
<file path=[Content_Types].xml><?xml version="1.0" encoding="utf-8"?>
<Types xmlns="http://schemas.openxmlformats.org/package/2006/content-types">
  <Default ContentType="image/jpeg" Extension="jpg"/>
  <Default ContentType="application/vnd.openxmlformats-officedocument.vmlDrawing" Extension="vml"/>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t" sheetId="1" r:id="rId4"/>
    <sheet state="visible" name="'21 Match Results" sheetId="2" r:id="rId5"/>
    <sheet state="visible" name="SOAPReapp" sheetId="3" r:id="rId6"/>
    <sheet state="visible" name="DO Chat" sheetId="4" r:id="rId7"/>
    <sheet state="visible" name="Name and Shame" sheetId="5" r:id="rId8"/>
    <sheet state="visible" name="Announcements" sheetId="6" r:id="rId9"/>
    <sheet state="visible" name="Awards" sheetId="7" r:id="rId10"/>
    <sheet state="visible" name="Post-interview communications" sheetId="8" r:id="rId11"/>
    <sheet state="visible" name="Top3Analysis" sheetId="9" r:id="rId12"/>
    <sheet state="visible" name="Name (for fame) &amp; Shame" sheetId="10" r:id="rId13"/>
    <sheet state="visible" name="Oto Rank" sheetId="11" r:id="rId14"/>
    <sheet state="visible" name="Stats" sheetId="12" r:id="rId15"/>
    <sheet state="visible" name="Resident AMA" sheetId="13" r:id="rId16"/>
    <sheet state="visible" name="Applicants by School" sheetId="14" r:id="rId17"/>
    <sheet state="visible" name="Top 3" sheetId="15" r:id="rId18"/>
    <sheet state="visible" name="A vs. B" sheetId="16" r:id="rId19"/>
    <sheet state="visible" name="City Reviews!" sheetId="17" r:id="rId20"/>
    <sheet state="visible" name="MS1-3 Chat" sheetId="18" r:id="rId21"/>
    <sheet state="visible" name="Program Info" sheetId="19" r:id="rId22"/>
    <sheet state="visible" name="Interview Impressions" sheetId="20" r:id="rId23"/>
    <sheet state="visible" name="HO PIC" sheetId="21" r:id="rId24"/>
    <sheet state="visible" name="Compliments" sheetId="22" r:id="rId25"/>
    <sheet state="visible" name="Call Schedules" sheetId="23" r:id="rId26"/>
    <sheet state="visible" name="Social Media Friends" sheetId="24" r:id="rId27"/>
    <sheet state="visible" name="Interview Swap" sheetId="25" r:id="rId28"/>
    <sheet state="visible" name="AutoCalendar" sheetId="26" r:id="rId29"/>
    <sheet state="visible" name="2020-2021 IV Dates" sheetId="27" r:id="rId30"/>
    <sheet state="visible" name="(DO NOT USE) Interview &amp; Offer " sheetId="28" r:id="rId31"/>
    <sheet state="visible" name="Sheet785" sheetId="29" r:id="rId32"/>
    <sheet state="visible" name="OldChat" sheetId="30" r:id="rId33"/>
    <sheet state="visible" name="2019-2020 IV Dates" sheetId="31" r:id="rId34"/>
    <sheet state="visible" name="SecretCalDates" sheetId="32" r:id="rId35"/>
    <sheet state="visible" name="2018-19 IV Dates" sheetId="33" r:id="rId36"/>
    <sheet state="visible" name="'20 Match Results" sheetId="34" r:id="rId37"/>
    <sheet state="visible" name="Pimp Q's" sheetId="35" r:id="rId38"/>
    <sheet state="visible" name="Useful Links" sheetId="36" r:id="rId39"/>
    <sheet state="visible" name="2017-18 IV dates" sheetId="37" r:id="rId40"/>
    <sheet state="visible" name="Research Meetings" sheetId="38" r:id="rId41"/>
    <sheet state="visible" name="Copy of Pimp Q's" sheetId="39" r:id="rId42"/>
    <sheet state="visible" name="FAQ" sheetId="40" r:id="rId43"/>
    <sheet state="visible" name="TRIO Meetup" sheetId="41" r:id="rId44"/>
  </sheets>
  <definedNames>
    <definedName name="NameNoAnswerAway">#REF!</definedName>
    <definedName name="MatchNoHomeNoAway">#REF!</definedName>
    <definedName name="MatchHome">#REF!</definedName>
    <definedName name="NamedRange1">#REF!</definedName>
    <definedName name="TOTALS">#REF!</definedName>
    <definedName name="TotalResponded">#REF!</definedName>
    <definedName name="Names">#REF!</definedName>
    <definedName name="MedSchool">#REF!</definedName>
    <definedName name="MatchAway">#REF!</definedName>
    <definedName name="ResSpots">#REF!</definedName>
    <definedName name="Aways">#REF!</definedName>
    <definedName name="nyp">Chat!$A$1:$D$397</definedName>
    <definedName hidden="1" localSheetId="1" name="_xlnm._FilterDatabase">'''21 Match Results'!$A$1:$J$356</definedName>
    <definedName hidden="1" localSheetId="36" name="_xlnm._FilterDatabase">'2017-18 IV dates'!$A$1:$Z$102</definedName>
    <definedName hidden="1" localSheetId="11" name="Z_A2B25D27_F1A7_4ECF_BE2D_9EC23E8E4056_.wvu.FilterData">Stats!$A$1:$Z$94</definedName>
    <definedName hidden="1" localSheetId="11" name="Z_1BA6612C_5C91_473A_B726_876D90CDFF95_.wvu.FilterData">Stats!$A$1:$Z$93</definedName>
    <definedName hidden="1" localSheetId="11" name="Z_770C6045_BC5E_4D7B_A1BE_6BA722DA69E6_.wvu.FilterData">Stats!$A$1:$Z$94</definedName>
    <definedName hidden="1" localSheetId="10" name="Z_B6FB8B0D_BBE3_424C_ADBA_AAF87EF84DED_.wvu.FilterData">'Oto Rank'!$A$1:$Q$126</definedName>
    <definedName hidden="1" localSheetId="11" name="Z_B6FB8B0D_BBE3_424C_ADBA_AAF87EF84DED_.wvu.FilterData">Stats!$R$1:$R$1007</definedName>
    <definedName hidden="1" localSheetId="14" name="Z_B6FB8B0D_BBE3_424C_ADBA_AAF87EF84DED_.wvu.FilterData">'Top 3'!$A$10:$J$141</definedName>
    <definedName hidden="1" localSheetId="11" name="Z_1D925A9A_541D_42DB_A643_83A859179D85_.wvu.FilterData">Stats!$A$1:$Z$90</definedName>
    <definedName hidden="1" localSheetId="14" name="Z_1D925A9A_541D_42DB_A643_83A859179D85_.wvu.FilterData">'Top 3'!$A$3:$AA$136</definedName>
    <definedName hidden="1" localSheetId="10" name="Z_32ADF364_09A7_4258_9BB6_7607C77A6A4C_.wvu.FilterData">'Oto Rank'!$A$2:$Z$126</definedName>
    <definedName hidden="1" localSheetId="11" name="Z_32ADF364_09A7_4258_9BB6_7607C77A6A4C_.wvu.FilterData">Stats!$A$1:$Z$117</definedName>
    <definedName hidden="1" localSheetId="14" name="Z_32ADF364_09A7_4258_9BB6_7607C77A6A4C_.wvu.FilterData">'Top 3'!$A$10:$J$141</definedName>
    <definedName hidden="1" localSheetId="11" name="Z_63A27C6A_93BF_4D03_B114_96BD1AAE2972_.wvu.FilterData">Stats!$A$1:$AN$1007</definedName>
  </definedNames>
  <calcPr/>
  <customWorkbookViews>
    <customWorkbookView activeSheetId="0" maximized="1" tabRatio="600" windowHeight="0" windowWidth="0" guid="{770C6045-BC5E-4D7B-A1BE-6BA722DA69E6}" name="Filter 6"/>
    <customWorkbookView activeSheetId="0" maximized="1" tabRatio="600" windowHeight="0" windowWidth="0" guid="{63A27C6A-93BF-4D03-B114-96BD1AAE2972}" name="Filter 7"/>
    <customWorkbookView activeSheetId="0" maximized="1" tabRatio="600" windowHeight="0" windowWidth="0" guid="{1BA6612C-5C91-473A-B726-876D90CDFF95}" name="Filter 4"/>
    <customWorkbookView activeSheetId="0" maximized="1" tabRatio="600" windowHeight="0" windowWidth="0" guid="{A2B25D27-F1A7-4ECF-BE2D-9EC23E8E4056}" name="Filter 5"/>
    <customWorkbookView activeSheetId="0" maximized="1" tabRatio="600" windowHeight="0" windowWidth="0" guid="{32ADF364-09A7-4258-9BB6-7607C77A6A4C}" name="Filter 2"/>
    <customWorkbookView activeSheetId="0" maximized="1" tabRatio="600" windowHeight="0" windowWidth="0" guid="{1D925A9A-541D-42DB-A643-83A859179D85}" name="Filter 3"/>
    <customWorkbookView activeSheetId="0" maximized="1" tabRatio="600" windowHeight="0" windowWidth="0" guid="{B6FB8B0D-BBE3-424C-ADBA-AAF87EF84DED}"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B117">
      <text>
        <t xml:space="preserve">Wake Forest Otolaryngology has their second virtual interest meeting tonight from 8:30-10pm. Email tpadgett@wakehealth.edu to receive the access link. </t>
      </text>
    </comment>
  </commentList>
</comments>
</file>

<file path=xl/sharedStrings.xml><?xml version="1.0" encoding="utf-8"?>
<sst xmlns="http://schemas.openxmlformats.org/spreadsheetml/2006/main" count="26959" uniqueCount="14872">
  <si>
    <t>https://docs.google.com/spreadsheets/d/e/2PACX-1vSwbfhHKkHlDwtuPYxRC2KxMXyLLbWEEh7CZVmVXVZszMwa6pDqKiXazVVPjzbq6DSux1LzN7b5Btmh/pubhtml</t>
  </si>
  <si>
    <t>If you are only reading the sheet, please use the read only version in the link to the left
This will help keep us under the 100 user limit.</t>
  </si>
  <si>
    <t>The top row is locked for announcemnts from moderators. 
To start a new topic insert a new row above the second row. 
To comment on a topic add &lt; before your comments or use the columns to the side. 
To restore deleted comments and rows? 
   File → version history → see version history → make a copy of the old version you want → paste rows back in.</t>
  </si>
  <si>
    <r>
      <rPr>
        <rFont val="Roboto"/>
        <color rgb="FF000000"/>
      </rPr>
      <t xml:space="preserve">The new Otomatch spreadsheet for 2021-2022 is up on </t>
    </r>
    <r>
      <rPr>
        <rFont val="Roboto"/>
        <color rgb="FF1155CC"/>
        <u/>
      </rPr>
      <t xml:space="preserve">otomatch.com
</t>
    </r>
    <r>
      <rPr>
        <rFont val="Roboto"/>
        <color rgb="FF000000"/>
      </rPr>
      <t>The most recent convos from Chat, DO Chat and SOAP/Reapp are coppied to the Chat over there.
Please continue the chat over there.
This spreadsheet will be archived on 4-3-21. 
---sam</t>
    </r>
  </si>
  <si>
    <r>
      <rPr>
        <rFont val="Calibri"/>
        <color theme="1"/>
      </rPr>
      <t>This sheet is closing... if you did not match, consider emailing</t>
    </r>
    <r>
      <rPr>
        <rFont val="Calibri"/>
        <b/>
        <color theme="1"/>
      </rPr>
      <t xml:space="preserve"> unmatchedent2021@gmail.com</t>
    </r>
    <r>
      <rPr>
        <rFont val="Calibri"/>
        <color theme="1"/>
      </rPr>
      <t xml:space="preserve"> – there are about 15 of us signed up to get banded together. I'm planning on sending the email out later today or tomorrow to initially connect us all. If you want to be included, shoot an email to that address and i'll get you on the email chain. A couple successful reapplicants have also been included on the chain.</t>
    </r>
  </si>
  <si>
    <t>If you are a successful reapplicant, please considering emailing that address as well so we can get your valuable input!</t>
  </si>
  <si>
    <t>what are you guys doing with your current research projects (like ongoing chart reviews) if you're not staying at your home institution? are you passing it off to MS3's or continuing to work on it? &lt; passing most things on except for the low hanging fruit that i can submit in the next month or so&lt; If I won't be able to at least have a draft ready by June, going to pass it off.</t>
  </si>
  <si>
    <t xml:space="preserve">what year during residency are you allowed to start wearing your own scrub cap?&lt;PGY1 &lt; MS3 &lt;Premed </t>
  </si>
  <si>
    <t>Never...lunch lady hat for life. At least if the OR Nurse Nazis have their way.</t>
  </si>
  <si>
    <t>someone make the FB group before this page closes.....</t>
  </si>
  <si>
    <t>www.facebook.com/groups/otomatch2026/</t>
  </si>
  <si>
    <r>
      <rPr/>
      <t xml:space="preserve">For people that are +100k in debt, how worried are you about the amount that you can pay back during residency? &lt; Not worried, just trying to pay interet and keep it the same. Will have $400k in debt at graduation froim undergrad/school. Grew up beyond comfortable with a household income of about 80k... anything above that is rich for me so definitely not worried lol. After residency, you can be in the top 10% by liiving on 150K and use the rest to pay of your loans in a few yours. no need to worry &lt; doing about 300/month of loan repayments during residency and then getting PSLF &lt; Do some more research on PSLF if this is your route. It's counterintuitive, but your goal is to minimize any payment if pursuing PSLF. Stay on top of your employment certification forms (ECF) and file q6months to establish a strong paper trail and document your qualifying payments. This route isn't for everyone, but makes sense if you have a large debt burden and anticipate a job in academics (or another 501c.3 / gov't employer) and/or have training extended by research/fellowship. PSLF gets complicated quickly and doesn't make sense for every situation or career trajectory. Check out the PSLF-Eligible Physicians facebook page for some helpful tips. It's also worth checking out some of the </t>
    </r>
    <r>
      <rPr>
        <color rgb="FF1155CC"/>
        <u/>
      </rPr>
      <t>calculators</t>
    </r>
    <r>
      <rPr/>
      <t xml:space="preserve"> to determine if it makes sense for you. &lt; big +1</t>
    </r>
  </si>
  <si>
    <t>Let's try to get a complete '21 match roster. I think Louisville and Wake Forest are left &lt; Rutgers too&lt; Dartmouth, McGovern, New Mexico, Texas A&amp;M</t>
  </si>
  <si>
    <t>Is there any tab that has a list of ENT journals that are solid to submit to? &gt; otolaryngology-HNS (White journal), laryngoscope, JAMA ENT, AMJO, annals of ORL, otology neurotology, IJPO, Head and Neck, International Forum of Allergy &amp; Rhinology&lt; are you me, haha?</t>
  </si>
  <si>
    <r>
      <rPr>
        <rFont val="Arial"/>
        <color rgb="FF000000"/>
      </rPr>
      <t xml:space="preserve">Scimago is a great source for identifying journals: </t>
    </r>
    <r>
      <rPr>
        <rFont val="Arial"/>
        <color rgb="FF1155CC"/>
        <u/>
      </rPr>
      <t>https://www.scimagojr.com/journalrank.php?category=2733.</t>
    </r>
    <r>
      <rPr>
        <rFont val="Arial"/>
        <color rgb="FF000000"/>
      </rPr>
      <t xml:space="preserve"> I used this for my other work prior to ENT in fields I wasn't as familiar with journals. I don't really know how to interpret their way of ranking journals, but they're roughly in order of "solid-ness". I personally dont find it that useful for ENT because the aforementioned journals are really the main ones (especially the big 3: JAMA Oto, Laryngoscope, OHNS... plus I personally love AJO as a mid-level). Also the facial plastics realm has additional solid ones (FPSAM, PRS, Aesthetic surgery, etc.)</t>
    </r>
  </si>
  <si>
    <t xml:space="preserve">New sheet is up on Otomatch.com
</t>
  </si>
  <si>
    <t xml:space="preserve">Any recommendations on how many aways MS3s should apply to given we can only do one this year? &lt; Matched M4 here. Last year before COVID blew up, I was told to apply early but only to programs that you are 100% going to do an away at. You don't want to make it seem like you are less interested in a program if you have to turn down the away. This year because your single away is going to be so important, I would apply to 2-3 and choose one. +1 &lt;OK, does it tend to rub programs the wrong way if you decline an acceptance? Just curious about the optics of that process &lt; program dependent, but yes generally &lt; resident here, I think its honestly not that </t>
  </si>
  <si>
    <t>The otorank page is at least somewhat inaccurate. Looking at my home program's info listed, and idk who inputted that info. Appreciate the effort that went into it of course, but I just want to caution people from basing too much off of it. &lt; I think the residents from my home program are editing it too</t>
  </si>
  <si>
    <t>With the page closing down soon, is there any interest in creating an OTO residents class of 2026 facebook page or slack channel?</t>
  </si>
  <si>
    <t>&lt;I second facebook page. We can share intern-year advice etc on it +3&lt;Someone make it</t>
  </si>
  <si>
    <t xml:space="preserve">Feeling blue and this lyric helped. Hope it helps another soul.
Hurt so bad, More than I expected that it would
Worse than that . . .
It seems to be lasting just a little longer than it should
It's alright, If you finally stop caring
Just don't go and tell someone that does
'Cause even though I know there's hope in 
Every morning song . . . 
I have to find that melody alone
-Avett Bros
</t>
  </si>
  <si>
    <t xml:space="preserve">Thoughts about the AAMC recommendation for program directors to look disfavorably upon students doing more than 1 away? Anyone heard anything directly from PDs?&lt; how could a PD know if we did more than 1 away if we don't write about it? &lt; I guess that's part of the question, is there a way for PDs to tell?
&lt; Crazy that MDs were not allowed aways in 2020, but DO's did 5+ in the same year. Sounds like a COVID related study for a motivated researcher. &lt; FYI, a lot of the DO rotations are only 2 weeks. Some of these programs prioritize/only interview applicants that do an away at the program. Not justifying anything, but it's important to know the whole picture. &lt; Should DOs do away rotations this year? If they dont do away rotations, they more than likely wont match. </t>
  </si>
  <si>
    <t>Umm...your dean is going to send your transcript. And you will likely get a LOR from at least one of your aways. &lt; Is 1 audition only really going to be policed this year? I understand the reasoning but if auditions are open then we should be allowed to go. If our school doesnt care if we go on multiple, should we?  &lt; No. Why do it? Any benefit would be marginal and you risk having to explain it later. It would be hard to explain your reasoning without coming off as a jerk.  The market for away rotations is going to be tight this year and you could deny someone else the opportunity for their only away rotation. &lt; Absolutely, that is understandable. If you dont have a home program, I feel like you would need to rotate at more than one place to get 2 LORs? &lt; Coming from a school without a home program, I feel like I need 2 aways, there's already inequity since students with home programs get their home experience and also an away &lt; Couldn't you get a letter from 2 faculty where you do your away? Also, when aways were cancelled last year, there were some exceptions made for students without home programs. Any word if that's the case this year? &lt; The only exception would be that students without home programs can do away rotations earlier this year than students with home programs, AAMC recommended that students with home programs only be allowed to do aways starting in August. The issue with getting 2 faculty letters from an away (remember this is typically 4 weeks) is that it doesn't compare to home letters where you've worked with them for years, also the chance of getting 2 strong letters (not just letters to check boxes) from a single away rotation is slim, honestly if AAMC wanted to even the playing field, allowing for 2 away rotations for students without home would've been the move</t>
  </si>
  <si>
    <t>what was the gender distribution of oto applicants this year?</t>
  </si>
  <si>
    <t>I had &gt;15 interviews, including 7-8 top programs. Dropped through my rank list to #12. Its been a week and I am still completely devastated. Did anyone experience this? Struggling with feeling alone. I know I was lucky to match, but still feels like my dreams were crushed. &lt; it's hard to know how people decided to rank programs, but based on the match list i guaruntee that you are not alone. i see several people on there who interviewed at 7+ of the top ten programs and still ended up matching at home or a lower tier program. i'm really surprised by it &lt; I attended a medical school that I thought was a "safety" program, and I was definitely disappointed that I couldn't be in a "better" program that was closer to where I grew up. But I learned immediately after I began that I was surrounded by great people, there were great things to do, and that if I worked hard enough, my future would be bright. You've done incredible work to get where you are, and you MATCHED. Into one of the most competitive specialties. I completely understand your feelings of disappointment, and you should feel all your feels. But I do hope you move into a place of acceptance soon, and you will realize how much beauty there is ahead of you&lt;I matched at my #12, had 3 out of the top 5 programs on my rank list. I know how it feels, but as I have been accepting where I matched, it's amazing how it's all worked out in ways that it wouldn't necessarily have if I matched at those top programs. &lt; matched at my #9 out of 13 and extremely dissapointed, but I am hoping I can just make the most out of it! &lt; Matched my last rank program a couple years ago. It's ok to feel bummed- I know lucky to match and all, but you have every right to be disappointed at first. Nonetheless, you will realize with time that your ranklist is somewhat an arbitrary construct that you box yourself into, and in reality most programs are quality. Likewise, although you know your ranklist no one else does. So your rank number you match at will only matter as long as you care.</t>
  </si>
  <si>
    <t xml:space="preserve">Sorry that happened to you. It does suck to have your vision of the next five years altered. It sounds trite, but after you give yourself a little time to be bummed, try to focus on some things you like about your new program, as well as reminding yourself that in five years you will be an ENT. That is great no matter what program you attend. </t>
  </si>
  <si>
    <r>
      <rPr>
        <rFont val="Calibri"/>
        <color theme="1"/>
      </rPr>
      <t>If you had to pick one, would you skim over Pasha or ENT secrets before you started your intern year? &lt; Stick with Secrets before intern year. Try to read through and take notes on Pasha once per year DURING residency and you will ace the inservice. &lt; Otolaryngology Cases: The University of Cincinnati Clinical Portfolio is actually pretty solid basic overview. Covers 100 different cases in a simple way. &lt; going to second the comment about Pasha and acing the inservice. Its essentially the one book I read over and over again for quick studying and</t>
    </r>
    <r>
      <rPr>
        <rFont val="Calibri"/>
        <b/>
        <color theme="1"/>
      </rPr>
      <t xml:space="preserve"> I have been destroying inservice the last 3 years. 60% of the time it works every time.</t>
    </r>
    <r>
      <rPr>
        <rFont val="Calibri"/>
        <color theme="1"/>
      </rPr>
      <t xml:space="preserve"> &lt; They should pay you to write a blurb for the cover....Justin you reading this? ;)</t>
    </r>
  </si>
  <si>
    <t>&lt; ENT secrets is more read-able</t>
  </si>
  <si>
    <t xml:space="preserve">I didn't match and my school won't let me stay another year unless I do a leave of absence. Should I just graduate or do the leave of absence? &lt; what exactly does leave of absence mean?&lt; Essentially that I was not able to finish up 4th year and need to repeat it again. Some people do that to get an MPH or take a research year or if someone dies in their family etc. </t>
  </si>
  <si>
    <t xml:space="preserve">Faculty:  At least at our program, for reapplicants it doesn’t matter if you graduate or not, do research or prelim.  What matters is to address the fact you are reapplying in your PS and explain what you have done to make yourself a better candidate the second time around.   What will get you excluded from here is to try to hide the fact that you didn’t match and then we read in a LOR that you didn’t match.  Some say that not graduating may get you through a filter that screens you out for interviews, but those programs will also pick up on the fact you are reapplying and just screen you out once they see your app.  Really the only advantage is you are still considered a med student and could do rotations and theoretically aways.  They are not allowing aways until Aug effectively halving the number of away spots since you can only do them Aug/Sept.  I think all the away spot will be taken by first time students and reapplicant will be put at the end.  So they only advantage would be doing rotations/sub I’s at your own institution to get letters (in ENT and dual apply) &lt;+1 DUAL APPLY&lt; Thank you so much for the response! I'm just afraid that the leave of absence would look bad for both specialties. </t>
  </si>
  <si>
    <r>
      <rPr>
        <rFont val="Calibri"/>
        <b/>
        <color theme="1"/>
      </rPr>
      <t xml:space="preserve">For budgeting: I am adding in employer deductions for things like medical/dental/life/disability insurances. However, in my sample contract there is no mention of there being a cost (specifcially says benefits are at little/no cost to residents). For this reason, do I need to subtract these deductions? Or is my posted annual salary my REAL pre-tax salary?  </t>
    </r>
    <r>
      <rPr>
        <rFont val="Calibri"/>
        <b val="0"/>
        <color theme="1"/>
      </rPr>
      <t>&lt; your posted annual salary is gross (pre-tax). There will be a cost for medical, dental, vision, etc. A small disability policy may be included in your contract but will only apply while you are a resident. You should definitely get disability ASAP</t>
    </r>
  </si>
  <si>
    <t>How much did Step 2 ultimately factor in to your application? Anyone ask about or mention step 2 on interviews or was it mostly step 1? &lt; Didn't take it until mid-February, didn't get asked about it once. Average step 1 score (245-250), matched at #1 &lt; had a huge (20+) score bump from step 1 to step 2. no one ever mentioned it. Had it in before interviews went out, so it's possible it helped tip the scales to score an extra interview or two, but I doubt it. &lt; similar story, scored 235-240 on step 1 so took step 2 really early so I could show improvement and scored 255-260 and it was only brought up once, but I think it may have helped me land a couple more interviews&lt; Anyone match with a drop in step 2? &lt; based on stats sheet, yes &lt; yes, dropped nearly 10 points. took it pretty late though &lt; dropped 10 pts with step 2 from an already average step 1 score, score was submitted in my application, no one batted an eye</t>
  </si>
  <si>
    <t>Went from 230s Step 1 --&gt; 240s Step 2 (roughly same percentile). No one mentioned it, still got 12IVs, though I remember angsting about this for so long. &lt; did you match?&lt; 250s dropped to 240s. got plenty of interviews, it was never brought up, and matched &lt; 260 dropped to 240 but took it in January and did not upload it to ERAS since it only came one week before ranks were due. Noone ever asked about not having Step 2. Matched to an amazing program.&lt; I think it's against regulations to not upload step 2 scores or any tests for that matter so that's pretty interesting that you got away with it &lt; It is not against regulations. The only requirements are based on what the residency programs want for interviewing or ranking. &lt; 230s to 240s person here. Yes, I did match!</t>
  </si>
  <si>
    <t xml:space="preserve">&lt; Historically, it has been hard to use step 2 CK scores to evaluate applicants. Only a % of applicants actually have step 2 on their ERAS so programs still default to step 1 for fiiltering applications. This is unfortunate for the applicant that gets a below average step 1 and then makes significant improvements on step 2. With step 1 going p/f I wouldn't be surprised if programs start to look more closely at step 2 CK, but it won't be useful while only a fraction of applicants have reported scores and step 1 scores are universally included in ERAS. </t>
  </si>
  <si>
    <t>Anyone know what the format of the personal statement for away rotations should be?  Similar to the PS for ERAS or more like a program specific paragraph?  &lt; programs often have their own prompt -- at least the ones I was going to apply to did</t>
  </si>
  <si>
    <t xml:space="preserve">Planning to reapply next year dual ENT, General Surgery. I am worried about my chances in GS, based on percieved lack of comittment. Other than a solid PS is there anything I can do to demonstrate that I would be happy to do general surgery? &lt; strong GS letters and subI performance &lt; I matched as a first-time ENT applicant and dual-applied to a non-surgical subspecialty. I think the biggest thing is to have a strong home PD letter in your other specialty. That can dispell a lot of concerns in your other specialty. </t>
  </si>
  <si>
    <t>&lt; in a similar position to reapply, OP how are you going to balance your time commitment in ent vs gen surg over the next few months and have new things for your ent app? im struggling with this</t>
  </si>
  <si>
    <t>&lt; no chance of you doing research or getting pubs during gen surg PGY1. if possible get Core ENT rotations (Rads, Anesthsia, NSG, Plastics and at leat 3 months of ENT). This will let give you the option to swap into a PGY1 or 2 spot in ENT if it opens up (rare but it happens). Being a hard worker that gets things done and a solid LOR from you Gen surg PD (July and August rotation) goes farther than a research interest that doesn't get published...at least at programs outside you PGY1 year.</t>
  </si>
  <si>
    <t>Unmatched applicant planning to reapply in the fall here. I was advised to change my letters of recommendation for the next time I apply, but is it okay if 1-2 of them still come from the same people (chair of my home department and mentor)? Should they be addressing the fact that I didn't match in their LOR if I'm already going to be mentioning it my personal statement?&lt; Yes its fine. The biggest thing for them to talk about is how you improved over the last year. &lt; Agree. I would have them emphasize how you have remained committed to ENT and how your app has improved. &lt; Use some of the same writers, but make sure its a new letter at least.</t>
  </si>
  <si>
    <t>if you were advised to change your LORs it may be because some of them wren't so great. not trying to be harsh, but if they won't let you see the LORs maybe they arnt that great. &lt; OP here. I was just generally advised to change my letters from people who hadn't seem them but knew that I am a reapplicant. I'm confident that the letters were strong, they were regularly brought up on the interview trail.</t>
  </si>
  <si>
    <r>
      <rPr>
        <rFont val="Roboto"/>
        <color rgb="FF000000"/>
      </rPr>
      <t xml:space="preserve">Anyone got some recommendations for good places to get cheap furniture (couch/futon, kitchen table, and coffee table) for a studio (going for a modern/simplistic style)? Unfortunately won't be doing ikea since it's pretty far and shipping is expensive and not free&lt; </t>
    </r>
    <r>
      <rPr>
        <rFont val="Roboto"/>
        <b/>
        <color rgb="FF000000"/>
      </rPr>
      <t>Craigslist(+1)</t>
    </r>
    <r>
      <rPr>
        <rFont val="Roboto"/>
        <color rgb="FF000000"/>
      </rPr>
      <t>. Look at areas with high incomes you can find some great shit. Just watch for awhile though so you figure out what is good price vs. bad. &lt; check with residents or medical students at your school who are moving to other cities, there's usually people at my school who send out emails every year about selling stuff  &lt; costco! &lt; love offerup for stuff like this tbh &lt;trashroom around noon on the 25th-31st of your own appartment and a trip to lowes for paint and screws got me through college.</t>
    </r>
  </si>
  <si>
    <t>Wayfair has some great options! &lt; You can join "buy nothing" groups on facebook. We have outfitted my daughter's room (bed, nightstand, desk) for free. + better for the environment to reuse</t>
  </si>
  <si>
    <t>Happy about my match but a little worried about moving away from my family (near big city). There was some discussion about this below, but how hard is it to get a job in a pretty desirable location AND doing what you wanna do if you wanna specialize (after doing residency far from there)? Obviously there will be differences based on sub specialty so any insight into that would be helpoful too. &lt; this n of 1 for me but ive heard from 2 fellows and 1 young attending that its not super easy to get location, what you wanna do, and competitive pay. you will have to sacrifice and often times it depends on the year &lt; right, i've heard this too and that it's easy to get location if you give up focus and/or pay. But can you get location and focus if you just give up pay? &lt;yes, but it depends on how much pay you can give up. you can always hang up your own shingle. that will take about $500k with a 3 year payout in most places. in 3-5 years, you will have established yourself and can do what ever you have marketed yourself to do. Big groups will require a $100-500k buyin but that can be paid out over 3-5 years usually. If they cant make that buyin painless, then its not worht buying in.</t>
  </si>
  <si>
    <t>Can you give us some info on the location you are looking to come back to and what $$$ you looking for first year post-fellowship? &lt; NYC and unclear what salary I should even be setting as a minimum</t>
  </si>
  <si>
    <t>Anyone have an idea about when we'll hear about Academy abstracts?</t>
  </si>
  <si>
    <t>dumb question, but is it at all possible to apply to ENT and Ophtho as a backup? &lt; yes, but ophtho match is separate from ENT match and earlier. So if you matched ophtho, you would have to withdraw from all ENT programs. Basically, ophtho would be your first choice and ENT your backup specialty&lt;damn ok thats what I was thinking</t>
  </si>
  <si>
    <t xml:space="preserve">Not sure why you would dual apply to two competitive specialties. Would probably hurt your app in both because you're dividing your efforts. &lt;90% match rate for US seniors is a heck of a lot better than 68% &lt; ENT used to be an early match. This may be part of the reason why dual applyng hasn't been presented by PD's. In the early match, unmatched ENT applicants had more options by entering the traditional match. &lt; tough to do research on this, but i suspect ENT traded dual applying for couples matching. winners and loosers in any game.&lt; Good point. Hadn't considered this. </t>
  </si>
  <si>
    <t>How much are yall single residents in High cost of living areas planning on saving per month? Seems like its gonna be a rough ride trying to save a couple hundred bucks a month &lt;going to be in a CA large city and im just trying to make ends meet, might have to get a roomie &lt; i don't want a roomate so i'm paying about 2k/month for a studio. i'm not gonna have much take home income after that +3 &lt; Same. I've been debating whether or not I want to back to the days of having a roommate, after living alone for so long...</t>
  </si>
  <si>
    <t xml:space="preserve">I am splurging to live by myself as well. I settled for mediocre housing throughout college and med school with roommates, but I'm so ready to live alone. My pup is my roommate :) </t>
  </si>
  <si>
    <t xml:space="preserve">now that the NRMP data has come out for 2021 it's time to do some number crunching. the match rate for US MD Seniors (calculated as US MD Seniors who matched/US MD Seniors who applied) was the following for the classic competitive specialities: ENT (68%), Neurosurgery (74%), Derm (74%), Ortho (75%), Plastics (70%). this is just one gauge of specialty competitiveness but it's the one i prefer. what do you guys think? unlucky year to choose to be an ENT if you ask me &lt; i know people ask this every year, but do yall think it'll be better next year? i remember people said it couldn't possibly get worse last year, but lo and behold this year was even worse, but there's no possible way it goes down even further right?? &lt;no way, this was a record low. once people realize how competitive it is the pendulum usually swings back in the other direction &lt; they've been saying that it's a record low for the last 2 years, and the pendulum is gonna switch for the next year. Soooo... who knows. Could get worse &lt; Yeah, some people thought that covid would discourage peole to apply ENT this cycle since applicants would have difficulty completing ENT rotations, that didn't happen. People also thought that there might be SOAP spots due to interview hoarding, that didn't happen. Everybody is pretty bad at predicting what the next application cycle will look like. Just assume it will be bad and be prepared. It's hard to be overprepared when applying for ENT residency. Don't assume that this next cycle will show a reversion to the mean. &lt; I feel like competitiveness won't change people's opinions or decisions drastically. A lot would need to happen for ENT to return to its 2017/2018 days of having fewer applicants than spots available. If anything, increasing competitiveness will just encourage people to dual apply. Applicants in other competitive specialties like vascular and cardiac routinely dual apply into general surgery. ENT will eventually just move the same way where it's standard to dual apply unless you're feeling really spicy about your chances. &lt; And I would also say there are probably very few people who are applying who have very little chance of getting in. Most people, including many who didn't match this year, were great applicants. So why would a good applicant be discouraged from trying to get into their dream? They should feel, rightly so, likely to get in. I do agree that dual applying will become more common. I'm already telling all hte 3rd years at my school to dual apply unless they really have an amazing application. The final thing to note is that while ENT was the worst this year, every "competitive" specialty got more competitive. It's a part of a larger trend that is not ENT-specific &lt; i would look at the track record of students from your home program in the past 3 years. if it was a 100% match rate every time and you have good advisors and a strong application, you may not need to dual apply. it never hurts to be safe though &lt; Top 10 schools went unmatched this year. School tier didn't matter as much this year. The key was strong application and someone who is willing to go out of their own way to help you &lt; Dual application is a good thing, but dual applying integrated vascular/CT surgery + gen surg is a much easier logistically than dual applying ENT + any specialty. Vascular/CT surgery are all available via fellowship after a general surgery rotation. The LORs and relationships between integrated vascular/CT surgeons require very little modification of ERAS applications. ENT doesn't have an analogous back-up for dual application which offers an alternative way into Oto. Any dual application with ENT generally requires you to hide the fact that you are dual applying from each specialty. Without an anlogue like general surgery for those applying to integrated vascular/CT, I don't think dual applying will ever be completely normalized in ENT. &lt; its a little tougher, but not that bad, with a lot of upsides. Just did my surgery sub-i early and got a few letters through that. &lt; is 68% an all time low? &lt;I think it's lower per my calculations, moreso 62.5% and can be even lower depending on how you calculated it. </t>
  </si>
  <si>
    <t xml:space="preserve">Based on the #signals and #spots, I remember calculating a 61-62%, what's changed?&lt; i think that includes US MD grads, DO's, IMG's. I like the metric for US seniors because it's more generalizable across specialties. Some specialties have a higher proportion of DO and IMG applicants which would create confounding </t>
  </si>
  <si>
    <t>Has anyone done a breakdown of % match based on applying straight thru vs taking a research year? 62% is low but could be even lower for applicants with only 4 years vs others. &lt; There was a Laryngoscope study linked down below (published in ?2019) that basically concluded that research years help with matching into a top 25 OHNS program but does not increase match rate into OHNS overall. &lt;other findings include that this helped match those with Step 1 230-240, Top 25 med schools, and those with step &gt;260...suspect the &gt;260s are the once that got those top 25 spots. the rest of us should cast as wide a net as possible.</t>
  </si>
  <si>
    <t>Does anyone have a tactical way to ask about when we can schedule our vacations for next year? &lt; I know my program has all the residents schedule vacation at the beginning of the year with preference for more senior residents. It is program specific and you could just ask your program if it is done all at one time or if it is scheduled throughout the year. &lt; we just matched 2 weeks ago. give them some time to get stuff together. we were already told not to plan anythign for june-august so i would just be patietn if i were you. they'll ask soon enough</t>
  </si>
  <si>
    <t>have the results of the signal survey been posted yet?</t>
  </si>
  <si>
    <t>Survery closes March 31. Results should be up early April. Around the time we transition over to the new spreadsheet. 
---sam</t>
  </si>
  <si>
    <t xml:space="preserve">Was there any school with a home program where none of their applicants matched at all? &lt; Probably. But says more about the applicants than the school. &lt; yes mine and yes has more to do with applicants than school &lt; my school none of the students matched, one had no place applying, but rest were fine so idk what happened &lt; anyone want to share the schools? &lt; at my school both of us applying were decently strong and both failed to match despite &gt;10 interviews. </t>
  </si>
  <si>
    <t>&lt;I believe Penn State went 0/2?&lt; I think USF 0/3 &lt; According to the spreadsheet, 1 USF person matched at home</t>
  </si>
  <si>
    <t>I totally don't know this, do we get medical/dental insurance as residents? &lt; Yes, you should. You can look on your program's website where they should list your benefits. &lt; Yep, your benefits should be listed under your institution's GME office page</t>
  </si>
  <si>
    <t>Any recommendations for messenger bags to get us through residency in the hospital? Looking for something with lots of compartments and space, but not too unwieldy &lt; timbuk2 classic messenger bags are great. You can get them in a range of sizes to fit whatever you need.</t>
  </si>
  <si>
    <t>&lt;I went all out and got one from Basader (I'm big on my leather). Would highly recommend, though it was pricey. &lt; I got one from Marlondo which was slightly cheaper than Basader but still full grain leather and built like a rock - more my aesthetic, would highly recommend</t>
  </si>
  <si>
    <t>Just one consideration, if you are wanting this to be your main call bag, you may want something cheaper as it will be going into patient rooms and getting dirty</t>
  </si>
  <si>
    <t>Anybody else floored by the current costs of rental moving trucks? I have rented from Budget, UHaul, etc. multiple times for several long moves but the prices for this summer are at least 7-8x what I have seen in the past. Not sure how we're supposed to afford $4,000 for just a moving truck rental. &lt; yeah, I'm hiring movers for a cross-city move and it's like $400 for 2-3 hrs &lt; Dude go with a POD. lots of time to load and unload. Granted it wont work in a high rise, but theyare way cheaper andhave much more flexible loading and unloading times. &lt; yeah great point! Unfortunately am moving into a high rise haha &lt; Theres really nobody you know with a truck and trailer out there to borrow for free? I've moved across the country before and would never pay somebody to move my stuff lol, what a waste of money (Of course other than returning it with a full tank of gas and a twelve pack)</t>
  </si>
  <si>
    <t xml:space="preserve">Had a friend say Costco offers much cheaper truck rental with unlimited miles...haven't looked into it yet though but that might be an alternative? </t>
  </si>
  <si>
    <t>Anyone have helpful tips on what to include in a short essay about why you want to go to a specific program? What is good material to include? &lt; Research the program and see what interests you about it. There's no secret sauce for this stuff &lt; I find personal connections (i.e. SO got a job offer, family nearby, hometown, etc.) more convincing than academic appeals. But that's just me.</t>
  </si>
  <si>
    <t>Anyone learn R without a coding background? I am looking for some good resources to learn it and start using it for some basic hypothesis testing. &lt; I didn'have a coding background per se, but worked in finance so was very familiar with Excel/stats. I used swirlstats.com to start learning R, but I think the best way to learn is applying it to real-world problems. That is, if there's an analysis you want to do and have done in Excel, etc. before, try doing it in R instead. It'll take longer at the beginning, but you'll learn more as you work through your own use cases.&lt; SPSS is a litle more user friendly (less coding) than R.  Far more powerful than Excel, but not quite as good as R.  SPSS recently did some upgrades and it has a better interface and added some extras like Bayesian stats that it didn't have before. &lt; OP here, thanks, but I already use SPSS. For various reasons I am looking at making the switch to R. &lt; I learned R with zero coding background! It was not difficult, Quick-R (https://www.statmethods.net/r-tutorial/index.html)  is a good resource and there is a built in tutorial (I think it's called 'cars') that you can play around with while you are learning</t>
  </si>
  <si>
    <r>
      <rPr>
        <rFont val="Arial"/>
        <color rgb="FF000000"/>
      </rPr>
      <t xml:space="preserve">Dataquest for R Data Analysis &lt; Zero coding background here (never even taken a stats class before med school), Stata's the best overall in my opinion, but has its drawbacks; R good for quick analyses. I only use Stata now, but I previously taught myself R literally just by Youtube searching what I needed to run for each project (real-world as mentioned)... "Uploading data RStudio" "Summary statistics RStudio" "Shapiro wilk test Rstudio" "Chi square RStudio" "Wilcoxon test Rstudio" "Logistic regression RStudio" "Survival curve RStuidio" etc. It takes like 60 minutes to learn enough R for publishing in the top ENT journals. Got a handful of papers accepted thanks to YouTube. Once you get the feel of it, refer to this cheatsheet for language: </t>
    </r>
    <r>
      <rPr>
        <rFont val="Arial"/>
        <color rgb="FF1155CC"/>
        <u/>
      </rPr>
      <t>https://www.rstudio.com/wp-content/uploads/2019/01/Cheatsheets_2019.pdf</t>
    </r>
  </si>
  <si>
    <t>&lt;TY</t>
  </si>
  <si>
    <t>How did you all spend the time between interviews and match day? Asking for someone who has their last interview tomorrow and 25 days until Match Day (not the NRMP match)</t>
  </si>
  <si>
    <t>&lt; partied with friends&lt; cancun &lt;so yoiu can come beck to Canada from Mexico but not the US (eye roll)</t>
  </si>
  <si>
    <t>FYI - Penn just announced that new chair will be Dr. Gregory Farwell from UC Davis. Plan for him to start during summer 2021. &lt; so who will be chair at Davis?? &lt; good thing I didn't match there. Dr. Farwell was the best thing about the program. +2 &lt; wow amazing. How do Davis residents feel about this? Such a sad loss for them  &lt;Good for him, such a gentleman &lt; huge get for Penn, esp considering the demand for high quality chairs is going to be so high in the next few months. win win for both of thm &lt; which penn? penn state or upenn? &lt; UPenn. Dr. Goldenberg is at Penn State and isn't going anywhere</t>
  </si>
  <si>
    <t>&lt; Any updates on who will be the new chairs at Vandy or MEEI? &lt;no idea but I volunteer myself</t>
  </si>
  <si>
    <t>Where do I buy Baileys? Amazon is sold out &lt; you can get the pdf easily online &lt; wait you mean abook or the alcohol? &lt; Hated buying it- already 7y out of date but still super expensive &lt;the atlas or the textbook?</t>
  </si>
  <si>
    <t>If you like the narative style chapters, Llawani's book is more up to date. I still prefer Pasha. &lt; Pasha is more rapid review than real reading/learning resource though</t>
  </si>
  <si>
    <t xml:space="preserve">Don't buy books until you start residency. You will have access to more books than you can count through your program  &lt; also educational stipend as a resident so you won't be paying out of pocket &lt; + 1 for waiting until you get access through these books through your program. You can try before you buy. We have all of the major textbooks available digitally and I like being able to download the relevant chapter to my ipad for reading whenever and wherever. </t>
  </si>
  <si>
    <t>Doesn't seem to be much interest in a post match Stats survey this year. The main factors (step 1, pubs, med school tier) are in the Signal Survey.  The only thing not in the signal survey is match status. So for this year I'm just going to leave that off...and leave it to the OPDO surveys to determine if signals correlate with match and not just interviews. If anyone hasn't filled out the Signal suvey consider this the last plug since it will close on March 31.
---sam</t>
  </si>
  <si>
    <r>
      <rPr>
        <rFont val="Roboto"/>
        <color rgb="FF000000"/>
      </rPr>
      <t xml:space="preserve">Impact of Medical Student Research Fellowships - Discussion  
</t>
    </r>
    <r>
      <rPr>
        <rFont val="Roboto"/>
        <color rgb="FF1155CC"/>
        <u/>
      </rPr>
      <t>https://doi.org/10.1002/lary.29521</t>
    </r>
    <r>
      <rPr>
        <rFont val="Roboto"/>
        <color rgb="FF000000"/>
      </rPr>
      <t xml:space="preserve">
Copied from below because I think this articles offers some good info for applicants and warants more discussion
---sam</t>
    </r>
  </si>
  <si>
    <r>
      <rPr>
        <rFont val="Arial"/>
        <b/>
        <color rgb="FF000000"/>
      </rPr>
      <t>Limitations</t>
    </r>
    <r>
      <rPr>
        <rFont val="Arial"/>
        <color rgb="FF000000"/>
      </rPr>
      <t xml:space="preserve"> - Lets get these out of the way first. 
Excluded reapplicants
Method and completeness of data on who matched is very vague.  They don't report any of the raw numbers, only percentages and Odds Ratios. I suspect they are masking incomplete data here.
Didn't break things down by year, so include the "easy" ENT match years</t>
    </r>
  </si>
  <si>
    <t xml:space="preserve">Insights
-First stage, excluding reapplicants, FMGs and DO gives some insight into UNCs screening process. &lt;+2 Definitely tipped their hands
-Average Step 1 248 vs 245 for no fellowship vs fellowship groups, but dont list matched vs unmatched averages by group
</t>
  </si>
  <si>
    <t xml:space="preserve">&lt; I don't want to assume too much, but the forest plot showed an interesting positive trend with those that had step 1 scores of 230-239. The effect size is impressive and the result barely missed the level of significance. Mixed with my own non-scientific experience, it seems like these fellowships probably have the most benefit for well-qualified, but potentially borderline applicants (US-MD schools with OHNS programs) looking to overcome a moderately below average (for ENT) board score.   &lt; Which is pretty much what you'd expect &lt; Yes, I wish someone would do a similar study, but looking at reapplicants. I think it's more of a ? </t>
  </si>
  <si>
    <t>Is there any point in continuing to pay for AOA membership now?&lt; what was ever the point? &lt; to put it on my cv and the diploma on my wall &lt; yeah after you get the initial diploma (Which I do think is low cost and worth it) then no point to keep paying.. no one else does</t>
  </si>
  <si>
    <t>If you want their magazine, that's the cost of the Magazine. And I guess you could end up applying for one of their few scholarships/grants.</t>
  </si>
  <si>
    <t>I was thinking maybe you needed to keep paying dues to buy their fashion accessories. Nope, any joe or jane doe can buy an AOA necktie or bowtie.</t>
  </si>
  <si>
    <r>
      <rPr>
        <rFont val="Roboto"/>
        <color rgb="FF000000"/>
      </rPr>
      <t xml:space="preserve">Anyone have any good info on disability insurance? &lt; check out the white coat investor (https://www.whitecoatinvestor.com/disability-insurance-process </t>
    </r>
    <r>
      <rPr>
        <rFont val="Roboto"/>
        <color rgb="FF1155CC"/>
        <u/>
      </rPr>
      <t>https://www.whitecoatinvestor.com/individual-disability-insurance-basics/</t>
    </r>
    <r>
      <rPr>
        <rFont val="Roboto"/>
        <color rgb="FF000000"/>
      </rPr>
      <t xml:space="preserve"> </t>
    </r>
    <r>
      <rPr>
        <rFont val="Roboto"/>
        <color rgb="FF1155CC"/>
        <u/>
      </rPr>
      <t>https://www.whitecoatinvestor.com/physician-disability-insurance-mistakes/</t>
    </r>
    <r>
      <rPr>
        <rFont val="Roboto"/>
        <color rgb="FF000000"/>
      </rPr>
      <t xml:space="preserve"> </t>
    </r>
    <r>
      <rPr>
        <rFont val="Roboto"/>
        <color rgb="FF1155CC"/>
        <u/>
      </rPr>
      <t>https://www.whitecoatinvestor.com/what-you-need-to-know-about-disability-insurance/</t>
    </r>
  </si>
  <si>
    <t xml:space="preserve">&lt; If you have a pre-existing condition that could affect your coverage, it is better to start with the insurance offerred through your residency. If you find one on the open market and get denied, this denial question can cause future disability insurance applications to be denied. </t>
  </si>
  <si>
    <t xml:space="preserve">Anyone else lowkey stressed about how to spend the time between med school and intern year? There's so much I want to do but, with the pandemic and intern year slowly approaching, I'm a lil afraid that I'm not taking full advantage of this time &lt; Agreed, I feel like I'm going to spend lots of time looking up and thinking about fun things to do but not actually be able to do much of it &lt; I would recommend traveling within the US. If I was you I would check out some good hiking spots (Utah, Colorado, Maine, Washington... etc). Maybe Hawaii if you can afford it. Or perhaps a roadtrip? Can also consider traveling to the Caribbean. Definitely get out there and do 'something cool' (while keeping in mind that something cool doesnt always mean spending a ton of money). Its undoubtedly a tough time right now, but just remember that youre about to spend 5 years within a fairly strict and high stress work schedule. Do some day trips, play a weekend getaway... just get out there and find your personal way of unwinding. 'Adults' (which you will soon become) dont often get opportunity like this. </t>
  </si>
  <si>
    <t>We've all been told that 90% rank on their top 3 but I don't believe it. Post the # you ranked on your list in the cell to the right &lt; Positions period, or Unique institutions? &lt;positions since that's how NRMP counts it &lt; 90% in their top 5 based on old, small sample data &lt; Yep was *70%* top 3 not 90% &lt; bumped up, also fill the stats page with it if you can. Im sure ms3's will be curious
I'm interested in this so bumping it to top again. ---sam</t>
  </si>
  <si>
    <t xml:space="preserve">#1 (+31), #2 (+14), #3 (+17) #4 (+11), #5 (+12), #6 (+5) #7 (+4), #8 (+7), #9 (+6), #10 (+2), #11 (+3), #12, #13 (+1), #14 (+1), #15, etc. (+0)  Preliminary data to the right (3/22/21) &lt; looks like a longer right tail &lt; What are you comparing it to? &lt; old data (previously calculated for prior year, far down below), both subject to bias &lt; It looks like the median is between ranks 2 and 3. </t>
  </si>
  <si>
    <t xml:space="preserve"> </t>
  </si>
  <si>
    <t xml:space="preserve">&lt; I don't think there is any way to lock down a spot at any sized program. Be the best candidate all around , work hard, and be friendly. There is no secret formula. &lt; treat everybody well &lt; Yup, no secret hack or formula to gurantee yourself a match. Just look at the applicants stats tab. There isn't great discrimination between matched and unmatched applicants. </t>
  </si>
  <si>
    <t xml:space="preserve">I am not a fan of basing Tier off of program size, but it sounds like yall are saying ultimately it sounds like doing 3 or so aways at a few 1 spot programs might not be as "high yield" as 3 or so aways at  programs with more spots? Anyone else have insights on it? &lt; No, I don't think you can make this conclusion at all.  &lt; If you are trying to decide where to do an away, look at programs that historically guranteed an interview to away rotators. Bonus points if there is a prominent faculty member there who you think would be able to write you a strong LOR.  You will have to dig around in the otomatch sheets priror to this cycle to find that info. The insights on aways gained from this sheet are limited since this is the first cohort in decades without in-person away rotations. </t>
  </si>
  <si>
    <t xml:space="preserve">FWIW, from the ACGME perspective Program Tier = Program Size
</t>
  </si>
  <si>
    <r>
      <rPr>
        <rFont val="Roboto"/>
        <color rgb="FF000000"/>
      </rPr>
      <t>Anyone on here have a peloton? My SO (with strong career outside of medicine) and I are considering getting one. Most gyms in area where we matched are still closed. Thinking it might be nice for home workouts in residency, but not ready to pull the trigger. Thoughts? &lt; I don't have one right now, but my roommate does and I use it all the time. I definitely plan on getting one in residency. It's definitely an expensive investment, but it's so easy to just get home or wake up in the morning and jump on the bike. They have so many different types of workouts ranging from short, low-impact to professional cyclist-guided long hill climbs. I honestly thought it was really gimmicky at first, but having a guided workout in the comfort of your own home that pushes you has been so good. Definitely has pushed me into way better shape and it's just so convenient/easy/time-saving. &lt;</t>
    </r>
    <r>
      <rPr>
        <rFont val="Roboto"/>
        <b/>
        <color rgb="FF000000"/>
      </rPr>
      <t xml:space="preserve">100% get one </t>
    </r>
    <r>
      <rPr>
        <rFont val="Roboto"/>
        <color rgb="FF000000"/>
      </rPr>
      <t>&lt; if you don't need the metrics to be motivated to work out, you can get a cheaper but still nice bike (~$400) and do free youtube classes. I really like the 20 minute HIIT classes</t>
    </r>
  </si>
  <si>
    <t>&lt; OP here, we both like their bodyweight/dumbell/yoga workouts through the app, but are skeptical if the bike is worth it. I've heard of people combining the app with a cheaper stationary bike option.  &lt; I use a $900 bike with the peloton app ($13/month vs $40/month). I'd recommend that route if you don't mind not having the leaderboard and some of the metrics, and havivg to use a resistance converting chart (peloton uses their own numbers). Also, it's like a 2-3 month shipping delay for the peloton rn. &lt; i have used a family member's peloton and i also thought i wouldn't like it and woudl think it was gimmicky. i actually loved it and decided to do the cheaper bike option to make sure it was worth it. i bought a used pretty nice one for &lt;500 and use the peloton app. it has worked for me so far, but i think i am going to spring for the real thing for residency. it's just easier and nicer to have classes, metrics, everything integrated on one machine.  &lt; I don't use the bike but I have the app for strength workouts and it's the best. &lt; I think buying the bike is worth it! My boyfriend and I bought one together after we had been using the app on a cheaper bike. the leaderboard/metrics are great motivation PLUS the bike itself is very sturdy and has a great warranty. like someone mentions to the right, you can get a 0% loan and pay it off month to month, rather than paying the $1800+ upfront</t>
  </si>
  <si>
    <t>Peloton also offers a payment plan so I pay $50/month for the bike until it is paid off over about 3 years, and $40/month for the membership which multiple people can use. I was paying $100/month for a spin membership at a studio so this was actually cheaper for me.</t>
  </si>
  <si>
    <t>There's been a lot of discussion about research fellowships and how they're viewed by PDs and faculty, wondering if any faculty can chime in on how a research year influences an applicant's chances and what they consider to be a "productive" versus "non-productive" research year &lt; I don't think "non-productive" is common, but "underproductive" happens &lt; Not sure what we label it really matters, just curious how faculty and PDs view research years and what their thoughts are on "tiers" I suppose</t>
  </si>
  <si>
    <r>
      <rPr>
        <rFont val="Arial"/>
        <color rgb="FF000000"/>
      </rPr>
      <t xml:space="preserve">&lt; As a reapplicant who just signed onto a research year, part of my worry is that the skills I want to work on (i.e. learning biostats and how to navigate RedCap) may not translate directly into publications within the next 5 months. Makes me wonder whether I should prioritize quick and easy pubs or more longitudinal projects that I can talk up on the interview trail. &lt;Reapplicant who did a research year and matched - I tried to do all of the above. Some quick and easy papers to get submitted right away, some longitudinal projects to talk about on the trail, and I really made an effort to learn biostats and run my own statistical analysis on my projects (which I discussed at every interview - that's a great skill to bring to a program and shows you can learn new things quickly). &lt; anyone quietly freaking out that they don't have these skills going into residency? &lt; I took a research year and got </t>
    </r>
    <r>
      <rPr>
        <rFont val="Arial"/>
        <b/>
        <color rgb="FF000000"/>
      </rPr>
      <t>ZERO publications</t>
    </r>
    <r>
      <rPr>
        <rFont val="Arial"/>
        <color rgb="FF000000"/>
      </rPr>
      <t xml:space="preserve"> due to working on longitudinal projects; granted i also had premed research but still, no ENT pubs this year. Average step scores. Got 4 T32 interviews, 15 total interviews, and matched at my #1 program (Top 20) so I firmly, firmly believe that quality over quantity matters. I know quantity will get you noticed but if you don't have pubs from longitudal projects, just make sure to emphasize all of the WORK that you did during the year in your activities and your efforts will shine through. &lt;curios if there was anything else you did different your second time wround to get so many interviews. most reapplicants i've heard from with average (240s) step 1 scores didn't even get double digint numbers of interviews. &lt; Sorry not a reapplicant, I'm a first time applicant. I just came in to respond to the post on the left which I do not think was reapplicant specific (sorry if inappropriate) to talk about research year productivity because I don't like how much talk there is about "unproductive" research years -- which is a real thing -- being conflated with "research years that result in 0 pubs". I know for reapplicants there's much more of an uphill battle so there's definitely a real concern about getting noticed. &lt; No offense but the </t>
    </r>
    <r>
      <rPr>
        <rFont val="Arial"/>
        <b/>
        <color rgb="FF000000"/>
      </rPr>
      <t>zero publications</t>
    </r>
    <r>
      <rPr>
        <rFont val="Arial"/>
        <color rgb="FF000000"/>
      </rPr>
      <t xml:space="preserve"> guy/gal above is incredibly misleading. The "does how many pubs you get matter" debate is really framed by the rest of your application. If you're a stellar candidate (step scores 26x, clinical honors, AOA etc) and do a longitudinal project research year without many pubs, you'll still get plenty of interviews because the research was just icing on the cake. But if your step scores are borderline (22x-23x), grades are average, and you take a research year with the goal of bulking your CV to better your match odds, if you fail to publish that year I can guarantee you will not get anywhere near 15 interviews and you are much less likely match your #1 or a Top-20 program, if at all. &lt; Yeah I am zero pubs person and I agree that if you have a </t>
    </r>
    <r>
      <rPr>
        <rFont val="Arial"/>
        <b/>
        <color rgb="FF000000"/>
      </rPr>
      <t xml:space="preserve">borderline </t>
    </r>
    <r>
      <rPr>
        <rFont val="Arial"/>
        <color rgb="FF000000"/>
      </rPr>
      <t>app you're going to be facing an uphill battle and will need *something* to stand out in your application, and if you're banking on research then you would need to publish. I have average to below avg stats, 24x-23x, no AOA, but I had a very robust "research experiences" section despite no pubs from this year and did not feel that anyone faulted me for it and I was able to have great research conversations during interviews. If you are able to convey the amount of work you did on a longitudinal project in your activities I do think that counts for a lot. I just hate the movement towards applicants trying to churn out "fast projects" that use crappy stats and poor design just to get a pub; I know several people who had the grades, the pubs, the personality, and did not match. My strong suspicion from the way I've personally heard them talk about their research is that "shallow research" is very obvious on the interview trail and can be detrimental.</t>
    </r>
  </si>
  <si>
    <r>
      <rPr>
        <rFont val="Arial"/>
      </rPr>
      <t xml:space="preserve">&lt; It looks like something on this topic was published in Laryngoscope last week. The study only looked at first time applicants. I wish they looked at reapplicants too. </t>
    </r>
    <r>
      <rPr>
        <rFont val="Arial"/>
        <color rgb="FF1155CC"/>
        <u/>
      </rPr>
      <t>https://doi.org/10.1002/lary.29521</t>
    </r>
    <r>
      <rPr>
        <rFont val="Arial"/>
      </rPr>
      <t xml:space="preserve"> &lt; that's super interesting, would be even more interesting to compare research fellows to other research fellows for trends based on institution, publication numbers, etc, also assuming applicants who take research years may have already been predisposed not to match, it's actually a positive that the match rates for research fellows and non-research fellows are comparable&lt; a big weakness is that it includes earlier years when the applicant numbers was really low.  It looks like they grouped all the years together.  They should have divided it into less competitive match years amd more competive match years and compared.  Matching this year or last years is very differemnt than matching in 2015. &lt; Agreed, this is a problem across most of the research related to the ENT match. The variation in the competitiveness of each year prevents the data from being generalizable.  &lt; It's also incredibly self-selective pool of people that apply, are successful, and havent done a research year &lt; Your point? &lt; According to the study 1500 applicants applied, were successful and didnt do a research fellowship so I wouldn't call that selective.</t>
    </r>
  </si>
  <si>
    <t>Maybe I'm just missing something obvious, but how are people planning on paying for the first month of residency/moving in before residency? I've been dependent on financial aid throughout med school and doubt I'm the only one, but I don't see this issue talked about much. &lt; use the money you saved from not having to travel for interviews :) &lt; a lot of residencies offer programs that front your first month of rent/have deals with relator agencies. you should call your GME office about this &lt; Some also pay for the June orientation time period as well &lt; ty for all these suggestions! &lt; I had to save pretty aggressively this year to have a fund to carry me over until residency. Sorry probably not that helpful to you, but to future applicants who are dependent on aid, make sure to save up throughout med school/third year for the expenses of your last year! In a typical year there are tons of interview costs as well as moving costs, plus all the fees associated with applying</t>
  </si>
  <si>
    <t>I know some programs give out a stipend so maybe reach out to your PC/PD &lt; I just got a credit card with 0% financing for the first 12 months and used it for the expenses between loans of med school and residency income. I had two other classmates go about it this way. There are a lot of credit cards out there with no annual fee that get you into the card with 12 to 24 months of 0% financing. It worked really well for me. I didn't do any fancy trips or anything though, just drove to family and friends.</t>
  </si>
  <si>
    <t>Take out and "emergency loan" while you are still in school. Then pay it back with your first check.</t>
  </si>
  <si>
    <t>My plan is a residency/relocation loan. I don't want to give SallieMae money but it seems like the only reasonable choice for low SES</t>
  </si>
  <si>
    <t xml:space="preserve">Anyone get ranked to match emails and got burned? &lt; im sure this happens and its honestly horrible. Not only are these programs doing what they shouldnt be doing, they are lying in the process. Its honestly shameful and if it happened to me I wouldnt hesitate to report them. &lt; bumping convo from below, definition between actually RTM and historically RTM. Seems like people use them interchangably, or perhaps overinterpret something someone said as RTM. Regardless, don't put too much weight in them... &lt; Nothing in those emails is legally binding. It's a bummer if they didn't come through but expectations of honesty should be low to begin with, just like when they ask you at an interview and you're forced to say "of course I'm ranking your program at the top!" &lt; I had a chair tell me in my interview that I was ranked to match and he said all these fantastic things about me and my application. I was very flattered. I matched below where I ranked that program. If I see that chair at Academy or AHNS, I'll talk to him about it. &lt; Guess it depends if he meant "ranked in position to match", like #2 and they have 3 spots, or "ranked in poition that historically matches," like if you're #12 and they usually require 5 ranks to fill each spot (15 total)- depending on algorithm and other applicant preferences they could easily not match you despite "ranking you to match." Point is don't assume everyone is a dirtbag. &lt; ranked to match inherently implies that you are ranked higher than the number of spots within the program. If you are telling people they are ranked to match and you are talking about some historical match (which OBVIOUSLY has ZERO implication on the current match) then you are deliberately (or at least semi-deliberately) misleading people. Sorry, but not sorry; if youre telling people they are ranked to match and they dont match, you are a dirtbag. This is similar to all the discussion about telling programs you are ranking them number 1 - if you are lying or you change your mind later on without telling them, you are a dirtbag. </t>
  </si>
  <si>
    <t xml:space="preserve">What does ranked to match even mean? It seems like a weird phrase intended to be vague. Similar to "you would fit in well here", we were very impressed" and  "looking forward to having you as a colleague" </t>
  </si>
  <si>
    <t>&lt; No program really uses that exact phrase "ranked to match," especially in ENT. &lt; Actually some programs do use that exact phrasing, but you're right it is less common in ENT</t>
  </si>
  <si>
    <t>I'm scared with the advent of research fellowships, they'll become a requirement to match at a place. Just look at where people matched. That's not an even playing field.  &lt; Honestly. It's going to favor people who aren't fazed by delaying earning for a year/accruing interest another year (i.e. from wealthy families, etc.). +5 &lt; Programs are beggining to offer funded research positions for URMs. I think that is a step in the right direction. &lt; In fields like neurosurgery, plastics and dermatology, these research fellowships have already been the norm for most applicants for some time. They're still &lt;10% within ENT so don't hit that panic button yet.</t>
  </si>
  <si>
    <t>Hmm I only see five research fellows who matched at that institution. Probably less than 5%, doesn't seem that alarming. Not to mention, there are a lot of ppl who take them and don't match because they weren't productive enough. We really don't have a full picture here&lt;There are more that I met one the virtual trail and aren't listed as fellows. You're also seeing more in the announcement tabs. &lt; tons of departments are seeing research fellowships as a source of cheap labor, but if you aren't productive they will kick you to the curb like yesterday's scotch bottle. if you have step 1 &gt;245, more than 1 publication (even non-ent) and are geographically flexible you can absolutely match without taking an extra year. but if you don't tick one of those boxes and can write like the wind consider a research fellowship. &lt; don't forget a ton of people take an extra year for informal research years between 3rd and 4th year. And I disagree with the poster before. If you tick all those boxes, you have a CHANCE at matching. With 200 people going unmatched, that's an element of randomness to be feared &lt; lol as someone who went unmatched that ticked all those boxes and then some, I completely disagree. &lt; how much of that randomness can be made up for by applying more places?</t>
  </si>
  <si>
    <t xml:space="preserve">I'm curious to know the value of a LOI for future applicants. Let me know if you: Got into your first choice after sending a LOI (+6), got into your first choice without sending a LOI (+7), sent a LOI but didn't get your first choice (+29), or did not send a LOI and did not get your first choice (+3) &lt; sadly, memory is short and all of our conversations will be repeated indefinitely lol &lt; Waiting on edge for someone to do a sexy chi square analysis with this info </t>
  </si>
  <si>
    <t>What does the yellow highlight mean on the stats page?  &lt; i think its a random person highlighting stuff &lt; someone deleted me some time in January.. wish I could be there to get highlighted</t>
  </si>
  <si>
    <t>&lt; i'm so flattered that they highlighted me</t>
  </si>
  <si>
    <t>&lt; lol. thank you for the highlight again</t>
  </si>
  <si>
    <t>[Duke survery recruitment moved to Announcements tab]</t>
  </si>
  <si>
    <t>What % of people matched home/away this year? &lt; go through the match results tab and tell me</t>
  </si>
  <si>
    <t>On the '21 match results page, can we get a column to see if it was people's #1 rank/if they send a LOI? &lt; who is going to advertise that it wasn't their number 1? maybe LOI but I only see downside to asking people to publicly post their ranking of their new program &lt; I think columns for these (already one for rank) would be better on the stats page which is more anonymous +2</t>
  </si>
  <si>
    <t xml:space="preserve">So ths brings up whether I should post a stats survey for this year? With all the survey hate and rhe otomatch signal survey still open I'm worried I'll stir up more troll posts than legit info. Tand if people are up for a secure stts survey what do you want? Match at signal, virtual experience at signal, reapplicant, research fellowship...what else? —-sam </t>
  </si>
  <si>
    <t>Hot take lol: Im glad to see alot of programs match outside students. I was weary of applying to programs where greater than 50% of the residents were home students. I dont think its a good look when youre too inbred. It also gives me hope to match at your program when i apply. i know some home students are bummed but i hope programs continue to inject outside students into their programs &lt; yup, thought this would be the case &lt; How do you know that programs arent ranking non-home students high but those applicants are ranking another place higher? I think its better to look at historic match rather than just one match outcome &lt;  AGREE! Just because this year a program doesn’t take any (or takes a bunch of) home students, that doesn’t give you the full picture.  It could just be an off year.   Looking at all the current residents (and several years of matches) gives you a much better picture.</t>
  </si>
  <si>
    <t>The difficulty with analyzing any of those possibilities is NRMP, ACGME and even otomatch have a strong case of survivor bias. There is no way of knowing. &lt; one thing is for sure, if your home or undergrad alma mater didn't think you were worth matching you aren't likely to contribute the the young alumni fund.</t>
  </si>
  <si>
    <t>can someone tell me why UCSF always matches so many home students? &lt; only 2/5 are their home students, seems reasonable to me &lt; FYI in past years (non-COVID) data has shown ~50% of students match at home or away. I get you're annoyed that home students matched somewhere over you but it's a very normal occurence. &lt; I think people forget that UCSF students are top tier candidates so they are at an advantage anyways all things being equal at other programs &lt; 2/5 this year, 1/5 last year, about 30% in the program overall - is that so many?</t>
  </si>
  <si>
    <t xml:space="preserve">&lt; I dont understand why this constantly gets asked. Home students are a known entity. No matter how good someone else looks on paper and how well they do in their 20 min interview, you are still taking a gamble on a person that you essentially dont know. There are obviously a lot of factors at play, but a very good home student or rotator is an extremely valuable asset. </t>
  </si>
  <si>
    <t>&lt; Programs are risk averse. I don't think every program sets out to take their own students, but they get the chance to size up their home applicants and compare to those they interview. Most programs rank some home students highly because they consider them good applicants and strong future residents. Is it sketch if an entire class is made up of home students? Yeah, but we should cut programs some slack. They have the right to keep their own interest in mind. &lt; also, you never know if a program ranked their home students spread out through their list, and then the non-home students went elsewhere. Just because a program matched more than one home student doesn't mean that they put all those home students in the true ranked to match positions. The algorithm makes it impossible to know exactly where those home students were on the list.</t>
  </si>
  <si>
    <t>Just wanted to put some thoughts and advice on this spreadsheet, as I dont think I'll ever come back on it after two years of stalking it. I came from a med school without a home program, I took a research year between 3rd and 4th year of med school and applied last year as a 4th year and didn't match with 8 interivews. I was told I was a strong applicant but maybe needed more publications, for taking a year off, which I definitely agreed with. So during quarantine last year i was able to churn out 4 pubs and did a general surgery prelim at a program with an ENT department. I dual applied ENT and anesthesia and matched anesthesia. 2nd time around as a reapp, i had 5 total ENT interviews, a lot of interviews in anesthesia. Overall things I wish I knew put more effort in is carefully choosing mentors and getting better Letters of Rec from bigger name people. I think the "generic letter" from a big name vs. a personal letter from someone close is an interesting debate. I had some really nice letters from people who I worked closely with and but were either new in the department or just didn't carry that much of a weight. So im biased to thinking that getting even a generic letter from someone at a power house program is better. Also get some mentors who will bat for you. I would say that I am a pretty personable, I felt like i did very well at my aways, and made a lot of friends during the interview trail. I also felt that interviewing was a strong suit for me too. But I felt that I put my trust in the wrong hands, and when I needed help, I really didn't get the effort of backing up that I thought I worked for/deserved. Overall as an applicant I was definitley average or slightly below average, and I understand that but I know plenty of people who were exactly like me who matched. I felt like not having a home program was a real bummer as the majority of the top of my list accepted half of their home students. Overall, am I bummed that I didn't match ENT? yes. But am I going to move on with my life and still do a great field at a great program and still be happy? also yes. I do wish the stigma against the reapp was changed. I definitely was screened out of programs just bc they saw I already graduated. I think the best move, if able, is to delay graduation, be able to do an away or cotinue to work with the home ENT department while being able to do rotations in the back up specialty, bc as a reapp your chances are just substantially lower and its even more of an uphill battle to climb. All about managing expectations, obviously grind as much as you can but just know that even with this field, giving it your all you can still come up short and that sucks. But also don't corner yourself into having limited options in both the backup and ENT, bc your options for ENT are already going to be lower the 2nd time around, so might as well maximize your chances and options in your back up. Overall good luck to everyone reapplying, and congrats to everyone who matched. There are a lot of amazing people in the field, friends who I have made, and drinks that I have shared. You guys and gals are all fantastic and it was pleasure to get the oppurtunity to meet some of you.</t>
  </si>
  <si>
    <t>&lt; The whole, "having someone to go to bat for you" is really the worst thing. Because so much of it is luck. You can work so hard for someone, and really know and like eachother, but 1. that doesn't mean they are a big name, and 2. even if they are, and they think extremely highly of you, many won't go out of hteir way to make sure you get into your top program. My issue was the second. My mentor wrote me an amazing letter, and i've gotten to know them extremely well over the last few years, and I KNOW they love me. But it was an awkward conversation to get them to make a phone call for me, because that's not what they usually do. Can't help but feel like that hurt me a little, and thus I fell on my list &lt;FWIW one mentor making a call really would not have made much difference, especially if they felt uncomfortable doing it. just like some applicants are better interviewees some mentors are better salemen for their mentees. &lt; Agreed, cold calls won't help you much. Might be more helpful if the mentor called a program where you were waitlisted and the mentor had an existing relationship with the PD. &lt; It sounds like OP's productivity during the research year may have been an issue the first cycle. Have any reapplicants overcome this same issue and matched? &lt; No, but I've heard it can be a kiss of death on apps &lt; What qualifies as an unproductive research year? Wondering if OP can comment on how many publications that gap year resulted in. &lt; Not OP, but if you don't have significantly more research than 90% of applicants who didn't do a research year, you were underproductive. Research should be a strength on your application with multiple first author pubs and other middle author papers. Most of these should be in press, accepted, or actually published so that anyone reading your app is can read your work in the near future. Every applicant I have met that went unmatched after doing a research year in between 3rd and 4th year (4 applicants come to mind) had one thing in common; they were underproductive during their research year. &lt; I had a productive research year, still went unmatched &lt; Obviously you can also go unmatched in spite of a productive year for other reasons, but having an unproductive research year will definitely contribute to not matching</t>
  </si>
  <si>
    <t>&lt; i did a research year and got lots of pubs, but i think the reason for my success was more about my research mentor writing a LOR than my actual output &lt; Do you think that LOR would still be effective if you were underproductive? &lt; Yes (not OP). Mentor can speak to your personal qualities, work ethic etc after spending large amounts of time with you even if your CV isnt super padded. I did a research year, didn't get many pubs published by ERAS cutoff (had a bunch submitted, later accepted), but got a great letter, had a decent number of interviews and matched. I know someone else who did a research year that was mainly basic science and for technical reasons also didn't wind up publishing much by application. They matched as well. So LOR will go a long way. &lt; Congrats on matching! Did you or your mentor have any direct relationship with the program you matched at?&lt; OP here. did a research year between M3 and M4. my mentor was pretty well known in the field and i got about 5 pubs in press before the ERAS deadline (not a ton but probably "enough"). at least 10 different programs brought up the LOR from that mentor during interviews. after going through this process i'm 100% conviced that LOR is the most important factor in getting interviews and matching&lt; it sounds like something didn't click with you and your mentor. Has this mentor supported other applicants?</t>
  </si>
  <si>
    <t xml:space="preserve">Is it better to do a research year at a mid-tier school that will allow me to push out more pubs / get LORs from multiple ppl in diff depts, or at a high-tier school with less pubs/1 LOR? &lt; I personally think strong LORs from big names are the key to getting noticed; # of pubs are nice too, but not necessarily everything. However, if you to a high-tier place and the big name you are getting a LOR from doesn't know you well and writes a generic letter, that definitely hurts &lt;# of pubs is the metric your research year will be measured by. &lt; I'd question why the decision is more pubs/better LOR at mid-tier vs few pubs/bad letters at high tier. If you do a research year anywhere, your publication productivity and ability to make connections/mentors/LOR is 100% on your work ethic. A "better" institution will also usually have more research opportunities. So I guess I'd say pick the place you feel you'll be the most productive and have the best application package, but don't sell yourself short and assume you can't get that anywhere. &lt; Not quite sure why the OP sets up this dichotomy.  &lt; op here. These are my specific options and offers. The mid tier program i got accepted to has a track record for tons of pubs. The top tier doesn't. I would work in 1 lab with 1 PI, who is fairly new. &lt; If the mid tier has a track record of helping reapplicants match, then go with the proven winner. The other is a gamble especially with new faculty (not sure how good a LOR will be with someone new).   &lt; really helpful. Thank you &lt;+1 to proven winner, you only got one shot at this. </t>
  </si>
  <si>
    <r>
      <rPr>
        <rFont val="Arial"/>
        <color rgb="FF000000"/>
      </rPr>
      <t xml:space="preserve">&lt;Get the pubs, build relationships. As a reapplicant, programs will be scruitinizing YOU more than where you did your research fellowship. You want to be able to talk about the pages added to your CV since going unmatched. It puts you in a good position to say you were productive. Go to the program that will let you do this and </t>
    </r>
    <r>
      <rPr>
        <rFont val="Arial"/>
        <b/>
        <color rgb="FF000000"/>
      </rPr>
      <t>don't put much stock in prestige</t>
    </r>
    <r>
      <rPr>
        <rFont val="Arial"/>
        <color rgb="FF000000"/>
      </rPr>
      <t>. Also, consider that a good % of research fellows go on to match where they do research. Build rapport and impress the program so they will fight to keep you. Either way, you will have good letters when you reapply. Reapplicants have an uphill battle to match bc every program is looking for a red flag. Your goal is to better yourself, prove that you will be a good resident, and have convince potential programs that you don't have red flags. Go to the program that will let you stand out in a good way. Speaking as a reapplicant that matched ENT.  &lt; Unfortunately, not all pubs are created equal, but quantity of pubs is an easier measure of your productivity than quality when considering reapplicants. &lt; when triaging applications to the interview invite pile vs the waitlist pile, ALL published peer reviewed pubs are equal. nobody deciding on interviews is going to read the articles.</t>
    </r>
  </si>
  <si>
    <t xml:space="preserve">&lt; Anyone else feel like prestige was overvalued by applicants this cycle? &lt; I think it depends. If you wanted to match back at your home prestigious program, certain schools took many of their home students and so you had a leg up. But some top programs didn't take many of their own, and those who were not able to match at home had a tough time, even if they came from a prestigious institution (see UCLA, Hopkins) &lt; right? I'm sure he/she is an amazing applicant and I'll be working for him/her in the future but I was shocked that JHU took and FMG this year! I have never seen that before. +1 for diversity, -1 for brain brain &lt; what's FMG? IMG? &lt; Fellow applicant and USMD, but wanted to address the comment about Hopkins matching a IMG: if you look at the applicant's research output, it is beyond the charts, especially in vestibular research where Hopkins is a powerhouse. The applicant is also a gen surg prelim, and must have gotten solid clinical letters as well, I'm guessing. </t>
  </si>
  <si>
    <t>also in the same boat, will likely do an unpaid research year and can't decided between smaller program (where I have a better shot of matching) vs more prestigious program like MEEI. Could MEEI open doors from me? &lt; Do you actually have two simultaneous offers? &lt; yes &lt; Go where you can be productive. That's hard to elucidate especially when the time between now and the next cycle is short. Your productivity is what matters most as a reapplicant. The successful reapplicant narrative is about what you did to better yourself.  MEEI may make sense, but you could also end up being a small fish in a big pond that struggles to stand out in a good way. &lt; great advice &lt;&lt; Also remember like aways, a research year is a dual-edged sword. Doing a great job there can make inroads, but anything short of stellar will decrease your chances of interviewing/matching there. So don't assume you'll be able to coast to a residency spot wherever you choose to do your year. As always, your odds of matching a specific program is low. Better to concentrate on picking a researhc year that will set you up for getting many interview at other programs.</t>
  </si>
  <si>
    <t>&lt;Reapplicant here. Can attest that I felt the same energy as aways. It felt that I was "always on" initially and still make sure I am the first into the office and the last out. That said, I made awesome relationships and had four faculty from across specialties reach out to WL programs because they had a connection. It was exhausting, but I matched which was worth it. &lt; amazing  congrats!</t>
  </si>
  <si>
    <t>Impromptu non-scientific poll of reapplicants for my own curiosity. Reapplied after prelim and matched (+1), Reapplied after research year and matched (+3), Reapplied after prelim and unmatched (+1), Reapplied after research year and unmatched, Reapplied after delaying graduation and matched (+0)</t>
  </si>
  <si>
    <r>
      <rPr>
        <rFont val="Roboto, RobotoDraft, Helvetica, Arial, sans-serif"/>
        <color rgb="FF000000"/>
      </rPr>
      <t xml:space="preserve">Kinda annoyed to have gotten emails back on my thank yous saying "you were reviewed very highly and will fit in well here" and then not match at that program &lt; biggest advice to M3s is trust no one and nothing that you're told &lt; It's not "trust no one" as if these people are lying to you. It's just "don't put too much weight on this kind of communication." There were many exceptional applicants this year and being reviewed highly just means they really liked you, doesn't necessarily mean you were at the top of their rank list because they could have also really liked 10 other people higher than you. You can be ranked 11 and that's still ranked highly but for a program with 3 incoming interns some years they might drop to you, some years they might not. I understand being disappointed that you didn't match at your #1 but the saltiness at the people who are just trying to send you a nice response back without actually breaking any rules just seems petty. There are definitely exceptions with some RTM conversations being outright false but that's few and far between. Most of the time it's just people reading into a nice email as more than it is. </t>
    </r>
    <r>
      <rPr>
        <rFont val="Roboto, RobotoDraft, Helvetica, Arial, sans-serif"/>
        <b/>
        <color rgb="FF000000"/>
      </rPr>
      <t xml:space="preserve">Like if you go on a date and your date says "thanks I enjoyed that date" but doesn't want to go on a second date with you that's not lying. </t>
    </r>
    <r>
      <rPr>
        <rFont val="Roboto, RobotoDraft, Helvetica, Arial, sans-serif"/>
        <color rgb="FF000000"/>
      </rPr>
      <t xml:space="preserve">&lt; This is why I think we should just ban RTM communication and thank you notes. Life after interviews would be a lot less confusing and the etiquette of the process would be clearly defined. &lt; there were sooooo many posts here telling people to not give RTM comms any weight. its not like the message was being hidden. &lt; True. It's not like these RTM's are the reason people didn't match. Applicants are just bitter that the messaging didn't align with the reality. </t>
    </r>
  </si>
  <si>
    <t>its only monday after match week and i already go 2 surveys, everyone leave me alone please</t>
  </si>
  <si>
    <t xml:space="preserve">Should I ask to go to AHNS from my new residency program if I just have a poster there? Or is that more for podiums? &lt; I emailed my PC about this right away. Luckily its in the city I will be training in so I wouldn't have to travel but didn't want to accept without asking </t>
  </si>
  <si>
    <t xml:space="preserve">&lt; Ask for their policy regarding presenting at conferences and then decide whether to ask. Each dept. is different. </t>
  </si>
  <si>
    <t>ask soon....if they put you on another service in October they may not have much choice. see ifyou can get on Rads or Gas in October and nobody will miss you.</t>
  </si>
  <si>
    <t>anyone getting otomatch homesick? not as much to do on here anymore...</t>
  </si>
  <si>
    <t>I remember some current PGY-1s (organized by Claudia at UVA Oto) did a really helpful Zoom session last year for the MS3s about applying. Anyone interested in doing something like that again this year together? &lt;not really, what would we tell them? how to zoom interview? we didnt even have aways &lt; Honestly that would probbaly be helpful given how new the zoom interview experience and lack of aways is, and how this is the only applying class who's done it.. &lt; Would be a good time to give them advice about ERAS, LORs, research, dual-applying, research fellowships, etc. Last year it was a Q&amp;A format, which was helpful &lt; i'm happy to help out</t>
  </si>
  <si>
    <t xml:space="preserve">M3 here, would love to tune into this. Seems like virtual interviews may be here to stay. </t>
  </si>
  <si>
    <t xml:space="preserve">Someone messed up the Name and Shame tab and rearranged the names of the programs so they don't align with the comments anymore. I don't know how to fix it  </t>
  </si>
  <si>
    <t>Can a reapplicant who did a prelim year and matched successfully into ENT at their prelim institution talk about what they did to impress their home program? Obviously responsibilities change as you transition from away rotations/subinternships as a medical student to actually being an intern. As an intern rotating in an ENT department how do you stand out?</t>
  </si>
  <si>
    <t xml:space="preserve">Hey! I guess i fit the bill for that description. My honest advice is to show unwavering dedication to ENT. Let your PD know that is your goal and if they could let you rotate with them then thats great. Interspecialty talk is a real thing. They may just stick their necks out for you and let the ENT department/chair/PD know that they have a wonderful prelim who would be a great intern in their program. You stand out by being efficient and reliable. &gt; Thanks for your response and congrats on matching!&lt;thank you! Wish you the best of luck and work your experience as an intern into your interviews, it should be a large highlight! </t>
  </si>
  <si>
    <t>anyone get the AHNS email? is it frowned upon to present at conferences during residency? &lt; i think most residency programs love when their residents go to present at conferences and actually pay for you to go!&lt; that's great to hear! i just feel bad if it puts more work on my co-residents so i wasn't sure how to approach it. especially becuase the conference requires you to be there for two weekdays</t>
  </si>
  <si>
    <t>residencies vary from making you pay your own way and take vacation time to present at a conference to paying for conference fees, xport, hotel &amp; a meal per diem. most use the second policy for first author residents.  but the first is a worst case. in that case, just use you vacay so none of your coresidents can complain. then apply for a resident travel grant. most conferences have these and they usually pay for hotel and airfare.</t>
  </si>
  <si>
    <t>Could reapplicants who were successful this year post what routes they took?  Prelim vs. delaying grad vs. fellowship? Thanks! +3</t>
  </si>
  <si>
    <t>How would you guys describe the economy of the match? it's so weird. &lt; what do you mean by economy&lt;Available spots, where people get interviews, and where they ultimately end up. It's interesting that simply going to a top school doesn't guarantee you a match. And I'm saying that as someone who match from a low tier school &lt; The way I think about it - there are two stages to the process. Interview invites &amp; interview/match. There's a limited supply of spots with a high demand. As a result, each spot is "worth more" and applicants pay more to play. What I mean is applicants study/work harder for higher board scores and grades, they take extra years for research, they invest thousands of dollars to do away rotations. At the end of the day, you hope that your investment nets an interview invite. From there, each applicant has a limited amount of time to really WOW someone with their background, experience, and efforts. Like my PD always says - your scores, grades, research, etc. are just an invitation to the dance, whether you match is totally a product of how well you tango.</t>
  </si>
  <si>
    <t xml:space="preserve">&lt;This puts it perfectly &lt; I like this, because I think helps overcome feelings of imposter syndrome going into interviews with top tier programs, but I've heard that there are several approaches programs use to build a rank list. Some programs go into interviews with the applicants pre-ranked based on scoring of their application. The interview performance then adjusts this ranking and becomes a weighted portion of the existing application. Other programs use the application to offer interviews and then give you a blank slate going into interviews. At that point your interview performance determines where you rank.  Obviously, the two aren't completely exclusive since the weighting of the interview in the first scenario would determine how much interview day works like a blank slate (interview day weight of 1.0 = blank slate going into interviews vs. interview day weight of 0.1 = interview is only a small component of your overall ranking).  Finally, some residency programs build a rank list when the faculty all meet to discuss applicants. This discussion can have a huge impact on the ranking that goes beyond the interview day rubrics from each room. </t>
  </si>
  <si>
    <t>what did unmatched applicants do if they cannt find a research fellowship. i've applied but they are all getting filled sooo fast. TIA</t>
  </si>
  <si>
    <t xml:space="preserve">I think you can do unnoficial ones &lt; yes do an unpaid position  &lt; you can also possibly delay graduation and work with your home department more </t>
  </si>
  <si>
    <t>How did UVa go this cycle? &lt; do you mean Virginia?&lt;yeah &lt; they got some great people!! &lt; I think they meant applicants from UVa... &lt; woops! sorry misread that :/ I met a couple of the people they matched so I got excited &lt; I thought they meant did UVA continue the trend of all male residents (which I understand may not be entirely their fault)</t>
  </si>
  <si>
    <t xml:space="preserve">What trend? It's like 50/50 </t>
  </si>
  <si>
    <t>Regarding the comments below: As a “low tier” student, first, I want to say - I understand this is an emotionally charged time. I am sure you worked hard, and I can see that you are upset. I also want to say that this type of mentality perpetuates the immovable “ivory tower” way of thinking in academia. We fought through to pursue our dreams with far less resources and connections available to us, and I am forever appreciative of programs that saw that as a strength. I wish you the best in your future, and I also promise to always advocate for students fighting these biases in academia - and encourage others to do the same. I encourage all MS3s reading this right now to believe in yourself, no matter what school you attend. Also, thank you to my amazing colleagues who are defending our worth right now (though they shouldn’t have to). +11</t>
  </si>
  <si>
    <t>If you really think this way, I'd ask you to maybe think about the advantages you had coming into this cycle that we didn't have as people from "lower-tier" schools. Fewer connections, opportunities to do research, etc. And if you still got outworked, that's on you, not us &lt; It just goes to show that residency applicant selection is (obviously) based on each applicant's individual merits and not the school attached to their name. If someone from a no-name med school had better Step scores, grades, LOR and personal statement than you (and likelier a better charming personality to go with it) they obviously merit to match over you at the institution of their choice. Don't be bitter about not being able to coast off your institutional prestige for a job. &lt; as someone at a "higher tier" med school who got there from a "low tier" undergrad, I can truly say that being at a higher tier place has numerous advantages. I am so grateful to have those advantages, and having come from a lower tier place, I know the kind of work it takes to earn a high tier position without those advantages. Even though I'm lucky enough to be at a prestigious institution now, it would make me incredibly sad if all the residency spots at institutions like mine were filled through nepotism. There are so many talented, hard working people at other institutions across the globe. They deserve a fair shot.</t>
  </si>
  <si>
    <t>&lt; TBH, it's reassuring that jerks like that got screened out somewhere in the process. We don't need to perpetuate a "good 'ol boys club" in OTO. +2 &lt; as someone who would have killed it in the good ol boys club, I fully agree.</t>
  </si>
  <si>
    <t xml:space="preserve">&lt; No offense against Cornell, but it was too good not to share. +4 lolz &lt; yo not cool &lt; is Cornell even good for ENT? &lt;Cornel/Columbia in NYC yes! Cornell in Ithica, no...it does not exist. &lt; I posted this. No hate against Cornell here, but the poster discussed reminded me of Andy Bernard from the Office who jumps at every chance to name drop his Ivy League education. </t>
  </si>
  <si>
    <t>I'm kinda surprised that a lot of the top applicants (e.g. people seen consistently at top 10 interviews) matched at home programs or lower tiers, anyone else? &lt; well harvard/stanford etc had 50-75% of spots go to their home students, so it's not surprising that other people competing for those spots fell lower &lt; FWIW, I interviewed at a bunch of top 10's, but ultimately ranked my program (top 30) above all of them b/c of location. Some people probably wanted to stay at home. Some likely did fall on their rank list. Others chose to go to other places for various different reasons. &lt; Same, had 15 interviews, several top 10, ranked my home program +1 because that's also family home for me and also I'm too lazy to move LOL, super happy to match here and would not take a top 10 program over this.</t>
  </si>
  <si>
    <t>anyone else from a top institution who wanted to stay bitter that people from very low ranked schools beat you out? i picked my school over another school for the name and it sucks that it didnt count for anything &lt; not really. some of the nicest people i met on the trail were from places without a home program and i was rooting for them &lt; tbh you sound like an ***hole. some of the most qualified people come from all over &lt; of all the supposed "hot takes" and "unpopular opinions" on otomatch, OP's post is actually probably one of the hottest takes lol &lt; lol this guy &lt; And.....that attitude is probably why OP didn't match. Glad you aren't my co-resident. I don't think a prelim or research year can fix your problem. Good luck with life. +4 &lt; "Top 40 med school" is just a heuristic for application review and means literally nothing when judging the caliber of an individual applicant. Do you honestly think you're better than other residency applicants at this stage of training just because your MCAT score or chemistry grades (or financial ability to attend a more expensive institution) got you into a better ranked med school? Get a life. &lt; OP, this reflects more poorly on you than anything else. You had the school prestige, the opportunities, the resources, the connections, etc that many of us had to work hard to overcome. I'm sorry this match cycle didn't go (as) well for you but I think some introspection about what characteristics make someone a good ENT applicant, resident, and surgeon might be useful. &lt; what a fun convo &lt; The fact that people like this are such clear outliers compared to say the ortho spreadsheet makes me happy I'm in ENT</t>
  </si>
  <si>
    <t xml:space="preserve">Didn't realize the caliber of medical school made you more deserving/qualified +1 &lt; Agree. just because someone is at a "lower ranked" school doesnt mean they are less qualified/a worse applicant, people have many different reasons for choosing the medical school they wanted to attend other than some arbitrary ranking system &lt; I went to my lower tiered school because I can graduate with nearly zero debt &lt; closer to family, closer to a SO, better for kids, more fun city, better weather, ect. i picked my med school cuz i had a grand old time &lt;Lived at home and got a full-ride to my low-tier med school over other top 20 med schools. Not everyone chooses to go to these top-schools </t>
  </si>
  <si>
    <t>&lt;lol at OP thinking that a higher ranked school means they are a better applicant. &lt;wonder why he/she didn't match at their home program &lt; it's the entitlement for me&lt; Hey OP, perhaps the reason u didnt match as high as u thought u would is because the residents and attendings at all your interviews picked up on what a pompous cock u r :) -sincerely, a low-tiered student that matched at a top 10 &lt; +6</t>
  </si>
  <si>
    <t>When can we expect our first paycheck intern year? Trying to figure out housing (buying vs renting). &lt; Probably July 1st at earliest &lt; more like July 15th &lt; FYI most places you can secure a physician mortgage- 0% down with proof of employment. Pretty unique and helpful for folks in your position with a job but $0 to their name for a down payment on a house.&lt;If you can get a down payment sponsor, apparently interest rates are lower that way</t>
  </si>
  <si>
    <t>&lt;depends on your program; our program allows you to choose to get your first paycheck somewhat early for deposts etc</t>
  </si>
  <si>
    <t xml:space="preserve">Just a plug for those pursuing PSLF with your loans. If you have figured out that you want to pursue this route, I reccommend you begin a qualifing IDR plan as soon as you graduate. With the current federal loan deferrment the Dep. of Ed has ruled that the COVID related forbearance counts like $0 payments towards the required 120 payments for PSLF. If you are uncertain about what to do with your loans, check out the white coat investor podcast/website or find a financial planner that is familiar with high income/high debt professionals. Student Loan Planner also has a great podcast, but will also do schedule consultations to create a loan repayment plan.  &lt; your first year is going to be $0 anyway unless you made money during M4 year  &lt;  OP here. A lot of people have reported income because the have partners and file taxes as married-filing-seperately (MFS). The current Covid payment deferrment applies to a wider swath of the population pursuing PSLF (regardless of your 2020 tax return income). I made my original post because many new residents  choose to use the 6 months of administrative forbearance available for any new graduate; however, using the 6 month of forbearance available to new graduates doesn't count as qualified payments towards PSLF. With the current Covid forbearance, it makes sense for almost anyone pursuing PSLF to forgo the 6 month administrative forebearnace in favor of the Covid forbearance since you can get several qualifying payments towards the 120 required PSLF without paying a cent. The PSLF forbearance is set to expire on 9/30/21 so you will have to make your first payment sooner with this option than if you were using the 6 month graduation forbearance, but most doctors pursuing PSLF will want to begin accumulating qualified PSLF payments ASAP as a resident to make more qualified payments when your income is low as a resident rather than when these payments will be much greater as an attending.   </t>
  </si>
  <si>
    <t>https://www.studentloanplanner.com/student-loan-forgiveness-covid/</t>
  </si>
  <si>
    <t>So what are people actually doing to prepare for intern year? It's been forever since I was on ENT. Obviously taking a few weeks to travel, spend with fam, etc first but I feel like going into PGY1 year with my current level of knowledge will be a mess haha &lt; I'm just ready to not be a med student and just be like "oh sorry yeah idk but you're stuck with me for 5 years so i promise i'll learn it" &lt; come to the AAO-HNS event referenced below -- mostly fun things to follow and activities to check out aka DON"T STUDY!</t>
  </si>
  <si>
    <t>&lt; would love to know how to prepare as well. I ranked (&amp; matched) a top 40 program above the top 10 programs I interviewed at so I feel like I'll have to make up for the lack of program reputation when applying for fellowships.&lt; calm down. you matched. one step at a time &lt; O_O yikes to OP</t>
  </si>
  <si>
    <t>&lt; resident here at a top tier program. there is little to be gained from preparation from a fund of knowledge standpoint. intern year is for learning how to doctor (how the hospital works, how to do orders, write notes, be efficent etc). And you will be bouncing around to different non-ENT rotations that will require different knowledge bases. Take the time this summer to relax, see friends and family, and do whatever makes you happy. Any preparation you want to do should focus on organizing your life (ie moving, buying a house, learning to mealprep, hashing out chores with your SO or putting aside money to hire a maid, join a gym) and organizing your resources (make sure you have access to the major ENT texts, thank your mentors, get a favorite pen). Once intern year starts, youre going to have less time/energy for extraneous things. &lt;agree, also favorite pen is obvi the blue ultrafine 0.38 uniball</t>
  </si>
  <si>
    <t>Can anyone from Philly tell me what places to absolutely avoid? &lt; temple, jkjk! &lt; lol. Philly gets relatively less safe as you fan out from Center City. West Philly has changed a lot over the years, but is still less safe once you get past ~42nd St. All of the Penn MBAs/JDs live in Fitler Square/Center City. A lot of medical students/residents live in Graduate Hospital. I personally wouldn't want to live anywhere south of Washington St (but YMMV). East of Center City is very nice, especially if you're going to Jeff. Washington Square, Old City, Northern Liberties, Fishtown are all really nice areas. Once you get over the bridge over the Camden (NJ), you'll want to be extra careful. North Philly gets dice-y as you make your way past Spring Garden towards Temple. I'd venture to say that most people agree that North Philly (Kensington, etc.) is probably the least safe part of the city. That's my very limited, quick take on the city!</t>
  </si>
  <si>
    <t>Just curious, are you guys overall satisfied (+14) or overall disatisfied (+2) with your match? Fell on my list but still happy I think &lt; I agree with the "I think" part. The only thing im dissatisfied with is locations (but I think that's more the thought of leaving my current city since I don't really even know the city I'm moving to). In terms of program itself the one I matched to was definitely #1 purely based on feel so i'm definitely leaning into the "everything works out the way it should" vibes &lt; thanks! just nice to know we're having similar experiences &lt; haha I feel like some of the top ENT programs are in places that don't top people's list of "top vacation spots in the world". there are a lot of hidden treasures among those cities and areas though!</t>
  </si>
  <si>
    <t xml:space="preserve">was this year the highest number of applicants ever in the history of ENT? &lt; yes &lt; why didn't COVID cause a decrease in applicants? i feel like a lot of clinical rotations were cut short &lt; Because COVID hit right at the beginning of the application cycle. Few people pulled out once they had already committed to applying ENT this year. </t>
  </si>
  <si>
    <t xml:space="preserve">&lt; Some of the barriers to applying ENT were lowered. Programs were instructed to be more accepting of non-ENT LORs. Some applicants might have felt more inclined to apply than otherwise.  &lt;As much as this year was a blood bath, last year was too. people that took a research year trying to duck that bloodbath, landed in this one. &lt; It's been a bloodbath for three years. The increase in applicants between 2018 and 2019 caught a lot of applicants off guard. </t>
  </si>
  <si>
    <t>Possible dumb question but is there a collective repository for all ENT fellowships that exist somewhere or do you have to find them on an institution by institution basis? &lt; 3 days after match day my dude, go have a drink! &lt;&lt; lol believe me I am, just trying to find a way back home eventually :')</t>
  </si>
  <si>
    <t>&lt; Headmirror has a good summary list of fellowships (not sure how up to date it's kept though). Otherwise, each society maintains their own list of fellowship by subspecialty</t>
  </si>
  <si>
    <t>any pgy2 openings out there? asking for a reapplicant that didn't match again this year :(</t>
  </si>
  <si>
    <t>Friendly reminder to fill out the '21 Match Results! Still missing a lot of entries. Excited to see where everyone ended up :)</t>
  </si>
  <si>
    <t>&lt; it's so cool to see our friends from the trail fanned out across the country. so happy for everyone &lt; yup, would love to meet up again at conferences +1 &lt; congratulations everyone! :)</t>
  </si>
  <si>
    <r>
      <rPr>
        <rFont val="Roboto, RobotoDraft, Helvetica, Arial, sans-serif"/>
        <color rgb="FF000000"/>
      </rPr>
      <t xml:space="preserve">In case no one has told everyone yet... The Academy (AAO-HNS) Section for Residents and Fellows General Coucil and special guests is hosting an event for you all to welcome you and talk about next steps (mostly encouraging you to take time for yourselves!) Register here:  </t>
    </r>
    <r>
      <rPr>
        <rFont val="Roboto, RobotoDraft, Helvetica, Arial, sans-serif"/>
        <color rgb="FF1155CC"/>
        <u/>
      </rPr>
      <t>entnet-org.zoom.us/webinar/register/WN_JeECvYSHT4uax9nmABP2xQ</t>
    </r>
    <r>
      <rPr>
        <rFont val="Roboto, RobotoDraft, Helvetica, Arial, sans-serif"/>
        <color rgb="FF000000"/>
      </rPr>
      <t xml:space="preserve">  Should be lots of fun. Feel free to post any question you have here or else in the registration form.</t>
    </r>
  </si>
  <si>
    <t>This sounds very useful, but I won't be able to attend. Will a recording be made available? &lt; yeah they usually record them &lt; it usually is posted at a later date as an institutional youtube. I recommend emailing the contact from the AAOHNS to ask for the recording. Also! There will be a second session with tips for first year of residency, so hopefully you'll be able to make that one</t>
  </si>
  <si>
    <t>So I feel like it's pretty clear that if you give up focus then you can likely have location (even in major cities) and pay. Is it just as guaranteed to get location if you give up pay instead? Aka can you still practice what you want wherever you want if you're willing to give up salary, and if so, how much of a pay cut is that usually? &lt; Still 6 figures, you'll be able to eat &lt; depends on whether youre talking about academics or PP. If you want to do PP you can literally live anywere you want and you will almost certainly be able to find a job. Academics is harder. You can theoretically ask for a lower salary to make yourself more marketable, but thats not commonly done and if a department doesnt need a forth otologist, then a lower salary is probabaly not enough of an incentive to hire you. &lt; for the "literally anywhere you want" does this include if youre doing a sub like plastics, laryngology, rhinology etc in a big city? Or more for general?</t>
  </si>
  <si>
    <t>Are we making a class of 2026 group or no? &lt; what do you mean?&lt;facebook group</t>
  </si>
  <si>
    <t>How'd my other fellow homeless friends do this year? Any love for those without a home program. &lt; 2/2 from our program, both at our #1's! &lt; 0 for 2 &lt; 1/3 &lt; 3/3</t>
  </si>
  <si>
    <t>Our program went 3/4</t>
  </si>
  <si>
    <t>Whoa, Arkansas matched 3/3 spots to home students? I thought I was reading their IG post wrong but looks like match results page confirms it.&lt; there are a lot of schools like this. USC for example almost always take atleast 50% usually 75% home students. &lt; I feel like a good rule of thumb would be ceiling(n/2). Have 1-2 spots? Up to 1 home student. 3-4 spots? Up to 2 home students. 5 spots? Up to 3 home.&lt; Programs have no control over the match. see faculty comment=&gt;</t>
  </si>
  <si>
    <t xml:space="preserve">Lol what was the point of interviewing? At least give us one spot  &lt; It seems like half the posts here are complaining that programs didn’t “take care of” their home students and the other half are complaining that they too many home students and tbh I don’t think either one is really fair to blame programs for.  &lt; I don't think it's too much to ask for a happy medium. Match at least 1-2 home students if you actually like them/want to protect your own, while matching 1-2 outsiders to show you're actually interested in the folks you interview.&lt; Most programs may end up with 25-40% home students on average.  To get a better idea, look at all their current residents and see how many are home students.  This is an off year with covid and the lack of aways and in-person interviews.   Applicants are probably ranking home programs high, so this year is likely going to be way higher than average at most programs.  </t>
  </si>
  <si>
    <t xml:space="preserve">Faculty comment:  The match is geared to applicant’s preference so programs cannot reserve or save spots for home or away students. There is no way to game the match. A program of 3 could rank home students 1, 5, 7.  They could get all 3 or the #1 could decide to go elsewhere and they get 2,3,4, and end up with no home students.  On the opposite side, they could rank all away students in the top 10, but they all rank the program low and the program could end up with no away students and end up with home students that were ranked 12, 15, and 20.   Just as many of you have been disappointed in RTM letters, programs have been surprised year after year with students we rank #1 after they swear we are their #1 but yet they end up somewhere else.  We never know  were will will land on our rank list.  You could rank home students 1, 10, and 20, every year  and 1 year we would 1 home student , another year 2, another year 3 and another year 0.  </t>
  </si>
  <si>
    <t>&lt; I understand this but when a program says that they rank their home students high and many of us go unmatched, that leaves a bad taste in our mouths &lt;programs saying they ranked their home students high is as accurate as people in the match results tab saying they matched at their #1 &lt; I think the best practice would be for programs to inform home students---prior to interviews---whether they will be ranked to match if they know they will be likely be taking someone. At least then that student can then limit their number of interviews as they are guaranteed to at least match home. This allows for more interview offers at other programs for other students.</t>
  </si>
  <si>
    <t>For the programs that had &gt;8 students applying, how many ended up matching? My program has a TON of M3s interested for next cycle &lt;please push them to dual apply. all of the applicants from my home program dual applied, and we all matched ent but we would all dual apply again if we had to go back&lt; What did they all dual apply in??  &lt; my program went 6/6 and none of us dual applied but you have to have good guidance and to be really honest with yourself about chances of matching</t>
  </si>
  <si>
    <t>Wayne State had 4/7 match &lt; how did hopkins and sinai do? i heard they had a lot of home applicants &lt;mine went 4/5 &lt; ours was 3/5 &lt; Mine was 4/5 &lt; GW went 6/6 &lt; Case was 4/8 &lt; My program went 6/7. The person who didn't match ENT ended up not ranking any ENT positions, their back-up specialty ended up becoming their primary specialty as the cycle went on. &lt; Did their backup become their primary because of lack of interviews or because they realized they preferred the backup specialty? &lt; Both. They hadn't received a ton of ENT interviews, but doing ENT with their # of interviews was still in the cards. They had top tier interviews in their back-up specialty and all the programs really expressed a strong interest in trying to get them to come to their program so they ended up just feeling more wanted in their back-up specialty vs. fighting tooth and nail to convince ENT &lt;2/6 low/mid tier school &lt; Hopkins was 7/10. We are still discussing how this could have happened. &lt; i think hopkins was a tough sell this year with only 2 clinical tracks available &lt; surprising that only 1/4 who matched at Hopkins were home students...Stanford seemed to really try to protect their own by taking 3/5 &lt; Sinai went 9/11 &lt; UCLA went 2/4 &lt; Northwestern went 2/4 &lt; i guess med school prestige matters less than we thought &lt; how did columbia and cornell do with their combined 11 students for 1 home program? &lt; wow UCLA took 0 home students and 2 of their home students went unmatched &lt; 3/3 at a tiny program &lt;UChicago went 6/6 &lt; Maryland went 5/6 &lt; 4/4 at midtier&lt; Stony brook went 3/3 based on the match result tab &lt; Yale went 3/3 &lt; Harvard was 5/5 &lt; UW went 4/8 &lt; Pitt went 3/5 &lt; damn &lt; Cornell 3/5, Columbia 4/6 &lt; Miami 4/5 &lt; Penn 6/7 &lt; DAMN, THESE NUMBERS &lt; Programs with a 100% match rate, or close to it, all took at least some home students. Really shows who supports their students. In a year of covid, with no aways, this would be normal if a program supports their students. &lt; I don't think you can say these programs don't support their students. Programs have to balance how many home students match there vs. outside students. Too few students and peole complain that the program isn't supportive of home students. Too many and they look like they don't give outside applicants a fair chance.&lt; to play devils advocate, my program took a home student but most of us were still left to fend for ourselves &lt; OUWB went 3/4 &lt;I'm more curious about the programs that had a high match rate with few home applicants matching at home. What's going on that make these applicants match outside in such a competitive cycle? &lt; what are the programs? &lt; GW &lt; as someone who came from a program with a high match/few home matches and matched outside, I just have to say that our year had the most competitive home applicants the program has seen in years. each of us was probably a stronger applicant than any applicant in the previous 3-4 years. &lt; Agreed, to match outside of your home program in such a competitive year speaks to your grit and drive. &lt; What happened with UW students? Kind of surprised by that one. &lt; So many people on here &amp; in other specialties talking about how they fell to their home program and I'm over here thrilled because home was #1 so friendly reminder that some of us wanted to stay and didn't only end up there because we couldn't match elsewhere &lt; Sinai seems to have screwed over their home students, especially by taking fewer than last year even though they had almost double the number of home applicants. I met so many of them on the trail and they were all awesome tbh</t>
  </si>
  <si>
    <t>With reapplicants and COVID setbacks, should we expect an even bigger applicant pool for next year?? &lt; yes &lt; if the OPDO doesn't put up hurdles to cut down on the number of applicants, expect it to go up due to people who took a COVID/research year.&lt; as usual it will be impossible to predict. plan for the worst but hope for the best</t>
  </si>
  <si>
    <t>W regards to post below, I'm not sure if this only applies to top/top-mid tier residency programs, but I had this same worry and basically was told that no one will have all three of location, pay, doing exactly what you wanna do. If you're willing to sacrifice one of those things (and very few ever attain all three) then you can essentially practice wherever you want, even in a city like NYC (bigger cities you may have to give up more like settle on practicing general ENT in a private practice - which is underrated IMO). Can another resident or fellow confirm? But anyway ENT is so connection based, sure institutions that practice a little more nepotism than others may be harder to penetrate, but if it's truly location that matters most to you then private practice is always an option, either starting your own or general &lt; Attending here. I can confirm that the triangle of location-pay-focus is true for almost any location in the US. I would add that the number of patients you see and scope per week has a big influence on pay. In general practice, you will make roughly $2,000/year for every patient you see per week. If you do research NIH salary caps are $200k/year for full time research.</t>
  </si>
  <si>
    <t>Anyone else hear the same as this? Certainly hope it's the case and does make sense. It's funny how blind we are (speaking for myself) to how life beyond residency is determined</t>
  </si>
  <si>
    <t>I hear that wher eyou match for residency really determines your options as far as where you can practice as an attending. Does that mean if i'm moving cross country for residency, I'll have a hard time coming back home? I'll be honest i was surprised to match at a program so low on my rank list, and its taking me very very far away from where I want to be. I'm scared and feel alone to be completely honest &lt; I think this is hard to answer without knowing where you matched and what the previous fellowship matches are.&lt; ENT is one of the biggest national shortages lol, you'll be fine wherever you wanna go &lt;residency location is the biggest predictor of practice location overall in medicine, but ENT is a special animal. You can go wherever you want, and be in the 1% as an ENT. &lt; including big cities? &lt; Yep residents from everywhere go everywhere for fellowship and jobs. Some stay in the same place because they like it/had a reason to want to be there for residency in the first place (family/job/etc) but once you've crossed the threshold to residency you can pretty much do whatever you want. Academics and PP everywhere are always hiring</t>
  </si>
  <si>
    <t>I'm sorry to hear that you are moving so far from where you want to be. I think that you will be surprised with the ENT family that you'll have at your residency program. If you want to move back I think you just have to be a bit concerted about maintaining contacts from your home institution, networking, etc. I don't think anything is out of the picture even if things seem hard right now. I think you'll get a lot of support where you end up and as you progress into your senior years I hope that they can be supportive of your plans! I don't know how close you are with your co-applicants from your med school, but I know that I would personally love to stay in touch with my co-applicants and be supportive if anyone was in this position. My hope and suspicion is that you will be less lonely than you think you will  be! &lt; OP, thank you. I know you're right. Just a lot to process now. I know i'm going to be trained really well. And i'm gonna be a f***ing ENT. A lot to celebrate.</t>
  </si>
  <si>
    <t xml:space="preserve">To try and make anyone in this situation feel better, I was very disappointed with the location I matched last year and came to find out that 1) the location wasn't as bad as I thought 2) I love my co-residents so much and 3) am not sure if anywhere else would have been a better fit for me! Easier said retrospectively but the match works in mysterious ways :) </t>
  </si>
  <si>
    <t>What schools didn't match any home students? &lt; NW and Case so far based on the Match Results tab &lt; Wisconsin &lt; a lot of programs don't &lt; Davis didn't match any home students  &lt; case matched a Psuedo home student given the complicated relationship between the University and College programs of the med school &lt; LSU-Shreveport, Florida, Cincinnati &lt; Mayo Rochester &lt; Maryland &lt; Virginia &lt; Utah&lt; UTSW &lt; Penn State &lt; Emory &lt; NW had one home student that was RTM</t>
  </si>
  <si>
    <t>&lt; Whoa, some of these typically match a large percentage of home students. It's surprising to see some of these reverse the trend. &lt; I feel like not matching home students only matters if their home students went unmatched</t>
  </si>
  <si>
    <t>can you swap residency programs with another PGY-1 ( for pgy-2). If you have family reasons etc.... &lt; no you can't. you can drop the spot (and not be able to Match for another year) but cannot swap</t>
  </si>
  <si>
    <r>
      <t xml:space="preserve">If you matched ENT, you can try posting a proposed swap (same PGY year) on the Original Otomatch Forum under Vacant Residency Position https://www.tapatalk.com/groups/otolaryngologyresidencyapplicants/vacant-residency-positions-f3/ and/or on </t>
    </r>
    <r>
      <rPr>
        <rFont val="Roboto, RobotoDraft, Helvetica, Arial, sans-serif"/>
        <color rgb="FF1155CC"/>
        <sz val="10.0"/>
        <u/>
      </rPr>
      <t>https://www.residentswap.org/</t>
    </r>
    <r>
      <rPr>
        <rFont val="Roboto, RobotoDraft, Helvetica, Arial, sans-serif"/>
        <color rgb="FF000000"/>
        <sz val="10.0"/>
      </rPr>
      <t xml:space="preserve">  Just FYI these are very rare in ENT. Both residents and both programs have to agree to the swap. The chance of a PGY-1 swapping for a PGY-2 spot is zero. This breaks too many rules to get exeptions. ---sam</t>
    </r>
  </si>
  <si>
    <t>Won't this reflect poorly on a candidate? Like if a program sees that one of their interns has posted that he/she wants to vacate their spot?</t>
  </si>
  <si>
    <t xml:space="preserve">Does anyone know if the big ENT social media "influencers" matched?&lt; There are ENT influencers? lol &lt; I know of one who i don't think matched &lt; i know of a couple who didn't match. even though i find their social media cringeworthy i still feel bad for anyone who didn't match. nobody deserves that &lt; i know a few that matched &lt; it's nice to follow their journey. I feel like no one shares this difficult path enough. &lt; +3  &lt; I love their transparency. I was too scared to even share I was shooting for ent bc didn't think i'd match. Good on them  </t>
  </si>
  <si>
    <t>most of them are so full of themselves lmao &lt; Define "influencer"--like actively pitching products, or just anyone who writes Aspiring _____ in their bio? &gt; no i think people are talking about social media influencers who have sponsors and have 10K+ followers on IG  &lt; i think of people who dramatize and exagerate the role of the medical student using IG like posting lots of pictures in scrubs, bragging about "doing surgery," etc. &lt; Whats IG mean?&lt; instagram</t>
  </si>
  <si>
    <t>Is there a list anywhere of ENT influencers? Are they on twitter on insta? &lt; Why are you all hating so hard? worry about your damn selves (I have a very shitty social media presence) &lt; Would also like to know the list, bc I actually may follow them. I think it takes a lot of courage to be so transparent, so long as not every post is sponsored. The few influencers that are in my feed were all so secretive that they didn't reveal intended specialty until match day</t>
  </si>
  <si>
    <t>How hard is it to make it to a big city for fellowship or private practice coming from the Midwest? &lt; you can do it :) lots of examples from this past round of fellowship matches. Mayo matched to Hopkins, NYC, and Chicago this year alone</t>
  </si>
  <si>
    <t>For private practice, its very doable. But be prepared for culture shock if you are not from the big city. The back pages of OTO-HNS is always advertizing openings at large private groups  in NYC, LA, &amp; Miami. And AAO-HNS (when they have actual in-person meetings) has tons of job postings in every major city for gen ENT.</t>
  </si>
  <si>
    <t>lol some of the name and shames got deleted. Come on people. If someone can restore, that'd be great. I think UCLA is missing, not sure if any others are</t>
  </si>
  <si>
    <t xml:space="preserve">what was the last time it was there? </t>
  </si>
  <si>
    <t>Happy where I matched but can't help but feel salty that my top programs filled mostly with home students. I thought this might happen but mayo az took only home students, stanford mostly home, uchicago mostly home, etc. Sucks. &lt; It's such a crapshoot. My home program took 2 but would've happily taken more of us. A bunch of us just happened to have personal reasons for going elsewhere. Unfortunately just depends on 1) how many home students are applying and 2) how much they want to stay &lt; My home program took neither of us, so it's not across the board. &lt; my home program only too one, 7 of us applied and 4 went unmatched /: &lt; I heard it best at one of the AAO webinars. "Being well known is not the same as being well liked." Home student can be a double edged sword   &lt; yeah my home program threw me to the curb, but i was lucky to match somewhere else</t>
  </si>
  <si>
    <t>Lack of away rotations and interviews definately gave the advantage to home students. &lt; also depends on the program, some didn't take any. As someone who didn't match was real annoyed how none of us matched at home program (and many wanted to) &lt; also at a program where a large cohort of us applied, and they left the majority of us to fend for ourselves, when clearly their peer institutions looked after their own</t>
  </si>
  <si>
    <t>During interviews, I had several interviewers say some xenophobic/racist things to me that made me feel very uncomfortable. I wanted to wait till after match, but how does one report such things...and if so..is it worth it? I feel like it's a my word vs theirs kinda thing &lt; you mean by your interviewers (not the other interviewees with you?), right?  &lt; Right, sorry (edited)</t>
  </si>
  <si>
    <t>&lt;I got straight up illegal questions (US law illegal) but I'm just letting it go &lt; OP here, same and some were religion based followed by ignorant questions/comments and I'm afraid I was prejudiced against :(  For context, I did not match so it's a little harder to let go I guess. But maybe I'll out these programs next year when I hopefully match into something. Congratulations to everyone who matched! Having met many of you on interviews I can confidently say y'all are an amazing group :)</t>
  </si>
  <si>
    <t>For someone with six digit loan debt, what should we be thinking in terms of housing? Idk the best way to properly budget given this  &lt; AAMC has a few financial webinars that can be good starting points for financial considerations &lt; WHITE COAT INVESTOR &lt; podcast ep on this from Headmirror was helpful! &lt; Lol are there actually people out there without 6-digit loan debt? god medicine is such a rich persons club &lt; 5-figure debt club through an incredibly fortunate mixture of institutional &amp; external scholarships + side hustles throughout my research year &lt; Nice! I love hearing this</t>
  </si>
  <si>
    <t>Are we allowed to fill in the names of people on the 2021 match results if it's publicly available on instagram? I'm very curious to see where all the people I interviewed with on the trail will be, but a lot of people probably don't check otomatch these days so would be helpful if we were able to fill in those names</t>
  </si>
  <si>
    <t>I don't see why not, it's literally in the public domain by their own matched programs &lt;put their insta handle instead of their email if that's the source</t>
  </si>
  <si>
    <t xml:space="preserve">But also, anyone else feel kinda betrayed by their home program? &lt; How do you mean? No way of knowing how close you were to being RTM &lt; I feel ya, I didn't match even tho I ranked my home program #1 :) &lt; Same. I was led to believe they wanted me &amp; ranked them #1 &lt; Yes, also feeling frustrated after seeing that my program did not take enough protective measures to support us. I think we've seen some programs really look after their own, and to know that my program didn't stings. &lt;Absolutely yes, other specialties at my school took mainly home students as we had all been led to believe would be the preference during covid and the ENT department literally took none of us home students. 4 years spent cultivating relationships and reassurances for nothing. To say I feel betrayed may be a bit of an understatement. </t>
  </si>
  <si>
    <t xml:space="preserve">These programs aint loyal &lt; THAL &lt; Thats very sad to hear. My program took home students and they typically don't &lt; It really sucks if your home program is telling you things basically implying you'll be RTM and then you don't, but honestly I feel programs have no obligation to provide a safety net for their home students. It's great if faculty take an interest in and mentor students, but PD shouldn't feel pressured to rank them all high. </t>
  </si>
  <si>
    <t>Anyone else disappointed about where they matched? &lt; yes but only the location. Dont know how to balance that. I feel like I should be so incredibly grateful to have matched into my dream career but the anxiety around a city I don't really want to live in that much is overshadowing it a ton. Didnt think I'd feel this way when making my rank list obviously &lt; Don't worry, you will be too busy to care about the city. &lt; +1 – I matched quite far down on my list but honestly am grateful to get to be an ENT and still so excited &lt; how hard is it to move to a different geographic location for a job? &lt; was banking hard on my #1, but got my #2 and still very happy</t>
  </si>
  <si>
    <t>Not sure if it helps, but I'm finishing up PGY1 and felt this way last year when I matched. My partner and I literally cried when I opened my match letter out of shock - further down my list, and in a city I wasn't counting on. One year later? I couldn't be happier. I matched where I fit best and if I had to do it all over again I would rank the place I'm at now as number 1. I can't speak for you personally, but know that change isn't always what we want it to be, and oftentimes it's better than we expect or hope.</t>
  </si>
  <si>
    <t>How much does residency location matter in getting a fellowship and/or job in a different part of the US, especially larger metropolitan areas like NYC?  +1 &lt; also wondering this, matched to a small town place where the "past residents" have never ended up in NYC before &lt; Have you seen Hallmark movies? Maybe you'll wanna stay &lt; just matched into a competitive fellowship; having a good training program and CV with well-known faculty LOR probably matters more than anything. where your location is is irrelevant</t>
  </si>
  <si>
    <t>Many graduating residents end up in jobs close to their residency, but a significant part of this is probably attributed to resident choice (rather than limitation in getting a job elsewhere) e.g. residents may be settled with a family already and not want to move far. Many Med students will also choose residency in places they'd like to live long term.</t>
  </si>
  <si>
    <t>anyone feel guilty about not matching at a program that really wanted you but you ranked them lower? &lt; a little bit, but think it worked out</t>
  </si>
  <si>
    <t>no &lt; lol love the honesty, you shouldnt feel guilty</t>
  </si>
  <si>
    <t>Hey. I am someone who was wary of posting on the stats page before because of some potentially identifying info affecting the match process, but now that it's over I have added my stuff. Just wanted to put a plug here for others to do the same so that we provide  as representative a sample as possible for future applicants and reapplicants.</t>
  </si>
  <si>
    <t>How do we find out where we signaled if we don't remember? &lt; didn't they send emails as confirmation?</t>
  </si>
  <si>
    <t>Anyone else fall on their rank list? Trying to be grateful to have matched but fell hard on my list to a less academic program. Hoping for an academic career. &lt; There are tons of fellowships, where you go for residency isn't going to limit you</t>
  </si>
  <si>
    <t>Nervous, but trying to take this as a sign that it's meant to be. I placed a program I truly loved lower on my list bc it was less academic (per the staunch advice of mentors), and am so happy if not relieved to match there. &lt; it was meant to be. So happy for you</t>
  </si>
  <si>
    <t>Anyone else (incredibly grateful to have matched of course) bit apprehensive about being single in the city of their program? Especially when most co residents are partnered up? &lt; That was definitely on my mind when making my rank list, but I wouldn't worry about it too much. Married people can be cool too haha and might have single friends they can set you up with. Plus there are lots of residents in other departments.  &lt;hospitals are big places and all the programs are in cities with &gt;300k people. There will be lots of fish in your pond if you have the time and will to look.</t>
  </si>
  <si>
    <t>When do programs generally start again? &lt; middle of June &lt; beginning of July</t>
  </si>
  <si>
    <t>Anyone not heard anything from their PD? I want to know who I matched with!!! &lt; check your spam</t>
  </si>
  <si>
    <t>Hi all, if you were a reapplicant who matched this year, please make a note on the programs that offered you interviews in the Reapp chat. &lt; yes please, this would be very helpful info</t>
  </si>
  <si>
    <t>Anyone feel like they just took their first deep breath in like...years? &lt; still holding my breath, intern year is approaching (scared face)</t>
  </si>
  <si>
    <t>Yes! I realized I have been nervous about matching for like two years. Adrenals finally can chill out. &lt; +1</t>
  </si>
  <si>
    <t xml:space="preserve">Stanford took 3/4 home students? what a joke lmfao &lt; To be fair they didn't take any home students last year &lt; also Stanford is 5 spots not 4 &lt; Wouldn't be surprising if a lot of programs took more home students than usual this year &lt; I assume OP meant 4 clinical spots (vs the 1 T32 spot) &lt; my program (not Stanford) did not favor  home students; in fact, one could argue that they left us to fend for ourselves &lt; Resident here who was involved in interviewing and ROL. We ended up matching the home student we wanted, and the one we didn't really want was ranked lower and didn't match. That's just how it is -- programs rank home students and away rotators based on how they perform and the fit, which can place you above or below relatively unknown applicants. No program wants to fill with home students. </t>
  </si>
  <si>
    <t>Where do you see that Stanford took 3 home sudents? &lt; Their instagram</t>
  </si>
  <si>
    <t>Congrats all!</t>
  </si>
  <si>
    <t>Feeling grateful to have matched in my top 3 but it still hurts that my #1 didn't want me ugh &lt; same here, thought i had a good shot! but definitely greatful and worked out for the better i think</t>
  </si>
  <si>
    <t>Reminder to fill out the '21 Match Results tab!!!! I wanna know who my co-residents are!!!</t>
  </si>
  <si>
    <t>Reapplicant here. I just matched at my #1. Speechless. So happy for the next 5 years!!!!!!! &lt; also a reapplicant who matched at my #1, now graduating as a chief soon. hope is not lost. so great to hear of your success!&lt; Reapplicant who matched as well, incredible feeling. So exited &lt; another reapplicant here who matched</t>
  </si>
  <si>
    <t>Yeehaw! Congrats!! &lt; Congrats to all, you deserve it!!! &lt; yay there is hope for us #unmatched! Congrats!!!!</t>
  </si>
  <si>
    <t>Congrats!!!</t>
  </si>
  <si>
    <t>Someone posted this a couple weeks ago. I really liked it and thought worth re-reading before noon!  Hey y'all PGY-1 here. I know this waiting period is the worst part, where all your hopes and dreams that you've worked so hard toward for years are now already decided. Obviously not matching is a real fear. But assuming that goes ok, I remember worrying about my ranklist and agonizing over where I'd fall to on my list. What I remember helping was thinking about how despite interviewing at these places, a one-day snapshot really doesn't let you truly know what residency there will be like. I realized that my carefully crafted ranklist that I deliberated over for weeks really might not mean much. So I switched gears and started hoping that I would end up at the best place- not necessarily my #1 rank, but at the best place for me. Ended up matching a program that was in the middle of my list, one that I had liked interview day but wasn't as prestigious. Having experienced it for a year now, I've found all kinds of benefits I didn't realize were important to me in residency that I don't know I would have found elsewhere. I could not be happier and wouldn't trade my program for any of the places I previously ranked higher.   As a massively overachieving group, I know we are all used to being better than everyone around us, being top of everything, and working hard to get exactly what we want. But sometimes you need the universe to guide you to what you may not know you want or need. Obviously any match is a match, but my hope for all of you is that you don't let your ranklist define your achievement, and that you take full advantage of wherever you have the opportunity to train in the greatest field of medicine because it is absolutely where you are meant to be. As Reinhold Niehbuhr said, "God, grant me the serenity to accept the things I cannot change, courage to change the things I can, and wisdom to know the difference." &lt; Wow, this was really helpful; thank you.</t>
  </si>
  <si>
    <r>
      <rPr>
        <rFont val="Roboto, RobotoDraft, Helvetica, Arial, sans-serif"/>
        <b/>
        <color rgb="FF000000"/>
      </rPr>
      <t xml:space="preserve">can we keep this post at the top for visibility? (for the unmatched applicants) </t>
    </r>
    <r>
      <rPr>
        <rFont val="Roboto, RobotoDraft, Helvetica, Arial, sans-serif"/>
        <color rgb="FF000000"/>
      </rPr>
      <t xml:space="preserve"> so many unmatched... thinking about getting some of the applicants who didn't match together in terms of an email chain or discussion group where we can be in touch with each other over the next year. There's a lot of us. is anyone interested in this? we are likely to stop visiting otomatch in some capacity and this would be a way to be able to reach out to each other and discuss our next steps. let me know if interested and i'll figure something out. this would not be anonymous at this point. interested? email </t>
    </r>
    <r>
      <rPr>
        <rFont val="Roboto, RobotoDraft, Helvetica, Arial, sans-serif"/>
        <b/>
        <color rgb="FF000000"/>
      </rPr>
      <t>unmatchedENT2021@gmail.com</t>
    </r>
  </si>
  <si>
    <t>&lt; yes thank you for this! &lt; make a discord or slack &lt;agree that this should not remain at top forever. leaving it at top of SOAP/Reapp tab makes more sense since  those are the people it is relevant to. &lt; besides, if you didn't match, I am 100% sure you will be back to otomatch when Iinterview dates are being posted.&lt; let us keep it here til match results please? &lt; you can also hop on the slack and make an unmatched channel if you don't want to set up something new</t>
  </si>
  <si>
    <t>Faculty piping in:   Good luck to everyone today!!!!!  Matching anywhere is a major accomplishment.  As someone who fell to the middle of my list: I was initially upset, but then looking back years later, the universe knew what it was doing.  The program was way better than I could have ever imagined, I met my spouse here, and now many years later I am faculty at that place in the middle of my rank list.  I wouldn’t change it if I could.  Even if you fall to last place, know that there are literally hundreds of unmatched people who would be happy to trade.</t>
  </si>
  <si>
    <t>Good luck today everyone! Hope you all get your #1s :) &lt; +1!!!</t>
  </si>
  <si>
    <t xml:space="preserve">i really hope i match at my #1 </t>
  </si>
  <si>
    <t>&lt; I really hope I match at #9 &lt; I'm rooting for my #2 tbh &lt; I tried to use reverse psychology against the algorithm and ranked my actual top choice last</t>
  </si>
  <si>
    <t>Folks that applied to Oto and another specialty and matched, how're we feeling? &lt; Not bad! Other specialty is way down my list</t>
  </si>
  <si>
    <t>Can't wait to meet my future co-residents +4</t>
  </si>
  <si>
    <t>I hope the 5 of you are all coresidents</t>
  </si>
  <si>
    <t>Resident at a mid tier program (intentionally did not rank my interviews top programs as highly as I personally believe more personal and ultimately stronger surgical training happens at smaller places). I want to emphasize that whereever you may land, understand that you will get great training at the majority of programs. There is no such thing as "mediocre" in ENT. You don't need to go to Hopkins to be a good ENT surgeon. You're going to do great things!&lt; thank you for the reassurance! i ranked a bunch of mid tier programs higher so i appreciate this &lt; same, ranked more mid-tiers &amp; home program above hopkins, etc. it's important to prioritize happiness :). GOOD LUCK TODAY EVERYONE!</t>
  </si>
  <si>
    <t>&lt;Thank you for this!</t>
  </si>
  <si>
    <t>R1 at a West Coast program. Cant wait to see who joins us tomorrow! Best of luck to everyone and no matter where you land, it's the program that chose you.&lt;   &lt;3</t>
  </si>
  <si>
    <t>&lt;yes &lt;oh, so I shouldn't party too hard?&lt;wait, the residency program we match into will call us tomorrow?? &lt; I would definitely expect phone calls from your PD, maybe some residents. Hopefully they do this relatively early so you can get shitfaced after.</t>
  </si>
  <si>
    <t>Should I expect calls from a bunch of people tomorrow? Home department, mentors, and residency program?</t>
  </si>
  <si>
    <t>&lt;yes &lt;oh, so I shouldn't party too hard?&lt;wait, the residency program we match into will call us tomorrow?? &lt; hopefully. i've heard some do. i will be a little sad if they don't haha&lt;good to know!&lt;resident here- this happens every year and  many of us at our program plan to make welcome calls tomorrow&lt; wohoo! i hope i match at your program</t>
  </si>
  <si>
    <t xml:space="preserve">&lt;My PD facetimed me and my tipsy post happy-cry self was not ready for it &lt; I popped and chugged a mini champagne bottle in the auditorium right after opening the letter in the middle of campus in front of all my med school admin. They just shrugged. Then proceeded to get a handful of emails for which I just replied drunkenly. </t>
  </si>
  <si>
    <t>Question posed about the MUSC fellowship below, the guy that runs it absolutely requires you to post about it. Your future is tied to how you respond, which is why you hear about it being talked like getting the residency itself. Its a good spot, but be wary of him, heard very bad things from multiple people (undergrads, med students, residents) +2&lt; dude is just astroturfing to limit his competition. &gt; I am a previous research fellow and I can confirm that this is true.  There are serious cultural issues at that institution that are buried by people who are afraid to lose the support of the institution and go unmatched.  +2</t>
  </si>
  <si>
    <t>As another former research fellow, I find this hilariously untrue. As the other previous fellows have pointed out, he will ask you to write a review but will NOT control what you write. I speak for myself when I say that I meant every single positive review of the program. Not sure where the hate for this program is coming from. At the end of the day, this program shows results. Majority of fellows match, which is the ultimate goal. I truly hope this isn't simply a smear campaign to reduce the competition for this great research program.</t>
  </si>
  <si>
    <t xml:space="preserve">also a former MUSC research fellow. this is absolutely absurd. i had a phenomenal time with exceptional mentors and the experience changed my life. </t>
  </si>
  <si>
    <t>What are y'all's plans for the remaining 16 hours until match? Anyone got some good Netflix shows? &gt; the Zack Snyder's cut of the Justice League is on HBO and its 4 hours long &gt; The Crown &gt; queens gambit!</t>
  </si>
  <si>
    <r>
      <rPr>
        <rFont val="Roboto, RobotoDraft, Helvetica, Arial, sans-serif"/>
        <color rgb="FF000000"/>
      </rPr>
      <t xml:space="preserve">Congrats and good luck to everyone tomorrow! Wanted to put in one last request to please fill out our 5-min survey on social media use during the application cycle. We are close to our goal, and were approved for a bump in the chat (thanks Sam!). Here is the link (more info in the announcements tab, due tomorrow 3/19). </t>
    </r>
    <r>
      <rPr>
        <rFont val="Roboto, RobotoDraft, Helvetica, Arial, sans-serif"/>
        <color rgb="FF1155CC"/>
        <u/>
      </rPr>
      <t>https://redcap.vanderbilt.edu/surveys/?s=H8XTKLD37A</t>
    </r>
    <r>
      <rPr>
        <rFont val="Roboto, RobotoDraft, Helvetica, Arial, sans-serif"/>
        <color rgb="FF000000"/>
      </rPr>
      <t xml:space="preserve"> We know you're all busy this week, so we really appreciate you taking the time! :)</t>
    </r>
  </si>
  <si>
    <t>I think its time to normalize the dual application for applicants who are competitive but not perfect and to destigmatize the reapplicant. As a profession that learns by doing thousands of reps and making mistakes, its makes no sense to punish applicants (before you even read their application) for reapplying. There is no fatal flaw that consigns 33% of applicants into the unmatched bin. Maybe you could blame the interview, but there is a limited and even negative basis for the interview as a predictor of good clinicians or surgeons. &lt; A couple people at my program were told they had a &lt;10% chance of matching ENT which encouraged them to dual apply. They got basically their pick of the litter from their back-up specialty. Definitely should de-stigmatize dual applying.&lt; we can normalize it amongst ourselves but we can't change the bias of faculty +1</t>
  </si>
  <si>
    <t>M3 here, I think I will end up dual applying with anesthesia but my application/CV screams ENT. how do I navigate the inevitable questions about if I am double applying? will my home program even want to help me? will I have to lie on the interview trail if anesthesia programs ask me about double applying? &lt;ENT resident here, I wouldn't lie. If you're caught in a lie that's pretty much a guarantee to not get ranked and is the kind of thing PDs will pass back to your home program. For the ENT programs I would say its been competitive and you want a back up plan. For anesthesia/backup I would talk about what appeals to you about that rather than GS or another specialty, but if you are straight up asked would definitely not lie&lt;bad advice, lie your ass off, other wise you wont match. i liead ad it worked great. &lt; OP here, thanks for advice everyone! do you think I should tell my home anesthesia program that they are my backup or that I am dual applying? &lt; talk to your Deans, and M4s and ask if they're dual applicant friendly. &lt; im sorry you M4s had such a tough cycle. also current M3 here who will also be dual applying anesthesia. kind of worried about telling the truth about dual applying. i feel like it'd be better to do it on the dl</t>
  </si>
  <si>
    <t>&lt;in contrast, I would lie my butt off, and pretend its anesthesia or die &lt; After getting ranked to match communication from my top and than going unmatched, I gotta say that people will expect perfect honesty from applicants while they are lying bastards.This is a piece of advice I got from my PD (dual applicant friendly) in my back up specialty: if you are completely honest you will be tossed from the rank list. The best course of action is politician speak. If somebody asks you if you also applied ENT, you transition and talk about the downsides of ENT and the upsides of Anesthesia and why you will be an excellent anesthesia resident (ie look at my sub-I grade, look at my letters, look at my research productivity, look at how hard I've worked and will work for you). Even if they don't necessarily "believe" they know that you are informed about the specialty and would be a good resident. That being said out of a ton of interviews in my back up specialty I was asked this question barely let all.&lt; i was asked multiple times about my ent background and i lied. Anesthesia pd at my home program recommended to me that i lie.</t>
  </si>
  <si>
    <t>Honestly, if your backup specialty doesn't trust your answer, they can call your home PD in your back-up specialty. That's what I was warned about when I considered dual-applying (PD in backup specialty said they won't leak the fact that I'm dual-applying, but wouldn't lie on my behalf if they received a phone call/inquiry).</t>
  </si>
  <si>
    <t>Why do you have to lie? Just be vague and complicated.
Admit you are dual applying. Say that you are considering every program you interview at with an open mind.  While specialty is one of the factors that you are considering, you are also considering location, program structure, and most important the relationships you develop on the interview trail. Lots of people in other fields dual apply and talk about wanting to "work with their hands as well as their heads." &lt; This. Great answer. You love the airway and can't decide if you want to control it or operate on it so you applied both.</t>
  </si>
  <si>
    <t>can you guys let me know if the list gets leaked before tomorrow? i heard that happens sometimes but not sure how to see where i matched. thanks!</t>
  </si>
  <si>
    <t>&lt; How does it get leaked?</t>
  </si>
  <si>
    <t xml:space="preserve">SOAP has officially ended, please withdraw applications from research fellowships. </t>
  </si>
  <si>
    <t>is it still feeling surreal to people? Beyond feeling immense relief after monday it only hits me in little waves what is happening &lt; same here &lt; +1</t>
  </si>
  <si>
    <t>so we find out at 12 pm Eastern tomorrow? &lt; Correct</t>
  </si>
  <si>
    <t>When are we allowed to contact programs for research fellowships? after soap ends</t>
  </si>
  <si>
    <r>
      <rPr>
        <rFont val="Roboto, RobotoDraft, Helvetica, Arial, sans-serif"/>
        <color rgb="FF000000"/>
        <sz val="10.0"/>
      </rPr>
      <t>anyone else annoyed that programs found out who they matched at 8am today and we still have to wait another day? &lt; I don't get why they can't just tell us at the same time as the programs &lt; ahhh I want to know &lt; I guess it made sense to have a delay between when schools found out and when applicants found out since schools used to have to prepare each individual envelope and the match list for distribution, but now it's literally just an email with no in-person celebration...&lt;Programs don't know yet.  not until thi safternoon.  Schools know now so they can prep envelopes.  Match day is a big tradition that will probably be back next year at most schools&lt; the NRMP calendar says programs found out at 8am &lt;&lt;  "8 am Confidential</t>
    </r>
    <r>
      <rPr>
        <rFont val="Roboto, RobotoDraft, Helvetica, Arial, sans-serif"/>
        <b/>
        <color rgb="FF000000"/>
        <sz val="10.0"/>
      </rPr>
      <t xml:space="preserve"> Advance Data Tables available to medical schools, programs, </t>
    </r>
    <r>
      <rPr>
        <rFont val="Roboto, RobotoDraft, Helvetica, Arial, sans-serif"/>
        <color rgb="FF000000"/>
        <sz val="10.0"/>
      </rPr>
      <t xml:space="preserve"> and institutions in R3 system.  </t>
    </r>
    <r>
      <rPr>
        <rFont val="Roboto, RobotoDraft, Helvetica, Arial, sans-serif"/>
        <b/>
        <color rgb="FF000000"/>
        <sz val="10.0"/>
      </rPr>
      <t>Medical school confidential Match results</t>
    </r>
    <r>
      <rPr>
        <rFont val="Roboto, RobotoDraft, Helvetica, Arial, sans-serif"/>
        <color rgb="FF000000"/>
        <sz val="10.0"/>
      </rPr>
      <t xml:space="preserve"> reports and Match  notification letters available in R3 system."  Programs can see some data now (like % of all posisitions filled but we already know it is 100% since there were no SOAP spots), </t>
    </r>
    <r>
      <rPr>
        <rFont val="Roboto, RobotoDraft, Helvetica, Arial, sans-serif"/>
        <b/>
        <color rgb="FF000000"/>
        <sz val="10.0"/>
      </rPr>
      <t xml:space="preserve">3pm Program Confidential Roster of Matched Applicants available </t>
    </r>
  </si>
  <si>
    <t>so on the top3 analysis, are the ones with a &gt;1 number (highlighted) inaccurate ? or can somebody explain how to interpret this? &gt; Probably fine. They are highlighted if there was more than 1 survey result within the particular 12 hour window. It is a cursory way to look for suspicious submissions</t>
  </si>
  <si>
    <t>I would not call the highlighted ones suspicious. You can see that there were basically three waves of ranklists. Some programs just got more votes in each wave. When I get a chance, I'll highlight the single votes to so this is more obvious.---sam</t>
  </si>
  <si>
    <t>Anyone got some additional juicy NAME and SHAMEs?? +1</t>
  </si>
  <si>
    <t xml:space="preserve">
</t>
  </si>
  <si>
    <r>
      <rPr>
        <rFont val="Roboto, RobotoDraft, Helvetica, Arial, sans-serif"/>
        <color rgb="FF000000"/>
      </rPr>
      <t xml:space="preserve">Hi guys - congrats and good luck to all tomorrow! Just wanted to put in one last request to please fill out our 5-min survey on social media use during the application cycle. We are close to our goal (thanks to those who've answered!), and we've been approved for a bump in the chat for our last push. Here is the link - more info in the announcements tab, due tomorrow 3/19. </t>
    </r>
    <r>
      <rPr>
        <rFont val="Roboto, RobotoDraft, Helvetica, Arial, sans-serif"/>
        <color rgb="FF1155CC"/>
        <u/>
      </rPr>
      <t>https://redcap.vanderbilt.edu/surveys/?s=H8XTKLD37A</t>
    </r>
    <r>
      <rPr>
        <rFont val="Roboto, RobotoDraft, Helvetica, Arial, sans-serif"/>
        <color rgb="FF000000"/>
      </rPr>
      <t xml:space="preserve"> /// it's a big week for you guys and we know you're busy, so we really appreciate you taking the time. :)</t>
    </r>
  </si>
  <si>
    <t>Hoping to connect with other LGBTQ+ applicants / future interns after Match Day. Any way we can add a self-identifying y/n "LGBTQ+" column to the '21 Match Results tab?  &lt; I'm interested in this. Also gram handles? &lt;would love this as well &lt; just added a column to self-identify if you wish &lt;3</t>
  </si>
  <si>
    <t>Any reason not to just put it in the shoutouts/comments section? &lt; easier to self-identify/find each other if there's a column</t>
  </si>
  <si>
    <r>
      <rPr>
        <rFont val="Roboto, RobotoDraft, Helvetica, Arial, sans-serif"/>
        <color rgb="FF000000"/>
      </rPr>
      <t>anyone else annoyed that programs found out who they matched at 8am today and we still have to wait another day? &lt; I don't get why they can't just tell us at the same time as the programs &lt; ahhh I want to know &lt; I guess it made sense to have a delay between when schools found out and when applicants found out since schools used to have to prepare each individual envelope and the match list for distribution, but now it's literally just an email with no in-person celebration...&lt;Programs don't know yet.  not until thi safternoon.  Schools know now so they can prep envelopes.  Match day is a big tradition that will probably be back next year at most schools&lt; the NRMP calendar says programs found out at 8am &lt;&lt;  "8 am Confidential</t>
    </r>
    <r>
      <rPr>
        <rFont val="Roboto, RobotoDraft, Helvetica, Arial, sans-serif"/>
        <b/>
        <color rgb="FF000000"/>
      </rPr>
      <t xml:space="preserve"> Advance Data Tables available to medical schools, programs, </t>
    </r>
    <r>
      <rPr>
        <rFont val="Roboto, RobotoDraft, Helvetica, Arial, sans-serif"/>
        <color rgb="FF000000"/>
      </rPr>
      <t xml:space="preserve"> and institutions in R3 system.  </t>
    </r>
    <r>
      <rPr>
        <rFont val="Roboto, RobotoDraft, Helvetica, Arial, sans-serif"/>
        <b/>
        <color rgb="FF000000"/>
      </rPr>
      <t>Medical school confidential Match results</t>
    </r>
    <r>
      <rPr>
        <rFont val="Roboto, RobotoDraft, Helvetica, Arial, sans-serif"/>
        <color rgb="FF000000"/>
      </rPr>
      <t xml:space="preserve"> reports and Match  notification letters available in R3 system."  Programs can see some data now (like % of all posisitions filled but we already know it is 100% since there were no SOAP spots), </t>
    </r>
    <r>
      <rPr>
        <rFont val="Roboto, RobotoDraft, Helvetica, Arial, sans-serif"/>
        <b/>
        <color rgb="FF000000"/>
      </rPr>
      <t xml:space="preserve">3pm Program Confidential Roster of Matched Applicants available </t>
    </r>
  </si>
  <si>
    <t>Is anyone, anywhere having an in-person match day celebration.? &lt; no +4, yes +5</t>
  </si>
  <si>
    <t>I'm at one of the yeses and it's only open to students. &lt; Match Day at our school is virtual, but graduation is in-person (only open to students)</t>
  </si>
  <si>
    <t>If I get a prelim surg at a hospital w/o ENT but an MD ENT program nearby (I am a DO). Would it be a match violation to apply (but not necessarily accept) reserach fellowships? The program knows I want ENT and I think would be open to obtaining a waiver. I know I am very lucky, but I just wanted some advice and avoid stepping on any toes. Thank you. &lt;DO matching to an MD program even with research fellowship there would be a very unusual outcome.</t>
  </si>
  <si>
    <t xml:space="preserve">Sorry I don’t really have any advice other than I have heard these waivers can be very difficult to obtain. Seriously fuck the NRMP for this bullshit. You shouldn’t be penalized for exploring all your options by applying to these research positions. Hopefully someone else may have some better advice. &gt;Pretty sure prelim is a binding position, and you can only withdraw 45 days after starting intern year.; nrmp very rarely provide these waivers, even if you both the program and applicant agree to mutually part ways  &lt; This 100%. This is why programs that scramble spots are usually explicit about not considering applicants that have a SOAP position. BIDMC was explicit about this when they filled by scrambling last April. </t>
  </si>
  <si>
    <t>Does anyone know when SOAP officially is over? I want to withdraw my research apps so that current unmatched applicants can hear back asap &lt; 3pm ET tomorrow</t>
  </si>
  <si>
    <t>What are everyone's thoughts on having a single interview release day next cycle (like ortho/derm/obgyn did this cycle)? &lt; 100% yes. Can even do waves (eg release every monday only) to allow programs to fill if applicants aren't able to schedule. Need to build in a little buffer time to allow people to figure out scheduling, though.</t>
  </si>
  <si>
    <t xml:space="preserve">&lt; I think it's a great idea +2 &lt; yes, reminiscing on all the hours/days I lost just staring at my email &lt; I'm for it as long as we have a window to accept these invites where the invite is guranteed (aka no dirty invites). Applicants would need to be able to build out most of their interview calendar during the invite window so they can choose from their best interviews if there are conflicts.  &lt; they could even keep it similar to last year but consistently release dates ahead of time so we could plan out overlaps&lt; You would still get cascading interview cancellations with this system as applicants cancel less desirable interviews when a better offer comes along. </t>
  </si>
  <si>
    <r>
      <rPr>
        <rFont val="Arial"/>
        <color theme="1"/>
      </rPr>
      <t xml:space="preserve">&lt;no, I like it coming in waves. Like the dedicated period. Let's me schedule and work in each interivew. &lt; I think waves would be nice if it was predicted, rather than random. &lt; Even if you just had two coordinated release windows (waves) and a free-for-all after, this would solve a lot of issues. A release window like this would definitely help applicants financially with the return to in person interviews. Applicants can book flights with enough notice to catch the cheaper deals. &lt; Yeah my understanding is that urology uses a </t>
    </r>
    <r>
      <rPr>
        <rFont val="Arial"/>
        <b/>
        <color theme="1"/>
      </rPr>
      <t>tiered phased approach where wave 1 II's come out on Friday (applicants get the weekend) and wave 1 preferences are submitted on Monday. Wave 2 II's come out on the following Friday (free weekend) with wave 2 preferences submitted on the following Monday. Can't remember if there's a third wave, but FFA after that</t>
    </r>
    <r>
      <rPr>
        <rFont val="Arial"/>
        <color theme="1"/>
      </rPr>
      <t>. &lt;+1 this is the way</t>
    </r>
  </si>
  <si>
    <t>&lt; I read that national interview calendar paper in JAMA-OHNS. I don't support having 12 interview dates across the country (maybe if there were 20 dates), but spacing out interview dates could make traveling easier for applicants. &lt; 12 interview dates is just a back door way of caping interviews at 12. It hurts mid to lower tier programs but helps mid to lower tier applicants. It also reinforces stereotypes about who to give interviews to.</t>
  </si>
  <si>
    <t>Anyone know when the MUSC research applications are due? Want to submit one, but afraid I missed the deadline. Couldn't find it on the site. &lt; The MUSC research program is like any other. The guy that runs it is a shady individual from what I've been told by undergrads that work with him. Also a racist place &lt;I assume the MUSC thing will also follow the no communication during SOAP week policy. To offer a different perspective, there are tons of people on the original otomatch forum that seem to speak highly of him... so idk &lt; pretty sure it's a requirement of the fellowship to basically write a positive post about the research year on Otomatch lol &lt; you shouldn't reach out until after Match just to be safe</t>
  </si>
  <si>
    <t>Former MUSC fellow here. No, it is not a requirement to write a positive review about the program. Are we asked to write an honest review? Yes. Do almost all of the fellows from this program come out with a greater fund of research knowledge and experience, and an appreciation for the effort the MUSC faculty have put into the individual research fellows? Absolutely. &lt;Another former student here - can agree! Don't knock it till you try it &lt; do you know when the research fellowship starts? July 1? or earlier?</t>
  </si>
  <si>
    <t xml:space="preserve"> can u still apply if you get a prelim spot &lt;no you're bound to the prelim spot &lt; yup</t>
  </si>
  <si>
    <t>So how do people feel about application/interview caps? Seems like ENT fills regardless so it's not like this would increase the number of applicants that match. I still think it'd be good but curious to see what you all think &lt; I agree, I think this would be the simplest way to control interview hoarding &lt; to play devil's advocate with my n=1, but like half of my interviews were from programs that I don't have geographical ties or any other connection to &lt; when it really comes down to it "interview caps" are a zero sum game. Let's say they capped and you got an extra interview and got a spot. That means someone else didn't so now they are upset. When it comes down to it, these propositions to fix zero sum games will not solve any problems&lt; I could understand an interview cap moreso than an application cap. I applied to a very broad range of programs and got some of my II from programs I never would have thought would show me love and wouldnt have thought to apply to had there been an interview cap</t>
  </si>
  <si>
    <t>I like application caps. I applied to 90 programs this year (total of 96 with research tracks) with the mindset of "i'm going to kick myself if I applied to fewer and didn't match knowing that I didn't give myself the best possible chance." I know I am part of the problem. This is because I knew (sad game theory) that others would be applying to many programs as well. If there were application caps I would have not applied to programs in regions I was truly not as interested in (but would happy go if it meant I would match). Ultimately did not receive any interviews from those places likely because of that lack of geographic ties which I think is a good thing (that applicants who were more interested got those IIs).</t>
  </si>
  <si>
    <t xml:space="preserve">&lt; I think application caps make a lot of sense. It would end the shotgun approach of applying to almost every program. There would obviously be some uncertainty in the initial year after implementation, but I think we would ultimately see a lot more discrimination in where applicants apply. You might see more pairing of top tier applicants interviewing at top tier programs and so forth, but this wouldn't be a bad thing. As things stand, a lot of mid tier programs try to interview top applicants and are dissappointed when these applicants don't match there. The intial adjustment to this would be rough and we might see shifts in thigns like the number of interviews needed to match (probably a downward shift), but it would reverse the growth of the shotgun application strategy. Too bad, ERAS has every incentive to preserve the current system since they benefit from us applying to more programs ($$$$). </t>
  </si>
  <si>
    <t>&lt; If programs received half the applications they did this last cycle, they might actually read our apps instead of relying on filters. &lt;wishful thinking</t>
  </si>
  <si>
    <t xml:space="preserve">&lt; i would support an interview cap but not an application cap. even if every applicant applied to every program, going through 650 applications is nothing compared to the thousands of applications programs in other specialties receive. and why limit applications when some people may need to apply to 100 programs to even get 10 interviews. it would make more sense to cap interviews at ~18 because we know that most people with that number will match &lt; As someone who applied to every MD ENT program, landed 12 interviews, and was fortunate to match, I can quite confidently say that I wouldn't have been successful had an application cap existed. My interviews were all across the board--from "top tier" to middle of the road to brand new 1res/yr programs. &lt; You can't confidently say that at all because you don't know how things would change in the universe with caps and all applications were considered a sign of sincere interest. If everybody applied to 20 programs you still could have gotten 12 interviews simply because the number of applications programs recieved would fall by an order of magnitude. </t>
  </si>
  <si>
    <t xml:space="preserve">&lt;I don't get the point? If people aren't matching with 25+interviews, would it be fair to place a cap? &lt; good point. in a similar vein, what's the point of placing an interview cap if all spots get filled anyways? like what does it accomplish &lt; I agree, if people with &gt;15 and even &gt;20 interviews are not matching, it is not fair to place a cap that is any lower than 25 interviews &lt; completely disagree. You are assuming that an additional interview would be the factor that help these applicants match.  The point is to set an interview cap at a point where each additional interview would have very little marginal benefit. For someone with 25 interviews, interview 26 is extremely unlikely to change their outcome. &lt; agree 100 percent.  &lt; It's unfortunate that someone with 25 interviews didn't match, but 25 interviews doesn't entitle the applicant to a match. If that were the case, what's even the point of interviewing and meeting these applicants? &lt; +1 I believe some applicants have bad luck and may fall just below a program's rank to fill, but it's hard to make the case that this same bad luck repeats itself 25 times. An interview cap should be high enough to give qualified likable applicants a good shot at matching, but also prevent hoarding excessive interviews. &lt; placing an interview cap would not change the match rate. you would still have 350 of the top applicants filling the seats and hundreds going unmatched. so what would it accomplish? &lt; It puts a ceiling on the interviews arms race and would reduce what students spend on in-person interviews. Spending $10k to interview is ridiculous and creates a barrier for disadvantaged students. </t>
  </si>
  <si>
    <t xml:space="preserve">&lt; I spoke with a mentor about applicants with 25+ interviews going unmatched. It's a bit cold, but the mentor said that these candidates concerned him most before interviews. He referenced an experience with a past resident that looked amazing on paper, but ended up being arrogant and almost unteachable in the operating room. The resident offended nurses, other hospital services, and his co-residents. He asserted that every ENT program has had a  similar experience at some point.  I'm not saying this is the case with every applicant that gets many interviews, but I could see how experiences like this might lead interviewers to look out for any personality issues when interviewing applicants with stellar paper applications. </t>
  </si>
  <si>
    <t>To me application cap makes no sense; we're operating on the assumption that programs will sudden do a holistic review of every single application just because the number of applications they receive will go from 500 to 200-300? It hinges too much on the behavior of PDs and individual programs themselves, which we have no way of predicting. Additionally I never understood the idea behind reducing application numbers - seems like a major gamble. Would you rather spend an extra couple thousand and increase interview yield/match chances or would you rather save a couple thousand and go unmatched? An interview cap makes more sense; I agree with the idea that if someone were to get 20+ interviews and not match, there's probably a lot more going on there beyond on-paper metrics. It also frees up interviews for applicants who may not be stellar on paper, but at least gives them a chance to show their individual uniqueness and explain their circumstances.  &lt;  https://www.cureus.com/articles/47109-application-fever-reviewing-the-causes-costs-and-cures-for-residency-application-inflation</t>
  </si>
  <si>
    <t>I keep checking NRMP to make sure its real and still syas I matched... +1 &lt; still matched lol, adding insult to injury my email went to junk mail at first &lt; I did this at 3am last night after a nightmare...</t>
  </si>
  <si>
    <t xml:space="preserve">I think more transparency from programs would be a good thing. What are some ways you would increase transparency in future cycles? I'll start. Programs should have to report the number of interviews offerred each year. &lt; They never told prelims that they had no intention of interviewing them with the COVID stuff. A lot of these people were use as COVID dishrags and never told the truth. The people that run these programs are worse than the worst appliants, they will lie to your face, discriminate behind close doors and eat you for everything you have </t>
  </si>
  <si>
    <t>Programs should have to report the demographics of their rank list averaged over the last three years. When the match was isntituted POC were concerned that the match would allow programs to discriminate but hide behind the match algorithm as an excuse. Programs don't control who ultimately matches, but they have a lot of say over who they interview and ultimately rank. I don't think you could go beyond this and report where URM applicants rank, but providing the info proposed would be a good start. +1 &lt; salary, stipends, call schedule +1 &lt; # of faculty per subspecialty &lt; when I asked about diversity efforts on the interview trail this year, I had programs say "we try to rank URM students high but with the match algorithm, we can only do so much *shoulder shrug*"</t>
  </si>
  <si>
    <t>some of this information is available in FRIEDA</t>
  </si>
  <si>
    <r>
      <rPr>
        <rFont val="Roboto, RobotoDraft, Helvetica, Arial, sans-serif"/>
        <color rgb="FF000000"/>
      </rPr>
      <t xml:space="preserve">Final (I hope) version of the 2020-2021 Otomatch Top 3 Ranklist Survey is up on the main </t>
    </r>
    <r>
      <rPr>
        <rFont val="Roboto, RobotoDraft, Helvetica, Arial, sans-serif"/>
        <color rgb="FF1155CC"/>
        <u/>
      </rPr>
      <t>otomatch.com</t>
    </r>
    <r>
      <rPr>
        <rFont val="Roboto, RobotoDraft, Helvetica, Arial, sans-serif"/>
        <color rgb="FF000000"/>
      </rPr>
      <t xml:space="preserve"> site. I also posted a time series analysis (Top3Analysis tab) of how many #1 votes there were every 12 hour period for each of the top 20 programs. Come to your own conclusions, but it doesn't look like anyone made interns stuff the ballot box while they were on call. Seems pretty legit to me.  Thanks to everyone who shared their ranklist. And if you have the time, please take the Otomatch Signal Survey. We plan to do a by program analysis so next year's students can know which programs value being signaled. ---sam</t>
    </r>
  </si>
  <si>
    <t>doesn't it seem like the vandy votes came in clusters?&lt; yeah &lt; vandy looks sketch but aight... &lt; if someone really took the time to manipulate these results, shame on you. since the top 3 survey results were released AFTER our rank lists were due, we are only providing shitty data to the current M3s and future applicants and creating unnecessary drama during this stressful week</t>
  </si>
  <si>
    <t>is it safe for me to get my hopes up about Hopkins since only 2 other people ranked it #1? &gt; yeah I find it kinda shady how the voting pattern totally deviated from previous years. Highly suspicious about the accuracy and wouldn't get your hopes up too much &lt; to be fair, 2020 and 2019 both had ~160 surveys submitted whereas this year's survey had ~270. An additional 100 rank lists is plenty to sway the voting pattern.</t>
  </si>
  <si>
    <t>&gt; Unfortunately google forms doesn't have any good ways to prevent ballot stuffing with an anonymous survey. Qualtrics offers this. I don't know about survey monkey. &lt; how does qualtrix do this anonymously? &lt; I think it uses IP addresses to prevent multiple submissions from the same address. Obviously, there are ways around this, but it's something. &lt;not difficult to get around that at all....just use different computers at the same hospital. &lt; At least it's a hurdle that requires more work for those trying to manipulate the data. It might have been enough to prevent most of the manipulation this cycle.  &lt;doubt it. its not like they pumped in 10 votes in an afternoon.</t>
  </si>
  <si>
    <t>What happened to Sam's top 3 results</t>
  </si>
  <si>
    <t>old link deleted</t>
  </si>
  <si>
    <r>
      <rPr>
        <rFont val="Arial"/>
      </rPr>
      <t xml:space="preserve">These prelim results are not the final word on the top3 rank survey. Check in at </t>
    </r>
    <r>
      <rPr>
        <rFont val="Arial"/>
        <color rgb="FF1155CC"/>
        <u/>
      </rPr>
      <t>otomatch.com</t>
    </r>
    <r>
      <rPr>
        <rFont val="Arial"/>
      </rPr>
      <t xml:space="preserve"> tomorrow morning for the exciting updated results and the boring details of how I picked through 320 ranklist to find the legit submissions. ---sam</t>
    </r>
  </si>
  <si>
    <t>&lt; i may have been one of the 20 people who accidently submitted before Feb 24 whoops. i didn't realize you could submit before the official opening date &lt;sorry for the confusion. there were some good comments in those early submissions, but because it was still in development I couldn't tell which programs they were associated with. if you email otomatch@gmail.com with the comments I can add them to the comments tab.</t>
  </si>
  <si>
    <t>with the OPDO email coming out regarding research fellowships, when would it be appropraite to apply. Like thursday after round 4? Friday the 19th?</t>
  </si>
  <si>
    <t xml:space="preserve">&lt; Once the SOAP is officially over and we enter the scramble would be a safe time. The SOAP traffic rules re: communication end at that point. </t>
  </si>
  <si>
    <t>Hot take: ERAS should continue using race and photos on the application. Even though there are some winners (e.g. the black person who grew up in Bel-Air with plastic surgeons as parents) and losers (e.g. the white person who grew up on food stamps in rural America) to this system, the benefits outweigh the harms. Namely, programs can select a workforce that better resembles the patient population we serve, and the harms of systemic racism as a whole greatly outweigh the unfair consequences for select individuals &lt; noone asked for your hot take... &lt; People are quick to blame black people, but dont realize that nepotism is the real issue, just look up the 2019 college admission bribery scandal. The system clearly benefits rich white people. Wonder how many people match just because their doctor parents know people in the field. &lt; so should new england match only white residents? and hopkins take predominantly Black students? and what happens if/when the % Black ENTs exceeds 15%? Should we then select against these students? &lt; no it shouldn't be state-specific, it should be based on the demographics of the entire country. and not just Black students but any URM</t>
  </si>
  <si>
    <t>Hot take: ERAS should anonymize school name and letter writer name. This will promote development of standardized, competency based evaluations. &lt; woah never thought of this, but cool idea &lt; definitely a cool idea, but also assumes all letter writers are equally credible, though it definitely addresses some significant biases. &lt; idk. i kinda disagree. i can't see how taking away more information is going to help people make a more holistic decision. Step 1 is already going to P/F. how are people going to make any judgement of your app? &lt; If the whole point of getting rid of step 1 was so that students weren't evaluted  based on a measure that doesnt predict future preformance, than why are we screening students based on the prestige of their school or their letter writers. Competency based evaluation only should be the paradigm. +1, completely agree &lt; My step scores are probably the main reason I was able to match coming from a low tier USMD school. If Step 1 was P/F for me I probably wouldn't have even tried for ENT. &lt; 100% agree. Step 1 sucked but moving all of the pressure to 2ck is worse IMO. no ability to show improvement if it doesn't go well, stressful to study during MS3 year so that CK can be scored before applications are due, etc. &lt; I like the idea, but kinda hard in practice. b/c all of your activities would indicate where you're coming from and specifics from the letter may hint who you're working with &lt; yeah lol a bunch of my activities are focused on helping our local underserved community which I mention like 8 times in my app. people would know my school even if I removed all references to it from my app.</t>
  </si>
  <si>
    <t>&lt;rant&gt;So they are getting rid of Step 1 scores and you are all going to have to cram for Step 2 Ck during your clincal rotations..how the heck are you going to learn any ENT? I think it's time ENT established its own SHELF exam. Maybe it has, and my institution is just to cheap too buy it. Our evaluations are based on how personable you are andhow well you answer random ENT pimp trivia.There is no standardized ENT curriculum for med students planning to go into ENT! The AAO-HNS put out a nice booklet for ENT targeted at those goint into primary care and the UColorado guys have stepped up to the plate with ENT Secrets for the past 20 years, but ABOto, OPDO, and SUO have dropped the ball on med student education. We need a standardized exam of 600 questions (so 100 Qs can be rotated monthly from Nov to April). MS3 interetesed in ENT should do a 4 week rotation between Nov and April. There should be a set of 25 skills your attendings have to sign off on grading you from 0-10 using a standardized rubric. Score 75/100 on the test and 20 of 25 on the skills and we sign you off as represeting us when you do away rotations. For those without a home program, each school with a residency has to take one outside student. My ABOto/AAOHNS dues and hospital recruiter grants go to pay for away rotation travel &amp; housing to URMs and those from a rural background committed (post fellowship) to care for underserved populations (&gt;50% medicaid) or dedicate 30% of their time to research for the first 10 years of practice.
&lt;/rant&gt;
But seriously if any of this interests someone at AAO-HNS, OPDO, ABOto, SUO, .... please email me at drreyes@gmail.com 
I have been working on the exams and the skills test. I would love to get these out to shape our next generation of ENTs.
---sam
PS-back to the google sheets...gotta get this stuff out by morning.</t>
  </si>
  <si>
    <t>shouldn't med school be about developing a foundation in medicine? I'm really against this " specialization during third and fourth year". People need time to decide they want to do ENT not be pressured into choosing it before m2 year. +3 &lt; agree, at this point, I just want to make sure I know basic surgery/medicine so I don't kill anyone on intern year...&lt; implementing this would ruin medical school. &lt; aside from the points above, why does the answer always seem to be additional standardized testing? there's little to no evidence that it means anything for producing quality residents, yet the reflex is always to go back to the well &lt; Because standardized testing requires you to put in the effort to master a set of information. Doesn't make the test useful, just means everyone will know comprehensive baseline of ENT in order to take it &lt;because you can only improve what you can measure.</t>
  </si>
  <si>
    <t>What are you all getting for your mentors that wrote letters? &gt; I wrote a nice thank you card and baked some homemade goodies. If you aren't comfortable with that due to covid, a nice candle may be a good option!&lt; I feel awkward getting my letter writers a gift. They are very supportive and I'm grateful for their advice, but we aren't that close and I don't know them that well. I also never see them now. I suppose a nice candle never hurts though.</t>
  </si>
  <si>
    <t xml:space="preserve"> Bourbon &lt; I prefer Cognac if you don't mind...:)</t>
  </si>
  <si>
    <t xml:space="preserve">Is it just me or does it seem like more people with high numbers of IIs didn't match this year? Just looking through the stats and SOAP page, there are already 4-5 people with ≥13 IIs who didn't match; isn't the rate of matching once you get 13 or more interviews &gt;95% historically? I can't imagine these are the only ones either since ~100/600 applicants have posted on stats page. &lt; hard to say... We'll know soon with charting outcomes 2021. but probably all around tough year for everyone &lt; is the next charting outcomes going to include 2021? I think it's released every other year, so likely 2022 but not sure if 2022 version will include 2021 cycle &lt; yeah true, the more extensive tables comes out every 2 years, but I think they provide some data annually &lt; looking at 2020 charting outcomes, only 6 U.S. MD seniors with ≥13 interviews didn't match last year (out of 166) &lt; so almost 10% of those with &gt;=13 interviews &lt; makes sense since their curve with the probability of matching based on number of interviews puts the 90% probability at between 12 and 13 interviews. </t>
  </si>
  <si>
    <t>&lt; maybe we are just hearing about these bc these were the big surprises. Applicants that were borderline probably dual applied.</t>
  </si>
  <si>
    <t xml:space="preserve">anyone have link to anesthesiology sheet? </t>
  </si>
  <si>
    <t>How many interviews did people that didn't match have. Looking for solidairty.. &lt;5: , 5-10: +4, 10-15: +9, 15-20: +3 , &gt;20: +1</t>
  </si>
  <si>
    <t>put this in the soap tab so you get more hits</t>
  </si>
  <si>
    <t>Got the email that I matched yesterday but double applied with anesthesia. The uncertainty of not knowing which side of the blue drape is my future is killing me. Also neither my home ENT or anesthesia program know that I double applied so trying to mentally prepare for breaking that news to mentors on either side. How are y'all who dual applied doing?  &lt; the blue drape metaphor really resonates with me. as big of a day Friday will be, hopefully 10 or 20 years from now you will be happy and can't imagine it any other way &lt; Not matching is a nightmare. At the end of the day be thankful for a job. +1</t>
  </si>
  <si>
    <t>&lt; Same situation, but realized just matching was a huge relief. I could feel a lot of the tension release just knowing I was going to be a doctor and have a job on July 1 &lt; similar situation, but ENT knows I double applied. luckily i leaned more ENT with my interviews. figuring out how to thank my 2nd specialty LOR writers for my "deceipt"  &lt; Just talk about how much more secure you felt in your application this year as a result of being able to dual apply. Thank them for their support of you as a medical student. They should get it.</t>
  </si>
  <si>
    <t>The pendulum has swung too far in the direction of encouraging people to apply. ENT faculty need to do a better job at disuading prospective applicants. Going unmatched has significant financial, emotional and career consequences on otherwise deserving students. &gt;Got to cut them slack. Most attendings work with medical students on a superficial level, and they have no way predicitng whether the person with 15-25 interviews wouldn't match. I think, instead, what should be normalized is dual applying &lt; this has happened for the past 3 cycles. applicants should know by now that there is a big risk of not matching and take actions to mitigate this risk. i've been following this trend for the past few cycles and decided to take a research year between M3 and M4 because of it. not sure i would have matched if i hadn't. if you don't want to take a research year, then dual apply. if you do neither then you are taking a huge unecessary risk imo, regardless of how strong you think your application is &lt; I think there is more to it than this. I think the bottle neck of growing med school seats and stagnant residency positions is starting to become more apparant. Also, I think there is a shift from primary care towards surgical subspecialties in interest with underlying problems with incentives. Seems like more and more ppl applying surgical subspecialty in my school.&lt; totally agree. i think the increased interest in surgery is real and multifactorial. the rising costs of medical school, administrative burdens faced by primary care docs, and increased autonomy for APP's in primary care are all reasons that contributed to my decision &lt; tbh most attendings outside of PDs won't know the recent stats well. some of our young attendings still talk about how they applied to 20 schools, went on like 12 interviews, and matched at a top 10 program with much lower step scores, research, etc. idt they're trying to be malicious with their advising but the competitiveness of the field has increased exponentially in the last 5-10 years. &lt; i dont think malicious, more just from a different era. My mentor keeps asking me how does it work again, and saying oh yeah I remember now &lt; i've been told that on average our generation has more publications than most people in the previous generation had when becoming associate professors. it's kinda crazy how high the bar has risen to even get into residency</t>
  </si>
  <si>
    <r>
      <rPr>
        <rFont val="Arial"/>
        <color rgb="FF000000"/>
      </rPr>
      <t xml:space="preserve"> "&lt;They like having their pick. The competitiveness is completely engineered+1 &lt; you should have seen the response in ENT literature after the decline in applicants a few years back. PD's freaked out &lt;</t>
    </r>
    <r>
      <rPr>
        <rFont val="Arial"/>
        <color rgb="FF000000"/>
        <u/>
      </rPr>
      <t>https://www.enttoday.org/article/crisis-in-otolaryngology-match/</t>
    </r>
    <r>
      <rPr>
        <rFont val="Arial"/>
        <color rgb="FF000000"/>
      </rPr>
      <t xml:space="preserve"> lol" &lt; restored&lt; yeah exactly. this is only one of about a dozen similar articles i saw come out around this time period &lt; and the two years before they were all complaining about having to read 200 applications with step 1 scores over 240. all their medicine and gen surg colleagues rolled their eyes and said...what a tough life you have Dr ENT-PD...you should make those ENT applicants jump over more hurdles (so they apply to us instead..mwahahah) and thus the PSP and OPDO were born.</t>
    </r>
  </si>
  <si>
    <t>This is something all of us should keep in mind as soon-to-be residents too. We can still be enthusiastic about our field and encouraging to those who have interest but do so without sugarcoating the fact that it’s not an easy specialty to match into. Looking back, I got a lot of “ENT is great and not as competitive as people say, you should do it!”-type sentiment which feels nice but is really not in students’ best interest. &lt; +1 Completely agree.</t>
  </si>
  <si>
    <t>anyone have a link to the radiology spreadsheet?</t>
  </si>
  <si>
    <t>https://docs.google.com/spreadsheets/d/1L6xIyzlM62Kp82hnj86ijqzejqvxhU-ZXrij42pW6cg/edit#gid=0</t>
  </si>
  <si>
    <t>https://docs.google.com/spreadsheets/d/1rIJK8bM2WTYVcpFbdDgzdaGJgvcfFdMty2U9mlYY_xI/edit#gid=0</t>
  </si>
  <si>
    <t>how do you think the signaling tokens worked this yr? &lt; OPDO Council Member here.  We're wondering the same thing and trying to make informed decisions for the next application cycle.  I know that surveys are a taboo subject, but if you have 2 minutes, please fill out the OPDO Signaling survey that was sent out last week.  We would love to have (and distribute) more information about the impact of this program.  PD survey going out soon, we will also share data from this group as it becomes available.  Best wishes this week to an amazing group of applicants.</t>
  </si>
  <si>
    <t>&lt; I liked them. Thoguht they did their job +1 &lt; maybe this is just bitterness from only getting 1/5 II, but I think the inconsistent use of them by programs was a problem. I was unfortunate to signal programs that turned out not to give a shit about tokens. If they decide to use them in future cycles, the game theory will get even worse as the programs that have  seemed to value the signals this cycle will recieve more whereas others may recieve very few. &lt; true, but as someone who has lived in one region my entire life i appreciate a chance to open up other regions with signals&lt; Same, they got me at least 2 more II's, as the PDs made a point to tell me they would've never thought I was interested without the signal since I've lived in the same state my whole life</t>
  </si>
  <si>
    <t>&gt; Ultimately, no one can control how a program interprets the signals, but I appreciated the ability to communicate my preference clearly. &lt;0/5 still matched. Think they were useless &lt;I ended up going 3/5 with signals. It ended up getting me an interview at the 1 top tier in the group. I can't complain about that.  &lt; as someone who hates the disingenuine feeling of letters of intent i really appreciated signals. it was nice knowing that other applicants couldn't pull the bs of sending love letters to a dozen or more programs</t>
  </si>
  <si>
    <t>ORTA and PSPs left a bad taste in my mouth, but signals were a stroke of genius. Five is a great number, but applicants should be forced to signal home and away programs. In addition, programs should be given signals to send to their top applicants accompanying interview invites (N = 5 times the number of positions). This will let applicants know if they should cancel that interview in Poughkeepsie to fill the late offer at USC or Vandy.  It will also give PDs some insight into what sending a signal means to applicants. ---sam</t>
  </si>
  <si>
    <t xml:space="preserve">&lt; interesting idea, Sam. i don't think i would want programs to send applicants signals though. i think it would add an extra level of stress for the applicants who don't receive a signal, and my guess is that a small pool of applicants would receive the majority of signals &lt; +1 Just getting an interview from a program is a big enough signal. </t>
  </si>
  <si>
    <r>
      <t xml:space="preserve">Did anyone get played dirty by a program after getting some sort of RTM? &lt;...As in, you got RTM communication but went unmatched?! &lt; yes +1 &lt; shame that program. &lt; doesnt RTM just mean you're </t>
    </r>
    <r>
      <rPr>
        <rFont val="Calibri"/>
        <b/>
        <color rgb="FF000000"/>
        <sz val="10.0"/>
      </rPr>
      <t>somewhere on their list</t>
    </r>
    <r>
      <rPr>
        <rFont val="Calibri"/>
        <color rgb="FF000000"/>
        <sz val="10.0"/>
      </rPr>
      <t xml:space="preserve"> though..? &lt;+1 I've been yelling this from the roof since Dec. RTM only means you are not DNR &lt; just another way for programs to trick you into ranking them highly&lt;lmao no, "ranked to match" means you are within the top 'X' on the rank list where 'X' is the number of residency positions per class a program has. There is no ambiguity in the term, but I am sure there are people who lie about whether students are RTM</t>
    </r>
  </si>
  <si>
    <t>Wont know till friday lol</t>
  </si>
  <si>
    <t>What's the record number of re-applications to OTO by the same applicant? Maybe a little bit of Oto trivia can lighten the mood of these sad days.</t>
  </si>
  <si>
    <t xml:space="preserve">I know of an FMG that has applied four times. He did a gen surg internship and two research fellowships. Took this year off, working as an MA, but says he plans to apply again next year.  &lt;Was told there was a Miami resident who applied 3 times. I believe they have taken multiple reapplicants in the past. &lt; serious? their old PD had the philosophy that reapplicants weren't worht the risk. i gues the new PD is more open minded about reapplicants. &lt; Was it a research resident? I've heard of similar things at other programs with research tracks. </t>
  </si>
  <si>
    <t>UC irvine has had a resident who has done 2 surgery prelims and 2 research year&lt;holy fuck dude. Just no. ENT is not worth that. &lt;but he/she did it! not say its worth it for me, but happy for him/her</t>
  </si>
  <si>
    <t>seeing how competitive this year is are you guys expecting falling lower on rank lists compared to prior years? &lt; No. Interview hoarding and covid virtual stuff only changes the math of who gets how many interviews. But the match process will still contain the same number of matched individuals as any other year. Each person can only match at one place. So whether they interview at 4 or 20, they will only take one spot. So assuming you've matched, you shouldn't fall farther on your ranklist than any other year.</t>
  </si>
  <si>
    <t>Tbh not really, it's not like ENT wasn't competitive the last 5 years &lt; I think yes. I think hoarding affects rank list match, not SOAP spots, given a surplus of applicants &lt; I think programs will see more changes to the depth of their match on their rank lists than applicants. &lt; I agree with the last poster. Applicants won't see much change, but programs might. This was why some programs interviewed more applicants. Programs may not have dropped enough to fill positions in the soap, but some will match deeper on their list. Of course this is assuming that there was greater inequity in II's when compared to prior cycles. &lt; our program seemed to drop less low but N=1 &lt; how do oyu know? &lt; explanation would be too specific &lt; I thought programs dont find out until thursday? I guess maybe i was wrong adn htey know &lt; they dont, just based on who didn't match and approximately where they were on the rank list &lt; Oh got it. That makes sense. Thanks for explaining &lt; insight from the attending....who now knows if that person that said they ranked her program #1 but didnt match was telling the truth.</t>
  </si>
  <si>
    <t xml:space="preserve">Based on the top 3 numbers, there are going to be &gt;100 people who ranked top 10 programs in their #1. More than half of those will match #2 at best.and will probably slide down quick since those other top 10 programs are already filled. &lt; There is a limit to how much the average applicant's rank list can drop because at some point dropping pushes the applicant into the unmatched category. Consider the applicant that ranks 15 programs but goes unmatched. If they had matched at their #15 that number gets pooled with all the applicants; however dropping off of their rank list pushes them into the unmatched status and excludes them from the calculation. There is correlation (on a population level) between the number of interviews and odds of matching. Part of this is due to the safety net provided with more ranks, but part is due to the idea that desirable applicants who will be ranked highly are also more likely to get more interviews. This is why the data shows that most applicants will match into their top 3. Also consider that the weaker but successful applicants likely have fewer ranks but still end up matching. This pushes the average applicant match position towards 1 and creates a long tail tail to the right with fewer applicants matching far down their list.  It would take a lot of movement to move the average.  &lt; Yup. Also don't forget that top programs are usually larger programs with more spots, so you have more algorithmic ways to end up there than at a smaller program with 1-2 spots.&lt;good poing, but top 10 programs only have 50 spots between them....there's still 25+ people that ranked Vandy #1 who won't match there. &lt; If you believe the data in the survey. There have been some questions about  Vandy's numbers. Sam was going to check the timestamps over time to see if there were any clusters to suggest ballot stuffing. </t>
  </si>
  <si>
    <t xml:space="preserve">&lt; This makes sense. The NRMP's 2020 match press release supports this. "The percentage of all U.S. MD seniors who matched to their first-choice programs was 46.3 percent, nearly 1 percentage point lower than 2019 and the lowest on record; however, 71.1 percent matched to one of their top three choices." &lt; I was optimistic about this as well but this is ALL specialties :/ ENT does not make up much of that cohort unfortunately&lt; any reason why you would assume ENT to be different? The numbers might differ a little, but it probably follows the same trend with the frequency of matching at each rank order position decreasing to the right. </t>
  </si>
  <si>
    <t>&lt;the question for me is did programs adding interview days and thus longer applicant and program rank lists change the dynamic. did people that would have had 8-12 interviews last year end up with 10-15 this year? did they get interviews at programs a tier higher than they normally would? or werer they just able to go to more interviews in their same tier and lower because travel and interview conflicts werent as bad? &lt; some did, but not all &lt; I could be wrong, but I feel like it was the mid/low tier programs that interviewed significantly more applicants? top programs generally stayed the same?</t>
  </si>
  <si>
    <r>
      <rPr>
        <rFont val="Arial"/>
        <color theme="1"/>
      </rPr>
      <t>Just want to quickly clarify the following previous comment "</t>
    </r>
    <r>
      <rPr>
        <rFont val="Arial"/>
        <i/>
        <color theme="1"/>
      </rPr>
      <t xml:space="preserve">100 people who ranked top 10 programs in their #1. More than half of those will match #2 at best.and will probably slide down quick since those other top 10 programs are already filled". </t>
    </r>
    <r>
      <rPr>
        <rFont val="Arial"/>
        <color theme="1"/>
      </rPr>
      <t xml:space="preserve">This isn't how the current algorithm works (in spite of being a seemingly common misconception--not matching at your #1 doesn't in any way decrease your chances at matching other programs such as your #2 or #5 or #15.That is to say, you won't necessarily </t>
    </r>
    <r>
      <rPr>
        <rFont val="Arial"/>
        <i/>
        <color theme="1"/>
      </rPr>
      <t>slide</t>
    </r>
    <r>
      <rPr>
        <rFont val="Arial"/>
        <color theme="1"/>
      </rPr>
      <t xml:space="preserve"> down your list... if you were ranked to match at any of the other top ten programs you will still match at the highest one on your list. &lt; This is true. On an individual basis, ranking USC #1 and Vandy #2 doesn't mean Vandy wont take you if you are one of their top 5 applicants.  But it does mean that as one of their top 5 applicants, you will bump someone else off, that ranked them #1. And that person will slide down to at least their #2. The statement "More than half of those will match #2 at best" is accurate. Whether those individuals, or others who ranked the top 10 #1 are the sliders, &gt;100 people who ranked top 10 programs #1 will slide to at least #2....and the FACT is only &lt;60 people (out of &gt;150) can match in the top 10. Median match (non-matchers included) is more than half way down the list.  ACGME/NRMP like to give you the sunny side by excluding non-matchers, but in ENT &gt;30% match off the bottom of their list. From a stats perspective its a real problem, do you count non-matchers with a ranlist 7 long as matching at their 8th coice or infinate choice...but from an individual perspective saying most (*whisper* of those that matched) will match in their top 3 is not good advice for ENT applicants. &lt;It never was advice. The best advice would be to rank based on your preference. Don't play 4d chess and rank any other way than your preference. There is no secret clue in the data that should change this approach.  </t>
    </r>
  </si>
  <si>
    <t>&lt; eh i think we are assuming that people always rank top 10 doximity programs highly. there were two that didn't even make my top 15 just because i felt like they weren't good fits and i imagine other applicants feel the same way</t>
  </si>
  <si>
    <t>Moot now that match is set but anyone know what happened to the Missouri residents that got fired and or held back? What was the story there? &lt; The letter that they sent out was vague but said that one resident was not offered a new contract due to professional reasons and the other required another year to work on his skills. I don’t know any specifics. When talking to people who are closer to the program, they mentioned that it was an anomaly as the culture there is pretty strong.</t>
  </si>
  <si>
    <t>Did anyone else just get an email from San Antonio about filling out NRMP forms? +3 &lt;and i aint doing it bc its match week, byeeeee+1</t>
  </si>
  <si>
    <r>
      <rPr>
        <color rgb="FF000000"/>
        <sz val="10.0"/>
      </rPr>
      <t xml:space="preserve">What do you guys think the match rate was? &gt; this must have been one of the hardest years &gt; 55% if your denominator is all who submitted an application (632) &lt; In that case, should make sure the numerator is MD + DO + military positions &lt; I used 350, which I think includes that? Not sure &lt; just checked or II tab, 368 total, so 368/632 = 58% &lt; not fully sure, but 632 might include IMGs too, so I dont know if this stat is fully representative of our chances as US grads &lt; I think it's actually just 350. I remember seeing an official document about that. MD = 524, IMG = 57, DO = 51. Total match rate = 350/632 = 55%. Match rate for US docs (MD + DO) = 60.9%. Match rate for US MD (both reapps and seniors) = 66.8%. I don't know how many spots are MD spots vs DO spots, but Match rate for MD into MD spots will be a little higher. There also isn't a distintinction in the prelim report for MD vs MD senior, so unclear, but probably a little higher </t>
    </r>
    <r>
      <rPr>
        <color rgb="FF1155CC"/>
        <sz val="10.0"/>
        <u/>
      </rPr>
      <t>https://www.aamc.org/data-reports/interactive-data/eras-statistics-data</t>
    </r>
    <r>
      <rPr>
        <color rgb="FF000000"/>
        <sz val="10.0"/>
      </rPr>
      <t>&lt; 66% isn't as bad as i thought for US MD seniors &lt; Sorry, that was incorrect. Not US MD seniors. That number would include reapplicants with MDs. The doc doesn't break down who is still in med school vs not. So, presumably, it's even a little bit higher for US MD seniors. Something like 70% maybe? &lt; it doesnt sound so bad but it sucks if you fall in that unlucky 30%</t>
    </r>
  </si>
  <si>
    <r>
      <rPr>
        <rFont val="Roboto"/>
        <b/>
        <color rgb="FF3C4043"/>
        <sz val="11.0"/>
      </rPr>
      <t>I would like to see us become a specialty that values re-applicants.</t>
    </r>
    <r>
      <rPr>
        <rFont val="Roboto"/>
        <color rgb="FF3C4043"/>
        <sz val="11.0"/>
      </rPr>
      <t xml:space="preserve"> These folks put their lives on pause for their dreams. These are strong applicants, good students and would macth in any othe field. On top of that they take crap pay or crap work just to take a second shot at their dreams. If this isnt an applicant or co worker you want, idk who is. Just wanna say i love you guys and will give yall bonus points if i ever interview you as a resident. Props to all of you and i want to call you my colleague one day. &lt; HEAR, HEAR &lt; Thanks for this. All we want is a fair chance. Read our applications before making a decision. Don't make reapplicant status an instant rejection. &lt; In a similar vein, it should become common practice to encourage dual applying. With 350 spots for 500+ applicants, it's BS to blame people not matching with 10+ interviews on just "poor interviewing skills". &gt;+1 didn't match with 14 interviews, was told I had great interviewing skills&gt;  I think dual applying is a great option, but I think it was made easier this year bc of virtual interviews. Part of me hopes virtual interivews stick around to make it easier for ENT applicants that dual apply. &lt; Same &lt; I'm not sure I would have taken the chance to dual apply if I had to travel to interviews at my back-up. &lt; SOMEBODY GIVE THIS PERSON A MEDAL</t>
    </r>
  </si>
  <si>
    <t>As a prior re-app and now a resident in ENT - use this as motivation! Prove everybody wrong! Continue to bust your behind, and you will succeed. And, most importantly, don't forget that NO MATTER WHAT - you are going to be an excellent doctor some day. And you will save lives. And make good money doing it. This is just a set back. You got this! &lt; can you share what you did after you unmatched, if you haven't already?  &lt;what did you do in the time you didnt match?&gt;</t>
  </si>
  <si>
    <t>also a prior re-app and now an ENT resident, this isn't the end! yes it was a setback but my year off doing research and investing so much time into personal growth/improvement turned out to be one of the most important years of my life. i'm now way better off for it as a person and a physician. and when you re-apply, OWN the fact that you didn't match and show everyone how much you're actually better off for it, how much you've grown as a person and learned from this experience and are coming out better in the end. what resident wouldn't want to work with someone who shows immense grit and can get back up without fear, after being knocked down? good luck to all of you guys re-applying. you can do it!!!  &lt;Where did you do your research fellowship? TIA&gt;</t>
  </si>
  <si>
    <t>If I SOAP into a prelim spot, am I bound to that? Or can I pull out for a research fellowship position? &lt; I think once you accept the SOAP position you are contractually bound.  I think you are ok if you select/apply, interview, but do not accept the offer</t>
  </si>
  <si>
    <t xml:space="preserve">you are bound &lt; backing out afteer acepting an offer would count as a SOAP violation and could exclude your from entering the SOAP in the future. You are contractually bound after you click accept. Until then, you have no obligation to accept.  &lt;This is my dilemma as well, however dont you think the prelim surg programs would be willing to break that contract given it's only a year and that a research is likley to be in the person's best interest? is that too naive?&gt; Sweet child! Doing this requires a waiver directly from the NRMP. They can be a beast to obtain. Why would a prelim program jump through these hoops? Not to mention, the NRMP likely wouldn't grant the waiver. If you did it anyway, you would get a flag and possible sanctions by the NRMP which could affect your future match prospects. </t>
  </si>
  <si>
    <t>Anyone know if UPMC Mercy (surgery prelim), is where the UPMC Oto program practices/operates? &lt; they rotate there as a pgy2 but thats pretty much it i believe</t>
  </si>
  <si>
    <r>
      <rPr>
        <color rgb="FF000000"/>
        <sz val="10.0"/>
      </rPr>
      <t xml:space="preserve">"anyone have the ortho match spreadsheet? </t>
    </r>
    <r>
      <rPr>
        <color rgb="FF1155CC"/>
        <sz val="10.0"/>
        <u/>
      </rPr>
      <t>https://docs.google.com/spreadsheets/d/1CkaEdA_ch-yWAGuC3sV9nRyQYVKFpW_GRMJeS4LUoFE/edit#gid=1407948687</t>
    </r>
    <r>
      <rPr>
        <color rgb="FF000000"/>
        <sz val="10.0"/>
      </rPr>
      <t xml:space="preserve"> &lt; can someone share the plastics one?"</t>
    </r>
  </si>
  <si>
    <t xml:space="preserve">WOW people on ortho match are disrespectful to each other. Glad I chose ENT. &lt; Several comments on here haven't been much better, but yeah glad there's less of that here. &lt; Are you kidding me? There are some direct comments on here, but the toxic masculinity on the ortho sheet is palpable. At least this page is generally collegial with the exception of the few people that delete or manipulate cells. +1 &lt; i think deletion of cells are mostly accidents </t>
  </si>
  <si>
    <t>With how dysfunctional ERAS/NRMP are with SOAP right now, I half expect  them to accidentally send out the match results with programs early haha</t>
  </si>
  <si>
    <t xml:space="preserve">Does anyone have details on the match violation from OPDO during match week for research fellowships? </t>
  </si>
  <si>
    <t xml:space="preserve">The link to the sheriff of sodium's blog someone posted has a screenshot of the email. </t>
  </si>
  <si>
    <t xml:space="preserve"> n past years people have posted their Name, School, Residency &amp; contact info in a standalone tab on match day. This helps conect with residents at your program and others from along the trail. The last three years they also added posted if they had a relationship with the program where they matched (home/away/none). I got things started but I'm sure I forgot some programs/spots. ---sam &lt; does hopkins have 2 or 3 clinical track spots this year? &lt; In 2021, Hopkins is matching 2 x 5yr/clinicl and 2 x 7/T32, per their PPT &lt; thanks!</t>
  </si>
  <si>
    <t>&lt; thanks Sam! one suggestion- i would maybe remove "signal" column. i'm nosy and would love to know where everyone signaled but i also think this is pretty private and don't think people should feel pressured into posting this information especially if everyone else in their program posted it &lt;I actually didnt put that one on there. I can see your point since its sort of like an early top5 ranklist. But this year it also functioned as a surrogate for an away rotation. I expect it will overemphasize the importance of sigals in matching. If it was around when I was applying I would have lied about it :). I plan to post the Official Otomatch Stats Survey on Match day this year and will include "matched at signaled program" on the anonymous survey. ---sam</t>
  </si>
  <si>
    <r>
      <rPr>
        <color rgb="FF000000"/>
        <sz val="10.0"/>
      </rPr>
      <t xml:space="preserve">just a reminder for those on twitter plz share if you have a #MedGradWishList there are attendings and residents all over the internet looking to shower you with gifts </t>
    </r>
    <r>
      <rPr>
        <color rgb="FF000000"/>
        <sz val="10.0"/>
        <u/>
      </rPr>
      <t>https://twitter.com/IHaveSinus/status/1370739456383287301</t>
    </r>
  </si>
  <si>
    <t>&lt; is this only for URMs? &lt;  as a member of a urm all i have to say is .... LOL &lt; I remember seeing something on Twitter about how only underrepresented in medicine should participate or something &lt; yeah i wouldn't participate if you aren't a URM unless you have low SES</t>
  </si>
  <si>
    <t xml:space="preserve">&lt;if people are willing to buy me free stuff God bless them! 
Stethescope, otoscope, SD cards, headmirror/light, backpack, wheelie-cart, all make sense but the xboxes and gift cards seem kind tasteless. </t>
  </si>
  <si>
    <t>If I applied to some research positions last week as a backup and matched, can I email those programs to withdraw my app or is that a violation? Don't want them wasting time looking at my app when others will be wanting those spots &lt; yes &lt; violation by what research position governing body? &lt; did anyone go ahead and just let the programs know? I'm in this siutation and am wondering whether to contact them &lt; me too, I'm OP and still have no clue what to do. I guess it will be safest to just email them next Monday. &lt; can someone explain what the violation would be...</t>
  </si>
  <si>
    <t xml:space="preserve">it would be a violation &lt; I thought that only mattered for SOAP but not sure </t>
  </si>
  <si>
    <t>Just a reminder for MS3s who are doomscrolling right now. Always take faculty advice with a massive grain of salt. They likely matched in completely different landscape and they have an interest (ie filling their class) that can compete with providing you perfectly honest advice. &gt; +2 and if you have even a minor interest in another specialty, dual apply. super easy to do with virtual interviews</t>
  </si>
  <si>
    <r>
      <rPr>
        <color rgb="FF000000"/>
        <sz val="10.0"/>
      </rPr>
      <t xml:space="preserve">Sam, when can we see the results of top 3?? +5 &lt; Sam, im curious if all the entries for Vandy or atleast a few of them are clustered in similar time stamps. If we have 3 new entries all within the same 5 min period that could be a manipulator...&lt; That's a good idea. I'm thinking a plot of rans per hour vs time with a separate line for each program.  Something like those daily new confirmed COVID cases plots on </t>
    </r>
    <r>
      <rPr>
        <color rgb="FF000000"/>
        <sz val="10.0"/>
        <u/>
      </rPr>
      <t>ourowrldindata.org</t>
    </r>
    <r>
      <rPr>
        <color rgb="FF000000"/>
        <sz val="10.0"/>
      </rPr>
      <t>. I'm leaning toward it being legit since the #2 and #3 ranks seem pretty well disributed amog other programs, but it is worth doing a few more checks for shenanigans. ---sam</t>
    </r>
  </si>
  <si>
    <t>"I promised today....my neuroticism  is still doiing error checks, corrections and looking for suspicious rank list. But I did promise today. I'll have the prelim results up in 10 minutes. &lt; so excited. I bet it was sinai &lt; Prelim results are in this link. I will remove that link once I've finished validating the results, but I dont expect the top tier to change by more than one rank even with corrections.---sam [old results deleted]</t>
  </si>
  <si>
    <t>damn Vandy... &lt; do we think someone is trolling? That's pretty insane &lt; also Sam looks like Sinai's votes were split between two different options (one with NYEE in parentheses and one without) &lt;I did not catch that NYEE/Siani connection. is there anyone that can explain the NYC programs to me in the cell to the right? ---sam 
&lt;My wife says its dinner time...corrections and updates later tonite. ---sam &lt; Thanks for this Sam, ive been waiting for days! &lt; you da best sam! but also wtf @ vandy...31 people ranked it #1? Highest from past years for any program was like 8 lmfao. Not 100% sure I'm buying this and if it does happen to be legit, I wonder what changed?? &lt; could be a troll, but what on earth would be their incentive?! &lt; yeah that's what I've been trying to think about. doesn't really make sense for someone to waste time trolling this but also hard to believe it's real. either way, good luck to all of you vandy hopefuls out there haha &lt;Vandy did post a research study...so they are aware of otomatch.how did the other research posters do (Duke, Yale, ???) &lt; What do you mean? &lt;The residents at Vandy were pretty active recruiting for research studies on otomatch this year. They put together the STAR OTO thing and posted the social media survey on otomatch and headmirror. If the residents know about the program, its a reasonable hypothesis that their med students will as well. So it may just be a factor of otomatch awareness within a program. If thats the important factor, other schools like Duke and Yale that posted research studies should have a bump in their rank this year too.</t>
  </si>
  <si>
    <t>NYEE and sinai combined into one program. basically NY has Sinai, NYP, NYU, Suny brooklyn (downstate)
&lt;Icahn = Sinai right? &lt; yes!</t>
  </si>
  <si>
    <r>
      <rPr>
        <rFont val="Arial"/>
        <color theme="1"/>
      </rPr>
      <t xml:space="preserve">Lmao and I thought Id match at Vandy &lt; shocked at Hopkins and Michigan being so low! &lt; UW did really well for being 6 years. Combining their 2 positions puts them at #2&lt; they have really turned their program around with nightfloat and adding a 4th resident! &lt; turned their program around? They've literally always been a top 10 program &lt; not all top 10 doximity programs are top 10 ranklist programs old sport, at least on my list&lt; I've gone back and forth on combining programs with more than one track. Decided to keep each track separate for a couple reasons. Gives programs with research tracks unfair extra weight since they can be ranked twice and  lets people see how the different research tracks rank against each other. ---sam &lt; Yeah difficult position for sure. I do think that not combining is too disadvantageous for a program because it essentially negates a spot but agreed that including would be problematic. Wonder if a points per number of available spots would be helpful...&lt; seems like the 7-year research positions universally get ranked lower. i would keep those separate &lt;The real number that should be used to normalize the number of ranks is the number of </t>
    </r>
    <r>
      <rPr>
        <rFont val="Arial"/>
        <b/>
        <color theme="1"/>
      </rPr>
      <t>interview</t>
    </r>
    <r>
      <rPr>
        <rFont val="Arial"/>
        <color theme="1"/>
      </rPr>
      <t xml:space="preserve"> spots a program had. The number of interview spots is exactly the number of ranklists they could potentially be on. Unfortunately programs don't release those numbers.</t>
    </r>
  </si>
  <si>
    <t>Hard to know if we can believe any of this data. Either this survey or the tab, which are pretty different.  &lt; I locked the top 3 tab today (3/15/21 @ 7:20 P ET), to allow legit comparison. ---sam &lt; I find it hard to believe 31 people ranked vandy 1 compared to the top 3 tab with 18 &lt;as a sanity check, how many people interviewed per day at vandy? &lt;40 &lt; Vanderbilt interviewed 120 applicants? Wtf? &lt; I think it was 20 or so a day. Don't remember exactly.&lt; didn't rank Vandy in my top 3 and talked to a few others in the same boat, i suspect it was a troll but not really worrying about it because it's not going to change anything &lt; I had 25/30 on my day&lt; Vandy only Interviewed around 55 people total &lt; had 25 on mine too (F), think they interviewed 70-75ish</t>
  </si>
  <si>
    <t xml:space="preserve">For reapplicants that dual applied, what specialty did you apply for as a back up? &lt;Rads, Anesthesia and IM are common. Gen Surg too but the personalities can be very different from ENT.  +1 &lt; is urology a common one? &lt; I doubt it since Uro is an early match. &lt; Urology is just as competitive, you would probably be better off investing in ENT. That said, there was a reapplicant on last year spreadsheet that said he chose to switch to a different competitive surg sub and was successful so who knows. </t>
  </si>
  <si>
    <t>Can folks who have reapplied let us know what path they decided to take (research year, delay graduation, and prelim), whether or not they got more or less ENT interveiws than the previous year, and whether or not they matched into any specialty? Thanks. I understand y'all don't know whether or not you matched ENT yet, just want to get a better idea on what to do based on how y'all did w ii's.</t>
  </si>
  <si>
    <t>I reapplied after doing a research fellowship. I got seven ENT interviews the first cycle and eight the next. I dual applied and just found out I matched!!! I'm hoping for ENT, but ranked the same number of ENT programs as my backup. Getting II's as a reapplicant is tough, but I worked with mentors who reached out to every WL. This helped me convert two WL's to II's. &lt; Thank you!! &lt;where did you do your research fellowship?&gt;</t>
  </si>
  <si>
    <t xml:space="preserve">I delayed graduation and took a research year at my home program. I got 3IIs this year after 8 previously. Staying at your home program had advantages in that that is the place that is most likely to take you but disadvantages in that there is not a new person from an outside program advocating for you&lt; Thank you! &lt; +1 I did an outside research fellowship and got strong LOR's from this. My med school chair wrote me a LOR that basically said I was great and was one of the applicants that slipped through the cracks. My research fellowship LORs supported this which carried a lot of weight in my interviews.  &lt; was this a formal research fellowship for which you were paid and after your graduated, or an informal position you set up at an outside institution? &lt; paid fellowship after MD graduation. &lt; how hard is it to find these research fellowships? Concerned I won't find one and don't want to miss out on SOAP. &lt;Its hard to find paid ones. Free, unofficial research years are likely easy. for the musc research fellowship last year, there were 100 applicants for only like 4-5 research positions. </t>
  </si>
  <si>
    <t xml:space="preserve">Prelim year, boosted research (prior weakness), got 3 interviews, dual applied gas (only 8 interviews). Matched somewhere, hopeful for ENT, but likely gas &gt; Please consider adding your contact info to the soap chat! &gt; I am considering doing a prelim year. How much research were you able to get while on prelim year? Do the places you did your prelim at/your home institution have great research resources or did you find it difficult? Sorry for all the Q's and thanks for your time. </t>
  </si>
  <si>
    <t>Wasn't allowed to delay graduation. Did research year. 13 interviews last year, 10 this year. Matched ENT! Highly recommend research year. There aren't a ton of research spots, but many times you can talk to mentors or PDs and invent one. More and more places are adding research spots, some will likely still be announced next week.  &lt; was research one of your weaknesses?, can't believe you didn't match with 13 interviews, I'm in the same boat this year. Still shocked but happy to see that you made it to the other side  &lt;where did you do you research year?&gt;</t>
  </si>
  <si>
    <t xml:space="preserve">I chose to do a prelim year and dual applied in gen Surg and ENT. Got 10 ENT last year and 5 this year. I got 11 gen Surg and interviewed at 10, some of which were top 20 programs. Because of th caliber of surgery interviews I was getting, I realized that my interview  skills s must have been the issue so I practiced a ton with people who interview well and I cannot recommend that enough. The difference in my interviews was staggering and much more positive! I just found out I matched and stats-wise it's likely surgery, but I got some good feedback in response to my "thank you" and "top ranked" emails to ENT so im hopeful. I was lucky enough to do my prelim at a program that also has ENT so I  rotated with them and stayed in contact so that's another bit that's adding to the hope. I have to say though, my current co-residents have been amazing and I have really grown to like surgery so I think I will be happy either way. If you're someone who could see other surgical specialities as appealing I would recommend a prelim year! Especially if you can find one that's willing to help you during the app cycle like mine has! </t>
  </si>
  <si>
    <t>can someone talk about pros and cons of delaying graduation please &lt;Pro, may be able to do an away rotation at another institution. Also, can do Sub-Is in other fields;  Con - you stay at your home school and home ent program. you may be able to strengthen your relationship with them and continue to do good research, but if your program doesn't have the infrastructure to support that, it may be tough &lt; you may have to pay tuition for another term. &lt;Also if your home program didn't take you first time, not sure if they'll consider you this time around. Obviously this is not a hard and fast rule, but may happen. &lt; There are some programs that rarely match home students for whatever reason, but a lot of their medical students go on to strong programs. I think some programs can have a different philosophy about ranking their home students. Look at your program's history. If this is the case, it may not be a negative reflection on you. +1</t>
  </si>
  <si>
    <t xml:space="preserve">&lt; Don't expect to hide the fact that you are a reapplicant by delaying graduation. It has advantages for obtaining  LORs in a back-up specialty and doing ENT away rotations, but programs will still know that you applied before. &lt; Yes you can't hide this but you cannot be filtered by Program Directors as you are still a US Senior so eyeballs will hit your application instead of it being tossed anonymously. Additionaly, your CMS funding is completely preserved since you havent started residency. You also have practically unlimited time to interview in ENT and a back up specialty which is importnat if in person interviews return this year.  &lt;Dual applied in Rads, did ENT research year, did not delay graduation - I got &gt;20 rads interviews at top tier programs. Being a USMD grad isnt the worst situation. If you can tailor your app, you can succeed&lt; Awesome man, please add you contact info into the SOAP chat please!  &lt; Similar situation here. It was also nice to have my paycheck from my research fellowship count towards PSLF. &lt;Please add your contact info into the SOAP Chat!! &lt; Previous poster here. It's there. </t>
  </si>
  <si>
    <t>Should people applying to gensurg prelim do another PS? What should I tell a friend who applied something else but is now applying surg prelim? &lt; assuming your friend went unmatched in ENT, research and various activities on ERAS will make it pretty obvious that he was applying ENT. You can make your PS more generic, but every program will be able to piece together what happened. At least updating your PS (even just a little) says you are making an effort. &lt; jumping off this, should I have my letter writers edit their LOR to be a bit less ENT specific? &lt; I didn't and got gen-surg prelim offers in the SOAP</t>
  </si>
  <si>
    <t>Hi all, if there are any reapplicants who matched after completing a prelim year please consider adding your information to the SOAP chat. &gt;The issue is that those who did prelim, we all likely dual applied, so we don't know the specialty yet&gt; OP here I'm a reapplicant who dual applied as well after delaying grduation. You have information about how the year went, balancing clinical responsibilties and how dual applying as a prelim is. That's really valuable information for people making decisions right even if you dont match into ENT.</t>
  </si>
  <si>
    <t xml:space="preserve">There are people with 18 and 25 IIs who didn't match? That's insane...I'm so sorry. I feel like this is why people have and will continue to II hoard into the future (especially if next year's interviews are also virtual). My advice to current MS3s would be to go to all the interviews you can. &lt; Do your odds of matching really increase that much past a certain number of interviews? The marginal benefit of the 26th interview probably isn't going to make much difference. &lt;all you have to do is kill one interview to have a real shot of matching somewhere. each interview is an opportunity to blow the committee away, so yea i'd say given the risk/reward take every interview you can. and 10000% dual apply even if you hate the second specialty  &lt; I'm sorry this happens, but at some point if you can't match with 25 interviews you probably can't match with 26. You've had twice the opportunities to demonstrate this when compared to the average applicant. &lt; that's savage. they might've just had bad luck &lt; It's savage, but previous poster isn't wrong. It sucks that someone didn't match with 25 interviews, but telling people to hold onto that many interivews isn't the solution. It costs time and money, especially once we go back to in person interviews. Not everyone can afford 25 in-person interviews.  I think it's better advice to tell applicants to do a mock interview with a trusted mentor. </t>
  </si>
  <si>
    <t xml:space="preserve">eras went down in the middle fo soap. fuck my fucking life &lt; This happened in matchweek 2019. The SOAP windows were all pushed back. It sucks, but use the time to prep your PS or CV. &lt; These clowns had months to prepare and screw the pooch when things count most. PT Barnum circus nonsense &lt; +1 that last line has me ROFL &lt; WTF! How did they not anticipate the load on the system. They knew the results and how many people were going to swamp the system a week ago. </t>
  </si>
  <si>
    <t>There are people with 18 and 25 IIs who didn't match? That's insane...I'mm so sorry. I feel like this is why people have and will continue to II hoard into the future (especially if next year's interviews are also virtual). My advice to current MS3s would be to go to all the interviews you can. &lt; Do your odds of matching really increase that much past a certain number of interviews? The marginal benefit of a the 26th interview probably isn't going to make much difference.  &lt; where are people finding these stats? Can someone post the link? &lt; Check out the SOAP/Reapp tab</t>
  </si>
  <si>
    <t>There are people with 18 and 25 IIs who didn't match? That's insane...I'm so sorry. I feel like this is why people have and will continue to II hoard into the future (especially if next year's interviews are also virtual) &lt;that hurts mmy head (and my heart) to think that people with that many II's didn't match. &lt; as per the faculty post below, not matching with this many IIs is either insanely bad luck or meant the application was great but interview wasn't. I feel terrible for anyone that didn't match but I think improving interview skills is a lot easier than strengthening the application on paper for reapplying. No need to hoard interviews next year. &lt; unfortunately, like the faculty member mentioned, reapplicants have such strong biases going against them that a stellar applicant with that number of interviews may find interviews next year hard to come by :(. Absolutely heartbreaking stuff, and I feel like there needs to be some change in the system...interview and application caps, etc</t>
  </si>
  <si>
    <t>&lt; this just goes to show that no matter how many interviews you have there is always a chance of not matching. i think it would be reasonable for anyone to dual apply in the future regardless of your stats &lt; You will have a built in back-up plan and likely interview at top programs in your back-up (assuming it's a less competitive specialty)</t>
  </si>
  <si>
    <t>Is it too soon to talk about how far we might drop on our rank lists based on the fact that there are zero unfilled spots? &lt; nope&lt; regardless of how far you fall, YOU are going to be a surgeon. let that sink in. it's a big deal +1</t>
  </si>
  <si>
    <t xml:space="preserve">&lt;matched, just hoping thay i didnt end up in my backup. But i am thankful that i have a job &lt; Praying that I didn't match my backup either. </t>
  </si>
  <si>
    <r>
      <rPr>
        <rFont val="Arial"/>
        <color theme="1"/>
      </rPr>
      <t>&lt;</t>
    </r>
    <r>
      <rPr>
        <rFont val="Arial"/>
        <b/>
        <color theme="1"/>
      </rPr>
      <t>I'm excited for both the idea of ENT or my backup (obviously I prefer ENT), but I'm a reapplicant. I can tell you based on the unfilled positions this year that the my rank list is 10x better (even in my back up) than any of the options in the SOAP.  MS3's should seriously consider dual applying if you have any doubts. You will likely have better back-up options than chancing it in the SOAP. &lt; Absolutely agree as a reapplicant. So excited to have a job at the end of the day.  + 1</t>
    </r>
  </si>
  <si>
    <t>Just got the "Matched" email! +11&lt; congrats! &lt; Congratulations from your Northern neighours who have our match day on 4/20 &lt; didn't get the email but logged in to NRMP website and matched!+1 &lt;match day on 420 lol (excuse my jr high self)</t>
  </si>
  <si>
    <t xml:space="preserve">Huge congrats y'all, y'all worked your butts off for this! Would y'all mind updating the stats page </t>
  </si>
  <si>
    <t>how many unfilled spots were available this year? ZERO &lt; how do we know there are zero unfilled spots?+1 &lt; somebody who didn't match needs to confirm&lt; can confirm&lt;confirming</t>
  </si>
  <si>
    <t xml:space="preserve">So much for the PD fear&lt; Optho and Uro were completely filled not sure where that idea was coming from lol. &lt; neurosurg as well apparently &lt; there was just so many applicants, no way was going to be big unfilled spots &lt; All the programs that were concerned about dropping off of their rank list and going unfilled probably added more interviews. </t>
  </si>
  <si>
    <t>&lt;You can view the regional report through R3 by clicking on options --&gt; reports which confirms 0 ENT unfilled positions.   &lt; wow derm had 6 unfilled spots :O &lt; That's for advanced positions. Interesting. &lt; almost all derm positions are advanced because they do a prelim or TY separately</t>
  </si>
  <si>
    <t>Did Ortho, Vascular, Plastics or Gen surg (categorical) have any open spots? &lt; ortho had 2, plastics 0, vascular 0, general surgery had 529 (but unclear how many of these are categorical vs. prelim) &lt; virtually all are prelim (like I think 5 is categorical)</t>
  </si>
  <si>
    <t>don't mind me, just checking my email</t>
  </si>
  <si>
    <t>Please tell me everyone just got that ERAS message telling us that SOAP begins today and that we will learn our status by email and R3  &lt; i didn't get this but other people in my school did &lt;Uhm sh*t &lt; i don't think it means anything. some people also had it go to the promotions tab &lt; everyone got it &lt;I honestly didn't (yet) and somehow that worries me more +1 &lt; i didn't get it either, i'm not worried &lt;I would imagine this differential treatment is that people who got it didn't match...I mean why would they do anything different? &lt; most people got it. Probably just a fluke that some didn't. Email lists are weird. &lt; seems like most of our graduating class got it and feels unlikely that we all didn't match lol &lt; was told yesterday by intern that this email is going to happen, mine also went to "promotions" folder &lt; would probably be more worried if you didn't get the email &lt; This whole vibe is not helpful. I matched but did not get this email and the reality is we're all trying to find signal in random noise &lt; By ERAS message yall mean an Email? ERAS is down right?</t>
  </si>
  <si>
    <r>
      <rPr>
        <color rgb="FF000000"/>
        <sz val="10.0"/>
      </rPr>
      <t xml:space="preserve">Found a good explanation of the differernt NRMP email messages: </t>
    </r>
    <r>
      <rPr>
        <color rgb="FF000000"/>
        <sz val="10.0"/>
        <u/>
      </rPr>
      <t xml:space="preserve">https://www.nrmp.org/faq-questions/how-will-i-know-if-i-have-matched-to-a-program-match-process/
</t>
    </r>
    <r>
      <rPr>
        <color rgb="FF000000"/>
        <sz val="10.0"/>
      </rPr>
      <t xml:space="preserve">Since this was discussed earlier, if you match into a categorical specialty you won't find out which until Friday. But if you only matched into a prelim year, you will find that out today. </t>
    </r>
  </si>
  <si>
    <t>&lt; Likewise, if you match into a prelim position but not an advanced position you will get the message "Congratulations, you have matched to a 1 year position."</t>
  </si>
  <si>
    <t>How does tomorrow actually work? Do we receive an email? Or need to log into R3? &lt; get an email at 11, though some get it a few minutes before</t>
  </si>
  <si>
    <t>For those that dual-applied, how y'all delaing w the wait between Monday and Friday if you did match?&lt;lots of EtOH &lt; I've been binging so many video games. RDR2, Ghosts of Tsushima. Playing Horizon Zero Dawn right now but not really feeling it. &lt; luckily had a good number of ENTs before my second specialty</t>
  </si>
  <si>
    <t>&lt; Celebrating the fact that I just matched after such a crazy stressful process.</t>
  </si>
  <si>
    <t xml:space="preserve">May the force be with you all &lt; And also with you &lt; and with your spirit </t>
  </si>
  <si>
    <t xml:space="preserve"> Hi all, I went ahead and created a tab for unmatched students to discuss, plan and support one another tomorrow. Please put your contact information and your plan (prelim, research year, delay graduation etc) down if you are someone who went unmatched last year and reapplied or if you decided to change specialties. Please limit discussion to that which is appropriate for unmatched students. No M3s posting neurotically about stats etc.</t>
  </si>
  <si>
    <t>slow day today... &lt; lol</t>
  </si>
  <si>
    <r>
      <rPr>
        <rFont val="Calibri"/>
        <color rgb="FF000000"/>
        <sz val="10.0"/>
      </rPr>
      <t xml:space="preserve">kind of curious how many people on here smoke weed +8 &lt;i dont but i think this hair test crap is nonsense. &lt; I've been a long time pothead but trying hard to quit in prep for residency. Just hit 1 month, wish me luck. &lt; y'all def gonna need to quit, remember that while random tests don't happen if something unusual happens (like an opioid missing) anyone relevant will be tested &lt; that was my thought. God forbid I smoke once on my own time and then a month later test positive on a random test for something that wasn't even my fault. &lt; tbh one time won't show up after like a few days unless you are incredibly unlucky. &lt; </t>
    </r>
    <r>
      <rPr>
        <rFont val="Calibri"/>
        <color rgb="FF000000"/>
        <sz val="10.0"/>
      </rPr>
      <t>My understanding is that vast majority of programs test sometime before/around orientation, not immediately after match. Am I wrong?&lt;vast majority?yes, but a few send out this BS requirement to get teste within lie 4-7 days</t>
    </r>
  </si>
  <si>
    <t>&lt; How many chew tobacco? &lt; just my future patients &lt; wow look at the HN gunner &lt; gunning for that underappreciated subspecialization</t>
  </si>
  <si>
    <t xml:space="preserve">So can someone summarize or explain further how one SOAPs into an Advanced position? Do you need to basically secure prelim and A spot together? Or is it essentially impossible &lt; Its possible, the advanced position will be the challenge to get. There are always prelims left over in the match especially since not all facilities will sponsor visas. </t>
  </si>
  <si>
    <t xml:space="preserve">On top of all the anxiety about matching, after reading below I'm freaking out now due to past mistakes. Was prepared for a urine test but literally don't know what I would do about a hair test. Please tell me this is not common. &lt; i wouldnt worry too much about it...hair testing is not common and i cant see programs necessitating getting a test right away during a pandemic. Worry about the current problem of matching and we'll figure the rest out later &lt;havent heard of it besides MCW and some random community program that doesnt have an ENT residency. if anyone has heard of any other place that does hair testing please share. </t>
  </si>
  <si>
    <t>am i the only one not freaking out for tomorrow? +1000000 &lt; LOL must be nice</t>
  </si>
  <si>
    <t>I'm freaking out for Friday &lt; yeah that's what i'm most nervous about&lt;That's a bit confident of you &lt;unless you dual applied &lt; I dual-applied. I'm pretty sure I'll match but it seems like a toss-up if I'll match ENT on Friday. &lt; didn't dual apply but received a couple RTM emails and have a good shot at my home program. but my top 5 is all over the place geographically so literally no idea where I might end up.</t>
  </si>
  <si>
    <t>&lt;Monday is more of a relief, Friday was the big day for me +1</t>
  </si>
  <si>
    <t>I'm so nervous why does time seem to be going so slow these past few days.... +1</t>
  </si>
  <si>
    <t xml:space="preserve">I'm just walking around the house asking my family "it's gonna be fine, right?" 1000 times a day </t>
  </si>
  <si>
    <t>Besides MCW which programs do hair testing for incoming interns? Also which programs drug test right after match or before the typical June timeframe?&lt;I smoked last week, kicking myself in the nuts now &lt; same &lt;the answer is to shave your head bald clearly +1&lt; you would need to wax your head&lt;how do you know MCW does hair testing?? &lt; what the heck is hair testing &lt;you can shave your head, they cut the hair they dont pluck it. MCWs websitr literally has a page saying they hair test their employees and will terminate a match agreement depending on circumstances of a positive test &lt; I really need a brownie today</t>
  </si>
  <si>
    <r>
      <rPr>
        <rFont val="Arial"/>
      </rPr>
      <t xml:space="preserve">Not an endorsement of many of their other positions, but the aclu has a good table on this.           </t>
    </r>
    <r>
      <rPr>
        <rFont val="Arial"/>
        <color rgb="FF1155CC"/>
        <u/>
      </rPr>
      <t>https://www.aclu.org/other/state-state-workplace-drug-testing-laws</t>
    </r>
  </si>
  <si>
    <t>When I was a College Senior I read A Dance with Dragons and I was hoping I would be able to read a Wind of Winters before I started medical school. Now 1 gap year, 4 years of medical school and 1 year of research later I'm still waiting. &gt; not to mention a year plus long pandemic when dude literally had nothing to do but write &lt; he's not gonna write it before he dies. just gave up on it and writing his prequel and sequels lol</t>
  </si>
  <si>
    <t xml:space="preserve"> But meow woof is awesome man. Dude got paid and decided he has other interests.</t>
  </si>
  <si>
    <t>Thank goodness for daylight savings shaving an hour off of our wait. Bless! &lt; can we just skip Sunday? &lt; this is the most excited I have ever been about the time change happening &lt; i'll keep my sunday thank you very much</t>
  </si>
  <si>
    <t>it's been a while, anyone know how long it takes to find and sign for an apartment these days? trying to bail asap after the match into pure solitude&lt;i think biggest time-consuming step is obviously finding a place but you might be able to maximize efficiency by getting necessary paperwork (proof of address, letter of good standing/whatever from your current landlord, some paid utility bills)</t>
  </si>
  <si>
    <t>Anyone else depressed lol&lt;+6 &lt; sad bois rise up... or not, up to you&lt; i used to enoy rising up, but lost interest&lt;the waiting is rough, I feel you, we are almost there team, almost there &lt;using those mature defense mechanisms and suppressing the hell out of my SIGECAPS by staying busy</t>
  </si>
  <si>
    <r>
      <rPr>
        <rFont val="Arial"/>
        <color theme="1"/>
      </rPr>
      <t xml:space="preserve">with all due respect lets not be flippant about mental illness &lt; calm down mental illness is a spectrum &lt; your point? &lt; huh &lt; I don't understand how this is flippant, some of us are actually depressed and upping our antidepressants and it's good to see solidarity that this is a tough time. + 1 &lt; Everyone who needs to hear this, schedule an appointment with your therapist/psychiatrist. Its normal to feel anxious. Do whatever it takes to keep yourself grounded. I wear my anxiety without shame and am so happy to have someone who makes me feel heard. &lt; "anyone else depressed </t>
    </r>
    <r>
      <rPr>
        <rFont val="Arial"/>
        <i/>
        <color theme="1"/>
      </rPr>
      <t>lol</t>
    </r>
    <r>
      <rPr>
        <rFont val="Arial"/>
        <color theme="1"/>
      </rPr>
      <t>, "</t>
    </r>
    <r>
      <rPr>
        <rFont val="Arial"/>
        <i/>
        <color theme="1"/>
      </rPr>
      <t>sad bois</t>
    </r>
    <r>
      <rPr>
        <rFont val="Arial"/>
        <color theme="1"/>
      </rPr>
      <t xml:space="preserve">" rise up... I doubt these phrases are admitting true clinical depression  </t>
    </r>
  </si>
  <si>
    <t>Do residencies test for nicotine as part of the drug test lol &lt; I have heard some do but not which ones &lt; some do. it leaves your system after just a few days so as long as you arent fully addicted you should be fine &lt; okay so if I had a cigar tonight I should be good&lt;you're worried about failing a drug test with positive nicotine in july because you smoked a cigar tonight march 12th? that is awesome &lt; you sweet innocent med student &lt; they aren't all in July. My friend last year got emailed the day after match requesting a drug test within 4 days lol, my concern is legit &lt; it's like 3 days to get out of your system you are good &lt; so I should stop taking bong rips? damn what a pain &lt;damn can you imagine matching and then failing the drug test? has anyone heard of someone getting kicked out of residency for failing a UDS? &lt; what program requested it right after match? I thought they all tested at orientation in June/July</t>
  </si>
  <si>
    <t xml:space="preserve">i'm naive about these things. how can they justify testing for nicotene? its not illegal. you can dip between cases, have a patch on all day and smoke Marlboro reds on the loading dock and still be ok with the DEA.  &lt; some schools have a no tobacco product contract &lt; seriously? Do they have a no alcohol clause too? &lt; I had never heard of this even existing but I guess Wash U Gen Surg has it.  But they acknowledge possible false positives and the only penalty is having to take a quit smoking course.       https://gsres.wustl.edu/application/non-nicotine-hiring-policy/   &lt; CCF too &lt; case had something too but iirc it was more of a thing you sign regarding tobacco and only get in trouble if someone rats on you&lt;wait so if i smoked a joint a week ago in a state where recreational use is legal, i can be dismissed from my newly matched position??? &lt; smoking one time rarely shows up on a drug screen, usually if it's done several times in a row or you are a habitual user &lt; who tf cares if you are a "habitual user" in a state where it's legal? &lt; employers bc you can't be intoxicated at work and since weed takes a while to get out of your system there is a huge gray area, so for them it's easier to just ban it. </t>
  </si>
  <si>
    <r>
      <rPr>
        <rFont val="Arial"/>
      </rPr>
      <t xml:space="preserve">CCF link &lt;  </t>
    </r>
    <r>
      <rPr>
        <rFont val="Arial"/>
        <color rgb="FF1155CC"/>
        <u/>
      </rPr>
      <t>https://my.clevelandclinic.org/ccf/media/files/Urology/Non-Smoking_Hiring_Statement.pdf</t>
    </r>
  </si>
  <si>
    <t xml:space="preserve">Quick honest question (not a survey ;). Are there any numbers on how many people were able to do away rotations? ---sam &lt; about 30 DO students </t>
  </si>
  <si>
    <t>&lt; If there are a list of students who don't have home programs + IMGs (maybe?, Idk their process) then that might approximate it? Not really sure though.</t>
  </si>
  <si>
    <r>
      <rPr>
        <color rgb="FF000000"/>
        <sz val="10.0"/>
      </rPr>
      <t xml:space="preserve">Hi guys - Vandy resident here. Would love your help with a 5-min survey on social media during the application cycle. Here is the link (more info in the announcements tab, due Fri, 3/19). Thanks, and good luck next week!  </t>
    </r>
    <r>
      <rPr>
        <color rgb="FF000000"/>
        <sz val="10.0"/>
        <u/>
      </rPr>
      <t>https://redcap.vanderbilt.edu/surveys/?s=H8XTKLD37A</t>
    </r>
    <r>
      <rPr>
        <color rgb="FF000000"/>
        <sz val="10.0"/>
      </rPr>
      <t xml:space="preserve">   &lt; no :) +3 &lt;Yes! Thank you for going about it the right way! Filling out right now +1</t>
    </r>
  </si>
  <si>
    <t>&lt;This belongs in announcements&lt;get this off the main feed I don't want to look at it +1 &lt; not everyone looks at the announcement tabs. Vandy went and got IRB approval, didn't use our ERAS emails to recruit, and have been pretty friendly abuot asking, I don't think it's that bad to include it here on the main chat page +2 &lt; calm down people. Almost all research studies are initially posted here and later moved to the announcements page by Sam. &lt; get off your high horse. "I don't want to look at it." Like we are having breaking news on here.</t>
  </si>
  <si>
    <t xml:space="preserve">&lt;I spoke with this group and ok'd placing a bump in the chitchat. They have followed the otomatch research guidelines. I support the work they are doing and encourage current applicants to participate in their survey. ---sam </t>
  </si>
  <si>
    <t>are we supposed to get an email from NRMP or ERAS about SOAP today? one my friends mentioned they got it last year but i'm not sure if that's the email that went out yesterday? &gt; they sent an email earlier this week- they're not sending the SOAP eligibility email this year</t>
  </si>
  <si>
    <t>What does the email say? &lt; that they aren't sending the SOAP eligibility letter this year lol&lt;ya but like...what does it say say &lt; geez it just says if you are SOAP eligible which means nothing and just confused people bc nearly everyone is SOAP eligible &lt; people need to chill. there will be no information on SOAP until Monday morning. All of these emails are just logistical stuff letting us know we are eligible for SOAP should we need to SOAP.&lt; but what doesit really say??? &lt;but it confirms we submitted a rank list right?? LOL</t>
  </si>
  <si>
    <t>Have people who applied to research positions heard anything back?</t>
  </si>
  <si>
    <r>
      <rPr>
        <color rgb="FF000000"/>
        <sz val="10.0"/>
      </rPr>
      <t xml:space="preserve">Tonight (3-12) at midnight I will close the Top 3 Ranklist Survey.  Otomatch Top 3 Ranklist Survey:   </t>
    </r>
    <r>
      <rPr>
        <color rgb="FF000000"/>
        <sz val="10.0"/>
        <u/>
      </rPr>
      <t>https://forms.gle/ghgajZpTqms1QKqR6</t>
    </r>
    <r>
      <rPr>
        <color rgb="FF000000"/>
        <sz val="10.0"/>
      </rPr>
      <t xml:space="preserve">    The Otomatch Signal Survey will stay until March 31 Otomatch Signal Survey:   </t>
    </r>
    <r>
      <rPr>
        <color rgb="FF000000"/>
        <sz val="10.0"/>
        <u/>
      </rPr>
      <t>https://forms.gle/BkwqDzGKCjnzftnM7</t>
    </r>
    <r>
      <rPr>
        <color rgb="FF000000"/>
        <sz val="10.0"/>
      </rPr>
      <t xml:space="preserve">    Thanks to all those that have submitted their lists.   The ranklist survery has over 250 submissions.  The Signal survey is just over 60 as of today. ---sam, PS-it might suprise you thhat Vandy isn't leading the pack for the number of signals. &lt; Dont tease us lol give us the full details we wont be mad if they come early</t>
    </r>
  </si>
  <si>
    <t>Will you release the top 3 result tomorrow or still monday? 
&lt; I will put them up on Monday. Thanks again to everyone that had contributed.--sam</t>
  </si>
  <si>
    <t>Thanks Sam for doing this! Excited to see the results+3</t>
  </si>
  <si>
    <t>Can somebody restore row 2 on otorank &lt; I couldn't get the old version to restore, but I could copy and paste old version into new spread sheet, format is different but numbers are there... I think these spreadsheets get super laggy with so much data on them.</t>
  </si>
  <si>
    <t xml:space="preserve">Does anyone know if the Kansas Student/ KU were given a match violation? Can you imagine going unmatched and then getting shit on by the NRMP just because you didn't know you had to follow some  byzantine rules made so the NRMP can pressure you into SOAPing? &lt;I still don't understand how this is a match violation from the student perspective. YOu're allowed to find backups... &lt; It's because they consider it like contacting a program during the SOAP (even thought the program isn't in the SOAP). The SOAP process is very strict about students not contacting programs, but waiting for programs to initiate contact. The NRMP has chosen to extend their reach. &lt; so can Kansas not participate in the match this year? &lt; I heard KU and the applicant just got a warning, no flag or consequences. &lt; So basically if we're in the SOAP, we cannot apply for other positions either? Furthermore, we cannot opt out of SOAP and apply for those other positions? We have to wait for after Mar19 to apply for research positions? &lt;I'm pretty sure we can opt out of SOAP&lt; you can opt out of the soap, but you can't communicate with programs during match week  </t>
  </si>
  <si>
    <r>
      <rPr>
        <rFont val="Arial"/>
      </rPr>
      <t xml:space="preserve">What happened?  &lt; You can read the letter here. The program is blacked out, but the original email mentions that this came from KU. </t>
    </r>
    <r>
      <rPr>
        <rFont val="Arial"/>
        <color rgb="FF1155CC"/>
        <u/>
      </rPr>
      <t>https://thesheriffofsodium.com/2021/03/09/mailbag-match-day-delay-usmle-score-rechecks-step-2-cs-score-reporting-and-preparing-for-the-soap/amp/?__twitter_impression=true</t>
    </r>
  </si>
  <si>
    <t>In case anyone is interested, Headmirror's ENT in a Nutshell Podcast just made a 30 minute episode called "Unmatched? Hope for the best, but Plan for the worst"</t>
  </si>
  <si>
    <t>Im going to listen to it tomorrow. Good stuff. Mark Wax has a weath of knowlege about the process.</t>
  </si>
  <si>
    <t>So I am probably an average applicant (245-250 Step 1, not AOA) with ROL of 10 programs (one research track). I would frankly be honored to match anywhere and am excited about next week. However, sometimes I do fantasize about matching at my top choice program. Does this happen for students in this more average range/with less than the average interview number to match? Trying to see if people who are superstars are more the type that match in their top 3 and the rest of us just kind of accept falling... &lt; an "average" applicant who kills the interview compared to a "superstar" applicant who is cocky and arrogant on the interview = average applicant likely wins here. Trust the process :) I'm with you though and feel the impostor syndrome strongly. &lt; You really can't know. The top applicant might be more impressive and get ranked higher at your top choice program, but they likely also have many more interviews at other programs that they may prefer, rank higher, and end up matching at instead. So there's no real way to know. But bottom line is if you got an interview somewhere, they were interested in you enough to interview you- so if you put your best foot forward and interviewed well, you've got as good a shot as anyone else.</t>
  </si>
  <si>
    <t xml:space="preserve">Thought experiment. Say the pandemic is completely gone by September (not likely, but humor me) and life looks a lot like December 2019 again, is there a scenario where programs use virtual interviews in the '21-'22 cycle in some form? I've heard from mentors that they were skeptical about virtual interviews before interview day, but pleasantly surprised by their convenience and utility after trying it out. NGL I wish I could have met with people in person, but really liked saving several grand on flights/hotels/rental cars/dress shoes/pants (jk). &lt; i think virtual interviews are here to stay. if the pandemic permits there will likely be "optional" in-person second look events in addition &lt; I hope there is a better solution than this. "Optional" things in a competitive field like ENT rarely feel optional and likely worsen existing inequalities. &lt; appreciated the advantages of virtual interviews. Honestly, don't know how much more information we'd get from in-person interviews. Maybe the occasional slip-up from the program (or us) that shows our true side, but people will always be pretty good at showing the better side. Maybe just more enjoyable for the socials. I could go either way. &lt; i think the biggest downside of virtual interviews is the interview hoarding. in a normal year, people cannot go on 30 interviews. with virtual, they can pretty easily do that. i would favor virtual interviews if there were an interview cap. &lt; wouldnt say it is easy lol. Had the option to do nearly 30, but dropped over 10 b/c extremely tiring. But yeah, taking more interviews is a problem.&lt; not easy but definitely possible. with lots of advance planning i was able to schedule 29 interviews without any conflicts. obviously i dropped a lot after that but i'm just supporting the argument that it is possible to hoard more when its virtual. even though i benefitted from this system i recognize that it's not fair and i would support an interview cap of ~17 </t>
  </si>
  <si>
    <t xml:space="preserve">&lt; I've heard there are discussions about this within the PD community. Having some sort of combo or virtual go forward.&lt;ER had some type of virtual screening interview system in 2019. &lt; virtual screening sounds painful for us &lt; It sounds like just another hoop for applicants. &lt;doesn't seem like it would cut down on the number of apps PDs wouldhave to sort through either, so don't see any benefit to either side in a normal application cycle. &lt; ER did standardized video interviews (SVI) as a part of every application in 2019.  They tried it, but discontinued it after programs gave feedback that it wasn't helpful. It sounds like it was abandoned for the same reasons mentioned by previous poster.  </t>
  </si>
  <si>
    <t xml:space="preserve">Does anyone know if the Kansas Student/ KU were given a match violation? Can you imagine going unmatched and then getting shit on by the NRMP just because you didn't know you had to follow some  byzantine rules made so the NRMP can pressure you into SOAPing? &lt;I still don't understand how this is a match violation from the student perspective. YOu're allowed to find backups... &lt; It's because they consider it like contacting a program during the SOAP (even thought the program isn't in the SOAP). The SOAP process is very strict about students not contacting programs, but waiting for programs to initiate contact. The NRMP has chosen to extend their reach. &lt; so can Kansas not participate in the match this year? &lt; I heard KU and the applicant just got a warning, no flag or consequences. </t>
  </si>
  <si>
    <t>Anyone ever heard an explanation why we can't get match results on Friday? Then have a few days to collect yourself, make a plan for your future, then open SOAP on Monday.  I assume all of the verification is done. The rapid timeline seems like such a bad solution I assume there must be a compelling reason &lt; Theres probably no compelling reason other than thats the way its always done. +1</t>
  </si>
  <si>
    <t>Deans don't want to spend their Saturday and Sunday talking to med students that just found out they didn't match but can't do anything about it until Monday. The compressed timeframe puts people in survival mode. Fix the problem now then process the trauma later. Sorta like what you do if you accidentally cut the facial nerve but still have to get the tumor out.</t>
  </si>
  <si>
    <t>Pretty sure it's more of the NRMP trying to keep programs/applicants/mentoring from networking over the weekend and doing back-room deals. Not sure why all of a sudden during SOAP week mentors talking to programs is a match violation when it's allowed at all other times, but they definitely don't want that. &lt; this is the answer. It prevents backroom deals. It doesn't allow you enough time to do so. Its a bummer of a time frame, but I think it makes sense. &lt; yes, but they could set it up so only the students find out Friday so they have time to process.  If they didn't inform programs that they didn't fill until Monday, you couldn't do any backroom deals because no one would know where the open spots were</t>
  </si>
  <si>
    <t xml:space="preserve"> tokens</t>
  </si>
  <si>
    <t>&lt;any guesses which program got 71 signals? &lt; every penny I earn in intern year says Vanderbilt &lt; I'd also bet Vandy. Had a 240 step 1 with 1 publication and my advisor recommended I signal Vandy because "they're a great program." Super super glad I did my own research, used tokens "in my range" and went 3/5 with them. It's unfortunate that a lot of applicants likely blindly followed faculty advice &lt; although what is "in range?" I went 2/5 and arguably didn't expect the 2 I got.  One program I though for sure would interview after signaling (upper mid tier but with personal ties to program) did not interview me &lt; Sam's survey results might give us more of an idea. personally if i was an upcoming applicant i would not risk wasting a signal on a program that gets 50+ signals. that being said, maybe reverse psychology will come into play &lt; Depends on your app. If you're an "average" candidate looking to increase yield, then yeah, don't. If you're a "top" applicant, looking to go to Vandy, MEEI, Hopkins, etc, then send there. &lt;&lt; Flip side is that while a signal might have higher "yield" at a lower tier program or one receiving fewer signals, BECAUSE the top programs get so many signals, if you are an average applicant who doesn't signal, your odds of interviewing there drop compared to others who do. So if your goal is to get as many interviews from signals as possible, yeah don't waste a signal on Vandy if they're getting 70. But if you actually want to interview at Vandy, you probably need to be one of those 70 signals. &lt; I think this is why it makes sense to reduce the number of signals, especially with away sub-i's returning. Keep the value of a signal high by keeping the supply of signals low. &lt;I don't think this is true. I did not signal at interview but still got an interview</t>
  </si>
  <si>
    <t xml:space="preserve">&lt; Once you're like 10 years removed from the match you should probably just stop giving advice. </t>
  </si>
  <si>
    <t>Do we know the number of applicants this year and number of spots? &lt; OPDO released data a while ago saying a little over 600 applicants signed up for signaling and there are about 350 spots</t>
  </si>
  <si>
    <t>OPDO numbers should be similar to ERAS numbers since these should cover everyone that applied. Guessing that NRMP will be about 100 less since that is limited to those that  got at least 1 interview.</t>
  </si>
  <si>
    <t>So it seems like the posts below are related to a post made on reddit yesterday. Person took it down because it was debunked but it was also was posted on the EM sheet this morning. NGL I was pretty shook. Sleep easy and have some drinks... looks like we're gonna have to wait until moday :'(</t>
  </si>
  <si>
    <t xml:space="preserve">Hi everyone, putting an end to the drama in the blue box. I checked. The source code gives the statements for everything from "You are SOAP inelligible" AS WELL AS "You are SOAP elligible." It's all there and doesn't indicate whether or not you fall in one category or the other. Also this is common practice in coding. You create placeholders for all scenarios, then you just display the one that's relevant at the right time. Which scenario you belong to, you'll find out on Monday, so stop digging &lt; you just said and deleted the coment that says we could find out with multiple eras accounts. we have 42 on here right now... lets figure it out. Tell us how &lt; no :) I did what i came to do. Good luck monday!!! +1 </t>
  </si>
  <si>
    <t xml:space="preserve">Reapplicant here, I'm almost certain this exact same "discovery" happened a year ago and there was no information in the source code. &lt; OP here, thanks for telling us! I'm now banning myself from otomatch and going on vaca til monday lol&lt; 2015 had a legitimate error in the source code that would tell you where you matched between black monday and match day, but this cycle's source code blip has been pretty well debunked on other specialty pages. They even had applicants that chose to  not enter the match get the same message. </t>
  </si>
  <si>
    <t>Does anyone have anything other than fully matched or soap ineligible???????  &lt; mine says both. I really think its a default value &lt; click on the one below. that one only says matched</t>
  </si>
  <si>
    <t>&lt;does anyone have a message saying theyre soap eligible/unmatched? otherwise everyone has been reporting fully matched</t>
  </si>
  <si>
    <t>have you tried through ERAS on chrome --&gt; click on documents --&gt; Personal statements. Rick click to inspect. Go to network tab click preserve log. Then refresh and then click the name tab to rearrange in alphabetical order. Click the 4th/5th "content?appname=MYERAS" (or: search for "content" in the search bar, you should see 4-5 content boxes pop up). Then click response tab next to preview. The 4th one should say "You are SOAP ineligible" and the 5th also says that.... &lt; aren't we all SOAP inelligible since registration doesn't open until monday &lt; I just did this and mine doesnt say this :/ &lt; what does it say??? &lt; it doesnt say anything about soap in general &lt; you might be doing it wrongz</t>
  </si>
  <si>
    <r>
      <rPr>
        <rFont val="Arial"/>
        <color theme="1"/>
      </rPr>
      <t xml:space="preserve">Just did it... i think its legit +2 &lt; but...does it matter? 0_0 we're all soap ineligible until monday. Also doesn't preserve log just tell us what's currently logged, not what will be logged? &lt; </t>
    </r>
    <r>
      <rPr>
        <rFont val="Arial"/>
        <color rgb="FFFF0000"/>
      </rPr>
      <t xml:space="preserve">does anyone have soap eligible on theirs? </t>
    </r>
    <r>
      <rPr>
        <rFont val="Arial"/>
        <color theme="1"/>
      </rPr>
      <t xml:space="preserve">&lt; </t>
    </r>
    <r>
      <rPr>
        <rFont val="Arial"/>
        <color rgb="FFFF9900"/>
      </rPr>
      <t>how about everyone take a chill pill, turn on some TV, and wait till monday. Whether you know now or in 3 days won't change anything and you can't do anything about it until then. You're just causing yourselves unneccessary anxiety. In fact, get off Otomatch until monday too. This cannot be healthy for anyones sanity</t>
    </r>
    <r>
      <rPr>
        <rFont val="Arial"/>
        <color theme="1"/>
      </rPr>
      <t xml:space="preserve"> &lt; +1 also maybe dont do things that could get you flagged</t>
    </r>
  </si>
  <si>
    <t>"You are SOAP ineligible because you have already been fully matched and therefore are unable to assign documents during SOAP." It was hard to find in the code but it's there for me &lt; I know you're trolling, but please stop :/ &lt; Dude people are actually freaking out because of shit like this. Stop trolling. &lt; i dont think this is a troll &lt; then why hasn't anyone verified that this is in the source code &lt; this is in the source code!! I am NOT a troll!! i am also a past web dev from a different life and navigating this is easy for me. it's there guys... &lt;couldn't the above message just be the default? most people aren't going to soap so makes sense to make it that way. Don't really think this means anything &lt; +1 NRMP and ERAS are different entities. ERAS doesn't get match information until Monday. They have to set a default value  &lt; That person wasn't trolling, I have that exact text too. But it could just be a placeholder (full code says: "textCd":"SOAP_DOCUMENT_ASSIGNMENT_FULLY_MATCHED_TEXT","displayText":"You are SOAP ineligible because you have already been fully matched and therefore are unable to assign documents during SOAP.","seasonStatus":null,"activeInd":"Y")</t>
  </si>
  <si>
    <t xml:space="preserve">This stuff happens every year. There is no way to find out early. People post things every year trying to look at the source code. It's never been accurate &lt;&lt; To be clear, the OP isn't trolling though. I see the same SOAP ineligible message  &lt;it was accurate one year on the NRMP site.  it has never been accurate for ERAS. &lt; It hasn't been accurate the last five years, but all this is rooted in the 2015 experience when the source code briefly said where an applicant matched. This was during match week after people found out that they matched, but waited to find out where. </t>
  </si>
  <si>
    <t>Here comes the "did anybody else get that email about SOAP?" &lt; piggy backing on to this, did anyone get that SOAP email?&lt;yes lol &lt; I did not get this email. What was it? &lt; it was just an email saying that we find out our match status at 11 am on Monday and info about SOAP timeline - my gmail sorted it to "promotions" automatically lol so yours may be there instead of in inbox &lt; was jk btw</t>
  </si>
  <si>
    <t>People applying to research, are you just using letters that were written for residency applications? Or did you ask for letters specifically for research year? &lt; ERAS letters</t>
  </si>
  <si>
    <t>What is the typical start date for residency?&lt; Usually 1-2 weeks before July 1</t>
  </si>
  <si>
    <r>
      <rPr>
        <rFont val="&quot;Arial&quot;"/>
        <color rgb="FF000000"/>
      </rPr>
      <t xml:space="preserve">Can someone summarize or clarify how funding past a prelim year is impacted should one decide to do a prelim year? </t>
    </r>
    <r>
      <rPr>
        <rFont val="&quot;Arial&quot;"/>
        <color rgb="FF1155CC"/>
        <u/>
      </rPr>
      <t>https://www.dentons.com/en/insights/alerts/2016/february/18/initial-residency-period-issues</t>
    </r>
    <r>
      <rPr>
        <rFont val="&quot;Arial&quot;"/>
        <color rgb="FF000000"/>
      </rPr>
      <t xml:space="preserve"> &lt;seems controversial on the cell to left. any lurking PD's willing to chime in? &lt;Not PD but Faculty: This is the first year we were told not to take any prelims due to funding clock issues.  I think pre-COVID there was enough money to cover the expenses, but now they are watching every penny.</t>
    </r>
  </si>
  <si>
    <t>This is something the hospital administrators have to figure out. The hospital may have to eat your salary as a PGY5, but they will still be getting a better deal than hiring a PA. And they aren't going to fire you between PGY4 and PGY5.  &lt; but some hospitals will tell programs not to interview/rank anyone who already started their clock &lt;Yes this is the biggest problem with starting the clock. Especially for hospitals that run on tight margins, you may be DOA. Another reason why delaying graduation may be a better option. &lt; the clock issue may be why so many programs won't even look at at reapplicants &lt;Maybe this is the case where the residency is only invovled with one hospital system. But mosthospitals with residents are happy they are  getting ENT ER coverage so cheap. ENT attending to cover ER alone is 10x more. Most places hospital admin is not in a positoin to fire a Dept chair or PD if they match a reapplicant...but maybe it could happen someplace in the right situation. &lt; no but they control all the funds, so if you did it after they said not to, they can slash the department budget and nobody gets to travel to any conferences that year. Plus this year with covid/decreased OR revenues all hospitals are hurting</t>
  </si>
  <si>
    <t>Is the match or no match email subject header the same? Or will the subject line say like "You Matched" vs. "You did not match"? Just trying to prepare myself lol&lt; Subject: "2021 Main Residency Match Results" First line of the email " We are sorry you did not match to any position". &lt;so sorry my dude...thank you for sharing that.&lt;are all our results by email or do we need to login?</t>
  </si>
  <si>
    <t>So realistically how many funded research year opportunities are there even in late march if those unmatched don't want to SOAP? &lt; There are probably still a decent number this year bc the ODPO email went out so late in the cycle. &lt; Anyone else think that the OPDO email is going to make doing a research year after going unmatched much harder? Programs are much safer offering research fellowships to students between MS3 and MS4 since they don't risk an NRMP violation. &lt; the biggest issue will be the uncertainity of a research position during SOAP and the decision to to SOAP or not.  There will be the same # of positions.  It is a matter of timing of offers/acceptances .</t>
  </si>
  <si>
    <t xml:space="preserve">If you wanna SOAP into an advanced position, is that possible? Do you apply to both prelim/TY + the advanced?&lt; you'll have to SOAP into both. The prelim is the easy part. &lt; So then if you don't wanna do a prelim year if you don't match into an advanced position, then are you not allowed to accept the prelim spot until you get an advanced spot? &lt; I think there is an option to let offers of a position to 'expire' but dont quote me on this. &lt; yeah but it's multiple rounds so what if you get offered prelim but not advanced until later ?&lt; You can only apply to 45 programs in SOAP  so it is risky to apply into an advanced position without a prelim.  You have the added challenge of convincing the advanced program to take you without a prelim.  Most advanced/categorical programs fill very quickly in the SOAP. </t>
  </si>
  <si>
    <t xml:space="preserve">An interesting take on the 2021 match from multiple specialties. Missouri's PD talks about preference signalling.   Bernstein, Joseph MD Not the Last Word: Predicting Chaos in the Residency Match, Clinical Orthopaedics and Related Research: March 2021 - Volume 479 - Issue 3 - p 452-457 doi: 10.1097/CORR.0000000000001671 PMCID: PMC7899433 </t>
  </si>
  <si>
    <t>This brings up an interesting point. 460 (nearly 30%) of applicants in orthopedics last year who submitted applications did not submit rank lists.  SIgnificantly cuts down the pool more than I would have anticipated.  &lt;Anyone know ENT's comparable numbers from last year?&lt; did those 460 not get an interview from their home program or were they IMGs or without home program? &lt; Idk if this applied to us? Ortho is one of those specialties everyone knows about and wants to be a part of. I think it leads to more "hail mary" applications. I don't know that ENT is similar, but maybe</t>
  </si>
  <si>
    <t>&lt; I dont remember the exact number but ENT has at least 150-200 in similar situation who submit applications but don't submit ranklists. However, they are mainly 1) dual applicants who "hail mary" and receive 0 ENT interviews and match something else or 2) IMG/FMG who apply ENT and receive 0 interviews. They are not part of the pool of known 400-500 applicants you are competing with to match. So this doesn't change your match stats. It's just a nice FYI that there are extra people you didn't know about who don't match ENT every year. &lt; or they get 1 or 2 interviews and end up matching lol &lt; They don't. Those folks who get 1-2 interviews and match are already accounted for in the NRMP data as *the 400-500 people who are in the match*. The ones we are discussing are a pool of folks who get 0 interviews. There can be 10 or 400 of them. They get 0 interviews, so they are not eligible to rank/match and dont affect your rank/match probability. If you want to be pedantic you can say that ENT match stats are technically worse (ie 50% of applicants match overall rather than 70% if you count these folks), but they don't affect your match whatsoever</t>
  </si>
  <si>
    <r>
      <rPr>
        <rFont val="Arial"/>
      </rPr>
      <t>This is a thing in ENT. I took a look at it back in 2019.</t>
    </r>
    <r>
      <rPr>
        <rFont val="Arial"/>
        <color rgb="FF000000"/>
      </rPr>
      <t xml:space="preserve">
</t>
    </r>
    <r>
      <rPr>
        <rFont val="Arial"/>
        <color rgb="FF1155CC"/>
        <u/>
      </rPr>
      <t xml:space="preserve">http://www.samreyes.org/2019/09/30/number-of-ent-applicants/
</t>
    </r>
    <r>
      <rPr>
        <rFont val="Arial"/>
      </rPr>
      <t>Cell to the left covers the most relevant reasons for app but no ROL as of today.  But if you are looking to compare with previous years it gets more complicated due to MD/DO mergers, PSPs, and ORTA.</t>
    </r>
  </si>
  <si>
    <t>Anyone know of any good video resources to reinforce ENT concepts? I love the headmirror podcasts but I often take public transportation and having a video to go along with audio would be amazing. thanks!</t>
  </si>
  <si>
    <t>USC lecture series</t>
  </si>
  <si>
    <r>
      <rPr>
        <rFont val="&quot;Arial&quot;"/>
        <color rgb="FF000000"/>
      </rPr>
      <t xml:space="preserve">Hey Otomatch, best of luck this coming Monday. Thinking of going unmatched is extremely stressful, but because of the quick SOAP timeline, taking the time to plan ahead now is very important—even if your chances of going unmatched are low.     Dr Wax was kind enough to accept the invitation to join us for our podcast about going unmatched, hoping for the best, and planning for the worst: </t>
    </r>
    <r>
      <rPr>
        <rFont val="&quot;Arial&quot;"/>
        <color rgb="FF1155CC"/>
        <u/>
      </rPr>
      <t>https://www.headmirror.com/podcast/unmatched-hope-for-the-best-but-plan-for-the-worst.</t>
    </r>
    <r>
      <rPr>
        <rFont val="&quot;Arial&quot;"/>
        <color rgb="FF000000"/>
      </rPr>
      <t xml:space="preserve">     Wishing you all the best in preparation for next week. Congratulations on all of your accomplishments so far and for the many more to come! --Team Headmirror</t>
    </r>
  </si>
  <si>
    <t>&lt; Listened during my commute. Thank you for preaching some truth. Consider listening if you have any question about your chances next week. &lt; Please consider interviewing reapplicants including those who are now residents or attendings! As Dr. Wax said its a very difficult topic to discuss but that makes it kind of an underbelly of the profession that deserves a little more light.  &lt; Great suggestion! We're actually working on a short podcast mini-series talking about applying to residency, and we are planning to incorporate interviews with reapplicants into one of the episodes we have in the works. --Team Headmirror &lt;I'm getting greedy, but successful reapplicants that took research fellowship track and prelim surg track would be helpful to compare their experiences.</t>
  </si>
  <si>
    <t>At Mayo Clinic, we are passionate and committed to creating a diverse and equitable environment under all three of our shields: Clinical care, Research, and Education. Over the last year, we have sought to improve opportunities, overcome barriers, and identity funding sources. We now can offer two funded year-long research positions (HR Requisition: 148589BR, 148591BR) and that information will be live on our website shortly. We also will be offering 3 funded positions for URiM college students interested in STEM majors to spend 10 weeks with us this summer (https://www.mayo.edu/research/departments-divisions/department-otorhinolaryngology/education-training/undergraduate-research-program. If you have any questions, please don’t hesitate to reach out at ENTResearch@mayo.edu</t>
  </si>
  <si>
    <t>See I told you guys they had the cash for 9.86 an hour. &lt;I'm proud of us. People really do respond to pressure from others .&lt; props to them for responding. they've earned my respect &lt;It shouldn't have taken a public spotlight to make sure these were funded positions. Like telling people to move to rochester and probably work over full time without even a buck for a cup of coffee? Shouldnt that have prompted a little reflection on who could afford to do that opportunity or whether its good practice to take advantage of the desperateness of these students? I know as surgeons there is a culture of exploitation and compared to other students we accept it as the price of entry. But even Halstead gave his trainees room and board.  &lt; I say we praise good change. Positive reinforcement. Let's stop the grumbling, they already made the changes so idk what you could want more from them. +1 &lt; lol that's some weak shit, ya'll really need to stop drinking the koolaid and start advocating for yourself and your profession +1 &lt; If you really believe in advocating, then please put your name and institution at the end of your comments. +1  &lt; I think we can acknowledge that in an ideal world every institution should do this of their own volition and that it's sad that our pressure was required to see this change. That said, let's also acknowledge that regardless of how or why, they did the right thing in switching these to funded positions. More importantly this will hopefully cause other programs to feel pressured to do so in the future. Proud of them and us. +3 (especially us for calling them out)</t>
  </si>
  <si>
    <t>Hol' up a minute...didn't Mayo announce "3 or 4" research positions? Does this mean only 2 of these positions will be paid and 1 or two will be unpaid?&lt; maybe they are just offering 2 positions now since that's all they have funding for  &lt;- Two positions will be paid by Mayo, two other ones are open if somebody has external funding (i.e. through the AOA, AHNS) and is interested in doing research at Mayo&lt; makes sense, i can't blame Mayo for that</t>
  </si>
  <si>
    <r>
      <rPr>
        <rFont val="Arial"/>
        <color rgb="FF111111"/>
        <sz val="10.0"/>
      </rPr>
      <t xml:space="preserve">The Mayo Clinic Department of Otolaryngology offers two full-time, paid fellowship positions, including salary and benefits. One position will have a primary focus in oropharynx cancer research. The second position is unrestricted. The department can offer up to two additional unrestricted positions for applicants who have independent funding, such as from a home institution or grants.; https://www.mayo.edu/research/departments-divisions/department-otorhinolaryngology/otolaryngology-research-fellowship-program/apply; </t>
    </r>
    <r>
      <rPr>
        <rFont val="Arial"/>
        <color rgb="FF1155CC"/>
        <sz val="10.0"/>
        <u/>
      </rPr>
      <t>https://www.tapatalk.com/groups/otolaryngologyresidencyapplicants/mayo-clinic-minnesota-otolaryngology-research-fell-t3613.html</t>
    </r>
  </si>
  <si>
    <r>
      <rPr>
        <rFont val="Arial"/>
      </rPr>
      <t xml:space="preserve">I don't expect it to happen this year, but in 2017 when they match zero of 3 spots (unheard of for ENT), one program withdrew from the SOAP and decided to fill their positions outside of SOAP. From what I gathered indirectly, they didn't feel they could get a good sense of applicants in the two days available in the SOAP. I think all the other programs stayed in the SOAP. </t>
    </r>
    <r>
      <rPr>
        <rFont val="Arial"/>
        <color rgb="FF1155CC"/>
        <u/>
      </rPr>
      <t>https://www.tapatalk.com/groups/otolaryngologyresidencyapplicants/viewtopic.php?p=22037#p22037</t>
    </r>
  </si>
  <si>
    <t>&lt; Considering how little interaction programs had with applicants this year, I doubt that this will occur, although I guess it does limit programs' ability to do due diligence on all candidates</t>
  </si>
  <si>
    <t>When will we know if we got a research position? &lt;probably notuntil after SOAP finishes, that was a pretty scary email&lt; what is everybody else doing? If you don't match and also don't get a research spot?  &lt; Am I on the only one planning on applying to a research year after the SOAP process? &lt;I think that's always the norm &lt; not true. Reapplication here. It was very common to fill these positions during match week. This is why the OPDO email was so shocking. It means the majority of programs were practicing something that is now considered a match violation simply bc the NRMP wanted to flex. &lt; Fuck the NRMP +4</t>
  </si>
  <si>
    <t>"Does anyone know if a program-specific paragraph in the personal statement during the SOAP process would be considered a NRMP communications violation? Just wondering if a rule existed about this sort of thing. " &lt; no</t>
  </si>
  <si>
    <r>
      <rPr>
        <rFont val="Arial"/>
        <color rgb="FF000000"/>
      </rPr>
      <t xml:space="preserve">On Friday (3-12) at midnight I will close the Top 3 Ranklist Survey so I can have the final results up by Monday. There are over 240 submission. Thanks to all who sent in their rank list.  Otomatch Top 3 Ranklist Survey:   </t>
    </r>
    <r>
      <rPr>
        <rFont val="Arial"/>
        <color rgb="FF1155CC"/>
        <u/>
      </rPr>
      <t>https://forms.gle/ghgajZpTqms1QKqR6</t>
    </r>
    <r>
      <rPr>
        <rFont val="Arial"/>
        <color rgb="FF000000"/>
      </rPr>
      <t xml:space="preserve">  I will leave the Signal Survey up until Match Day so people still have a chance to send in their list of signaled programs. Otomatch Signal Survey:   </t>
    </r>
    <r>
      <rPr>
        <rFont val="Arial"/>
        <color rgb="FF1155CC"/>
        <u/>
      </rPr>
      <t>https://forms.gle/BkwqDzGKCjnzftnM7</t>
    </r>
    <r>
      <rPr>
        <rFont val="Arial"/>
        <color rgb="FF000000"/>
      </rPr>
      <t xml:space="preserve">  ---sam</t>
    </r>
  </si>
  <si>
    <t xml:space="preserve">anyone else in the 15+ interview range and really hopeful about matching but also fearful that maybe need to get a SOAP app ready..... +6.. &gt; are you guys preparing at all? &gt; hoping for the best preparing for the worst. got some letters and wrote a PS for SOAP specialty  +3 &lt; nope not preparing, all checked out +1 &lt; Please at least familiarize yourself with the SOAP process and the rules surrounding it and have a vague understanding about what you want to do. There are some complexities on who you can and cant call/talk to and potentially horrific punishments if you violate them. &lt;I'm getting letters and editing my PS. Just knowing I have documents ready to go is the only thing that's making me feel better. But re-reading my PS and why I want to do ENT was a painful preview of how soul crushing it will feel to go unmatched. Honestly don't know if I would re-apply, because I would only be able to think about why nobody wanted me. &lt; Yup if you dont match that's how you'll feel but there is life after not matching. </t>
  </si>
  <si>
    <t>I've gone back and forth with this. I feel pretty good based on PIC that I will match, but of course nothing is certain until Monday. I've familiarized myself with SOAP and know the timeline. My plan is to not get any new letters of rec for the field(s) I would be SOAPing into because those letters' qualities just won't be as good as my ENT letters even if it's the "wrong field". I also need to see what fields are available for SOAP to make up my mind (location matters a lot to me). I have jotted notes about alternative personal statements but I'm a fast writer esp under pressure and know myself very well, so I'm actually planning on pumping it out in an hour the day of (about half of my original ENT PS can stay the same). For me that's actually less stressful than writing different personal statements right now. But to each their own. &lt; I'm just getting one letter in the field im applying to and keeping my strongest ENT letters. Already finished editing PS, took 15 minutes.</t>
  </si>
  <si>
    <t>Faculty here replying to a comment from last week about being honest about reapplying. Hopefully, I can help you with some advice.  Your faculty weren’t there for your interviews and don’t know how you did and how you were ranked elsewhere.  You will need to figure much of this out on your own.  To simplify what you already know.  Matching is basically a 2 part process.  Part 1 is the application: the semi objective stuff (steps scores, grades, research/pubs, LOR, etc.) that gets you through the first hurdle of getting an interview.  Programs get 100’s of apps and narrow to down to 30-60 to interview. Part 2 is the interview- if you get an interview you have already been deemed “qualified” (smart, hardworking, dedicated).  At the interview, most programs are looking at fit/personality/communication/people skills/team player etc.  Basically “how would you do here?”  Is this someone I can easily train? Would I enjoy working with them?  Some candidates may look perfect on paper, but if they come across as arrogant and rude we rank them low (or in extreme cases DNR). So if you don’t match, you need to do a “differential diagnosis” on what the issue is.  1. If you had very few interviews, take a look at your app.  Can anything be significantly improved?  Grades/scores can’t.  If you had lots of research/pubs and good relationship with your dept and good LORs but had lower grades/scores, there isn’t much to improve.  If you great scores/grades but a. found ENT late and didn’t have research or b. had no home program, research, advice; those can be improved.  2. If you had lots of interviews but still didn’t match, you obviously have a great app but something happened at the interview. A couple reasons: a. Personality (are you/did you come off as arrogant/disinterested/not a team player/etc?), b. Poor interview skills, c. Horrible luck (theoretically you could be ranked 4 at a bunch of programs that take 3 and not match.  You could interview well and be ranked top 10, but just miss out on matching.  The more interviews you have, the chance of this exponentially decreases-1/50 chance (2%) that you just missed a spot by 1 position on the rank list, to happen on 10 interviews is  1/50 to power of 10 so very low probability.     You will need to do some self-reflection to see what really happened at the interviews.  3. If you were somewhere in between “a few” and “a lot” of interviews, then you app is pretty good, but may have a little room for improvement.  You also should reflect on how interviews went.  Summary: The reapply path is very difficult.   Even those who had lots of interviews the first time around, typically have way less than half ( 1/3  to ¼) the number of interviews the second time, despite a stronger app.  My program interviews reapplicants, but many will not even look at your application.  Your odds of matching are much worse, so if you cannot identify a weakness that can be improved, you are unlikely to match.  Yes, people can “fall through the cracks with extremely bad luck”, but it is pretty rare.  Your best advice will come from those who are reapplying now.  Maybe after match, create a Reapplicant advice tab.  And you can hear from them what they did differently and if they ended up matching along with their stats (scores/number interviews each cycle/etc.)  &lt;I couldn't have said this better myself (and I have tried in past years).  Thank you madam/sir for this. ---sam+2</t>
  </si>
  <si>
    <t>&lt; thank you for this candid perspective. in general i had a difficult time telling how i performed during interviews. there were usually 1-2 rooms that I felt went very poorly or my responses were not great. from a faculty perspective, how does this go into making a rank list? are there generally different opinions among faculty depending on the breakout room they were in? +1 &lt; feel the exact same, where I could always theoretically point to some moment within the interview day in which I didn't like my response (not that it came off as offensive/arrogant, just rambling and perhaps didn't answer the question well) and then ask myself later how much that could play into the ranking. &lt; to analyze your interviews consider making a list of questions you were asked, then ask a trusted faculty member to interview you with those questions and to be tough on you. not matching with 15 or more interviews is a sign that your interview skills could use work. not matching with &lt;5 interviews points to the application as the issue. 5-15, its multifactorial. &lt; Faculty again:  every program is different.  Plus how you make lists is different because there is just one of you.  You are deciding A vs B vs C.  Even if faculty did this (and it is really hard because so many of you are awesome), everyone would have a different list.  Here every faculty scores the applicant with a numerical score.  All the scores are averaged and the highest score is ranked 1 (like class rank based on GPA).  We don’t adjust based on if we think they will come, letters or any of that.  (Rarely, we get resident input/veto or someone sees a red flag that may change rank at our final ranking meeting.)  We don’t care about staying top 5 or top 10 on our list.  We want the best possible residents.  We know those are likely on the tops of many lists.  We look at our list and would be super thrilled to stay in the top 10 , thrilled to stay in the top 20 and really happy to stay in the top  30. About half the time, we match in the top 10 and I don’t think we have ever dropped below 20.  By the time you get here, no one remembers or cares if you were ranked, 1, 5, 10, or 15.&lt;reapplicant here, out of curiosity, not sure if you would know this or have thoughts, but what/why is there a negative stigma behind reapplying? Why is it looked so down upon or just screened out? Is it just bc there are so many applicants that it is just a tool to kind of cut down the number of applications that get looked at? If programs are aware of how difficult and competitive the specialty is, and people are willing to take extra year, to show dedication to the field and improve themsevles and reapply why is that not worth taking a look at again? &lt;Faculty again: I honestly don’t know.  Reapplicants typically have the strongest applications.  And they have shown extreme dedication.  We usually interview a good number (10% or more of our interview spots).  We have ranked many of them highly, but have not matched one yet.&lt; Different faculty member here. I have heard a colleague at a different programs say he doesn't offer interviews to reapplicants for fear that there was a red flag that people picked up on during the first application cycle. He was afraid that the applicant could have been coached or figured out how to bury the red flag. And he figured he had more than enough other excellent applicants, so why bother. OTOH some of the best residents I have worked with are reapplicants. They are thumble, show an unparallelled work ethic and drive to succeed.</t>
  </si>
  <si>
    <t xml:space="preserve">&lt; WRT reapplicant discrimination: Its just a scarlet letter effect. You are a victim of something that 'shouldn't have happened' even though it will happen to 1/3 people this year.  I have the impression that programs acknowledge that good people slip through the cracks but there is this unspoken rule that its up to the home program to make the determination if that person belongs in the specialty and to take a chance. &lt; what if you don't have a home program? &lt; LOL you don't match, I didn't have anything else to fall back on bc I didn't have a home program. </t>
  </si>
  <si>
    <t>https://thesheriffofsodium.com/2021/03/09/mailbag-match-day-delay-usmle-score-rechecks-step-2-cs-score-reporting-and-preparing-for-the-soap/amp/?__twitter_impression=true</t>
  </si>
  <si>
    <t>He shares the OPDO letter regarding match week, SOAP, and research positions.</t>
  </si>
  <si>
    <t>So on the flip side of the "Eligible for SOAP" email (that went to everyone last year but will not be sent this year) the AAO-HNS email with subject "You've Matched, Now What?" really got me in the gut. I woke up in a dream state and  thought it was finally OVER.  &lt; "Bold of you to assume I matched" &lt; had the same reaction! haha &lt;Wait. what is this? I never got it &lt; It's the newsletter for AAO-HNS. There's going to be a webinar later in the month and it was just announcing it.</t>
  </si>
  <si>
    <t xml:space="preserve">So anyone had a rough idea of how many ranks to match it's going to take this year? &lt; nope, we'll get the most important answer on monday &lt; My guess is &gt;12 to have a 90% chance. Last year it was between 12 and 13 for the same odds. It usually rises in more competive years. This year is more competitive than last year, so I think it may be slightly higher </t>
  </si>
  <si>
    <t>I think it will be close to the same as last year factoring in hoarding and programs that increased their number of interviews</t>
  </si>
  <si>
    <t xml:space="preserve">If I match into a prelim spot and not ENT, will I know that on Monday?&gt;yes, i think it will say partially matched &gt; is this true? I dont know if this is true &lt; i think this applies for people going into specialties with a required prelim year such as derm, IR, anesthesia. Not sure it applies for someone going into ENT who also applied for/ranked prelim positions&lt;  If you match into anything that is on your rank list (be it ENT or Anes or Gen surg or a 1 year prelim/TY) you will be considered matched .  Matched=have a job for the next year &lt; In specialties that require advanced and prelim positions it is possible to match advanced and go unmatched for prelim. This would be considered "partially matched." Applicants would find out about this on Black Monday so that they have the opportunity to SOAP into a prelim position. I've heard that your school administrator can even tell you the city/region of your advanced program match so that you can prioritize prelim positions in the region. </t>
  </si>
  <si>
    <t>ENT interships are integrated, so if dual applied for ENT and a prelim surg or med spot you wont know which one you matched into until Match day. If you didn't match into any spot you will hear on Black Monday. &lt;Our med school dean said the opposite &lt;what exactly did your dean say? &lt;That the school knows if you matched categorial or prelim only. Not sure if we (applicants) find that out, but maybe the school knows then?</t>
  </si>
  <si>
    <t>You won't know what kind of program you matched. Just that you did.</t>
  </si>
  <si>
    <r>
      <rPr>
        <rFont val="Arial"/>
        <color rgb="FF000000"/>
      </rPr>
      <t xml:space="preserve">I love falling asleep to Lex Fridman's podcast and came across this match related one today: </t>
    </r>
    <r>
      <rPr>
        <rFont val="Arial"/>
        <color rgb="FF1155CC"/>
        <u/>
      </rPr>
      <t>https://youtu.be/KllCrlfLuzs</t>
    </r>
    <r>
      <rPr>
        <rFont val="Arial"/>
        <color rgb="FF000000"/>
      </rPr>
      <t xml:space="preserve"> Around 1:12:57 his guest, Richard Karp, talks about the Match as beautiful. The most interesting part is when he goes on to talk about the addition of couples matching making it NP-hard (1:18:15). I'm not sure if he's talking about computing the match or doing a computation to prove its the optimal solution for everyone. But NP-hard problems are considered more computationally difficulty than breaking the encryption underlying bitcoin. &lt; Should have watched a JRE podcast with Tim Dillon on it!</t>
    </r>
  </si>
  <si>
    <t>This is interesting. Is it possible that couples matching is what makes the matching algorithm imperfect? Meaning could it be that some people fall through the cracks because others are couples matching and throwing the algorithm off? For the record, I still support couples matching b/c if we dont have love what do we have. &lt; technically if a lot of couples entered the system, yes, but that has never happened&lt; i've heard that couples matches have an advantage in the algorithm but i haven't looked into it to verify &lt; They have a disadvantage and move further down on their ROL because of it. This happens because both have to match at the same combination. For example. Partner 1's ROL is: 1)Mass gen 2)Hopkins 3)Vandy and partner 2 is: 1)BI, 2)Umass, 3)Vandy. Their ROL will be in pairs so it looks like 1) Mass gen/BI 2) Hopkins/ Umass 3)Vandy/ Vandy. If Partner 1 matches at Mass gen but partner 2 doenst match at BI then both will go down to their next pair. Now if partner 2 matches at Umass but partner one doesnt match at Hopkins then both move down to their third choice. If BOTH match at Vandy then they stay there, but if one does and the other doesnt they continue moving down the list... but in this scenario both of them would have matched really high on their list independantly. &lt; I don't think this is exactly true. A couple submits a joint rank list, no? So they might do 1) BI/Mass Gen 2) BI/Umass 3) Mass Gen/Umass 4) hopkins/hopkins etc etc. The sentiment of your statement is accurate though &lt; They will run different pairs but move down their opersonal lists. Its not inaccurate. Watch the couples match video, it breaks it down well.</t>
  </si>
  <si>
    <t>&lt; I think the benefits of couples matching happens with the interviewing process, rather than the match algorithm itself. It's also possible that couples are ranked by programs more highly, but i have no data to support that.&lt; definitely helps you get interviews if your partner is competetive &lt; LOL I can't believe people think that couples matching has "benefits". It's 10000x harder to couples match &lt; Overall harder, but it can help a partner get interviews in some specialties (probably not ENT). &lt; have a friend who's going into ENT, partner going in IM. said he got a handle of interviews from his partner's program reaching out to the PD</t>
  </si>
  <si>
    <t xml:space="preserve">&lt; Agree, but I don't think it's equal for both partners. Usually one partner (assuming different specialty) is able to leverage the status to get more interviews than they otherwise would if not couples matching. </t>
  </si>
  <si>
    <t xml:space="preserve">I wonder if the P vs NP stuff is why it takes longer to run the match than we think it should. &lt; it would take 17 seconds to run the algo on your mac book. It takes 3 weeks because they want it to </t>
  </si>
  <si>
    <r>
      <rPr>
        <rFont val="Roboto, RobotoDraft, Helvetica, Arial, sans-serif"/>
        <color rgb="FF1155CC"/>
        <u/>
      </rPr>
      <t xml:space="preserve">f the match goes wrong it is devastating, it makes sense to run it several times and audit the result to make sure it is accurate &lt; They can re run it a thousand times an hour if they wanted &lt; When you have coders that make mistakes like this I can see why they want to check it again, but seriously. </t>
    </r>
    <r>
      <rPr>
        <rFont val="Roboto, RobotoDraft, Helvetica, Arial, sans-serif"/>
        <color rgb="FF1155CC"/>
        <u/>
      </rPr>
      <t>https://www.reddit.com/r/medicine/comments/20qnvn/early_match_results/</t>
    </r>
  </si>
  <si>
    <t>That medium article that says it take 17 seconds to run is BS.  He only ran code simulating the simplest version of the algorithm (no couples match, no reassignement ofunmatched positions, no prelim &amp; residency positions).  He didn't validate the entries to ROLs to maek sure they were accurate.  He didnt confirm that the programs and applicants were all still eligible. The algorithm is not parallelizable so it really doesn't help to run it on a multicore processor or GPU. That being said, I'm sure it didn't take more than a couple hours to run each time. I cant be sure of this, but if I was designing the way to run the system, I would have two teams enter and valdate the info separately.  Then run it on two different computers with two different implementations of the algorithm and make sure they all agreed.  Of course if I was running things, the algorithm would be open source and auditable by the puclic, so who knows what is really going on.</t>
  </si>
  <si>
    <t>What piece of info about programs do you wish you had before sending out applications? &lt; fellowship matches, EHR system, # faculty per subspecialty, perks (free parking, loupes, conference funding) &lt; It would be great to find a way to talk to a few graduates from each program--one or two that are recently graduated, and then 1 or two that are 5-10 years out from graduation. This would allow you to talk to docs with perhaps a more nuanced understanding of the pros and cons of their training institution. +1</t>
  </si>
  <si>
    <t>i hate that case western uses Allscripts and almost ranked them lower for it. Looks like they're pretty committed to it. Having used both Allscripts &amp; Epic, and despite this being subjective, Epic is just so much better and more integrative. &lt; yeah, EHR status should be readily available. we shouldn't have to ask about it because the question appears petty and could affect how they perceive us</t>
  </si>
  <si>
    <t xml:space="preserve">PSA: Don't SOAP into Rad Onc. Job market has collapsed for the forseeable future. &lt; +3 &lt; considered RO early in med school. a family friend (retired RO) and the chair of the biggest academic center in my state told me it was an amazing field but not to go into it because of that reason &lt; interestingly enough, this is why I don't want an astronomical expansion of residency spots in competitive specialties like some of my classmates do. sure it's great if everyone can match into ENT and ortho and doesn't have to worry about applying to other specialties, but if hinders your ability to get a decent job in your location of choice </t>
  </si>
  <si>
    <t xml:space="preserve">What happened? Did the Rad Onc docs suddently become more efficient,? Did Rand Onc Techs and Neurosurg take over? Or did the equipement just  become too expensive?&lt; Hypofractionation and deintensification decreased the number and indications of treatments, giant expansion in residency spots is leading to a glut of labor, there are some other esoteric CMS rule changes about staffing that RO is highly concerned over. Its also heavily referal based so big turf wars with NSGY and even derm over radiation. Limited research pipeline for new indications. RO use to be ENT level competitive but like 50% of programs had to SOAP over the past couple of years. Tldr; RO is sinking for a lot of reasons look elsewhere </t>
  </si>
  <si>
    <t>I heard the EM job market is horrible right now  can anyone confirm? &lt;Hospitals are loosing money hand over fist due to ER staff costs including physicians. But that is a temporary blip due to COVID. Unless insurance companies start to pay PCPs and specialists for phone visits that is...in that case# of ER visits will stay low but not this low. &lt; a large portion of this is caused by a massive increase in available residency spots (I think from mid 1000's now up to 2700) with new EM programs continuing to open at a rate that outpaces available jobs</t>
  </si>
  <si>
    <t>I am modifying my PS for a different specialty in case I have to SOAP. Should i address why i did not apply to that specialty in the first place or why i chose ENT but would still be happy in that specialty. Or just dont mention anyting about ent and only talk about why i like this new specialty? &lt; Hi reapplicant who  dual applied here. Anybody who spends 30 seconds looking at your application will know you applied to ENT. The key is to not hide it but dont draw attention to it. You're trying to answer why you would be happy in Y specialty and why you're not going to leave halfway through your intern year if an ENT position becomes available. You can very briefly mention "I originally applied to ENT, not matching is disappointing but I'm ready to move on to Y specialty for XYZ reasons. I will be a good Y doctor because I excelled in ABC."</t>
  </si>
  <si>
    <t>Don't talk about your ex...just tell your current romance how much you love her.</t>
  </si>
  <si>
    <t>Just saw that PIC post about Rochester sending out postcards, when did you guys receive it? Thought I killed that interview but didn't get anything in the mail &lt; got it around 3-4 days ago; postmarked last week of February&lt;glad to know they disliked me, wish i didnt rank em &lt; postcard with whispers of sweet nothings &lt; considering the postcards were sent out so late, I figure they were sent to everyone and some just haven't received theirs yet/got lost in the mail</t>
  </si>
  <si>
    <t>did everyone get the match week and SOAP resources email?? &lt; yes &lt; also no Friday email saying you are SOAP eligible and freaking people out that didn't know</t>
  </si>
  <si>
    <t>Poll for sam's question in the row below about which sorting we want on top3: A:+2  , B:+1    , C: 0    , D:+7</t>
  </si>
  <si>
    <t>e) all of the above
&lt;lol. Any spreadsheet gurus want to help me implement selectable sorting. --sam&lt; got an idea, ill just put each sorting order ina different tab like the comments in the 2019 results. --sam &lt; Hey sam, is there a contact email? I'm happy to run the results through SPSS, which should easily be able to do all of the above</t>
  </si>
  <si>
    <t>A natural way of sorting ranked lists is to use instant run-off voting---i.e. "last place" goes to the program with the least number of #1 votes, then re-tab the results with that program eliminated, slowly working your way up from "last place" to "first place", with the program with the least #1 votes getting eliminated each round. This app online automates the process: https://petertheone.github.io/IRV/</t>
  </si>
  <si>
    <t>any predictions for #1 on Sam's top m3 survey? &lt; Vandy +5 &lt; Sinai &lt; Pitt &lt; UCSF &lt; MEEI &lt; Hopkins and Michigan, just like last year</t>
  </si>
  <si>
    <t>How do you all want the ranks sorted.   A) sorted by number of #1 ranks B) hierarchical sort by #1, then #2 then #3 ranks C) unweighted ranks = sum of #1, #2 and #3's D) weighted rnaks = #1*3 + #2*2 + #1*1 ---sam</t>
  </si>
  <si>
    <t>D &lt; would be nice to see it sorted by both A and D, if possible +2</t>
  </si>
  <si>
    <t>I am debating getting a LOR from a cardiac surgeon (mostly because I think getting LOR will be difficult with only potentially being able only to do one away this year). What do people think? Is that cool or should I rethink this?  &lt; it doesn't hurt to have it written and held. Can always not use it if you have enough ENT letters &lt; thats kinda what I was thinking! thanks&lt; a really strong letter from a non-ENT is better than a generic or weak letter from an ENT &lt; my mentor told me the strength of letter writers goes in this order: ENT surgeon &gt; any other surgeon &gt; any other doctor &gt; PhD, so if you have a great relationship with the cardiac surgeon it would be a great letter to include</t>
  </si>
  <si>
    <t>I have no idea how to approach LOR writers in gensurg/medicine/anesthesia about "maybe writing a letter for me just in case I don't match into ENT" Anyone have tips?</t>
  </si>
  <si>
    <t>I just was honest and said I was applying to ENT, it was competitive, and I would be very happy in my second choice field, and asked if they would be willing to write a letter if I have to SOAP. &lt; Ugh I feel like I'd rather just forward my ENT LORs. I had some nice connections to Gen Surg and Medicine attendings way back when but I took a research year so for the past 2 years I've only worked with ENTs mostly. I think I'm going to just re-write my personal statement but not worry about getting new LORs since those LORs would honestly be very generic and clearly last minute anyway. The ENT letters will say more about me as a person in general. &lt; I was told by deans at my school not to worry about obtaining non-ENT letters, and to instead focus on rewriting a PS for specialties I'll be looking for in SOAP (if it comes to that)</t>
  </si>
  <si>
    <t>So... when does residency actually start? And should we account for a few weeks of orientation beforehand? &lt; was just told by a resident that June 15th is a common start day (two weeks of orientation prior to July 1)</t>
  </si>
  <si>
    <t xml:space="preserve">July 1st. Plan to do orientation things up to 2 weeks prior &lt; do we get paid for orientation? Trying to figure out if we're gonna need loans to move to wherever we're going  &lt; i have never heard of anyone recieving a pay check before July 1st &lt; every job I've worked pays for orientation but like previous poster mentioned you probably won't be paid until July 1st at earliest&lt; yeah my friend who matched last year got paid for orientation&lt; we did not get paid for orientation. Your first paycheck will likely come halfway through July. </t>
  </si>
  <si>
    <t>Here everyone is paid monthly at the end of the months, so first paycheck is end of July &lt; here paid biweekly. so perhaps you would get a paycheck july 1 for june orientation but not sure</t>
  </si>
  <si>
    <r>
      <rPr>
        <rFont val="Arial"/>
        <color rgb="FF000000"/>
      </rPr>
      <t xml:space="preserve">it was told to me by two PDs that they expect a "good number" of SOAP positions this year. I was honestly surprised because of the number of applicants. I guess what could be contributing to this is interview hoarding and many programs interviewing a sizeable percentage of the same applicants. What's your two cents? &lt; Most programs match pretty high on their ranklist. So even in a year of interview hoarding (anecdotal) they will likely just fall farther down their list to match applicants. Few will actually go unmatched and require SOAP to fill. For reference, look at 2017 when ENT applications dropped to the point that there were like 20 fewer applicants than spots (!!). Still only a few unfilled spots that required SOAP, because programs interview 10-15 per seat to cover themselves. &lt; AAMC was concerned about interview hoarding across the board. I'm not sure how much that will affect ENT, but I think its possible to have a large number of unmatched applicants (just based on the overall ratio of applicants to positions), but still have some unfilled positions if interview hoarding plays some role. I don't think the number of interview positions increased enough to counteract this. </t>
    </r>
    <r>
      <rPr>
        <rFont val="Arial"/>
        <color rgb="FF1155CC"/>
        <u/>
      </rPr>
      <t>https://www.aamc.org/media/50291/download?utm_source=sfmc&amp;utm_medium=Email&amp;utm_campaign=ERAS&amp;utm_content=Interviews.</t>
    </r>
    <r>
      <rPr>
        <rFont val="Arial"/>
        <color rgb="FF000000"/>
      </rPr>
      <t xml:space="preserve"> &lt; You can look at NRMP data. Programs typically average only like 4-5 ranks to fill each spot. Even in a topsy-turvy COVID year where interview hoarding causes programs to drop say twice as far as usual down their lists, they still fill all their spots with plenty of room to spare. You really just can't bank on a pipe dream of ENT SOAP being available to save you. All past match data and 2020-2021 match cycle data to date points to few if any ENT spots being available to SOAP. &lt; some programs interveiweed upwards of 10 people per spot this year, Utah was like 20. Not all increased interview spots, certainly, but SOAP spots are unlikely &lt; I agree it's unlikely, but I can also see why some PD's might be nervous. If their program matched deep in their list in the recent past (last three years) I can see why they might be nervous given the added uncertainty of virtual interviews. It's this reason that some programs added interviews (hedging their bet). We don't know how deep grograms usually drop on their list to fill. I wouldn't count on the SOAP, but I get why a program might be anxious. </t>
    </r>
  </si>
  <si>
    <r>
      <rPr>
        <rFont val="Arial"/>
        <color theme="1"/>
      </rPr>
      <t>Even bottom third medical schools/programs had a large amount of ENT applicants this year. If those students don't match to bigger name programs and their home programs don't get the top students they desire, those programs will likely just end up with those home students. With such a huge pool of applicants interviews are probably spread out more than we realize which is partly why there was so little waitlist movement. I would be shocked if SOAP spots are available &gt; Uro and ophtho didn't soap, doubt we will&lt;</t>
    </r>
    <r>
      <rPr>
        <rFont val="Arial"/>
        <b/>
        <color theme="1"/>
      </rPr>
      <t xml:space="preserve"> i agree. lower tier programs interviewing the usual crew of ~40 top applicants will likely just drop on their rank lists and match less competitive home students who had few interviews +3</t>
    </r>
  </si>
  <si>
    <t>&lt; The PDs who said this almost certainly have no more information than we have had. They are probably basing this on the Bowe LTE from last week that was just a theory. I, personally, doubt it ends up happening, but who knows.</t>
  </si>
  <si>
    <r>
      <rPr>
        <rFont val="Arial"/>
        <b/>
        <color theme="1"/>
      </rPr>
      <t>there were zero soap spots last year. Do not count on SOAP</t>
    </r>
    <r>
      <rPr>
        <rFont val="Arial"/>
        <color theme="1"/>
      </rPr>
      <t xml:space="preserve"> &lt; This is incorrect. There were a few last year. &lt;There were two, both at typically DO programs that don't interview MD candidates &lt;they didn't even consider MD SOAP candidates&lt; Actually they did. KCU Joplin accepted an MD </t>
    </r>
  </si>
  <si>
    <t xml:space="preserve">Is the Cornell research position removed? The link doesn't work </t>
  </si>
  <si>
    <t xml:space="preserve">What do you use for a personal statement when trying to soap into a prelim? Do i use my original copy?  I spent a lot of time on it, but it is pretty ENT-ish.  Or should I update it to be more geared towards general surgery? It would be hard to make it quite a polished in a week. </t>
  </si>
  <si>
    <t>If you are looking at SOAPing into a prelim/TY, it doesn't really matter.  They all know you will make a great intern.  If you are trying to SOAP into another residency categorocal spot (anes, Gen surgery), you should rewrite your PS. &lt; +1</t>
  </si>
  <si>
    <t xml:space="preserve">Are applicants in SOAP able to use the same LORs if they are applying to a different specialty? &lt; Yes. It's helpful if you have at least one LOR that can speak to you in relation to the specific field, but most people will have letters from their original application. Programs generally understand this. This is especially true if you are soaping into a pre-lim. </t>
  </si>
  <si>
    <t>If you decide to participate in SOAP and apply for a different specialty, should the new PS address the lack of matching?</t>
  </si>
  <si>
    <t>I think if you're in SOAP, they know you obviously didnt match. Probably dont need to mention it.</t>
  </si>
  <si>
    <t xml:space="preserve">Obviously if you are soaping into another field, you should not use a PS that answers the question why do I want to be an ENT &gt; What about sopaing into a Prelim?  They know i'll probably re-apply ENT the next year. &lt; Just add a paragraph about not matching being a barrier so you're looking for a program that will develop you to be a doctor and future surgeon etc. You'll be at the top of the list being a US grad with a good academic record. They really dont care as long as you show up to write d/c notes and pull drains. </t>
  </si>
  <si>
    <t>Does the "you didn't match" email come earlier than match email? like 10:30 vs 12? &lt; I don't believe so, but I think your school is notified early &lt; email goes out at 11AM Eastern Time. Your school knows 30 min before that, but they aren't supposed to tell you until you find out.&lt; i heard everyone gets an email about SOAP that morning that sends us into a panic attack &lt; that email comes Friday- tells you that you are eligible for SOAP&lt; gotcha, thanks.&lt; wait, please elaborate. We find out that we did not match on this Friday? &lt; No. Everyone will get an email this Friday (3/12) saying they are eligible to SOAP, and it can cause people to panic and think they didn't match. Monday (3/15) is when everyone finds out.</t>
  </si>
  <si>
    <r>
      <rPr>
        <rFont val="Arial"/>
      </rPr>
      <t xml:space="preserve">Fwiw, my "you didn't match" email came 5 minutes before 11 &lt; so to clarify everyone gets the you matched or you didn't match email at 11? &lt; Yes. </t>
    </r>
    <r>
      <rPr>
        <rFont val="Arial"/>
        <color rgb="FF1155CC"/>
        <u/>
      </rPr>
      <t>https://www.nrmp.org/match-calendars/</t>
    </r>
  </si>
  <si>
    <t>How do I buy something off my classmate's amazon wishlist for that #medgradlist thing? I'm clicking add to cart but it's listing my address instead &lt; i've seen this going around twitter, what's it all about? if we make a list do random people buy it for us kind of like a wedding registry?</t>
  </si>
  <si>
    <r>
      <rPr>
        <rFont val="Arial"/>
        <color rgb="FF000000"/>
      </rPr>
      <t xml:space="preserve">It took a little longer than Monday, but if there is still any interest in an Otomatch Signal Survey I put somthing together based on suggestions below and some outside input.  </t>
    </r>
    <r>
      <rPr>
        <rFont val="Arial"/>
        <color rgb="FF1155CC"/>
        <u/>
      </rPr>
      <t xml:space="preserve">https://forms.gle/ogNt8LzWLfyTpJAy6 </t>
    </r>
    <r>
      <rPr>
        <rFont val="Arial"/>
        <color rgb="FF000000"/>
      </rPr>
      <t>---sam &lt; Sam, I think the option for Mt. Sinai is repeated by &lt; There is an option for both UCSD categorical and research track, however they only have the 6-year research track available this year &lt; this could prove to be an extremely valuable survey to next years applicants! i hope people take the time to fill it out</t>
    </r>
  </si>
  <si>
    <t>What is defined as underrepresented in oto? &lt; anything not white or asian I think. Women are underrepresented, but that category wouldn't be a "race" or "ethnicity"&lt; Diversity is a hot topic in medicine in general,  URM = 1. Black/African-American, 2. American Native Indian, 3. Hispanic (technically, ethnicity not race),  No other groups are counted as URM as the are either equally(ish) or over represented in the medical community as a whole.  LGBQT is not  assessed (there is a box for gender, race/ethincity, but not LGBQT, on applications)</t>
  </si>
  <si>
    <t>I appreciate the analysis on the left and it's probably the most widely accepted definition. There are problems with this definition for those with mixed race and cultural/ethnicity. There's also lots of complications for Pacific Islanders, Egyptians, and lots of other ethnic/skin tone/geographic edge cases. And I don't even want to get into the whole Alphabet soup of gender and sexuality.  So to keep a simple non-controversial rule let's just say, if you identify as a URM you are. Circular defininition...I know but determining action needs simple rules. —-sam</t>
  </si>
  <si>
    <t xml:space="preserve">I actually think this self-definition of URM makes the most sense!!! </t>
  </si>
  <si>
    <t>What do you use to organize your notes and why: Mac Notes vs EverNote vs OneNote vs Other &lt; i've been using onenote, it works pretty well. still haven't figured out what my study strategy will be in residency since i'll have much less time than in med school</t>
  </si>
  <si>
    <t>paying for evernote, it's great if you can swing the $ over free options (eg onenote)</t>
  </si>
  <si>
    <t>Not so great for file management but Roam research is a great way to take notes (there are a few clones of it too, obsidian is one)</t>
  </si>
  <si>
    <t>So I know it makes no difference but...I was asked in a resident room about OR Music preference. I took that to mean what my general favorite artists/genres are. I chose a R&amp;B artist who sometimes sings explicitly...do you think this is grounds for DNR? &lt; I wouldn't think so. I'd be more alarmed if a program was concerned enough with someone's music taste to DNR them. I personally can't wait to jam to R&amp;B/hip-hop in the OR. I have never and will never listen to 80's classic rock lol. In that vein, Bruno Mars and Anderson.Paak just released a new song that slaps so hard (https://www.youtube.com/watch?v=adLGHcj_fmA) &lt; residents swear all the time. it's cool &lt; this song slaps so hard. &lt; if anyone wants to send me a drum kit and get me Anderson Paak's teeth that'd be great &lt; Any other fellow country music lovers in here? Its going to be Kenny Chesney and Jimmy Buffett in my OR all day -1 +1 Avett Bros and Bella Fleck in mine. &lt; FWIW I metioned Sturgill Simpson both times I was asked about this during interviews and both interviewers were huge fans. Super clutch.</t>
  </si>
  <si>
    <t>Definitely was in the OR with an ENT attending with some raunchy music and it was the most fun time ive had. This was also in the south and he was NOT being unprofessional &lt;one persons raunchy is another's sexual harassment &lt; Yea I scrubbed my playlist of anything that could be considered controversial or explicit: Its only a matter of time until someone gets canceled for this.o</t>
  </si>
  <si>
    <t>One of the students where I'm at asked to stop a song being played for being too explicit (I think using the word shit) and the attending judged her so hard &gt; That's too bad. As long as the resident asked respectfully, I don't think anyone should be judged for asking for something to be turned off or changed if it makes them uncomfortable. &lt; I would judge you as being too uptight +5</t>
  </si>
  <si>
    <t xml:space="preserve">current resident, one of my attendings exclusively plays 90s rap in the OR with some hilariously explicit lyrics . good times </t>
  </si>
  <si>
    <t>best OR footwear? dansco vs. calzuro vs. something else? &gt; calzuro are great and have little vent holes on the bottom sides so your feet breathe better than dansko &lt; i'm personally not a big fan of hard-soled shoes. i recently discovered oofos clogs and they've got such a soft/squishy footbed that really helps with my plantar fasciitis &lt; OP, i definitely need something with arch support to prevent my feet/back from hurting</t>
  </si>
  <si>
    <t>Merrel jungle moc is really good +1 &lt; have been using cheap crocs from amazon w wide toe box and shoe inserts, have been working great and i can take my feet out to air and stretch and noone notices</t>
  </si>
  <si>
    <t>Do I need letters of recommendation for VSAS/applying to away rotations? And what about personal statement? My school has not talked to us at all about away rotations so just looking for some guidance on what to gather in the next month before applying, thanks!  &lt; it depends on the program. Some require PS and/or LoR. Good luck! +1 &lt; Good thing is that usually you dont have to apply to a bunch of schools like for residency. Just find 1-2 you like and apply there (sequentially). if you look specifically for places that dont require a LoR, then that works.&lt;What's the turnaround time on ERAS apps traditionally? With apps opening later, do you still think it's better to only apply for one and wait until you hear yes/no before potentially applying for a second? &lt; turnaround time is unpredictable. i'd apply for at least 2 and take the first one that responds</t>
  </si>
  <si>
    <t>Does anyone know where we can find info regarding what programs offer extra stipends for economically disadvantaged students (i.e people who received LDS funding in med school?) &lt; +1, i received LDS funding in med school, wasn't aware program offer extra stipeneds &lt; I have ONLY heard of Mass Gen doing this, giving an extra 10k a year. I think that this extends to MEEI, but I'm not sure. &lt; believe this is all Partners residency programs</t>
  </si>
  <si>
    <t xml:space="preserve">shoutout to shipchandler at IU for sending all the applicants the OPDO email and when to contact research fellowships. stan the transparency and doing things that arent solely for recruiting applicants to his program +1 &lt; when are we supposed to contact research fellowships? +1 &lt;what is this email? I didn't get it&lt; interviewed here and didn't get it either &lt;interviewed and i got it via ERAS +1  &lt;can someone fill us in on the info from the email for those of us that didn't get it +1 &lt; See the discussion 12 rows below regarding OPDO email. </t>
  </si>
  <si>
    <t>&lt;In the world of research fellowships, I think the understanding is that they should be paid. Don't know what the Mayo peeps were thinking &lt; yeah this isn't a college summer gig, these are 26+ year old people, some with families, who need to feed themselves, pay rent, have student loans that will come due, and no more access to loans to pay for their lives. &lt; highly educated, some with MD's. it's crazy to think they aren't getting paid &lt; I'm sure they could get paid but they would get and LOR from someone unknown &lt; if they are a known researcher they will have grants to pay for staff, supplies, publication fees, and staff travel to present results. If they don't have these resources watch out.</t>
  </si>
  <si>
    <t>Start bringing attention to this via Reddit/MedTwitter. If nothing else, it's worth starting this conversation.</t>
  </si>
  <si>
    <t>Guys if we make ~62K as interns how much can we reasonably spend on rent? Does 30% of gross income still work as a good rule?</t>
  </si>
  <si>
    <t>&lt;20-25% of post tax salary on rent each year &lt; LOL, this will not happen in many major cities, even WITH a housing stipend. Assume 70k in LA. That's about 50k post tax. 25% would be 1000 a month. That's MAYBE possible, but not easy in LA. 25-30% gross income in more likely. That would be about 1500/month (25% gross) &lt; I live in philly, make about that as an intern, pay 1850 for rent (higher than necessary but I wanted a nice apt in a nice building with amenities) and have more than enough for living expenses plus some fun and savings - no kids) &lt; Philly resident, would you be willing to discuss specific financials via email or something? Trying to plan a budget for possible places I match...</t>
  </si>
  <si>
    <t>&lt; Bay Area resident here making 80k as intern (69 base + 13k in addl stipends), about 60k post-tax. I pay 1.5k a month which is still 30% of post-tax income despite paying way under market and with an above average salary. That said, was able to save up 20k cash for a car. Ate out, splurged, didn't feel too much of a pinch. Disclaimer: single, no family, no debt, but also no fam support. &lt;what are these stipends?</t>
  </si>
  <si>
    <t>thoughts on tattoos in visible areas? I really wantto get mine in a spot on my forearm but a part of me wonders what future colleagues/mentors will say &lt; EM residents have this, but i think ENT is a bit more conservative. Also depends whether or not you will wear long sleeves in the office or not. I also like forearm tattoos but prob will get one i can hide with a scrub top &lt; i've had people tell me my henna was unprofessional :( &lt;thats trash, especially since henna barely lasts 2 weeks :( rip my desi friend &lt;my suit covered my forearm tattoo so my program won't know about it until day 1</t>
  </si>
  <si>
    <t>ENT is pretty conservative. I won't hire and MA or nurse if their tats are visible during the interview. Absolutely not scientific, but it just seems "dirty" to some people. &lt; this is kind of a bummer tbh +1 &lt; I have a visible tattoo as a resident and not a single co-worker or patient has ever made a negative comment &lt; +1 &lt; lemme guess you're white &lt;+10. Not to get too political but white ppl with a tattoo can look "hip/cool", but if a POC has one or long hair we are suddenly "unprofessional" appearing &lt; I hate that this is your experience. If I'm ever in a position of leadership in a program (which I hope to be) I will make sure this kind of disgusting double standard never exists and POC are protected from it &lt; same, i will discriminate against tattoos regardless of skin color +3</t>
  </si>
  <si>
    <t>we have multiple residents at our program with visibel tats and we are a large research program so not everywhere is like this &lt; that's good to know, it seems really silly to have stigma about this. also to think it's dirty? kind of antiquated. I'm looking forward to getting my next tattoo soon</t>
  </si>
  <si>
    <r>
      <rPr>
        <rFont val="Arial"/>
        <color rgb="FF000000"/>
      </rPr>
      <t xml:space="preserve">my family is also asking for things I will need for residency....(even tho I keep saying to please wait until the 15th haha).... the pocket otoscope that was mentioned below sounds like a very wise purchase! are there other things that would be useful to have?&lt; Cybertruck &lt; FIGS, cloves, compression socks, and the little satchel thing ENTs use to carry all the supplies for rounds &lt; what's this little satchel thing? &lt; literally all the residents at my home program had this exact bag (not even kidding the only thing that was different was the color) </t>
    </r>
    <r>
      <rPr>
        <rFont val="Arial"/>
        <color rgb="FF1155CC"/>
        <u/>
      </rPr>
      <t>https://www.timbuk2.com/products/1108-classic-messenger-bag</t>
    </r>
    <r>
      <rPr>
        <rFont val="Arial"/>
        <color rgb="FF000000"/>
      </rPr>
      <t xml:space="preserve">  &lt; what size of this bag? </t>
    </r>
  </si>
  <si>
    <t>Head mirrors with a leather headband are always in style. &lt; re cloves: has anyone actually worn cloves? are they OR approved?  &lt;I wear adidas ultra boost in the or. if you make them a dedicated pair of OR shoes and have a separate pai you wear home you are doing more than 90% of people in the OR. &lt; don't ultraboosts have fabric uppers? won't water get into them? &lt; I've been wearing UB for the last 2 years in residency and love them. Haven't done otology yet but there generally not much stuff dripping onto your shoes in the OR so they've been fine. I throw them in the wash everyone once in a while and they come out fine</t>
  </si>
  <si>
    <t>One of my family members told me that I had a $500 budget to treat myself to something useful for internship. The only thing I need is maybe a new backpack. Anyone have any good suggestions for a sleek &amp; useful backpack to carry my afrin &amp; lido with epi in? &lt; get a PS5 or xbox; important for de-stressing after a long day at work &lt; PC master race &lt; 500 dollar PC is NOT master race &lt; 500 can't get you a graphics card these days lol &lt; love the backpacks from lululemon, good unisex options &lt; I think a roomba is worthwhile &lt; I love my Timbuk2 backpack. Very good customer service and very professional looking.</t>
  </si>
  <si>
    <t xml:space="preserve">posket otoscope that takes AAA batteries &lt; didn't know that was a thing, thanks for the rec! will still need a backpack to carry it in ;) &lt; I am a big fan of Osprey packs. Lifetime guarantee with essentially no questions asked. They replaced my 5 year old backpack with a new one for free just because the zipper broke. &lt;anyone got a link for this pocket otoscope? 
</t>
  </si>
  <si>
    <t xml:space="preserve">Man errybody and their fam just handing out money. Does your fam give money to internet strangers too? </t>
  </si>
  <si>
    <t>Quiet day... &lt; why do i even come back here? &lt; anxiety loves company &lt; I am waaaay more anxious than I thought I would be this cycle</t>
  </si>
  <si>
    <t>Hey y'all PGY-1 here. I know this waiting period is the worst part, where all your hopes and dreams that you've worked so hard toward for years are now already decided. Obviously not matching is a real fear. But assuming that goes ok, I remember worrying about my ranklist and agonizing over where I'd fall to on my list. What I remember helping was thinking about how despite interviewing at these places, a one-day snapshot really doesn't let you truly know what residency there will be like. I realized that my carefully crafted ranklist that I deliberated over for weeks really might not mean much. So I switched gears and started hoping that I would end up at the best place- not necessarily my #1 rank, but at the best place for me. Ended up matching a program that was in the middle of my list, one that I had liked interview day but wasn't as prestigious. Having experienced it for a year now, I've found all kinds of benefits I didn't realize were important to me in residency that I don't know I would have found elsewhere. I could not be happier and wouldn't trade my program for any of the places I previously ranked higher. 
As a massively overachieving group, I know we are all used to being better than everyone around us, being top of everything, and working hard to get exactly what we want. But sometimes you need the universe to guide you to what you may not know you want or need. Obviously any match is a match, but my hope for all of you is that you don't let your ranklist define your achievement, and that you take full advantage of wherever you have the opportunity to train in the greatest field of medicine because it is absolutely where you are meant to be. As Reinhold Niehbuhr said, "God, grant me the serenity to accept the things I cannot change, courage to change the things I can, and wisdom to know the difference."
&lt; thank you for this. Love that prayer. Wish i could know who some of these people are on here a bit more personally as most of you seem like very fine people. I am anxious and get caught up with this process as defining my worth, and fight it everyday recently. Thank you. T-2 weeks and it'll hopefully all be over</t>
  </si>
  <si>
    <t>Not matching is a nightmare. If you match anywhere, even your last rank, you should thank your lucky stars. +1</t>
  </si>
  <si>
    <t>I just found both of the surveys (pre/post-rank list submission) from WashU in my Junk folder. Anyone else not filling either of these out? &lt; guarantee that it won't matter. do whatever you want. &lt; i still can't believe WashU sent out a survey the day before rank lists are due that include very sensitive questions (MCAT score, disability status, etc) - what they did is likely a match violation as you can't ask about some of what they did.&lt; i'm not filling the one out about MCAT scores and disabilities but i filled out the other one &lt;if they are asking about disabilities, its likely an ADA violation.</t>
  </si>
  <si>
    <t>Anyone got good hacking skillz? i cant take the suspense lol</t>
  </si>
  <si>
    <t xml:space="preserve">A beautiful gem from the Mayo Clinic research position: "Students will also be invited to our lectures on Health Equity ... in a year long unpaid position"  &lt; love that health equity is important to them. so ironic &lt; if jefferson can pay research fellows, so can Mayo &lt; If Kansas, GW, MUSC, and Arkansas can pay fellows so can Mayo. </t>
  </si>
  <si>
    <t>Yikes +1</t>
  </si>
  <si>
    <t>i find it unfortunate that some mentors brush off advice in prep for SOAP because they think we'll match. i have 12 interviews and i'm trying not to worry but the data says otherwise. &lt;Your mentors will always be more confident than you. With 12 interviews you are definitely in a good position but it pays to do your due diligence and prep for SOAP just in case so that you aren't caught off-guard should it be necessary. If and when you match ENT, that wasted SOAP legwork will just be one more thing you had to do in order to achieve your goals</t>
  </si>
  <si>
    <t>I just don't have the emotional energy in me right now to ask random people to start writing soap letters of recommendation for me in different specialities. I have 14 interviews and have looked into and thought about soap but ugh. &lt; Same. Really wish the Match was earlier and then we were given a couple weeks to figure things out. ENT should just do it's own Match</t>
  </si>
  <si>
    <t>Heard from a mentor that an OPDO email was recently sent out stating that programs interviewing and offerring research positions to MS4's during match week was a match violation. NRMP claims that it interferes with the SOAP.  &lt; How would that be a match violation given that research positions aren't residencies..&lt; i didn't see that email, was it only sent to PD's?&lt; email says they justify it on this basis: "Section 2.0 of the Match Participation Agreement for Institutions states Institutional Official Responsibilities include 'Ensure that none of the programs sponsored by the institution, regardless of Matching Program participation status, discusses, interviews for or offers a non-Match position to a SOAP-eligible applicant during Match week.'" The email also said that applicants and programs would both be considered in violation of the match for it. OPDO sent it out to encourage applicants and programs to interview for these positions before and after match week, but no during.  &lt; Could be wrong but I'm pretty sure "non-match position" refers to residency positions outside the match, not random jobs. Like if the department wants to hire you as a secretary or custodian in a couple weeks (let alone an unpaid research position where you technically aren't even an employee), I don't think that's a match violation. &lt; The email was shared in response to a kansas faculty member passing along their experience to OPDO after they were contacted by the NRMP for doing this exact thing. I don't think it should be a match violation, but the NRMP wants to call it that way. Dirty!!! &lt; So all the research positions that asked for apps before match week, should we wait to send them?&lt; I think you can send them and communicate before and after match week, but the crackdown is on communication during match week itself. &lt; Definitely send your applications NOW before match / soap week.  some programs will pull info from ERAS too.</t>
  </si>
  <si>
    <t xml:space="preserve">NRMP trying to make sure that there is enough meat for the prelim grinder. +1 &lt; This hurts both programs and applicants. If an applicant SOAPS into a position, they are contractually bound to accept it. If programs make offers before the match they risk students renegging on the fellowship should the MS4 match. </t>
  </si>
  <si>
    <t xml:space="preserve">Faculty who has read the email from OPDO.   The email was specifically targeting research positions.  One research fellowship program learned the hard way and apparently got in trouble and it was sent out as a cautionary tale.  I personally 100% DISAGREE with this and that NMRP should be limited to residency positions, but based on the email it was all positions at any NMRP participating institution (like even if you applied to be a secretary).   The School, program, and applicant can all get flagged. 
In the past, much of this happened during match week.  You get the email Monday and have to decide what to do: SOAP or research year?  If you SOAP (or Match), you are contractually obligated to that spot.  Makes sense to figure out if you have a research position or not before you commit to SOAP, right?  Thanks to NMRP (they people who take all your money), you will now need you decide between SOAP and a “future possible” research year.  I feel like NMRP is trying to overstep and wants the research fellowships to have to join and pay money and then they can also charge you more money to apply. 
&lt;Even if it is a match violation, what can the NRMP do? The research position isnt participating in match. &lt; From the email: Potential Consequences to the Applicant: 
"Sanctions for confirmed violations of SOAP include being barred from participation in SOAP for one year and identified in the NRMP's Registration, Ranking and Results system as a Match violator for one year.  That designation will place a red flag by your name in the R3 system that is visible to residency program directors."
Potential Consequences to the Home Institution:
"...Institution will be in breach of this Agreement and may suffer the penalties described in Section 10.0."
From Section 10.0 of the Match Agreement, sanctions to institutions include "Being identified in the R3 system as a Match violator to participating applicants and medical schools for one to three years, or permanently, as determined by the NRMP."
</t>
  </si>
  <si>
    <t xml:space="preserve">&lt; Just an example of the NRMP playing dirty again. Check out this post on its history.  https://t.co/vJmThJYH48?amp=1   </t>
  </si>
  <si>
    <t xml:space="preserve">I think OPDO needs to start a Revolutiom and go back to early match with SFMatch like it used to be (some place as ophtho matches). Adios NRMP &lt; Totally agree, screw the NRMP &lt; NRMP trying to maintain its stranglehold on power.  This is taking their "all in" mandate to the extreme. </t>
  </si>
  <si>
    <t>Any1 second guessing their rank list now lol&lt;too real.&lt;I feel like no program was perfect for me, so I made compromises... and I still wonder if I made the right one &lt; I couples matched... which means im actively rooting against programs in my top 5 lol &lt; oh man thats rough &lt; relationships require compromise... sometimes BIG ones lol &lt; couples matching here as well and same....haha secretly hoping we move further down on our pairs rankings...the things you do for love&lt; i ended up ranking a program high for prestige and culture but for some reason i just don't feel as excited about matching there as some lower on my list. kinda hoping i jump over it in the algorithm &lt; i feel that too</t>
  </si>
  <si>
    <t xml:space="preserve">I added an awards tab. It has columns for categories like best interview day, happiest residents, best swag, etc. Feel free to add columns if you feel I missed something. It's a fun way to recognize the best and worst programs in these categories. </t>
  </si>
  <si>
    <t>&lt; I love the best otomatch persona category. Shout out to "sure is quiet" guy/gal</t>
  </si>
  <si>
    <t>Anyone care to discuss PICs (RTMs or love letters) you didn't feel comfortable sharing before rank lists were certified? &gt; sent one to my dream school that didn't let me into med school, didn't hear anything back+1 &lt; had 4 PIC. 1 program said ranked high, 2 program emailed impressed by the interview, 1 emailed my mentors &lt; which programs? &gt; I got one "We were all impressed with your interview" but it was in response to a thank you letter, so I didn't put too much stock into it.  &lt; got two PICs, both vague love letters, both unprompted</t>
  </si>
  <si>
    <r>
      <rPr>
        <rFont val="Helvetica, sans-serif"/>
        <b/>
        <color rgb="FF000000"/>
      </rPr>
      <t xml:space="preserve">my comment about the post below was censored - annoying that the person doing EDI for mayo ent frequently virtue signals on twitter but is willing to hire 4 mds without pay +1 </t>
    </r>
    <r>
      <rPr>
        <rFont val="Helvetica, sans-serif"/>
        <b val="0"/>
        <color rgb="FF000000"/>
      </rPr>
      <t>&lt;if it was deleted, just repost it in its own cell and protect that cell. if you take credit for the post, i will make sure it does not get deleted. as long as it is not slander (false negetive information about a named individual) it will be protected. ---sam</t>
    </r>
  </si>
  <si>
    <t>At Mayo Clinic, we are passionate and committed to creating a diverse and equitable environment under all three of our shields: Clinical care, Research, and Education.  Over the last year, we have sought to improve opportunities, overcome barriers, and identity funding sources.  We now can offer two funded year-long research positions (HR Requisition: 148589BR, 148591BR) and that information will be live on our website shortly.   We also will be offering 3 funded positions for URiM college students interested in STEM majors to spend 10 weeks with us this summer (https://www.mayo.edu/research/departments-divisions/department-otorhinolaryngology/education-training/undergraduate-research-program).  If you have any questions, please don’t hesitate to reach out at ENTResearch@mayo.edu.</t>
  </si>
  <si>
    <r>
      <rPr>
        <rFont val="Helvetica, sans-serif"/>
        <color rgb="FF000000"/>
      </rPr>
      <t xml:space="preserve">&lt; Can Mayo Clinic really not cough up $9.86/hour for a research fellow with a doctoral level of education? Seriously?  &lt;dang what do you mean&lt; They're recruting four research fellows for a year long unpaid 'fellowship.' &lt;that's wrecked&lt; supply and demand. there's tons of applicants who would kill for that position to improve their changes of matching into ENT. they're just capitalizing on the market&lt; It drives me insane that these ultramonied places scream about equity but can't be bothered to do the bare minimum like pay mininum wage. +3 &lt; agree. the business side of medicine is corrupt and sometimes i ask myself if it was worth it knowing what i know now. it's kind of crazy what we are willing to put up with to one day become doctors if you compare it to other fields like business &lt; businesss in the "top" companies is just as ruthless (ie god awful hours, poor pay relative to work, etc.) untill you are past the first few years at least &lt; Disagree about "top" companies. Many are known for their benefits and culture. I've never heard of a hospital group, private or public, known for its culture and benefits. &lt; If I end up in a fruitful academic career, I will make sure to pay any medical students working full-time with me. If for whatever reason that isn't possible, I will really go the extra mile to advise, mentor, and advocate for them. It really is ridiculous institutions as resourced as Mayo cannot pay ANYTHING for a research fellow. I hate the mentality of "well if you want it bad enough." It's toxic and needs to stop. &lt; top companies such as facebook are pretty toxic environments to work for despite the scenary and benefits, companies like google have cool workplaces and benefits but its just a ploy to extract more work for you... &lt; OP, can you share how you know these positions are unpaid? I'm on the web postings for these, and payment (or lack thereof) wasn't specified. Would like to confirm before this catches the attn of #MedTwitter &lt; It says on the announcements tab; also here  https://www.tapatalk.com/groups/otolaryngologyresidencyapplicants/mayo-clinic-minnesota-otolaryngology-research-fell-t3613.html &lt; </t>
    </r>
    <r>
      <rPr>
        <rFont val="Helvetica, sans-serif"/>
        <color rgb="FF1155CC"/>
        <u/>
      </rPr>
      <t>https://www.mayo.edu/research/departments-divisions/department-otorhinolaryngology/otolaryngology-research-fellowship-program/apply</t>
    </r>
  </si>
  <si>
    <t>"Mayo Clinic seeks four research sla. . .  fellows"&lt; lol &lt; The optics of this just makes my blood boil honestly. People getting paid hundreds of thousands of dollars, by a multi billion dollar institution taking advantage of hopes and dreams with the illusory and ill defined promise of helping someone match into ENT. I mean even if you paid just a $1000 stipend a month (a literal slave wage) that would still be an incredible value for the kind of worker you are getting. Whatever &lt; You could say the same thing about residents and fellows at hospitals. Just sayin' &lt; Sure residents are basically indentured servants but I mean at least you have enough compensation to afford shelter, food, healthcare. &lt; Residents are now paid 50-60k+ at most programs. It's a low hourly wage given 80+ hour work weeks, but annual salaries are still quite more than the past, when residents were living below the poverty line. These research positions on the other hand are literal indentured servitude- taking advantage of those in a powerless position for free labor &lt;+2 completely agree  &lt;indentured servitude at least had a gurantee of payment (xport, land, etc) for a limited period of labor with guranteed room and board. this is asking people to move to freezing cold middle of no where with poor chance that they will actually even get enough pubs to make it worth their time.</t>
  </si>
  <si>
    <t>&lt;I did a research year a couple years ago. Wasn't paid much but a 25k stipend still goes a long way toward basic needs like food, housing etc. Doing it for free is a sacrifice that all but the most desperate or affluent can't afford. Taking an unofficial unpaid role with a home mentor is one thing, but a formal research position within a large ENT department requiring candidate interviewing, relocation etc. should be compensated. +2 &lt; unpaid internships are technically illegal</t>
  </si>
  <si>
    <t>M3 at USMD where 3 or less students a year match into ENT. This next cycle ~10 M3s are set on applying. Any insight into why this does or does not matter?&lt; It definately matters. Programs usually limit the number of home students to half of their complement.  The 2-3 best candidates will suck up all the interviews and the rest will struggle. Dual apply or take a research year if youre not one of the top applicants&lt; yes, the 2 most competitive applicants from my program got most of the interviews when there were 7 of us total. the rest of us were left picking up scraps. top 30 program too.&lt;Thanks for the honest example, it's hard to know if I'm the most competitive when it's a self selected cohort of top students, but the dept has told me to apply althought I'm not alone in that&lt; ENT faculty will tell everyone who is 'qualified' to apply, they want the options even if they have no plan to rank you with a chance of matching . Once ya'll finish your Sub-I you need to find the candid faculty member or chief who will tell you where you are in the hierarchy. It will help you set expectations&lt;That's helpful&lt; zero expertise from me as someone who hasnt matched and didnt do an away, but this sounds like a scenario where strategically picking your away rotation could be useful (ie somewhere you really want but your classmates may not). also if you are the only one from your hometown/state, could think about how to strengthen ties to those programs (whether that is signals, an email, other, etc), figure out what makes you unique and make sure programs get to see that on your application &lt; OP, this happened my year and I knew I was in the bottom half of my candidate cohort. I met with trusted mentors and made plans to dual apply or at least consider applying to specific gen surg prelims (I already did a research year, so another one post-graduation would not have halped me). I did a subI in my other specialty just in case, and met with both programs' PDs. My went HAM on applications, because I had the mindset that I would rather match into a small community program than not match at all. As others have mentioned, the top 2 candidates swooped all interviews, but I had built enough of a safety net for myself that I kept my calm throughout the cycle. &lt; before aways were canceled, I discussed where I wanted to do aways with everyone else applying ENT from my program in a group chat. that way, we could each "claim" our top choices and avoid overlap. However, do not fall into the trap of not applying to some places / splitting programs amongst yourselves. Apply everywhere, regardless of what your classmates do, because you never know who will offer you an interview &lt; A lot of this can be contingent on how close your cohort is. My cohort wasn't willing to discuss "claims" (even for signaling purposes) or anything about the cycle. We literally found out if we were interviewing together by seeing one another on Zoom the morning of.</t>
  </si>
  <si>
    <t>Which programs have ~10 M3s applying next cycle? Thankfully my program has fewer applicants applying next cycle but curious if most programs have more/less than this cycle. &lt; Sinai always has a ton</t>
  </si>
  <si>
    <t>&lt; as an asian male I would have been better off applying to plastics or ortho, that was the most candid advice I got and I'm glad I followed it after not matching (another asian faculty member when talking about dsicrimination) &lt; does ENT actually have clear active discrimination against asian males? I know it's quite bad for underrepresented minorities... &lt;what do you consider URMs? and what is quite bad? honest question, looking for data.&lt; Asian males aren't URMs, they get shafted for college med school, etc, but for ENT its on steroids it seems. Really have to be 5x as good as someone else &lt; Indian male here, I didn't really sense this. Not to discount your experience and I know you're exaggerating, but to say we have to be "5x as good" is a pretty big overstatement. &lt; East Asian male here. I feel like I only saw 3-4 East Asian males on the interview trail? East Asian women, South Asian men, and whites made up more of the interview trail for me. &lt; Ah, I understand. Sorry to group us - don't know why they would view South and East Asian differently, but anecdotally I do remember not coming across a ton of East Asian men. &lt; East asian, south asian doesn't matter. Both are over represented in health care from other groups, but with respect to ENT are vastly underrepresented. &lt; a lot of asian subgroups underepresented, e.g., thai, filipino, vietnamese, etc &lt;&lt; That is incorrect. Hard data shows asian men are not underrepresented in ENT, see cell to right.&lt; I think the comment before was directed at the fact that "Asian" even "SE Asian" is a large heterogenous population.  Within SE Asian, some subgroups (Chinese, Korean, Japanese) have a much higher representation in medicine than others (Thai, Vietnamese, etc) that may be underrepresented &lt; +1</t>
  </si>
  <si>
    <t>&lt; Not to discount your personal experiences on the traill but asian men are definitely not underrepresented in ENT according to hard data. You can see 2018 AAMC survey (https://www.aamc.org/data-reports/workforce/data/table-13-practice-specialty-males-race/ethnicity-2018) showing 1 in 8 (12.5%) male Otolaryngologists are Asian. Meanwhile Asian-identifying individuals are only 5.6% of the US population. So Asian men are actually quite overrepresented in ENT. +1 &lt; Looks like the numbers for ortho actually come up a lot worse than ENT for asian dudes&lt;I'd be interested to see how these numbers of practicing physicians compare against demographics of physicians going into US residency programs. I suspect that females will be more (though not over) represented in residencies. And Asian and hispanics will have lowe representation in residency than those practicine.  In my anecdotal experience the IMGs in ENT are mostly Asian and Hispanic, with a few Europeans and Middle Easterners and almost none from sub-saharan African.</t>
  </si>
  <si>
    <t xml:space="preserve">I just want to say as a reapplicant to faculty who are stalking this site the one thing to really avoid is the "shoulder-shrug" response. That is the: “oh I’m not sure why you didn’t match, that’s so surprising, this year is so competitive, let me know what you decide!” It feels like being hung out to dry. This seems a little ridiculous but honestly, these conversations really need to be treated like a goals-of-care discussion. Radical honesty and candid feedback are called for, don’t fall back on easy-to-blame things. If someone has weaknesses that cannot be remediated, you should say so. If you feel like someone slipped through the cracks and should try again you should say so. Figure out students fears and values and help formulate a plan. Do your best to support them with phone calls to potential mentors in other specialties if you feel like that is what’s called for. </t>
  </si>
  <si>
    <t>&lt; This, 1000%; Faculty, please be honest if your mentee/student doesn't match and look for ways to support them. This may mean telling them that reapplying is an unwise decision.</t>
  </si>
  <si>
    <t xml:space="preserve">&lt; be frank and honest upfront. Nothing is 100% when applying for OTO. Have a frank and open discussion with applicants going into this process about back-up plans. </t>
  </si>
  <si>
    <t>And there is the OPDO survey. Survey overload&lt; the only one im gonna actually do cause its about signaling and I think signaling should stay +1 &lt; OP here, i also did it. It was the easiest survey. Took 30 seconds. I think everyone should do this one &lt; sort of premature, no? Like we should see if people match to their signals&lt;im sure they will, this survey doesn't ask that. Just asks if you interveiwed there which is also good info &lt; OPDO is working with NRMP, hoping to correlate signaling and matching data in a de-identified manner - Thank you to all who complete the survey.  We really want to know if we should continue with the program and how to optimize the result for applicants &lt; Where did you guys get this one - I didn't get it. &lt; Signals were all about making interview invites and programs were discouraged from using it when making rank lists. I don't think it was premature to send out now.</t>
  </si>
  <si>
    <t>I don't know what the issue is with taking surveys. Typically short and easy. Can just ignore if you want. I've got nothing better to do+2</t>
  </si>
  <si>
    <t>Do you get any specific communication or email prior to March 15th if you have to participate in the SOAP?</t>
  </si>
  <si>
    <t xml:space="preserve">&lt; you get that on march 15th, at 10:30EST i think &gt; is it an email?&lt; yupp &lt; thought it was 11est?   see link ---&gt; &lt; yeah, the link says you find out at 11est. Your school finds out 30mins earlier, but it's not definite that they'll let you know 30mins early. &lt;--for the record, there is supposedly an email that comes the week before telling you you're eligible for SOAP. This is not an indication that you will need to SOAP, but instead says if need be, your school has said you have all the requirements to be eligble. Don't freak out when you get it. </t>
  </si>
  <si>
    <t>https://mk0nrmp3oyqui6wqfm.kinstacdn.com/wp-content/uploads/2020/03/2021-Match-Week-and-SOAP-Schedule-FINAL.pdf</t>
  </si>
  <si>
    <t>Hey, just saying what's up. I know you're really anxious and scared, and I want you to know that you're not alone. I too am very anxious and scared. I too, despite my accomplishments everyone says I have, am placing my worth on this match. But I'm here to go against that and say to myself as well as all of you, you are excellent. You are smart, you are passionate, you are a hard worker and it's why you are here and it's why you care so much. If this match doesn't go the way you want, yes it will suck so much. More than most things and it will hurt. But then it will be okay. Life will go on, you will be a physician in ENT or in something else and likely a GREAT one at that. Your patients will be so lucky their lives are in your hands. You are so amazing. Don't ever forget that. I don't know any of you, but we just applied into one of the most difficult specialties during the most difficult year probably ever in application history in the middle of a pandemic. There is so much to life and we had to deal with it all while doing this. So be easy on yourself. Keep yourself busy, be prepared for any scenario, and remind yourself every morning that you have accomplished so much and if nothing else, I am so proud of you. -D</t>
  </si>
  <si>
    <t xml:space="preserve">&lt; Thank you! plz be my co-resident and we can remind each other to celebrate the successes even in the face of stress and uncertainty : ) &lt; OP, I'd be happy to! </t>
  </si>
  <si>
    <t xml:space="preserve">Sorry if someone already mentioned, but what are the big name research fellowships? I know about MUSC but to be honest I experienced some serious racism during my interview day. Not sure I'd wanna apply there, another applicant told me they have no people of color. What are the other ones and how hard is to get into them? </t>
  </si>
  <si>
    <t>https://www.tapatalk.com/groups/otolaryngologyresidencyapplicants/research-fellowships-f46/</t>
  </si>
  <si>
    <t>uh oh. washU just sent out an invite to all the applicants (edit: those they interviewed) asking them to participate in a study lol. they clearly don't read otomatch &lt; Oh weird, i didn't get one, despite applying there (no interview) &lt; sorry, edit - it was just to those they interviewed</t>
  </si>
  <si>
    <t>at least they followed the ERAS rules and waited until the day after ROLs are in &lt; I don't think that's true - pretty sure they can't send this until after Match day per text below. Interestingly enough they chose Match day as the survey deadline lol.</t>
  </si>
  <si>
    <t>Bowe SN. Concerns Regarding a National Otolaryngology Residency Interview Calendar. JAMA Otolaryngol Head Neck Surg. Published online March 04, 2021. doi:10.1001/jamaoto.2021.0046 This makes some interesting predictions for the match. I've been thinking about the possible outcomes. (1) All ENT spots fill (or comparable to baseline unfilled positions i.e. &lt;10, probably &lt;5) (2) Greater number of unfilled positions (10+) (a)with some unexpectedly strong programs going unfilled (mid-tier or top-tier) (b)lower tiered programs have unfilled positions Curious to hear your predictions and why. Let me know if I missed a possible scenario &lt; thank you Salehi et al for responding to that nonsense article about the 12 day interview window&lt; did you read the original article? It had some interesting ideas. Maybe some kind of cap on interviews would be better than some of the proposals for application caps. Ophthalmology had a limit of 20 interviews this year  &lt;how about a cap on the number on interviews a program can offer per position? &lt; I don't think programs would go for this. They are too afraid of dropping down their rank list and going unfilled. They usually set their interivew number based on where they match in their ROL + some cushion for safety. &lt; FWIW, I think an interview cap would probably get more segregation of top applicants to top programs, average applicants to mid-tier programs, etc. 
&lt;Anyone got full text link to Bowe or Salehi articles?</t>
  </si>
  <si>
    <t>&gt;OP here, why does someone keep editting out my full comment in the cell to the left? &lt;I think some lower tier programs will go unmatched. Saw the same group of applicants at top as i saw at low so my guess is if they all interviewed the same pool, some will miss out on matching. If i were a small or new program i would have considered increasing the number of applicants i interviewed by 50% &lt; Some programs did do this, like Utah, and everyone on here freaked out &lt; There will be no unfilled positions just ike there were no unfilled positions in optho or urology, people will simply fall down the list more than usual.  +1 &lt; 50+ more interview days this year and more interviews per day due to zoom. There willbe ZERO unmatched ENT spots. &lt; is it enough to counteract the interview hoarding? &lt;how many applicants honestly have the option of hoarding interviews? 20-30 maybe. with 50 more interview days at 20 interviews per day....those 20-30 hoarders would have to be on zoom non-stop from October to Feb and even doubled up on some days to use them all up.</t>
  </si>
  <si>
    <t>&lt;I'm 50/50 between 1 and 2a. I think if there are unfilled spots it will be due to interview congestion. 2018 had some surprisingly strong programs go unfilled (UW, UPMC, Miami).  I could see how a strong program would be less likely to interview more this cycle. &lt;UW and Miami were research spots.</t>
  </si>
  <si>
    <t>The algorithm gets hacked resulting in Vandy and USC SOAPing.</t>
  </si>
  <si>
    <t>So if you don't match and decide to SOAP into another specialty, you need to get an LOR from someone in that specialty? Let's say for medicine or surg</t>
  </si>
  <si>
    <t>Not required, but helpful.  Many programs (esp Anes since so many have it as backup) realize ENT is crazy competitive and they are happy to take ENT applicants.  Chances are you will be their star applicant and better than the other people that they match.</t>
  </si>
  <si>
    <t>is reapplying into ENT if you don't match the first time worth it? from the posts over the last several months it seems like ENT is particularly unkind to reapplicants, plus dealing with the added stress of dual applying, extra costs and interview</t>
  </si>
  <si>
    <r>
      <rPr>
        <rFont val="Arial"/>
        <color theme="1"/>
      </rPr>
      <t xml:space="preserve">I'm a reapplicant. Despite putting together a much stronger ENT application, I only had three ENT interviews this year. To have the highest change of success I think you </t>
    </r>
    <r>
      <rPr>
        <rFont val="Arial"/>
        <b/>
        <color theme="1"/>
      </rPr>
      <t>need</t>
    </r>
    <r>
      <rPr>
        <rFont val="Arial"/>
        <color theme="1"/>
      </rPr>
      <t xml:space="preserve"> to go to the big name research fellowships like MUSC. I chose to stay at my home program knowing this would hurt my ENT application. I have built a strong relationship here but obviously the statistics for people in my position are grim.</t>
    </r>
    <r>
      <rPr>
        <rFont val="Arial"/>
        <b/>
        <color theme="1"/>
      </rPr>
      <t xml:space="preserve"> It would have been easier emotionally to chose not to reapply and this is a perfectly valid and good choice to make.</t>
    </r>
    <r>
      <rPr>
        <rFont val="Arial"/>
        <color theme="1"/>
      </rPr>
      <t xml:space="preserve"> I decided I would rather try and fail again with the backup of a dual applicaiton &lt; I'm sorry you've had to go through this and I thank you for sharing your perspective, I can only imagine how it feels &lt;Another reapplicant here. It's definitely tough. I didn't have the scores to get an MUSC research spot, so I worked with a attending at my home program to create a research position. I ended up with 10 interviews, but half of those were re-interviews at programs I'd interviewed the previous year. I maintained connections with PDs, reached out to interviewers I clicked with, worked on research projects at those institutions as well, etc. I think that made a big difference for me. Still not sure I'll match, obviously, but that helped.  &lt;Reapp here who did a gen surg prelim, I improved my app with more publications but stll only had 5 total ENT interviews, with a few being at places I interviewed during the previous cycle  I felt like I was "how did this person not match category" based upon the people who interviewed me this year, but I definitley had a lot more straight rejection emails this year, thinking that my app wasn't even looked at as a reapp. I dual applied and will be very happy matching with my dual app choice. I dont really see it hurting reapplying but just keeping expectations extremely low manages the stress and dissapointment I guess. &lt; Reapp here who did a research fellowship. I was productive and added &gt;10 publications to my CV, but only got 8 interviews the second time around.  I had a good answer to the question "why didn't you match?" but had several interviewers say I was in the "how did this person not match" category. One interviewer even mentioned that a respected letter writer made a similar comment in my LOR. Most of my interviewers were impressed with my research productivity since going unmatched. I believe it is easy to get screened out for interviews as a reapplicant. </t>
    </r>
  </si>
  <si>
    <t>Faculty input:  It is much harder to reapply.  Some programs will not interview reapplicants at all.  We invite several each year (many of which fall into the ”how did this person not match?” category) and rank some highly, though we have yet to match a reapplicant.  Talk to your PD and really evaluate your competiveness.   Some people decide on ENT late with little research and so-so LOR and others may have bad interview skills.  These can be changed.  Step scores and grades cannot.  Identify any weakness that can be addressed.  Overall match rate is 2/3.  Match rate for MD seniors was 310/421 (74%).  Reapplicants is probably less than 50/50.  It also depends on how set you are in ENT.  If you can see you see happy in something else and don’t want to go through the agony of another match, that is ok as mentioned &lt;-.  People do match a second time around so it is possible, but the odds are worse.  &lt; Agreed, some programs admitted during info sessions that they don't consider reapplicants for interviews&lt; I'm not sure doing a big name research fellowship helps that much. A lot depends on your productivity. I know an applicant that did the MUSC fellowship between MS3 and MS4 years, but still went unmatched. &lt; I know someone as well, and they had a good amount of publications, you never know &lt; The guy that runs it super shady, I know some people that did research there to prior to medical school and the stuff they say is jaw dropping &lt;one of my students didnt match and did the MUSC fellowship. got an appartment in Charleston in April. worked his butt off and got 8 pubs in 6 months. he matched the next year and continues to churn out 2-3 pubs per year. he's headed to a FP fellowship next year. not everyone will be this successful, but for the right applicant it is a great option.</t>
  </si>
  <si>
    <t>To the reapplicants who posted their experiences applying this year, how many interviews did you guys receive the first time y'all applied? Thanks in advance, best of luck on Match day, and I'm sorry y'all had such a rough go the second time around. &lt; I received 9 interviews the first time around</t>
  </si>
  <si>
    <t xml:space="preserve">article a few years ago: "Outcomes of reapplication to otolaryngology residency: A prospective cohort study" Colin Fuller, J Kenneth Byrd, Michael Groves
PMID: 30273432 DOI: 10.1177/014556131809700922
Free article
&lt; I have seen this study cited frequently on otomatch. It's worth considering the competitiveness of the years included in this study (2016-17). That cycle (and 2017-2018) had a historically low number of applicants and almost all applicants matched. The nubmers rebounded the next year and many more applicants went unmatched. The authors aknowledge this limitation in the manuscript. I don't know if it's generalizable to a more competive cycle (like this one). </t>
  </si>
  <si>
    <t xml:space="preserve">I know almost nothing about research years.  I am looking through the opportunities someone just posted. Most say to apply before soap week.  Is this somthing I apply for now, then in the case that I match I withdraw my application? </t>
  </si>
  <si>
    <t xml:space="preserve">Faculty here with some advice (and no survey :) ! )
I don’t want to freak anyone out but I just want everyone to be prepared with a “hope for the best, plan for the worst” mentality
I strongly encourage everyone to have a backup plan.  You don’t want to be blindsided on Monday of Match week.  Even if you had 20 interviews and have a 99% chance of matching, there is still a small chance of not matching.  There may only be a 1% chance you won’t match but if you are that 1 then it 100% happens to you and it 100% sucks.
If you only had a few interviews, then your chance of not matching are higher so you need to be more prepared.  
If you get the unfortunate email on Monday, everyone will be in the same boat whether they had 1 interview or 20.  You will need to act quickly for the SOAP process.  It is basically compressing the entire application/interview/match cycle down to a couple of days.  I encourage you to ponder a bit about what you would do now while you have the luxury of time.  Preparing for the worst now will make that easier if it happens &lt; Thank you. What program are you from because i wanna go there &lt;thank you so much for posting this. it's really appreciated
</t>
  </si>
  <si>
    <r>
      <rPr>
        <rFont val="Calibri"/>
      </rPr>
      <t>Options:   1. SOAP into ENT:  There may be some ENT positions available but they are far from a guarantee.  Typically there are 0-5 (and this year I am guessing it will be higher maybe 10-20).  Even if there are 20, say 600 total applicant, 350 spots, 330 filled so 270 people who didn’t match into ENT.  Some may have dual applied and matched into a back-up, some may do research.  But there will be 150-200 trying to get into those 20 spots.  2. SOAP into other specialty: If you have a back-up specialty that you wished you dual applied to, rewrite your PS and think about LOR now.  If you have only a couple interviews, consider getting the LOR now.   3. SOAP into prelim/TY years:  There are some differences between prelim and TY.  TY's are more of a medical gap year.  They typically have more flexibility in what rotations you do but usually will not count as your intern year (except for a few specialties like Derm/IR/etc).  Prelim med/surg do count and give your credit for that year.  You do the same intern year as categoricals but are not guaranteed beyond the first year, however you can match into a PGY2 spot the following year.  But prelims will count against your funding.  ACGME get funding per number of years per residency.  ENT get funded for 5 years (unless research year funded by other sources) so if you use up a year of funding as a prelim then the school/department has to make up a year of funding.  Some programs will not/are not allowed to take prelims due to funding issues.  Gen surg / IM have allotted prelim spots so they have wiggle room (take less prelims in a certain year).  ENT does not.   There is a complex “initial residency period” (IRP) funding clock.  https://www.dentons.com/en/insights/alerts/2016/february/18/initial-residency-period-issues   &lt;this is a real thing, but the hospital and department are still getting a sweetheart deal even if they don't get reimbursed by CMS. A PGY5 ENT resident is clinically much more productive and costs less than a PA or NP. 4 &lt; yes agree, but our housestaff office came down hard on this topic this year for the first time ever,  likely a result of COVID and decreased revenues and overall more budget awareness.   4.  Research year:  see the forum for optio</t>
    </r>
    <r>
      <rPr>
        <rFont val="Calibri"/>
        <color rgb="FF000000"/>
      </rPr>
      <t xml:space="preserve">ns  </t>
    </r>
    <r>
      <rPr>
        <rFont val="Calibri"/>
        <color rgb="FF1155CC"/>
        <u/>
      </rPr>
      <t>https://www.tapatalk.com/groups/otolaryngologyresidencyapplicants/research-fellowships-f46/</t>
    </r>
    <r>
      <rPr>
        <rFont val="Calibri"/>
      </rPr>
      <t xml:space="preserve"> </t>
    </r>
  </si>
  <si>
    <t xml:space="preserve">&lt; this isn't included here, but should I not match, I will be delaying graduation and applying into another specialty in the fall. I don't see the advantage of SOAPing into another specialty unless you absolutely need the income right now, especially when most ENT applicants are extremely competitive for most other fields. My school even has a policy that they don't charge tuition for any additional years. Recommend talking to your school admin about this! &lt; As someone who delayed graduation, yes!!! this was a great option for me and no regrets! Had the flexibility to work with my home dept and for them to really see me perservere while also the space ot look at and build applications for other specialties. I ended up doing really well as a dual applicant and had the flexibility to go on a ton of interviews. &lt; that's awesome, congrats and best of luck!  &lt;OP: This varies by school.  Some will allow delayed graduation, others forbid it.  There are people who can delay graduation and do a research year after 4th/before graduation.  It is a matter of stats to the med school.  Do they want higher match rates or a lower average years to degree? &lt; OP here, yes I am aware of this and thus why I recommended talking to your admin to see whether this is even an option for you. Just wanted to highlight this since it is not on the list to the left. &lt;&lt;&lt; Not everyone can afford another unpaid year or an extra year of tuition if the school charges. Other people are burned out by the process and can't mentally cope with doing it all over again. Delayed graduation and reapplying is an option but it is not for everyone &lt; Agreed, if I had a family or SO that needed my financial support or my school charged an egregious amount of tuition I would have not gone this route. </t>
  </si>
  <si>
    <t xml:space="preserve">So lets say you do a prelim surg year at program X. You reapply for ENT and then match at program Y. Does that mean that you will not get paid during the PGY5 year? </t>
  </si>
  <si>
    <t>copied for visibility: "@ UTHSC- using us for survey data is against ERAS policy: ""A program that receives personal information from ERAS applications (ERAS applicant
data) may use the ERAS applicant data for its processes related to selection for residency,
internship, or fellowship positions and for other educational, non-commercial uses,
including research. Use of these data is subject to the following prohibitions: (i) selling or
licensing ERAS applicant data for a fee; (ii) using ERAS applicant data for marketing
purposes; (iii) using ERAS applicant data to engage in unlawful discrimination; and (iv)
using ERAS applicant data to contact applicants for surveying or research purposes prior
to that year’s Match or other applicable selection event, and (v) any other terms and
conditions for the web application through which the program accesses ERAS applicant
data. ""  - https://www.aamc.org/media/21456/download &lt;&lt; thanks for posting this. i submitted this in the complaint form and encourage others too as well"</t>
  </si>
  <si>
    <t>https://research.weill.cornell.edu/research-integrity-officer-rio</t>
  </si>
  <si>
    <t>stop F**** sending us emails for research purposes. None of the other specalties my friends applied to are doing this. ERAS is for applying, our contact information is not for spamming purposes. I am reporting every single one of these programs &lt; yeah to any program reading this who has either done this or thinking of doing this, you surely have to realize that using our application email to survey us about matching to ENT (which we haven't done) while ignoring our actual application is a shitty and reprehensible thing to do. I don't care if you're allowed to do it. Just be better. &lt; agreed, reporting totally valid in this situation. Also, though this is a separate point, flipping through the Columbia survey, they actually have a question about your Meyer-Briggs score. Like wtf - how can you just throw in some pseudoscience in this shit and pretend we're not gonna notice. &lt; UCSF/pitt, Columbia, UTHSC, Duke, what other ones are tehre? &lt; OP here just emailed the NRMP/AAMC . &lt; The Duke survey did not send any emails, it was only posted here on otomatch as is appropriate</t>
  </si>
  <si>
    <r>
      <rPr>
        <rFont val="Arial"/>
        <i/>
        <color rgb="FF1155CC"/>
        <sz val="11.0"/>
        <u/>
      </rPr>
      <t>https://compliance.columbia.edu/hotline</t>
    </r>
    <r>
      <rPr>
        <rFont val="Arial"/>
        <i/>
        <color rgb="FF3C4043"/>
        <sz val="11.0"/>
      </rPr>
      <t xml:space="preserve">  , this is also against AAMC/ERAS guideleins to use our info before match, I am going back and reporting all of these programs that are using our emails, to their IRB and AAMC, fuck that shit, these trash surveys are just to pad someones CV, as if they care about the experience lmao </t>
    </r>
    <r>
      <rPr>
        <rFont val="Arial"/>
        <i/>
        <color rgb="FF1155CC"/>
        <sz val="11.0"/>
        <u/>
      </rPr>
      <t>https://www.aamc.org/media/21456/download</t>
    </r>
    <r>
      <rPr>
        <rFont val="Arial"/>
        <i/>
        <color rgb="FF3C4043"/>
        <sz val="11.0"/>
      </rPr>
      <t xml:space="preserve"> " </t>
    </r>
    <r>
      <rPr>
        <rFont val="Arial"/>
        <i/>
        <color rgb="FF1155CC"/>
        <sz val="11.0"/>
        <u/>
      </rPr>
      <t>https://secure.ethicspoint.com/domain/media/en/gui/6357/index.html</t>
    </r>
  </si>
  <si>
    <t>&lt; My comment got deleted somehow, but just to put this out there. A study like this has merit. There's a lot to learn about this year's match that is important. However, there are literally 5+ studies out there all studying basically the same thing. This means that they are basically all destined to fail. Everyone is going to fill out different surveys, n's will probably be low, and none will get published. OPDO should've spearheaded a study that everyone partakes in only once +1 &lt;OPDO said they are still planning to send out a part 2 of their signal survey. I suspect is may include some of this stuff.</t>
  </si>
  <si>
    <t>SAM - can we get the top 3 survey results now?! &lt; no - he said so below.  reposting for visibility. 
"I am going to hold on on reporting until March 15, black Monday. It takes about 4 hours to go through all the responses and tally up the results, so I want to avoid doing it multiple times.. So far there are a little over 140 repsonses. Thanks to all those that have sent in their lists. Best wishes to you all for a perfect match.
---sam"</t>
  </si>
  <si>
    <t>&lt; I could really use those results to pull me through the next two weeks lol &lt; +12 &lt; these results are gonna be second Christmas</t>
  </si>
  <si>
    <r>
      <rPr>
        <rFont val="Arial"/>
        <color rgb="FF000000"/>
        <sz val="10.0"/>
      </rPr>
      <t xml:space="preserve">although i had a good chunk of interviews, still want to have a backup plan before March 15. If I don't match I'm thinking about taking a prelim year and dual applying. I know nothing about prelim years though. I understand there are medical and surgical prelim years. Part of me wonders if I would dual apply medicine and ENT - would doing a medical prelim year hurt me over a surgical prelim year? I guess if I don't match i'd seriously consider switching career paths and not sure I'd want to do surgery if it weren't ENT. anybody have any thoughts? what if i did a transitional year? not sure about that either. </t>
    </r>
    <r>
      <rPr>
        <rFont val="Arial"/>
        <b/>
        <color rgb="FF000000"/>
        <sz val="10.0"/>
      </rPr>
      <t>any people who are reapplying this year, your insight and advice are very valuable</t>
    </r>
    <r>
      <rPr>
        <rFont val="Arial"/>
        <color rgb="FF000000"/>
        <sz val="10.0"/>
      </rPr>
      <t>! &lt; If you do a prelim year you would want to build some relationships with the ENT department at your institution. This is hard no matter the type of prelim, but a transitional year prelim or a medicine prelim might make this harder. You should also consider the type of letters you will receive from your prelim. A surgical prelim would allow a letter writer from your prelim to speak to your abilities managing surgical patients, something that matters as an ENT applicant. I get the desire to dual apply medicine, but I think doing something othr than a surgery prelim might disadvanatage you when reapplying for ENT.  It's already an uphill battle as a reapplicant. Just my 2c.&lt; Delay graduation OP! I did this as a reapplicant. You will face discrimination as an ENT reapplicant regardless of the route that you take. Delaying graduation will allow you to rotate through medicine to build an applicaiton but at the same time maintain a relationship with your home program. I did that and got plenty of medicine interviews at programs that I'd be happy with my relationship with my home program definately improved over the year.</t>
    </r>
  </si>
  <si>
    <t xml:space="preserve">Be aware the type of prelim/TY you pick affects your GME funding opportunity. Surgery prelim gives you up to 5 years of funding if you then go to a PGY2 position, Med prelim gives you only 3 years. TY isn't predetermined if I remember correctly. &lt; omg what. what if i did a prelim surgical year and then matched into a categorical spot? &gt;Reapplicant that dual applied rads - I chose to do a research year instead. I went on over 30 interviews this year across both specialties. I would not have been able to do it had I done a prelim. &lt;+1 if travel interviews come back, it will be very hard to go on as many interviews as you would like. </t>
  </si>
  <si>
    <t>out of curiosity, with match/graduation coming up, whats the max number of people yall are comfortable being around for celebrations?</t>
  </si>
  <si>
    <t>10 of people already in my social circle&lt; 15 total close family/friends, outside &lt; We should all be fully vaccinated by now. I don't really see the need to limit gatherings with classmates. I would only avoid close contact with unvaccinated people at higher risk of serious illness. &lt; i would avoid unvaccinated people out of your circle bc of all the variants and potential to continue spreading it to others</t>
  </si>
  <si>
    <t>Guys, your fellow northern neighbor (Canadian) here, we are just entering our interviewing season here. Just wondering if I can pick you guys' brain: what are the good/brainy questions to ask the program when given the opportunity during the interview?  (like when they ask: do you have any questions) Assuming I have done my research, and know the program relatively well.  Thank you all. Hope you all match to top choices. &lt; i would usually come up with 2-3 questions per interview rooms. for a laryngologist i would ask about their balance between voice, swallowing dysphagia. for PD i would ask about informal and formal mentorship structures. for chair i would ask about anticipated changes. for some of them i would ask about their research interests. good luck mate! &lt; I made about 2-3 standard questions per sub specialty that i just recycled each interview. I adjusted them abit as i went along the trail but it was the best way for me to do it</t>
  </si>
  <si>
    <t>fuck man I really liked Miami. Not getting my hopes up, but I hate that all y'all also ranked it so highly&lt;you never know &lt; you may end up there! don't discount yourself, they interviewed you bc they liked what they saw :)</t>
  </si>
  <si>
    <t>BEWARE THE IDES OF MARCH</t>
  </si>
  <si>
    <t>When do they run the actual match program? Want to know when the universe knows if/where Im matching &lt; some say that the future is predetermined &lt; They run it like 3 weeks before match day</t>
  </si>
  <si>
    <t>Now that rank lists are in, anyone wanna share some juicy PICs or name and shames? &lt; are we opening the floodgates of name and shame now? &lt; I hope so, your position on their list can't change now &lt; would love to hear the best chisme you couldn't share before!!!+2&lt; yasssss to the chisme!!</t>
  </si>
  <si>
    <t>&lt; Added a post-rank name and shame. &lt; if you DNR'd or put last on list, feel free to share. This can help the next round of applicants</t>
  </si>
  <si>
    <t xml:space="preserve">Hi all not be a debbie downer as ROLs are finally in (Somewhere in DC, the machine has probably already finished!). But now is the time to begin planning for what will happen if you do not match! Look into prelims, research years, delaying graduation, or the SOAP process. Ask your mentors for candid advice on plans of action. Not matching is horrible but having a plan of action will help you make decisions </t>
  </si>
  <si>
    <t>why is this necessary to say right at this moment. get off otomatch. &lt; Time is running down the clock and the time to plan is limited. People should not bury this thought when this will happen to 1/3 people who have applied this year. Avoidance is the seed of all misery. If this advice benefits one person it will have been worth it. &lt; Just because people aren't posting their thoughts every moment on here doesnt mean they arent thinking and planning. calm down dude +2 &lt; "comparison is the thief of joy" - I cannot wait until I can get out of the habit of compulsively checking otomatch for exactly this reason +1</t>
  </si>
  <si>
    <t>SEND IT!!!</t>
  </si>
  <si>
    <t>what a year. without in person aways i think a lot of us had to rely on advice from mentors and doximity rankings. it'll be interesting to see how things shake out &lt; maybe not too much different from a regular year. My mentor said that when he and his peers went through the match, their interview day impressions were not very reliable</t>
  </si>
  <si>
    <t>Guys...... its over. Its in God's hands now +2 &lt; congratsssssss good luck to all, what a crazy ride +1 &lt; the ride has yet to begin :O</t>
  </si>
  <si>
    <t>Can someone who changed their ROL after certification confirm that the word "Certified" changed to something else while you were making changes until you re-certified? (ie that there is no way to accidentally make a change without knowing it)? &lt; yes it changes to "RANKING" in red +1 &lt; amazing, thank you for helping my paranoid self relax! &lt; np homie, have had the same panics you do</t>
  </si>
  <si>
    <t>For Jefferson residents, it seems like everyone just walks or bikes to work and I heard from a friend that apartments in Philly near Jeff don't even have their own parking spots?! Anyone with Philly experience have an inside scoop? Not really affecting my rank list but just learned this info. &gt; 3 ways to get parking which all depend on where you live. high rise apartments will often have an associated parking garage that runs probably 200-400/month. some don't and some may just get you a small discount in a garage next door. more residential areas, ie not downtown, have street parking. some streets are free. those areas also have residential parking for cars with permits (need to be registered, insured, and live in philly to get one, 25$). parking can be super easy and right next to where you live or take 10-20 min to find depending on when you're driving in. philly is def a city where you dont need a car, but can have one. if you're willing to walk a bit, parking is never hard. &lt; sorry, but "parking is never hard" is not true in philly. if you're hoping to live within a 5 block radius of the hospital and don't want to pay &gt;$200 a month for parking, parking will definitely be hard. &lt; depends where you live. parking in center city is challenging. parking in grad hospital, point breeze, fishtown, northern liberties, washington square is doable. jefferson hospital is in center city so parking around there would be hard if that's where you live.</t>
  </si>
  <si>
    <t>&lt; Anyone know if Jeff's hospital has paid parking for residents or if we would need to buy a permit? For those of us driving in. &lt; no paid parking, sorry. you will have to buy.</t>
  </si>
  <si>
    <t>Anyone running into last minute lag trying to submit their ROL? &lt; yeah i can't get the website to refresh</t>
  </si>
  <si>
    <t>When its all said and done, Zillow will be mostly determining my rank list. Wherever 25% of my takehome stipend (after tax) gets me the nicest apartment, thats where im at. Call me spoiled, but my priorities are granite countertops, stainless steal appliances, fitness center, +/- pool. We don't get time to travel or "go out" too much in residency, I want to love where I live. Anybody else a fan of Zillow? &lt;TRUTH. Im tryna live. &lt;&lt; huge truth. Zillow was my best friend the last 3 weeks &lt;you don't have to steal your appliances in residency, you do get paid &lt; gotta buy a house!!! &lt; Hahah, shoutout to the person that caught and capitalized upon my steel/steal typo. Leaving it as is cause you deserve it. &gt; granite is dead. quartz or bust.</t>
  </si>
  <si>
    <r>
      <rPr>
        <rFont val="Arial"/>
        <sz val="10.0"/>
      </rPr>
      <t xml:space="preserve">Another big one: places where you can live near the hospital. Huge QOL boost if you're not sacrificing an hour a day to commuting &lt;if you live an hour away from the hospital home call might as well be in-house call without a post-call day. driving an hour in to see if your thyroid has a hematoma will result in nothing but pain for you. &lt; I think they mean 30 mins each way, and also at UCLA where there are multiple sites it is impossible to be &lt; 20 mins from all sites. It's just how it goes. &lt; all Zillow lovers need to go watch this SNL skit </t>
    </r>
    <r>
      <rPr>
        <rFont val="Arial"/>
        <color rgb="FF1155CC"/>
        <sz val="10.0"/>
        <u/>
      </rPr>
      <t>https://www.youtube.com/watch?v=yEfsaXDX0UQ</t>
    </r>
    <r>
      <rPr>
        <rFont val="Arial"/>
        <sz val="10.0"/>
      </rPr>
      <t xml:space="preserve"> &lt; As a Zillow fanatic for years, I felt so justified when this came out</t>
    </r>
  </si>
  <si>
    <t xml:space="preserve">Prestigious name vs somewhere nice to live like Miami? PLEASE HELP. is it so dumb to rank miami and jeff over harvard/hopkins/stanford? &lt; your options will not be limited by going to miami. if you liked it better, rank it higher&lt; I didn't get an interview to Miami, but if I did I would definitely rank it over Harvard and Jeff. So I don't think it is crazy, it just depends on your priorities and what will make you happy. &lt;it's a tough pill to swallow but i grappled with it too. if it makes you feel better i'm ranking a low tier west coast program above 3 top 10's &lt; OP here, thank you all for your input. this is such a difficult decision and i appreciate your opinions &lt; +1 regarding ranking a west coast program over 3 top 10s. I think that as long as you look over the alumni over the past few years and they are acquiring the type of fellowship or job prospects you would be happy with, then you shouldn't really worry about prestige beyond that. &lt; Another person doing hte same thing. Wow, with all of us putting this low tier west coast program up, one of us might end up at the top 10! &lt; Thanks guys. I ranked them over the big dogs. happiness matters &lt; yeah i mean the programs you guys are listing as still big name programs. Will echo what was said above - you wont be limited afterwards. </t>
  </si>
  <si>
    <t>Kinda, when Philly, Boston, and California are also great places to live</t>
  </si>
  <si>
    <t>Case Western vs Duke? pls help...!! &lt; If you like trauma-type stuff, Case Western is a fantastic program. Duke is pretty well-rounded in specialties, but a tad weaker on peds compared to programs with massive children's hospitals. Both are fantastic and prestigious programs, so depends on what you want. &lt; Case peds is weak too. Probably better than duke in everything else from what is ee</t>
  </si>
  <si>
    <t xml:space="preserve">Certified, paid and verified means we good right? &lt; yes &lt; i have enormous anxiety over whether or not this is correct lol, even though I know those 3 little words means we are good. </t>
  </si>
  <si>
    <t xml:space="preserve">Ohio state vs mount sinai vs Iowa? &lt; Mount sinai &gt; Iowa&gt; OSU &lt; I would put Sinai and Ohio over Iowa tbh. Iowa is kind of in the middle of nowhere and the other two are just as big name wise </t>
  </si>
  <si>
    <t>anyone else take awhile deciding between how to rank their #1 and #2 and therefore didn't send a LOI letter....and now wondering if that will impact your chances at your number one.....or is it just my neurotic self.... &lt; same boat here, kinda glad i didnt. really split between 1 and 2 and now just letting nature take its course without sending loi &lt;&lt; yep, same here &lt; +2</t>
  </si>
  <si>
    <t xml:space="preserve">&lt; resident here. Seeing the process on the other end, i really feel like LOI dont matter much at all. Im at a top 10 program and I honestly cant envision our PD altering the rank list based on a love note from an applicant. They want who they want. If that matches up with what the applicants want, thats great. But you telling a top program that you love them is like telling a supermodel you think they are attractive... they already know. Long story short - rank who you want to rank and dont worry about anything else. </t>
  </si>
  <si>
    <t xml:space="preserve">anyone have MEEI resident case numbers? comments about resident's there not being surgically well trained but i seemed to remember their numbers were good to go by 4th year &lt; how can we tell if case numbers are legit &lt; You have to talk to someone in the know. Low numbers can be bad, but high numbers doesn't necessarily mean good, if that doesnt mean that they get autonomy &lt; Resident here - case numbers mean very little. I know people who logged tons of thyroids as 1/2s when they were just retracting or just suturing at the end of the case. And on the flip side some residents are 'too' honest and probably dont log enough. So its very very hard to tell what the numbers mean. A better question to ask the chiefs is if they feel confident operating independently. A program that pumps out fellows might be an academic powerhouse... or it might signal that people arent comfortable operating and want more experience. And this is very person specific too. I wouldnt base your rank list on case numbers. </t>
  </si>
  <si>
    <t xml:space="preserve">Meet all graduation milestones by the beginning of their 4th year - the otology experiences are backloaded (dedicated rotations as 4s and 5s) so they do more of that later but by mid 4th year have all case numbers met so case numbers are pretty strong &gt; that's what i thought, how come there's people saying chiefs there weren't surgically independent then? &gt; seems to be something perpetuated by others.. other who have done subis here can likely weigh in, but their chiefs go on to a lot of the best fellowships arond and seem to be very surgically competent -- see the A vs. B threads when MEEI comes up to see those discussions  &gt; okay perfect. i just wanted to double check. thx &gt; The main issues I’ve heard are being super top heavy with hands-on attendings. Not the type of place where senior residents are running a room autonomously. &lt; Senior residents running rooms without attendings anywhere is becoming less common as attendings are less and less frequently allowed to double book simulatenous cases.. that doesn't equate to poor surgical training but its a different issue.  A VA will allow you more of that and MEEI doesn't have one.. but for being "top heavy" another faculty person wrote something about that further down when discussing Iowa "Faculty here:  Most programs are "top heavy"  It is a matter of experience and knowledge.  No one is letting a PGY1 do a parotid or stapes.  As an intern you need to learn patient care, how to do floor work, how to discharge, how to sew up lacs, open and close big case,. In clinic, you will scope patients and learn the anatomy of the nose through a scope which is vital before you go into a FESS with a microdebrider.  You will also learn to use a microscope and clean wax out of an ear.  You need to learn how to use your hands and the microscope, before you do delicate ear surgery.  It is baby steps and training.  Nobody runs a full marathon on their first day of running.  You are building skills and the trust/confidence of your attendings. " &lt; My main worry is that the MEEI hyperemphasis on research comes at an expense of the clinical. my number one goal is to become a great surgeon. &lt; Some of their non-T32 residents come out with 10-20 papers. Something has to give. Whether it's surgical skill or personal life, there is close to zero chance they all have great personal lives and come out research and surgical beasts. Everyone says it's their surgery that is lacking. That said, they still do great fellowships, so whether it matters that they aren't amazing at every surgery may not matter. Maybe what matters is the research + being good at whatever they were trained to be good at in fellowships .This discussion also applies to Stanford and Hopkins. Notice that Michigan is never discussed in this way. And if you look at Michigan residents, they dont leave reisdency with a ton of pubs like those 3 programs do. Instead, they come out wiht a respectable amount of research experience, but not crazy. I think that is telling. </t>
  </si>
  <si>
    <t>I really never understood this line of thinking and as someone with significant research experience (basic and clinical), I wanted to chime in. In residency, you're never going to give up surgical time for research time. No attending is going to tell you to leave the OR to go to lab. No chief resident is going to tell you to skip call this week to write that paper. Every program that is non T32 has 3-6 months of research time and that's when you do research. Saying these programs sacrifice resident surgical skill for research makes no sense in particular when honestly residents are no where near the skill level of a PhD grad student, postdoc, or even a more senior tech in the lab. the reason why residents at these programs get so many publications isn't because they are giving up OR time, but because the institution has a structure in place to pump out research whether it is coordinated cores, colloborations with basic science labs, clinical coordinators and support staff, etc and encourages thinking about research early so that you hit the ground running during your research rotation. not to mention, faculty that know resident research capability and time often can tailor projects that are doable for residents and these faculty exist at these programs. The only time i think that is possible for a resident to sacrifice surgical skill for research, and this is a stretch, is if they decide to go to lab, do chart reviews, analyze data, etc in their free time at night instead of preparing for the OR the next day. and even then, that is a stretch and would probably hit your personal life more than your surgical training. that being said, all those programs don't require x number of papers, it just happens for the reasons above. so that's not a requirement &lt;I would disagree with the "don't reqire x number of papers" part. Many of the programs expect you to publish at least one paper per year. You wont get fired if you dont have one for a single year, but you stay home an cover call while everyone else goes to AAOHNS,Trio,COSM. And you will hear about it at your yearly progress evaluation.</t>
  </si>
  <si>
    <t>I'm one of the senior residents at MEE- I don't know exactly how to answer this since it seems kind of vague but like the person to the left said, clinical training is most important for us.  We operate everyday and all day and then, if you are on a lighter rotation, you can use your personal time to work on research (or not).. people graduate with all kinds of numbers and quality of publications.  We have great research opportunities so getting stuff off the ground may be easier, but clinical training is the focus of our program.  Someone said that you have to sacrifice being good at research for being good at clinical and OR stuff.. why?  A lot of the programs have great surgical curriculums and you can get training at a ton of great places-- they are all designed to make you a good surgeon.  A lot of places incorporate research into training to make you an academic surgeon as well-- no program is perfect, but we have a lot of attendings, a lot of great surgical mentors, and are heavily invovled in the OR.  At the end of residency, I feel competent in all the surgical subspecialties, I feel like I can independently operate and that I got as good clinical training as any other program I was considering (and I guarantee you that seniors at other places feel like that too).. happy to discuss further and I know that rank lists are due now so I'm sorry I couldn't address this sooner but rest assured that wherever you guys end up, you are going to get good surgical training and come out as competent.  My senior residents when I was a junior were all extremely competent, and those that have returned as attendings are excellent surgeons and teachers so anyone who is on the fence about it, I would say to reach out and talk to anyone you know at programs like ours, Stanford, or any of the other places that get named to the left.. ask what types of procedures we are doing and what types of procedures people feel comfortable with when they graduate and I'm sure you will be reassured.  Lastly, there is one longitudinal research requirement (you have two research blocks so it is a requirement from those blocks of time so you are accounted for) which people use for everything from basic science to literary projects to second degrees.. other than that, its totally up to you.  Yes, most people do research because others around them do research and its a fun way to approach clinical problems from a diferent angle, but people have graduated without doing almost any to doing a ton so its dependent on the person as well.</t>
  </si>
  <si>
    <t>Stupid to rank more "academic" programs with good clinical training highly if I'm pretty sure I wanna do general, maybe PP? &gt; nah, rank with your gut. you don' t know what's gonna happen in 5 years &gt; just don't wanna be an outcast when i am clearly not heading to fellowship/academics haha &lt; are there places that are known for discouraging private practice? or vice versa &gt; without away rotations, its gonna be hard to answer this unless you've talked to faculty. i know that top academic places operate more like privacademic model which kinda fuses both worlds. at those places, i dont think anyone is discouraged either way. look at an academic program's alumni. if you get 1-2/5 residents a year going pp, i think that's a good place for you.&lt; UCLA is honest about wanting to train future academicians. you can see it on their website and they reinforced it on interview day. if you think you want to do PP, it's probably not a good fit for you. this is just 1 example but i know of several others &lt; I felt a pretty similar vibe with UCSD, given that nearly all their residents have a built-in research year.</t>
  </si>
  <si>
    <t>I wanna do general and am at a place where my attendings often ask what fellowship I wanna do and will respond with an awkward glance when i bring up the idea of PP. It's annoying, but it won't change what I do, and I'm still getting trained well. However, I won't be able to look to them for great job advice, I don't presume.</t>
  </si>
  <si>
    <t xml:space="preserve">Thoughts on Iowa vs OSU? &lt; Iowa more well rounded and better known academically, but both strong. &lt; what do you mean by well-rounded? &lt; but iowa city thoooo &lt; lol why so many Iowa questions. Rejected an interview from there a few years back when I realized how isolated from everything else it was. Unless youve got family in the area (or Iowa is your biggest name interview) I would honestly go elsewhere. OSU is a massively big name program. This is a no brainer in my book. </t>
  </si>
  <si>
    <t>anybody have thoughts on Iowa vs. Penn? &gt; its nitpicking if you compare anything besides location which is significantly different. people will argue that penn&gt;iowa or iowa&gt;penn or say certain things, but honestly the biggest difference is the city they are in. everything else is too close to being equal. &lt; True that, and for those who have never been, Iowa City definitely takes the lead IMO. Gorgeous, clean, affordable, and super fun downtown. &lt; yep, totally agree with location being the factor. i think a lot of this A vs B stuff can honestly be resolved by considering the city the programs are in. on the flip side, Philly has everything a big city like NYC offers, is much cheaper, residents can buy homes, and is close to the shore, NYC, DC, etc. &lt; I've heard pretty good things about philly but never been, I'm glad to hear how affordable it is</t>
  </si>
  <si>
    <t xml:space="preserve">&lt; I hear nothing but respect from my attendings regarding Iowa trained surgeons. </t>
  </si>
  <si>
    <t>just a reminder to follow otobaddies on instagram if you want to connect with other applicants! you can follow who they follow instead as well! If you followed (and youre an applicant) and didnt get followed back send a message! &lt; Lit</t>
  </si>
  <si>
    <t xml:space="preserve">What is more important to you? Location or Prestige (presumed better training)? &lt; that's a personal question that is likely different for everybody. also i would be cautious about confusing prestige with better training. just because a program is ranked lower, doesn't necessarily mean you will get "worse" training.&lt; my priorities are prestige and training, then location. i've found few programs that have all 3, at least for my location preferences&lt; I agree it is hard to know for sure that a prestigous program will offer better training, but ranking must hold some weight. I have not found many with all 3 either and finding it difficult to know what is more important in the long run. It is for sure personal but interested to hear others rationale. </t>
  </si>
  <si>
    <t>My number one concern is training, second is prestige and QOL (weighted equally), third is location. Reason prestige is important is because i want all doors open for me when i graduate so im not limited in what i can do or what my career will look like. Granted you can have a fantastic academic career coming out of any program, its MUCH easier from a well regarded one &lt; Opposite for me. Location and QOL (which are linked) really all I care about. I've come from nowhere state school undergrad/med school without any issue so far, I know its possible to get anywhere I want from any program. I'd rather enjoy my 5 years with a great QOL for the family and dogs. &lt; You sound like a medical college of georgia typa guy/gal &lt; Haha, not even that region, but based on this comment, I am very excited to hopefully meet and work with the georgia folks someday &lt; they own homes, attend the masters tournament when its in town, go boating on the lakes and all have dogs &lt; My people, haha. Its good to know they are out there in this competitive field &lt; I’m all for the QOL discussion. Most of us are 25-35 and have sacrificed a decade+ to get here, at some point it’s okay to consider lifestyle. I want to spend time with my wife, travel, have children, and stop postponing my enjoyment. I don’t feel bad about valuing a place with a sweet call schedule. &lt; Amen</t>
  </si>
  <si>
    <t>sorry to piggbyack, but for MCG - do they take 2 or 3 residents this year? i remember them saying 3 but the match website has only 2 spots listed? &lt; they alternate 2 and 3. This year they're taking 2</t>
  </si>
  <si>
    <t>can anyone speak to what it is like to live in Rochester, MN? I really like the Mayo program but worried about the cold and lack of things to do. &lt; Only visited Rochester, but have always lived in the midwest: The cold only opens up things to do. Downhill / cross country skiing, ice skating, sledding. Then in the summer you have boating, hiking, outdoor social events, etc. Really can't get much better QOL than the Midwest (https://livability.com/best-places/top-100-best-places-to-live/2019/mn/rochester) &lt; it's a SMALL town. the "skyscrapers" in the skyline are all Mayo buildings and the fun downtown area is literally a few blocks on one street. Full of nice Midwestern people, but pretty homogenous. Summers are hot/muggy and winters are cold. However, its a big enough city to have everything you need and if you are willing to make the 4 hour round trip, Minneapolis has everything else. &lt; I'm from an ACTUAL small town (n&lt;10,000, 2-3 stoplights downtown, buy a nice 3000 sq ft house for 150k)... Rochester is massive and more than I could ever want lol. &lt; Its actually really cool when a town is dominated by a school / hospital system. Everyone you run into is always so impressed as a doc-in-training and loves to chat with you &lt; The summers are definitely not hot/muggy. They're beautiful. The winters tho....not as fun but there's still plenty to do and even people from the south do just fine. Also, Minneapolis is only about an hour and 15 min away, not a 4 hour round trip &lt; everyone is a doc in training in Rochester, no one is impressed haha &lt; hahaha I was just abou tto say this, when I interviewed for the Mayo med school 8 years ago I distinctly remember one of the students telling us that hitting on people at the bars is hard, because literally everyone is a doctor</t>
  </si>
  <si>
    <t>Midwestern summers make midwestern winters worth suffering through &lt; And the Midwest has great people/culture +1 &lt; winters are very cold and prevent you from doing much outside e.g too cold to cross country ski for weeks, it's okay for a few years but it's a big adjustment if you're coming from a big city, the people in rochester are great and make up for the lack of diversity in activities...it just doesn't compare to a big city</t>
  </si>
  <si>
    <r>
      <t>FYI Vandy numbers are manipulated !!! Went from 0 to 14 on Feb 25. I pointed that out below and someone deleted it.</t>
    </r>
    <r>
      <rPr>
        <rFont val="Arial"/>
        <color rgb="FF000000"/>
        <sz val="10.0"/>
      </rPr>
      <t xml:space="preserve"> If you liked Vandy Rank it #1 &gt; Gunners dude.. come on </t>
    </r>
    <r>
      <rPr>
        <rFont val="Arial"/>
        <color rgb="FF000000"/>
        <sz val="10.0"/>
      </rPr>
      <t xml:space="preserve">&lt; damn that sucks. now i'm considering ranking Vandy lower bc i don't want to risk matching with that person &lt; Dont let the gunners win. Rank it 1 &lt; rank it 1 even if you didnt interview there &gt; </t>
    </r>
    <r>
      <rPr>
        <rFont val="Arial"/>
        <color rgb="FF000000"/>
        <sz val="10.0"/>
      </rPr>
      <t xml:space="preserve">If you look back at edit history, all of the programs went from 0 to X on Feb 25…looks like the sheet was created or modified on that day? &lt; </t>
    </r>
    <r>
      <rPr>
        <rFont val="Arial"/>
        <color rgb="FF000000"/>
        <sz val="10.0"/>
      </rPr>
      <t>good catch. This is why we need Sam's results soon. i gotta know the truth &lt; there are some ~mind games~ going on here today. just rank where you want to go first!</t>
    </r>
  </si>
  <si>
    <t>i get this feeling that one person who really wants to go to vandy is making all the negative comments about vandy &lt;+2</t>
  </si>
  <si>
    <r>
      <rPr>
        <rFont val="Arial"/>
        <color rgb="FF000000"/>
        <sz val="10.0"/>
      </rPr>
      <t>(BUMPED)</t>
    </r>
    <r>
      <rPr>
        <rFont val="Arial"/>
        <color rgb="FF000000"/>
        <sz val="10.0"/>
      </rPr>
      <t xml:space="preserve"> Sam could we get the results to your top 3 survey soon</t>
    </r>
    <r>
      <rPr>
        <rFont val="Arial"/>
        <color rgb="FF000000"/>
        <sz val="10.0"/>
      </rPr>
      <t xml:space="preserve"> so we can know the truth about program interest before match day. &gt; +30 &lt; wouldn't this defeat the point since inevitably people (even though they shouldn't) would change ranks last second for really popular programs? &lt; only if he releases it tonight or tomorrow before lists have to be certified &lt; OP here: i would want him to wait until lists are due then release it right away. That way it wont influence ROLs&lt; or just close the survey right now and then release so people can't try to change it &lt; I prefer it not to have an effect. People should just rank by preference&lt; fair point! &lt; is Vanderbilt just crushing everyone? &lt; IDK, vandy rose up late. I think that one is BS and just somone trying to get people to be scared. If you like Vandy, Rank it #1&lt; they also had later interviews!</t>
    </r>
  </si>
  <si>
    <r>
      <rPr>
        <rFont val="Arial"/>
        <sz val="10.0"/>
      </rPr>
      <t xml:space="preserve">Strongly recommend that he waits until after rank list deadline to release! +4 &lt;where's the survey again? &lt; </t>
    </r>
    <r>
      <rPr>
        <rFont val="Arial"/>
        <color rgb="FF1155CC"/>
        <sz val="10.0"/>
        <u/>
      </rPr>
      <t xml:space="preserve">https://docs.google.com/forms/d/e/1FAIpQLScw1HIAw-PtInLKmiqlafiTUqQwjc2A0iXoZsTIQJevJVjNdQ/viewform  </t>
    </r>
    <r>
      <rPr>
        <rFont val="Arial"/>
        <sz val="10.0"/>
      </rPr>
      <t>&lt; sam i think you've made it clear that you're not going to release before rank lists are due, but if you could consider releasing before match week it'd be appreciated!</t>
    </r>
  </si>
  <si>
    <t>I am going to hold on on reporting until March 15, black Monday. It takes about 4 hours to go through all the responses and tally up the results, so I want to avoid doing it multiple times.. So far there are a little over 140 repsonses. Thanks to all those that have sent in their lists. Best wishes to you all for a perfect match.
---sam</t>
  </si>
  <si>
    <t>today i realized how caught up in the process i was. I couldn't see the forest for the trees to save my life. In other words, i had a very microview of things. I stepped back and reflected on today being rank day and the Match being so soon, and i was filled with a sense of accomplishment. Regardless of what happens in the Match, getting to this point and applying to otolaryngology is an enormous feat. I encourage you to thank yourself for all of your hard work and recognize the strength you have to get to this point. Because if you weren't strong, didn't have tenacity in your bones, or didn't have the ability to jump over hurdles time and again, you wouldn't be here. You, my friend and colleague, are awesome in every sense of the word. Be proud of yourself. &lt; +3 Will you be my coresident? &lt; Thanks, I think everyone needed a boost &lt; wow, thank you +1</t>
  </si>
  <si>
    <t>&lt; thank you for the comforting and encouraging words! wishing you the best as well :)</t>
  </si>
  <si>
    <t>tulane vs wayne state, thoughts? pls and thank you &lt; wayne is solid except for laryngology because they dont have a fellowship trained one. Otherwise its good in my opinion and well covered especially H&amp;N. IDK about Tulane. hopefully someone else can help you out. &lt; wayne &gt;&gt; tulane. just more well rounded experience and more resources&gt; Detroit is cold af, but NOLA has hurricanes. &lt; even though Wayne does not have a fellowship trainied laryngologist, faculty still cover that scope</t>
  </si>
  <si>
    <t xml:space="preserve">You will get a comprehensive experience at Tulane. They have every subspeciality covered with no fellows to compete for cases with. </t>
  </si>
  <si>
    <t>Anyone know about Wake Forest's fellowship matches? +2 &lt; I don't have info for prior years, but I remember that one of the current chiefs is doing neuro-otology and I think the other two going directly into private practice. Really liked the program at Wake</t>
  </si>
  <si>
    <t>&lt; MUSC or Wake forest? +1 &gt; MUSC+2</t>
  </si>
  <si>
    <t>Does anyone know anything about Michigan's fellowship matches? &lt; cant remember exact deets, and dont think its on their website/emails. But i believe they mentioned during interview and I recall it being very good. I've just been hearing non-stop really, really good things about michigan, sure you'll get where you want to go --&gt; most recent is H&amp;N at OSU and UW, peds at UM</t>
  </si>
  <si>
    <t>Is it ok if the email I used for my NRMP username and my ERAS email are different as long as my IDs numbers are all correct? Not sure why I used different ones when I made the account but too scared to change anything now lol &lt;I did the same thing, and figure it's probably fine, the school has to verify you anyway</t>
  </si>
  <si>
    <t>&lt; idk how some1 would have the answer to this, just have to give it a try lol and get some personal exp</t>
  </si>
  <si>
    <t>Any1 breaking in a cold sweat thinking they'll be a bad intern? &gt; Yes lol&lt; omg yeah &lt; were doomed ahhhhh &lt; good luck to the future interns in Texas and Mississippi dealing with the inevitable covid surges</t>
  </si>
  <si>
    <t>Don't get sick in July.</t>
  </si>
  <si>
    <t>If your list is &gt;20, do you have to pay every time you re-certify or is it just the first? &gt; just the first &lt; thanks!</t>
  </si>
  <si>
    <t>for those that are anti-full practice authority for non-physicians, recommend you check out academy's advocacy and legistration resources. there is a lot of work that they have done, including providing easy-to-read updates on bills &lt; https://www.entnet.org/content/legislative-political-affairs &lt;see the page that says scope of practice issues. audiologists wanted to be the ones independently working up hearing loss without ENT referral</t>
  </si>
  <si>
    <t>gimme the jist of it. And yes i am against full practice for the non-physicians. There is a reason why docs go through 4 years of med school plu 3-5 of residency vs 2 years PA school. &lt; Get off your high horse lol, dang im embarrased to be a part of this entitled generation. We go to school that long cause we chose to. We are not better nor "smarter" than anybody else and med school is no tougher than most other career routes. I'm all for increased mid-level and ancillary staff roles. Let them do as much as they feel comfortable and stop making it a battle so they will refer to us when appropriate. Everyone knows an MD is likely to provide higher-quality audiology care than an audiologist, duh, but as a person from this type of community, I care more about patients in rural and poor inner city area's where there simply isn't a network of specialists (ideal scenario would be to get specialists here, but thats never gonna happen with our healthcare system). An audiologist there diagnosing hearing loss would be wonderful for that community. If they can't figure it out after a good ol college try, refer to us and hopefully the patient has the means to travel to our practice. Obviously I don't know the whole story because the AAO-HNS is much wiser than I, but that has always been my gut reaction to these issues. &lt; yes thats the intention but also a fairy tale. give an inch and they'll take a mile &lt;seriously, would love to know where this lone audiologist is out working in the boonies, eyeroll &lt; though I don't believe that we're necessarily smarter or better than our colleagues, to make the argument that the training process for other health-allied fields is equally rigorous as ours is absolutely ludicrous. "Let them do as much as they feel comfortable" will very realistically lead to overconfident non-surgeons independently performing surgery. It is our responsibility for the sake of our patients to fight for licensing laws that promote collaboration but clearly define what each person is allowed to perform independently. +2 &lt; The second commenter needs to understand that we are wayyyyyy more trained than advanced practitioners and thats why we have so much responsibility and the burden always falls upon us. This priviledge was earned through all the training we went through. Advanced practitioners do not have that training and do not deserve that level of responsibility over peoples lives. And im saying this in terms of the PA, NP and nurse anesthesists out there who constantly say that they can do everything a doctor can. The answer is no. You can do a lot and you are valuable to the team. But if you want the responsibility and the burden, then go through the training. &lt; Not to mention that expanding the scope of these practicioners rarely translates into them sharing the liability. That always falls on the physician.  &lt;liability follows the money. if APPs get paid $200k and areforced to carry $3M malpractice you better bet they will become the primary target in lawsuits.</t>
  </si>
  <si>
    <r>
      <rPr>
        <rFont val="Arial"/>
        <color rgb="FF000000"/>
        <sz val="10.0"/>
      </rPr>
      <t xml:space="preserve">I know this was discussed below and residents also commented, but this is really upsetting. It's a shame how OHSU handled the situation: 
</t>
    </r>
    <r>
      <rPr>
        <rFont val="Arial"/>
        <color rgb="FF000000"/>
        <sz val="10.0"/>
        <u/>
      </rPr>
      <t>https://www.medscape.com/viewarticle/946678</t>
    </r>
    <r>
      <rPr>
        <rFont val="Arial"/>
        <color rgb="FF000000"/>
        <sz val="10.0"/>
      </rPr>
      <t xml:space="preserve"> &lt; the OHSU applicants already got an email about this from the program, not sure why this keeps getting posted &lt; It's an ongoing story, new things are mentioned in the article &lt; i feel good about OHSUs ent department &lt; same, I ranked them 3 and i'm pretty hard pressed to change it based on some anesthesia fool &lt; any reason to be worried about accreditation status whatsoever since it involved different departments?&lt; i moved them 2 spots down on my rank list because despite the emails i still have a little bit of doubt. it's a shame that this happened to OHSU because i feel like their ENT department truly is amazing &lt; I feel confident in the ENT department there and I'm not letting this affect my ranking of them +3 &lt; If OHSU goes unfilled they should join the lawsuid for damages&lt; for those of you who said it doesn't affect your ranking, do you have concerns about the institutional culture? i get that the ENT department is amazing but it's the institution that i'm most concerned about. it's also tough because i've had no in-person experience there so I've been going off virtual vibes and conversations with my mentors &lt; from what I heard, its a very good work environment all around &lt; If you don't want to go to an institution that has sexism/racism/etc. then you should just not go into medicine. All hospitals experience this. OHSU just has a scandal about it. &lt; Id be more worried about Portland turning into a warzone again than getting sexually assaulted.</t>
    </r>
  </si>
  <si>
    <t xml:space="preserve">Maybe I'm a minority opinion on this one, but I don't think changing your rank list based on things like this or the tulane thing makes sense. You're operating under the assumption that things like this don't happen at other institutions - they almost certainly do. OHSU just has a public scandal about it. Every institution has their skeletons and it's unlikely you're going to attend a program where absolutely 0 bad things happen in your 5 years there. Just be committed to changing culture and speaking up no matter where you go. &lt; +1 the things that get brushed under the rug everywhere is surprising </t>
  </si>
  <si>
    <t>Anyone else (Asian) thinking about ranking NYC programs lower than they were going to based on all the violence? Truly concerned I'm ngl &lt; Asian in a NYC med school. Upper east side is super safe if your talking about cornell and sinai, though of course you should be mindful of your surroundings. I walk late at night and didnt have any problems. NYU medical area is also a fine part of the city. It gets more sketch when you head uptown towards bronx harlem, but my friend (Asian) who goes to Monte is fine. I found other cities to be more sketch. E.g., only place I was told to go back to China was philly lol &lt; am asian, personally not worried about these places that have been in the news recently (NYC, SF, etc). bad things happen everywhere, but probably more often in these cities just cause of the higher density of people (and Asians)</t>
  </si>
  <si>
    <t>Heard more racist comments in Boston than NYC or SF&lt; boston is known as the most racist city, check out the daily show on it</t>
  </si>
  <si>
    <t>Someone in the A vs B tab said UCSF's county is low volume. This was surprising for me to hear, considering it's SF's county hospital lol. Anyone else have any input? &lt;1 OR every other day (clinic other days) with several residents in each case, didn’t seem like they were getting a ton of early operative experience&lt; yes, this is accurate. Its 2 OR days and 3 clinic days per week. I believe there is only 1 full-time attending at the county hospital</t>
  </si>
  <si>
    <t xml:space="preserve">When are rank lists due for programs? is it also March 3rd?+1 &lt; Programs submitted rank lists on Monday  </t>
  </si>
  <si>
    <t>Asking for a friend: when do most programs require drug tests be done by? Esp earliest? +4&lt; July</t>
  </si>
  <si>
    <t>Remember to update the stats tab before match day. Youre all gonna do amaizing! Cant wait to see it!!!!</t>
  </si>
  <si>
    <t>I'm sure people ask this all the time but am I a lost cause if 3 of my top 5 have sent PIC to people but not to me? &lt; not a lost cause+1</t>
  </si>
  <si>
    <t>There was a lot of talk about STAR-OTO early in the season. For applicants that made a video, did this come up in your interview at all? &lt; it came up once, and it was a PD trashing it saying it was the worst idea ever. LOL &lt; Im glad this was a waste. No offense to anyone who participated but it just felt like one extra burden that would eventually become mandatory for students. The fact that it didnt give much of an advantage to applicants means it may not get wide adoption&lt; was it Penn PD?  &lt; no &lt;it didnt help at all, i didnt even get an interview at the place my mentor was at. total waste of time and i hope OPDO discourages this kinda bulls**t in future cycles, especially if interviews next year are virtual. an unnecessary source of anxiety and stress that wasn't needed &lt; I really disliked STAR-OTO and did not personally participate but it was described as an opportunity for personal development. You should not have expected to get an interview to begin with.&lt; same. didn't participate but if i had i think i would have hoped for an interview where my mentor was at, but never would i have expected one &lt;you all are kidding yourselves if you think applicants made this for "personal development" and not as a chance at an interview &lt; lol, true</t>
  </si>
  <si>
    <t>&lt; My PD wasn't excited about it bc he thought it would make reviewing apps more tedious. &lt; did faculty even look at Star Oto?  &lt; my PD also didn't like it&lt; i think it helped some ppl get interviews at programs where their faculty mentors worked, so it did have some value. not sure that it helped much beyond that &lt; maybe it just helps the designer's CV &lt; maybe, but i think over 100 applicants made a video so there must have been some potential for benefit? otherwise why would so many smart people waste their time/effort? fwiw i didn't make one but if i had i would have done it with cabrera muffly bc i really wanted a colorado interview and didn't get one &lt; cause type a gunners &lt; i participated bc faculty at my home institution were invested in it and i felt like i should support them in that / thought i might be looked poorly upon by mentors for not supporting it. a plus was the mentorship at another institution (this would have been a lot less valuable if aways were a thing) &lt; i made a video, felt it was a waste of time</t>
  </si>
  <si>
    <t>&lt; I am almost certian it helped me get an interview at the ONE place my faculty mentor was at, but nowhere else&lt; hey that's something. in this day and age, interviews are currency and each one is worth A LOT</t>
  </si>
  <si>
    <t>did anyone else get this "answer some additional questions" from WUSTL today? the day before ranks are due? +2 &lt; yes not sure if i want to send them my MCAT score because i bombed that test haha. may wait until after rank lists are due &lt; right?? They should clarify how they are using this information given it's nearly 24 hours before rank lists are due. Unlikely that WUSTL's list is up in the air at this point, but this doesn't feel great.&lt; if anything it's making me question where i put them on my list lol. between this and the SSN fiasco they've been acting very sus &lt; wait, so I was the only one who got the email asking for a photocopy of my social security card, passport, and a suitcase of federally-insured bonds to be deposited under a bridge in Forest Park?&lt; real talk tho, when is the deadline for programs to submit rank lists? wanna make sure i don't tell them about my disability before that &lt; didn't we answer the disability question on ERAS?&lt; i think so &lt; why is this not anonymous? I can't think of any reason why they would need this identifiable information+5 &lt; Did they only send this to people they interviewed? I interviewed and got it but was curious if it was a mass email or ?&lt; i got it and interviewed as well but it said "dear applicants" so i assumed everyone who applied</t>
  </si>
  <si>
    <t>why the hell do they want our MCAT scores &lt; i imagine they are linking it to our ERAS application data and running an analysis to correlate it with step scores, publications, etc. however, i would hope they would provide us informed consent and IRB approval before asking for this information via an email. i'm not sure if this would be more or less cringe-worthy than them using it for ranking us... &lt; lol what about people who are in medical school but didn't take the MCAT &lt; they may jsut be using it for internal quality control and not planning to publish it....but if its research that theyplanto publish, they need an IRB or exemption.</t>
  </si>
  <si>
    <t>Okay so as long as it says Certified, Paid, Verified, there is nothing else we need to do right? &lt; yup!</t>
  </si>
  <si>
    <t>i'm not studying at all for ENT/starting residency. i know of some that are. should i be studying? seems overkill?&lt; i'm not. if there's one thing i've learned from med school it's to not compare myself to what my peers are doing &lt; also not studying. going to enjoy this time :) &lt; taking a intern-prep course and feel like a dumbo, little tempted to study</t>
  </si>
  <si>
    <t>I'll be reading Baileys, Cummings, Pasha, and ENT secrets from cover to cover at least three times each before internship. Also starting a project in each subspecialty. Never too early to start gunning for that MEEI fellowship!</t>
  </si>
  <si>
    <t>where can you find the locations where programs' recent graduates went for fellowship OTHER than their website? A lot of programs don't list that</t>
  </si>
  <si>
    <t>deciding on and then entering 300 paired ranks with your SO has to be some form of marriage prep.... &lt; Tbh, being married has been a breeze compared to couples matching. I wouldn't wish the stress this has put on me and my SO on any human being.&lt;+1 for sure. i'll say that people thought i was nuts getting married in med school but man jokes on them, it's made it so much better</t>
  </si>
  <si>
    <t>who were the winners of oto rank? i don't want to screw up the tab &lt; any program with 9-11 pts is top tier. Keep in mind some data is still mising&lt; thanks! this actually lines up pretty well with my rank list haha, props to whoever came up with this</t>
  </si>
  <si>
    <t>anyone else still not get their GrubHub card from UTSW and can't get a response from the PC? i know it shouldn't matter but it was alledgedly $50... &lt; PC has been pretty bad with responding to my emails as well! I probably wouldn't sweat the $50 at this point since it's been so long since interviews. &lt; yup ROLs are in so no incentive to be nice now&lt; yikes &lt; I personally wouldn't bother... but that's just me</t>
  </si>
  <si>
    <t>do you think it's harder to match at Vandy or one of Hopkin's 2 clinical spots? My instinct tells me more people usually rank Vandy higher but the applicant to spot ratio sounds much worse for Hopkins, especially after talking to several coapplicants who are planning to rank the Hopkins clinical track high and 7-year track really low &lt; Vandy numbers are manipulated</t>
  </si>
  <si>
    <t>&lt; you'll end up where you're suppose to be &lt; okay thanks!</t>
  </si>
  <si>
    <t>Now that we have done all we can, how are you getting your mind off the thought of matching or not matching?  &gt; unfortunately I'm failing at this lol +1&lt; i've been doing medicine rotations to prep for SOAP just in case &lt; well this just added new stress. How should I be preparing for SOAP? other than making a plan do I need to be studying? &lt; no studying necessary. i would line up a couple faculty in your intented specialty who have clout in the field and would be willing to make calls for you. at least that's my plan &lt; finishing up research, no rest for the weary... x.x</t>
  </si>
  <si>
    <t xml:space="preserve">Two words: puppy. therapy. </t>
  </si>
  <si>
    <t>Anyone have insight on what it's like to live in Syracuse? &lt; cold +1 &lt;typical college (syracuse university) town/city, but with big hospitals too (biggest employers). Decent downtown area that's getting better. Low cost of living, nice apts very affordable. Lots of outdoor opportunities year round (fingerlake region, skiing, adirondaks). Cons are lack of food options (think one of everything, but not more), long winter (doesn't affect daily life but annoying to get a blizzard in late march). &lt;5 hours drive to boston, nyc and montreal</t>
  </si>
  <si>
    <t>&lt; lol</t>
  </si>
  <si>
    <t>&lt;more snow than Buffalo...tho not this year :) 
https://goldensnowball.com/
---sam</t>
  </si>
  <si>
    <t>duke vs stanford, surgical experience?</t>
  </si>
  <si>
    <t>Could be wrong, but weren't people saying how Stanford is below average on case numbers for tons of cases? &lt; stanford is close to 50th percentile for most of their cases so solid but not exceptional. idk Duke's #s but I assume they'd be a bit higher. &lt; Duke's case #'s are also around the national average &lt; Would be careful with case numbers, a lot of people stop logging cases at Stanford after hitting the requirement</t>
  </si>
  <si>
    <t>Better to go to a program with fellows or without? (More opportunities for networking/established contacts vs more opportunites for cases/experience?) &lt; think this depends on your goals. I want to do felllowship eventually, so going to a program with fellowships is a plus bc theres more contacts. might be a different take if you want to do PP</t>
  </si>
  <si>
    <t>Even though away rotations will be allowed this cycle, does it seem like most medical schools will be open to having away rotators at their program? My school just gave us access to VSAS and basically no otolaryngology programs have away rotations listed on the site yet.... also haven't been able to find information on individual program websites if they will be hosting students from other med schools. &lt; it may be too early to know for sure. i would keep checking back on VSAS and program websites through April&lt;keep checking &lt; I looked before the AAMC guidance came out and there are dramatically more aways listed now than there were then. I think many more will be added as we approach April &lt; yeah man pretty sure most, if not all, schools will have aways</t>
  </si>
  <si>
    <t>most programs are following AAMC guidelines, which says aways should not start until aug 1. This may change who knows. (https://www.aamc.org/what-we-do/mission-areas/medical-education/away-rotations-interviews-2020-21-residency-cycle)</t>
  </si>
  <si>
    <t>can anyone comment on the rhinology experience at UW vs. WUSTL? i'm interested in rhinology/academics and weighing these two options &lt; honestly wasn't crazy impressed with WUSTL rhinology. Not nearly as many attendings in the dept. for me my interests are outside of rhinology and saw it as a pro to me for WUSTL that the rhino volume wasn't crazy high to support more faculty. so, take that for what its worth! &lt; Rhino isn't one of UWs strongest sub specialties, but they aren't shabby. They just hired MEEIs fellow from last year and have 3 additional well known attendings with good volume. Residents going into rhino have matched well (most recently, last years chief is at UNC)</t>
  </si>
  <si>
    <r>
      <rPr>
        <rFont val="Arial"/>
        <color rgb="FF000000"/>
        <sz val="10.0"/>
      </rPr>
      <t xml:space="preserve">Bumping comment from below - has anyone received calls?: Did anyone receive a response after sending an LOI to MEE? I did not :( &lt; thought we were told on interview day that we would only receive generic post-interview communication, even in response to LOI &lt; i remember something like that too but couldnt remember for sure lol &lt; has anyone received anything non-generic from them? &lt; they have a history of RTM calls....would be interesting to see if they stopped doing it. &lt; The PD told us not to send an LOI and if you do, to expect a generic response only. &lt; did she say not to send LOI? &lt; i think the PD said she loves seeing them but dont be discouraged by their response. I didnt get a response at all after sending one though. Also curious about the phone calls from previous years. &lt; curious about the calls as well, has anyone had a call? </t>
    </r>
    <r>
      <rPr>
        <rFont val="Arial"/>
        <b/>
        <color rgb="FF000000"/>
        <sz val="10.0"/>
      </rPr>
      <t>Yes +1 (They did call me and said they were very interested and asked if I had questions</t>
    </r>
    <r>
      <rPr>
        <rFont val="Arial"/>
        <color rgb="FF000000"/>
        <sz val="10.0"/>
      </rPr>
      <t>); No +6; I could tell you but then I'd have to kill you +x &lt; does anyone know if they did these calls last year at least? &lt; per h/o PIC tab, there were calls last year &lt;Phone calls were definitely made this year, and know of an individual, not sure if it is rtm tho &lt; don't know about this year, but MEE def has made RTM phone calls in the past. i dont know when in the cycle they were made but they were made in the past for sure. maybe the PD's emphasis on telling us not to expect anything was because this year was going to be different altho i think that's optimistic thinking from my end lol &gt; Ugh I wish this would've been clear on interview day</t>
    </r>
  </si>
  <si>
    <t>I just don't understand why people care. At this point you know if you have gotten a call or not. And either way it shouldn't change your rank list. I get that people are stressed but the solution is to not go on here and stress about it even more &lt; people who ranked the program highly probably just want to know if they have a chnace or not. I don't think its about chankging rank lists. &lt; +1 &lt; They have a chance no matter what. If other people are RTM those people still need to rank those programs highly to take those spots. I just don't see how this information is at all useful. Either you are the one getting the RTM call or other people "may or may not" have gotten it because it's an anonymous online forum and people can both say whatever they want and conversely those who got the call have no incentive to tell you. &lt; knowing youre in a program's top 5 vs anywhere from 6-50 is useful. &lt; People are just trying to figure out where they will likely spend the next 5 years of their lives....this wait is killer &lt; I agree its useful to know whether you're top 5 but the only people who know are the ones getting RTM calls. If you didn't get it it doesn't mean you're out of the running or even that you're not top 5. I know it's stressful, I'm tired of waiting too, I just don't think that fixating on this issue actually gives anyone new information and just creates more anxiety. &lt; I hear you, I just think I've max-ed out on anxiety, and additional information will only make me feel better at this point. Even if it means I am slightly less optimistic&lt; yeah i get wanting to know. it would be amazing to either be told you're rtm or know for a fact rtm calls were NOT made. but this in between of well maybe they're not making them vs well maybe a few people did get them and I wasn't is just adding anxiety and stress for no reason. i mean technically even if you got a you are not RTM, you could still put that program 1 in your rank list and it should technically not change anything about how you're ranked. i get it - anxiety blows but there's no way in this world to know where we rank until March 19. But its 24 hours until we literally can't do anything and then we can just forget about this. make your list, accept that you might never know if you're rtm and don't let that hurt your ego or take it personally and try to get thru the next 24 hours - 2 weeks</t>
  </si>
  <si>
    <t>Sorry to derail the chat from match stuff, but does anyone have advice for an M3 on choosing where to do an away rotation (assuming one happens in Aug)? My home program is a very well known program that I am hoping to stay at but I want to do an away as well. &gt; prob do another in the region to solidify your regional ties &lt; would consider doing one in a different region if that's where you wanna be (ex: if you're on East Coast, but want to go to California) or doing one at a top program you really love to try to guarantee an interview (Vandy, Mount Sinai, Penn, UCSF, MEEI, Michigan etc get lots of away rotators) &lt; ftr, Vandy very explicitly does not grant interviews to each rotator &lt; yeah, programs might not guarantee an interview if you do an away there, but it definitely helps a lot towards getting an interview and matching there if you do an amazing job on your away. lots of programs place a ton of stock into aways - Michigan matched 5/5 who did aways or were home students last year, Vandy matched 3/5 who did aways &lt; fair point&lt; if you are a strong applicant on paper who would get a II anyways, an away might just hurt you. i would echo previous sentiments and try to do an away to open up a geographic region by getting a letter from a prominent faculty in the area&lt;OP here, Im from the midwest and was thinking about trying to do an away at Vandy because it seems like a better fit for me than some of the other midwest programs...should I reconsider?  &lt; I would do an away at vandy if that's where you really want to go. if this year has taught all of us anything, it's that our perception of our strength as an applicant is greatly inflated. it's hard to say what kind of applicant on paper would get a guaranteed II at vandy, so you could still miss out on an II at a place you really want to be. doing an away there and excelling could bump up your chances&lt; i have heard that a lot of rotators at vandy don't get invited back for a II which is why i would be wary. i was suprised to get a II at vandy this year because i didn't use a signal, LOI, virtual rotation, or StarOto. however i noticed in all of my interview rooms there was a focus on my leadership experiences, so i think if anything leadership can help set you apart at vandy &lt; true, they have a great leadership curriculum that they talk a lot about</t>
  </si>
  <si>
    <t>I feel like Michigan and Vandy come up on this every year as being hte most desireable overall programs &lt; its because they are</t>
  </si>
  <si>
    <t>Current resident, hindsight 20/20: if you really like a program, do the away and kill it. Sure, if you don't perform well or say the wrong thing to the wrong person, you run the risk of being blacklisted, but your chances at matching are infinitely higher and almost guaranteed if you do well and the residents like you. You can have the sexiest application, but we would always take someone we know is awesome over running the risk of matching someone who looks good on paper but doesn't fit.</t>
  </si>
  <si>
    <t>Vandy and Michigan have a lot of residents that did aways at their program. This is true across the board at top programs. If you want to go somewhere, you usually improve your odds by doing an away and busting your butt.</t>
  </si>
  <si>
    <t xml:space="preserve">i've basically decided that i'm done making my list. i keep fiddling with it as there's so many things to weigh... but i think i'm done and i'm relieved. others probably would not have come up with the list i did, but  given location and wanting what is best for my training while simultaneously wanting what's best for my family - it's the best i could do. I encourage people on here to go with your gut and not let prestige carry you too far away from things that are really important to you. &gt;&gt; I feel this so hard. Thanks OP for the encouragement. </t>
  </si>
  <si>
    <t>guys i'm honestly really upset about the ohsu thing. i loved their program and was planning on ranking it top 3 but now am reconsidering. is anyone else in a similar boat? &lt; Same here, also previously considering top 3 but now second-guessing. The fact that the EM professor is quoted as having said "It's never worth reporting. Never." is such a worrying indictment of the institutional culture.  &lt; see link below &lt; they're def going lower on my list. As a female, I'm really nervous about training in such an enviornment &lt; To anyone reading this don't let this lawsuit influence your ranklist. The perp in this lawsuit isn't going to be sexually harrassing you if you go to OHSU. This stuff unfortunately takes place and needs to be addressed at many institutions, not just OHSU, and you shouldn't condemn a great place to train based on one non-ENT resident's actions.  &lt; To anyone DNRing OHSU ENT residency program over this, that's as stupid as ranking BIDMC #1 because of its Harvard affiliation. You pick your residency based on the ENT program alone- the broader institution's non-ENT prestige or scandals are pretty irrelevant &lt; another way to look at this - likely happens everywhere, so may be better to be at a place where it has blown up and they have to make drastic change</t>
  </si>
  <si>
    <t>Dr Wax is literally one of the best humans alive. What happened is not a reflection on his program. This is coming from a co-applicant, no-one from OHSU is telling me to say this. For personal reasons I am not able to rank his program where i would want to if it were a different location, but i would feel very safe being in his program and the thought of me DNR'ing OHSU is almost unfathomable. (not that you are saying DNR, but i'm just saying)&lt; this is the vibe i got from my interview day. that's why i'm torn. part of me tells myself that a program's culture is separate from the institution but part of me is worried about a more pervasive institutional culture &lt; honestly, i think you are overthinking it. it's concerning, but it's important to not draw conclusions on an entire institution based on some unfortunate individuals &lt; thanks. i appreciate the honest opinion &lt; hope it helps. rooting for you, OP! &lt; this is a really sad story, and it's always tough to see how this stuff occurs and is handled at an institutional level. I would venture to say that this problem is not a OHSU specific problem, and instead a reflection of our society as a whole. I wouldn't let this be the reason you don't go to OSHU, and very much echo the sentiment that Dr. Wax seems like he is a fierce advocate for his residents and their wellness. +4</t>
  </si>
  <si>
    <t>Hi all, I am an oto PGY3 at OHSU. We have been reading your concerns and are disheartened to have read about the actions reported in the lawsuit you have all seen. This came as news to us all, and we wanted to take the time to address the situation from our perspective and hopefully allay some of your fears about training here. While I cannot comment about the lawsuit itself, mostly as I am not well versed in everything that occurred aside from reading about it online, I can assure you all that our department respects and protects female residents. I have felt well supported throughout residency and have never experienced any discrimination, whether it be from our department members or other hospital staff. Our program director and chairman check in with us as a resident group frequently and are extremely approachable. If any issues were to arise of this nature or otherwise, I would not hesitate to report it to them (or really any other attending physician) and know it would be well taken care of. We have opportunities for career mentorship from our female attendings and male attendings alike. I have never felt like this mentorship or my training as a whole has been affected by my being a female resident. I have also not observed any instances of sexual harrassment, or harrassment in any other form, during my time as a resident here. It has saddened all of us to see that these kinds of acts still occur in our society and workplace, but we feel strongly that there is no departmental or institutional culture at OHSU that would suggest these acts to be appropriate. If anyone has any questions or would like to speak to one of us about this further, please do not hesitate to reach out. We are more than happy to honestly and transparently share our experiences.</t>
  </si>
  <si>
    <t>Hi, senior OHSU female resident here:   There will be a couple of posts from members of our program, because we are all super disturbed by what's been going on, like you all must be.  We've gotten together and are working on what our response as a program will be, but thought it was important to reach out to you guys now with the rank lists being due so soon. I can not speak to the experiences of other women at OHSU and in no way mean to diminish their experiences, but can tell you what my own experience has been, within the ENT department. 
1. We have a FIERCELY protective program director and chair. I do not think there's even the tiniest chance that if one of us had reported this to Dr. Wax, that it would not be immediately escalated, and not let go until there was some resolution. This has been true of so many smaller issues, and on something as terrible as this, he would 100% stand his ground for us
2. I have not experienced a culture of sexual harassment (or honestly any kind of bullying or harassment). Again, this is 100% my own experience, not the experience of other people. I find our attendings to be respectful, supportive, and friendly. And I will say my experience with the ED, ICUs, consulting services, etc has always been the same.  The friendly atmosphere is one of my favorite things about the institution and a big reason why I ranked them first
3. We have extremely strong female role models. Many of our attendings are female, many of them have families, and are eager to provide great mentorship. And they would zero percent tolerate this happening to one of our residents
4. We have a great camaraderie within the program. Our program has always been quite evenly divided in terms of gender, and I think we all have a sense of mutual respect and friendship. When this issue came up and we were talking about it as a group, it was not only the female residents chiming in. The male residents were also outraged and talking about ways we can improve both in our own actions but also at an institutional level. I trust my coworkers tremendously and it was truly shocking and terrible to find out about this
If you want to speak to any of the residents directly, please reach out! We are happy to talk more about our own experiences and OHSU as a whole</t>
  </si>
  <si>
    <t>&lt; I mean... this doesn't sound that different than the situation at any other school/program/hospital. Just look at the U.S. nationally. OHSU just happens to be in the public eye for the issue right now. Judge the program based on your interactions with the faculty and residents you met and have heard about in the ENT department. +2 &lt; Yup. Those stats are an indictment of the sad state of affairs for sexual harrasment in general, not OHSU. It's not like OHSU is some sexual assault-ridden outlier in a country otherwise filled with mutual respect and protection</t>
  </si>
  <si>
    <t>Hi All – I’m one of the senior residents at OHSU.  We are all saddened to learn of the recent lawsuit brought against OHSU, both because the actions are deplorable and because they do not represent the experiences we have had in the department we are lucky enough to call home.  I wanted to share my experience as the first female resident to have a baby in our program in almost 10 years.  During a time that could have been met with judgement and discrimination, I have only experienced support and accommodation.   Dr. Wax vehemently protected my time for maternity leave, rearranging rotation schedules to ensure there was no pressure to come back to work too soon while also making sure my co-residents were protected from my absence.  The faculty, both male and female, have gone out of their way to support my goals as a surgeon and as a breastfeeding mom.  From what I have heard from shared experiences among other new mom residents in other specialties, all have felt supported by their programs without discrimination as well.  I am happy to chat with anyone regarding my experiences at OHSU, both in our wonderful Oto department and at the institution as a whole (I was a medical student here as well).  Please feel free to reach out with any questions and good luck with the upcoming match! &lt;congrats on the baby! super glad to hear about the support for having a family in residency. the biological clock waits for no one</t>
  </si>
  <si>
    <t xml:space="preserve">&lt; thank you to all the residents who have posted. it means a lot to me as someone who had a great impression of ohsu on interview day and wants to rank it highly &lt; +2 &lt; just wanted to add, wow, as an applicant who had really good vibes from interview day, I think with all the residents, Drs. Wax &amp; Dr. Flint emailing and reaching out, it really speaks volumes!! </t>
  </si>
  <si>
    <t>Is it just me or do a lot of ppl from Vandy not go into fellowship?&lt;because theyre so well-trained...&lt; SUS &lt; Last years class had 4 who went to fellowship (HN at Penn, HN at WashU, Otology at Mayo, Skull Base Rhinology at UNC).  Year before had 3 (Peds at MEEI, FP at Stanford, HN at Kansas)</t>
  </si>
  <si>
    <t xml:space="preserve">what are the 6 ent programs that do clefts? colorado, ohsu... &lt; tufts &lt; arkansas&lt; minnesota &lt;vandy&lt;mayo &lt; suny upstate &lt; UC Davis &lt; UNM &lt;texas tech&lt; UT San Antonio &lt;iowa&lt;lsu no </t>
  </si>
  <si>
    <t>Almost every program I interviewed at has someone who is doing or will be doing clefts. Is ENT starting to take this from Plastics a bit? &lt; I had the same experience! Not sure if it's just a weird sampling I got in my interviews or if thinsg are changing</t>
  </si>
  <si>
    <t>What's the typical QOL in a research year?</t>
  </si>
  <si>
    <t>uchicago+1 &lt; thank you but why  &lt; not OP, but I feel like Rush felt like a more balanced program overall than UChicago in terms of the specialties.</t>
  </si>
  <si>
    <t>NYU vs emory in terms of training, QOL and prestige. Its not filled out completely in the Oto rank so i couldnt compare. Thanks for the help everyone</t>
  </si>
  <si>
    <t>People that interviewed at Zucker, did the current residents seem a bit off to you? Don't want to read too much in between the lines but they seemed both burnt out and unhappy &gt; that's what I thought too... like didn't seem to know each other well either</t>
  </si>
  <si>
    <t>What do you all know about UFlorida? I liked the program, but none of the residents or faculty I've talked to at my home instituation are very familiar with it &lt; really amazing program. people are definitely the highlight, everyone is incredible and so fun to work with. a great group of young attendings that came from top notch fellowships along with a good mix of older, established attendings that are well known in their respective fields. the chair Dr. Antonelli is a giant in the field of neurotology. Great place, good volume, strong head and neck, otology and rhinology. Gainesville is an amazing city to live in for training. &lt; thank you so much! This is incredibly helpful</t>
  </si>
  <si>
    <t>Does Sinai produce strong academic physicians? I cant seem to find any sources regarding where graduates go. A lot of them stay at Sinai it appears. &lt; the flashdrive had info on fellowship match, not sure if any more info than that</t>
  </si>
  <si>
    <t>i keep changing the middle of my ranklist. anyone else? finding it tough &gt; lol same, except my 2-5 &lt; absolutely. This is tough. &lt; every day</t>
  </si>
  <si>
    <t>You can certify more than once, right? &lt; yes</t>
  </si>
  <si>
    <t>Do we have to do anything special to register for SOAP?  &lt; No &lt; OP here, thanks!  Just didn't want to mess something up in case my dreams are crushed that monday.</t>
  </si>
  <si>
    <t>https://www.Oregonlive.com/portland/2021/02/tiktok-doc-harassed-portland-colleague-with-texts-photos-unwanted-sexual-advances-45-million-lawsuit-alleges.html</t>
  </si>
  <si>
    <r>
      <rPr>
        <rFont val="Arial"/>
        <color rgb="FF000000"/>
      </rPr>
      <t xml:space="preserve">I know this is outside of ENT specifically, but I am concerned to learn that OHSU's leadership at large appear complicit. What does it mean for an institution to (1) have a Sexual Misconduct Fund that (2) ran out of money???? &lt; this really sucks. I was planning to rank ohsu really high and now I have a pit in my stomach &lt; it gets worse. looks like Dr. Esther Choo, who has a significant Twitter following for gender and racial equality, is implicated in covering for the accused and helping him transfer residencies rather than holding him accountable (lawsuit: </t>
    </r>
    <r>
      <rPr>
        <rFont val="Arial"/>
        <color rgb="FF1155CC"/>
        <u/>
      </rPr>
      <t>https://beta.documentcloud.org/documents/20493473-jasoncampbellohsufedsuit</t>
    </r>
    <r>
      <rPr>
        <rFont val="Arial"/>
        <color rgb="FF000000"/>
      </rPr>
      <t xml:space="preserve"> ). I didn't interview there so I have no skin in the game, but this is tough to hear with rank lists due this week...</t>
    </r>
  </si>
  <si>
    <t>hey y'all, a few of us from OHSU responded to this in a similar thread a little bit higher up. please check it out and reach out to any of the residents if you want to talk more</t>
  </si>
  <si>
    <t>Any1 else really sad at the prospect of moving away from family and friends :(. Rank #1 for me is away. &gt; it's also getting very real that we will be moving away from our medical school friends +1 &gt; im not ranking my home program first, but part of me secretly hopes its where i end up &gt; +2</t>
  </si>
  <si>
    <t>Do you think anyone in history has ever gotten an AOA tattoo? &lt; cant imagine not at least 1 person in history &lt; who needs a tattoo when you can get that sick scarf</t>
  </si>
  <si>
    <t>Anyone know if Hopkins ranks applicants consecutively if they interviewed for both clinical and research tracks? &lt; did everyone get interviewed for both? &lt; no some people only applied for the clinical &lt; oh yes, thank you</t>
  </si>
  <si>
    <t>Can anyone speak to how actually top-heavy Iowa is? Some reviews on Doximity and previous spreadsheets make me nervous about quality/volume of surgical training, even though it's a research powerhouse, for sure. &lt; for what its worth, my program has hired a few attendings fresh out of residency from Iowa and they're all known to be phenomenal surgeons.  &lt; You will be in clinic a lot as an intern. The question is ultimately whether or not that matters. Iowa is known for training great surgeons, and "top heavy" just means you'll get more responsibility later. If you don't like this then it might not be the best fit for you, but imo what matters is the outcome. Whatever it is they're doing is working.</t>
  </si>
  <si>
    <r>
      <rPr>
        <rFont val="Arial"/>
        <color rgb="FF000000"/>
      </rPr>
      <t xml:space="preserve">Faculty here:  Most programs are "top heavy"  It is a matter of experience and knowledge.  No one is letting a PGY1 do a parotid or stapes.  As an intern you need to learn patient care, how to do floor work, how to discharge, how to sew up lacs, open and close big case,. In clinic, you will scope patients and learn the anatomy of the nose through a scope which is vital before you go into a FESS with a microdebrider.  You will also learn to use a microscope and clean wax out of an ear.  You need to learn how to use your hands and the microscope, before you do delicate ear surgery.  It is baby steps and training.  Nobody runs a full marathon on their first day of running.  You are building skills and the trust/confidence of your attendings.   &lt; Thank you -- this is incredibly helpful. It is less about wanting to avoid the necessary, gradual steps toward autonomy and about making </t>
    </r>
    <r>
      <rPr>
        <rFont val="Arial"/>
        <b/>
        <color rgb="FF000000"/>
      </rPr>
      <t>sure</t>
    </r>
    <r>
      <rPr>
        <rFont val="Arial"/>
        <color rgb="FF000000"/>
      </rPr>
      <t xml:space="preserve"> that by the end of PGY-5, I'll have had the opportunities to become an autonomous and confident surgeon.</t>
    </r>
  </si>
  <si>
    <t xml:space="preserve">Did a resident transfer from UW to WUSTL? I thought I remembered hearing this and curious why &lt; Her fiancee was a resident in St Louis and moved to be closer. WashU had an open position because they were expanding so the position was backfilled </t>
  </si>
  <si>
    <t>Does this mean there is an open job at UW? If so, what year? &lt; prob not, shes out of residency now &lt; This was a few years ago</t>
  </si>
  <si>
    <t>F</t>
  </si>
  <si>
    <t>appreciate this so much, first and foremost pick a program that will support you
&lt;if you know you will need support during a crisis situation,ignore the advice below. 
FIRST, pick a program that will train you well; .second, pick a program you will be able to complete. 
third, pick a program that has the same individualism vs collectivist views as you.
if one of your fellow residents gets sick, pregnant, depressed, or fired, you will be the one asked to pick up the slack. dont expect anything from your fellow residents that you wouldn't do yourself. if you ask a PD or resident for an example of how they handled one of these situations, be prepared to be asked how you stepped up to help a fellow student during a similar situation. &lt; drowning in koolaid</t>
  </si>
  <si>
    <t>Anyone have thoughts on UT-San Antonio? Do you happen to know where previous graduates have matched for fellowship? Also does anyone remember their call schedule? I am trying to decide between there and Mayo Clinic Rochester. The difficulty is San Antonio seems better for location than Rochester. Would love to hear others advice/input. Thanks!</t>
  </si>
  <si>
    <t>Hey! I am a junior resident at UT San Antonio. I hope i can answer some questioons. 1. We tend to have a heavy facial plastic pedigree, such that a FPRS accredited fellowship is being discussed here. A breakdown: Current outgoing chiefs: One endoscopic ear fellowship, one general PP. last year - two general private practice. Year before that: One Peds and one Facial Plastics. Before that: One facial plastics and one general. Before that: Facial plastics and general. 2. We are q4 home call only at one location. This is during PGY2 and PGY3. As a PGY4/5, you are backup call at home and they typically do one week in a row per month and rarely need to come in. We work one full weekend a month on call which is at home and you round, can go home, and then manage consults which is always a mystery what may come in. Our facial trauma is q6-7days and tends to be relatively busy (level 1 trauma center). IMO, San Antonio is a really great place to live as a resident. Very affordable housing (I have a 2100 sqft new home, garage, yard, etc about 7 mins from hospital for ~20% of my dual income take-home), more suburban and easy to get to places. Close to Texas Hill Country (my wife and I go wine tasting on the regular). The blend of Texas German and Mexican culture is so awesome here. COVID is cooling down which means the return of live music scene in Texas, summer festivals, BBQ etc etc. Let me know if I can answer any more questions.If I can say one thing, the resident group at UTSA are truly genuine, sarcastic and easy going folks (no bias here!)&lt;thank you so much! This is super helpful. Do you happen to know the instituations where the previous graduates matched for fellowship? If so, can you please add it above? Do you get a post-call day? SA seems like an awesome place to live! &lt; There is no official post-call day, but usually get any resident who was busy on call the night before out by noon. I'm a current Med student and regularly saw attendings and senior residents encouraging the post-call juniors to head home to get sleep before noon. They would only stay if it was a case they were really interested in.&lt;good to know, thank you!</t>
  </si>
  <si>
    <t>Hey UT resident here again -- the recent matches/locations are: Endoscopic ear (Australia), Peds (George Washington in DC), Facial Plastics (cosmentic fellowship on east coast), Facial Plastics (Baylor), Facial Plastics (Minnesota). Our current faculty trained at OHSU and Minnesota.&gt;thanks so much! very helpful.</t>
  </si>
  <si>
    <t>Stanford vs. Duke vs. Michigan? Is location enough to just go for the west coast?? &lt; YESSS &lt; i think michigan is the best training but location matters too. you won't be closing any doors with stanford or duke if you want to prioritize location &lt; anyone who isn't from California should look up what your after-tax income would be, looking at ~$20,000 in taxes as a PGY1. the "salary bump" is a joke &lt; Michigan has pretty high taxes as well. its just weighted toward property taxes instead of income taxes</t>
  </si>
  <si>
    <t>my personal ranking would be michigan &gt; duke &gt; stanford. ann arbor is low-key a gem and NC is a great place to live as well. bay area is a bit overhyped especially for the cost&lt;+1 for Ann Arbor as a Wolverine &lt; A lot easier to live comfortably as a resident in Durham or Ann Arbor. Can buy or rent reasonably. Bay Area is going to mean using most of your paycheck to live in an undersized apartment with roommates &lt; that stanford housing stipend aint cutting it &lt; yup especially since it also gets taxed &lt; &lt;+1 the best advice I got was to try to pick a place that minimized out of hospital worries/concerns. imho residency is tough enough on its own, don’t have time to worry about how you’re gonna live</t>
  </si>
  <si>
    <t>Hey guys! Friendly reminder to certify your rank list ASAP and just re-certify if you change your mind. Try to avoid the heavy server load on March 3!</t>
  </si>
  <si>
    <t>Anyone remember if Emory gives a post call day off during junior call years?&lt; I think zero post call days &lt; Dang okay, that q4 call lookin real rough right now&lt; yea they mentioned call can be rough</t>
  </si>
  <si>
    <t>Anyone know details on Kansas call? it's not on the call schedule sheet. &gt; Discussed below, 6-8 calls/month in house at KU with post-call day (so ~Q4ish), all of PGY2 and 3, PGY4s do take some primary call. Missouri call pool is similar frequency but home call without post-call day, less busy than KU pool &gt; Oh my bad, thank you though &gt; NP happy to help!</t>
  </si>
  <si>
    <t>if you only sent in step1 on ERAS and now have step2 that you want to send out, do you just click resend scores and it automatically includes step2? &gt; yep, i hit resend, then next day under summary it showed both scores</t>
  </si>
  <si>
    <t>is ucla really the worst call schedule in the country? &lt; yepp &lt; any program that covers multiple hospitals across a city is going to necessitate more frequent call &lt; its funny how UCLA has developed that reputation on this site. Probably not THE WORST, but seems like its pretty bad. I think home call with multiple hospitals that are far away + LA traffic is really what gets you. Also certain rotations seem like they have very frequent call (q2 at CHLA??) &lt; wat is sleep &lt; UCSF QOL used to be the worst (even worse than LA) but may be improved with night float? anyone know what frequency NF? &lt; Just to clarify, you don't cover multiple hospitals on home call at UCLA. You just cover the hospital you're rotating at. The hospitals are spread throughout LA, but you never have to drive to multiple hospitals across the city on call. &lt; That’s actually a really good point, with every one of these city programs they’re either driving around to multiple hospitals each night or they’re taking more frequent call with multiple call pools. They have to cover all these hospitals in Dallas/Houston/LA/SF somehow &lt; +1</t>
  </si>
  <si>
    <t xml:space="preserve">the call you have  to worry about is not practice or small hospital call.  it is trauma call. you WILL have to come into the hospital every night you are on trauma call.if a program takes more trauma call your QOL will be worse. of course if you plan to take trauma call after residency (~$1k per night), then the experience will be worth it. </t>
  </si>
  <si>
    <t>Can someone clarify the Tufts call schedule? Thank you! &lt; Here's what I've got. Tufts - Home Q3 weekdays, Q4 weekends, no post-call. RIH - Home Q7 weekday, Q2 weekend. BCH - Q3 in-house&lt;no Tufts Medical Center is Q7 weekdays, Q4 weekends, spread evenly all 5 years</t>
  </si>
  <si>
    <t>Anyone getting gifts for their LOR writers? What's an appropriate gift? &lt; I'm buying whiskey for my LOR writers &lt; Is this a thing? Was just planning on sending a nice thank you note. &lt; Etsy is so good for this, esp for mentors who've known you for years. I found many things under the search terms "thank you mentor gift", from cards to frame-able quotes/prints. &lt; A few years ago I got my attendings framed pictures with my graduating class and them during match day. It was a good way of ensuring that my picture would remain in their office for years to come hahaha. They seemed to really like it. &lt; My mentor has been amazing this cycle and I want to get him something, but he also gets intense migraines to lots of different types of food so he doesn't eat candy or drink. Any thoughts on a good present? We don't have any photos together.</t>
  </si>
  <si>
    <r>
      <rPr>
        <rFont val="Arial"/>
        <color rgb="FF000000"/>
      </rPr>
      <t>some may not fully appreciate whiskey (esp in Utah) but everyone loves candy</t>
    </r>
    <r>
      <rPr>
        <rFont val="Arial"/>
        <color rgb="FF000000"/>
      </rPr>
      <t xml:space="preserve">
</t>
    </r>
    <r>
      <rPr>
        <rFont val="Arial"/>
        <color rgb="FF1155CC"/>
        <u/>
      </rPr>
      <t>https://www.etsy.com/listing/602625971/ear-chocolate-lollipop-12-qty-ent
https://www.etsy.com/market/chocolate_nose</t>
    </r>
  </si>
  <si>
    <t>stats page is kind of totally invalid because most people didn't update at the end of interview season, right? &lt; no way of telling at what point in the cycle they were inputed so yeah i guess &lt;right click then show edit history &lt; also not much movement since december so probably not that bad &lt; We can re ask them to update on match day when they go there to see who else matched</t>
  </si>
  <si>
    <t xml:space="preserve">Sorry for repeat -- asking about UTSW call schedule. As below, I know its VA q2, Childrens q3, and Zarklents q5. Anyone know how they handle weekend call and weekend rounding? </t>
  </si>
  <si>
    <r>
      <rPr>
        <rFont val="Arial"/>
        <sz val="10.0"/>
      </rPr>
      <t xml:space="preserve">If you have found this application cycle to be stressful, you may be able to relate to this lighthearted shitpost that I made to channel my frustrations. I used a randomized marble race simulation to parallel my application experience thus far. </t>
    </r>
    <r>
      <rPr>
        <rFont val="Arial"/>
        <color rgb="FF1155CC"/>
        <sz val="10.0"/>
        <u/>
      </rPr>
      <t>https://www.reddit.com/r/medicalschool/comments/ltwuup/shitpost_saturday_this_years_application_cycle/</t>
    </r>
    <r>
      <rPr>
        <rFont val="Arial"/>
        <sz val="10.0"/>
      </rPr>
      <t xml:space="preserve"> </t>
    </r>
  </si>
  <si>
    <t xml:space="preserve">LMAOOOOOOOOO. No lie i was rooting for my home school the whole time! &lt; this was hilarious, whoever made this is a star &gt; HAHAHA &gt; LOL, This was incredible &gt; Hello I am an oto applicant and I call dibs on OP as my future co-resident thank you very much for this content. &lt; i laughed at JHU screening me out on step 1, i sighed at UCLA saying I'm not a California boy, but i cried when mayo made me DNR . . . you madam/sir belong in my OR </t>
  </si>
  <si>
    <t>can someone fill out NYP vs. northwestern in A vs. B tab?</t>
  </si>
  <si>
    <t>M3 here, how much do you think clinical grades matter in the grand scheme of things? I just got a high pass in psych and I'm feeling really down about it. I don't want programs to think something is wrong with my interpersonal skills or something, is that crazy? Am I overthinking this? &lt;100%&lt; I got a P in psych and think it actually helped me because some interviewers joked about it &lt; grades were not raised once during my interviews. Got several Ps throughout med school and it did not seem like anyone cared. &lt; OP, I'm third quartile of my class and still got 18 IIs. Grades are far less important than I initially thought. Especially in psych, that will almost guaranteed never come up. &lt; psych particularly doesnt matter for surgical specialties. your surgery and IM grades probably matter the most, and even then plenty of people dont get honors and still match. Even not getting honors on your subI is not a death sentence (based on what happened to a classmate). Dont overthink it, the overall picture matters way more than individual grades &lt; got an A- in psych, all good so far though. never asked about grades</t>
  </si>
  <si>
    <t xml:space="preserve">Yeah.. im on an admissions committee and I only really look at medicine and surgery grade &lt; have heard the same from my PD/department. Surgery &amp; IM are very important, everything else is fluff (as long as you don't get a bunch of pass or fails) &lt; Got 13 IIs with a P in medicine. It's not the end of the world. &lt;10 IIs with P in Surg &amp; Medicine. It'll be okay.&lt;25 IIs with a P in Surg and Medicine &lt; have been told that surgery and ob/gyn are the most important as they are really surgical. but agree. don't worry about it. do well in you subIs and surgery. those are more important&lt; Honored the majority of my rotations including medicine/surgery and had to reapply. The only thing that matters is beating whatever the filter is and who your letter writers are and the strength of their recommendation. </t>
  </si>
  <si>
    <t>Do programs find out who they matched the night before Friday? &lt;They find out on Thursday</t>
  </si>
  <si>
    <t>What is the consensus on night float? Looking through otomatch I am getting some mixed reviews. &gt; I think it depends on how the program sets it up. We went from a Q3/4 call schedule to a NF system and overall it seems like its great. There is better continuity of care and your shifts are essentially 7-7 with a much more consistent end time (vs traditional call where you might need more time to catch up on all your notes/responsibilities after you hand off the pager). However the downside is that you are essentially carrying pager every single night of your work week for weeks at a time. There are usually less consults overnight but we have the NF person pre-write all of the notes for the inpatients/consults overnight so that the day team isnt overwhelmed with normal weekday consults + 20-30 notes. So the combination of carrying pager for weeks on end + writing tons of notes isnt always a walk in the park. I loved having a consistent schedule and basically being guaranteed to leave around 7/8 every morning, but there were plenty of nights that I had to hustle to make sure that I got out on time. It was exhausting. Plus ive found that people react differently to being on a different schedule. Some have no issues essentially being away from friends/family for weeks at a time, while others (more extroverted social people) seemed like they struggled a bit more. I think overall its better than traditional call, but its certainly not without its downsides. The trick is figuring out how large your program is and how many weeks of nightfloat you have to do. We do 6 weeks as a PGY2 (two separate 3 week blocks) and 3 weeks as a PGY3. Some programs do month(s) at a time, which sounds very painful, but I guess it depends on logistics. I think there are some programs that have more than one resident on night float at the same time. Which might be infinitely better than getting crushed solo (but also means longer NF rotations). Also depends on how many hospitals you cover. Multiple hospitals + having to write notes for weeks and weeks at a time is very VERY different than one hospital and having day team / PA / NPs write notes. Tldr: there is no right answer. NF is probably better, but maybe not for everyone. &lt;having experience with NF and traditional call, do you think attendings are any more likely to come in to do urgent/emergent cases at night rather than just book for the next day?</t>
  </si>
  <si>
    <t>In my opinion as a PGY2 with only a little over a half a year of junior call under my belt, Night float would trump q4 or q5ish call. But, if you're looking at programs with q8-q10 call, then not having night float would be pretty great. When you're in those situations, it's like 3 to 4 call shifts a month, which is a BREEZE. Then, you never have to switch your circadian rhythm, and you don't have weeks of training where you don't get scheduled OR time. Just 2 more cents to the scale. &lt;+1 thank for winsdom from the trenches. it gets so much better as a PGY3 &lt; I agree with the sentiment above - once you get above q5 call, especially in places where you can get a little sleep on call, night float is worse. Anyone who has worked for several weeks of nights, alone, will likely understand this...</t>
  </si>
  <si>
    <t>Can we quit with the posts in the A vs B tab simply stating which program is better? Those asking for the comparison can help this by asking about specific aspects, but responders putting "A &gt;&gt;&gt; B" or " 100% x program" doesn't help foster a meaninful discussion. Most people posting to the A vs B tab want some details about how the attributes of a program stack up against another. &lt; +1 &lt; I think its helpful if the OPs indicate exactly what metrics they're interested in comparing. every time I've posted on A vs B I've included some context for why i'm asking and it's always resulted in pretty good responses.</t>
  </si>
  <si>
    <t>100% agree. but i would rather have A&gt;&gt;&gt;&gt;B then nothing at all especially if it gets some discussion going. blank cells are the worst</t>
  </si>
  <si>
    <t>If I sent an email to a program telling them i'm ranking their research and regular track as #1 and #2 , respectively, is it way too late to tell them I want to rank their regular track #1 instead and rank their research track second? &lt; sounds finicky to me &lt; Not worth it. &lt; uhm i think this is a big deal. assuming research track is +2 years i think it matters. i would email. &lt; also depends if they responded favorably or even acknowledged you. if they responded favorably i would email back. if they didn't say anything, then just switch your ranking &lt; its a big deal yes, but just saying it sounds indecisive and finicky. at least thats how I would read it</t>
  </si>
  <si>
    <t>&lt; it's for this exact reason that I kept my language vague and just said "I will be ranking both residency tracks as #1 and #2", in case I later decided to change my mind.</t>
  </si>
  <si>
    <t>Can't remember UPMC's call schedule. Can anyone help out? &lt; night float &lt; primary call covered by two call pools. Presby, Monte, Magee and Children's by the PGY2s and VA, shadyside, mercy by the PGY3s. nightfloat coverage for the first call pool by PGY2s. children's handle their own consults during the day &lt; Thank you!</t>
  </si>
  <si>
    <t>Would people prefer taking call in years 2/3 or years 3/4? Difference is call in year 2 would be brutal as everything is new and you probably are primary provider for the floor on some services but then you're super ready to go early and have no call in years 4/5 where you can have better QoL and focus on OR vs call in year 3 would be easier because you've seen more stuff but then you have worse QoL in year 4 when you're older and bs consults would even be more annoying. &lt; why is this a question? you dont know anything as a 2 but then the call forces you to learn so that by the middle of your 2 year you are better and its easier. Trust me, primary call becomes less and less tolerable as you become more senor. The programs that have 4s and heaven forbid 5s taking call are definitely worse</t>
  </si>
  <si>
    <t>The trend will be to having PGY1s taking more primary call now that they have 6 months of dedicated ENT time. I doubt any current PGY2s would sign up for moving more call back to PGY3 year. &lt; that's not the question. the person is asking would you rather take call in your 2/3 years or 3/4 years as some programs do call 2/3 and backup 4/5 vs 3/4 and backup only 5. i vote 2/3. &lt; this is no contest whatsoever. Programs that make you do primary call as a PGY4 have a WAY less desireable call schedule, no question. PGY4 and 5 should ideally be back-up, never seeing a consult again.&lt;maybe im misunderstanding, but are there any programs that have PGY2's taking no call whatsoever? &lt;no</t>
  </si>
  <si>
    <t>Did anyone receive a response after sending an LOI to MEE? I did not :( &lt; thought we were told on interview day that we would only receive generic post-interview communication, even in response to LOI &lt; i remember something like that too but couldnt remember for sure lol &lt; has anyone received anything non-generic from them? &lt; they have a history of RTM calls....would be interesting to see if they stopped doing it. &lt; The PD told us not to send an LOI and if you do, to expect a generic response only. &lt; did she say not to send LOI? &lt; i think the PD said she loves seeing them but dont be discouraged by their response. I didnt get a response at all after sending one though. Also curious about the phone calls from previous years. &lt; curious about the calls as well, has anyone had a call? Yes +x; No +2; I could tell you but then I'd have to kill you +x</t>
  </si>
  <si>
    <t xml:space="preserve">for any residents on here, I'm placing a lot of weight on being close to family in my rank list....as a busy resident, does having that support nearby make a difference? do you even have time to see them? &lt; of course being near family is a plus and is great to have. that being said, lots of residents are places not near family and are doing well. its all about what you value most &lt; Absolutely. You get days and occasional full weekends off. Being able to spend them with the important people in your life is amazing &lt; if spending time with family is important to you then it definitely makes sense to go to a place with family nearby. Residency is brutal overall, but that brutal-ness is often focused on certain years/rotations. Im at a big NYC program and while certain rotations are rough, there is definitely plenty of evenings/weekends of free time overall. Our intern year is pretty chill, the 2 year has very busy rotations but some easy rotations, and then 3+ years become significantly more open with research blocks and way less call. As a PGY4/5 the vast majority of our weekends are free. </t>
  </si>
  <si>
    <t>It's the most important thing &lt; Being close to my family was definitely an important factor for my rank list. Even though we’re going to be super busy, I like to think that I won’t have to get on a plane or drive so many hours to go see them when I do have some free time (and vice versa). Also, having family close by is huge if you have kids or will be starting a family. &lt;I've been across the country from my family for 4 years, and while I've been fine and i know I'll still be happy at any program, it is still a huge consideration fir me; it would just be so comforting knowing they are closer</t>
  </si>
  <si>
    <t>I realize you all are going to go into survery overload, but is there still any interest in a Signals Survey? My idea was that people would fill out which 5 programs they signaled along with which programs offered an interview. The results would be how many signals each program got and how many interviews they offered to signallers. This will give future applicants info on which programs care about signals when doling out interview invites. Individual applicant data will stay anonymized. I was going to roll this into the applicant stats survery but it was getting really long. Thoughts? ---sam</t>
  </si>
  <si>
    <t>&lt; I totally would. I would love these data also +3 &lt; This is absolutely needed. OPDO sent out their survey early in the cycle, but all the interview invites weren't out yet. Now would be a great time.  You might consider adding a question about if the applicant matches at one of their signals( don't need to specify program)(consider sending the survey after March 19). It seems like programs didn't really know how to use signals. Getting an idea of how signals translated into interviews and eventual matches might help as the 2021-22 cycle approaches. &lt; OPDO council member here.  Expect a survey early next week (we are finalizing survey questions now) related to signaling - your input will be greatly valued and we promise that it will be shorter than the initial survey,  Program Director survey also in the works to identify how signals were utlized.  We are hopeful that survey results and subsequent data analysis (we are partnering with ERAS/AAMC) will allow insight into optimal use of signaling program.  Survey will likely come through emails provided within the signaling portal. Thank you!</t>
  </si>
  <si>
    <t xml:space="preserve">&lt; i would also include applicant stats (med school rank, pubs). some programs may really value signals among less competitive applicants, while others may not even among highly competitive applicants and it would be nice to know </t>
  </si>
  <si>
    <t>OK so three questions to answer so far.
1. Which programs were most likely to give an interview if signaled?
2. Which programs were most likely to match an applicant that signaled?
3. Did signaling help less competetive applicants more than highly competetive applicants?And was thiseffect higher for certain programs?
-The first two I have a good handle onhow to test.  The third will take stats and experimental design beyond my abilities.  Anyone willing to help figuring that one out or refiine the question? ---sam</t>
  </si>
  <si>
    <t>Sam: sent you a message on Doximity.</t>
  </si>
  <si>
    <t>Sam, I think that one way to test number 3 is to look at what percentage of interviews people received without signals and what percentage people received with signals. For instance, someone may have received 20 out of 100 non-signaled programs and 3/5 signaled. So then you could conclude that signals helped. You could then analyze this data by grouping based on total number of interviews received (1-5, 6-10, 11-15, 16-20, 21+, or however you may want to divide) and see if signals benefited those with less total invites disproportionately more than those with more invites. You could also then look at step score, total pubs, AOA or any other independent variables. You could analyze each individual independent variable or all at once with a regression analysis. &lt;I like the idea of comparing the percent of signals that generated interviews with the total number of interviews. wtih some additional outside input, I'd like to put URM and gender as optional fields. I'll put something up Monday. Responses will be Signaled programs (named), Interviews @ Signaled, Total interviews, Gender, URM, med school rank, step 1, Pubs per ERAS, and AOA --sam</t>
  </si>
  <si>
    <t>Whose ready to go unmatched? &gt; not me, I dual applied haha  &gt; +1 More students should consider it if you have doubts about you odds. Oto is competitive and awesome applicants (even without red flags) go unmatched. If virtual interviewing lasts into next year, the cost of dual applying and its risks are much lower. &lt; my classmates and I were all relatively good applicants, but the pd still advised us all to dual apply. feel like more of us should have heeded the advice&lt; if we had known how many applicants would apply this year i think a lot more of us would have dual applied. i think we figured the number would drop since many people couldn't do their surgery rotations</t>
  </si>
  <si>
    <t xml:space="preserve">&lt;at least your PD had the awareness to encourage dual applications. So many mentors just say "you're going to match" to every applicant. Dual applying is a way to hedge your bets without knowing how competitive the application cycle will be. If you get a ton of oto interviews you can always drop interviews in your back-up specialty. </t>
  </si>
  <si>
    <t>hopkins vs miami vs mount sinai----any impressions/opinions are highly appreciated &lt; &lt; id go with hopkins&lt;IMO Miami and Sinai are similar programs with emphasis on operative experience with slightly less research rep. Biggest differences will be NYC vs. Miami. Hopkins is maybe a little less operatively strong although you will still get great training, but the basic and clinical research + name-brand rep puts it above the other two by a bit for anyone considering academics. I would go Hopkins if I had the choice, but location will play a big factor as well &gt; thank you!</t>
  </si>
  <si>
    <t>what about miami vs sinai vs usc? &lt; I would put USC slightly below the other two, but they all seem like similar programs from my limited knowledge. My preference for location would be Miami or LA though, but thats individual &lt; I would say Miami is slightly below Mt. Sinai and USC in department and residency reputation, but they're all strong programs. Can't go wrong</t>
  </si>
  <si>
    <t xml:space="preserve">Doximity only puts it at 84th percentile, but as a Miami alum I can say Miami STRONGLY emphasizes resident research. In fact, you are pretty much required to present and submit one paper per year starting PGY-2. </t>
  </si>
  <si>
    <t xml:space="preserve">How soul crushing is Q4 call? Comparing to a couple others with night float and while I don't want it to be the sole deciding factor it seems like it has the potential to really suck the life out of my eyes &lt; bad enough that it will make q6 call look like the biggest blessing on earth &lt; damn vandy q10 sounding like a dream &lt; I think it depends on your personality. Im at a program where we used to have Q3/4 call (with a postcall day) and some residents hated it and others loved it. You basically got crushed on those call days, but then had a postcall day and the other days were relatively chill (since the brunt of the work was picked up by the on call person). Also the 3rd years taking call would often be given Thursday call, which would give them a postcall day + weekend off (2s covered the weekend almost exclusively). I think the biggest splitting point in terms of opinions regarding this call structure was whether you slept all day postcall, or if you were able to wake up early and use the day to your advantage. Some people loved having that postcall day to study/research/erants/relax, while others felt like they were just tired and slept all day. Just be aware that nightfloat (what we have now) has its disadvantages too (youre essentially on call/holding pagers every single day for weeks at a time) </t>
  </si>
  <si>
    <t>It's terrible being q4. Places like Vandy and Michigan with very infrequent calls are much preferable schedules than q4</t>
  </si>
  <si>
    <t>I'm at a q8call program as a junior resident. I have had a one or two 2-week periods where I'm going q3 or q4 call in order to get my vacation off and help other people with their vacation or things that come up, and it's rough but surviveable. I would be lying if I said it didn't affect my preparation for my OR cases during the day. I felt like I was learning less than when I'm a little more refreshed and prepared. I love q8 call.</t>
  </si>
  <si>
    <t>Is anyone here still confused by call schedules? Do we prefer home vs in house call? How many weekend days/month can we expect to work as interns? &lt; agree with response to right. i think of intern year as difficult just because everything is new and a lot of responsibility. 2nd year or 3rd year (whenever you start taking call) is when things get crazy because a) you're probably still covering floor on some services b) you're in the OR too and c) you're taking call in addition to covering your floor patients. would say call probably averages around q4-5 month during your "call" year and then q6-7 the year after. you can also be stuck coming in on the weekends to round on your floor patients which might be 2 weekends a month depending on service size. generally, people like in house call because although you're stuck in the hospital for the night, the next day you go home and get a full 24 hours off. at home call can mean spending the night in your bed and taking maybe a few phone calls, but it also can mean running around multiple hospitals throughout the night only to have to come in the next day at 6am and go to work. of course, each program differs but i like to use that as a general framework. &gt;Just to clarify, if you have a q4-5 call year are you taking call that *entire* year according to that schedule or only for several months? &lt; i think generally its all year. at our program, 2's and 3's on h&amp;n, oto, consults, different hospitals, etc are all in the same call pool. &lt;&lt; Agree. Home call sounds nice but reality is you're still going in to do  call things as often as in-house call, but without the benefit of having a post-call day off. Night float is really the best option since you have a designated resident covering night stuff for weeks at a time, and everyone else is free. &lt; one con of night float is that for those 2 months, you aren't operating at all unless its something emergent since youre not in during the day. the at home call works great if a) the hospitals you are covering are close and b) they're not super busy or dont have a high ENT census. otherwise, generally, at home call is a way programs can cover nights while not losing numbers to cover the floors and ORs the next day.</t>
  </si>
  <si>
    <t>PGY2 is the bad year for call. Internship may have bad months here and there (SICU, xplant, liver, barriatric, onc), but PGY2 will be bad for 6-12 months straight everywhere. Expect to work some part of 4-6 weekend days per month on average as a PGY2. That may be just rounding in the morning on 2 patients and signing out by 9 AM or it may mean taking trauma call for 30 hours during the 4th of July. There will be times you are dead tired, a lac to close in the ER and still have 3 consults to see. After a while some things will become automatic. You will be able to write orders and click through a note template with your eyes closed...if not in your sleep. &lt; what does q4 look like for PGY3-5? &lt;where do they take q4 first call for all five years? that sounds brutal.  But then again it would have to be a small program, so you are covering much smaller hospitals and many fewer attendings. &lt; yeah just to clarify. usually the pgy2/3 cover as primary call and the 4/5 are backup call with maybe some primary call, perhaps more at teh beginnign of the year when the 2's are new. back up call is mostly phone calls and just bouncing ideas off. you can decide to go in to operate if things get super crazy or you want to</t>
  </si>
  <si>
    <t>I might be alone here but is anyone else a little intimidated by doing research projects independently as a resident? I've helped out with a ton of projects but somehow I feel like my experience is lacking  &lt; nah, can't wait to farm it out to my army of med students :D +4 &lt; Obv not the main reason to choose a residency, but there is huge variety in the amount of financial and department infrastructure/support for research. If you're intimidated by independent research, there are places with tons of mentorship, funding, department IRB techs/administrators, statisticians, etc where you won't have to go it alone vs others where you have to plan it all yourself.</t>
  </si>
  <si>
    <t xml:space="preserve">So once R3 says "Applicant Status: Certified | Fee Status: Paid | Verification Status: Verified" we're good right? &lt; Yes, that is correct. You are set, and ready to match. Hopefully everyone else does this prior to the deadline and re-certifies their list as necessary. </t>
  </si>
  <si>
    <t>WOW! almost 70 responses yesterday on the Otomatch Top 3 Ranklist Survey. If you havent decided on your final list or are holding off on posting your top 3, don't worry.  The survery will be open at least two weeks. ---sam</t>
  </si>
  <si>
    <t>Thanks, Sam +2</t>
  </si>
  <si>
    <t>Someone royally messed up the top3 &lt; fixed! it's because some idiot unlocked the top rows &lt; could also have phrased that "someone accidentally unlocked the 3 rows" +1</t>
  </si>
  <si>
    <t xml:space="preserve">Can someone please remind me of UTSW's call schedule? Home/in-house? Can't seem to find it &lt;can't remember details, but home split among multiple call pools. Remember thinking it was brutal &lt; Ahh thanks! Does anyone remember specifics? Splitting hairs rn so this would be really helpful &lt; this is what I had written down: It's q2-q5 depending on where you're at. q2 but you never get called in (VA), Children's is q3 and Parkland/University is quite busy but q5 &lt; Thank you so much! </t>
  </si>
  <si>
    <t>What is typical annual income for a sleep surgeon? The other subspecialties are available, but I'm not seeing info on sleep. &lt; Unless you're at a really big academic center, I kind of doubt you'd have enough volume to solely do sleep. Might change in the coming years but I think most sleep surgeons have a fairly robust general practice too. &lt; The same can be said about a lot of the subspecialties in PP. Many start off as some mix of general + subspecialty and the mix changes over time. &lt;as a sleep surgeon you can make lots of $$$ reading sleep studies.but this does take considerable entrepeneurial savy since you need to set up a sleep center. sleep surgery itself will get lots of resistance from insurance companies, so you also have tohave lots of ability to work those systems.</t>
  </si>
  <si>
    <t>Where can you find the averages for the other specialties? &lt; if you're gonna be any kind of ENT, you're gonna be fine lol +1 &lt;even if you get a job at the VA as a general ENT you will be in the top 1% of income for the US. if  you want to do better than the top 1% of ENTs get a job on wallstreet. &lt; Agree, but still helpful to see actual numbers for reference. If someone has a link they could post that'd be awesome &lt; Sleep pays less than the other specialties in an employed setting. It has the lowest RVU generation of any subspecialty.</t>
  </si>
  <si>
    <t>Does anyone have the call frequency at VCU? All I have in my notes is that they're home call</t>
  </si>
  <si>
    <t>Impressions of Iowa? Having trouble figuring out where to put it in my list.. &lt; top tier program both in clinical training and research. QOL is pretty good. residents get along really well. it skews more towards people who are married / have families. I think only 1-2 residents are single from what I remember. Iowa City is a quaint city with low COL so a lot of residents can afford buying homes. i think it's a fantastic program for someone who has an SO/family and would be happy living in a smaller / mid-sized city in the Midwest. &lt; Dibs&lt;Love it, A+ impression -OP</t>
  </si>
  <si>
    <t>what is the latest we should certify, taking into account system slowing/crashing &lt; i certified and will just update it if i change my mind. I would suggest you do the same &lt; +2 &lt; always just ceritfy it and adjust as needed, then recertify again</t>
  </si>
  <si>
    <t xml:space="preserve">Related to the post below lol Emory v Jeff?&lt;jeff &lt; jeff hands down. one hospital and 5 residents/yr make a very cush call schedule. &lt; what about training and program perception? &lt; Both very high volume HN, I would consider them pretty similar perception wise </t>
  </si>
  <si>
    <t>Does anyone remember what the emory call situation was?&lt;intense multiple hospitals cant remember freq &lt;ooof... anyone remember? &lt; I don't remember if I ever heard the exact number. I want to say it worked out to something like q4. Supposedly very tough in the Jr years, and then eases up a ton as a senior &lt; q4 as PGY2 at Grady and Midtown, Q4 PGY3 at University/VA/Childrens, Q8 backup as PGY4/5 over all locations. &lt; TY</t>
  </si>
  <si>
    <t xml:space="preserve">Emory known for having arguably the most intense call in the country &lt; its not just the call but also its the traffic and driving around Atlanta with no effort by the program to reimburse Ubers while on call or anything. Home call becomes in car call. &lt;what are you doing taking an Uber in ATL? get a car and write it off on your taxes at $0.58/mile. And how the heck can you get in for a bleeding tonsil or airway emergency using an Uber? &lt; driving at 3am for 30 min after being on home call all night to get home to sleep for 1.5 hours vs calling an uber and being safe??? also, what? if you get a call for an emergency and youre on home call, driving yourself vs calling an uber is equivalent. maybe you think call is in house then you should.be at the hospital but here its at home call.  there are a lot of programs that reimburse residents taxis/ubers/etc when they are on call. its a safety and convenience issue. speaks to a program's' commitment to QoL. </t>
  </si>
  <si>
    <t>Anyone feeling all their programs over-interviewed people? Or is there a strategy/magic to it? The match works? &lt; well, the way I think about it is even the godliest of holiest of divinest candidates can only end up at one program</t>
  </si>
  <si>
    <t>&lt; Any guesses what percentage of programs interviewed more applicants because of virtual interviews/pandemic? I'm at a mid-tier program and heard that we interviewed the same # as last year. &lt; "upper" tier school and i think we were about the same number as previous&lt; mid tier: we added 4 spots to help offset the fact that we did not have any away students rotate (we normally have 6-10 and they are evaluauted when they are here) so a few more on interview days, but less on the final rank list overall. &lt; mid tier: same story as above. basically the same amount as usual with a few extra to account for no aways</t>
  </si>
  <si>
    <t>just compare the number of interview days on this years sheet with last years. they really can interview any more per day virtually than in person.</t>
  </si>
  <si>
    <t>Seeing stuff below about aways returning next year, and I'm low-key psyched I avoided moving around the country 2-3 times this year and dropping like 4-6k on that as long as i match somewhere lol &lt; reapplicant here that did 2 sub-i's and home program sub-i. It was exhausting and expensive. These are extremely stressful because you are "always on show" &lt; agree, i didn't mind not having aways &lt; prior reapplicant poster here. Also grateful for virtual interviews. It's nice to see programs in person, but the cost of traveling to these interviews and the information you gain in person didn't make these interviews much better than virtual interviews. The biggest drawback for me was the akward meet and greets with residents. These were much more natural in-person over a few drinks. &lt; figured this was the main thing we missed out on, which is an important part, but glad that it was otherwise fairly similar!</t>
  </si>
  <si>
    <t>NYP vs. Cleveland Clinic vs. Miami? &lt; tough call, all are really great programs... I thinking choosing between them is splitting hairs, and probably up to your preference. NYP very good breadth and depth in all subspecialties. In addition to cornell columbia faculty, also access to MSK. Good comradery between residents and staff. There are fellows, whether you see that as enhancing the experience or splitting the caseload. Exciting city to live in. CC seems like in a real growth trajectory with the new chair. Great clinical training, and also has the CC clinical research infrastructure, and growing in translational and basic science. Cleveland despite the gut reaction actually seems like a great place to live with nice access to cultural stuff (e.g., one of the best orchestras). Cleveland gets cold though, but yearround temperature doesn't seem that far off from manhattan. Miami also known for being a great program with strong clinical training. Workload is tough I hear, but that means a lot of experience. Miami seems like cool place to live, diverse foods, warm weather, nice condos with pools. Your neighbors may be a bit basic tho. Researcher not as strong as CC and NYP, but the alumni does seem to go on to be very productive. Honestly, for this one, id say go by city you'd be happiest and your general feel of fit &lt; thanks so much! I really appreciate the thoughtful response :) &lt; hehe np, had to make this comparison for myself too</t>
  </si>
  <si>
    <r>
      <rPr>
        <rFont val="Arial"/>
        <sz val="10.0"/>
      </rPr>
      <t xml:space="preserve">Anyone else frustrated by this? Would love to discuss. </t>
    </r>
    <r>
      <rPr>
        <rFont val="Arial"/>
        <color rgb="FF1155CC"/>
        <sz val="10.0"/>
        <u/>
      </rPr>
      <t>https://m.wiley.com/doi/10.1002/lary.29450</t>
    </r>
    <r>
      <rPr>
        <rFont val="Arial"/>
        <sz val="10.0"/>
      </rPr>
      <t xml:space="preserve"> Selesnick, S.H. and Pensak, M.L. (2021), A Violation of the Laryngoscope and the Resultant Injury It Has Caused to Human Beings. The Laryngoscope. &lt;I would be so frustrated</t>
    </r>
  </si>
  <si>
    <r>
      <rPr>
        <rFont val="Arial"/>
        <color rgb="FF000000"/>
      </rPr>
      <t xml:space="preserve">I can't see the article can you explain? &lt; An open access journal affiliated with Laryngoscope published some case reports of facial paralysis with patient pictures (patients gave permission for photo). Antivaxxers then used the photo with offensive captions implying that the vaccine would cause Bell's Palsy (no evidence). These photos than began to circulate more widely with photoshoped elements. The patients in the photo found it on twitter and contacted the original author. &lt;+1 to no evidence over false as scientifically accurate verbiage &lt; agreed extremely frustrating... but, i'm such a pessimistic person and expect this type of stupidity... &lt; AP fact check summarizing the situation if you don't wanna go through the Laryngoscope paywall </t>
    </r>
    <r>
      <rPr>
        <rFont val="Arial"/>
        <color rgb="FF1155CC"/>
        <u/>
      </rPr>
      <t>https://apnews.com/article/fact-checking-afs:Content:9817754888</t>
    </r>
  </si>
  <si>
    <t>From the FDA report: Reports of lymphadenopathy were imbalanced with notably more cases in the vaccine group (64) vs. the placebo group (6), which is plausibly related to vaccination. Bell’s palsy was reported by four vaccine participants and none in the placebo group. These cases occurred at 3, 9, 37, and 48 days after vaccination. One case (onset at 3 days postvaccination) was reported as resolved with sequelae within three days after onset, and the other three were reported as continuing or resolving as of the November 14, 2020 data cut-off with ongoing durations of 10, 15, and 21 days, respectively. The observed frequency of reported Bell’s palsy in the vaccine group is consistent with the expected background rate in the general population, and there is no clear basis upon which to conclude a causal relationship at this time, but FDA will recommend surveillance for cases of Bell’s palsy with deployment of the vaccine into larger populations. There were no other notable patterns or numerical imbalances between treatment groups for specific categories (system organ class or preferred term) of non-serious adverse events, including other neurologic, neuro-inflammatory, and thrombotic events, that would suggest a causal relationship to BNT162b2 vaccine</t>
  </si>
  <si>
    <t xml:space="preserve">AP article is well written and referenced. Also give info on VII palsy in moderna trial. My feeling is that it is a plausible but rare connection. Id speculate that VII palsy may happen at similar rates in covid infected patients. Since 90%+ of world population will eventually get covid if unvaccinated, imho benefit still outweighs risk. This is speculation and opinion. The topic certainly needs more research to make any definitive statements.  </t>
  </si>
  <si>
    <t>can anyone comment on FPRS experience at Penn vs OSU? &lt; leslie kim seems pretty cool +1 &lt; Worked w a OSU facial plastic fellowship trained person who was amazing &lt; OSU is up and coming, just got another attending. but Penn is much more established. &lt;Is penn known for facial plastics? at least osu will give you that clout &lt; Residents at Penn get elective time in facial plastics during their PGY-4 year. You can also opt for more time with FPRS if you're interested in facial plastics. Penn does have a facial plastics fellow that works primarily with the mixed private practice/academic FP folks. Penn is very strong at recon, but the aesthetic FPRS experience is less structured.</t>
  </si>
  <si>
    <t>what would have been the optimal # of signals this year? would ppl have preferred less? &lt;I thought 5 was a reasonable number. the more signals you have, the less valuable they become. not that they have been very valuable to me personally given that I only got II from 1/5 signals. &lt; I think an app limit would have been much better. Instead of applying to 80 programs but being forced to pick 5 to signal "real interest" to and a big FU to all the others, being capped at applying to say 30 programs means every program you apply to knows you're genuinely interested, and the cap prevents hoarding.</t>
  </si>
  <si>
    <t xml:space="preserve">It may be unpopular, but I favor reducing the number to 2 to 3. It means each signal is more valuable and rare. It could also help answer the question about signalling programs where you do a sub-I ( probably don't signal a sub-I) as these return. Also, might be due to my bias since I only got II's from 3/5 signals. &lt; I got II's from 4/5, but also agree that it should reduce to 2-3 especially if away rotation(s) are going to return &lt; we only get one away rotation &lt; most people only did 1-2 (4 wk long) aways during typical years. DO's sometimes did more because the DO programs value rotations more. </t>
  </si>
  <si>
    <t>Maybe a few more for couples matchers? lol. That overlap is tough</t>
  </si>
  <si>
    <t xml:space="preserve">You guys is this month going to crawl by any slower&lt;Yes and it's going to kill us all&lt; thank god it's only 28 days this year </t>
  </si>
  <si>
    <t>any guesses on what program has the most #1 ranks as we all know the top 3 is likely inflated? Vandy? &lt;I think so....and Mount Sinai&lt; i'm thinking UCLA is inflated and Michigan is underinflated, MEEI prolly really high as well &lt; UPMC likely inflated. &lt; idk. living in ann arbor is a real bummer. can imagine that's real and not underinflated. &lt; here to say that living in AA is awesome - college campus vibes, 4 seasons, tons to do year round, highly educated population, lots of green space, great restaurant scene &lt; Lol hey if some bozo doesn't like they idea of living in Ann Arbor, let em be. More room for us.</t>
  </si>
  <si>
    <t xml:space="preserve">&lt; Look at Sam's survey from last year. The methodology is better than the top 3 tab. I wouldn't expect significant changes for the well established programs. </t>
  </si>
  <si>
    <t>just want to point out to everyone that if you go and look at sam's survey from last year and the year before, there are 160 and 158 applicants filling it out and that's for ranks 1, 2, and 3 (meaning everyone who filled the survey put down their top 3 choices). our top 3 tab shows 251, 179, 147 for ranks 1, 2, 3. I'm sure some people might be undecided about ranking programs 2-3 but my guess is that there is some manipulation going on. Top program vote getters in the past years have gotten 7-9 ranks vs our tab which has multiple programs 12+. especially when you look at the variation between rank 1-3 for a given top 10 program in sam's survey they are relatively similar (ie 8-5-4) vs our top 3 which drops off more (ie 15-4-3) which suggests that people are inflating the #1 spot more. my 2 cents is that the top 10 in the top 3 survey won't really change. you'll see hopkins, meei, michigan, ucla, penn, vandy, etc getting the top votes again as past 2 years. finally, if you look at sam's survey, what separates the top 10 1-3 points meaning its kinda pointless to try to compare within that group. you could probably look at tiers but i wouldn't use the top 3 at that high level of granularity</t>
  </si>
  <si>
    <t>can someone please restore the stats page +1 &lt; TY kind stranger</t>
  </si>
  <si>
    <t>Read a doximity review about the tough culture at cincinnati children's... anyone have any insight?&lt;I think it's like that at peds-heavy hospital (Lurie's in Chicago is the same deal with NW)</t>
  </si>
  <si>
    <t>How do you all feel about the social media med influencers? I feel like there are more and more each year and this year there are some ENT influencers. I personally think it's kind of a sell out but I'm hearing that the programs have really jumped on&lt;I hate that it distracts from academic accomplishments and programs have definitely caught on &lt; programs having social media is a positive move. But I have little interest in influencers. The few "influencers" in my class paint this lovely picture on their page but are insufferable in real life &lt; +1 &lt; yep the couple influencers in my class get a collective eyeroll from the normal people haha &lt; I hate it. Terrible superficiality and inflation of self-esteem and validation+1 &lt; i hope programs have the awareness to know that most ppl dont want to be co-residents with these ppl&lt; unfortunately i think the boomer generation tends to be impressed by social media influencers, at least according to anecdotal reports on the ophtho spreadsheet</t>
  </si>
  <si>
    <t>&lt; I respect their hustle, but some of it comes off a little cringy.&lt;Very. Some even posted where they interviewed and such &lt; On the flip side, I love that programs now have a social media presence. I find it helpful. Program websites often had outdated information before COVID. +1 &lt; I would like to see more posts from residents in recent weeks. It seems like things really tapered off after interviews. &lt; good to strive for a side gig to get some extra income &lt; what does it mean to be a med influencer as a student? i feel like i've just seen people post innumerous photos of themselves in scrubs and/or their picture perfect studying set-up and don't see the appeal &lt;plus posting "woke" sentiments, thats my understanding of it as well lol</t>
  </si>
  <si>
    <t xml:space="preserve">I would think boomer and genX PDs would be leery of having social media influencers as residents. While you could  pick up the next KevinMD to write great things about your program, more likely you will pick up someone who complains vocally about how hard they have to work in residency or posts cool intraop pics without appropriate permission. </t>
  </si>
  <si>
    <t>For those doing a prelim surg year, how has your experience been? Are you re-applying gen surg/ent? Can you rotate through GAS/DR to see if you would rather dual apply to that rather than GS?&lt; i reapplied as GAS/ENT. I went to place where they let me do an elective in ENT and I know other prelims in my program did electives in anesthesia. Just make sure that wherever you go if  you do SOAP (I obviously hope you dont) just inquire about an elective month as a prelim &lt; If you used your elective to pursue ENT, how did you stay competitive for GAS? Did you get a good amount of GAS interviews? thanks for your reply btw</t>
  </si>
  <si>
    <t>kansas vs indiana vs kentucky? &lt; +1 on this &lt; Kansas probably the best of this bunch &lt; Training: Kansas, Indiana, Kentucky. Location: Kansas, Kentucky, Indiana. &lt; lol is this a joke. Indianapolis is far superior to the other two</t>
  </si>
  <si>
    <t xml:space="preserve">what are everyone's thoughts on University of Kentucky? &lt; honestly, I really loved it. It seems like they get great training and have a little bit of everything (global health, local outreach etc). I'm ranking it fairly highly and would rank it much higher if there were better career opportunities for my fiance in Lexington (although I think Lexington sounds like a great place to live during residency)&lt; I'm not sure who made lexington sound like it's a great place to live. It's not that great. &lt; I came in not expecting to love it but it really seems like a great surgical program with a lot of support from faculty. &lt; Personally loved my experiecnes (although limited) in Lexington, it had more restaurants and fun events than I could ever fathom making it too during residency, and a great COL for family/kids/dogs. </t>
  </si>
  <si>
    <t>Anyone know Pitt's recent fellowship matches?</t>
  </si>
  <si>
    <r>
      <rPr>
        <rFont val="Arial"/>
        <sz val="10.0"/>
      </rPr>
      <t xml:space="preserve">Otomatch Top 3 Ranklist Survey is up on </t>
    </r>
    <r>
      <rPr>
        <rFont val="Arial"/>
        <color rgb="FF1155CC"/>
        <sz val="10.0"/>
        <u/>
      </rPr>
      <t>otomatch.com</t>
    </r>
    <r>
      <rPr>
        <rFont val="Arial"/>
        <sz val="10.0"/>
      </rPr>
      <t xml:space="preserve"> ---sam  &lt; note: he said below that only responses from Feb 24 onwards count! before was a trial run &lt; sinai is listed twice &lt;thanks for heads up on icahn...i obviously cant spell sinai :)...i will leave it as is and just combine them post hoc</t>
    </r>
  </si>
  <si>
    <t>I filled this out already when someone else posted it below, should I fill this out again? &lt; yes, Sam said he won't count the responses prior to Feb 24th to avoid duplicates. That was a test run &lt; UCSD doesn't have a research track, it's 6 years, and when they take 3 residents it's not a separate app/interview</t>
  </si>
  <si>
    <t xml:space="preserve">So sounds like UCSD only has one NRMP code, and it's for a 6 year program. If that's correct I'll just count any UCSD response as the same program. Nobody should have ucsd in more than one spot of their top 3, so Ill discard any responses that name UCSD in more than one spot as errors. Thanks for the continued corrections. —-sam </t>
  </si>
  <si>
    <t>i've gotta say, i feel like couples matching gives you an advantage if you have a super competitive partner. i thought i was a strong applicant for ENT but i only managed to get interviews at places where my partner interviewed and her program reached out to mine to get me an interview. looking back i feel like i would have had less than 5 interviews without her. if i was an MS3 i would do a research year and try to couple up before applying &lt;good thing you have a super competitive partner</t>
  </si>
  <si>
    <t>would you mind me asking if your partner's residency is 5 year too?&lt; no she's doing a less competitive 3 year specialty &lt; did couples with SO applying another super competitive residency feel like they struggled?  &lt; i met someone on the interview trail couples matching with an ortho partner. Thoughts &amp; Prayers.</t>
  </si>
  <si>
    <t xml:space="preserve">How much importance can we realistically give to "better" cities in terms of rank lists? I'm considering ranking certain programs higher on my list only because they're in cities I think I would prefer to live in, but sometimes I feel silly doing this given the fact that the little time I do get outside of the hospital might just be spent sleeping at home instead of actually getting out and enjoying the place where I live? &gt; its five years. You'll have time to enjoy where you live! &lt; my partner happiness in a given city/area is having a large impact on my list. ill be spending 80+ at hospital but she'll have a lot more free time and time at home while taking care of the kids, and want her to be happy&lt; i'm ranking a top 50 program above 3 top 10 programs because of location. you just have to ask yourself if it will get you where you want to be in 5 years &gt; current resident here, and I can't recommend enough choosing a city where you'd want to live (which qualities makes a city desirable varies lots person to person, so not an "objectively" better city but one where you personally would want to live) -- I knew it would matter to me so I took it into consideration when making my list, but looking back I am SO glad I did </t>
  </si>
  <si>
    <t xml:space="preserve">I have found that I am very happy living somewhere that's not the most boring place (it has restaurants and breweries) but not the fanciest place with the associated costs and difficulty traveling. My two cents would be give preference to where you think it will be less stressful for your to live... easier to live. There will be a lot of things out of your control that will potentially make you a grumpy person, choose a place where the living situation won't add to that. For me, I feel happy that I'm able to save money every month, as opposed to living check to check. However, when family visits me, it's not because I live in some super fun city. &lt; +1 I think your personal situation matters a lot. I have a famliy so cheaper rents and more spacious apartments outside of the biggest cities are appealing. I've lived a lot of places (big and small cities). "Better" is really subjective and based on your personal situation/preferences. </t>
  </si>
  <si>
    <t>To the OP, I am also a married resident with a partner NOT in medicine. I cannot emphasize to you that your wife/spouse happiness will affect you on a daily basis, and you will have good training most anywhere. I had interviews at top 10s and chose a mid-tier with a more palatable city for us. Nobdoy, literally nobody cares in the private practice as long as you are a good personality fit and can work hard and contribute to their practice. 5 years is a long slog if you go home and have NOTHING to do except to  go to Chili's for date night (or can't afford it in an expensive place). Or nowhere within driving distanece to check out on the weekend. Escaping from medicine is criticial to your mental health and I can say to you need to separate your work and personal lives for the sake of your well being. This training will consume you in a negative way if you don't keep perspective. That said, being able to get out and explore is more important than you realize when you become a resident. I literally hate it when people find out I'm a doctor when I'm hanging out a party or meeting new people. That is how bad you'll want to escape.</t>
  </si>
  <si>
    <t>Anyone hear back about abstact acceptance / rejection at AAFPRS virtual spring meeting at COSM?</t>
  </si>
  <si>
    <t>Yes, heart about a week and a half ago, though still may be ongoing</t>
  </si>
  <si>
    <t>Anyone get a response to Vandy LOI? I haven't heard back &lt; when did you send it?&lt;Do they typically respond to LOI?</t>
  </si>
  <si>
    <t>I got a response from the PD and chair a few hours after, but it was just a few generic sentences.&lt;+2</t>
  </si>
  <si>
    <t>doximity kinda bs with only 3 reviewers for some programs</t>
  </si>
  <si>
    <t>Any current residents march their top choice without getting any love letters / RTM communication? was feeling good with &gt;15 IIs but not getting any love :/ &lt; Nothing you at do about it at this point. Just try to relax before we're thrown into residency. &lt; My home program sends love letters. Residents have told me they matched there in spite of not receiving a love letter &lt; Totally possible. Remember the program's rank isn't as relevant to applicants since match follows applicant preference. They can rank 10 other people ahead of you and send them all letters, but if those folks all rank different programs higher and match there, you still match your program.</t>
  </si>
  <si>
    <r>
      <rPr>
        <rFont val="Arial"/>
        <color rgb="FF000000"/>
      </rPr>
      <t xml:space="preserve">Don't know where now, but have seen several residents post that they matched their #1 without communication. Just depends what your #1 is --&gt; who even does RTM calls besides ohio state? &lt; this question keeps getting asked here. People who receive RTM are unlikely to reveal themselves. &lt; RTM is fairly rare (18% of students in 2019 match received some sort of RTM). I suspect that it is even less frequent than reported in this study. </t>
    </r>
    <r>
      <rPr>
        <rFont val="Arial"/>
        <color rgb="FF1155CC"/>
        <u/>
      </rPr>
      <t>https://onlinelibrary.wiley.com/doi/full/10.1002/lary.28575</t>
    </r>
  </si>
  <si>
    <t>does anyone remember programs that had an away rotation, whree you had to rotate at a hospital out of town for a few weeks? &lt; jeff in delaware, temple goes to pittsburgh &lt; jeff's is 40 min away, whereas temple is about 5 hours away. i'd hardly call jeff's out of town, residents just commute. it's really closer to 30-35 min when there's no traffic (think morning rounds)</t>
  </si>
  <si>
    <t>&lt;Iowa &lt;are they still doing a sinus away rotation? &lt; I'm not sure if it is focussed on sinus, but they spend 10 weeks in Mason City (2.5 hours from Iowa City) during PGY3 year. &lt; its pp so probably a fair amount of sinus &lt; Does Iowa have no rhinologist or something? That sounds odd</t>
  </si>
  <si>
    <t>Anyone who interviewed at UAB remember the specifics of their call? My notes weren't as good as I thought. I have 24hr call, but wondering if this is home call vs. in-house and if there is post-call day?  &gt; intern buddy call 2 Saturdays a month (24 hrs) for ENT months and I think calls is like q7 or so (no weekends for PGY-3 and power weekend for seniors) depending on the year, not sure what type of call tho &lt;&lt; what does power weekend mean? &lt; on call all weekend but it comes out to once every 2 months</t>
  </si>
  <si>
    <t xml:space="preserve">Home call </t>
  </si>
  <si>
    <t>Seems like only top 25 programs get responses for the A vs B tab, so I'll try this here. Thoughts on Tennessee vs Florida? &lt; interviewed at both. Felt like both had all the specialties represented and good call. Tennessee seemed to be growing quickly, actively working on improving their research (but not shoved down your throat), and had a very strong caseload with early resident involvement. Florida is lower on my list bc I didn't vibe with the residents as much and don't love the idea of living in Gainesville. &lt; Gainesville is a great college town and place to raise a family, but if you're single or used to living in a bigger city it's probably not ideal</t>
  </si>
  <si>
    <t>What are everyone's thoughts on UVA? I remember feeling so pumped about it on interview day but I also felt excited about some others that since then I have changed my mind. Would love some validation &lt; i remember really liking it! i think they have great training and was pleasently surprised by the number of research opportunities. their resident lounge also seemed amazing &lt; UVA is great OP, dont let anyone convince you otherwise. i feel like this process is somewhat based on feel. if you had good vibes/were excited, go for it!</t>
  </si>
  <si>
    <t>Someone wrote on Postinterview communication about CCF (cleveland clinic) chair emailing... what does this mean? care to share any details? how many people got this? &lt; look one row down for your answer &lt; thanks but not helfpul. looking for those who got this specific communication. &lt; i had communication, but prefer not to go into details &lt; the people below are talking about the ccf email. thats what i was telling you. there are your details if you want em&lt; blah</t>
  </si>
  <si>
    <t>is CCF cleveland clinic? yes</t>
  </si>
  <si>
    <t xml:space="preserve">Other than OSU have any other schools had RTM communication??? &lt; Not sure but there have definitely been a few love letters (program sends favorable email to some interviewees, but not all). </t>
  </si>
  <si>
    <t>I got a love letter, I don't want to say the name of the program but it has happened +3 &gt; out of the blue or after LOI? &lt; + 3 for out of the blue (unsolicited)&lt; after a standard thank you note but the response was out of proportion to my email &lt; mine was also unsolicited. Wondering if we all had the same program haha &lt; lmao &lt; you did lol &lt; i also got a really nice email from the chair of a program after interview, unsolicited. made me smile :) &lt; was this a top 10 program?</t>
  </si>
  <si>
    <t>For those of you who got love letters it would be nice to hear if you match above or below the love letter. &lt; guessing above for my case &lt; "above" meaning you think you will match at a higher program on your list than the one that sent you a love letter? &lt; i'm guessing so, but who knows until march 19th lol</t>
  </si>
  <si>
    <r>
      <rPr>
        <rFont val="Arial"/>
        <sz val="10.0"/>
      </rPr>
      <t xml:space="preserve">I was trying to reassure myself with all the talk about RTM calls/emails a few weeks back and found this paper. It looks like RTM communication is uncommon with only 1/5 of applicants getting some sort of RTM communication. </t>
    </r>
    <r>
      <rPr>
        <rFont val="Arial"/>
        <color rgb="FF1155CC"/>
        <sz val="10.0"/>
        <u/>
      </rPr>
      <t>https://onlinelibrary.wiley.com/doi/full/10.1002/lary.28575</t>
    </r>
    <r>
      <rPr>
        <rFont val="Arial"/>
        <sz val="10.0"/>
      </rPr>
      <t xml:space="preserve"> &lt; I suspect 18% is high, but thats the data so what can I say. Had a good number of interviews, and had good feedback including PIC, but no explicit RTM statement</t>
    </r>
  </si>
  <si>
    <t>Is anyone having cold feet about matching in general? Feel like ive thrown my entire life at this just to get to the finish line incredibly burnt out and stressed... &lt; No i wanna match and i love ENT but i did reaize that ER is cool and probably would have been happy doing that too&lt;</t>
  </si>
  <si>
    <t>can any residents speak to this? Is it normal to be this stressed right now? &lt; not a resident, but im stressed also. intern year gonna be hell of a ride&lt;not a resident either, and also hella stressed, I am also couples matching so that is also ridiculously stressful</t>
  </si>
  <si>
    <t>i'm pretty nervous about all these Chair searches going on right now. much of my rank list is influenced by specific faculty mentors at programs and i'm gonna be really upset if i find out after March 3rd that one has relocated to take a chair position &lt; Are there more searches right now than normal? Do Chairs usually come from outside institution or is it someone already there that is appointed?&lt; i feel like right now is more than usual. the ones i know about are MUSC, Vandy, Wisconsin, SUNY Upstate, MEEI, Penn, Stanford, Utah, UPMC, Emory, Cinci. i'm not sure about if chairs are usually internal but my guess is 50/50 and very program dependent &lt; programs usually consider someone within the dept for chair position but usually it somone external who gets the job at the end. i agree tho - a lot of top notch faculty might be on the move so that when we finish intern year, they may no longer be there &lt; A lot of the mentors I have been eyeing will be leaving soon per my med school mentor. &lt; a bit concerned that the new stanfor chair will bring a lot of basic science &amp; east coast culture :(&lt; dang, have they said who it is? &lt; same concern about stanford. the new chair, Dr. Stankovic, was at the interview &lt; Dr. Stankovic is fantastic; I wouldn't have any concerns about a negative change in culture. Also, all the top programs have a very engrained culture already, and the quality will not change much even if there's a new chair &lt; personally disagree. I've heard firsthand from residents/faculty how significantly a program can change with different leadership. Typically that's going from bad to good, though the inverse is also fairly true. My impression of the chair/PD is honestly a pretty big factor in my decision making. &lt; the other thing honestly is that solid programs (many of the above programs are) aren't going to bring someone in who rocks the boat too much. Selection committees are made up of faculty within the dept and hospital and if there is a "west coast" vibe, they will probably pick someone to keep that up unless they are looking for a change. Likewise, if a dept is rated top 10, they're not going to advocate huge change. And truthfully, idk how much you'll actually operate with chairs. to me, chair change is less important in these large solid programs. The only caveat here is if a program chair leaving leads to an exodus of other faculty so I would try to find out if faculty are happy at their institution before making leaps about chair changes. +1</t>
  </si>
  <si>
    <t>Utah already hired a new chair, in-house  &gt; any news on any of the other ones? &lt; suny upstate hired the interim guy &lt; the field will always be in flux and programs will always be looking for chairs. Uncertainty sucks. Maybe ask yourself how your rank list would change if a certain faculty member left. However, at some point you just have to accept that there is always a degree of uncertainty. Your residency program will look different when you are a PGY 5 vs Intern. &lt; take away for me is that breadth and depth is key, rather than any particular faculty member</t>
  </si>
  <si>
    <t>Bump of question several rows down because interested in more people's opinions besides the person who's moving early to set up Hinge (which is awesome)...when do people plan on moving to new city, if rest of your 4th year is empty/virtual/chill? &lt; Probably will visit in April to scope out apartments/sign a lease, move in early May to get a feel for the town, set up utlities, meet fellow interns for beer. &lt; would it be a problem if I moved in middle of June? When do people move? &lt; don't think that's a problem. Depends on when orientation starts though - you may just want a week/two to move in and get set up so you aren't scrambling when intern year starts &lt; for me probably look for apts mostly electronically, hopefully schedule some apt viewing late may/early june, get an airbnb in the area for the time being, and then make the move. I have to stay in the city for a bit tying up lose ends: research, clearing out my current apt, etc... Also don't own a car and have to try get that in may/june too depending on where I match..</t>
  </si>
  <si>
    <t xml:space="preserve"> gonna move asap here &lt; Seems like so much is hinged on where we matched, wish I would find out already &lt; you mean Hinge</t>
  </si>
  <si>
    <t xml:space="preserve">can anyone comment on the quality of surgical training at SUNY Upstate? also curious +1 &lt; Rotations are split into head/neck, subspecialty (rhino, facial plastics, peds, laryngology), otology, VA, and consult. Would say overall well rounded training with attendings in every subspecialty, though I'd say particular strength in facial plastics (4 attendings, craniofacial exposure) and otology. Only 1 fellow in facial plastics, but plenty of that to go around. They take 100% of facial trauma call at busy level 1 trauma center, so some of the best trauma training you could get. About 20-30 flaps a year, so not terribly flap heavy which is good for quality of life, not great if you love flaps. Consult service takes care of inpatient consults, traumas, etc and is run by PGY 4 with 1-2 interns. If two ENT interns are on service, one is designated to help in ORs to get early cases. Call is in house with guaranteed post call day ~Q6 for PGY2-3, backup as 4-5. I believe looking to hire in rhinology, otology, and peds. </t>
  </si>
  <si>
    <t>[link deleted]  plugging Sam's top 3 survey cuz i wanna know the results lol&lt; when's it due by? &lt; fake news, the survey isn't open yet! sam said feb 24 and he's just getting it ready &lt; oh i filled it out already... do i fill it again when he releases it? &lt; Sam, clarity here is helpful - thanks</t>
  </si>
  <si>
    <t>appreciate those that filled it out....but yesterday and today are just practice runs to make sure it works and all the programs were on there.
the official Top 3 Rank List Survey will be a link on the main otomatch website. It should go up tomorrow.  
To prevent duplicate votes and miscounting, I will only be counting responses logged on Feb 24 or later.
---sam</t>
  </si>
  <si>
    <t>top 5 program vs top 25 program/close to family (current goals: fellowship, academics, run own lab) &lt; top 5 unless 25 has great research opportunities &lt; agree unless you need to be near family or planning on having kids during residency &lt; idk i think you could go either way. i personally would choose top 25 / close to family. any top 25 program is going to get you into a great fellowship and academics. i almost feel like your fellowship ultimately matters more than your residency and i would rather do 1 year away vs. 5+ years away. almost every mentor i've had says your success once you're at this level of program is entirely dependent on how hard you work. being at a top 5 doesn't automatically guarantee anything. ymmv though.</t>
  </si>
  <si>
    <t>I'm also still deciding between two top 5 programs and ~30-40s ranked program that I really like, is closer to family, and in a city I'd prefer :(. Trying to stay academic which makes this decision so hard. &lt;OP here-it's so incredibly difficult. if you'd like to talk lmk! I'm sure we can figure out how to exchange contact info &lt; also in the same boat. Just curious, if your SO has a high change of not getting a career in her desired field for the top 5 program, would that automatically push you to the top 30 to 20 program? &lt; your SO will be your biggest support system during a grueling residency, making sure they are happy is very important, it's tough but yes. I would say so</t>
  </si>
  <si>
    <t>Miami vs Stanford &lt; ears on the east coast or ears on the west coast &lt; from what I've heard, Stanford's operative experience will be lacking compared to Miami &lt; Stanford in my opinion strong name, great research, California obviously Miami is great too but I'd go stanford &lt; miami &gt;&gt;&gt; stanford in terms of surgical training &gt; agree, Stanford for research and academics. Miami for clinical training. Both will be at least fine for both.</t>
  </si>
  <si>
    <t>i'll get a good operative experience at any chicago program, right? and, what is the best call schedule life: q6 or more?  &lt; All chicago programs are pretty good, but the only one I would say is truly well-rounded is loyola and maybe Rush. Others have more stark areas of strengths and weaknesses &lt; thanks! loyola casually a solid program &lt; felt like Loyola was weak in Peds and layrngology (wouldn't consider it "truly" well-rounded) &lt; is NW well-rounded?--yes &lt; extremely strong in plastics, rhinology, head and neck as well as peds</t>
  </si>
  <si>
    <t>uchicago seems amazing as well but not sure about their #s compared to rush &lt; what do you mean #s, like ranks? did you feel uchicago was well-rounded? &lt; UChicago is definitely weaker in FPRS. One of their current chiefs matched into it but she knew going in as an intern that it was the only field she was interested in so they were able to make it work. Otherwise definitely less opportunity than the other Chicago programs. &lt; Just like any big city, there are no truly well rounded programs. Just how it is. Loyola and NW are best of the bunch.</t>
  </si>
  <si>
    <t xml:space="preserve">Miami vs. Jeff? stronger program? will you be worked into the ground at both... &gt; interviewed at both... seems like miami may be more intense &gt; Miami seems more well-rounded&lt; huh? Really I thought jeff guess I should reevaluate &gt; aren't they both weak in peds and one other thing? &gt; Miami for sure &lt;id go with jeff </t>
  </si>
  <si>
    <t>Got any punny ENT songs for match day? &lt;"cut throat" -kodak black</t>
  </si>
  <si>
    <t>For MD/PhDs out there - what are your long term goals? Do you want to primarily be a clinican or a PI? Do you want to do basic science work? -Did you guys also apply for T32 tracks or mostly clinical? also what are do your med school programs thoughts on if you end up doing just clinical? Is that frowned upon? &lt; i want to run my own basic science lab. I have ranked several T32 programs but not as top choice. There are pros and cons to doing a T32 with a phd. I would prefer dedicated research time during fellowship. I dont think it would be frowned upon to pursue just clinical. Interests change especially after spending 4ish years getting a phd. I think you'll be happier doing what you want than trying to go down a road you arent interested in. &lt; I didn't apply to many T32 programs because I felt like I had already put in my extra years. The couple I did apply to will be ranked low. I want to do basic science and feel like I can get enough out of a strong academic program clinical track to get me there.</t>
  </si>
  <si>
    <r>
      <rPr>
        <rFont val="Arial"/>
        <color theme="1"/>
        <sz val="10.0"/>
      </rPr>
      <t xml:space="preserve">Can anyone comment on living in Palo Alto? Looking at rental prices and theyre astronomical and I'm getting cold feet &lt; Doesn't stanford give a $7200/year housing stipend? That's basically $600 off your rent per month. Plus they make $70k/year which is the highest resident salary outside of NYC, so I'm sure they are fine and able to live in a decent place without being broke. I think you will be comfortable on a resident salary + stipend on Palo Alto; obviously not gonna live as luxuriously as the tech homies at Google, Facebook, etc but will do more than fine. &lt; </t>
    </r>
    <r>
      <rPr>
        <rFont val="Arial"/>
        <b/>
        <color theme="1"/>
        <sz val="10.0"/>
      </rPr>
      <t xml:space="preserve">Personal finance question but how much of your salary should go to housing? I've heard 20% but that seems too low. Thanks guys! </t>
    </r>
    <r>
      <rPr>
        <rFont val="Arial"/>
        <color theme="1"/>
        <sz val="10.0"/>
      </rPr>
      <t>&lt; I've been told &lt;30% of monthly income should go towards rent &lt; is this 30% of pre or post-tax income? &lt; 27% pre-tax is the widely accepted standard; In which case, Palo Alto sucks compared to other places where you can get a 1-2 bedroom luxury apartment for &lt;$1,200 (In unit laundry, granite countertops, indoor pool, gym, dog-wash station, etc.). Stanfords great, but prepare to live in a dingy ass closet for $2k+ (27% takehome) a month. Maybe I'm spoiled from the midwest, but I want luxury during residency. Its all preference though, for some people, a closet for 5 years is worth it for the Stanford name &lt; also keep in mind that the housing stipend at stanford is taxed. i used to live in palo alto, COL is insane and is part of the reason I'm not putting stanford higher on my rank list.</t>
    </r>
  </si>
  <si>
    <t xml:space="preserve">&lt; what is astronomical? whats a typical 1Br go for?&lt; 3,000.... &lt; maybe if it's a new building? I think you can find $2000-2500 if older building &lt; there are also sweet-heart deals for in-law units that are passed down from residents. Not a guarantee but can find 1 bdrms for &lt;$1700 &lt; these sound like new york city prices... not ideal but definitely doable. </t>
  </si>
  <si>
    <t>Can anyone speak to potential malignancy at Baylor? Is this historic? &lt; Take every opinion on here with a grain of salt. That being said, from everything that I've seen firsthand and heard from current residents, this is still an ongoing issue at Baylor that permeates not only their ENT department but several surgical subspecialties.+2 &lt; i heard both ways from several mentors. Guessing the truth is probably somewhere in the middle. One mentor in the know heavily endorsed it, so it probably would be fine &lt; would it be foolish to rank low tier programs above baylor? enjoyed some other interview days much more &lt; whatever makes you happiest and is the best fit for you is not foolish &lt; I ranked several programs that are mid- to low tier above Baylor. I would much rather be somewhere I am happy and treated with respect than a big name program where 5 years will feel like a decade.</t>
  </si>
  <si>
    <t>I am curious about this as well &lt; +1</t>
  </si>
  <si>
    <t xml:space="preserve">Do Peds ENTs make more/less/comparable money than other specialties? I ask because pediatrics is super underpaid, and it seems that their subspecialties aren't much better&lt; i doubt it. i've heard of some docs knocking out 30 tubes and tonsils a day and each one brings in a ton of money. i'm not sure what you make in peds academics but i'm guessing around ~250k &lt; I think a pediatrics academic physician makes less than 200k usually actually (depends on the city, id guess NY/Cali gets paid more due to living expenses and stuff). &lt; You make less in bigger cities on the gross due to the competition. NYC has some of the lowest gross pay for physicians and then you factor in cost of living, which makes it even less from a practical perspective. That's why you see all these adds for jobs in North Dakota that gaurantee $450k. &lt; For Peds ENT, it should be 300k+ yah? &lt; my peds heme/onc attending in a large city (think NYC, LA, SF, Chicago, Boston, Seattle, etc) said he made &lt;100k starting salary out of fellowship; academic peds doesn't make much &lt; but what about peds ents? </t>
  </si>
  <si>
    <t xml:space="preserve">A Ped ENT fellowship wont increase your salary over a General ENT.  But it may make you more marketable and you may be able to do procedures (CI's and complex Peds airway) that you wouldn't do otherwise.  Fewer in office procedures vs General ENT, but likely bussier in the OR. LOTS of tubes and tonsils.  Payer mix will generally be worse than adults since in many states everyone puts their kids  on medicaid, even physicians. $250k would be reasonable, but some very successful Peds ENTs make over $500k.  Most jobs will giveyou a base salary plus incentive pay for productivity.  Roughly, expect your salary to be 50% of your collections. </t>
  </si>
  <si>
    <t>Also be careful with those salary guanrtees.  Lots of them are actually loans and not actual paid positions.  They make you set up your own corporation, then loan you the money to pay yourself $450k for 2 years.  Then your corporation has to pay them back the loan unless you stay on staff at their hospital for 4-5 years.  If you don't actually collect enough to pay back the loan after 2 years you are on the hook to pay it back out of your company's pocket. Or you can stick around and take call in their ER for free for 2-3 more years before they forgive the loan.  Not all of them are this sketchy, but make sure you get clear with the hospital if this is a paid position or a salary guarnatee with forgivable loan.</t>
  </si>
  <si>
    <t xml:space="preserve">Help me out! Emory v Jeff v BMC &lt; JEFF! &lt; why lol? please gimme some deets &lt; JEFF! &lt; tell me why -_- &lt; cant speak to emory, but I heard really good things about jeff. Well regarded in ENT, and known for strong clinical training. I'd say jeff over BMC and emory is question mark, but some1 I know was very impressed by them </t>
  </si>
  <si>
    <t>WebEx wins the award for worst interview platform for me. Audio was awful.. anyone else have thoughts? +1, TEAMS, just hated the interface. &lt; I thought teams was the worst. +1 &lt; Thalamus was my least fav +2 &lt; that flipped view on thalamus made me feel like I was in a house of mirrors &lt; smh microsoft teams had my computer fan STRESSED, wheezing like it had asthma&lt; lol &lt; hangout (for social hour) threw me off. haven't used it in such a long time</t>
  </si>
  <si>
    <t xml:space="preserve">Thalamus with the firm time cutoffs with no warning, definitely my worst interview experience. &lt; +1 &lt; Zoom wins the award for best. </t>
  </si>
  <si>
    <t>tulane vs LSU New Orleans. which one is stronger? With LSU, the fact that we have to move around to different sites every few months is a killer for those with famiiles. thoughts? &lt; lsu is probably better but living in lafayette is...yikes. &lt; personally i would be concerned about racism at tulane...</t>
  </si>
  <si>
    <t>I can't imagine spending 5 years living in 3 different cities that are two hours apart from each other. How do you maintain any sense of normalcy? Regardless of family how do you even have friends outside of your program? &lt; agree. sorry LSU but you're likely at the bottom of my list.</t>
  </si>
  <si>
    <t>Anyone presenting at ARO today? I dunno why I'm so nervous about virtual presentations compared to in-person haha. &lt; Presenting Wednesday&lt;Everyone at ARO is super nice, wouldn't be worried. I've presented virtually too and it's very similar to virtual interviews &lt; Haha thanks. I'm already getting chat questions and keep getting zoom notifications about people joining my room early.&lt;did you guys want to plug each other's posters? &lt; i was mostly curious because there was so much buzz during Trio and wasn't sure if there was as much med student presence at ARO since no one had mentioned it. &lt;It's not too big in the ENT world and amongst med students</t>
  </si>
  <si>
    <t>ARO has historically been a basic science/otology heavy meeting. 
Please update the Research Meetings tab if this has changed. Its been over a decade since I went.
And if there are people that want to meet up and promote your talks/posters feel free to make a dedicated tab.
---sam&lt;It just finished but in future years I think it should be highlighted so that we can support each other's posters/presentations. Think 5 applicants presented this year per my count and would have loved to have the opportunity to coordinate and stop by each other's (virtual) posters &lt; How can you tell how many applicants were there? Also yeah I wanted to do this too (coordinate and visit each other's presentations) but I didn't want to seem self-promotional :(</t>
  </si>
  <si>
    <t>How bad to change LOI school? &lt; obviously not ideal but their rank list is probably complete and honesty is best policy &gt; so you think if I really wanted to switch I should email the program and l let them know? Sounds terrifying lol &gt; as in you already sent an email saying you're our #1 and you wanna change it? &lt; yeah pretty sure that's what OP is indicating &lt; i wouldn't change it but if you do i would let them know. most programs value honesty in their residents and may even be impressed that you had the sincerity to let them know &lt; I wouldnt stress and just let it be. Youre allowed to change your mind and NRMP set forth guidelines that programs are not allowed to change their ROL from info gathere in post interview coms &gt; this strikes me as disengenuous and you run the risk of burning bridges in a small field &lt; I think you just need to bite the bullet and stick to your word. If you put it #1 before, it can't be that bad of an option unless you learned about some egregious piece of information about the program since sending an LOI. It's easy to second guess your decision, but being true to your word matters. &lt; do you think LOI applies to both research and non-research tracks if they have both? Or could you only rank one of the two first and the other like..10th? &lt; It depends what you said in your LOI. Reread your LOI and see if doing so would come across as deceptive. &lt; i did not specify the track... just "your program is first", which is not a lie. just not all the spots are first &lt; then thats not a lie. you're fine. &lt; I don't know that this is disengenuous; things could have changed for OP since sending their LOI, even if, when they sent the letter, they had every intention of ranking that program #1</t>
  </si>
  <si>
    <t xml:space="preserve">if you are changing from ranking Reasearch track at Prog A, Prog B, Prog A, Prog C to
Prog A, Prog B, Research track at Prog A, Prog C 
I wouldn't worry about it.
If it went from Prog A, Prog B, Prog C to Prog C, Prog B, Prog A ....I would just stick to your original word and leave it up to the match ferries where you actually end up. its not  like you would be unhappy to match at Prog A.
</t>
  </si>
  <si>
    <t>How bad to change LOI school? &lt; obviously not ideal but their rank list is probably complete and honesty is best policy &gt; so you think if I really wanted to switch I should email the program and l let them know? Sounds terrifying lol &gt; as in you already sent an email saying you're our #1 and you wanna change it? &lt; yeah pretty sure that's what OP is indicating&lt; i wouldn't change it but if you do i would let them know. most programs value honesty in their residents and may even be impressed that you had the sincerity to let them know &lt; I wouldnt stress and just let it be. Youre allowed to change your mind and NRMP set forth guidelines that programs are not allowed to change their ROL from info gathere in post interview coms &gt; this strikes me as disengenuous and you run the risk of burning bridges in a small field &lt; I think you just need to bite the bullet and stick to your word. If you put it #1 before, it can't be that bad of an option unless you learned about some egregious piece of information about the program since sending an LOI. It's easy to second guess your decision, but being true to your word matters. &lt; do you think LOI applies to both research and non-research tracks if they have both? Or could you only rank one of the two first and the other like..10th? &lt; It depends what you said in your LOI. Reread your LOI and see if doing so would come across as deceptive. &lt; i did not specify the track... just "your program is first", which is not a lie. just not all the spots are first &lt; then thats not a lie. you're fine.</t>
  </si>
  <si>
    <t>all programs will require at least one of those...some, but not all will offer and pay for it during orientation. if you med school is offering it for free, take the course as they can get expensive if you haveto payfor it on your own.</t>
  </si>
  <si>
    <t>hey guys, so i've got a family (wife + 2 kiddos) and honestly i am prioritizing location to be closer to family and call schedule. I think location is obvious but call schedule - despite not wanting to for this reason I keep pushing programs with Q4 call or lower down the list. i want my kids to know who i am when I am a resident. am i being too strict on the call? obviously we gotta do what feels right and best for our own situation but i am curious if others are in the similar position or if other residents could chime in. i've never done call, i don't know the toll it's going to take on me and fam, etc. Thoughts?&lt;I don't have kids, but do you think that kids would really notice a difference if you on call Q4 vs Q6. My father was a resident when I was a child, and I always knew he was busy,.but I never really thought about the frequency of his call. At this point, I only remember the good times &lt; Im glad people are starting to weigh call in their decision of places to rank. I think its time residents start normalizing the importance of quality of life. Normal people work 40 hour work weeks. Theres no reason why we should work 80 and be miserable people for 5+ years. Hopefully if we start putting emphasis on this, programs will hire more NPs and PAs to help with call and give us better schedules &lt; 100% agree!!&lt; Dad was a resident, I didn't really see him much until post-fellowship at age 6 and mom was more or less single parent. If you can prioritize call structure for family life in your rankings I think that's extremely commendable. Less frequent call won't detract from your education &lt; i would argue that less frequent call will add to your education. Being refreshed and enguaged at work will only add to your training. Seeing your 100th nose bleed wont. Call is important and necessary. But not when it leaves you drained and hating your life or ignoring your family. I will weigh it HEAVILY in my ROL &lt;I think it just comes down to different priorities. Some want academics, some want QOL, some want a super specific niche &lt;re: normal people work 40 hours. this is not true for the vast majority of normal people that make $60k+ per year. lots of professions (sales, cops, EMTs, engineers, programmers, the list goes on) are expected to put in 60+ hours per week on a regular basis. lots of non-professionals hustle and hold down two jobs each with 30+ hours. lots of single parents mixed in there too. Hollywood has [ushed the trope of the hard working dad as emotionally abusing his kids. but the truth is most kids with hard working parents grow up to value hard work. &lt; I completely and wholeheartedly disagree. Most of the young professionals i know make over 60 and work a standard work week. If you are an engineer trying to be head of Boeing, then yea you probably do more than 40 but you are still compensated with overtime. I definitely think residents are overworked and that should not be normalized. We should strive to make this career less demanding before attending life. This is why we have so much burnout and suicide. When you work yourself to the ground, which most of us are willing to do in order to suceed, our mental health takes a toll. &lt; just because other professions work extreme hours doesn't mean we need to normalize it! absolutely do what will be best for you and your family's QOL — most programs will get you where you need to be with great training!</t>
  </si>
  <si>
    <t>In the same position, I'm thinking more along the lines of the program vibe. Places that had lots of parents, regardless of call, seemed to me like they were places that my family would be taken care of. I share your concerns about call burden though. &lt; OP here. agree. but at the end of the day, depending on where we are, who's taking care of the fam if not us? thinking about burden on my wife. i've heard some residnets basically say their spouses are basically single parents. &lt; In similar boat. I think residency is going to be hard regardless and there has to be an expectation that its going to be rough at times regardless of where you are. I know people with families who are both near family and have them as baby sitters and I know people who live nowhere near family and still make it work. So I think its totally personal and its how you want to evaluate it. q4 vs q6 for 3 months a year might mean a lot if programs are very similar or it might be something you don't care much about if a program is going to put you in a position in 5 years where you can dictate your future better.</t>
  </si>
  <si>
    <t>i also got wife and two littluns..#1 program is very far from family (which i see as both a pro and a con). I've thought a lot about what these next 5 years will look like from my perspective, my wife's and my kids who are both very young. I personally didnt weigh call schedules too heavily because i believe residency is going to be hard anyway you slice it and at the end of the day I think setting realistic expectations for myself, my wife, and my kids will be far more beneficial for us all than landing a cush call schedule. I want my kids to know their dad believes in working hard at what he loves. my oldest will be 7 when i'm done so Lord willing we'll have a lot of time to keep getting to know each other...im up to chat about this more to via text/email if ya want &lt; OP here. sure that'd be great. do you have slack (RIP) to exchange?&lt;lol i do but you may be surprised to find out my slack identity: gongobongos &lt; LOL, i'll message you &lt; lmfao i miss you &amp; your random channel, gongobongos &lt; gongo is a father? Talk about a real curveball. (But forreal, miss your antics dude).</t>
  </si>
  <si>
    <r>
      <rPr>
        <rFont val="Arial"/>
        <color theme="1"/>
      </rPr>
      <t xml:space="preserve">My dad was a resident during before they had work hour restrictions. He had call anywhere from q2-q4 and worked &gt;100hrs per week. He told me that he feels terrible for all the times he was late to pick me up from school or missed a game, but I honestly don't remember him </t>
    </r>
    <r>
      <rPr>
        <rFont val="Arial"/>
        <i/>
        <color theme="1"/>
      </rPr>
      <t xml:space="preserve">not </t>
    </r>
    <r>
      <rPr>
        <rFont val="Arial"/>
        <color theme="1"/>
      </rPr>
      <t>being there. Granted, I was &lt;10yo for his residency, but if you prioritize the times you have off with them and being there, they'll remember the good times with you well before they remember anything else. If you're worried about call, it should be for your wife's sake and not b/c you think you're not gonna be present for your kids. If you're anything like my dad and love your kids and try your best when you're available despite long days at work, your kids are gonna love you and appreciate the hard work you put in for their future. &lt; this is pretty bad. We need to do better for our residents &lt; both my parents were residents pre-work hour restrictions. IMGs, at county hospitals. I treasured the time I had with them and looking back I can only remember the nice times we shared. &lt; Im sure as a kid you dont remeber it too badly, but i wonder how your parents see it and if they regret not spending enough time with you. Seeing a kid grow up is special. You dont get any of that time back if you miss it :'(&lt; most people in this camp already have had kids in med school which is also time demanding (less so by a ton but still)..So imagine how impossible it seemed to become a parent amidst the pressures of medical school, somehow you managed and your kids are alive and laughing. many mentors of mine have noted "there's never a 'good' time to have kids", you gotta do your best with the circumstances youre given. if you're a parent or on your way to being one soon, be the best parent you can be regardless. sure, weigh call as much or as little as you'd like but this career path is hard (yes! there's room for many residencies to become more family friendly) but as a parent myself, I'm aiming to give my kids a picture of a loving dad who works hard at being a dad and at being a surgeon. kids are resilient. you'll have to do right by your kids and your spouse no matter where you end up q3 or q10, they're your squad for the long haul.</t>
    </r>
  </si>
  <si>
    <t xml:space="preserve">&lt; This is like the most wholesome thread this chat has had &lt; +1. Dad of two, and I love this &lt; "they're your squad for the long haul" made me tear up tbh.&lt;Dad of 3 here, really feeling this thread. </t>
  </si>
  <si>
    <r>
      <rPr>
        <rFont val="Arial"/>
        <sz val="10.0"/>
      </rPr>
      <t xml:space="preserve">The Otomatch Top 3 Rank Survey will be up Weds on the otmatch website.  Can some of you take a look over it to make sure there are not typos and that I didn't forget any programs? </t>
    </r>
    <r>
      <rPr>
        <rFont val="Arial"/>
        <color rgb="FF1155CC"/>
        <sz val="10.0"/>
        <u/>
      </rPr>
      <t>https://forms.gle/vzncm5K5GFBcbF139</t>
    </r>
    <r>
      <rPr>
        <rFont val="Arial"/>
        <sz val="10.0"/>
      </rPr>
      <t xml:space="preserve"> ---sam &lt;Missing Cedars Sinai &lt; Missing Jackson Research, Duke Research  &lt; thanks for catching those.  not sure how Miami-Research and Cedar-Siani got dropped. I didn't know Duke had a research track. Is Duke's research track a separate NRMP number? &lt; yes, it was new last year</t>
    </r>
  </si>
  <si>
    <t>Are you aiming to release this atleast a week before match day? &lt;aiming to release it on Weds Feb 24. that will give at least two weeks before match day. also planning to release a stats survey on match day</t>
  </si>
  <si>
    <t>Interesting article on the Match... turns out it only takes 17 seconds to run it on your MAC lol but they make us wait 3 weeks https://medium.com/@vishnuravi/how-long-does-the-residency-match-algorithm-take-to-run-c38c06cd4d57#:~:text=The%20reasons%20are%20not%20completely,end%20of%20the%20initial%20match. &lt;did they run it with couples match too?</t>
  </si>
  <si>
    <r>
      <rPr>
        <rFont val="Arial"/>
        <color rgb="FF000000"/>
      </rPr>
      <t>https://www.nrmp.org/faq-questions/why-does-it-take-three-weeks-from-the-rank-order-list-rol-deadline-to-match-day/</t>
    </r>
    <r>
      <rPr>
        <rFont val="Arial"/>
        <color rgb="FF000000"/>
      </rPr>
      <t xml:space="preserve"> &lt; feels like they are making excuses haha &lt; ju$tifying the nrmp fee$ &lt; tell me about it. me and my partner just dropped $750 total to certify FML lol&lt;I dont understand, i didnt pay a dime besides for the initial 80$ fee. Am i doing something wrong  &lt; if you rank more than 20 programs, you have to pay additional &lt; also extra fees for couples matching &lt; also the "no match" code counts as another program so you have to pay for that too. i feel robbed. The biggest exspense was paying for the 300 unique combinations of programs &lt; couples still have to pay the &gt;20 fees??? that's insane &lt; very rediculous, should be changed. of course couples need to rank a buttload of programs</t>
    </r>
  </si>
  <si>
    <t xml:space="preserve">Head and neck lifestyle question: As a small town, family-first kinda person, I'm terrified that I'm falling in love with microvascular recon... how feasibility is a career where I get to design a fibula to become a mandible, but still make it to many (of course not all) of my kids sporting events and other festivities? I know the obvious answer, just wondering if anybody has similar dissonance and may offer some thoughts. &lt; Just do 1 flap/wk, and do it on like mondays &lt; I know two Head &amp; Neck Attendings who are typically in the hospital 4 days/week and finished with OR and clinic by 5p most days. They don't do a lot of flaps and they have a fellow who helps manage patients. I think you can make almost anything work if you find the right place. </t>
  </si>
  <si>
    <t>Its definately possible if the conditions are right. You need to be a fast/efficient surgeon with partners so someone can ablate and someone can harvest the flap. Having residents or PAs will help too. &lt;if you sign up to do all the flaps, inpt and outpt postop care, there are several private practice places that would love to have you. but be flexible about your location, don't expect to do a ton of research and dont expect $500k per year &lt; also i think where you are in your career matters a lot. i dont know any junior faculty with that lifestyle but several senior faculty &lt; What would say is the average salary of an academic head and neck onc/micro person?</t>
  </si>
  <si>
    <t>With 4th year being light at baseline as well as lots of rotations being virtual and with end of year wvengs like graduation being virtual, how early are people thinking of relocating to new city?</t>
  </si>
  <si>
    <t>&lt; i was planning on moving in April to get settled in and set up my Hinge. i'm done with rotations and am just twiddling my thumbs right now &lt; hahahahha set up my hinge. i feel this&lt; omg that is too real</t>
  </si>
  <si>
    <t>anyone else regret not sending loi and now thinking it too late? &lt; didn't, don't regret it. tons of people match at places that aren't their #1, which means they did it at places they didn't send LOIs. I don't think these move the needle as much as the hype suggests +2 &lt; i sent one just for the heck of it. Response made me feel like it didnt matter at all. Dont sweat it bud &lt; yeah i wouldn't worry about it</t>
  </si>
  <si>
    <t>Remember to update or add yourself to the stats page prior to match day!</t>
  </si>
  <si>
    <t>OHSU vs. Cleveland Clinic vs. Jefferson? &lt; According to oto rank thay are all pretty even. means you prob cant go wrong with either. From interviewing at Jef and CCF, i would agree with this. Idk about OHSU. &lt; i was blown away by my cleveland clinic interview. im ranking them above the other 2 &lt; Jefferson's H&amp;N is stronger than both CC &amp; OHSU, the morale in Jeff's department is also second to none. Call is also pretty incredible. Definitely more OR exposure as a junior at Jeff than CC. &lt; also better rhinology and sleep training at Jeff than CC</t>
  </si>
  <si>
    <t>I'll be ranking CCF &gt; Jeff but they're pretty close. Not sure about OHSU either.&lt; i think they are all well rounded programs that can give you great training and set you up well for fellowship or PP. i would pick based on location and potential faculty mentors</t>
  </si>
  <si>
    <t>does anyone remember UVA and Kansas call schedule? +1 &lt; Kansas - Junior years (PGY2/3): 7-8/month in-house call; Senior years (PGY4/5): 7-8/month backup home-call &lt; dang that's a lot of call &lt; wow that's a solid Q4, if not less</t>
  </si>
  <si>
    <t xml:space="preserve">UVA (I think) is Q5-6 home call PGY 2-3, one hospital. Same frequency backup call as PGY 4-5. Correct me if I'm wrong pls. </t>
  </si>
  <si>
    <r>
      <rPr>
        <rFont val="Arial"/>
        <sz val="10.0"/>
      </rPr>
      <t xml:space="preserve">other than Futran, who are the main H&amp;N faculty at UW? i'm having trouble finding it on their website. i really like UW and interested in H&amp;N but want to make sure i have a sense of all their faculty before submitting my rank list &lt; </t>
    </r>
    <r>
      <rPr>
        <rFont val="Arial"/>
        <color rgb="FF1155CC"/>
        <sz val="10.0"/>
        <u/>
      </rPr>
      <t>https://otolaryngology.uw.edu/education/programs/fellowship-head-neck-oncology-and-microvascular-reconstruction</t>
    </r>
    <r>
      <rPr>
        <rFont val="Arial"/>
        <sz val="10.0"/>
      </rPr>
      <t>&lt; thanks &lt; is Futran the GOAT or something? Ive seen him mentioned all the time &lt; yes. he used to be an associate editor for jama oto and would reject all my manuscripts. i have nothing but respect for the guy &lt; Not the GOAT necessarily, but is extremely renowned and respected and is a beast of a surgeon. He's a character in the OR too and is pretty well known for that.</t>
    </r>
  </si>
  <si>
    <t>&lt; Does anyone have a link to their recent fellowship matches? I can't find it on the website or the emailed info+1 &lt; This years chiefs are going Sleep Surgery at Penn, Facial Plastics at Stanford, and PP in Seattle. Last year's chiefs went Rhinology at UNC, H&amp;N at Hopkins, and Peds at Boston Children's &lt; Thank you so much &lt; 2019 grads: Lary at UW, PP in California, Facial Plastics at Mt. Sinai, 2018 grads: Facial Plastics at UCLA, Rhino at Hopkins, Peds at U of Toronto, 2017 grads: Peds at UW, H&amp;N at Sinai, Peds at Boston Children's&lt; thanks! this is impressive &lt; top programs have good matches&lt; ugh this makes my rank list harder</t>
  </si>
  <si>
    <t>To answer OP's question: H&amp;N faculty at UW besides Futran is Jeff Houlton (great guy) and Brittany Barber (heard she's great). Source: I graduated from UW</t>
  </si>
  <si>
    <t>Lol looking at the Vanderbilt Top 3 and now I know I wont match there&lt; I'm not ranking it in my top 3 but would still be happy to match there. we'll just have to wait and see how everything shakes out &lt; humblebrag?&lt; i didn't mean it like that. i'm sorry for whoever it offended. i was trying to help reassure OP that not everyone is ranking it high even though it's a great program &lt; my bad then... must be angst from impending due date of rank lists &lt; no worries! i've been pretty angsy too and have already changed my rank list like 10 times since i first certified&lt; Just got off the phone with Vandy and they said they ranked you #1 and said youd be a good fit. Rank em #1 bro/sis. They seem thirsty for you. Tried to tell em to play it cool but i think you took their breath away</t>
  </si>
  <si>
    <t>can any current residents talk about what its like dating as a resident?</t>
  </si>
  <si>
    <t>I met my now wife first month of intern year, so it can definitely happen. Just have to make time for things you value and probably give up a little sleep&lt; Current intern here. I live with my fiance and we spend a decent amount of time together. It's much more difficult than for us than non-medicine, and even non-surgery people, but like the previous poster said, you have to make time for the things you value and give up a little sleep.</t>
  </si>
  <si>
    <t>I met my future wife halfway through my intern year &lt; this gives me hope</t>
  </si>
  <si>
    <t>anyone know roughly how many programs did virtual aways this year? &lt; Vandy, Michigan, Sinai, Mayo Clinic i think &lt; UCLA too &lt; UCSD.&lt;kansas</t>
  </si>
  <si>
    <t>UC Irvine event moved to Announcements
---sam</t>
  </si>
  <si>
    <t>Restoring a deleted comment: I thought my #1 was my #1 before, during, and a little after interview season. Now having second thoughts. That's all &lt; same &lt; same &lt; if LOI email is sent is that set in stone? - after more reflecting and talking with family I'm thinking of changing my number 1. &lt; second this question, i want to change my loi lol &lt; feel really conflicted about my #1. It's objectively an excellent program, and the best place for me to be based on location and family. But I still think I might be happier if I end up at my number 3-5</t>
  </si>
  <si>
    <t xml:space="preserve">Finally convinced myself to certify ROL and wow why do I only feel more anticipatory anxiety lol &lt; oh just wait for the rush of certifying it for the fifth time. &lt; lol i've certified probably 10 times. i never just save, always certify it. can't do anything with it just left as saved and in case i go into an unexpected coma it's certified and ready to go for the match ;) </t>
  </si>
  <si>
    <t xml:space="preserve">what does it mean to be competitive for facial plastics? &lt; you know someone who can make a phone call for you. thats it. &lt; fellowship apps are essentially: who you know / LOR &gt;&gt;&gt; how well you interview / how likable are you &gt; research &gt; everything else (residency performace / inservice/ etc...). Basically if you have good connections and are a likable person who has shown the ability to do some research, you will do well. Dont underestimate how much interview skills / likability factors into it. Most fellowships have 1-2 spots and 1-4 attendings so 'fit' is incredibly important. Its not THAT uncommon for people from big name residencies to not match well or go unmatched for fellowships &lt; As someone who just matched into FPRS, my answer to this question is that being competitive does certainly mean having faculty that can vouch for you, so bigger names in academic places is helpful.  In addition, having a competitive application that shows dedication to the field is helpful- many of the strongest applicants do have a strong research component to their apps but also important that this shows a commitment to FPRS.  Being likable in an interview is helpful, but there is a TON of behind the scenes communication so my mentors that wrote me letters each got 3-4 phone calls asking what kind of person I was and whether I would be someone they would think woudl be a good fit and whether they would like training me.  My experience is that people from many diferent areas can match, but a lot of the really good FPRS fellowships like Minnesota, Hopkins, UCSF, Michigan, OHSU, UCLA are bigger academic places so coming from another academic place is helpful and research is helpful- but like everything else there is not any one answer to this.  Happy to answer more questions if there are any. &lt; Kinda depends what you want if those big academic names are "good" or not. If you just wanna do cosmetics and $$$ then might not be the best option &lt; If you want to go into cosmetics, its still very dependent on who you know.  Research ma be slightly less important but you still need to show commitment to the field and have mentors vouch for you for fellowship.  Its not like cosmetic and "less" cosmetic FPRS do not interact at AAFPRS etc., your best bet is still to have mentors that are well known in the field and can vouch for you for whatever type of fellowship you want.  A lot of the big names in cosmetics are connected to a lot of the big names in academics since its such a small field. </t>
  </si>
  <si>
    <t xml:space="preserve">Is there a centralized resource to look up case numbers of programs? &lt; it's called email. if you ask and they don't tell you, that's a red flag </t>
  </si>
  <si>
    <t>how's the call on QOL at UC Irvine?</t>
  </si>
  <si>
    <t>Hey all – Duke resident here. Would love yalls help with a survey on the utility of virtual experiences during the application cycle. If you have 5 minutes, please check out the survey in the announcements tab. Thanks!
&lt;BTW - this group did everything right. IRB, permission, courteous.  Please consider participating in this to support good research. ---sam</t>
  </si>
  <si>
    <r>
      <rPr>
        <rFont val="Arial"/>
        <color rgb="FF000000"/>
      </rPr>
      <t xml:space="preserve">&lt; Thank you for being respectful and not spamming our ERAS emails with this. WIll take the survey to help out! +4 &lt; </t>
    </r>
    <r>
      <rPr>
        <rFont val="Arial"/>
        <b/>
        <color rgb="FF000000"/>
      </rPr>
      <t xml:space="preserve">I'm taking the survey just because you did it politely. Everyone should do the same </t>
    </r>
    <r>
      <rPr>
        <rFont val="Arial"/>
        <color rgb="FF000000"/>
      </rPr>
      <t>&lt; Agreed, this is the proper method of asking for survey participation. &lt; DONE! thx for not spamming</t>
    </r>
  </si>
  <si>
    <t xml:space="preserve">Any couples match folks wanna share how they did on interviews? ENT/integrated plastics here&lt; damn, power couple! &lt; We have a good bit of programs together (20+) but my wife is super competitive for her specialty. Very frustrated with how few of them are perfect for both of us :/, but oh well, that's the game we've decided to play&lt;WOW, 20+ that is amazing. my partner and I only got 8 in the same institution unfortunately &lt; it's a challenging road. did you have a decent number in the same city at least?  &lt;amazing! 20+ is not an easy feat. congrats! </t>
  </si>
  <si>
    <t xml:space="preserve">&lt; is there a number of paired ranks historically known needed to match a couples in the same city? </t>
  </si>
  <si>
    <t>Does step 3 score matter for any ent fellowship? &lt; yea i think you cant continue residency if you dont pass. thats probably about it lol &lt; no. and in-service scores are of minimal importance as well &lt; inservice programs do matter. if you are lower than 20th percentile fo ryour year, your PD will have a chat with you.  some places you will go on probation. some places post everyones score on the wall of the resident offices. at a very few programs residents have been fired for not improving inservice exams.</t>
  </si>
  <si>
    <t>Any thoughts on Vermont as a program? &lt;Small&lt;lol. Residents seem super happy there, and esp if you like outdoor activities could be a great fit. You work in the same hospital (no other sites) so you don't have to drive everywhere.... pro and con</t>
  </si>
  <si>
    <t>Updated the stats page to unclude match/no match and where in ROL you matched. If you havent updated it or added your stats to it, now would be the time. Cant wait to see you all match into your top choices!</t>
  </si>
  <si>
    <t>If anyone is excel savy, can you duplicate the OtoRank tab into a new protected sheet and make the values automatically update from the current working sheet. Then sort it by total points. It looks like we have enough data to try this already</t>
  </si>
  <si>
    <t>did it already. someone deleted it. waste of time. just copy paste to your own sheet</t>
  </si>
  <si>
    <t>Why do I feel like there are significantly less applicants that have applied to research tracks? Aside from the additional one/two years of training, what turns people off from them? &lt; It depends on what you want to get out of residency. Unlike general surgery you dont need research years to match any of the fellowships. So research years are for those who truly love research and probably want to incorporate it into their careers. However for most surgeons and most jobs (even most academic jobs), finding a balance between research and clinical duties is difficult and the clinical duties often have a higher (often much higher) emphasis. So unless you are the kind of person who is fully committed to finding a job that lets you explore that balance, research years will often add additional training time without having enough of a benefit. Sometimes applicants see research tracts as a way of getting into a program they would not have otherwise gotten into. Which is fair if you are focused on specific high powered programs. But again, in that situation the applicant probably doesnt have the same dedication to research as someone who is actively ranking all research tracts highly. &lt; i really enjoy research but 7 years just seems like a long time to me. i'm ranking those ones mid to low on my list. for some reason 6 years sounds way shorter so i'm ranking those ones higher</t>
  </si>
  <si>
    <t>&lt; Yup. Research has always been a means to an end for me. I know I needed it for residency. I'm not sold on an academic career in ENT so doing an extra 1-2 years of research and giving up anywhere between $500k-$1M+ in potential earnings doesn't seem worth it to me. &lt; i ranked a program with a research year highly because of location and other strengths of he program, and thinking about fellowship/academics. What's an extra year in a great location closer to family, when I've been across the country for 4 years &lt; wait 500k? Is that the average starting rn? &lt; not necessarily starting, but if you think of in terms of starting your practice earlier and establishing yourself one year faster and developing your patient base. &lt; I also ranked a 7 year high for location and a great program, but it was a tough decision with it being so long.</t>
  </si>
  <si>
    <t>Man, UCLA is honestly the perfect program for me in all aspects (location, research, surgical training), but really dreading the whole "worst call in the country" thing. Is that crazy? Part of me thinks that even if its bad it'll be all you know and your co-residents are going through the same process, but maybe that's naive. &lt; Don't let people dissuade you. Maybe it's tough, but people have gotten through it and will continue to get through it. The residents are all really close and everyone I've talked to at UCLA has been very happy with their experience. No program is perfect and if call schedule is the only thing that's holding you back, you're in a pretty good spot. &lt; The things Ive heard from residents are more than a little alarming. If you’re like me and have a wife/family that are important parts of your life, the schedule is a big turn off imo &lt;+1 agree it moved down my list because of call concerns and some weird personalities &lt; Sounds like you should go to USC then? &lt;+1 &lt; OP: LOL if I got an interview at USC that'd be a real consideration &lt;Can someone post what they heard from the residents that was bad? I have UCLA pretty high, so wondering if I need to reconsider &lt; whats USC call like &lt; per call schedule tab, "Q4 call with backup as a 2nd year, backup call Q4-7 as a third year. 4th year variable, backup backup call as a chief." &lt; UCLA anywhere from q1-q4 for 4 years, home call. continue primary call into PGY4 &lt; Call isn’t everything but it does matter, will be the biggest determinant of your work-life balance for the next 5 years. Take it into consideration like you would anything else.</t>
  </si>
  <si>
    <t>&lt;idk what you heard from residents but i only heard good things from the ones i've talked to?? can you share what you heard? i heard call is bad only for reagan but they barely go in for the other sites &lt; Not going in doesn't make a call night a good one...any page will wake you up and ruin your night depending on the timing. The more often you are on call, the worse &lt; Were the "weird personalities" alluded to in the cell to the left referring to residents or faculty?  &lt;I disagree with above. A bad night on trauma wtih no post call day is much much much worse than the pager going off twice for sleeping pills.</t>
  </si>
  <si>
    <r>
      <rPr>
        <rFont val="Arial"/>
        <sz val="10.0"/>
      </rPr>
      <t xml:space="preserve">is there any "go-to" website for updated ENT literature, that I can browse in my down time? &lt; Jama Oto and Laryngoscope lol &lt;or good resources to prep for intern year? &lt; </t>
    </r>
    <r>
      <rPr>
        <rFont val="Arial"/>
        <color rgb="FF1155CC"/>
        <sz val="10.0"/>
        <u/>
      </rPr>
      <t>headmirror.com</t>
    </r>
    <r>
      <rPr>
        <rFont val="Arial"/>
        <sz val="10.0"/>
      </rPr>
      <t xml:space="preserve"> has a papers section for landmark ENT papers too &lt; </t>
    </r>
    <r>
      <rPr>
        <rFont val="Arial"/>
        <color rgb="FF1155CC"/>
        <sz val="10.0"/>
        <u/>
      </rPr>
      <t>otonotes.com</t>
    </r>
    <r>
      <rPr>
        <rFont val="Arial"/>
        <sz val="10.0"/>
      </rPr>
      <t xml:space="preserve"> has some good highlighted articles and the few summaries they have are good. unfortunately they don't list when it was last updated.</t>
    </r>
  </si>
  <si>
    <t>Just want to confirm: interviews for Colorado and Iowa research tracks are for research tracks only? As in I only get to rank one position? &lt; I am in this position and that's how I'm interpreting it.</t>
  </si>
  <si>
    <t>you can put any program you want on your rank list. you didn't even have to interview there....so if there is any question, just put it on the list.</t>
  </si>
  <si>
    <t>how many programs actaully send RTM communication? feel like everyone ive spoken to hasnt gotten any of these &lt; i wouldn't stress too much about it. most programs don't send RTM communications AND people have been burned in the past where they matched lower on their list even after RTM communication. just rank according to your preference, trust yourself that you did the best job you could on interviews, and hope for the best. &lt; spoke to my PD the other day about this (large program) and the summary point was historically ENT is NOT a specialty where post-interview comms are a thing; some programs may touch base but vast majority are radio silent</t>
  </si>
  <si>
    <t>several people Ive spoken to in other specialties were flabbergasted that this is a thing for ENT; they have zero post interview communications &lt; not RTM, but 3/18 programs for me with PIC. Feels like its pretty rare&lt;what sort of post-interview communication?</t>
  </si>
  <si>
    <t>To keep this as anonymous as possible, has anyone gotten a Ranked to match email or phone call from a NYC program? +1 &lt; NYP last year gave RTM phone calls</t>
  </si>
  <si>
    <r>
      <rPr>
        <rFont val="Arial"/>
        <sz val="10.0"/>
      </rPr>
      <t xml:space="preserve">13 IIs and 14 ranks (d/t research track) and I keep going back and forth between feeling OK to being terrified that I won't match. I don't mean to be tone deaf to those who have fewer interviews, but I'm sure others are in my position. It's tough to be applying into a specialty where the # needed to match is so nebulous, especially when everyone who isn't applying into ENT is just offering blanket "oh of course you'll be fine, I'll be shocked if you don't match" &lt; I am a reapp from last year and had 13 IIs and decent stats - didn't match and I'm pretty normal for all intensive purposes. Not trying to scare you, but I would def start thinking of a contigency plan.  &lt; Yep, definitely thinking of contingency plans. Already did a research year and was productive so I think this would be the end of the ENT line for me and I'd just SOAP into another specialty. &lt; I think the discrepancy is the knowledge that statistically you are likely to match (historically &gt;90% match rate with &gt;12 II) with the emotional aspect and massive fear of not matching. Of course the anxiety is normal. But for reassurance know you are very likely to match. That doesn't mean don't have a contingency plan just in case. But try to take a deep breath and know that only a handful of people in your position don't match. &lt; 16 interviews/ranks here and definitely also get nervous at times. I haven't gotten any post-interview communication like others on here have and it gets me nervous. that being said, for fear of being tone deaf, i don't say anything. but i get where you're coming from OP. i really want my #1 or 2 very badly but this process is such a crap shoot. &lt; Important to normalize these feelings no matter how many IIs you have, while also acknowledging that others may be in tougher positions. &lt; &lt;If nervous, please look at NRMP charting outcomes data. You can see where you fall among applicants, how strong your position is, and how there were literally only 6 people in the entire match with 13+ interviews (out of 166!) who didn't match. Not invalidating your feelings, I get it. Just trying to fight fear with logic. </t>
    </r>
    <r>
      <rPr>
        <rFont val="Arial"/>
        <color rgb="FF1155CC"/>
        <sz val="10.0"/>
        <u/>
      </rPr>
      <t>https://mk0nrmp3oyqui6wqfm.kinstacdn.com/wp-content/uploads/2020/07/Charting-Outcomes-in-the-Match-2020_MD-Senior_final.pdf</t>
    </r>
    <r>
      <rPr>
        <rFont val="Arial"/>
        <sz val="10.0"/>
      </rPr>
      <t xml:space="preserve"> &lt; Thanks for the link! And I get it. I've looked at this document over and over. It's just that this year with questions about increased invites per program for same number of spots, and also increased # of applicants per position compared to last year, I wonder how much this year is different from last year. If the #s this year were more similar then I'd feel much better. &lt; For sure but the underlying math doesn't change. You can interview 1000 per spot, but at the end of the day there are still a fixed number of matchable residency spots. You might be statistically less likely to match a specific program if they interview more per seat, but your overall odds of match do not decrease. And there really aren't many more invites/spot compared to past years at most programs. &lt;&lt;&lt;&lt; Dude with 16 invites- look at chart on the right. 102 matched, 2 unmatched (and they were probably weird). Don't worry! &lt; OP: thanks everyone, I appreciate all of you! And thanks for keeping things civil. I'm usually a very math-oriented/logical person but this week in particular has been really rough emotionally. &lt; You got this &lt; Agree with all this, though I do want to say that whoever went unmatched last year even with 17+ interviews may not have been "weird", possibly just very unlucky. I just know that some of these folks may still browse this forum as re-applicants and who are we to judge them based on the numbers alone. +1&lt; When 5% of people dont match maybe being weird is an explanation. When 30% of people dont match its almost certainly being not connected enough.`&lt;&lt; I know one of the 2, definitely weird. Stats don't lie 
 </t>
    </r>
  </si>
  <si>
    <t>Honestly it bums me that re applicants dont do better than 1st time applicants. If somone is willing to put their career on pause and take bad pay and tons of work and insecurity just to follow their dreams, that tells me they are passionate and wont take it for granted. +2 &lt; I feel like the medical system needs to be changed so that we don't put people in that position in the first place &lt; sometimes there's a reason they dont match and regardless of how committed they are it doesnt mean theyre desirable. reality of all fields.</t>
  </si>
  <si>
    <t xml:space="preserve">Just eyeballing it, but it seems like about 100 applicants got 7 or less interviews while 100 applicants got 16 or more. Then about 150 got between 8-15. Those numbers aren't great but they are not as bad as I would have thought. Perhaps its because its filtering on US MD seniors. </t>
  </si>
  <si>
    <t>(Moved your comment down from above cell because that cell was overflowing) &lt; just out of curiosity, did any of you w 12-16 interviews interview at top 10 programs? &lt; OP: 2 of my 13 interviews were at top 10 (by Doximity) programs &lt; are we the same person? mine is the exact same &lt; whoaa&lt;I had 16 interviews with 3 in the top 6 &lt; I had 12 interviews with 4 in the top 10 &lt;  only 10 interviews with 6 in the top 10 and the rest in the top 20</t>
  </si>
  <si>
    <t xml:space="preserve">Does a program find out if you DNR them? &lt; No &lt; i think the only way would be if they ranked you to match and then you didn't rank them and didn't match at all, but that seems extremely unlikely </t>
  </si>
  <si>
    <t>no</t>
  </si>
  <si>
    <t>looking for research fellowship opportunities. Have gone through this chat and previous archives and have emailed some of the people/institutes mentioned but if anyone has any advice or know of any opportunities? very desperate to find a research fellowhip. Also, if there are any DOs that didnt match their first time and are willing to share some advice it would mean the world to me! thank you!!! &lt; programs with formal research fellowships: jefferson, kansas, MUSC, Penn, WUSTL, Mayo Clinic, mount sinai, MEEI, UVA</t>
  </si>
  <si>
    <t>Check out the true otomatch.com forum! they have some posted.</t>
  </si>
  <si>
    <t>as you make your own personal rank list, what are the biggest things you're considering that actually move a program up or down the list? For me it's breadth and depth of surgical training &amp; location are neck and neck in importance because of family considerations. Also - size of program (I want a program with 4-5 residents/yr) and overall feel &amp; culture that i got on zoom, but..it's on zoom. So it's a give &amp; take there. Things that weigh heavily but not deal breakers are call schedule and benefits. US News &amp; doximity are nice but don't really change much at this point. What about you?? &lt; location, quality of training, and culture for me, but location really wins out&lt; specific faculty at the program with research interests that align with me &lt; Location, location, location. I want a nice apartment with a gym, pool, +/- sauna, in-unit laundry, affordable parking and all the amenities with 1-2 bedrooms and a 10-15minute commute for ≤1200/month. When I get back from a long call shift, I want to love where I live for 5 damn years. Thats my personal priority (I'll get a good surgical experience and research opportunities anywhere, plus any city big enough for an ENT program has enough culture and food for me to drown in). Hence, my tops are Iowa, UNC, Vandy</t>
  </si>
  <si>
    <t>Location and operative experience. I had some where the former overruled the latter, and vice versa. I felt like call wasn't really enough to make me rank programs higher or lower if i felt the residents were happy, but all of my top places have "tolerable" call whether it is qX days or NF.</t>
  </si>
  <si>
    <t>Anyone know where to find a list of mayo clinic rochester grads or where people have matched recently for fellowships? &lt; its listed in the program info tab</t>
  </si>
  <si>
    <t>https://entresidency.college.mayo.edu/faqs</t>
  </si>
  <si>
    <t xml:space="preserve">Hey everyone! I just want to say I’m extremely excited that you all have embraced the Oto-Rank tab. I made it hoping to create a ranking system that would better reflect the things that matter to us and create a better tool than Doximity. The hope is that when its done, we can sort by total points and it will be easy for you and future students to see which programs have the best surgical training, QOL and are considered “prestigious”. Additionally each of you can download the sheet and add points on your own for the more subjective things that you picked up on interview day, as well as adjust the weight of the 3 core measures (surgical training, QOL, “prestige”) according to what matters the most to you. This will give each of you a personalized ranking system to aid in making your ROL.  I know these measures are not perfect, and you have all brought up good ideas for the future, but please, do not change the categories. We can change them in next year’s iteration of Oto-Rank, but half the data is already done, and we cannot go back and re-edit all of it. Also please assign only 1 pt or 0 pts not 0.5 pts. I trust you to make the best call whether to assign a point or not to a program but lets keep it as uniform as possible for now.   You have all done an amazing Job of filling it out so far and we are about halfway done in just a few days. I hope you are as excited as I am to see who WE place at the Top!  --Carlos  </t>
  </si>
  <si>
    <t>&lt;respectfully disagree and think 0.5 should be used. for example, some programs have night float on some rotations but not all, or an NP for one service but not another. these are best 0.5 because there is some support but not all the way+2 &lt; Youre right that in this scenario 1 pt does not convey the full picture. But half the data is already in and we cannot just go back and re-do all of it. In order to have the best ranking possible we have to keep it at 1 or 0 this time. In the scenario you bring up I would add a point if the night float and the PA are benefiting you in the busiest call pool, which means they are a big help in QOL. I will update it for the next Oto-Rank and will also add guranteed post call day as a measure aswell. These are all things im writing down and keeping track of for the next one. Thanks for bringing up the topic.</t>
  </si>
  <si>
    <t>Cool idea  I disagree that night float increases quality of life of a program but to each's own &lt; thinking about making it night float/GUARANTEED post call day for next year. Gonna have a brainstorm session on all suggestions for next year after this one is done &lt;+1 about the night float comment, unclear why that is valued so highly on the oto rank tab &lt; Its just 1 extra point because it allows everyone not on night float to not have to worry about call during the week. Also most residents ive spoken to really like that system and ask for it.</t>
  </si>
  <si>
    <t xml:space="preserve">uthsc part 2: getting emails from your PD to fill out a second survey that she sent out -_- , </t>
  </si>
  <si>
    <t>If I'm ranking &gt;20 programs and have to pay a fee for NRMP to certify, does any1 know if I have to repay that fee if I certify again? (multiple research programs FYI so not hoarding)&lt;hey u dont have to pay each time i dont think AND u dont have to clarify your reason for ranking more than 20...shoot yo shot playa &lt; ty! hehe, thnx, I just know some1 will wanna call me out &lt; love how the withdraw button is right next to the log out button...&lt; i can confirm they don't charge you again if you recertify with &gt;20 ranks &lt; thnx!</t>
  </si>
  <si>
    <t>University of Kansas research fellowship announcemnt move to announcements ---sam</t>
  </si>
  <si>
    <r>
      <rPr>
        <rFont val="Arial"/>
        <color theme="1"/>
        <sz val="10.0"/>
      </rPr>
      <t>whoever keeps changing the countdown above, match day is on 3/19, not 3/15. &lt; yea but monday when we get match/no match is on the 15th &lt; why is that important lol? That's not Match Day. &lt; speaking for myself, i'm much more anxious about whether i match than where i go &lt; fixed it &lt; I keep fixing it. Someone keeps breaking it. While ofc I'm also more anxious about matching in general rather than the specific place, that doesn't change the fact that this is a countdown to a specific date. &lt; Agree, plus you can just subtract 4 days to get monday 3/15. I think "Match Day" = when you find out where you're going &lt; ok edited to include both countdowns in the same tab since some people keep changing it; gonna lock the cells so only Sam can edit &lt; thank you! &lt;</t>
    </r>
    <r>
      <rPr>
        <rFont val="Arial"/>
        <b/>
        <color theme="1"/>
        <sz val="10.0"/>
      </rPr>
      <t xml:space="preserve"> </t>
    </r>
    <r>
      <rPr>
        <rFont val="Arial"/>
        <color theme="1"/>
        <sz val="10.0"/>
      </rPr>
      <t xml:space="preserve">but you did it wrong. you didn't count down til 12pm EST for Match Day so the hours are wrong.  &lt; fixed &lt; It's still wrong lol. Unmatch day occurs at 11 AM EST while Match is at 12 PM EST. The match day time should be 4 days </t>
    </r>
    <r>
      <rPr>
        <rFont val="Arial"/>
        <i/>
        <color theme="1"/>
        <sz val="10.0"/>
      </rPr>
      <t>and 1 hour</t>
    </r>
    <r>
      <rPr>
        <rFont val="Arial"/>
        <color theme="1"/>
        <sz val="10.0"/>
      </rPr>
      <t xml:space="preserve"> past the unmatch day time. &lt; done</t>
    </r>
  </si>
  <si>
    <t>Diplomacy in action &lt; tbh most of the squabbles that happen on this forum could be easily solved if more of us (including myself) had a better understanding of how to work Google Sheets lol. + 1</t>
  </si>
  <si>
    <t>For UVA applicants, what's the call schedule again? I'm realizing I can't find information on it +1</t>
  </si>
  <si>
    <t>if other people got personalized emails / phone calls to a program I interviewed at but I didn't does that effectively rule me out of matching there? &lt; absolutely not, mainly bc you don't know where those students ranked that program. &lt; however if it is a top program that many people rank highly, then you have less of a chance</t>
  </si>
  <si>
    <r>
      <rPr>
        <rFont val="Arial"/>
        <sz val="10.0"/>
      </rPr>
      <t xml:space="preserve">@ UTHSC- using us for survey data is against ERAS policy: "A program that receives personal information from ERAS applications (ERAS applicant
data) may use the ERAS applicant data for its processes related to selection for residency,
internship, or fellowship positions and for other educational, non-commercial uses,
including research. Use of these data is subject to the following </t>
    </r>
    <r>
      <rPr>
        <rFont val="Arial"/>
        <b/>
        <sz val="10.0"/>
      </rPr>
      <t>prohibitions</t>
    </r>
    <r>
      <rPr>
        <rFont val="Arial"/>
        <sz val="10.0"/>
      </rPr>
      <t>: (i) selling or
licensing ERAS applicant data for a fee; (ii) using ERAS applicant data for marketing
purposes; (iii) using ERAS applicant data to engage in unlawful discrimination; and</t>
    </r>
    <r>
      <rPr>
        <rFont val="Arial"/>
        <b/>
        <sz val="10.0"/>
      </rPr>
      <t xml:space="preserve"> (iv)
using ERAS applicant data to contact applicants for surveying or research purposes prior
to that year’s Match or other applicable selection even</t>
    </r>
    <r>
      <rPr>
        <rFont val="Arial"/>
        <sz val="10.0"/>
      </rPr>
      <t xml:space="preserve">t, and (v) any other terms and
conditions for the web application through which the program accesses ERAS applicant
data. "  - </t>
    </r>
    <r>
      <rPr>
        <rFont val="Arial"/>
        <color rgb="FF1155CC"/>
        <sz val="10.0"/>
        <u/>
      </rPr>
      <t>https://www.aamc.org/media/21456/download &lt;&lt; thanks for posting this. i submitted this in the complaint form and encourage others too as well</t>
    </r>
  </si>
  <si>
    <r>
      <rPr>
        <rFont val="Arial"/>
        <sz val="10.0"/>
      </rPr>
      <t xml:space="preserve">screw uthsc for sending 2 emails so far about their survey but 0 about my application &lt; Love that they end their message with "Sorry for the spam!" Like if you know what you're doing why do it haha. Also no mention as to whether the study is IRB approved.&lt; honestly the most annoying thing is getting an email. If you're the doctor sending the email out please stop. &lt; </t>
    </r>
    <r>
      <rPr>
        <rFont val="Arial"/>
        <color rgb="FF1155CC"/>
        <sz val="10.0"/>
        <u/>
      </rPr>
      <t xml:space="preserve">https://www.uthsc.edu/research/compliance/irb/research-participants/contact.php &gt;&gt;&gt;+1 submitted </t>
    </r>
    <r>
      <rPr>
        <rFont val="Arial"/>
        <sz val="10.0"/>
      </rPr>
      <t>&lt; Lol y'all are salty. I've been on the other side of research surveys... I'll happily pay it forward and fill it out lol, IRB approved or not. Doesn't hurt me and it I'm sure it only helps somebody somewhere &lt; drank the kool aid &lt; the point is that UTHSC ghosted applicants about their status but also want to farm our emails to write throwaway junk for laryngosocpe. How about have a little common courtesy first? &lt;IRB aside, are these people even allowed to use our email for research? from an ERAS point of view &lt;valid question, this must be agains ERAS terms and conditions &lt; If it is against ERAS term and conditions, I'm reluctant to actually get programs in official trouble for not knowing that. At the end of the day, they didn't hurt us or anything. I'd prefer just letting the programs know&lt; I say fuck em, I'm sick of one-way professionalism. We either all should be held to professional standards or none of us should be. &lt; you make it sound like students dont get concessions occasionally, but they do. Sometimes small things can stay small and dont need escalation. There are plenty of times students are granted help. &gt; "fuck em"... I can tell you're not into professionalism lol &lt; I think it's inappropriate to use our emails in this way. Is it "harmless"? Probably. But it sets a terrible precedent. I don't want schools to think applications are a source of survey respondents. And for them to send multiple because not enough people have responded is tone deaf and frustrating. &lt; I agree, but we can just let the program know not to do that, rather than report them and "fuck em." &lt; from my experience, ENT faculty and residents are generally on the intelligent side of the spectrum and should have enough common sense &lt; agreed. I see no reason why this is our responsibility to explain to an ENT resident physician directly why this is inappropriate. Given that they lacked the common sense to violate ERAS policy twice, I encourage others to also file a complaint. &lt;agreed, i also submitted a complaint &lt; Didn't other programs do the same thing this cycle?  They should probably be reported too.  &lt;I'm not aware of other programs doing this, but if so, they should be reported as well</t>
    </r>
  </si>
  <si>
    <r>
      <rPr>
        <color rgb="FF1155CC"/>
        <u/>
      </rPr>
      <t>https://www.youtube.com/watch?v=P8K3W1wPXeA</t>
    </r>
    <r>
      <rPr>
        <color rgb="FF000000"/>
        <u/>
      </rPr>
      <t xml:space="preserve"> &lt; me getting unsolicited emails to "help with research."  &lt; I see you're a (wo)man of culture. </t>
    </r>
  </si>
  <si>
    <t>which programs make PGY4s do primary call? i didn't realize MEEI did but thats a bummer &lt; Baylor I believe</t>
  </si>
  <si>
    <t>most programs with multiple call pools pgy4's will get some primary call. any 2 resident per year programs PGY4's will take some primary call. &lt;penn has 2 call pools but only pgy2/3 take primary call &lt; UCLA has PGY4s take primary according to the boxes below</t>
  </si>
  <si>
    <t>Yeah this is one of those things that has pros and cons. It would def suck taking primary call as 4 but that also means you probably start as a 3 when you have more experience and feel more comfortable so while 4 sucks that first year of call isn't as crazy vs not taking call as a 4 which is awesome but that means taking call as a 2 which is super rough. neither is right or wrong set up in my opinion, its up to you if you want a crazy 2nd year with a chiller 4th year or a medium 3rd and 4th year. and i bet whatever your program does is what you're going to like the most</t>
  </si>
  <si>
    <t xml:space="preserve">can someone clarify MEEI call? i thought the residents said they actually have pretty good QOL &lt; Three call pools: MEEI, BWH (Longwood), and Boston Children's (Boston Children's is only 10 weeks of the entire residency for each resident). PGY2: Q3-4 home call (with post-call day) while at BWH for 10 weeks and no call at MEEI; PGY3/4: Q6 in-house call (with post-call day ) at MEEI, Q3-4 home call (with post-call day) while at BWH for 10 weeks, and Q3 in-house call at Boston Children's (split w/ BUMC/Tufts residents currently, though may improve when BIDMC residents are added to call pool in the future). PGY5's take back-up call, I think. &lt;PGY5's take back up call only when PGY2 is on at BWH. Otherwise no PGY5 call responsibilities - resident told me that tradoff is a bit more call as a PGY4 for complete freedom as a PGY5 &lt; does anyone know the BMC call schedule? </t>
  </si>
  <si>
    <t xml:space="preserve">can someone clarify MEEI call? i thought the residents said they actually have pretty good QOL &lt; Three call pools: MEEI, BWH (Longwood), and Boston Children's (Boston Children's is only 10 weeks of the entire residency for each resident). PGY2: Q3-4 home call (with post-call day) while at BWH for 10 weeks and no call at MEEI; PGY3/4: Q6 in-house call (with post-call day ) at MEEI, Q3-4 home call (with post-call day) while at BWH for 10 weeks, and Q3 in-house call at Boston Children's (split w/ BUMC/Tufts residents currently, though may improve when BIDMC residents are added to call pool in the future). PGY5's take back-up call, I think. &lt;PGY5's take back up call only when PGY2 is on at BWH. Otherwise no PGY5 call responsibilities - resident told me that tradoff is a bit more call as a PGY4 for complete freedom as a PGY5 &lt; also there are daytime and nighttime PAs at BWH rotations &lt; does anyone know the BMC call schedule? </t>
  </si>
  <si>
    <t>Does anyone know what the culture of UNC is like? on the top 3 page, they are getting DNR'd twice and there is some comments on malignancy. Any thoughts? They are in my top 5 somewhere (unsure yet) but this is a red flag. I hate that the interview day was 10 mins a piece. Anyone have thoughts?&lt; already discussed below, pasted here not sure about that specific DNR but i do have a family friend who is faculty at unc in another department and said there are some serious cultural issues with the ENT department. that being said if you have a concern, i would recommned talking to current or former residents rather than basing a decision off otomatch (this goes for any program imo) +1 &lt;current UNC resident here; any of us are happy to chat with you. I think these comments are quite off-base, personally. Our current group gets along great and often attempt to get together and hang out when we arent working. Again, I am sure you probably got some of our contact info during the interview, but if not, please reach out and communicate your concerns (our PC Ellen can give you any of our contact info; dont want to post here directly). We are a great team, and look forward to the 4 of you that will being joining it in a few months! &lt;thank you so much for this! &lt; fellows at my program who went to UNC only had great things to say.</t>
  </si>
  <si>
    <t>Anyone get any correspondence back after sending a LOI? &lt; i didnt but i know some ppl did &lt;I did but it was generic thank you and we're unable to tell you anything &lt; mine was nice but gave no details about rank. I just think no one wants to break match rules +1&lt; I did, sort of a "you'd be a great fit" response but also unclear if this is just nice words, no actual indication of rank &lt; "you're a very strong applicant". lol ok thx. &lt; got a thank you for your email and good luck on the match; current cycle favors programs so don't think they need to risk violations to reciprocate LOI&lt; I didn't and it was my home program :( womp &lt; same</t>
  </si>
  <si>
    <t>can anyone elaborate on why some people have thought to DNR Monte and rank them last on their list? &lt;+1 &lt; I put them last on my rank list, not an issue with the program really, but something has to end up last on my list. I just feel like after interview day, I realized I'm not an NYC kind of person. Also had a number of interviews where they pried into whether or not I'd move to NYC, which was off putting. Nothing against the program, I would still train there happily, but it's definitely not my ideal place to end up and therefore last on my list</t>
  </si>
  <si>
    <t>&lt;love the people, but unfortunately ranking them lower bc of location + COL of NY. cant pay 3k to live in a shoebox, sorrry</t>
  </si>
  <si>
    <t>Please do not sort the Oto Rank page by points. There is no benefit to doing that until the whole chart is filled out. &lt; clearly our future colleague(s) who keep doing this don't give a rats ass what we prefer, and have even deleted our requests to stop doing this AND even deleted the page that automagically sorted them into a rank-by-points page. I give up, just sort how you want or ctrl+F &lt; this "controversy" is so trivial. +1 Just chill out. These OCP traits are more annoying to work with. I sort my excel documents all the time depending on my needs. Select the cells of interest, create a new filter, click the down arrow for variables of interest to sort nearly instantaneously. &lt;problem is that some people forget to select a column before they sort then commnets get disconnected from programs &lt; the whole sheet needs to be highlighted before creating the filter for everything to be sorted together. Seems like someone already did that for you. Just click the down arrow in the variable name cell and sort A to Z. The filter feature has other nice features too where you can limit to the cases your interested in. &lt; OP here. I was referring to the oto rank page not the top 3.</t>
  </si>
  <si>
    <t>&lt; SO many of these "QOL" questions are subjective and kind of absurd that non-residents would be making the judgment calls. As someone who has done night float and in house call with a post-call day, night float absolutely sucks. &lt;also PGY4 taking call is not inherently "bad" - backup call basically means two residents have to be on call so a slightly delayed call system where you don't have a senior that needs to be additionally aware of everything can drastically improve QOL- essentially have one person on call instead of two &lt; I think it comes down to the frequency of PGY-4/5 taking call. Personally not opposed to taking primary as a senior, but I would hope that it would be a more infrequent occurrence by then.</t>
  </si>
  <si>
    <t>someone wrote on here that they got a personalized email from the CCF chair and then deleted it. did anyone else get it? &lt; +2 &lt; is this cleveland clinic? I interviewed and haven't gotten anything</t>
  </si>
  <si>
    <t>Can someone confirm for me about MUSCs call schedue that they have a "concentrate the pain" schedule of 1 full (Fri-Mon) weekend of call followed by three golden weekends? I can't seem to find it on their website/padlet or in my notes, but I feel like I remember that being the schedule!</t>
  </si>
  <si>
    <t>Not super clear in my notes either, wrote that residents get 2 full golden weekends every month, PGY2s and 4s work all weekends and weekends are home call; PGY3 doesn't work any weekends for the entire year</t>
  </si>
  <si>
    <t>Anyone have any thoughts about cleveland clinic? very few responses in the a vs b tab&lt; cant help but wonder why they are having such a late interview date (tomorrow 02/17). &lt; i think it'll work to their favor honestly. they're gonna get the best candidates IMO since they dont' have to compete with any other programs. they may fall down their rank list a bit because of this but i still think it'll end up in their favor &lt; They usually do their interviews earlier in the season. Had to move it later this year for personal reasons. &lt; ok i loved my interview and it messed up my rank list +1</t>
  </si>
  <si>
    <t>They prepared a lot of high quality stuff for applicants (videos) which I'm sure took a lot of time to coordinate   &lt; SO IMPRESSED BY THESE VIDEOS!&lt; how did you access these videos? &lt; christine emailed us them</t>
  </si>
  <si>
    <t>Can someone fill out the BMC call schedule? +4</t>
  </si>
  <si>
    <t>did ppl send an actual letter (word doc via email) or just an email for a LOI? &lt; email +2 &lt; letter &lt; email.. why make them work to open a separate document &lt; I was in the "why make them open a document camp" and was planning on sending via email, but my letter ended up being a page long (it's my home program, so I had a lot to say) and looked absurd in email format, so I ended up just attaching it and saying in the email body 2 short sentences indicating that I am ranking them first. I think this worked out well, as the most impt info was communicated in the email body and they can scan the doc in the preview window if they want.</t>
  </si>
  <si>
    <t>pitt vs cleveland clinic? &lt; pitt&lt;Pitt 100% &lt; CCF &lt; honeslty despite the raving reviews of pitt on here, was not that impressed. Pitt has a big name but i think there'that reason it went unmatched 3 or so years ago. Jabbour (new PD) is going to breathe new life into the program, but i will say in trying to field some post interview questions, getting a response out of them is like pulling teeth. falling down my rank list despite thinking they'd be high when i started this process. i also think the top 3 on here is wildly inflated. i'm sorry, but there's no way theyre higher than Hopkins or Vanderbilt. be very cautious in interpreting the data in top 3 &lt; So i kept an eye on the UPMC one because they are high on my list and it went up by like 1 point a day. Nothing really sketch in the history. It also looks like they interviewed a ton of people &lt; they interviewed approximately 40 people, so i'm not sure where you're getting that. I'm not sure if the home students were included on the normal interview days, though. &lt; Re: UPMC going unmatched. my understanding was that it fell further down people's lists that year bc of the concerns about their call schedule and flap experience, which has since been fixed with implementation of night float and hiring of 2 microvascular trained attendings. Got to keep in mind too that several other bigger name programs in recent years have gone unmatched bc of the 2-3 y lull in applicant numbers. UW, Wash U, Miami, Northwestern, UH all have had to soap in recent years</t>
  </si>
  <si>
    <t>&lt; People keep in mind 3 years ago was the nadir of ENT applications after years of policies that were implemented to decrease applications (personal paragraph, personality testing etc). They successfully discouraged apps to the point that there were more spots than applicants (!!) in 2017 and a bunch of programs including good ones went unmatched. So it's not really indicative of anything wrong with a program per say.</t>
  </si>
  <si>
    <r>
      <rPr>
        <rFont val="Arial"/>
        <sz val="10.0"/>
      </rPr>
      <t xml:space="preserve">It's ok to sort/filter the data in the more data heavy tabs, but please be courteous to others. If the column heading ends up in the middle of the page, you did something wrong.  Help the next person out so others can quickly read the tab. : ) </t>
    </r>
    <r>
      <rPr>
        <rFont val="Arial"/>
        <color rgb="FF1155CC"/>
        <sz val="10.0"/>
        <u/>
      </rPr>
      <t>https://support.google.com/docs/answer/3540681?co=GENIE.Platform%3DDesktop&amp;hl=en</t>
    </r>
    <r>
      <rPr>
        <rFont val="Arial"/>
        <sz val="10.0"/>
      </rPr>
      <t xml:space="preserve">
(see stats tab for examples of what not to do) &lt; Yes! Please people, leave things how you found them if it gets messed up. Also the stats page will be useful after match day to see how everyone did. &lt; +1 "Be kind and rewind"</t>
    </r>
  </si>
  <si>
    <t>Made a new sheet labled Oto Rank. I made it thinking of the most objective measures i could come up with while thinking of each main category: Surgical training, QOL, Prestige. Its not perfect but it may be a good starting point for the future. A better version may be made next year if we find that this is not useful. Please check it out and fill it if you can. My hope is that we can eventually make a better ranking than Doximity, that takes into account the things that matter most to us! &lt; (OP) Ive read through some of the suggestions to the right of this post. For the chairman tab. Please add your chairman to the list. for example, if your chair went to Buffalo, go and put a point where buffalo is. If everyone does this, it will be easy to do. For the US news comment about switching to "does my professor think highly of this program"?, that would be too subjective to quantify strictly. For didactics, thats also hard because every program does it differently. For cost of living, debt forgiveness ect. that is also hard to quantify uniformly across all programs. What i suggest is that we use this as a general ranking system. For example, you will know that the top quartile will all be programs that have good trainng, good QOL, and are well respected. Then you can add to them points for the things that matter to you (cost of living, big city, warm weather ect.) and subjective points for the impression you had on interview day (good resident vibes, nice faculty ect.) This will help you create a personal ranking at the end of a season. &lt; (OP) we could switch US news column with " Does Sam think of it as prestigious". That would be reasonable. Let us know haha &lt;i have a VERY biasd view of which programs are prestigious. mostly based on people i have worked with.and like vs those that didn't offer me an interview back in the middle ages. you definatley want a bigger sample than me.btw I like the crowdsourced chair/alumni idea. maybe add it to the program info tab since chair last name is already there.---sam</t>
  </si>
  <si>
    <t>This is really interesting and reasonable, excited to see how it turns out. +2 &lt; lol everyone always forgets albany</t>
  </si>
  <si>
    <t>Prestige: I would throw out US News since this is a hospital rating, not a department rating. Department and Residency to Hospital is a many to one relationship. Replace this with "mentioned as prestigous by my faculty mentors."
"Is a graduate of the program serving as the chairman at another program?" - is there a list of chair - residency - fellowship somewhere I don't know about?</t>
  </si>
  <si>
    <t>QOL: Cost of living? Salary? Debt forgiveness? Health Insurance? Union? Job security?</t>
  </si>
  <si>
    <t>Add clinical training and didactics</t>
  </si>
  <si>
    <t>Did clevelend clinic end up having a social? Worried I missed it. &lt;I don't think so...unless I missed it too &lt; interviewing tomorrow and i haven't heard anything</t>
  </si>
  <si>
    <t>According to the schedule there is a resident QA at 12, right after the interview tomorrow &lt; I'm pretty sure they must have two sessions because my interview is in the afternoon with Q&amp;A at 5 pm</t>
  </si>
  <si>
    <t>Curious how people are planning on handling their student debt? PSLF +3,  IDR then pay it off as an attending + 1 ,  no student loan debt +x, other method that someone thinks of + x &lt; pay min during residency. Pay the rest as an attending &lt; Roth IRA&lt;take out more loans and play lottery &gt; this is the way &gt; gamestop to the moon</t>
  </si>
  <si>
    <t>graduating with about 100k debt. my suga mama (nurse) and i have been very aggressive in paying down loans through med school and we hope to graduate residency debt free &lt; Congrats!!! &lt; was paying down, then sugar mama became actual mama and looks like we're waiting till i'm an attending LOL + 3</t>
  </si>
  <si>
    <t>what are interest rates people are paying? &lt; about 1/3 6.6%, then the rest are like 4.5-5.5 i think &gt; That's how mine are. Shout out to stopping interest payments during the pandemic</t>
  </si>
  <si>
    <t>Someone posted a prgram ranking sheet that wasnt doximity. Does anyone else have it and can share? Also if you know their methodology please do tell. An aside though, should we create an Otomatch one? maybe that takes into account surgical trainnig, call schedule, QOL, fellowship placement.... Maybe a good idea. Sam, please weigh in if you think we should. My criteria for surgical training during interviews was 1) are all sub specialties represented 2) case volume 3) early surgical exsposure (interns and PGY2's) 4) PA or NP that can run the floor while the residnts operate. For call schedule it was 1) do 4/5th years take back up and not primary 2) is primary q5 or better 3)is there a night float system. For QOL i used subjective measures on rez interactions, but i also took into account 3 vs 4 weeks vacation time and extra benefits like loupes and book funding. For fellowship placement i just looked at the prestige of the fellowship programs the grads got into. If everyone went top tier then i put more points than if they went mid/bottom. I think we can collectively do a better job than doximity</t>
  </si>
  <si>
    <r>
      <rPr>
        <color rgb="FF000000"/>
      </rPr>
      <t>Let me make sure I understand.  You are thinking of sheet where people post the criteria they used to make their rank list.  Not the actual numbers, detail and programs...just the criteria.  Sounds interesting to me.  As long as you aren't going to nag people every day to add to it, I don't have any objections.
If you are talking about including all the details of which program ranked where on the list and your scores for each criteria, I think that would be duplicating the program info and top 3 tabs. So I would discrourage it, but wouldn't delete it.
BTW this year's official Otomatch Top 3 Rank Survey should be coming out within the next week and the Status survey will be opened up on match day this year. Links will be o</t>
    </r>
    <r>
      <rPr>
        <color rgb="FF000000"/>
      </rPr>
      <t xml:space="preserve">n </t>
    </r>
    <r>
      <rPr>
        <color rgb="FF1155CC"/>
        <u/>
      </rPr>
      <t xml:space="preserve">otomatch.com
</t>
    </r>
    <r>
      <rPr>
        <color rgb="FF000000"/>
      </rPr>
      <t xml:space="preserve"> ---sam                                                                                                                                                                                                                       &lt; made a new tab (Oto Rank) with a prototype. what do you think?
&lt;intriguing carlos, i would be very interested in what people thought of these criteria at the end of PGY1 and PGY2 years. I made some suggestions above of other criteria i might have used, but im old. ---sam</t>
    </r>
  </si>
  <si>
    <t>Im saying we come up with our own point system and fill in those details for each program. Then sortt the programs by how highly they score. &lt; The problem I see with this is that everyone has their own criteria (though I agree with your criteria to the left, the degree to which we should weigh each factor is definitely subjective.) &lt; I agree but we can all download the sheet and sort as we please. Just assign 1 pt for each thing on the main sheet though</t>
  </si>
  <si>
    <t>Is it generally a bad sign if a program decreases number of residents besides it signaling a decrease in funding? &lt; It could mean there's not enough volume but i find that hard to believe with UCSD because they've hired 8 new faculty in the past couple years and many cases go uncovered</t>
  </si>
  <si>
    <t>&lt; Which program is this? &gt;Happened to UIC few years ago, went from 4/year to 3/year &lt; Also to UCSD from 3/year to 2/year this year&gt; UCSD said it was because of "funding issues" not clinical volume issues &lt; interesting. I was under the impression that all residency spots were federally funded and shouldn't be institution dependent at all and I havent heard of big-name institutions losing GME funding. curious what these "funding issues" are. &lt; for UCSD it was the NIH funding, they have enough for 2 spots but not 3 &lt; oh like for the research year? curious why they wouldn't still take 3 and have just 2 of them doing the T32 year&lt; yeah, can someone explain this more please? &lt; yeah, I don't get it. when they'd taken 3 in prior years, 2 were T32 and 1 was a 5-year position so not sure what it has to do with NIH funding &lt; my understanding when I interviewed there is that they're approved for 3 permanently going forward, but COVID delayed getting access to their federal funds for their 3rd spot this year so they had to push back taking 3 permanently until next year</t>
  </si>
  <si>
    <t>Late to this party but I confirmed that UCSD received non-ACGME funding that made it possible to increase their complement to 3 a year but because this funding is no longer available they are back to 2-3-2-3-2 structure. Volume is great (as evidenced by a lot of new faculty hires). This isn't a volume issue</t>
  </si>
  <si>
    <t>Can anyone speak to Wisconsin's call? I know they have a nightfloat PGY2/3 but I forgot how many weekends/month and how many locations they're covering.</t>
  </si>
  <si>
    <t>Schools with the best call schedules: &lt; look at the call schedule tab &lt; any nightfloat system OR a home call system with a single call pool (eg Michigan, Vandy) &lt; how about worst? UCLA and? &lt; UTSW has a brutal call</t>
  </si>
  <si>
    <t>anyone have cleveland clinic interview yet?? can you give us your impression please? pretty please &lt; chill vibes, standard interview questions ie mix of behavioral and get to know you style. they read your applications in advance.the videos have a lot of useful info &lt; which videos? +1 what videos? &lt; the PC sent an email with links to videos about the program and cleveland.</t>
  </si>
  <si>
    <t xml:space="preserve">They're great! Honestly have a guy crush on Dr Byrne &lt; tell us more lol &lt; i have a guy crush on Dr. Bryson! </t>
  </si>
  <si>
    <t>wow, we made a separate tab for sorting the top 3 by how some want it ranked by #s and yet someone deleted the requests to keep it alphabetized and then ordered it by #. I hope you aren't my co-resident.</t>
  </si>
  <si>
    <t>&lt; I get being upset that someone deleted requests to keep it a specific way, but to be fair, the top 3 sorted by highest rank/score is also locked to edits and I doubt people are adding their votes into both tabs. It's obvious at this point that certain people like it one way and certain people like it another way. You're all smart and you're all going to be surgeons soon. Take a little bit of that intelligence and flexibility and just sort it according to your preference whenever you want to look at the data. &lt; the second tab that's set to be ranked by #s autopopulates from the other tab. &lt; talk about obsessive compulsive personality. Really cant see why it matters so much to people. Honestly find that a person with this trait to be harder to work with then someone who wants to sort by #. I sort my excel files all the time in different ways to see the data differently depending on purpose. Highlight the cells of interest, create a new filter view, press the down arrow, and order how you like almost instantaneouslly. &lt; + 1 &lt; There is someone who has obviously been struggling with this. People should just google and figure this out. Protip: If the column heading ends up in the middle of the sheet, then your filter/sort got screwed up (see stats tab)</t>
  </si>
  <si>
    <t>any one else still deciding on who to rank #1 and have yet to send out the "im ranking you first" email....or am I the only one taking this dang long.....&lt; same but the program i'm leaning towards said they don't change the rank list based on post-II communication so i'm not too stressed about it &lt; haven't decided on #1 either, not gonna send any LOI +1</t>
  </si>
  <si>
    <t>Same. My #1 is either my home program or two programs that doesn't change based on LOI so not too worried rn. Will probably let whichever program I decide know once I've submitted.</t>
  </si>
  <si>
    <t>i think LOI's are probably a little overrated anyways. i can't imagine them every changing the ROL unless you are a michael jordan type applicant interviewing at a missouri type program (reference to Dr. Chang's previous twitter post)</t>
  </si>
  <si>
    <t>Current intern here popping in to remind everyone to take the things you read on this website with a grain of salt during these final days of finalizng your rank list. Use your own experiences and perspectives to guide you as much as possible versus things you read. I've read things about my program on here that were certainly true 5-10+ years ago and have clearly been passed on year to year because unfortunately reputations can stick even if reality changes. I remember reading these same things last cycle when I was applying but I ultimately made my rank list based on personal gut feeling/experience and I couldn't be happier. Also, I have friends from the interview trail who ended up at programs across the country and they're all having wonderful experiences - you will be great!!!! Take care of yourselves, and take the opinions of others (whether online or from friends/family/peers mentors) with a grain of salt, or just tell people thanks but no thanks if their opinions are becoming too much to deal with!!! I remember feeling like I was being pulled in 10 different directions. Enjoy these last few months of med school because it is precious time. Ok I'm done good luck all!!!!!</t>
  </si>
  <si>
    <t>&lt; thank you :) +4</t>
  </si>
  <si>
    <t>One of my mentors told me that he got a bunch of calls asking about me recently. Is that a good sign? &lt; Depends what he told them lol&lt; what program? &lt; if you dont want to answer specifically which program, how bout which Tier program?&lt;My mentor couldn't/didn't tell me but he said multiple programs &lt; Yes its a good sign.  If I had to guess it means they are planning on ranking you highly. This is an n=1 situation but I ended up matching at a program that 'called about me'. Is this MEEI?&lt;No it wasn't</t>
  </si>
  <si>
    <t>literally how wouldnt this be a good sign &lt; this could just be a neutral sign. A program may just be calling because they have connections to one of your mentors and just want to make sure you really are who they said you were? idk though &lt; yea but if youre at the bottom of their list why would they cal &lt;l</t>
  </si>
  <si>
    <t>Should we be worried if we haven't heard of any calls?  &lt; it is 1000% a great sign. that being said, its an exception and no one should be worried about not having calls</t>
  </si>
  <si>
    <t>What’s up with UC-LA call schedule &lt; what happened? &lt; tough af &lt; UCLA wins the award for worst call schedule in the nation. Don’t let them get away with their “all call is equally bad” handwaving, their call is q3-4 and extends into 4th year…even interns are brutalized by call frequency. Don’t underestimate how much of an impact this has on your quality of life and ability to enjoy your next 5 years. Most call differences are negligible except when it comes the the extremes, and this is one of those. +2 &lt;As someone who interviewed there, the previous comment came hard out of nowhere. They don't go in most nights for the affiliate sites. The only site they consistently go in for is Ronald Reagan. See the chat for comments from an actual resident. &lt; heard this as well. is it true about q2 at childrens? &lt; yes, split with a USC resident q2 at CHLA. heard it really sucks &lt; UTSW is the same, Q2-Q4 at four different hospitals. The residents seemed pretty worn out too. &lt;lol q2? Wtf &lt; fact. Ucla call pool is split among a 6 medical centers, so you do the math. Q4 at best &lt;it'sQ2 for 6 months at CHLA and the more reasonable q4 at other sites &lt; False. It's Q2 for 2.5-3 months at CHLA (not 6). Q4 at Harbor/Olive view. Q5 at Reagan. I BELIEVE Q3 at the VA, but that might change because a Cedars resident will be joining? Santa Monica Hospital I don't fully understand though. Seems like it's Q1 but sometimes he Reagan resident takes it over? But, it's not a fully fledged hospital, more just like an ancillary site where some ambulatory surgeries happen (is my understanding), so it's not like you're going in much if at all. All of it is home call</t>
  </si>
  <si>
    <t>Agreed that "all call systems are hard" is such nonsense. I'd surely rather have Q5 and get pounded on call than q3 and get some good/some bad nights. its a huge suck on your QOL.</t>
  </si>
  <si>
    <t>What is one thing that you are looking forward to buying for yourself once you become a resident and start earning paychecks (in addition to paying off loans)? For me I am so looking forward to having a dishwasher once I move out of student housing. &lt; peloton +3 &lt; house + car &lt; biossance squalene rose oil &lt; +1 high-end skin care lol &lt; a green egg &lt; Gold-plated otoscope &lt; weighted blanket and nice coffee maker/grinder +1 &lt; got a new french press and coffee grinder for christmas. It's life changing. But to answer the question, a place with a yard for my dog to run around in!&lt; my aeropress  changed coffee drinking for me. Yum</t>
  </si>
  <si>
    <t>couch &lt; Socks &lt; a cat (adopt, of course, but keeping a creature alive is expensive) +1 &lt; not buying, but I am so excited to rent an apt w/ in unit W&amp;D. I hate laundromats. &lt; a really nice gift for my parents; haven't given them anything big since I started back in school and I am excited to spoil them with something I can actually afford now +1 &lt; aw</t>
  </si>
  <si>
    <t>I'm a resident. Still very poor &lt; true, resident salary is not much and i'm not advocating for people splurging irresponsibly, but start to earn "not negative money" is a step up from my current situation.</t>
  </si>
  <si>
    <t>anyone else couples matching feel that figuring out a ROL is causing a strain on the relationship? this may be not the right platform for this but im just stressing out &lt; How is it straining the relationship? &lt; I feel uneasy ranking certain programs lower because of my partner and I now I'm concerned that I shouldnt feel this way, seeing that I'm couples matching with my fiance &lt; I have no advice, but my respect to those that are couples matching and dealing with another layer of complex decisions on top of an already stressful process. Wishing the best for you +1 &lt; Also couples matching, it is putting a HUGE strain on the relationship. We're going to be ok, but there have definitely been some heated talks and tears shed. ENT is so frustrating, because the "top tier" institutions for ENT are NOT top tier in a lot of other specialties, and it's so competitive that I didn't get as good as I would have liked to give us some better options. We're gonna have to make some compromises, and it feels bad on both ends since we both want to do academics. &lt; definitely. Just trying to keep the big picture in mind—plenty of programs set you up super well for fellowship and we probably would be happy at a lot more places than we think right now. Worth giving/taking every other rank, considering a mutual good program vs great/poor, etc. No way around it though, I agree it sucks. &lt; I'm with you there. You definitely have to compromise. My SO's top program wasn't my number 1 but I liked it enough to meet him halfway. I think it's important to ask what is more important for you guys: staying together or matching at most preferred program? There's no right/wrong answer, that depends on you guys. But know that will make it a bit easier maybe &lt; Yeah, we went in this agreeing that we would do good for both of us THEN start alternating "great for A/ok for B" and "great for B/ok for A" matches after we've run out of the middle ground options. We're just a bit surprised how few middle ground options we got (like 5ish). Ah well, I married her knowing this was an eventuallity and wouldn't change it for the world despite the added stress! :)</t>
  </si>
  <si>
    <t>As someone who is married, couple matching seems like it wout be the mother of all compromise sessions. Like the yearly batte over whos family to visit for Christmas but like for five years and with someone's mom having cancer this year.  Don't envy you, but remeber this is the person you have committed to spend your life with, for better or worse, putting their needs above yours. But im a sappy romantic. ---sam</t>
  </si>
  <si>
    <t>Plugging BUMC vs. BIDMC in A vs. B, need help on where I should rank these two!</t>
  </si>
  <si>
    <t>Anyone hear about the Tulane discrimation trial of the Med-Peds PD who was fired? Seems like there is a movement to not rank Tulane programs. What are your thoughts on this?&lt; i think it is a very respectable decision not to rank them because of this. i feel guilty about ranking UCLA given all that happened with their ENT department and failure to properly address it. i think i still will, but i feel like a bad person for doing it &lt; recognize the bad and commit to being the kind of person who would have spoken up. also ranked UCLA, I feel that the current leadership is strong and while I am still uncertain, I feel that the current PD and chair would be approachable &lt;I know about the UCLA thing and still ranking them very highly. Honestly, it was brought up out out of the blue nearly 15 years after the incident happened, and theres been big changes in leadership. not letting someone's potential gunner tendencies make me rank them lower. this is in comparison to tulane where someone named themselves as the person posting those comments &lt;although i wasn't terribly impressed by Tulane, the medpeds dept is NOT the ENT dept. I will still be ranking them. &lt; Tulane's department is full of fantastic people. Just because there was, no doubt, a significant incident between one PD form another department and University leadership, this in now way reflects anything going on in the ENT dept. The faculty and leadership have been there for some time, and a scandal discovered elsewhere in the University should not taint every department. &lt; The scandal on some level must reflect institutional values. It probably didn't affect the ENT department that much, but there are probably some sprinklings of that problematic culture within the ENT department. Not enough to drop Tulane's rank significantly, but present nevertheless.</t>
  </si>
  <si>
    <t>I think if you can afford to DNR them (med peds), that's great but also means you are pretty lucky and well off in terms of interviews. I think it would be wrong to shame students who rank them though. People can't afford to go unmatched. Just gotta commit to being agents of change when you get there. Also, things like the UCLA and Tulane scandals are just the ones we hear about, but to think that every other program on your list is free of systemic racism is probably wishful thinking. +1 &lt; wasn't there people from other departments speaking up about Tulane as well? so even though it was blatant in the MedPeds program, doesn't mean it's not all over Tulane since it came from the higher-ups in the admin. &lt; that's speculative garbage, unless you have any evidence. Sincerely, a Tulane student. &lt;Is there concern that at Tulane you may be working in proximity to a department that has bred such a hateful and discriminative culture though? You would definitely work with Med-Peds during your five years there. &lt; Directly working with med-peds residents will be generally the same wherever you work. It's not like the Tulane med-peds department only attracts people who discimminate? I don't understand why people think this permeates that far into the culture. We're just residents....</t>
  </si>
  <si>
    <t xml:space="preserve">As a Tulane student, i have never seen any evidence of this in the ent department. The chairmen is completely dedicated to diversity. </t>
  </si>
  <si>
    <t>Anyone know about programs that qualify for PSLF? I know many hospitals/systems are non-profit but fin aid dept at my school makes it seem like employment at many of these non-profits won't qualify you...any help would be appreciated</t>
  </si>
  <si>
    <t>Pretty sure PSLF works for any nonprofit that's specifically a 501c3. You can google whether or not these programs are a 501c3. For ENT residency, chances are you'll be working at a 501c3. &lt; Almost all academic medical hospitals are 501c3. Just be certain you look at the medical center and not the university when looking at their status since they often are different entities for tax purposes (e.g. BU vs BMC, UAB vs. UAB Hospital, UTSW residents are actually residents and paid by Parkland...not that it matters for all of those b/c they're both 501c3 but just a heads up)!</t>
  </si>
  <si>
    <r>
      <rPr>
        <color rgb="FF000000"/>
        <sz val="10.0"/>
      </rPr>
      <t xml:space="preserve">if you guys are like me and bored out of your mind just waiting for match day, there's some good drama on the ophtho sheet. apparently an applicant started a podcast to interview PD's and people are super upset because they think it was all to improve his chances of matching. people are also saying your presence on med twitter impacted where you got interviews this cycle. i honestly could not care less about what my co-applicants do on med twitter and podcasts, but it's some entertaining discourse nonetheless &lt; There's also drama about how an applicant applied to only 1 program (his home program) and matched there (which he outed himself for doing on Twitter) lol. People are upset because they think there was an under-the-table deal with his home program &lt; how tight do you have to be with your home PD to coordinate this lol &lt; link please lol &lt; </t>
    </r>
    <r>
      <rPr>
        <color rgb="FF1155CC"/>
        <sz val="10.0"/>
        <u/>
      </rPr>
      <t>https://docs.google.com/spreadsheets/d/1n-IfDCbolTGox3kQK9x5m5oUsWs9uzgFW3VwsiTHJ4I/edit#gid=1405238774</t>
    </r>
  </si>
  <si>
    <t>&lt; First off, I hate that there is so much blatant cyberbullying of these individuals. Even if you disagree, there are ways to talk about it constructively even on an anon forum. Second, podcast guy seems like he came from a school without a home program, and doesn't matter whether it looks "brown-nosy" or not, he still put in the work and people are just salty that they didn't think of it. I could imagine this individual thinking "let me reach out to PDs and learn more about the field, and I guess while I'm at it, might as well document the interviews for others to learn from!" Shame that he's being run over like this. It's on the PDs to value his actions however they see fit. I think there are GREAT discussions to be had about to what extent social medial/things outside of ERAS should have a role in the application cycle, but how is this so different from in-person networking or the kind of networking that takes place just because you happen to have a mentor who knows a lot of people?? There are many injustices in the application cycle but feeling like you don't stand out for "not making a podcast" is not one of them. Third, the "I applied to one program guy" has a wife who lives in the city of his home program and for all we know there could have been strong reasons for them to not be able to move. If I were in that situation, I would work my butt off and make sure everyone in my home program knows that I want to stay, and had mentors advocating for me to be ranked to match. It does not mean that there were any deals. I could easily see this being "I'd rather not match then match not-here, and if I don't match then I'll take a research year." I do think it was not a good idea for him to publish this publicly though, as all it does is make people feel bad and also makes it look like he's bragging.&lt; well said, completely agree! +3 &lt; The only way that person applied to literally 1 program would be to have assurance that he would match. If he applied to his home ophtho program this year and didn't match, then there is virtually no chance he would match at that program next year. In that case, why do a research year when you could just apply to other programs this cycle...If family was a huge concern, then he would have applied to other specialties in the area. &lt; Maybe he applied multiple and told his home program after interviewing early in the cycle that he's ranking them #1 and they told him the same? That's completely within the rules of the system. I've heard it happen at ENT programs in the past... &lt;I met a resident once who only ranked 1 program for personal reasons and it wasn't an under-the-table but a i'd-rather-not-match-than-match-elsewhere and he/she had several back-up plans. My point is we should give these people the benefit of the doubt, we don't know everything about the situation</t>
  </si>
  <si>
    <t>how much of this process is just luck? i was suprised to get some interviews at top 10 programs without any connections or signals, but then i didn't get interviews at other places ranked much lower where my faculty mentors trained and i sent LOI's/signals &lt; A significant amount. There's probably a dozen top shelf applicants that are so amazing that every program will want to interview them. Otherwise, it's a crapshoot. Like does the program divide applications among individual faculty to review? Do they use multiple committees? Is the person/committee reviewing your app in a good mood that day? Do they vibe with the fact that you can play the bassoon while doing a headstand or do they only really care that you had 8 papers in Nature? Did they train/study at your program or have ties to your region? I bet if you were to re-run the application cycle 100 times, you would almost certainly get a different set of interviews every time (unless you're one of those tippy top applicants).&lt; this makes sense. thank you!</t>
  </si>
  <si>
    <t>There is a medium high bar of qualificaiton you need to pass, the rest is luck and connections +1 &lt; Yup. Plus relevance to the program- signals, geographic connections, or other factors that make them think you are specifically interested in their program &lt;&lt; damn i hope I get inverted bassoon player as my co-resident #legend</t>
  </si>
  <si>
    <t>Most likely a stupid question but do you think with the advances in immunotherapy/radiation/chemotherapy you should question starting a career in HN? &gt; I'd be more concerned with the decline in smoking and rise in HPV vaccination rates. That being said, H&amp;N isn't going anywhere.&lt; lmao &lt; Surgery will always have a role (arguably a more important role) in HNC, despite advances in radiation and systemic therapy. The field is only growing. &lt; Kind of unrelated but speaking about ENT as a whole, I just got off an anesthesia rotation and had multiple anesthesiologists say ENT is a solid decision and if they could go back and do it again that's what they'd do.  Felt so good. &lt; I think you also have to remember that there are also significant advances in H&amp;N surgery with the advent of things like TORS, image-guided margin resection, etc. H&amp;N oncology is definitely going to continue to be multidisciplinary and collaborative. &lt; There will be less pathology though as time goes on. HN cancer will always exist just like all cancer but no smoking or HPV means less disease burden in general.</t>
  </si>
  <si>
    <t>For better or worse H&amp;N owns the H&amp;N cancer patient. We are the ones that can do the physical exam. Rad Onc and Med Onc will always defer to us if we think we can give patients any kind of salvage operation. When it comes to the airway, nobody else will touch H&amp;N cancer patients. &lt; Immunotherapy has significant limitations. Only around 15% of patients will have sustained long term benefit on immune checkpoint inhibitors depending on cancer type. Dual therapy and other types of immunotherapy may improve outcomes to some extent, but I dont expect a magic bullet. Targeted therapy faces high rates of resistance due to de novo or subclonal mutations, even with dual therapy.</t>
  </si>
  <si>
    <t>Also at some point can someone fix the stats page cuz its all weird now and we need it post match day for inputting who matched and where on their list they matched. Thats honestly what im most interested in</t>
  </si>
  <si>
    <t>Need some help from the new yorkers!!! Is it possible to live togetehr if one goes to SUNY and the other to Rutgers? Or is that commute too far? &gt;SUNY Downstate? &gt; maybe possible, but it would be quite difficult to be honest&gt; The drive from SUNY to Rutgers NJMS is about an hour with some traffic. If you lived in Lower Manhattan (Tribeca area), then the drive is 25-30 minutes to either campus. That said, you would have to figure out logistics of both people driving (i.e., owning two cars) and likely pay a higher price for rent (at least in the long-term given the massive rent decreases in NYC right now with many luxury apt buildings offering up to 4 months free for the first year due to the pandemic but lease terms are 12-16 months so you'd likely more in rent the subsequent years)</t>
  </si>
  <si>
    <t>&lt; It's doable but the traffic will kill you.</t>
  </si>
  <si>
    <t>anyone know how to make sure that our step 2 scores get sent to programs properly / if we really need to do this for them to rank us? &lt; IDK if anyone is looking at them for rank, but you just update it through eras and they get it.</t>
  </si>
  <si>
    <t>how late can we comfortably submit our rank list? &lt; Dude just certify your preliminary list now and change as you go along. This process sucks enough without having to worry about getting burned royally at the last moment &lt;+1 &lt; Question about this. It says I will be charged some money for my rank list because I'm over the limit. If I preliminarily certify but then change later will they charge me again? &lt; it def wont give you money back lol &lt; I emailed the NRMP about the recertification question, their answer basically was that you don't pay for recertifying your list as long as you don't change the codes of the programs listed. Ex. If you certify your list of programs and then recertify the list with the same programs as before just in a different order you don't pay again. If you were to recertify with a different # and/or new programs added my understanding is you would be charged again. Hope that helps &lt; Thanks for asnwering this! Yep this answers my question</t>
  </si>
  <si>
    <t>anyone else submitting their ROL and second guessing why they dropped some of their interviews? &lt;+1 &lt; a little bit, but didn't want to go to most of those places. I did have to drive some well ranked programs, but still think I made the right choice with which to keep.</t>
  </si>
  <si>
    <t>for the love of god. who keeps fucking up the top 3 tab? now it's not ordered in any way that makes sense. Please keep it alphabetical. &lt;Lets not fight about this. There is now a Top3-SortByScore sheet for those lurking PDs that want to check the score board for how their program is doing. The Top3-SortedByScore sheet is intended to be VIEW ONLY. The raw data will stay in the Top 3 tab. To prevent mislabels and sorting misadventures please only add your top 3 to the list. Don't sort or filter. &lt; Why are people so upset about this? It's just like the toilet seat problem in a household. Every person can just re-sort to whatever they want instead of taking the (extra time) to come on here and yelling expletives at others &lt; the "sorted by score" sheet is calculated based on the row lol it's not locked while the rest of the sheet can move... how have you made it through college and med school without knowing how to use excel or google sheets? &lt;not sure what you are ranting about...seems to be working fine &lt; just sort yourself dude/dudette</t>
  </si>
  <si>
    <t>cant you just control F &lt;+3!!!!</t>
  </si>
  <si>
    <t>is residency like med school where you go back and forth between a ton of different specialties before deciding, or do most people end up pursuing fellowship in the field they were initially most interested in? asking because i'm considering ranking one program very high that doesn't have strong rhinology and i don't think that's what i want to go into and the program is literally perfect in every other way. would i be better off ranking another program higher that is more well-rounded in every subspecialty? &lt; This is a "how well do you know yourself" question. Personally I am rankly lowly any program without decent representation of all specialties but that's just me &lt; I think difference between med school/residency is once in residency, only 50% choose to even do a fellowship. Imagine half of med students choosing to not do residency lol</t>
  </si>
  <si>
    <t>Most people start residency sure saying they want to do H&amp;N or Otology. Many secretly are thinking they really want to do FP. But most end up doing general, which is &gt;50% rhinology. &lt; is FESS or balloons better for CRS? i've seen a lot of PP folks using balloons but at my academic center they only do FESS. what does the evidence say? &lt; I don't feel like I know a single person thinking of Otology haha &lt; Same lol, the ear is absolutely foreign to me &lt; If academic folks are doing FESS and PP are doing balloons, that should answer your question for what's at the forefront. That being said, immunotherapy is likely going to be the way of the future for CRS.</t>
  </si>
  <si>
    <t>if i have only 5 interviews, is it in my best interest to send my home program a love letter and rank them 1 to improve my chances of matching, even though i prefer going to one of the other programs? i'm just afraid if i don't woo my home program then they may not rank me to match and i could end up not matching (fwiw i'd rather match at my home program than not at all) &lt;better than a love letter would be a one-on-one meeting with PD or chair to tell how much you love them. be honest with your home program but rank by YOUR actual preference.</t>
  </si>
  <si>
    <t>&lt; Rank by YOUR PREFERENCE!!!!!!!!!!! If you want to write a love letter to your program, then go ahead. You don't have to tell them you are ranking them number 1. LOI most likely make no difference at all, for anyone. But for the love of GOD, MAKE YOUR RANK LIST BASED OFF OF YOUR PREFERENCE &lt; i'm just worried that a love letter not explicity saying they're my number 1 doesn't mean anything. i understand how the algorithm works &lt; Your concern is justifiable. #1 or nothing. Even then, the value of a #1 letter at all is doubtful. A phone call or meeting with your PD at home might get you the most mileage, possibly, but that's probably not feasible. Good luck &lt; thanks</t>
  </si>
  <si>
    <t>Can someone speak to the DNR for UNC, even if just in broad strokes (commentor said they spoke to a current resident)? Is this a culture thing?&lt; not sure about that specific DNR but i do have a family friend who is faculty at unc in another department and said there are some serious cultural issues with the ENT department. that being said if you have a concern, i would recommned talking to current or former residents rather than basing a decision off otomatch (this goes for any program imo) +1</t>
  </si>
  <si>
    <t>let's not micromanage everything, people can also copy and paste from here into that tab</t>
  </si>
  <si>
    <t>Michigan vs Miami (plzz help- anyone...bueller) &lt; they both have great training and research. michigan has the name brand, miami has the location and more diverse patient population. i think most people would rank michigan over miami for the prestige, but you just have to ask yourself what's most important for you &lt;thank you, you're a kind soul&lt; np, good luck on deciding and congrats on having such a strong application to get interviews at both of those programs! &lt;thank you for your input, your overall great vibes and being a nice person. I wish you the best of luck as well! :) &lt; michigan is cold</t>
  </si>
  <si>
    <t>NYP vs. OHSU vs. Baylor vs. Stanford? &lt; OHSU/Stanford &gt;&gt; NYP/Baylor. outside of those two tiers, i'd rank based on your location preference</t>
  </si>
  <si>
    <t>idk that i agree...op cases and autonomy, bcm/nyp/ohsu &gt; stanford. research nyp/stanford &gt; ohsu/bcm. gets even trickier looking into subspecialties&lt; idk ohsu is ranked in top 10 for research output and baylor is up there too. &lt; NYP does not win on autonomy and cases. That is almost clearly OHSU &gt; Stanford/OHSU/NYP, although BCM might be in the middle (idk much about it). Research is also clear. Stanford &gt; OHSU &gt; NYP &gt; Baylor. Stanford has among the highest, a huge faculty, and is constantly publishing. OHSU has huge funding also, but it's very concentrated in basic science otology and cancer, which is awesome, but not most people's cup of tea, and most of us aren't going to go into basic science for a career. So, although OHSU is near the top, it's not actually, in my opinion, the BEST environment research-wise for a training physician, though it's very clearly good. The big thing is that OHSU produces a significant number of private practice docs, so it's hard to compare residents to residents and say where people have the most opportunities (because it's more often where to people take advantage of the opportunities), but Stanford seems to win out. OHSU residents all but have to do basic science their 6 months &lt; Sooo subjective.. Rank based on culture, location, and gut feeling IMO</t>
  </si>
  <si>
    <t>Any interns lurking this thread? Just curious to know how many of ya'll are getting OR time. Im surprised and super thankful that my program has me doing bread &amp; butter cases this early on; I did my first tonsillectomy completely independently today -- the attending didn't even scrub!&lt;loll i havent been in an or since subi in the early fall&lt;Name your program lol &lt;better yet name your tonsillectomy tool: bovie, coblator, microdebirder, suction bovie, scalper/bipolar, snare, spork? and congrats on your first solo tonsil! one of thousands to come. ---sam &lt; bovie all the way! Still getting used to the coblator</t>
  </si>
  <si>
    <t>&lt;maybe instead of outting programs, we can make a column of programs that are known to have interns in the OR &lt;I can't imagine a program that doesn't have interns in the OR while they are on ENT rotations. intern year is 6 months of ENT. thats a huge part of internship to never get in the OR.</t>
  </si>
  <si>
    <t>for people taking research years between 3rd and 4th year, what's a good number of publications to strive for? i've seen people at my institution get 15ish pubs and others get 5ish and i'm just not sure what the threshold is to make me competitive. right now i have 2 first-author pubs but i know i want to do academics and am aiming high &lt; hard to say. I was around 15, but I think it was more important of a factor that the projects be interesting and knowing the topic well enough to have an intellegent and interesting discussion about it. &lt; does it matter how many pubs show up if somebody looks you up on PubMed, or is the number of projects/manuscripts submitted more relevant? &lt; the latter I think b/c the pubmed search engine confuses people with the same name. Google scholar only works well if someone is actively claiming publications in their profile. Also, a lot of mine were in press at the time of ERAS, so not searchable. &lt; okay thanks. i have a pretty unique last name but i guess a lot of people don't so it would be crazy if programs actually used PubMed to differentiate applicants. still, i bet a ton of applicants put projects on their ERAS application that never end up getting published which is kind of annoying &lt; I wouldn't worry too much about that last point b/c posting a lot of submitted but not published articles comes off as padding your CV (Chair of our dept made that point to me), but accepted is fine&lt; okay cool. i literally had a friend who submitted papers to NEJM and JAMA the week before ERAS because she wanted to boost her CV. needless to say they still haven't been published &lt; haha yeah. Its fine to list submitted articles, I did quite a few, but you should have good track record of publication for people to take ur submitted article to whatever high impact journal meaningful. I mean you can literally submit to anywhere you want.</t>
  </si>
  <si>
    <t>M3-M4 research year applicant here, 14 interviews. I cannot stress enough the importance of NOT focusing on "number of pubs." It is so frustrating to me to see, frankly, poorly designed database studies (nothing against database studies -- just poorly designed ones) that barely add anything new to the literature being pumped out at a rate of one every 4-6 weeks just so people can pad their CV. The only way for us to stop this hamster wheel of "get as many pubs at all cost" where people (understandably) feel pressured to publish for publishings' sake is for us to all commit to performing ethical, meaningful research. I'm not saying everyone with massive number of pubs is a fraud, of course not, but the # alone should not be the end goal. I ended my research year with very few pubs (not specifying for anonymity) but all were meaningful projects I could talk about for hours, and several projects are multi-year studies that I wasn't expecting to publish this year anyway. I think this shined through in my application and definitely my interviews where most questions were geared not towards my publishing rate but rather "Do you understand the scientific process?"  I can't argue that more research isn't better from an optics standpoint in terms of securing the initial interview, which is why this is such hard advice to give and receive. Don't hate the player, hate the game, after all. By all means try to churn out research, but 1) don't let it take over your life, make you annoying to your loved ones, etc, 2) don't do it at the expense of academic or research integrity -- that means not putting your name as co-author on a paper you just "read over once for accuracy" or milking meaningless variables from a spreadsheet that are at best not clinically relevant or important and at worst misleading.  For a good read: https://www.talyarkoni.org/blog/2018/10/02/no-its-not-the-incentives-its-you/?  &lt;/endrant&gt;  &lt; Flip side is that while everything above is correct and admirable, at the end of the day application reviewers will scan your CV for number, not quality of pubs. Your one first author study may be an amazing multiyear thesis-worthy project, but if it's the only thing you have on paper, it will look like you were unproductive because no one knows the amount of work that went in simply by reading the title. The hamster wheel is terrible but the reality is you need both quantity and quality of pubs to be competitive.</t>
  </si>
  <si>
    <t>pubs &gt;&gt; subs. although ERAS distorts this by lumping them all together the "research guy/gal" at the program will certainly point out to the rest of the committee how many actual publications you finished. having 15 subs as a mid author with 20 coauthors is &lt;&lt;&lt; than 5 subs and 1 pub as a first or second author in my book.&lt; what's a sub? &lt; I think they meant submission</t>
  </si>
  <si>
    <t>any insight into why UW is ranked higher than OHSU? other than peds i feel like OHSU is the much stronger program. both seem weak in neurotology but ohsu seems to take the cake in H&amp;N, rhinology, laryngology (although Flint vs. Merati is like comparing Jordan and Lebron), FPRS. i'm so confused &lt; UW is really well rounded. Historically very well regarded. People come out of UW to be very successful in their subspecialty of choice, and go on to do impactful research. OHSU I also heard very good things about. Sounds like the differentiating factor is work atmosphere and living in seattle vs portland. I hear both sides of the coin of people ranking UW over OHSU and vise versa &lt; Both are strong programs overall obviously but as someone with experience with both programs, I think rhinology is the only division which OHSU is stronger than UW. H&amp;N is much stronger at UW. Futran is a legend (he's kinda crazy tho) and they do about 8 flaps a week. And volume/research is insane at UW. &lt; what do you mean about Futran?&lt; Futran is just a strong personality in the OR. who are the other flap surgeons at UW? it's kinda hard to tell from the website &lt;lolol lots of ohsu shills around here</t>
  </si>
  <si>
    <r>
      <rPr>
        <rFont val="Calibri"/>
        <color rgb="FF000000"/>
        <sz val="10.0"/>
      </rPr>
      <t xml:space="preserve">Can anyone comment on Duke's history of being malignant? Is there any truth to this today?&lt; i know gen surg has historically been malignant at duke but haven't heard this about ENT. some of the faculty were pretty stoic during my interview but apparently that's not how they are in real life &lt; I hear the Duke malignant problem is almost a decade old now. Definitely something in the past.&lt; Definitely </t>
    </r>
    <r>
      <rPr>
        <rFont val="Calibri"/>
        <b/>
        <color rgb="FF000000"/>
        <sz val="10.0"/>
        <u/>
      </rPr>
      <t>NOT</t>
    </r>
    <r>
      <rPr>
        <rFont val="Calibri"/>
        <color rgb="FF000000"/>
        <sz val="10.0"/>
      </rPr>
      <t xml:space="preserve"> a decade old. Residents who just graduated in the past couple of years have said that malignancy was a huge thing while they were there even into their chief year, though they've now qualified it by saying things have improved since they left. &lt; was it a problem with specific faculty members and did those faculty leave or something? &lt; Correct, prior faculty member was perceived as malignant by the majority of people who worked with them, and is now gone.</t>
    </r>
  </si>
  <si>
    <t>Duke student - the department culture is phenomenal. There are no malignant personalities. Literally all of the faculty and residents are kind, genuine people that you can trust and enjoy spending time with. (Adding to this in answer to the other comments - also had wonderful experiences on my general surgery rotations. The other departments that you interact with (gensurg, NSG, rad onc, etc) are legitimately also full of nice people).</t>
  </si>
  <si>
    <t>Howard Francis went to Duke from Hopkins 4-5 years ago to become Division Chief. During my residency interview with him while he was still at Hopkins right before he left, I spoke to him about the previous reputation of a malignant culture of Duke and how one of his goals was to change that reputation. He is one of the kindest people you will ever meet. I am not surprised to hear that the culture is phenomenal now. Department culture trickles from the top.</t>
  </si>
  <si>
    <t xml:space="preserve">Two recently retired faculty at Duke were known to create a culture that was felt as malignant by many within the program. The last one to retire left around 2018. Some people elevate their game in such environments, but it is definitely detrimental to the majority. While those faculty may have had good intentions, and people can argue for or against what they did, that's no longer at Duke. I bid you best of luck in finding a chair who promotes a more healthy and encouraging culture than Dr. Francis, and I'm sure that other department chairs around the country would agree with that. </t>
  </si>
  <si>
    <t>Why are so few people ranking Michigan in the top 3?&lt; my guess is because location and interview experience (they did behavioral interviews). also i'm sure lots of people are ranking it high and just not posting &lt; I enjoyed the people in the interview actually, after we got past the behavioral question we had nice discussions. the location is the toughest caveat in my decision.&lt; same, i really vibed with the people. i'm ranking it in my top three but am pretty ambivalent about ann arbor &lt; for real, i'd probably have it as 1 otherwise &lt; the culture at Michigan is much more collaborative/collegial/friendly/etc. than was conveyed in the behavioral interview</t>
  </si>
  <si>
    <r>
      <rPr>
        <color rgb="FF000000"/>
        <sz val="10.0"/>
      </rPr>
      <t xml:space="preserve">Can whoever is sorting the Top 3 tab in number order please stop? I'd wager the majority of us are looking for specific programs, and I'm not personally looking to see the rankings of "top matches". If people are that interested, we need to do it as an adjunct to the alphabetical list, not instead of.  &lt; can you just resort it yourself or cmd+f instead of whining about it?&lt; yikes &lt; or you could put it back how you found it? you're not a child. +1&lt; are you a boomer? you don't know how to use spreadsheets? there's a couple of great tutorials online&lt; i'm a non-trad and did a PhD so i was acutally born in 1985. i'd appreciate any help on this matter. i just want to be an ENT surgeon! &lt; </t>
    </r>
    <r>
      <rPr>
        <color rgb="FF1155CC"/>
        <sz val="10.0"/>
        <u/>
      </rPr>
      <t>https://bfy.tw/QNG2</t>
    </r>
    <r>
      <rPr>
        <color rgb="FF000000"/>
        <sz val="10.0"/>
      </rPr>
      <t xml:space="preserve"> &lt; guys stop messing with the sheet &lt; If yall dont put it back ima undo till it gets back to normal order and youll loose w.e. tallys were put in after it was messed up again &lt; imma order it in reverse order</t>
    </r>
  </si>
  <si>
    <t>&lt; tbh I don't care either way but I think it's nice to see the relative desirability and ctrl+f to find programs</t>
  </si>
  <si>
    <t>If your top 5 are all places that many people have ranked really highly, would you necessarily discount yourself from the running? &lt; Shoot your shot&lt; it's more about the number of people who interview per spot. for example, UCLA is allegedly very high on the top 3 survey but interviews like 8 people per spot so you have a better shot there than a program like USF who interviews 20 to 30 people per spot &lt; In one sense that's true. When a program gives fewer interviews per spot, the absolute number of applicants you compete with is lower. However, when more of these candidates rank this program higher, the program is less likely to move lower down their rank list. Basically both factors are important. Nonetheless, you don't know how you were ranked, and there's practically no way to know, so keep hoping but stay grounded. &lt; Statistically you may be less likely to match there if everyone ranks a program #1, but you have no clue how they ranked you. For all you know you're their #1. So don't sweat it. Regardless it shouldn't affect your ranklist. Algorithm favors your preference, you don't lose anything by highly ranking a program you think you're unlikely to match at.</t>
  </si>
  <si>
    <t>I would agree that all that list tells you is that they are not likely to move down their rank list so if youre high on their list youll get in, if not then theres plenty of other good programs. Basically the program has its pick of the litter&lt; agree, but i dont think the top 3 tab is accurate. &lt; The top 3 tab is pretty wildly inaccurate. +1 &lt; the top 3 tap grossly overvalues "big name" programs</t>
  </si>
  <si>
    <t>Has the ship sailed for the LOI? I've finally narrowed down my #1. &lt; Has anyone ever told their number 2 they are number 2?  &lt; Ignoring this piggyback question, the ship has probably sailed for LOI, but in case it hasnt, it doesnt hurt to send one anyway.&lt; it's not too late. programs aren't even done interviewing yet and rank lists aren't due for another 3 weeks&lt;sent one today and got a response within the hour, but I have zero idea what the response means &lt; at least you got a response lol+1 &lt; LOIs probably don't do anything. Many programs finalize their lists soon after interviews. That being said it won't hurt you and will make you feel better so you can send if you want</t>
  </si>
  <si>
    <r>
      <rPr>
        <rFont val="Arial"/>
        <color rgb="FF000000"/>
      </rPr>
      <t xml:space="preserve">So this is off topic with regards to the ENT match but I would like to encourage you all to oppose any changes to section 230. I worry that a forum like otomatch that encourages honest commentary could get booted off our provider by a disgruntled program. Please also take this opportunity to call me out on bad moderations decisions over the past year. If you want to read more about the proposed changes try this link   </t>
    </r>
    <r>
      <rPr>
        <rFont val="Arial"/>
        <color rgb="FF1155CC"/>
        <u/>
      </rPr>
      <t>https://arstechnica.com/tech-policy/2021/02/proposed-sec-230-rewrite-could-have-wide-ranging-consequences/</t>
    </r>
    <r>
      <rPr>
        <rFont val="Arial"/>
        <color rgb="FF000000"/>
      </rPr>
      <t xml:space="preserve">    —-sam</t>
    </r>
  </si>
  <si>
    <t>&lt;Sam, can you explain the concerns? Seems like anything considered libel would be attributed to the writer rather than the hosting forum. I'm not sure I understand the problem &lt;also no one is providing payment to post here right? so the amendment doesn't apply? &lt; I am paying my web host provider, so if someone doesn't like something said or feels the moderation isn't fair, they could complain to my web hosting provider.  Then the provider would just take the whole site down.</t>
  </si>
  <si>
    <t>is the rank list common knowledge at a med school -- do all the residents &amp; attendings know who is where on the rank list each year -- or is it kept private so only the residency application committee members/interviewers know this? &lt; Depends on the program. We attend our program's rank meeting so we happen to know, but other programs' residents don't. But TBH most people who interview are great, ranking is just relative and no one remembers</t>
  </si>
  <si>
    <t>Would not love everyone knowing I was super low on their list where I matched &lt;rank lists are kept confidential at most places for this reason. faculty involved in interviews usually know the rank list on the night the final lsit is made, but rarely will they remember it on match day. &lt; i imagine its institution and dept dependent. i remember the residents in another dept at my home institution joke, "we wanted Applicant A, but instead we got Applicant B" (everyone's really close and no one was offended) &lt;LOL I think the programs would get over it &lt; yeah i feel like most programs are so selective in who they interview that they would be happy to match anyone on their list &lt; the other day a PD told me that they never remember where people sat on the rank list because once you're a resident what matters is how you perform as a resident the way he put it was "i dont know where they stood on the rank list but I know where they stand now" which I found reassuring</t>
  </si>
  <si>
    <t>&lt;don't worry too much about where you ranked, just remember Tom Brady was drafted 199</t>
  </si>
  <si>
    <r>
      <rPr>
        <rFont val="Arial"/>
        <color rgb="FF000000"/>
      </rPr>
      <t xml:space="preserve">Is anyone else frustrated by how match day is being handled by their school? We're allowed to see COVID patients and some of my classmates are in COVID ICUs, yet we're not offered even a short in-person option for match day celebrations (I would completely understand if family couldn't attend, but we're not allowed to open letters with classmates either). I feel like this is a bit of a double standard but would love to hear your thoughts/experiences &lt; Yup, my school is the same way. So a group of my classmates are having our own match day celebration &lt; Match day is w.e honestly. I care more about graduation. You all should pressure your schools into using common sense and letting you have a grad with appropriate measures. &lt; same, I think a graduation with </t>
    </r>
    <r>
      <rPr>
        <rFont val="Arial"/>
        <b/>
        <color rgb="FF000000"/>
      </rPr>
      <t>vaccinated classmates/faculty perhaps outdoors</t>
    </r>
    <r>
      <rPr>
        <rFont val="Arial"/>
        <color rgb="FF000000"/>
      </rPr>
      <t xml:space="preserve"> is really reasonable... &lt; um, so I actually don't really understand the disconnect here...patient care is a part of our job. of course we will be seeing covid patients as part of our career, but planning/funding/supporting an event with a large group of people? really questionable optics. even if people have been vaccinated, there is no evidence that the current vaccines can completely prevent transmission, particularly with variants. and you know y'all are going to be vacationing during these months/seeing family before and after, so how can you really think this is something that a medical college can support? idk guys it really baffles me that so many people can put their needs before the needs of public health but thats my hot take (I know people hate that phrase but maybe its appropriate here). we might be safe from getting symptomatic covid but we could still easily spread it to other people +9 &lt; Agreed. Our school is toying with the idea of an inperson match ceremony. I have parents with pre-existing conditions and won't be attending and will not be seeing any friends who attend for two weeks after as well (regardless of vaccination status) &lt; If we keep coming up with excuses we will never get back to normal life. The point of vaccinating everyone is to eventually get back to normal life. According to the proposal above, with only vaccinated faculty and students, this is both safe, and the ideal population for a large event. New strains are always gonna pop up and vaccines will never be 100%, and people will continue to die. You will just have to live with that reality forever because we will not make vaccines quick enough to address all new variants. But we have to all agree that at some point we have to go back. As a matter of fact, most of the country has gone back to normal and without the ideal condition of a 100% vaccinated group of people (which we have). Also "optics" are not a good reason to cancel anything. We should do what makes sense and is right. Not what "looks best" but really isnt accomplishing anything. &lt; Considering the severity of the pandemic, it is important that we set an example as healthcare providers. Optics are a great reason. It's hard to make the case for an in-person event for something like this which is completely optional. I think schools are making the right decision by cancelling these. It's hard for us to hold a large in-person while telling others to wear a mask and social distance. &lt; So you wanna tell everyone that even if you get the vaccine your life will never be the same. But go get it anyways&lt; Life will get better, but the vaccine isn't a pass to go back to normal just yet. The national message has been to continue masking and social distancing even after the vaccine. Life will get back to normal when we have a level of population immunity high enough to prevent major  community transmission. Until we can be confident that we have achieved that level of immunity as a population, it makes sense to avoid large in-person events.  We are still at COVID levels above even the spring outbreak and January was the deadliest month yet. Let's be smart about this. I can't wait to go to a concert, but I also know that we just aren't ready for that yet. &lt; Please reflect on "level of population immunity". The proposal would have a 100% immune population in attendance and with social distancing and outside. &lt; Wow!!! Not what I was proposing. What country have you been in for the last year? Most estimates suggest 70% vaccination to reasonably eliminate community spread. I think we will start to go back to larger in-person events before we get to that sort of vaccination rate, but we are nowhere near that threshold right now. &lt;graduation with vaccinated faculty and residents would be a 100% immune population. last I checked 70&lt;100. &lt; This  previous comment is not the way infection control science works. Glad we're going into ENT and not ID &lt;+2 &lt; not sure what the flaw in their argument is. I think they are saying the only people allowed to attend are VACCINATED students and faculty. which to me is as close to 100% immune as you can ever get &lt; because we are in the middle of a pandemic with little-to-no robust science on tramission in spite of vaccination, and how vaccines fare against new variants. Pretending everyhting is dandy because a small population is vaccinated is asking for more variants. Yes, the science isn't robust either way, but again, we are in a PANDEMIC. Caution is warranted until there is robust science &lt; We can also think about this from a risk vs benefit perspective. It's hard to make the case that the benefits of an in person event like this outweight the potential risks. It's also  easier to just plan for a socially distant graduation/match day given all the uncertainty of the last 12 months. &lt; Agree completely. Until we can be sure that population viral load is low, we shouldn't (not that we absolutely can't) have large events even with all vaccinated people. All it takes is one person who is carrying a variant (even if they are not/will not get sick) to spread it to people who will &lt; OP here...I appreciate all of the perspectives and input - a lot of great points made. I think something I wish we could talk about too is the fact that this group knows how to mask up and physcially distance. Is it reasonable to consider holding a short event (15-30 minutes) with a group that's vaccinated, masked up, and distanced? &lt; One of the previous commenters arguing against a graduation, but yes, that is entirely reasonable actually if it's jsut students and faculty. But, personally, i probably wouldn't attend without family unless it really was just a 15-20 minute fun thing &lt; Just want to say that if we want to be take all these hypotheticals and new strains into account before we have a grad then we will never have a grad again. We will never have a 100% safe enviroment again. EVER. there will always be new variants and vaccines will never be 100% effective. If you still belive that is an unacceptible amount of risk, then ok thats your opinion, but undestand that what youre really saying is that its NEVER going to be ok to hold a large event again. &lt; This is absolutely not true. Getting vaccinated does not allow you to start taking risks again. Getting a population level vaccinated would make those risks not even be risks again. This narrative you're spreading is very dangerous and leads to more deaths &lt; How is everyone at a grad with only vaccinated grads/faculty not 100% immune. Thats the requirment to get in lol &lt; Look, again, even if a small cohort is entirely vaccinated, the population elvel of viral load is hiigh. We don;t have definitive proof that a vaccinated person does not carry a virus and cannot spread a virus. If we knew that for certain, then yes, it would be reasonable. We don't yet. &lt; Yes, the primary endpoint of the clinical trials is clinically detectable disease. However, virologists have mentioned that the vaccine likely confers some degree of protection against infection and infectivity. Some nice talks on JAMA talks with Dr. Bauchner. If the vaccine does not confer some degree of protection against infectivity and infection, then the concept of herd immunity is thrown out the window. And we know that other vaccines do confer herd immunity. Furthermore, we will likely never have a clinical trial answering the question of infection and infectivity, as think about what the method for that trial would entail (regularly spaced PCRs post-vaccine). Its just too difficult of a question. Point being, we will likely have to transition back to regular life without having good data on infection and infectivity, and we primarily have to go by daily cases and vaccination rates. You can have some sort of information on protection against new variants by mixing person's generated polyclonal antibodies against the new viral strain, and from these studies, it does appear that the vaccine confers some sort of protection to the variants, except perhaps the African strain. Even with the African strain, the vaccine appears to protect against clinically severe disease, while low-grade disease seems to have less protection. Though, it should be acknowledged that escape variants will possibly/likely arise. Long winded way of saying that we wont have complete information, but if vaccine rates are up, infection rates are down, we can consider an event where people are vaccinated, socially distanced, and outdoors, without dismissing it right away. +10000000001 &lt; What is your definition fo infection rates being down? We just aren't there yet. &lt; hard to say... It'll be a judgment call no matter what threshold. Definitely not at this exact moment, because we're still higher than the next highest peak in the US. I have a feeling things will start looking better in the next few months. The US curve still looks like a nice downward slope. The two recent talks on JAMA youtube channel before the COVID and breastfeeding/pregnancy talk had some nice discussion on when we might start seeing a normal. The treshold most likely wont be 0. Worldwide vaccination looks precarious. I think i'd be pretty happy when the curve looks something like how NY looked between the 1st and 2nd peaks.</t>
    </r>
  </si>
  <si>
    <t>I can think of something dumb I said in all of my top 3 interviews, so it'll be interesting to see if I can still match there or not haha</t>
  </si>
  <si>
    <r>
      <rPr>
        <rFont val="Arial"/>
        <color rgb="FF000000"/>
        <sz val="9.0"/>
      </rPr>
      <t xml:space="preserve">Is anyone else frustrated by how match day is being handled by their school? We're allowed to see COVID patients and some of my classmates are in COVID ICUs, yet we're not offered even a short in-person option for match day celebrations (I would completely understand if family couldn't attend, but we're not allowed to open letters with classmates either). I feel like this is a bit of a double standard but would love to hear your thoughts/experiences &lt; Yup, my school is the same way. So a group of my classmates are having our own match day celebration &lt; Match day is w.e honestly. I care more about graduation. You all should pressure your schools into using common sense and letting you have a grad with appropriate measures. &lt; same, I think a graduation with </t>
    </r>
    <r>
      <rPr>
        <rFont val="Arial"/>
        <b/>
        <color rgb="FF000000"/>
        <sz val="9.0"/>
      </rPr>
      <t>vaccinated classmates/faculty perhaps outdoors</t>
    </r>
    <r>
      <rPr>
        <rFont val="Arial"/>
        <color rgb="FF000000"/>
        <sz val="9.0"/>
      </rPr>
      <t xml:space="preserve"> is really reasonable... &lt; um, so I actually don't really understand the disconnect here...patient care is a part of our job. of course we will be seeing covid patients as part of our career, but planning/funding/supporting an event with a large group of people? really questionable optics. even if people have been vaccinated, there is no evidence that the current vaccines can completely prevent transmission, particularly with variants. and you know y'all are going to be vacationing during these months/seeing family before and after, so how can you really think this is something that a medical college can support? idk guys it really baffles me that so many people can put their needs before the needs of public health but thats my hot take (I know people hate that phrase but maybe its appropriate here). we might be safe from getting symptomatic covid but we could still easily spread it to other people +8 &lt; Agreed. Our school is toying with the idea of an inperson match ceremony. I have parents with pre-existing conditions and won't be attending and will not be seeing any friends who attend for two weeks after as well (regardless of vaccination status) &lt; If we keep coming up with excuses we will never get back to normal life. The point of vaccinating everyone is to eventually get back to normal life. According to the proposal above, with only vaccinated faculty and students, this is both safe, and the ideal population for a large event. New strains are always gonna pop up and vaccines will never be 100%, and people will continue to die. You will just have to live with that reality forever because we will not make vaccines quick enough to address all new variants. But we have to all agree that at some point we have to go back. As a matter of fact, most of the country has gone back to normal and without the ideal condition of a 100% vaccinated group of people (which we have). Also "optics" are not a good reason to cancel anything. We should do what makes sense and is right. Not what "looks best" but really isnt accomplishing anything. +1 &lt; Considering the severity of the pandemic, it is important that we set an example as healthcare providers. Optics are a great reason. It's hard to make the case for an in-person event for something like this which is completely optional. I think schools are making the right decision by cancelling these. It's hard for us to hold a large in-person while telling others to wear a mask and social distance. &lt; So you wanna tell everyone that even if you get the vaccine your life will never be the same. But go get it anyways&lt; Life will get better, but the vaccine isn't a pass to go back to normal just yet. The national message has been to continue masking and social distancing even after the vaccine. Life will get back to normal when we have a level of population immunity high enough to prevent major  community transmission. Until we can be confident that we have achieved that level of immunity as a population, it makes sense to avoid large in-person events.  We are still at COVID levels above even the spring outbreak and January was the deadliest month yet. Let's be smart about this. I can't wait to go to a concert, but I also know that we just aren't ready for that yet. &lt; Please reflect on "level of population immunity". The proposal would have a 100% immune population in attendance and with social distancing and outside. &lt; Wow!!! Not what I was proposing. What country have you been in for the last year? Most estimates suggest 70% vaccination to reasonably eliminate community spread. I think we will start to go back to larger in-person events before we get to that sort of vaccination rate, but we are nowhere near that threshold right now. &lt;graduation with vaccinated faculty and residents would be a 100% immune population. last I checked 70&lt;100. &lt; This  previous comment is not the way infection control science works. Glad we're going into ENT and not ID &lt;+2 &lt; not sure what the flaw in their argument is. I think they are saying the only people allowed to attend are VACCINATED students and faculty. which to me is as close to 100% immune as you can ever get &lt; because we are in the middle of a pandemic with little-to-no robust science on tramission in spite of vaccination, and how vaccines fare against new variants. Pretending everyhting is dandy because a small population is vaccinated is asking for more variants. Yes, the science isn't robust either way, but again, we are in a PANDEMIC. Caution is warranted until there is robust science &lt; We can also think about this from a risk vs benefit perspective. It's hard to make the case that the benefits of an in person event like this outweight the potential risks. It's also  easier to just plan for a socially distant graduation/match day given all the uncertainty of the last 12 months. &lt; Agree completely. Until we can be sure that population viral load is low, we shouldn't (not that we absolutely can't) have large events even with all vaccinated people. All it takes is one person who is carrying a variant (even if they are not/will not get sick) to spread it to people who will &lt; OP here...I appreciate all of the perspectives and input - a lot of great points made. I think something I wish we could talk about too is the fact that this group knows how to mask up and physcially distance. Is it reasonable to consider holding a short event (15-30 minutes) with a group that's vaccinated, masked up, and distanced? &lt; One of the previous commenters arguing against a graduation, but yes, that is entirely reasonable actually if it's jsut students and faculty. But, personally, i probably wouldn't attend without family unless it really was just a 15-20 minute fun thing &lt; Just want to say that if we want to be take all these hypotheticals and new strains into account before we have a grad then we will never have a grad again. We will never have a 100% safe enviroment again. EVER. there will always be new variants and vaccines will never be 100% effective. If you still belive that is an unacceptible amount of risk, then ok thats your opinion, but undestand that what youre really saying is that its NEVER going to be ok to hold a large event again. &lt; This is absolutely not true. Getting vaccinated does not allow you to start taking risks again. Getting a population level vaccinated would make those risks not even be risks again. This narrative you're spreading is very dangerous and leads to more deaths &lt; How is everyone at a grad with only vaccinated grads/faculty not 100% immune. Thats the requirment to get in lol &lt; Look, again, even if a small cohort is entirely vaccinated, the population elvel of viral load is hiigh. We don;t have definitive proof that a vaccinated person does not carry a virus and cannot spread a virus. If we knew that for certain, then yes, it would be reasonable. We don't yet. &lt; Yes, the primary endpoint of the clinical trials is clinically detectable disease. However, virologists have mentioned that the vaccine likely confers some degree of protection against infection and infectivity. Some nice talks on JAMA talks with Dr. Bauchner. If the vaccine does not confer some degree of protection against infectivity and infection, then the concept of herd immunity is thrown out the window. And we know that other vaccines do confer herd immunity. Furthermore, we will likely never have a clinical trial answering the question of infection and infectivity, as think about what the method for that trial would entail (regularly spaced PCRs post-vaccine). Its just too difficult of a question. Point being, we will likely have to transition back to regular life without having good data on infection and infectivity, and we primarily have to go by daily cases and vaccination rates. You can have some sort of information on protection against new variants by mixing person's generated polyclonal antibodies against the new viral strain, and from these studies, it does appear that the vaccine confers some sort of protection to the variants, except perhaps the African strain. Even with the African strain, the vaccine appears to protect against clinically severe disease, while low-grade disease seems to have less protection. Though, it should be acknowledged that escape variants will possibly/likely arise. Long winded way of saying that we wont have complete information, but if vaccine rates are up, infection rates are down, we can consider an event where people are vaccinated, socially distanced, and outdoors, without dismissing it right away. +10000000001</t>
    </r>
  </si>
  <si>
    <t xml:space="preserve">did anyone else feel like evms was a really strong program after interviewing there? its not discussed too often on here and its solidly middle tier on these stupid doximity rankings. can anyone who is in the know speak about them? </t>
  </si>
  <si>
    <t>From what I hear... Good training, brutal "home call" &lt; They only have one call pool though so it ends up being like Q6</t>
  </si>
  <si>
    <t>Question for you west coast people from someone couples matching. Is it possible to live between UCLA and UC Irvine? I know they are like 50 minutes apart so it seems boarderline but I am not very familiar with the area. Trying to decide how to rank that combo. &lt; You cannot, as a UCLA ENT resident, live in between effectively. It's not far distance wise, but traffic is hard, and you need to be able to go up to Olive View. As a UCI ENT resident, seems a little more doable, but not advisable. Idk what you're couples matching with. &lt; The only way this could work as a UCLA ENT resident is if you live in East LA (Boyle Heights, close to USC). It would be very, very hard though. It'd be a 30 mile drive to Olive View for you and 30 mile drive to Orange/UCI for your SO. It'd also be far enough away from all the other UCLA hospitals (Harbor, Reagan, VA, etc.) where your commute to most hospitals would be draining. It's doable since traffic is usually in the opposite direction for you, but you have to know ahead of time that it'd be very, very tiring. &lt; people also generally dont want to live in boyle heights, but yes, this is feasible &lt; both these places also have home call, so idk how you manuever that distances q4 nights. my understanding is that you WILL go in for UCI call, and WILL for UCLA Reagan</t>
  </si>
  <si>
    <t>i thought i was a strong applicant even by ENT standards (AOA, 250+, a couple pubs, top tier med school) but got less than 10 interviews at mid to low tier programs. what do you think separates the good from the best? i was honestly shooting to land at hopkins or MEEI but have been very humbled this season &lt; strong letters and an interesting personal statement &lt;+5 &lt; yeah my PS was brought up at almost every interview, and one program told me it was what caught their eye. one of my letters also came up at every interview +1 &lt; [REDACTED] here, def my PS statement is what stood out and what was brought up at every interview &lt; I think it's hard to say. I'm at a top tier school. There are a number of us applying and we all have great scores, LORs, 5-10+ pubs, etc.. The range of interview invites has been interesting though. Anywhere from &lt;5 interviews to &gt;25 interviews with only low tier invites to almost exclusively top to high-mid tier invites. +1 &lt; i put a lot of work into the subjective factors, like others were mentioning PS. I had 4 different mentors and a friend review it and it got more substantive each time. Also worked really hard for research, and lucky they were all meaningful projects, and also actually do enjoy the work &lt; I'm assuming the comment just before this one is the OP again. So although you got your PS proof read and worked hard at it, it may still be generic and not help you stand out. In my exsperience, the more people put their hands on a PS the more cookie cutter it becomes. Sometimes you have to take risks and break the mold a bit to stand out. 90% of PS have a few main points: 1)This is why ENT is awsome 2) Look at this cool stuff on my CV 3) a patient story from the wards that tells you why i went into ENT. Now imagine reading that 400+ times and then coming across a PS that talks about surfing. Which PS will stand out and which applicant are you gonna wanna talk to and get to know? &lt; sorry, wasn't OP haha. did all those subjective things and am doing well. Also, i'd be considered a weak candidate in terms of traditional factors we think important (AOA, grades, step, etc). was basically saying to put in a lot of work to your subjective stuff because it made a difference at least for me. I hear some people seek no feedback at all for their PS from their mentors. I got it reviewed first by a friend with literary background (funnily this revision was too verbous, but good thing my first mentor pointed this out), and then systematically worked through my mentors each of which gave good advice and it got incrementally better. Had a similar approach for my other materials. Similar to med school app, I'm of the mindset that everything should point towards a theme, and the theme should preferably teach the audience something new. &lt;any advice for a stressed out M3 on how to make your PS not generic lol &lt; Tell them a story that talks about who YOU are. They just want to get to know you. They know ENT rocks, no need to go on and on about that. &lt; adding to that, I think everyone has an interesting aspect to their story, you just have to reflect. When I was first applying to medical school, my mentor asked why I wanted to go into medicine, and he told me my answer wasnt convincing and to go to the park and reflect. I didn't think I had anything interesting to say at first, but after some reflection I found a interesting slant to my story. In my PS, I basically talked about a lesson from childhood and my journey from there to ENT. I think there's many ways to approach a PS, so not saying this is the way. But generally, when I'm reading a PS, I like to come away thinking "that's interesting. I didn't think about it that way," while at the same time touching on the required traits for that particular field (e.g, liking to do surgical procedures, inspired to do something to push the field forward, etc), well written but not too verbous, logical flow, compelling evidence to your points. &lt; I really appreciated the advice my chair gave me regarding PS writing: start with a story, a 'thread' that you can carry through the entire piece. Tell this story succinctly in 1st paragraph, transition to paragraphs 2, 3, 4 that describe how that thread connects to why you want to go into ENT, what makes you a standout resident, and (most importantly imo) what makes you, you (for me, I spent my 3 'body' paragraphs talking about what I love to do (yoga, violin, and cooking) and within those paragraphs connected to how those traits made me a good ENT resident). Each paragraph is connected by the story you told at the beginning. Final paragraph to wrap up and describe what you're looking for in a program and why you'd be a fit at that type of program. Obviously the format can shift/change but I thought this was a nice basis for how to outline what you want to say, especially at the beginning of the writing process!&lt; +1</t>
  </si>
  <si>
    <t>Unless your top tiier med school was harvard or hopkins, you aren't top tier for those programs. &lt; There are plenty of people from the top 5 med schools (Harvard, Hopkins, Stanford, UCSF, Penn, etc) and other top 10 schools who didn't get interviews at every top tier program (speaking from personal experience). It's just that ENT is insanely competitive - I'm sure we'd all match wherever we wanted if we applied to something less competitive. &lt; this is true, but that said, from personal experience, it seems to be the same 2-3 people from each of these schools (+ top applicants from other well-known schools) interviewing at all the top tier places&lt;I come from a low-tier place and I got top-tier interviews. I disagree with this (3 interviews in top 6 even) &lt; i've seen people from mid tier med schools but top tier ENT programs (e.g. Jeff, Sinai, UNC) at most of my interviews, but rarely have i seen anyone from a low tier ENT program unless they had a PhD. n=1 though so probably biased &lt; I'm the poster from one of the previous messages in this cell. There are definitely great applicants from low tier schools at some of these top tier interviews. But, by and large, at least in my personal experience, it's the same applicants from the same top schools. It might be just the way we scheduled interviews where we all got the same ones at the same time, so another just n=1, but still, it's eery. I can name them at this point (obviously wont) &lt; completely agree! also some of the people i've met from lower tier schools have been amazing and i would love to be their co-resident. it's a shame that they are at a disadvantage &lt; on otomatch, there is an obsession with "top tier" programs. Sure, you will get excellent training there. You will also get excellent training at "mid" or "low-tier" programs, and many of these residents go on to do fellowship at great programs. The importance of going to "top tier" programs is vastly overstated, and the reality is that certain aspects of training (often surgical) can be underwhelming</t>
  </si>
  <si>
    <r>
      <rPr>
        <rFont val="Arial"/>
      </rPr>
      <t xml:space="preserve">I know it sounds crazy but are you attractive? I'm almost certain being average appearing is a huge handicap. &lt; yeah i'm not very attractive and somehow got an interview at UTSW of all places despite not getting a ton of interviews. then i found out that their application reviewers were blinded to my photo... &lt; Hottness matters lol. People actually are biased towards good looking people of either sex and would rathe be around good looking people. Sucks if youre not but you def won the genetic lottery in terms of brains so.... cant really complain &lt; i consider myself okay looking but am doing well lol &lt; it's a self-selecting prophecy. i'm convinced that the more attractive you are the more likely you are to get into med school, and later, more competetive specialties like derm and ent. by the time we match into residency most of us are freaking models &lt; I look terrible on zoom and I'm convinced if i don't match it's cause im ugly af &lt; def some model looking smokeshows on the trail &lt;3 cant wait to see you all at conferences +2&lt;but they're all taken&lt; yeah they are. but surgeons have one of the highest divorce rates so there's always hope &lt;lmao &lt;3 &lt; it's not a hard pitch. would you rather date some lousy accountant or a badass surgeon. i've seen some grey's anatomy-esque attending couples on the trail and i've gotta say, that's the american dream &lt; I mean... my accountant SO is pretty badass and hot af sooo speak for yourself &lt;&lt;&lt;&lt;&lt; There is objective data to back this up. Attractive people are likelier to get interviews </t>
    </r>
    <r>
      <rPr>
        <rFont val="Arial"/>
        <color rgb="FF1155CC"/>
        <u/>
      </rPr>
      <t>https://pubmed.ncbi.nlm.nih.gov/31149924/</t>
    </r>
    <r>
      <rPr>
        <rFont val="Arial"/>
      </rPr>
      <t xml:space="preserve"> &lt;but your accountant SO picked a badass surgeon rather tnan another accountant even though he/she had the option...being hot AF.and all :)</t>
    </r>
  </si>
  <si>
    <t>Late to this discussion, but I think it's worth sharing for future applicants: having mentors makes call on your behalf is huge, and the benefit is greater the earlier you do it. Everyone kept pretending this wasn't important in October/November and I have no idea why. 7 of the top 10 spots on my rank list are programs where I had a mentor reach out (I also signaled 2 of them). For reference, I'm a slightly above average candidate from a top 20 medical school and very average looking haha. And yet, I ended up getting more interviews than most of the other applicants at my school, many of whom have a better Step score/more research/AOA. Also, I had a super generic personal statement - if you are not an interesting storyteller, I personally wouldn't sweat it. &lt;+1 for generic personal statement. the otomentor podcast episode 5 has a good discussion on the interesting vs generic PS &lt; to the point about asking mentors to call on your behalf, i think the hesitancy this cycle was the fact that signals were introducted. there was an OPDO panel where the PDs said these signals should take teh place of phone calls &lt; OP here. Yes I was on that call, and I am very happy I ignored that advice.</t>
  </si>
  <si>
    <t>Slightly off topic here—but any of your schools doing tuition reimbursements based on match day and graduation being virtual? &lt; no LOL. At the end of the day, we're basically just paying for the degree &lt; my med school has not said graduation will be virtual but i guess i can't imagine it'll be in person, despite us all being vaccinated by that point &lt; So why are we getting vaccinated if we cant go back to normal? &lt; Normal? like not wearing N95s for trachs? I'm not that confident in the vax yet. But maybe by the summer. &lt; There's multiple benefits of getting vaccinated which are fairly obvious and I'm not going to get into as to why you should get vaccinated (ex: lower risk of mild and severe disease) and despite getting vaccinated, it's important to maintain social distancing measures for multiple reasons: 1) we don't fully know the vaccine's protection against all strains (ex: AstraZeneca's doesn't work well against South African variant) and 2) unclear if people who are vaccinated can be carriers. So I doubt we'll go fully back to normal &lt; we just had a superbowl... normal is back haha &lt; lol wish we could be New Zealand or Taiwan normal &lt; I think we should just use common sense and stop being extreme lockdown or extreme the virus is fake news. Just do safe things and try your best to go back to as "normal" as possible until enough people are vaccinated. Once enough are, then screw it im going to Jamaica and getting a lap dance &lt; you do you....Caribbean "lap dances" are risky on a whole 'nother level. Fortunately most of those risks aren't passed on to patients. &lt; Dont forget to use appropriate PPE with the "lap dance"</t>
  </si>
  <si>
    <t>Help me refresh my memory. If I interview at Iowa's research day, I can only rank their research track. I am not considered for their categorical track. I hope I am remembering correctly. &lt; yeah thats correct. only invited to interview for 1 track &lt; TY</t>
  </si>
  <si>
    <t xml:space="preserve">Am i crazy for dropping a program like MUSC to the middle of my rank list because I dont wanna move that far? &lt; nope not crazy. but easier to say then do, struggling with similar decisions&lt; similarly not ranking iowa or musc in my top 10 due to location. putting some low tier west coast programs much higher &lt; Location is a crucial component to ranking programs. For example, Iowa has an excellent program but do I want to live in Iowa for 5 years? (nothing against people who do!) Maybe you have a significant other and you need to make sure they are able to find a new job, or you want to be close to family so you can have some help when you have a kid. Or maybe you aren't geographically bound at all and can go anywhere. My advice would be to not chase names and go to the right program in the right spot. </t>
  </si>
  <si>
    <t>Struggling with the middle of my ROL. Any insight to the Hofstra program? What are peoples opinions? &lt; seems like two solid hospitals with long history of resident training. Felt really good about meeting with the attendings and residents. Living in manhattan or the long island area would be nice. The one thing that gives me pause is how new the program is. Not interested in hashing out the kinks of a program, but seems like the brunt of that is on the first class, and they worked out a good mount of stuff so far.&lt; thats a concern for me as well. Also will they fellowship match well being so new? Having a hard time comparing it to a program like Rutgers for example &lt; yeah, hard to say. that will be a mystery for at least 3 years right. But the attendings seemed solid, and there was a lot of subspecialty coverage. I think that would help fellowship match.</t>
  </si>
  <si>
    <t xml:space="preserve">Lots of big names for fellowship placement. Vambutas is a huge NIH funded otologist. Meanwhile at LHH Kraus is a seasoned and well connected surgeon in NYC. As is Har El. Silverman big on laryngology. I think there's a lot of opportunity for fellowship but it's up in the air until the first class that's true </t>
  </si>
  <si>
    <t>other than MUSC and Vandy what programs are undergoing a chair transition? &lt; Wisconsin, SUNY Upstate &lt; MEEI, Penn, Stanford, Utah, UPMC, Emory, Cinci&lt; dang it's a good time to become a chair&lt;Vandy soon</t>
  </si>
  <si>
    <t>anyone else really indecisive about the middle third of their rank list? &lt; + 1 &lt; Yup but I figure if it's that close then maybe I can't really go wrong ultimately  &lt; +2</t>
  </si>
  <si>
    <t>If you're a reapplicant or feeling anxious about the number of interviews you have just remember that Tom Brady was the 199th pick in the sixth round of the 2000 draft  &lt; how are us reapps doing? I finished with 2 &lt; Same &lt;&lt;&lt; Not to burst the bubble but the fact that that stat is notable is because he is an outlier..</t>
  </si>
  <si>
    <t>Alternatively, he also went to Michigan prior to his career in Boston, so if you're trying to follow that trajectory....&lt; i ranked michigan number 1 and MEEI number 2 and i have a chip on my shoulder so we'll see. not a trump fan though &lt; humble brag lol&lt; guilty as charged</t>
  </si>
  <si>
    <t>Will be ranking USF above KU after today&lt; +1 &lt; Champa Bay &lt; *TOMpa Bay</t>
  </si>
  <si>
    <t>With the Beth Israel-Lahey Merger, does anyone know if BMC residents will eventually not be rotating at Lahey now that Beth Israel has a residency program? &lt;I was wondering this as well &lt; It will not.</t>
  </si>
  <si>
    <t>For hopkins, you don't have the option of placing your preference of T32 or clinical track? &lt; Im pretty sure you do. it shows up as two different tracks with different IDs at least on ERAS&lt;thank you</t>
  </si>
  <si>
    <t>can we re-certify our rank list or is it a "one-shot" thing? &lt; you can edit and re-certify as much as you won't up till March 3rd &lt; thanks, friends &lt;3</t>
  </si>
  <si>
    <t>someone mind explain what inservice is? ive heard this at a few socials but no program so a little confused&lt; i think it's an ent specific test residents have to take each year to help prepare for the boards. it's kinda like shelf exams &lt; Yes, its basically a practice test all residents take every year to prepare for written boards when you finish&lt;Cool thanks</t>
  </si>
  <si>
    <t>How are others with &lt;13 interviews feeling right now? Sweating over here. &lt; hang in there. the large majority of people with 13 interviews match&lt; if your home program likes you then you have a really good chance &lt; 7 here... not sure how to feel. gonna have to take a benzo before march 15th lol &lt; happy but not comfortable with 8. My mentor offered some reassurance, but still haha &lt;cool it with the script abuse references...you all are gong to have to answer to the DEA soon ---sam &lt; matched last year with 4 interviews outside of home + aways. It's more than doable</t>
  </si>
  <si>
    <t xml:space="preserve">i have 11 and my mentors have told me I have a good shot-so I am hoping for the best +1 &lt; I'm at 10 and my home said they aren't concerned but DO NOT DNR any haha (though they were blunt about the quality of some programs) &lt; yeah I'm at 12. my home program knows i'm trying to match elsewhere b/c of family/SO too so they're optimistic. very bluntly and explicitly doubted the quality of certain programs as well though hahaha&lt; really? I was told anywhere I go I'll get good training in ent..so to look for fit &lt;you gotta realize attendings at many med schools have a mentality that they are willing to move anywhere to get the best training and advancce their career. no knock on their sacrifice, but its not for everyone. &lt; Don't let them hate on other programs. A rare few have glaring shortcomings but the vast majority will train you well, even smaller ones. &lt; Ask them why they feel that way about a program, but take it with a grain of salt. &lt; my close mentors scoff when I say I am ranking programs in a different geogaphic region higher than our home region, dont listen to the haters listen to your heart &lt; I had a mentor say I should make my rank list based on where I was likeliest to match. I didn't want to correct the mentor, but knew that this was bad advice. TBF, mentor isn't really involved with application related issues. &lt; yeah take with a grain of salt...my mentor told me a top15 program is "decent" lol &lt; Rankings are imperfect anyway. I think mentors are often biased by their opinion of a program's standing in their specific subspecialty. Their opinion can offer some insight, even if biased. </t>
  </si>
  <si>
    <t xml:space="preserve">for ppl who interviewed at UW and OHSU, which one are you ranking higher and why? i'm really struggling with this &lt;OHSU simply bc i dont want another year of scut &lt; UW for bigger city and name &lt; define the scut at UW? &lt; i think they just referring to 1 year research min &lt;UW is a better program by every measure. </t>
  </si>
  <si>
    <t>In case you happen to see this, curious about why Montefiore DNR?</t>
  </si>
  <si>
    <r>
      <rPr>
        <rFont val="Arial"/>
        <color rgb="FF000000"/>
      </rPr>
      <t xml:space="preserve">i wish ENT used the SF match so we could get a nice report like this </t>
    </r>
    <r>
      <rPr>
        <rFont val="Arial"/>
        <color rgb="FF1155CC"/>
        <u/>
      </rPr>
      <t xml:space="preserve">https://059987482848-shared-prod.s3.amazonaws.com/Specialties/OPHTH-R/2021+Ophthalmology+Residency+Match+Summary+Report.pdf  </t>
    </r>
    <r>
      <rPr>
        <rFont val="Arial"/>
        <color rgb="FF000000"/>
      </rPr>
      <t xml:space="preserve">&lt;I don't wish we were in the SF match, but I wish we got reports like this. </t>
    </r>
  </si>
  <si>
    <t xml:space="preserve">Interesting that average # application per matched individual stayed the same although they only had 42 more applicants than last year. </t>
  </si>
  <si>
    <t>Does anyone who interviewed at Kaiser remember what they said about the different clinical sites or offsite rotations?</t>
  </si>
  <si>
    <t>I know we're told to take Doximity rankings with a large grain of salt, but is there justifiable concern if a program is a bottom-feeder in the rankings? I'm talking &lt;15th percentile. I'm tempted to rank one of these programs fairly highly based on my positive interview experience, but I feel like other bottom-feeders have revealed some substantial red flags that seem to justify their ranking (one "Happy hour" I attended at a bottom-feeder I won't name was embarrassingly unprofessional, then there was the interview invite fiasco from Louisville which is also super low in the rankings). Is my concern justified in y'alls opinion? &lt; NO. Doximity is a joke popularity contest that surveys attendings, and larger institutions have more attendings to vote for them. So doximity is more or less just a marker for institution size and nothing more. So if your goal is to end up at the largest institution, follow Doximity. If you're looking for best quality, it's meaningless since there are good small programs and malignant large programs. &lt; I have a good friend who is a resident at Louisville and he really loves the program. doximity doesnt mean anything lol. &lt; from rotating at multiple programs last year, can confirm that doximity rankings are shit</t>
  </si>
  <si>
    <t xml:space="preserve">The term "bottom-feeder" seems unnecessarily pejorative. I would judge it based on your interview day. &lt; at the same time, realize that doximity is probably assessing different things than your happy hour experience. a super low doximity ranking might be more suggestive of issues at the level of reputation, patient care, patient volume, etc rather than happy hour which may be more culture and fit&lt;or just a new/small program&lt; all small programs are low, and i found them to be great programs &lt;if you read the methodology of doximity it is highly biased toward programs that have graduated more residents &amp; fellows and programs with more faculty. &lt; This is one of the biggest flaws with the doximity methodology. It would be less of an issue in a field with more positions per program, but ENT  programs tend to be so small that it gives a big advantage to programs with 5 graduates each year. </t>
  </si>
  <si>
    <t xml:space="preserve">IMO doximity rankings are literally meaningless in terms of training. I know great surgeons that went to "bottom programs" and crappy surgeons from "top programs". I genuinely can't believe that people even look at that </t>
  </si>
  <si>
    <t>Anyone know the dress code for OHSU's Q&amp;A/Social today? I'm assuming casual, but I haven't actually seen that in writing. &lt; lol I just logged on to ask the same thing. I'm gonna assume formal unless we hear otherwise. Attendings will be there &lt; I interviewed in Jan, it was formal. &lt; Welp, good thing I asked. Thanks! &lt; wait.. what q&amp;a is this for OHSU? &lt; i think they mean social before the interview &lt; it's not really a social, more an extension of the interview day presentaiton, or at least it was in december. &lt; As someone who read "social" and thought it was an actual social...it is NOT. It's an extension of interview day. Applicants will be there in business professional.</t>
  </si>
  <si>
    <t>Iowa vs. Northwestern vs Miami &gt; Iowa training, Miami very close second, then, NW.&lt; i would put Miami, then Iowa, then Northwestern taking everything into account including location and career goals &gt;I think you are splitting hairs with this decision &lt; miami for beach and weather and great program, but thats just me&lt;Thanks guys!&lt; my vote would be iowa ( best ranked great resources great research and enthusiastic attendings&gt; then northwestern or miami depending on location preference. I did find NW faculty to be incredible+1</t>
  </si>
  <si>
    <t>Boston vs Duke vs UTSW vs Cincinnati&lt; what Boston program? &lt; they probably mean Boston University lol. I would personally do UTSW &gt; Duke &gt; Boston &gt; Cincinnati. UTSW is strongest historically and has great county + academic experience. Duke is an excellent up and coming program, well-rounded in all areas. Boston University and Cincinnati are both good programs, but prefer Boston location lol. Cincinnati strong for peds particularly. &lt; another vote for UTSW, very well regarded program+1</t>
  </si>
  <si>
    <r>
      <rPr>
        <color rgb="FF000000"/>
        <sz val="10.0"/>
      </rPr>
      <t xml:space="preserve">Anyone else see this on twitter, </t>
    </r>
    <r>
      <rPr>
        <color rgb="FF1155CC"/>
        <sz val="10.0"/>
        <u/>
      </rPr>
      <t>https://t.co/FdiS76bPcL?amp=1</t>
    </r>
    <r>
      <rPr>
        <color rgb="FF000000"/>
        <sz val="10.0"/>
      </rPr>
      <t xml:space="preserve"> &lt; wowza &lt; tulane student here, i would say this has no reflection on the ENT department. ENT dep is very supportive and everyone is treated equally by &lt; defintely, but still wowza of a story</t>
    </r>
  </si>
  <si>
    <t>What is the deadline for programs to send their rank lists? +1&lt; same as applicants</t>
  </si>
  <si>
    <t>Anyone else just wish RTM calls/emails and LOI emails were banned. It's a crazy mind game that just confuses the picture. &lt; yup same, some people want to keep it b/c they enjoy leveraging their contacts &gt; A top tier program told my faculty contact that his program won't change rank lists with people calling. Once the rank list is made, it doesnt change. &lt; michigan? &lt; michigan submitted already lol&lt; exactly</t>
  </si>
  <si>
    <t xml:space="preserve">Happy LNY &lt;3 &lt; +3 &lt; :) </t>
  </si>
  <si>
    <t>Besides funding (let's say that one's figured out) what are the biggest CONS to taking a year off if one doesn't match? vs SOAPing?&lt; only having 5ish months to be productive before the next application cycle, the inherent risk of not matching a second time given the bias against reapplicants (vs. matching in a less preferred specialty and starting your career as a doctor) &lt; that 5 month timeline really sux btw. my friend went through it. With the brief time until you have to submit your eras again, you have to get renewed LORs, redo your ERAS, redo rotations, and spend that little remaining time on research which has its own hurdles like ethics review and peer review process.&lt; +1&lt; one of my interviews asked me what my plan would be if i didn't match. i felt like they wanted to assess my commitment to the specialty, but in all honestly i would SOAP in order to avoid the headache for this 5 month turnaround&lt; Taking a year off means different things. You can graduate and do a research fellowship but only have 5.5 months from match day to prepare a new applicaiton. By the time you move and get started its more likely to be ~4 months. If you do this, important to go to a program with track record of success and big names who will be advocating for you. Alternatively,  you can delay graduation in which case you can start rotations the next week! If you do this you'll likely need to prepare to dual apply and be okay if you dont match ENT since you might not have the flexibility to be 100% commited to research.</t>
  </si>
  <si>
    <t>&lt; any people who did a year off able to comment? ALso how does one do rotations after they graduate? or you mean in the time left before graduation right? &lt; If you want to do rotations you don't graduate, you delay. If you graduate you lose malpractice insurance that basically prevent you from rotating/away rotating. If you delay graduation you retain it, its basically just reversing the clock by a year and you start fourth year over again.&lt;do you pay tuition for another year? &lt; It depends on the school's policy, I had to pay but heard of some schools treating it like a sabbatical year and will not charge you. Some schools wont let you delay graduation at all if you have the credits to graduate.</t>
  </si>
  <si>
    <t>&lt;would i be crazy to drop a program lower on my list because i know i'm not RTM there? it's a really good program but i'm just hurt that they don't really want me too &lt; How do you even know you aren't RTM there? &lt; also don't drop it if you like it. There is no benefit, unless its a pride thing. review the rank algorithm video.&lt;this would in fact be crazy&lt; i was told by an inside source at the rank list meeting. while i know i'm not "RTM" i don't know where exactly i stand on the list &lt; Don't take it personally. You could be well within the historical number the program needs to match you. &lt;or you're not and you'll match somewhere else and look back in the future at how little difference this seemingly massive decision made in your happiness much less your worth &lt; yeah probabl will matter little in the end, but i'd say just do your due diligence understand how the match works and think about your preferences. It's really just such a small task that takes little time investment. We already got through the trouble of interviewing etc. Just take a little time to make sure you like the order of your rank list. Really make sure all your pairwise comparisons makes sense b/c its a competitive year and we might drop lower on our list than expected.&lt; how low do you think we could drop? &lt; not sure...</t>
  </si>
  <si>
    <t>that's not how the match algorithm works. Rank on your preference. not on your assumption of how they may rank you &lt; +1 &lt; i know lol, the point is that i think i'd rather go somewhere that really wants me, not their 30th choice or whatever &lt; Even if you're not RTM, you could still be high on the list. I know that historically we love a large number of the applicants that end up high on the rank list, not just the RTM. If you match there and werent RTM, chances are they still really wanted you</t>
  </si>
  <si>
    <t>Really conflicted whether to rank one program or not based on location (given what friends who have lived there have said). How many ranks would people need to feel comfortable dropping one place they think they would be miserable at?&lt; i'm ranking an otherwise good program last on my list because of location. i'd rather go there than not match at all &lt; i vote rank it. you went through this crazy arduous process and not matching simply bc of not ranking 1 program would really suck. But if you really cant live there then dont do it</t>
  </si>
  <si>
    <t xml:space="preserve">&lt; I think the question to ask yourself is if you will feel worse about matching at the program or going unmatched. Asking how many to rank to feel confident that you will match is a different question. </t>
  </si>
  <si>
    <t>I asked my sister (who is not in medicine) to help me figure out my rank list and she looked me straight in the eye, with a dead ass serious face and said "who got you that really cool swag, rank them first" lolz  &lt; My SO said something similar as we chowed down on food from cashing in all my interview grubhub gift cards.&lt; the grubhub cards didn't sway me but i'm definitely biased towards programs that sent really nice swag</t>
  </si>
  <si>
    <t>is it normal to not get any post-interview communication? I had a decent number of interviews but literally nothing unsolicited after the interview &gt; Also had a decent number of interviews but no PIC. I wouldn't read too much into it. If I was a PD, I'd discourage PIC (except to answer applicant questions) in order to avoid any chance of making a match violation!&lt; I stopped writing thank you notes when there wasnt responses. I've had none as well.</t>
  </si>
  <si>
    <t>To the person that said they got toxic vibes from both Upenn and MEEI in the A vs B tab, could you elaborate? &lt; the program director at penn gave me those vibes. meei i couldnt tell if the residents liked each other. +1 &lt; one of my coresidents is from Penn and said he was not a fan of the PD. Also made it seem like his graduating class all did not care for him. Take it with a grain of salt. Ive met PDs that ive loved that other people said they strongly disliked. Picking a program is essentially a personality match. Find a place that suits you. &lt; definitely malignant vibes from the PD at penn. just very full of himself, knows penn is great, not afraid to flaunt it and doesn't give a rats ass what others think. downright rude in my interview and walked away offended. i'd bet that if the PD read what i'm writing here he'd have no clue what i'm talking about beause he's so caught up in himself. sorry but that's not the kind of PD i want - because although those characteristics aren't necessarily how he manages the program, it certainly is concerning and not someone i'd want in my life over the next 5 years. also penn has other malignant guys, namely the older H&amp;N faculty - stay away, very far away from him/them. confirmed by current and former residents. hierarchical to the max. i'm writing this not to be an ass towards penn, but these are honest thoughts that i've held to myself and i hope it helps someone. I'm choosing not to rank them and thus my skin isn't the game, hoping the best for those who want to land at penn. &gt;OP here, this was actually very informative, thank you! &lt; I did a subi at MEEI-- the residents there are really tight knit, they hang out all the time &lt; i just read the penn home student impression list and think that helped a lot! &lt; i have a friend who is a resident at Penn and literally hates his life haha</t>
  </si>
  <si>
    <t xml:space="preserve">These are arguably 2 of the top 5 places in the country. Neither place is malignant. Resident here at different institution but have experience from both. When you have +60 faculty at any institution you're always going to find 1 or 2 people that are hierachical and maybe not ideal in every way but i promise there are 10-15+ faculty at both that are excellent surgeons, teachers, and mentors which is more than at some entire programs combined. that's the benefit of these huge ENT powerhouses. PD at Penn has been discussed before in past years and while he has a personality, its harmless and he is known to be one of the best advocates for students at the national level and has been building/maintaining a top 5 residency program for years. no one that i know (several) have any issues with the PD. Older faculty at Penn literally invented TORS and brought nasal endoscopy to the states. Residents at both places def get along and hang out all the time. MEEI residents not being friendly is a myth. Think that gets brought on by the MGH/harvard stereotype. All are super satisfied with their training. Penn residents are well known to be the most surgically well trained and ready to work at high volume mostly because Penn is such high volume and gives a lot of autonomy, would bet their intern class gets more OR time than anyone in the country, while MEEI are leaders in research and often end up running departments. Fellows come from top ranked places eager to be at either place. Not to mention that both places are so confident in their system and training that they often bring faculty and residents over that fit personality wise even if that means lower stats, etc leading to a really family vibe at both places despite the large size.  Would take all these toxic and DNR vibes with massive grains of salt. to me, the PD or residents from either place would have to directly threaten me or my family for me to even consider DNR-ing either place 
</t>
  </si>
  <si>
    <t>Penn home student here -- I just want to say that Penn is definitely not malignant. Our PD definitely has an eclectic personality and is very frank about how he feels about the strength of the program, but like others have said, he's incredibly supportive of the students/residents and goes to bat for you when it comes to matching to residency/fellowship/jobs. As for other attendings, there are definitely a couple (very, very few though) faculty where you have to be more traditionally respectful, but they are by no means malignant. You work hard during residency but are definitely rewarded for your effort in terms of surgical skill, research output. The residents/fellows are all amazing and hang out with each other a lot outside of the hospital. Everyone anecdotally mentions a resident or former med student they know who was unhappy with the program. I would take everything you hear (including this) with a grain of salt and try your best to judge for yourself. All the residents I know are very happy with their experience so far. Finally, the department has been very supportive for med students interested in ENT which is why so many of us are applying. I can speak for all of us home students when I say that we've all loved our experience at Penn and would be very happy to be residents here.&lt; interesting. i believe you're telling the truth but i've also talked to current residents and former med students at Penn who say to avoid the place for ENT. maybe it's just not for everyone</t>
  </si>
  <si>
    <t xml:space="preserve">Just a plug to fill out the A vs. B for the Washington DC programs. Looking for more insight.  &lt; Thanks for updating the tab!!! &lt; NP, hope it helps &lt;I'm not a negative person but cannot in good conscience let this be the only advice you get on GW. Will write an additional review in A vs B tab &lt; Thanks for sharing that review. Also, thank you for whoever offered a med student's perspective at GW. </t>
  </si>
  <si>
    <t>would it be a bad idea to reach out to one of my resident interviewers to ask them about their program versus the place where they went to med school? i'm struggling to decide on my rank list and that is the only person i know who has experiences at both &lt; I think its fine. I did it too. I think most people want to be helpful, and maybe even sell you their program a little more&lt; okay thanks, i just didn't know if they would be like this person is considering ranking another program over us maybe we shouldn't rank her as high &lt; i emailed a resident interviewer who I thought was similar to me, they were more than happy to speak to me for 15 min on the phone</t>
  </si>
  <si>
    <t xml:space="preserve">can someone tell me the policy regarding applying to research fellowships right now before match results come out? I keep hearing mixed things on whats allowed or not. also if i do not get an official research fellowship position, can I just freestyle for a year and do research with previous mentors without having an official title? &lt; i would apply ASAP. worst case scenario is you get accepted and have to drop, and they give it to one of the other ~150 candidates who applied. advocate for yourself and your career. and yes, you can always do an unofficial year with a previous mentor, sometimes these can be even more productive &lt; thank you. so its not explicitly forbidden for me to apply now before match&lt; I delayed graduation and did a pseudoresearch year with my program. It was nice because I had the flexibility to look at other specialties and dual apply. Bad thing about it was that my program doesn't have a huge output or formal curriculum/mentoring so I had to boot strap a lot of it. Despite getting some papers out of it, it didn't help very much with gaining ENT interviews at other programs but it did help with improving my relaitionships with my home program so much so they told me I'm RTM after my interview (we'll see if its true though lol.) This is a good option for people who aren't 100% on reapplying to ENT but would like to try again with a dual application. If you're do or die you need really big names in your corner so push hard for one of the formal ones at MUSC, Kansas, MEEI, Jeff etc </t>
  </si>
  <si>
    <t>there is no official organization that sanctions these research fellowships. teh fellowship would of course prefer the highest tier most productive workers to commit before match day. obviously this is not most applicants preference. &lt; Consider when these positions will let you start. Starting in May or June doesn't give you a lot of time to actually publish before interview season starts again.  Just a consideration. I think picking an opportunity where you can be productive as a researcher is the most important thing to consider. If you are a reapplicant, you want to make sure your app is a significant improvement over the prior year. Highlight this in interviews/PS. The two questions every program will be asking (internally or in interviews) is "why didn't you match?" and "what did you do to make yourself a better applicant this time?"</t>
  </si>
  <si>
    <r>
      <rPr>
        <rFont val="Calibri"/>
        <color rgb="FF000000"/>
        <sz val="10.0"/>
      </rPr>
      <t xml:space="preserve">Does anyone know the stats on what percentage of applicants match into their top 1/ top 3 ranks for oto specifically?&lt; i think it was discussed on here already and there was no consensus &lt; a lot of lines down by now, some1 posted a nice figure using otomatch data from a prior year for probability to each position on their rank, for those who ranked. Possilbly biased due to small sample and reporter bias, but reasonably good I think. Looked like an exponential distribution. A lot of people matched their number one, followed by 2, and 3. The large majority (i think about 80%) matched their top 6.&lt; posted it to the right. does anyone know the sampling method and timeframe that was used to generate this data and if it was for otolaryngology? &lt; </t>
    </r>
    <r>
      <rPr>
        <rFont val="Calibri"/>
        <b/>
        <color rgb="FF000000"/>
        <sz val="10.0"/>
      </rPr>
      <t>OG creator here. I posted on otomatch last year with blanks next to each rank #, people filled in the rank where they matched over 1-3 week period after match before Sam locked the sheet. Accuracy obviously limited by response bias and who checks otomatch but it's the best you're gonna get.&lt;We shall do this again for this year and everyone please fill it out</t>
    </r>
  </si>
  <si>
    <t>With the emphasis placed on choosing residencies with big name faculty to get you fellowships, what happens if those big name faculty leave while you're a resident? I imagine this could certainly happen given there's like 10 chair searches going on lol&lt; it would suck, especially for someone like me with a niche interest and is ranking programs specifically based on the one faculty member there who is a leader in that field &lt; even if they leave during your residency you can still stay in contact with them (assuming they leave after you start). Someone who became a great mentor for me left during my residency but i still stay in contact with them and they wrote me a letter for fellowship</t>
  </si>
  <si>
    <t xml:space="preserve">&lt; The letters from these names matter, but the quality of a program runs deep. I wouldn't sweat it too much. I can't imagine losing a big name faculty member would cause the strength of a program to nosedive in the short-term.  &lt; If you work with someone for a significant portion of your residency before the name leaves, you could still get a letter from that person. &lt;especially if you do a paper with them &lt; I wouldn't be so certain about the first comment on this thread. I have a parent in academics and he said he's seen programs go through serious nose dives b/c one individual left. Sometimes it's because they were the only one but most of the time, it's because they were the reason 4 other people were there and that person leaving caused the other 4 to leave as well. It's happened at big names and smaller ones. &lt; What are you supposed to do about this as an applicant? It's a question mark at this point. There is always going to be turnover in the field. All you can do is make decisions based on what is known. </t>
  </si>
  <si>
    <t>Has anyone gotten a "ranked to match" email? I've been telling my friends in other specialties that ENT hasn't been doing them this year&lt; phone calls &lt; yall been getting phone calls?&lt;n of 1, not yall &lt; have gotten a phone call too +1 --&gt; from where? &lt; I do not recommend saying where&lt; as one of the above posters who has gotten call, while its awesome and am very grateful, but it's also rare and not that deep to not get one &lt; would also take RTM calls with a grain of salt. had a friend this year apply for fellowship (not in ENT) and was told that he was RTM and did not match there even though it was his #1 choice</t>
  </si>
  <si>
    <t>Me sitting here with no emails or calls :) +2 &lt; Are people getting comminucations that literally use the phrase "ranked to match" or is it hedged like "ranked very highly"? &lt; Language is something like "you are in a favorable position to match at our program." Pretty non-specific. &lt; yeah, from other specialties too, it seems the exact phrase ranked to match is quite rare</t>
  </si>
  <si>
    <t xml:space="preserve">New CDC guidelines - No quarantine needed if vaccinated. Theres a light at the end of the tunnel https://www.cdc.gov/vaccines/covid-19/info-by-product/clinical-considerations.html . &lt; only within 3 months of the second dose. there's also a trial for a third dose to protect against new variants &lt; thank jesus, also very interesting trial idea. but the 3 month figure does kinda drop w/o explanation, wonder how they decided that number. wonder if it was the length of follow-up of the trial
</t>
  </si>
  <si>
    <t xml:space="preserve">&lt; probably due to length of follow-up. The vaccine EUA only happened in December. To even conclude 3 months would require following subjects in the initial clinical trials.  &lt; some of the conclusions from transmission are being derived from the success of israel's mass vaccination, even though palestinians are systematically being excluded from receiving the vaccine or being counted in the case data &lt; not sure why this comment keeps getting deleted &lt;the most efficient way to do clinical trials is rarely the most ethical. but its a tough decision about whether to ignore the results due to ethical issues &lt; There's a lot more "unethical behavior" going on there beyond these clinical trials.. &lt; +4 &lt; also has huge implications for the data. of course case counts look good when you literally dont count palestinians as humans. &lt; Palestinian suicide bombings look good when you don't count Israelis as humans I guess.. &lt; But you're gonna fail to neglect the years of systemic oppression, mass murder and bombing and stealing of land that is inciting these minority groups. +3 &lt;systemic oppression, mass murder, stealing land from all sides for millennia. &lt;&lt; Missed the memo where suicide bombing people is cool in the name of "systemic oppression" brah &lt; lemme guess, you didnt support BLM protest  +1 &lt; No one said it was cool, please tell me where I said that? I highlighted the fact that you neglected to mention all the background. And here you are AGAIN, missing the point, neglecting, and failing to acknowledge the attrocoties committed against the Palestinian people. Really speaking volumes to how narrow your vision is on this topic.&lt;  And here you are AGAIN, missing the point, neglecting, and failing to acknowledge the atrocities committed against the Israeli people. Really speaking volumes to how narrow your vision is on this topic.+2  </t>
  </si>
  <si>
    <r>
      <rPr>
        <rFont val="Arial"/>
        <color rgb="FF000000"/>
        <sz val="10.0"/>
      </rPr>
      <t xml:space="preserve">You both illustrate why a peace deal is so dificult. Both make valid points. Lets atleast agree that both sides need to compromise and loose a little in order to finally end the loss of life. And lets get back to ENT in this forum. This hasnt been solved for decades, and it sure as hell wont get solved here. &lt; there is no "both sides" and its not a "conflict" its literally apartheid whether or not you accept that. this forum has discussed carly rae jepson lyrics at length i think yall can tolerate a lil "irrelevance" &lt;It's tough to create peace when only once side actually wants peace and the other wants to exterminate the Israelis and "free Palestine from the river to the sea" etc. Open celebration in the streets when Israelis are murdered, streets in Ramallah named after suicide bombers who blew themselves up in pizza cafes and clubs killing hundreds of innocents, rockets launched at civilian population centers on a regular basis, rampant anti-semitism taught in schools.. Systemic oppression my ass, checkpoints and border crossing control are what you get when you sneak into villages to murder Israeli children and hide in ambulances to carry out terrorist attacks. You're totally right there's no both sides- when one side wants peace and has been patiently sitting at the table while the Palestinians have rejected deal after deal for almost a century in favor of violence. &lt; oh i forgot patiently sitting at the table means systematically denying them the right to health (what started this whole thing), movement, and liberty. ty for clarifying. i forgot amnesty international and every other human rights organization recognized the apartheid. &lt; I don't think having to pass a border checkpoint before traveling into Israel to blow up schoolchildren is denial of a human right, but by all means keep proving my point. And thousands of Palestinians receive medical care in Israeli hospitals, including palestinian terrorists literally alongside their Israeli victims, so this health equity nonsense is bs. &lt; did you skip over the covid vaccine part &lt; Did you skip the Oslo Accords, where the Palestinian Authority is responsible for providing (among other things) healthcare to the Palestinian people, as part of its own desire for self-government? They have deals underway to vaccinate their own. More importantly vaccination starts at home. I don't see our own government vaccinating Afghanistan's citizens before Americans. &lt; do you realize Israel controls all import? The vaccine is just the latest med to be denied to the Palestinian people &lt; If you're referring to Gaza, both Israel and Egypt control imports, and they do so because Hamas regularly tries to smuggle in all kinds of fun weapons like rockets used to attack Israeli civilian population centers- all under the guise of regular imports, sadly even including humanitarian aid and medicine. As above, the PA is responsible for vaccinating Palestinians, has started ordering doses, and they're expected to be rolled out accordingly in the West Bank. If you're upset about their slow schedule blame the people ordering it. Or perhaps their poor budget priorities in choosing to spend hundreds of millions of dollars on payments to families of terrorists, rather than buying things like vaccines. &lt; sir plz go read, for the millionth time. </t>
    </r>
    <r>
      <rPr>
        <rFont val="Arial"/>
        <color rgb="FF1155CC"/>
        <sz val="10.0"/>
        <u/>
      </rPr>
      <t>https://www.amnesty.org/en/latest/news/2021/01/denying-covid19-vaccines-to-palestinians-exposes-israels-institutionalized-discrimination/</t>
    </r>
    <r>
      <rPr>
        <rFont val="Arial"/>
        <color rgb="FF000000"/>
        <sz val="10.0"/>
      </rPr>
      <t xml:space="preserve"> </t>
    </r>
    <r>
      <rPr>
        <rFont val="Arial"/>
        <color rgb="FF1155CC"/>
        <sz val="10.0"/>
        <u/>
      </rPr>
      <t>https://www.nytimes.com/2021/02/04/world/middleeast/israel-palestinians-vaccine.html</t>
    </r>
    <r>
      <rPr>
        <rFont val="Arial"/>
        <color rgb="FF000000"/>
        <sz val="10.0"/>
      </rPr>
      <t xml:space="preserve"> </t>
    </r>
    <r>
      <rPr>
        <rFont val="Arial"/>
        <color rgb="FF1155CC"/>
        <sz val="10.0"/>
        <u/>
      </rPr>
      <t>https://www.thelancet.com/journals/lancet/article/PIIS0140-6736(21)00185-9/fulltext?fbclid=IwAR1n0atwVe_mzZzBNA35gCa4WaVf-IQTDUHdtDrjATSI0nSA9g3ABQ7tMiw#%20</t>
    </r>
    <r>
      <rPr>
        <rFont val="Arial"/>
        <color rgb="FF000000"/>
        <sz val="10.0"/>
      </rPr>
      <t xml:space="preserve"> &lt; Sir plz go read your own articles. They descibe (as I stated above) how under Oslo the PA is responsible for providing Palestinian healthcare, and how the Palestinians already have deals underway that will provide them with millions of doses by March. And how the difference in vaccination rollout rates of the two groups is because *they have different governments* and the Israelis were much faster at securing vaccine deals. If you're upset about the Palestinian's slow schedule, blame the people ordering it who literally admitted to delaying. Or perhaps their poor budget priorities in choosing to spend hundreds of millions of dollars on payments to families of terrorists who murder Israelis, rather than buying things like vaccines.</t>
    </r>
  </si>
  <si>
    <t xml:space="preserve">lmao this is why I kept deleting the comment cause I knew we would be talking about the israeli-palestinian conflict ON OTOMATCH. WHAT?! &lt; it's not a conflict when every human rights organization has declared it apartheid&lt; the same organizations that literally invite militants onto their boards and terrorists to speak at their conferences. Might as well ask supreme leader khomeni what his opinion on Israel is. &lt; ummm literally BLM has recognized the apartheid. You can't just try to make inflammatory comments to get away from reality  &lt;BLM isnt a trump card in this arguent. &lt; if you can't see the similarities between BLM and Palestine Idk what to tell you. Read Angela Davis or look up "from Ferguson to Palestine" &lt; Aaaand this is why intersectionality is a farce. When you try to lump a 3000-year-old international sectarian feud over a piece of land into the same paradigm as slavery and racial oppression in the US, you sound real stupid. &lt; looooool plz go read &lt; also, 1948 was not 3000 years ago lmao &lt; Jews have been living continuously in Israel for over 3000 years. The region of Israel/Palestine is literally only referred to by people as palestine today because it was the roman province Judea palaestina- the name the Romans gave to the *Jewish* kingdom of Judea they occupied 2000 years ago. And then there's been a laundry list of conquerors and conflict for 3000 years: Jews--&gt;Assyrians--&gt;Babylonians--&gt;Persians--&gt;Macedonians--&gt;Jews again--&gt;Romans--&gt;Byzantines--&gt;Arabs--&gt;Crusaders--&gt;Mamluk--&gt;Ottoman--&gt;British--&gt; Jews a third time with the re-establishment of Israel in 1948. Read a fucking book. &lt; the apartheid started in 1948 bc of the british. its common rhetoric to antiquate this injustice as if it's an accepted part of the world we live in &lt; It's also common rhetoric to pretend this conflict magically started in 1948 as if the history of different groups in the country is irrelevant. &lt;&lt; You know that after the 1948 war, Jordan occupied the west bank and Egypt occupied Gaza, not Israel? Get your facts straight. And of course, let's not forget how 1948 was the first of several wars fought by surrounding Arab countries to genocide the Jews in Israel after Israel declared independence- which fortunately Israel happened to win. Injustice is everywhere. &lt; the humanitarian crisis started in 1948 and it is not normal </t>
  </si>
  <si>
    <t>I ranked a place that I signaled as my number one?: Yes +15 No +6 &gt; Sam, you should add this question to the survey this year  ?I ranked a place that I signaled as my number two?: Yes +10 No +6 &gt; This is missing "I ranked my home program #1" +1 and "I ranked a program where I did an away (the kind that would exclude it from signalling) #1" +0</t>
  </si>
  <si>
    <t>&lt;all places in my top 5 are non-signaled. honestly, weren't even on my radar, but very happy with them. funny the way life works+1</t>
  </si>
  <si>
    <t>multiple posts have been deleted in the past 24 hours. please stop censoring people or taking away conversations you don't want to see. this is a bit ridiculous. &lt; what was deleted?</t>
  </si>
  <si>
    <t>For the USC resident who posted typical hours are 7-4, how is that even possible?? That's only 45-55 hours / week &gt; any other programs like that? &lt; OMG only 15 hours over a full work week. How ridiculous! such a life that resembles the normal human experience sha'll be forbiden!!!!</t>
  </si>
  <si>
    <t>We only rotate at 3 hospitals and our teams function very efficiently. If you're not on call, you're just operating or seeing clinic patients. Once your cases are done and there are no more patients in your clinic, your day is done. &lt; can i interview at USC? &lt; USC resident here - 7-4 as typical may be a bit of an exaggeration, that is true for lighter rotations during PGY3 and for chief year. Certainly intern year the hours are much longer than that, and as mentioned PGY2 and PGY4 years the hours are longer. Regardless quality of life is still pretty great. &lt; Well said!</t>
  </si>
  <si>
    <t xml:space="preserve">which programs have a reputation of producing chairs? &lt; Iowa for sure, great Amish furniture making in that state. Tons of chairs &lt; from what ive seen, a lot of chairs are jsut ppl who worked at an institution for 25 years and built a phenomenal rep there, doesnt matter where they trained &lt; ty! i read the comment below and thought I had missed something with specific programs having this as a thing lol </t>
  </si>
  <si>
    <t xml:space="preserve">i apologize if this has been talked about already but am i crazy for ranking a low tier program (not in the top 50) above three top 10 programs? i want to do academics and my dream would to be a chair one day so i just don't want to throw away an opportunity. i just really vibed with the low tier program and it's in an amazing location. still i'm a single person and don't really have any geographic commitments &lt; not crazy at all. geography + culture fit definitely are important for a place you'll spend 5 years at. many chairs don't come from top 10 residency programs &lt;Actually, if your goal is to become a chair, I think that this should be reconsidered. Yes, there are chair that come from so called "low tier" institution, but there are definitely more chairs that have come from these "high tier" institution. Its not to say that it can't be done, but opportunities for research and connection to top tiers will likely help you get publications and support for applying for grants.&lt; that's what i was thinking too. but the lower tier program has some impressive fellowship matches and pretty good research output so i've convinced myself it would be fine. there's always that doubt in my mind that i'm making a mistake though &lt; impressive fellowship matches can really help in developing those connections. people's goals can also change over time - you might want to be a chair today, but who knows what you'll want to do in the future &lt; If you plan on going to fellowship, that matters more than anything. Go to the program that will get you the most prestigious fellowship.&lt; do you think hopkins can get you into a prestigious H&amp;N fellowship? it seems like most of their recent matches have been at MD Anderson and idk if that's considered prestigious since plastics does the flaps. i've also heard some chatter about their fellows getting fired  &lt; can definitely match into a prestigious H&amp;N fellowship. keep in mind that fellowship also depends on where the resident wants to go, not just which program wants them. but from what I've heard their H&amp;N division is one of their weak points (though still good obviously because it's Hopkins lol). fellowship matching is all about who your faculty know &lt;for me geography is only that important when it relates to family/SO, if i wanted to be chair that bad, this wouldn't have been a question in my mind &lt; MD Anderson's fellowship has a year of ablative and a year of micro, don't get it twisted. &lt; Anderson has 3 fellowshp spots. One is a 1 year ablative only fellowship; one is a 2 year fellowship that's 1 year ablative, 1 year research. And one is a 2 year fellowship that's 1 year ablative, 1 year micro. &lt; oh that's really interesting, thank you for clarifying. i don't want to be a flap monkey but i do like H&amp;N cases so this actually seems like a good option. i'm just not sure how marketable it would make me &lt; why would someone do a 2 year fellowship with 1 year each of ablative and micro when they could just do a 1 year fellowship (ex: Michigan, OSU, WashU, Vandy, Penn, Miami, etc) that includes both and would likely be enough to get them hired anyways? &gt; Ah yes, this is the question indeed. Usually it's for the MD Anderson name on your resume. Every other H&amp;N fellowship is 1 year clinically and includes both ablative and micro, and these fellows all come out well-trained in both aspects. </t>
  </si>
  <si>
    <t>OP, i feel you so much. i'm in the same situation and have been changing my decisions back and forth.</t>
  </si>
  <si>
    <t>all my fears about a virtual match have been realized. i can't make a match list based on vibes and prayers. send help!! &lt; same &lt; for what its worth, i was advised not to put too much emphasis on vibes b/c a lot of it is based on your intern class who your closest with and you can't predict who you match with. also they mentioned they felt their interview day impression correlated pretty poorly with how the program actually was. they told me go primarily by where you want to live and program reputation/quality of training&lt; i've only been to one of the cities among the top 10 programs on my rank list. kinda scary &lt; I think the vibe of a program is important. Sure, your fellow interns will dictate the majority of the vibe during the 5yrs, but programs rarely have huge cultural shifts from one class to the other so you can get a general idea for what a program will be like over your residency period &lt; agree, residents attract future residents who are similar to themselves since they 1) have an input into who's selected and 2) applicants choose to go to places where they feel "fit"</t>
  </si>
  <si>
    <t>What was malignant about UPMC and is it still that way???? &lt; This is vital info considering how many people are planning on ranking it highly (myself included) &lt; not sure what was, but as a medical student who has rotated there previously, I loved it. The people are nothing but supportive and the residents are happy. I thought the faculty were encouraging and supportive. You will thrive there if you are independent - there is not much hand holding but they let you do a lot and you learn fast. I felt nothing malignant there. I am happy to talk to anyone with doubts about it &lt; Thank you for this!&lt;agree, have had multiple people caution me about their culture so this is good to hear &lt; lol lots of salty people on otomatch anonymously trashing programs shouldn't play a role in your decision-making; you should definitely consider the vibes you got during interview day instead. who knows what ulterior motives people have &lt; same previous poster about rotating with UPMC - there are doctors who, on interview, come off more gruff or tricky for whatever reason than they are. I have never had a bad interaction with an attending at UPMC oto, not even mediocre, all interactions have been excellent. That being said, the department is probably best for "go-getters", those who are self sufficient and can take constructive criticism. People won't hold your hand there, which, in my opinion helps you grow but to each their own. If you need a lot of validation and hand holding, not the best place for you tbh &lt;</t>
  </si>
  <si>
    <t xml:space="preserve">can someone who is able update the interview info for texas tech? </t>
  </si>
  <si>
    <t>its not locked. anyone can update it.</t>
  </si>
  <si>
    <t>i think the absence of in person aways this year may have helped me land more interviews. anyone else feel the same? &lt; I think it helped me get interviews at places where I wouldn't have done an away since it put all the applicants on a level field&lt; exactely. and a signal is not an equal substitute to a good performance on an away rotation, as we learned</t>
  </si>
  <si>
    <t>&lt; This is a double-edged sword. Many programs interviewed more people this year, so there were more spots to go around. Without away rotations,everyone was on a more level playing field, but, honestly, the best applicants probably benefitted the most, while those who rely on good performance on away rotations (lower step scores, no research, etc), were probably hurt. End of hte day though, what matters is not how many interviews you had, but if you match (and then what matter is if you wanted to go there), and, on a grand scale, there will be way more who are hurt this year than other years</t>
  </si>
  <si>
    <t>Faculty here: You are overestimating the positive effect of aways. We typically have 4-6 home students and 6-10 away students.  So 10-15 amazing students that we get to know, all trying their best to make a good impression. Invariably, 1-2 rise to the top as superstars that everybody loves and 1-2 that leave a not so great impression. The majority are great/liked by all. Unless you are the 1 or 2 superstars who make a phenomenal impression that may lead to a higher rank, then the away doesn’t affect your ranking and may even hurt you if you fall on the other end of the spectrum. When I interviewed, if you had a great applications you were discouraged from aways because you had to be on all the time. One bad day could ruin the rotation. “Easier to put on a perfect performance for 1 day then 1 month”&lt; thank you for this insight!</t>
  </si>
  <si>
    <t xml:space="preserve">Can anyone speak to the relative strength of Rhinology at Cincinnati vs OHSU? Also vs WUSTL?&lt; are you me haha? OHSU is leagues above the others and is considered one of the best rhinology divisions in the country. cinci's big name is sedaghat and wustl has some young faculty in klatt-cromwell and the recent hire fox farrell. if you're set on rhinology, choose OHSU. the others will give you good training too though &lt; how big of a name is sedaghat? &lt; About 8 letters (&lt;you made me lol)&lt; he trained at MEEI and is a publishing machine. he may also hold some leadership positions in national societies but i'm not positive &lt; wow, he's been an attending for 5 years and has &gt;120 pubs&lt; exactly&lt; Cinci also added Dr. Phillips who just completed fellowship at Stanford and worked with Sedaghat in residency at MEEI. Both have a big emphasis on research  &lt; Why is OHSU rhinology considered so strong? Is it because they have Dr. Timothy Smith?&lt; yeah &lt; can anyone comment on anterior skull base at OHSU? My understanding is that the emphasis is on inflammatory rhino &lt; Dr. Geltzeiler at OHSU does a lot of skull base and is a big up and coming name and just all around great guy to work with </t>
  </si>
  <si>
    <t>ppl falling on their rank list so im gonna put my real #1 at #5 instead &lt; hope you're joking and being sarcastic &lt; hot damn this guy cracking the system &lt; 5D chess &lt; NRMP hates this one weird trick&lt;LMAO</t>
  </si>
  <si>
    <t>lol</t>
  </si>
  <si>
    <t>Did anyone not get the OHSU PD email post-interview?&lt; 2 ppl on the post-interview communication tab said they didn't but they may have posted it prematurely. i'd be baffled if it wasn't sent to everyone tbh &lt; agreed, it was very generic &lt; Gotcha. Mine had a couple sentences very specific to me/home instutition, so wasn't sure&lt; it probably means they really liked you and will rank you highly. mine was super generic so i'm going in with low expectations on match day</t>
  </si>
  <si>
    <t>Can anyone who rotated at USC or know about USC speak to the quality of life and day schedule (outside of call)?</t>
  </si>
  <si>
    <t>Current resident at USC. Quality of life is pretty awesome; besides call days, you're pretty much working normal job hours (7-4 or 5). That includes 2nd and 4th year, which are probably the harder years of this program. 3rd and 5th year are even lighter. Living in LA is wonderful and the weather is pretty great. When you're off, you can enjoy time outdoors, the beach, going out to restaurants (now that the city has opened up again), etc. Pretty much anything you want to do, this city has it. &lt;thanks so much for this!!</t>
  </si>
  <si>
    <t>can someone clarify if and when you are expected to wear a suit/tie at Mayo clinic? &lt; Typically, the days you spend in clinic are formal wear. COVID changed this policy, so you can wear black scrubs instead of a suit &amp; tie. Some consultants still wear a suit and tie though, so the resident working with them typically follows suit (pun intended), but I'm sure it's fine if you still want to wear black scrubs. &lt; thank you!</t>
  </si>
  <si>
    <t>is it dumb to rank a program high because they have one faculty member who embodies everything you want to be one day? like what if they leave to another institution after you get there? &lt; it's not dumb if that's the deciding factor between schools that are all great candidates for you. It's pretty dumb if you hate the program otherwise. &lt; I think it's a great reason. A huge part of your residency experience is the mentorship you receive. That's awesome that you have the potential to work with someone like that.  +1</t>
  </si>
  <si>
    <t>Anyone feel thrown off by a vague response to a LOI? Is it a gesture that they aren't interested? &lt;I think programs have a specific culture surrounding post interview communication. My top specifically said no PIC will be sent &lt; friends from previous years had matched at their #1 with no response from the programs post-LOI, so I wouldn't read into anything &lt; also people end up at great programs all the time that are their #3, 4, 5, etc. where they don't send LOI's so you should be fine! A lot of programs won't risk anything resembling a match violation.</t>
  </si>
  <si>
    <t>can someone elaborate on the Pitt flap experience? Does plastics do their flaps? &lt; yes but you rotate through that service &lt; Pitt does their own flaps. they have two HN surgeons who do ablation and recon. I have worked with them both and they are wonderful &lt; On interview i probbed this and they said it was split into a recon (w/ facial plastics) and an ablation service ( w/ H&amp;N) and you rotate through both. Correct me if im wrong. &lt; All i know is that facial plastics does not lead the show on recons - the H&amp;N cases Ive been on with them have been the H&amp;N ENTs ablating and doing the recon with some plastics and ENT residents involved in the cases &lt; agree with these last comments, flap responsibilities have changed recently</t>
  </si>
  <si>
    <t xml:space="preserve">historically plastics did the flaps; this is no longer the case. in the last 5 years, this has changed. there are 3 flap surgeons, 2 are ENT trained and 1 is plastics trained. the 2 ENT trained surgeons will also alternate doing ablative along with 2 strictly ablative ENT attendings. as a resident, you spend time on the ablative service (PGY 1,2,4,5) and on the recon service (1,4,5). the recon service is a combination of plastics and ENT residents. the same way attendings split the case into ablative and recon portions, there are two teams of residents for every case. this allows you to focus on strictly ablative or strictly recon for a given case, just as an attending does. it also means you get to eat lunch! </t>
  </si>
  <si>
    <t>Our school is making us match day t shirts and asked every specialty to submit a hashtag for the design. We have a couple of ideas but we were curious if the otomatch crew had some clever ones. Examples include ortho (#nailedit) OBGYN (#atyourcervix). What do you comedic geniuses have in mind? &lt; #boogieman &lt;#earstoyou #youotoknow &lt; #hearhear &lt; the obgyn one makes me cringe a little +1 &lt; #inyourface &lt; haha dead. &lt; #youyouyouyouyouyouotoknow &lt;#cutthroatmatch</t>
  </si>
  <si>
    <t>&lt; I wish I could "follow" this thread. Why can't otomatch always be like this? &lt; because this forum isn't designed to be uplifting. It's designed to heighten neurosis and anxiety</t>
  </si>
  <si>
    <t>can somebody elaborate on the UIC experience? really unsure about this program&lt;honestly, it seemed a lot weaker than all of the other programs i interviewed at. But the faculy seem nice. &gt; also interested in hearing more... &lt; weird, I was actually pretty surprised by it.  Seemed like solid fellowship matches and the residents liked the program. &lt; I was also really pleasantly surprised by UIC. Came into the interview a bit concerned given things I had read and even some comments from faculty at my program (just about turnover in Chair and losing the plastics giants they had). I loved the faculty and residents and am moving them far higher on my rank list than expected.&lt;didnt they lose a neurotologist too recently? &lt; who did they lose in FPRS?  I was under the impression that their FPRS was really strong &lt; Don't think they lost a neurotologist. Regaridng Plastics, Toriumi's relationship with the department is different, but residents still get experience with him &lt; they did recently lose a neurotologist. She went to UNM and was present on the UNM interview day. &lt; Toriumi is now affiliated with Rush and im pretty sure only Rush residents work with him</t>
  </si>
  <si>
    <t>Have these "diversity second looks" been helpful? It seems kind of...random, though I understand the (rightful) emphasis on diversity right now. Are programs showcasing all their minority representation or something? &lt; no</t>
  </si>
  <si>
    <t>Can whoever messed with the top 3 page please put it back to alphabetical order. its easier to look up programs that way. &lt;didnt arrange it but i prefer the order it is in now -1 &lt; prefer alphabetical +2</t>
  </si>
  <si>
    <t xml:space="preserve">How bad of a look would it be to request vacation in late July? Best friend growing up just asked me to be best man for his tiny COVID friendly wedding that was postponed last year. Obviously I want to do everything I can to go, but I don't know if it's possible or a good idea to take vacation so soon into intern year &lt; same boat except it's first week of July for me :) &lt; Ooh that's rough. Hope it works out for you! &lt; lol definitely just ask, no one will fault you for trying to arrange plans. Also you will have matched so who cares &lt; do you need vacation or just a weekend? It honestly depends on a lot of factors. Intern year probably includes rotations that you can and cant take vacation on. If you need a week off I would reach out to your program coordinator and try to get placed on a rotation that allows vacation. There are probably some off-service rotations that allow vacation and that honestly wouldnt be that big of a deal. </t>
  </si>
  <si>
    <t>it's probably fine if you communicate it early enough. &lt; agree! Sounds like they're doing their due diligence in risk mitigation. And have a feeling that things will look better approaching summer. &lt; Awesome, thanks! &lt; Definitely worth asking, I'm sure someone would be willing to switch with you too! &lt; i guess also double check with their travel policies just in case &lt; depends on the program, but some programs will only let you take your time off when you're on your oto rotations vs off service blocks. make sure to keep this in mind too!</t>
  </si>
  <si>
    <t>we dont allow vacation in july so ask</t>
  </si>
  <si>
    <t xml:space="preserve">First two weeks, not going to happen at most places, but talk to the PC as soon as you match. you might be able to trade covering three weekends for gettting a 4 day weekend to go to your friend's wedding.  </t>
  </si>
  <si>
    <t xml:space="preserve">is the rank list </t>
  </si>
  <si>
    <t>Re the discussion below about SOAP vs. research fellowships: where do we find a list of fellowships that accept applicants the week of match? or late in general? &lt; MUSC</t>
  </si>
  <si>
    <t>Where can I find the data on contiguous ranks and probability to match with uro and ophtho this year? Just curious based off the comments below and wanted to compare to previous years to see if applicants are matching with less ranks. &lt; yes agreed, would like to see this</t>
  </si>
  <si>
    <t>can anyone confirm if UC Davis doesn't have any home students applying this year? obviously if there are really none they wouldn't come on here, but maybe a resident/faculty could chime in? &lt; there definitely are, i've met some on the trail &lt; there are 2</t>
  </si>
  <si>
    <t>in light of uro/optho match, anyone reconsidering a DNR? I am and want to hear from you folks &lt;why? Was the number needed to match higher? &lt; curious why you are considering a DNR. what did i miss from optho/uro? Please remember responder's bias on these online forums. &lt; the match rate was tough, and should be reliable. But like you said, people posting about how far they fell down the rank list may be biased. &lt; what was the match rate? i can't find it &lt; some1 quoted below a stat from one of the uro national meetings. must be really far down by now.</t>
  </si>
  <si>
    <t>&lt; I wouldn't DNR any program unless going unmatched is better than attending the program. I'm biased as a reapplicant, but going unmatched isn't a trip to disneyland.  I'm assuming the only people thinking about a DNR are people that either had a horrible experience with a program or are confident they can match with a list that excludes the program. &lt; not a reapplicant but completely agree. Having a job vs ENT than not, despite a seemingly low risk based on someone's stats, leads me to not do any DNR programs unless they were truly very malignant, which i think is extremely rare in ENT overall</t>
  </si>
  <si>
    <t>Any residents whant to chime in on what you reccomend we do prior to July (study material, suture practice, ect)? I usually tell pre meds to chill and enjoy the last weeks of freedom they have before MS1. So im curious on your thoughts for us &lt; Hey dude. My pre-pgy1 time was basically just Netflix and chill. Did some ENT reading but ended up starting the year on off-service rotations so it didn't even help. Just chill and enjoy the time you have left before your indentured servitude :)</t>
  </si>
  <si>
    <t>I asked this question down below and the response was basically chill, play video games, and don't worry since intern year is going to be an uphill battle for everyone. so just do what you want. some said they were causally flipping thru an ENT book &lt; I'm going to chill, wrap up research, and do the bare minimum to flip through ENT books to make sure I still remember what a nose is before starting intern year. &lt; current intern here. Would highly recommend doing anything but preparing for intern year. You are expected to know nothing and you will have plenty of time to learn once you are employed</t>
  </si>
  <si>
    <t>Anyone else accepted to present at the Voice Foundation Symposium this June? I am looking for the deadline for when we need to submit that actual manuscripts by, and can't find any info. Anyone know when this deadline is? &lt; OP: for anyone interested, I just learned that you just need to submit before the symposium, no hard deadline otherwise</t>
  </si>
  <si>
    <t>Plug to fill out the A vs B tab if you can! Looks like there are additional entries at the top and bottom of the list. &lt; Are we okay with opening up the A vs B tab beyond our top choices? Esp now hearings the Urology/Ophtho matches and knowing it's fully possible to match at the bottom of our list? &lt; What do you mean by opening it up? It's not limited to the top of your list. It can be any programs you want. It's just a place to compare and contrast two programs. Check to see if the comparison already exists, but if not throw in the two programs for a face off. &lt; Awesome, thanks! It was discussed at one point in time (hundreds of rows down) to limit it to our top choices so folks would more willing to take the time to respond with thoughts &lt; Thanks, I missed that. It's probably ok to put any programs in there. You may increase your response rate if the programs have a category with obvious similarities (location, tier, size, etc). &lt; ye, do what you feel you need. I only brought up trying to limit to your favorites b/c there is just so many A vs Bs and very difficult to fill out (even though I filled out a bunch too)</t>
  </si>
  <si>
    <t>anyone not able to wake up before 8am these days and worried about residency haha?&lt; omg I havent worked or done anything for months. I wake up at 830 like everyday now &lt; i routinely wake up at 11 &lt; I feel like such a slug when I wake up after 7am these days....this was not something I ever felt guilty about before deciding on a surgical specialty lol &lt; worried bc my body needs 9 hours of sleep</t>
  </si>
  <si>
    <t>I've been on rotations but still feel really tired--hoping the excitement of starting residency can help us get back on schedule!</t>
  </si>
  <si>
    <t>whenever someone maliciously edits/inflates/deflates a value or cell on here, i just picture a crusty, cheeto-fingered, sweaty, nervous medical student hunched over there laptop in the corner of their dark room desparately and amusingly trying to increase their chances of matching at their #1...if that's you, I'm sorry you're that nervous (and I really wish you well!) but know that I'm amused by what I think you must look like as you edit cells &lt; It's worse than that. I wish we could see their cheeto dust fingerprints and out them, but these people act like us for the most part and can probably pass off as decent people in short stretches (interviews). Here's to hoping these types don't end up as my co-residents. &lt; i think you guys might be taking this too personal +1 &lt; sorry if the humor didn't come across. It's more annoying than anything. +1&lt; sad when the humor doesn't land on here; cheeto-fingers are a classic internet troll characteristic &lt; the second comment was def not sarcastic. but yea i dont think its wildly inflated except for one obvious case (Mt sinai) which was corrected and seems to be realistic now. And you all should not look too hard at those numbers. All they tell you is that there is strong interest in a program. Which for the larger programs it makes sense. Most had about 20 interviews per spot, so a program with 5-6 spots interviewed 100+ candidates. And of those 100, i would say that for many that was their top ranked program so its not unreasonable that 20% ish would really want to end up there and rank that #1. Also Mt sinai is clearly inbreeding hard so its also safe to assume that their home students would rank it highly. And they have a boatload of home students &lt; I think this post was partially in response to the post before it. Obiously numbers are inflated, but someone deleted the DNR reasons for a program. &lt; How would deleting DNR responses be of any benefit to a student? &lt; I don't know, but it definely happened. The DNR number and comments were deleted from GW last night at 7:14 pm. &lt; maybe its 4d chess idk ¯\_(ツ)_/¯&lt;op here, was just trying to paint a funny picture of someone sweating editing cells on a med student google sheet, wasn't even thinking of any particular incident. soz, have a good weekend peeps &lt; I think deleting a DNR would make it so that people are more likely to rank that program that someone wants to DNR theoretically, but still, 4D chess and really just too convoluted &lt; or maybe wants to make DNR reasons more memorable since they could be deleted at any moment, then he will post a bunch of false DNR reasons to his top ranks, then delete them in a day, to make them seem legit (training for 4d chess tournament) &lt; Kinda like this https://www.youtube.com/watch?v=4HJ_10PQSLU</t>
  </si>
  <si>
    <t xml:space="preserve">Some of the DNR reasons on the top 3 tab have been deleted. Not cool. Let's not be that type of community. Let's not suppress discussion you don't like. If you disagree with a comment, share the reason and open the discussion. +10032 &lt; which program was deleted?&lt; GW. It's been restored  &lt; also something I don't understand is if someone shits on your home school or your #1, this is like an online blog that means nothing (sorry sam). this isn't like a feeder program into US news, this isn't like monster.com where employers will look to see if your program is up to snuff. who cares? if anything, it dissuades ppl from ranking it highly and betters your chances. </t>
  </si>
  <si>
    <t>Does anyone have the info on where USF grads have gone recently?</t>
  </si>
  <si>
    <t>guys, if i don't match, i don't think i would reapply or do gen surg. I'm not one of those "i'll die if i'm not a surgeon" type. I love ENT and the OR, but not gen surg. I feel like i would probably do medicine and then sub-specialize from there.  I already took a year off between M3-M4 for an MPH/MBA/research year (trying to remain anon) and have solid research in the field (10+ pubs)...if i don't get it this year, i think i'm out. i have about 15ish interviews so it's unlikely but still possible (not trying to humble brag). i'm not sure how the reapplicants are doing but reapplying sounds awful and i also don't know what else i can do to get in. can anyone else relate to this? &lt;same boat as you. i feel bad lying about my backup plan during interviews (think gen surg/research year/reapply), but I honestly dont care about surgery enough either. would happy go to IM and subspecialize in something procedural (GI, maybe?) or even anything like endo or heme/onc if it didnt work out. dont doubt yourself homie, and best of luck to you to be an ENT and not stress about this in match week :) &lt; I would rather go on a spiritual retreat to india for a year than suffer as a gen surg intern in order to boost my chances of matching. Literally the most miserable group of people I ever met in my life while on rotation. Culture matters!</t>
  </si>
  <si>
    <t>yeah same, never wanna see another gallbladder. Anesthesia for me if I don't match &lt; same considering anesthesia even though it seems lonely in the OR by yourself and there's so many numbers and pharm knowledge needed... would not reapply ent &gt; dual applier here, this is y i dual applied into anesthesia. honestly, most programs i interviewed at (all top tier) spent a significant amount of energy trying to exhibit how cush/laid back their program is. My worst case scenario here is i end up with shorter and more laid back training for a specialty with a great QOL and compensation.</t>
  </si>
  <si>
    <t>I want to hibernate for the next 38 days until Black Monday. This is agonizing. +7</t>
  </si>
  <si>
    <t>I have a question regarding the timing of applying for a research year. In the event that I do not match, I would prefer to complete a research year over a preliminary year of surgery. My understanding of how match week works for the unmatched is they have Tues-Thurs to interview for/accept an unfilled prelim position. Once you accept that position, you cannot rescind your offer. How do you juggle this with the research years with due dates after match week? If I apply for research years after match week and get left empty handed, would I be completely SoL for a prelim surgery year as a backup? Can any reapplicants expand on how they approached this situation? Thanks for your time &lt; +1 please explain in as much detail as possible i would really appreciate it. (not OP, but moved discussion not related to timing to the next cell bc it doesnt directly answer this question)</t>
  </si>
  <si>
    <t>&lt; Not a reapplicant, but if you don't accept a soap offer and don't get a research year through those with formal applications, an option you have is a "choose your adventure" research year with faculty at your institution. I took an unfunded research year between MS3-MS4 and did well interview-wise, got some pubs, etc, so you don't necesssarily need the name brand of some formal positions if you are comfortable self-directing your year. I feel that this is strongly dependent on your relationship with research faculty at your program though. &lt; but does help you build better relationships with your faculty for letters next time around</t>
  </si>
  <si>
    <t>Reapplicant here. Like you, I knew I wanted to do a research year over surgery prelim. Once I found out I did not match on Monday, I applied for one of those research fellowships and fortunately was accepted that same day. Thus, I knew I had my backup plan in place and did not have to agonize about SOAP. Sorry if this does not address what would happen after SOAP week. My advice would be to start getting your CV, cover letter, references, etc. all ready before that Monday and be ready to send those out immediately after getting the bad news. Trust me, you do not want to be writing these from scratch after becoming an emotional wreck. Also, some of these research spots may be on a first come first serve basis; my current PI said he was flooded with applications from unmatched folks during Match week. I submitted my app within the half hour so I don't know if I would have been successful in obtaining this position if I sat on this until Friday. GL!</t>
  </si>
  <si>
    <t>&lt; +1 I did the same thing as this poster. I made sure to be very open about my situation when discussing research fellowships. I made it clear that I was planning on taking a SOAP position if I didn't have a commitment for a research fellowship. In the meantime, I sitll accepted soap interviews and walked the walk for the SOAP programs. Fortunately I had a firm offer for a research fellowship before the first round of the SOAP (the first SOAP rounds got delayed for technical issues that year by a couple of days). It was still nerve racking to let SOAP prelim offers expire. Just remember that if you accept a SOAP position you are entering a binding agreement much like the match.</t>
  </si>
  <si>
    <t>I never got that UCD thank you email from the chair. Anyone know if that means I probably wasn't ranked to match? &lt; No way of knowing unless we have a good idea of who did/didnt get it&lt;11 people posted that they got it and 3 didn't. Remember that a lot of December interviewees didn't but some still did. Don't know what to make of it &gt; maybe the ones who didnt get it are RTM :^)</t>
  </si>
  <si>
    <t>How you gonna reject me then have the audacity to ask me to fill out your survey? as if my dignity isnt injured enough. +1&lt;it should be illegal for these programs to spam us with material irrelevant to our applications. &lt; we can all learn from the results. im happy to help future applicants &lt; People who interviewed at these places are way more likely to fill out the survey. Must skew the results. &lt; would it be too much of a dick move to anonymously report this one and the tennessee one to their IRBs &lt; this one is IRB approved by both programs &lt; not mentioned in the email or the first page of their link &lt; It is IRB approved by both programs. If you have any questions or concerns, feel free to email the address provided in the email &lt;the TN one should be reported imo</t>
  </si>
  <si>
    <t>"Thank you for sending me your survey. In this unprecedented year, I have unfortunately received many more well-designed surveys than I can reasonably complete. Therefore, although yours was a very well-designed survey, I am unable to extend an offer of completion at this time. I wish you the best of luck in obtaining adequate power." &lt; u r my hero +2 &lt; love this</t>
  </si>
  <si>
    <t xml:space="preserve">I don't like how we made some of our tabs ABC order. I think a temporal order is much more useful. ABC order is good for after the cycle, not mid-cycle&lt; agreed +2 &lt; can we get this back? </t>
  </si>
  <si>
    <t>Is it okay to use the same template for LOIs to programs in your top 5? I would change 1-2 lines that are specific to each program, but otherwise the letter would pretty much be the same &lt; we've discussed this many times, but please only send a LOI to your #1! Any other language such as "I will rank you highly" is thought to be neutral at best, and can very likely end up with negative outcomes for you +1 &lt; can someone explain to me why this would hurt you? I thought it was pretty common loll &lt; My mentors and Dean's office have also advised to only send it to your #1. +1 &lt; sending an LOI (#1 email) to more than one place can hurt a lot bc PDs speak to one another more than we realize. it has burned applicants severely in the past--matching below those programs, going unmatched, affecting fellowship prospects and being blackballed in professional societies/meetings, leaving a stain on your med school/mentors, etc +1 &lt; I thought maybe OP was talking about sending multiple letters of interest but would be helpful if he clarified &lt; OP here, sorry! I meant letter of interest, definetly NOT sending multiple "you are my #1" emails xD &lt; ohhhh, i think you're fine in that case. it's unclear whether program see this emails as "neutral" or get offended if they aren't your #1, but the structure of your email looks good &lt; I dont think programs compare letters of interest they get from the same student. I'm sure it's fine if they all look similar &lt; Will echo previous applicants, when sending LOIs that include "will rank you very highly" (or something similar) to programs other than your #1 you run the risk of sounding disingenuous and/or confirm they are not your #1, both of which could hurt more than help. I have been told this by faculty from multiple programs, which has always been followed by "only send to your #1" +1</t>
  </si>
  <si>
    <t>Someone comment a general template &lt; alright guys, please check out the podcast "Inside the Match", there are episodes "The Ranking Process" and "The Ranking Process + a lettter of intent" released on January 28th that answer all of these questions and more. They talk about what to prioritize when ranking, how/when to send a letter of intent/letter of interest, pitfalls, and what to put in the letters, etc.</t>
  </si>
  <si>
    <t>Does anyone have any info on SUNY downstate fellowship matches over the past few years? Cant find it on the website&lt; Current chiefs are doing peds fellowship at CHOP, H&amp;N at emory, and rhinology at Rutgers. Last year matched facial plastics at UCLA, otology at Pittsburgh Ear Associates, rhinology at Northwestern, and one went into private practice&lt;Thank you!</t>
  </si>
  <si>
    <t>am i the only one who is not having a mentor call on behalf of my first or second place? one has definitively already done their rank list, and the second also very likely has. the mentor also has no connections to the second one. and i don't want to make myself go down lower on my home rank list for the call. thoughts? &gt; Previous applicants from my home institution have not had faculty make calls on their behalf and have all done fine. I will not have a faculty member call on my behalf, but if I had a close mentor with strong ties to my #1 I would ask them to call &lt; the chair at my school reached out to all of our applicants to check in on us and offer to reach out on our behalf if we had a specific program we were very interested in. It was really nice of him because I was weighing whether or not to ask for faculty advocacy for a long time</t>
  </si>
  <si>
    <t>I haven't yet because I'm not ranking my home program first, so afraid to "out" myself but not sure if that is the wrong idea +3 &lt; I think it will depend on your relationship with your mentor and the role of your mentor in creating the rank list for your home program. +1 &lt;- I think most mentors just want their medical students to be happy  wherever they match...I imagine it can help strengthen connections across institutions in the long run</t>
  </si>
  <si>
    <t>Should we send a LOI then have our mentor reach out to the program? Does it matter the order or do we even need to send letter if mentor reaching out? &lt; I sent my LOI and reached out to my mentor to call on my behalf at the same time &lt;cool thx</t>
  </si>
  <si>
    <t xml:space="preserve">There has been a lot of talk about RTM communications, but I think they are rarer than we make out. Has anyone reeived a definitive RTM communication? Not talking about ambiguous love letters. (No need to name programs if yes).  &lt; none so far +9 &lt; yes+1 &lt; Any insight into the wording used? I understand you don't want to out yourself to the program. </t>
  </si>
  <si>
    <t>&lt;ive had suggestive emails but nothing explicitly saying "ranked to match"</t>
  </si>
  <si>
    <t>daily plug to follow otobaddies on instagram or you can just follow who the account follows! Im trying to only follow back other applicants so if I havent followed you back, DM the account:) &lt; can you do this every few days instead of every day... +5 &lt; ow, my feelings...</t>
  </si>
  <si>
    <t>Anyone else get ghosted by a PC? 2 emails i've sent now have gone unanswered, with previous emails being answered within 24 hours :/ &lt; same. i've sent 2 emails a week apart. nothing. trying not to make ayting of it bc i loved the program otherwise but... &lt;+1 would be funny if it's the same program &lt; (OP) glad i'm not the only one &lt; ill say that the vandy PC was definitely hit or miss and required follow up on virtually any communication. super nice and obv great program but was surprising &lt; not taking it personally. they missed one of my emails too. admin in general just hard to get in touch with sometimes &lt; +1 They probably get hundreds of emails a day on top of all their other duties. I am terrible at keeping up with the 10 or so I get lol</t>
  </si>
  <si>
    <t>Lots of missing data on the call schedule and program info tabs. Would really appreciate it if residents, home students, or other co-applicants could fill out whatever they can!</t>
  </si>
  <si>
    <t>Any thoughts on Georgetown? Seems like a well rounded program. I was impressed on interview day, but there isn't much about it on any of the tabs. &lt; It is, and the residents are a great group. I've chatted with their faculty a few times and they seem very involved in resident teaching and are clearly invested in the program. I'm ranking them very highly. - faculty are wonderful but low volume and minimal autonomy for residents</t>
  </si>
  <si>
    <t>Here's a plug for everyone to also fill out their #2 and #3 programs on the 'Top 3' tab; It would be nice to see how many people have actually ranked programs</t>
  </si>
  <si>
    <t xml:space="preserve">
Some don't. &lt; until they do 
</t>
  </si>
  <si>
    <t>I can't decide between my top 2 and don't know who to send an LOI to. Am I screwing myself by taking my time? &gt; I've been in this boat for 2 weeks. I feel you... &gt; x1000 I keep going back and forth every single day and at this point I feel like I should just draw a program out of a hat &lt; Many people do not send an LOI to their #1, I wouldn't sweat it if you're on the fence</t>
  </si>
  <si>
    <t>&lt; On the brightside, you will be excited on match day if you match #2.  +1</t>
  </si>
  <si>
    <t>Okay post below, my heart goes out to you, I truly am so sorry. Breakups suck so bad. Who cares about her motives for now just chug some wine and be sad. It's okay to be sad.
Separately (I wanted to acknowledge the tone of the chat rn tho), is there even a single success story of a post-interview phone call from a mentor to a program actually helping them up the rank list or being the reason they matched there? I have only heard that rank lists are set in stone soonafter interviews end&lt;if the rank list is set in stone soonafter interviews then the only way that a phone call could make a difference is if it's made before interview ends. so if you're one of the lucky ones and know your #1 before done interviewing then there may be a chance there. and even then when your mentor says that they'll make the phone call, god knows when it actually happens and you just wanna hope that he/she makes that call before rank list is made. &lt; my mentors have been kinda lukewarm about the LOI/phonecall stuff &lt;+2</t>
  </si>
  <si>
    <t>my mentors were very upfront that they made a series of successful calls over the years. whether it was bc the applicants were RTM anyway, or if the call resulted in movement is unknown, but it's become a tradition that they meet with their mentee to say "who do we call" &lt;i actually think these calls are pointless if made after the last interview day...but i still offer to make them when i feel the applicant is extrordinary. cant hurt and best case it puts MY superstar med student at their dream program. helps student and student makes me look good. &lt; thanks for your insight! really helpful. this LOI/advocation discussion can be stressful &lt; interesting, thanks for that insight! do you have any advice then on balancing how to ask mentors to make the call before the last day of interviews if the applicant is still mid-cycle? +1</t>
  </si>
  <si>
    <t>My girlfriend broke up with me because of the uncertainty of the match. Not sure if I should fight for the relationship though if I'm going to be moving anyways. Its funny how our professional careers can really dictate/affect our personal lives&lt;i obviously don't know you or anything about your relationship, but breaking up with someone because of the "uncertainty of the match" could be an excuse to just get out of a relationship. if it was after the match and it's somewhere she's not willing to move to, then okay but I mean the match is literally in 43 days and if you two have made it this far then waiting few more weeks&gt;&gt;&gt;&gt;ending a relationship. I'm not in a smiliar position, but my SO matched non-home program for fellowship and I'm worried if I don't match at the same program for residency then our relationship will just fizzle out and breakup. &gt; just proposed to my fiance who is going into another competitive specialty and we dont have any programs to couple in th same city (hardly same region) we both want to be at... this proccess sucks &lt; to OP, none of my business but if she's gonna break up with you for that, better to have her gone before the challenges of residency really try your (any) relationship. &lt;(OP) So, I kinda told her the likelhood of me staying nearby is very slim, and that other programs that I was considering were ranked higher on my list. We also had not been dating for that long, so asking someone to start long distance at essentially near the beginning of a relationship is hard to ask for. Can't say I blame her. Not looking for sympathy, just wanted to put it out there that it sucks. &lt; yeah man, really tough stuff. feeling it straining my relationship too. crack a beer open and commiserate the shittiness of this process. Whats more, its not the end of this movement... possibly moving for fellowship, then as an attending, and then moving up the ladder often involves moving programs. idk how much my family will appreciate that haha. At the same, appreciate getting to know new places and meet cool new people &lt;(OP) I appreciate the support y'all. Again, was not trying to stir emotion. I gues its just comforting to know that we are still human and we deal with real shit like this on top of the frenzy and uncertainy of matching into this specialty &lt; 100% &lt; well, OP, hopefully you guys can remain fwb!&lt; lol &lt; Ive seen a few break ups from this process due to the same factors OP is talking about, it sucks and it will suck for a bit but you will find someone in your new city that fits with your life plans better</t>
  </si>
  <si>
    <t>&lt; Okay y'all are so harsh, like damn give a guy some room to breathe. Yes this sucks. Yes at face value it seems like it could be a tenuous reason for a breakup. But long distance is a VERY real and VERY difficult challenge and if it's inevitable, it's too much to handle for some people. Idk the exact situation but I don't think victimizing the ex-GF, whom the OP clearly still probably loves and has genuinely fond memories with, is healthy. Not everything is black and white my dudes &lt; it is so tough when we all value our careers so much. when i decided on ENT over a specialty with more geographic flexibility, i accepted that I'd likely have to move, so my spouse and I went long distance for a year and a half during med school so that he could negotiate working fully remotely by the time i applied to residency and be able to move anywhere...and then a global pandemic did the work for us! still the right choice but wish we had that year and a half back too.</t>
  </si>
  <si>
    <t>Surprised how popular UPMC appears to be in top 3 ranking. Any insight into why (Applying next year) &lt; The edit history is very sketch tbh</t>
  </si>
  <si>
    <t>Kinda surprised by this as well.. I thought their PD and emeritus PD were awesome but the rest of the faculty were meh. But it was clear the training is great. &lt; honestly i think its falsely inflated. +2&lt;Can anyone comment on the culture here? Was told by some that the culture has historically been more intense.&lt;Talked to a former resident that graduated in the last 2 years. They reported its it was great training, but is very hierachal and fellow-heavy. &gt;thanks! did they mention how the culture was among the residents or how happy they were with their QOL overall? &lt; what does 'fellow heavy' mean? they all say that fellows don't take resident cases, so... what does this mean? &lt; Programs with fellows: Fellows don't take resident cases! They bring in more cases so residents get better exposure and more responsibility! Programs without fellows: There are no fellows to take resident cases! They bring in more cases so residents get better exposure and more responsibility! I think both can be true depending on the program, but IMO if a former resident is telling you its hierarchacal and fellow-heavy, I would automatically assume that you will get relegated to the back seat by the fellows until you are a senior resident.</t>
  </si>
  <si>
    <t>I know its a lot too late to ask this...but for future classes...question for the residents on interview day, Who is in charge of assigning coverage for cases? In my residency, a moderately fellow heavy residency there was a significant difference in resident experience when fellows or attendings were in charge of deciding who (resident vs fellow vs NP/PA) would cover a case versus when the chief resident was in charge.</t>
  </si>
  <si>
    <t>anyone know AAOHNS's policy on posters? do they have to be submitted to the white journal? cant find anything online &lt; not mandatory &lt;OP: yeah but we are going to write up the poster regardless, does it have to go to white journal first? &lt; dont thnk so, call for science mentions right of first refusal for orals byt not posters https://www.entannualmeeting.org/2021-call-for-science/&lt;that's what i was looking for, thanks!</t>
  </si>
  <si>
    <t>Why do some programs have nightfloat but not all? Is there any benefit to having nightfloat? &lt; from what i've heard night float is awesome because it saves your coresidents from doing those 24-30 hr call days. your life sucks for a month or however long the nightfloat rotation is but the rest of the time you reap the benefits</t>
  </si>
  <si>
    <t>night float can work for med to large (4+/year) programs at a single site with lots of overnight consults. inhouse call which gurantees post call day off is another good option for very busy programs. having T32s in the call pool helps as well. for 3 per year programs, taking nightfloat for 2 months every year as a PGY2 and 3 would suck and it just gets worse for 2 per year programs.</t>
  </si>
  <si>
    <t>Plug for the golden/black weekends ratio column on the Call Schedules sheet. Residents PLEEEEEASE help +1000</t>
  </si>
  <si>
    <t>rofl...you know even if these numbers are accurate, they will change by the time you are a pgy2</t>
  </si>
  <si>
    <t>Can someone clarify what the "Total Score" column in the Top 3 tab means? Would have thought the sum of #1+#2+#3 = Total Score but the math doesn't add up</t>
  </si>
  <si>
    <t>it's 3 points for #1, 2 points for #2, and 1 point for #3. &lt; thanks!</t>
  </si>
  <si>
    <t>tfw when a program gives polite but clearly "template-language" responses to a LOI (e.g. the same response could be sent in a typical post-interview "thank you" email) &gt; what sort of responses have people been getting to these? &lt; my friend who matched into urology sent an LOI and never got a response from them. They reached out to him by responding to the LOI the day of match and said congrats, we weren't allowed to say anything. You can't read into any of these things &lt; had to look up what tfw means +1</t>
  </si>
  <si>
    <t>&lt; my #1 stated during the interview that they wouldn't be responding to any post-interview communication. There are some places that you're not going to get a response, not worth looking into things.</t>
  </si>
  <si>
    <t>Anyone else feel like this post-interview communications stuff is making them re-evaluate every interview? Up til now, I def felt like I was great at it, but now i'm wondering if i'm not??? +1 &lt;unsure about the validity of recent meei one, but don't know how to check cell history lol..also what can you do either way, gotta shoot ur shot &lt; to me, the PIC tab is the most worrisome of all the tabs. my gut feeling is that the MEEI and others are real, but just keep doing you and rank how you feel &lt; MEEI is 100 percent real &lt; 100% real is different from does it mean anything other than a nicety. don't get your head down. looks like it was sent to a lot of people and nothing about it reads like an RTM rather its a true thank you letter. doesnt look like anyone didn't get it &lt; yeah I got it and it truly seems like everyone will get it. dont freak out if yours didnt come yet! it is generic minus the first name :) +1</t>
  </si>
  <si>
    <t>Unless they say "rank to match" to someone, I'm not worried. Even then they may be lying &lt; Hmm, I think that while you might not see a "rank to match" phrase, an email (even if bland and cookie cutter) that only goes to a select group of applicants instead of all interviewed def means something. Way I figure is that if I was a PD, I probably have a list of 10-20 applicants that we want here, and I'm not going to waste my time answering questions and emails from people the program ranked #21-40 esp if I know historically we don't match below #10-15 for example. PIC is important and while 1-3 ppl getting a "RTM" call or email is what we mostly think about, i also think any sort of selective communication is also important and can indicate some sort of ranking by the program.</t>
  </si>
  <si>
    <t>Kansas vs Kentucky. A battle of the K's. Thoughts? &gt; Can't speak for Kentucky, but Kansas seems to have a better reputation and seem to really create an individualized education for their residents to accomplish their desired career goals (e.g. creating a global health track). On the other side of things, Kansas City is cool but having been to both, I prefer the "big college town" feel of Lexington. &lt; anybody have any insight on neurotology at Kansas? I didn't interview with a neurotologist and they mentioned just about nothing about otology.&lt; Kentucky has 3 otologists and chiefs are comfortable with doing complex ear cases on their own by graduation. I would say the operative volume is similar. While theres not a specific global health track at Kentucky, there are global health opportunities and it seemed to me that attendings would work with you to get you to where you want to go &lt; Kansas has 3 otologists, who are all well connected faculty. Chief resident last year matched at House Ear Institute for neurotology fellowship &lt; House is not a strong fellowship anymore due to the exodus of faculty. Still not bad obviously</t>
  </si>
  <si>
    <t xml:space="preserve">Kansas is much much stronger in terms of breadth and operative experience. Much higher volume, more academic output, and better reputation &lt; know several KY-trained attendings in general practice who are comfortable with almost anything. Like CIs and H&amp;N with small recons in the same day lol. So if you have KY ties and are looking for a reason to stay I wouldn't worry, otherwise agree with above </t>
  </si>
  <si>
    <t>Do the Boston programs have a good peds experience? They seem to match well, but I can't imagine they get a comparable education since they're splitting one hospital between three really solid programs. &lt; its now 4 programs but its Boston Children's so I'm sure its great training. tufts also has great peds training at their hospital &lt; So i actually think Tufts prob has the best peds. Not only do they rotate at Boston childresn, but also a second peds hospital and they have peds people at tufts too. they are also one of the only ones doing CI</t>
  </si>
  <si>
    <t xml:space="preserve">I just realized after talkign with friends in other specialties that Beth Israel also has a new plastics, neurosurgery, and urology residency. Does anyone know whats going on there and why all of these have split from MGH residencies these past few years? </t>
  </si>
  <si>
    <r>
      <rPr>
        <color rgb="FF1155CC"/>
        <u/>
      </rPr>
      <t>https://en.wikipedia.org/wiki/Beth_Israel_Deaconess_Medical_Center#Merger_with_Lahey_Hospital_&amp;_Medical_Center.</t>
    </r>
    <r>
      <rPr>
        <color rgb="FF000000"/>
        <u/>
      </rPr>
      <t xml:space="preserve">   &lt; thank you sam! &lt;wasn't me, thanks to the anon otomatchers ---sam &lt; thank you not sam! &lt; useful things assume sam, troll shyt assume anon otomatchers</t>
    </r>
  </si>
  <si>
    <t xml:space="preserve">Anyone have Wash U case #s or an idea of how many cases they graduate with? I know these #s dont speak the full story but kinda wish more programs openly shared them&lt; dont know the numbers but know they are very, very busy. on par with as busy as other big dog midwest programs, maybe more so besides osu </t>
  </si>
  <si>
    <t>I was kind of surprised only like 2 places I interviewed gave out numbers, sounds like most places did when interviews were in person from what a resident told me.</t>
  </si>
  <si>
    <t>Anyone know how good of a program OHSU is? Aside from Doximity, having a hard time distinguishing what makes OHSU a top 20-25 program &lt; very well known faculty in almost every specialty, excellent surgical training and volume &lt; good culture</t>
  </si>
  <si>
    <t>I am a resident at east coast program but OHSU is top tier at a residency.. good research, strong faculty, good fellowship matches</t>
  </si>
  <si>
    <t>what is the realistic benefit of a top 10 program over a 30 - 40 ranked program at the end of the day if both did good fellowships and have good research output? &lt; Resident here. The answer is: probably not much. The top 30-40 programs give amazing training. There is probably some theoretical benefit that a bigger name will help you land a better fellowship and subsequently a better academic job. But honestly there are so many other factors in play (what fellowship? what kind of connections do your specific program faculty have? your research and overall performance in residency? career goals? future job location flexibility?... etc). Realistically speaking Jeff/MUSC/UTSW (random programs that are very good but maybe not quite top 10-20) will get you anywhere that Harvard will get you. But if your absolute career goal is to be at Harvard, then you should probably go to Harvard. &gt; Hypothetically... what if you were looking at boston vs michigan vs osu vs cinci and s/o is in boston... interested in academic HN or Peds airway &lt; if you're interested in H&amp;N, Michigan and OSU have much stronger H&amp;N experiences than MEEI, BUMC, Tufts, or BIDMC; obviously your S/O will play a role in this depending on how long they will be in Boston for lol &lt; lets define what you mean by boston - MEEI or something else... because Michigan beats out pretty much everyone else. If youre talking about MEEI then I think your decision is easy given you have an SO in boston (Cincy over OSU for peds airway, but if youre not committed to peds then anyone one of the aforementioned will get you to a great fellowship - which you will need anyway for peds airway) &gt; BMC not MEEI &lt; personally, would go Michigan or OSU and hope my s/o could join me later just because Michigan and OSU are incredible residency programs, but depends on what you and your s/o decide &lt; its all up to the SO and how flexible they are. Can they come to Michigan / Ohio? If so its a no brainer. If not, then you need to have a conversation.</t>
  </si>
  <si>
    <t>Focus on the things that matter in life. Your SO is a lifetime commitment. The "prestige" of your residency truly does not matter. I say this as someone applying for ENT, after previously matching at MGH in another competitive surgical subspecialty. These "name brands" are completely irrelevant and do not improve or affect your day to day life. &lt;im interested in your decision process about switching specialties. would you mind sharing more about that? &lt; I think name brand matters more to (some) patients than to anyone who actually understands medicine/ENT. If you want to do cosmetic surgery in the upper east side of manhattan, a harvard residency may get you more business. if not, doesn't matter &lt;when you are the new guy/gal in town a namebrand program may get you some reputation points for the first year or two. after that people will know who you are by your outcomes and local networking. +1 &lt;Paul Nassif graduated from the University of New Mexico</t>
  </si>
  <si>
    <t>is it just me or are a lot of PD's laryngologists? do they have it cush or something? &lt; alot of chairs are otologists &lt; for me a lot of the department leadership seemed to be H&amp;N&lt; most PDs are laryngologists and most chairs are either otologists or H&amp;N &lt; laryngologists have plenty of time, otologists and H&amp;N usually have the largest research resume imo</t>
  </si>
  <si>
    <t>Laryngology is a broad field in itself and can mean everything from professional voice to airway to cancer. Cancer and airway have less time.</t>
  </si>
  <si>
    <t>How are you all responding to residents/attendings reaching out after an interview for any additional questions when you don’t really have questions? Should I go find some questions?  &lt; if its a program youre interested in, I would probably think of some questions to ask &lt; I usually ask a question that might be more specific to me that I didn't bring up in a group setting e.g. married with spouse interested in buying, or specifics about my research interests and potential mentors, things like that.</t>
  </si>
  <si>
    <t>For shits and giggs: If you had to choose your future subspecialty right now, what would it be? General (+3), Plastics (+5), Head &amp; Neck (+6), Rhinology (+3), Otology (+3), Laryngology (+4), Peds (+7), Sleep (+2) &lt; ya liars, y'all going facial plastics in the end (jkjk) &lt;Nah...4/5 H&amp;N people will switch to Rhinology/Gen (which are really the same thing)</t>
  </si>
  <si>
    <t>why not peds? &lt;oopsie added</t>
  </si>
  <si>
    <t xml:space="preserve">can anyone remind me of case western's call schedule? I remember case has night float, but what about the rest of it? how often are you on night float? Someone wrote 1/2 of PGY 2 and 1/2 PGY 3 and that is definitely not correct or humane. I thought it was like 2x 10 week blocks but the programs are getting mixed. &gt; I think it's 2 x 6 week blocks as a PGY2 on the H&amp;N service &lt; I think that means half NF taken by 2s, half taken by 3s. They spend half of their 2/3 years at the county hospital I think on q4-6 call? &gt; That is correct. As a PGY2 you will do 3 months of night float split into 6 week blocks. There is NO night float as a PGY3 but you are mixed into the call pool along with the PGY2 on pediatrics for weekend coverage. So Sun-Thurs is covered by the PGY2 night float and friday saturday by an on call junior. And yes the county hospital is home call probably around q4-6 depending on off service rotators. Call there is a lot more chill </t>
  </si>
  <si>
    <t>Daily plug to follow otobaddies on instagram or you can just follow who the account follows! I think I followed back only other applicants so if I havent followed you back, DM the account:)</t>
  </si>
  <si>
    <r>
      <rPr>
        <rFont val="Arial"/>
        <color rgb="FF000000"/>
        <sz val="10.0"/>
      </rPr>
      <t xml:space="preserve">Someone said this below and off to the side, copying and pasting for visibility -" </t>
    </r>
    <r>
      <rPr>
        <rFont val="Arial"/>
        <i/>
        <color rgb="FF000000"/>
        <sz val="10.0"/>
      </rPr>
      <t>&lt; Dropping down the rank list is probably a product of interview hoarding. I went back in the uromatch history and it sounds like their interviews distribution have had a bimodal distribution. I'm dual applying into another specialty and it sounds like a similar situation their too. It sucks, but I would be prepared for it to happen in OTO. Hoping for the best</t>
    </r>
    <r>
      <rPr>
        <rFont val="Arial"/>
        <color rgb="FF000000"/>
        <sz val="10.0"/>
      </rPr>
      <t>." -- how is dropping down the rank list a product of interview hoarding? I don't understand the connection immediately.  More invites held by one person = more likely for that person not to fall down the list? How would it impact others? Not trying to be inflammatory, just not seeing this logic. +2 interested in this discussion&lt;yeh i read that and thouhgt of jim from the office reacting to michael going mmmmmm nope, that not how that works.&lt;i also dont give more people dropped its just a reporting bias &lt; +1 I think two competing effects: interview hoarding would make it more likely to rank higher on list and greater number of applicants would make it more likely to rank lower on list (but may have to also have higher number of interviews per program), and hard to say which one wins out &lt;RE bimodal think of it this way: For our model if the same 60 people interview at the top 20 programs (with 2-5 available spots each), they will likely sort into their favorite programs and mostly match at one of their top choices- peak 1 of n=52 (we know this occurs since ~70% of matched applicants match their top 3 ranks). But the ones who don't will fall way lower on their list since they aren't matching at any of their top 20 ranks- peak 2. In reality there is less overlap the interviewee pool at each program so the peaks are more hills than spikes, but you get the idea.</t>
    </r>
  </si>
  <si>
    <t>hi just added a request for UCSD vs UC Davis in the A vs B tab</t>
  </si>
  <si>
    <t>Can we stop "piggyback" posts? I.e Person a posts something like "Can you tell me x about program y? &lt; Piggybacking on this. Can you tell me x about program z?" It can make the responses very confusing. Please just create a new row and ask your specific question. I posted a question earlier and had the post taken over by a "piggyback" post without getting my question answered.&lt;+1  &lt; Piggybacking off this, please stop piggybacking it can be confusing &lt; LMAO  &lt; piggybacking off of this, how do we feel about a specific and controversial political issue?</t>
  </si>
  <si>
    <t>Can someone tell me if cincinnati call is really tough or a nice structure? Can't quite gauge how much nicer it gets after having only 1 weekend off a month during the second year...&lt;it has night float set up which already makes overall call much easier (way better than home call for sure). As a 2 (probably the hardest year at any program), you'll work one shift, 3 out of 4 weekends a months which isnt terrible because you still have at least one day off those weekends. &lt; Previous poster sounds like they're rationalizing working 3/4 weekends per month. That is a lot, period. Interns at many programs work 6 days per week, and that wears on you. However I'm not sure if a weekend shift is 28 hour call or only working until night float person takes over&lt;Fridays nights and Sunday mornings are only 12 hour shifts, Saturdays are 24hr but you would only do one saturday a month. The rest of the days are covered by night float. The only way that this call could be better is by adding another resident which will eventually happen. As a 3rd year you basically only take weekend call once a month, almost always one of the 12 hr shifts. 4th year no primary care, just ocassional chief call. 5th year is chief call.</t>
  </si>
  <si>
    <t>Piggybacking of this but could someone also comment on the frequency/structure of call at SLU? I remember they mentioned it in the presentation they gave but can't remember all of the details.</t>
  </si>
  <si>
    <t>How do you respond to a "love letter" email when you know it's not #1 on your ranklist?&lt;damn have these RTM communications already been going out? &gt; what school? &lt; OP here, honestly not sure if it was a true RTM, because it didn't use clear language, but it was personalized with some specific details and came &gt;1 month since my interview.  Basically, said I impressed them and said I did well at my interview. I'm not seeing others post it in on the PIC tab, so I prefer not to name the program in case it outs me ( I even waited a few days to post this). &lt; keep the same vague language, but be sure to sound enthusiastic. I said thanks and listed things about the program that I really liked and then just thanked the committee for their time and consideration. &lt; I'm in the camp that if you sent your thank you notes and such, then you don't necessarily have to respond to these "ranked to match" emails.</t>
  </si>
  <si>
    <t>Lol nice problem you have &lt; Maybe we should call this a "love letter" and reserve RTM for calls/emails that make specific mention of where you are ranked. &lt; this please</t>
  </si>
  <si>
    <t>Don't have a home program and hence no residents/attendings at my hospital to ask for insight regarding programs on my rank list and struggling with ranking as a result. Anyone else experiencing this? ugh &lt; if it makes you feel better i do have a home program but feel weird asking them for advice. I feel like the response is always something along the lines of "go with your gut" and "do what makes you happy", so that is my useless advice to you :) &lt; are you me? hahaha &lt; I think if you have specific questions about programs, it can be helpful to ask. Otherwise, there's no way someone else can tell you what to rank &lt; My PD has told me that as long as the programs are roughly in the same ballpark, just pick based on location and where you think you would be the happiest. &lt; If you really are struggling you can always reach out to residents at the programs you don't know where to rank. They'd be happy to volunteer info that could help you decide, and you don't have to say where you're ranking them. &lt; I feel like it's a big conflict of interest to ask any faculty at your home program for insight on other programs. &lt; OP here, appreciate all the advice and helpful tips! Thanks everyone!</t>
  </si>
  <si>
    <r>
      <rPr>
        <rFont val="Arial"/>
        <color rgb="FF000000"/>
        <sz val="10.0"/>
      </rPr>
      <t xml:space="preserve">Another way to think about "gut feeling" and how happy you would be is to think how you'll feel when you open the Match letter and see [insert program]. I think this defniitely helped a little as I've tried to make my list. &lt; </t>
    </r>
    <r>
      <rPr>
        <rFont val="Arial"/>
        <color rgb="FF1155CC"/>
        <sz val="10.0"/>
        <u/>
      </rPr>
      <t>https://thesheriffofsodium.com/2021/01/28/rank-order-list-buyers-and-sellers-edition/</t>
    </r>
    <r>
      <rPr>
        <rFont val="Arial"/>
        <color rgb="FF000000"/>
        <sz val="10.0"/>
      </rPr>
      <t xml:space="preserve"> some other helpful info</t>
    </r>
  </si>
  <si>
    <t>Silly question, should I read too much into programs I really liked following other applicants on instagram but not me? In the sports world, that's all the buzz for a upcoming move/trade haha &lt; try not to read into it. most insta's are done by the residents, not the PDs/attendings &lt; Don't read into it. I run one of the instagram accounts and try to follow all applicants but sometimes I definitely miss a few. Also it's hard to tell which accounts are applicants. &lt; Okay phew, good to know. Thank you! &lt; one of the accounts followed me first on twitter, liked some of my stuff, I signaled them, no II. RIP.</t>
  </si>
  <si>
    <t>Can whoever DNR'ed uchicago please explain why? I thought they were awesome &lt; +3 &lt; thinking about ranking #1 but idk if I missed something...tell us, DNR person!</t>
  </si>
  <si>
    <t>&lt;would really appreciate if DNR people in general maybe give a quick explanation why? &lt; I added a column on the top 3 tab for people to add a reson for DNR. There seems to be a lot of discussion here about it.  &lt; what's a DNR</t>
  </si>
  <si>
    <t>Anyone else having trouble deciding the middle of your rank list? Choosing the top 3 and deciding the bottom rank was easy, but I feel like I could be happy at all of the middle programs. I would even be happy at my bottom rank, but it has some aspects that make it a little less appealing. &lt; choosing the bottom 3 was easy for me, everything else is fricken hard &lt; If you can't figure out the middle, take it as a good sign that you consider them all roughly comparable and would be equally happy to match at any.</t>
  </si>
  <si>
    <t xml:space="preserve">&lt; honestly only had trouble with top 3 &amp; where to rank home program but I've been thinking about this for like 6 months now so I figured they'd all be good options if it's so hard to choose. In the end I just made a decision randomly. &lt; OP here, that makes sense. My top 3 was based on a strong regional preference, but I get that others won't have the same constraints. </t>
  </si>
  <si>
    <t>Ok I read the uro / ophtho sheets and the discussion below and tbh, I don't think it's warranted to be overly anxious based on those results. I actually looked at the numbers that people are posting. The vast majority of the people on the "matched stats" page for Uro matched at their number 1 choice. For ophtho, there are 10 people who filled out the unmatched stats page and only 2 of them are truly surprising. I'm not saying it's right, nor am I minimizing the anguish it causes, but it might not be worth catastrophizing just yet. Will there be people who fall out of their top 5 / 10? Yes, this happens even in normal years. Will there be the statistical anomalies with over 11 interviews who do not match? Unfortunately yes, and it's possible it might be worse this year give the numbers. But this year is the year of the dual-applicant bc of zoom so not all will be soaping and have backup plans. Just my 2c &lt; Thank's so much for looking into this more, and for a bit of reassurance.  Definitely helps! &lt; For Uro, of the matched applicants about 70% matched in their top 4. &lt; Just wanted to let you guys know that it's OK if you don't match in your top 3. It happens lol. You'll be fine.&lt; we love this reassuring energy &lt; however, only like 30/310 people have recorded their matched stats</t>
  </si>
  <si>
    <r>
      <rPr>
        <rFont val="Arial"/>
        <color rgb="FF000000"/>
        <sz val="10.0"/>
      </rPr>
      <t xml:space="preserve">&lt;anyone have a link to the ophtho sheet? &lt; </t>
    </r>
    <r>
      <rPr>
        <rFont val="Arial"/>
        <color rgb="FF1155CC"/>
        <sz val="10.0"/>
        <u/>
      </rPr>
      <t>https://docs.google.com/spreadsheets/d/1n-IfDCbolTGox3kQK9x5m5oUsWs9uzgFW3VwsiTHJ4I/htmlview?usp=sharing&amp;pru=AAABdUHYCGA*E2jsGB53wdXCRSwAeVMsoA#</t>
    </r>
    <r>
      <rPr>
        <rFont val="Arial"/>
        <color rgb="FF000000"/>
        <sz val="10.0"/>
      </rPr>
      <t xml:space="preserve"> </t>
    </r>
  </si>
  <si>
    <t>what do people think of indiana's program?&lt;Indiana would be my top choice, they do it well &lt; not op but this last comment screams current resident or PD &lt; I don't think so. OP has a valid question. There are a lot of similar questions throughout the page. &lt; planning on ranking Indiana #1, love that place&lt; i liked the vibe too</t>
  </si>
  <si>
    <t xml:space="preserve">piggybacking, what about colorado? &lt; I think it's a pretty strong option tbh </t>
  </si>
  <si>
    <t xml:space="preserve">As someone who is a first-time applicant and who only applied ENT this year, when should I consider applying to research fellowships? Like should I start applying now or wait until after match? &lt; i don't think it hurts to apply and show interest; pull out as soon as you hear on 3/15 that you matched </t>
  </si>
  <si>
    <t>i'll be honest guys, the uro &amp; optho sheets today have really rattled me. i know those that didn't do well are the more likely ones to speak up...but dropping 19? I am grateful for every single one of my interviews (i have a decent amount, not looking to "humble brag") but that drop scares the legitimate shit out of me. and I'm really hoping for my #1, let alone top 5. Idk, just venting - this process is hard and it's wearing on me (us). &lt; Let's be real here, 90% of ENT programs are good. We've had conversations on here about how match lists for "mid tier" programs are seemingly amazing. I've been on so many interviews with all the same people. We can't all get into these same schools. Matching at all is a feat this year. So what if you match at #12? The process kinda sucks because in the process of making a rank list, you get attached to certain schools, but it is what it is. You are ranking X number of programs to match at any of them. I would be ecstatic to match at my top 3, but would also be ecstatic to match at all. We all make a big deal about a drop, but if you don't want to end up at #12, then don't rank it. This is my thought process at least &lt; i hear you. (OP here). and i appreciate your thoughts. I agree. There are a few at the bottom of my list that I really don't want. But I've already done a year off in between M3 and M4 for an MBA/MPH/research (one of those, prefer to stay anon)... and at this point, it's either i become an ENT or i don't as i don't see myself re-applying. so i will rank everything i can rank than not be an ENT and have regrets later. alas, just venting at this point. up until reading uro &amp; optho i felt good (as good as one can be i guess) about going into the match, had confidence there's a strong chance i'll match. idk. trying not to let the horror stories get to me &lt; Yeah that's fair. There are a few programs that I would actively be upset about as well, for sure. But falling past top 5 is hardly something to be upset about. We're all super achieving people, we have to be to get to this point. The downside is we take things like this personally as a testament to our worth. I am VERY guilty of this. My only real point is that this should not be the case. We all deserve to match at our top place, whether or not that actually happens, and we deserve to treat ourselves accordingly. OP, I'm sure you're an amazing person. I hope you get what you want! But if you don't, I am sure that you will make the best of it, and come out stronger for it. &lt; you hit the nail on the head. i do subconsciously equate my worth or value with how i do in this match, which is utter bullshit. i'm so much more than this or how a group of attendings who talked to me for 15 minutes a person decide to rank me on a list. anyways you sound awesome and i hope you are my co-resident &lt; +1, really felt the self-worth comment, needed to hear that. Thank you! &lt; It's so hard to separate self-worth from academic achievement but absolutely please internalize how the two do not relate. Almost every applicant is a stellar overachiever, 1% of the 1%, and would make a great ENT resident. Whether you match your #1, your #15, or even go unmatched, it has no bearing on your value as an individual or a future doctor.</t>
  </si>
  <si>
    <t>I feel the same way OP! I honestly cant even gauge how my interviews went and now i'm terrified about not matching/dropping &lt; OP here. oto hugs. totally feel you. i know i need to be grateful for my interviews etc etc but i really don't wanna drop down my list. i think i would be really disappointed to have matched and matched at the second to last or last program i ranked. i would be grateful but still disappointed &lt; preparing mentally for any outcome, the mantra "hope for the best but prepare for the worst" def applies here &lt; I also think whoever wrote the Urmatch comment about 19 interviews sounds a bit delusional. He tried saying every program told him he was going to match, which I do not buy. I had many interviews and no one ever commented on how they though I would do in the match. &lt; this is reassurring, i've had many interviews and I was starting to feel bad cause I haven't gotten clear signs from any of them saying I will do well/be fine...</t>
  </si>
  <si>
    <t xml:space="preserve">&lt; Dropping down the rank list is probably a product of interview hoarding. I went back in the uromatch history and it sounds like their interviews distribution have had a bimodal distribution. I'm dual applying into another specialty and it sounds like a similar situation their too. It sucks, but I would be prepared for it to happen in OTO. Hoping for the best. </t>
  </si>
  <si>
    <t>another nrmp question - if my verification status is "not verified" should i be contacting my school to ask about it? i registered and paid the fee a long time ago, and my "status" is active &lt; same question asked a few boxes down</t>
  </si>
  <si>
    <t>You might just need to verify your email address. &lt; Not OP here but also not verified even though email was verified a long time back &lt; this is done by your school. my school told me they're not going to do it for a few weeks because they are finalizing things on their end</t>
  </si>
  <si>
    <t>okay.... so bad question but can someone confirm this is what we have to do for NRMP? Find all the programs we got interviews from by using ERAS website, search and then add those programs on NRMP, then order them, then save, and then sometime before March 3 we click certify? Is that correct? &lt; Yes. You can certify now, and you can re-certify an edited list. Just make sure you actually hit certify if you ever edit anything ever.</t>
  </si>
  <si>
    <t>And 2 follow up questions 1) can we change even if we hit certify or does that lock it and 2) for programs that have a research track, we need to add those separately in the NRMP software even if they don't show up in the ERAS program? &gt; the research tracks have a distinct nrmp number so yes, rank separately&gt; certifying does not lock. edits can be made after certifying. all it does is ensure there is a rank list in place when the system submits. So if you just put in your rank list and saved it but did not certify, you dont have anything submitted. Nothing is locked until March 3rd. You can recertify as many times as you want</t>
  </si>
  <si>
    <t>whats the slack url again? I got logged out because I havent been on in months</t>
  </si>
  <si>
    <t>https://join.slack.com/t/otomatch2020workspace/shared_invite/zt-lwh0f2ht-H3gNZMKxFHkcgMhiPQMeKg</t>
  </si>
  <si>
    <t>Just wanna say that I read a book so I could say that I did on interviews, and no one asked me about any recent reads lol &lt; i got asked about it on one interview even though i didn't put it anywhere on my app, caught me off guard haha &lt; What did you read? &lt; check out bad blood really good &lt; lol I just honestly said I haven't read anything since college bc med school :)</t>
  </si>
  <si>
    <t>Sorry if this has been asked before, but for a LOI to a program with multiple tracks (ie clinical vs research), do we need to specify which track we are ranking #1? Gonna be ranking the tracks #1 and #2 probably so just wondering what people think &lt; Not OP but what if similar situation but ranking #1 and #3? &lt; YOU DO YOU!!!</t>
  </si>
  <si>
    <t>If you're doing them #1 and #2, you might as well just tell them.</t>
  </si>
  <si>
    <t>On a more positive note, got a trickle, so there's still hope! &lt; what the... only 5 programs left lol &lt; how tf?? lmao &lt; yeah wtf WHERE?! &lt;probably texas tech, their coordinator asked us to confirm if we're interviewing or not today</t>
  </si>
  <si>
    <r>
      <rPr>
        <rFont val="Arial"/>
        <color rgb="FF000000"/>
        <sz val="10.0"/>
      </rPr>
      <t xml:space="preserve">Urochat getting really dark rn :( It's   horrible that not matching sucks this badly. </t>
    </r>
    <r>
      <rPr>
        <rFont val="Arial"/>
        <color rgb="FF1155CC"/>
        <sz val="10.0"/>
        <u/>
      </rPr>
      <t>https://docs.google.com/spreadsheets/d/1o2w4G4pkBQkrUGvBaXwzCxZGxo0AnDAL1V7rKIqhHks/edit#gid=6814044</t>
    </r>
  </si>
  <si>
    <t>idk how to navigate that page so I;ll just wait for reports here &lt;Their sheet took a sexist turn. Someone else expressing some suicidal ideation after going unmatched.  &lt; Reapplicant here, please please please know that life goes on after going unmatched. It sucks for a bit, but definitely gets better with some time. I know it's hard to imagine life without matching into your dream specialty, but you can make a plan and rebound.  HMU on the slack @ EyesEarsMouthAndNose if you just need to talk to someone. &lt; +2 &lt; The uro sheet is toxic. It makes me grateful for our community here. &lt; ick I don't like this &lt; it is a bit scary though reading about the people who dropped so far down on their rank list.  Or had 19 interviews and didn't match.&lt;the only people that post are the ones that dropped</t>
  </si>
  <si>
    <t>This and the ophtho sheets gives me anxiety... looks like a lot of ppl didn't match/fell significantly on their list</t>
  </si>
  <si>
    <t>Anyone else having weird dreams about match day? It makes no sense since I didn't apply to it, but I dreamt that I matched into pathology and was dissapointed. &lt;LOL &lt; I had a dream that during interview day the zoom links weren't working and kept bringing me to rated X-rated websites. I also happened to be interviewing from their office for some reason and kept trying to hide my screen. I woke up super stressed</t>
  </si>
  <si>
    <t>is anyone elses' NRMP status "not verified"? Not sure if I need to reach out to my med school about it yet. USMD &lt; same, but I am not worrying about it. they have a month to do this and R3 literally just opened several hours ago...this is not the school's first rodeo so I will assume they'll take care of it and maybe follow up in 2-3 weeks if no changes or updates on their timing. for ERAS i remember them waiting until pretty close to application submission date to finalize transcripts etc.</t>
  </si>
  <si>
    <t>Also, looks like you just add the program by NRMP number; where is this? Also, there doesn't seem to be anything preventing an applicant from ranking a program they didn't interview at. OBVIOUSLY nothing would happen since the program wouldn't rank them but seems kind of like a weird system? &lt; you don't have to enter the NRMP number, you can search. there's a button next to the certify list button - "find and add program" &lt; you can also just go down the list of your programs on ERAS and pick the NRMPs of the ones you interviewed at. took me like 3 minutes to get them all in and then order them from there. &lt; make sure to carefully read the serial number for ALL programs! They may just differ buy a number at the very end, esp the research vs clinical track. friend made the grave error of relying too much on the autofill function</t>
  </si>
  <si>
    <t>It's silly that NRMP doesn't save the last instance of your rank list and that people end up going unmatched b/c they forgot to re-certify their most current list. It would be such an easy programming implementation to prevent people from going unmatched for a silly reason.&lt; do you mean re-save? I feared certifying meant that I was locking ROL in? &lt; CERITFY = SAVE. always certify every time you change your ROL. nothing gets locked in until March 3 at 9pm.&lt; interesting mine saved w/o certify and logging out. &lt; you don't have to certify to save your rank list. certifying locks in your rank list for submission. HOWEVER, if you change your ROL, you have to RE-CERTIFY in order for it to be officialized for submission. my advice is just get into the submit of certifying and re-certifying your ROL every time you make changes.</t>
  </si>
  <si>
    <t>What are the downsides to matching your home applicants at your program? I've heard some people refer to it as inbreeding. Trying to understand why? &lt; basically its nice to see how others do things. probably most relevant for programs with only a few attendings in a subspecialty since you may literally only see 1-2 ways of doing something. Also, personally, I think I would like a change of pace. 1 decade at a place is a long time. &lt; I'm at a top 10 program and despite being on great terms with the department, I desperately want to match somewhere else as i've come to realize a few of their weaknesses - and believe them to be big enough to be a strong impediment to the training i am hoping for. Specifically assessed these on all of my interviews. Thus, several programs that are ranked lower (on doximity) will be higher than my home program. Obviously, I am still ranking them. And double obviously, I'd be happy to match at home - but happier other places.</t>
  </si>
  <si>
    <t>If there was a place that took all home students (or even majority), would you even bother applying? I wouldnt. &lt; did you apply to Mount Sinai? Cause they took 4/6 from home last year... &lt; ok fine I did, but 2 spots is still worth a shot</t>
  </si>
  <si>
    <t>do you guys wish we were still early match or do you prefer the normal match? i kind of wish we were still early &gt; I wish it was still early. I feel like it would have made it easier to dual apply, something I regret not doing this year +1 &lt; i think there should only be 1 match day and no early match &lt; makes sense to me. If you dual apply you could always rank your top specialty 1 to x and then put the second choice specialty below it. It also facilitiates couples matching. &lt; yeah, and dual applying takes a lot of advanced planning. not an extraordinary amount, but still have to identify a second set of letter writers, etc &lt; would be nice if match day was feb 1 for everyone tho &lt; yup</t>
  </si>
  <si>
    <t>early match limits the number of away rotations you can do. obviously didn't apply this year. theres good and bad to expecting  away rotations but i think that and couples match are the two big benefits of being in nrmp.</t>
  </si>
  <si>
    <r>
      <rPr>
        <rFont val="Arial"/>
        <color rgb="FF000000"/>
        <sz val="10.0"/>
      </rPr>
      <t xml:space="preserve">So i want lasik before residency...and someone told me surgeons can't get it? Anyone know if this baseless rumor is true?&lt; depends on why you need it and how bad your eyesight is and how thick your cornea is &lt; I never heard this,, but I did an ophtho rotation. There were lots of attendings recommending it to patients but few that actually received it. That always made me nervous about it. &lt; OP here. My eyesight isnt that bad, but I need glasses for daily use, and contacts dry my eyes out and make me feel sleepy. Yah I noticed a lot of ophthalmologists still have glasses lol. The problem for me is actually getting my glasses to not fall down my nose while looking in an otoscope... &lt; https://nerdwax.com/ &lt; Tried it, not good enough for my oily-af face. &lt; </t>
    </r>
    <r>
      <rPr>
        <rFont val="Arial"/>
        <color rgb="FF1155CC"/>
        <sz val="10.0"/>
        <u/>
      </rPr>
      <t>https://www.amazon.com/SMARTTOP-Eyeglass-Ear-Grip-US-S-22A-Clear/dp/B07R7JWMFP/ref=sr_1_2?dchild=1&amp;keywords=ear+hooks+glasses&amp;qid=1612194706&amp;sr=8-2</t>
    </r>
    <r>
      <rPr>
        <rFont val="Arial"/>
        <color rgb="FF000000"/>
        <sz val="10.0"/>
      </rPr>
      <t xml:space="preserve"> &lt; just get some rec specs and own the OR &lt; Ok, well I'm not looking for alternatives. I'm guessing surgeons can get lasik and it's fine. Thanks yall! &lt; i just got lasik in august! it is AWESOME. highly recommend. surgeons can 100p get lasik. just dont go for the cheap lasik - this is your vision. &lt; What are the effects of lasik on disability insurance? I could see how something completely elective like lasik might affect your ability to get disablity insurance. &lt; from an (old) attending ophthalmologist - "I doubt there are any effects of lasik on diability insurance eligibility" &lt;disability insurance will just write vision issues as an exclusion on your policy.</t>
    </r>
  </si>
  <si>
    <t xml:space="preserve">&lt; I considered it. I didn't want to have to take out contacts when on call and catching a few winks. At some point you have to decide whether to get your prescription in your loupes or just wear contacts and have uncorrected loupes, so it makes sense to decide before you get loupes. </t>
  </si>
  <si>
    <t>anyone else have ophtho/uro friends, but are afraid to reach out to them in case they didn't match?? &lt; i just reached out and my friend didnt match. its very awk</t>
  </si>
  <si>
    <t>For those pseudo-couplesmatching with Uro/Ophtho, what are you guys doing now?? Any take on LOIs now? &lt; Not couples matching, but I would imagine I would shoot an LOI to my top choice thats either at the same institution or near my significant other. &lt; Absolutely send emails to the programs nearby</t>
  </si>
  <si>
    <t>So I'm bummed because all of the schools I interviewed at have more home students than home spots. I know a lot of people are saying a program wouldn't take all home students but they'll still probably take at LEAST half in order to protect their own, which leaves sooooo few spots right? or is this illogical thinking</t>
  </si>
  <si>
    <t>&lt; No, I think this is logical. In a normal year, it's 1/3 home, 1/3 away, 1/3 random. I can't imagine it won't be at least 1/2 home this year, especially for good programs. Why would a student want to leave a guaranteed name like michigan or penn? &lt; i'm aiming to leave a good program for another good program +2&lt; tbh i dont think programs feel indebted to their students in this process. that's not even a dig to any program, but I don't know that it's their responsibility to protect/insulate their home students in the match. I would presume to them it is what it is. i'm sure they want the best for their students but they also are building their own program and have their own goals &gt; at my institution, the school of medicine puts some pressure on the PD and chair to make sure their students match for the sake of reputation &lt; I think also if you're at a good program hoping to go to another good program, you're still ranking your home program highly, no? So you could still end up there &lt; whoever said PD's don't have a responsibility to their home students is wrong. they absolutely do and a good relationship between the med school and dept is huge. PD's take pride in their residents but also their home students. it would be a mistake to think that PD's don't want to help out their own. &lt; Agreed, programs also take pride in the quality of the med students they send to other programs. Many PD's feel that it reflects on the quality of their OTO program. &lt; Resident here, very interesting comment and something I've never thought about tbh. I would agree we want great med students who look good when they rotate elsewhere, so we try and train them up well during their AI. And of course, we want all of our students to match and do well. But I wouldn't say that means they are all going to be ranked highly. I am sorry because that probably sounds cynical, but most programs are going to rank students they liked the best and don't feel indebted to "make sure the home students match." Why would we rank someone highly who we don't want? &lt; Yep another resident, can second above. The "home factor" is really just an away on steroids. It can really help if they get to know their home student and love them, or it can really hurt if they hate them but are forced to work with them for 4 years. Having a home program doesn't somehow guarantee you a spot there as an applicant. Your only advantage is that if you are great, they know you better than other great applicants on paper who they don't know. &lt; Attending here. We talk shit about a large proportion of our home students and dont rank them. Remember we see them for way more than a month and med students are an awkward bunch. The great ones we love but if you had a hard time holding it together for a month on an away imagine it for 1-2 years</t>
  </si>
  <si>
    <t>For those pseudo-couplesmatching with Uro/Ophtho, what are you guys doing now?? Any take on LOIs now? &lt; Not couples matching, but I would imagine I would shoot an LOI to my top choice thats either at the same institution or near my significant other. &lt; Absolutely send a mess</t>
  </si>
  <si>
    <t xml:space="preserve">Uro and ophtho matching in 3...2...1... &lt; man reading those few people who are not matching giving me the heebie jeebies &lt; It's gonna be a loooooong 6 weeks to matching monday </t>
  </si>
  <si>
    <t>What are people's thoughts on SUNY Downstate's call compared to other programs? Most of my family is in Brooklyn and I would like to return to NYC. But the q3 call for PGY2-4 sounds brutal. &lt; yes, sounds brutal. A bunch of programs i interviewed had have larger resident pools and better call schedules</t>
  </si>
  <si>
    <t>&lt; I didn't enjoy my interview day, personally. The residents didn't seem too happy, and all of my interactions were a little odd &lt; Yeah, same. Plus it's alarming they went unfilled in 2018. &lt; Is this referring to uchicago or GW? &lt; Neither, SUNY. Idk why it got moved&lt; fixed &lt; lmao</t>
  </si>
  <si>
    <t>Curious why someone gave GW a DNR. Any insight? +2 &lt; same with UChicago +1</t>
  </si>
  <si>
    <t>About to start a neurosurgery elective. Any high yeild resources akin to the online ENT resident guides, pashas, etc. that you've found helpful? Hoping to catch a lot of the joint ENT cases</t>
  </si>
  <si>
    <t>https://www.neurosurgicalatlas.com/volumes/microsurgical-mastery-passion-for-technical-excellence</t>
  </si>
  <si>
    <r>
      <t xml:space="preserve">can someone post link to uro spreadsheet? i'm nosy haha &lt; how bout ophtho&lt; here's ophtho </t>
    </r>
    <r>
      <rPr>
        <rFont val="Arial"/>
        <color rgb="FF1155CC"/>
        <sz val="10.0"/>
        <u/>
      </rPr>
      <t>https://docs.google.com/spreadsheets/d/1n-IfDCbolTGox3kQK9x5m5oUsWs9uzgFW3VwsiTHJ4I/htmlview?usp=sharing&amp;pru=AAABdUHYCGA*E2jsGB53wdXCRSwAeVMsoA#p</t>
    </r>
  </si>
  <si>
    <r>
      <rPr>
        <rFont val="Arial"/>
        <color rgb="FF000000"/>
        <sz val="10.0"/>
      </rPr>
      <t xml:space="preserve">can someone post link to uro spreadsheet? i'm nosy haha &lt; how bout ophtho&lt; here's ophtho </t>
    </r>
    <r>
      <rPr>
        <rFont val="Arial"/>
        <color rgb="FF1155CC"/>
        <sz val="10.0"/>
        <u/>
      </rPr>
      <t>https://docs.google.com/spreadsheets/d/1n-IfDCbolTGox3kQK9x5m5oUsWs9uzgFW3VwsiTHJ4I/htmlview?usp=sharing&amp;pru=AAABdUHYCGA*E2jsGB53wdXCRSwAeVMsoA#</t>
    </r>
  </si>
  <si>
    <t>anyone else interviewing for ohsu next monday bummed that the social is at the same time as the super bowl? i know residency is more important but i just really love watching the super bowl and secretly want brady to win just to see belichick's reaction even though i think they're both a-holes&lt;6 rings &lt; yea that's lame, they should change it &lt; request to change it to superbowl watching social</t>
  </si>
  <si>
    <t>Looks like the superbowl is back on the menu boys!</t>
  </si>
  <si>
    <t>&lt;--sexist</t>
  </si>
  <si>
    <t>anyone know where we could find the vacation time for programs (3 vs 4 weeks)... I'm most likely going to have to be away from my fiance and it makes a little bit of a difference on how much we'd be able to see eachother. Thank you!! &lt; oh wow thats hard. wishing you the best</t>
  </si>
  <si>
    <t>I think this information is presented in different ways depending on program. some programs might have a printout they send applicants before interview day, where you can find this. otherwise, I just remember them saying it interview day or at the social the night before. I am sure if you email the PC you can get more answers</t>
  </si>
  <si>
    <t xml:space="preserve">Just a plug for the DO chat. I think next years DO applicants could really benifit from a seperate DO tab. Things are drastically different for us. </t>
  </si>
  <si>
    <t>Is there a great deal of post-interview communication that happens? I just said thank you to my interviewers and that's all. Don't know if there's anything else I should be doing...&lt; i didn't do thank yous and havent heard anything i think we just wait &lt; I am totally of the midset that less emails from me to programs is better. I won't get in trouble, my app / interview speaks for itself, they aren't annoyed. &lt; I am also not sending anything. I doubt very much this would change how they rank me, as I tried very hard to convey my interest in the program the day of the interview +1</t>
  </si>
  <si>
    <t>I only sent sorta generic thank you notes to PDs at the programs I really like (~1/3 of the programs I interviewed at), not because I think it'll change rank, but bc I think it's nice. +1</t>
  </si>
  <si>
    <t>students without a home program, was this cycle harder, better or the same as what you expected? not sure if i should dual apply or just give up my hopes on ENT. i think i'd rather match into another specialty than not match at all &lt; i have a home program, and I still wish I had dual applied, so take that for what you will &lt; I'm telling all the MS3s at our upper mid tier program to dual apply if they can see being happy in anything else. It isn't worth the heartache and loss of control of SOAP &lt; No home program. I got very lucky with one program taking me for a rotation so I could get some letters. Doing okay with interviews, but I wish I had dual-applied to anesthesia just for peace of mind.</t>
  </si>
  <si>
    <t>for those of yall who are planning to enter the SOAP if you don't match, what is your backup specialty of choice? I'm personally gonna try to get into a categorical gen surg spot if i don't match, but i'm kind of worried there might not be spots like last year. any other specialties worth considering? not interested in IM at all tbh, but i also want a job lol&lt; i would do IM or EM &lt; Surgery Prelim to Anesthesia. Unlikely to be any anesthesia spots left over this year so would plan on reappying for the next cycle.&lt; reapp here and that's what I'm doing. Im doing gen surg prelim and dual applying ENT and anesthesia and I feel pretty okay to match anesthesia at least. As a reapp in ENT it was pretty unforgiving. I feel like I got filtered out bc my app is def 100p better than last year but I received sooo many more rejections this year. From last year's SOAP there was like only 1 anesthesia spot and I honestly don't remember any categorical gen surg spots. Not matching sucks, and although it feels like its the end of the world, it isn't. I made a lot of great friends and learned a lot this year. And honestly from my other friends who are doing anesthesia, it seems like an awesome gig and they are enjoying their lives the most (outside of radiology lol)</t>
  </si>
  <si>
    <t>if we change our mind about our rank list is it a good idea to send a quick email rescinding our LOI for number 1 program? just don't wanna burn bridges if they rank me to match and i don't end up there&lt;probs&lt; daymn what a dillema &lt; further evidence that LOIs shouldn't be a thing unless youre absolutely certain about your decision&lt; i got sucked into the LOI frenzy last week :/ &lt; Sorry friend, that sounds like a sucky situation. If I were in your shoes and already sent a letter of intent (not just interest) then I would just keep them #1. If they're now in your heart your #2 then it's really not the worst thing in the world if you rank them #1 and match there. If you rescind, they might be miffed enough to bump you down a lot (at the very least for professionalism reasons). Which means if you rescind and your #1 doesn't rank you high enough then you're dropping further down your list AND burned a bridge with your #2 that you sent a letter of intent to (which could potentially have downstream career consequences). And there's always the likely scenario that your LOI didn't do much to move you up their list and you won't match at the LOI #1 anyway. I recommend making the decision that keeps you most blameless from a professionalism standpoint UNLESS you truly feel that strongly that your #1 should not be  #1 (like if you would hate it there). It is your life and your future after all, but just don't screw over your future self by making a bad professionalism call if there's not much benefit. Attendings talk and you'll be looking for fellowships, jobs in the future from these people. &lt; thank you for this. very reasonable argument. i think i'm gonna keep my list the same &lt; Good luck &lt;3</t>
  </si>
  <si>
    <t>lol definitely don't send an email rescinding your #1, appreciate the honesty but realistically programs don't care that much about it. It's not likely going to haunt you later. You just need to think about your own integrity when making this decision. If you've basically verbally committed, it's up to you to decide whether your word or your program preference is more important. People do change their minds, and that's why programs don't really take LOI that seriously.</t>
  </si>
  <si>
    <t>Any update on the "details pending" regarding UCSF call schedule? &lt; I don't think they've pounded out all the details yet, it's pretty new</t>
  </si>
  <si>
    <t>soo who won the resident bowl? match list is dependent on this obviously &lt;Miami I think?  &lt; Miami won&lt; what is resident bowl :/ &lt; some competition or smth at trio</t>
  </si>
  <si>
    <t>looks like Urology filled all of their spots in their match; no positions going unfilled. 26% Applicants Unmatched. &lt; Lol I saw this advertised as well and thought, with how competitive this all is, is it really surprising all spots were filled? I know some places fall through the cracks and all, but come on of course there aren't going to be extra spots lol &lt; The hypothesis was that with interview hoarding their might be a larger number of programs that needed to soap due to interviewing all the same applicants but this turned out to not be true in the uromatch. &lt; where can we look at the data for Uromatch? &lt; Also how does the # unmatched compare with previous years?&lt;I dont think its surpirisng that theres no SOAP given the amount of applicants. However, Id be surprised if programs didnt match lower on their list than usual due to hoarding&lt; how do we know? isn't their match day not until tomorrrow? &lt; +1 trolls? &lt; not OP and not sure, but I think it may because you know rank status (matched or not) before you actually know the place you match. For us, it'll be a week or so prior to match day that we know whether or not we matched. &lt; I didn't think Urology did this since separate match process&lt; yeah i don't think they do &lt; Yeah they find out match/not as well as place all at once &lt; i heard the society of academic urologists (SAU) had a meeting and that's where these preliminary match results were presented</t>
  </si>
  <si>
    <t>&lt;This makes me nervous lol</t>
  </si>
  <si>
    <t>If we have an NRMP account and it says our applicant status is "Active," then we are successfully registered and don't need to do anything else for this Jan 31 deadline, correct? &lt;I think so &lt; I can't tell you how many times I've logged in just to double check this</t>
  </si>
  <si>
    <t>Do home students interview on different dates than away students? I never saw applicants who were from the institituion I was interviewing at. &lt; Program specific. Some programs interview them well before they interview other applicants. Others lump them in with the general applicant pool. &lt; UVA interviewed their home students on a different date</t>
  </si>
  <si>
    <t>resident bowl is done....for all those that watched...those were some deep cuts on the literature. next year we should have a PP attending group vs residents.</t>
  </si>
  <si>
    <t xml:space="preserve">just my old...dust covered take...if you want to keep the signal to noise ratio down consider joining and following (on social media or whatever comes next)...the societies (trio, AAO-HNS, etc) keep the signal maxmized and noise to a minimum. ---sam </t>
  </si>
  <si>
    <t xml:space="preserve">Research recruitment post deleted. Please repost in Announcements Tab and on the Original Otomatch Forum. Otomatch continues to encourage research on Otolaryngology Education. We do however have some guidelines.  Please email otomatch@gmail.com with this info in the next 72 hours to prevent future studies from being deleted. ---sam </t>
  </si>
  <si>
    <t>Otomatch Research/Survey Guidelines   
1. Real Name of Principal Investigator - we the need your real name to know who is conducting the research. People should know this is real research and not just marketing firms.   
2. Contact Info - we need address, institution, phone # and the email of the principal investigator on the study.   
3. IRB - if this is truly research that will be published in a journal, we need a statement from your IRB that this research has been approved or determined to be exempt. If this is gathering info that will be published on another website, we need to know where it will be published.   
4. Acknowledgment - We also request an acknowledgement of Otomatch and those who participated in the survey. This should be in the Acknowledgement section of any publications.. This is not an authorship and is not a requirement. But it is the courteous thing to do.   
5. Access to Result - Since we didn't charge you to help recruit subjects, we request that provide free access to the results of your study. Consider an open access journal or purchase. Please don't publish the results behind a paywall. Again, this is not a requirement, but it is "The Right Thing To Do."</t>
  </si>
  <si>
    <t>&lt;Thank you sam for creating these guidelines &lt; recruiting for a studying on personal earwax experiences and motivation to pursue ENT, please contax waxenthusiast@ent.com</t>
  </si>
  <si>
    <t>How many flaps/year is typical for a program? &lt; Obviously variable, but seems like 50-100 is normal</t>
  </si>
  <si>
    <t>100 is pretty high volume&lt; it's all relative. my home program does about 275 a year and i thought that was a lot but it's all i know. 100 seems like not that much comparatively &lt; 275 is insane and rare outside of a few programs - are you at OSU &lt; must be at a place like OSU b/c I'm at a powerhouse H&amp;N program where we do 4-5 (sometimes more) flaps per week and that's still only 200-250 flaps/year&lt;Just curious, did they keep doing 5 flaps a week during COVID? &lt; H+N cancer is not elective so generally speaking the volume didnt drop quite as much as other subspecialties though attendings did see less patients which led to a bit less volume</t>
  </si>
  <si>
    <t>hi! who is sam? (not a troll) &lt; Samuel Reyes, First of His Name, Shepherd of the Trees, Eldest of Them All, Bearded of the Trees, G.O.A.T.&lt; you made me snort my scotch on to my wife...now there is another story...</t>
  </si>
  <si>
    <t>Samuel Reyes MD PhD, attending in Buffalo, Otomatch admin &lt; wow am i the only one who didn't realize he was an attending??  I was a regular otomatch viewer for a year before I found out</t>
  </si>
  <si>
    <t xml:space="preserve">sam I really appreciate all the work you do to make an anonymous excel spreadsheet with a plaintive ethos into a supportive and less plaintive community :) </t>
  </si>
  <si>
    <t>So was Trio just for abstracts submitted to Trio this year? Different than COSM which accepts abstracts for ARO and AOS? I'm suddenly very confused and Googling hasn't helped. &lt; Triological Society has two meetings, the Combined Sections (CS; present one going on now; This is Trio-only and generally smaller than COSM I think) and the annual meeting at COSM (April 9th 2021). Was very confusing for me too and yes, Googling got me nowhere. Was that what you were asking or am I misinterpreting? &lt; Yes so helpful thank you. Crisis averted phew.  &lt; Lol you're welcome</t>
  </si>
  <si>
    <t>anyone have a link to sams poster? &lt;let me up load it and ill post a link in a minute ---sam &lt; thanks sam!</t>
  </si>
  <si>
    <r>
      <rPr>
        <rFont val="Arial"/>
        <color rgb="FF000000"/>
        <sz val="10.0"/>
      </rPr>
      <t xml:space="preserve">Link to pdf below  </t>
    </r>
    <r>
      <rPr>
        <rFont val="Arial"/>
        <color rgb="FF1155CC"/>
        <sz val="10.0"/>
        <u/>
      </rPr>
      <t>http://www.samreyes.org/wp-content/uploads/2021/01/TriologicalSocietyCombinedSectionsMeeting2021Poster.pdf</t>
    </r>
  </si>
  <si>
    <t xml:space="preserve">Love the Triological poster Sam! Although, I used to reassure myself there was a bias towards otomatch posters having higher step 1 scores and more publications than the average applicant… Now there is statistical evidence otherwise, lol. Congrats to everyone for actually being amazing! </t>
  </si>
  <si>
    <t>The pubs thing is a little unclear.  It was different in the private survey vs public sheet but the public sheet was same as outside source. I think it was due to the definition of pub (peer reviewed already printed vs poster, book chapter, etc) ---sam</t>
  </si>
  <si>
    <t>For trio, are we just supposed to have the zoom running and talk to anyone who joins? Not sure if i'm doing this right lol &lt; that's what I'm doing (doubt anyone will join), feel like this virtual way just doesn't work &lt; phew thank you, no one has joined mine either&lt; mine either. i'm kinda sad. i would join yours but i have to keep mine open &lt;Anyone else getting an "Oops" message when they try and open other posters? &lt; yup &lt; I'm not&lt;how long are you all staying on for these Q and A sessions? &lt; until 3:20 EST &lt; +1&lt;so 20 minutes altogether? &lt; lol someone joined and immediately left :(</t>
  </si>
  <si>
    <t xml:space="preserve">Nobody told me they had posters to see. :( bummed I missed you all.  Anthony and I had one person stop by our poster. It was a very confusing interface. You had to actually go to the poster and look for the tiny zoom link. ---sam
 &lt; i wanted to go to yours sam but felt like i had to stay on my zoom link for my poster! </t>
  </si>
  <si>
    <t>saw a post earlier about fringe benefits. who's the best person at a program to ask about them, the PC? &lt; a resident who's willing to be frank about this stuff imo</t>
  </si>
  <si>
    <t>apparently UPMC sent out a thank you with a request to not send a thank you back. I didn't get this? anyone else?</t>
  </si>
  <si>
    <t>Can someone clarify UCSD's call schedule? Is it one massive call pool for all sites, or separated by site? Asking since the loss of a resident/year can really destroy call QOL (esp if anyone needs to take leave unexpectedly)</t>
  </si>
  <si>
    <t>&lt; Interviewed yesterday -- my impression is that there are two call pools (UCSD/VA, Rady/Kaiser). Call is shared between the PGY2-4's (including the research residents... I think). UCSD/VA amounts to approximately 1 home call a week. Rady/Kaiser don't have weekday call and it ends up being q2 weekend call. &lt; this was my impression too, and they said they typically have 3/4 weekends of the month off &lt; when we say "UCSD" are we talking about the 2 hospital sites (Jacobs + Hillcrest, 15min apart)? &lt; Yes, "UCSD"=Jacobs + Hillcrest. I think it's more like there's one call pool of PGY2-4s (with chiefs as backup) covering Jacobs, Hillcrest, and VA, and then the Rady resident and the Kaiser resident do their own things. Research residents take call.</t>
  </si>
  <si>
    <t>&lt; how is call this good with so few residents? are their surgical volumes not as high? &lt; I think they used to have 2/3/2 and their research residents take call &lt; it still doesn't seem like that many residents. just want to make sure i'm not missing something because i was hoping to rank this program high &lt; with a 2/3/2/3/2/3 set-up, there are 15 residents so it's effectively the same as a 5-year program with 3 residents a year so with research year residents, they're able to spread out their call well</t>
  </si>
  <si>
    <t>Would someone be willing to fill in the UAB interview impression? Thanks!!</t>
  </si>
  <si>
    <t>What is a diversity second look weekend?</t>
  </si>
  <si>
    <t xml:space="preserve">The schools usually have a program that will bring in an underrepresent minority candidate for a second look for residency; I think they usually cover the costs, not sure if that's happening this year though &lt; the ones i know about are virtual this year. its usually a selective second look (not every URM is invited), but not sure how its going to work this year with them being virtual with no costs. They do usually cover all costs for the student(s) they choose to invite. &lt; What are people's feelings about these sort of events? Wouldn't it make more sense to do second look with full costs covered for people from lower SES? I know there are people from my school who are URM and have parents who are both doctors and can easily afford this, whereas there are others who are not URM but are lower SES and wouldn't be able to afford a trip like this &lt; Bro, class is totally 2016 &lt; its not about who can afford it. its programs showing a committment to recruiting a residency class that resembles their patient population. This also includes those who identify as LGBTQ+.&lt; SES could make some sense, but almost all med students have no earned income &lt; LGBQT+ is a long way from being classified as a URM in ENT. there are several prominent LGBQT ENTs I could name off the top of my head. &lt; respectfully, I don't understand your point here. the answer to the OPs question lies in the fact that programs are trying to recruit residents that resemble their patients in an effort to provide better care to their patients. No one was saying LGBTQ+ are classified as URMs. they may be included in the diversity weekends, though. I got an Invite to one of these and I am a cis-white male </t>
  </si>
  <si>
    <t>Second looks weekend is mainly offered by programs that are in majority URM communities (e.g. programs in cities where 70% of the city is African American). These programs are very important because it's a major problem when a program serving a majority African American community has ZERO Black residents. These revisit programs are not income based as the whole goal is to recruit doctors that look like the population they serve. &lt; Makes sense, thanks &lt;+1</t>
  </si>
  <si>
    <t>Can anyone give their impressions of Cleveland Clinic? &lt; please (not OP)"</t>
  </si>
  <si>
    <t xml:space="preserve">are we posting about responses to LOIs? &lt; why &lt; OP to the person who asked about LOI, I was just curious IF people were getting responses, not the details. It's an awful feeling of silence and wanted to mayb try to not feel so alone in it? </t>
  </si>
  <si>
    <t>put it in post interview comm.</t>
  </si>
  <si>
    <t>mad respect to a chair for admitng that they were guilty of unconcious bias during the trio sections meeting &lt; details? &lt; yeah i respect this but also feel like it should be the norm. IAT's have been a thing for almost 2 decades now...&lt; depends on where you grow up, fmaily, training, and your individual experience with other people groups and cultures.&lt; everyone thinks they are not biased. it takes a strong person to admit this flaw and talk about how to remidiate it in a forum of his peers &lt; if you dont think youre biased youre part of the problem. "everyone doesnt think theyre biased" is just not true. Many people are aware of that and have worked hard to become aware and mitigate it as much as possible. if youre late to the game, that's not commendable. wildly low bar if you ask me &lt;so sir or madam, what are your biases? &lt;you do undestand the IATs are a very theoretical thing and healing a 1 to 1 realationship is a whole different matter right? &lt;comeon...what are your biases? much easier to post them anonymously on otomatch than on video in front of your peers &lt; everyone is racist. we all are inherently racist and that is ingrained in all of us due to the societal structures this country was built on. look at your elementary school history books. only the winners write those books. im not wasting my breath on explaining all the biases I hold and why, but I am, as well as all of us, very biased and have no issues admitting that. the next step is understanding why and doing everything in my power to reverse what I have been taught. AND address these biases in my patient care. &lt; I won't go as far as to say everyone is racist, but everyone undoubtedly has biases. If you think you do not have any positive or negative biases you're clearly missing the point. I don't think it takes a lot to admit that you have bias in front of your peers, especially when its a fact that is already known, but kudos for him doing the Chair doing the right thing. Also, whoever made a request asking a commenter to name their biases on this post, you're using distraction to avoid discussing the main issue -- we all have biases and we need to acknowledge it. No reason to get offended by this. The more we acknowledge that we all have biases, the more we will be able to work on truly being inclusive and equitable. +1&lt; the point was someone applauded the chair for admiting his unconcious bias. a responder said that being late to the game was not commendable and what the chair did was clear a wildly low bar. i challenged the poster to clear an even lower bar...and he'she appears to have declcined. the point is that admiting your biases and discussing with your peers concrete steps you are taking to overcome them is hard and IS commendable. i also commend his circulating nurse for confronting him with how people perceived him and meeting him half way toward repairing their relationship. &lt;he/she did respond that they are inherently racist and did not even need to answer your challenge because it is a distraction from the main point that were all biased. this is anonymous. you cannot possibly know who is declining your distracting efforts</t>
  </si>
  <si>
    <t>Truth, gently and respectfully given. Dr. P</t>
  </si>
  <si>
    <t>for any that missed it, sounds  like it might be up on the trio website in a week or two but not clear if thats a sure thing &lt;video of the sessions is up on the zenevent site but you had to register for the meeting to get into the site.</t>
  </si>
  <si>
    <t>is it possible to match at a program where you massively mess up a breakout room? can current residents maybe speak about this? &lt; Heyo resident here. Depends what "massively messed up" means I guess. If you say something egregious or act extremely strange it will probably hurt you. But also realize you're obviously hyper-sensitive to every small thing you say or do since you're nervous, while it may not be as bad as you think it was in reality or we may not be paying close attention. &lt; I am sure you are being waaay too hard on yourself &lt; anything is possible. i didn't match at a program where i spilled a full bottle of diet soda on the PD. but 15 years later we both laughed about it over a scotch. ---sam &lt; epic</t>
  </si>
  <si>
    <t>how do you massively mess up a breakout room... &lt;Did you rip one &lt; everyone poops&lt;feel like its pretty easy to mess up a breakout room &lt;and at least  it was a virtual poop. i mean it could have been just moving your chair.</t>
  </si>
  <si>
    <t>Not sure why my comment was deleted. I will continue to post it for the sake of next years applicants. The Joplin/Freeman program (DO program) emailed auditioners 2 days ago to inform them that there wasn't even a spot this year in the match. The ACGME denied their request for a spot in the 2021 match, and there was no recourse. The fact that their spot was at risk was never communicated to us. Many of us without a home program traveled across the country to rotate at this program. They allowed us to apply and spend money on application fees, and have no told us to remove them from their rank list. From what I have seen on previous year's Otomatch name and shame, this happened a few years ago as well. I woudl love to know how to report this behavior, as it is completely unacceptable and should be addressed.&lt;This sucks, I know it does, but "officially" and "legally" you do a rotation for the clinical credit itself. Anything else is secondary &lt; I agree with that, but allowing applicants to apply when the spot is nonexistent is not acceptable.</t>
  </si>
  <si>
    <t>According the the NRMP match calendar, Jan 31 is the deadline for programs to make quota changes and withdraw. Sounds like they were following the rules.  But it does sound like the rules arent set up in applicant's favor. Honestly the program probly didn't know until a week or so before you did. Best thing to do would be to civilly comment with facts on name and shame tab or in the comment section on the program infor tab. Be civil. Stick to the facts you know.
---sam</t>
  </si>
  <si>
    <t xml:space="preserve">&lt;Thanks for the info </t>
  </si>
  <si>
    <t xml:space="preserve">Kind of a way too early question but just wanted to be prepared - I know travel might not be possible, but anyone know if how early in advance to residency start date we have to be accessible by email or have access to internet? Obviously on match day we need internet, but do programs send out email/snail mail with things that HAVE to be done and require access to a computer or even a post office(thinking of insurance or licensing paperwork, etc)? </t>
  </si>
  <si>
    <t xml:space="preserve">check your email at least twice a week between match day and June 1. email the PC if you will be out of touch fro more than a week. &lt;+1, likely program specific and there will be paperwork, just not sure when it would get sent out. Just communicate with PC, it'll be fine. &lt; PC here, Yes, is the answer. You will receive paperwork for your state license, DEA license, hiring paperwork, etc. You will also receive your schedules and other general information you need about your new work and home. After you match, just let your PC know your preferred email for these communications.  &lt; cool thanks! and I know this is program specific, but for those sample contracts that were sent out - some of them mentioned June 1 or July 1 as a start date. Does that mean orientation starts then or is there an expectation that orientation starts prior to this date? &lt; I imagine it is program specific. For our program, our residents' start date is July 1, the official start of the academic year, but we ask them to be available about a week before for orientation. In 2020, we held orientation the week of June 22. We have a full day and a half of GME orientation and tours and then a half day department orientation followed by a fun afternoon with all of our residents as team building. This allows the July 1 start date to be your first work day when you start seeing patients and you do not have to spend your first "real" week signing contracts and boring admin work, just right to the cutting into people :) </t>
  </si>
  <si>
    <t>anyone remember specific programs that send not to send post-interview communications? &lt; i never got any strict do not sent anything statements. The most I heard was thank yous not needed or we like you emails not needed: UW, OHSU, U Michigan &lt; MEE, Yale, Penn &lt; Yale I dont remember them saying that outright. Was that in website? &lt; PD said that thank yous weren't necessary during morning intro &lt; Cleveland clinic PD also *really* emphasized showing everything at the interview day and thank yous are not needed</t>
  </si>
  <si>
    <t>bored bored bored... bored bored bored</t>
  </si>
  <si>
    <t>Daily plug to follow 2021otobaddies on instagram if you want to connect with fellow applicants, or just follow the followers!</t>
  </si>
  <si>
    <t>&lt;if yall get bored today, the NBOME is refusing to cancel Level 2 PE (our version of Step 2 CS). DO students currently outraged. If you wanted to hop on Twitter and @ the NBOME (@NBOME) and throw in #CancelComlexPE we would all appreciate it. NBOME still plans to start testing in April lolol.&lt; goog luck guys. ive heard there are still state med boards that make you come in and do adjustments in person to get a license. is that true?</t>
  </si>
  <si>
    <t xml:space="preserve">Are there programs that won't respond to your mentor calling / emailing on your behalf? Seems like a bad sign  </t>
  </si>
  <si>
    <t>What is everyone doing between now and graduation? Im in the boat where I've finished my requirements and want to just chill but am starting to feel that I won't be ready to go for intern year if I'm not studying anatomy or spending time in the OR? Can residents comment on what sort of foundation you should have coming into residency? &lt; I've been forcing myself to read a chapter or two of an ENT text book. Otherwise I just chill&lt; i just chill+2 &lt; video games &lt; anyone worried they'll show up in june and be like yeah i forgot how to tie a knot? &lt; I'm gonna read a textbook and practice some basic knot tying, but otherwise, I've gotta beat Breath of the Wild and The Witcher 3 before residency starts and my free time is gone &lt; I have a puppy and routinely suture his toys back together lol &lt; everyone is lost day one. Enjoy your time now and don't worry about the intern learning curve</t>
  </si>
  <si>
    <t>I'm going to read Bailey's cover to cover at least twice if not three times &lt; pew pew &lt; lol &lt; didn't initially see the "to cover" and was like lol, I too might admire the title of my textbook</t>
  </si>
  <si>
    <t xml:space="preserve">Do programs see our rank lists after we match, ie if we match at our 11th choice, can programs ever find that out? &lt; i recall they dont. but they will know if you DNR i believe &lt; I didn't think that they would know you DNRed unless you end up not matching AND either they dropped below your spot on their rank list of applicants, or they go unmatched. &lt; i dont recall the exact deets honestly. I just recall a friend mentioning b4 that they didnt want to offend the program and the program call their mentor who recommended them and ask why the DNRed. but sounds a little farfetched now I think about it. wonder if some1 else can chime in. (not thinking of DNRing anywhere though so kinda moot point) &lt; thanks everyone! seems like while programs can't find out where we put them on our match list, it may be possible they find out if we DNR them. I am not planning on DNR but wanted to see exactly how private the rank lists are &lt; </t>
  </si>
  <si>
    <t>your rank list is private. they wont get a copy and they wont get direct notification that you DNRd them.  however, some will try to deduce where you ranked them based on where you matched and where they ranked you.  but unless you promised them they were #1 they cant really tell if you lied...errr changed your mind before submitting your final rank list.</t>
  </si>
  <si>
    <t>for those that did a LOI just curious- did you get a response? &lt;No but my program also didn't seem keen on sending any communication to interviewees +1 &lt; bumping a question from below, in your LOIs, was it purely a why I like you letter, or do you include any updates since ERAS?&lt; i sent one last week and no response&lt; i sent one too and didn't get a response, i feel like a loser+1 &lt; do you think it's us or the program? &lt; the program &lt; woah this is a huge relief.  I also sent one and didn't get a response.  It's messed with me all week.&lt;OP same! &lt; +3 no response! &lt;Not OP but the program specifically said they would not send post-interview communication so it was expected in this case.&lt; i wonder if we all sent it to the same program haha+1 &lt; mine just gave me a super neutral response saying "thank you" and "wish you best in the Match" &lt; I received a nice personalized response but they did not give anything away as to how they would be ranking me. +3 &lt; anyone get a response from Michigan?</t>
  </si>
  <si>
    <t xml:space="preserve">Do you have to download anything for rezrate interviews or does it link to zoom? &lt; It links to </t>
  </si>
  <si>
    <t>For Mt. Sinai interview, people doing it today or already done it, original confirmation says it starts at 7, but schedule says welcome at 745. When should I be ready to log in? &lt; 745</t>
  </si>
  <si>
    <t>Hi OtoMatch, this is the chief class from the University of Cincinnati. We'd like address some of the recent comments about our program as we've received excellent training here over the past 5 years. First and foremost, Dr. Patil has been an incredible asset to our training and always, always has our backs. Second, we did fire a resident last year, with heavy input from the residents in our program. Trust, communication, and teamwork are critical, especially in an airway heavy program like ours. This was not taken lightly, and was the result of numerous patient safety issues, multiple other hospital services’ complaints, and an inability to successfully remediate despite repeated efforts by our program. The comments on this site do not reflect how we feel about our time at our program and we hope that you take your interview with us at face value and trust how you felt about it. Everyone who interviewed with us received a call from one of our residents, I'd encourage everyone interested to reach out to us and we'd be happy to answer any questions. You can reach out to our coordinator  Alexa to get our info. This will be our only post. Good luck to everyone! - Patrick, Charlie, John, and James</t>
  </si>
  <si>
    <t>&lt; thank you for posting this! +7 &lt; thank you for your transparency. I think this is a very appropriate response and very well worded. I only wish that the applicants who had asked about this issue had gotten this level of transparency from the beginning, which only serves to make us respect the program even more for taking patient safety seriously. It just feels bad to get the impression that a program is hiding something, and stuff like this is bound to come out. So within the bounds of confidentiality, an acknowledgment like this is appropriate and should be expected of any program who has recently fired a resident. &lt; I would assume there was a strict NDA set up and that's why they chose not to. But yes, great response from UC.&lt; i agree with that. i think that during the interviews they were either not allowed to talk about it or respecting that persons privacy. &lt; Chiefs, you have a great program. But anyone who has spent more than 5 mins with Patil can tell he's a dick. Everyone program has 'em no need to apologize for it</t>
  </si>
  <si>
    <t>Anyone else feel like they took horrible notes for evvvery interview day :) like my memory is not as good as I thought it would be. &lt; wait you guys took notes? &lt; I regret not taking notes, was worried about not looking focused and there are (potential) legality issues with taking screenshots, but now all I want to know are 1) which programs give less than 4 weeks vacation 2) housing stipiend yes/no/how much 3) perks perks perks perks perks. At first i thought all programs were pretty similar on these fronts (and TBH how much does it matter with the rank list in the end -- not much -- but it makes me feel better) but there are actually some pretty big differences. &lt; I'm basically going on a gestalt of the training, plus location and call haha &lt; i would just contact the PC if you have burning questions before you submit your rank</t>
  </si>
  <si>
    <t>Grad med education at each program should have salary, meal allowance, housing stipend/subsidy, health insurance, parking passes, and other taxable bennies posted on their website. Only things they may not have are policies for going to conferences (who pays, does it count toward vacay) &lt; do all residents across different specialties get the same salary/benefits/perks? &lt; Also it's hard to know for the programs that give 15 days vacay, does that usually end up being 3 weeks (5 M-F plus they'll try to work in weekends for you) or is it closer to 2 weeks? Things like that are hard to tell from a brochure.</t>
  </si>
  <si>
    <t>Made an auto-updating countdown in cell B2 :) Enjoy!&lt; THANK YOU!!!! &lt; isn't 45 days from today black monday (not match day)? &lt; Good point, I was going off of the cell that the original poster used, but I have now corrected it to be noon on 3/19/21 EST. &lt;you sir or madam are a legend! &lt; madam here, and thank you! i freaking love spreadsheets hehehehe can't wait to make the call/rotation/vacation schedule when I'm future chief (in the very distant and hypothetical future where I maaaaatttccchhhh)&lt;I would pay to have you as my co-resident &lt; aww tysm :)</t>
  </si>
  <si>
    <t>OK folks. I have to draw the line at personal attacks by anonymous people. OK to tell facts about a program like a resident got fired. OK to give your impression of an interview day. But personally attacking an individual is out of bounds.  I will be deleting anonymous comments that negatively comment and name individuals.This is not a forum for doxing and im not looking to get sued.
If you have something that you are willing to put your name on, by all means sign into your google account and put your name next to the person you are accusing. Then it will be you and not me that gets sued for slander.
Also, please keep the to the moon talk off this sheet.
 ---sam</t>
  </si>
  <si>
    <t>&lt; +2 &lt; agree but not sure what moon talk is lol &lt; "to the moon" referring to the Gamestop stuff that you've seen nonstop on the internet the past few days, basically, just stay on OtoTopic. &lt; I think if its a post about a toxic culture or a PD that is not supportive then the person should give clear and honest examples so we all know whats going on. So instead of just calling out a person, please explain what happened and your experience.</t>
  </si>
  <si>
    <t>Just a fun exercise: since otomatch is anon, none of us know who anyone else is, but there are definitely some personalities that have popped up pretty consistently. Let's make a list! And don't be mean, this is just for fun.
There was Call Me Maybe Lyricist, OtoSlack Promoter, that one person who always responds with "spill the tea" regarding every juicy piece of gossip &lt; if "slow day today" doesn't represent this cycle idk who would haha +1 &lt;that person who always posts "toxic"&lt; coiner of trickletreat &lt; that person(s) who is always checking PlasticsMatch/UroMatch and sending us the drama lowdowns. &lt; love this person(s) &lt; you're welcome</t>
  </si>
  <si>
    <t>follow 2021otobaddies on instagram if you want to connect with other applicants, you can just follow its followers</t>
  </si>
  <si>
    <t xml:space="preserve">I somehow killed step 2 (like way overperformed based on step 1 and practice tests) and released back in December, didn't help me get any additional interviews and nobody ever mentioned it. I truly don't think it matters. &lt; +1, i exceeded step 1 by 16 points by some ridiculous miracle, and no ones ever mentioned it. They truly do not care about step 2 either way lol. </t>
  </si>
  <si>
    <t>for anyone who has interviewed at Kansas - our schedule shows "BYE". No clue what this means. Is this a break? &lt;it's been a while so I don't remember exactly but I feel like we were put in a room with the interns, and we could take a break if we wnated &lt; it was just free time for us. No interns or anything &lt; got it. thx for the link to the right, clearly i'm out of the loop</t>
  </si>
  <si>
    <r>
      <rPr>
        <rFont val="Arial"/>
        <color rgb="FF000000"/>
        <sz val="10.0"/>
        <u/>
      </rPr>
      <t>https://en.wikipedia.org/wiki/Bye_(sports) &lt; lol</t>
    </r>
    <r>
      <rPr>
        <rFont val="Arial"/>
        <color rgb="FF000000"/>
        <sz val="10.0"/>
        <u/>
      </rPr>
      <t xml:space="preserve"> &lt; our PC said they got a thank you email to a "Dr. Bye" last year</t>
    </r>
  </si>
  <si>
    <t>HOLD THE LINE! TO THE F***ING MOON&lt; whats going to happen when everybody wants to cash out and there are no buyers left. &lt; There is a 140% short interest.. the shorts will pay. And if the stock is overbought, the stock price can increase infinitely (shorts will have to close their positions sooner or later, they lose money every day they keep their positions open)&lt; But once the shorts close their positions and WSB declares mission accomplished and everybody goes to sell then what is going to happen. This is like a classic penny stock pump and dump. Lol just looked at the chart, looks like the dumping has began.&lt; Yes its going to crash afterwards, but the shorts will take the grunt of the crash and will hold the bags :D</t>
  </si>
  <si>
    <t>bad news is im worried im not gonna match, good news is i made enough money off stonks to afford re-applying to residency next year &lt; can't stop won't stop gamestop &lt;My backup specialty has a chiller residency, does equally cool stuff, and likely makes more than ENT. Idk why I'm fixated on ENT. &lt;what is that specialty? &lt; WE LIKE THIS STOCK&lt;just invested in dogecoin</t>
  </si>
  <si>
    <t xml:space="preserve">random thought, but I can't wait to go on otomatch as a resident and write "resident here:" like yaaas &lt; i can't wait to not be an applicant awaiting to enter the match &lt; I am living vicariously through my uro friends </t>
  </si>
  <si>
    <t xml:space="preserve">Although programs cannot submit ranks lists until February, many finalize their rankings shortly after interviews. Similar to how applicants may have finalized their rank list already, even though we cannot submit it as of yet. </t>
  </si>
  <si>
    <t>how much after interviews &lt; My program does the day of</t>
  </si>
  <si>
    <t>Who keeps deleting stuff in the A vs. B tab? Someone deleted my A vs. B post</t>
  </si>
  <si>
    <t>&lt; Someone's salty about the stanford vs vandy debate lol &lt; I restored it. &lt; LMAO someone deleted it again &lt; why are there 2 now &lt; There aren't 2? &lt;  now just the 1 below under stanford &lt; I want it to be on the record that it was deleted a third time. Some keeps deleting the stanford vs. Vanderbilt discussion. It's ben restored once again &lt; and there are two again &lt; Maybe it's not getting deleted and something wonky is going on haha. I keep seeing 0 or 1, and you keep seeing 2 or 1 &lt; row 142 and 143 &lt; Ohhh, I see. Idk how that got transplanted down there. That comparison was posted wihtin the last 48 hours. It should be near the top. I will delete it from down there and move back up to where it was originally. Actually, nvm. If it's in ABC order, that makes sense. &lt; if things keep getting deleted lock the cell</t>
  </si>
  <si>
    <t>Man the drama is building, can't wait for the season finale!&lt;Can we delete? &lt; No. not for drama but this is important data for those who are ranking Cinci.&lt; lets just agree to not delete stuff off of otomatch unless its gross/racist...i'm down for little excitement and meaningless post otherwise. not like talking about LOIs isn't getting boring &lt; but wat about erotic? should we delete that? &lt; Any other secrets about programs that we should be aware of? &lt; The chair of the Moscow State University ENT program is also a KGB agent. &lt; Liar! EX-KGB</t>
  </si>
  <si>
    <t>Just regarding unprofessionalism and resident dismissal....I've seen it happen before my eyes with a resident not showing up to cases etc &lt; thats really bad +1</t>
  </si>
  <si>
    <r>
      <rPr>
        <rFont val="Arial"/>
        <color rgb="FF000000"/>
      </rPr>
      <t xml:space="preserve">Adding to the list of Cinci questions: anyone know the story behind this lawsuit (filed last year, resident would be an PGY4 now but is no longer a resident)? </t>
    </r>
    <r>
      <rPr>
        <rFont val="Arial"/>
        <color rgb="FF1155CC"/>
        <u/>
      </rPr>
      <t>https://www.pacermonitor.com/public/case/32199620/Zemtsov,_MD_v_UC_Health,_LLC_et_al</t>
    </r>
    <r>
      <rPr>
        <rFont val="Arial"/>
        <color rgb="FF000000"/>
      </rPr>
      <t xml:space="preserve">  &lt; damn cinci not looking great.  you didn't give me an interview, but i'm not even mad  &lt; how do you guys keep finding lawsuits?? private investigator back-up plan?? &lt; OP here: just the same skills I use to check up on all the people my sisters date. plus I'm bored. &lt; yo, background check service for residencies? your welcome for the idea &lt; dismissal with prejudice means it was likely unfounded or she just didn't have a case &lt; Or they came to a settlement.&lt;likely posted by someone involved in the case. If there was a settlement, this may be breaking non disclosure terms present in most settlements. &lt;can anyone summartize what went on? unable to open the documents without $$ &lt; Someone posted a summary in the row below.&lt; if Cincy PD doesnt send an email out to applicants who interviewed addressing this i will be pretty disappointed. it's the least they can do.  &lt; the chair needs to step up and change the PD &lt; An explanation would be nice but without knowing everything about what happened you're taking a pretty big leap calling for someone you don't know to be fired &lt; not suggesting they be fired - he has a history of not being great (read below, last year's otomatch, even home students wanting to meet with him to change his approach) - take him out of his PD role (but still faculty) and let someone breathe new life into that role.  &lt;dont expect an email or explanation. Cinci's hands are likely tied due to an NDA. They probly cant legally discuss what happened with anyone. </t>
    </r>
  </si>
  <si>
    <t>I would be careful here, there is definitely some manipulation going on. several positive comments about cincy interview impressions were deleted so it makes it look like most applicants had a negative impression on interview day. I personally had a great experience and really liked my conversations with the faculty and PD. the lawsuit/dismissal is definitely something to think about and keep in mind, but someone is playing this up &lt; can you restore those?
Responding to 16 col A: it seems that the person attacking Cincinnati in this box has an incredibly strong opinion about the place when only reviewing a few legal documents. A normal person would not jump to such extreme conclusions as they have done in the box to the left of this. It is almost as if there is an ulterior motive behind these posts... There seems to be a great dislike by the person who revewied these legal documents towards the PD; this would not be normal if the person was just a normal applicant to the UC; there is definitely some bias at play. Infer what you will from that. I mean honestly who randomly stumbles across a legal proceeding in a paid legal website and then reads a few PDF documents and decides that they will spend their day publicly shaming and accusing this person on social media? &lt; Not all the same person. As the OP of the link on the left: the only thing I posted was the link, I knew that Cinci was missing a PGY4 and compounded with the allegations about the PD, it was not hard to find. From my standpoint what I care about is program culture and why a resident might (rightfully or wrongfully) be fired, with no specific bias against the PD. The person who posted 'So I scanned over..." and summarized in the row below and to the right is not me (I don't have access to the paid PDFs). The UC chiefs' comment above was more than sufficient for me.</t>
  </si>
  <si>
    <t>can someone clarify the comments about cincinnatis PD in the top 3 tab? He actually seemed really nice in my interview I liked him a lot &lt; go by your own impression. Whoever posted that, if they're not a troll, had a specific bad experience and likely will not elaborate on it. &lt; if you look at last year's otomatch sheet on interview impressions you'll see people saying similar things (though not as extreme) &lt; The PD was fine to me during the interview but he was being kinda rude to the other faculty member in our interview, so I can see what the other people have said being true &lt;he was sort of rude in my interview. dropped a lot of unnecssary curse words &lt; Cinci resident here- given the severity of the comments in the other tab, just want to state that this was likely a specific bad experience. Though Dr. Patil can at times be brusque and also has an extremely dry/sarcastic sense of humor, he is supportive of the residents and is great to work with. &lt; alright folks. I am not associated with Cinci, but do have someone I trust associated with the program. This was a resident and not a program issue; apparently the program tried to help the resident overcome these issue for a long time, but the resident was not able to improve. I trust this individual and don't plan to count it against the program in ranking them highly. &lt; I posted a summary of the documents in column C.&lt; WOW @ THOSE IN COLUMN C! &lt; I get that it's "just one faculty member" but it's a little bit "you had one job!!!" If someone, especially the PD, can't keep it together for a couple interview days to not treat their applicants badly or say otherwise questionable things, then what does that say about their day to day interactions? I'm sure I've interviewed with attendings who are actually pretty gruff in the OR but who understand decorum well enough to present the best of themselves on interview day. or maybe they're just selecting for people with "tough skin" but that's not the game I want to play.</t>
  </si>
  <si>
    <t>deleted by sam due to naming individual personally.
---sam</t>
  </si>
  <si>
    <t>So I scanned over the Cinci court documents. Basic take aways: 1)The resident claims to have been targeted undeservingly initially because she reported ER docs for an airway mismanagement case and the ER people complained to ENT PD/chair. 2)Resident then claims that there was an incidence at the VA with many repercussions for a faculty and the program (including changes to residents not being on VA call) because the VA faculty was not accessible during call, so the resident had to discuss a case with UC faculty and it all came out in an audit. This was complicated by the VA faculty being the wife of the PD. 3) Resident claims to have been reprimanded for being too assertive and was told multiple times that it would be better to act “ditsy”, which she claims were based on gender stereotypes and bias. 4) Resident claims to have received strong evaluations until the ER and VA cases came out and then she started getting notices of every little mistake even if they were caught in time (wrong med doses, delayed response to calls, an order that got overlooked, etc). 5) Claims that after she was told she would be dismissed, the faculty went back on their word and would not provide references for other ENT positions she was interviewing at. &lt; Cincinnati responded to this by denying pretty much everything and submitting a list of previously documented complaints from faculty and senior residents over a year and a half period. The list did not look too bad but there were a good 15-20 instances documented. Most of the response from the defendants’ lawyers was denying the legality of the claims in court, not necessarily addressing the claims themselves other than to say there were repeated complaints from patients, faculty, residents and staff requiring them to send her to a communication coach, but the problems persisted even afterwards. &lt; Not OP but I mean, there are two sides to every story, but this is pretty bad. Dropping on my rank list for sure&lt; +2</t>
  </si>
  <si>
    <t xml:space="preserve">I feel like people wouldn't be so scathing of PD for no reason. I think there is some ulterior motive here (bitter about not interviewing, or wanted to have less competition to rank). Just a third party bystander here, although I did interview there and thought it seemed fine &lt; Totally agree, something is way too fishy about this. No one has that much built up anger for a random PD unless there is an ultior motive... </t>
  </si>
  <si>
    <t>for the post-interview communications tab should we post only unsolicited communication (not a respose to thank you's)? &lt; I don't think it counts unless it was a "rank you highly" response that you got &lt; i've got several "we were very impressed" or "we would love to have you here" but nothing regarding ranking :/ &lt; think that's fairly immaterial. Shine the light on yourself...when you send thank you's how often do you mention how impressed you were? I'm sure it's not a lie but it doesn't mean you will RTM. &lt; great point lol &lt; loll my thanks you responses which i stopped sending were best of luck with the match and thanks for interviewing with us..</t>
  </si>
  <si>
    <t>curious why someone DNRed baylor. did i miss something? &lt;wasn't me but I got some concerning vibes on interview day +1 &lt; please explain, also interviewed there &lt; I remember 1 odd interview room, but overall was a good impression. Feel like training there would be strong, but a mentor did tell me the program was not as strong as it previously was, for whatever thats worth. less of that program that used to made chairs and PDs they told me due to some change in their practice structure. Apologies, cant remember further details! &lt; Got a good impression but I felt like the residents seemed overworked &lt; Also had the one weird interview room, but apparently that interviewer wasn't on every session. Got the impression that it's an extremely established program which is kinda set in its ways. Residents more or less told applicants during the break session that "it's better to just keep your head down and work rather ask for changes to your program." &lt; yikes!</t>
  </si>
  <si>
    <t>Can anyone give an impression or overall knowledge about the Louisville program? &lt; My 2 cents. Attended a pile of meet n greets/happy hours. Louisville had the 2nd worst one I attended. Super awkward/out of touch vibes from leadership. Pairing that with their invite fiasco... Not very appealing to me &lt; I personally had a great meet and greet/interview experience and felt like it would be a great place to train! &lt; if that was the 2nd worst one, which was your absolute worst meet and greet?</t>
  </si>
  <si>
    <t>Where can I find otolaryngology memes?&lt;annals of oto on insta, best ones I've seen yet&lt; annals_of_oto_memes &lt; I SPIT OUT MY COFFEE TO SOME OF THESE. amazing &lt; love this for us</t>
  </si>
  <si>
    <t>anyone else sitting at &lt;5 interviews and sweating like a mofo? &lt;Same, especially concerned because the programs i'm ranking seem popular</t>
  </si>
  <si>
    <t>So if hypothetically one were to send a LOI...how do you even do it lol is there a good sample one out there? &lt; this has been discussed about 100 times in the past week, FYI. &lt; pro-tip: search this spreadsheet for "LOI" to see allllll the discussions below :) &lt; I understand that seeing LOI coming up 1,000 times in the search results can be intimidating lol &lt; yeah fr the first 150 results are people just debating whether or not to send one</t>
  </si>
  <si>
    <r>
      <rPr>
        <rFont val="Arial"/>
        <color rgb="FF000000"/>
      </rPr>
      <t xml:space="preserve">has anyone heard of someone doing a research year M3-M4 and not matching?&lt; i've never heard of it. i think it significantly increases your chances of matching. i haven't matched yet (knock on wood) but it definitely helped me get interviews &lt; on the other end, I did a research year and have 5 interviews... but overall I would say it helps most applicants &lt; how many interviews have M3-M4 research year applicants gotten this year? &lt; it's pretty variable haha &lt; I had one do a research year at my program and not match... &lt; took a research year and had 8 II &lt; not all research years are equal, depends on what you accomplish during that time/what connections you make &lt;For those who did research year and fewer interviews, how much pubs do you got &lt;&lt;&lt; Yep totally varies. Research year doesn't guarantee you anything, having a </t>
    </r>
    <r>
      <rPr>
        <rFont val="Arial"/>
        <color rgb="FF000000"/>
        <u/>
      </rPr>
      <t>productive</t>
    </r>
    <r>
      <rPr>
        <rFont val="Arial"/>
        <color rgb="FF000000"/>
      </rPr>
      <t xml:space="preserve"> research year is what helps. I know a few research year folks who didn't match. Also realize that while research year hopefully boosts your CV, many people doing them are specifically trying to compensate for a deficiency (low step, little pre-existing research etc) so they're already "predisposed" to not matching. The year along may not carry them to a match.</t>
    </r>
  </si>
  <si>
    <t>Yes, this happens. I saw it happen to an applicant last year. He wasn't productive during his research year and it ultimately hurt him more than it helped. &lt; how many pubs is considered productive? &lt; depends on the type of research. I completed a basic science project leading to only 1 paper, but interviewers on the trail seemed impressed given the project scope and issues with COVID; I imagine more pubs would be expected if it were a clinical research year &lt; even 1 basic science is impressive for a single year, most of the time it won't be out in time for applications, would try to do at least 3-5 clinical papers or at least have them submitted &lt; echoing the first poster, I saw one case too, but don't remember the details. attributed to low productivity. Someone 2 years ago had like 5-6 papers and didn't match, don't remember other details about him but sounds like got unlucky</t>
  </si>
  <si>
    <t xml:space="preserve">when are people releasing step 2 CK scores...? i have an interview in mid Feb and i don't want that program to see it before interview lol (9 points lower than step 1) but i also feel the need to release it so the other programs have it for when they rank... thoughts? should i just release it? &lt; just release it &lt; Someone I know dropped &gt;10 points from Step 1 and released in February and matched well (Top 20) &lt; i don't think someone will change their rank of you on step 2 alone at this point. do others agree with that? you've already done the most important part in terms of scores which is getting interviews &lt; curious if other people agree with this last poster's comment &lt; I've seen some programs that say you just have to pass Step 2 before starting intern year. I haven't heard or read anywhere that Step 2 is necessary for ranking. &lt; Haven't taken step 2 yet. COVID and a lot of personal things kept pushing it back. I've emailed all of the programs I've interviewed at (10+) asking if they need it before ranking (I'm taking it late next month) and they've all said they don't need it. I think in a typical year it might have been more important but literally no one has asked me about my lack of step 2 score. &gt; I took CK in early summer, dropped 10 points from Step1 (which was pretty avg), reported it when eras went out... and no one has brought it up a single time. I have interviews in the mid teens. Just report that sucker. Won't hurt and would hate for something that small to cause you to miss out on an opportunity. &lt;+1 &lt; OP Here. i have an interview in the next few days, after that i am going to release the score &lt; Some programs in past years have required Step 2 prior to sending out match lists. Our med school requires it from its own home med students before submitting rank lists as a way to make sure anyone who doesn't pass has time to retake but im not sure in the covid world that residency programs are mandating it. </t>
  </si>
  <si>
    <t>I somehow killed step 2 (like way overperformed based on step 1 and practice tests) and released back in December, didn't help me get any additional interviews and nobody ever mentioned it. I truly don't think it matters. &lt; If I had my CK score prior to ERAS submission, nothing to do on my part correct?? I'm feeling neurotic that something is missing from my app LOL</t>
  </si>
  <si>
    <t>Which T32 programs also allow (or better, fund/subsidize) another degree like an MPH? I've heard whispers of UW and Hopkins--anywhere else? &lt; MEEI&lt; anywhere with a 2 year T32. it's whatever you want to make of it &lt; UNC also allows this; 2 year T32s pretty much all have this &lt; it kinda sounds like all of them (I went to a good amount of T32s), though I suspect a 6 year track T32 would be pushing it</t>
  </si>
  <si>
    <r>
      <t xml:space="preserve">OP here, sorry to clarify: I understand that the 2yrs is what you make of it, but which programs/depts would </t>
    </r>
    <r>
      <rPr>
        <rFont val="Calibri"/>
        <i/>
        <color theme="1"/>
      </rPr>
      <t>fund</t>
    </r>
    <r>
      <rPr>
        <rFont val="Calibri"/>
        <color theme="1"/>
      </rPr>
      <t xml:space="preserve"> the extra degree? &lt; my understanding is that you're paid your normal resident salary at all of these 2 year T32s, but none of them will pay for the degree itself (though some residents find grant funding that covers the degree)</t>
    </r>
  </si>
  <si>
    <t>When do programs submit their rank lists? &lt; pretty sure every program is different unfortunately. some will submit the day it opens. some will submit last day before it closes. most probably somewhere in between. idk if there's data to really tell when programs submit.</t>
  </si>
  <si>
    <t>&lt;idk but i'm waiting to send my LOI until after my ohsu interview on 2/22 so hopefully they don't submit before then &lt; i wouldn't wait for that. virtually everyone except OHSU will have their rank list in the R3 system by that point&lt; ohsu is near the top of my list though. i would hate to send an LOI to another program and then have to change my number 1 after my interview day &lt; then don't do it, that won't be the difference you matching their or not &lt; im so sorry you have an interview all the way in 2/22. sounds so painful&lt; yeah ohsu was slow this year</t>
  </si>
  <si>
    <t>people try reassuring us by saying we will be trained well wherever we go, we will have access to jobs/fellowships, just go where you will be happy, etc...but how true is this? &lt; My home program is a basically new and has had people match into every subspecialty besides sleep and gone onto great private practice jobs. Its true. Being an ENT is in demand. &lt; It is true for precisecly the reason why we are pissed as applicants. ENT limits the number of resident seats pretty consistently to around 300. Keeps the supply constant while demand grows on the backend. Think about how many new ENT's your school has hired. We've hired maybe 4 in the last 3 years, havent lost anyone, and haven't added any residency spots. That's why we will always be in demand, have a job, etc. Flip side is that no matter if 250 or 650 applicants apply, there are ony 300 residency spots.</t>
  </si>
  <si>
    <t xml:space="preserve"> Current resident at a "low tier" program. Our residents all get great great fellowships. Or feel very well prepared for private practice and get great jobs. General ENTs are very high in demand and in most fields (other than Neurotology and FPRS) there are more spots available than applicants for fellowship. Matching anywhere is a big accomplishment and you'll be fine. </t>
  </si>
  <si>
    <t xml:space="preserve">Does anyone remember what academic/research resources are available at Kaiser? &lt;I can't remember offhand, but they have that website with all of the videos for subspecialties and have one dedicated to resident research. I'll probably rewatch those videos. I remember being super impressed by this program. it is definitely a highly underrated gem of a program &lt; I LOVED Kaiser. It's going up pretty high on my list </t>
  </si>
  <si>
    <t>they had &gt;4 months dedicated research time split into years 1-4, robust resources/epidemiologists/division of research to assist with projects. division of research has power of kaiser funding/resources to have tons of ongoing projects. access to all KP northern california data, represents all californians, highly publishable material &gt; do they have midlevel providers helping out with the floor work and/or taking some primary call? &gt; what was their call schedule again? Q4?</t>
  </si>
  <si>
    <t xml:space="preserve">Poll for hypothetical scenario of not matching and no available ENT spots through SOAP: Reapply next year (+0) vs. Soap into another specialty (+4) &lt; id SOAP into a prelim and reapply next year to another specialty&lt; Delay graduation if you can. Some programs will not onsider a prelim because of ACGME funding issues or will filter applicants based on non-senior status. Prelims have limited time to interview and difficult to tell which programs are malignant slave drivers vs. supportive. Being a reapplicant means you need to go on as many interviews on possible. </t>
  </si>
  <si>
    <t>I don't want this to come off as tone deaf, but just curious if others share my state of mind. I have a good number of interviews but less than I thought given my stats, and honestly don't have any concrete ideas of how I could improve my app if I were to not match. Honestly, I wouldn't reapply ENT if I didn't match. Does anybody feel the same?&lt; i feel the same way. i don't think there's anything i could do to increase my chances next year besides applying to more programs, using signals differently and hoping for the best &lt; how would you use signals differently? &lt;personally i would use mine on UPenn and UAB because i feel like they really valued signals. i would probably use the rest on low tiers or places i have connections to in effort to maximize my chances&lt;yea i have 25x/27x, all honors,and a handful of pubs. I got far less II than I anticapted, none at top 30 programs. there really is nothing else I can do and i forsee next years match being even worse. 11 MS3's at my school are planning on applying ENT, so the bubble probably wont burst for 2 more years +1&lt; i've pursued ENT since day 1 of med school. ~15 interviews. if i don't match, i will not be reapplying - despite how painful that would be. &lt; 15 interviews is likely VERY safe. 10 interviews probably is too, but i understand the sweating. This 15 interviews comment made me lol though. &lt; i wrote the 15 interview comment. I didn't say that I didn't think i would match. I was agreeing with the OP that i don't think there's anything more i could do and would not reapply.&lt; depends where your interviews are at. my friend didn't match with 17 interviews last year but they were all at high tiers. and no she was not a psychopath  &gt; did she send a LOI? &lt; omg the LOI &lt; which program has 11 M3s applying??? that's nuts &lt; this gives me anxiety that I dropped so many interviews... Hope it doesn't bite my buttox &lt; You can look at NRMP data- for ppl with &gt;13 interviews, it is literally a handful of people who don't match. Sucks for your friend but everyone else dw.</t>
  </si>
  <si>
    <t xml:space="preserve">Nothing like a "17 interview no match" anecdote to bump the old cortisol level. &lt; 17 interviews screams some massive issue on interviewing &lt; that and i wonder if she chose to not interview at safety&lt;  schools that offered her II's. remember, these interviews were actually in person and cost $. &lt; This is just survivorship bias. There are too many applicants for too few seats, there are high quality applicants with plenty of interviews who still go unmatched, its not hard in ENT. &lt; i'm just bracing myself to match at the bottom of my list because i know it's very possible and would be better than not matching &lt; I think focusing on hard stats alone is where people are falling into a false sense of having a high chance of matching. &gt;80% of us have relatively identical stats (Step 1 and pubs). So your personal statement, LORs, extracurriculars, displaying true leadership skills, and having other aspects on your application that make you unique are just as important as Step 1 and pubs. I'm at a top 25 program and most of the surgeons publicly agreed during a Grand Rounds that they don't care about an applicant with high Step 1 scores and would prefer an applicant they can have a decent conversation with during an OR day. </t>
  </si>
  <si>
    <t>Current resident who interviewed this year and participated in the rank list meeting. Everyone we interviewed has great apps (steps, research , letters, etc). By FAR the most important thing for actual rank list is the interview. Like everyone we interviewed is great and we'd be happy to match them. But the people we really want are the ones who we feel like we could get along with. I think having al lthst stuff is necessary to get you an interview, but the interview is how we figure out who will work well in our program. Another 10 points on step won't make it a better program if you come across as a difficult personality. &lt; nice</t>
  </si>
  <si>
    <t>does anyone remember if Case Western or UNC discouraged post-interview communication? &lt;case didnt say&lt; UNC didn't discourage it</t>
  </si>
  <si>
    <t>Anyone remember call schedule for Emory? &lt; i dont remember the schedule but i rememebr thinking it was bad &lt; q4 PGY2&amp;3, q8 PGY4&amp;5</t>
  </si>
  <si>
    <t xml:space="preserve">anyone remember specifics about the call schedule for kaiser? </t>
  </si>
  <si>
    <t>guys please relax about the LOI. seriously &lt; lol i'm not sending one either +3&lt; lolol i mess with u dog</t>
  </si>
  <si>
    <t>What are you titling the LOI? &lt;Please love me like I love you &lt; "Screw epistaxis!!! Pick me like a booger!</t>
  </si>
  <si>
    <t>Just "Letter of Intent" is fine</t>
  </si>
  <si>
    <t>How dissapointed would you be if you matched at the last program on your rank list? &lt; i'd be very upset (would mean i'd drop to #17), but i'd quickly become grateful that I'd still become an ENT despite the hardship that program #17 would mean (far from family, poor call schedule, lack of research resources) +1 &lt; I would feel scared bc it's my home program and malignant af &lt; reapplicant here, all of the programs on my list are 10x better than going unmatched again. I'd be ecstatic. This year is even more competitive. &lt; The program that I Match to will become my new #1 haha. I just want a job.  &lt; Matched my last rank program last year. I actually had ranked it lowest despite liking the people at the program just because of geography/family. Genuinely happy here now and wouldn't trade it for other places I ranked higher</t>
  </si>
  <si>
    <t>Humble brag.. &lt; not OP but I don't think they're trying to brag, just genuinely answering the question. I also got 17 interviews and feel the same. &lt; i feel like your number of interviews is somewhat irrelevant to answering the question +2&lt; definitely a textbook humble brag &lt; Losers. I got 1 interview so i would match at my top place. joke's on you</t>
  </si>
  <si>
    <t>what do people think about this: case western/university hospitals vs UPMC. UPMC has a bigger name, but i am wondering if case western is actually a stronger program in terms of surgical exposure (e.g., neurotology, laryngology, H&amp;N). Thoughts? &lt; no question about the strength of operative experience at Case. 4 neurotologists, 200+ flaps a year.. &lt; how about case vs cleveland clinic? &lt; it sounds like the two cleveland programs complement each other pretty well. Case seems to have a stronger neurotology experience, whereas cleveland clinic is an up and coming Facial plastics powerhouse. Both have strong h&amp;n. Case has a stand alone peds hospital, CCF does not. One plus for the Case program is they get county hospital and VA experience that the CCF residents don't, so arguably more opportunity for autonomy. Obviously you can never count out the prestige associated with CCF. &lt;UPMC is strong AF in head and neck. Their residents are so well trained. also pittsburgh &gt;&gt;&gt;&gt;&gt; cleveland. and there is a VA</t>
  </si>
  <si>
    <t>If a program very explicitly said do not send thank you letters, but said please reach out with any questions, ya'll think a #1 LOI is permissible or nah &lt; yes</t>
  </si>
  <si>
    <t>Plug for the "golden weekends" column on the call schedule, that is some crucial QOL info +1</t>
  </si>
  <si>
    <r>
      <rPr>
        <rFont val="Arial"/>
        <color rgb="FF000000"/>
      </rPr>
      <t xml:space="preserve">Trying to get a sense of how far low programs go on their match list. If they have 2 spots, and they interviewed 40 people, do they really think they go into their 20s or 30s?  &gt;I know ohio state one year said they went down to number 8 to fill 5 spots. I wonder how low some of these top programs really go historically &lt; what year was this for OSU? that really sucks to hear for me as I did not get the "ranked to match call" and I am really hoping to land there &lt;couple years ago, I think they like to take people who express real interest in their program, which is why they probably dont drop too low &lt;some top programs (Pitt) have not mathed in the not so distant past, so I think top programs with less desirable locations can still drop down to 20-30s pretty easy. I think there is a rank list length vs match rate for the program side as well...just not sure if its ent specific. &lt; </t>
    </r>
    <r>
      <rPr>
        <rFont val="Arial"/>
        <color rgb="FF1155CC"/>
        <u/>
      </rPr>
      <t>https://www.nrmp.org/wp-content/uploads/2017/06/Main-Match-Results-and-Data-2017.pdf</t>
    </r>
    <r>
      <rPr>
        <rFont val="Arial"/>
        <color rgb="FF000000"/>
      </rPr>
      <t xml:space="preserve"> - Look at page 45. So if we compare this match to 2014, which was arguable the second or thir worst match year in recent memory, programs needed 5.0 applicants per spot. If we extrapolate to this year, Applicants need to be in the top 10-20 of all people interviewed to get in a given program on average. This is not considering intervew hoarding &lt; I don't follow your logic. Help me out. What does this have to do with interview hoarding? &lt; also not following the logic &lt; logic is if programs are interviewing the same applicants and those applicants are all going on 20+ interviews instead of the usual 12-15, then programs will end up matching lower on their rank list than normal since these applicants can only end up at one program. As such, programs need to rank more applicants/spot to ensure not going unmatched. So if a program has 3 spots and they usually need 5/spot to go unfilled, it seems they fall to about 15 on their rank list. However, let's say they've interviewed all the same applicants as top tier programs and it turns out that their 15,16,17 all match at Johnny Bopkins University and Stamford University so they end up falling to 18 instead. With 3 spots and interview hoarding, they needed 6/spot this year instead of their usual 5/spot.</t>
    </r>
  </si>
  <si>
    <t>programs are very nervous this year, especially about applicants ability to go on more interviews than normal. &lt; +1 Heard this from my PD too</t>
  </si>
  <si>
    <t>Honestly, how much do LOIs matter, I don't see any purpose in them? Most programs finish ranking applicants shortly after interviews are coompleted. As a PD, why would someone's LOI suddenly make me impove an applicants ranking? If a LOI drastically influenced how a program chose to rank applicants it would defeat the purpose of programs scoring applicants during interviews. If the interview day wasn't enough for them to see that I was interested in the program and worthy of being ranked highly, I don't think a LOI should suddenly have an influence on their ranking. Also, if I was a PD I would assume that most applicants sent an LOI to multiple programs, so I wouldn't allow it to carry a significant amount of influence on how applicants are ranked. A few programs I interviewed at specifically told us not to send LOIs too. Basically, I'm not sending an LOI and am strictly ranking on my preference. Ask me how this worked out for me in March :).  &lt;i think part of it is programs want people who want them. If an applicant is strong and they liked them, it is to the programs benefit to rank them higher if that applicant says "hey i love you" bc the match favors applicants. That being said, you make a lot of great points and who knows how much an email like that sways a PD. &lt; Programs told applicants specifically not to send them? I had programs state that they dont send PICs but didn't tell us to my knowledge that LOIs are out of the question. Now Im stressing lol &lt; Yes, some did, and some said it without saying it. Michigan, for instance, told us that rank lists were made the night of the second interview day (Dec 5th or so), and then they were locked and loaded, and do not change. Now they didn't say "don't send an LOI," but they did basically imply that it will make absolutely no difference for them. &lt; for Mich, thats what I recall too. I was kinda under the same impression for UW too +1, but I didn't take good notes. I bet OP is close to the truth. I think most people are doing it out of "what if I didn't" mentality, and I'm kinda falling into that camp too &lt; I think egos are bigger than they appear, with few exceptions. Take a "lower" tier program. They probably wnat to rank people in their Top whatever, EVEN THOUGH it doesn't matter. If an applicant who traditionally does not match there sends an LOI, I don't know why they wouldn't jump at that chance. They may have ranked the student lower than true interest because a random attending started the rank discussion off with "yeah, but he/she isn't going to come here, they're from CA and went to Stanford (Example), they won't come to XXX." Now for tip top schools (especially in good locations), that KNOW everyone wants to go, I don't think they amtter much + they probably get double or triple the number of spots they have in LOIs. It doesn't matter much for htem.</t>
  </si>
  <si>
    <r>
      <rPr>
        <rFont val="Arial"/>
        <color rgb="FF000000"/>
        <sz val="10.0"/>
      </rPr>
      <t xml:space="preserve">&lt; One of my mentors made a good point about how he doesn't see the benefit of LOIs b/c there's no difference from one LOI to another and if he's reaching out on my behalf, then someone else is reaching out on another applicant's behalf. That said, our med school dean (former PD) said that LOIs can only move you relative to your "bubble". That is, if a program interviews 45 applicants and the pool is split into top 1/3, middle 1/3, and bottom 1/3, he said you'll only move in your respective 1/3 and the most he's ever moved anyone was 2 spots (i.e. if you're 15, you'll "potentially" move to 13). Moving on the rank list is an exception though (at least for him). &lt;I think it also depends on why you're sending a LOI, especially if you have a significant other that's also in medicine or couple's matching. I believe those matter more than "just fyi, you're my #1". so if you have a legitimate reason why you want to go to a program other than just the program itself, then the LOI is taken more seriously. &lt; </t>
    </r>
    <r>
      <rPr>
        <rFont val="Arial"/>
        <b/>
        <color rgb="FF000000"/>
        <sz val="10.0"/>
      </rPr>
      <t>OP here. All of you that responded are my heroes. Thank you for offering the differing opinions and keeping this cordial.</t>
    </r>
  </si>
  <si>
    <t xml:space="preserve">Theres a very simple explanation for why an LOI might matter. A PD wants someone who is excited to be there even if the applicant is not their number 1. First, you have to remember distinction between applicants is artifical at some point and not based in reality, I think people often joke that you could just randomly pick three applicants and build just as a strong a resident class as you can from ranking them. That leads to the consideration of do you want someone who comes into residency happy and bright eyed or someone who spent match day crying and feeling like they'be been banished? &lt; That said do you think if you send an LOI to a program that doesn't like them you can DNR yourself? Even if they didn't explicitly say no? </t>
  </si>
  <si>
    <t xml:space="preserve">PD asked how many interviews we had. For those of us in the 9-12 range they seemed unconcerned. Anyone else receive similar feedback/vibes? How should we advocate for ourselves? &lt; what do you mean &lt; Yes. My PD and Chair and Advisor are all unconcerned with me having 10. They emphasized for me to rank them all but had very little concern for me +2&lt; OP, if you still feel worried explicitly tell your PD that you feel concerned about matching and make a request for what you would like them to do to assist you. If you want them to reach out to your top ranked school(s) let them know. Honestly, there isn't much they can do at this point other than that since interview season is almost over. </t>
  </si>
  <si>
    <t>&lt; This is tough. Some PD's aren't as plugged into the realities of this cycle. They see a qualified applicant and assume that person will match. &lt; I have less than that interview range and PD seems entirely not worried. Either im better than I think or PD is worse than they think &lt; I have 5 and my PD thinks things will be great... &lt; meanwhile I was feeling pretty OK with 14 ranks and my mentor is like "huh, thats weird, feel like you should've gotten more" and sldjfklasjdflshdfahfjkshl there goes my brain.</t>
  </si>
  <si>
    <t>if youre going to virtual Trio, update the TRIO meet up so we can support each other. Team work makes the dream work babes &lt;go follow 2021otobaddies if you want to connect &lt; why not just hop on over to the slack channel?&lt; to connect longer term on social media via instagram &lt; we can finally stalk the people we keep seeing in the interviews!!! &lt; if you follow that account then youre signalling you want to connect with other applicants and they can follow you and visa versa</t>
  </si>
  <si>
    <t xml:space="preserve">Is it true that UCSD is only offering 2 positions, and they're both T32 (6 year) tracks? &lt; yep. would be nice if you still had the opt-in option &lt; cool thanks, I think I'm going to drop this interview then! &lt; i was told during the interview, you have the option to not do the extra year and "give" it to another resident in a different year who wants it. Take with a grain of salt &lt; oh fr? do you mind explaining more? My interview is on Friday but I'd love to have as much info as possible beforehand too &lt; that's pretty much all i know lol. The spot is transferable and you arent commited the moment you join so if someone who joins next year wants it, you can give it to them. However the residents really like that extra year and mentioned they encourage ppl to have the mindset of wanting the T32 as opposed to not. Its something you can ask the PD/chair about for more info &lt; I talked to an attending who just finished his training there and he said it's become more common for residents to want to take an extra T32 year and take two years off so people will often transfer their T32 spot. He said he wanted the 1-year break and decided to do it but someone had offered to take his spot so definitely doable depending on if other people want to take extra research time. &lt;This is not a gaurantee tho, you should go in thinking to take the extra year &lt; besides the research experience, did they speak strongly about the operative experience? is it a good balance between research and surgical/clinical excellence? &lt;Talking to my mentors, they have remarked that ucsd is more known for their research than surgical skills. Not that they are bad surgically, just that they arent known for it </t>
  </si>
  <si>
    <t xml:space="preserve">As someone dying for a research year (basic science interest) and waitlisted here, I would love for you to drop. BUT, definitely exhaust all avenues of investigation obviously! </t>
  </si>
  <si>
    <t xml:space="preserve">anyone else feel like their rank list is changing constantly? &lt; Oh yeah. Trying to decide between "excellent" surgical training in a location that I have never been but would probably be fine but far away from family, vs. "good enough" surgical experience in a location I know close to family &lt; very similar for me. the option closer to home is bouncing around my top 3 constantly &lt; +1 &lt; After thinking about it, five years is a long time. Who knows how long my parents will be healthy and around. Opting for closer to family &lt; my rank list changes every 0.5 seconds </t>
  </si>
  <si>
    <t>is UNLV forsure taking two residents this year? I keep gettin the vibe it's expanding NEXT year... &lt; Yes &lt; they're moving to 2/1/2/1/2</t>
  </si>
  <si>
    <t>My top choice is a top 25 program. I only have one other interview at a similar caliber top 25. People are really highly ranking my top choice. Considering how average I am as an applicant, I guess I should accept that it ain't happening 😩&lt;+1</t>
  </si>
  <si>
    <t>&lt;You never know. Don't discount yourself. &lt; +1 shoot your shot rank it first &lt; Don't let the top 3 tab influence your decision. Easier said than done. &lt; It really is me being realistic that I probably am a low priority applicant even if my interview felt like it was amazing in the moment  &lt; I think a lot of us feel this way. The imposter syndrome really gets me down too. You aren't alone. +1</t>
  </si>
  <si>
    <t>Recent experience with JAMA Oto, what has been everyones typical time-to-first decision? Just curious.</t>
  </si>
  <si>
    <t xml:space="preserve">If they are going to desk reject, usually a week (though I've seen it take up to a month). If it undergoes full review expect AT LEAST 2 month wait. JAMA Oto is VERY slow &lt; +1 I submitted a piece in June/July, heard back with comments in September, accepted October, and published around the holidays. Don't expect anything quick. </t>
  </si>
  <si>
    <t>History of Post Interview Communications tab is up. check out who loves to whisper sweet nothings... &lt; Hmm... hard to interpret... There is little consistency each year... And I didn't know University of Moscow was in the running</t>
  </si>
  <si>
    <t xml:space="preserve">&lt; Is this ANY kind of PIC (like a mass email ala MEEI), or just some kind of personal communication&lt; It looks like any kind of PIC. Some of the programs transferred from last year only sent out personalized "thank you for interviewing" letters. Others sent RTM calls/letters. Check out the original sheets for more detailed information. </t>
  </si>
  <si>
    <t xml:space="preserve">Anyone have more insight into UNLV's program? q4 call intern through chief year seems a little rough... &lt; I mean... it's a one a year program... the math is pretty straightforward. It'll improve a little with the increasing complement  </t>
  </si>
  <si>
    <t>thanks to whoever changed the text in row2 to the match day countdown, the huge cell for cancellations was getting to be a bit much &lt;yw &lt; I made a timer countdown in the social media friends tab in case we want one that is updated automatically</t>
  </si>
  <si>
    <t>&lt;thanks guys! Wondering if we can also have Days til Rank List is Due? (I may need the reminder lol)</t>
  </si>
  <si>
    <t>guys there's so much talk about this LOI - there's no rulebook here other than this-be honest. My question for you is what happens if you sent your #1 a LOI in January but then 2 weeks before ranks are due you switch #1 and #2 around. In this situation, if I were confronted, I would be honest and say what happened: I changed my mind after careful consideration. (The LOI is not a binding contract) Thoughts?</t>
  </si>
  <si>
    <t>If there is a chance you are going to swithc your #1 and #2, just don't send one &lt; well i hope i don't change my mind &lt; sounds like you aren't sure.. in which case why even do it?  It has a small positive benefit and a larger negative one.. or the most honest thing coudl be to re-email the program and tell them that you changed your mind.. I don't think you want to do that either but I suppose its an option .. I don't personally think a LOI would be something that a program woudl go out of their way to sabotage but they may remember you if you were truly going to match there or they moved you up because of it.  You get to a point where you do know what your rank list is going to be or whether you are still relaly unsure and might switch it, at least everyone I know did</t>
  </si>
  <si>
    <t>Does anyone know if there are programs where faculty is instructed specifically not to respond to LOIs from applicants (I.e. programs that choose not to show their hand in any way at all?)</t>
  </si>
  <si>
    <t>General faculty won't EVER respond to LOI with a "we ranked you #1 too." PD and Chair might "honestly" repond with a "ranked to match" (ie top N when we have N spots per year) but usually don't. some PD or Chairs will respond with a "ranked to match" or "youre our #1 too" to top N*3.  
Basically, if you feel strongly about 1 program let them know, but don't expect them to respond with any commitment.  And don't expect any response to be exclusive.  Kinds like high school. :)</t>
  </si>
  <si>
    <r>
      <rPr>
        <rFont val="Arial"/>
        <color rgb="FF000000"/>
      </rPr>
      <t xml:space="preserve">Guys, it isn't 100% JUST about ranking your preference if your top 3 are all around the same. Then there definitely is a game to this, especially considering if you're choosing between a place like Sinai (29 people's top choice wtf?!) and a place that's less well known. Ranking the other place #1 and being able to send that true #1 letter to another program may actually benefit you so can people chill with the "rank according to your preference" talk we all get it but there is more nuance for some &lt; the 29 on Sinai is a troll, it is not real - check the history. &lt;the fact that you're talking about this as a strategy is the issue with the tab in the first place. people can bully other applicants by inflating numbers. there's really no way to tell &lt; +5 &lt;nobody is being bullied. the tab is what it is. everyone understands the limitations. the meaningful part is letting people bounce </t>
    </r>
    <r>
      <rPr>
        <rFont val="Arial"/>
        <b/>
        <color rgb="FF000000"/>
      </rPr>
      <t xml:space="preserve">their </t>
    </r>
    <r>
      <rPr>
        <rFont val="Arial"/>
        <color rgb="FF000000"/>
      </rPr>
      <t xml:space="preserve">rationale for </t>
    </r>
    <r>
      <rPr>
        <rFont val="Arial"/>
        <b/>
        <color rgb="FF000000"/>
      </rPr>
      <t xml:space="preserve">their </t>
    </r>
    <r>
      <rPr>
        <rFont val="Arial"/>
        <color rgb="FF000000"/>
      </rPr>
      <t xml:space="preserve">rank list off the wall and see what has resonance. &lt; People inflating the top 3 counts in bad faith are </t>
    </r>
    <r>
      <rPr>
        <rFont val="Arial"/>
        <b/>
        <color rgb="FF000000"/>
      </rPr>
      <t>bullies.</t>
    </r>
  </si>
  <si>
    <t>&lt; Yes, but this assumes 1) you're totally ambivalent between your top 3 choices and 2) sending an LOI actually moves you in any meaningful way on a program's rank list &lt; the problem is if you are not entirely ambivalent but change your number 1 because you think the #1 email will have mor weight &lt; I was for the top 3 tab initially, but I'm beggining to see what its opponents meant. The data it offers is pretty much useless. I feel like the manipulation has already happened. &lt;raising unkowns as negatives doesn't help your case, folks are still sussing this out well beyond top 3. reasoned input is helpful for the poster and reader. &lt; for OPs original point about switching things around for the possibility of LOI having more weight, I really think people should not over strategizing things. Its really circular logic and gets confusing. E.g., you just cant predict which program is going to be more receptive to LOIs. occam's razor. there is such thing as overengineering. Another good example is I think I overstrategized the signals, and felt I could have better allocate it to places I was more interested in.&lt;OP, it is 100% about ranking your preference. That is the point of the Match to eliminate 'exploding offers' and other tactics used by programs to influence an applicants decision. By trying to game the system you're only hurting yourself.</t>
  </si>
  <si>
    <t xml:space="preserve">anyone else think that the people messing with the top 3 are the people who were against in the beggining? &lt; I was against the top 3 tab initially, but I respect the community and hate that people are lying on the tab. Honestly, I have avoided that tab and don't mess with it. </t>
  </si>
  <si>
    <t>what's top 3? lol</t>
  </si>
  <si>
    <t>wonder how different all of our rank lists would look if interviews were in person &lt; honestly I don't think mine would be that different. But then I guess that is the point of your question, because how would I know? &lt;i think it disadvantages smaller programs esp in the midwest. indianapolis seems cool for example, but having not seen the place i dont want to bump it up &lt; Same with Cinci &lt; ye fo real, my small city programs lower on my list, and just doesnt feel right</t>
  </si>
  <si>
    <t xml:space="preserve">Please be careful when editing. There are entire rows below that have been deleted since this afternoon. Maybe an accident, but if intentional it's not cool. </t>
  </si>
  <si>
    <t>Cancelled an interview last week Thursday (it was scheduled for this friday) but haven't recieved any acknowledgement of my email. Last thing I want to happen is for them to just think i didin't show up. Should I resend another email? &lt;which program? maybe someone who got a last minute invite can confirm if thats an invite trickle they got and solve it here. i know it might be unlikely but worth a shot</t>
  </si>
  <si>
    <t>So is there a list anywhere of which programs send out RTM communication? &lt; last year's Otomatch PIC is the best bet</t>
  </si>
  <si>
    <t>other than the coveted RTM email/phone call/etc, are there any other ways to judge how a program views you? anyone have any experience about home PDs/faculty having inside knowledge? i understand the whole LOI for #1, but i'm curious about programs 2 thru whatever. obviously "make your rank list by preference..."</t>
  </si>
  <si>
    <t>Any pointers for the #1 letter? &lt; "Dear PD, Hey bb u my #1, netflix and chill l8er? Sincerely, Applicant"</t>
  </si>
  <si>
    <t>Didn't Vanderbilt say they would send out the presentation they gave on interview day? I never got an email and I feel like that presentation had a lot of useful info that I did not get the chance to write down</t>
  </si>
  <si>
    <t>Huge plug for call schedule tab! Please list any programs missing and delete them from this list as you add them to the tab: Tufts, Uchicago, UIllinois Chicago, UNorth Carolina, UMiami, Rutgers, Emory</t>
  </si>
  <si>
    <t>How are people with more home students than home spots with most home students wanting to stay navigating ranking discussions with home PD if at all? Any guidance ?&lt; at this point it's pretty clear who the home program wants to keep. some of us have other options, but some of us are left to fend for ourselves. with no more trickle at this point we're making back up plans &lt; how have they made it clear&lt; coversations with home faculty and residents after the interviews about the rank list meeting &lt; wish this was more clear at our program +3&lt; i have a trusted faculty mentor and resident i talked to about it, it wasn't my home program in general &lt; Man, you people make me happy to not have a home program. Its nice to celebrate (Zoom beer) when your classmates crush interviews and chat about rank lists.</t>
  </si>
  <si>
    <t>are the home applicants at your program actually open about stuff like this? it's def not like that at our school :/ &gt; we don't talk at all. at least not generally although some pairs might. that being said i think its obvious who the program wants to keep. faculty talk quite a bit. if your PD hasn't told you at this point that you're high priority, you're likely not. &lt; hmm I don't know no one at our program has heard anything of the sort &lt; I haven't heard anything from my PD or chair but one or two interviewers have stated that they want me to stay. But also have heard that other home students have heard this / get similar feedback from residents so I'm not sure it means anything</t>
  </si>
  <si>
    <t>Rename OHNS as a specialty. Wrong answers only.&lt;Wax,Snots, and Phleghm&lt; the turbinator &lt; EMT &lt; "head and neck surgery....so you do brain surgery" &lt; Dura to Pleura Surgery &lt; Head &amp; Shoulders 2-in-1 &lt; cavities...we like them! &lt; always working in a hole-ology (&lt;Upper Hole-ogy so the patients don't mix us up) &lt; Otorhinolaryngology head and neck surgery and sleep surgery and allergy stuff and hopefully cosmetic stuff too &lt;ears and some other goopy holes</t>
  </si>
  <si>
    <r>
      <rPr>
        <rFont val="Arial"/>
        <color rgb="FF000000"/>
      </rPr>
      <t xml:space="preserve">Step 2 CS cancelled forever! </t>
    </r>
    <r>
      <rPr>
        <rFont val="Arial"/>
        <color rgb="FF1155CC"/>
        <u/>
      </rPr>
      <t>https://www.usmle.org/announcements/</t>
    </r>
    <r>
      <rPr>
        <rFont val="Arial"/>
        <color rgb="FF000000"/>
      </rPr>
      <t xml:space="preserve"> &lt;+1000 &lt; nawwwww&lt;HAHAH 2021!!! &lt;ugh i took this exam, what a waste &lt; good riddance &lt; holy cow I will never check for pitting edema ever again &lt; yo, are we getting refunds, for those who took it already. serious question. thats $1600&lt; idk but pitting edema is kind of wierdly satisfying &lt; not a chance in hell we're getting that $1600 back for those who took it &lt; one last F you to us lol &lt;nah that'll be step 3 - a two day test, those mother fuckers</t>
    </r>
  </si>
  <si>
    <t>&lt; Can I get my money back? What a waste of time and money!!! &lt; didn't they already give out refunds? &lt; I'm a reapplicant and took it prior to 2020 &lt; ah.. my condolences &lt; they didn't give refunds for those of us who took it earlier this spring, and probably won't :( &lt; i sent an angry email</t>
  </si>
  <si>
    <t>Worried to see what they will try to enforce at the medical school level but thank god we don't have to go through it</t>
  </si>
  <si>
    <t>While it's true that you should still rank on your preference, pretending like 500 people ranking your top choice as their top choice won't impact your chances of matching there is just silly. Of course, your spot on that program's rank list won't change based on how many people rank it buuut, your odds of matching at any particular program increase as the number of applicants ranking that program decreases..so if people look at that top 3 tab and start getting nervous, that's fair. Rank according to ur preference, sure. But the more of us love a particular program, the lower any individuals chances of matching there lol...besides the top doggies of course &lt; Sure, but if you want a shot at ending up there, ranking it number one is the best thing you can do. Don't change based on the top 3 tab. &lt; yes, rank according to ur preferences, im just loling at people acting like more people ranking it doesn't matter &lt; It shouldn't matter for your personal rank list. #truth&lt;as op has said twice: it doesnt matter for ur personal list..but its okay to be nervous about ur overall chances because the program is desirable to other applicants &lt; then, by this logic, the only benefit of the added information is to make you feel more pessimistic (small chance of being more optimistic) &lt; I'm concerned that the OP is trying to freak out some people ranking a popular program #1. OP is talking out of both sides of their mouth. &lt; OP here..please rank popular programs as u preference, rank ur little heart out lol idc. i just get annoyed when people tell other people not to be nervous on the basis of poor logic. the top 3 tab can be encouraging if: 1) other people like the program you like--&gt;likely means this is a solid place, or on the flip side 2) few people are ranking your favorite places highly--&gt;statistically better odds of you matching there. But you shouldn't just silence someone's nerves as though they're not appropriately founded. If I loved UCLA or Emory or UVA or UNC or Dartmouth or fill in the blank program and everyone and their mom loved it too, I am allowed to be appropriately nervisioso</t>
  </si>
  <si>
    <t>Thoughts on wording for emails to your #2? My #1 is a huge reach and I don't know if I should send out LOIs to my #2 (and maybe even #3).&lt; if you're a strong applicant and your number #2 is a low tier i definitely think it's in your advantage to send them a love letter telling them that they're your number 2. if it's a high tier i wouldn't send it because you run the risk of just offending them &lt; OP here: I guess part of my question is if you even say they're your #2 or if you just say "ranking your program highly" or, avoiding ranking talk altogether, just saying "I would be thrilled to match here" (which is true). The other half of this is that my #2 has sent out additional info and email contacts for faculty, so it almost seems like they actively want applicants to reach out and I worry that by not sending anything they will think I'm just totally not interested. &lt; I wouldn't read into the email contacts thing too much. If you want to send it to your #2, I would tell them that they are your number 2 (rather than highly ranked). I think most programs would appreciate this, but some (minority) will take offense to it. &lt; yeah i think any general email saying you're "ranking them highly" or would be "thrilled to match" there isn't going to hurt you but also isn't going to help you. programs probably hear this a lot in thank you emails and aren't going to think it means you're ranking them #2. if you want them to know they're second on your rank list you just have to tell them &lt; alright thanks all! I will have to mull on this longer. &lt; man, i just dont know. I just dont know if they will take it the wrong way. Take a look at the resident post below a while back to the same question.&lt; not OP but if a program gets butt hurt that i'm ranking them #2 it's probably not a place i want to be. i'm just not a big fan of egos &lt; It's an unusual thing to do. Just know that programs could interpret it many ways because they may not be familiar with a #2 letter.</t>
  </si>
  <si>
    <r>
      <rPr>
        <rFont val="Arial"/>
        <color rgb="FF000000"/>
        <sz val="10.0"/>
      </rPr>
      <t xml:space="preserve">&lt; I don't think anybody, programs included, likes to hear that they are # 2. </t>
    </r>
    <r>
      <rPr>
        <rFont val="Arial"/>
        <color rgb="FF1155CC"/>
        <sz val="10.0"/>
        <u/>
      </rPr>
      <t>https://blogs.scientificamerican.com/thoughtful-animal/why-bronze-medalists-are-happier-than-silver-winners/</t>
    </r>
  </si>
  <si>
    <t>Copyright (c) UWorld, Please do not save, print, cut, copy or paste anything while a test is active. &lt; My favorite thing about having taken step 2 is not seeing this anymore. &lt; Step 3 &lt; please tell me no one is actually studying for step 3 &lt; i have a friend going into another specialty that's already doing anki cards for step 3... he's not even a super gunner either, he just wants to take it early. i told him he's crazy.</t>
  </si>
  <si>
    <t xml:space="preserve">&lt; Most programs will cover some of the costs for studying and taking the exam. I'm waiting until then. </t>
  </si>
  <si>
    <t>plug for sacramento city review</t>
  </si>
  <si>
    <t>sacramento is a fabulous city. moved their from NYC after undergrad and was initially skeptical, but after 4 years became a huge fan. If you are a sports fan: Sacramento Kings with brand new downtown arena, also Sac Republic for soccer. Close to Tahoe for snow and summer activities. Close to bay area but without the bay area rent prices. Close to wine country (both Napa and more local wineries). Fun downtown area, but subburbs are super family friendly. People are active and kind. No bay area fog. &lt; ty super helpful! any negatives? &lt; its HOT in the summer, not sure if you're down with that. Also tons of fires recently which made the air quality quite bad last year. Dating scene for ppl in their 20s isn't ideal. Its california so rent prices are high (but not Bay Area or LA high). People also love to hate on sacramento, so when you fall in love with it get ready to defend it's honor. Another positive to add is that UCD ENT has a phenomenal culture. Worked in their department pre-med school</t>
  </si>
  <si>
    <t>plug for minneapolis city review too please! &gt; +1!</t>
  </si>
  <si>
    <t>does anyone know why it takes ophtho/uro like a week to know their match result and the rest of us like 67 years&lt; yeah why can't we just match now</t>
  </si>
  <si>
    <t>smaller match...but higher chance of disaster...like urology a few years back.</t>
  </si>
  <si>
    <r>
      <rPr>
        <rFont val="Arial"/>
        <color rgb="FF000000"/>
      </rPr>
      <t xml:space="preserve">Don't forget to register for the Match by Jan. 31 to avoid a $50 late fee. </t>
    </r>
    <r>
      <rPr>
        <rFont val="Arial"/>
        <color rgb="FF1155CC"/>
        <u/>
      </rPr>
      <t>https://www.nrmp.org/applicant-registration/</t>
    </r>
  </si>
  <si>
    <t>For people at home programs with more students than spots that wanna stay, how are you all navigating?&lt;casting lots &lt; Drawing straws &lt; offering first born children &lt; lol &lt;Sold my kidney</t>
  </si>
  <si>
    <t>if you know your home program is ranking you highly but put it lower on your list, you're still not jeopardizing your chances to match, right? I know the process favors the applicant and how much you should rank based on your preferences but I just want to be absolute certain before I screw something up  &lt; you are not jeopardizing from a match standpoint. if your home ranks you highly enough to match and you don't match at your 1st-nth choice where n is the rank before your home program, then you will still match at home. what people were alluding to before is the possibility that the program might not rank you highly if they get the sense that you're not interested in staying, which is an "outside of match" force that could occur, but I think if you are honest but tactful in your communications, and if your program has a good understanding of the process from the applicant perspective, it shouldn't be an issue.</t>
  </si>
  <si>
    <t>Anyone know how long the UAB interviews are? &lt; 8-3 with one half interviews (15 mins) and other half with residents</t>
  </si>
  <si>
    <t>For those that are couples matching - what tools are you using to create your paired ranks? Also, just to verify, there is a max of 300 paired ranks, right? (this is stressing me out) &gt; yes, 300 limit. unsure for apps. would welcome suggestions. &lt; is it 300 hard max, or you can rank more if you pay?&lt; hard maximum per NRMP website</t>
  </si>
  <si>
    <r>
      <rPr>
        <rFont val="Arial"/>
        <color rgb="FF1155CC"/>
        <sz val="10.0"/>
        <u/>
      </rPr>
      <t>http://residencymatchtools.com/couplesmatch.html</t>
    </r>
    <r>
      <rPr>
        <rFont val="Arial"/>
        <color rgb="FF000000"/>
        <sz val="10.0"/>
      </rPr>
      <t xml:space="preserve"> -found this website last year while collecting couples matching resources. you select your two specialities and the maximum distance you'd be ok being apart and it generates a paired list based on that parameter. +1 &lt; my husband made the website! quick plug to let us know if anything isn't working or if you have suggestions for improvement :)&lt;awesome!! Thank him on our behalf :) &lt; woow! THANK YOU SO MUCH</t>
    </r>
  </si>
  <si>
    <t>is it bad if i called someone an attending on my mayo clinic interview instead of consultant? &lt; no&lt; I wouldn't worry too much about it. Some programs also use "otorhinolaryngology" instead of "otolaryngology." I've definitely made that mistake. &lt; current mayo student, we use them interchangeably all the time, don't worry!&lt;I don't get it, whats a consultant? &lt; it's the Mayo lingo for "attending physician" lol</t>
  </si>
  <si>
    <t>on the flip, if you got marked down for that kind of thing you really don't want to be at that program lol &lt; you would not get "marked down" for this</t>
  </si>
  <si>
    <t>Just a quick reminder to those stressing about your rank list. The order of your list won't make you go unmatched. The order will only matter once two or more programs have ranked you high enough to match. Rank based on YOUR preference.  &lt; I am stressing out hard, because I am so worried that the programs won't rank me high enough to match. I feel like my interviews went well enough, but there is absolutely no security here at all &lt; OP here, me too!!! You are not alone. +2 everyone who interviewed was amazing. just gotta hoep for the best. &lt; Amen! As someone that dual applied into another specialty I can say that ENT applicants came across as very polished. Great people in both, but y'all are on your game. &lt; ENT applicants are the creame of the croppe when it comes to specialties</t>
  </si>
  <si>
    <t>I know there has been a lot of discussion about the top 3, but now that its up with somewhere between 60-90 applicants filling out (+/- maybe some manipulated data), what do you guys think of the distribution? To me, it seems pretty reasonable. Traditional top tier programs getting the vast majority of the votes and then some mid/low tier programs getting a few votes. Suprise for me that the newer programs (Beth Israel for example) aren't getting votes while places that had issues this cycle (UCLA, Stanford, OSU) still are getting votes esp based on the discussions on here. Could also suggest interview hoarding (or a selective bias by those reporting) that the top applicants have the majority of the interviews and that programs may go further down their rank lists or maybe have to SOAP. I know the data set we're looking at might be flawed but trends seem consistent with past years. &lt; i'm really suprised about how many people like UCLA. it wasn't that high on my rank list and now i'm wondering if i missed something haha &lt; a lot of people grew up in California/LA and are hoping to make it back home I expect &lt; yeah i definitely suspect that the cali schools (and nyc too probably) get a huge boost in popularity due to cali being so popular to live in and such a populated state. wonder if you took UCLA and put it in idk the midwest somwhere what would happen to it&lt; i think bling empire has given people a false sense of what LA life is like &lt; lol in a good way or bad way? idk if most people want to live that type of LA life xD</t>
  </si>
  <si>
    <t>Not to sound too pessimistic and negative, but there's nothing surprising about the top 3 tab results so far, and I don't really understand the value of having this information. At the end of the day, you still just rank based on your preferences &lt; I don't think people understand how the match works. Rank based on YOUR preferences! This info should not affect your decision in anyway. &lt; I think it's interesting to look at other people's preferences. Won't affect my rank list but i wouldn't say it has no value. I'm curious as to what other people are thinking and that's all &lt; fair enough, I guess if its just curiousity. I just worry that it will affect the way people rank, and it shouldn't. &lt; even if it affects someone's decisoin, does it matter in the end? It doesn't bother my rank list at all because obviously I'm going by preference, but who actually cares if someone else's list changes. &lt; Because I want what's best for others even if I dont know them, and I think that's a virtue. &lt;+2 &lt; hey, late to the game, but just in case it wasnt mentioned, rank by your preference lol &lt; agree. i think top 3 is interesting to see what people think of other places and maybe might inform you about a program like if you missed something but it shouldn't be a super huge factor into your own rank list. i guess it could be if you were into picking the most popular choices but i dont think you should do that lol &lt; all joking aside, I know a lot of us know by now to rank by our preference, but dont take it for grant it that everyone knows. Theres a survey that goes out regularly on how applicants rank their choices, and every year there's someone who doesn't understand how the match works.</t>
  </si>
  <si>
    <t>Is there anyway a brief, respectful "thank you" email can hurt you? I feel like it's respectful to at least thank the PD after an interview, but by now it's been a few weeks since the interview day, and I'm worried all the PDs are just looking for the "rank number 1" email now &lt; i really hope thank you notes are not required, I'm second guessing my decision not to send them</t>
  </si>
  <si>
    <t>&lt; does anyone know which programs are vocal about a number 1 email not affecting their rank list?&lt;Mayo, based on a podcast I heard once</t>
  </si>
  <si>
    <t>lol remember signals TBT&lt;LMAO what a joke. Only one of my signals is in my top 3.&lt; thats why we do the interviews. &lt; If I had made a rank list before all my interviews, I think it would be the exact same as my rank list after interviews.</t>
  </si>
  <si>
    <t xml:space="preserve">&lt; I don't think the difference in your rank list and signalled programs is a huge issue. Like previous poster said, interview day can change your mind. </t>
  </si>
  <si>
    <r>
      <rPr>
        <rFont val="Arial"/>
        <color rgb="FF000000"/>
      </rPr>
      <t xml:space="preserve">anyone know when rank lists are due &lt; march 3rd </t>
    </r>
    <r>
      <rPr>
        <rFont val="Arial"/>
        <color rgb="FF1155CC"/>
        <u/>
      </rPr>
      <t>https://www.nrmp.org/wp-content/uploads/2020/03/2021-Main-Residency-Match-Detailed-Calendar.pdf</t>
    </r>
  </si>
  <si>
    <t>shits getting real &lt; fo real! Rank list deadline, and then match day ~2 weeks after. Thought back to when we submitted ERAS and feels so far back &lt; i hate it &lt;3 &lt; already terrified I'm gonna mess up my submission and not be eligible to match. Guarantee I'll be rechecking that 7 times minimum</t>
  </si>
  <si>
    <t>Anyone know of the rough orientation dates programs expect interns to be present for? Anything from last year? Early/mid-June? &lt;last year is a weird gague since some programs were asking MS4s to come in very early due to COVID.</t>
  </si>
  <si>
    <t>My daught</t>
  </si>
  <si>
    <t>I'm scared shitless about not matching y'all &lt; If it happens to you, it will suck but you'll get over it. &lt;Thx for the pep talk &lt; Just saying, I'm a reapplicant looking back and it was horrible but you get over it with enough time. If you've been through a bad break up the emotional process is kinda similar (less and more intense in different ways). My biggest fear was that I would not be able to get any job let alone a job in ENT and I threw 4 years of hard work down the drain but that turned out to be dumb thought without basis in reality. My advice is to accept whatever happens and try to understand you'll be okay and will make it work if it doesn't happen. &lt;youve made it this far! this process seems daunting but your life is worth more than if/where u go to residency!&lt;im scared too! you not alone</t>
  </si>
  <si>
    <t>yall think there will be any ENT spots in the Soap this year? &lt; yes&lt; no &lt; i dont think so, not with so many applicants this year. &lt;There were 2 DO programs in the SOAP last year which I think happens cause they dont interview a ton of people for some reason. 50/50 if there are spots this year &lt; would a DO program take an MD thru the soap? &lt; It's not very common, but could happen. &lt; RE: SOAP this year. It's proable that some programs will match farther down their rank list given the greater degree of interview hoarding with virtual interviews. It really depends on how programs prepared for this (ie adding more interview spots if they match deep in their rank list). We do have a record number of applicants which would work against the idea of there being SOAP spots, but its still a possibility of some programs end up dropping deep from interviewing the same pool of top applicants. I wouldn't count on the SOAP. Even if there are spots, these spots are going to be hypercompetitive with so many applicants this cycle. &lt; The impact of a historically large applicant pool on the SOAP is only important if these added applicants are similarly competitive compared to those that match. Based on the match data, the profiles of matched and unmatched applicants are usually pretty similar but it's not clear if programs are able to discern these small differences. I'm not sure we know this yet, so hard to say if SOAP will happen this year. &lt; +1 So hard to tell this year. More applicants vs. more interviewiew hoarding. Which will have the bigger impact??</t>
  </si>
  <si>
    <t>Any programs provide free cerumen  disimpaction&gt; I've got some you can have &lt; how bout them free botox injections. ill donate my face for resident education&lt;I've been keeping track of which programs have some sort of "residents and family members" botox practice sessions, it's not like my rank list is based on that, but it's one of the few things I track</t>
  </si>
  <si>
    <r>
      <rPr>
        <rFont val="Arial"/>
        <color rgb="FF000000"/>
        <sz val="10.0"/>
        <u/>
      </rPr>
      <t xml:space="preserve">Just avoid that botox that fell off a truck. </t>
    </r>
    <r>
      <rPr>
        <rFont val="Arial"/>
        <color rgb="FF000000"/>
        <sz val="10.0"/>
        <u/>
      </rPr>
      <t>https://www.webmd.com/beauty/news/20041208/bogus-botox-fells-4-in-florida#1</t>
    </r>
  </si>
  <si>
    <t>Program Info sheet says UCSF fired 1 resident in the last 5 years is this true?? &lt; yes &lt; why?? &lt; from below: "The resident was fired for professionalism reasons after failed attempts at remediation, faculty were very open about it during my rotation so I wouldn't hold this against the program. &lt; what did they do? &lt; imagine matching at ucsf and then not being able to hold it together for 5 years &lt; or perhaps they matched at UCSF but were committing professionalism violations from the get-go (maybe even during medical school under the radar), but only until PGY2 year did it become egregious and noticeable enough to warrant expulsion" &lt; thank you, i feel better about it then &lt; what could these even be? Lying about patients? &lt; flirting with other residents or attendings maybe?&lt; flirting with ancillary staff or patients? flirting with inanimate objects maybe? flirting with animals near hospital grounds? &lt; Given how thirsty these mfers are if flirting with other residents could get you fired there would be no doctors &lt; i am amused &lt;flirting with other staff is NBD.flirting with patients.  thats a problem.</t>
  </si>
  <si>
    <t>&lt; Now that interviews are basically over, anyone terrified that they know nothing, like barely even know how to suture anymore, let alone all the types of suture, and will be this resident that gets fired? &lt; me &lt; lol I haven't seen a patient since September &lt; this will not get you fired.  No one knows shit when they start intern year. As long as you are teachable and honest about your limitations you will be fine.  Universally the people I have seen fired have had serious professionalism violations despite multiple warnings. Things like lying about what you've done, safety issues like systematically not answering your pages (and I don't just mean you slept through some pages, most people do that at some point). Mostly the lying thing. It's amazing the things people will lie about.&lt;getting caught cheating on theinservice will do it too. though usually it takes more than one event.</t>
  </si>
  <si>
    <t xml:space="preserve">does anyone know the details of UNC call? how about UVA? &lt; UNC was Q5 at the University hospital and Q4 at WakeMed. Half-day for the post-call day unless you want to stay
UVA resident here: UVA call is q5-6 (30 days / 5 junior residents in the call pool) We don't have built in post call days because we do often have no-hitter/light nights where you don't have to come in, but we do also have many crazy nights. As such the cheifs have focused on building a really nice/intentional culture where if you do not sleep on your call night then chiefs send you home and rearrange schedules morning of. We definitely do not have the culture of "I need to prove myself and not take a post-call day" we really care about our wellbeing and understand that your learning is compromised if you're in zombie mode! The day consult resident is on 6 days a week Monday - Saturday until 5:00 PM and is in house. The junior on-call takes over after that. </t>
  </si>
  <si>
    <t>from my interview i remember UVA saying its typically q5-q6 home call without a guaranteed home call day. they say that adding a consult resident during the day has made call less crazy.</t>
  </si>
  <si>
    <t xml:space="preserve">should it be expected that oto residencies regularly break duty hours? &lt; its counted on rolling averages, some weeks could go over once in a while but it's not an every week problem was my impression&lt;duty hours are going to shattered wherever i match..i will put my blood sweat and cerumen into every day of work wherever i end up &lt; Depends on how many residents and how many sites. If there are 9 residents covering 1 site then I imagine you'll rarely go above duty hours. If there are 9 residents covering 5 different hospitals with seperate call pools than ya you'll prob break duty hours. </t>
  </si>
  <si>
    <t>anyone know where to find the fellowhip match history for cinci? &lt; last ~5-7 years include: neurotology @ UCSD, H&amp;N @ vanderbilt, laryngology @ UWashington and cornell, Peds @ Cincy x3, Peds @ CHOP, FPRS @ Northwestern, Jacono (Long Island), Azizzadeh (Beverly hills)</t>
  </si>
  <si>
    <t>Am I reading the Stanford case log wrong or are they pretty average/below average in the key indicator cases?</t>
  </si>
  <si>
    <t>&lt; you're not &lt; average is okay for key indicators IMO especially when the majority of programs offer good training &lt; per my friend who was a resident at Stanford within the last 5 years, the training is still very good and he felt well-prepared to handle the full-spectrum of ENT coming from residency &lt; also some people stop logging after they reach their required amount</t>
  </si>
  <si>
    <t>When my image is flipped on zoom (so that it is not my reflection), it looks so weird that I am wondering if how others see me is like that, or like how I see my own reflection, or somewhere in between. thoughts? &lt; what if this is just a simulation &lt; what do you mean? &lt; lol was just jk</t>
  </si>
  <si>
    <t>Any concerns about Stanford's T32 being post third year? &lt; I feel like that's probably good since you have a sense by then of what subspecialty you're interested in and have a stronger clinical basis to guide what type of research you want to do</t>
  </si>
  <si>
    <t>&lt; Why would this theoretically be a con? The only thing I can think of is coming back a little rusty and going into the senior resident role, but I would probably try to go into the OR once or twice a month just to not get rusty</t>
  </si>
  <si>
    <r>
      <rPr>
        <rFont val="Arial"/>
        <color rgb="FF000000"/>
      </rPr>
      <t xml:space="preserve">Looks like AAMC is recommending limiting away rotations for upcoming 2021-2022 cycle to 1 away rotation per student and residencies will be encouraged to look unfavorably at those who exceed the 1 away rotation guideline. </t>
    </r>
    <r>
      <rPr>
        <rFont val="Arial"/>
        <color rgb="FF1155CC"/>
        <u/>
      </rPr>
      <t>https://www.aamc.org/what-we-do/mission-areas/medical-education/away-rotations-interviews-2020-21-residency-cycle</t>
    </r>
    <r>
      <rPr>
        <rFont val="Arial"/>
        <color rgb="FF000000"/>
      </rPr>
      <t xml:space="preserve"> &lt; Good. It's classist AF. &lt; +1 on classist</t>
    </r>
  </si>
  <si>
    <t>Anybody heard if this is still true for applicants without a home program? For those with no home faculty or department, seems like it would  be fair to do one geographically close away to substitute as an actual home program, then a real away? Thoughts?</t>
  </si>
  <si>
    <t>Finished interviews today and using all my grubhub/uber giftcards on dessert &lt; congratsssss you made it&lt;thank youuuu&lt; thats freaking amazing. I only have 1 gift card left. blaming my past piggy self for using it all&lt; ur not piggy, ur a beautiful person inside and out</t>
  </si>
  <si>
    <r>
      <rPr>
        <rFont val="Arial"/>
        <color rgb="FF000000"/>
      </rPr>
      <t xml:space="preserve">Are people writing LOI emails or attaching a Word Doc/PDF in an email?&lt;I still haven't decided but was going to send a signed letter as a PDF &lt; haha would be hilarious to title the PDF the way the interview invites/rejections PDFs were titled: "Invitation to be my #1 program" or </t>
    </r>
    <r>
      <rPr>
        <rFont val="Arial"/>
        <b/>
        <color rgb="FF000000"/>
      </rPr>
      <t>"Regrets not #1 program"</t>
    </r>
    <r>
      <rPr>
        <rFont val="Arial"/>
        <color rgb="FF000000"/>
      </rPr>
      <t xml:space="preserve"> &lt; lolol, amazing &lt; "Regrets not #1 program" had me rolling &lt; email, not sure what to say in the body of the email if attaching a PDF &lt; "Please find attached a letter updating your residency program's status with me" a la some of the ERAS emails these programs send /s&lt; Subj: Letter of Intent Regarding Your Program. </t>
    </r>
  </si>
  <si>
    <t xml:space="preserve">I'm crying at "Regrets not #1 program" attached PDF, please be my co-resident lmaooooo </t>
  </si>
  <si>
    <t xml:space="preserve">anyone know how long it normally takes to hear back from IJPO (int. journal of ped. oto) about submitted manuscript? &lt; mine took 4 months this winter, only just recently heard back. Longer than the usual 3 months I've experienced previously with them. I also believe I got a caveat when I submitted the paper that, due to the strain on their reviewers from COVID, their review process was probably going to take longer than usual. </t>
  </si>
  <si>
    <t xml:space="preserve">One manuscript of mine took 1 mo, another took 3 mo. It's pretty random lol &lt;Mine took 5 months and lots of patience </t>
  </si>
  <si>
    <t xml:space="preserve">request for Loma Linda interview day impressions </t>
  </si>
  <si>
    <t xml:space="preserve">Hey Logan, I wrote your number down wrong, but if you want to chat about programs, feel free to hit me up lol. -Mark.
</t>
  </si>
  <si>
    <t>aw :,) &lt; we will all meet and have a great time one day &lt;3 &lt; lol is this the Mark from Hawaii? Cause you're pretty cool, homie - from not Logan &lt; yup Mark from Hawaii. You were cool too anonymous frog :) &lt; hope you were able to get your steak dinner with those uber eats gift cards! &lt; lol I keep spending it right away, basically to cover the delivery fee T_T. No self control</t>
  </si>
  <si>
    <t>still have a lot of research to do and my motivation is zilch at this point... but still feel the pressure because i don't want to look bad to my home program. I guess it never ends... +1 &lt; relatable, research is the bane of my existence &lt; ayyyy future private practice friends! &lt; I really love teaching and working with students/would love teaching residents but I really don't want research to dictate my career :/ &lt; also sucks that im kind of interested in FPRS but hate research and those two dont really mesh for fellowships&lt;i've stopped research and i think my home program is fine with it.</t>
  </si>
  <si>
    <t>MEEI rejection, just in case I was still wondering +7 hahaha &lt; my email pre-sorted this message into my junk mail</t>
  </si>
  <si>
    <r>
      <rPr>
        <rFont val="Arial"/>
        <color rgb="FF000000"/>
      </rPr>
      <t xml:space="preserve">What is the average number of (a) first author and (b) all publications that </t>
    </r>
    <r>
      <rPr>
        <rFont val="Arial"/>
        <color rgb="FF000000"/>
        <u/>
      </rPr>
      <t>research year applicants</t>
    </r>
    <r>
      <rPr>
        <rFont val="Arial"/>
        <color rgb="FF000000"/>
      </rPr>
      <t xml:space="preserve"> have accepted / submitted by the time they submit ERAS? Assuming a regular research year between M3-M4. &lt; research year M3-M4 applicant here... very difficult question to answer. I had &gt;10, half of which were first author, but I was lucky and not everyone I know who did a research year could do that. &lt; similar productivity here &lt; +1 &lt; Hey I'm a former research year dude. Totally varies based on if you're doing more basic or clinical projects. Ditto if entering a department with lots of existing research infrastructure, stats support, already up-and-running IRB and projects vs starting everything from scratch in July. But honestly will be so much individual-based. If you are motivated and work your ass off you can get a lot done, if you slack you won't have much to show by next Sep.</t>
    </r>
  </si>
  <si>
    <t>Is there any way on the call schedule tab we could put a column by the home call places for a power weekend/golden weekend vs the whole one person takes friday/sunday one person takes saturday? +1</t>
  </si>
  <si>
    <r>
      <t xml:space="preserve">I hate the term "golden weekend" lol, it's a normal weekend... (btw this isn't a slight at you OP lol, just the culture of residency in general) &lt; </t>
    </r>
    <r>
      <rPr>
        <rFont val="Arial"/>
        <color rgb="FF000000"/>
        <sz val="10.0"/>
        <u/>
      </rPr>
      <t>https://twitter.com/dglaucomflecken/status/1331051795481645056?lang=en</t>
    </r>
    <r>
      <rPr>
        <rFont val="Arial"/>
        <color rgb="FF000000"/>
        <sz val="10.0"/>
      </rPr>
      <t xml:space="preserve"> &lt; lets start the catchphrase "dark weekend" then for the other weekends, and call golden weekends just weekends</t>
    </r>
  </si>
  <si>
    <t xml:space="preserve">Anyone know what % of ENT applicants typically match their #1 or within top 3? </t>
  </si>
  <si>
    <t>Theres a nice figure someone made below (really far down by now)&lt; found it, thanks! &lt; Repost? &lt; i cant figure out how to repost the image but it was based on otomatch survey results. 46% matched top choice, 13% matched 2nd, 10% matched 3rd, 10% matched 4th, 4% matched 5th, 7% matched 6th. (84 people responded) &lt; a lot of limitations b/c of sample, but still think its informative and probably best data we got&lt; True that &lt; So using this information, 46% matched at their top choice, 69% within their top 3, and 83% within their top 5 &lt; Yep. And maybe pin the original post somewhere because people ask this every day</t>
  </si>
  <si>
    <t>how much are fellows paid?&lt; PGY6 and PGY7 salaries &lt; only if they are ACGME accreditted tho. Some fellowships can be a pay downgrade if they aren't regulated by ACGME &lt; also it's COL adjusted so if you go from NY/CA to the midwest as a fellow, your salary could drop from your chief year to your fellowship</t>
  </si>
  <si>
    <t>I know private facial plastics fellowships can be all over the place. Some are very low (like &lt; PGY1 rate low), others are ~70k, some others are like $30k base + % for revenue you bring in.</t>
  </si>
  <si>
    <t>University of Kansas does not have any open spots for interviews.  Please update.</t>
  </si>
  <si>
    <t>Can someone give a cleveland clinic impression?&lt;did anyone get that trickle?</t>
  </si>
  <si>
    <t>This 1800 character limit for academy abstracts is killing me! &lt;why isn't this limit posted on the guidelines page? &lt; I don't know! It's a hard stop when you paste the abstract in the submission portal. Managed to get mine down to 1799 lol</t>
  </si>
  <si>
    <t>can anyone comment on the culture at UCSD? Also, the pros/cons of having 12 months for research? Im considering ranking this program very highly, just weighing out the extra year &lt; Very academic orientation, very strong in neurotology and lateral skull base, almost everyone is very firendly though a couple of attendings do give off malignant vibes. Good training overall &lt; the division is very academically oriented and all residents are involved in research in some capacity even outside of the research year, but i don't get the sense that anyone's feeling pressured/doing research they don't want to be doing. the opportunity cost is there, but that's the same of any t32 program so it's more about honestly asking yourself if you would get anything out of the research year or if it's not for you.</t>
  </si>
  <si>
    <t>Con: $500,000 opportunity cost.&lt; unless you get NIH loan repayment &lt; then $500,000 minus $200,000 opportunity cost &lt; btw, $500,000 seems kinda high for earning power for ENT. where y'all getting this stat &lt; It's high, but not crazy, but also $200,000 (on the low end), is not worth $200,000. That much early in your career will compound by the end of your career. And then you aren't necessarily losing 1 year of early-career pay, you're losing 1 year at the tail-end, when you're presumably making more &lt; 500k is reasonable. am a generalist in private practice (finished residency 2 years ago) and 500k is not hard to get by any means.  &lt; Cost depends more on career goals. If research will help you get the academic gig you want or develop research skills you hope to use in your career, it's worth not making a bit more money over your lifetime I think? Vs if residency is just a $ issue to you and the goal is getting to work ASAP and buying a boat, then yeah I guess the research year is a waste.. &lt; I am hoping to go into academics, but I'll add that of course it's not either "academics or buy a boat", there are plenty of people who don't enjoy research and just want to practice outside an academic setting and that should not be frowned upon or seen as simply money-oriented. plus debt, significant others, dependents, etc all play a role in what makes financial sense for each person.</t>
  </si>
  <si>
    <t>for the attending making $500k...would you be willing to share how many patients you see in clinic per day?</t>
  </si>
  <si>
    <t xml:space="preserve">Why isn't New-York Presbyterian considered a top tier program and is thought to be a step below Mount Sinai? From the resources of the NYP system and the number of faculty (with several big names in the field), it would seem like they would be top tier </t>
  </si>
  <si>
    <t>&lt;someone I know was mentioning a close friend who was not happy with his surgical training there &lt; Ive heard similar. Phenomenal research opportunities with surgical training maybe lacking a bit &lt; new york programs all kinda hurt one another due to proximity to one another, each program has its own focus but none are broadly elite in all subspecialties. training as a resident in nyc in general can be a bear due to nurses/scut work&lt; yeah i've been told by attendings to avoid NYC programs due to this &lt; knew a mt sinai resident who came out as a really strong surgeon &lt; which subspecialties are mount sinai and NYP known for? &lt; mt sinai is really well rounded from what I hear. NYP also has good representation of all the subspecialties. A weaker area may be flaps for NYP, since only 1 guy right now does free flaps, and plastics really has a hold on it &lt; Sinai is not NYP. It is much stronger. But NYC nurses are a problem everywhere</t>
  </si>
  <si>
    <t>Can't comment specifically on "tier" status, but NYP has multiple strong faculty in every sub-specialty, residents are quite happy and confident with their surgical training (though of course there may be exceptions), flap volume is not an issue, as residents do all the micro at Columbia as there is no fellow with 1-3 flaps per week, nursing issues have NOT been signficant in recent years, and other specialties are quite well represented (6 Otologists, ?8 rhinologists, 3 plastics, 4 laryngology, 7 peds, &gt;15 head and neck attendings (counting MSK, where residents spend 6 months).</t>
  </si>
  <si>
    <t>Hey! I keep seeing postings about TRIO. I got an email in December that they will notify end of January but I haven't heard anything back? Have they sent out decisions already? &lt;They have! I think posters were supposed to be uploaded by the 22nd. &lt; yep they sent the decision on 12/8 and I have gotten several emails about deadlines and guidelines &lt; Are guys mixing up TRIO Combined Sections (everyone besides OP) with TRIO @ COSM (decisions to come no earlier than late January)? &lt; ding ding ding, that's it</t>
  </si>
  <si>
    <t>anyone care to comment on how busy the residents are Miami? Seems like people reference it are as a subtle way of saying you work substantially harder than at other programs. Which is hard to accept bc they have a pretty decent call schedule. But i'm also paranoid that people are trying to stir the pot (eg Top 3 sheet). &lt; Every program I've interviewed at has some variation of "we are a hard working program." It's hard to compare with only that info. I am assessing workload based on the call schedule, the general energy/appearance of the residents, and how often it looks like they hangout together or have free time alone.</t>
  </si>
  <si>
    <t>They are very busy. Miami has 8 active head and neck surgeons (tons of flaps), plus a high amount of other faculty spread throughout all subspecialties. Call schedule is good but it's in-house and you'll be busy all night. Expect late nights, even when not on call. That said, the training is exceptional. &lt; someone on the home-student impression tab said that there isn't a lot of time for extracurriculars, which sounds like residents don't have enough time to do anything out the hospital. Do you think this is accurate? Or would you say you are busy when you are in the hospital but you have enough time off to enjoy life &lt;Their own instagram account has posted multiple times something to the effect of "it's the weekend, time to do research." &lt; yikes &lt;to defend Miami, the operative experience is awesome and the faculty and residents are great &lt; residents seem like they come out really strong surgically &lt; I got residency/career advice from the ENT in my hometown who trained at Miami (granted 15-20 years ago). His summary was that he worked harder than 90% of other residents across the country but came out extremely well-trained</t>
  </si>
  <si>
    <t>what are peoples opinions on virtual match days? worth it, or better not to have it at all? &lt; i'd rather do something small outside with a few friends and family (on my own) &lt; i'd prefer to have a hybrid match day. in-person for students/faculty. virtual for everyone else.</t>
  </si>
  <si>
    <t>do you normally add "suggested reviewers" when submitting a paper to a journal? or just let fate decide for you? &lt; if it doesn't require it, i don't add. if it does then i try to suggest people who have published similar research &lt; on the flip side, we've def asked for particular people not to review it for conflict of interests, etc &lt; I think it can help you so that the journal doesn't have to try to come up with reviewers for you</t>
  </si>
  <si>
    <t>As we talk about social media, any interest in a class of 2026 fb page? &lt; let's do it! &lt;yaaaas</t>
  </si>
  <si>
    <t>would love to hear any perspectives about ucla culture. i know the training is great but places that are TOO intense and have high academic expectations scare me - like meei, ucsf, hopkins etc. and how casual are the residents with each other and with faculty? &lt; +1 would love to hear about UCLA culture - have repeatedly heard it is great but what is that referring to? &lt; residents are all really close to each other. they spend a lot of time together outside of the hospital whether it's bars, restaurants (pre-COVID), hikes, skiing/snowboarding, surfing, etc. Residents are really supportive of each other so if someone's coming off a really call night, they'll usually get sent home early and the rest of the team will cover. they definitely have a slightly more formal, hierarchical culture compared to other west coast programs. that said, there are a lot of young attendings who all the residents have a really good, fun relationship with. the older attendings tend to require more traditional surgical deference, but this is common across a lot of the top tier east coast programs. that said, there is a group of faculty who go surfing every weekend and always invite the residents. it's a place where you're definitely not on a first-name basis with your attendings, but you also know that they care about you and your learning. &lt; thank you, appreciate this! &lt;heard that some residents are overworked but call is really tough (but then again this is residency)... &lt; all the UCLA residents I've talked to definitely admit that their call schedule is pretty tough. They say it's doable, but they've admitted that they have one of the worst call schedules in the country. &lt; on here, at least one of the residents has written "it's not that bad. Comparable to other programs. trust."</t>
  </si>
  <si>
    <t>&lt;does usc have more casual relationships with faculty? &lt; also, what are the residents like at USC? we didn't have a scheduled social with them so only got to meet the 2 who were interviewing..</t>
  </si>
  <si>
    <t xml:space="preserve">anyone else secretly hoping they match at their number 3 or 4 on their rank list becuase of location but afraid to bump it up because of presitge? &lt; not exactly the same story, but I keep debating the position about my #3 (that it maybe should be higher) because my #1 was a school I had set my eyes on for such a long time but I feel differently about #3&lt; i wonder if most people would choose to train at a top 5 program or a mid tier program at their ideal location &lt; one of my top ranked programs is a smaller program close to home that I absolutely LOVED. it's kind of sandwhiched by some strong programs too, where I also felt a great vibe, so I'm happy that no matter what, should I match high in my list it will be a place I will be genuinely happy. The thing I'm really trying to focus on is getting more comfortable matching at the programs lower on my list, because that is a super realistic outcome. These were all programs that were fantastic also, but of course they didn't jump to the top of my list for a reason &lt; idk if most people would opt for a mid tier in their ideal location, but all but 1 of my top tier interviews fell to the middle of my rank list b/c I prioritized location first &lt; +1 </t>
  </si>
  <si>
    <t>Yeah only one of my top 20 interviews made it into my top 5. Location + culture &gt;&gt;&gt; prestige imo. 5 years is too long to not like where you're at just to have MEEI/Hopkins on your CV.</t>
  </si>
  <si>
    <t xml:space="preserve">Drop at Cleveland Clinic getting me ready for the rush of that letdown of one last potential trickle not coming this way </t>
  </si>
  <si>
    <t xml:space="preserve">As the interview season winds down, I want to hear everyone's best zoom mishaps. I'll start. Had an interview where they closed out the final breakroom and two interviewers didn't realized they'd been moved to the main group. They proceeded to state their initial impressions/evaluations of the person they had just interviewed. Fortunately it was all lukewarm and not critical, but still made for a wonderfully uncomfortable 15 seconds. &lt; That could have been so so much worse omfg&lt; not as bad but i've been put into a breakout room where faculty are discussing my application and don't notice me for at least 15 seconds until i get the balls to say something </t>
  </si>
  <si>
    <t>I just had a room where the majority of the time we could not hear each other so we were trying to figure out ways to talk, including chat, talking on the phone, re-logging in, etc. the actual conversation was about a minute long haha &lt; prob the room at Duke where the interviewers looked at me real perplexed the whole time and I got perplexed b/c I was saying the same things I always have said</t>
  </si>
  <si>
    <t>Anyone know what time the abstracts for academy need to be submitted by? Is it tonight before midnight or tomorrow before midnight? +1</t>
  </si>
  <si>
    <t>&lt;I think it's tomorrow 11:59 but not positive. It said abstracts would be taken till 25th and on the portal it says 1 day left rn. Hope this helps :)</t>
  </si>
  <si>
    <t>How long are LOIs generally? &lt; n = 1, but I just wrote a 1-2 sentence introduction (including telling them I'm ranking them #1, 3-4 sentence paragraph about why a good professional and personal fit, 1-2 sentence closing remarks ("thanks for your consideration", etc.) &lt; do you provide an update on any accomplishments since application time? &lt; are people specifying research track vs clinical for the same program?</t>
  </si>
  <si>
    <t>Does OHSU have substantial cleft lip and palate/craniofacial? I vaguely remember them mentioning something about it, but I can't remember now, and you can never trust whether having a Peds ENT on the cleft team means the residents actually get experience performing the procedures or that ENT just does the Rhino/Oto work for the team.&lt; No it doesn't</t>
  </si>
  <si>
    <t>If you want to do clefts, you will need to do a craniofacial fellowship. Its a marketing thing. Clefts have a lot of local politics in the US.</t>
  </si>
  <si>
    <t>LOI is driving me nuts. do you think it could change your rank? &lt; maybe it will maybe it won't but i knew deep in my bones that my #1 was my #1 so i let it fly anyways &lt; theres no harm in trying. But just be sure that your number 1 is your true number 1. Nothing worse than getting caught in a lie this early in your career</t>
  </si>
  <si>
    <t>how do you view cell edit history? not seeing it when I right click &lt; when I right click it says "show edit history [New]" &lt; some of these cells go from 0 to 2 then 2 to 4, ive seen 0 to 4 (UCLA), just don't trust these things. Bottom line it shouldnt effect your decision. Rank where YOU want to go. Period.</t>
  </si>
  <si>
    <t>So the 0 to whatever numbers are likely real. The tab had some data, then someone deleted it, then Sam restored it. All the schools that had 0 -&gt; large number jump all happened at 8:19am. My guess is that's when Sam restored the tab and the data was recorded as a jump. There are some other more questionable jumps (e.g. 2-&gt;4) that are snakey</t>
  </si>
  <si>
    <t xml:space="preserve">&lt;ive had suggestive emails but nothing explicitly saying "ranked to match" &lt; There are also communications that are sent to some applicants but not others. LSU-shreveport is an example. Except they sent the email to more applicants than positions. </t>
  </si>
  <si>
    <t xml:space="preserve">I think a better indicator would be last years top 3 survey, but even that is not really accurate. Regardless your rank list should not be influenced by other people's preferences </t>
  </si>
  <si>
    <t>I think last year's top 3 ranklist survery is the best indicator of "applicant deirability" of a program.  It's not necessarily the best training or most prestigious. And for sure not the "best" for any individual person. If people have suggestions to make this year's survey better, there is still time to make changes. ---sam</t>
  </si>
  <si>
    <t>What questions have people been asking their home program?&lt; i havent talked to mine &lt; I mean on interview da&lt; i just deflected and made small talk</t>
  </si>
  <si>
    <t xml:space="preserve">What programs are the "upper tier" for peds experiences during residency / setting you up well for peds fellowship? I thought I had a good idea of this but now I'm not so sure...&lt; minnesota, cinci +2 &lt; UW, colorado &lt; Utah&lt;Evms &lt; MCW &lt; NW </t>
  </si>
  <si>
    <t>By Peds experience you mean LTRs right?</t>
  </si>
  <si>
    <t>Anyone planning international trips after match? looking for suggestions for backpacking / hostel type. i've heard SE asia is good in the april-may time frame &lt; really..? + 3 &lt; I thought a lot still have mandatory 2 week quarantines upon arrival? &lt; this also seems just a bit out of touch +1 &lt; there's literally a global pandemic. chill w the travel, friends +2 &lt; I understand being cautious, but this may be the last time in your life to really travel for a few weeks straight. If you have the vaccine and continue to wear your mask, enjoy life. Life is short and you have to live safely, but still live. SE Asia is the coolest place in the world imo. &lt; "Enjoying life" stops when it infringes on the lives of other individuals especially the elderly and immunocompromised. We got the short end of the stick with our MS4 year being during a pandemic, but it doesn't give us the right to do international travel. Drive to a national park instead. The US has some of the best outdoor experiences in the world.</t>
  </si>
  <si>
    <t xml:space="preserve">Save the money for vacations in intern year or for a post-residency, pre-job trip. Please don't travel and then start internship (unless something drastically changes) &lt;+1 &lt; I understand, but we have a vaccine now and by May, maybe herd immunity will start to set in. I get the hesitation though. &lt; right, at somepoint in time, we'll have to start transitioning back to normalcy. I understand that the primary endpoint of the trial is clinically detected disease, but virologist have mentioned that the vaccine likely confers some benefit against infection and infectivity. And, I don't think we'll ever be able to get a definitive answer to that latter question (what would the experiment be? regular intervals of PCRs for all trial participants? then taking their material and trying to infect tissue? just too hard to do.) We'll likely have to get back to everyday activty without that info, and mainly go by vaccination rates and daily case load. And around May/June, it may be possible that we made a significant dent. We just have to see. &lt; NYT article suggests until AT LEAST the summer. Right, we have to transition at some point, but CLEARLY this is not it, and even if it ends up being the case where it is safe by post-match (i sincerely hope 54 days is enough), that does not mean that it is wise to start planning for it now &lt; Something also tells me that if there is a deep dent made into the pandemic, a hostel situation may still not be wise for a while afterwards &lt; btw, tracker for vaccination rates by country to watch the situation: https://ourworldindata.org/covid-vaccinations &lt;don't forget that if you go out of the country you care likely giong to have to quarantine for 10 days before you can start work mid-June. tah this onto the 2 week quarantine in many countries and i doubt an international trip will be both it. </t>
  </si>
  <si>
    <t>from a theoretical scientific standpoint a vaccinated individual is very unlikely to transmit COVID. experimental evidence to proove this, NO. reinfection and transmission rates in those who have recovered from COVID i think its a reasonable assumption. that being said, given the body count the people who make policy are being entirely rational by enforcing mask mandates and travel restrictions on everyone until the fully vaccinated rate gets over 70%. from what I'm seeing that will be late june or mid july.</t>
  </si>
  <si>
    <t>Just looking at the UCSD faculty and current residents, struck by lack of diversity (residents are mostly male as well). Thoughts on whether this will change or if it's reflective of the culture there? &lt; i've only heard great things about the culture at UCSD. i personally didn't find a lack of diversity. they have quite a number of female faculty and while the resident cohort is skewed male right now, you have to understand that it's hard to mediate that balance when you're a smaller program with 2/3 residents. they don't really get a say in exactly who ends up at their residency &lt; was also concerned about the diversity but was SO enamored with the residents when i interviewed. they're an amazing bunch &lt; i freaking love this program. my only hesitation is that it's pretty small with 2 residents per year and is a division under gen surg &lt; i heard from an attending who recently graduated from there - apparently they had even female/male residents, then matched a couple classes of males only, after which it may have been a self-fulfilling prophecy with females ranking them lower thinking it wasn't as supportive &lt; 75% of oto applicants are male and prob 70% are white and 20% asian. There is simply a hard limit on how diverse a program can be. &lt; where are these #s coming from? My interviews have been pleasantly close to 50% women &lt;- UCSD from a racial diversity is decently diverse with approximately 1/3 being considered URM. That being said, continued diversity is an active conversation at UCSD which is super important and theres always room for growth. As for gender diversity, theres defintiely room to grow. The people above are right: in the last 3 classes have skewed the male/female ratio just based on who chose to match at UCSD, but again, a good program acknowledges where theyre weak and works on improving it and that discussion is alive and active at UCSD &lt; ENT programs are all small enough that with women being a minority of applicants it's impossible to always get 50:50 every class no matter how hard you try. A smaller program having few women isn't reflective of culture, it's just reflective of them being a smaller program and the laws of probability.</t>
  </si>
  <si>
    <t>so this is an honest question, dont flame me. is there any reason a resident of another race or gender would be a more desirable co-resident. i undestand that more diversity in resident background may mean a program is more sensitive to diversity issues for a URM applicant. just trying to get other rationale as to why diverse co-resident is desirable. &lt; I don't think it has much to do with whether residents of another race/gender/etc. are more desirable per se, but if your race/gender/etc. identity is important to you, there's a certain sense of comfort that comes from knowing that there are other people like you at a specific residency program (whether residents or faculty). There definitely residency programs where I look at the list of faculty and residents, participate in the socials, interview and just think to myself, "yeah no, I don't think I'm going to fit in here" &lt;fair enough</t>
  </si>
  <si>
    <t>If the PC at a program hasn't replied to an email requesting interviewer contact info, is it ok to send a follow up email?  &lt; Yeah I think so. I've followed up on emails to a PC that I didn't get a response from. I think sometimes they just miss an email.</t>
  </si>
  <si>
    <t>anyone interested in connecting on social media so we can follow and support each others journey- I can make an instagram tab or something, this could also wait until after match day &lt; I'm down! Do we put our handle or something? I'm definitely down for this +1</t>
  </si>
  <si>
    <t>Currently debating between two programs for my #1. Do I really have to send my LOI right now? I'm not going to send it to both. &lt; I'm in the same boat. &lt; you don't HAVE to send one at all. If you choose to send one, the sooner the better, since you never know when the program decides to make the final rank lists.</t>
  </si>
  <si>
    <t>do people think applicants will match higher on their rank list than usual and programs with match lower this year due to hoarding? &lt; i am hopeful this will be the case, but will likely be on a program by program basis &lt; People thought the same last year and there didnt seem to be any difference. &lt; Match ranks are already super higher. Statistically if you match you have &gt;80% chance of matching top 5 on your ranklist. Idk how interview hoarding could make it much higher</t>
  </si>
  <si>
    <t>With more applicants overall this year, it's hard to say. Hoarding itself isn't a proven phenomenon for ENT this year. &lt; My only anecdotal evidence is that I've seen anywhere between 2-5 familiar faces at each interview day. &lt; I've heard this is true during normal interview seasons though. Programs are typically interested in similar applicants and applicants are typically interested in similar programs so you end up crossing paths with the same people</t>
  </si>
  <si>
    <t>arent programs just having more interview days than last year. sorta balances out, right? &lt;by my count this year there were 123 programs with announced interview dates and 359 total interview dates vs 119 programs and 293 interview dates last year. roughly 1 of every two programs added an interview day. ---sam</t>
  </si>
  <si>
    <t>Can some1 add more details to the UW call schedule? I remember the night float system, but didnt they have a 36 hr call or something outside of night float? Also, general plug for the calls tab. Essential quality of life info!! &lt; It literally has the info you were looking for on the call tab. Separate q8d harborview home call pool &lt; yes, i saw that &lt; I remember during the interview hearing 1 weekend/month you're on for 36hr call, then have the other 3 weekends off &lt; thnx! doesn't sound too bad</t>
  </si>
  <si>
    <t>So normally, the Trio Combines Section meeting is the last chance for MS4s to schmooze with faculty before rank lists. Its also usually the first chance for MS3s to schmooze with faculty to feel out away rotations. Its also my favorite meeting to meet all of you. Unfortunatly, its completely virtual this year, so informal chance meetups with otomatchers seem more difficult. Not sure if there will be any interest but I made up a tab where people can post their poster/talk info. Ill try to swing by everyone that posters/talks. If you get a chance come by my poster. ---sam</t>
  </si>
  <si>
    <t>how do we know which one is yours? :) &lt;be patient....I'm still registering for the meeting :) &lt; so I put my info on the trio meetup tab. trio hasnt sent out when my poster goes up so ill have to get back on this. &lt; Wait what do you mean swing by?  &lt;if you put up your poster, i will come look at it. if you put up your talk ill try to be in the audience.</t>
  </si>
  <si>
    <t xml:space="preserve">For anyone considering dong a research year, there are several programs that recently put up announcemnts on the original otomatch forum. Best wishes for the perfect match to you all.
---sam
</t>
  </si>
  <si>
    <t>Thanks Sam! Would you be able to provide a link or tell us how to get there? &lt;type otomatch,com into a web browser...Click "The Original Otomatch Forum" then look for Research Fellowships forum. &lt; Currently on a research year now between M3/4 years and it was the best decision of my academic career! Highly recommended it &lt; Another applicant here that took a research year, it was the best decision I ever made. Such a great time to chill, be productive, and set yourself up for success in the future!</t>
  </si>
  <si>
    <t>Anyone have the details of the call schedule for UF (florida)? Don't have it in my notes for some reason.</t>
  </si>
  <si>
    <t>q6d (jr call for pgy 2/3, sr call for pgy 4/5); share trauma with omfs and plastics &gt; awesome thanks!</t>
  </si>
  <si>
    <t>Anyone on the WashU tour right now? Mine says it is "waiting for tour guide" &lt;also still waiting &lt; same +1</t>
  </si>
  <si>
    <t>Also anyone on this interview day have a weird experience in the resident interview room? They seemed very disinterested and gave one sentence answers to everything lol&lt; I think it might have been Zoom fatigue, they seemed pretty cheerful during the initial presentations &lt; how about the facial plastics room? that was beyond painful &lt; +2 &lt; it was like pulling teeth...&lt; i've noticed that later in the season when programs are nearing their last interview day, both faculty and residents seem to be less peppy. just another downside of this virtual season and zoom fatigue +1 &lt; and applicants* &lt; definitely, just makes it hard to get a read on residents/faculty &lt; I think I notice this more when programs have consecutive days of interviewing as opposed to a couple of days in between &lt;this happens in non-zoom years. once you get into double digits, everyone blends together. &lt; on the other end of the spectrum, I interviewed at some programs that started their first interview later in the season, and they still were anxious and eager for their first one, while I'm like over it already</t>
  </si>
  <si>
    <t>Can any home students comment about Mt. Sinai? Thanks!!&lt;and UPMC too please! &lt; hopkins too please! &lt; comment where?</t>
  </si>
  <si>
    <t>How do your resident interview rooms go? Does being told that "we really like you and hope you also rank us highly" mean anything, or is that said to everyone? &lt; i've heard that probably at every interview and often from multiple rooms. wouldn't read much into it. think its the polite thing to say +1</t>
  </si>
  <si>
    <t>Can anyone post an impression for UTHSC tennessee?</t>
  </si>
  <si>
    <t>Does anyone know of current residents who never sent a LOI but still matched at their number 1? &lt; 3 from my med school last year (all in top 10programs) &lt; 1 at my school</t>
  </si>
  <si>
    <t>Lots of people</t>
  </si>
  <si>
    <t>Timing for sending letters to our top program? Can we begin to send these out now if we are done interviewing? &lt;my mentor said yes. To actually do it this weekend &lt; how do you phrase it if a program is not your number 1 but still ranked very highly? top 3 &lt; i wouldn't send it if it wasn't #1 &lt; +4 &lt; who do you send to? PD, Chair, PC? &lt; idk about you guys but I'm overthinking this and stressing more about this than maybe I should. A big part of me says this letter wouldn't make much of a difference but then the "what if" train rolls in. I haven't sent any communication yet and I also worry that programs will assume that lack of communication is a lack of interest if so many students are sending it</t>
  </si>
  <si>
    <t xml:space="preserve">&lt; Agree, dont send unless it's #1. Also if you dont send it early the rank committee has likely already met and has their rank list finalized &lt;how are you all getting hte faculty emails? &lt; contact the program coordinator </t>
  </si>
  <si>
    <t>If your home program is your #1, are you reaching out to PD/chair only or faculty mentors as well? &lt; I would talk to everyone who I have a good connection with in addition to the PD/chair tbh. full court press</t>
  </si>
  <si>
    <t xml:space="preserve">current resident here. i can only speak for my program, but we fill out scores for each applicant on interview day and I believe many other programs do as well. I don't think these emails really help at all, so don't stress.too much about them </t>
  </si>
  <si>
    <t xml:space="preserve">Some resdients have mentioned that it is well known in the field that residents at Hopkins don't come out surgically strong...have others heard this as well? how can you measure this? &gt; People say the same thing about Stanford, MEEI, etc..My guess is that those top tier programs are very exceptional and people say that because they have nothing else negative to say. I would take that with a grain of salt. &lt;there are places were the surgical volume is higher and thus residents get more comfortable with key indicator and likely other random surgeries. That being said, people say you get excellent ENT training everywhere, then knock the surgical training at highly regarded academic institutions, probably a little cheap shotting there &lt; hopkins residents have been known to be fired from fellowship due to poor surgical skills. this is recent history too &lt; where? lol what happens if you get fired from a fellowship? &lt; We fired a hopkins resident who came here for fellowship. Can confirm. &lt; this is a huge indictment on the training at these programs. coming out of hopkins and not being able to practice independently or pseudo-independently as a fellow is a huge red flag&lt; why is hopkins ranked so high on doximity if they don't come out as good surgeons? wouldn't the ent community not vote for them? &lt;Resident here - for the record doximity rankings are highly skewed toward programs that send people into academia, as the surveys that are administered for program "reputation" are heavily swayed towards academia. i.e. graduates in private practice do not receive or answer the surveys. When the doximity survey comes out, large academic programs (like my own) will email all alumni that graduated from the program to try to improve response rates and scores. It's all a game. Would not make any decisions on the quality of surgial training based on doximity programs. If anything it's a good measure of how many graduates of the program remain in academia in a research or clinical setting &lt; I do think there's something to this, there are a bunch of programs with much higher surgical #s than hopkins/meei/stanford/etc. They also spend like 8 months doing research instead of the more average 3 at other programs. with that said, the best H&amp;N surgeons at my program did residency (+ fellowship for some) at hopkins. i don't think it's the best path for someone who wants to do general/community ENT but if you want to do a fellowship, it's hard to pass up hopkins and you can definitely be very competent coming from these programs. &lt;- A hopkins grad doing head and neck fellowship was recently fired because he could not independently do a neck dissection or really name any of the muscles in the neck. He's now on staff as a genaralist at Hopkins Certainly not the case for all residents graduating from that program, but my impression is that in order to gain good surgical training there a resident needs to go above and beyond to seek opportunities and autonomy in the OR. it's not the norm for every resident to graduate feeling comfortable with neck surgery. &lt;- i heard there were also a LOT of personal problems with this individual though (and personality clashes). Also, a hopkins grad was taken for the same fellowship the next year who was great and had none of the same issues.&lt;- There are other academic programs out there with a reputation for training excellent SURGEONS and have a big name in academia) </t>
  </si>
  <si>
    <t>&lt; I've talked to a bunch of attendings who trained at places like Stanford, Hopkins, MEEI, etc. and they said both the best and worst surgeons graduate from those programs b/c it's really easy to just focus on research and fall through the cracks in terms of surgical skills. If you're motivated to become a great surgeon, you can definitely achieve that at these programs, but the onus is more on you to pursue getting good as opposed to other programs where the default is that you'll graduate as a very good surgeon &lt; The PD at Minnesota trained at Hopkins and mentioned that she felt that her operative experience at Hopkins is not as robust as Minnesota's. At other places I've interviewed at (some far lower ranked), they still send residents to top fellowhips (Michigan, Iowa, Stanford, etc). This has more generally been the case I think. &lt; spent some time at top academic place and middle less academic, trainees at the latter seemed stronger surgically in general &lt; hopkins and stanford interviewers both mentioned to me that they've been focusing more on surgical experience recently since like ~10 years ago, it wasn't uncommon for their residents to fail inservice exams. the recent hopkins grads I've met have all been really excellent. &lt; I've heard from three different chairs that they trust individuals from Ivy's less than from big state programs, because they've had bad experiences with the grads not having great work ethics and being able to keep up with the rigor of an extremely surgically heavy program</t>
  </si>
  <si>
    <t>Seems fairly intuitive that a patient who seeks a Hopkins or meei referral wouldnt want a trainee operating on them.. I wouldn't if I were paying top dollar. &gt; Do patients really get that decision? I have a feeling it's an understanding that's more subtle. &gt; Hopkins attending here. Patients rarely request this and when they do, I tell them that we do it the same way every time, which involves residents. I tell them that when we change the system, errors are more likely.  I am in the room for all surgeries (we are not allowed to run multiple concurrent rooms here), but let the chief/fellow take the resident through the majority of the case.  The senior most trainee and I then do the more complicated portions together.  I graduated from the residency at Hopkins and feel I got excellent surgical training.  You do need to take the onus on yourself as others have mentioned, but I would expect this level of independent commitment to trainiing regardless of where you train.  &lt; thank you for responding.  I love your phrasing andrealtingit to safety issues. i will have to remember that.</t>
  </si>
  <si>
    <t>in an effort to chat about more positive things: what was your most heartwarming moment during this interview season?&lt; loll i dont think i have one to share.. &lt; hearing some quotes from letter-writers (felt special) &lt;pajama pants during interviews &lt;seeing pets or babies on zoom :"&gt; a PD and chair sharing that they also experience imposter syndrome from time to time, hearing them say that meant so much to me &lt; attendings talking sincerely about how proud they are of their residents +1</t>
  </si>
  <si>
    <t>&lt; I was struggling in my Miami interview (12/12), and an applicant from MD spent a few minutes of her break to help me get back on my feet; really turned my whole interview season around &lt; That's really awesome!&lt;This is wholesome. Put this in the compliments section if you're comfortable with it! &lt; Done! :)</t>
  </si>
  <si>
    <t>What do you guys think about the Cincinnati interview? I was really disappointed... &gt; why? interviewing tomorrow&lt; not OP but was also a bit let down. Posted in impressions &lt; What kind of "borderline offensive" questions? &lt;third applicant, agreed. sort of a letdown from an interview perspsective &lt; Applicant that just interviewed. I actually really enjoyed my coversations. To each their own I guess +1 also enjoyed very much&lt; same here, had one room that was slightly weird but I think that was 90% due to me</t>
  </si>
  <si>
    <t>I am sorry to hear that some had a negative experience. It's making me question my positive one. I thought everyone seemed really down to earth, both attendings and residents. The residents clearly were a family. That said, the chair definitely has his foot out the door. &lt; I had a great experience as well, I wouldn't discount your impression.  The chair really seemed to love getting to know applicants and was clearly enjoying his last interview season. +2 &lt; Interviewed last year at Cincy. Pensak is the man, residents are awesome in person. Patil is a huge asshole. This sentiment was pretty universal among the people who interviewed last year. &lt; patil is an ass. &lt; any particular reason? &lt; He was super nice to me, but could be just another example of not knowing what you're going to get until you get there. &lt; +1 &lt; Also super nice, friendly to me, joked around a lot.</t>
  </si>
  <si>
    <t>Is the Cincinnati interview in EST or Central?&lt; EST</t>
  </si>
  <si>
    <t>i had a friend in another specialty who sent a email to her second ranked program last year telling them they were second on her rank list and she ended up matching there. that program obviously looked favorably on her email, do you think ENT programs would do likewise? &lt; probably depends (most of the time it does nothing), but do you think they moved her up at all or was she always gonna match? &lt; well if she sent an emial to her number two i'm guessing she sent one to her number one as well. guess it didn't work for them? lol&lt; haha yeah she didn't match at her number one despite sending a love letter. to be fair her number 2 was a lower tier school and she was coming from a top program so i think they might've jumped on the chance to match her. just don't know if the situation would be similar for ENT with how competitive things are these days</t>
  </si>
  <si>
    <t>Resident here. Our program is making the rank list right after the last interview and it will not change again. Since the rank list is a consensus among the faculty, the only way a #1 letter will change your ranking is if you get it in before the rank list is made or if they meet again to discuss, which is just unlikely to happen. I would imagine many programs work similarly. Make your intentions known early if you intend to commit. The likelihood is the #2 email just happened after the rank list was made and didn't affect rank. If you told us that at our program before our rank list was made it would definitely hurt you, probably a lot, but may not drop you out of the possibility of matching if you're otherwise very strong. &lt; you would be dropped lower on the rank list because the program is your #2 choice? why?? #2 is still very high... &lt; At our program a #2 email probably would help or hurt you. But a #1 email EARLY would definitely help you. We also meet very soon after the last interview &lt; Another resident here, our program actually meets much later than the last interview for whatever reason. But a #2 email would be pretty "meh, okay." Probably wouldn't hurt you much tbh, but it's human nature to be bummed when you find out you aren't someone's favorite &lt; meh, LOIs sound like a crapshoot. Honestly prefer the application cap system so programs know you're more likely to be interested, and a signal system where people are encouraged to use it on programs they are actually interested in &lt; Another resident. Before you say anything to them, every program is arrogant and assumes they're your top choice. They interview dozens of people with the same assumption. When you tell them you ranked them less than top, they interpret it as "oh they're not interested in us." I can't say it will drop you in rankings definitively but I highly advise you stick to sending a number 1 program letter. That one can only help, others carry potential to hurt.</t>
  </si>
  <si>
    <t>&lt;all this tells me is that it really sucks if  you interview at one of your top choices early in the cycle, because you can't say anything until you're done interviewing and may have missed the opportunity (esp if they rank after their last interview, and they finish interviews early)</t>
  </si>
  <si>
    <t>so those who had to "perform" during an interview, curious if this was primarily female applicants? this happened to me and a fellow shENT applicant &lt; what do you mean perform &lt; Male here and was asked to almost every single interview &lt;+1 ditto tick...boyo and asked to perform. Wasn't bothered by it, had fun, gave em a little show and told them next time they'd have to pay &lt; I purposefully took instruments out of my room so I wouldn't be asked to perform. If you say you play guitar and have one standing behind you, I don't think it's terribly uncommon to be asked to play.</t>
  </si>
  <si>
    <t>&lt;I was grilled on one of my hobbies. It's across the board +1 &lt; Also grilled on my hobbies. I've been asked to play guitar before. Male. &lt; spoke Spanish for half an interview, also male.&lt; Guitar guy, you were basically begging to be asked....  &lt; which interview had you speak spanish?&lt; not OP but also got asked this. don't wanna out myself but i'll say it was an east coast program. luckily i know spanish even though i may come off as a gringo &lt; don't put Spanish down, if you can talk to a patient on rounds in Spanish. For all upcoming applicants- DO NOT LIE &lt; i’m fluent in spanish and play guitar and not a single program  (&gt; 10 II's) asked me to speak it or play a song ¯\_(ツ)_/¯  &gt; you must just ooze spanish-speaking guitar player so they didn't have to test you</t>
  </si>
  <si>
    <t xml:space="preserve">i know a PD who interviewed a resident entirely in Portugese after it was notes on application . They matched there. Just remember that EVERYTHING on your application is fair game </t>
  </si>
  <si>
    <t>sew</t>
  </si>
  <si>
    <t>Can someone tell me how up-to-date is the stats tab in terms of # of IIs right now? &lt; I last updated in early december, and haven't really touched it since then since nothing happened lol</t>
  </si>
  <si>
    <t>incredibly out of date &lt;thanks for the reply, applying this year and sitting here in my anxiety already lol&lt; it's extremely misleading. I know several people that have less than &lt;6 that have not posted on otomatch. &lt; I had around 16 but with average-ish stats and I didn't post it- don't look into it too much&lt; yeah only 12% of applicatns this cycle posted, so extremely low response rate and potential for selection bias. i'd say it's close to useless</t>
  </si>
  <si>
    <t>who's doing a number one letter yes (+3) no (+7)&lt;Considering +1, considering but dreading it +3</t>
  </si>
  <si>
    <t>Can someone restore the call schedule tab? &lt; +1000 &lt; omg yes, the reality is settling in &lt; why did some1 delete?? critical info</t>
  </si>
  <si>
    <t>Done! Hope I didn't miss anything. Make sure to update the tab based on your interviews &lt; you da bomb. Thanks!</t>
  </si>
  <si>
    <r>
      <rPr>
        <rFont val="Calibri"/>
        <b val="0"/>
        <color theme="1"/>
      </rPr>
      <t>Any HY info in IU's "how to rank programs" session</t>
    </r>
    <r>
      <rPr>
        <rFont val="Calibri"/>
        <b/>
        <color theme="1"/>
      </rPr>
      <t xml:space="preserve">? &gt; </t>
    </r>
    <r>
      <rPr>
        <rFont val="Calibri"/>
        <b val="0"/>
        <color theme="1"/>
      </rPr>
      <t xml:space="preserve">big on gut feeling/where you feel you would fit. personally struggling with having a gut feeling virtually but maybe just me. </t>
    </r>
  </si>
  <si>
    <t>define your values, most people practice in the area they train</t>
  </si>
  <si>
    <t>Does Vanderbilt have a post-call day? &gt; sorta, they said if you were slammed while on call you'd get a post-call day. Their call is extremely busy but is made up for by being q10 &lt; yes, they do &lt; wow, q10 call? thats insane &lt; Duke has like q8 call too&lt; imagine 3 call days a month... damn &lt; you are definitely not guaranteed a post call day, the call is tough but yes it is infrequent &lt; they do give a post call day, it was mentioned in the presentation and on the slideshow &lt; chief resident told our group it's not guaranteed but does happen &lt; It is home call. If you had a rough night they will get you out early</t>
  </si>
  <si>
    <t xml:space="preserve">has anyone heard back about ASPO abstracts submitted for the annual meeting? </t>
  </si>
  <si>
    <t>Not yet, was also wondering+3</t>
  </si>
  <si>
    <t>one of my interviewers made me sing, i honestly was so shocked (yes on hobbies) &lt; wut.. that is a reason for DNR right there +1 &lt; Why DNR? If it's on your hobbies it's fair game. Sure it may be annoying to be asked to but its something you wanted to showcase when you wrote it I suppose &lt;on the other hand, should applicants be expected to perform? its another stressor on top of virtual interviews and what if they didnt warm up? vocal warmups are a thing&lt;one could say that interviews are a performance in themselves &lt; also had to sing and play an instrument..at two separate programs &lt; instrument? did you have it in your background or something...? &lt; I've been asked to sing, followed by a very quick "I'm completely joking, that would be ludicrous to ask you to do that in a virtual setting."&lt;second OPs experience, an interviewer made me sing and was not joking, was a turnoff &lt; I third this, I have also been asked to sing. Depending on how they phrase it, the experience can definitely feel very "Tell me a joke, clown!" ... not the worst thing that could happen in an interview but certainly strange at times +1 &lt;exactly, im not a monkey here to entertain you&lt; if it's on your hobbies i think it's fair game &lt; This comes up every single year, if you wrote about it in your hobbies/app, it's fair game. &lt; did they ask you to show your dogs and ponies? &lt;seriously where do we draw the line. no other professional interview expects a freaking performance from applicants &lt; Hmm, good points &lt; lol as someone who has done other professionial interviews, I have definitely been asked to demonstrate my talents. It's honestly no different than havin "speak Spanish" on your application and being asked to switch the interview to Spanish for a portion of it &lt; Somehow I've never been asked to speak Spanish either -- guess this year I got lucky &lt; I think speaking Spanish is a skill that has utility in the job market, just like coding or going through a 'case' - it makes sense that they would ask you to demonstrate it. Singing on the other hand... &lt; I've been asked to "perform" in 90% of my interviews and didn't think much of it, actually enjoyed the opportunity to do so. But interesting hearing other's experiences. I respect your perspectives  &lt; I don't think anyone is trying to be malignant in these things -- probably just giving you a chance to show something that's important to you. Still... it does feel pretty weird -- especially over zoom &lt; I was asked to demonstrate camping, so I had to set up a tent and sleeping bag and stare up at the stars decorating the night sky.&lt; you can't be serious</t>
  </si>
  <si>
    <t xml:space="preserve">Lol is it on your hobbies?&lt; I have been asking about my hobby so much. &lt; I have been asked to demonstrate my hobbies, but none of them are performative and I'm kind of grateful for that &lt;same. I do understand where the rest is coming from, but maybe if you put it in your hobbies, the interviewer thought that's something you'd be proud to show off and wanted to give you an opportunity to do so? </t>
  </si>
  <si>
    <t>if you tell a laryngologist that singing is one of your hobbies you wil be asked to sing.  if you tell a FP surgeon that you have a youtube makeup channel expect critiques of your recommendations and technique. if you tell an otologist that you write computer programs or do electronic projects they will ask you about pi vs arduino and C vs python.&lt; Do otologists have a reputaiton as programmers? I never heard of that &lt; lol this is such a shitty mentality to think that this okay &lt;otologist are the supernerds of ENT. as a stereotype, more CS and EE majors than renaisance literature and gender studies. but that is a huge stereotype check out the abstract titles from an ARO meeting and you will see why there is a stereotype. &lt; presenting at ARO is a whole other world than COSM. its wild&lt;ARO ftw</t>
  </si>
  <si>
    <t>Stop using applicant email lists to farm out responses for your project. Definetely should go in name and shame+1000, they didn't even have the courtesy to state application status(granted it's a rejection) &lt; I mean it took 20 secs and at this point the majority of programs have "ghosted us" which should be assumed to be a rejection&lt; ya personally i love reading MedEd research related to otolaryngology. call me nerdy but i'll gladly fill out any survey if it leads to some interesting pubs&lt; this was a purely selfish survey.. not related to meded at all.&lt; true</t>
  </si>
  <si>
    <t>Sorry, but I just dont think you should be using our emails to spam us social media research surveys. I sent and paid for my applicaiton to be sent in confidence, not to be put on a list for residents to farm replies. Want to do a survey? Post it publically or offer compensation.  &lt;+100 &lt; it's reseach specifically about the applicants. How else would they market this? &lt;Post it on otomatch? &lt;is your inbox that sacred to you? &lt; How about a little common courtesy? Want to ghost us fine, whatever, its not uncommon. Want to ghost us and then spam our email so someone can pad their resume? Thats dumb and I will die on this hill.  +1 &lt; 100000% agree</t>
  </si>
  <si>
    <t xml:space="preserve">name ans shame the programs that do it fi you dont like it....or if you are really mad, conact their IRB. butyou cant do that anonymously. &lt; UTHSC </t>
  </si>
  <si>
    <t>So I've heard a few T32 programs reference getting additional degrees during this time (i.e. MPH). Can anyone speak to whether this is actually possible, whether it is funded, what the details of this are for specific programs? &lt; Well I can't speak to T32 programs but I know a couple of residents have been able to get MBAs at Kellogg during residency without having to take additional time off.&lt; i know at UW some residents get MPH&lt;You can do whatever you want with your T32's *(for the most part) as long as you can convince your Department it'll advance your academic career</t>
  </si>
  <si>
    <t>as an asian im always so shook when an asian faculty asks me things related or remotely related to asian things because i'm so used to avoiding talking about my asianness at all costs lol. anyone else relate? &lt; i actually really welcome these kinds of conversations. the asian american experience is very misunderstood and comes with a lot of preconceived notions. as a group, AAPI are generally overlooked, ignored, or silenced. you see this in Hollywood (though recently there has been more representation since CRA), in the lack of media coverage of Andrew Yang during his presidential campaign, studies that leave out statistics and data on Asians. with covid, even more obvious examples of this include everything from almost zero discussino in the press on the explosion of anti-Asian xenophobia and violence against AAPI to the lack of representation of asians in vaccine trials, etc. and if you look at the executive level, the bamboo ceiling is as real as the glass ceiling though aapi are seen as "overrepresented" especially in the entry levels &lt; +1 seriosly, was honestly scared for my safety at some points last year. &lt;a big part of how im evaluating programs is if asian faculty are on board</t>
  </si>
  <si>
    <t xml:space="preserve">as an asian i have no shame for my asianness &lt; same, I've had a lot of great conversations about asian stuff with non-asian faculty on the trail &lt; all of this +1000... also so many nonasian faculty wanted to talk to me about kimchi lmaooo &lt; love being asian! (in the same way some other people probably feel about their respective identities) I feel sad you feel that way, OP </t>
  </si>
  <si>
    <t>What is a good way for a non-asian to show interest in entering these discussion without being insensitive?  &lt; just ask questions! It's ok to not know about our culture, and showing interest only gets me excited to talk about it :D. A great place to start is food &lt; +1!! wholeheartedly agree :) also if you see someone engaging in unacceptable racist behavior, call them out for it. don't let them get away with that &lt; you can also compare/contrast your own culture to ours. For example, my friend and I talked about pierogis and dumplings together &lt; ask your asian co-residents about boba&lt;Im middle eastern and had lots of interviewers ask me about Arabic/where I'm from and absolutely love getting questions about it!</t>
  </si>
  <si>
    <t xml:space="preserve">Please be gentle calling people out. Some are really nice people that are interested but don't know better than to call people oriental,or call every asian chineese and innocently ignorant stuff like that. &lt; don't know how that's innocently ignorant in this century and given how old we are/education level &lt; cant tell if the OP of this box is being serious or a troll. I would be very offended if a fellow applicant were to call me oriental &lt; either way not a good look &lt;OP here, not trying to troll. grewup in mountain west, very white family, friends &amp; neighbors. one korean exchange student in my high school. didn't know oriental was not ok until in college. a romantic interest at the time had to educate me.just putting it out there that some very academically educcated people are still very ethnically naieve. educate people gently...think about how you want attendings to teach you. if they repeatedly make the same mistake or are resistant to correction then get serious. &lt; OP hopefully you are a force of change in your community back home, including in more modern day situations like when people continue to use terms like wuhan virus or china virus &lt;+1 &lt; Guys, OP is saying that improving these relations are about GENTLE motions. If you antagonize someone for using a non-PC term, they're more likely to be resistant to your suggestions. "Calling people out" can be very antagonistic. If I'm called oriental, I'll just kindly say "oriental is a pretty outdated and offensive term; I prefer Asian, or more specifically for my heritage, Korean." Not everyone knows that "oriental" is outdated and offensive, not everyone is on liberal-af reddit, and a lot of these people mean no harm and just need to be told nicely that their words are unintentionally offensive. &lt; honestly I am probably more to the left than even the most liberal person on this spreadsheet, but I am so sick and tired of people demanding the right to be offended by something. woke twitter and med twitter are disgusting in how they turn ignorance in to some victorian freak show worthy of public embarassment, and assuming that their beliefs are the accepted standard by people everywhere. this has nothing to do with protecting white supremacists, its just about the expectation that "if something offends me, then it must be wrong." all this talk about empathy in medicine seems to be hot air when it comes to these discussions &lt; preach! &lt;Asian and I didn't know "oriental" was offensive until recently lol &lt; It's one of those words that everyone says is offensive but there isn't a very clear reason. Nonetheless, I support not propogating the word since some people do take offense to it. </t>
  </si>
  <si>
    <t>As an asian attending in the midwest, you should learn to turn your offended-meter down. Plenty of patients in these bumblefuck towns are going to call you oriental or "a chinese" or whatever. If they have no malicious intent I dont let it bother me. They dont know any better. This IS different than faculty or residents who should know better, but I still try to give them the benefit of the doubt.</t>
  </si>
  <si>
    <t>So what was in the "DO NOT OPEN" package from Mayo or whoever that was? &lt; red pill and blue pill +3 &lt; it was a suture exercise</t>
  </si>
  <si>
    <t>Is there a social for MUSC?&lt; nope, time with residents is built into the interview day &lt; thanks so much!</t>
  </si>
  <si>
    <t>Has anyone been able to get into the WashU virtual tour? &lt;says "waiting for tour guide" for me &lt;ok now I'm good</t>
  </si>
  <si>
    <t>Anyone interview at Cincinnati - was the lunch a break or a presentation - I have the afternoon interview so not sure when to log on. Thanks! &lt; I'm logging in at 12:40 before the next overview session &lt; yeah I was also unsure about this but it seems like we just log on for the overview&lt; don't have to be there for lunch break</t>
  </si>
  <si>
    <t>don't have to be there for the lunch - that's for faculty &amp; residents</t>
  </si>
  <si>
    <t xml:space="preserve">So for people doing the Trio meeting. If you have a poster and may write up a paper, it HAS to be submitted to laryngoscope? &lt; Poster? no. Oral? yes &lt; I thought I read that if you ever end up writing a paper it must be submitted to laryngoscope first&lt; wait did trio decisions come out? I haven't heard anything yet </t>
  </si>
  <si>
    <t>&lt; is there a timeline as to when you can submit the paper to laryngoscope? like do you have to wait until after the meeting? &lt; I think you can now. believe the start date was sometime in december &lt; it may be useful to consider another journal or delay submission since they just got a ton of submissions from the oral presenters&lt; ya laryngoscope is getting swamped right now, acceptance rate has plummeted</t>
  </si>
  <si>
    <t>I read below that PDs have s kmome similar google sheet with their applicant ranks on there, similar to our top 3 tab. This has added another level of anxiety for me. &lt; I was only kidding! relax and enjoy the rest of your day :) &lt; oh my gosh. You literally have saved the rest of my day. Apparently my sarcasm meter is severely broken during this all.</t>
  </si>
  <si>
    <t>lol didn't believe it, but it's a really fun thought experiement haha &lt; no kidding lol. What a crazy thought.</t>
  </si>
  <si>
    <t>It must have been the PDs trolling us last night</t>
  </si>
  <si>
    <t>For the OSU person who recieved a call, were you a home student or did they indicate during your interview day that you were going to match? Any details please about the call. From Ohio but doing med school out west and want to get home. &lt; doubt they will give info as that would narrow down who they are. &lt; not OP, but i'm really wondering how much OSU typically falls down their rank list. &lt; I wouldn't be surprised every program falls to a moderate extent. Everyone has about 10 or so other programs to choose from.</t>
  </si>
  <si>
    <t>&lt;not trying to dismiss you concerns, but it's one person (who may be lying) and what do you to gain from getting more info? It shouldn't change your rank list in any way. If anything it just gives you more anxiety</t>
  </si>
  <si>
    <t>Lets lighten the mood with some fun memes&lt;I have a funny joke but its snot coming to me  &lt; lol's :D</t>
  </si>
  <si>
    <t>sam can you delete the garbage in the original chat tab &lt; such a shame that someone would post something like that &lt; what was the gist of it? &lt; graphic images&lt;private browsing window doesn't mean IP address isn't trackable. Someone who is good with computers should identify whoever did that &lt; unlikely able to be done. this is an anonymous sheet. &lt; thanks sam!</t>
  </si>
  <si>
    <t>I've deleted those garbage images. looks like the trols finally finally found our safe little corner of the internet. I saved a copy of the sheet as of now. Im going to have to look a little more into how to keep things safe. inthe mean time, if you see more garbage, clean it out.
---sam
PS-I removed editing privs for all of the old moderators.  If anyone is interested in being a moderator, please email me at otomatch@gmail.com. 
PPS-I dont know of any way to track down the trolls, so im not going to waste time on it.they probly used tor so its pretty much impossible to track down. and evenif we did, there is no way to ban IP addresses from this sheet.  we would have to go back to the old discussion board format or move over to slack.&lt; i dont think we should let any troll get to us. Just delete &lt;those images were just so disturbing it pushed me to think of nuclear options.  but you are right. just delete objectionalble stuff for now. and strong work to whoever thought of just making a new chat sheet. &lt; what were they? &lt; ah i see (description in post-interview comm). People are really horrible. I just dont get it. &lt;sounds like there were comments as bad or worse than the pictures. thanks for defending the sheet everyone.</t>
  </si>
  <si>
    <t>my hunch was correct. laryngoscope had a record number of submissions this year, an increase of 39% from last year according to the most recent editorial. makes me feel a little better about getting rejected &lt;Its funny, cause a lot of that actually ended up being accepted is garbage/not -clinically useful, &lt;Can we agree that most medical student research is performed to just check a box. Not all, but definitely most</t>
  </si>
  <si>
    <t xml:space="preserve">Just canceled Cleveland Clinic. Hope one of you gets it! &lt; !!!! Thanks! Out of curiosity, were you the person looking for a swap too? </t>
  </si>
  <si>
    <t>Cinci applicants for tomorrow-does anyone know whether lunch is a session we need to go to or just a break? &lt; I think you can log off considering there is another overview session afterwards.</t>
  </si>
  <si>
    <t>is there a tab in past otomatches where ppl posted what number on their rank list they ended up matching? &lt; someone also made a nice graph, really far down the sheet by now</t>
  </si>
  <si>
    <t>For 2018-2019 its in the Applicant Stats tab.but you will have to change the filter</t>
  </si>
  <si>
    <t>A plug to put info on dating scenes in the city reviews section  &lt;3</t>
  </si>
  <si>
    <t>on this note, are there any cons to living in Irvine? Irvine City Reviewer, please continue your review of the city :) &lt; I'd assume just being expensive. They have a stipend which probably helps at least somewhat, but that area of LA huntington beach and laguna etc aint cheap. But it's definitely beautiful. &lt; not sure your political views but I was surprised to find the OC is surprisingly red &lt; OC Native here, it's a red area but did vote blue in 2016. &lt; as someone from SoCal, I think Irvine is an amazing city (ideal imo apart from cost)&lt;dating would be hard in irvine just bc cost of living is high so less younger people</t>
  </si>
  <si>
    <t>So did the care package from vandy have a scrub cap in it? &lt;no idts</t>
  </si>
  <si>
    <t>Did UWash say/hint do not need to do write post-interview communication? I cant remember. Any other programs that said? Ugh... Shoulda noted it down in retrospect... &lt; yeah i'm pretty sure they said don't &lt; they didn't say anything at my interview lol&lt; I wrote them a thank you and they seemed cool with it &lt; OP here, ok cool thanks! What I vaguely recalled was they said thank yous not needed, but they didn't say anything strict, just wanted to confirm with you guys</t>
  </si>
  <si>
    <t>Interviewed at my number 1 a few days ago. In addition to a clear LOI to the PD, should I mention they're my number 1 in my thank you letters to the other interviewers as well? &lt; I dont see any reason not to(?) &lt; this might be an unpopular opinion, but what if PDs and attendings just really dont want to hear this from applicants, because it makes no difference, but they don't say anything to the contrary? &lt; theyve been through this process, they should know where we're coming from and at least not fault us for trying &lt; I was previously in the camp of not wanting to write it, but heck, probably will succomb. Seems like small effort, low risk for negative consequence, possible risk for benefit.</t>
  </si>
  <si>
    <t>its a lot of emails- i am not writing thanks yous to everyone- i dont think it makes a difference</t>
  </si>
  <si>
    <t>For the WUSTL virtual tour tomorrow before the interview, is that formal wear?</t>
  </si>
  <si>
    <t>out of curiosity were there any top tiers you went on where you didn't see the usual crew of suspects? wondering if it's the same 50 of us of if there's some programs where there's visibly more variation &lt; saw the same crew at top and at bottom &lt; just my two cents, interviewed at a handful of top tier programs and I would say I saw the same pp ( at leasts 50%) at "lower" tier programs and even the newer programs&lt; i saw some new crew at my west coast interviews (mostly california peeps)</t>
  </si>
  <si>
    <t>The SOAP prophecy may come to pass. &lt; been saying this for some time&lt; i feel like michigan had the most variation out of the ones i went on&lt; i really do think SOAP will be a thing this year, especially for programs that don't have many home students applying &lt; yall think there will be ENT soap spots? i kinda doubt it based on number of overall applicants&lt; yeah, i think it has to do more with a lot of programs interviewing the same people. that's why Pitt had to SOAP a few years ago  &lt; hm, i guess that makes sense. we'll have to see when the day comes! lol &lt; would love to start a betting ring on this</t>
  </si>
  <si>
    <t>Of the 30ish applicants who have filled out the Top 3, 27% of them have ranked Sinai as #1, wtf &gt;I dont think thats actually a troll either, seems legit  &lt; Sinai still has 48 more people to interview too, brutal &lt; could just be the home students tbh. of which there are MANY &lt; Since they matched so many home last year (4/6) i'm wondering if they'll try to take it easy this year&lt; they probably gave them contracts like uro...(JK) &lt; the number went 1 to 2, then 2 to 4, 4 to 5, 5 to 6, and then 6 to 8. So unless someone is entering for themselves and another applicant at the same time (doubtful), I'd say someone is trying to game the system... &lt; just goes to show how useless this tab is lol &lt; just FYI the version history does not save every change individually. It does it in discrete time units. So if you are looking at the version history and seeing it go up by 2, that most likely means that 2 people edited it in that time since a version was last saved. People are being a little fast to jump to conclusions about this.</t>
  </si>
  <si>
    <t>It also doesn't make sense to me that you guys are all ranking the SAME Places 1, 2, and 3. I'm calling BS on this data. &gt; idk i mean the people who fill out and follow otomatch and want to post their top 3 probably fit the mold of people who would rank those kind of places highly. i don't think that tab is 100% authentic and factual but i think there is some truth in it  &lt; if you click edit history, you'll notice the larger numbers tend to jump upwards. E.g. 2 -&gt; 5. You guys should quit trying to intimidate other applicants (sneks). If you understand how match works, then you'll rank your fav #1 even if everyone else does too. &lt; I personally support the tab, but yeah one of the schools went from 0 -&gt; 4... like how? why? &lt; The 0 to whatever number is likely because the tab was originally deleted and Sam had to revive it. &lt; in a good spot right now in terms of number of interviews and feedback on interview performance. however, seeing the sinai number quoted here does make me feel like shit and sows doubts. just tuning that info out as much as possible when deciding between my top choices. perhaps if possible, better to keep the chat regarding strategizing with top 3 data on that page &lt; it shouldnt. rank on your preference not on how others are. if you are feeling good and think you did well, it won't matter if everyone else ranks that program #1 too. &lt; I know it shouldn't. Still in the mindset of picking by the program ill be most happy. nevertheless, it implants some doubt in your head that you may not be as good as the other large number of people ranking it #1. Also knowing people are adding 2 at a time to possibly dissuade you (perhaps by mistake, but who knows), is not a pleasant feeling. As someone trying to be as cordial as possible throughout this process, it just feels a bit off.</t>
  </si>
  <si>
    <t>Okay real talk are people REALLY going on more than 16 interviews? I capped out at 11 and am EXHAUSTED. Honestly can't imagine doing more&lt; last week was rough for a lot of us. in retrospect i shouldve canceled more &lt;yeah, in hindsight, attending 35 interviews was overkill...lol &lt; this must be sarcasm lmao&lt;yeah, it was sarcasm haha, just trying to lighten the mood. Sarcasm is hard to get off over otomatch clearly &lt; wat iz sarcasm</t>
  </si>
  <si>
    <t>Vanderbilt interview was a dream. Their residents are amazing. GIDDY &lt;+3 &lt;Didn't interview, why was it so good &lt; zoom is awk, but even through it you can tell how much they care about each other and just seem so happy. The attendings are all giants in the field but so down to earth and kind. Pretty spectacular program all around &lt; yeah the pgy1s and 2 all together having fun was so cool to see! &lt;idk i feel like most of the other programs I've interviewed at had some of the same comraderie (or even more) between residents and with faculty. &lt; really? I thought they were some of the best in terms of realness &lt; this is just my two cents, but of course with that culture + the academic powerhouse it is- I think it's def desirable. As someone with interviews at the "top and bottom" i've felt (if that's even possible) incredible culture at a handful of others &lt; loved my interview. They are all intimidatingly cool&lt; yeah it seemed genuine. this is one interview day that bumped the program way up on my rank list &lt; The residents were incredible. Did the faculty feel engaged to you? I wasn't sure if it was disinterest or just having so many interviewers per room &lt; faculty knew my application better than anywhere else, i loved my conversations there. super open and easy to talk to. residents were clearly amazingly tightknit group, would be so so awesome</t>
  </si>
  <si>
    <t>Vanderbilt jumped to my #1....I kinda wish I didn't love it so much because it seems like it would be impossible that I match there</t>
  </si>
  <si>
    <t>Just curious, any1 had co-applicant start boasting about their app unprompted (e.g., research). Saw this in the other specialities chats (e.g., uro), but haven't had 1 experience like this yet. Maybe we're just more polite than the average specialty. &lt; someone mentioned a while back that there were applicants bragging about the number of interviews they had during the applicant room time &lt; oh</t>
  </si>
  <si>
    <t>Anyone else feel that interviews probably don't matter much this year? I feel like I crushed my interviews but it sounds like everyone feels this way.  &lt; honestly I REALLY don't know. I hear both sides: rank list is pretty much set before itnerviews and then they move slightly after, others (including one PD I interviewed with) say that all interviewers are on even playing ground. I think it's just program dependent. Have others heard differently?&lt; most of the time rank list is made after the interview but it is based on your whole application. at most places each faculty uses a sheet to score you on things like research, letters, and volunteering. so interviewing is only one part of the puzzle &lt; this sounds like the most common, based on the brief summary PDs provided during pre-interview presentation&lt; ya like at WashU you could see faculty typing their scores into RedCap after each interview. At Mayo Clinic each faculty gave their score sheet to the PC at the end of the day. Pretty common</t>
  </si>
  <si>
    <t>how to know if interview vs applications maters more to your interviewer:
Attending #1: so tell me about yourself?  why our program? = interview is only thing that matters
Attending:#2: I see that you did research on esthesioneurblastomas. tell me more about your CSF leak rate? or you volunteered at a homeless cliinic during second year of med school.  tell me what you learned from that experience. = holistic review, everything matters &lt; wow this theoretical applicant is creepily similar to me.. i feel like you've been watching me...
Attending #3: wow, that is quite a step1 score. or did you have a bad day when you took step 1? = step 1 is all that matters &lt; I had an interview room where the interviewers in 2 rooms were blinded to our application to prevent bias when they heard our answers, but the other rooms were familiar with our app. I thought this was a nice mix</t>
  </si>
  <si>
    <t>&lt;I would disagree with this. I had the majority of attendings ask me "why our program" and I swear half of these interviews don't count for anything, but perhaps that's just poor interview technique on my end. Seemed like a lot of rooms were about explaining parts of their program and attendings usually had something in mind that they wanted me to ask them about.</t>
  </si>
  <si>
    <t xml:space="preserve">Okay so clearly a few of us did, smh lol", within "Got asked how many interviews I have 3 times today. And was pressed for an actual number when I tried dodging lol &lt; by home program or by interviewer? &lt; Interviewers (not my home) &lt; what are interviewers looking for when they ask this question? are they trying to gauge if you are also a desireable applicant to other programs? i don't understand why it would be important for an interviewer to know how many interviews you've gone on, it shouldn't really play into whether they like you or not. &lt; it's also a match violation - could definitely report them lol&lt; what program was it that asked? &lt; A top 20 (doximity) program. And I agree, I don't understand why the # of interviews I have should play any role into their ranking of me :/ &lt; so sinai or pitt? &lt; um yeah probably which one though &lt; i can tell you vandy didn't pull any shit like that &lt;Such a tricky question to navigate, you don't want to say too little because that makes it seem you are undesirable, but not too many to look like are not hoarding and that you have better option &lt; would be funny if it were Sinai and their ENT program got banned from the match just like urology &lt;generic response "I had interest from 20+ programs, but decided to only do interviews at my favorites. YOU are my favorite" &lt; OP here, and it was actually Vandy for me sooo...and ya, tricky to navigate. I gave a # and wasn't sure how it was perceived. Overall great interview experience. &lt; also got asked this +1 &lt; omg haha vandy did not ask me that +1 &lt; whelp i guess they didn't want me lolll (but crying)&lt; lol i thought the same thing (or does that mean they did want us) </t>
  </si>
  <si>
    <t xml:space="preserve">definately a match violation. but its sorta like dating someone and asking about exes. they are gauging how competetive you are. more interviews means if you like them they are more likely to get you. but more interviews means you are more desirable overall. &lt; do people really think # interviews would in the end affect rank list? I highly doubt it. &lt; maybe interviewers use it as a gauge to see how you handle being put in an unethical situation? </t>
  </si>
  <si>
    <t>since we all know how many interview dates they have and how many applicants per date....maybe this is the programs' way of trying to level the field.</t>
  </si>
  <si>
    <t>Just a pep talk for those who are strugging with this process. But as people have said before, if you got an interview, they want you for some reason. And more importantly, programs do not know how many interviews you have. So even if you have 5 vs. 10, or 10 vs. 15 (if you're like me and compare yourself to people you know), while it's hard for that to cast doubt on your own competitiveness, remember that programs DO NOT KNOW THIS. Just keep this in mind.&lt; if low tiers knew how many interviews we were going on i wonder if they would still want to interview us &lt; I feel like they can see right through the hoarders lol &lt; Haha how so? &lt; a little bit, like when they say "we know you have a lot of options" as a generality&lt;an interviewer said this to me and i certainly do not have a lot of options, damn maybe i should have just corrected them</t>
  </si>
  <si>
    <t xml:space="preserve">Anyone else thinking about putting their home program (not a top 20 program) as their #1? It feels like a waste to go through this whole interview process and not rank top institutions higher but I feel like they're the happiest residents I've met and the attendings are all excellent. &lt; you do you! if you found a good fit and want to stay there, don't feel pressured to choose somewhere else due to rankings &lt; you wont be the only one I've yet to find a program that stands up to my home program (not top 20) &lt; not my home program but I am ranking a smaller program VERY highly, despite maybe being ranked lower reputation-wise. It is close to home, I would be happy living there, the program is awesome and the people are warm and supportive...if I want to find my niche in the academic world I can still find it there </t>
  </si>
  <si>
    <t xml:space="preserve">I think prestige only matters for academics if anything. Several attendings have noted lack of autonomy at "top institutions" but they probably give you amazing opportunities in terms of academics.  The hardest part of otolaryngology is matching into residency, unlike our friends applying GS or IM. For them prestige matters because fellowships are even more competitive than residency. </t>
  </si>
  <si>
    <t>where are you guys seeing the home impressions? &lt; interview impressions sheet</t>
  </si>
  <si>
    <t>Is Sinai's website outdated in terms of their current residents and such? &lt; yeah but they have an updated roster on the usb they mailed &lt; wait they mailed interviewees a USB with their program info?? that is ... odd... &lt; oh lol, thats what it was? I thought it was just an empty usb for us to use. It was actually a really cute gift. some local NY candy, USB, sanitizer, and a card &lt; that does sound nice, i thought you meant jus t a USB lol. although a USB does seem a little outdated (i'm in the minority who still use a PC / have a USB port but i feel like the vast majority of my class have macbooks and don't have a USB port anymore) &lt; have a USB-C port on my laptop and its super annoying having to use an adaptor&lt;Vandy did this too and didn't realize. Progarm info on USB &lt; weird, mine was blank. Anything different than what's been emailed/on the website? &lt; for vandy or sinai? for sinai theres an updated resident roster and a department yearly report thing that I didn't find on their website (but didn't look that hard) &lt; there's also contact info for the residents/interviewers and an interview day acknowledgement form with a space for a signature at the bottom but the PC didn't mention it in any email so not sure if they actually want it back...&lt; lol sorry for vandy &lt; oh crap, I didn't know there was an interview acknowledgement form. lol I might just send it now</t>
  </si>
  <si>
    <t>&lt; lol! I didn't know the USB had stuff on there either and just left it there&lt;Lol same I was totally saving that for later</t>
  </si>
  <si>
    <t>For the UCSD interview if we are done interviewing super early, are we done for the day or do we have to stick around for a wrap up of some sort at the end?&lt; there was no wrap up at the end, just hanging with residents</t>
  </si>
  <si>
    <t>pretty sure figuring out rank lists (especially with an SO) has been the hardest part of med school so far. i love a bunch of programs and can't decide. will give someone my stimulus $ to make the right decision for me.&lt;Go off vibes as your last factor in the final step of determining your rank list. &lt;second you on the SO part too! it stresses me out, a part of me just wants to let him do all the decisions lol</t>
  </si>
  <si>
    <t>Looking at it as a good problem. If you have XYZ number of programs you'd be happy with, then it sorta doesn't matter, cuz you'll match at one and be fine. &lt; true and I feel fortunate to be in this spot but it's also so hard to weigh prestige vs happy residents vs nice cities, etc &lt; Doesn't feel that hard to me: Happy residents + nice affordable living &gt;&gt;&gt; prestige. But thats just me.</t>
  </si>
  <si>
    <t>this might seem like a dumb question, but I haven't interviewed at ucsd yet so I'm still confused at how it will work with 2 residents both on the t32 track. does that mean that for an entire year there will be no 3rd year? doesn't that kind of make it harder for the other residents in losing someone as part of their team? &lt; wouldn't the people who were on the t32 for the previous year come back ?? &lt; ah yes, hence 'twas a dumb question. it sucks that they had to drop a resident. I wonder how that will affect team flow and work rate/call</t>
  </si>
  <si>
    <t>No, because their T32 has been going on for many years. So when our class goes into T32, the ones who just finished T32 go into third year. There will awlays be every year of resident. The only thing is that now instead of there being 3 in every class, there may sometimes be 2. I don't really understand why they dropped a resident for "financial reasons" &lt;not sure of specific situation, but sometimes hospitals cut back on the number of residency positions they are willing to fund or it could be that residents became more expensive due to regulations, benefits, etc...it is CA after all.</t>
  </si>
  <si>
    <t>Am I alone in changing my opinion of preference signal utility? I got zero love in the first wave, but ended up getting interviews at signalled places once more interview dates opened and the waitlists moved.  They ended up helping  me get interviews I probably wouldn't have received without the signals.&lt; Yeah, I also got interviews at places I never thought I would&lt; I ended up not getting a single signal interview but did "ok" overall</t>
  </si>
  <si>
    <t>I'm prolly going to rank my #1/2 at places I didn't signal... +2 &lt; biggest benefit of signals for me were opening up west coast programs as a lifetime east coaster</t>
  </si>
  <si>
    <t>Does anybody know if there is a UIC social for saturday interviews? &lt; pretty sure there's not</t>
  </si>
  <si>
    <t>I'm a bit offended because you aren't all ranking my home institution #1 (jk)&lt; i'm secretly nervous for anyone who ranks my home program #1 lol &lt; why? Home students staying? &lt; just loyalty on my part. Even if I dont wanna stay, I love my home program</t>
  </si>
  <si>
    <t>&lt; To those trying to decide which program you truly love the most - its the one you are "ctrl+F" searching in all the spreadsheets, then thinking "HOW DARE THEY" to yourself when you find any comments that are mildly critical of the program &lt; or the one your like, oh s**t people like it, better make up something bad</t>
  </si>
  <si>
    <t>any idea what % of programs have now completed all their interview days? wondering how close we are to the fat lady singing&lt; is it too early to start making backup plans or do you think there's going to be a second wave/more trickle? &lt; I think we're mostly done.&lt; some programs like USF took a look at their first batch of interviewees and then sent out a second wave. wondering if we might see the same from these stragglers like Vandy, Sinai, Pitt &gt; can you explain stranglers? vandy interviewed 66 for 5 spots, pitt is doing a lot of interviews today. what would make those programs send out a second batch?&lt; i was mostly just being facetious, but some programs did seem to send out a second wave after their initial interview days, i'm guessing based on whether or not they liked what they saw &lt; Start making plans. There is going to be little, if any movement at this point. &lt; seems like Vandy is interviewing more people than usual; their website says 46 interviews for 5 spots, but this seems to be before this year&lt; can confirm there were 22 of us interviewing at vandy today &lt; that definitely caught me off guard, was expecting ~46 per their website &lt; maybe the other two dates are just 12 each? are they doing an am/pm like today? &lt; When signing up for interviews, I recall an AM/PM option for all 3 days, but maybe someone interviewing Friday and Saturday can confirm and comment on how many people were on those interview days</t>
  </si>
  <si>
    <t>Check out the 2020-2021 IV Dates tab; the ones that are finished interviewing are highlighted in pink! &gt; awesome. thanks! looks like we're about idk 90% of the way there eyeballing it&lt;I'm still hoping for WashU Lol</t>
  </si>
  <si>
    <t xml:space="preserve">for the programs with lots of autonomy, i can see why it's a pro as you get more senior. but as an intern/junior resident, how do you learn if there isn't much attending supervision? if you don't have much experience when you first start, are you mainly relying on what you've read to get through clinic/OR? &gt; I think autonomy comes more in later years. don't think there's full autonomy at the intern and junior levels. that being said, remember that interns will have juniors and seniors above them and faculty will def be more aware of new people esp at the beginning of the academic year. i've heard attendings comment on chiefs at the beginning of their 3 month rotation and say they need x amount of supervision and now they're fully independent. so i think its a graduated process, not black and white &lt; so how much do you think learning style (desire for more guidance vs autonomy especially at the beginning) factor in when figuring out compatibility with programs? &gt; personally, i don't think that matters much because there's always multiple attendings and some are going to let you go pretty free (trial by fire) while others are gonna hand walk you through everything no matter where you are in training. </t>
  </si>
  <si>
    <t xml:space="preserve">almost every program will tell you they give you graduated responsibility because that's the ideal. but programs do have personalities. as a general rule, programs that make you wear a suit to clinic or have you see only private patients will have less autonomy, but more direct teaching from attendings. programs with a large VA and/or county hospital will have more autonomy earlier and more teaching from senior residents. programs where attendings run two rooms will have the most autonomy and you will likely learn from fellows or residents. make no mistake though, you are gong to be surgeons. you will do things in residency and for the rest of your career that you have never seen but havehpefully read in a book or article.&lt; echo that and will say the programs with more coverage per resident (more hospitals to cover/have residents rotate) typically also give residents autonomy as you're often one of the few residents/get to spend 1-on-1 time with staff and gain their trust quickly but obviously still attending dependent </t>
  </si>
  <si>
    <t>How many people did mock interviews with faculty or residents at their home program to practice? &lt;+3&lt; meeee &lt; now, who interviewed with the same person on the actual day and didnt know if they should repeat the exact same things&lt; my home interview was basically just chatting about sports and stuff since they all know me</t>
  </si>
  <si>
    <t>What's your favorite journal to skim/read? I'm not talking about for submissions, just for your reading/education?&lt; laryngoscope &lt; shoot i just be watching netflix &lt; I read on the toilet &lt; game informer is a great toilet read &lt; It may not always be as clinically relevant for us, but I am very stereotypical and love JAMA Oto. The stats/methods are so well developed, and its fun seeing big name authors. These make for good chatting points with academic faculty in the OR/clinic, its fun to get their opinions (often NOT agreeing with the main conclusion). Also, there is a great JAMA Oto podcast on spotify interviewing authors from some of the top manuscripts in each addition. I really enjoy JAMA.</t>
  </si>
  <si>
    <t xml:space="preserve">&lt; I like Clinics. I feel like I come away having learned something. </t>
  </si>
  <si>
    <t>what was the pimping like at BIDMC? +1 &lt; how many people are BIDMC interviewing given they're a new program? &lt; i think 30. 15/spot. &lt; oh wow, that's not a lot &lt; i think its more like 45</t>
  </si>
  <si>
    <t>Just wanted to clarify something from below. There's a term people use called "historically ranked to match", which means you're at position on the programs rank list that the program typically falls to when filling all the positions. not sure if sometimes people mix the terms "historically ranked to match" with "ranked to match". Nevertheless, just rank by your preference.&gt; yep. have also heard "protected or gauranteed ranked position." feel like that is closer to being in the top 1-5 spots</t>
  </si>
  <si>
    <t>&lt; Both terms are fairly ambiguous and programs rarely use them in an actual letter to applicants. &lt;+1000 this! ranked to match is a weasel term to answer without committing.  it is the same thing as "we have ranked you highly" or "at the top of our list"  it means nothing. &lt; Programs should really be trying to use the term "ranked to match" if you are within the number of positions offered (i.e. rank 3 if 4 spots/yr). &lt; I don't think there is really a clear way to communicate this without directly telling you your number on the rank list (which is probably a match violation). This is why you shouldn't adjusty your rank list based on these communications.  &lt; they could theoretically tell you your number on the rank list (it's not a violation to tell you, just you can't ask them and they can't ask you), but even if they did, i still wouldn't trust it. when it comes to making your rank list, trust yourself, trust your significant other who is personally invested in your rank list, but don't trust random PDs who have their own program's best interest in mind rather than yours.&lt;+!!!</t>
  </si>
  <si>
    <t>&lt; I would be happy if ranked to match letters went away. They are manipulative. &lt; +2</t>
  </si>
  <si>
    <t>Does anyone know how interviews on RezRate work? I don't see a zoom link or anything to access for an interview using RezRate tomorrow. &lt; the link pops up as the time approaches. Itll appear right next to the room name on RezRate site. Yeah- overall pretty easy to use .</t>
  </si>
  <si>
    <t>&lt;I thought RezRate worked best. In case any programs are taking notes &lt; the cowbells was kinda distracting though, and it was hard to know at first that 1 cow bell meant x minuntes left and 3 cowbells meant time is up &lt; more cowbell!! &lt; Lol I had no idea what the system was for those but they were hella annoying</t>
  </si>
  <si>
    <t>What were people's best interview day formats? &lt; I thought 15 min was too short. i liked the 20 min format personally. &lt; generally 20 minutes was preferred, 15 minutes was okay, 10 minutes was always too short, especially on Thalamus where it automatically kicks you off at the ten minute mark. &lt; I found that the interview length wasn't a factor. It was really about if the interviewers wanted to actually get to know me, versus the immediate "what questions do you have for me?" I can talk about whatever for 45 minutes if they bother to try, but certainly I wont have anywhere close to 10mins of questions. &lt; when im in that situation, im thinking to myself, please keep talking, please keep talking. If i can get someone to talk for 2 minutes with 1 question, that is an epic win</t>
  </si>
  <si>
    <t>Had an interview with 8 min slots, 100% not enough time. I thought 15 was decent and 20 best.</t>
  </si>
  <si>
    <t>Person who DNR'ed Penn, just curious for shits and gigs why? &lt; DNR'ed penn? &lt; have a hard time believing that. certainly is weird. there has been someone pretty pissed about Penn (look at impressions and name/shame) probably for not getting an interview without signaling. that being said, maybe this person thought DNR means not in top 3 vs not ranked at all. Either way, doesn't make a whole lot of sense &lt; cant find it anymore :(</t>
  </si>
  <si>
    <t>&lt; Below, there is an applicant from a top-tier program claiming to hate their home program. This would fit.  Last time I checked the comment was in a row in the 130s &lt; maybe but there's a pretty glowing comment under home impressions for Penn so i don't think that's true &lt; also someone said they're top tier applicant who won't stay at home for geography and family. think that fits best</t>
  </si>
  <si>
    <t xml:space="preserve">&lt; It's all speculation, but (clutching pearls) maybe someone actually has a legitimate (possibly personal) reason to DNR this program. Ranking and tier isn't everything. Maybe it's a couples match situation and the applicant can't make the location work with their SO's interview sites. </t>
  </si>
  <si>
    <t xml:space="preserve">were there any more competetive specialities this year in terms of # of applicants per # of spots &lt; No &lt; I think plastics is more competitive this year </t>
  </si>
  <si>
    <t>did someone do the math yet?&lt; the eras data shows number of applicants but not spots available, not where sure to find that &lt; you could approximate it with data from last years NRMP...but would be missing uro &amp; ophtho</t>
  </si>
  <si>
    <t>https://mk0nrmp3oyqui6wqfm.kinstacdn.com/wp-content/uploads/2020/06/MM_Results_and-Data_2020-1.pdf</t>
  </si>
  <si>
    <t xml:space="preserve">Poll time: are people wearing a full suit to interviews vs. Business on the top, sweatpants on the bottom &lt; started off the first few with a skirt n leggings but very quickly went the sweatpants route and it has changed everything&lt; completely naked waist down. it hasn't come back to bite me yet &lt; It shouldn't. As a specialty we are really only concerned about the shoulder up. &lt; Lol &lt; not quite as bold as the naked dude/dudette but definitely became more casual through the season. started off in full suits and now am wearing sweatpants </t>
  </si>
  <si>
    <t>2+ full suit. Dress for success &lt; dang 2+ full suits... that must get so warm &lt; Full suit, no shoes, and star wars socks &lt; +2 for fun socks &lt; did a handstand at an interview...thank goodness I was wearing pants &lt; what was the question that required you to do a handstand?!! &lt; Probably their interests/background &lt; hobbies: handstanding &lt; That is bold in a suit</t>
  </si>
  <si>
    <t>UNM rejection (as if i needed the confirmation this late in the game...) +7</t>
  </si>
  <si>
    <t>woah! theres a lot of ruckus about the top3 tab. for the record, i favor a top 3 tab, but i actively seek out spoilers for shows and  movies.. i can understand why people dont want to be spoiled or accidentally see the top 3 tab.
right now, it seems like its pretty well out of the way 7 tabs to the right so you aren't going to trip over it accidentally and spoil yourself. 
i saved a version of the sheet today so it can be restored if it gets wiped.
the otomatch top 3 ranklist survey is meant to be a more formal, non-interactive archive of final rank lists. i can still see a place for a more interactive unoffical survey where people can change their rank list as we get closer to the due date.
for those opposed to the tab, look back at the original otomatch discussion board and you will see that previous generations used to post their rank list directy to the main discussion forum with no spoiler tags or anything.  a separate tab seems like a much more respectful compromise.
---sam</t>
  </si>
  <si>
    <t>real talk, do you think PDs have a Top 3 Applicants tab in their otosheets? &lt;yes i can confirm this is a thing &lt;dude, attendings (except sam) have made their complete list and are done with the match for this year.&lt; not yet, i haven't sent my love letters &lt;then why can't we just do match day now &lt; do you think there's a top secret website where PD's are talking shit about us? &lt; lol i bet as much as we do about programs</t>
  </si>
  <si>
    <t>sam i &lt;3 you, thank you so much for all of your hard work over the years and for being a voice of reason in general for us here.</t>
  </si>
  <si>
    <t>adding a plug for city reviews, including requests from others below: Irvine, Morgantown, Nashville, Oakland, Sacramento, Pittsburgh, Columbus</t>
  </si>
  <si>
    <t>anyone planning on having a roommate?  i've had a roommate all of med school with no real issues, but seems like most people are looking for 1br / studio apts. &lt;you will be making an actual salary. live it up and get your own place during residency. plus you wont have to worry about finding a roomie again during a 5 year residency &lt; Personally I like having someone to come home to and chill with since less time for social life in residency &lt;OP here, I also like having people to chill with. are there usually group chats for incoming residents to find roommates? &lt; I think I'll have a roommate but mainly because I think my fiancee would be upset if I told her I didn't want to live with her anymore</t>
  </si>
  <si>
    <t>Do what you want! It doesn't really matter what the rest of us are doing. Tons have SOs they live with too &lt; i'll probably do a roommate for the first year or two and then 1br for the last three, depending on the city/availability &lt; second this, esp if I end up in an expensive city</t>
  </si>
  <si>
    <t xml:space="preserve">changing the subject, anybody have some good podcast recommendations? medical and non-medical both welcome!&lt; Crime Junkie, The Daily, Otomentor, Headmirror&lt; Rabbit Hole, Dr Death 1 AND 2, do no harm &lt; Science Vs (episodes before covid episodes are awesome if youre tired of covid info) &lt; Radiolab is absolute favorite &lt;99% invisible is great!! &lt;coverville, security now, and the way i heard it. &lt; oh man i already love some of these and the rest look so good! </t>
  </si>
  <si>
    <t>Not trying to stir the pot here, but if you think the top 3 tab is useful for anything other than morbid curiosity, you don't understand the match algorithm. You shouldn't change your ranking based on anything but your own preference, and if you do based on some anonymous top 3 tab on otomatch, congrats you just played yourself. &lt; true! i think the point is that if a lot of people on different interview days are getting good impressions for a program, that it might validate your own feelings &lt; Why not name the program and start a discussion? That might be more useful. &lt; porque no los dos &lt;whats wrong with morbid curiosity? &lt; fr let me freak myself out if I want to! Holding strong for now but we'll see what happens haha &lt; I think it can be helpful. it can tell you how people feel about a program if maybe you thought you had a weird experience. it could also maybe give you hope if a program you like isn't ranked by many others. of course it shouldn't change your rank list, and this data can be very skewed and easy to manipulate, and frankly curiousity is the main benefit for it, but still.</t>
  </si>
  <si>
    <t>Also very few people are filling it out anyway. Not useful data lol. I definitely wont fill it out; my rank list is my business. &lt;+3 &lt;+1 that's fine, nobody is forced to do anything on this spreadsheet! let the people who want to fill it out and look at it do their thing and we can just ignore it :) &lt; not using it too, but daym the curiousity is killing me. ahhhh. and wowza, this conversation really took off.</t>
  </si>
  <si>
    <r>
      <rPr>
        <rFont val="Roboto, RobotoDraft, Helvetica, Arial, sans-serif"/>
        <color rgb="FF3C4043"/>
        <sz val="11.0"/>
      </rPr>
      <t>i've added the top 3 tab back in. please do not delete it. sam has already weighed in and said he would not delete it. please have respect for your coapplicants who want this information and do not delete it. i don't really like it or plan to use it, but i don't think it's my place (or anybody else's) to delete it when other people find it useful and the forum moderator has given the ok. &lt;</t>
    </r>
    <r>
      <rPr>
        <rFont val="Roboto, RobotoDraft, Helvetica, Arial, sans-serif"/>
        <color rgb="FF3C4043"/>
        <sz val="11.0"/>
      </rPr>
      <t xml:space="preserve"> how about keep it, but keep the stats+top 3 shenanigans to the right - people who want it can scroll over and get it. don't put it in everyone's face.</t>
    </r>
    <r>
      <rPr>
        <rFont val="Roboto, RobotoDraft, Helvetica, Arial, sans-serif"/>
        <color rgb="FF3C4043"/>
        <sz val="11.0"/>
      </rPr>
      <t xml:space="preserve"> &lt; how's that for a negotiation? &lt; this sounds like a fair compromise &lt; +1 this is some art of the deal type negotiation &gt;So why don't the people who don't want to see it use Sam's survey, but those that want it, just use this new tab - simple as that </t>
    </r>
  </si>
  <si>
    <t xml:space="preserve"> feel it's entirely disrespectful to create something that SO MANY people do not want. the vocal here are the few in comparison to the vast majority of ENT applicants. not justifying the deletion but the creation is questionable and unjustified itself. &lt; I think its disrepectful to not create something that many people do want. &lt; respectfully, i think you are letting your feelings on the matter influence how you are seeing it. i agree that it has the potential for misuse and is maybe not the best idea. however, this is an anonymous forum, and we don't really have any idea how many people are on either side of this debate. it's not really possible to know or be sure that the vast majority of ENT applicants as you say are for or against this. &lt; Why is this tab a better solution than Sam's survey and  the historical data from these surveys? &lt; that is the million dollar question &lt;+1 &lt; Anyone else suspect that there is a single voice really driving the push for this tab's creation? The arguments for it seem repetitive and similarly worded throughout the sheet. &lt;+7 agree &lt;dramatic af, there are multiple of us that want the top 3 +5 &lt; the arguments for and against are both repetitive. top 3 tab isn't an active area of research with new ideas coming out every day. if you want to see it, click it. if not, don't and practice self-restraint. don't delete stuff that sam and others want and have okay-ed.</t>
  </si>
  <si>
    <t xml:space="preserve">Here is the link to the 2020 "top 3" survey results. http://www.otomatch.com/OT3RS/OT3RS-2020.html. Feel free to take a look. These applicants got to interview in person and do away rotations. It may be helpful as we enter rank list season. </t>
  </si>
  <si>
    <t>Can someone make a cogent argument why a top 3 tab would add something at this point? Curious what benefit you think it provides ( I was not the person who deleted the tab. Please don't delete tabs without discussion first.)&lt; probably not cogent but...I was for it because (a) other specialties did it and (b) I get like I really vibed with some programs. I wanted to use the survey to determine whether my vibes were personal/accurate or if that was how the program was conducted with everyone (as measured by heavily high rankings in the survey) it wouldn't really change my rank other than make me wonder whether my gut feel was genuine or nonspecific (kinda like the guy/girl that knows how to woo everyone...it makes you realize that the person isn't really "yours"...). This would have been helpful cause my #2 felt quite personal too. BUT if the number 1 was more generally kind/vibey with all I'd say my gut with the #2 may have been more special. Again maybe not cogent but there it is &lt; OP here. I think this is a legit concern. Maybe we can come up with alternative ways to facilitate that discussion/need for information. Any ideas?</t>
  </si>
  <si>
    <r>
      <rPr>
        <rFont val="Arial"/>
        <color rgb="FF000000"/>
      </rPr>
      <t xml:space="preserve">and please justify any benefit in the face of likely maniuplation &lt;anyone else need to go to google to define what cogent means? lol &lt; this is a public forum and it's not anybody's job to police the information here just because they don't like it. if something is rude or offensive, then by all means get rid of it. but if you just don't like it, you don't have the right to remove it when other people are interested in it. sam is the closest thing we have to a forum moderator and he has already spoken and said he would not delete it. so what gives you the right to delete it? &lt; OP here, I did not delete the tab. &lt; not saying you did, this is more of a general question to whoever deleted it / feels that they have the right to delete it &lt; OP here, I don't think the deletion was justified, but I believe that we should take the addition of controversial tabs as seriously as we consider their deletion. There has been a trend towards the unilateral creation of these tabs when the creator doesn't like dissenting voices. This happened with the creation of the slack, the stats tab, and now the "top 3" tab. It's disrespectiful to the community. &lt; totally agree. feels like red vs blue politics on here. &lt; not really equivalent. My feelings aren't super strong either way (I do trend toward having the tab), but the tab was created only after Sam weighed in and gave the green light for it (even stating that </t>
    </r>
    <r>
      <rPr>
        <rFont val="Arial"/>
        <b/>
        <color rgb="FF000000"/>
      </rPr>
      <t>he</t>
    </r>
    <r>
      <rPr>
        <rFont val="Arial"/>
        <color rgb="FF000000"/>
      </rPr>
      <t xml:space="preserve">/she trends toward having more info). The deletion was done completely unilaterally because there's a faction that doesn't like it  &lt; I think we agree that the deletion was bad. Restore it, but let's get back to the OP's original question and stop using the deletion as a straw man for the OP's valid question. &lt; how is it disrespectful to create a tab (or slack for that matter) when nobody is forced to use it? let the people who think it would be useful have it. nobody else has to participate. &lt; Again, why create the tab in the first place? Why do people want it? Because Uro does it isn't much of a reason. </t>
    </r>
  </si>
  <si>
    <t>&lt; curiosity? idk. but since it's a totally voluntary tab I don't get why there's so much push against it. &lt; Why isn't your curiosity satisfied with the methodologically better survey that Sam sent out last year? &lt; seems like the A vs B tab will give you more nuanced and valuable data rather than top 3 post which is very personalized and vulnerable to manipulation &lt;+1</t>
  </si>
  <si>
    <t>ridiculous that no one is allowed to see top 3 just because some people dont want to see it, just ignore it if you dont want to see it. can we restore this? &lt;no&lt;+1 go look at previous years data</t>
  </si>
  <si>
    <t>&lt; I don't think I'll ever undestand why some people are preventing this from happening. If you don't want to look, don't look. If you think it'll be manipulated, don't look (also shame on anyone who would do that). Just because you don't want something doesn't mean you have to prevent everyone else from doing it.&lt; Make a clear case why it should happen. Honestly, there are a lot of posts below offering justification against a top 3 tab, but few justifying its addition. &lt; not OP but why was it okay to have a stats tab but not rank list tab? Doesn't make sense to me. &lt; There was considerable oposition to a stats tab. &lt; sure, but it happened and afaik nobody deleted it. &lt; That doesn't justify it's existence. &lt;+2 -2 &lt; if some people would find it useful and it's a choice whether someone looks at it or not, what's the issue here?</t>
  </si>
  <si>
    <t>looks like top 3 has been deleted (not by me). if you want data, go look at the two prior years ranking data. that's MUCH less likely to cause undue stress on current applicants &amp; more importantly, much less likely to be maniuplated by those with bad intent.</t>
  </si>
  <si>
    <t>what I would be much more entertained by than a top 3 rank is to hear about all of the wacky / weird /challenging offputting questions people got on interviews haha &lt; what's your favorite spirit animal and why &lt; what harry potter house are you! I loved this question hahaha &lt; an interviewer suggested mental illness based off an otherwise innocuous conversation. Not a question but a WOW moment &lt; yikes! &lt; +1 wtf, thats crazy. you shoulda asked if he/she was projecting.</t>
  </si>
  <si>
    <t>&lt; Interviewer: "On a scale of 1-10 how decisive are you?" Me: "7 or 8" Interviewer: "Which one?" Me: facepalm&lt; lol&lt; amazing &lt; "What surgical instrument are you and why?"</t>
  </si>
  <si>
    <t>Folks: I know some of you didn't want the top 3 survey. However, there was an equal amount of people who WANTED it. If you don't want to use it no need to even look. But please...do not "hide" the tab by placing it at the end of the spreadsheet. Thanks! &lt;if you want it, scroll to the right to get it &lt;it is a rank list survey. It is now ranking season. It is more relevant at this point in the process compared to other tabs. It doesn't have to be the first or second or third thing, but people who want it should have every right to see it near the front. Still further, Some may contribute to the survey but will not think to look all the way to the end; thus, biasing the survey. &lt; I think compliment tab is highest yield &lt; Don't use your concern for bias to justify your argument.  It is impossible to eliminate bias from the top 3 survey. That's actually my main concern about the tab. I may not choose to look at the survey, but the effect of such a survey could affect others rank list which spills over to their coapplicants. &lt; do your top 3 shit on slack and keep it off here &lt; OP here: I think the argument for "potential for abuse" is strange given the WHOLE spreadsheet has immense potential for abuse (anyone can post here and say anything remember...), but if people hate it that much then I guess I stand corrected. I'm sorry. Just thought more information would be helpful  &lt; quality vs quantity my friend. this info is useless imo &lt; quality is not possible on otomatch, but given its all we have, it is going to stress people the F out. so not worth it.</t>
  </si>
  <si>
    <r>
      <rPr>
        <rFont val="Arial"/>
        <color rgb="FF000000"/>
      </rPr>
      <t>the top 3 is going to be heavily biased and open to easy manipulation. it is therefore unhelpful, unreliable, and VERY LIKELY to cause undue stress to other co-applicants in the midst of an already ~unprecedentedly~ stressful application cycle. There's a reason sam didn't endorse it, why many of us don't want it. "don't look at it" isn't fair at all. suggesting others to grow in "self control" 'is ridiculous. the people who actually fill shit out on here are a very biased group of applicants. &lt; +1 I also am bemused by how people think this is helpful and how it is going to change their rank lists. if you didn't get a strong impression on interview day but more people ranking a program influences your decision then you've got questionable motivations &lt; unhelpful. that's obvious dude. it's more the uncertainty and anxiety its going to bring MANY of us. it's just going to magnify the challenge of this cycle.  &lt; sam did not endorse it, but he also very clearly said he would not delete it and that "</t>
    </r>
    <r>
      <rPr>
        <rFont val="Arial"/>
        <color rgb="FF000000"/>
      </rPr>
      <t>I tend to side with those that think more info is good as long as you see if for what it is</t>
    </r>
    <r>
      <rPr>
        <rFont val="Arial"/>
        <color rgb="FF000000"/>
      </rPr>
      <t>. " so to delete it just because you don't like it is really disrespectful.</t>
    </r>
  </si>
  <si>
    <t>&lt;+1 &lt;The survey could even be biased by applicants changing their mind and forgetting their previous top 3 entry.  &lt; The top 3 survey is just inviting manipulation. Let people decide based on their interview day experience.  &lt; Here is my plug for Sam's prior top 3 survey. If you are interested in programs consider looking at prior survey results. These surveys are collected after rank lists are finalized. They offer a less biased way of evaluating historical preferences. Check out the results from last year. &lt; +1001</t>
  </si>
  <si>
    <t>can someone fill out city impressions for Nashville</t>
  </si>
  <si>
    <t/>
  </si>
  <si>
    <t>anyone know who the new rhinologist is that Mayo Clinic (Rochester) just hired?</t>
  </si>
  <si>
    <t>Carlos Pinhiero-Neto, he's a Pittsburgh product&lt; thanks &lt; previously at Albany yes? &lt;- yep!</t>
  </si>
  <si>
    <t>does OHSU want residents to do basic science research during the research months? that's what it seems like from their website</t>
  </si>
  <si>
    <t>Does Kansas have a pre-interview social? My email inbox is disorganized sry &lt;no, but you get plenty of resident time during the day &lt;Perfect, thanks so much.</t>
  </si>
  <si>
    <t xml:space="preserve">wow OSU already with ranked to match phone calls... (according to the communications tab) &lt;theyve been done with interviews since Dec so &lt; people have also trolled in past years on otomatch &lt; lol rude gunner move &lt; not sure this was a gunner move, seems the PD also did this last year per last year's otomatch &lt; this process is the worst... unclear if we should communicate after.. told programs are not supposed to... should we ask mentors or not to reach out.. should we reach out.. so much nonsense that is extremely discouraging. I am so so so over this process. we are humans, a lot of us have families and other people to think about &lt; totally with you on this my bro/sis. this one really stings. my understanding is that we can offer information to them and they can offer information to us, but they cannot ask us where we ranked or where we interviewed. so OSU PD is not acting wrongly here &gt; not saying he is, just saying the process sucks. We can't ask them but they can tell us and they cant ask us but we can tell them.. &lt; yeah this process is the worst, in full agreement. MS4 turning out to be the easiest year in terms of responsibility/courses but easily the most stressful. &lt; since we know PDs check otomatch, it would be nice if they could confirm or deny rank to match notifications on their part &lt;someone could easily spoof that as well </t>
  </si>
  <si>
    <t xml:space="preserve">&lt;so if you don't get this call this means we likely won't match there / much less likely? &lt;not necessarily, the ranked to match applicants may match at programs they ranked higher &gt; still feels shitty lol &lt; i get why people don't want the top 3 thing. i was thinking about ranking OSU my #1 but now i'm second guessing myself since i didn't get the call. i know the logic of the match and the top 3 thing shouldn't change what i do since i don't know where i'm ranked on OSU's end... but i can't help but totally re-evaluate +1 &gt; does making rank to match phonecalls violate anything? &lt; i would be careful about changing your decisions based on this. you never know what you can trust on otomatch and there can be misinformation. not saying someone didn't get a ranked to match call, i just wouldn't rank ohio state differently based on info from a public forum &lt; Then why even have the top 3 tab? It's too open to manipulation. &lt; OSU told my friend in a different program he was ranked to match , he went unmatched... they later told him/her it meant we typically match at x positions down our list and unfortunately we didn't go down that low this year. &lt; first: I'm not calling you or your friend a liar (i ain't calling u a truther) but that is just not what ranked to match means so I'd guess there was some miscommunication in there. Second: residency match is by definition a competitive process, oto is all the more competitive itself. we really shouldn't get upset with programs or applicants trying to recruit/land their best choices within the confines of the system &lt; I think the term for that is "historically ranked to match". People use that term too. additionally, what another department/program at OSU does is not reflective of what the ENT department of OSU does. these are likely departmental or even just PD specific ways of going about things. I don't think the OSU PD (ENT) is lying.&lt; I think my point from the anecdote is that ranked to match means different things to different people. It does not have a definite definition like you are making out. I'm certain my friend is not lying and I have no vested interest in OSU. I just wanted to share that it may lack a true definition and is "silly" to bank on. </t>
  </si>
  <si>
    <t>as a resident i think ranked to match emails/phone calls are just manipulative by programs. It allows them to manipulate students to potentially rank them higher if they weren't going to since they got the message and makes it so they "match some of their top candidates" and can say that to their department</t>
  </si>
  <si>
    <t>&lt;&lt; resident here and want to add that ranked to match calls really shouldn't matter to anyone besides the person who gets it. if you like a program, rank them high even if they don't give you a call. others getting a call doesn't mean you won't match. that person(s) may not feel the same way, there still might be spots leftover, or the program might be using it to manipulate. at the same time, no reason to doubt that it happens or believe its a lie. RTM calls happen. its great to get one, sucks not to, but don't get upset over it</t>
  </si>
  <si>
    <t>Some of these young FPRS attendings are absolute smokeshows omg</t>
  </si>
  <si>
    <t xml:space="preserve">&lt; am I creepin on insta pics? yup. cantstopwontstop. &gt; gross &gt; which programs you lookin at </t>
  </si>
  <si>
    <t>Can someone please fill out city reviews for pitt and oakland? thanks!</t>
  </si>
  <si>
    <t>anyone know the call schedule for UPMC Pitt? missed that part of the zoom room .
PGY2 is the bulk of in-house call. 2 5-week blocks of night float. when on night float, you cover the main hospital and childrens which is about 10 minutes away. night float you get wednesday nights off so you can attend didactics as well as saturdays.</t>
  </si>
  <si>
    <t xml:space="preserve">night float &lt; yeah but its more than that. what hospitals are covered by the PGY 3 &amp; 4's? PGY-2s cover presumably the main hospital. idk i had a lot of questions unanswered tonight by upmc &lt;glad im not the only one, that was a not that great social &lt;+1 &lt; Sorry if not all of your questions were answered! I hope you were able to get them answered during the interview day/resident room. PGY2's cover Oakland (PUH/MUH), Magee consults during the day and additionally cover that same pool plus Children's at night and on weekends, PGY3's cover the shadyside, mercy and VA call pool. PGY4s usually is backup call, but helps cover the PGY3 call pool if someone is out, etc. </t>
  </si>
  <si>
    <t>also what factors caused them to go from #1-2 in USNWR in 2016 to unranked/30s??? &lt; Don't know the answer to this question, but usually when a big change in rank happens in USNWR it's because of a change in methadology that certain hospital systems are just better represented by</t>
  </si>
  <si>
    <t>Can someone fill out impressions for Cedars please and thank you!</t>
  </si>
  <si>
    <t>Anybody sitting in the lobby waiting for the Mayo social? +1</t>
  </si>
  <si>
    <t>Can anyone comment on why UConn is ranked so low?? I was impressed by them and frankly thought they had strong fellowship matches as well&lt; it's a smaller program. also honestly any ENT program is a good one. &lt; but they seem to have 2-3 residents a year. Almost like a mid size program it seems &lt; the doximity rankings just seem hard to interpret. I wouldn't give it too much weight. &lt; Doximity means nothing. It only correlates to program size since it's a popularity contest and bigger programs have more votes. The "top" programs are definitely really good but ranks are pretty meaningless. Almost any program will train you well.</t>
  </si>
  <si>
    <t xml:space="preserve">Has anyone received their schedule for the UIC-Chicago interview on Saturday, on Thalamus or via email? &lt; I havent &lt; gotcha, hopefully tmw or Fri then. Thank you! </t>
  </si>
  <si>
    <t>&lt; To assist you with IV or post-IV communications with the programme - the "C" in UIC stands for Chicago already, so no need to add the hyphenated Chicago at the end</t>
  </si>
  <si>
    <t>Anyone know what the timeline for new chairs being announced at MEEI, Penn, and Vanderbilt is and/or who they will be? Also, does it matter if a place we're going to is in the process of a chair transition?  &lt; Also Cincinnati and Utah &lt; and Pitt</t>
  </si>
  <si>
    <t>Does anyone know where the link is for Pitt's event tonight? &gt; I'm assuming it is the first link in the original email sent about the open house! There are links for the open house and the breakout rooms afterwards &lt; can you plz share that link?</t>
  </si>
  <si>
    <t>Just an FYI for Vandy interviewees tomorrow, RezRate automatically adjusts for the time difference. Check for the original email to see what the Central time slots are</t>
  </si>
  <si>
    <t>Thanks for the heads up - does it start at 7:15 am CST then? &lt; Yes! &lt; thanks!</t>
  </si>
  <si>
    <t>can someone familiar with ucsd research year explain, how do they decide who gets this year vs who continues with 5 year track? &lt; the chair clarified for someone (according to interview impressions tab) that they only have 2 spots this year (instead of 3) due to funding constraints and that both of them are T32. When they had 3 in previous years, it was decided amongst the residents themselves &lt; oh wow! so regardless this will be a 6 year position. not complaining, just clarifying &lt; yes &lt; oh wow that's a bummer. &lt; bummer as in you wanted the 5 year track? &lt; bummer as in there's one less spot :( &lt; yeah, that's surprising since it seems like they're interviewing a lot of people for 2 spots</t>
  </si>
  <si>
    <t>sam has commented below ~row 22 at this point re: top 3/rank list survey. bumping since it might get lost&gt;So basically, one of us can start one if we want. More information the better, the way I see it. If you don't like it, don't open it  &lt; please don't.&lt;DONT LOOK AT IT IF YOU DONT WANT TO SEE IT&lt;no &lt; really, just don't look at it if you're not interested. its a practice in self control. I don't particularly find it useful for myself, but I just wont use it. I cant imagine any negative ramifications affecting me by it existing. If people hone into particular programs, that'll be kinda interesting but think it'll be negligible effect. If people spread themselves out, may actually be better for me. It'll also be kinda entertaining seeing people trying to figure out how to interpret it. &lt; I am pretty neutral on this, but I do see potential for abuse and false data used to try to scare others away from ranking certain programs highly &lt; lets get it filled out &lt; just a PSA that how other people rank shouldn't matter in your own rankings. the best result occurs when you rank based on your preferences.</t>
  </si>
  <si>
    <t>&lt;lets do it&lt;agreed&lt;No&lt;goes against the spirit of match process, bad idea, why not start a porn tab too if all u have to do is not look at it if not interested &gt; lol at the angry people on here. I say if people want the top 3 tab then let them have it. &lt; agreed. I don't need anyone telling me what is "the spirit of the match" and what isn't. &lt; the reason i'm not using it isn't really about the "spirit" of the match/good sportsmanship. its more thinking about how the algorithm works. fortunately, the match algorithm is more clear cut on how to approach it then something like the signals, which is more ambigious and tempting to try game the system. &lt;wow that escelated quickly. porn must be the otomatch corrolary to Godwin's law &lt; lol this is not against the match or the spirit of the match. you share your rank lists with faculty, with residents, with family and friends. this is the same thing. no one is forced and its all voluntary &lt; lol, urology applicant must be jumping around trying to start porn tabs on each sheet &lt; First time I read about Godwin's law, so interesting what it says about the internet</t>
  </si>
  <si>
    <t>I'm personally more interested in retrospective data on what # residents had ranked the program they matched to. Having 10 people rank X Uni 1st doesn't really matter if X Uni ranks someone else as their top applicant, and that applicant ranked them #5 and didnt match to the 1 - 4. &lt;without full rank lists from both sides its pretty much impossible to figure out the cases with multiple dependencies. maybe some kind of bayesian/hidden markov model faciness...or better yet AI.  you can figure anything out with AI. ;) &lt; +1</t>
  </si>
  <si>
    <t>tfw your favorite interview day/impressions are from a tiny clinical program, and you hope to pursue a physician-scientist career, T32 track and all, ahhhhhhhhh please tell me I'm not the only one with this debacle &lt; nope, not the only one, but don't have a lot of great advice. if you collect all the things that have been said already: go where you'll be happiest, go with your gut, go where you have the most opportunity and support available to you...ultimately, if you have a trusted advisor who is familiar with the academic world, you should have a one-on-one with him/her.&lt; yeah same. i was fortunate to get a bunch of interviews at top 10 programs, but my favorite program is barely even in the top 50. i know i shouldn't care about rankings but it's hard not to &lt;Were these programs places where you initially signaled, or were these places you were just surprised by on the interview day? &lt; same, nicest people tended to be from my smaller programs&lt; places that surprised me on the interview day and social +1 &lt; yes!! &lt;consider this...part of what you learn at a highly competetive academic program is how to deal with highly competetive colleagues. it wont necessarilly be the most pleasant path. but it may help you decide whether you really want to be an ENT physician-scientist. &lt; If anyone is still in the sad high school mindset of caring how their future program is ranked solely for prestige, remember you're graduating from a medical school that only 5-10% of applicants got into, and are applying into a field where most applicants are top medical students and still only 60% of people match. At this point you're in the 1% of 1%. If you can tell people you're an ENT resident, you've made it..</t>
  </si>
  <si>
    <t>I am definitely prioritizing the programs that I know I will be happiest and fulfilled, including outside of the hospital. 'tis a long 5+ years &gt; anybody have trouble trusting their gut? just seems really tough to base it off of a 2 hr zoom interview experience or how the residents organize their zoom social &lt;Honestly speaking, thats a legit concern. I would say for those of you relying on your "Gut", make sure your gut is further validated by not just the interview day. I can tell you that I remember interviewing at my home program, and they definitely made things much better than reality (especailly cause things were done virtually)</t>
  </si>
  <si>
    <t>does anyone know if vandy has a social and if they sent out this info already?</t>
  </si>
  <si>
    <t>&lt;two hours post afternoon (morning interview person)</t>
  </si>
  <si>
    <t xml:space="preserve">same situation, I used it via web browser. It did require me to make an account for some reason, and my school email (which I used for ERAS) did not have that feature so I had to use my personal outlook, which was a hassle bc the invite was sent to my school email. </t>
  </si>
  <si>
    <t xml:space="preserve">Couples match/SOAP question. If we fall far enough in our rank list that my partner (outside of ENT) matches but I don't and have to SOAP, will anyone tell us what city/program my partner got, so we can try to coordinate? &lt;I don't think you would know </t>
  </si>
  <si>
    <t>I feel like I've heard you are told city actually...? &lt; I think you are told the city as well (or at least the state).  You should listen to the Otomentor podcast episode 10:  "Navigating the Couples Match in Otolaryngology".  I believe it mentioned it in there.&gt; pretty sure they tell you the city like on Monday so you can figure out your scramble. &lt; This is correct. On the day you both get the "you matched" e-mail if you are couples matching and you did not match, you will get the city and state of the program your partner matched to</t>
  </si>
  <si>
    <t>Thanks for the tip on this podcast.  Looks like some very interesting topics.
---sam</t>
  </si>
  <si>
    <t>Anyone know if I resend my USMLE Score Report today, it would show my Step 2CK scores that came out today? Or do I need to wait a few days before resending? &lt; available immediately &lt; when did you take step 2? just wondering what the turnaround time is recently &lt; you can send as soon as you get your score, and turnaround has been about 2 weeks &gt; 2 weeks for getting step2 ck scores or for uploading your step 2 score into ERAS? i was wondering about what you find out about your step 2 score &lt; 2 weeks from test date to score release, which can then be sent through ERAS immediately &gt; ty! &lt; OP here, took it Jan 4 so turnaround was about 2.5 wks as well. Thanks everyone for replying!</t>
  </si>
  <si>
    <t>Anyone else struggling with where to rank their T32/research tracks? I have a couple at my favorite programs, but it's like "do I want want to rank them immediately after the program's clinical track or would I rather be somewhere else for 5 years bc 2 years is a long time on [potentially] a post-doc salary" &lt; can't say I have the same issue but I am highly interested in basic science research so prioritize the T32  &lt; heard some people call the T32 sort of like a halftime for residency. gives you some time to take a breather, have time for S.O/start a family, etc. esp at places where the T32 research can be broad (not just basic science, but clinical or translational or public health or epidemiology) and can also include getting a master's degree of some sort. personally, i wouldn't completely avoid the t32 if you weren't super interested and committed to basic science (unlike for example, not doing a MD/PhD vs MD if you weren't interested in research). think the t32 can make sense even if you aren't super into research if other you like other factors about the program. also know that a lot of t32 research can be clinical and very much related to what you do as an ENT &lt; T32 lower priority for me so ranking it lower. the thought process for me was to go through my list one by one until i hit a program where id rather do a 7 yr track than go to that program. was a more systematic approach and helped me reason it out. pretty happy with the order. tho 6 year programs more tolerable and higher on my list &lt; it seems to me that programs are really trying to leverage T32 to create physician scientists. Not necessarily basic science, but someone who wants to have an academic career. If you see the T32 as an opportunity to have a "breather" in residency, you are probably not a great fit .</t>
  </si>
  <si>
    <t>Just to confirm, the Michigan T32 is only 6yrs correct?? &lt; UW has 6yr "clinical" track &lt;          Hi guys T32 resident. I highly advise that you only rank T32 track if you're actually interested in academic/research career or have a goal in mind for the year(s). Having a "breather" year may seem fun now but in the bigger picture residency is a grueling marathon and having an extra year or two will be a nightmare if you aren't genuinely interested in the research. Think long and hard if you are willing to trade that time just to be at a specific program. I personally would advise ranking T32 much lower than clinical track at the same program despite loving the program if you aren't actually interested in the position. That said, I love the opportunity and am happy to be doing it.</t>
  </si>
  <si>
    <t>Could anyone share impressions from the Iowa research track interview?</t>
  </si>
  <si>
    <t>Have people got interview information for pitt tomorrow? i.e. zoom link/people interviewing. I only see the link for the open house &lt; i haven't +3</t>
  </si>
  <si>
    <t xml:space="preserve">on a related note, has there been anything we need to sign and return? </t>
  </si>
  <si>
    <t xml:space="preserve">I know there's a lot of discussion about getting PDs and chairs to reach out to your #1 on your behalf, but is there any concern for burning bridges with your home program in the process and possibly jeopardizing your rank with them? &lt; there's always concern about this. two workarounds are to ask faculty you trust like letter-writers who know people at your #1 program, or to ask chair/PD but explain that while you would love to stay, this other program (your #1) is of special interest to you for xyz reasons and you would appreciate them reaching out on your behalf. The second approach is tricky because they might press you on what "love to stay" means and if you give off the impression that your home is your #1 then that's lying/bad/etc. no perfect universal answer, as the approach most depends on your chair/PD's personality and your relationship with him/her. some of them truly just want you to be happy and match where you'll be happiest, even if it's not home! </t>
  </si>
  <si>
    <t xml:space="preserve">pretty unfortunate - someone likely canceled tulane last minute. They said they have 12 spots for tomorrow but there are only 11 students interviewing based on our schedule. Guys, give the programs enough time to get a replacement! &lt; seriously, figured out which programs i wanted to cancel all the way back in first week of december. it really wasn't that hard.&lt; something could have come up for the candidate that was unexpected.+1 &lt; Hard to know what really happened and everyone's situation is different. Lets have some sympathy for whoever cancelled if that is what happened, especially if they had a last minute emergency. They also could've have gotten off of a waitlist for a different program that interviewed on the same day. </t>
  </si>
  <si>
    <t>I'll keep my phone on, if you're looking, Tulane...&lt;same as someone who sent a LOI this is sad to hear +1&lt;I agree this is irresponsible of the candidate, but yo just invite someone off the WL &lt; yea seriously, signaled them and haven't heard a thing lol whatever</t>
  </si>
  <si>
    <t>what's the median number of residency spots available per program? i've noticed we usually count number of interviews, is that more informative than counting the number of residency spots total that we're interviewing for? this just occurred to me somewhat late in the season &lt; number of seats per program available in 2020-2021 IV Dates tab. Just have to code a cell for the median. &lt; thanks! just did &lt; 3 seems about right &lt; came out to be exactly 3!</t>
  </si>
  <si>
    <t>Any of you single ladies just at the UCSD interview, hmu on my myspace damn&lt;Fomo as a single&lt; i wish there was a dating app for oto applicants &lt; call it OtoMatch &lt; underrated comment +2 &lt; is it on the App Store?</t>
  </si>
  <si>
    <t xml:space="preserve">So &lt;10 think about SOAPing, what about AT 10 interviews? Haha &lt; OR even more complex... 9 invites but 10 by virtue of one T32 and clinical?&lt;honestly no magic number and also with this year decrese number of ranks has been thought since more hoarding. just no one knows' &lt; so are you saying that if you have x number of interviews your chances of matching are probably higher than the charting outcomes would predict, since this year is vastly different?&lt; no one knows forsure but i think its possible </t>
  </si>
  <si>
    <t>&lt;I think the probabilities will be similar, just my gut feeling.  &lt; this might sound pessimistic but IMO "think about soaping" should go through everyone's mind regardless of how many interviews you have. decide whether you want to try to SOAP, or if you want to take a research year, look at the SOAP process and at least learn what it's about, do your reading. plan for the worst and hope for the best. &gt; No way to know what the threshold will be for the supposed "magic" number of interviews this cycle. I selfishly want it to be lower than normal, but won't the alleged hoarding be offset by the fact that more people are interviewing this year than previous years? &lt; Yeah there's just no way to know. Another possibility is that the variance in match rate as an outcome of rank list length is going to be higher this year, meaning that maybe there's a higher chance at matching with only 4 IIs this year compared to 4 IIs in previous years, and perhaps a lower chance of matching with 10 IIs compared to 10 IIs in previous years. Not saying that's what's most likely, but it's definitely possible that hoarding may have a more complicated effect than we're able to predict. I think the possibility of increased variance makes the concept of "# needed to match" not very helpful. &lt; We have a documented higher number of applicants, however, so just pure probability suggests that all applicants are at decreased chance of matching. People with fewer numbers of interviews are still going to have a harder time compared to last year, regardless of hoarding. &lt; good point. the average match rate should be 66%, and cohorts with either be above or below that figure, but itll average out to that percent.</t>
  </si>
  <si>
    <t>hot take?? or not?? not sure anymore: my hypothesis is that the slope of the line in # of interview and % matching will be lower or that itll go from a linear relationship to a sigmoidal one (s shape with two plateaus). I think there won't be as much as a difference as last year in terms of matching % between people with 1-5 interviews and people with 6-10. i think this will be driven by the fact that signals pretty much have given a lot of people at least 2-3 interviews where maybe in past years they would have gotten 0-1 of those. then add interview hoarding and i think the people who were matching at 12+ interviews are now able to easily go on 20+ and so they'll match but at a higher n of interviews. i think people with 1-10 interviews will all have a lower match rate and relatively similar and people with 20+ will have a similar but very high match rate unlike past years where every interview you got you added a 5-10% chance of matching until it plateau-ed at about 13-15 interviews at near 100%. obviously the overall match rate will need to be like 60% and i think in this model whether you match particulalry with 3-10 interviews will be more random (ie a person with 3 interviews may have similar chances as someone with 10 compared to last year where it was like 30 vs 80%). this is complete conjecture  but thats my 2 cents and wanted to share &gt; hmm interesting. didn't think about signals. maybe another way to think about this is to take your interview numbers, subtract 3 to account for your average true interview number, and line that up with your match percent on last years chart to give you an estimate. would be a lower number and maybe more accurate method. &gt; Signals are the replacement for aways. In any normal year, most will do 2-3 aways and usually have 2-3 interviews from those aways. I would guess on average the number of invites gained from aways is slightly higher than the average number of interviews gained from signals. I feel that signals vs. aways will likely cancel out any perceived year-to-year variation in # of interview invites. Signals actually help schools with multiple applicants and a strong ENT department. If you are "#5" out of 7 applicants at your school and signal an institution that no other co-applicant did, you may gain an interview that you would not have otherwise. This functions the same as aways except students from weaker ENT departments likely would not benefit as strongly from signals.</t>
  </si>
  <si>
    <t>can someone fill out milwaukee city review please?</t>
  </si>
  <si>
    <t>and more on columbus pls! &lt; and palo alto &lt; +1 palo alto and SF and Sacramento please &lt; longshot but could someone fill out morgantown? haha</t>
  </si>
  <si>
    <t>Anyone gonna rank t32 above clinical track?&lt;ya &lt; definitely +3</t>
  </si>
  <si>
    <t>As we're rounding the corner into the end of the season and rank lists, its time to start considering what will happen to you if you dont match. Obviously if you have &lt;10 interviews you need to start really considering, but regardless of the number of interviews you have, it can still happen to you. As a reapplicant, I would really recommend that you start formulating a back up plan and figure out what you prefer. Talk to your deans and mentors outside of ENT on what your chances of really matching are and what students have done in the past. There is still time to rotate in other specialties and gain letters if you plan on SOAPing into another specialty. If you think you'll pursue a prelim gen surg year, start doing research on which programs you can target that will actually support you in a reapplication (ie give you time to interview) either into ENT or another specialty. Learn what your school's policies are with regards to delaying graduation (some schools are okay with this but other will categorically not allow this). Also discretely talk to your mentors about preparing an app for one the research years if you're inclined to go that route. If you dont match dont underestimate the turmoil you'll feel so its best to have had the difficult thinking/discussions out of the way. &lt; do we absolutely need LORs in different specialties if we SOAP? i'm sure a lot of people are surprised and don't have things ready? the deadline to change my schedule has passed for me so there's no way i could get letters now unless i reach out to third year preceptors which would be dicey lmao. &lt; You don't absolutely need but it definately helps. At least rewrite a personal statement for that specialty and why you liked it and would be happy in it despite applying to ENT</t>
  </si>
  <si>
    <t>&lt; I'm definitely preparing myself for the possibility. Just curious what yall's thoughts are on doing a prelim surg year vs doing a research year? What are the benefits of doing that prelim year/is that more desirable to programs vs. delaying graduation and doing more research?&lt; in terms of match outcomes, i think a study showed that reapplicants doing a research year and prelim surgery year had similar rates of success. it largely comes down to personal preference. in my mind the only benefits of prelim year are having an income and keeping up with clinical skills. main benefits of a research year are it's way more flexibility and can really try to develop relationships with the program and letter writers &lt; I personally opted to delay graduation. It let me hedge my bets by preparing an app for another specialty while keeping up with my home program. Have had a ton of flexibility to go on as many interviews as I wanted which is the biggest advantage (imo) over any intern year. No regrets so far.&lt; other than MUSC, Kansas, and Penn what programs offer formal research years? &lt; I think MEEI, Utah and Jefferson have had them in the past. Any big program will probably have some resources for a few years&lt; have 16 interviews/programs to rank and am not planning on coming up with a backup plan. Am i an idiot?&lt; nah you should be good &lt; knew a couple people with 15+ who did not match last year. even with a 95% chance to match it will still happen to you 5% (1/20 people) of the time. Prob dont need to think *too hard* but maybe 30 minutes of consideration of what you would want. &lt;FYI, a lot of these research years are getting swooped up currently right now by MS3s, so no gaurantee it'll be available in march &lt; wait really? i thought a lot of people usually waited to apply until after match results &lt;Historically yes, but these research years are availble to MS3s and MS4s, and I'm at one of these places, and I know MS3s already been applying and being accepted &lt; well that's annoying &lt; yeah will say esp this year that people are jumping on to things early if they are available. &lt; jefferson has a research year &lt; I know Sinai, MUSC, Mass eye and ear have also had formal research year positions. But if you reach out you can probably create one almost anywhere if you try.</t>
  </si>
  <si>
    <t xml:space="preserve">When ppl say prelim year, is the idea to match into ENT as a 2? because i think that is way harder/impossible than trying to do a research year and applying again which is hard but has been done. if the plan is to match into a surgical  program as a 2, i know at my program we have categoricals and prelim gen surg and those def have a hard time matching as a 2 but it is doable esp at lower teir places &lt; You'll have to match in to ENT as an intern or to GSurg as 2 (maybe more possible) &lt; Is there any data out there comparing the success of those who did gen surg prelim versus research year and then reapplying for ENT? Would reapplicants be open to making a tab basically listing whether they did research or prelim, how many interviews they received their first cycle, and how many they recieved this current cycle? I think this would be fairly helpful for those making backup plans right now.  &lt; yes this study published 3 years ago DOI: 10.1177/014556131809700922 &lt; Thanks!! &lt; take this study with a grain of salt. 90% of reapplicants matched from either track (research or prelim), but it was during record low applicant years. This year is very different. </t>
  </si>
  <si>
    <t>Can anyone post an impression on newark/jersey city/hoboken basically where Rutgers is? &lt; Newark is exactly what you'd think it is. But most residents live in surrounding areas that are nicer.</t>
  </si>
  <si>
    <t>&lt;Rotated here. Newark is quintessential inner city. Type of place where you dont feel particularly safe walking around, not much to do, not many restaurants to go to. That being said, because of that I got to see a lot of different traumas and the flaps and whacks there were crazy... Apparently St Barnabas and Hackensack and MUCH nicer and are in much wealthier areas - typical suburban hospitals. As for JC and Hoboken, I only visited JC and it was in pandemic time so cant give you entire perspective but most of residents live there apparently. Manhattan vibes wihtout being in manhattan. Lots of people walking around and lots of dogs and babies, lots of restaurants, lots of boozy brunch. I think both are one subway stop away from the city although not much good itll do you with COVID times. I will say, the waterfront from hoboken with the manhattan views is *chefs kiss*</t>
  </si>
  <si>
    <r>
      <rPr>
        <color rgb="FF1155CC"/>
        <sz val="10.0"/>
        <u/>
      </rPr>
      <t>https://wallethub.com/edu/best-worst-cities-for-singles/9015</t>
    </r>
    <r>
      <rPr>
        <color rgb="FF000000"/>
        <sz val="10.0"/>
      </rPr>
      <t xml:space="preserve"> for my fellow single friends out there &lt;3</t>
    </r>
  </si>
  <si>
    <r>
      <rPr>
        <rFont val="Arial"/>
        <color rgb="FF000000"/>
      </rPr>
      <t xml:space="preserve">&lt; best city for </t>
    </r>
    <r>
      <rPr>
        <rFont val="Arial"/>
        <i/>
        <color rgb="FF000000"/>
      </rPr>
      <t>white</t>
    </r>
    <r>
      <rPr>
        <rFont val="Arial"/>
        <color rgb="FF000000"/>
      </rPr>
      <t xml:space="preserve"> singles haha &lt; LOL yeah half these cities are extremely white...but appreciate the effort...guess i'll just be single forever &lt; +1 just me and my cats</t>
    </r>
  </si>
  <si>
    <t>How many people reaching out to your top program is too many? If I ask both my letter writers to do it who are in different sub specialties, is that overkill and possibly annoying? &lt; do they both have personal connections? i feel like that would be overkill unless they have very specific, strong connections to different people who are influential in the program (e.g. one knows PD, one knows chair). otherwise i would stick to one and write a letter yourself &lt; i don think its going to move the needle at all. &lt; why do you think it wouldn't move the needle? &lt; not the previous person, but at least at my program, the rank list appears to be pretty set in stone, but it probably varies by program. I might end up writing one out of peer pressure from here, but I suspect it'll be negligable difference. Still reminded back to that one PD who quipped "we know you send this to everyone".</t>
  </si>
  <si>
    <t>&lt;are we supposed to do this? &gt; anyone telling you not to do this is telling you because of their own personal motivations. if you know you have a #1 program in mind, you should do everything in your power to relay that information to that program. it can 110% change the needle and having multiple people reach out to multiple people works and is great advice. often the best move is to have your pd contact their pd and then to also find the faculty member with the most pull/connection to that program and have them reach out on your behave. again, cannot emphasize enough. if you have a clear #1 you absolutley need to reach out and let them know and use faculty and pds at your home institute to help you. it will certainly move the needle esp if you are in the bubble between ranked to match vs somewhere close to being ranked to match. that being said, i know personally of 2 separate situations where an interviewee double dipped and reached out to 2 or more programs claiming they were both #1 and it backfired in a bad way. so if you know that you have a #1, tell them! &lt;how did it backfire? Ok &lt; basically, ENT PD/academics is a small field and they found out student was sending more than 1 "you're my #1" correspondence. obviously that would piss someone off just like if you found out a program was telling 30 applicants they are all ranked to match at spots 1-3. anyways, both PD's dropped these 2 individuals lower on their rank list and in 1 situation, student didnt match at either place and in another student lost out at 1 place but matched at other</t>
  </si>
  <si>
    <t xml:space="preserve">&lt; resident here, you can send to your #1 but limit it to that. Our program sets the rank list after our last interview date. In conversation with our PD, these letters don't usually affect the rank order list much. I wouldn't stress about it much. </t>
  </si>
  <si>
    <t>Will there be a rank list tab for us? I am seeing it on other spreadsheets where students fill out their top 3 anonymously...&lt;lets make one +1&lt;ugh gonna make my anxiety sky rocket &lt; this does nothing but produce unnecessary comparison....y'all gotta chill and just enjoy any personal successes you've had and not compare! &lt; IDK, theres historically a top 3 survey performed anyways... &lt; yeah, done AFTER rank lists are submitted! hard pass for now &lt; if someone wants to make it, by all means make it. those who are against it don't have to look at it.&lt;Sam, please veto this idea&lt;+1 &lt;yall realize he literally hosted the top 3 survey for the past 3 years at least... check the otomatch site &lt; yall realize the data was released after rank lists were submitted &lt; this should absolutely wait until AFTER the rank list deadline &lt; I think its worthwhile esp in a year where there are no away rotations and no in person interviews. itll provide a different kind of information that frankly top 3 surveys from past years don't. itll also help out next year's applicants too who will be in the same boat as us. think we should do it. a couple of people worried that they thought no one liked their dream program doesn't outweigh the benefit of it&lt;Sam, please veto this idea again. I feel like there are issues with the match and match rules if something like this is opened. &lt; on the flip side if most people don't wanna be at the program we wanna be at, we get to hope for the next 2 months &lt; there are no match rule violations with this. it is completely voluntary to share information and no one is coercing anyone for anything. you can share rank lists with your faculty, mentors, family, other applicants, etc. this is no different. someone make this tab. would be so helpful.</t>
  </si>
  <si>
    <t>why is this useful??? &lt; Weird question. I would argue why is about half of the information contained here useful? &lt; I find this extremely unnecessary and kind of ridiculous. Rank lists are personal. If there is one part of this tortuous process that should have nothing to do with others' opinions it is our rank list. &lt; I think it is meant to remain confidential/anonymous tbh. No one has to participate. Again, I would argue a post-interview communications tab, then, should also be removed if that is how we feel &lt; &lt;-- to this point, I agree that post-interview comm tab should be removed +1 &lt; I think the post-interview comm tab is fine. It's just a bunch of generic "thank you!" emails. &lt; for those of you advocating to not have the top 3 tab, i hope you are my co-residents &lt; jeez. Lots of strong opinions. I (OP) just asked because most other specialties have one &lt; true that a lot of data here is not useful. I personally just dont go onto it if I don't find it useful. But also a lot of data that I didn't know would be useful that ended up being helpful. If people did make a top 3 page, I personally would just not look at it until after rank list deadline to not bias my decision. Same way I approached signals. echoing the conversation below, don't let this new data sway you! stick to your preferences. thats how the match algorithm works.&lt;If you dont want to participate you dont have to and if you do you can, its a win win either way but think we should have one for those who do considering we always have in the past &lt; what's wrong with a little bias? i wouldn't even call it bias but crowd sourcing the most appealing residency programs, kind of like our own doximity rankings &lt; bias as in it shouldn't sway your decisions in a trying to game the system way (e.g., hmm I shouldn't put this as my top 1 because a lot of others are). Just rank according to your preference. That's how the algorithm works.</t>
  </si>
  <si>
    <t xml:space="preserve">i vote for it for sure. more information is always better and if its going to freak you out, don't open the tab. i think everyone knows that your match list should be based on your preferences so i think a top 3 tab would be nice to see how the applicant pool is feeling and what programs stand out. the people that are agianst it - why? would seeing 20 votes for your #1 make you nervous or worried? because a) those people are still going to rank that program and you'll just be in the dark and b) it shouldn't influence or change your decision. personally i find post comm tab more anxiety provoking. with a top 3 tab, that's just randos saying thye like the program vs hearing from a rando that that program liked someone else &lt; how would it influence your decision? if you see a lot of people putting a particular program as higher, would you be more motivated to rank it higher? That seems unrealistic to me. why should you rank a program higher just because more people saw it as a "stand out"? you should rank a program highly because it fits YOUR needs, and YOU would be happiest/most successful there. &lt; if you're debating between two programs, particularly lower on your list, then seeing a lot of people prefer one over the other may def make you change your mind. or maybe if you're altruistic and truly don't care since they're lower, maybe you'll rank that program lower. literally half of how we "rank" programs is based on reputation assigned by faculty, residents, interviewees, media, etc.  theres no better way to get an understanding of reputation than rank lists. </t>
  </si>
  <si>
    <t>I am not going to endorse a top 3 tab because I think it has some potential for abuse.  But I won't delete one either.  The discussoin to the left seems to point out all the good and bad that can result and the giant pinch of salt you should take when reading these. I tend to side with those that think more info is good as long as you see if for what it is.
I do plan to post an anonymous top 3 survey on the main otomatch page again this year.  Should go up some time in early Feb (once rank lists are open). I'll close it the week after the rank lists are due. If everything goes smooth, the results should be out by Black Monday.
---sam</t>
  </si>
  <si>
    <t xml:space="preserve">anyone interviewing at Tulane tomorrow receive an email with zoom links last week but no schedule?  &lt; same, haven't got a schedule yet </t>
  </si>
  <si>
    <t>I interviewed last week, and didn't receive a schedule until the night before. It's 4 interviews and each room as 2-3 interviewers except for the interview with the chair/pd (same person). &lt; how long are the interviews? &lt; 15 min each per the interview impression tab</t>
  </si>
  <si>
    <t xml:space="preserve">I emailed my #1 program and got a response along the lines of "thank you, but we're not done interviewing yet and can't tell you how high we ranked you". Idk what to think of it. I wasn't even expecting a repsonse and I'm glad the program is not breaking any rules. how should I interpret it? if there's anything to interpret haha. Also wondering if this has also happened to anyone? &gt; Don't read too much into this, it'll just stress you out &lt; I think their reply is incredibly responsible and professional. It's what I would tell someone even if they were my top choice applicant. &lt; I agree with above, wouldn't worry abotu it &lt; ugh sorry this happened. this is probably the major problem sending that LOI too early. sucks but legit its a neutral response. not ideal but not horrible either. &lt; it's hard to know when it's considered tool early to send a LOI. Better early than late in my opinion. </t>
  </si>
  <si>
    <t>&lt;ayyyy Max</t>
  </si>
  <si>
    <t>Did anyone reach out to the UTSW PC about the grubhub gift cards if yours disappeared?</t>
  </si>
  <si>
    <t xml:space="preserve">can somebody fill out UT Houston interview impression plz </t>
  </si>
  <si>
    <t>Does Sinai have a social? Any1 got the interview information yet? &gt; I haven't &lt; great, thnx! just double checking b/c of the whole interview invite scenanigans</t>
  </si>
  <si>
    <t>i think only home students were invited to the social sorry &lt; just got an email today with social details the night before (not a home student) - check your spam b/c the email came from rezrate &lt; just got it too!</t>
  </si>
  <si>
    <t>what is harder to match in to, 1/3 categorical spots or 1 T32 research spot at the same institution? in terms of probability&lt; my guess is that the categorical spot is harder to match into based on the number of applicants per spot. only a select few people will be competing for the T32 spot &lt; I was thining the same thing but an attending on an interview said T32 was more competitive bc it's just one spot &lt; im ranking my t32s lower on my list&lt; same &lt;Odds would depend if the same candidate pool is being considered for the 1 T32 and the 3 categorical. But could also be much more variable based on individual- program's ranklist for T32 and categorical may be very different based on the program's priorities for each. So if you're a bomb researcher, you may find it easier matching T32 over clinical, but if you don't show research potential while still impressing academically, you might have better odds clinical.</t>
  </si>
  <si>
    <t>So just to confirm, if we interviewed for both a clinical and a T32 spot at the same time we can rank those separately (ie. 2 distinct, non-adjacent ranks) &lt; yes confirmed &lt;+1</t>
  </si>
  <si>
    <t>Current intern here: I remember being super stressed when I was in your shoes about rank list and worrying whether to rank some place #1 vs #2. Even if you end up at a place lower on your rank list, you'll still have matched and that'll be your new reality. Think about colleges and med schools and shit that you didn't get into and were really bummed about at the time. How often do you think about that now that you're at this stage? That'll be the same case with residency. Yes, some places have some perks compared to other places but in the end, you'll be an otolaryngologist and kick ass. -- Advice from someone who matched at their #4 "malignant" program last year and is super happy &lt; This is great advice, thank you :) &lt; +2</t>
  </si>
  <si>
    <t>&lt; Current resident here......THIS IS SO TRUE &lt; Same another current resident. It matters so much while ranking but once you've got a spot and actually start you'll forget all about it. Your best program is the one that takes you. &lt; Hi! I'm yet another intern that matched at their #4 choice and is SO HAPPY! I love my new city, my coresidents and I LOVE getting to be an ENT, operate, scope, take care of cancer pts, etc. Good luck everyone!</t>
  </si>
  <si>
    <t>why do mid tier programs have better fellowship matches than high tier? i don't have objective evidence for this, it's just the sense i've gotten after browsing through hundreds of program websites this season &lt; i think it's hard for us at this stage to really understand what people are looking for in a fellowship, and therefore what makes a good fellowship for them. it would  be like if going into med school someone asked you what the best residency programs are. we wouldn't really have any idea. there are a lot of nuances in fellowships that make it hard to define one "best." so i would take this idea of mid tiers matching "better" than high tiers with a grain of salt. i really think both have the potential to get you where you want to go.</t>
  </si>
  <si>
    <t>&lt; Same, glad I'm not the only one.&lt; I've kind of seen that most high tier residents match at high tier fellowships more consistently year in and year out. but there are mid tier residents matching too but just not as consistently. the other thing to look at is how many don't match at high tier fellowships too as a way to figure out the impact. &lt; Also consider that at smaller programs residents may NEED a fellowship to get experience in lacking areas, and could be gunning to ensure they get a good fellowship accordingly. But I don't think there's any real data suggesting fellowship match correlates to program doximity rank. At that level it's much more based on the individual candidate than their program.</t>
  </si>
  <si>
    <t>Is anyone planning on attending UT San Antonio's grand rounds tomorrow?</t>
  </si>
  <si>
    <t>Yes</t>
  </si>
  <si>
    <t>how do H&amp;N fellowships at MD Anderson and Sloan Kettering compare to places like Michigan and Ohio State?</t>
  </si>
  <si>
    <t>They're not super comparable. MSK is historically a resection fellowship, while md Anderson you do micro work with plastic surgeons. At Michigan and Ohio state, the same surgeons do the resection and micro</t>
  </si>
  <si>
    <t>I think plastics does recon @MSK &lt; yes</t>
  </si>
  <si>
    <t>as a loving and friendly reminder. our personal worth ≠ the match</t>
  </si>
  <si>
    <t>which schools have sent out open houses to discuss DEI efforts at their respective institution post interview? &lt; UVA &lt; stanford, duke &lt; michigan and UCSF had them pre-application</t>
  </si>
  <si>
    <t>&lt;UCLA sent one preinterview, the event was last week &lt;got one from Case</t>
  </si>
  <si>
    <t>Yale</t>
  </si>
  <si>
    <t>Anyone know how it's decided who at UCSD does T32 and who doesn't? Do you just divide amongst the 3 of you once you get there? &lt; According to one resident I asked, they talked amongst themselves and worked out who wants the T32 &lt; the next resident cohort is only 2 so both will get the t32 &lt; i think they're approved for 3 per year now &lt; at social today a resident said they had 3 in recent years because they found some special funding but going forward they foresee a return to 2 &lt; ah I see. that's really too bad. i feel like they're hiring a lot of faculty and growing as a department. a little disappointing to hear they're not going to a consistent 3 per year, but it is what it is!</t>
  </si>
  <si>
    <t>just looked at my Vandy interview schedule. 37 people are interviewing me...how are you guys prepping?&lt;Way to kill my mood. I was chilling &lt; do people prep for interviews beyond just looking up what specialty/leadership role the faculty they're interviewing with are in and maybe preparing some questions? i think 37 shouldn't take that long if you're just looking up specialty and stuff&lt; i usually look up where they went to residency and fellowship and what research they do, but idk if i have it in me for that many people &lt; do you what the number means (e.g. "2 Pediatric Oto" but 7 interviewers)? &lt; each of the rooms has a number in front of it. so that's "room 2" &lt; is there something in the morning on Saturday too? at the bottom of one of the emails it has things starting at 7;15 with welcomes and stuff, and then interviews later &lt; yeah it starts at 7:15 am with the usual intro stuff</t>
  </si>
  <si>
    <t xml:space="preserve">at least you have a Vandy interview. I'd kill for that interview. (okay otomatchers, not literally kill) &lt; lol reminds me of this show called "the penthouse" for all you kdrama watchers out there &lt; I hear interactions with the residents at Vanderbilt are just as important as the interviews themselves. That's how they get such a tight, "great vibe" reputation </t>
  </si>
  <si>
    <r>
      <rPr>
        <color rgb="FF000000"/>
        <sz val="10.0"/>
      </rPr>
      <t xml:space="preserve">M3 here seeking some M4 wisdom... What are some of the most bread and butter suturing techniques to master before rotating? All info is appreciated (pattern, indication/region used most often, suture/needle size, suture type, needle size, etc.) &lt; techniques I used the most on my sub-I : deep dermals, running subcuticular, simple interrupted, simple running. theres a great youtube video I think by Duke plastics that goes over all of them in detail. &lt; closing the gap is a website for EM physicians but also has videos for basic suture techniques &lt; </t>
    </r>
    <r>
      <rPr>
        <color rgb="FF1155CC"/>
        <sz val="10.0"/>
        <u/>
      </rPr>
      <t>headmirror.com</t>
    </r>
    <r>
      <rPr>
        <color rgb="FF000000"/>
        <sz val="10.0"/>
      </rPr>
      <t xml:space="preserve"> has a basic suture technique in the plastics category in their surgical video &lt; techniques I mastered on my Sub-I: Observing my resident doing all the things the other person said. particularly adept at suture cutting. &lt; fastest suture cutter this side of the mississippi, especially proficient at blaming the scissors when the suture doesnt cut properly &lt; as an M4 I did a lot of deep dermals on flap cases and did a decent amount of simple runnings, as well as drain stitches which (depending on surgeon preference) might be a figure of 8 stitch or an air knot followed by hand tying or something else. Usually you don't have to worry about suture gauge or type, the attendings/residents know what they want to use and the scrub techs usually already have it ready. But if you wanted to know, sutures get numbered 0-0, 1-0, 2-0, etc and the higher the number, the thinner/smaller the needle. Mostly I've worked with 3-0 or 4-0 for deep dermals (usually vicryls) and 4-0 or 5-0 (often plain or fast gut) for running stitches, often nylon or silk for drain stitches. Learn one handed/two-handed tying and instrument tying if you don't already know how!</t>
    </r>
  </si>
  <si>
    <t>&lt;this is why Im doing a plastics rotation as an M4 &lt; could you elaborate? what do you hope to learn?</t>
  </si>
  <si>
    <t xml:space="preserve">no better way to learn to suture than by doing it. if possible  volunteer to take facial trauma call and suture all the lacs you can.  your PGY1/2 will appreciate you eagerness and taking some of the load off. </t>
  </si>
  <si>
    <r>
      <rPr>
        <color rgb="FF000000"/>
        <sz val="10.0"/>
      </rPr>
      <t xml:space="preserve">Any inside knowledge on UW culture? Seems like an amazing program though with some rumors about past toxicity/malignancy, it seems like it was mostly related to call being horrible. From what it seems, call is better now. I want to rank them in my top 3 but am worried I am ranking highly one of those programs people have alluded to that seem great but are actually secretly toxic. TBH this is what i'm worried about most regarding making the rank list. Same with UCLA and recent issues with Dr. Head. &lt; re: UW, it seems like its much better now. For UCLA thing, chatted with a friend, seems like quite a long time ago when it happened &lt; the stuff about UCLA is still ongoing as of 2019: </t>
    </r>
    <r>
      <rPr>
        <color rgb="FF1155CC"/>
        <sz val="10.0"/>
        <u/>
      </rPr>
      <t>https://cdn.ca9.uscourts.gov/datastore/opinions/2019/09/05/17-55942.pdf</t>
    </r>
    <r>
      <rPr>
        <color rgb="FF000000"/>
        <sz val="10.0"/>
      </rPr>
      <t xml:space="preserve"> &lt; at least the initial incident was a while ago &lt; UW's call was ungodly bad 5 years ago. q3 "home call" covering 4 busy hospitals in Seattle. And having 3 residents a year for one of the highest volume programs in the country clearly was not a good idea. The switch to nightfloat and adding a 4th resident clearly helped because anyone would be miserable in the previous setting.</t>
    </r>
  </si>
  <si>
    <t>any programs out there known to not rank all of there interviewees? or can we assume that unless we majorly screwed an interview, then we are somewhere on these lists? &lt; Resident here. You are almost guaranteed to be ranked unless you do something egregious. That said, there are always a handful every year who go unranked either because of that or because of knowledge of a candidate providing a major turnoff to the point that the program would rather fill a spot from the unmatched SOAP pool than take that candidate. Especially since &gt;100 go unmatched each year, they figure there are plenty of other great folks out there better than someone they really dislike.</t>
  </si>
  <si>
    <t>I've heard from a few different programs that they don't rank all of their interviewees, I would assume this is somewhat common &lt; Common?! &lt; idk how much I believe this. There is no benefit to programs to not rank an interviewee unless they would rather SOAP that spot than match that person. So if it's "common" I can't imagine it's like 10-15 interviewees per program, it's probably like 1-3 applicants who just really come off negatively on interview day/in the resident social for whatever reason. And I'm assuming it's those same people going unranked at multiple programs.&lt; We don't rank probably 1-5 applicants each year. But you have to really screw up for that to happen. It does happen though &lt; what is considered "really screwing up"?</t>
  </si>
  <si>
    <t>quick plug for comparisons page. there are some new entries and I actually find this a little helpful in my rank list processing &lt; there's just so many, is there a way to pare it down? &lt; I think people are just adding as they need to figure out their own lists. I would just say contribute if you see programs you can speak of, otherwise its no biggie &lt; filled in a bunch just now! just wanted to recommend I think people should try limit it to programs they are debating ranking amongst their top choices to focus our (wo)manpower on the most important comparisons to people &lt; how do you fill out the comparisons page if we didn't do any aways? is it mostly for residents to fill out? eg i can only really talk about my home program lol so not sure how to compare &lt; good point. I was just filling out those that I did interviews at both places, esp if I had some mentor feedback or was able to reach out to people at the program for additional questions</t>
  </si>
  <si>
    <t>can someone please write a beth israel interview impression? thank you :)</t>
  </si>
  <si>
    <t>guys calculate how many surgeons will have interviewed you by the end of this season, it's kind of crazy to think about &lt; way too many&lt; 368 total. I'm gonna need a vacation after this</t>
  </si>
  <si>
    <t>https://docs.google.com/spreadsheets/d/1o2w4G4pkBQkrUGvBaXwzCxZGxo0AnDAL1V7rKIqhHks/edit#gid=434562170</t>
  </si>
  <si>
    <t>Mount Sinai to be disqualified from 2022 urology match for match violations- secretly internally matching their home students&lt; does this mean we can SOAP into those spots?&lt; I think that would mean they cant use NRMP next year, I honestly don't think this will effect them at all. They'll just offer rotators they like a contract in like August and fill outside the match.  &lt; makes you wonder about oto department/other dept. &lt; 4/6 who matched at Sinai last year were home students</t>
  </si>
  <si>
    <t>link? &lt; yikes the uromatch spreadsheet is a scary place. makes this place look like a preschool picture book.&lt; there's a reason they call us the gentleman/woman surgeons &lt; woah anyone have a link? &lt; lol i don't know what i expected, but holy f*** i can't believe some of those people are going to be doctors, they literally had a tab on their spreadsheet for porn bahaha &lt; lol, amazing &lt; just another reason why ENT is so competitive, all you have to do is look at the personalities these other surgical fields attract &lt; woah that sheet is so toxic holy crap &lt; link?? &lt; what the actual...this is basically an incel forum &lt; wow, good stuff &lt; aww its view only now... &lt; I think some person is jumping from page to page posting troll shit. Some1 also posted the Jill Biden doctor controversy bs on the uro page too &lt; yeah, major downside of this being a giant anonymous public forum...</t>
  </si>
  <si>
    <t>holy shit, im pretty toxic and a tad non-pc and this was waaay too much for me &lt; I think it was more than "a tad non PC". One person was saying we shouldn't normalize "disgusting transexuals" because it's a mental illness. Not to mention the rampant misogyny and sexism that they seem to be proud of. I would be absolutely terrified of my future co-residents right now of I were going into uro. &lt; meh, wouldn't expect anything different. Choosing phalluses as a career is a sort of selection bias. &lt;+1 it takes a sick mind to sign up to get urinated on every day...and its gotta give you nightmares seeing the anatomical complications of post trans surgery.</t>
  </si>
  <si>
    <t xml:space="preserve">Okay so now that we all understand  how ranking and match works, I still think there is a more nuanced conversation to be had about formulating rank lists that MIGHT be something to consider for some folks. This discussion is regarding how to rank #1 vs #2/3 when one of these is home institution. I feel like at my home program at least, they're trying to get a feel for who will rank them #1, and it will influence their rank list, &gt;1 home applicant to positions also. Given this, if home falls at your true #2 or 3 but they're 100% your best shot, should you rank it 1 so that you can tell them they're your #1 and have the best shot at matching. Otherwise, you fall into the gray area of having to tell them you're not ranking them #1 or be ominous about it (residents have asked home applicants before), and further indicate it by asking your letter writers or PD even to call another program on your behalf. I understand this is really "gaming" but I think it's not nothing and something we should be given guidance on. Anybody with thoughts or experience regarding this dilemma? &lt; Not sure if I understand the math here. If your home program has n spots and you are ranked in the top n, then you are guaranteed a spot there and will not fall lower than them on your rank list. Not sure how ranking them #1 would increase your shot there despite it being your overall best chance. If you rank them 3, and you don't match at your #1 or #2, then you'll match at home if you're ranked in the top n spots. If you're not in the top n spots, then ranking them higher also won't help your situation. Maybe I'm wrong but this is my understanding. &lt; I think OP is describing the issue of if you tell your home program you're ranking them #1, they'll rank you in the top n whereas if you tell them they're your #2/#3, you might end up in the top n + 5 instead (risking potentially matching beyond your home program rank if they end up matching only their top n instead &lt; oh oh, ok. That makes more sense. I'm not really discussing my rank list with my home program, but if that's something you want to do, a trick is to omit your home program from the rank list to ask their opinion on other schools (obviously telling them that you plan on ranking them but wanted their unbiased opinion on the other schools). Otherwise, definitely a more nuanced situation that I really have no handle on. If you feel like they are gonna rank you high then that should give you some comfort. If you're not the best applicant from your home program then maybe some "gaming" is in order. I really don't know though sorry. </t>
  </si>
  <si>
    <t>I agree this is a hard situation. I think being open about these things helps a ton. If you told your PD that you're ranking the home program #2 next to your dream school of #1, you might get the benefits of both. Ranking someplace #2 is pretty great. &lt; If I send a #1 letter of intent to a program is there any benefit to also have an attending doing that? I'm concerned about having to ask one of my mentors to do that since all of mine are big decision makers at my program. &lt; the decision depends on (a) whether your home program will change your spot on the rank list based on what you tell them and (b) how confident you feel that you can match somewhere else. based on my discussions with mentors, i feel like my home program will rank me either very high or very low depending how whether i want to go there, so what i say will make a big impact. the tricky part is (b) &lt; yeah, really tough. Is there a way you can investigate more about how your program does their rank list? I heard at my program, its almost set in stone after interview day, so I'm a bit less worried and more comfortable chatting about my rank list</t>
  </si>
  <si>
    <t>Thinking more about the home impressions column, I do find it helpful. At least its additional reassurance of my top choices. Even if its as simple as: "confirm its a good work culture", I find that helpful in conjunction with my own interview impressions and what my mentors are saying.</t>
  </si>
  <si>
    <t>Can anyone (who did a better job than I did about taking notes during the UW interview day info video by residents) update the "perks" on the interview impressions tab? Currently very intimidated by cost of living in Seattle and can't remember if there was a housing stipend or not and am struggling with finding this info and related benefits&lt;took a photo myself, see right &lt; thank you kind soul &lt;3</t>
  </si>
  <si>
    <t>saw on this&amp;last year's thread that several trainees thought attendings at stanford were less supportive and the resident culture more intense than expected. can anyone with personal experience rotating/training there comment on this? anecdotes also welcome.&lt;interviewed there, felt there was a little ego (to say this positiviely: they take a lot of pride in the Stanford name and communicate a high standard of research excellence), biggest focus on research of any of my interviews, residents seemed kind enough, some select few (especially the chiefs) seemed really cool. that was just my experience so n=1 &lt; OP, yeah loved the chiefs but they won't be here next year :( didn't get a good sense if the rest of the residents had that same awesome/chill vibe &lt; the chiefs all seemed like such great people, still an amazing program but sad that I wouldn't get to work with them :(</t>
  </si>
  <si>
    <t>&lt; rotated there in the past couple years, had high hopes but it was definitely more on the intense side, and really long hours across rotations. some really cool people but some less so. Awesome in lots of ways but not a lifestyle place &lt; by people do you mean residents or faculty? did the residents seem close to each other, did you get that "fam feel" vibe?</t>
  </si>
  <si>
    <t>Anyone else having trouble figuring out ranks because a lot of programs seem good? &gt; Yep. Having a really difficult time differentiating programs in the Top 10 from programs in the Top 40 other than having some arbitrary "name value". Even their fellowship matches are equivocal. &lt; im pretty much weighting heavily by geography and gut feeling about programs now. feeling a lot better about the order but just gonna meet up with a few mentors and email a few people familiar with my top choices to do some fine tuning.</t>
  </si>
  <si>
    <t xml:space="preserve">&lt;on a somewhat related note i'm having a lot of trouble with my ranks because i haven't found a single program that's fulfilled every "want" of mine, and each program has at least one thing that i don't particularly like &lt; same. and i don't always get a good sense of what the residents are like &lt; personally, i don't think theres anyone in the world who has found a program that fulfills every "want". i think we just have to pick and choose what we value most and realize that we all do 1 residency and theres not going to be a 150% perfect match out there. </t>
  </si>
  <si>
    <t>Gotta ask the real questions here... Is it worth it for me to pay $6.99 for Disney+ for the month to binge the Mandalorian Season 1 &amp; 2? &lt;Yes. This is the way.  +1  &lt; meh &lt; also if you're already getting Disney plus, and are interested in a light-hearted animated series with excellent LGBT character representation, check out "The Owl House" which has 100% on rotten tomatoes. This has been my plug of the day. &lt; I also had this question and I am so sold</t>
  </si>
  <si>
    <t>OMG Vanderbilt care package. I am in LOVE. &lt; indeed, was probably the best care package I've ever seen +1 &lt; dang didnt get mine :( &lt; better than WUSTL? Mine hasn't come yet either &lt; I dont want to ruin the suprise, but yes, way better than WUSTL lol &lt; Dang mine got shipped to my parents address by accident so I've only seen pics lolll&lt; mine just came today. wouldn't say it's way better than WUSTL but it's still good!</t>
  </si>
  <si>
    <t>&lt; I am so nervous for this interview. They all seem so cool. I  want them to like me so much haha, zoom is so fing awk...or maybe it's just me &lt; are there some rooms with like 7 interviewers? &lt; yeah that's what it seems like lol. 7 interviewers to 1 applicant in one room. Not sure how you can even make conversation with someone at that point &lt; my understanding is that they're trying to show how well they get along together by putting increased #s together.</t>
  </si>
  <si>
    <t xml:space="preserve">we traditionally have all our faculty interview so that applicants get to meet everyone they would work with as a future resident and avoid the perception (or reality in some places) that we are hiding anything by not having a certain faculty member interview. - VUMC resident </t>
  </si>
  <si>
    <t>Because I'm seeing people being confused about how the match algorithm works: RANK BY YOUR OWN PREFERENCE. YOU CANNOT GAME THE ALGORITHM. Watch the video to the right for explanation. Sorry for the caps but I don't want anyone to match somewhere they preferred less because they didn't understand the algorithm.&lt; your intensity...you're scaring me &lt; seriously, watch the video! +1 &gt;  "Sunny" is a real issue. She could have been probably told she's ranked to match since shes #3 on a program that probably doesn't always get their top 2 picks and then bam, she doesn't match. Emphasizes that "ranked to match" can go south</t>
  </si>
  <si>
    <t xml:space="preserve">https://www.youtube.com/watch?v=kvgfgGmemdA&amp;feature=youtu.be </t>
  </si>
  <si>
    <t>I don't think this video answers the main question that has been coming up and is something I frankly am still confused about. Obviously, if you are ranked #1-5 at a program with 5 spots, then yes, the match is applicant facing and you will not match any lower than that program on your match list. What is confusing to me, is what if you're ranked 7 or 9 or 15. Then does your match list matter? Because in that bubble where you're not guaranteed to match (since you're not in spots 1-5) but you could potentially match based on what the higher ranked applicants above you do, then I think the order of how you put your programs down mattesr? In terms of both where you match at that program but also where you match on your match list? Sorry, I am just really confused. It's pretty cut and dry when you're #1 but most of us won't be. &gt; No, your rank list should be based on nothing but your own preference. If you slide to a program that is 5 on your list, it attempts to match you at that program as if it is now your "#1 preference." Basically your rank list is the order in which you want the algorithm to attempt to match you to programs. In your scenario of being #9 in a program with 5 spots, your ability to match that program is now only dependent on how the other top 8 applicants ranked it and if they match to another program first. Put another way, you putting that program #1 or #10 doesn't change whether you are able to match there, only whether you give yourself the chance to match elsewhere first. If you put it #1 and match there great, but if you put it #10 on your list, you are able to match at any of your first 9, and if you slide to that program you would still match there same as you would have if it were #1. Sorry, does that make sense? &gt; I guess that helps. but why do people say the match favors applicants? that clearly seems to favor programs. if anything, the match favors programs and the applicants who are for sure ranked #1 &lt; Well it is a happiness maximizing system, so it does have benefits for both the applicant and programs. On the program side, it also prioritizes the applicants they liked the most who still need a spot. but it doesn't negate the fact that you should rank by your preference. The key example is lets say you rank a program dead last b/c you did not like it, but that same program ranks you to match, you will still match at that program if all prior programs on your list matched other people. But say if you ranked that same program first even though it was the one you would be least happy at, then you would match there and have no chance of matching at the programs you'd be happier at. It is NOT some sort of system that gives you higher points for you and the program being most aligned in preference. &lt; so if applicant A puts progam 1 #30 on their list and hates that program, and applicant B puts program 1 #1 on thier list and loves that program/is their only program, and program 1 puts applicant A as ranked to match and not applicant B, then if applicant A doesn't match at 1-29, then they match at program 1 and applicant b doesn't match and thats that? &lt; yes, applicant B doesn't get bonus points for ranking them #1 &lt; the match favors applicants relative to programs because it fills spots prioritizing by applicants' choices instead of by programs' choices. so for example if an applicant ranks a program #10 but that program ranks the applicant as 1, the match will look for programs in order from 1 to 9 to match the applicant to before it sends them to their #10 program. so just because a program ranks you first doesn't mean they've got dibs on you. hope that helps</t>
  </si>
  <si>
    <t>So why do programs care if we rank them #1? What do letters of intent really matter? &lt; sounds like more of a pride thing imo. They'd like to say that all the residents who ended up matching with them wanted to be there. But also, it does make sense too. It would be more enjoyable working with someone who wants to bet there. But on the otherhand, at my program, the score sheet after interviews is pretty much the #1 factor and no other schenanigans. &lt; Definitely pride plays a large role. Programs love to say "oh we fell to 7th on our rank list". Also, my school's dean gives us a talk every year and says these LOIs help within your specific "pod" so to speak. That is, say a program interviews 45 applicants so you can split the group into 3 pods of 15/15/15. Your LOI might move you up within your specific pod 1-2 ranks max. If you're ranked 15th and you send an LOI, they "might" move you to 13/14. It's effectively their way of guaranteeing that they'll match you at a specific position. &lt; Sorry you lost me with the pods thing. How does being 13/14 help? Also what are these pods? Is it like...the program will take 1 person per pod? &lt; Not OP, but I think they jsut mean that an LOI will help, but it's not going to move you from #15 to #4. If it's giong to help you, they might bump you up a few spots, it's not going to drastically change their rank list. &lt; there are frequently actual ties when using the scoring sheets. i could see the argument for breaking these ties based on LOIs. but in reality facutly want to be done with match stuff on the last night of interviews.  so they just take a vote to break the ties, or leave it to the PD or even PC.</t>
  </si>
  <si>
    <t>I am stressing about how high/low to put my home program. Not that theres anything necessarily wrong with it, but I am just more excited about the programs I have interviewed at. at the same time the PD has indicated I would be ranked super highly...I feel really guilty and also stressed-I want to match, but I don't know how high to put my home program</t>
  </si>
  <si>
    <t>you won't not match because of where you place your home program. Rank by your preference. It is your life. If you rank your home program 8 and don't match at your 1-7, you'll still match your home. Do not let "ranked to match" assurances make you rank ahead of programs you prefer. &lt; this is super helpful and reassuring. Thank you  &lt; isn't this only true assuming that not enough people rank your home program highly? &lt; No. If you are ranked high enough to match at a program, it doesn't matter where you rank it. basically, the algorithm tries to match you at your first choice, and if that fails it tries your second choice and so on. There is no advantage to ranking a "safety program" higher. Literally if you were ranked first at your home program and ranked it 16 on your list and then did not match at your first 15 choices, you would then match at your home program. &lt; if you are ranked #1 by a program, no one will take your spot unless you match at a program that is higher on your own list &lt; Correct, but being told that I'm "ranked to match" can be anywhere from #1 to double digits, depending on the program.&lt; and year &lt; it literally is out of your control, but doesn't change the fact that you should rank only base on your preference. &lt; The NRMP has a really straightforward video on this topic in the cell above this! &lt; Yeah I would watch the video, but know that if your home program ranks you #1, you could rank your home program #25 and still match regardless of what anyone else does</t>
  </si>
  <si>
    <t>Also, though, while ranked to match assurances don't mathematically change the match, they definitely can if you don't display the same enthusiasm a PD does. I'm sure its horrible, but I'm positive it happens, but if a program calls you and says you are ranked to match and you're not excited and say that you want to be there, they can get off the phone and bump you down their list. Sure, maybe not that far, but a couple of spots can definitely change everything. Esp when programs love their ranked to match numbers &lt; which is a statistic I find so useless because all parties, even programs, should be ranking by their preferences</t>
  </si>
  <si>
    <t>I feel like I am forgetting things about programs already. making a rank list is going tobe so challenging &lt; issa vibe</t>
  </si>
  <si>
    <r>
      <rPr>
        <rFont val="Arial"/>
        <color rgb="FF000000"/>
      </rPr>
      <t xml:space="preserve">Real question, do you think Jill Biden should use the Dr title? She has a EdD in educational leadership and her dissertation was called Student Retention at the Community College: Meeting Students' Needs.&lt; please don't feed the troll. This person is posting this bs on multiple pages. &lt; she earned a doctorate degree so why not? &lt; in a hospital or patient-facing setting? no. anywhere else where it isnt misrepresenting credentials? absolutely &lt; i reallllyy don't understand why the title of her dissertation is relevant, except for the stigma against community colleges / the tendency for people to look down on them. it feels like people are trying to discount her work based on its </t>
    </r>
    <r>
      <rPr>
        <rFont val="Arial"/>
        <i/>
        <color rgb="FF000000"/>
      </rPr>
      <t>association</t>
    </r>
    <r>
      <rPr>
        <rFont val="Arial"/>
        <color rgb="FF000000"/>
      </rPr>
      <t xml:space="preserve"> with community colleges, like even touching on the topic decreases the academic validity &gt; </t>
    </r>
    <r>
      <rPr>
        <rFont val="Arial"/>
        <b/>
        <color rgb="FF000000"/>
      </rPr>
      <t xml:space="preserve">C'MON MAN &lt; </t>
    </r>
    <r>
      <rPr>
        <rFont val="Arial"/>
        <color rgb="FF000000"/>
      </rPr>
      <t xml:space="preserve">why is this a real question? &lt; Lol, did none of y'all call your college professors Dr.? She has a DOCTORATE. </t>
    </r>
    <r>
      <rPr>
        <rFont val="Arial"/>
        <b/>
        <i/>
        <color rgb="FF000000"/>
        <u/>
      </rPr>
      <t xml:space="preserve">If you question her validity to call herself doctor, you need to look inward and ask yourself if maybe you're questioning her credentials for other reasons than her educational background... </t>
    </r>
    <r>
      <rPr>
        <rFont val="Arial"/>
        <b/>
        <i/>
        <color rgb="FF000000"/>
      </rPr>
      <t>&lt;</t>
    </r>
    <r>
      <rPr>
        <rFont val="Arial"/>
        <i/>
        <color rgb="FF000000"/>
      </rPr>
      <t xml:space="preserve"> </t>
    </r>
    <r>
      <rPr>
        <rFont val="Arial"/>
        <color rgb="FF000000"/>
      </rPr>
      <t xml:space="preserve">so many calls on otomatch for people to "look inward" - c'mon peeps. get over yourself. </t>
    </r>
  </si>
  <si>
    <r>
      <rPr>
        <rFont val="Arial"/>
        <color rgb="FF000000"/>
      </rPr>
      <t>The word doctor is derived from the Latin verb “docere,” meaning to teach, or a scholar. &lt; And in 2021 using the title in a social setting is 99% of the time affiliated with a medical doctor. If you earn a non-medical doctorate and use the title anywhere outside professional society conferences, classrooms or your CV, it comes off both pretentious and misleading. &lt; i think this comment is entirely pretentous and misleading. wtf. a phd is often 2-3 years longer than an MD and requires a novel addition to the field, not just memorization of usmle and a good job memorizing acls pathways. the correct response would be to elevate our PhD peers and give them the respect they deserve, not to shit on them and pretend we're all knowing. and seriously? we're upset at the title of her dissertation? wtf have you done or learned or added to the field? we shit our pants when we have to present a patient to our chief resident that's 4 years older than us. try standing in front of a dissertation committee and presenting your work publically. MDs don't add anything to their field and just practice pathways that are well established, written out, and often literally in our pockets or on our phones. PhDs literally discover new things. if anyone deserves the title of dr. it is them not us</t>
    </r>
    <r>
      <rPr>
        <rFont val="Arial"/>
        <b/>
        <color rgb="FF000000"/>
      </rPr>
      <t xml:space="preserve"> +1!! </t>
    </r>
    <r>
      <rPr>
        <rFont val="Arial"/>
        <color rgb="FF000000"/>
      </rPr>
      <t>&lt; honestly, would prefer to drop titles across the board. &lt; i do think titles are helpful in the situation they are meant to be used (e.g. a PhD in an academic center may be called professor, which is senior to their post-docs who are called Dr., which is senior to the PhD students who have not yet earned that title). these titles are stand-ins so that people can easily understand the structure of an organization and the duties/qualifications of each person (e.g. patients at a hospital generally have at least a basic idea of the duties/training of a doctor vs. a nurse vs. a chaplain) &lt; how do you make the distinction between which doctorates matter vs. which ones don't? there's so much degree inflation right now. MD, DO, PhD... definitely those deserve the title of doctor. now what about EdD? what about DNP? what about DPT? &lt; The discussion between EdD and PhD vs DNP and NP/Master's in PT vs DPT are totally different. EdD and PhD in education have nuanced differences usually involving a focus on research in one with a focus on leadership in the other (although both certainly emphasize research and leadership in both). To me, it's similar to arguing the validity of a BA vs a BS. They're both degrees of comparable level just with a difference in the emphasis/curriculum. DNP vs NP also have the same nuances and end goals BUT there is an added issue of workplace titles with DNPs that have created issues in the medical field. I don't think it's fair to lump EdD/PhD into the same conversation as NP/DNP. TBH, when it comes to the field of PT, I see no issues with it being a doctorate. We call dentists and optometrists doctors without issue...a PT has the same length of training and organ/skill specialization as those individuals...why shouldn't they have a similar title? &lt; a dentist definitely has more training than a PT or optometrist.. they complete the equivalent of medical school and many do residencies if they want to specialize (e.g. orthodontist, prosthedontist)</t>
    </r>
  </si>
  <si>
    <t>what do you call someon with an MBBS from India that does a residency and practices medicine as a physician.</t>
  </si>
  <si>
    <t>Have 10 interviews and counting my blessings but all are at top/mid tiers, ALL of which have &gt;1.5 home student to spot ratios. Anyone else in similar position and scared?&lt; i'm not really worried about the number of home students at these programs. i consistently see the same 1-2 ppl from each school at my interviews, even from top tier places with lots of home applicants &lt; hmm I don't know about OP but I'm at a school with &gt;6 home students and all of us are at &gt;10 interviews, some overlap. Not saying this to boast, just to say that we're also worried</t>
  </si>
  <si>
    <t>another plug for the home student impressions column in the interview impressions tab. if you feel like your program represented themselves accurately, please let us know!</t>
  </si>
  <si>
    <t>&lt; I think this is a great idea. But I don't know if you'll really get the info you want there. Home students are going to be nervous to out their program. The only way I see people actually coming out and saying a program is malignant is if they have no plans to even rank their home program (not likely given the current competitiveness). Instead, what we're going to get is a lot of students who talk up their home program compared to a bad interivew day (which is still helpful). What I'm getting at here is that in a small field like ENT with only a handful of applicants from each school, saying what program you are from basically ruins most/all anonymity. &lt; ya if you want to know the truth about my home program i'd be happy to talk to you over the phone but am not going to risk posting on a public forum that is regularly visited by residents and faculty &lt; i think the point of that column was to 1) see if the program portrayed themselves accurately, which in this cycle is something we could all use help with, and 2) if enough people filled out the column you could do some research on the remaining programs where no one commented to figure out if they are malignant, residents are unhappy, etc. the point isn't to encourage home students to actively "out" their program, though they might hopefully tip us off by NOT saying anything. it's a prisoner's dilemma and relies on near complete cooperation. hence OP's plug&lt; well said!</t>
  </si>
  <si>
    <t>Yeah. Not sure how to even interpret this info. A positive response can be just 1 student vs maybe another student who has seen a more negative side and isn't willing to say anythig. Plus the lack of information doesn't necessarily mean good or bad. I guess this column can't hurt anyone but personally, i'm not placing any weight into it. Esp when there are multiple ppl saying bad things about their home program but there hasn't been a single neg posting in the column</t>
  </si>
  <si>
    <t>Can anyone who has made or is currently making the decision between penn and jeff elaborate a bit more on the a vs b tab — struggling with it. &lt; I think both are great programs, prob be happy at and well trained at either so don't sweat it too much</t>
  </si>
  <si>
    <t>Question for anyone who had an abstract from oral presentation at the academy meeting published in the white journal-- does the 6 author limit apply to the manuscript you submit later? I have a project with 11 deserving authors and I'm afraid that if my project is lucky enough to be chosen for oral presentation (with a restricted # of authors) at the annual meeting, and abstract is then published, that the same six author limit will apply for the manuscript...I know you can have more than 6 authors for a manuscript submission to the white journal, but I don't want to somehow mess up the authorship for others who contributed to the project</t>
  </si>
  <si>
    <t>no, manuscript submission can have different authors than the oral and you can add more than six, i've done it recently &lt; thanks!</t>
  </si>
  <si>
    <t>in the city impressions definitely definitely include dating scene plz thanks booboos &lt; +1 &lt;What happen to the good ole' days when you can go up to a girl/guy and call them pretty/handsome, and secure a date from there. Why have we relegated ourselves to characterizing dating scene as "how is the tinder/bumble game" . Because lets be real, thats what asking what the dating scene is like really means now lmao  &lt; I mean, no. that's your assumption. I'm asking if there is a reasonable population of single young professionals and plenty of places to go to meet them/spend time with them. Currently in a place that's pretty hard to date because it's not necessarily a destination for young people and there's just not that many fish in the pond. Also, I have never wanted to date a stranger who came up to me and called me pretty lol +10000 &lt;Thats fair &lt; Good ol' days? Guys, online dating has been around for like 2+ decades. &gt;90% of us can't remember a world without online dating (match.com was launched in 1995...) Let's drop the better than thou, "good ol' days" rhetoric and be nice to our fellow applicants...</t>
  </si>
  <si>
    <r>
      <rPr>
        <rFont val="Arial"/>
        <color rgb="FF000000"/>
      </rPr>
      <t xml:space="preserve">Free service (with .edu email) that helps you find which cities are a good match for you.  </t>
    </r>
    <r>
      <rPr>
        <rFont val="Arial"/>
        <color rgb="FF1155CC"/>
        <u/>
      </rPr>
      <t>Mycitymatch.com</t>
    </r>
  </si>
  <si>
    <t>someone wrote this under ohio state, "did anyone else hear that weird comment about coffee drinks during one of the socials?" - what was said?</t>
  </si>
  <si>
    <r>
      <rPr>
        <rFont val="Arial"/>
        <color rgb="FF000000"/>
      </rPr>
      <t>I think if you search, it was answered somewhere below &lt; cell A452 currently &lt; from that cell-  "</t>
    </r>
    <r>
      <rPr>
        <rFont val="Arial"/>
        <i/>
        <color rgb="FF000000"/>
      </rPr>
      <t>someone on the social asked what the weirdest question we've been asked is, and someone said "if you were a coffee drink, what would you be?" and a resident said something like "haha that's so weird. How would you even answer that if you're a black person?". Important to note 0 Black residents or applicants were on the call, and some people laughed uncomfortably. It was definitely a fucked up thing to say, and I'm not considering ranking them anymore.</t>
    </r>
    <r>
      <rPr>
        <rFont val="Arial"/>
        <color rgb="FF000000"/>
      </rPr>
      <t>" &lt; yikes &lt; ... wtf, what year resident was this? &lt; there was a big discussion below about this a while back. pretty sure a couple POC applicants chimed in and said they were on the call and didn't find the comment that offensive&lt;rec going back and looking thru convo, it was good one&lt; This is Brad deSilva, MD (PD) and this inappropriate and racially insensitive comment was brought to the faculty's attention. Our faculty and residents met to review and the resident that made the comment came forward. We discussed how this was unacceptable and how this person's language was hurtful and inappropriate. The resident physician's comment does not reflect the culture of our residency program, faculty, and department. &lt; Thank you for the transparency. +3 &lt; Dr. deSilva is literally the best PD out there. &lt; Dr. deSilva, you're the man and a clear example of class &amp; quality +1</t>
    </r>
  </si>
  <si>
    <t>Inappropriate and stupid maybe but hurtful? Jesus &lt; Yeah I think the comment shouldn't have been said but the weirdest/most hurtful part of the story for me was OP claiming that "0 Black residents or applicants were on the call" when there were several there...clearly adding that in was meant for effect to make the story more outrageous and the fact that OP didn't bother to fact check themselves before saying this is, at best, sloppy. but I'm really glad to see the PD step up to post about this because it does show a commitment to setting a positive example and creating a safe environment for POC.</t>
  </si>
  <si>
    <t>can't find this in my notes- does anyone know when the 6 months of research are for hopkins and are there call responsibilities?</t>
  </si>
  <si>
    <t>during PGY3 year, minimal call responsibilities</t>
  </si>
  <si>
    <r>
      <rPr>
        <rFont val="Arial"/>
        <color rgb="FF000000"/>
      </rPr>
      <t>this post is sincerely not meant to be inflammatory. as a white male, i am nervous about this application cycle. with the events of the past year, highlighting the importance of eliminating systemic racism and addressing diversity (which i wholly support), i feel at a significant disadvantage as compared to my more diverse colleagues - particularly those with darker or different-than-white skin. I'm gay but it's not on my app, and most people don't guess it about me until I tell them for whatever reason. Anyways, wanted to see if any other white males are nervous about this? Especially to your top tiered interviews? I have around ~15 interviews and several top tiered programs (in top 10 on doximity), and I'm afraid i'm not going to be able to get a spot at those top places, or at least at a disadvantage, because i am not diverse (on paper) - again, in light of what has happened and brought to light  this year. &lt; Just wanna put here that you posed this question in a sensitive way, and you were not inflammatory or offensive. It's valid to have these concerns. &lt; OP here, thank you &lt; Atleast OP now has a small glimpse of what its like being a POC in America. A very very small glimpse. OP, your privilege is showing.  &lt;I don't think the OP is trying to flaunt his privilege. I do think that your response was inflammatory, whereas his honest question was not. Coming from a POC. &lt; +4. Also OP is gay. We can't discount the discrimination LGBTQA+ face &lt; +1, also white LGBT. That discrimination is similarly real. And this is not to discount or compare one's struggle to another's. Let's all be kind to one another &lt; one of my attendings knows a lot of umich faculty and being white or male seems to be a disadvantage when it comes to matching there. one look at the resident cohort will tell you the same. obviously everyone there is *extremely* deserving of their spot but I do think that all things being equal, they will rank the URM applicant higher than the cis/white/male applicant. &gt;</t>
    </r>
    <r>
      <rPr>
        <rFont val="Arial"/>
        <b/>
        <color rgb="FF000000"/>
      </rPr>
      <t xml:space="preserve"> C'MON MAN</t>
    </r>
  </si>
  <si>
    <t>There's a lot of reasons to be nervous about this cycle. This is not one of them. I do think these feelings you are feeling are worth reflecting on and I encourage you to do so. As a woman of color, we always feel nervous because we do not see ourselves represented in the majority of the faculty and even the residents or the applicant pool. There were always 1-3 other applicants of color in my interviews MAX, sometimes none. We are nervous of matching at a program that will at best only want us to check a box and will not see us a whole person, at worst, a program that will not stand up to racism. And statistically, black and brown people do worse in the match than white people. I do hope the events of last year may make things a little better for POC applicants. We are not asking to do better, we just want equality. There are so many barriers to POC students to even get to the point of getting an interview at an ENT program. The field has already been narrowed for you through structural racism.  So trust me, there are plenty of spots for white males in this field.+3  &lt; This was really well-written :) +2&lt; not OP, but as a white male i recognize the unfair priviledges i have had because of my skin color. when most of the ppl interviewing me look like me i'm sure it creates some implicit biases that give me an unfair advantage even when programs are trying to increase diversity. we need our physician workforce to better reflect the demographics of our patient population and i know that i am not helping by going into this field as a white male. i feel guilty about that but tell myself i will do everything i can to promote diversity and empower my underrepresented colleages even if it means making sacrafices for my own career&lt;aye gone head...POC male here, appreciate your honesty and humility OP, restoring balance, increasing diversity and equity will, by definition, mean comparative disadvantage for the previously advantaged &lt; If you for any reason ever are made to feel guilty about the color of your skin, something pathological has happened. No one has any right to make you feel as though the circumstances of your birth confer a shame you need to atone for. It's inhumane. In as much as you're willing to respect and dignify others, then fairly expect the same for yourself.</t>
  </si>
  <si>
    <t>Just to clarify OP's initial concerns, being a white male more than likely will not hinder you from matching. The emphasis on diversification is real and appropriate, but also being white will not be a negative trait for resident selection. Implicit biases favor being white and male currently, and that's something that will take longer than 1 year of diversity emphasis to change. &gt; Am I the only one the rolled my eyes to the back of my head after reading the OPs paragraph. First off, when I applied to ENT there were less than 20 African Americans applying. Second off, only 75% of us ended up matching. Studies show that we're at a disadvantage due to factors implicit bias. Also African Americans make less than 2% of ENT surgeons. Why can't people get our names out their mouths. Being threatened by an effort to equalize the playing field is only revealing your white privilege. &lt; i get your point and what you're saying. i think the OP just wants equality as well, but is expressing that his concern that POC may be ranked higher than him solely on color of skin rather than on apps &amp; accomplishments as a whole. That being said, there's also something to be said for a POC getting it this far in the first place with all the extra barriers they faced (but may have not? what's also to say the non-POC didn't face barriers like poverty?). I'm all for more POC in ENT, and want that. but in fairness to OP, his concern is not that out there or insensitive. &lt; I think the issue OP is getting at is the argument some propose of correcting for past discrimination with present discrimination. I think it's a corrupt argument that alienates and breeds resentment, but it shows how difficult it is to course correct when the inequities we're contending with today have been present and evolving over generations. &lt; all the arguments/concerns listed thus far are fair. Its a difficult problem with no simple answer. Feel what OP is saying as an Asian and wondering if im "overrepresented" in medicine and if the bar is higher, at the same time know diversity and fair access to oppurtunities is good. &lt; +1 as an Asian, definitely "overrepresented" in medical school, but still incredibly underrepresented in leadership positions. The bamboo ceiling is a very real concept and you don't have to look far to see (i.e. Harvard and their undergraduate admissions scoring giving Asians across the board lower social/EQ scores) how discrimination can work towards different groups in different ways. Also there's the issue of Asian subgroup grouping whereby you consider "Asians" broadly as opposed to thinking about underrepresented groups within the Asian subgroups like Hmong, Laotian, Cambodian, Vietnamese, etc. that are incredibly disadvantaged and underserved. &lt; +1 well said. not enough people, asian or otherwise, understand this</t>
  </si>
  <si>
    <t>&lt; Resident here. As stated, I don't think POC being ranked higher because programs value diversity should hurt you mcuh as a white applicant because so few POC apply to, match and "take up" spots. That said, I've seen applicants with lower stats on paper offered interviews over and ranked much higher than their non-diverse applicants presumably because of their diversity factor, so in 2020 the bias toward diversity is certainly real. &lt; at the end of the day, just counting my blessings. &lt; The comment above is concerning...how about the applicant of diverse background was ranked higher than a "non-diverse" applicant because they have other qualities and factors that shined and blew the intervierwers away on interview day. For you to say that applicant was ranked higher "because of their diversity factor" is largely egregious! Hollistic reviews are in play, and stats are not everything. Lets look at the facts. For example, less than 3% of otolarngology residents are Black/African American. This is well below the percentages in other specialties. The demographic needs to change...period. +1</t>
  </si>
  <si>
    <t>Please fill out the City Reviews!! I love hearing about them! &lt; love your descriptions. cheers to you witty group of people</t>
  </si>
  <si>
    <t>Does anyone know what the UT-Houston call schedule is? &lt; from what I recall it's q5 home junior call, 1 call pool covering several geographically distant sites. Interns do buddy call.</t>
  </si>
  <si>
    <t>how much are fellow poc taking into consideration the racial/cultural diversity of programs? interviewed at some great programs but concerned about how undiverse they + their cities seem, and feeling like i can't relate to a lot of the residents' hobbies &lt; on a somewhat related note, as a woman I definitely consider the amount of women in the faculty in my decision &lt; i don't calculate it exactly but definitely factor it in on some subconscious level just because having people who look like me and have had similar experiences makes the program more relatable &lt; Gay and can't personally resonate but I DO make a point of communicating my orientation. I want to be in a place tolerant of my life &lt; +a million on this one. Can we make a LGBT tab after match so that all of us can stay connected? &lt;3 &lt;here for it!! &lt;thanks for asking about this! as a brown woman, I asked an interviewer about the city and all i got back was the number of indian restaurants - suffice to say they didnt have any nonwhite people on faculty. def a top consideration</t>
  </si>
  <si>
    <t>If they dont have an Asian grocery mart in driving distance, then I'm ranking them lower lol. I need my kimchi &lt; you can definitely make your own kimchi though! just made a batch 3 days ago. but yes, proximity to hmart and costco are important &lt; i did not list cooking in my hobbies for a reason &lt; have definitely googled hmart locations to gauge local asian populations hahaha &lt; have not done this yet but googling boba places is probably a good indication too &lt; oh hadn't thought of this.  seems obvious now haha. &lt; asian store nearby is HUGE difference in quality of life. why don't american stores sell galbi-style ribs?? &lt; +1</t>
  </si>
  <si>
    <t>it was a big factor for me when I was looking at programs</t>
  </si>
  <si>
    <t>Currently struggling between ranking programs that have a name in the Top 25 that I liked when I interviewed vs programs in the 25-40 range that I felt like I fit in perfectly with them but don't have the same name value (interested in academics so the name may end up making somewhat of a difference in my future career). I find it hard to believe the training is that different between the 1-25 and 25-40 range. Low key stressing me out lol&lt; struggling with the same thing. my gut tells me it wont really matter that much when applying for fellowships but its still hard to turn down some of these top 10 programs just cause it would be exciting to match somewhere like that &lt; EXACTLY. Glad to hear some fellow applicants going through the same thing! It's been stressing me out &lt; also having trouble with this</t>
  </si>
  <si>
    <t>ugh same, really struggling with this. am trying to decide between 25-40 program that I absolutely love and a top 10 that I really liked but would be a better name for fellowship &amp; academia. no idea how to make this decision. &lt; I always just think about the culture and how much time I'd want to be spending with these residents. 5 years is a long time that you'll never get back and the difference in prestige isn't always worth it</t>
  </si>
  <si>
    <t>Might sound random but to residents: plz don't zoom into the socials while driving. I feel like I'm about to watch a car accident happen. Stay safe plz! &lt; I've seen this at multiple socials&lt; idk it's kind of exhilarating &lt; either they really love the program and want to show their commitment or are afraid of getting in trouble for not showing up....</t>
  </si>
  <si>
    <t>Just out of curiosity, anyone know what it is PDs talk about when they call each other for applicants? I imagine most applicants dont know their PDs super well, so are they just saying "my applicant loves your program?"&lt; professionalism, work ethic, what residents say about you &lt; but isn't this all usually in our LoR?</t>
  </si>
  <si>
    <t>just filled this out and want to echo this sentiment. the more buy in we get, the more helpful it is for all of us even if you plan on ranking your home program number one</t>
  </si>
  <si>
    <t>anyone else receive the water bottle from BMC? nice to get some unexpected swag! +1</t>
  </si>
  <si>
    <t>Hope i get one too, nothing yet on my end &gt; Was there any sort of note attatched to it?</t>
  </si>
  <si>
    <t>Not factoring in residency, where do you think is a better place to live: NYC or Seattle? &lt; I think that depends on what you value. NYC probably busier and more city-like feel, but obviously comes with the cons of city life (dirty, loud, $$$$). Seattle is also expensive (but not as bad) and is city-like in some ways, but not to the level of NYC. I hear Seattle is better for people who like the outdoors (lots of mountains, water activities, etc) &lt; thnx! Such a tough choice. I like both city feel and outdoors depending on mood. My brain blowing a fuse trying to figure out top ranks &lt; NY is also way more diverse if that's important to you. Tons of cultural, arts, music stuff to see and do, and a lot of it is free (if you end up there, def get a library card- the public libraries themselves are amazing and you can get free passes to a lot of museums and sights through the library) &lt; Seattle is definitely a big city. Not the degree of NYC, LA, or Chicago but is definitely as big/as city like as anywhere after that. Quality of life in Seattle is amazing (granted my time there was when working a real job, not residency) &lt; ty all. super helpful!</t>
  </si>
  <si>
    <r>
      <rPr>
        <rFont val="Arial"/>
        <color rgb="FF000000"/>
      </rPr>
      <t>&lt; seattle if you like nature (</t>
    </r>
    <r>
      <rPr>
        <rFont val="Arial"/>
        <b/>
        <color rgb="FF000000"/>
      </rPr>
      <t>and are okay with gray/rainy weather for a large portion of the year)</t>
    </r>
    <r>
      <rPr>
        <rFont val="Arial"/>
        <color rgb="FF000000"/>
      </rPr>
      <t>, NYC if you love city life and don't mind the cost, smell, etc &lt; during my UW interview, they actually said that it doesn't rain as much as people think and that Seattle gets less rain overall than NYC in the average year &lt; i lived in seattle for a couple of years, it may not rain as much in terms of quantity but there's more light rain and gray skies than NYC afaik. I love Seattle summers but the other 9 months of the year weren't my favorite tbh. This might not matter as much in residency as we'll all be stuck in the hospital anyways.</t>
    </r>
  </si>
  <si>
    <t>This obviously varies a lot by the program and is probably a question for residents/PDs, but how far down their rank list do the top tier programs usually get their residents? (for example: within the top 8 ranks for a program with 5 spots)&lt; my guess is that vandy and michigan match near the top of their lists everyone else falls b/c the top programs interview a lot of the same applicants &lt; why vandy and michigan specifically? do they not interview the same people as everyone else or are they just more desirable?&lt; i think among the top programs they are consistenty considered to be the most well-rounded and desirable. obviously some individual preferenes will differ but this is the gist i have gotten</t>
  </si>
  <si>
    <t>Super dependent on year, location, and the program. I think some programs game the system in an unethical way with making phone calls and such to influence students on their rank list(. Anecdotally, I've heard we usually fall within the top half at our program(top tier) &lt; my program is a solid mid-tier and tends to match within the top 10-15 for 3 spots. obviously no idea how the lack of aways changes this</t>
  </si>
  <si>
    <t>Did we get our specific schedule for the Mayo Rochester interview for this upcoming week?</t>
  </si>
  <si>
    <t>&lt; It should be on the Blackboard site</t>
  </si>
  <si>
    <t>Anyone got some encouraging match success stories? Currently so so so fortunate to have 10 programs to rank. However, my top 2 are high middle tier (top 20) with EXACTLY the opportunities I want for my future career. My top choice felt like a dream interview in terms of vibing and feedback. BUT my other options are really all mid/low-mid/low tier which to me suggests that I just don't have a profile worthy of my top options. Of course I would be happy with a match period, but just curious if I can even dream and have a reasonable chance at my true favs. &lt; honestly I would say top 20 is straight up top (maybe low top) tier, so don't undersell yourself &lt;LOL..that may make it harder to believe I have a realistic shot ...also I misspoke, in the 20's not top 20 &lt; don't just hope! advocate for yourself. ask mentors/your chair to reach out if you can. write LOIs. YMMV but if you love the programs that much then these are all reasonable steps. &lt;thanks for the encouragement! I'll try all of this. Just really don't get why programs invite people scraping the bottom as is. There's plenty of applicants who are in their preferred range &lt; I think EVERYONE is in "the range" this year, don't sell yourself short. I think programs are primarily looking for residents who will be a good fit, and I've definitely gotten this sense from the places that I've interviewed. so if you got an interview, it's not only because they think you are qualified, but because they like you and think that your application shows qualities that will make you successful at their institution.</t>
  </si>
  <si>
    <t>This is such a real struggle I totally feel you &lt; Yeah for real, I'm not sure I've seen a post that reflects the issues I'm having better than this one.</t>
  </si>
  <si>
    <t>Has anyone gotten that post interview follow up from Colorado the PD mentioned? &gt; yes &gt; Dang, I never got one. Maybe they didn't like me : (</t>
  </si>
  <si>
    <t>&lt; what was this? &gt; A resident was supposed to call for any additional questions I believe</t>
  </si>
  <si>
    <r>
      <rPr>
        <rFont val="Arial"/>
        <color rgb="FF000000"/>
      </rPr>
      <t xml:space="preserve">What is the consensus about asking  the PD or Chair to call your #1? Kosher? Not? &lt; Is it considered a match violation. When I brought up the idea to my PD, he said it would be, but unsure whether he was correct. &lt; It's not from what I understand. If your PD is resistant to the idea, then I wouldn't push it though. </t>
    </r>
    <r>
      <rPr>
        <rFont val="Arial"/>
        <color rgb="FF1155CC"/>
        <u/>
      </rPr>
      <t>https://www.nrmp.org/reporting-investigation-violations/</t>
    </r>
    <r>
      <rPr>
        <rFont val="Arial"/>
        <color rgb="FF000000"/>
      </rPr>
      <t xml:space="preserve"> &gt; my chair offered... &lt; great, take them up on it. It's not a match violation</t>
    </r>
  </si>
  <si>
    <t>It's fine. If your PD/chair are willing to do it, then i'm sure it's fine.</t>
  </si>
  <si>
    <t>I had my chair call on my behalf when i applied a few years ago</t>
  </si>
  <si>
    <t>(sorry) bump on swap page.. anyone with UPMC 1/21 to trade for 1/22... would owe u4lyfe &lt; if it doesn't work out... I'll take the interview from my WL spot :) &lt; which one would you drop Pitt or Vandy?</t>
  </si>
  <si>
    <r>
      <rPr>
        <rFont val="Arial"/>
        <color rgb="FF000000"/>
      </rPr>
      <t xml:space="preserve">Both good programs; Vandy is historically more prestigious than Pitt if that matters to you &lt;both are top 10 programs - both are amazing programs but in very different locaations - where would you rather live? &lt; LOL Pitt is definitely more </t>
    </r>
    <r>
      <rPr>
        <rFont val="Arial"/>
        <i/>
        <color rgb="FF000000"/>
      </rPr>
      <t>historically</t>
    </r>
    <r>
      <rPr>
        <rFont val="Arial"/>
        <color rgb="FF000000"/>
      </rPr>
      <t xml:space="preserve"> prestigious. Vandy is definitely new elite.</t>
    </r>
  </si>
  <si>
    <t>What are people's thoughts about asking residents at their institution for advice with rank lists? Do we have to be cautious because they'll probably tell our exact rank list to our home PD? &lt; They almost certainly won't lol. Y'all need to chill&lt; the PD asks residents at my program about how likely it is an applicant wants to stay. but there's one or two residents i trust who wouldn't say anything if i asked them not to &lt; and for us, the rank list seems to be almost set in stone already</t>
  </si>
  <si>
    <t>I'd definitely ask them. I can't imagine the resident who goes and complains to the PD that they're not ranked one on a students list; we were all there and remember what it was like</t>
  </si>
  <si>
    <t xml:space="preserve">fam i literally just blew an interview breakout room this week. accepting all love and pain right now &lt; ayyyy me too! &lt; what makes you think you blew it?? </t>
  </si>
  <si>
    <t>&lt;We're all tired at the end of the season! All of us are on the same boat&lt; thank you. thank you. &lt; i need to hear this. thanks &lt; and its only 1 room! Plus side of having so many rooms.</t>
  </si>
  <si>
    <t>can any native texans speak about dallas vs houston as cities and which they think would be a better place for young professionals to live?</t>
  </si>
  <si>
    <t>They're both big cities and have most of what you'd want/need from a city during a busy residency. I think Houston is overall better (more diverse, more culture, more to do, more down to earth. But this will vary dep on who you ask &lt;as someone who has lived in both, they are very similar honestly&lt; agree that Houston is more culturally diverse and has some of the best ethnic food one could hope for...however, it's also large as heck and all this cultural diversity will not be all that close to McGovern. &lt; agreed. the Houston med center is about 20+ minutes from cultural centers (e.g. chinatown, koreatown, indiatown), but the nearby areas are great melting pots that have lots to do. &lt;Houston is more humid/hotter and traffic is pretty bad, worse compared to Dallas&lt; I grew up in Dallas, and have family and went to med school in Houston. IMO, dallas has better weather, less traffic, more outdoor things to do. Houston has better food</t>
  </si>
  <si>
    <t>anyone know why there are no PGY-3s at Missouri? &lt; that's super weird&lt; one of the residents said they dont even know why and made it sound kind of shady +1 &lt; Seems odd that you wouldn't tell the residents that are still in the program why you got rid of someone if they truly didn't know</t>
  </si>
  <si>
    <r>
      <rPr>
        <rFont val="Arial"/>
        <color rgb="FF000000"/>
      </rPr>
      <t xml:space="preserve">The website is messed up I think&lt; the residents mentioned there are no PGY3s&lt; what happened bc this wasn't mentioned on my interview day? And I thought they were on the website just a couple weeks ago... &lt; seconding that the resident today confirmed there are no PGY3's, and I'm also just now realizing that when I checked a month or two ago, I think there were 2 PGY3's so that's odd. &lt; Uh what?? Can someone shed some light on this? &lt; One of the PGY3s is now listed as a PGY2. The other resident that was previously listed as a PGY3 is nowhere to found on the page. &lt; omg sus indeed &lt; Can confirm on wayback machine </t>
    </r>
    <r>
      <rPr>
        <rFont val="Arial"/>
        <color rgb="FF000000"/>
        <u/>
      </rPr>
      <t>https://web.archive.org/web/20200714122319/https://medicine.missouri.edu/departments/otolaryngology-head-and-neck-surgery/residency/current-residents</t>
    </r>
    <r>
      <rPr>
        <rFont val="Arial"/>
        <color rgb="FF000000"/>
      </rPr>
      <t xml:space="preserve"> that they had 2 members of class of 2023 in July and now one is 2024 and the other isn't listed &lt; Well that is weird! +1</t>
    </r>
  </si>
  <si>
    <t>What's the consensus on sending residents thank you emails or LOIs after interviews?</t>
  </si>
  <si>
    <t xml:space="preserve">There's no consensus on thank you letters in general. I think if they interview you, you can send a thank you letter if you want. &lt; i think residents probably care very little if you send a thank you or not. i seriously doubt it would influence your standing one way or the other. </t>
  </si>
  <si>
    <t>Did anyone get faculty contact info from the UTSW PC?&lt; nope. but they're making their rank order list as we speak &lt; okay so it's not just me haha. Ghosted by Jamila +1</t>
  </si>
  <si>
    <t>Anyone know the structure of the Jefferson interview? Is it all day or a few hours only? &lt; 2 hours for interviews + time for other social stuff. there's an AM and PM session</t>
  </si>
  <si>
    <r>
      <rPr>
        <rFont val="Arial"/>
        <color rgb="FF000000"/>
      </rPr>
      <t xml:space="preserve">Are there any other applicants that struggle with body positivity issues, who are grateful for virtual interivews? As someone that has struggled with their weight, I'm glad for the limited format, despite aknowledging I'm still facing some of these biases anyway. </t>
    </r>
    <r>
      <rPr>
        <rFont val="Arial"/>
        <color rgb="FF1155CC"/>
        <u/>
      </rPr>
      <t>https://journals.lww.com/academicmedicine/Fulltext/2019/11000/Bias_in_Radiology_Resident_Selection__Do_We.41.aspx</t>
    </r>
  </si>
  <si>
    <t>As someone who is struggling with being surrounded (virtually) by beautiful skinny people all day, I feel ya. We're beautiful too!! &lt;3 &lt; i have so much trouble fidgeting / picking my cuticles when i'm stressed, and virtual interviews has been soo much nicer for that too. there are downsides to the zoom but also lots of upsides too. i'm glad you feel more comfortable with them as well! :) &lt; I like that zoom doesn't pick up my acne scars :P I look so freaking good on zoom. Is this catfishing.</t>
  </si>
  <si>
    <t>Added a home student impressions column on the interview impressions page. If you're a student and feel like your program represented themselves accurately on interview day, please pop over and let us know! And if anyone is brave enough to call out their program, that'd be amazing as well :) &lt; I wish we could get current resident/past rotators to comment. &lt; If you really want insider scoops on programs, talk to your home institution residents about your match list. They oftentimes know people at these different programs and can tell you if those residents are happy.</t>
  </si>
  <si>
    <t xml:space="preserve">huge potential for negging a program the commenter wants to cut down competition on. so take this with a huge grain of salt.&lt; +2 &lt; yeah  i feel like this isn't the best idea.. it doesn't really add much more vs. interview impressions or name / shame and has the potential to give away people's identities much more easily </t>
  </si>
  <si>
    <t>Anyone interviewing Montefiore PM TODAY? if you could please send the interview matrix to me, i would sincerely appreciate it!! Please send to entapplier@gmail.com</t>
  </si>
  <si>
    <t xml:space="preserve">anyone else having trouble finding the montefiore PM interview link for today (1/15)? where was it sent? not amongst those 13 attachments at least.. &lt; it's on the second page of the interview schedule matrix &lt; was it one of the 13? or on aamc? &lt;I don't think it's in the original emails with all the attachments, you should email the PC if you don't have the link &lt; hasn't replied. would you mind sending me the link ?? ill post my number here if that works lol; Can you email it to this actually entapplier@gmail.com? thank you SO much &lt;I was in the AM group so I don't have the correct link unfortunately, if anyone else has it please send it along! &gt; it's very possibly its the same link, ill try anything at this point!! &lt;fair enough one sec, hope it works and sorry this happened to ya &gt; was this sent to you in eras or an email? i never got the matrix lol. thank you so much for sending this to me &lt;sent via email but tbh I was missing it initially too </t>
  </si>
  <si>
    <t>anybody else having a hard time finding UTSW's resident alumni page (i.e. fellowships, private practice, etc)</t>
  </si>
  <si>
    <t xml:space="preserve">Hmmm used to be on there. 2020 grads: FP in NYC, Rhinology at Hopkins, 2 private practice. 2019: Otology at UTSW, Peds at Cincinnati, 1 general at UTSW, 1 private practice. 2018: 1 peds at Northwestern, 1 peds at UTSW, 1 FP in Beverly Hills, 1 private practice. Bottom line: About half and half. Faculty obviously encourage residents to do fellowships but do not pressure them to. If they choose to do a fellowship they are generally able to match into one of their top choices because of the faculty's connections </t>
  </si>
  <si>
    <t>is it just me or has otomatch also become yall's most active social media page &lt;my most active and describe it to my fmaily as a social media page on google sheets lol +2 &lt; much better than facebook, at least people chat here</t>
  </si>
  <si>
    <t>there is zero and yet infinite potential for censorship on otomatch. its beautiful.&lt;love this</t>
  </si>
  <si>
    <t>What year residents do we become closest to? Obviously 5th years leave when we come in so not them. Maybe 3rd years as they might be paired with interns on larger services, then will be chiefs when we're 3's on smaller services? I guess I'm just wondering what year of residents would vibing with mean the most because you're paired with the most (other than same year). &lt; I think it depends on how your institution sets up rotations. At my program, the 1's and 2's are really close by virtue of being the junior residents. By design, the 2's and 4's spend a lot of time together whereas the 1's, 3's, and 5's spend a lot of time together. Our 3's do a lot of their subspecialty/sub-site rotations as 3's and actually end up doing a lot of their rotations solo'd. I think it just depends on how people are distributed across the years/hospitals/etc. &lt;  As a PGY5, I'm very close to PGY3-PGY5, friendly with the 1s and 2s but just don't know them as well, but sometimes 5s and 2s work together reasonably close, less close with interns ( I spend time with them for sure but just only meet them sometimes 6 months in and so less time to hang)</t>
  </si>
  <si>
    <t>Are people at top 5 institutions thinking of leaving their program? If so, is it to go to other top programs? &gt; maybe and yes for me &gt; looking at last year's match tab, most movement among the top 5-10 is within the top 5-10. there are some outsiders but definitely a bias of institutions trading applicants at that level &lt; at a top program, planning to leave for geography and culture reasons</t>
  </si>
  <si>
    <t>Yes and no. If I end up at one of my top 3, it'll be more like a top 20-30 program instead (just in a location that's closer to family).</t>
  </si>
  <si>
    <t>Since people are (understandably) scared of shaming their home programs online, can we make list of programs that accurately represent themselves on interview days instead? +2 &lt; Yes please. As someone who doesn't have a home program and have gotten a good impression of all programs I've interviewed at, I'm scared to end up somewhere where I was really deceived :/ +1 &lt; is someone making this page? +1</t>
  </si>
  <si>
    <t>&lt; should it just be a tab in the interview impressions page? &lt; i like this suggestion</t>
  </si>
  <si>
    <t>When the zoom meeting throws you straight into the meeting without the preview of yourself and you look like a hot mess. I'm just here to show my co-residents what I'll look like at 5am when we rounding, I guess &lt; I use the test sound features, and always scared it'll be projected to the whole group. "test, test, can you hear me?"</t>
  </si>
  <si>
    <t>This actually happened to me! I was kind of in an odd situation where I got misplaced in the zoom room of the chair of a program. They didn't realize their mic was on and I got to listen to them go through their impressions with someone who had popped in the room to talk. It was extremely odd and stress-inducing to be in on a conversation in which I was being ranked. No fun. &lt;woah! sorry this happened to you, but also tell me more +1 &lt; I don't want to share enough that I'm identifiable, but I will say that a girl from Notre Dame was the chair's number 1, though I didn't think Notre Dame had a medical school&lt; what program did this happen with/what day?</t>
  </si>
  <si>
    <t>Just filled in the Interview tab with all the programs that are DONE interviewing as of 1/15. They are highlighted in pink. I think this helps us quickly index who is still "in play" as far as trickle is concerned</t>
  </si>
  <si>
    <t>Got pummeled by some faculty at my home...easily my worst interview. Anyone ranking their home quite low due to malignancy?&lt; yes. i go to a top tier program but will be ranking close to the bottom of my list +2 &lt; really wish we could know which programs these are....it's scary to know they're out there &lt; by top tier, do you mean like top 10 on doximity? This also makes me afraid&lt; i consider top tier to be the top 20 on doximity reputation. everyone has a different defintion though &lt;wowza, sorry for your experience. crossing fingers you'll get into somewhere you like better!</t>
  </si>
  <si>
    <t>is there a social tonight for UVA tomorrow?&lt; no they just had a resident room after the interview day</t>
  </si>
  <si>
    <r>
      <rPr>
        <rFont val="Arial"/>
        <color rgb="FF1155CC"/>
        <u/>
      </rPr>
      <t>https://med.dartmouth-hitchcock.org/pa-residency/entparesidency.html</t>
    </r>
    <r>
      <rPr>
        <rFont val="Arial"/>
        <color rgb="FF000000"/>
      </rPr>
      <t xml:space="preserve"> pretty absurd. Dartmouth is starting a PA ENT Surgical residency &lt; 'starting'? has been active for a couple years now. From the residents, sounds like there are clear expectations about PA vs MD boundaries and the program doesn't hinder surgical training for residents &lt; they actually discussed this on interview days, the residents all thought that PA ENT residents were amazing and helped a lot with seeing consults, writing notes, etc when you're operating. i think this is especially true at a 1-per-year program. iirc the PA residents do not learn to operate although they might assist surgeons in the OR+1 &lt; Current Darmouth ENT resident here! Would love to help clarify. We have a PA resident with 1-2 residents per year. We LOVE our PA residents, they help with our day to day work (including floor work, signing in patients, clinic coverage). In regards to the robot, our PA residents are trained to be bedside assist while we, the residents train to actually using the robot to operate (starting PGY-2 year). In general, we have very different roles and training goals than the PAs. They do not get in the way of our training, they are a great compliment to it in fact. &lt; actuallly sounds awesome, hate fiddling with the robot &lt; Mayo Arizona also has this. It's not a new concept. It's just formalizing what was already happening with ENT PAs in the private practice world.</t>
    </r>
  </si>
  <si>
    <t>Getting PAs hopes up that they can be doctors. they wont be able to get privs at any hospitals or ASCs. most they will do IRL is in office tubes, silver nitrate bleeders and skin biopsies...which 99% of ENT PAs can't do now. &lt; Having a PA to take care of HN ward scut is blessed but what the hell is a PA 'residency' lmao &lt; So if i was in private practice and wanted to hire a PA to help me both in clinic and OR i would want them to have this training and would pay them a little extra for it. If i was at a residency program, then i wouldnt pay them for it because all i want is good floor and consult coverage but i would still hire one with the training over someone without it if all else was equal.</t>
  </si>
  <si>
    <t xml:space="preserve">definitely agree that having a PA as an ENT resident vs as a surgeon employing one vs as a surgeon competing for patient pop, salary, etc with PAs in general is a vastly different set of topics. i would hope no attending is going to look at a 3-4th year resident vs a PA resident and decide to let the PA resident first assist in the OR from an outcomes or educational perspective. if they do, then idk if I would go to that program. idk the specifics as to when the PA resident would get preferential treatment over the ent residents but i would hope they're never in the OR together. would be a huge no no for me if PA residents ever got prefered education over an ENT resident in the OR. if its taking care of floor patients, managing post op care, or even consults, that's a different story &lt; speaking as someone who's home program has had a PA fellowship for a long time, they don't take anything away, help with junior call, and are an excellent addition to the team. PAs are a fantastic addition to the field and learning to work well with them will prepare you better for practice. &lt; at Dartmouth they also mentioned that many cases go uncovered since there are so many attendings and only 5 residents, so it's not like they are competing for cases. I think people are really getting caught up on the word "residency" here. They're not saying that PAs would practice on their own or compete for cases. I think it is geared towards training PAs to be a kind of catch-all for simple consults, helping with practice management, assisting in the OR if necessary (i.e. no residents available), etc. </t>
  </si>
  <si>
    <t>Does anyone know what happened to the program director for UT Houston (McGovern)? It was Dr. Ronda Alexander, but when you search for her on their website it no longer shows that she is a faculty member there. It looks like she left and they haven't updated the website or informed applicants. &gt; somebody on here said she accepted a position elsewhere, like a while ago &gt; Thanks!&gt;shes out, no longer there. apparently just because she wanted to go back the e coast &gt; i think she is going to Einstein&lt; weird she was just on all the AAO webinars talking about the review process for UT Houston like a month ago &lt;they informed applicants prior to interview day</t>
  </si>
  <si>
    <t>If you haven't received/sent your CK scores before a program meets to make their rank list, is there a chance you could not be ranked by that particular program? &lt; i wonder the same. i plan to release mine after my last interview, so early feb. should be enough time i'd think...</t>
  </si>
  <si>
    <t>genuinely confused: what's the reason people aren't revealing the programs where they know unhappy residents or where they keep saying is malignant? is it a professionalism concern for that program's reputation? is it concern about home program figuring it out, and if so will, they (you) eventually name after match (assuming you don't match there)?</t>
  </si>
  <si>
    <r>
      <rPr>
        <rFont val="Arial"/>
        <color rgb="FF000000"/>
      </rPr>
      <t>&lt;nope, wont name them now or after match until rotations happen again. the</t>
    </r>
    <r>
      <rPr>
        <rFont val="Arial"/>
        <b/>
        <color rgb="FF000000"/>
      </rPr>
      <t xml:space="preserve"> other people applying from my program are snakes</t>
    </r>
    <r>
      <rPr>
        <rFont val="Arial"/>
        <color rgb="FF000000"/>
      </rPr>
      <t xml:space="preserve"> and would throw me under the bus yesterday given the chance. ent is a small field and the risk-benefit aint worth it &lt; there are only a few ppl who know what i know and would narrow it way down, and ent is a small field etc etc&lt; yeah only a handful of ppl applying from my home program, if I outed them it would throw us all under the bus&lt; ur programs sound like trash water stanky doo doo fr &lt; can tell you i am from a top tier program (not trash water program) and will say that a lot of what is written on otomatch about the program just isnt true. some of it is better in real life (autonomy, reputation) but some of it is worse (resident happiness). just not comfortable posting on here about it without it potentially having personal issues &lt; could you at least define top tier? &lt; that is completely fair, although I have to say that given that I will be committing to spending 5 years at a program based on minimal information gleamed over zoom....this terrifies me. If there is any way to subtly signal which program is malignant (even if it is vague, or involves some white lies about how you obtained the info) it would be so very greatly appreciated +1 . &gt; top tier = top 10-15 program by any metric really</t>
    </r>
  </si>
  <si>
    <t>I just wanted to highlight the post to my left's words. Be kind, but most importantly, be genuine people. Nothing worse than being betrayed by someone who smiles to your face. Its a small field guys. Always remeber that. Your colleagues are here to stay. Take care of those relationships. &lt; having genuine and kind colleagues makes such a difference. Huge reason why I am considering ranking my home program #1 - at least I know my co-residents in upper years are truly kind +1 &lt; my mentor connected me with people they know at programs im considering ranking high for more candid chat. Really recommend it if you have the chance. Outside of the interview setting, I felt I was able to ask more serious questions and they provided more candid answers.</t>
  </si>
  <si>
    <t>What would everyone say are the strengths of Colorado other than Peds? (not talking about location, strictly talking about the program)</t>
  </si>
  <si>
    <t>Afaik they're solid in everything with the exception of H&amp;N since a senior faculty member left recently. They're working on getting a partnership with another practice with solid H&amp;N representation.</t>
  </si>
  <si>
    <t>please fill out A vs B!</t>
  </si>
  <si>
    <t>added a column for dating scene to the city reviews tab. this is important to me and many others on the trail but often times is hard to bring up on interview day. appreciate any honest input. advice for all sexual orientations recommended</t>
  </si>
  <si>
    <t>how much should i weigh interview day vibes when making a rank list? everyone says trust your gut but part of me doubts my gut when i'm basing the next 5-7 years of my life off 5 hours over zoom &gt; yeah i'm really struggling to trust my zoom vibe</t>
  </si>
  <si>
    <t>Anyone else not able to join the U Chicago social for tonight? &lt;yeah seems like an issue with the link? &lt;glad it is not just me&lt;Link takes me to the 1/6 social lol &lt; same &lt; it's the same link I think, they seem to have opened it up &lt; says "the meeting host will let you in soon" &lt; did y'al actually get in? I am still in waiting room  &lt; hard to get in when  you were never invited... :(</t>
  </si>
  <si>
    <t>Same &lt; has someone emailed the PC? &lt; nvm, link seems to be correct! =1</t>
  </si>
  <si>
    <t>S/O to UMissouri for sending us detailed operative reports for their residents per year! Wish all programs did this +1 &gt; Kentucky did a similar thing. Lots of great data</t>
  </si>
  <si>
    <t>Can anyone explain the research year at Nebraska (they mentioned it on their website) but it doesnt seem like they have a T32 position available?</t>
  </si>
  <si>
    <t>They said they barely do research on my interview +1&lt; Thank you!</t>
  </si>
  <si>
    <t xml:space="preserve">So now that interviews are slowing down I have some me time to get checked for my own nasal obstruction (with one of my mentors no less) and I have a pretty baller septal spur that I kinda wanna show y'all </t>
  </si>
  <si>
    <t>you gonna make sure there aren't any interns in your septoplasty getting that "early operative experience" all these program are telling me about? &gt; OP surgery center bay bay. no residents lol</t>
  </si>
  <si>
    <t>Any1 else w/o drivers license sweating balls trying to get one before residency starts &lt; lollll this is me &lt; making reservations where im at really sux. gonna cut it really close... or gonna be catching uber everywhere</t>
  </si>
  <si>
    <t>Can whoever said WUSTL is a malignant culture in the "A vs. B" tab please elaborate?  never heard this about them</t>
  </si>
  <si>
    <t>lol seems like a false flag &lt; agreed, the residents seem super happy lol &lt; ive heard this was true maybe like 7 years ago but get the vibe that its getting better? &lt; seems like the hopkins people trying to get a leg up &lt; interviewed at WUSTL last year, residents seemed very happy and got great vibes from faculty. wouldn't worry about them being malignant &lt; didnt one of the resident quit a few years ago &lt; i think this was due to a career choice shift and not related to the program culture</t>
  </si>
  <si>
    <t>friendly reminder to please fill out City Reviews! especially for Californian cities please, huge thanks to those who have!</t>
  </si>
  <si>
    <t xml:space="preserve">I'm gonna save this tab for vaca ideas lol &lt; yassss </t>
  </si>
  <si>
    <t>Just got an II at a school and was told to go into ERAS to schedule my interview, but in the ERAS scheduler the only action available to me was to waitlist the date they said was available. have I been bamboozled or did the program invite multiple people for this spot? pls halp &lt; i'd email the coordinator and let them know the situation. also which program did you get an II for if you don't mind me asking? &lt;  i had this happen and just signed up for the waitlisted date and they approved it / changed it to an actual interview date like 5 min later &lt; yep that's what happened, sorry for the panic, just sitting on very few interviews and was worried I'd let one slip through my fingers. thanks for the reassurance! &lt; glad it worked out, gl friend!</t>
  </si>
  <si>
    <t>for the "I'm ranking you #1" email" do you keep it short and sweet or should we explain the reasons why? I already told the PD about my connections to the area during my interivew and my letter writers are reaching out on my behalf &lt; Unfortunately I don't think there's a "right" answer to this. I decided to err on a well-substanced and long letter, rather than one that's short and sweet. At the end of the day, the biggest takeaways are that you're ranking them #1 and how excited/sincere you are.</t>
  </si>
  <si>
    <t xml:space="preserve">unrelated but how did you ask your letter writers to reach out? sort of tipping your home program that they aren't your #1&lt; I was open with my letter writers about why I'm ranking them #2 (has nothing to do with the quality of training so maybe that made the converstation easier), then my letter writers volunteered to reach out on my behalf and specifically told me that this would not change how they rank me. hope that helps. </t>
  </si>
  <si>
    <r>
      <rPr>
        <rFont val="Arial"/>
        <b/>
        <color rgb="FF000000"/>
      </rPr>
      <t>nyone know if were being evaluated during the resident breakout rooms for the COLORADO interview?+</t>
    </r>
    <r>
      <rPr>
        <rFont val="Arial"/>
        <color rgb="FF000000"/>
      </rPr>
      <t>1 &lt; We only being evaluated during the interview room that included the two PGY4 residents who had a structured question for each applicant. They stated that no formal evaluation was occuring during the two 30-minute breakout rooms with the residents. - anyone else feel like faculty didn't read their application?</t>
    </r>
  </si>
  <si>
    <t>but still...be on your game.</t>
  </si>
  <si>
    <t>anyone get louiseville interview schedule with who you're interviewing with yet? &gt; i vaguely remember somebody saying that we should not expect it. can anybody confirm?</t>
  </si>
  <si>
    <t>This is prob a dumb Q but whats associate PD vs PD? APD is usually more junior being groomed to take over when PD steps down</t>
  </si>
  <si>
    <t>PD is main honcho, APD is the next most in-charge of residents. They are supposed to work together in resident education/planning/feedback/etc</t>
  </si>
  <si>
    <t>I like monte's mass email with everyone's doordash code. tempted to combine and buy epic steak dinner &lt; I will fight you &lt;was this for the social tonight (interviewing tomorrow)? I haven't received anything</t>
  </si>
  <si>
    <t>Case Western Rejection lol +8 &lt; "and do appreciate our interest in our program" lollllll &lt;3 &lt; ah feels good to be receiving emails from programs again&lt;lots of typos in this one +1 &lt; they also said "we regret we could not invite you to Cleveland" lol &lt; I regret being made to open an attachment for what could have been sent in an email lol</t>
  </si>
  <si>
    <t>lol at making us log onto eras, download a pdf for a rejection this late in the process haha &lt; well they have no more interview days left so i didn't even get my hope up once i saw who it was from&lt; Am I the only one who's not expecting anything from any program at this point haha. whenever I get an eras msg, I'm like why you contacting me bro &lt; lol what is up with the pdf play? just tell me you're done for the year haha &lt; yah, I've pretty much given up hope of getting any more interviews at this point</t>
  </si>
  <si>
    <t>do yall feel like your home programs paint a pretty accurate picture of what the program is like during interviews&lt; lol definitely not. for example i personally know a couple residents who are miserable but said nothing but amazing things about the program over zoom +1 &lt; This makes me so concerned &lt; In my case, yes. I think it probably varies program to program.&gt; which programs are the residents miserable?? &lt; I wish people would mention these things. I would 100% change my rank list based on this information &lt; yeah I hate this and tbh it worries me quite a bit. Most of my interviews are at places where I don't know any residents or know attendings that trained there so just going by what people say during interviews :/. Would love if people shared this info. Can even just say "I've heard that...".</t>
  </si>
  <si>
    <t>Residency programs are sorta like families. You can complain about yours but nobody else is allowed to say bad things about em. &lt;My program pushes" autonomy" but I have rarely seen that in the OR.  &lt; my program said they're always super busy, but it's been superrr slow at one of the hospitals residents rotate at (def due to covid tho).&lt;</t>
  </si>
  <si>
    <t>Max autonomy = attendings run two rooms simultaneously. PGY4 alone in one PGY2 alone in the other while same attending is hustling new pts in clinc with a PGY1 and PA</t>
  </si>
  <si>
    <r>
      <rPr>
        <rFont val="Arial"/>
        <b/>
        <color rgb="FF000000"/>
      </rPr>
      <t xml:space="preserve">anyone know if were being evaluated during the resident breakout rooms for the COLORADO interview?+1 &lt; </t>
    </r>
    <r>
      <rPr>
        <rFont val="Arial"/>
        <b val="0"/>
        <color rgb="FF000000"/>
      </rPr>
      <t>or any resident breakout room for that matter. Can current residents chip in?</t>
    </r>
  </si>
  <si>
    <t>Not a current resident, but i think it's safe to assume that you're always gonna be evaluated at some level. I think the resident rooms tend to be more casual and therefore might offer a better chance to be yourself, which is great. But, that doesn't mean it's time to start showing off your red flags. From what I've heard in general, residents might not have a ton of say in moving people up on the rank list, but they can definitely move people down so be yourself but don't go crazy. Would love more discussion or input on this, but practically I think this amounts to things like no cursing, no talking about your latest weekend bender, etc. &lt; lol what about talking about the bar/nightlife scene in your city (feels like a lot of residents mention it)? &lt; OP here, I think that's totally fine and something that I like hearing about too. Just don't think talking about the last time i blacked out is appropriate even if they bring their latest bender up. &lt;and "night life" should be the PG version you are ok talking to your parents about.</t>
  </si>
  <si>
    <t>I got a we will "rank you highly" during an interview. Not sure what to make of it. I'm probably an average candidate so it surprised me and I didn't have a response: awkward silence &lt;once I got a "I hope everyone else ranks you highly" and I'm not quite sure I contained my happy dance for succeeding at 1 of the million 10 minute interviews &lt; I have gotten a "Hopefully we can persuade you to leave your home institution and come here" but unsure whether or not to take that seriously&lt;well that's better than a "well you probably won't leave your home program" and then things move forward and theres just nothing to say because I'm not going to bash my home program</t>
  </si>
  <si>
    <t xml:space="preserve">&lt; Which program was this? Can tell you whether or not this is a thing they say to everyone, maybe. &lt;definitely something they seem comfortable saying when they say it, I expect they say it to alot of applicants, so many of these attendings seem really passionate about teaching, I think they want to be as encouraging as possible </t>
  </si>
  <si>
    <t>Is there no social for Baylor's interview tomorrow? &lt; doesn't seem like it.</t>
  </si>
  <si>
    <t>shout out to all the applicants i've seen in multiple interviews, would have been fun to hang in person in a normal year :/&lt;+5</t>
  </si>
  <si>
    <t xml:space="preserve"> the original email I got from Nebraska had me in an afternoon interview slot, but the schedule they just sent this morning has me in the am. Anybody willing to switch? or am/pm for Missouri that's the conflicting one. &lt;I would email/call the PC and forward them the original email with PM. It might just be a typo</t>
  </si>
  <si>
    <t>Is there an orientation/intro for colorados interview or just straight to interview 1? &lt; I have my schedule include resident break rooms at the beginning of the day, but there doesn't appear to be an orientation session.</t>
  </si>
  <si>
    <t xml:space="preserve">What do people mean when they feel like an interview went really well? A little scared I've been doing this wrong and now interviews are almost over...&lt;none of mine have felt "good"  &lt;1&lt; uk how when u meet someone and talk to them in real life and then afterward you're like "cool guy/girl/I didn't say anything idiotic/they probably think i'm alright"...that's what I'm feeling when I think an interview went well&lt; i've literally had interviewers say "that's not really a good" answer, so you're probably doing better than me &lt; harsh lol. I too feel good about every interview lol so idk if its all in my head or if I really am doing well &lt; oh man that sucks to hear, I feel like that's poor interviewer etiquette to say something like that. but also same, I feel like I've killed some interviews but then don't get the post-interview communication so I guess I just suck at judging &lt; Most places don't seem to send much post interview communications tbh </t>
  </si>
  <si>
    <t>I have felt like every interview has been "good" but I do think there are some that stand out from the pack. These interviews just "click" we all know what that gut feeling feels like when things are all "right." You cannot explain necessarily but it just is. I have had that once and to lesser degrees at maybe two or so others.  &lt; Yeah tbh I've had interviewers tell me I'm a stellar applicant or "that was one of the best answers I've gotten" and I honestly dk if they tell that to everyone haha. Overall felt good about most of my interviews coming out &lt; always feel like i blow it on the resident rooms because I don't want to be informal in an interview, and probably end up looking like i'm a total square they don't wanna hang with haha&lt; i worry i am too informal</t>
  </si>
  <si>
    <t xml:space="preserve">How do you guys view programs that utilize midlevels as OR "instructors"? Pro's to midlevel support is pretty obvious on the floor but not sure I want to be second assist to a PA on the OR. </t>
  </si>
  <si>
    <t>If a PA has done more cases than you have in the OR, then you can assume they can at least teach you basic steps. I think going into it with an open mind is a good idea. Eventually you'll be an attending, and therefore not 2nd assisting PAs, but it's fine as a resident. &lt; how big is the surgical vol. that they have PAs in the OR? usually they help run the floor so junior rez can be in the OR. i find this a little strange.&lt; what programs do this &lt;USF &lt; This is super weird.. midlevels would only be in this position in brand new programs or else other residents should be teaching you (if not attendings.. where are the attendings!) &lt;running multiple rooms &lt; From an attending that sounds like a major fucking red flag &lt; There are a bunch of programs that use PAs and RNFAs in the OR. Two Reasons: 1) they have ORs without residents and need a First Assist 2) They need an assist on certain cases in addition to a resident. The RNFA/PAs often have HUNDREDS of more of these cases under their belt and are frankly better surgeons than a lower level resident. You can totally learn from them and thinking you can't is a red flag on you.</t>
  </si>
  <si>
    <t>Anyone interviewing from temple tomorrow get a detailed schedule? Or do we have to rely on that sheet that simply says who we interview with? &lt; i think when i interviewed it was just a sheet with iinterviewers but no schedule. but its confusing bc there are some people who end up interviewing you who arent on the sheet</t>
  </si>
  <si>
    <t xml:space="preserve">Someone asked here but it was deleted on the pgy3  at uky? I'm not sure about anything but was curious about the question and if indeed a resident left &lt;yea a resident def left. There is a job vacancy post on tapatalk forum.  </t>
  </si>
  <si>
    <t>honestly looking for some coping strategies, getting depressed daily thinking about not matching at my top 3. I was more open to the idea of going anywhere to be an otolaryngologist but now im getting attached to certain places/programs &lt;I feel the same way but top 5 or 6 &lt; I am the same way. Try to consider what is so special about all of the programs you're considering. There is definitely something to offer about all of them. It may help! &lt; dang i'm having the opposite problem. i feel like i'd be equally happy anywhere in my top 10 and am struggling to make a rank list &gt; same for like top 6 &lt; ugh so true. I was on the "i'll be happy anywhere train" until I interviewed at my top 2-3 institutions and now it's hard to get excited about some of the other programs I'm interviewing at &lt; I've been struggling with how to rank and how I feel about places too. I've started using Headspace and it really helps me get "out of my head" a bit, even if I don't find I have a solution immediately &lt; Also struggling with how to rank home program, feel like best shot is there and they are top 3, but if they have residents ask us if they're our top choice, feel a bit trapped to say yes &lt; not top 3 but feel the same. love the people, all of the attendings are super well trained and great educators, but unsure how to rank them :(</t>
  </si>
  <si>
    <t xml:space="preserve">for coping strategies, doing something completely separate from your residency apps can be the most helpful to come back with perspective. it's true that you can get amazing training at any program-- it's about putting in the work </t>
  </si>
  <si>
    <r>
      <rPr>
        <rFont val="Arial"/>
      </rPr>
      <t xml:space="preserve">Fatalism, humility and faith are my coping skills. Proverbs 16:9&lt;oooh you sound like someone I want to talk to... love that tension fatalism and faith, that'd make for a great conversation!! &lt; i want in on this conversation too! 
&lt;some of my ancient ramblings on the topic.
</t>
    </r>
    <r>
      <rPr>
        <rFont val="Arial"/>
        <color rgb="FF1155CC"/>
        <u/>
      </rPr>
      <t>https://www.tapatalk.com/groups/otolaryngologyresidencyapplicants/viewtopic.php?p=21230#p21230</t>
    </r>
    <r>
      <rPr>
        <rFont val="Arial"/>
      </rPr>
      <t xml:space="preserve">
the tensions between determinism, free will, responsibility, justice and faith...and the match are some of my favorite convos.
and your discussions are why i keep this site running. share your thougts...
---sam
&lt; just saw your comment Sam! sounds like Proverbs 16 is something applicants like us could be reminded of annually haha. personally praying and hoping that i'll end up at the right place for me even if it's not what i think it looks like. since we're flying somewhat blind in this virtual process, i'm not super attached to my "top" choices, just gonna put my best foot and face forward and have faith that wherever i end up is best for me</t>
    </r>
  </si>
  <si>
    <t>Anyone hear anything abt Missouri for 1/15 interview? You'll get an email the day before &lt; I emailed PC today and she said she'll send out info later today!</t>
  </si>
  <si>
    <t>For those who did Mayo interview today, did Sue (PC) send out the list of faculty interviewers? Or did you all just know Rooms? &lt; if you go on the Blackboard site under the "virtual interview basics and instructions" tab there's a document called Interview Day Format and it lists the names of all the interviewers &lt; you're a true gem of a human; thank you &lt;3 LP</t>
  </si>
  <si>
    <t>Honestly still mindblown by the Rush interview. Did anyone else have very positive vibes this past Saturday? &lt; didnt get an interview there unfortunately but have heard good things. mind going into more detail?&lt;I got a very distinct energy and vibe from Indiana. There are few places that give off that "vibe" exceptionally and would encourage you to consider that highly +1 &lt; Agree about Indiana. If they continue with the plans they had laid out, I could see them going way up in the rankings over the next 10yrs</t>
  </si>
  <si>
    <t>&lt; got amazing vibes from rush and university of chicago. I didn't really want to end up in chicago but I think they'll both be in my top 3-4 programs. &lt;why not chicago?</t>
  </si>
  <si>
    <t>Aside from Doximity rankings, how prestigious is Ohio State? Is it up there with MEEI, Hopkins, Vandy, Michigan, etc?</t>
  </si>
  <si>
    <t>Id put theOhioStateUniversity up there with MEEI at middle of top 20...Umich, JHU and Vandy.are top of that list....at least for this easterner.  I don't have much exposure to west coast programs so not sure where they fit in..</t>
  </si>
  <si>
    <t>should we expect the full interview schedule for nebraska (interviewing on Friday)? also, plug for interview impressions for nebraska, would much appreciate &lt; +1 &lt; you'll probably get a link tomorrow from the PC with the schedule and details &gt; thx op</t>
  </si>
  <si>
    <t>Interview with every attending and pgy4</t>
  </si>
  <si>
    <t>Did anyone from the hopkins interview on 1/11 get the post interview communication? or was it just the people that interviewed on the 9th?</t>
  </si>
  <si>
    <t>I was on the earlier date and don't think I got any post-interview communication...I thought the interviews went really well but guess not :( :( :( :( +1 &lt; jokes's on them because I'm going to rank them last now&lt;Do not do this &lt; Anyone know if people match at top institutions without receiving these emails (when other applicants do)?</t>
  </si>
  <si>
    <t xml:space="preserve">did everyone get the OSU email? &lt;check the tab,, i did&lt; looks like 3 or 4 peeps so far </t>
  </si>
  <si>
    <t xml:space="preserve">hot take?? or not?? not sure anymore: my hypothesis is that the slope of the line in # of interview and % matching will be lower or that itll go from a linear relationship to a sigmoidal one (s shape with two plateaus). I think there won't be as much as a difference as last year in terms of matching % between people with 1-5 interviews and people with 6-10. i think this will be driven by the fact that signals pretty much have given a lot of people at least 2-3 interviews where maybe in past years they would have gotten 0-1 of those. then add interview hoarding and i think the people who were matching at 12+ interviews are now able to easily go on 20+ and so they'll match but at a higher n of interviews. i think people with 1-10 interviews will all have a lower match rate and relatively similar and people with 20+ will have a similar but very high match rate unlike past years where every interview you got you added a 5-10% chance of matching until it plateau-ed at about 13-15 interviews at near 100%. obviously the overall match rate will need to be like 60% and i think in this model whether you match particulalry with 3-10 interviews will be more random (ie a person with 3 interviews may have similar chances as someone with 10 compared to last year where it was like 30 vs 80%). this is complete conjecture  but thats my 2 cents and wanted to share &gt; hmm interesting. didn't think about signals. maybe another way to think about this is to take your interview numbers, subtract 3 to account for your average true interview number, and line that up with your match percent on last years chart to give you an estimate. would be a lower number and maybe more accurate method. &gt; Interviews from signals are in some way compensated for by the lack of aways. In a normal year, most would go on 2-3 aways and snag 2-3 interviews. In fact, I would argue that the odds of gaining an interview from an away are much higher than for signals. </t>
  </si>
  <si>
    <t>The city reviews are pretty entertaining. Post your favorite reviews :'D  :</t>
  </si>
  <si>
    <t xml:space="preserve">Did anyone's UTSW grubhub monnies just disappear ? &lt;I never got mine :( &lt; Noooooo I'm sorry! :( I came to use mine rn and saw it had disappeared (despite the expire date being 1/19) but I feel too embarrassed bringing it up so chalking it up as an L lol &lt;the PC told us to ask if that happened, wasn't just you, you should feel free to ask tbh &lt; Awesome, thanks! :) </t>
  </si>
  <si>
    <t>II from University of Illinois Chicago! There is still trickle! +4 &lt; Same here! Looks like they added another interview date&lt; holy shit! i've been on the waitlist for this place for months. still haven't heard anything even tho i love chicago &gt; anybody know how many they may be intervieiwng now? seems like a lot of interview date options&lt; it said 10 when I added it&lt; did they just not like the ppl they already interviewed or what? &lt; i think it started 12 on that new day &lt; was there an official WL for this program?&lt; yes &lt; were ppl who recieved an interview off of the wait list?&lt; idk but i'm on the waitlist and still haven't gotten an interview. fwwi i never sent an LOI or anything like that</t>
  </si>
  <si>
    <t>congrats ya'll that's awesome :) &lt;congrats! I interviewed at UIC and it seems like an amazing program!</t>
  </si>
  <si>
    <t>It’s honestly just hitting me now that the people I’ve seen so frequently over the past few weeks are the ones most likely to be my co-residents/work partners! You guys seem so cool. I’m so excited to meet you in real life!</t>
  </si>
  <si>
    <t>/\/</t>
  </si>
  <si>
    <t>Coming out of an interview halfway through my interview season thinking "well you didn't call anyone by the wrong name so I'd call it a success" &lt; yo, thats no small feet with ~100 interview rooms &lt; that moment when you cant pronounce someones name and just dont try &lt; when you get that dry interviewer who makes 0 facial expression and you just sit there like 🙂 &lt; too real&lt;is it possibly to have an interview without at least one room go horribly? +1 &lt; feel the same way, I always think I have one room where it doesn't go well but we're probably overthinking it +1 &lt; There's always at least 1 room with a trash internet connection, so i never know how my conversation went at all+1 &lt; when you try to fall asleep at night but are haunted by some of your horrible interview answers +1 &lt; if this ain't the truth. laid down for a nap the other day after an interview and was flooded with alternate ways I could've answered those trickier questions :/</t>
  </si>
  <si>
    <t>&lt; yup. recently interviewed at my top choice and almost couldn't sleep after just thinking about all of the ways I wish I would have better answered questions :(. doesn't help that everyone at these applicant mixers is so smart and cool ugh</t>
  </si>
  <si>
    <t>Is there a pre-interview social for Baylor? &lt; i dont think there was</t>
  </si>
  <si>
    <t>Can I get a review on Iowa? &lt;storied program with a great reputation. stron in otology, head and neck, and peds. lots of tranlational research going on. relatively small number of faculty for a top tier program and residents supposedly cover a lot of clinic in their first couple of years &lt;perfect summary</t>
  </si>
  <si>
    <t>has anyone gotten post-interview communications that arent on the tab yet?</t>
  </si>
  <si>
    <t xml:space="preserve">yes, but don't want to say in order not to out myself.&lt; +2&lt; you think we all got the same PI comm and aren't saying anything???ooooo sppooky &lt; possibly, the program I got was personalized so they may just have personalized it for everyone &lt; dang, I thought i was the only one who got this hand-embroidered jacket, but you make me doubt &lt; I already got my loupes from them +1 &lt; also I feel like a) someone can lie b) it'll make people feel bad and possibly change their rank list (which doesn't make sense with the match system), just doesn't add anything &lt; I would really want to know if someone had heard from a program I thought was #1 or 2 but yeah I wouldnt put it past people to lie to sabotage others&lt; are we talking strictly unsolicited communication or like responses to thank you emails? because i've gotten some very suggestive responses to thank you emails but nothing unsolicited &lt; how suggestive? Like cute compliment or like showed nip?&lt;man always glad to see fellow clowns trolling on here +1&lt;feel like theyre talking about unsolicited </t>
  </si>
  <si>
    <t>For people that interviewed at U of Chicago, was it more conversational and individualized or did faculty have specific or behavioral questions that they seemed to be asking all applicants?&lt; some specifics but very conversational overall &lt; +1 really felt like the faculty were just interested in getting to know you, and most had clearly read through my app</t>
  </si>
  <si>
    <t>&lt; love hearing that, thank you all!</t>
  </si>
  <si>
    <t xml:space="preserve">Is there much of a chance for thank you letters to HURT you? Assuming the letters have content that's ok. &lt; if they specificaly ask that you not send them and you do anyways, or if you have typos, put the wrong program name, come off as not genuine, etc. </t>
  </si>
  <si>
    <t>starting a sheet to crowdsource reviews of cities! &lt; if everyone leaves an impression of a city they were in before, we'd have a really robust list!!</t>
  </si>
  <si>
    <t>please leave your impressions</t>
  </si>
  <si>
    <t>Is there a WUSTL social before the Jan interview date that we were supposed to sign up for or RSVP for? PC hasn't gotten back to me &lt; yes, they sent an email last week to respond to them with more info</t>
  </si>
  <si>
    <t xml:space="preserve">i feel like on interviews I give the same " about me" and " things you'd like to highlight" and answers to similiar questions...should I be changing my answers up? &lt;this happens to me as well. honestly, if they ask the same questions thats their problem. I feel like switching up answers is disingenuous &lt; I took the time to consider the most salient points about myself for these questions. I am not going to make up new stuff if I know what "defines me" </t>
  </si>
  <si>
    <t>I think it's fine to give the same answer to different interviewers. I don't think they pool their knowledge of you together &lt; I changed the content up in one of my interviews and don't think it worked in my favor tbh so I stopped doing that. A lot of the evals seem to occur immediately after the interview and I think enthusiasm goes a long way so just give your #1 answer and be excited about it.</t>
  </si>
  <si>
    <t>anyone have an updated NW interview impression? &lt; the chair and PD straight up did not ask me any questions, so i'm not sure how familiar they were with my app or how much or little they liked me &lt;+2 about neither chair or PD having seemed to have read my app. the PD did the "what questions do you have for me?" schtick the entire time lol. &lt; my impression was that they already made up their mind about what I thought about them i.e. assumed I wasn't that interested in them even before the interview started</t>
  </si>
  <si>
    <t>Felt like it was very academic-heavy with plenty of research and lots of breadth and depth, which is why &gt;85% go into fellowship. They stressed comraderie which I definitely felt but also some heirarchical relationships with some faculty based on what I've heard/felt during the interview. If you want academics, this is def a place to go, especially if you want to be in Chicago. Some of the interviewers were more serious than others &lt; +1 for hierarchy, especially compared to the other chicago programs &lt; really? Idk, everyone seemed super nice and like they really liked each other genuinely. Resident culture really came through on the social as being really fun and chill. Feel like work like balance here is pretty solid. Got the vibe that if you wanna do research, there's plenty of it, but if you wanna chill, you can do that too &lt; I don't disagree with most of what you said. Based on what one of the interviewers said, there is some heirarchy dependent on the attending but I think it's few and far between. I do think they are incredibly busy given the call frequency, case load, and advertised need for 1 (or even 2) residents extra. I still think it's an incredible program but not all rainbow and sunshine as promoted (but the chiefs are awesome for sure)</t>
  </si>
  <si>
    <t>Anyone interviewing at UTSW tomorrow get the info for the interview?&lt; nope +1</t>
  </si>
  <si>
    <t>I interviewed last week and the interview schedule came in the night before</t>
  </si>
  <si>
    <t>Is it rude to email somebody at a program to ask for their operative numbers? Liked a program a few weeks back culture-wise but wasn't sure about the operative volume&lt; i personally think that's fine +1</t>
  </si>
  <si>
    <t xml:space="preserve">Anyone end up emailing indiana about that zoom meeting? &gt; just interviewed and they said they will email everybody about it before the 21st </t>
  </si>
  <si>
    <t>every day i check the compliments tab and am always disappointed when i'm not mentioned. i'm gonna sign off from otomatch for a while. GL to everyone! &lt; Noo... whats ur id... ill write something sexy about you&lt;oooh do me do me &lt; i also wish it could at least mention other people i've met or interviewed with but alas no &lt; if you all weren't so damn beautiful and charming and successful I think I'd have a shot at a compliment but oh well &lt;Real talk, would you guys actually want to date another ENT?&lt; yes &lt;if at the same program, it could give you a loyal ally when voting about call schedules &lt; Heck yes, there are some beautiful people on these zoom calls. &lt;names</t>
  </si>
  <si>
    <t>See guys... Please use the compliments tab. even if were taken its nice for people to say nice things about you haha &lt; seeing and hearing about all these hotties on the interview trail has got me questioning my chances of matching as a humble ~4/10 (on a good day) ...anyone else suddenly feeling the need to drop 10lbs and maybe splurge on some facial plastics work? &lt; u beautiful, i just know it. more like 4/4</t>
  </si>
  <si>
    <t>every day i check the compliments tab and am always disappointed when i'm not mentioned. i'm gonna sign off from otomatch for a while. GL to everyone! &lt; Noo... whats ur id... ill write something sexy about you&lt;oooh do me do me &lt; i also wish it could at least mention other people i've met or interviewed with but alas no &lt; if you all weren't so damn beautiful and charming and successful I think I'd have a shot at a compliment but oh well &lt;Real talk, would you guys actually want to date another ENT?&lt; yes &lt;if at the same program, it could give you a loyal ally when voting about call schedules &lt; Heck yes, there are some beautiful people on these zoom calls. &lt; yeah man gimme that 2x ENT salary household. also a partner that's incredibly accomplished, just nerdy enough, and pretty chill.</t>
  </si>
  <si>
    <t>why would you wait for good scores? only reason to wait is if you go down &lt; a little confused how to update via ERAS.. do we click Resend scores under the previously transmitted USMLE transcript? &lt; yup (it'll resend to all the places you previously sent)</t>
  </si>
  <si>
    <t>If someone is planning to drop cleveland clinic, mind doing it sooner than later? It's a top program for me based on geography :) ty +2&lt; also can someone drop Pitt? trying to get off the waitlist +1&lt;can someone drop washu lol +1&lt;Northwestern pleaaase &lt; lol isnt today the last day of northwestern's interviews?&lt;lol whoops &lt; miss the rush of getting IIs&lt; can always reapply next cycle for a second rush. it was an exhilarating two weeks that's for sure &lt; lolol halarious, but also scary thought &lt; if i don't match this year i'm calling it and just soaping into something else.&lt;me too. I can't go through this again lol</t>
  </si>
  <si>
    <t>what's the best way to respond to a ranked-to-match email if the program is high on your list but not in your top 3?</t>
  </si>
  <si>
    <t>&lt; did someone already get a ranked-to-match email?&lt; no but was looking through prior years post-interview communication tabs and looks like it's a thing. just tryna plan ahead in case i get lucky&lt;Lol way to get us all worked up&lt; it's def possible that people get them and just don't report on here because it wouldn't be anonymous if the program saw lol&lt;i got one for my backup specialty in a top 20 program&lt; how did you respond?&lt;i thanked them and lied and said they r one of my top choices... i have been lying this whole season about dual applying to both ent and my backup&lt; i wouldn't feel too bad about that. i'd feel bad if i told them specifically i was ranking them number 1. saying "one of my top" is pretty vague and the program can probably read btwn the lines&lt;i wasnt gonna go all theway and say they were my nuber 1, felt too dirty</t>
  </si>
  <si>
    <t xml:space="preserve">For anyone who has already attended a UTSW interview - when did you find out about your schedule/get the links to access the interview? I haven't had any communication since the interview invite and couldn't see anything additional about it on Thalamus. Thanks!!&lt; +1 &lt; I have it today and got my schedule yesterday around midday </t>
  </si>
  <si>
    <t>would you rather not match than be coresidents with that person? &lt; thats not how rankings work &lt;you are right...my bad &lt; if you feel comfortable talking to them about rank lists (obv not in the context of "i hate you, let's not match together"), then that would probably be the best strategy because they very likely could have interviewed at other places in common with you. if that's the case, then probably wouldn't make sense to bump this one down your list unless it was their top and you didn't overlap anywhere else</t>
  </si>
  <si>
    <t xml:space="preserve">How are people approaching asking questions in rooms where it's 1 on 2? General questions?&lt; A combination. Especially if there is one person in a field/research interest that is special to me </t>
  </si>
  <si>
    <t>what are the programs where residents are best friends? not just collegial but actually best friends &lt; UTHSC, UAB, jefferson &lt; I got that vibe from the UChicago residents. +1 &lt; got that vibe from Duke +1 &lt; Davis as well +1 &lt; UCI &lt; Utah &lt; KP &lt;UCLA &lt; UCSF&lt;Northwestern chiefs?</t>
  </si>
  <si>
    <t>Anyone else struggling with these interviews with 10+ interviews 1-on-1 this late in the season? I just feel like they could pair up some to make it more manageable for everyone &lt; hell ya, or just cut it down</t>
  </si>
  <si>
    <t>1-on-1s are so much better than having 3 people in a room for a 10-15 min interview. It takes them a few mins to intro themselves and it's really hard to get into a good conversation without ignoring other people in the room. &lt; I disagree, especially if they have the same interests/specialty. I was asked solely about research with 3 interviews and felt like they could have been combine since I basically answered it the same. Of course, PD and chair should be by themselves but some can easily be consolidated</t>
  </si>
  <si>
    <t>Anyone here trying to "couples match" with non-ERAS specialties such as ophtho or urology? any advice?</t>
  </si>
  <si>
    <t xml:space="preserve">Isn't your rank list due after they find out where they match(uro)? &lt; It's not really a true couples match in this case. Both of these specialties announce their match before the NRMP match rank list is due so make your rank list based on where your  SO eventually matches. &lt;yes, planning to do that, but any guidelines on communicating with programs before interviewing/rank lists? &lt; You can send a "you're my #1" to your top choice, but not much beyond that. Most rank lists will be fairly static at that point. &lt; i would wait until you find out where your partner matches and then if that program is your #1, send them an email saying that it's your top choice and that your partner matched there. couldn't hurt to have your partner get in touch with their program and let them know that you hope to match there as well.&lt;thanks, how about for getting interviews.. im guessing most programs won't have mercy but how would a 'my partner is interviewing here and we can't couples match but would love to be here' email be perceived? ... it is cruel that there are some residencies that outright do not allow for couples matching :/ &lt; many programs do take this into consideration...especially if your SO's department reaches out the the ENT dept that they really like him/her. </t>
  </si>
  <si>
    <t>We should do one giant Toucan/Zoom call post-match for C/O 2026 &lt; yes, but also breakout rooms cuz that would be crazy big room&lt;Toucan has "breakout" rooms</t>
  </si>
  <si>
    <t>Toucan is the best, let's do it! +1</t>
  </si>
  <si>
    <t xml:space="preserve">what happened to the long discussion on the beth israel interview impression? I was hoping to read it eventually but now its empty </t>
  </si>
  <si>
    <t>Loma Linda senior resident here. Hope that's ok. No judgement on anything anyone has said. I've seen some comments and questions on Loma Linda I want to clarify so that you guys have all the information you need when making decisions: The ENT resident room is one of the best I interviewed at, if not the best. Theres a Keurig in there and unlimited coffee and energy drinks in the fridge along with quality costco snacks which the chair calls "scooby snacks." Theres also coffee at every nurses station, GME resident room, etc. I can't imagine coffee being easier to obtain.  I heard someone say operative experience here isn't strong? Not true. In fact if you don't like doing a minimum of two free flaps a week, you may consider elsewhere. We have a huge facutly and tons of cases to go around. It's borderline too many. Sooo many laryngectomies that you wonder if anybody has read the VA trial. It is a 7th day adventist instituion but if you don't look for that you usually forget about it. For those concerned about that, I would strongly suggest you not base any of your decisions on it. It's such a minimal thing in reality. Religion is rarely brought up and when it is it seems pretty minimal to everything (for the record I'm not a 7th day adventist). It's true the cafeteria is vegetarian. cafeteria at our main medical center is not great I won't lie to you. Many residents end up adopting a vegeterian or vegan lifestyle by choice and for health reasons while here which is interesting.  We have 4 PGY 2s and 4 PGY 1s and will continue that from here on out. Call is Q7 for juniors right now, should go Q8 next year unless they split up the call pools between sites which would make call more often but much easier. You do a lot on call here as a junior, you have a lot of responsibility and trust from your attending and senior. That can be tough for some juniors but I promise you come out stronger from it.  As for the area, we're an hour from downtown LA on a Saturday, about an hour or so from newport beach, 30 minutes from Lake arrowhead, 45 min to an hour from big bear, 45 minutes from palm springs, 90 minutes from san diego. Loma Linda city boundaries are tiny and basically drawn as a circle around the medical center, so many people live in Redlands which is a cool place. Not a big city feel but not small by any means. Minimal traffic encountered as a resident unless you're crazy and try to live in Orange county like one of our residents does (not far but c'mon man, it's the 91 freeway). It's super hot here in the summer. 65-75 degrees for several months out of the year. Mix of married and unmarried residents. We're pretty close with each other. We can also MOONLIGHT at specific places. It's good money and is a stupidly easy gig. You get paid to sleep and do research. Our chair encourages us to do it believe it or not. Anyways we're a good program, we have fun, we operate a ton. If you have any interest in coming here I'd encourage you to keep your interview. If you don't, give it to someone who might!</t>
  </si>
  <si>
    <t>&lt; Thanks for all the information and clarification! Not interviewing there (though would've loved to), but this is definitely helpful and will certainly clear things up for a lot of people. Definitely wished we (collectively) did a better job of compiling these nuggets about different programs so that there aren't false rumors in the future! &gt; is this not copied and pasted from row 1183?&gt; not sure what happened, my bad. Relocated it to here. &gt; np &gt; Thanks, looking forward to the interview here. &lt; Another resident here.. respect this post, I also just silently stand by as my program is occasionally bashed with random thoughts but usually stay silent unless I can meaningfully clarify for someone =) good luck to you guys! &lt; Awesome post! I'm originally from CA and went OOS for med school. The religious reputation was definitely a strong concern when I was applying to medical school. Much more excited to interview here now!!&lt;I mean, the religious concern is a valid one, at least for the medical students. This is the oath they make their students proclaim at the white coat ceremony: BEFORE GOD THESE THINGS I DO PROMISE:In the acceptance of my sacred calling, I will dedicate my life to the furtherance of Jesus Christ's healing and teaching ministry. I will give to my teachers the respect and gratitude which is their due. I will impart to those who follow me, the knowledge and experience that I have gained. The wholeness of my patient will be my first consideration. Acting as a good steward of the resources of society and of the talents granted me, I will endeavor to reflect God's mercy and compassion by caring for the lonely, the poor, the suffering, and those who are dying. I will maintain the utmost respect for human life. I will not use my medical knowledge contrary to the laws of humanity. I will respect the rights and decision of my patients. I will hold in confidence all secrets committed to my keeping in the practice of my calling. I will lead my life and practice my art with purity, and honor; abstaining from immorality myself, I will not lead others into moral wrong doing. May God's kingdom, His healing power and glory be experienced by those whom I serve, and may they be made known in my life, in proportion as I am faithful to this oath.  &lt; Seems like a very sincere Hippocratic Oath. Glad we live in a diverse society where we can be inclusive of institutions like Loma Linda.</t>
  </si>
  <si>
    <t xml:space="preserve">resident here, quick question for you all: do you guys actually think this is a resident here? &lt; Resident here, I can tell you that I am, in fact, a resident here +1&lt; hey, get to work </t>
  </si>
  <si>
    <t>is nebraska interviewing 2 applicants together in 1 room? im so confused by the schedule &lt; did you get an official schedule???? I only got an interview start time</t>
  </si>
  <si>
    <t>That's what it looks like to me.&lt;we're probably doing a group activity &lt;yuckkk&lt;could be fun &lt; yo, hope its 1 applicant building a structure and another applicant laying out the instructions. #teamwork</t>
  </si>
  <si>
    <t>Unpopular opinion, asking someone who's been in the same location for their undergraduate/medical educaition "you've been in x location for the past 8 years, why would you want to leave x location?" Is an extremely tone deaf question that doesn't take into account that some of us are taking out &gt;6 figures in loans and can't afford to go out of state for medical school. I shouldn't have to come up with an excuse for my finances.&lt; just say you're ready to try something new. also if you used a signal on this program that should speak for itself &lt; Chill. It's just the wording. Just answer it as a "Why this program"&lt; i've been asked why i left an institute that i was interviewing at- dont sweat it &lt; I think you don't have to make up an excuse for your finances. I'm in the same exact position (8 years at state school) and I've gotten that question a couple times. I say I wanted to be financially smart when I was taking out money for loans at every level of school, and now that I have the opportunity to earn a paycheck I'm excited to have more freedom in choosing where I go. Interviewers have responded extremely positively to that. &lt; I disagree. My interviewers have no need to know my financial background. &lt; i mean its up to you, I'm just saying what i've had good success with. If you want to approach it another way... that's on you &lt;&lt; +1 OP in that it doesn't recognize the privilege involved with even being offered the opportunity to leave a state, but I usually make a side comment to that effect "here's where I've had ample oppotunity but I'm hoping to finally be able to explore other places" &lt;some would say its a privilege to be able to stay in the same location for 8 years. heck its a privilege to even be able to go straight from undergrad to medical school. lots of people have to take a year off and work for financial reasons. lots take 6 years to finish undergrad because they have to work while going to school. some questions like asking about where you have traveled are overtly classist, this one is not. the interviewer just wants to know, will you be happy to come to our program or be miserable for 5 years because you are not home. try to look at it from the interviewers side.</t>
  </si>
  <si>
    <t>#hottake</t>
  </si>
  <si>
    <t>any programs we know of interviewing less applicants/spot than UCLA? &lt; Colorado interview this Thursday only has 6 applicants for afternoon sessiom, would suggest a similar ratio of 8 applicants/spot unless I'm wrong on the number of interviewees during other sessions. &gt; doesn't colorado have 3 sessions a day? or am I just making that up &gt; They have three or four sessions a day I believe</t>
  </si>
  <si>
    <t>doesnt UCLA have a lot of home applicants too? &lt; I only see 4 reported per the Applicants by School tab.</t>
  </si>
  <si>
    <t>Why the heck did people show up to the Stanford research mixer in suits/ties &lt; we just got out of interviews like a second ago&lt;+1, we had just gotten out of interviews</t>
  </si>
  <si>
    <t>lmfao&lt; #gunners</t>
  </si>
  <si>
    <t>reading UVA's info pamphlet and in the research section it says they are exempt from call except for "free flap monitoring" (avg 1 night per week)... anyone know what this is?&lt; free flaps are when you take tissue from one part of the body and use it to reconstruct the head and neck. it usually involves microvascular reanastamosis so postoperatively you need to monitor the flap site with doppler to ensure good blood flow&lt; lol &lt; I think the person was wondering what a night of free flap monitoring would look like in detail, not what a free flap is. for example how often do you check the flap, is it in house vs home, is that your only duty, etc. I would wonder the same&lt; that's fair. didn't want to make any assumptions because not everyone has a home program and not every program does free flaps &lt; not exactly sure what UVAs duties entail, but flap checks can entail around q4hr check in depending on surgeon's protocols! x.x&lt; at most places i think nurses are responsible for flap checks. but i've heard at ohio state the residents have to do it. UVA apparently too &lt; coool, cool cool cool cool cool cool cool cool cool thx &lt; i guess 1 night a week is not too bad... but such regular intervals hard to get good sleep...&lt;so what is a free flap again?+1</t>
  </si>
  <si>
    <t xml:space="preserve">&lt; this varies a lot place to place. i've heard of places where it's like q1-2h nursing checks with q4h MD checks. different places use any combination of internal and/or external dopplers.&lt; well apparently indiana does no flap checks lol &lt; even the nurses don't check? &lt; nope. the resident even defended it! he said "there's no evidence based data that says flap checks are better than not" and now i want to send him some studies on flap failure rates &amp; the importance of timing in catching a failing flap &gt; resident here, I would say doing flap checks is going to be an unfortunate reality at the vast majority of programs. To the ones that don't have to, kudos to you guys! &lt;I'm with the indiana guys, there are lots of articles published on stuff that is not clinically implementable. i doubt many flaps make it beck into the OR within 6 hours of being compromised. free flaps have a ton of voodo that is physiologically plausible but poorly supported by the evidence.just look at how dextran and xfusions changed over the past 5 years.
UVA resident here :)  - Flap checks as the research resident means you check the flap on POD 0 q3 so usually 9 PM, 12 AM, 3AM and then at 6 AM you catch up with the head and neck team to let them know how the night went. If it's more than 6 flaps in a month then we split it up with other resident. On average it's once a week and it's really not that bad! A free flap entails checking the doppler and then poking it with a needle and making sure it bleeds so it doens't make much time at all. There is another resident on call that night who answer pages from nurses / sees consults so you can't get "pulled" to do more than the flap check. Usually the resident will stay over night. </t>
  </si>
  <si>
    <t>Does anyone know what UAB's call schedule is like? +1</t>
  </si>
  <si>
    <t>does anyone actually eat food during socials/use whatever delivery service on the day of the social or save it for another day?</t>
  </si>
  <si>
    <t xml:space="preserve">totally saved mine haha &gt; saving all the gift cards so I can splurge on a feast once the cycle is over &lt;+1 &lt; Thought of this but found very little good food option on grubhub in my area lol&lt; if you save up enough, you can order grubhub from an adjacent state (or even country if you live on the border) &lt; haha talk about being resourceful ;) </t>
  </si>
  <si>
    <t>Can someone please fill out the interview impression for MCW after the interview day? Thanks!&lt;same with nebraska&lt;unlv</t>
  </si>
  <si>
    <t xml:space="preserve">&lt;&lt; retweet for all schools today! thanks :) and thanks to those that already posted </t>
  </si>
  <si>
    <t>does anyone remember the call schedule/frequency at BU?</t>
  </si>
  <si>
    <t>Does anyone interviewing at UTSW tomorrow have a schedule? Just want to make sure I didn't miss it &lt; I do have a schedule attached to my email +1 &lt; what about for thursdays date, has anyone gotten a schedule for UTSW?&lt; not yet</t>
  </si>
  <si>
    <t>On same note, anyone get schedule for UTMB tomorrow?</t>
  </si>
  <si>
    <r>
      <rPr>
        <rFont val="Arial"/>
        <color rgb="FF000000"/>
      </rPr>
      <t xml:space="preserve">How are folks preparing for Mayo skills session?&lt; just going in blind, not too worried about it &lt; can someone remind me where the zoom interview link is?&lt;I've been doing 600 push ups everyday for the past 7 weeks &lt; have you lost your hair yet &lt; ONE PUNCHHHH&lt;how did you know i was balding? My T is actually incredibly low. I just alopecia areata &lt; just a One Punch Man reference here, nothing to see &lt; </t>
    </r>
    <r>
      <rPr>
        <rFont val="Arial"/>
        <color rgb="FF1155CC"/>
        <u/>
      </rPr>
      <t>https://www.youtube.com/watch?v=oULm7KlOpIs</t>
    </r>
  </si>
  <si>
    <t>&lt;will someone please fill the rest of us (non interviewers of course) in on what the skills session was when it is appropriate to do so?&gt; yeah im curious too</t>
  </si>
  <si>
    <t>Question got deleted for some reason - anyone considering also appling t32 to increase odds at matching at their top choice(s)? &lt; applied, but thinking to rank lower now. 2 years is a lot of time &lt; I prefer it. I wish I applied everywhere T32. But definitely placing my only T32 as #1 &lt; to OP, if you feel like you would be happy to do a T32 then go for it, but don't do it to increase your chance at matching and then regretting it if you do match T32. I am only applying to one T32 but will be placing it somewhere in the middle (happy to match but not as much as clinical spots as other places) &lt; Why do a T32 for any reason other than to bolster your research background? Seems like you're taking an opportunity from an applicant that wants it for good reason &lt; but freeing up a spot for the 5 year tracks ;)</t>
  </si>
  <si>
    <t>I'm not a fan of being able to opt into being considered for a research track. If you didn't apply initially you shouldn't be able to switch now, precisely to avoid the issue of simply adding it to be able to match. &lt; tbh part of it was that I hadn't explored the option much. I figured that funding by the NIDCD meant that you had to do specific research projects, not that essentially any OHNS project would count. also, I think this institution would be uniquely suited for my background and career goals so it's my #1 by far and I'd do almost anything to match there &lt; I actually thought that I wasn't competitive enough research-wise for the track. I found out that I actually was suited for it. So I obviously think it should totally be okay to opt in after the fact.</t>
  </si>
  <si>
    <t>Had a nice chat with faculty on rank list. Made a lot of sense in the moment. Now confused again looking at my rank list x_x &lt;What are you confused about &lt; how to order, still feels off, cant figure out how to balance training vs location &lt;Really have to trust your gut. Resident here- I agonized over my list endless times and bumped things around every week. My big decision was deciding how to rank some really top tier brand name programs with prestige or great geography vs more middle of the pack and even small programs that I had great vibes from but didn't seem as impressive or desirable on paper. After talking to mentors, friends, parents, you name it I came to realize that I didn't want to be at the place most impressive to other people- I wanted to be at the best place for me. I upended my rank list in favor of where I would be best trained and best succeed personally. Matched at a "middle" program and couldn't be happier about it ever since.</t>
  </si>
  <si>
    <t xml:space="preserve">can you give us some pearls of wisdom from your talk with faculty? &lt; think about what your reaction on match day would be if you happened to match at a specific place. That bumped a lot of programs up and down for me. I had a few ranked really high but would actually feel bitter sweet if i actually got them, and a few i ranked low but would be genuinely happy at &lt; trust your gut!!! &lt; "Use the force, Luke" &lt; </t>
  </si>
  <si>
    <t>&lt; English is a fluid and living language. The meaning of a term that emerged in 2008 is going to evolve as it crosses different groups and cultures. Pardon my "hot take." #sorrynotsorry</t>
  </si>
  <si>
    <t>PSA: if you use the phrase "hot take," make sure you know what it actually means (https://en.wikipedia.org/wiki/Hot_take ) &lt; to whoever deleted my previous comment, please chill lol. people use "hot take" all the time to imply something that's controversial/might be unpopular rather than the definition used by media outlets (https://www.urbandictionary.com/define.php?term=hot%20take) &lt; people use it pretty often here in a way that doesn't make sense for either definition (i.e. stating any opinion they have as a "hot take"). It's definitely overused. &lt; definitely overused, but I think a lot of people use it here to try to state an opinion that they perceive as controversial when it's usually something that's not &lt; in breaking news, ENT applicants may be less edgy than we think lol &lt; +3</t>
  </si>
  <si>
    <t>people use plenty of phrases incorrectly, it's not worth getting annoyed over. for example, people use "ironically" to talk about something that is actually coincidental. what can ya do &lt; tis true (shoutout to Alanis Morissette), but worth pointing out for people who might not know they are using it wrong &lt; hot take: i enjoyed ppl's use of hot take here &lt; is it though? ehhhhhhhh &lt; lol, im confused &lt; you're using lol wrong! you're not actually laughing out loud! &lt; you don't know me! i'm sitting here at my computer loughing loudly and you can't stop me! &lt; am i using lmao right, my ass is off &lt; rofl me responding to my own messages &lt; wow, i feel like it's been forever since i've seen rofl. really fallen out of favor haha &lt; who says haha except out of sarcasm. Ha! &lt; I definitely use different "laughter" based on my mood! "hahah" or "LOL!" is usually the only genuine laugh, otherwise they are all various forms of sarcasm or participation prizes</t>
  </si>
  <si>
    <t xml:space="preserve">anyone know why a resident left UVA? they only have 2 cheifs and last year's otomatch said one left but didn't provide further information&lt; </t>
  </si>
  <si>
    <t>I believe that resident is now a radiology resident at another institution. I have heard the resident decided they didn't love ENT and wanted to do rads instead &gt; as a chief?&lt; thanks! &lt; I think they left pgy3 &lt; UVA resident here- that's correct! He decided ENT wasn't for him and our program was very supportive and helped him with his radiology match. The current chiefs (the residents from his class) still keep in touch with him and are good friends</t>
  </si>
  <si>
    <t>If you interviewed at Monte please put in your impressions!! Thank you :)</t>
  </si>
  <si>
    <t xml:space="preserve">Do we send "I want to go here" emails to only our top institution or top 3? Top 5?&lt; don't think you're going to get a clear answer here. I don't even know about sending any post interview communications </t>
  </si>
  <si>
    <t xml:space="preserve">&lt; Don't play games. Send it to your #1 and say it clearly. Aside from that, I don't think letters do much. Most rank lists are set by program on the day of their last interview. </t>
  </si>
  <si>
    <t xml:space="preserve">Is the consensus that people do not eat during the socials? I personally think it's awkward/would rather eat at a table rather than in front of a screen. &lt; if they send you a food gift card, call it a dinner/happy hour, then you should feel free to eat if you want, but i don't think anybody will judge you for not eating. you do you. </t>
  </si>
  <si>
    <t>Anyone know how long it usually takes Step 2 scores to be released? Am anxiously awaiting haha&lt; about 2.5 to 3 weeks &lt; I think usually on a Wednesday &lt; also please dont freak out like I did by trying to do the FSMB "trick" to sign up for step 3. I couldn't sign up and thought I failed but I think it's only available at 1 am the day your score is coming out the week your permit disappears</t>
  </si>
  <si>
    <t xml:space="preserve">They took 6 back to back because they want to secure their future. If you wanna be mad, then be pissed at AAMC for not fixing the system.&lt;Im not mad, just stating the obvious that there are a ton of ppl going on back to back interviews leading to less cancelation.. i have done a back to back myself &lt; To the people who viciously defend those hoarding - I do think the majority of the blame lies with the AAMC. That doesn't mean that I'm not frustrated when I hear of applicants going on 25+ interviews, including several they don't plan on ranking. There is a large difference between "securing your future" and being inconsiderate of other applicants. Please stop pretending that applicants keeping 25+ interviews is a completely fine thing to do. Of course there are some exceptions, but most of these people are saying "Maybe my 28th interview will surprise me and move to number 22 on my rank list!"&lt; let's give each other some grace. there's a lot of uncertainty this year with the pandemic and in general programs seem to be interviewing more people per spot. it's not unreasonable for applicants to go on more interviews this year. 25+ is probably unecessary but up to 20 doesn't seem unreasonable &lt; I agree. We're all stressed go-getters and want to maximize our chances. I agree that up to 20 can be acceptable. I have just talked to a few applicants on the trail who mention that they have 25+ and I think that is extremely inconsiderate. It's not illegal. It's not unethical. But it does demonstrate some level of apathy for your fellow applicants. &lt; yikes who is bragging about going on 25+ interviews on the trail. that's super tone-deaf &lt; Yeah, I was shocked when they said it. Immediately thought "Gosh I hope I don't end up with you as a co-resident..." Crazy because the HUGE majority of people I've met have been amazing.&lt; yike, serious red flag. &lt; for sure. am surprised how people have the energy to go to 20+ interviews. I'm going on somewhere in the teens and am so tired. &lt; personally, i think its crass to even bring up your interview number, whether high or low, in any setting. that being said, maybe im extreme, but i have no problem with people hoarding 20, 25, 30 interviews and even interviewing at places they dont rank. I don't think it automatically makes them a terrible noncompassionate person. if the schedule works out and they're okay being tired or whatever, then go for it.i have &lt;10 personally and still feel this way. its a result of the AAMC and the system. and honestly, there are 300ish spots that must be filled and will be filled at the end of this year, whether its thru match or soap. if you're one of the lucky who can net 20+ interviews, then i think its your right to do whatever with them. and if you decide to drop some of your 25+ for the sake of humanity, its not like its going to the person with 0 interviews. its going to the person with 15. i think its more crazy and unethical to have people demand and insult you to drop an interview when you've earned it. &lt; hot take i think there's a sense of entitlement in pressuring someone to drop +1&lt; i don't think people understand what "hot take" means... it's not a good thing...&lt;hot take, who tf cares </t>
  </si>
  <si>
    <t xml:space="preserve">20+ def seems reasonable. Especially with how competitive this all is. If AAMC had the guts to limit apps to 35 or so per person, we would never have to deal with hoarding. I never blame people for looking out for themselves. Its human nature, especially when the stakes are so high &lt; I don't care what your interview count is, but attending an interview with no intention of ranking is disrespectful to the program. If you think the interview might change your mind, I'm ok with you attending the interview. Do yourself, the program, and your co-applicants a favor and drop interviews if you have no intention of ranking the program. </t>
  </si>
  <si>
    <t>had a resident straight up falling asleep on me in an interview room recently. I felt bad for them though, seemed like they were actively trying to stay awake but that zoom fatigue was hitting hard&lt;are you a very boring person? &lt; dang u rude&lt;lol OP here, im quite popular and outgoing tyvm, but i sure as shit hope we don't end up as coresidents :)</t>
  </si>
  <si>
    <t>&lt;I'm on my 6th back to back interview and pretty sure the interviewers can tell :/&lt;u took 6 back to back interviews? aaaand thas's y there no cancellations this yr &lt; not op but i think this year's schedule really demands that&lt;unless u got super unlucky and all of your limited number of interviews are conflicting with each other, it does not call for that. any other yr this person would have been forced to cancel 6 interviews +1 &lt; I got screwed, received 8 interviews could only go on 5,  noone wanted to swap. &lt; That's brutal. Sorry friend.&lt;i have 9 and managed to swap 2 to wrok it out, sorry u god screwed my dude/dudette &lt;I went on plenty of back to back interviews last year, it does take some luck and you have to miss some resident dinners but it's often possible. &lt; I personally think this year had a lot of interviews stacked back to back. My schedule was that way and there wasn't anything I could do about it</t>
  </si>
  <si>
    <t>Anyone have insights into the Penn State program? Residents seem well trained but also maybe overworked. They definitely seemed exhausted on interview day. Thoughts? &lt; Residents are competent, well-trained, awesome group. 2/year makes them close-knit. They have a lot of autonomy running the show and also keep busy with q4 call, which could be why they seemed tired on your interview day. But could just be the zoom interview fatigue on both sides of the camera.</t>
  </si>
  <si>
    <t>I didn't get the sense that they were exhausted on my interview day, though they do have an overall more intense call schedule. It's not the most intense, but it's not a cushy q10. And though it's a small residency, they don't have a crazy number of attendings, so it's not like they have so much to do compared to bigger programs with more faculty (not to say they aren't well rounded, because they have every subspecialty represented and each subspecialist seems like they do a wide variety of cases). &lt; They have enough volume these days that some OR cases are uncovered, and they're hospital-approved to add a third resident in the future once ACGME approval comes through.</t>
  </si>
  <si>
    <t>Resident here, but this question may be useful to MS4s going into the field as well. I feel that we get a lot of information about the average CV of people getting into residency (we can see how many research projects they were a part of, and sometimes how many publications they have), but we rarely get such data surrounding fellowship application. Currently, I'm balancing a lot of research projects to try and keep as many fellowship doors open as possible, and I'm fortunately getting some success. However, I feel that this is cutting into my general reading to become a well-rounded otolaryngologist, and a little more into my personal life than my loved ones appreciate. I'm unsure as to whether or not I'm doing just the right amount of work, or maybe I'm doing more than is needed, and one or two less projects for more time reading and prepping for cases would produce a better graduated surgeon (I don't want to be like Dr. Death). So to get to the point, about how many publications is needed so that a fellowship director can say that this applicant's research productivity during residency was adequate or excellent?</t>
  </si>
  <si>
    <t>By no means do I have an actual answer to this, but I've interviewed at several programs that place residents in strong fellowship positions and have paid attention to their publication rates. It seems like on average those residents end up with 5-10 papers minimum by the end of residency (1-2 publications/year), but many have more (15-20+). I imagine this is close to the minimum and greatly affected by what your faculty say about you and who they know and how competitive of a year that fellowhip has. A bit stalkerish but maybe find a fellowship you would be happy to go to and pubmed their recent fellows, esp now that they were just matched and announced. Can filter by last 5 years to get an idea of how productive they were during residency vs prior and go from there. And finally, idk what year you are but I would guess that publication # skews towards senior years vs junior years esp where most research months are in the 3rd-4th year and by 5th year you may be able to recruit a junior resident/med student to be on the paper with you ie maybe 75% of a resident's publications come in 4th and 5th year &lt; absolutely agree with getting a med student to help you on anything you can delegate, we want to be helpful and want projects!</t>
  </si>
  <si>
    <t>many programs require 1 first author pub from each resident per year. This would be the minimum for all oto fellowships and top tier fellowship in other subspecialties. Less competetive He, peds and Rhinology fellows may only need 2-3 pubs and a couple poster for all of residency.</t>
  </si>
  <si>
    <t>What are the odds that someone matches at their top 6 ranks? &lt; if you look at data from previous years, its pretty high. but this is hard to gauge for any specific individual because its very personalized and depends on a lot of things. Generally, if you have 6 interviews, you probably have better than a coin flip's chance to match somewhere. &lt; Data shows if you match, &gt;80% match their top 6</t>
  </si>
  <si>
    <t>What do people think about kaiser's program? It offers amazing experience and has great match results, plus it would be great to be back in california, but I wonder how its reputation is, not being a larger academic center? What are peoples thoughts? Im considering ranking it very high &lt; I feel the same way. I have a strong interest in academia, but Kaiser sounds fantastic.</t>
  </si>
  <si>
    <t xml:space="preserve">you should rank it v high if you feel that way regardless &lt; true, and you should really ask yourself what you value most. if academics and research are important and if you see yourself wanting to go down that path, then you need to consider that in your rank list. if not, then you've found an amazing fit and congrats! </t>
  </si>
  <si>
    <t>If you're unable to easily find faculty emails for a program and the PC didn't provide them and nothing was said about thank yous is it safe to say not to send them (+ that no one else is sending them since the info isnt readily available)? &lt; i havent sent any thank you notes at all.. &lt; I've asked the PC for emails and that works. Usually just send a thank you to PC and PD</t>
  </si>
  <si>
    <t>One final thing might be to tell the PC you will be in the area and wonder if you can do a "second look"  &lt; As a resident, please just don't do this.  With COVID its even more shaky, and without COVID it makes the playing field less level.  I agree with letter of intent, I agree with having your home PD call, but "second looks" are just a little shady to me.. feel free to visit the city, but asking to visit something with a potential exposure that no one is really even offering applicants just rubs me the wrong way. It also costs you money and I don't even know what you would do on your "second look"- as a resident, I'm certainly not going to want to expose you to COVID in our hospital while touring you around!  Just my two cents. &lt;I'm OP and I agree. I wouldn't ever ask about second look</t>
  </si>
  <si>
    <t>I have a very niche interest within otolaryngology and interviewed at a program that has everything that I want. Other programs simply stated do not have those same capabilities overall. Are there any tips on how to "fight" for this program's rank going forward? All programs will train me well, but this particular program will give me everything I desire professionally &lt;Just curious, what is your niche - no need to go into specifics, but why are so you limited&lt; I'm not sure how to tel you my niche without being specific to be honest. Several centers have what I want but I only gained an interview at one (honestly my favorite one tho)&lt; Similar feels, friend!&lt;I have niche interests, know what you mean! &lt; what is an example of a niche interest?</t>
  </si>
  <si>
    <t>Your best "fight" would be to write a Letter of INTENT (clearly stating you will rank them 1) with the great reasons why you love their program. Also you can ask your home PD to make a call to their program. As an additional small touch that actually probably doesnt help, you can write thankyou letters to all your interviewers. After all this, you can only pray :P&lt; Thank you! I will do my best &lt; Good luck!</t>
  </si>
  <si>
    <t>HOW ABOUT THAT NEW BIEBER?? I MESS WITH IT...IM SENDING LINK TO MY #1 PROGRAM AS MY LETTER OF INTENT...YOOU! IF ITS NOT YOU, ITS NOT ANYONE.</t>
  </si>
  <si>
    <t>&lt; JB has put out a lot of great music in the last couple years no cap +1</t>
  </si>
  <si>
    <t>Anybody know why Cincinnati fired a resident last year? A PGY-4 is missing&lt;i think this was a kidnapping &lt; huh? &lt; I was told they left for personal reasons, but someone from there may know more</t>
  </si>
  <si>
    <t>Just thought I'd say, I've been seeing the same exact people at interviews/socials&lt; are you interviewing at programs in same area and tier?&lt;Geographically scattered, different tiers, each has 3-4 people I have seen multiple times. Those 3-4 people do vary though &lt; I think that's to be expected, assuming you are attending a fair number of interviews. &lt; i sounded the alarm on this a month ago and most people here shitted on me saying there wouldnt be any SOAP spots. We shall see but i still see the exact same people everywhere.</t>
  </si>
  <si>
    <t xml:space="preserve">&lt; i've been on about 15 interviews now, mostly mid and upper tier. there's about 10 applicants i've seen on almost every interview and another 10 or so i see on most&lt;was told by a pc that almost nobody dropped interviews from hteir program this yr&lt; what tier program? I imagine top have few drops&lt;mid tier  &lt; i'm at a mid tier program and we have had 0 drops. &lt; +1 &lt;this is not unique to this year, I had a cohort of people I saw everywhere last year, easy way to make some good friends &lt; Would be absolutely flabbergasted if there were any SOAP spots this year guys &lt; last year there was just b/c Beth Israel was late to the game &lt; I've done mostly Mid-Upper Tier programs and have seen the same people at these mid-upper tier places. Not mad about it! They're all really cool peeps that I hope will be my coresidents! </t>
  </si>
  <si>
    <t xml:space="preserve">Anyone know anything about these MMIs for Stanford tomorrow? Thought I left those behind with med school interviews &lt; lmaoooo MMIs really?&lt; i don't even know what it stands for &lt; multiple mini interview. they suck. especially when interviews are only like 2-3 hours total. I just want to chat with the attending and see if I could get along with them in a 10 hour case. &lt; any updates on this? </t>
  </si>
  <si>
    <t>Lol glad i'm not interviewing there *cries internally&lt;Honestly I would rather not get the II and get my hopes up</t>
  </si>
  <si>
    <t>Do you have any questions for me? &lt; i cant anymore. I honestly have started saying " no that's it" +1 &lt; so... how do you like living in x city? &lt; lol, for 1 room, I had an interviewer that used the whole time to answer my questions, which was from good intentions and appreciated. I was so close to ending the interview by saying "well, before we end, do you have any questions for me?" ahh, regrets...&lt; i actually did do that today. I can't buoy a conversation with questions for 20 minutes. If we follow that precedent I'd have to have like 30 questions prepared at least. Also I am a bit upset when I'm asked that up front. I spent how long developing that CV and preparing it on ERAS? To not ask about it feels like the person didn't care tbh +1</t>
  </si>
  <si>
    <t>&lt;No one else in other fields understands this kind of pain. I have been complaining about this seemingly endless inquiry of questions for them, and how I worry about how my question to them is their only understanding of me as a person, but apparently every other job interview in other non-medical fields is like this. I received no pity. This is just our world. &lt; lol what. other job interviews aren't like this at all. having interviewed in finance, consulting, and tech, i can definitely tell you that those interviews always ask behavioral questions and usually ask technical questions as well. i rarely had interviews where it was all "what questions do you have for us" &lt; From the other side, recognize that more this year then ever interviewers need to woo you and introduce you to their program without you ever getting to step foot inside. So they genuinely do want to tell you as much as possible about their program and help you learn more about it. Also remember surgical fields teach through silence- if no one is calling attention to you in the OR, it's often because you're doing the right thing already, and attention is only called to mistakes. Your ERAS application speaks for itself, and is read diligently before you are invited to interview. While certain interviewers may not reference it in the room, trust that careful attention has been paid to your accomplishments and that they are what put you in the room in the first place. +1 &lt; Well said.</t>
  </si>
  <si>
    <t>do you ever go on an interview and get the feeling that all of the faculty think you don't want to come there even though you try to convince them otherwise? &lt; the other one I love is the thought of "wow I don't vibe here. I'll rank them lower" and then ending up there when you knew you vibes better elsewhere, all because it's a sellers market...still definitely better to match then not match at all obvious pe</t>
  </si>
  <si>
    <t>&lt; nothing quite like someone inviting you to an interview without any ties to the area, and then getting mad at you for not having ties to the area &gt; pikachu face.jpg &gt; RT &lt; 100% &lt; legit had a person grill me for like 5 minutes about this and it was so uncomfortable because like obviously your PD and you need to have a conversation, cuz joke's on you for inviting me if you don't think I'll come here &lt; People do this because it gives you an opportunity if you do have a reason, even if you arent from around there-- for example, you have family in the area or a SO or something.. it can help people as well so not all about jsut grilling you for no reason! &lt; Also, honestly, it just shows whether you've given it real thought or not. At this point, almost the only thing that matters is trying to convince people you have given careful thought to why you would fit into a program professionally/personally&lt; i feel like i give good reasons but the faculty are always still skeptical no matter what i say</t>
  </si>
  <si>
    <t>Anyone get an interview itinerary from Mayo Rochester?&lt; PC sent a link to an external doc manager which I think contains the itinerary &lt; thanks!</t>
  </si>
  <si>
    <t>anyone interviewing at WUSTL interviewing only for the research track? or did everyone get both? &lt; I only got clinical&lt;did you apply both?</t>
  </si>
  <si>
    <t>Any December interviewees get the UC Davis thank you letter from the chair? &lt;...no.&lt;I'm a december interviewee and didn't get. +1 Wondering if that was more for the more recent interviewees &lt; I'm a Jan interviewee and did not receive it &lt; Guys, I do not think this matters much. Don't lose sleep over this &lt; I got a hand-embroidered picture of me and the chair. Any1 else get one?&lt; gonna add to the pathos, sorry, but yeah i too got a thank you from the chair (interviewed on fri) +3</t>
  </si>
  <si>
    <t xml:space="preserve">&lt;Here I am, losing sleep over this &lt; Dec interviewee, got one. It was personal and he seems so nice, I'd bet everyone gets one at some point. </t>
  </si>
  <si>
    <t>UCLA II</t>
  </si>
  <si>
    <t>congrats! +2</t>
  </si>
  <si>
    <t>anyone interviewing with Indiana get any info about what wednesday looks like/who our interviewers are?</t>
  </si>
  <si>
    <t>&lt;Check thalamus. It's on one of your tabs &lt; whoops, thanks so much</t>
  </si>
  <si>
    <t>UTSW II, had to decline &lt; did anyone get the trickle after this?</t>
  </si>
  <si>
    <r>
      <rPr>
        <rFont val="Arial"/>
        <color rgb="FF000000"/>
      </rPr>
      <t>&lt;i personally think you should decide within 24 hours if its in three days. but that is my opinion &lt; i think by the end of the day today if they're going to drop the 1/13 date. dropping with less than 24 hours til the interview is probably not a great look &lt; thanks guys, OP here, I would definitely not drop the currently scheduled one on such short notice, it's more regarding how long is too long to wait to decline the current invite in the unlikely event i can find someone to switch &lt; i think the chance of coordinating a switch in one day is pretty low... you might have to just tell them you can't that date but would love to if there availablity on any other day &lt;+1 this is probably the best way, not much chance to coordinate a swap unfortunately &lt; thanks all! &lt;</t>
    </r>
    <r>
      <rPr>
        <rFont val="Arial"/>
        <b/>
        <color rgb="FF000000"/>
      </rPr>
      <t xml:space="preserve">to the OP that dropped UTSW today, this is why you dont drop 2 days before hand, im sure this person would have loved to interview in place of whatever school they signed up for, but now are obligated to take the other school bc the interview is too close. mad disrespectful +2 &lt; </t>
    </r>
    <r>
      <rPr>
        <rFont val="Arial"/>
        <color rgb="FF000000"/>
      </rPr>
      <t xml:space="preserve">better to have dropped late than not dropped at all. that being said, to the peeps trying to coordinate swaps for interviews coming </t>
    </r>
    <r>
      <rPr>
        <rFont val="Arial"/>
        <i/>
        <color rgb="FF000000"/>
      </rPr>
      <t>very</t>
    </r>
    <r>
      <rPr>
        <rFont val="Arial"/>
        <color rgb="FF000000"/>
      </rPr>
      <t xml:space="preserve"> soon, it's probably time to let go </t>
    </r>
  </si>
  <si>
    <t xml:space="preserve">anyone not get the Monty doordash yet? +1&lt; it'll come </t>
  </si>
  <si>
    <t>out of genuine curiosity, you guys who are preparing talks/presentations for conferences are you doing it because your mentor pushed you to submit for these or are you genuinely interested in participating? just asking cuz personally as a ms4 who is almost graduated and post eras, im totally checked out and trying to wrap up research as soon as i can lol &lt; I'm trying to wrap up research, but I wouldn't mind milking a project for what it's worth (especially since my course load is kind of light right now)&lt; i'm only really doing projects i'm genuinelly interested in +2 &lt;I got bamboozled, there was no polite way to decline despite my best efforts</t>
  </si>
  <si>
    <t>Lets host an applicant social post interviews, breakout rooms with themes maybe? &lt;I'd be down for this! +4 &gt; post match day? &lt; if someone posted a link post-match day, i'd jump on!</t>
  </si>
  <si>
    <t>Starting to see a lot of familiar faces during interviews. Wish I could get to know y'all better, y'all seem like an awesome bunch but we rarely get 1-2 min gaps between interviews to speak  &lt; Same! Seriously getting some FOMO from the residents hearing them talk about getting beers with other applicants in hotel lobbies after interviews!&lt; i know i seem awesome but i'm actually a turd, huge turd &lt; gotta make it a point to make up for this during national meetings! want to get know some you trolls (jkjk lol) on otomatch better</t>
  </si>
  <si>
    <t>Seeing a lot of familiar faces too!</t>
  </si>
  <si>
    <t>Anyone not get the latest package from Indiana? I never got anything and wondering if it's just lagging in the mail or they only gave it to their top applicants&lt; do people really think programs send physical packages to top applicants? I just think that is soo unlikely that a PC puts items in a box and sends them to people with pretty smiles, clear speech and high board scores &lt; what was supposed to be in it? All i got was an IUENT mask&lt;Apparently there was a second package with a battery pack per name and fame&lt; the letter in the second package was general and said " dear applicant" i think this was sent to everyone &lt; haven't gotten either package yet from Indiana lol&lt;have you interviewed yet? &lt; no havent interviewed yet so hopefully thats why (i'm the direct previous commenter, not OP)&lt;Indiana uses courier pigeons</t>
  </si>
  <si>
    <t>Anyone else get thank you emaik from UCD? +4 &lt; :( nooooo i did not. &lt; now i'm nervous bc i didn't get one either hahaha&lt;I didn't either. Did any December peeps get it?</t>
  </si>
  <si>
    <t>what do you mean by thank you email&lt;Is this UC-Davis? &lt;yes it was. Sorry to freak ppl out. Prob means nothing</t>
  </si>
  <si>
    <t>mississippi off WL</t>
  </si>
  <si>
    <t>Anyone else struggling with liking a highly ranked institution that they really loved on interview day but don't want to spend 5+ years in a potentially dangerous area with few career prospects for SOs? :( &lt; this sounds like Hopkins lol (that was also my exact thought) &lt; but in all seriousness, perhaps your SO is willing to make that sacrifice for you now and maybe you will be asked to make a similar sacrifice in the future. i feel like that's a pretty common theme&lt;little danger good for you, keep you alert</t>
  </si>
  <si>
    <t>this could refer to lots of programs (Wayne State, Miami, Yale, Chicago, Memphis...more), most SO's will be able to find a job wherever you go.  but it is a huge pain in the butt for them to give up a stable job and change companies.  very disruptive of their career.  give your SO LOTS of love and say thank youevery day if they do this soyou can follow your dream. &lt; yeah that's been the difficulty, my SO already left a great location for her job for an okay location so I don't want to cause another 5 years of lack of career development just so I can go to my favorite program. Tough decisions.</t>
  </si>
  <si>
    <t xml:space="preserve">Tell me you're a 2020-2021 ENT applicant without telling me you're a 2020-2021 ENT applicant  &lt; "signaled, no invite" +4 &lt; "slow day today" +1 &lt; "personalized?" &lt; "How do you define top tier?"&lt; "join us on slack!" &lt; slack was poppin at times though, 10/10 memes that got me through some days of silence &lt; "is x program considered a good program?" &lt; 'We can't wait to "meet" you!' WHY IS MEET IN QUOTATIONS?? &lt; "17 IIs, really anxious about not matching"&lt;That awkward moment when this is my reality &lt; "They are all top tier." &lt; "It's going to be bloodbath." &lt; ERAS or email? </t>
  </si>
  <si>
    <t>&lt; I LOVE THIS BOX &lt; i wish i could do reacts for these haha</t>
  </si>
  <si>
    <t>anyone else single and hoping to meet an SO during residency? idk about you but it feels kind of depressing that everyone seems to already have an SO &lt; +2, absolutely, kinda freaks me out that all the residents seem to be married or close to it &lt; i feel this a lot &lt; Hospitals are a big place, plenty of single folks to go around &lt; 2:1 M:F ratio ain't it bro &lt; more like 3:1 F:M if you count nurses,ST,OT,social work</t>
  </si>
  <si>
    <r>
      <rPr>
        <rFont val="Arial"/>
        <b/>
        <color theme="1"/>
      </rPr>
      <t>why we so concerned with klout? yall wanna be surgeons or celebrities</t>
    </r>
    <r>
      <rPr>
        <rFont val="Arial"/>
        <color theme="1"/>
      </rPr>
      <t>? &lt;***fave comment next to the person that didn't know WAP was talking about the uvula*** &lt; lol i get where you're coming from but it'd be foolish not to accept the fact that connections make a huge difference in the field (or really in any career). unfortunately, the good surgeon with great connections is almost always going to get to where they're going faster than the great surgeon with good connections. everyone's just trying to understand how to play the game.&lt; depends on the game you are playing...academic connections to "big" names are much less important if you plan to join a big private practice group or even hangup your own shingle.  tho geography ties are a real thing.  lots of ENTs endup practicing witin 100 miles of where they did residency. not as much as other MD,but still a strong effect. &lt; i think ppl are concerned too just you never know what can happen in 5 years. you might end up seeing yourself wanting to work in an academic center as a fellowship trained ENT. or maybe you want to be involved in leadership. i think everyone knows that clinical training will be strong everywhere and an OR is an OR. a lot of the differentiating things other than location might come down to reputation, name brand, research opportunities, etc</t>
    </r>
  </si>
  <si>
    <t xml:space="preserve">What are some programs that you interviewed at that made you question the validity of rankings (high ranked program that seemed too high or low ranked program that deserved more love in the rankings)?&lt;University of Florida way too low on doximity but appropriately ranked on USNWP(#25), extremely impressive program with great people &lt; I thought Loyola was really great with pretty amazing fellowship matches in recent years that certainly punch well above their weight in terms of my initial impression of the program. I was very impressed. &lt; I felt Indiana and Colorado were underappreciated in the rankings and needed a bump &lt; Utah felt pretty underappreciated to me. Great program and it's probably in one of the best locations for outdoor recreational activities &lt; U of Chicago and UCONN as well &lt; underrated - every program that sent me an invite. overrated - every program that sent me an L &lt; UChicago and Colorado seem amazing&lt; UConn +1 very kind faculty and a lot of good things happening there (oh and great PD) &lt; Rush feels insanely underranked to me -- amazing fellowship matches, well rounded department, and surgical training cant be beat </t>
  </si>
  <si>
    <r>
      <rPr>
        <rFont val="Arial"/>
        <color rgb="FF000000"/>
      </rPr>
      <t xml:space="preserve">How about ones that are too high?! &lt; Hopkins &lt; Baylor &lt; how are you guys deciding this 0_0 do you have misgivings or something&lt;MUSC &lt; I left Hopkins thinking they were underrated 🙃. Didn't expect to be impressed by them given high expectations but I was! &lt; I have been pleasantly surprised by multiple programs that I did not anticipate liking at all! It's really been clear how important program "fit" is.&lt; yeah i feel like i fit in better with the lower ranked programs which makes it even harder to form a rank list&lt; hopkins is my dad &lt; yo same i feel much more comfortable at lower ranked programs, much more intimidated at higher programs &lt; </t>
    </r>
    <r>
      <rPr>
        <rFont val="Arial"/>
        <b/>
        <color rgb="FF000000"/>
      </rPr>
      <t>follow that real vibe then. 95% of programs will train you well, and rankings are just for academic masturbation. After all the work to get here, it's important to be happy and choose wherever is truly best for you</t>
    </r>
    <r>
      <rPr>
        <rFont val="Arial"/>
        <color rgb="FF000000"/>
      </rPr>
      <t>.</t>
    </r>
  </si>
  <si>
    <t>Anybody else attempt an obscene (8+) number of Interest Letters and feel guilty about it? &lt; Shoot your shot, my dude. I had 5-10 programs that I legitimately wanted to learn more about and had an interest in going for a number of reasons from location to clinical experience. There's nothing wrong with expressing that interest regardless of whether you end up liking the program&lt; what has your yield been? &lt;20% &lt; I got a response from every program I sent an individualized PS to&lt; my yield was 1/5 &lt; 0/5 here with 2 responses &lt;1/1 since I made mine extremely personalized and had ties &lt; I got an invite to 40% of programs I gave a personalized statement. Not bad odds in retrospect.</t>
  </si>
  <si>
    <t xml:space="preserve">does anyone remember what the UW call situation is&lt;confusing, night float, busy and educational &lt; yea, it sounded like night float + when not on night float month home call...I remember something about a 36hour call &lt; i think it is 36 hour call on weekends, maybe juniors in house and seniors backup from home? </t>
  </si>
  <si>
    <t>Resident here. Its a little complex with 4 hospitals to cover, but it comes down to night float + home call. R2s take 2 months of night float, R3 take 1 month. Nightfloat is Sun-Fri covering 3 hospitals. Outside of nightfloat, juniors average home call about 1 in 7 days. Home call consists of covering one hospital. Weekends are covered by two juniors on 36hr home call shifts. Juniors average one weekend call/month. Seniors take back up/chief call. R4s typically cover 1 night/week and 1 weekend/month. R5s cover 1 night/week and do not take any weekend call. Hope that helps clear things up a bit!</t>
  </si>
  <si>
    <t>Tips on the "tell me something interesting about yourself not on your application" question? &lt; I usually go with something hobbies related that wasn't explicitly written. &lt; For me, it's an interesting background topic (how you grew up or your origins). &lt; i usually say "the interesting thing about me is that eveverything about myself is on my application. there is nothing about my personality, hobbies, past experiences, or upbringing that isn't in the 12 page application in front of you." &lt; hey, i put my heart into that app &lt; guys surely you have more in your life than what's on your app &lt; At the very least, I would use the question to expand upon something in your app that isn't stressed as well as you would have liked &lt; I usually give an attribute/trait about myself like "I'm always the one in my friend group who rallies people to hang out" or "I'm the person in my family who everyone relies on for XYZ". Something interesting that allows you to talk to other aspects of your background/experience/application&lt; i literally stumble and mumble &amp; i never know what I say to this question but i have been asked it at least three times by now</t>
  </si>
  <si>
    <t>&lt; This is the time to show them that you are an interesting person outside of your career/training. Just talk about something you are passionate about and be enthusiastic. That energy and excitement is what they want to see. &lt;+1 Ive asked this question and this is the answer I want. ---sam</t>
  </si>
  <si>
    <t>Does anyone know Baylor email? &lt; do you mean the PC?&lt; right. My email to the PC bounced &lt; thembi.thomas@bcm.edu (make sure you inputted everything correctly?)&lt; alas no cigar &lt; Hi, home student here. I just tried emailing her and it didn't work. I'll talk with our administration about it and update you here. Thanks!!!</t>
  </si>
  <si>
    <t>Hi Everyone.  Update on Baylor PC.  She left 12/31.  Please reach out to francesc@bcm.edu</t>
  </si>
  <si>
    <t>I published an article and was then sent some letters to the editor asking for a reply. My reply letter was published. Where should I reference the reply on my CV? Is it a separate piece? The original article was peer reviewed, but the reply letter isn't. Looking on pubmed, it looks like these replys typically get assigned their own unique PMID.</t>
  </si>
  <si>
    <t xml:space="preserve">I had one of those. I put it under articles (not peer reviewed) or whatever the category is. I never was informed of any sort of peer review process for it, and didn't want to upsell. &lt; I think this makes sense. Correct me if I'm wrong, but I believe reply letters aren't typically peer reviewed, since they're the opinions of the author.&lt; Personally don't think a reply should be on your CV at all. You published something and responded to questions about it. It goes under the purview of your original publication. &lt; 100% agree with this. otherwise people would be putting erratum as publications too lol &lt; I think you can list it, but just not under peer reviewed publications. Some of these replies reflect further discussion of the topic. Some people even include media mention of a study under a section on their CV. As long as you are clear and honest about it, you should be ok. </t>
  </si>
  <si>
    <t>Anyone who interviewed at Indiana know how to register for the 1/21 zoom session? I got a link on the thank you note with the battery pack but I can't seem to get the link right because of that weird space between w and O... is it a space? is it a _? can someone post the link? thanks &lt; when did you get the battery pack? &lt; not OP but i got mine early last week &lt; wait what is this zoom? &lt; They're having a "How to Make a Rank List" session on 1/21. Their prior zooms have been really helpful from an applicant standpoint so I'm hoping this one will be as well &lt; did we have to RSVP? I can't find it in my emails &lt; It was mailed to every interviewee by snail mail &lt; hopefully mine is still on the way or else I guess I'll email the PC &gt;having trouble rsvp too. do you think the PC will send link by email too</t>
  </si>
  <si>
    <t xml:space="preserve">Just cancelled UTSW for their 1/13 slot, so hopefully some good news will be going to someone!&lt;who cancels 2 days before an interview... &lt; good on them to cancel at all. Let's not talk them down &lt; yep thanks OP! &lt; As someone who's gotten an interview two days out from the interview day, trust me when I say that they'll fill it, and it won't make a big difference with the Zoom format. In prior years with plane flights and hotels, it may have been a bigger deal. &lt; crossing my fingers for this one! </t>
  </si>
  <si>
    <t>Did UTSW release their WL?? &lt; no, there wasn't a WL release</t>
  </si>
  <si>
    <t>I'm not ignoring that fact. I'm looking at living somewhere for the next 5+ years and deciding that it's worth it to go see the city so I know what I'm getting into. Even in a pandemic, there are justifiable reasons to travel. In my opinion, this is one of them. Clearly, in yours, it isn't. &lt; +1. Of course it's more dangeous for public health than not leaving your apartment but I think there are ways to travel decently safely, especially if you've been vaccinated. Isolate before &amp; after travel, constant masking, N95s if flying, etc. It's not like we'd be doing this just for fun. 5 years is a significant amount of time especially when disrupting SO/family with the move as well. &lt; I think there are 2 issues here: 1) should i travel to visit a city now to look at it before committing 5 years? answer : that's up to you as long as you know risk and keep it personal and understand that travel right now is generally not advised and 2) how do we feel about programs asking applicants to come visit if "theyre in the area?" answer : probably less than ideal and maybe unethical given rules about this cycle, covid risk for visitors in and out of hospital, etc</t>
  </si>
  <si>
    <t xml:space="preserve">not a fan of programs that offer in-person meetings if we "happen to be in the area".. what form of psychological torture is this  &lt; who? +1 &lt; very bad on their part, unfair to those not in the area &lt; tbh I'm a fan, most programs make their rank lists after interviews so I assume unless you make a bad impression your spot won't change much. I might visit the areas of some of the schools I'm interested in just so I don't visit the city for the first time if/when I move there &lt; pretty sure somewhere in one of those official letters it said that not even home programs can do in person interviews or meetings for their own applicants to keep it fair. def should be in the shame section and likely could be a match process violation &lt;i know what OP is referring to, it's GWU &lt; What did GWU say? &lt; To be fair to GWU, they just provided an opportunity for applicants if they wish to speak with any faculty face to face or tour any of their facilities before match rank list deadline to help guide people's decision. I think they were trying to be helpful, saw no harm in this. </t>
  </si>
  <si>
    <t>in-person meeting...if you got the rona vax...and happen to be in the area in the next 4 weeks....but realize our rank list got submitted the day after the last interview. &lt; There is no proof that the vaccine prevents asymptomatic spread. It has only been shown to prevent disease. While this has historically been enough to prevent spread, this virus is far from a "typical" bug and caution should be taken. &lt;I'm confused by the earlier comments about GWU. I know they offerred sub-I's to local students from programs without a home ENT program (which was acceptable based on guidance from major orgs.). &lt; fyi that was technically permissible (for programs to take rotators without home programs) &lt; I've had 3 programs say to reach out to them if I happen to be in the area so they can show me around. I really appreciate it and am planning to visit a few places prior to submitting my ranklist. It's pretty wild to choose to spend 5 years somewhere without having seen the city first. &lt; i think having that program send out a resident (ideally on a voluntary basis) to show you the city and stuff is probably okay. if they show you the hospital, ors, etc i feel like that would be a huge liability. my hospital is on pretty strict no visitor policy except for necessary for care or in special situations (pregnant pt or icu) and sneaking in a prospective applicant would probably not look good for the hospital and certainly not the dept &lt; I guess all of you guys are ignoring the fact that the pandemic is currently at its worst from a case spread and death standpoint? It is extremely irresponsible to encourage applicants to go to these cities regardless of vaccination status. Some students haven't been able to get the vaccine yet because their school wasn't able to get them prioritized. Why should they be punished in the interview process for something totally out of their control? Some of us have had family members die and none of you have proof the vaccine prevents asymptomatic spread. &lt; re: "why should they be punished in the interview process" - they shouldn't. This only works if it doesn't impact rankings. But I personally don't want to move somewhere I've never been &amp; have no family or friends at before my SO and I visit the area and see what it's like. &lt; We can't prove whether or not it impacts rankings so therefore it shouldn't be done &lt;doesn't change the program's rankings, but seeing the city, hospital, etc may change applicant rankings. legit point tho of not being able to see the inside of the hospital.</t>
  </si>
  <si>
    <t>I'm so sad that my dream school hasn't taken me off of their small waitlist. +2</t>
  </si>
  <si>
    <t>Is it acceptable to send thank you's to some, but not all, of your interviewers?&lt; yeah i usually only send to PD</t>
  </si>
  <si>
    <t>Also how would you send thank yous to the attendings that you dont have emails for? +1 &lt; Ask the PC for them</t>
  </si>
  <si>
    <t>a good indicator of "known faculty" is how much research output they have done...for older faculty an h-index in the 40s will be well known. For younger faculty, &gt;10 pubs in past 3 years would be a rising star.</t>
  </si>
  <si>
    <t>Was hoping for some perspective... if I am interested in a certain subspeciality, say H&amp;N or O&amp;N, how important is it for me to go to a program that is "known" for those subspecialties for residency? &lt; ive been told that for fellowship, it all comes down to who you know, who knows you, and what they say about you which is pretty much all dependent on who you have at your institution. secondary to that, you need to come off as someone that they could work with for 1-2 years. generally, most programs will place residents in good fellowships. good is kind of the same as residency here...most programs are good. but if you want that name brand fellowship with top reputation and/or you're geographically limited (which a lot of people will be 5 years from now for family/personal/etc), then fellowship matching can become difficult and often dependent on the year</t>
  </si>
  <si>
    <t xml:space="preserve">For fellowship, its all about letters from people in the field.  If you know you want to do a certain specialty, then yes it will certainly help to be at a place with big names in the field to give you fellowship letters &lt; is there a good place to find and know where the big names are? I feel like there was a post earlier on this but I cant find it &lt; I would talk to faculty at your institution.. they will know and be able to tell you and is probably the easiest way! </t>
  </si>
  <si>
    <t>marched at my top choice; was convinced my interview went poorly and actually had already picked out a few possibilities for living at my number 2 lol</t>
  </si>
  <si>
    <t>Any current residents who can share their experience with matching in their top 3? Any special vibes ahead of match that convinced you that you found "the match?"</t>
  </si>
  <si>
    <t>Its harder this year without the actual dinners .. but for me, I knew someone at the program and talked to them about how the residents hung out and the culture and it was what I was looking for.. my interview there didnt actually go great but im so happy now that I felt the vibes at pre-interview dinner and talked to my contact in the program because that sold it for me &lt; I think OP might be asking about any hints that you would match to your top 3, rather than below your top 3. Unfortunately vibing can be uni-directional :(</t>
  </si>
  <si>
    <t>one and two resident per year prorams are generally considered "lower tier" but as the first response said low tier ENT &gt;&gt; highest tier Gen Surg for most people applying to ENT</t>
  </si>
  <si>
    <t>What is considered low tier? &lt;40% of ppl arent going to match. all programs are high tier IMO &lt; Definitionally, I would think Upper Tier would be Top 30, Upper Mid would be 50-30, Lower Mid woulld be 70-50, and Lower would be &gt;70. That being said, name and research output are some of the only real differentiating factors I've seen between those &lt;30 and those 30-50. They'll all make you a solid ENT. &lt; yeah i think that's a good framework esp if you are considering clinical training. if you are looking more name, research, academic rep than i would skew it more top heavy and think of top 10 as A+, 11-29 as A, 30-49 as B, 50-70 as C, and below that as D, just because a lot of programs are solid clinically but not great for academics/research. Would say any program with 3 or more residents is unlikely to be low tier in any system. &gt; lol this is completely made up and arbitrary &gt; Third commenter again, I like the research/academic framework you added! I would also add an asterisk to that saying that anyone with enough drive to be in academics can likely get the research/name experience at a top 50 program in order to accomplish that goal. Example: Colorado, Utah, UAB, Arkansas, Mayo Arizona...all of these programs have the resources to create phenomenal academicians and have done so repeatedly over the past 10yrs</t>
  </si>
  <si>
    <t>new programs are considered low tier simply because there's not data on how strong of a program they are yet. That's basically how doximity works anyway &lt; Doximity is a crowd-sourced poll where people vote for their own programs. I have literally seen programs tell their faculty to go vote for them on doximity. Because of that, it is largely an indicator of program size, not quality or any other ranking</t>
  </si>
  <si>
    <t>how was mayo az's social event? couldnt make it ): &lt; Pretty chill. Similar to others where they put you in breakout rooms and you can ask questions without attending presence. They were nice, and it was very low stakes &lt; thank you!!</t>
  </si>
  <si>
    <t>does anyone know the # of cases residents at Michigan normally graduate with?&lt; 17,000 i think usually &lt; Isn''t the national average 1780 lol &lt;yup the nat average is ~1780 as resident surgeon. was hoping to get an objective comparision of surgical volume at michigan compared to other programs &lt; 17,000! i feel like that number is off by a factor&lt; i troll posted 17,000 yall..don't mind me &lt;lol &lt; their ppt said they're in 70% percentile of operative volume</t>
  </si>
  <si>
    <t>Has anyone heard back from COSM ARS? The website says notifications went out 1/10  &gt; still waiting on ALA and ABEA as well &lt; heard from ars few days ago &lt; Heard from ARS today, seems like it scoming in waves</t>
  </si>
  <si>
    <t xml:space="preserve">Can someone explain how COSM works? If I have an oral presentation at one of the participating societies, am I also expected to present at COSM? </t>
  </si>
  <si>
    <t>If you are the presenter for an abstract accepted by a participating society, yes you are expected to present at COSM. It's gonna be virtual though, so it's likely they'll just ask for a recording. If you need to back out or have a replacement, I'd contact someone about it. If your oral presentation is specifically for a participating society, you only present at the participating society's meeting. If it's specifically for COSM THROUGH a participating society, then you only present at COSM. Basically you only present 1x. &gt; OP, that makes sense. Thanks for the clarification! &lt; anytime!</t>
  </si>
  <si>
    <t>What was the attire for the pre-interview session for UCSF?&lt;several male and female applicants in tuxedos &lt; well yeah obviously, but like we talking white tux? navy? Cummerbund or bow tie?&lt; one moron who didn't get memo in a bow tie &lt; ballgowns</t>
  </si>
  <si>
    <t>Lol anyone have an actual answer?&lt; yup, it was business casual although some guys had their suit on but most peeps were business casual. I dont think it matters really</t>
  </si>
  <si>
    <t>question for residents or anyone with anecdotes - did you match/know people who matched at their program even after they were stumped on some interview qs and couldn't answer some qs well during the interview day?&lt;i feel this +7 &lt; one of my friends is a pgy2 and the program he matched at was the one he thought was his worst interview day</t>
  </si>
  <si>
    <t>Also, is there anyone who doesn't feel this? Lol &lt; There are some interview qs for which there are no truly great answers. They're asked in a way that sets you up to say something messed up or toxic. It feels bad not being able to give a wonderful answer, but it'll be the same experience for everyone. Example "Tell me about a time you went against authority." There's not gonna be a lot of people with great answers for this.</t>
  </si>
  <si>
    <t>Are there any programs that don't take trauma call or at least dont do mandibles? &lt; MEE doesn't take trauma call</t>
  </si>
  <si>
    <t>Just curious, why not do mandibles? &lt; there is an old saying that "I've never met a guy with a mandible fx that didn't deserve it." Its not strictly true, obviously...but if you dont plan to fix em post residency, why deal with difficult patients during residency. &lt; I'm at a high-volume trauma center and a lot of them are domestic violence, MVA, or people getting robbed/mugged. Definitely our fair share of people who may have deserved it but I'd say it's 50-50. Also, at what institutions do attendings on call not deal with mandible fxs??</t>
  </si>
  <si>
    <t>If you have had UVA interview please put in your impressions! :) &lt;there you go!</t>
  </si>
  <si>
    <t>Similar to below, does anyone know why UCSF has only 3 residents in their PGY-3 class instead of 4?</t>
  </si>
  <si>
    <t>&gt;The resident was fired for professionalism reasons after failed attempts at remediation, faculty were very open about it during my rotation so I wouldn't hold this against the program. &lt; what did they do? &lt; imagine matching at ucsf and then not being able to hold it together for 5 years &lt; or perhaps they matched at UCSF but were committing professionalism violations from the get-go (maybe even during medical school under the radar), but only until PGY2 year did it become egregious and noticeable enough to warrant expulsion</t>
  </si>
  <si>
    <t xml:space="preserve">It is possible to reapply through the match, but I don't think this is the usual route for residents that get fired.  The options I know of are:
-Transfer to an open spot in the same PGY at another ENT program  
-Go outside the match to another field of medicine/surgery
-Change carrers  </t>
  </si>
  <si>
    <t xml:space="preserve">From an applicant perspective, programs that have a history of firing residents seem high risk.  I would say higher risk than programs with graduates that don't pass boards first time. I wish there were some database where this stuff was tracked. New tab? 
-Sometimes the firing is honestly warranted if it would be a danger for patients for the resident to continue working. The high risk/red flag part to me would be if a program didn't acknowledge it or wasn't open to talking about it. I would rather be a graduate of a program that fired someone who would have been dangerous than to be associated with a program who was unwilling to act on it resulting in issues/lawsuits/etc from that individual down the line when they were in indpeendent practice. Also, generally it takes a lot of documentation of a persistent pattern of behavior/issues before a resident can be fired...it's not something programs take lightly. &lt;response above is true. its tough to can a resident. but if a program does it repeatedly it may show some issues with the program. </t>
  </si>
  <si>
    <t>anyone know why jefferson fired a resident last year? PGY4 class has one less. I was told it was definitely fired and not a "personal issue" but don't know more than that &lt;What are the reasons you can have to fire a resident? I would expect there are lawsuits and court records for these kinds of stakes. Though, you would need the name of the resident to look those up. &lt; heard this resident wasn't fired, but decided to leave for personal reasons</t>
  </si>
  <si>
    <t>What are the options for a resident that gets fired? 0_0 Do they re-enter match for a different specialty?</t>
  </si>
  <si>
    <t>can someone clarify UNLV's new interview structure? it's kind of confusing from the email&lt; anyone know if they're accepting one or two residents this year?&lt;I think two based off previous chats&lt; I thought the 2-1-2 starts next year has anyone clarified? Also for those that interviewed today mind updating impressions?</t>
  </si>
  <si>
    <t>&lt;Longer time iwth each faculty. Switched times for you. Just look at the calendar invite to see how much time you should block off. You can skip the first 18 minutes because that video is optional but that starts at the start time of the calendar invite. &lt; is it 4 rooms x 15 min? &lt; yes, with 3 min inbetween &lt; thx</t>
  </si>
  <si>
    <t>Can we strike out all the swaps that have passed already? It makes it easier to navigate the page&lt;</t>
  </si>
  <si>
    <r>
      <rPr>
        <rFont val="Arial"/>
        <color rgb="FF000000"/>
      </rPr>
      <t xml:space="preserve">Recommend this webinar for anyone applying next year: </t>
    </r>
    <r>
      <rPr>
        <rFont val="Arial"/>
        <color rgb="FF1155CC"/>
        <u/>
      </rPr>
      <t>https://suo-aado.org/mpage/WebinarSeries2020</t>
    </r>
  </si>
  <si>
    <r>
      <rPr>
        <rFont val="Arial"/>
        <color rgb="FF000000"/>
      </rPr>
      <t xml:space="preserve">From the speaker panel on day 1, it sounds like SUO will be pushing ORTA and other psyche/personality assessement tools to replace Step 1 scores. Based on my experience the ORTA was not useful. Though the Sheriff of Sodium seems to give useful match insights on his blog.  I'd be interested to see what he has to say about all this psyche profile stuff. ---sam &lt;looks like his talk is already on youtube </t>
    </r>
    <r>
      <rPr>
        <rFont val="Arial"/>
        <color rgb="FF000000"/>
        <u/>
      </rPr>
      <t>https://www.youtube.com/watch?v=6AcX38JVhbI&amp;feature=youtu.be</t>
    </r>
    <r>
      <rPr>
        <rFont val="Arial"/>
        <color rgb="FF000000"/>
      </rPr>
      <t xml:space="preserve"> &lt;intersting talk for a GME/match nerd like me. but its 80 mins. tl;dw message to PDs need application caps &amp; holistic review, do not use step 2ck, dirty invites are well...dirty. ---sam</t>
    </r>
  </si>
  <si>
    <t>Anyone received a schedule for BU on Wed?</t>
  </si>
  <si>
    <t>No</t>
  </si>
  <si>
    <t>Has anyone received a formal interview schedule for Tulane on tuesday?</t>
  </si>
  <si>
    <t xml:space="preserve">Anyone get their list of interviewers for Nebraska? &lt; No not a full schedule, but in PC's email she said we were going to be interviewed by all faculty members! I'm not sure if that helps! </t>
  </si>
  <si>
    <t>&lt;It does, thanks :) Just wanted to make sure that it wasn't in the package they said they sent out (my post office has been delivering things a month after they're postmarked)&lt; package had a hot chocolate bomb and one of those circular phone chargers &lt; Hot chocolate bomb was so good but man I had such a sugar crash afterwards!</t>
  </si>
  <si>
    <t xml:space="preserve">S/o to gatherton for being the way to go for a laid back easy conversation social. way better than zoom. &lt; how does it work? &lt; you get a little character and use your keyboard walk around to different groups or tables and can only hear the convos of the other characters (people) you are around.  It's way better than a zoom social. &gt; doesn't cut people off and actually very easy conversations with groups &lt; lol pretty funny &lt; yeah its kind of like a SIM or among us world </t>
  </si>
  <si>
    <t>&lt; NYC programs and others in expensive metro areas often pay higher salaries, but to compensate for the higher cost of living and usually higher taxes of the area. Despite the pay bump, it's usually a net loss.</t>
  </si>
  <si>
    <r>
      <rPr>
        <rFont val="Arial"/>
        <color rgb="FF000000"/>
      </rPr>
      <t xml:space="preserve">anybody know why some NYC programs have a higher salary than others? I had thought that was GME standardized based of cost of living? &lt; There's a set number of federal money allocated to each school per resident, and from what I recall, this number is universal. The amount of that money allocated to resident salary is up to the program. Programs allocate more or less of that amount depending on cost of living. For new york, the majority of that budget is delegated to resident salary. Butchering the exact numbers a bit, but say around 90,000 is delegated per resident, NYC programs pays close to that full amount so residents have a livable wage, and the program "pockets" less of it. Compared to other programs that pay residents 50-60,000, and "pockets" the rest. </t>
    </r>
    <r>
      <rPr>
        <rFont val="Arial"/>
        <b/>
        <color rgb="FF000000"/>
      </rPr>
      <t>tldr</t>
    </r>
    <r>
      <rPr>
        <rFont val="Arial"/>
        <color rgb="FF000000"/>
      </rPr>
      <t>; I guess don't worry too much about salaries b/c we'll all just scrape by at the end of the day lol &lt; very helpful thank you &lt; some programs also provide a housing stipend (e.g. NYP gives a housing stipend, not sure how much exactly) or subsidized housing since the cost of living is so high &lt;&lt;&lt; Obviously don't choose your program based on salary, but all the same don't discount the benefits of salary and cost of living. 60k/year can look veeeeery different in say NYC vs Kentucky. If you factor in cost of living, you could literally have 2-4x disposable income with the same salary depending on location. Having a nice place to live and creature comforts isn't anything to scoff at during the busiest and most stressful few years of your life.</t>
    </r>
  </si>
  <si>
    <t>On the department side, salaries are super complicated.  Hospitals get paid extra (~50%) by medicare/medicaid for patients where residents participate in patient care. Dept. has to arrange funding lines from hospitals, usually on an autorenewing yearly contract. This may be included in ER and cosult coverage arrangements between Dept and hospitals. Dept then turns that money over to sponsoring insitution (hospital network vs university) who puts stuff through their HR.  HR figures out and pays salary, malpractice insurance, and benefits. The only way residents can have any leverage on this is by not ranking places with low compansation or joining a union.</t>
  </si>
  <si>
    <t>anyone else waiting to be let into ucla zoom? +2&lt; came on here to see if anyone else was having the same problem</t>
  </si>
  <si>
    <t>This might be a silly question, but why do some programs give 3 weeks of vacation time to their residents while others give 4? +1 &lt; some programs/institutions care more about resident quality of life than others.</t>
  </si>
  <si>
    <t>is there a social before new mexico tomorrow? also, someone asked below but I have the same question. anyone have info about their fellowship match history? &lt; +1 &lt; looks like the social is built into the day so if you are in the AM your social time is during the PM session and vice versa</t>
  </si>
  <si>
    <t>&lt; is UNM taking 1 or 2 residents this year?</t>
  </si>
  <si>
    <t xml:space="preserve">Has anyone interviewing at Nebraska tomorrow received an email with the interview info? &lt;nothing with a break down, but got a general email with the zoom links and faculty bios &lt; thank you! I emailed the PC and got the info! </t>
  </si>
  <si>
    <t>Has anyone who interviewed at Colorado gotten that follow up phone call the PD was talking about? &lt; Could someone also fill out the Colorado interview impressions?</t>
  </si>
  <si>
    <t>Nope not yet!</t>
  </si>
  <si>
    <t>anyone interveiwing at ucsf on monday get an invite link for the social after the interview?</t>
  </si>
  <si>
    <t>--you get it on the day of</t>
  </si>
  <si>
    <t>anyone know where the ucla call info is? i think a resident posted it but cant find &lt; Not a resident, but interviewed there already. Call averages out to q4. Most call is home call. The only call that is in-house is as an intern. You do q4 in-house call (with post call day) - you rotate call with non-service interns so when you're on call, you cover H&amp;N, urology, plastics(?), and transplant (?). You're only on call for the hospital you're rotating at - you never have to drive across town to cover call at multiple hospitals (with one exception where residents occassionally cover Reagan + Santa Monica, but the hospitals are down the street from one another). Every hospital has its own call pool so Olive View, Harbor, Reagan/Santa Monica, VA are all separate. From what the residents say, call at Reagan can be tough (i.e. it's very likely you get called in). Call at the other hospitals (Olive View, Harbor, VA) are relatively light so a lot of them said over the course of a 10 week rotation, they had to go in for call like 3-4 times. CHLA is q2 call shared with the USC resident that rotates with you. Back-up call as a R4/R5. &lt; q2, jeez &lt; CHLA rotation is 2-3 months as an R3 &lt; Intern call is q4-q6 (4-5 calls per month) and you cover H&amp;N, Urology + Kidney transplant, Plastics and Neurosurgery. Some months (EM, Anesthesia) have no call. &lt; speaking to one of the residents, the q2 at CHLA is extraordinarily hard for both the UCLA and USC resident. really tough rotation &lt; how long has this been Q2? Seems like it should have been changed already &lt; I dont think it's easily fixable is the issue. How do you get more residents there to lighten the load without fundamentally changing the schedules of both the USC and UCLA residency? &lt; It might change in the future. From what I heard on interviews, both UCLA and USC are thinking about adding another resident each (likely a T32 resident for both programs) which would likely lighten the call schedule at multiple sites &lt; This is the first I'm hearing of this, but if UCLA went to 6 and USC to 5 residents/year, I would imagine that would be years down the line. Would not affect us. &lt; Yeah sorry I meant this is down the line. Earliest would be next year, but likely not for another 2-3 years if not longer. &lt; definitely staying Q2 so residents get operative volume, also added a fellow this year that might impact OR time</t>
  </si>
  <si>
    <t>Speaking of ucla, do they send an interview schedule beforehand? &lt; Yeah they do</t>
  </si>
  <si>
    <t>anyone else get the MCW application update? &lt;ya&lt;what was it? have you already interviewed?&lt; no on the waitlist. Basically saying no spots available yet but to standby &gt;&gt; STANDBY AND STAND DOWN</t>
  </si>
  <si>
    <t>can somebody comment on UAB interview impression?&lt; cincinatti too pls &lt; +1</t>
  </si>
  <si>
    <r>
      <rPr>
        <rFont val="Arial"/>
      </rPr>
      <t xml:space="preserve">duke changed to a controversial interview style back in 2015-16. not sure if they are still using this, but it put many people off. --sam </t>
    </r>
    <r>
      <rPr>
        <rFont val="Arial"/>
        <color rgb="FF1155CC"/>
        <u/>
      </rPr>
      <t>https://www.tapatalk.com/groups/otolaryngologyresidencyapplicants/viewtopic.php?p=21202#p21202</t>
    </r>
  </si>
  <si>
    <t>did anyone else kind of hate their Duke interview day?? &lt; Probably my favorite interview day so far... &lt; What did you dislike about it?&lt; not OP, i mostly loved it but i did have several faculty who were very stoic and kind of turned me off a little bit&lt;One room was very stoic, but overall I really enjoyed it. The residents were hilarious and seemed to really get along! &lt; it wasn't bad, but I didnt feel like I was a very good fit either &lt; same here. 2-3 rooms that made me feel off. looked at me perplexed, and i started getting perplexed. but overall still good day i thought&lt; wow we literally had the exact same experience! haha&lt;I liked it. One room just really bothered me&lt; which room was it for you?&lt; it was faculty from neurotology/H&amp;N &lt; same I think &lt; lol maybe the test was to see how you behave when someone looks at you perplexed. its a skill i guess &lt; this makes me feel a lot better btw ty!</t>
  </si>
  <si>
    <t>I guess this speaks to program fit&lt; hm, did anyone else have a wierd experience like this? &lt; yeah i thought it was less organic of conversations than normal bc of the somewhat odd questions and lack of follow-up questions (stoicism). i actually dont think that this feeling from the interview corresponds to "fit" tho as i got a good sense of fit from the previous info sessions they had had &lt; had had had</t>
  </si>
  <si>
    <t>I cant seem to find info on where alumni from UNM ended up can anyone direct me to this? &lt; couldn't find this on their website</t>
  </si>
  <si>
    <r>
      <rPr>
        <rFont val="Arial"/>
        <color rgb="FF000000"/>
        <u/>
      </rPr>
      <t xml:space="preserve">https://med.umn.edu/ent/education-training/residency/alumni &lt; </t>
    </r>
    <r>
      <rPr>
        <rFont val="Arial"/>
        <b/>
        <color rgb="FF000000"/>
        <u/>
      </rPr>
      <t>UNM not UMN</t>
    </r>
    <r>
      <rPr>
        <rFont val="Arial"/>
        <color rgb="FF000000"/>
        <u/>
      </rPr>
      <t xml:space="preserve"> &lt;roadrunners not hockey</t>
    </r>
  </si>
  <si>
    <t>do most programs have a pre-interview rank list of applicants?</t>
  </si>
  <si>
    <t>some probably do. you can't control this though, so dont worry about it&lt; thanks!</t>
  </si>
  <si>
    <t>For those who have interviewed at Kaiser already, what is the call schedule like? &lt; about q4 all home call</t>
  </si>
  <si>
    <t>If i recall correctly, q4 home call and only 1 weekend per month &lt; thank you!</t>
  </si>
  <si>
    <t>idk y my comment was deleted, but did everyone from miami interview get a call prior to interview/ curious bc i did not but it seems that others did&lt; everyone has a resident mentor assigned. Your mentor likely is just behind on his/her calls OR is going to contact you differently. I wouldn't sweat it</t>
  </si>
  <si>
    <t>Could anyone clarify Miami's junior call schedule frequency? &lt; I think its q8. can any1 confirm? &lt; from what I understood, it sounds like juniors do in-house call with a post-call day, PGY2s more frequently than PGY3s, approximately q5-6</t>
  </si>
  <si>
    <t>I can confirm its inhouse call with post call day off. i speculate pgy2s do call trauma call (shared w OMFS and Plastics) and take twice as many as PGY3's. but its a resident arranged call schedule so it will depend on how naughty/nice the seniors are.  PGY4 and 5s take senior call and never come in unless going to the OR or pt getting admitted</t>
  </si>
  <si>
    <t>i thought i had an idea of how my rank list would look before interviews, but programs that I thought would be at the bottom have proven to have really really great attributes and people...I have no idea how I am going to do this &lt; same, one program really felt good and i bumped it way up. but my list still needs work</t>
  </si>
  <si>
    <t>Do people know if programs rank you differently on their 5 year vs research tracks if you apply to both?</t>
  </si>
  <si>
    <t>&lt; I'm not sure but I interviewed for both at one program and was asked which one I'd prefer, so I think so? &lt; It depends i believe. 2 explicitly said the rank lists were the same for both, so more so up to the applicant and availability, and then 2 were left ambigious&lt; michigan said it's the same. UW and Hopkins didn't comment &lt; UW said their two lists are very similar</t>
  </si>
  <si>
    <t>Is it just me or does today's Iowa (1/9) interview look much longer than what's in the interview impressions? 9 x 20 min interviews with mostly 1:1's instead of 5 x 20 min. with 2-3 faculty per room? &lt; that's definitely longer than my interview day. It's possible that they decided to not have an AM/PM session and put all 10 applicants into one session.</t>
  </si>
  <si>
    <t>Anyone know what UPMC's call schedule is? &lt; There are two call pools: Presby/Monte/Magee/Children's and Shadyside/Mercy/VA, the former is covered by the consult PGY2s using a in-house night float system, the latter is mostly covered by the PGY3s</t>
  </si>
  <si>
    <t>Any ENT journals publish case reports without a publication fee? &lt;american, joms</t>
  </si>
  <si>
    <t>The compliments tab was much better when it was all about flirting lol +2 &lt; ENThirsty&lt; i met some freaking babes but i looked them up and they're all in relationships so i didn't post &lt; lol more crushed dreams this interview season&lt;they'd still appreciate the compliment!&lt; just because there's a goalie doesn't mean you cant score &lt; yikes&lt;me wishing for a secret crusher</t>
  </si>
  <si>
    <t>That moment you start getting PDs in your Instagram suggested and think "if I can see them, they can see me" &lt; do they pop up cuz they looked at your profile first? =O &lt; yes &lt; what&lt; pretty sure that's how the algorithms on instagram are set up</t>
  </si>
  <si>
    <t>So it seems like a myth that programs are interviewing the same number of applicants that they typically do (If average in previous years is 12.5 applicants per spot). Interview impressions paints a picture closer to 15-20 for most programs &lt; I think 15-20/spot is pretty accurate in my experience with some outliers both ways &lt; most i have seen are 10-12 per spot and at most 15 for the majority of the places i have interviewed... 20 seems outrageous and may only apply to very low tiered programs &lt; take a look at the interview impressions tab. even Top 20/30 programs are at the 16-18 mark</t>
  </si>
  <si>
    <t>We did 48 or 50 for 5</t>
  </si>
  <si>
    <t>Y'all ENT peeps are some real cuties  +1 &lt; yes you are &lt; im honestly worried about how i'm gonna focus when my co-residents / upper levels are all smokeshows</t>
  </si>
  <si>
    <t>Guys this cell is about me, they're talking about ME&lt;well, it sure as hell is not about me +2</t>
  </si>
  <si>
    <t>Do we have to keep our cameras on during the non-interview portion of the Duke interview? That day is so ridiculously long &lt; there is a good chunk break (1~2 hrs) between the AM and PM session that you'll be offline. Inbetween interview rooms, you'll only be with applicants and you cant take as much break as you need. But the co-applicants were a blast to chat with! But yeah, it was a long day &lt; its absolutely worth the time, the residents love the program and do a great job giving the applicants a feel for it</t>
  </si>
  <si>
    <t xml:space="preserve">Can people accurately gauge whether their interviews went well? Any residents match to a top choice program that they did not feel like the interview went well? &lt; not a resident, but had a interview today I just couldn't tell! One set of rooms said they really enjoyed my answers, while another set of rooms were completely stoic and at times perplexed looking. I feel like some interviewers are getting instructions to not show emotions... or maybe just dont have emotions lol </t>
  </si>
  <si>
    <t>I always feel such a mix, even within interviews at the same place. I just decided I can't worry about it, and I'll probably bomb a few places but you just gotta get it right at one program haha. &lt; had a place tell me that i'd be a good fit and should rank them highly- should I or should I not read into this too much?! &lt; rank by your preferences!! the algorithm is aplicant leaning &lt; don't bet your life on it, but absolutely take the happy feelings! &gt; tbh i hate the stoic.. it more so makes me question if i'd even like it there +2&lt; tbh there's a program that i absolutely love but 4-5 of my interviewers were extremely stoic and i will be ranking it lower because it planted a seed of doubt in my mind &lt;That's not how ranking/the match works! Watch the video online about it. Rank according to where you really want to go, not where you think you have the best shot &lt; Anyone have a link?</t>
  </si>
  <si>
    <t>Does anybody know more about why there was one resident fired from Utah in the past 5 years? (Program Info sheet) I haven't heard about it before.</t>
  </si>
  <si>
    <t>&lt; where is this info? &lt; Program Info tab under "Fired Residents under past 5 years" It looks like they only graduated 2 in 2019.</t>
  </si>
  <si>
    <t>Anyone else not able to log on to wake forest social? Link says meeting has been cancelled for me</t>
  </si>
  <si>
    <t xml:space="preserve">post from GS sheet: "Had an interview the other day at a good program with a classmate I know is dual applying with another surgical specialty and it made me superrrr salty. I also know they have &gt;10 interviews in their preferred specialty and they didn't even bother to take their head and neck anatomy poster out of their background. I had a couple other classmates who I know would have killed for gen surg interviews at this place and would have ranked it super high, it's just so shitty people are taking up these interviews when it's not even their preferred specialty let alone program. okay vent over." &lt; Honestly that seems like a fair thing to be pissed over and a fair critique &lt; I think it's not fair to assume what the dual-applying classmate's priorities are. Maybe a few of his ENT interviews ended up not being a good match for his SO/family/whatever. People are allowed to make decisions beyond just the subspecialty choice.
</t>
  </si>
  <si>
    <t>if you're an ENT applicant with &gt;10 ENT IV and dual applying to GS with a head and neck anatomy poster in your background, just know that one of your classmates that was at one of your GS interviews is PISSED lol (GS friend sent me a screenshot of their spreadsheet) &lt; wait why are they pissed lol &lt; This doesnt seem very anonymous... &lt; just read it, I don't know what &gt;10 entails (like 11 vs 20) but i don't think this is that big of a deal. 11 interviews is by no means a surefire match at a great program in ENT this year &lt; I'm not sure what the "in ENT this year" part of the comment is supposed to mean. 13ish equates to 90% match rate. What are you specifically implying about this year? &lt; that it's more difficult this year and may require more ranks to hit 90% because of covid and interview hoarding lol what's so confusing about it? &lt; wouldnt interview hoarding mean a lower # of applicants will take a greater # of interviews; thus, the average person may need less to match? &lt; agreed, interview hoarding means that applicants will more likely match with fewer ranks. You might have fewer choices this year but you are more likely to match at places that you have interviews at. &lt; also wondering how signals will play into things. i know they weren't intended to be used for ranking, but multiple people have reported that their programs are going to use them to rank. which only makes sense since you know that that candidate will rank you highly. i'm guessing this will result in more people matching at places they sent signals, kind of like how you were more likely to match at a place you did an away.&lt; who is the person with a H&amp;N poster and why don't they switch it to a pancreas or something for their GS interviews? seems risky &lt; not sure if everybody used signals in lieu of aways. I certainly did not. Some people used it at places they thought they would be considered as more competitive than the program's average interviewee. Thus increasing their total II to become more likely to match.</t>
  </si>
  <si>
    <t xml:space="preserve">can we go back to why they were pissed im really curious lol&lt; +2 &lt; the real question here haha&lt; my entertainment for the evening &lt; hey, not OP, but guessing its because of blocking out the GS classmates from good GS programs. Like how we were talking about before that programs dont like too much people interviewing from the same program. I'm also dual applying and feel kinda bad for absorbing some of the programs, and realizing now that I didn't really need it. But you gotta do what you have to do. Who knew how this application cycle was gonna turn out. But dude, take down your H&amp;N poster lol &lt;it's definitely the head and neck poster for me that makes me lol </t>
  </si>
  <si>
    <r>
      <rPr>
        <rFont val="Arial"/>
        <color rgb="FF000000"/>
      </rPr>
      <t xml:space="preserve">Anyone know what to expect if "MMI" blocks are listed on the schedule? &lt; </t>
    </r>
    <r>
      <rPr>
        <rFont val="Arial"/>
        <color rgb="FF1155CC"/>
        <u/>
      </rPr>
      <t>https://www.shemmassianconsulting.com/blog/mmi-interview</t>
    </r>
  </si>
  <si>
    <t>MMI like in med school interviews?&lt;Yeah for one of my interviews, there are blocks listed as that</t>
  </si>
  <si>
    <t>for people interviewing at SLU, did you email the confidentiality agreement to the ent email or the coordinator's email? I just remember them saying the ent one wasn't working but perhaps it was fixed? &lt; I did both and she confirmed receiving it shortly after</t>
  </si>
  <si>
    <t>Just wondering, is there a social for Wake Forest tonight before tomorrow's interview?&lt; yes from 7:30 to 8:30 &lt; email from PC yesterday with link to social</t>
  </si>
  <si>
    <t>are there really 86 people interviewing for 3 spots at Utah? Interviewed today with 43 people and theres another session tomorrow... &lt; are you sure it was 43? The scheduel i got for tomorrow shows 21 people&lt;yes it was 100% 43 people today, there's multiple groups of faculty interviewers &lt; wow, ok then yes. Sounds right if i only got one of the groups of faculty. Anyone know who the PD is?&lt; this is exactly why ppl are more likely to "hoard" interviews this year. Most programs are interviewing more ppl &lt; yeah they're running 3 blocks of interviews per day with two groups of 7 people so 14 per block x 3 blocks a day x 2 days = ~84 people; PD is Fred Grimmer, Chair/Chief is Clough Shelton &lt; woah that's a lot&lt; why would they do that&lt;wow i paseed up multiple programs for Utah, sort of f'ed up theyre taking two of the busiest days away from applicants&lt;maybe theyre only inteviewing 21 tomorrow? is everyone interviewing with the PD? &lt; I interview tomorrow, no PD, just with the Chair&lt;yeah im with PD, no chair, so looks like its another 42 tomorrow &lt; welp &lt; This is making it a less desirable program for me....I wish they were more transparent with this. &lt; when your program really, REALLY doesn't wanna have an unmatched spot&lt; i almost sent them a signal, glad i didn't &lt; we did hope that programs interviewed more applicants this year, so as one of the 84 I'd rather have more co-interviewees than fewer interviews</t>
  </si>
  <si>
    <t>oh wow that's a lot, my program interviews ~40 for 3 spots. best of luck to you all! &gt; Same, my program is mid-low tier and doesn't seem worried about going unmatched this year with so many applicants. No change in our interview numbers &lt; It sounds like Utah has a system in place to rank systematically applicants so it wouldn't be difficult for them to interview more people and subsequently rank them without getting too mixed up. &gt; Can you clarify? As far as I'm aware, every program has some sort of ranking system for applicants. I know my program certainly does (and its very complicated) and that's what I've heard is the norm &gt; This is just speculation but the chair said today that there were mechanisms in place prevent bias in the ranking system. They had 2 groups of interviewees going at the same time (2 groups of 7 interviewees each block). My interview seemed more like a test than a get-to-know-me sort of day. The interviewers asked a question. I answered as they were typing notes. They moved on to the next question without discussion. In that way, I'm suggesting they are grading your answers more and weighing those responses more than your ERAS application? &gt; The way I heard it explained was that they are scoring confidentiality so that the Chair and PD feedback isn't weighted more than the others.  &lt; i can tell you i've been on some lower tier interviews and see the exact same ppl i see at michigan, hopkins, and the likes. i think programs like this may be more likely to match home students or go unmatched unfortnately just due to the nature of hoarding &gt; This for sure. When I was on the waitlist the PC said they were opening up extra interview slots which I think is due to the hoarding &gt; interesting, I had a lot of overlap between the interviewees I saw at my high-tier interviews, but didn't see any of those people at my low tiers...</t>
  </si>
  <si>
    <t>are there really 86 people interviewing for 3 spots at Utah? Interviewed today with 43 people and theres another session tomorrow... &lt; are you sure it was 43? The scheduel i got for tomorrow shows 21 people&lt;yes it was 100% 43 people today, there's multiple groups of faculty interviewers &lt; wow, ok then yes. Sounds right if i only got one of the groups of faculty. Anyone know who the PD is?&lt; this is exactly why ppl are more likely to "hoard" interviews this year. Most programs are interviewing more ppl &lt; yeah they're running 3 blocks of interviews per day with two groups of 7 people so 14 per block x 3 blocks a day x 2 days = ~84 people; PD is Fred Grimmer, Chair/Chief is Clough Shelton &lt; woah that's a lot&lt; why would they do that&lt;wow i paseed up multiple programs for Utah, sort of f'ed up theyre taking two of the busiest days away from applicants&lt;maybe theyre only inteviewing 21 tomorrow? is everyone interviewing with the PD? &lt; I interview tomorrow, no PD, just with the Chair&lt;yeah im with PD, no chair, so looks like its another 42 tomorrow &lt; welp &lt; This is making it a less desirable program for me....I wish they were more transparent with this. &lt; when your program really, REALLY doesn't wanna have an unmatched spot &lt; My understanding is that Utah is a fairly strong program, don't see why they'd need to interview that many people &lt;COVID</t>
  </si>
  <si>
    <t>Woah you don't even get a chance to meet both PD and chair? That sucks, I know a lot of you all were really excited about utah. Best of luck either way!</t>
  </si>
  <si>
    <t>Does charting outcomes treat categorical and T32 programs as two programs? So if you interviewed and will rank both is that TWO not just one program? &lt; I believe it is two</t>
  </si>
  <si>
    <t xml:space="preserve">Are people with &lt;13 interviews going to rank all of them just to be safe or not rank 1-2 programs that REALLY aren't good fits? &lt; lol wut&lt; im not rnaking any programs i cant see myself happy at&lt; +1 not worth spending 5 years of your life somewhere you're miserable &lt; how safe would people feel ranking 8-11 programs? &lt; i get this, but unless you're talking about your home program, it's really hard to know whether youre really going to be miserable somewhere, especially this year. people adapt, things get better. </t>
  </si>
  <si>
    <t>&lt; As a reapplicant, I can say that going unmatched makes you pretty miserable. &lt; Agreed, but some programs may not align with your personal interests leading to general unhappiness so even unmatching might be a better outcome, in that case. &lt; can you give some examples? &lt; What if that program is clearly malignant? Are you ready to join them for 5 years? &lt; e.g., have heard that a resident quit one of the programs that I am interviewing at because it was so malignant and overall a terrible experience. Now is working in a different specialty and is very happy &lt; low key wanna know where that is lol +4 &lt; high key want to know &lt; name and shame pls lol!</t>
  </si>
  <si>
    <t>Is the Utah social optional? I can't tell &lt; Sounds like it's optional? Can't 100% tell either. &lt; Yes, it's optional</t>
  </si>
  <si>
    <t>If you can't show-up to the "optional" socials, does it look bad?&lt; i doubt it. nobody's keeping track &lt; Lol yes they are. I'm a resident and we definitely take notice when people aren't there, but obviously we understand you are busy and have other interviews and things to do. But we definitely notice (not saying it looks bad btw, but when there's only like 8-15 applicants expected, it's not hard to see esp on zoom)</t>
  </si>
  <si>
    <t>Have people gotten information for Mayo AZ Interview on 1/11 (monday) yet?</t>
  </si>
  <si>
    <t>anyone in the AM session for UVA for tomorrow 1/9 willing to swap for the PM session?</t>
  </si>
  <si>
    <t>UPMC off the waitlist&lt; congrats! did you sent LOI? &lt; not OP, but the WL email basically said "we know this is stressful, but please don't contact us"&lt; it specifically said not to contact us regarding the status of your position on the waitlist which i think is a little different than sending an LOI</t>
  </si>
  <si>
    <t>&lt; No, but I did signal originally. :) &lt; Congrats! I also got off a waitlist at a place I signalled, it's a good feeling!</t>
  </si>
  <si>
    <t>Anyone receive info/schedule for OHSU's interview on the 11th?</t>
  </si>
  <si>
    <t>nothing other than the original email congratulating on interview</t>
  </si>
  <si>
    <t xml:space="preserve">the idea of interviewing at programs with 13 interview rooms after experiencing those with only 6-9 makes me feel so tired already </t>
  </si>
  <si>
    <t>I actually thought more rooms with less time each was less tiring. I never worried about having that awkward extra time where we just pretend like we have more to say. &lt; most of mine have been the same length (15 min or less) but the interview day just lasts that much longer +1</t>
  </si>
  <si>
    <t>A few programs have mentioned wanting to add another resident but not being able to. Are there caps on the total number of spots or something like that? &lt; It requires a lot of funding to add a resident &lt; It also requires a lot of documentation in terms of number of cases available and such. It's not a short process, and if they have ambitions to increase the size of their residency, that's generally a good sign. It means they have a lot of cases going around. &lt; It also takes a lot of time to get a new resident. I feel like a lot of programs say they are going to add another resident, but if you look back, they've been saying that for years... and still no extra resident. &lt; I've had a couple programs that added an extra resident within the past 2-4 years say that you shouldn't expect to see the benefits of that in your residency period if they claim to be "in the process of adding another resident". But it does show a desire and need for growth which is a positive sign that the program isn't stagnant and has longevity in their strength!</t>
  </si>
  <si>
    <t>It seems like more spots have been added at new programs rather than expanding current programs over the past 10 years.  The exception might be research positions.  Fellowships positions however have been growing like gangbusters and mostly at big programs.</t>
  </si>
  <si>
    <t>Anyone get actual info for the VCU interview other than the two zoom links?</t>
  </si>
  <si>
    <t xml:space="preserve">got the schedule yesterday&lt; Thanks ill reach out to PC. </t>
  </si>
  <si>
    <t>So does SLU start at 7 or 7:30? Cause the zoom link is 7 but the schedule says 7:30</t>
  </si>
  <si>
    <t xml:space="preserve">how are people already talking ranks lol &lt; don't know about you, but I've finished 90% of my interviews at this point &lt; I have 50% of mine left lol &lt; I'm at 75%. I'd say around 50% I started getting pretty good at looking at a program website and identifying whether it would be a Top rank. &lt; I keep a running rank list. I tend to rely on asking myself "do I like program x better than program y?" If I struggle with the question, I go into the features of the programs and compare on that level. &lt;barely done with 50% and Im already exhausted </t>
  </si>
  <si>
    <t>For those who are thinking of sending a "number 1 rank" email to a program with both a research and a clinical track (and you applied for both), are you specifying which track you are ranking #1? &gt; I'm not, but my SO is telling them and mentions the other program if it is also in the top 5 &gt; is it too early to send these kind of emails, also how are you guys wording this stuff?</t>
  </si>
  <si>
    <t>I think you probably should. Just also mention you're ranking the other track number 2 if you plan to as well. &lt; Would you mention the other program if you don't plan to rank it in the top 5? &lt; Not exactly sure for all programs, but I have a feeling it wont matter to much if you specify. For 2 of the programs that I interviewed at that had a research tract who mentioned how they do ranking for the clinical and research tracts, they said they rank you at the same level for both.&lt; do you know how hopkins does it?</t>
  </si>
  <si>
    <t>couples matchers- how successful have you been getting II's at places your partner interviewed by sending letters and stuff? &lt; I have had pretty good success but usually after my partner interviews because the PDs will personally reach out at that point &gt; I had pretty good success at all but a couple for him to get an invite. seemed to be a lot more challenging for the reverse though. &gt;I've had loads of success, but I sent out emails early to put my name on their radar. It's mostly been helpful to pull programs outside my region. I've had moderate success getting my SO interviews (they admittedly are an extremely competitive applicant so there weren't a lot of programs that weren't already considering them). When my SO got an interview, I immediately told the Oto program that they had an interview. If I didn't get an interview or response, my SO would reach out and tell them. Usually had a response after that (sometimes II, sometimes WL, sometimes R...regardless knowing was better than the limbo haha)!</t>
  </si>
  <si>
    <t xml:space="preserve">Help please! Very confused here on how to rank (considering program strength vs location, etc). Is there any advantage of going to a top5 or top10 program over the top 20-30? fellowship matches look pretty similar; what else should we be looking at to truly differentiate outcomes? (assuming culture and other aspects are well-matched among the choices) &lt; Honestly depends on what you value. I personally value location above all else b/c of family/partner so I'm ranking programs in a specific city/area higher even if there's mid tier vs. top tier. Not all the top tier programs are good at everything. A lot of the mid tier programs are really strong in 1-2 subspecialties so if you really think you might want to do rhinology, otology, FPRS, etc. consider ranking a mid-tier program that has more of an emphasis. Things I personally think about are location, prestige/ranking, culture/fit, size of program (1-3 residents vs. 4-6 residents), diversity, etc. &lt; consider whats important to you (and this may be hard as a med student). Will your SO be fundmentally upset/unhappy if you go to a certain part of the country? Do you think (truly really think) that you want to do academics? Do you have great vibes about a specific program where you know (and this is hard) that you will be happy? All of these play a big role and its impossible to answer these for you? </t>
  </si>
  <si>
    <t>I see it more as ego points than anything else. If you want to say you went to MEEI/JHU/UCSF, go there. If you have other options that are close enough in reputation and training but you prefer the culture, location, etc, go there. My top ranked programs might not make it into my top 5 because of that. &lt; how many interviews do people that are having this conversation have? &lt; hoarders be like.... meanwhile i'm hoping for trickles to hit 10&lt; do MEEI and JHU have good training? i've heard they're kind of top heavy &lt; top heavy doesn't mean you get bad training.. it means you do bigger cases as an advanced resident in those programs- some programs may not be "top heavy" but may not even have the case volume for very adanced cases so you would never get that training &lt; Is it event important for chief residents to do "very advanced cases"? I mean sure it would be nice. &lt; it depends on what you want out of your residency. Programs like JHU and MEEI give you the opportunity to do these unique cases which helps if you want to be a super specialized academic physician. If you don't want that, then those cases aren't very useful and you want numbers on the bread and butter cases. But some programs with crazy high bread and butter cases don't necessarily give you the good name for fellowship or academics. If you want private practice anyways then this may be ideal for you. Some rare programs do give you both options. &lt; I personally feel like there are a lot of 20-40 programs that are just as clinically strong from a bread and butter AND zebra cases standpoint that are being cheated out of being top 20 b/c they don't have a name, or they lack a super strong basic science research. These 20-40 rank programs seem to produce really stellar fellowship matching (sometimes better than the top 20 ones) so I'm not considering rank after a certain cutoff &lt; Advanced cases provide advanced teaching points that you can continue to build on basics for so they do provide value even if you aren't directly doing that level of case once you graduate</t>
  </si>
  <si>
    <t>san antonio off of WL</t>
  </si>
  <si>
    <t>vandy off of WL</t>
  </si>
  <si>
    <t xml:space="preserve">&lt;oh wow someone got off the vandy WL. congrats! &lt;damn happy for you but also very jealous lol </t>
  </si>
  <si>
    <t>is there a social for miami?</t>
  </si>
  <si>
    <t>&lt;No</t>
  </si>
  <si>
    <t>Are people wearing full suit for UNC intro tomorrow evening? &lt;nah it's a 30 minute welcome. not an interview so just a casual dress shirt probably</t>
  </si>
  <si>
    <t>Arizona II</t>
  </si>
  <si>
    <t xml:space="preserve">Hardest working programs?&lt; whichever one I end up at HAHA! &lt; some of the ones I heard work very hard: Miami, Colorado, Baylor &lt; lol at the second post, also thank you both for responding much appreciated </t>
  </si>
  <si>
    <t>&lt; is colorado that intense? the residents all seemed really happy and talked about wellness a bunch&lt; i got this impression too.. it seemed like they had plenty of free time to enjoy life maybe besides pgy2&lt; ya their call sounds brutal.. but I've always heard that the harder you work the better you'll be so that's something to consider too</t>
  </si>
  <si>
    <t>Has anyone interviewing at HF/WS tomorrow heard anything about schedule? I haven't gotten any information or communication at all since II +1&lt;more information was sent today via email</t>
  </si>
  <si>
    <t>Sorry this isn't interview related but if you submit an abstract to the academy meeting, do you have to wait until you hear back before you can submit the manuscript anywhere? &lt; Yes, you should wait to hear back from the academy regarding you abstract. You usually have to submit to the the White Journal if accepted to the academy meeting. &lt; If it's only accepted as a poster (and not an oral), you can submit it to other journals I believe?&lt; i think for poster you're not required to submit a manuscript but if you do then white journal has first dibs. or maybe that's cosm and laryngoscope &lt; no- if just a poster, after it's presented you're free to  submit wherever &lt; wrong, for most conferences you must submit the paper first to their affiliated journal (right of first rejection) for both podium and poster then once they reject u can go anywhere</t>
  </si>
  <si>
    <t>shoulda combined grubhub giftcards from multiple programs for epic steak dinner&lt; i haven't used any yet currently sitting at $150 and trying to decide how to use it&lt;You guys are so smart, regret using mine</t>
  </si>
  <si>
    <t>steak night, we're gonna eat it right &lt; XD</t>
  </si>
  <si>
    <t>attire for an interview is "business casual"...so I DONT wear a suit? very confused (am also a woman) &lt; Safe to just assume suit &lt; the couple interviews I saw that said business casual had everyone in suits</t>
  </si>
  <si>
    <t>Just confirming for UChicago, after our last interview we're just done? There's no "thank you bye" speech? &lt; Came here to ask same q, I think we're done &lt; can somebody fill in the impression plz? +2</t>
  </si>
  <si>
    <t>Is there a Henry Ford social? Didn't get any invite...&lt;did anyone get an actual schedule or just a list of faculty interviewers? &lt; PC finally sent info out today but its pretty limited. no real itinerary, just a zoom link and list of interviewers overall &lt; I mean other than the faculty list, what else do you really need?</t>
  </si>
  <si>
    <t>looking for reassurance to rank a program #1 that doesnt have the greatest reputation &lt; what r u choosing it over? &lt;choosing over some top 10 programs bc of location. its a pretty good school still overall (20s-30s) but used to be higher and changed due to loss of good faculty. a layperson would think its ivy leage training &lt;Its mass eye and ear yall...:)&lt;it's yale/boston &lt;its a state school but i say ivy for privacylol</t>
  </si>
  <si>
    <t>reassured.</t>
  </si>
  <si>
    <t>How hard is it to match at a program that at first WL you? I feel like anecdotally people say oh yeah it's possible but I feel like they'd have to fall pretty far down on their rank list unless you blow the interview out of the water.&lt; just as hard as everyone else interviewing there &lt; Pretty easy. Everyone is more or less on equal footing at interview day, and your interviewers won't know if you were WL or the first invited student. I matched a program I was originally WL at &lt; Anecdotally, I know two people who got waitlisted until mid-late season and ended up matching at those programs.</t>
  </si>
  <si>
    <t>Don't say this to me, I was pulled off the WL at my #1 ): ): ): currently crossing all of my fingers for a Match miracle</t>
  </si>
  <si>
    <t>anyone know what the attire is for the hopkins info event? &lt; ima wear a button down shirt &lt; where is the link for this? I have so many emails from them jk y'all I found it &lt; way too many emails and such a long day :/ but worth it</t>
  </si>
  <si>
    <t>&lt; that moment when PD and resident wear suit and tie and some ppl don't dress up &lt; wtf kinda info event do people dress up to lmao</t>
  </si>
  <si>
    <t>Oklahoma II</t>
  </si>
  <si>
    <t>anyone else gotten no trickles so far? haven't got an II since end of november now and honestly panicking. &lt;Just got first one in over a month today. There is hope &lt; was fortunate enough to get three but they're all from schools in my region. That may play into it but not sure &lt; I've gotten 2, I know of others that got 1-2 these past couple weeks</t>
  </si>
  <si>
    <t>how many interviews are you at? &lt; 7. was hoping to get to 10, but looking very unlikely at this point &lt; I haven't gotten any trickles either &lt; I'm guesisng it's pretty random and luck based who gets trickles and who doesn't..anecdotally I've heard from my home department that this year there has been much less movement from the waitlist than normal &lt; i've heard several ppl from my home program get a handful of interviews after the first wave from having mentors call places &lt; Also haven't gotten a single trickle. Sitting on 10 interviews and would love one or two more off of my 7 waitlists.</t>
  </si>
  <si>
    <t>Any MUSC Social before interview day?&lt; no</t>
  </si>
  <si>
    <t>Anyone gotten a schedule for Wake Forest tomorrow outside of the webex invite?</t>
  </si>
  <si>
    <t>&lt; Got a schedule for Saturday in Dec 21 email</t>
  </si>
  <si>
    <t>UAMS II from Waitlist&lt;wut date. congrats &lt;1/9 am&lt;congrats &lt;Appreciate it</t>
  </si>
  <si>
    <t>Maryland II - turned it down. good luck to whoever gets it (jan 13 am) &lt; ahh man, was looking for this for a while, but dropped my jan 13 pm a few days ago :( &lt; soz fam keep ya head up</t>
  </si>
  <si>
    <t>Does anyone have a schedule for UVA and/or know if there's a resident social? &lt; I do; looks like no formal social, but there will be a Zoom resident room open throughout the day for you to pop in if you would like to ask questions</t>
  </si>
  <si>
    <t>Do you all want a formal social? or do you prefer to have a zoom resident room during the interview day? - UVA resident &lt;prefer throughout the day, i dont want to dedicate extra time the day before - zoom fatigue is real +2 &gt; sounds good! We're excited to meet you all! Feel free to message us on IG @uvaotohns  if there's anything specific you want to know about, otherwise will see you in the resident room :) &lt; not interviewing here but wow, good on you guys for asking applicants about it! &lt;thanks to the UVA residents for reaching out!+2 see you on Sat!!</t>
  </si>
  <si>
    <t>Did anybody get a pesonalized schedule from Rush? &lt; haven't received anything yet and I'm interviewing Saturday +1 &lt; a week ago they sent an email with an overview (start/end time) and the zoom link &lt; whoops I got that but not whatever they were supposed to mail</t>
  </si>
  <si>
    <t>For UTSW gift, is the credit line a one time purchase or multiple? Sorry never used grubhub lol &lt; multiple :) +1&lt; anyone else not seeing the money on their account?</t>
  </si>
  <si>
    <t xml:space="preserve">PD has most say in most places, but some Chairs are more hands on and massage the final rank list. </t>
  </si>
  <si>
    <t>Anyone heard from Stanford about interviews next week? They mentioned we would receive info first week of Jan but haven't received anything yet &lt; nope +1</t>
  </si>
  <si>
    <t xml:space="preserve">Nothing about a social either right? </t>
  </si>
  <si>
    <t>has anyone interviewing at HF/WS tomorrow heard anything about schedule? I haven't gotten any information or communication at all since II +1</t>
  </si>
  <si>
    <t>just got the email and joined immediately. already mid-presentation... apparently nobody told the chair that no one could join yet :? &lt; there was a presentation today? don't think I got that email lol</t>
  </si>
  <si>
    <t>anybody else not have a passcode for uchicago zoom? helppp&lt; me neither +2 &lt; also just emailed because phone number went straight to voicemail. Thank you op &lt; Texted PC, will let you know if I hear back&lt;can everyone else not get in? &lt; can't get in either &lt; welp &lt; all the interview zoom links are also password protected as well</t>
  </si>
  <si>
    <r>
      <rPr>
        <rFont val="Arial"/>
        <color rgb="FF000000"/>
      </rPr>
      <t xml:space="preserve">"Refraining from asking illegal or coercive questions Program directors shall recognize the negative consequences that can result from questions about age, gender, race, religion, sexual orientation, and family status, and shall ensure that communication with applicants remains focused on the applicant’s goodness of fit within their programs." Also, on asking about locations applied to: </t>
    </r>
    <r>
      <rPr>
        <rFont val="Arial"/>
        <color rgb="FF1155CC"/>
        <u/>
      </rPr>
      <t>https://www.doctorsintraining.com/blog/what-you-should-know-about-the-new-nrmp-rule/</t>
    </r>
  </si>
  <si>
    <t>So there are actual ILLEGAL questions for discrimination reasons (sex, religion, etc).  These are true of any job.  People can get sued for discrim on these isues.  
Then there are NRMP prohibited questoins that the PDs agree not to ask whenthey sign theNRMP agreenment.  Most faculty don't read this agreement, so they many not be aware of these prohibited questions or may just not care.  These include where else you applied and interviewed.  Also, where are you going to rank our program.  Penalties for asking these are occasionally inforced such as when an ENT chair used to ask for letters from applicants saying they would rank his program number one (penalized ~5-10 years back).  
A big exception to the rules above is that if you bring up your kids, significant other, etc, then it is fair game for them to ask about it.</t>
  </si>
  <si>
    <t>On the interview impressions page it says that some programs' interviewers have asked "illegal questions." Besides asking about pregnancy/plans for starting a family, what would other illegal questions entail? Just want to know what to look out for. &lt; I don't know what is considered illegal and what is taboo, but I'd throw questions about religion, where you've applied/interviewed, your rank list, health conditions, etc. &lt; How many interviews are you attending &lt; I've been asked about religion and how many interviews I have lol &lt; interestingly, I've been almost fully spared from illegal questions, except at my home institution LOL,though the latter was coming from a genuine place wanting to know if I'm doing well &lt; I've gotten asked the exact number of interviews I have twice. Super awkward both times. &lt; this story would be even better if it was by the same person</t>
  </si>
  <si>
    <t>&lt; idk if it hurt you or not. Probs not, but ALWAYS PROFESSIONAL. IT'S A TRAP &lt; are programs really this manipulative lol &lt; The trap is if they're speaking informally and you use something like a curse word. &lt; does this apply to residents too? definitely was more informal in the resident rooms... &lt; imagine yourself as a resident or attending and imagine an applicant doing said thing. if you think it would be inappropriate, dont do it</t>
  </si>
  <si>
    <t>If the email says business casual, do attendings/interviewers actually know that it's business casual? I dressed business casual for an interview in Dec but everybody else wore suit jackets. I ended up not throwing on my suit jacket but now wondering if that hurt me?</t>
  </si>
  <si>
    <t>Can anyone who has had it, comment on the UT Houston interview day? &lt; Phenomenal &lt; not OP but please expand on this!</t>
  </si>
  <si>
    <t>if you would refuse to work at a hospital that has any faculty that support T, you will be severely limiting your options.   There are lots of people who disagree with you politically, religiously, etc that you can learn things from. Get over your intolerance! &lt; Intolerance of domestic terrorism, racism, bigotry, etc? GTFOH. I understand there are people that have differing beliefs but if the majority of the people at the program or insituition that I am going to spend the next 5 years of my life continue to support this president, it is not somewhere I want to be. +1 &lt;you do you, but im more than willing to learn how to do a mastoidectomy, laryngectomy and CSF leak repair from someone regardless of if they call the attempted coup of 2021 a riot, insurrection, protest gone awry or constitutionally protected speech. Once they give me the knowlege,they cant take it back and i can do whatever I see fit with it.  But I'm weird, Id be willing to go to China, Afghanistan, Iran, or even Austria to better my skills and help my patients.  Even though most surgeons in those places have political, socail and/or religous views I cant stand. &lt; but what if they were that guy with the viking hat running through the capital? Just tryna figure the line here. new to US politics not sure whats normal &lt;ya viking hat was a head scratcher</t>
  </si>
  <si>
    <t>guys, this stuff at the capitol is insane... &lt; same, my productivity was zero for today. domestic terrorism will do that :/ &lt;hard to focus on interview prep when democracy is in peril... what a strange year for everyone</t>
  </si>
  <si>
    <t xml:space="preserve">In DC and we're all on edge...crazy &lt; stay safe... I just can't believe there are still so many medical students who support 45 &lt; crazy world we live in... &lt; v uncomfortable when you overhear a faculty member on a zoom interview who didn't have their mic muted talking about how they "have a right to protest" and the "majority are doing it peacefully" &lt; which program. if you can't say, which state is it in. &lt; name and shame, this is not a place I would want to end up at &lt; Lol, if you think there arent a ton of your attendings who are staunch republicans and trump supporters you're delusional. &lt; in a lot of states voting records are public so you can look up which party your attendings voted for &lt; A clear majority of surgeons skew Republican. This should be no surprise. &lt; voting records let you look up which party they voted for...but poll privacy laws will not let you see who they actually voted for. &lt; you can look up party affiation not who they voted for. Its a secret ballot for a reason. Plenty of Southern 'democrats' who vote straight R </t>
  </si>
  <si>
    <t>can somebody who had the Davis interview comment on the format? &lt; 20 min interviews with one or multiple faculties in each room. One room is with residents. &lt; how many rooms? &lt; 11 &lt;is the resident room with the chiefs?</t>
  </si>
  <si>
    <t>anyone w issues for the UTSW social? i seem to be in a room with only me &lt; nvm forgot the entire country doesnt run on eastern time &lt; rest of the country should get with the program &lt; my favorite is when the east coast sticks to their 7 am EST start so I have the privilege and honor of getting up at 3 am on the west coast</t>
  </si>
  <si>
    <t>&lt; did anyone receive the UTSW "treat"? &lt; grubhub &lt; ohh thank you! Never received an email/notification but I see it on grubhub</t>
  </si>
  <si>
    <t>Anyone thinking about dropping UF Gainesville? I'm couples matching and my husband has an interview with his program there so I'm hoping to get one too. Just trying to gauge what my chances are. &lt; Similar question for St. Louis?</t>
  </si>
  <si>
    <t>Those interviewing LSU- NO tomorrow, how long is the day supposed to be? Trying to plan for an upcoming interview with them +1 &lt; Interviewed back in the fall. It went from just past noon to just past 4pm central time. Pretty chill interview. Everyone was super nice.</t>
  </si>
  <si>
    <t xml:space="preserve">For those of you who interviewed at UTSW today (1/6), could you please share how long the day went? Thalamus says until 6:30pm CST but I wanted to double check. &lt;yup we finished at  6:20 CST today! </t>
  </si>
  <si>
    <t>anyone get the Rochester link to work that has info about the program that they provided?&lt;I can open it through the attached QR code or take the www. out of the original link they sent</t>
  </si>
  <si>
    <t xml:space="preserve">any news on if socials are still happening tonight with everything going on at the capital? &lt; really hard to focus with this craziness going on&lt; I had an interview today and when I finally opened my phone was horrified by what I saw. </t>
  </si>
  <si>
    <t>&lt;I have one today, will attend, but really don't feel like it because of all that's going on :/ &lt; ya something doesn't feel right about pretending to be "present" at a social when this is going on in our world. i know this is what we'll have to do as doctors but a social feels different from being in surgery or patient room</t>
  </si>
  <si>
    <t>So uhh.... anyone here from Arkansas....? My interview is in like 24 hours...&lt; if you're nervous email or call the program</t>
  </si>
  <si>
    <t xml:space="preserve">Just here to vent but... not a big fan of getting interview info / learning who's going to be interviewing less then 24hrs beforehand :) RT+3 &lt; looking at you Miami,  same with Davis +1 &lt; i don't think people understand how much work and effort PC have to put in to make things run smoothly. Sometimes there are urgent/emergent cases or personal situations that make planning days in advance difficult to deliver an accurate interview schedule. </t>
  </si>
  <si>
    <t>Just a thought, but is it possible the programs aren't certain until the day before?</t>
  </si>
  <si>
    <t>If anyone is debating dropping their IV for Kaiser know it would go to a good cause--much love  &lt;+1</t>
  </si>
  <si>
    <t>i like that the Compliments tab got promoted up &lt; :) most important thing honestly</t>
  </si>
  <si>
    <t>gentle reminder to fellow co-applicants- when you're in an interview break room with other co-applicants please don't ask how many interviews ppl have gone on or where they have inteviewed. no one wants to answer this on a platform potentially viewable to residents and faculty. i've been in a couple interviews where this has happened and it is just awkward</t>
  </si>
  <si>
    <t>ugh gunners gonna gun i would never do this. can people read a room? jeeze muh wheezeeee&lt;yo wtf, ppl o this? i guess this is what they mean by personality issues weeding ppl out</t>
  </si>
  <si>
    <t>Anyone get UC Davis meet and greet link for tmrw yet? &lt; also no word yet +2 &lt; Anyone interviewing there Friday get any scheduling info yet? &lt; nope</t>
  </si>
  <si>
    <t>so I thought I wanted to stay at my home program for residency but my sig other matched into a different program for fellowship and now I'm conflicted.  both programs are similar in every aspect. is it unreasonable to rank the other program #1 just because I want us to be close? I'm also debating whether i can discuss this with my letter writers... &lt; This is not at all unreasonable and your letter writers and other faculty will completely support you. Most faculty understand since they have their own SOs. Just know that you need to be clear in expressing that your home institution would definitely be ranked #2 to that place. Dont wanna shoot yourself in the foot regarding possibly matching to your home institution. Alternatively you can keep your rank list decision on the DL...but that can actually hurt you if you've been very up front with your program about ranking them #1. You'll be hearing from those physicians again; ENT is a small world &lt; OP here. definitley planning on being upfront with both programs regarding my rank list and part of the reason is because I believe that my letter writers could potentially put a good word for me with the other program. &lt; Then I think you have nothing to worry about :). These talks are definitely anxiety-inducing, but you're making the right moves.&lt;+1</t>
  </si>
  <si>
    <t>&lt; how are ppl approaching sharing their rank lists with mentors at home program? Is it bad if you rank them like &gt;5 /: &lt; I'm just not sharing my rank list. I will likely rank high but definitely not 1-3 &lt; you could just pick a few programs you're wondering about and ask them what they think of XYZ place without mentioning where it is going on the rank list &lt; truee thanks</t>
  </si>
  <si>
    <t xml:space="preserve">flips your face? like what you see in a mirror? &lt; opposite of what you would see in a mirror actually </t>
  </si>
  <si>
    <t>the camera flips my face on thalamus and it is really jarring to see my face that way &lt; keeps things exciting. next time do it upside down.</t>
  </si>
  <si>
    <t>someone posted about that before and there wasn't a fix i think :(( I totally feel you though &lt; havent used thalamus yet but i've seen my face mirrored before and it's terrifying like nothing is symmetric</t>
  </si>
  <si>
    <t>HELP! Which rutgers email  has the zoom link in it for interview day &lt; welcome packet, click the attachment for your schedule and the zoom link is in the pdf &lt; LMAO the one from 12/29k</t>
  </si>
  <si>
    <t>Ily thank you&lt; been in this waiting room for 10 min lol &lt; lol same, still waiting</t>
  </si>
  <si>
    <t>how bad is it to miss a resident social? there have been many that are overlapping &lt; i have to miss one, talked to PC, said it wasn't a big deal &lt; They don't take attendance so it will largely depend on how much say the residents have in their selection process. It'll be a missed opportunity at a program that puts a lot of weight on resident opinion but be negligible at programs that don't have as much resident input.</t>
  </si>
  <si>
    <t>&lt; not a big deal</t>
  </si>
  <si>
    <t>Anything from Miami yet?&lt;no &lt;has anyone emailed the PC? &lt; are they even having a social? i looked through my email and didnt find anything &lt; haven't gotten anything except the T32 form. No schedule or info if there's a social, etc &lt; no social event, but they call each person before hand to chat, and super super nice &lt; is this from the Dec interviews? haven't gotten an email or phone call and im interviewing in 2 days :/ &lt; hmm maybe just dependent on their schedule. residents are the ones reaching out</t>
  </si>
  <si>
    <t>Waiting on Miami +2</t>
  </si>
  <si>
    <t>does UCLA have a social the night before? &lt; it was day of interview for the December interview day</t>
  </si>
  <si>
    <t>For UChicago tomorrow (1/7) has anyone been told whether they're interviewing in the morning or afternoon yet?&lt; heard nothing so far &lt; +2</t>
  </si>
  <si>
    <t>Anyone know if St Louis is having a social? The email with the interview schedule didn't mention one &lt; I think the half of the day with the residents will be the "social"</t>
  </si>
  <si>
    <t>first interview after the 2 week holiday break and i had a nightmare about oversleeping for it lol &gt; i've had same thoughts for my upcoming interviews &lt; had the same exact nightmare!!!!</t>
  </si>
  <si>
    <t>you guys didn't do mock practice 8 hour interviews every other day between Christmas eve and New years day and read ENT secrets backwards on days off? some people just aren't cut out for this field...</t>
  </si>
  <si>
    <t>Turning down an invite from MUSC off the waitlist )'=  Good luck to whoever gets it! &lt; which date was it for? &lt; big thank you to everyone turning down invites (': ily</t>
  </si>
  <si>
    <t xml:space="preserve">Anyone receive info about Utah interviewers? </t>
  </si>
  <si>
    <t>if anyone is interviewing at henry ford/wayne state friday have you received any info?</t>
  </si>
  <si>
    <t>no +2&lt; no for saturday too +1 &lt;there's a zoom link for the interview on thalamus, but haven't recieved a detailed schedule/name of interviewers yet. &lt;  All schedules have been emailed out with interviewer last names at the top.</t>
  </si>
  <si>
    <t>Hey guys. anybody have experience on turn around time for Annals  of Otology, Rhinology, &amp; Laryngology or American Journal of Otolaryngology? trying to pick a journal with decent turn around time&lt; AJO has been quick for me in the past (&lt;1 month) &lt; Submitted October heard back December &lt; i submitted one in feb before pandemic and they got back to me in august &lt; are you saying AmJOto that took that long?</t>
  </si>
  <si>
    <t>american is much quicker than annals</t>
  </si>
  <si>
    <t>The call schedule at SUNY Downstate sounds crazy intense. All calls are inhouse with 9 calls/month for PGY2, 8 calls/month PGY3, and 5 calls/month PGY4. It seems alot more intense than other programs. Why is there so much inhouse call compared to home call at other places?&lt; just speculating because i know nothing about this program and didn't apply but places tend to have worse call if there are less residents and if there is more than one call pool split between multiple hospitals &lt; 100% right. call schedule dictated by business of program, # of sites, # of call pools, # of residents, home vs house call, when residents start to take call vs how much call seniors take vs who takes call when (ie on research rotation, etc), support staff, etc &lt; You guys are aware that in house call is BETTER than home call right? And most programs use "home call" as a way to scam their way around duty hours</t>
  </si>
  <si>
    <t>Resident here-- I would be careful with the assumption that home call is better than in house call.. it may sound fun to be at home taking call but you don't enjoy being home and (at least for us) we got called in all the time.. we switched to in house and now its way better and we have true postcall days.. so this may be done to benefit the residents &lt; for sure. its just something to consider (home vs in house call). but you're right - what home call really means is institution and probalby night dependent and factoring that post call day is important too</t>
  </si>
  <si>
    <t>home call taking trauma or covering peds service (tonsil bleeds) is not really home call.
but home call at a VA or small-med hospital with no trauma can be chill.</t>
  </si>
  <si>
    <t xml:space="preserve">sooo does anyone have the links/schedule for UTSW tomororw? super confused &lt;&lt; Nope. This is frustrating and unprofessional. +1 &lt; maybe they're testing your adaptability &lt;they might be sending it in the morning bc it's a PM interview &lt; </t>
  </si>
  <si>
    <t>Was there any info on the social for UTSW as well? &lt; It came by email, the subject was "OTO Residency Social Hour". There is one tonight and one on the 13th (came from a noreply thalamus email).</t>
  </si>
  <si>
    <t>Anyone interviewing at Arkansas friday hear anything yet about schedule?</t>
  </si>
  <si>
    <t>Not yet &lt; interviewing 1/9 and still haven't heard anything yet. considering emailing the PC either today or tomorrow &lt; i emailed last night (1/8 interview) and was told this morning that the schedule should be sent today.</t>
  </si>
  <si>
    <t>If I want to email a program telling them I'll rank them first, should I wait until the end of the interview season? Feel like this means the rank list will be sealed, but also conversely will they not find it as authentic until late Jan? &gt; this has been discussed below. no clear answer. I personally am waiting.&lt; i'm waiting until after all my interviews +1 &gt; OP, I recognize this was posted before but didn't feel a strong consensus kinda wanted to bump it. Thanks all</t>
  </si>
  <si>
    <t>Is there even a consensus you should do this at all? Genuinely asking &gt; No consensus at all. General thought is it has a small chance of helping, without a high chance of hurting as long as you are being truthful. I remember listening to a podcast with some PDs early on in this cycle stating that a "you're my #1 program" communication from an applicant has 0 factor in their rankings, but who knows if they were being truthful and that was just the opinion of 2 PDs &lt; in one interview, one PD quipped "we know you send these to everyone" &lt; have a resident friend in medicine and was told that they care a lot about those kind of stuff and that it makes applicant stand out vs here where theres way less people and PDs are directly saying don't do that sometimes.</t>
  </si>
  <si>
    <t>does anyone know if Oto-HNS journal will grant extensions on revision deadlines? &lt; can't hurt to ask &lt; throw in a "because COVID" line lol&lt; most journals will give extensions if you ask</t>
  </si>
  <si>
    <t xml:space="preserve"> UTSW interview tomorrow, anyone else still have no details, zoom link, etc? Debating whether this warrants another email. &lt;I have nothing still&lt;i emailed and PC said shell be sending soon&lt;thanks! &lt; The schedule is on thalamus now&lt;anyone else not see their schedule still? &lt;I don't see mine&lt;where are you supposed to see your schedule&lt;under "schedule" tab on thalamus i think, but don't see mine &lt; +3 for no schedule visible. +0 schedule visible</t>
  </si>
  <si>
    <t xml:space="preserve">Has anyone actually showed up to an interview business casual when they say in the info sheet that it's business casual? I feel like it would feel so weird not wearing a suit. &lt; I'm assuming you're a fellow Mizzou interviewee tomorrow? I'm stressing way too hard about the business casual attire lol. &lt; already interviewed at mizzou, everyone was wearing suits &lt; Y'all are clairvoyant. Thank you! &lt; last interview i went on that said business casual everyone showed up in suit and tie </t>
  </si>
  <si>
    <t xml:space="preserve">Yes, one time I followed the directions and dressed business casual. Everyone else was in a suit, so I shut off my camera and put on a tie and jacket. </t>
  </si>
  <si>
    <t>for those who have attended any social where they provided a grubhub gift card, did you eat your meal during the social? I am feeling a strange amount of stress about eating on camera in front of people I don't know / want to impress haha but I also REALLY WANT TACOS. should note I am not a delicate consumer of foodstuffs &lt; From the ones I've been to, no one actually ends up eating and everyone just saves their gift card for later &lt; okay then I will stuff my face off camera &lt; I've been a part of one. Stuffed my face on camera. I was the only one though so it was kinda awkward.&lt; +1 &gt; I got a dish you eat with pita bread and my fingers were covered in sauce. I used so many napkins then ran out. It was a disaster. &lt; love it</t>
  </si>
  <si>
    <t>any comments on the UCSF interview? +3</t>
  </si>
  <si>
    <t xml:space="preserve">Anyone have more info (by word of mouth or through connections) on Zucker? Especially given they're entering their third year of residents? +1&lt;what do you specifically wish to know? The program is going into its third year but is certainly not new to training residents. LIJ has hosted Montefiore residents for years and LHH has had a combination of both NYU and Downstate trainees. The LIJ component is operatively heavy especially as PAs manage the floors. Even the intern is operating on basic level cases daily. The call is in house with a post call day. LIJ does not perform their own flaps. LHH is very H&amp;N heavy and performs all their own flaps by contrast. The floor is led by the PGY-2 there and call is home. All specialties of ent are represented between the two campuses with its otology training particularly strong at LIJ (Vambutas is chair and Svrakic another big name) as stated before, LHH is H&amp;N heavy with surgeons like Kraus and Har-El operating. Cohen's is a busy pediatric hospital on LIJ campus, where residents get substantial exposure to pediatric ENT. LIJ also houses several laryngologists and rhinology is well-represented at both campuses. Hopefully that helps </t>
  </si>
  <si>
    <t>Thank you!</t>
  </si>
  <si>
    <t>Anyone get any information from Miami regarding a social or interview schedule?&lt; nada &lt; still waiting as well. womp &lt;they didn't have a social for earlier applicants, it was built into interview day</t>
  </si>
  <si>
    <t>dont know who deleted the other post but has anyone got their schedule for UTSW tomorrow? &lt;&lt; I haven't. It's currently 16:55 CST</t>
  </si>
  <si>
    <t>Anyone know if the UNC social was the night before or after the interview and when it started?</t>
  </si>
  <si>
    <t>pretty sure it's after the interview in the afternoon this saturday &lt; Thanks!</t>
  </si>
  <si>
    <t>Has anyone had to leave one social right at its scheduled end point to get to another (back to back scheduling)? Is this something we should inform programs of in advance? Don't want to appear rude but genuinely want to attend both &lt; i have 2 that overlap, i emailed the first to ask if it was ok to leave early and she said it was fine &lt;same</t>
  </si>
  <si>
    <t>Anyone interviewing at Duke this week receive a schedule or info yet? &lt; just got it &lt; should we assume all the times listed are Eastern time? &lt; Yes, the PC said it is all EST</t>
  </si>
  <si>
    <t>Anyone receive the Colorado gift box? &lt; Yes, have they sent out more info about interview day? &lt; Haven't received gift box but received info on my interview 1/7 &lt; When did you get info about the interview?  My box came yesterday &lt; Yesterday! &lt; Dang.  I'm on 1/7 also and never got an emal or ERAS message.  I wonder how long I should wait before reaching out.  Was it the zoom links and schedule and everything? &lt; Yeah, it was the zoom link and schedule (PC sent through email). Maybe you can reach out! &gt; not the interview schedule just for the happy hour</t>
  </si>
  <si>
    <t>Trickleeeee Tuesdayyyy &lt; well its a drought over here!+4</t>
  </si>
  <si>
    <t>Is there a resident social for Davis? Someone mentioned below that they sent out an email in Dec but I just checked and got no such email &lt; yah, i got an email in december, the social is 1/7 or 1/8, i believe (you choose one date) +1&lt; I don't believe i received that email either &lt; anyone get their schedule for tomorrow?&lt; nope</t>
  </si>
  <si>
    <r>
      <rPr>
        <rFont val="Arial"/>
        <color rgb="FF000000"/>
      </rPr>
      <t xml:space="preserve">Which fellowships out of residency do you think are the most future-proof/easy to get a job after completion? &gt; Also how hard is it to get a job if you do not do fellowship? &lt; in my opinion, I feel like neurotology, FPRS, and laryngology are usually pretty safe bets. plus those are usually the most common areas of weakness you see in programs (if you're interested in academics). not sure about the private side of things. it seems like almost every program has multiple head and neck, rhinology and peds attendings. this is just my perspective as an MS4 so take it with a grain of salt &gt; what are the least competitive fellowships? &lt; peds has had more spots than applicants some years &lt; Something a lot of attendings never learn is that everyone is replaceable and you can get a job in any field as long as you're patient and ok with moving to wherever an opportunity arises. The more you subspecialize and get good at something, the more marketable you are. A general peds ENT is much less marketable in academics than someone who has background in cleft work or someone who can do airway reconstruction. </t>
    </r>
    <r>
      <rPr>
        <rFont val="Arial"/>
        <b/>
        <i/>
        <color rgb="FF000000"/>
      </rPr>
      <t>TL;DR you can make yourself a marketable job applicant with more training in any subspecialty and shouldn't let that stop you from picking a field.</t>
    </r>
  </si>
  <si>
    <t>Would disagree with subspecializing being more marketable. Quite the opposite in my experience. If you're a general ENT you can get a job in your deisred location easier than if you're an anterior skull base surgeon or cleft surgeon for sure.</t>
  </si>
  <si>
    <t>UVA II off WL</t>
  </si>
  <si>
    <t>St. Louis II off WL</t>
  </si>
  <si>
    <t>Significant other in a couples match here. Is there any point in me emailing to express interest in a program where I interviewed, but my partner (in ENT) was told they were not given an interview at this time? &lt; imo, should definitely come from the person applying... +1</t>
  </si>
  <si>
    <t>Are both of you applying to ENT? No &lt;couples matching here, I'm applying ENT. My partner emailed programs i interviewed at and granted 2 interviews at  those places. I emailed 1 program about a program my partner really liked but not granted an interview. for whatever that is worth &lt; I think it's worth it to reach out to the program you interviewed at and see if they're willing to reach out to your partner's program. I remember the UW ENT PD said that she reached out to the PD in a different specialty for the SO of one of the applicants they really liked after the interview and they ended up couples matching there.</t>
  </si>
  <si>
    <t>Anyone still not hear from UTSW about the interview schedule tomorrow? Should we email them?&lt;i figure we'll get it later today but can't hurt to email</t>
  </si>
  <si>
    <t>anyone feel like they ask the same questions at every interview, maybe except for a few specifics? &lt; yes, I also dont remember the answers +100</t>
  </si>
  <si>
    <t>How competitive is a laryngology fellowship? Should this factor into my program selection for residency? &lt; Geting into a laryngology fellowship is easy, but getting into top laryngology fellowships are challenging &lt;thanks! I needed this info, much appreciated</t>
  </si>
  <si>
    <t>what are the top laryngology fellowships? &gt; vandy, UCLA, SInai, UCSF, USC, Emory &gt;is there a difference in top laryngology programs vs top professional voice laryngology programs?</t>
  </si>
  <si>
    <t>Any info on the Utah interview this Frida? Any social the night before? &lt; just basic logistics. no social the night before. i think the residents are hosting a social after the interview day +1</t>
  </si>
  <si>
    <t>So many programs holding us in suspense this week :/ &gt; RT i just need some schedules plz &gt; I think it's because everyone is just getting back from break</t>
  </si>
  <si>
    <t>What are people wearing to Hofstra social since it seems like there will be faculty? &gt; What makes you think there will be faculty? &gt; the email said something to the effect of "this is a chance to meet residents and the selection committee in a relaxed environment"...given this, though, I'm going to take the "relaxed environment" statement seriously. Probably gonna wear a polo &lt; +1</t>
  </si>
  <si>
    <t>Anyone received any links / schedule for the UChicago interview on Thursday? I got the itinerary but it's been silence since then. The social is tomorrow, also still no links for that.&lt;havent received anything either +2 &lt; just got the social link but still no formal individual schedule</t>
  </si>
  <si>
    <t>Anyone been told yet whether they're in the morning or afternoon group for 1/7?</t>
  </si>
  <si>
    <t xml:space="preserve">For anyone who already had their Duke interview, approx when did the day end? Slash anyone interviewing this week receive any info yet? Thanks! </t>
  </si>
  <si>
    <t>&lt;it ended at 6. it was a long day &lt; also interviewing this week, no correspondence yet</t>
  </si>
  <si>
    <t>Has Missouri sent folks any info re: interview tomorrow? &lt; it's gonna be a no from me dawg +6 &lt; Last I heard from them was 11/25</t>
  </si>
  <si>
    <t>Looool &lt; just got all the info about an hour ago</t>
  </si>
  <si>
    <t>did anyone get infomration for the MUSC interview friday? PC emailed us saying we would get our schedules by Monday at the latest but I have not received anything</t>
  </si>
  <si>
    <t>Same thing happened with December interviews, we got our schedule a day later than expected, but you'll get it soon I'm sure :)&lt;you're right! just came</t>
  </si>
  <si>
    <t>anyone else have no information for the UTSW interview tomorrow? &lt; still nothing</t>
  </si>
  <si>
    <t xml:space="preserve">Which mid-tier programs have strong otology? &lt; UTSW, UCSD, UNC, WUSTL &lt;these are top tier lmao&lt;Miami for sure &lt; Case +1, just hired a bunch of great otologists. I expect them to explore a fellowship relatively soon &lt; sounds like USC added an otologist and is starting an otology fellowship, could be one to look out for </t>
  </si>
  <si>
    <t>plug to also fill in interview impressions for UCSF&lt;also cincinnati please!</t>
  </si>
  <si>
    <t>can someone comment on UT Houston? or fill in interview impressions please+1</t>
  </si>
  <si>
    <t>Please share head and neck flap experience and operative time of any program that you know &lt; would love to see this too +1</t>
  </si>
  <si>
    <t xml:space="preserve">Did everyone receive a post-interview letter from Kansas? &lt;yes look at last year's spreadsheet &lt; Was it an email or mailed letter? I don't think I received anything. Trying not to read too much into this..&lt;mailed dont read into it +1 &lt; Okay thank you!! &lt;She writes hand-written thank you's, I would expect it to take a while to finish, don't read into it &lt; Thank you everyone :) </t>
  </si>
  <si>
    <t>wait so is this different from the hand-written with sharpie 3 foot by 2 foot placard from the chair saying I was ranked to match? that's the one I got. anyone else?&lt;personally did not interview here but pd flew down and visited me at home to notify me that i am ranked to match&lt;While serenading me&lt;OMG so funny , like are we applying for ENT or stand-up, right guys??? &lt; wait, was this not the stand-up chat?</t>
  </si>
  <si>
    <t>For people interviewing at Mayo Arizona this week, did you get a list of your interviewers? I just got the main zoom link &lt; same &lt;when did you get the link? &lt;12/30 - just reread it and there's a social tonight!</t>
  </si>
  <si>
    <t>Does anyone else think the OPDO Signaling survey is excessively long and complex? &lt; sounds like a publication in the works&lt; hard for me to answer their survey when I went 0/5 with signals &lt; I'm surprised the survey didn't ask you to indicate whether you had received an invite from the signaled program, instead just your perceived likelihood of having received an invite without the signal. &lt;yeah, and a big confounder to their study is that they sent the survey out before invitations were done/invitation window closed...those who answer the survey before that time and after that time probably are different.</t>
  </si>
  <si>
    <t>I need some trickle in my life&lt; as someone with BPH, i'd gladly switch places with you &lt; dryer than the desert out here&lt; I didn't send any LOI but I probably should have in retrospect&lt; same, now it seems like most ppl getting off the WL sent them &lt; nah, i sent LOIs to all my waitlists in early december and nothing so far</t>
  </si>
  <si>
    <t>other than wake forest, which programs have a resident continuity clinic? &lt; wut is that</t>
  </si>
  <si>
    <t>Anyone get their schedule for UC Davis on the 6th? &lt;nope+3 &lt; is there any pre-interview social? &gt; yes we were emailed back in december to choose between 2 dates</t>
  </si>
  <si>
    <t>any idea why UVM is ranked so low on doximity? I seem to remember some positive remarks about it on here some time ago. could anyone provide a little more insight?&lt; I don't know in particular, but all rankings are amazingly poor markers of program quality honestly (this seems to be a general rule in medicine and especially ENT)...there are great qualities about every program and I think most people would agree personal fit is the most important factor for your rank list&lt;my home program is like #80 and i can confirm it should be last &lt; lmao&lt;holy cow ... I'm looking at doximity 80's now&lt;honestly wish i could name and shame my home program without getting outted. its malignant af and residents cant operate for shit.+1&lt;sheet&lt; this is scary .... &lt; are you the only applicant from your program? &gt; From researching the program after getting the interview I found UVM has all of the subspecialties represented well, good fellowship matches (Pittsburg Peds, Moffit Cancer Institute HN, Pittsburgh HN), beautiful hospital in a cool location. I am very excited to interview.&lt; i only dropped it because it was 1 resident per year which is smaller than i prefer &lt; thanks for the input everyone! I'm actually super excited to interview, I think the location / people would be a great fit for me, and I am certainly prioritizing fit. I also just want to make sure I have a broad understanding of the programs! It does seem like doximity rankings should not be taken too seriously &lt; can you name the state without being outed? &lt; is there any way to know the doximity 80s without individually counting?&lt; It goes really quick if you realize that the phone app only can fit 7 programs on the screen at a time (so just count in multiples of 7 as you scroll) &lt;Different person but can't wait to drop the name and shame of my program. My co-applicants agree&lt;lol i feel like we may be from the same school... all of the applicants at my program are on the "fuck this place" train&lt; I'm sorry you guys/gals. I love my home program, I switched from a field that had a malignant department at my school, huge turnoff. &lt; if the program is THAT bad is there a way to drop this somehow so us other applicants know? +1 Based off the programs in the 80s I have suspicions &lt; i like surprises &lt;&lt;&lt;&lt;&lt;&lt; Doximity is just a crowdsourced popularity survey where larger programs vote for themselves. It's "rankings" are only an indicator of quality as much as program size indicates quality. Don't read too much into it.</t>
  </si>
  <si>
    <t xml:space="preserve">I think the ranking is based on surveys and programs with less residents per year might be negatively affected by the process of ranking even though they are great programs with really good training. Might even be better training than some bigger programs that are ranked higher. Take it with a grain of salt especially for smaller programs.&lt;Weird question after all this talk about operative experience / capability...what happens to residents who graduate without comfort for solo OR practice..do they get jobs? fellowship? </t>
  </si>
  <si>
    <t>has anyone gotten UTSW zoom links for this week?&lt;not yet &lt;&lt; I don't have any details for Weds interview this week. Gonna mess with my internet stalking game lol. &lt; I see the schedule up but It doesn't show who we are interviewing with when. Is this the same for everyone else?</t>
  </si>
  <si>
    <t xml:space="preserve">  Hey y’all! Just want to put a plug in for dropping interviews at locations you don’t really want to go to. I am on what looks like a pretty short waitlist at EVMS, and they are one of my top choices so I am really hoping something will open up!</t>
  </si>
  <si>
    <t>anyone interviewing at EVMS on Wednesday (1/6) receive info about any resident social event / happy hour?&lt;lol this happened already on 11/11, .. they did say no attendance though, so rest easy&lt;I missed it as well because it was so far ahead, it wasnt even on my radar. Checked my email last week to see when the social would be and saw i missed it...  &lt; was that the thing for all EVMS programs, or was it ENT specific?&lt;ENT specific &lt; wait.. I've been emailing back &amp; forth with the PC bc I thought I'd have a conflict and per her last email she told me the res social would be on 1/5 or 1/7. She also provided 1/12 as an option for me in case another pre-interview social worked better. maybe something changed&lt;apologies, that was an info session, not a resident session&lt; just emailed and Kelly said there would be one and that she will get a consensus tomorrow at the interview as to what day/time works best for everyone</t>
  </si>
  <si>
    <r>
      <rPr>
        <rFont val="Arial"/>
        <b/>
        <color rgb="FF000000"/>
      </rPr>
      <t xml:space="preserve">DId anyone get the EVMS package yet? &lt; </t>
    </r>
    <r>
      <rPr>
        <rFont val="Arial"/>
        <b val="0"/>
        <color rgb="FF000000"/>
      </rPr>
      <t>Yes, interviewed in Early December and received package after interview. Mostly program information with a nice little personal touch. Nothing in the package was necessary for interview.</t>
    </r>
  </si>
  <si>
    <t>Does anyone know what the time frame is for U of Florida interviews?</t>
  </si>
  <si>
    <t>Anyone in an interview asked why they don't have their step 2 score yet? &gt; I was asked if I took it on an interview once (1 out of 14) I took it and recently got the score so was able to give an update.</t>
  </si>
  <si>
    <t xml:space="preserve">It wouldn't be a top 30 program if there was a weakness in H&amp;N.  All the programs named do free flaps, laryngectomies and operate on post radiation salvage patients (fistulas, complications and long hospital stays).  </t>
  </si>
  <si>
    <t>Seems like a lot of the top 30ish programs are super H&amp;N focused...what places are less overwhelmingly H&amp;N?&lt; hopkins, mayo clinic, utsw, cinci?, UW, ucla</t>
  </si>
  <si>
    <t>UW def has at least some h*n focus with futran</t>
  </si>
  <si>
    <t>do any of the programs that people dropped last week still have open slots on the scheduling platforms? ie MCW, Duke, U Chicago, or any others&gt; Duke has no available dates left on the eras scheduler. i'm waitlisted at MCW and UChicago</t>
  </si>
  <si>
    <t xml:space="preserve">anyone know how to use rezrate for interviews?&lt; keep the schedule they provide on Rezrate open, each meeting will have its own link. </t>
  </si>
  <si>
    <t>anyone interviewing at Mayo Clinic Arizona know who their interviewers are? same question but for Utah? &lt; no for either &lt;assumig its all faculty to mayo since there's only 10</t>
  </si>
  <si>
    <t>Has anyone gotten any information from Missouri about the interview on Wednesday? &lt; nothing here +3</t>
  </si>
  <si>
    <t>Random Musing, but...was anyone rejected by UCSD? I got WL but unsure if that was just everyone &lt; also what's their interview strategy? lots of ppl from my school with no connection got II&lt; idk if that necessarily means anything unique. They probably targeted people they liked &lt; i received no communication from them (prob silent rejection)</t>
  </si>
  <si>
    <t>for those interviewing at Vermont this week, has any information been sent out? I see the "schedule" on Thalamus, but otherwise I havent heard anything</t>
  </si>
  <si>
    <t xml:space="preserve">Does anyone know if the UNC-research applicants are also in the applical pool for the clinical spots? &lt; they have separate interviews on the day of for the research track. though if you do research track you are interviewed for both clinical + research at the same time. </t>
  </si>
  <si>
    <t xml:space="preserve">For anyone that completed  2 back to back interviews (first end and second start time the same/overlap), how did you manage? &lt; it was tough. do yourself a favor and get good rest, drink water, and be very prepared. preparation leads to success = less energy spent when on the hot seat &amp; more ability to be yourself. &lt; did you tell the first interview that you needed to leave right at X time or have two screens going or..? &lt; if they are both on the same platform, you can't be on two at the same time, even on different screens (e.g. for zoom, can only be in one meeting at a time) &lt; they were back to back but separated by an hour for me </t>
  </si>
  <si>
    <r>
      <rPr>
        <rFont val="Arial"/>
        <b/>
        <color rgb="FF000000"/>
      </rPr>
      <t xml:space="preserve">The am/pm slots probably led to unintended consequences. </t>
    </r>
    <r>
      <rPr>
        <rFont val="Arial"/>
        <b val="0"/>
        <color rgb="FF000000"/>
      </rPr>
      <t>&lt; What does this mean? &lt; ye, though I personally never scheduled it that way despite the oppurtunity to. Too much strain. Appreciate the consolidated interviews. &lt; how would you guys go about this if this is the only way to schedule them back to back? Still do it and hope the first ends on time? &lt; I have one day where I have two back to back (AM and PM). I out of courtesy told the AM PC about this, and she accommodated my schedule to finish as early as possible, which was so sweet. So now i have an hour in between. &lt; okay! was debating whether or not to tell PC about this but will reach out and see if they can accomodate &lt;I asked what the interview times would be for both interviews to check there wouldm't be overlap (wouldn't do this if you have more than 15 min of overlap..too stressful..was eventually able to move one of my interviews so it wasn't an issue&lt; AM/PM slots *probably*led to more "hoarding"&lt;Yeah self-admittingly, I scheduled two interviews in one day because I had to</t>
    </r>
  </si>
  <si>
    <t>is the resident social for utsw on wednesday for all of the interview dates? confused by their email - they mentioned 2 dates. I was just going to tune in on the date the night before my interview&lt; oh good point, thanks! &lt; just confirming, isn't the new social date on the SAME as the interview? just in the evening time afterwards?&lt;emailed the PC and she said you can attend either social, doesnt matter the interview date you have</t>
  </si>
  <si>
    <t xml:space="preserve">&lt;&lt; wait, I'm confused on the days for the social now. And where are zoom links? </t>
  </si>
  <si>
    <t>UW program info said a resident was fired in past 5 years, anyone know why? &lt; No residents were fired. One resident switched to the backfilled spot at WashU when they expanded to be closer to SO &lt; its alright, no one will know the difference &lt; You can switch residency programs?? &lt; pretty rare depending on attrition rate and if there is an open spot somewhere else. More common in fields like gen surg with slots opening up left and right&lt; gen surg would be so shitty</t>
  </si>
  <si>
    <t>Out of curiosity, is anyone bringing up the fact that you signalled a place during the interview if you get the opportunity? &lt; I have not&lt;I did when asked why did I apply to the program &lt; i'll take every opportunity to tell a program i'm committed and want to be there. anything that could get me ranked higher &lt; thanks for the input friends!</t>
  </si>
  <si>
    <t>Just cancelled an interview at OHSU for 2/22, hoping I can make someone's New Year's wish come true :) &lt;maybe they'll resurrect me from the rejection pile, they'd be a New Year dream &lt; my wish is to become the dream stone &lt; i renounce my wish +1 &lt; haha wish I could unwatch that movie +2&lt; but you would have to renounce that too</t>
  </si>
  <si>
    <t>The trickles are real! Two days and two invites...WOW &lt; congrats! where at?&lt; Dartmouth and Stonybrook! And thank you!</t>
  </si>
  <si>
    <t xml:space="preserve">haha i received 1/27 &lt; same. must have released a lot of IIs.+1 </t>
  </si>
  <si>
    <t>Stony Brook II, ERAS, 1/11 PM only open</t>
  </si>
  <si>
    <t>same, except for 1/22 only &lt; oh darn, that would have been better for me haha &lt; i might be able to swtich, let me just check some things &lt; wow that would be clutch, actually the PC just offered me 1/22 as well! &lt;yay! see you then&lt; was offered 1/22, just declined &lt; can someone tell me about this program lol +1&lt;New program will have a full complemet of residents this coming yr with 1/yr. They are growing but slowly. Only one attending/specialty with no facial plastics, allergy, or sleep. Brand new PD.</t>
  </si>
  <si>
    <t>it is frowned upon &lt; nope, got an II after reaching out along with my mentor to a PC/PD at another program &lt; just like literally everything else, it varies. Some PDs will dislike, others won't even read, others will read and think oh these are interesting reasons they want to come here and take a second look, stop making blanket statements plzthx</t>
  </si>
  <si>
    <t xml:space="preserve">Anyone have any luck emailing PDs of places they were waitlisted to get an IV? How about emailing PDs of programs you haven't received any communication from? &lt; sent 5, got one "i'll review your app" followed by rejection (lol) and one "you're on our WL" followed by invite and ghosted from the rest &lt; nice results! At least one additional invite from that effort &lt; sent two, got two II from top 20's. I had someone reach out to both, and I think that was probably what brought my app to the PD's attention. I only wrote the email because I didn't want to be lazy and let others do my work. &lt; i got two IIs from places I was waitlisted at that I sent letters too (didn't have anybody else reach out on my behalf). also got silence from many other places that I sent emails to, so definitely varies. </t>
  </si>
  <si>
    <t>Wow, I thought emailing pds would be annoying and frowned upon. I just had a mentor reach out.</t>
  </si>
  <si>
    <t>I had a great interview at one program that I really liked and offers everything that I'm looking for - incredible location, strong research, supportive faculty. I loved the vibes of the program. However, I also have interviews at other top tier program with great attributes, but haven't gotten the same vibes. How much stock should one put on gestalt? &lt; everything &lt; agree, I'm writing detailed post-interview impressions but generating a running, tentative rank list based on gut impressions. &lt; Go with the gut. Program "tiers" are meaningless if you wont be happy there. Almost every program will offer good training and help you get to where you need in your career. Rank in order of your personal preferences, not doximity's.</t>
  </si>
  <si>
    <t>Here I am, still trying to get off of WashU's waitlist</t>
  </si>
  <si>
    <t xml:space="preserve">Did anyone else get an email from the UCSF residents about a social tomorrow when you're actually interviewing next week and not tomorrow? &lt; yes! &lt; if you could respond to them and let them know, that would be super helpful! They told us in orientation meeting tonight that they were sending us an email about tomorrow so I'm assuming they sent to the wrong group and don't know that </t>
  </si>
  <si>
    <t>Really hoping for a swap: anyone willing to swap their Stanford 1/12 AM slot for a PM slot? I would be forever grateful (sbbh@bu.edu) and in SWAP tab! Thanks sooo much!</t>
  </si>
  <si>
    <t>Just FYI, applicants and programs can also change their mind between telling you something and submitting the rank list...aka it is NOT a match violation to say you ranked someone/program #1 then change your mind and not tell them. &lt;Most programs do not actually say you are ranked to match and then change it.. by that point the lists are submitted.. I Think applicants are more likely to be still switching around their list, but if you aren't ure thne just don't send anything.. pretty simple &lt;Programs assume applicants lie about ranks, applicants should do the same.</t>
  </si>
  <si>
    <t>For those at strong programs with more home applicants than spots, has the department provided any guidance or reassurance about match? Seems like even if we are all great applicants it hurts us &lt; they reached out to some of us who needed extra help to strategize on how to get more interviews (e.g., advocation) &lt; for rank itself, is it unreasonable to ask them to be transparent about who they will be ranking to match so we can further more directly advocate for ourselves (love letters)? &lt; So much uncertainty and hard to give that sort of info. For example, the 1 home student who the program ranks the highest may actually prefer to match elsewhere. Also, probably best not to do anything uncustomary. I'm in the camp of just following your preferences (rank programs according to your preference, send your love letters, etc.) &lt; honestly just hope they don't ask me my preference so I don't have to say that I haven't decided yet</t>
  </si>
  <si>
    <t>If they outright told you that you are ranked to match I believe thats a violation? But,if my program told me that I would never snitch =).  &lt; I don't think it's a match violation if they tell you that you're ranked to match. They're just not allowed to ask how you're ranking them +1 &lt; You can't ask how they are ranking you, that is a match violation. They cant ask how you are ranking them, that is a match violation. They can tell you that you are ranked to match (without prompting). You can tell them they're your number 1 (without prompting). &lt; They can also tell you that you're ranked to match and then you go unmatched. It happens. It's not a match violation to lie. &lt; it 100% is a match violation to lie. or to coerce. or to manipulate. whether or not it gets reported and becomes actionable is another story. but an applicant or program can certainly volunteer information about match in any way as long as its not forced. as an applicant, you can certainly ask and they can just choose not to volunteer. they might be offput by the question but it is match legal. it becomes a bit more shady when programs ask because its more likely to be coerced in that setting.&lt; Programs can 100% tell you that you are ranked highly or ranked to match.. there is a link to policy on last years spreadsheet.. they are not supposed to ask you where you ranked- you can also tell programs where you are ranking #1</t>
  </si>
  <si>
    <t>except there are new fellowships being created every year.  the ACGME and Nat Board of Med Specialists doesn't put a cap on those...except the two year Otology Fellowships.</t>
  </si>
  <si>
    <t>given that this is slated to be the most competitive class of entering interns in the history of the otolaryngology match (based on number of applicants/spots), do you think that will translate to a harder time matching into competitive fellowships 5 years from now? &lt;worry about getting in first&lt;Okay you didn't need to be a buzzkill lol &lt; the n won't change. still 330 spots or whatever. maybe holistically our scores are "better" (doubtful tho) but residency is a hard reset imo &lt; +1</t>
  </si>
  <si>
    <t>&lt; if it helps, a portion of us will be siphoned to 7 year programs LOL &lt; The number of residency spots is the same so it doesn't matter how many people apply-- so fellowships should not be more competitive</t>
  </si>
  <si>
    <t>anyone feel like they took a research year and got a couple more pubs but didn't really help them get more II's</t>
  </si>
  <si>
    <t>Under the tab of program info, could you guys post the head and neck flap experience for each program and how long the flap cases take?</t>
  </si>
  <si>
    <t xml:space="preserve">Who's ready for some trickle tomorrow &lt; let it rain &lt; 🌧🌧🌧&lt; pour &lt; RAIN. ON. ME. &lt; idk who you are but i hope to match with a fellow lady gaga lover&lt; LOL I'm OP...not a lada gaga lover; just gay &lt; excuse you, was referencing ariana grande&lt; Oh ok ok. She's a vibe, sorta. I'm partial to female R&amp;B personally tho (AND THREAD IS JACKED) </t>
  </si>
  <si>
    <t>I could use a couple trickles  not on 1/9 &lt;All programs interviewing on 1/9...I am free 1/9...sincerely, ME &lt;I think you should reach out to 2-3 programs that youre interested in to let them know that you're interested and that you're available to interview. They're not tryna leave a spot open and would feel assured giving it to someone they know can make it for sure &lt; dear programs, I'm free all of january :^)</t>
  </si>
  <si>
    <t>Anyone interview at UIC yet for an am session? did it actually end on time?</t>
  </si>
  <si>
    <t>Yeah, I think it ended pretty close to right on time, though some students finished early because their  interview "break" periods were their last interview slot</t>
  </si>
  <si>
    <t>For interviews that have been scheduled on Thalamus, do interviews also occur on this platform? &lt; So I just looked at Thalamus because I was wondering the same ( I have two interviews this week that were scheduled via thalamus but I havent heard anything from the programs since invite). If you login to thalamus and click "schedule --&gt; my schedule", there are several video sessions for the day of my interview with one of the programs, with the options of joining the session. it also lists who I will be interviewing with. must depend on the program. Nothing available for the interview on friday though</t>
  </si>
  <si>
    <t>&lt;depends &lt;how/where can you see the interview schedule if it's on thalamus? &lt;Login and look at the schedule tab at the top</t>
  </si>
  <si>
    <t>Vandy and Michigan but that's like a top 5 :)</t>
  </si>
  <si>
    <t>Which of the top 30 programs are the most well-rounded?</t>
  </si>
  <si>
    <t>tough question-- they are top 30 because they are large programs with lots of faculty and likely all pretty much well rounded .. you probably need to be a little more specific as to the exact domain you are interested in</t>
  </si>
  <si>
    <t>what is the lowest someone knows of people falling on their rank lists in the past. Aside from not matching with x interviews do you know people who fell in the teens of their rank lists for ENT? &lt; Matched my 11 last yr &gt; dang is that common &lt; someone made a nice plot with old otomatch data. Looks uncommon. &lt; It's uncommon. Based on last yr data, of those who match ~70% match top 3 ranks, &gt;80% top 5. So you're likely to match high.</t>
  </si>
  <si>
    <t xml:space="preserve">People fall all the time... just do your best. Worrying just decreases your wellness!&lt;how far do people "fall" &lt; My friend fell to 13 out of 17, another to 6out of 10. Year before me three people matched at number 1.  All very similar applicants. </t>
  </si>
  <si>
    <t xml:space="preserve">what schools have the most powerhouse home applicants this year? </t>
  </si>
  <si>
    <t>&lt; I feel like it's always the same schools because of robustness of the research and the systems they have going&lt; My money is on sinai and vandy. &lt; at a powerhouse / high rank school with &gt;1.5x applicants/home spot  and I can assure you we are sweating. Mainly because we don't know if the top will get ranked high everywhere and the rest of us despite being great will just fall really low&lt;I'm at a low-tier school and we're doing really well. I don't think being at a powerhouse correlates with application success &lt; FWIW Vandy, Hopkins, Sinai, UCSD, and Cincy had the best matches last year from their med students  &lt; how many interviews is really well? &lt; what kind of question and answers are these? how is any of this quantifiable or objective? all you can say is generally across the board oto applicants are very strong and there certainly is a trend that students at top 10-25 programs tend to match at a higher percentage and top 10-25 programs seem to take more students from similar programs. but there are exceptions either way.</t>
  </si>
  <si>
    <t xml:space="preserve">Those are all cases graduating residents should feel comfortable doing from most programs barring some weird circumstance (ahem covid). Probably not many generalists doing a bunch of rhinoplasties given how competitive that market is and it's hard to get those cases if you don't have "plastic surgeon" on your wall. But a basic septorhino is within the scope. Physically DOING a CI should be within your scope, however again it;s not so simple to set up a CI program and have good audiologists who know what they are doing etc unless you a doing a fair amount of them which is much more likely if you're fellowship trained. So there is a logistics component. As you are 5-10 years out, unless your are routinely getting these cases referred, you may not be as comfortably down the road. Obviously ALL of the above cases have caveats. I don't think most non H&amp;N people want to get involved in crazy parotid malignancy that's stuck to everything or a frontal sinus disaster requiring a Draf III. But the essentially of all subspecialties should be within the realm of your surgical abilities. </t>
  </si>
  <si>
    <t>Another "operative experience" question: I understand that different programs have different levels of operative experience and autonomy. My question is, is there ANY program out there where it's possible to graduate and be able to do every ENT operation (within reason)? For example, are there programs out there where residents can leave and be able to do neck dissections, thyroids, cochlear implants, thyroplasties, rhinoplasties, parotids, and full sinus surgery including frontals WITHOUT fellowship? Or, is it more typical for programs to each have a few of these operations where graduates are good with, and others where graduates aren't as strong with? (i.e. does each program have a certain "skillset?") &gt;  n =1 but I've seen some Iowa-trained attendings doing H&amp;N flaps plus complex ear cases without fellowship training &lt; Recent graduate I feel comfortable doing all those procedures you mentioned except rhinoplasties. I dont think thats abnormal. &lt;what about functional rhino? &lt; I learned to do them I just feel the nuances escape me and its better suited for a FPRS guy. I feel I can do the other surgeries as well as a fellowship trained person albeit maybe slower &lt; I'm a chief resident right now.. all those cases (except rhinoplasties) I can do alone right now.. there are caveats to that- as in, if they are super complex or something I certainly would not be comfortable, but for a standard version of any of those cases, I would be fine.  Although I don't know about actually doing a CI since I imagine you would need a lot more infrastructure postoperatively, but the surgical steps are not too bad to be honest.. a mastoid is very standard and then the facial recess is the part to be careful at.</t>
  </si>
  <si>
    <t xml:space="preserve">honestly, this is probably more dependent on the individual than the program. I think a lot of programs provide the opportunity to be able to do all those cases independently after graduation, but people have varying degrees of comfort of graduation for certain cases. The expectation for residency training is that those are all cases people should be able to do after completion of residency. The other issue is that you can be  comfortable doing a routine cochlear implant, but what if your first cases starting out has aberrant anatomy or you get into a complication. That's really what fellowship is for, to be able to do hundreds of the same cases so you are prepared when things don't go as expected. BTW, out of all the cases you listed, I think the only one people don't expect you to be comfortable with is maybe CI. Those are all basic chief level cases. I think your question would more apply to free flaps, endoscopic skull base resection, translab, etc. </t>
  </si>
  <si>
    <t>People at sub 13 interviews, how are you feeling/coping?</t>
  </si>
  <si>
    <t>at 11, I am counting my lucky stars. focusing on gratitude, focusing on what I love about these programs, and focusing on doing a great job at the interviews&lt; at 6...feeling the same way +1 &lt; I have less than 13 but thought I was in a good place....until I read this comment +3. But I think just staying positive is getting me through.&lt; i feel like there's a good chance i'll match at my home program or where i did virtual aways so i'm not really worried about the number of interviews i have. i assume most programs wouldn't rank me highly if i didn't have some sort of connection anyways &lt; at 7 here, trying to stay optimistic and telling myself i'll probably match at my home program if I fall down my rank list (not ranking my home program high)</t>
  </si>
  <si>
    <t>Anyone have any inside information on the likelihood of meetings happening in person this year? (especially Academy. I know COSM is online) &lt; They said theyre still planning for LA in person for academy</t>
  </si>
  <si>
    <t>It finally hit me that soon I'll be ranking places/where I'm going to live for 5 years without having even visited the place &lt; Yup! Scary. My running rank list feels so off. Q to the other peeps. If you got your second dose of the vaccine by end of january and it takes about 14 days after the second dose to kick in, whats the chances of you checking out a few of the main cities your considering? (Difficult question i know b/c endpoint is clinically detectable disease not infection and infectivity.)</t>
  </si>
  <si>
    <t>ms3 here did people buy super fancy stuff ( web camera and microphones) for interviews? I have a 2015 macbook and zoom quality isnt best. wondering if I should hit some holiday deals &lt; 2015 macbook pro + ring light is all i had and seems fine &lt; i got a 1080p logitech webcam and it makes a difference... but speculating on what's going to happen for next year's application cycle is a bit early at this point &lt; I used a logitech 1080 too, ring light, and Yeti microphone and have gotten multiple comments from interviewers that my picture quality was the best they had seen</t>
  </si>
  <si>
    <t>I got a ring light and it definitely makes the image quality much better! &lt; +1 &lt; Got a Logitech webcam and Yeti Snowball microphone, planning on getting a Ring light as well &lt; happend to get a new lenovo laptop, and the camera quality looks nicer (compared to the blurred pixelated camera I had before). Honestly, if you're worried about image quality, i'd go with a webcam instead. The built in camera on my new laptop still lacking, and not worth buying a completely new laptop just for 1 function.</t>
  </si>
  <si>
    <t>anyone hear bout the UTHSCSA interview schedule for tues? &lt; i so desperately hope this is a fake school..oh man that would be very funny &lt;San Antonio</t>
  </si>
  <si>
    <t>Slow Year &lt; +1 &lt; lol</t>
  </si>
  <si>
    <t>Anyone with a Missouri interview this week get any info? My last communication was in November &lt; Same, haven't received anything yet</t>
  </si>
  <si>
    <t>for anyone who interviewed at UW, did they send you the names of your faculty interviewers beforehand? i haven't seen anything yet &lt; nope &lt; PD said during interview that they chose not to do that since last minute changes can always happen</t>
  </si>
  <si>
    <t>Anyone interviewing at Minnesota, has anyone received an individualized interview schedule yet? &lt; Nope</t>
  </si>
  <si>
    <t>Anyone get any info on the UTSW interview on Wednesday? &lt;nope</t>
  </si>
  <si>
    <t>if im a crunchy granola hippy, what programs would i fit in at? - UVM - multiple attendings have gardens - grow vegetables, make honey, have chickens, very cool vibe, ate the biggest radish I've ever seen brought by an attending during my sub-I &gt; Colorado, UC Davis &lt; OHSU &lt;Dartmouth</t>
  </si>
  <si>
    <t>this might be my favorite question of all time on here +1</t>
  </si>
  <si>
    <t>Besides from the package with the goodies from Mayo was there anything else sent via snail mail. Read that I should have a packet and I'm not sure if I haven;t gotten it yet&lt; i dont think so&lt; me thinks the packet she was referring to was the orange envelope that said "do not open"</t>
  </si>
  <si>
    <t>the "do not open" packet should have been with the rest of the swag in the same large package</t>
  </si>
  <si>
    <t xml:space="preserve">What is the most interviews people are planning on doing? - someone is definitely going to break the record this year &gt; I hade 6 interviews early on that I didn't feel comfortable dropping and then 15 programs I really like so I am doing 21&lt; i'm doing 28. similarly had some early on that are going to be on the bottom of my list but didn't feel comfortable dropping at the time </t>
  </si>
  <si>
    <t xml:space="preserve">Good thing interview hoarding doesn't exist in ENT &lt; +28 &lt; srsly plz give some up </t>
  </si>
  <si>
    <t>Happy New Year's Everyone! Rooting for y'all. Here's to us hearing good news this Marc +1</t>
  </si>
  <si>
    <t>I got an UTSW II! Some good news to end a shit year. Trying to reschedule one of my interviews, but if it doesn't work out, might have to cancel (I'm current on ten, I swear I'm not a hoarder) &lt; Happy for ya :)</t>
  </si>
  <si>
    <t>Congrats, what are you trying to reschedule? &lt; I was trying to reschedule Einstein, but it turns out I've got a morning interview and the UTSW is afternoon, so I'm doing both the same day. Yay 11 hours of interviewing</t>
  </si>
  <si>
    <t>what's the best way to gauge resident operative experience? whenever i ask residents on interview day they all say the same thing about graduated autonomy blah blah blah. i want to go to hopkins but have heard some negative things on otomatch and idk what to trust. where do i find the truth. fwiw i want to be a researcher and chair but also want to be a badass surgeon and don't want to shoot myself in the foot by going somewhere that wont give me the best training &lt; if you want to go to hopkins then i think you already answered your question lol. i don't think anybody would say you are shooting yourself in the foot by going there, especially if you are interested in research/chair position.&lt;getting similar responses as OP..have been telling myself there's two tiers: sufficient op experience and excellent op exerience. I trust that is the nature of this field. Excellent experience is great but will likely also feel like a lot more work. Nothing excellent is easy. So up to you in the end &lt; This excellent advice. Well said. &lt; I think its been established on otomatch that among the high tier academic institutes, hopkins typically provides the worse operative training. it is still probably "sufficient" but is worse than surgical training at other similar programs which are closer to "excellent" &lt; out of curiosity, is excellent training in all aspects of ent THAT crucial given fellowship especially at a great place is where the actual training in your future field will happen &lt; That's the point, it's up to you and what's important to you. &lt; If you're sure you're going to do a subspecialty fellowship and NEVER practice any general ENT (ie get an academic job where you wont see complaints outside your narrow field) then it doesnt matter &lt; Regardless of what subspecialty you are, even in academia, all Otolaryngologists practice some general ENT. When you are on call you are taking general ENT call, and you are expected to be competent in general ENT. When you are starting out, you "build" a practice. Take, for example, FPRS. Most FPRS people I know, especially in private practice, have a general ENT practice early in their careers until they have sufficient volume to only do FPRS and pay the bills. If you only want to be a facial plastic surgeon or H&amp;N cancer surgeon or otologist and not learn and practice the other aspects of ENT, don't go into ENT. &lt; don't tell me what to do &lt; Also completely wrong the otologists only see ear complaints, rhinologists see only nose complaints where I am and anyway they know how to work up the general ENT stuff just not comfortable doing any procedures outside the subspecialty &lt; See earlier point about call. if you're in an academic institution, even if you are hyper-subspecialized you will still be part of the general call pool. You can still be handling trauma, airaway emergencies, postop complications or other stuff overnight outside your specific subspecialty. &lt; it's true, at my large academic institution whoever is on call (e.g. otologists) come in for airway emergencies and you bet they better know how to handle those cases!</t>
  </si>
  <si>
    <t>&lt; I think people are receiving trickles just not posting/updating them on here. I received 2 (dropped one) and didn't post personally +7&lt;got a tricle, didnt post... Most ppl are not posting trickles +3 &lt; ah. welp</t>
  </si>
  <si>
    <t>Anyone able to switch with me for Maryland on 1/13. I have PM currently but would prefer 1/13 AM. I am short on interviews and have an interview for Arizona same day that is PM so hoping to make them both work. If you can help out I would really appreciate it! Hope you all are well. Number in swap tab.</t>
  </si>
  <si>
    <r>
      <rPr>
        <rFont val="Arial"/>
        <color rgb="FF000000"/>
      </rPr>
      <t>https://hopkinscme.cloud-cme.com/course/courseoverview?P=5&amp;EID=30014</t>
    </r>
    <r>
      <rPr>
        <rFont val="Arial"/>
        <color rgb="FF000000"/>
      </rPr>
      <t xml:space="preserve"> If interested and available, this is a virtual CME course in general otolaryngology topics at Johns Hopkins that is $35 for medical students to attend.  &lt; wish they wouldnt ask med students for money +1</t>
    </r>
  </si>
  <si>
    <t>I see that it is 35 for residents and fellows but where does it say medical students pay that amount?</t>
  </si>
  <si>
    <r>
      <rPr>
        <rFont val="Arial"/>
        <color rgb="FF1155CC"/>
        <u/>
      </rPr>
      <t>https://www.aamc.org/media/39876/download</t>
    </r>
    <r>
      <rPr>
        <rFont val="Arial"/>
        <color rgb="FF000000"/>
      </rPr>
      <t xml:space="preserve"> &gt; so I guess this shows that there are 200 more applicants this year. and also interesting looking at the gender breakdown... only 35 more females applying this year and ~170 more males</t>
    </r>
  </si>
  <si>
    <t>Why are these numbers difference from the eras file? 53 applications per student is much lower than the 77 quoted in that &lt; I dont know what you're talking about, but did ERAS look at all students in all specialties? This link is 2020... here is 2021 https://www.aamc.org/data-reports/interactive-data/eras-statistics-data&lt; oh yeah that's the eras file i was referring to</t>
  </si>
  <si>
    <t>Fun fact of the day: collectively, over the year, we have accidentally clicked the new sheet tab over 600 times as a group. I just deleted sheet 657 and 658. We have 29 sheets present now. I'm sure a few were purposefully created and then deleted on purpose, but I guarantee most were on accident. Happy Thursday everyone!</t>
  </si>
  <si>
    <t xml:space="preserve">why would anyone think that PDs do things to make applicant's lives easier or less stressful? they want less work on their end and this is the clearest example of it. &lt; would it really decrease the amount of work though? I think if they wanted to decrease the amount of work, they have to limit the number of applications per person. If they intended it to decrease the amount of work, not well thought out. &lt; Perhaps a bit hasty to suggest that an article by one program director accurately reflects the opinions and motivations of all PDs in Oto &lt; peer reviewed article means peers and editors (ie journal leadership) looked at it and thought it was good enough to publish. yeah maybe not a wholesale endorsement of all PD's in Oto but I would say its not just one random PD's thoughts, and probably represents a decent portion of PDs &lt; The peers taht acted as reviewers for this article are likely 2 or three of the authors' friends.  a single article is a long way from a consensus among PDs. especially true since all authors are from a single  institution with only one resident per year.  interesting idea, but not likely to get implemented in 2021. &lt; I think it would help with interview hoarding. It would probably divide applicants and programs by tier more. </t>
  </si>
  <si>
    <t>reminder to update the name and fame for swag/gifts!</t>
  </si>
  <si>
    <t>This is a terrible idea lol. Put caps on stuff, sure, I totally see the argument for that, but caps still allow people to hit the cap. Having only 12 possible dates puts a HUGE limitation on being able to schedule the 12 you want, and might make it that even though you get 20 interviews, you can't hit your cap of 12. It's also not good for programs. People who are highly interested might not be able to interview there. And the "signal" you send of interest only comes POST application submission. Who's to say people don't just interview because it was a date that worked? Application caps make the most sense, interview caps make some sense, but this is nonsensical&lt; +1
From a Canadian perspective, our interviews all fall between a 21 day period (15 weekdays) and programs coordinate to allow us to go coast-to-coast from Vancouver and work our way across the country to Halifax. This has been the way it's always been done. &lt; There are significantly more programs in the US than in Canada. Something like 90-100 non-DO programs. &lt;118</t>
  </si>
  <si>
    <r>
      <rPr>
        <rFont val="Arial"/>
        <color rgb="FF000000"/>
      </rPr>
      <t xml:space="preserve">Interesting article on a national interview calender w/ only 12 dates: </t>
    </r>
    <r>
      <rPr>
        <rFont val="Arial"/>
        <color rgb="FF1155CC"/>
        <u/>
      </rPr>
      <t>https://jamanetwork.com/journals/jamaotolaryngology/fullarticle/2774503?guestAccessKey=c2a42858-7492-44a9-9913-b6448175d0cb&amp;utm_source=silverchair&amp;utm_medium=email&amp;utm_campaign=article_alert-jamaotolaryngology&amp;utm_content=olf&amp;utm_term=123020</t>
    </r>
  </si>
  <si>
    <t>&lt;wow this is the most paternalistic solution to interview hoarding that i have ever heard. "Limiting interviews to 12 dates puts a cap on the number of interviews an applicant may accept while allowing programs to tacitly coordinate dates." just another way to shift the power balance away from applicants and towards programs. it wasn't enough for them to suggest an interview cap. they want programs to strategically be able to schedule on the same dates to limit what interviews applicants can attend. really sad that this is how some programs think &lt; I think it makes interviews performance more important and I would be for it. &lt;are they suggesting implementing for current cycle?&lt;how could that possibly be what they're suggesting lol?+1&lt; they might have been suggesting for this cycle, but thankfully jama oto takes 6 months to review so we didn't have to worry about this &lt; not sure specifically how it would play out, but wondering if some weird unexpected things could happen. I wonder if a handfull of people will get pushed to very low numbers of interviews. I also wonder if for those people who "earned" their "higher tier" interviews, if they would be forced to cancel a large number of them.&lt; every year over a hundred people end with 0 interviews so I doubt it would go lower. &lt; Where did you get the number for over a hundred people getting zero interviews? Amount on prelim eras data and amount of nrmp data &lt; there is no evidence to suggest that programs would coordinate dates with each other. This would never happen the way it has been theoretically proposed. &lt; Actually, think they will coordinate in a negative way even! For example, on the gen surg side, suspecting these two NY programs choose same dates to force applicants to choose one, maybe unintentional, but think they like the outcome.&lt; data from last year: around 70 us md and 300 total applicants did not submit ROL you can surmise that they did not receive an interview from that with a handful of " prank applications " match rate is truly well below 50% "</t>
  </si>
  <si>
    <t>https://www.aamc.org/media/39876/download</t>
  </si>
  <si>
    <t>been seeing a lot of rochester drops, just wondering if anyone has been getting those trickles? holding out hope from the waitlist here &lt; I got one and dropped it, hope you get it! &lt; thanks friend! could definitely use the good vibes lol&lt;I got a Rochester drop</t>
  </si>
  <si>
    <t xml:space="preserve">I'm still hoping for a Kentucky drop. I'm shocked that no one has dropped it. &lt; same, also surprised that i haven't seen many mississippi drops. was hopeful for that WL since it wasn't particularly huge. i chalk it up to them having dates that don't overlap too much&lt; Yea I looked at last year's waitlist and there was  ton of movement for kentucky and I was very hopeful. Now I have no hope  &lt; i think we all got waitlisted for kentucky lol &gt;&gt; is kentucky really good?&lt; no but it's better than not matching imo &lt; "imo"&lt;I might want to be there hence why i was hopeful &lt; lexington is pretty chill </t>
  </si>
  <si>
    <t>Did anyone get their box from Hopkins? Mine might have gotten shipped to the wrong address, curious what's inside / if they have anything like Mayo's "Do not open until interview day" thing&lt; not yet &lt; what was in mayo's box?&lt; a really nice coffee mug and a phone car holder and a secret package that said not to open &lt; OP here, hopkins PC said there is no secret package, just swag</t>
  </si>
  <si>
    <t>&lt;So USPS has been delayed (two care packages came a month later for me). I was going crazy trying to read into whether they didn't like me or something haha</t>
  </si>
  <si>
    <t>so is the UTHouston PD stepping down? why does their social media posts keep saying its their last day at XXX hospital? &lt; At the interview they said Dr. Alexander is moving to a different institution and the former APD (Dr. Yao) will be taking over as PD</t>
  </si>
  <si>
    <t>Does anyone know if Kaiser Oakland ENT gets free lunch? Or gets lunch served to them?&lt;wait what??? &lt; If anyone learns of this being a thing at any program, plz share</t>
  </si>
  <si>
    <r>
      <rPr>
        <rFont val="Arial"/>
        <b/>
        <color rgb="FF000000"/>
      </rPr>
      <t>would love to know this!! haha interviewing there in a couple weeks and already very excited! &lt;</t>
    </r>
    <r>
      <rPr>
        <rFont val="Arial"/>
        <b val="0"/>
        <color rgb="FF000000"/>
      </rPr>
      <t>interviewed there and i dont remember them saying this but i could be wrong. keep us posted</t>
    </r>
  </si>
  <si>
    <t>What is the timing for the MUSC interview?&lt; 9am to 4pm</t>
  </si>
  <si>
    <t>anyone get info for san antonio or uc irvine for next week? &lt; no for irvine, but it's still early</t>
  </si>
  <si>
    <t>Current interns/residents: Anyone want to share their anecdotal experience on how/why they think they matched with &lt;5 Interviews? &lt; +7interested &lt; not a resident/intern, but saw this cell was empty for a few days, thought I might share a few tidbits from one of last year's graduates: step 1 score below average but within range, lower evals compared to the other sub i, PS a bit messy, took a year off for research w/ modest productivity, upper tier medical school, interesting volunteer work, &lt;5 interviews. I found them to be amiable in person, so thinking not the strongest on paper so didn't make it pass the application review, but made a reasonably good impression during interviews. &lt; yeah great question and am interested in response but according to the outcomes from 2020, only 26 ppl matched with &lt;5 interviews (vs 36 who did not match). there's so few of them that its possible none will read otomatch or see this. we may not get any responses&lt; i took a research year so some of my buddies matched last year. one of them matched with less than 5 interviews at the program he did an away. strong applicant but nothing that really helped him stand out on paper, but he's a personable guy and i'm guessing ranked his away program number 1, which was a mid/upper tier school</t>
  </si>
  <si>
    <t>Lower evals? My program gave all of us a hundred &lt; program probably uses coded vocab in the chair's letter. you see sub i evals and they're probably positive for everyone. but those letters are typically confidential and just like the dean's letter, i'm sure there are certain "positive" words/phrases that mean specific things &lt; exactly, I've seen this personally and can confirm (talked about evals with my classmates lol), especially from those people in the know (e.g., the chair or PD may be more aware of current trends in residency application like using coded language: oustanding vs excellent vs great vs good, also content/phrasing can be a huge difference).&lt; Now i'm very curious about my  truepeformance... &gt; yep, also have been told by a few different attendings (some non ENT) that they have to put certain phrases and positive language in their evals since med schools want everyone to do well and need to fill the dean's list but when it comes to the letters that you waive your right to see, those can be very different and as a PD when you see 3+ letters from the same PD from the same program, you can tell how they really rank their own students. &lt; I honestly would do the same too. You want others to take your recommendation seriously.&lt; disappointing to not know your true eval. living in a world where that's not known is silly. &lt; yeah, its hard. you kinda know what a person feels about you though. &lt; I wrote two of my letters, was very difficult but as a result I know exactly how they feel about me lol&lt; writing your own letters... seems like they did not care enough &lt; "Mr. A's knowledge of otolaryngology is so oustanding we may as well graduate him as soon as he matriculates." &lt; fwiw i was told by advisors not to write my own letters for attendings. that there are certain things that ppl look for and it was better to give them bullet points or meet with them. gist i got was there are specific things in a letter med students aren't privy to that should be in there &lt;if a letter writer asks you to write the letter, do it! otherwise they have a form letter already madeup</t>
  </si>
  <si>
    <t>does anyone here know how we schedule Mayo Rochester's M&amp;G night without overriding our interview scheduling? &lt; having the same issues. A friend of mine emailed the PC. &lt; ... and the new link doesn't work either ... right? &lt; Doesn't look like it. &lt; I see new dates on the calendar... do I hit schedule for those as well? Or will that boot me from my interview date?&lt;email the PC your top 2 preferred dates</t>
  </si>
  <si>
    <t>For those who have interview swapped with someone at a program where interviews are coordinated via their program coordinator, how exactly did you navigate the communication with the PC? I am assuming a group email w the PC and whoever you are interview swapping with? Also, does anyone else worry they come off as not prioritizing a program when they email the PC asking to interview swap? Thanks in advance.&lt; yes it's clear you're not prioritizing them but it shouldn't affect anything &lt; It won't affect anything and I don't think it even comes off as not prioritizing. The other school could have just one date left and at this point if people are swapping it's probably bc of WL movement so if anything they should be sorry they didn't prioritize you. also people just don't have the time to think about this shit just make their lives easy when you swap with a CC and a few kind words and it'll be fine. If anything, a polite correspondence could help</t>
  </si>
  <si>
    <t>has anyone interviewing at UVM gotten any information?&lt;no</t>
  </si>
  <si>
    <t>did anyone get that hopkins spot?</t>
  </si>
  <si>
    <t>I'm secretly holding out hope for it &lt; secretly, but not so secretly</t>
  </si>
  <si>
    <t>Anyone else do the UAB thing where you had to submit a CV and be selected to attend their webinar? Do you think this had any influence on interview invites and what was the point of the CV? &lt; I interviewed there but I didn't attend that&lt;I interviewed and attended that. I don't think they selected people based on the CV. I think they just invited everyone that submitted one. Most likely showed that we were interested, but I dont think it had a huge effect on the selection process. &lt;i got an interview and have no idea what youre talking about</t>
  </si>
  <si>
    <t>How do people feel about the newer programs - risk vs. opportunity?&lt;it depends. i think there's a bigg risk in anything new vs a program that's already established. but again some risks=high rewards &lt; agreed. i would also add that on top of risk vs reward, you should consider opportunity cost what are you giving up by going to that program other than the potential risk and rewards of a new program. That makes every decision so individualized as well. &lt; which would you consider to be the newest programs? &lt; OP here. Cedars-Sinai &amp; Hofstra come to mind &lt; and BID &lt; thnx!</t>
  </si>
  <si>
    <t xml:space="preserve">Has anyone cancelled within a freeze date for a program on ERAS? What does this mean? &lt; means that you cant seek out another date before the interview and if you cancel it is final. I cancelled within a freeze date (~1 week before interview) and had no issues. just emailed PC that I had a coflict and unfortuntely had to cancel. </t>
  </si>
  <si>
    <t xml:space="preserve">Would like serious advice: which interview would you drop? the school that gave you an interview in the first place but has 7+ home students applying + had a virtual away that you didn't attend, or a school with fewer home applicants and is generally less competitive that you would be equally happy at but you got off the waitlist?&lt; the one you like better, regardless of the other variables+1 &lt; honestly think you're equally in the run for both since you got the interviews. I think i'd lean to the prior if you like the 1st one better. think that virtual aways overrated imo, Yea... pick the program you like more" gaming the system" is too hard. &lt; idk I feel like there's a lot of talk about "gaming the system" on here when really it's just a legit question of weighing very objective variables. I.e., does getting off the waitlist this year mean you have a much less likelhood of being ranked high there than another school? I think that's a very legitimate question that could and should play into which interview one takes &lt; I think the first one was the one that gave interview in the first place, which would support the first choice if OP preferred that one. I think coming off the waitlist might make a difference to some extent. I found the interviews where the interviewers were interested in my app to have easier conversations. But we're all so close in competitiveness I think the effect of coming off the waitlist would be pretty small.&lt; i think being on the waitlist is hard to interpret because you could be there because you were not near the top of their pre-interview rank list or they might put you on there because they think you're super competitive but less likely to go there and are trying to gauge your interest by seeing if you'll send a letter of interest or accept a late interview with potential conflict. I'm probably thinking too much into it &gt; Ideally, you would want to keep both. If you had to choose, interview at the place you prefer for whatever reason (training, prestige, geography). Don't worry about whether you were waitlisted, # of home applicants, etc. If you're interviewing, that means you have the minimum academic stats necessary to be selected as a resident in that program. period. just crush the interview. </t>
  </si>
  <si>
    <t>Home students are not automatically ranked high dude oftentimes its the opposite except the true superstars &lt; Yep resident here can confirm. Knowing better doesn't always mean want more, not all home students are ranked highly. &lt; kinda reminds me of swimming. just focus on your own race, dont worry about that person next to you. just a distraction.</t>
  </si>
  <si>
    <t>anyone else now reflecting on interviews and being like oh snap- I am not going to match? These interviews have been hard! especially virtually...also I am super thankful to this community here. glad I have a place I can vent! also just mad love- hoping success to everyone! &lt; every now and then, cringing when I think back to awk things I said haha, but generally seems i'm doing fine from word of mouth. those small slip ups probably less perceivable than we think. some fleeting thoughts that I'll get rank just a bit too low from all programs and get bumped completely off my list, but that'll be quite odds &gt; I think its really hard ie it has to be a colossal mess up for them to be like yah this applicant is terrible, lets not rank them or push them way to the bottom. i think what happens for about 90% of the applicants is that we get ordered on a rank list based on "fit" and "feel" and its going to be entirely subjective, chaotic, and variable . I think interviewers are selecting people they could work and have decent relationships with for 5 years. Being granted an interview tells them you probably have the smarts to be a decent resident and now they want the other intangible stuff (even more intangible now b/c virtual interviews). I wouldn't worry about messing up any interviews - you probably aren't. &lt;thank you!</t>
  </si>
  <si>
    <t>Anyone do the Boston U virtual sub-i and have some insight on your experience?</t>
  </si>
  <si>
    <t>Are there any programs that require you to submit step 2ck before the new year? Or is it just before rank lists are submitted? &lt; i think historically programs in MA have required it by the end of the year for licensing but not sure if that is the same this year &lt; any idea if those programs just required that you take it or that you send it to them?</t>
  </si>
  <si>
    <t>What's MA? &lt; Massachusetts &lt; I'm pretty sure you just have to take it before end of year for MA schools</t>
  </si>
  <si>
    <t>do most residencies pay for things like step 3? &lt;Some do but others do not, hard to say about "most"</t>
  </si>
  <si>
    <t>Resident here. Yes they do, but UWorld may not be covered</t>
  </si>
  <si>
    <t>Reminder for any kind souls to check the swaps tab and help those in need, in the spirit of the holiday season&lt; or letting go interviews sooner than later!</t>
  </si>
  <si>
    <r>
      <rPr>
        <rFont val="Arial"/>
        <color rgb="FF000000"/>
      </rPr>
      <t>https://thalamusgme.com/2020-residency-recruitment-crisis/</t>
    </r>
    <r>
      <rPr>
        <rFont val="Arial"/>
        <color rgb="FF000000"/>
      </rPr>
      <t xml:space="preserve"> applicant data accross specialties by thalamus answering if distribution of interviews changed since prior years &lt;idk.. only one of my interviews have been via thalamus &lt; I think they collaborated with other groups</t>
    </r>
  </si>
  <si>
    <t>So their conclusion is that there is not a statistically significant interview hoarding phenomenon this year compared to last year. This is only for the specialties that they have data on, which apparently doesn't include ENT. It's not too crazy to generalize to ENT though.&lt;I see a binomial distribution on the stats page &lt; Do you mean bimodal? Binomial just means "1 vs 0" or "yes vs no." Also the stats page is only a sample of 74 applicants out of the ~530. This cannot be statistically representative. &lt; yeah, nothing for ENT sadly! &lt; i think the missing point is the holding of interviews due to virtual nature. Interview distribution has always been inequitable. I have talked to many residents before me and their " trickle was around 5-6 interviews " &lt;loll no trickles here +1&lt; Current intern here, had no trickle last year. It's going to vary quite a bit from person to person&lt;This year, I've had 3 or 4 trickles &lt; I actually did get around 2-3ish, but ended up canceling them&lt;I had 1 from initial and have gotten 4 trickles. &lt;I think I had 8 last year, 1 this year as a reapplicant. But more initial interviews this year, so idk</t>
  </si>
  <si>
    <t xml:space="preserve">Just a quick reminder to those stressing about your rank list. The order of your list cannot make you go unmatched. The order will only matter once two or more programs have ranked you high enough to match. This is why you should build it on preference. Don't let the top 3 or letters from a program change your order. It may feel nice to be wanted, but follow your personal preferences. </t>
  </si>
  <si>
    <t>VSLO request for refund officially pending email just sent &lt;+4</t>
  </si>
  <si>
    <t>soooo how bad is it to get a 230 on ck with a step1 of 240..? &lt; when did you take CK in relation to when you applied? &lt; taking it soon so will only have the scores for rankings but based on projected uwsa scores i'm either there or a bit lower, do you think it'll affect rankings at all? &lt; i wouldn't release the score until after you finish your interviews &gt; if we took it and are happy with the score (Step 1 25X, Step 2 250) should we just update it now? very strange how unclear this step is.. &lt; If you're happy with it, you can update it if you want. It's up to the programs whether or not they download your new app with the updated score. Basically it probably wont hurt you.</t>
  </si>
  <si>
    <t>If you match this cycle it dont matter &lt; If you don't match this cycle it wilI</t>
  </si>
  <si>
    <t>@Anyone who interviewed at U of Arizona - What time did the day begin? I havent gotten my schedule yet for 1/13 but need to plan around it&lt;i would email the PC&lt;there's AM and PM slots&lt;thanks team!</t>
  </si>
  <si>
    <t>anyone get VSAS refunds yet? &lt; do you have to reach out to get the refund or is this something done automatically?</t>
  </si>
  <si>
    <t>have had radio silence other than confirmation a while ago that they received my request...</t>
  </si>
  <si>
    <t>What's the consensus on timeline for sending thank yous? &lt; I only sent TYs to my top ~5 programs. I sent them the day of or day after interviews. Just a short, quick 3-4 sentence message thanking them for their time + something interesting/personal we talked about during the interview. Also just sent emails in interview room blocks so I could hit multiple interviewers at once.</t>
  </si>
  <si>
    <t>Please ctrl F/ command F . People ask this question every other day +4&lt; rude and unnecessary. OP, i dont know. but keep doing you &lt; I kind of agree with the first commenter, even if it's curt. People are asking a lot of the same questions and it's unnecessary. +2 &lt; people so regimented with thank you letters. i've just been saying pleasant thank yous in person at the conclusion of the interview. whelp, it'll be ironic if i dont match at the end of the day. &gt; if it helps, the 3 applicants from my school last year matched at their #1s (top 10 programs) and didn't send a single thank you email &lt; excellent, I hope to do the same LOL. didn't send any for medical schools either. honestly, didn't realize it was a thing until otomatch. didn't really follow SDN and such</t>
  </si>
  <si>
    <t>if you are reading this message your chances of matching to your #1 just went up by 15% &lt; just read this 7 times, thanks bro &lt; lol</t>
  </si>
  <si>
    <t>Is it just me who doesn't understand what this comment means? &lt; maybe the otomatch poll had a 15% higher chance of matching at #1 than the overall oto cohort last year? just guessing &lt; just sarcasim. Probably meant that whoever read this chat over christmas weekend is a badass. #no life</t>
  </si>
  <si>
    <t>does anyone think there will be a lot of trickle in january?</t>
  </si>
  <si>
    <t>I think so. Lots of people holding onto interviews despite conflicts because tehy only really need 1 week to cancel. &lt; are people still holding on to them? I dropped all mine already and seems like a few others too.</t>
  </si>
  <si>
    <t>Accidentally deleted question here. Anyone who interviewed for t32 and clinical track in one interview, feel like they asked more research focused questions compared to interview for just clinical track?</t>
  </si>
  <si>
    <t>Depends on the program - where they've had separate interviewers for one track vs another, definitely more research-oriented questions, but for the interviews where you're interviewed by the same people for both pools, has seemed like basically the same structure as if it were clinical only &lt; I noticed the "higher tier", more research heavy programs tended to ask more research questions in general.</t>
  </si>
  <si>
    <t>Anyone have thoughts on Jeff vs Penn vs Sinai?</t>
  </si>
  <si>
    <t xml:space="preserve">&lt; All 3 are top notch programs. Penn is probably the most academic focused, and very hierarchical. Jeff is probably the most surgically-focused. Sinai seems like a good mix between the two. &lt; Penn is certainly academic as in has the opportunities available but I've heard it's not actually somewhere where they shove research down your throat etc, and their surgical training is probably the best among the most academic programs. Agree about Jeff and Sinai &lt; cant go wrong with any of these. Sinai and Penn have slightly bigger academic names, but honestly probably doesnt matter much. </t>
  </si>
  <si>
    <t>Why does UCSF only have 3 PGY3s?--&gt;anyone know?, did someone drop out?</t>
  </si>
  <si>
    <t>Yup they lost one&lt; but what happened?</t>
  </si>
  <si>
    <t>Accidently deleted the comments in this box :( &lt; hey, I see you guys. go take the day off</t>
  </si>
  <si>
    <t>Merry christmas ya filthy animals. &lt; you havi til the count of ten to get off otomatch...</t>
  </si>
  <si>
    <t>How would people feel about a new tab for advice to aspiring ENT applicants (MS1-MS3s). I think all of us MS4s have small tidbits of advice that others could find really useful, even though we haven't matched yet. Even more helpful might be a column where the initial advice goes, and then subsequent columns for people to discuss the advice and augment it. This could come in the form of commentary or upvotes/downvotes. Then another column could be made where younger students could ask questions. I know that advice from home institutions can be great, but sometimes can be difficult to access and impossible for those without home programs. Ultimately the goal would be to create a useful document that could be added to every year depending on how things change. Didn't want to make it unless people felt this would be useful. Hope everyone's having a great holiday season. +1 &lt;- would absolutely love this, thank you &lt; please dont. great idea really but maybe after matching or something. already stressful enough as it is</t>
  </si>
  <si>
    <t xml:space="preserve">Be the change you wish to see in the someone &lt; I did it, feel free to check it out and alter as people see fit. Hope it's helpful. </t>
  </si>
  <si>
    <t>Merry Christmas! I hope everyone is enjoying the Holidays and forgetting about interviews for a few days. We will all be where we are meant to be and I hope we can still enjoy life in the mean time &lt; ty! You as well, have a well-deserved restful holidays. &lt;3</t>
  </si>
  <si>
    <t>Appreciate you</t>
  </si>
  <si>
    <t>if it’s a legit question...the best resource for ent anatomy pictures is a ent surgical atlas like Meyers, Bailey, Lore</t>
  </si>
  <si>
    <r>
      <rPr>
        <rFont val="Arial"/>
        <color rgb="FF000000"/>
      </rPr>
      <t xml:space="preserve">Want to review head and neck anatomy during my free time. Moore's or Grey's? &lt; I love spending my free time with Grey's Anatomy...it's free on Netflix &lt; lol. on a more serious note, my favorite source for H&amp;N is Netter's for Dentistry &lt; For basics i use </t>
    </r>
    <r>
      <rPr>
        <rFont val="Arial"/>
        <color rgb="FF1155CC"/>
        <u/>
      </rPr>
      <t>teachmeanatomy.info</t>
    </r>
  </si>
  <si>
    <t xml:space="preserve">#gunner &lt; I'm sure this person is joking, but there's nothing wrong with learning competencies of your future career. Study hard!  </t>
  </si>
  <si>
    <t>anyone else feel like the acceptance rate for otolaryngology journals has gotten lower in recent years? I just submitted a manuscript to laryngoscope and it was nearly the 4000th one submitted this year</t>
  </si>
  <si>
    <t>well this year people had unexpected time to write because of covid and a lot of new data was submitted and published quickly on covid. so wouldnt go off this year</t>
  </si>
  <si>
    <t>Really need some self love tips guys. Everyone keeps telling me it'll be okay but the uncertainty and the chance of not matching is just too stressful. How are people coping besides trying to stay off here? &lt;by telling people to stop telling me to stop worrying and instead just plz sit idly by and listen to my neuroses &lt; +1 seriously. Cannot tell you how many of my friends with whom I've wanted to be like "Please stop trying to give me false reassurances and just listen to what I have to say." &lt; i just tell them that haha you're allowed to do that &lt; I tell myself that's it okay to think about the worst case scenario (SOAP, etc). Then I realize that as an ENT applicant, we will still have a job in medicine come next July. &lt; to OP, are you genuinely concerned about matching or just venting?</t>
  </si>
  <si>
    <r>
      <rPr>
        <color rgb="FF000000"/>
      </rPr>
      <t xml:space="preserve">&lt; I have only a few interview but my friends listen to me vent very regularly. Realized I have really supportive friends. Everyone will try to reassure you it's human nature!  &lt; therapy helps. our school provides free / confidential mental health services and its really helpful talking through my stresses with someone who knows what I am going through but is also objective / slightly removed enough to give me good perspective &lt; definitely will second this one &lt; </t>
    </r>
    <r>
      <rPr>
        <color rgb="FF000000"/>
        <u/>
      </rPr>
      <t>https://www.youtube.com/watch?v=KxGRhd_iWuE</t>
    </r>
  </si>
  <si>
    <t>just a push to check out the interview swap dates tab :) help a kiddo out &lt; was benefited by a very kind stranger way earlier in the process and just wanted to say the good soul karma will come back. Also reminder to go from top to bottom (higher ones came first)</t>
  </si>
  <si>
    <t>&lt;was benefitted by a kind stranger. I wanna shout them out but can't :(</t>
  </si>
  <si>
    <t>Looks like they're going to change format of UNLV interview given feedback from first interview day. Any word on applicants who interviewed on first day? Will they re-interview or have more opportunities to meet with faculty? &lt; Haven't heard anything about the opportunity to re-interview, personally doubtful it will be offered. Glad you all are able to experience a better interview system though, the 40 minutes were way too rushed to get an impression of the program. &gt; RT in how rushed it felt. havent heard of another opportunity but still have so many questions left to be answered about the program to figure out how to even rank.</t>
  </si>
  <si>
    <t>Anyone have details on this program? How is it? &lt; Small program, 1 resident a year currently, I can't remember whether they're moving to two this year, but if not, they're definitely planning on expanding. Seems like an up and coming program. Lots of facetime with faculty, early autonomy/operative experience. A lot of their faculty trained at top tier programs for fellowship (FPRS at UCI, H&amp;N at Iowa/Vandy/MD Anderson, Neurotology at Hopkins). Their residents have matched well in fellowship too (H&amp;N at OHSU, Peds at Vandy, FPRS at UCI). I heard the call schedule is rough but don't know much about it. Vegas is definitely an interesting city to be in. &lt; moving to 2 a year this year for sure &lt; yeah this faculty list / fellowship list is pretty hype tbh. &lt; how many people does it seem like they're interviewing? &lt; hard to say. They were previously cranking through 20+ applicants in a single day. My best estimate would be 30-35 applicants per spot. &lt;here's what I know from people who have rotated there and interviewed there: Pros- great fellowship match, fab city to live in. Cons- poor work environment, odd attendings to the point that at least one person who interviewed with them/rotated there last year chose to not rank them at all.  &lt; what does "odd" mean &lt;They thought it would be a good idea to have only 45 minutes of interviews with no presentation about the program at all, so there's one example... &lt; to be fair, they were trying to be considerate of our time too &lt; also concerned by what "poor work environment" means as well &lt;Not OP but I worked with one of their residents and he/she was miserable &lt; miserable how?</t>
  </si>
  <si>
    <t>Finally experienced it...program that previously sent me a rejection letter just invited me for an interview. Turns out you can never fully give out on hope&lt; Lol which program? &lt; UChicago. I have regional ties. &lt; Congrats, I signaled and I was rejected =( &lt; congrats! did they reference sending you a rejection at all? i think it's funny when this happens haha &lt; after you match there, you have to ask them about that initial rejection lol&lt; this is weird because they already have a waitlist? Which I am on lmao congrats! &lt; haha same you jumped me on the waitlist! &lt; "Welcome to match 2020, where the signals are made up and the waitlists don't matter!" Congrats though! &lt; OP here, thank you all! Feeling very fortunate, this is honestly one of my top spots &gt; Can somebody tell me more about UChicago??</t>
  </si>
  <si>
    <t>&lt;are you telling me that there's hope for me to end up at Mass Eye and Ear? Even though there aren't any more interview days left? &lt; people really sleeping on those 1 on 1 private PD sessions. can always happen&lt;With candlelights</t>
  </si>
  <si>
    <t>I would be careful how much weight to place on one resident's comment. Could be a sign of rampant racism thats hidden and tolerated. But also could just be 1 resident saying something stupid and that's that. We are all extremely anchor biased because of what happened with UCLA combined with what's happening with society. Just don't crazily damn the entire program for 1 resident's dumb comment but also don't just sweep it under the rug. I would say this incident is closer to a resident being stupid than what happened at UCLA. &lt; these curve ball questions dangerous lol. Watch your mouths everyone. Was asked about cereal</t>
  </si>
  <si>
    <t>and had to double check after if my cereal of choice had negative connotations LOL...&lt;that's tone deaf  +1 &lt; :( your social awareness too powerful compared to mine &lt; it's not really about whether you're "offended" personally. For me</t>
  </si>
  <si>
    <t>it's important to have mentors who are at least somewhat sensitive to these very valid issues. I just can't look up to someone who is crass personally  &lt;it was OOOOOOnnnnEEE comment which wasn't even explicitly offensive to me (a blackmen) &lt; Black man as well and want to say that the comment was indeed problematic fam. Please don't try to downplay it. Also don't forget that YOU are interviewing the program and everyone was on their "supposedly" best behaviors when that comment was made. Not a good look. &lt;forgive me</t>
  </si>
  <si>
    <t>I'm really not trying to downplay it at face value</t>
  </si>
  <si>
    <t>I'm trying to downplay what others have made it. It was a real weird and dumb thing to say. I'm not interested in excusing it but I'm also not interested in extrapolating one strange comment about how the color of my skin is also the color of coffee and applying it to an individuals or a program's character. I just recognize part of the process of racial reconciliation and promoting anti-racism is refraining from cancelling people/individuals for making mistakes. It would have been appropriate and expected for that resident to follow up and apologize for the comment. Again not downplaying it</t>
  </si>
  <si>
    <t>if one my peoples said something like they'd get a sideeye and called out and I'd like to think they be apologetic and see an opp for growth. I think there's plenty of good peoples/programs who are simply growing on DEI/anti-racism</t>
  </si>
  <si>
    <t>as much as I want to be in an environment where no one ever says anything dumb</t>
  </si>
  <si>
    <t>as a black man in America</t>
  </si>
  <si>
    <t>I know there's not many of those around. So i need to be willing to bear with my majority brothers and sisters while they grow to be a productive part of building such an environment</t>
  </si>
  <si>
    <t>How are people who are coming from schools with like 10 applicants doing? Good distribution of interviews or are the top people getting most?</t>
  </si>
  <si>
    <t xml:space="preserve">Top getting everything. Middle splitting top tier interviews with upper middle having 15+ interviews. Bottom only getting lower tier (if anything). &lt; only know how a few of them are doing. For the people I know, pretty lop-sided like others have mentioned +1 &lt; places interview the top 2-3 candidates max from a school even if #4-7 are also nobel winners. &lt; to be fair, the schools that have like 10 ppl applying are all top tier schools with top tier research opportunities (i.e.- sinai, CWRU, cornell/columbia, hopkins, michigan all have a ton). if 10 ppl from lower tier schools were applying it would be mutually assured destruction for everyone&lt; i come from a high tier school with 6 applicants and some of us are still struggling &lt; by struggling do you mean like 8+ or like 2.&lt; 5-10 &lt; I wouldn't say 8-10 is really "struggling"+1&lt; it's all relative. When you come in expecting to be competitive then yeah it's okay to feel like you're struggling. +1 </t>
  </si>
  <si>
    <t>While terrible</t>
  </si>
  <si>
    <t>Can someone clarify what the negative impression was from OSU? It has a +2.  &lt;if its the one about Dr. E, I had a totally different experience he seemed incredible+2&lt;yeah agreed he was one of my favorite interviewers from the day &lt;</t>
  </si>
  <si>
    <t>someone on the social asked what the weirdest question we've been asked is, and someone said "if you were a coffee drink, what would you be?" and a resident said something like "haha that's so weird. How would you even answer that if you're a black person?". Important to note 0 Black residents or applicants were on the call, and some people laughed uncomfortably. It was definitely a fucked up thing to say, and I'm not considering ranking them anymore. &lt;it's always worse than one instance &lt; +1 if this is what they feel comfortable saying on the interview social, just imagine what they say in private. &lt; can someone explain to me why this statement is problematic? I'm genuinely curious bc having no other context, I feel like this could be a relatively benign comment. Just trying to understand where I can be better if I'm not seeing the issues.&lt;i am black and i was on the call...in fact there were at least 3 black applicants on the call..lol at above poster saying there were none of us...and what's further i will be ranking them. Appreciate everyone's disproval but as a POC, I've got thicker skin than to cry and drop a fantastic program off my rank list because some resident made an awkward comment &lt; Thank you for your perspective &lt; OP here, it was at the end of the night when most people had dropped off the call, so sorry if I didn't see you but I didn't think there were more than like 10 applicants left at that point. I agree it can be brushed off, but when I have other options, I'm not going to go somewhere like that. It's an individual choice and we each make individual rank lists, so this is what feels right to me.  &lt;oh feel free not rank them, i wasn't trying to come for you for dropping them for it. Although my use of the word "cry" was a little aggressive, for that I'm sorry. &lt; no worries. hope everyone ends up somewhere they're appreciated. &lt; someone getting more offended on behalf of others while also not even noticing BIPOC on a zoom call is peak 2020 &lt; not remotely involved in this situation but have been reading the convo, I don't think I would have been offended, but I agree that I don;t think I would want to be around people who make dumb/insensitive comments without blinking an eye. While I know it doesn't necessarily reflect the culture of the program at large, these are people I am spending all of my time with, and I want to make sure I vibe well with people, including my sensitivity to what might offend others &gt; if its 1 resident of 25 residents in the program, i don't think you're going to spend 5 years with that person. seems like this was an isolated incident. i could probably deal with 1/5 people i didnt vibe with if the program was excellent and i could get along really well with 2-3/5 residents generally &lt; there are definitely programs around where you don't have to do the math of how much insensitivity you have to tolerate as a POC &lt; Black resident here, I don't know much about OSU but if I heard an insensitive comment like that during interview it would make me pause and reasses the program. Happened to me multiple times when I was interviewing and left a bad taste in my mouth. My rationale is that if someone feels comfortable making jokes like that during a public event with prospect applicants, I cant imagine what they feel comfortable saying in private. And would make me concerned about the program's culture. To my Black applicants, please don't downplay incidents like these. This is not an attack against OSU, but it applies to any program in general. Furthermore, I would look through their faculty members and residency roster to see if they have any black people.</t>
  </si>
  <si>
    <t>anyone have a cincinnati IV impression?</t>
  </si>
  <si>
    <t>Kaiser rejection &lt; +11</t>
  </si>
  <si>
    <t>I have an interview at one top 10 program. Is it stupid to rank it lower because of location? I don't wanna leave my family &lt; absolutely not, you are allowed to have priorities other than "prestige" in life. Anyone who tells you otherwise is projecting their own values on your situation. +2(also thank you for being the only person so far who has told me it's ok to pick a school with a low rep purely because it's my favorite) &lt; I have interviews at 3-4 top 10 programs that are all going to end up lower on my rank list due to location &lt; location is important, but depends on your career goals. I'm a gunner and want to be a chair or start my own program (I promise I'm still nice) so I want presteige, but I will miss the hell out of my fam. &lt; it's the self awareness for me..hope you achieve all of that friend :) &lt; hopkins will be somewhere between 5-10 for me probably because of location. no family support, not the most desirable city imo, not a lot of career opportunities for my SO. most of the top surgeons (general + subspecialty) at my institution didn't go to top 10 residency programs. they all made a name for themselves after graduating.</t>
  </si>
  <si>
    <t>Similar situation, I'll choose family/location over prestige bc it's 5 years! figured I could always go to a more prestigious fellowship for 1-2 yrs later. But again, it depends on what you value most.&lt;I'm dealing with that. There are two programs I'd be really really happy with because of significant ties, but I have top 10 programs in desirable locations, but far from home. &gt; yeah 100% personal preference. you could say I can always do a more prestigious fellowship later and can't regain family time. could also say i may not be able to get into the fellowship i want without a prestigious program and i'll just take redeyes, etc to see family as much as possible. its a totally presonal decision. the most important thing is to talk to faculty, peers, etc with specifics to figure out how feasible it is to see family (may depend on how far they are), or what are fellowship outcomes at that institution. &lt; Would trade my T10 interviews for lower ranked interviews closer to home. Been away for med school a while now and am not excited about the prospect of another 5+ years away &lt; same, I have some IIs are incredible institutions but I'd gladly trade them for mid-tiers closer to home.</t>
  </si>
  <si>
    <t>Is there a way to only send your step 2 scores to certain (Boston) programs. I didn't do too amazing on step 2 and i'd rather my other programs not see it. There's a resend score button in ERAS, does it resend the scores to all the programs? &lt; I think so, that's what I just did. I don't anticipate programs will really care much about step 2 tbh. &lt;Yes, it automatically sends it to everywhere you already sent scores</t>
  </si>
  <si>
    <t>On a related note, how do we know which programs require Step 2 CK scores for ranking? I can only think of UCSF explicitly stating it on their website and no one else has mentioned it during interview day &lt; my test date got cancelled...when's the latest date one can take the test if the program requires it for ranking? &lt; oh man that sucks I'm sorry. Taking mine in a week and so scared it'll get cancelled. Is it posted somewhere the sites / regions that are cancelling? &lt; hmm, not that I know of..I just got an email from prometric. I think their site has updates on cancellations though. BTW UCSF requires test scores in my Feb 15th &lt; has anyone double checked if this still holds true this year? Since it still says both CK and CS</t>
  </si>
  <si>
    <t>Do people match at their #1's and 2's? Im feeling imposter syndrome about these interviews &lt; love this question. My top 3 are light years ahead of my others right now. +1 &gt; Been posted many times already, see cell to the right. Of those who matched, 69% matched their top 3 in 2020 otomatch survey. In line with similar NRMP numbers across all specialties.&gt; what i've never seen and have always been curious about is the amount of change between pre-interview rank list and post-interview rank list and how that factors into that chart. basically, how much of that % matching at their top 1 is just because this system is great vs applicants having to be realistic and going for their realistic #1 vs their dream #1.  &lt; Don't really know how that would be answerable. But the match system favors applicant preference, you aren't penalized for shooting your shot. You rank your preference not your "realistic" preference. &lt; people rank a "reach" #1 and send them a LOI, which may help them match there</t>
  </si>
  <si>
    <t>Sorry, dont think I caught these but what's the call schedule for: Stanford, Wisconsin, NYP, NYU</t>
  </si>
  <si>
    <t>NYP I believe is split home and in house. The Columbia component is in house, Cornell component is home. Can someone else confirm? &lt; Columbia is night float &lt; Stanford also has night float &lt; plus home call PGY-3 for VA and county &lt; Wisconsin night float" with "NYP I believe is split home and in house. The Columbia component is in house, Cornell component is home. Can someone else confirm? &lt; Columbia is night float &lt; Stanford also has night float &lt; plus home call PGY-3 for VA and county &lt; Wisconsin night float &lt; NYU is in-house with post call day</t>
  </si>
  <si>
    <t>If im an ENT resident at a program and my SO is applying to residency next year (specialty other than ENT), does this help them get a spot in that program in any way? &lt;it all comes down to, is your SO in a competetive field?  US grad MD senior SO can match into IM, peds, or FM in pretty much any location desired.  &lt; If your SO is competitive for their field, you being a resident at the same hospital can help net them an interview. But matching will depend how much they like them.</t>
  </si>
  <si>
    <t xml:space="preserve">yes, it's easier for your SO to match to your institution this way (esp if you're engaged or married) than if you couples matched &lt; oh wow had no idea, thank you! &lt;- can someone confirm this? i'm in a similar spot (SO the year below) and have been given advice to take a year and couples match &lt; im at a program where someones SO (not engaged/married) was not even invited for an interview... so take all this advice with a grain of salt &lt;definitely not easier for SO to just match at your institution vs. couples matching. If your SO doesnt get an interview at your residency instituion then there's no other option (unless you live in a city with multiple programs). Whereas couples matching youll often have multiple options at several programs where you could match together &lt; yeah I'm trying to match at my SO's program (or nearby) and mentioning her in my regional interviews has been very helpful, but we definitely wish we couples matched. At the end of the day, my SO matched at her ideal program/location last year, but we would have rather couples matched and ended up in the middle of nowhere, because there's definitely a risk of us ending up on opposite coasts now. </t>
  </si>
  <si>
    <t>Zucker II after I got what was a rejection. Only one date offered 1/12 but have a conflicting interview, so I will be passing on it&lt; what was the rejection email? should I still reach out to the program with updates even if I got a "rejection" message?</t>
  </si>
  <si>
    <t>&lt;Resident here with SO who wanted NY, we made a list together of where to apply and interview and made rank list weighing both our residency and work/family/life priorites equally. Ended up matching in another region at program more suburban than urban, but they were okay with it because we had talked it through. I think most important is that you make sure you're on the same page- that they're realistic about the options when applying ENT and that you're realistic about their desires and needs if they're spending the next 5 years with you wherever you go. That way there are no tears no matter where you end up.</t>
  </si>
  <si>
    <t>Anyone else have a spouse/SO who is very "new york or nowhere" yet you can imagine yourself in any city or small town USA? I can imagine I am not the only one having this debacle. I love my SO but do not want to decide where I live for the next 5 years based on their tunnel vision perspective of job prospects, etc&lt; uhh sounds like you need to talk with your SO not us. &lt; +4&lt;i think OP has come to exactly the right place for relationship advice...here's what I would do..how comfortable are you with data mining/hacking/motivation seeding/inception? &lt; these responses are not helpful to the OP, i understand where they're coming from. tough spot to be, for sure. my SO is for the most part open minded, but ironically has asked to avoid big cities like NYC and San Francisco etc for the sake of family life. i solved this by not applying to those places, but working out keeping some bigger cities on for the sake of training. a bit too late for this approach tailored to your situation at this point, but definitely encourage open discussion, looking at the future, the importance of your training and the somewhat limited places/options there are (ie, limited  by where you got interviews), &amp; the temporality of residency. &lt; it's tough OP. Hopefully more people working remotely during COVID will allow some flexibility on the job market sphere, but I'm in a similar position with my SO. &lt; same situation, not sure how going to resolve it</t>
  </si>
  <si>
    <t>Talk to your SO, this isn't something we can help you with. We made my interview list together and will rank together. Places that either of us are strongly opposed to get moved down. There's more to life than medicine ;).  &lt; I'm creating two different ranklists - one that's program alone and one that's based on opportunities for my SO alone. Our plan is to compare the two and merge them as best we can for the final rank list. Likely each of our #1s won't end up being the final #1, but wer'e hoping it'll make it easier to find a compromise that's still reasonable and desirable for us both and eliminates the ability for either person to say "XYZ or nowhere". &lt; same, we each made a rank list based on program prestige, location, job opportunities, family, etc and merged them. Hopefully OP's SO will be a bit more flexible because NYC or bust might be hard to negotiate with :(</t>
  </si>
  <si>
    <t>For BUMC PM interviews, did that start at 1pm or 12pm?</t>
  </si>
  <si>
    <t xml:space="preserve">Got of WL for Monty +II but was asked to attend the only date I have a conflict on (1/13 PM). Can anyone switch? Will post in appropriate avenues as well. Thanks so much guys. </t>
  </si>
  <si>
    <t>&lt;did Monte ever send formal waitlist? Or has it just been II or ghost &lt; can I have movement t</t>
  </si>
  <si>
    <t>How to contact PDs directly (not to call) if their emails are not listed on the website?</t>
  </si>
  <si>
    <t>it's on freida &lt; thank you &lt; Sound crazy, but is it ok to send PDs Doximity secure messages? Some PDs don't have email listed on Frieda &lt; I probably wouldn't do that, but your call &lt; there's likely a reason their email isn't easily accessible (e.g., prefer contact through PC), but you can try the school's directory or see if they were ever corresponding author on a paper</t>
  </si>
  <si>
    <t>Can anyone with connections at WUSTL please confirm whether there are or aren't students applying this year &lt; Residents confirmed to me that there is only one applying this cycle.</t>
  </si>
  <si>
    <t>There was one on my interview day&lt; +1</t>
  </si>
  <si>
    <t>Do you all know what time the Kentucky interview was? like all day? split up morning/afternoon?</t>
  </si>
  <si>
    <t>Aside from letting your number 1 program know that they are your top choice, is there anything to do for your 2-5 choices besides signaling? Seems the consensus on letting a program know you will "rank them very highly" is that it doesn't help. But I'd like to let 2-5 know that I would be equally happy there without offending them +1 &lt; Don't know of anything else to do that will move ranks. One of the PDs at an interview I was at quipped "dont need to send us a we will rank you highly email. we know you email that to everyone. chuckles". thought that was pretty halarious. though, i cant imagine it hurting you unless they explicitly not to communicate with them after. perhaps the mentor advocating for you route may work? But perhaps check with an advisor on what they recommend. I'm thinking to ask my advisor too on best strategy a little later. &lt; A couple programs explicitly told us not to communicate after interview, one even threatening not to rank us if we did so (UPenn). So make sure you know what ststaus is berfore emailing everyone</t>
  </si>
  <si>
    <t xml:space="preserve">Getting some trickle, but conflicts galore, so same number of II :( &lt; is it weird that i have no interviews on the busiest days of the season? lmao. 12/4 and 12/5 had nothing, and so far nothing for 1/8 and 1/9 &lt; good news for waitlist prospects if you have those days free &lt; if i ever get off these waitlists... </t>
  </si>
  <si>
    <t>Thank you to whoever cancelled Utah on 1/8! Just got the II via eras, was on the waitlist +5 &lt; did you reach out to Utah before? &lt; I didn't reach out beforehand&lt; I just came off the WL too, from the email it sounds like they added more spots</t>
  </si>
  <si>
    <t xml:space="preserve">&lt;you're welcome! seems like a great program, sad i couldnt make it on their dates </t>
  </si>
  <si>
    <t xml:space="preserve">Anyone else very tied to their #1 but would be kind of sad anywhere else? I think I'm going to be very disappointed anywhere other than my #1 and I don't know if that's normal  &lt; nah there's only one place on my rank list i'd be bummed to match at, and in the end i'd still be ecstatic to be an ENT anyway given how competitive it was this year&lt; yeah i'm having the opposite problem. i'd be just as happy to match at my number 1 as my number 10 and am struggling to make a rank list &lt; I'm regionally-inclined b/c of family/partner so not purely #1 tied but would be pretty disappointed to match outside my top 3-4 &lt; agree would be hard for me to match outside of my top 3, hoping for the best, have 3-4 top ranked (doximity1-10) programs and around 15 interviews so i am gauging that im decently "competitive" and viewed favorably, so it's not completely out of the question for me to match in my top 3 based on previous surveys... also have gotten good feedback from PD's saying that i interviewed very well. so fingers crossed i can match where i really want. but also agree to the above - would rather match at any of the ~15 on my list than not be an ENT +1 &lt; how are you getting feedback from other PDs on your interviewing? I've wondered about reaching out to some but unsure how to go about it. &lt; to the person right before me, I dont think you should reach out directly to ask about interview performance. Asked my advisor just this and she said it was not customary. I'm guessing it wont hurt your odds at said program, but will just be not customary. Not the previous poster, but one of my interviewers happened to have a casual chat with one of my mentors and told them I did well. &lt; I think PD's want normal people. Reaching out after an interview to see how you did performance wise i think comes off more abnormal than normal. reaching out to thank them or declare your love is a little more normal. unless they told you not to send thanks &lt; love the choice of words "little more normal" haha </t>
  </si>
  <si>
    <t>&lt; I still have quite a few interviews before deciding what my #1 is lol. Really struggling on ranking these programs beyond location and reputation&lt;I've made a running rank list right now. As I go through my interviews and learn more and interact, I've been adjusting it&lt;+1 &lt; have a good number of programs i'll be happy training wise, but many programs outside of a major city and it would be better for my SO jobwise to be a bigger city</t>
  </si>
  <si>
    <t>If you now everything in Pasha you will pass your boards and be 70th percentile on inservice as a PGY5..</t>
  </si>
  <si>
    <t>What are the textbooks that are must-reads for residents? I have ENT secrets, but I feel like this is more geared for MS3/4s.</t>
  </si>
  <si>
    <r>
      <rPr>
        <color rgb="FF000000"/>
      </rPr>
      <t xml:space="preserve">&lt;Pasha. I have it as an M4 and can see myself using it in residency &lt; I feel like junior residents typically use Pasha, KJ Lee, or Goldenberg. I personally liked Lalwani a lot b/c it uses paragraph style vs. the outline-style of the former resources. Senior residents seem to spend more time with Cummings or Baileys which most departments seem to provide for you. &lt; Thank you all! &lt; anyone happen to have a PDF for pasha 5th edition? I bought the 3rd edition a couple of years back and don't have the $ for 5th edition until the stimulus checks hit :( &lt; </t>
    </r>
    <r>
      <rPr>
        <color rgb="FF000000"/>
        <u/>
      </rPr>
      <t>Libgen.is</t>
    </r>
    <r>
      <rPr>
        <color rgb="FF000000"/>
      </rPr>
      <t xml:space="preserve"> has it all ;)</t>
    </r>
  </si>
  <si>
    <t>Anyone done two interviews in one day?</t>
  </si>
  <si>
    <t>Yes it wasn't HORRIBLE but I was over it by the end of the last room  &lt; yeah it was pretty tough, but worth it to be able to rank another place</t>
  </si>
  <si>
    <t>The trickles are coming in. Got 2 II last two days &lt; do you mind saying where ?&lt;Rochester and Colorado&lt; awesome congrats dude/dudette +1&lt;thanks guys!</t>
  </si>
  <si>
    <t>Haven't gotten anything but Ls since 11/30 :( +4, ) &lt; 11/9 for me &lt; really? how many are you at? &lt; i'm wondering if the majority of people have gotten a trickle at this point or if most people have had silence. i'm guessing most have had silence, i know i have +1 &lt; also had 2 trickle invites off WL in the past 3 weeks</t>
  </si>
  <si>
    <t>Homeless M3 here. Has anybody heard if away electives are likely to be on for next cycle at their home programs? Like starting this late spring/summer &lt; my school hasn't opened any away rotations institutionally :( &lt; Unlikely. That is what we are telling the MS3s at our institution. &lt; can we use another word? really disrespectful to those of us who are actually homeless</t>
  </si>
  <si>
    <t>&lt;They'll be on. I'm getting notifs that VSAS rotations that I previously applied to are oepning &lt; When should we be applying to VSAS? Also a homeless M3 whose school has given little to no information on this process &gt; my school mentioned end of January as a time to signup/start VSAS process</t>
  </si>
  <si>
    <t>Following up on the post below. Does anyone have good salary numbers for the sub specialties in private and academic practice?? I can live with a worse QOL if the compensation isnt too far off. But if im getting shafted in the OR and at the bank, i have to take that into consideration beore deciding. &gt; kinda answered below. in addition, comparing private vs academic is difficult because the world is your oyster in private practice particularly if you are able to own your office or establish an ambulatory center. examples are if you own the surgicenter and do your own allergy testing or your own audio. that being said, you may never get there because its a hefty investment to get those things up and running. additionally, there are a lot of other variables. private practice youll be by yourself and probably operating with older stuff (why buy a new monitor when your 20 year old one is working fine) vs academics where you might be in a large group, forced to teach, maybe get worse cases as seniority isn't there. the way i thought about it is you can make money in whatever subspeciality if you set yourself up so pick something that won't bore you. i dont think you'll ever feel like you're getting shafted if that's the case. and you'll still be making good money</t>
  </si>
  <si>
    <r>
      <rPr>
        <color rgb="FF000000"/>
      </rPr>
      <t xml:space="preserve">If anyone has actual numbers please post them. Id love to know. There definitely is a report that you can buy that has them because my chiefs were looking at them recently. &gt; I think you're referring to the MGMA report. There are others too. Actually a good one is thru AAMC. Regardless, MGMA and AAMC don't break ENT down by subspecialities. 2019 MGMA says averege salary for ENT is 365k. Keep in mind that is for all levels of experience &lt; reddit post i found, idk how legit it is </t>
    </r>
    <r>
      <rPr>
        <color rgb="FF000000"/>
        <u/>
      </rPr>
      <t>https://www.reddit.com/r/medicalschool/comments/cokkn2/serious_2018_mgma_data_for_those_curious/ &gt; the MGMA is pretty legit. Think it costs several thousands of dollars to get a copy. my understanding is a lot of hospital systems will use that as a guide for salary offers and negiotiation.</t>
    </r>
    <r>
      <rPr>
        <color rgb="FF000000"/>
      </rPr>
      <t xml:space="preserve"> &lt;MGMA is basically a salary survery for hospital employed physicians. hospital systems buy a subscription. you might be able to get access at your local hospital med library..but usually not.  if you are looking for free info, look at public employee salary sources.  the VAMC lists all their docs salaries. most state and county employees are listed as well. &gt; can also google the salary of UC employees&gt; </t>
    </r>
    <r>
      <rPr>
        <color rgb="FF000000"/>
        <u/>
      </rPr>
      <t>https://www.reddit.com/r/medicalschool/comments/gnnruf/serious_mgma_data_showing_the_average_salary_of/</t>
    </r>
  </si>
  <si>
    <t xml:space="preserve">Academic H&amp;N/micro surgeon here. Lifestyle is about what you prioritize and what you want in life. If you want no late nights in the hospital whatsoever and to be home by 5pm every day, H&amp;N is not for you. If you want minimal likelihood that you might be called back into the hospital for a patient complication, then H&amp;N is not for you. I personally work around 60 hours/week on average. This includes a busy ablative practice and doing about 30 flaps/year. I try to get all of my notes and charges done before I go home for the day, so even if I've seen my last clinic patient at 4:30pm, I'm usually in the office for another 2-3 hours charting before getting home. Regardless of whether it's an OR or clinic today, I'm usually leaving the hospital around 6:30-7pm. Flap days are usually done by 6pm, but if it's a skull base reconstruction or a case where I can't even start insetting before 5pm, then those days might go to midnight; that usually only happens a few times per year. A flap takeback/failure is rare but throws everything off in terms of your scheduled patients for the week. In terms of the stress of H&amp;N, free flaps are certainly more acutely stressful than the ablation. With each flap you do, you're on call for the next 72 hours of that flap to manage any acute issues, regardless of whether you're on call for the department or not (you wouldn't expect your Otologist to come in to re-do an anastamosis). Can you get an academic job as an ablative-only H&amp;N surgeon today? Possibly, but it's rare - when a department is considering what your maximal value is worth to the department, if you can do both the ablative and reconstructive sides of surgery, you're twice as valuable to the department. If you have a surgeon in the department who only likes to do reconstruction (i.e. a FPRS-trained reconstructive surgeon), then you could get away with and ablative only practice; however, the vast majority of micro fellowships across the nation are H&amp;N rather than FPRS, so that situation is of lower likelihood. With all that being said, the currently lifestyle of most H&amp;N surgeons is manageable. It's high stress, high reward surgery, but I couldn't envision doing anything else. You have 30+ years of career ahead of you; choose to do what you love doing, not what you might lead to the best lifestyle, as there is likely to be a huge amount of change in each of the subspecialties over the next 30 years. </t>
  </si>
  <si>
    <t xml:space="preserve">What is the lifestyle of an academic H&amp;N cancer surgeon like? Vs. Otology or Facial Plastics? &lt; It's worse, duh? &lt; It is very much worse. But if you wanted to spin it in a positive light, once established (ie chair/division chief) a H&amp;N surgeon could do mostly ablative and have a nice lifestyle. Meaning the recon guy gets stuck with the late nights, doing the flaps, takebacks, etc. That being said, a senior otology surgeon could focus his practice on only CI's and acoustics, make a ton of money/leave early, and nsgy takes care of the super sick patients so there's no call or anything like that. in my limited experience, H&amp;N divisions seem to be bigger and more likely to be in leadership positions. Altho there are plenty of non H&amp;N people in leadership positions too. Most if not all would say H&amp;N surgeons are not compensated enough for what they do and the amount of time they spend compared to rhinologists or otologists &lt; what does compensation look like for H&amp;N vs say Rhinology in academics? Assume you're not in NY or some other place with artificially depressed salaries. No skin in the game and not picking a specialty based on this, I'm just curious &lt; i dont mean to be annoying, but its super complicated is my understanding. the most informative thing for me is to look up salaries on public state institutions of different surgeons to get an idea. reason why its complicated is because a lot of compensation is based on production and billing. base salaries will often be low to incentivize production. it gets complicated because the things that make the most money are actually small quick procedures done in the office. rhinologists can take home a lot because every patient gets scoped vs a h&amp;n where doing a huge ablation and flap won't bill as much. that being sad, there are clever people who can make a ton or experienced surgeons where they see a high % of outpts who end up being surgical. </t>
  </si>
  <si>
    <t>head and neck: Tacomas and fly fishing. Otology: loafers and ferraris. Facial Plastics: 8hrs sleep min, department's highest earner, underpaid and often people try to dump trauma cases on you. Just there for a couple years to get faster and then go full priv practice &lt; not sure who put H&amp;N as tacomas and fly fishing, but they are easily the hardest workers in the program i am at, not paid nearly as well as their facial plastic colleagues, and honestly i wonder how the hell they have families (or at least good family life) when they're in the OR frequently and routinely past 7-8pm. every single week. imo, they are the general surgeon of ENT and their QOL is the worst of all the subspecialities. that being said, i am at a program known for high volume. annnnd that all being said, their work is deeply rewarding so it's not all bad obviously, but the reward for the job (personally + otherewise) is at the expense of things outside of medicine &lt; is there any room for doing fewer cases, hitting mininum RVUs, and just making less $? I love H&amp;N but would like a decent QOL...really don't care much about money since I assume it'll be 6 figures regardless.&lt; if you are willing to make less $, VAMCs have good lifestyle and are always looking for H&amp;N surgeons. &lt; i dont think in academia you can get away with that since the dept wants money and they'll just bring someone on who will produce more esp since there is a base salary they have to pay. if you're senior and you want to slow down and are established, fine they'll let you. but unless you're bringing something else to the table (like research and your own funding) an academic center is going to priotize high volume and won't keep someone who isn't producing as much as others. in private practice, you're your own boss and so sure. that would work</t>
  </si>
  <si>
    <r>
      <rPr>
        <rFont val="Arial"/>
        <color rgb="FF000000"/>
      </rPr>
      <t xml:space="preserve">in regards to the AAMC letter on interview hoarding, has anyone heard if programs will actually respond (ex: adding more interview days) or if theyre just gonna brush it off cuz its getting a bit late in the game &lt;--What letter are you talking about? &lt; </t>
    </r>
    <r>
      <rPr>
        <rFont val="Arial"/>
        <color rgb="FF1155CC"/>
        <u/>
      </rPr>
      <t>https://i.imgur.com/w56TlDW.jpg</t>
    </r>
    <r>
      <rPr>
        <rFont val="Arial"/>
        <color rgb="FF000000"/>
      </rPr>
      <t xml:space="preserve"> </t>
    </r>
  </si>
  <si>
    <t>&lt;I don't think it's a concern in the ENT community and don't anticipate programs adding dates&lt;  they don't care about us &lt; It's probably not a huge problem for ENT because we have a surplus of applicants compared to spots. If # applicants = # spots, then interview hoarding becomes a problem.&lt; hoarding is a problem it probably won't lead to soap spots is all. programs will fill home candidates if they continuously interview the same " top applicants". &lt; +2 &lt; yeah, think that hoarding causes poor matching of applicants with their preferred geography, but don't think it will affect number of positions filled &lt; also too little too late. Don't see most programs adding an extra day and changing all the logistics. Feel if they really get pinched and might have an empty spot, they'll reach out to a home candidate that was good but not good enough initially esp with so many home applicants at most places</t>
  </si>
  <si>
    <t xml:space="preserve">Do I apply to research positions before I find out I don't match or after ? The positions require letters and I'm not sure if it's wise to ask before match day. &lt; How close are you to your letter writers? How likely are you to match and are they aware of your position? If they've been advocating for you throughout the cycle and understand the position you're coming from, I don't see any harm in asking them for letters now and applying. I personally wouldn't ask my Chair or PD for a letter, but would feel comfortable reaching out to my other letter writers.&lt; unlikely to match, I guess not really that close. They have been advocating for me to no avail. </t>
  </si>
  <si>
    <t>Zucker II +4</t>
  </si>
  <si>
    <t>does anybody know much about this program? &lt; This is a program entering its third year, although the faculty is well versed in teaching (LIJ has traditionally trained Montefiore residents and Lenox Hill, the community hospital on the UES, has traditionally trained NYU and Downstate students). The program is split 50% at LIJ and 50% at LHH. The faculty at LIJ is led by the chair (Vambutas) and PD (Zahtz). Otology is strong here, led by Vambutas, Pelosi, and Sjrakic. Meanwhile, at Lenox Hill, residents get substantial head and neck training. Free flaps are performed here (they are not performed by ENT at LIJ). Major faculty at LHH are Kraus and Har-El. LIJ operative experience is special as PAs manage floor work at the hospital while the residents operate. The operative load is rather high st this hospital. By comparison, the PGY2 runs the floors at Lenox Hill Hospital and is rather busy consistently with those obligations. Call is Home at Lenox Hill and LIJ is in house with a post call day. While the program is new, the faculty certainly isn't and they are quite driven and excited to educate and train their own residents &lt; "will be top tier within 3 years" &lt; thank you!!</t>
  </si>
  <si>
    <t xml:space="preserve">To anyone who has been to the MEE pre-interview socials--the schedule makes this seem a bit more formal (in that actual presentations are given by residents). Did you guys just wear what you've been wearing to every other social? &lt; yes it wasn't excessively formal +1 &lt; thanks! </t>
  </si>
  <si>
    <t>&lt;feeling the FOMO here</t>
  </si>
  <si>
    <t>I might be paranoid, but when the  PD at an interview says "you're going to do very well" does that mean like they dont' like you but you'll do well cause your app is solid or something? always confused by this line because it kind of seems like they're saying you'll be fine even if we dont' take you&lt;there are ten answers to this my dude, dont read into this&lt; i know the PD who says this, don't read into it &lt; soooo curious how you know who this is! seems like a vague statement ahah &lt; lol I've had PDs say everything from "well, see you at future Academy meetings" and "well, I would love to get you here". i'm not going to believe anything until I see that paper on 3/19 lol &lt; as long as i get that matched email on 3/15 i'm fine with anything lmao&lt; never trust anything a program tells you in post interview communication. It's in their best interest to have every applicant rank them 1 &lt; Noice humble brag +1</t>
  </si>
  <si>
    <t xml:space="preserve">lol wasn't thinking that hard about this but now i guess i am &lt; dont think about it too hard. It's a very political thing to say.  </t>
  </si>
  <si>
    <t>&lt; I haven't read the articles, but weren't these allegations from 2013? At what point do we say "they learned and grew? &lt; Both the former chair and other physician implicated in this are still at UCLA, so can you really say that "they learned and grew"...? &lt; I don't know, but people make mistakes and I'm guessing there's no statute of limitations on social blunders like these? I'm not saying what they did is ok btw. &lt; they're still at UCLA, and they trained at UCLA. suggests its the culture. these things arent "blunders", theyre products of our environment. &lt; I see, thanks for explaining. Would your opinion differ if they more openly talked about these problems and talked about how they're trying to improve? Sounds like that didnt happen. &lt; i personally prefer when programs address the elephant in the room (i.e. racist incidents, no Black residents, no Black faculty). we all notice these things, and pretending they're not there is like pretending they don't see us. &lt; FWIW, the Chair and PD both joined very recently (past 3-4 years) and are both amazing. There are a lot of new, young faculty who are great as well. I've heard UCLA has had a malignant reputation in the past, but that doesn't seem to be the case now. I do agree that it's alarming that there are no Black faculty or residents (within the last 6 years) though. Idk how many actionable steps have been taken to address the issue of racial discrimination.</t>
  </si>
  <si>
    <t>did UCLA address any of the Dr. Head stuff at the most recent interview?</t>
  </si>
  <si>
    <t>I doubt any applicant brought it up. &lt; Hard to say if they're even aware of the comments on here. Chair and PD briefly mentioned a focus on building diversity, but it wasn't any different than how any other program has brought up diversity during their interviews. I personally didn't have the guts to bring it up explicitly. Someone else mentioned in their Impressions that the Chair/PD directly addressed diversity in their 1:1 and seemed sincere. I didn't get any sense of malignancy from the program from either the faculty or residents, but no, they didn't directly address the scandal</t>
  </si>
  <si>
    <t>who in the world dropped hopkins?</t>
  </si>
  <si>
    <t>Hopkins dropper here- scheduling conflicts I couldn't make work. Good luck to whoever gets the spot :)&lt;They already put one person on the WL, she/he's probably going to get it &lt; what other program did you prefer over hopkins? &lt; not everyone has the same priorities - hopkins is great if you plan on going into fellowship/academics but not if you're going to be a generalist &lt; was this response from OP? I just want to know OPs thought process &lt; I got Hopkins some time last week too so there is hope! &lt; with any contact or waitlist notifications?&lt;OP here: couples matching factored in here, the other programs I chose over rescheduling hopkins were places my SO also has interviews at and was highly interested in and strong for both our specialities.</t>
  </si>
  <si>
    <t>when someone drops an interview, does the committee reconvene on who to interview? or do they also rank the people on the waitlist? how quickly do they then send II?</t>
  </si>
  <si>
    <t>Institutions differ how they do it. I know some have a waitlist and re-appraise the whole waitlist whenever a spot opens up. Others just have a waitlist ranking that they move down.</t>
  </si>
  <si>
    <t>Just got a Henry Ford II today but it conflicts with another one of my interviews :(  Could anyone please help me out and swap my 1/9 AM interview for either AM or PM on 1/8? Thank you so much!!</t>
  </si>
  <si>
    <t>Congrats! There is a reason 1/9 is being dropped. +1</t>
  </si>
  <si>
    <t>What's a good amount of interviews to have at this point? &lt; I think what you have is close to your terminal number, unless many programs decide to offer up new dates. I would expect maybe 1-3 more for the season, based on trickle. &lt; id assume what you have is what youre going to end up with</t>
  </si>
  <si>
    <t>Watching "The Last Dance". Anyone else getting NBA draft vibes from the match?</t>
  </si>
  <si>
    <t>WL offer from Rochester in NY. Was hoping to swap my 1/9 for your 1/7 or 1/23. Also sorry for posting here. Please see swap tab for contact. Thanks! &lt; is Rochester interviewing AM and PM of 1/9 or just AM?</t>
  </si>
  <si>
    <t>is anyone else like very very tired &lt; +2 totally exhausted&lt; I've been exhausted/tired</t>
  </si>
  <si>
    <t>There are way too many applicants for there to be soap spots. Would need a MASSIVE amount of hoarding by BOTH applicants and programs.</t>
  </si>
  <si>
    <t>PSA: SOAP this year will have spots. I have been on 10+ interviews and I only see 1-2 new faces each time. Personally I will stop at 20 but I doubt many will set limits on how many IIs they will take. Just wanna let ya'll know that its going to be a wild year and i expect there to be a lot of empty spots. BTW this holds for top, mid and low tier programs that ive been to. &lt; Haha &lt; maybe my face recognition is wack but I only see around 2-3 familiar faces per slot. Though, interviewing at diverse programs geographically and spread across top 40ish &lt; different interview dates/time &lt; no way there will be a lot of soap spots. that letter specifically told programs to rank more people and while there may be familiar faces, ive seen mostly new people everywhere &lt; i'm in the "haven't really seen many familiar faces" camp &lt; yup many new faces. dunno what youre talking about OP are you trying to stir the pot? simmer down my man &lt; Personal experience has been somewhat in the middle. Some familiar (maybe 2-3 each interview?), mostly new. &lt; OP here: I'm just telling you all what I've seen. believe it or not, I'm just giving you my 2 cents &lt; OP, do you happen to be interviewing mostly in one "tier" or geography? My hypothesis is pretty similar faces in a specific cohort. Felt like when I jumped from east to west to south for my interviews, the demographic complete changes &lt; It's holding true for top to bottom tier, but I've interviewed in midwest and east only. not west coast</t>
  </si>
  <si>
    <t>cant wait to see the storm this post causes haha&lt;Many common faces during my interviews lol &lt; I'm the only person I remember from my interviews and I can't match to every place so I suspect there will be around 329 SOAP positions. &lt; lol, a lot of truth to this. i'm kinda tunnel visioned during interview on my own performance &lt; would people want there to be no or a lot of SOAP positions? none would mean more people matched but those who didn't are screwed vs a lot would mean more people didn't match but more chances to win the rat race for SOAP? just curious</t>
  </si>
  <si>
    <t>what's the call structure at UCLA? in-house or home, how often, post call days, how many hospitals to cover, call during research months? i want to know it all</t>
  </si>
  <si>
    <t>&lt; It's q4 in-house call with a post-call day as an intern when you're on service. Junior call is roughly q3-q4 home call - you only cover the hospital that you're rotating at (the only exception is occassionally residents will cover Reagan and Santa Monica but those hospitals are down the street from one another). You don't have to drive across the city to multiple hospitals while you're on call. Call is minimal while you're on your research months. R4/R5's are on back-up call.&lt; thanks. Do juniors get a post call day? &lt; You take primary call as a PGY4? &lt; No post call day except as an intern. They do try to get you out earlier though if you were on call the night before. Unless they really need you, the Chiefs try and get the juniors out by late morning/early afternoon after call.</t>
  </si>
  <si>
    <t xml:space="preserve">Does anybody know what time the U Chicago interview will end? or if they have morning slots? </t>
  </si>
  <si>
    <t>ERAS says the interview is all day, so probably til 4-5p CST &lt; uchicago &lt;3</t>
  </si>
  <si>
    <t>very late to the slack game but how do we join this oto slack group &lt; slack has been pretty dead for a few weeks now</t>
  </si>
  <si>
    <t>https://join.slack.com/t/otomatch2020workspace/shared_invite/zt-k4egwgtj-zRN68_jDu8FamRUw4S0HTg</t>
  </si>
  <si>
    <t>What are the most underrated programs? Meaning either programs that are not ranked as high as they could be or may be great programs in non-ideal locations &gt; Rush +4, Wayne State, MCW, EVMS, UAB, Louisville, SIU, UF</t>
  </si>
  <si>
    <t xml:space="preserve">If you're hoping to stay at your home program how should you go about making that clear? &lt; tell people at the program. bring it up as often as you can. make sure the PD, chair, and your letter writers all know since they can most strongly advocate for you&lt; also tell the chief residents. they can be big advocates for you &lt; also the 4s, they'll be chiefs when we're interns so if they like you, that can be a big deal &lt; On the one hand a frank conversastion with PD explicitly your desire to stay could be good. But the flip side is unless you already have a strong relationship that you can trust, be careful making your intentions super well known. Not to be conspiracy guy but if your program knows you are ranking them #1, they know they can rank you low and still "get" you. While if they like you and want to keep you but don't know where you are ranking them, they'll have to rank you higher. &lt; that's technically true but i don't think that happens in practice. if you tell a program that they are #1 and you're not in their say top 10, particularly a home program who has dual obligations of a) filling their own program and equally b) matching all their home applicants, they are going to advise you otherwise. at least any half decent PD will tell you that. if a PD doesn't, they are a bad PD. and if that is the case, odds are, you probably know this by talking to recent home applicants and their experiences. </t>
  </si>
  <si>
    <t>&lt;Are a lot of people accepting interviews despite schedule conflicts? &lt; I would. Accept, see if you can make a swap, pray if you can make a swap, and if you can't then cancel later.</t>
  </si>
  <si>
    <t>Just got a Duke II today. Unfortunately it conflicts with one of my other interviews. Would anyone be able to switch my Duke 1/9 for your 1/8? (See swap page for contact). Thanks so much, and sorry for posting here!</t>
  </si>
  <si>
    <t xml:space="preserve">did they have a waitlist you got off of? &lt; no formal waitlist, just got an email &lt; thx, wish I could help you. good luck in your swap! &lt; Congrats! Hope you make the swap work, Duke seems like an amazing program that will grow into something big! &lt; Dr. Francis is amazing&lt;Dr. Francis is the best &lt; sad I didn't get an II because it means Dr Francis and I won't be best friends </t>
  </si>
  <si>
    <t>Having been at a program that went from no fellow to a fellow Id say it definitely hurts IF you want to go into the field. We used to do the micro with the attendings and now that almost never happens unless you have simultaneous flaps that happen to have micro at the same time. Im not doing H+N so didnt care - I'd scrub out to take care of the service after resection and then go to a second room. The fellow is also asked to "take you through a case" which might be good if you're a PGY2/3 but as a chief I'm like bro get the fuck out of my way &lt; this is similar to what I've heard from residents at other institutions, thanks for your input!</t>
  </si>
  <si>
    <r>
      <rPr>
        <rFont val="Arial"/>
        <color theme="1"/>
      </rPr>
      <t xml:space="preserve">ENT resident chiming in here. I have no skin in the residency application game. I strongly caution you to ignore case logs numbers presented for residency. Agree with &lt;-----, case logs are more worthwhile for fellowship. The accuracy of case logging is </t>
    </r>
    <r>
      <rPr>
        <rFont val="Arial"/>
        <b/>
        <i/>
        <color theme="1"/>
        <u/>
      </rPr>
      <t>awful</t>
    </r>
    <r>
      <rPr>
        <rFont val="Arial"/>
        <color theme="1"/>
      </rPr>
      <t xml:space="preserve">. The context for case logging: ask people who are extremely busy to do what is considered busy-work with no incentive or benefit. I have heard of residents logging cases retroactively literally 6+ months later. Agree that many residents "stop logging" or more frequently "stop nit-picking" after they have met their minimums. Do residents really log that cartilage graft harvest that counts as a "key indicator" every time like they did intern year? Do they log their 100th tonsillectomy even though it's not a key indicator and doesn't matter. Do they log a flexible laryngoscopy ever? Some residents/programs might have 300 flexible laryngoscopies in their case logs. The truly busier resident may log ZERO because their too busy to care about flex scopes in clinic. More importantly, there is essentially ZERO consistency in how people are logging resident surgeon vs assistant. Some residents log </t>
    </r>
    <r>
      <rPr>
        <rFont val="Arial"/>
        <b/>
        <color theme="1"/>
        <u/>
      </rPr>
      <t xml:space="preserve">much </t>
    </r>
    <r>
      <rPr>
        <rFont val="Arial"/>
        <color theme="1"/>
      </rPr>
      <t xml:space="preserve">more aggresively. This may also change based on the program and how things have been logged "locally" for the past years. Same thing with "splitting cases up into more than one case". Residents are not formally trained or educated in how to properly log cases. You can imagine the results of that.  Do not be fooled by programs pushing these tables in your face. Also agree with the person before that number of cases and </t>
    </r>
    <r>
      <rPr>
        <rFont val="Arial"/>
        <b/>
        <color theme="1"/>
      </rPr>
      <t>logged</t>
    </r>
    <r>
      <rPr>
        <rFont val="Arial"/>
        <color theme="1"/>
      </rPr>
      <t xml:space="preserve"> "participation" is not a measure of how well the resident was trained. Take these scenarios  1) You have  two necks with different attendings, you get your hands in there, do key steps, but can't finish it out.  2) You have a two necks back to back with the same attending and they have time to teach that day. He/she does one and you do one. 3) You have two necks, you get through almost the whole thing on one and not much of the other, but both times it's with the fellow. 4) Two necks, same day, super radiated and difficult, you don't do much but learn how to get through more advanced surgical field or repair a carotid injury. These are logged as 2 primary cases, 1 primary case, 1 primary case, and 0 primary cases. Which place were you "trained at better"? Tables =/= real life. Also, how quickly someone becomes surgically competent varies on person and procedure. You may not benefit from your 50th parathyroidectomy but definitely will from your 25th neck dissection. So volume in the right places  may also be more important than just "case volume". You are better off asking residents at the interview how comfortable they feel completing bread and butter surgeries. </t>
    </r>
  </si>
  <si>
    <t>When people mention "top 20 programs" are they speaking exclusively to the Doximity rankings? For reference where do programs like OHSU/Presby/Miami/Emory etc sit in terms of tier? &lt; I think people mostly refering to doximity &lt; it think it;s a bit of a wash for the top 30. LIke cinci could be considered top 10 same with miami &lt; had some advisors tell me all those programs are solid. they are all top of the 2nd tier and some of them may edge into top tier esp if you're interested in H&amp;N or Oto specifically</t>
  </si>
  <si>
    <t>&lt; might be talking about the overall institution though, not specifically resident training. Cinici has a great H&amp;N fellowship and overall program but the question is how much that translates into better H&amp;N resident education compared to lower ranked H&amp;N programs without fellows &lt; i truly believe that at big institutes like all of these, fellows don't harm resident education. maybe at smaller places with 1-2 or maybe 3 faculty, maybe. but if you've got 7 H&amp;N attendings, a fellow can only help resident education &lt; my institution has H&amp;N faculty that did residency and fellowship at top H&amp;N programs and they all seem to think our residents get better education *at the resident level* because of the lack of fellows &lt; Illusory Superiority</t>
  </si>
  <si>
    <t>I really feel like case numbers are more important at the fellow level. I think as a resident you want to make sure you're not 10-20% below national average but I think 55 vs 59 is neglible. That being said, I would want the surgeon who did 70 neck dissections to do my neck and not the one who did 55. I think that will make a difference. Of course, 2-3 years out, these numbers won't matter that much. Again, all my opinion and coming from a guy who's done 0 neck dissections.</t>
  </si>
  <si>
    <t>Kinda sad to see Stanford's case logs...below natl average in a bunch of cases I really enjoy and in the areas that I'm interested in :(. How are people taking case #s into consideration? &lt; honestly, forgetting all the specifics about a program a few days after interviews :( I'm mostly going by atmosphere, location, and reputation &lt; some programs have sent them out. all of the places I've interviewed at have been above national averages so that's usually where I stop caring. But I really like Stanford, just a bit worried that I might not be as comfortable in the OR if I match there :/</t>
  </si>
  <si>
    <t xml:space="preserve">I feel like most places haven't given me case #s &lt; is this a reasonable question to ask in an interview? &lt; yeah I think so, you can just ask a general question about how case #s compare to requirements/averages. &lt; Resident here, word of caution about case numbers: this stat can be very misleading. I never interviewed at Stanford and know little about their program, but I have no doubts that they will provide a strong operative experience. I would just caution you because case numbers aren't everything. For example, there are programs I know of who have a reputation of not letting their residents do much in the OR, despite having lots of cases. There are some programs where residents basically stop logging cases after their PGY-3 year, because they have already met the minimums, and it is essentially a waste of their time to keep logging (probably not the best practice, but still). And then there are programs that might not have the same volume as others, but the residents actually operate when they're in the OR. There is a huge difference between doing 50 thyroidectomies and mostly watching, versus doing 12 thyroidectomies but doing the vast majority of the procedure--I would take the latter any day of the week. (Unfortunately, it can be hard to gauge the level of resident autonomy without rotating there, so I understand that case #s are pretty much all you guys have to go off of) &lt; OP here, thanks so much for your input! Stanford actually released case #s stratified by resident being primary surgeon, assisting, and supervising. But pretty much across the board, their #s are on the lower end. I keep hearing programs with high case #s saying repetition is key for good surgical skills and intuition and it's hard at the MS4 level to judge if 55 (stanford) vs 59 (national average) vs 70+ (other programs I've interviewed at) neck dissections is a big deal or not. &lt; I think it boils down to what you want out of a program. Stanford is going to be more research-heavy but less clinically heavy. There are going to be programs out there that train their residents better technically. If you want a long-term academic career heavy in research, you might prioritize a program like Stanford more than, let's say Utah, where you'll be doing cases all the time. </t>
  </si>
  <si>
    <t>Is it still possible to be an ablative-only H&amp;N oncologist? I've realized I love the resection portion of cases but recon is a bit more meh&lt; yeah it's possible but tough as a junior faculty at an academic center &lt; My chair only does ablative but only because he hates recon and he has the seniority to pull it off&lt;There is some opportunity at some community hospitals throughout the county as a general ENT to do the ablative portion and have recon done by Plastic Surgery. If you are interested in that, it can certainly be done</t>
  </si>
  <si>
    <t>&lt; so I just need to start looking for chair positions right out of fellowship. got it, thanks! 😅</t>
  </si>
  <si>
    <t>Anyone who interviewed at BID this morning wanna comment on all the stuff being said below?</t>
  </si>
  <si>
    <t xml:space="preserve">i personally really liked the interview day and feel that this program is going to be extremely strong. The faculty and residents are great, the program has amazing potential and people in place I trust to execute. Lots of room for innovation, creativity, and pivoting. I have an early adopter-type personality though and that might not be for everyone. But i was impressed and got good vibes. Also like that youre learning directly from attendings and start doing advanced procedures early. I trust i would get amazing training here. for reference I have 12 top 20 interviews.&lt; jesus christ 12?! Good for you that is amazing &lt; thank you! Going in to every place with an open mind is very helpful &lt; haven't interviewed yet, but it is great to hear that they are attracting the early-adopter types who would see the potential in being a part of/helping to build something new. I'm pretty excited to hear more about the program and their vision and plans to execute. Also for reference, I have 5 out of 8 of the top 10, and the rest are in the top 20 (not tons, though). &lt; OP here, for sure. I interviewed at MEEI also and got the same "extremely talented" (yet humble) vibes from these faculty members. MEEI and BI oto programs seem to collaborate a good amount and their residents work together. Tons of opportunity for those looking to really be the foundation of something awesome &lt; dudette/dude, really appreciate your positive energy and insights and overall optimistic vibe, can we be friends? &lt; lol, dudette! YES I want more ent buddies lets be friends! &lt; dudette buddies! If you're on slack, I'm oto_anon (not all that creative, apparently)...I literally post nothing, but digging the energy so feel free to ping me if you ever want to shoot the breeze. &lt; seconding/thirding/fourthing the above, excellent top shelf vibes from the program in general, they have trained MEEI peeps for years so the faculty-resident interactions aren't completely new, they have an ambitious vision and want the program to be a top program in the future which is refreshing to hear from an applicant's perspective, and they seem pretty committed to early operative experience, which will hold for our year although it begs the question if they will be able to sustain it in 5-10 years but i guess that doesn't affect us? idk </t>
  </si>
  <si>
    <t>In other news, BUMC residents are unionized which is so dope &lt; same with UC Irvine, and I believe UCSF too &lt; yeah a lot of the Cali programs are unionized. All of the LA programs are unionized.</t>
  </si>
  <si>
    <t>GWU WL +2</t>
  </si>
  <si>
    <t>&lt; is this finally a small WL that I might actually get off? 👀</t>
  </si>
  <si>
    <t>Kaiser WL+4</t>
  </si>
  <si>
    <t>Going to be declining this waitlist incase anyone is hoping for it&lt;  Same! GL yall! &lt; gonna have to drop this one soon</t>
  </si>
  <si>
    <t xml:space="preserve">anyone else losing track of what day it is? </t>
  </si>
  <si>
    <t>nope, counting down the days til Christmas :)</t>
  </si>
  <si>
    <t>I send thank you notes just so I can feel that thrill when my email notifications finally go off</t>
  </si>
  <si>
    <t>thats my plan</t>
  </si>
  <si>
    <t>Is it standard to update your letter writers on where you are with interviews and all?&lt;  I take the approach of "forget standard practice. Do what seems human." These people spent the time writing us letters on our behalf. They are presumably interested in our futures and deserve to hear how their recommendations have materialized. I follow this same protocol when deciding whether to send a program a thank you email. +1&lt; anyone else having a hard time with doing poorly this cycle and not trusting their mentors advice completely? I was told I was very competitive but I'm clearly not.  &lt; I opened up to my mentors about this precise thing. They didn't judge me on my results, but instead provided reassurance and made some calls for me. They want to help us, that's the point of mentors!!! &lt; I did the same! I've been updating my close mentors and letter writers with # of interviews and how highly anticipated interviews have been going</t>
  </si>
  <si>
    <t>&lt;How many interviews are you at?&lt; I have more fingers on one hand than interviews &lt; Stealth humblebrag from our polydactyly friend here &lt; weird flex but okay</t>
  </si>
  <si>
    <t>&gt; also the reason this forum exists is because info gathered from interviews is usually not enough to answer all of anyone's questions or concerns esp now with zoom interviews. "interviewing and keeping it to yourself" would be detrimental to everyone, particularly when new things are happening whether its a new program, the new signaling methods, etc&lt; no one has interviewed at this program yet, today is the first day. Thats why I find these comments unsubstantiated &lt; there has been a lot of comments below slamming people for speculating (e.g., whats a good number of interviews), but really, what else are people supposed to do in a system with incomplete information? Its a bit funny since we're in a field ripe with uncertainty, but nevertheless we think, look at the data, and try to make the best decision we can with the information we have. There definitely is a benefit of consulting faculty members for advice, but that has a limit too. Often times, I'm more aware of the specifics and nuances of some things compared to some faculty members. &lt;&lt; agree.. people are so high strung about this that any possible negative beyond that a brand new program with like 5 faculty being a top tier program is considered toxic.. they also said they have a head and neck fellow.. if there are only one to two ORs going a day and they havea head and neck fellow then what cases are you going to be doing..? and the fact that call isn't flushed out yet but no intern call means that PGY2 call is going to be hard and frequent.. they wont want their primary attendings taking a lot of call as soon as they can help it so that means call frequently from 2-5 years..&lt; "but guys it's Harvard" &lt; there are 7 main faculty at Beth Israel, ancillary private practice attendings that work with the program, and Are in the process of adding more attendings (one of which is beginning in February which will make it 8 at that time) and this is the exact garbage I mean. Someone below said 5 attendings, unsubstantiated. All it takes is a simple website peek to see the 7, and attend a info session to know they are already adding more. 8 attendings by the time we matriculate. 8 attendings, 4 residents, never will all 4 be at BID together, do the math on cases. The fellow works only under jalisi and is gonna do micro and flaps that an intern or second year aren't doing anyway. They are adding essentially an attending a year, for the next 5 years. Get some facts fam. Regarding call, like I stated, they have 2 PA/NP and are adding 2 more. Making the call pool at Beth Israel including the 2 PGY2s next year, 4 mid levels and the fellow. And that's the worst it will get because the following year when we are PGY2 there will be 4 residents, 4 mid levels and the fellow. Including allowing MEE residents on research to moonlight and join the call pool during their research months which many of them said they would do to get extra cash &lt; I would be wary about basing a lot of decision making on future hires esp beyond this year. &lt; that's a reasonable point +1 &lt; Agree to be careful just with COVID most places I've asked about new hires are saying they are still on hiring freeze or just starting to look at budgets.. I would be surprised if one program has the funds to add 2 PAs and 2 attendings in a year but still seems like they wer working to figure stuff out.. I think it seems like it could be a good program someday but it will certainly have growing pains and I think everyone commenting here understands that there are obvious pros and cons to it in general but the person who posted info from the session, thank you!</t>
  </si>
  <si>
    <t>Jesus you guys are getting so toxic. People are excited about an interview at a place that will train them well. What does it benefit you to sit here and tell them why they should be sceptical of the program? Everyone has worked their asses off for this just be happy for each other grow up and stop trying to crush other people's dreams and feelings it's ugly af. If you're reading this, if you have an interview anywhere I am extremely happy for you. Learn as much as you can on interview day. No program that has bad training will exist. Every program will make you a good surgeon. There is only good and better. Enjoy it</t>
  </si>
  <si>
    <t>Eh idk. I feel like unsubstantiated slander is not helpful nor is undeserving praise. that being said, most people come to hear other's opinions because frankly we want to hear anyone's thoughts esp about new programs etc. &lt; I agree. Not everyone's opinion is going to be sunshines and rainbows. I come here to hear all of it. I think "toxic" is when you start attacking individuals or putting people down. Being skeptical of a program can be protective and worth voicing.  &lt; true. it just gets tough because i def get emotional invested in programs and sometimes can't handle even slightly negative things, even if they may be true. that said, i think its easy to tell toxic from possible true but negative things &lt; take everything with a grain of salt. the negative comments may be from people who are salty cause they didnt get an invite &lt; I totally understand the emotional investment in my fav programs lol. I get offended when people drop interviews to my home institution lol &lt; I feel like most of the posts are actually more skepticla than toxic.. everyone is telling thme to talk to the current interns and meei residents and ask questions at interviews.. that is good advice and being skeptical doesnt mean you also cant be hopeful &lt; agree didn't get any sense of a toxic conversation, seems like voices addressing either extreme (and everything in between) will elicit the best picture of the collective thoughts of applicants and tbh it generates a lot of useful insights and questions to apply to this process in general and programs in particular&lt; sure but in my opinion if youre just spewing things you have no clue about, AND on top of it you aren't even interviewing at that program? Keep it to youtself, let people learn from the program and let them enjoy their experience. Most negativity about programs ive seen has been from people not interviewing there. &lt; Slander and toxic .... terrible words to describes positives and negatives about a program. Stop being soft. &lt; unsubstantiated opinions with no proof arent "negatives about a program" I agree with OP. It's one thing to describe an experience and say the program is negative becamse x y and z happened. Its another to state "not a good idea to go to a new program it will struggle" when none of us have any experience being a resident in any kind of program. &gt; yeah but reading the comments, no one is just spewing things. for the most part, every time some one says something kinda negative there's a reason (small program, senior residents will be NPs, new program without a call schedule figured out). on the flip side, whenever someone says something positive, theres a reason too (boston is a great city, down the road from MEEI, the faculty that are there are incredible). &lt; Fair enough, I guess I just don't like trying to shift peoples opinions based on things that are subjectively positive or negative. A negative about a program in my eyes is low surgical volume. Thats not good no matter what. Small program, NPs, call schedule, those are all very subjective things. Nothing wrong with stating them, I dont think it needs to be stated that those things make a program bad, let people come to that conclusion based on their own preferences &lt; I also appreciate the discorse too. Helps me think things through. People below bring up important points. E.g., I'm also curious how a program with only 1 year of residents covers calls and cases.&lt; Was adressed last night. Many cases will go uncovered, also means incoming residents will have their pick of cases and will begin doing more advanced cases much earlier. Typically will be lone resident with the attending in the OR. In terms of call, it hasnt been fleshed out yet. But they stated it will not be more than Q4 call (NPs, PAs, and even attendings and fellow will help cover primary call. Interns will not take any primary)</t>
  </si>
  <si>
    <t>what is the dress code to this BID intro session?</t>
  </si>
  <si>
    <t>did anyone get an email with a zoom link for this? it starts at 7 right? &lt; yeah it's in the confirmation email, what is the dress code? &lt; from thalamus? whos the confirmation email from? and prob business casual - plz help me i didnt get a confirmation &lt; from the PC, I think Kelly Barnes &lt; got it thank you!! &lt; was this just for a certain interview day? I have an interview there in january but don't know anything about this &lt; yes, they will email you before the interview day</t>
  </si>
  <si>
    <t>soo the psych spreadsheet is doing a Secret Santa...just saying &lt; I'm down, how is it done? +1&lt; white elephant probably more feasible than true secret santa</t>
  </si>
  <si>
    <t>In regards to the BID comments below... yeah so my PD who know all the people at BID has told me theprogr will be a hidden gem and will become a top program in the future. He called Dr. Jalisi the best surgeon he knows and said their staff are going to be mentoring the incoming residents one on one. You will first assist all of their attendings in the OR as the only resident and learn from them directly. They have numerous research opportunities and they are big names in the field, particularly Dr. Jalisi, who will land you whatever fellowship you want. Don't listen to all the people on here giving you unfounded opinions who know nothing about what it takes to have a successful residency program. Go to the interview. Ask the questions you want answers to, formulate your own opinion. They were approved by the ACGME for 2 residents right off the bat. That already says a lot.  &lt; One man doesn't make a residency program, maybe a fellowsip. &lt; i commented on the entire faculty if you actually read what I said. But the chairman being nationally renowned absolutely helps for those who want to pursue fellowship. Not according to me. According to every resident I've spoken to who has pursued fellowship. It's all about connections &lt; I feel like the best source would be the meei residents who actually work there this year.. the interns at BIDMC maybe as well but they haven't been in the program at all either.. but you could reach out to them.. honestly, listening to random people on this spreadsheet or someones random PD who "knows all the people at BID" is not going to give you nearly as much information and these sources are all equally worthless compared to people who have worked there &lt; who are "all" the faculty at BID? There's like 5 faculty members &lt; Yeah im excited for BID and all the people involved at that program. but lets be real. they're still an incredibly small and new program in a city supersaturated with programs much larger and frankly better. is it a solid program? probably. Is it comparable to MEEI? no. Will it grow? sure. Will it become an equivalent MEEI within 5 years? no. compared to other programs with 2 residents/year and 5-10 total faculty, is BID elite? I guess. But i would never pick it over an instituion with 4+ residents/year and 20-30 faculty across all specialities UNLESS i wanted a smaller program, wanted to live in boston and had no other options, etc</t>
  </si>
  <si>
    <t xml:space="preserve">Awesome thank you for that. I am so so so excited about this program. I guess a lot of the time on here we are asking questions we don't know to people that don't know as well so it's nice to hear some inside scoop. &lt; you should be excited, it's a great hospital, with great attendings who from what I have seen seem amazing to work with. Ask a million questions in the interview, who cares what everyone here says it's YOUR experience &lt; just pointing out that the inside scoop from the PD is as random as the people posting their opinions.. definitely ask questions at your iterviews at talk to people who are actually there </t>
  </si>
  <si>
    <t>List of programs that are misunderstood by our friends at doximity - too high and too low?&lt; too low: OHSU, UCSD, Duke, Miami, Emory &lt; where would you say OHSU should be &lt; idk if anyone can really give you overall rankings. depends what you're looking for - clinical volume, research, faculty depth/breadth, professional leadership, reputation/name brand. i would say all those programs probably are better than average but there are a decent number of programs that are probably better. would say that those programs are def in the top 1/3 to 1/5 of all programs but thats just me and what i value</t>
  </si>
  <si>
    <t xml:space="preserve">The program I match at: obviously too low, should be top ranked </t>
  </si>
  <si>
    <t xml:space="preserve"> "Anyone one have insight on Beth Isreal? I really want to be in Boston - family reasons, but would it be stupid to rank it higher than high tier schools like MIchigan, Ohio, Miami, Mayo, Cinci.. (wish I had interviews at all these places but just curious of where you guys would consider it in your rank) &lt; I'm at a top tier on the east coast but want to make it back out to the west coast to be closer to family and am definitely ranking lower tier programs on the west coast over my top tier east coast interviews" </t>
  </si>
  <si>
    <t>this is a very personal decision. beth israel is new but they have excellent faculty. if it were me, when it comes to ranking, family takes precedence after i establish that i will get a good training.&lt; new program with no residents having gone through a year of ENT training. You don't spend time at meei so it's not going to be a top tier , I'm guessing low to middle.( full disclosure I did not receive an interview there) &lt; being seduced by a name is foolhardy look at the actual training experience. &lt; Beth Israel is a great place to train for most specialties. It's possible it will move up to middle or top tier while you're undergoing training. I personally would take the risk for family's sake. &lt; You could probably reach out to some of the meei residents who arent going to be there anymore who woudl have the best insight, and im sure some would be willing to answer and email.. from the webinars, it seemed like they are going to definitely have some growing pains as they couldnt tell us what the call schedule would be like and described their PAs as your senior residents .. I found those things weird and they even had meei residents on them to answer some questions earlier in the summer &lt; pretty interesting. I wonder how call and case coverage would work with not all years of ENT residents present &lt; could mean early exposure to a wider range of cases, meaning better surgeons by chief year &lt; or worse teaching and learning by co-residents&lt; they kept on mentioning that it wouldn't be smooth sailing. If you have the option I would pick a safer program in boston &lt; There's no way Beth Israel is suddenly going to jump from a "low" tier to top tier over the span of a few years. It's just not an established program and nobody will know how the training is. &lt; The faculty are ambitious and committed to making a great program for their residents. But of course there will be growing pains. &lt; maybe you should ask a mentor about it, especially if they are one of those people who are always in the know&lt;  this entire thread is full of unfounded speculation and opinions based  off of nothing lol agree with the comment before me. Don't ask people here, go ask your mentor or reach out to one of the interns at BID</t>
  </si>
  <si>
    <t>If we have a number one program should we be emailing them to tell them they are our number 1? &lt; has anyone been told theyre ranked to match or will be ranked very highly by any programs yet?&lt; only " we will rank you highly" +1 &lt; unsolicited, or after a thank you email/etc?&lt; I got a highly regarded by the committee following a thank you (not the OP)  &lt; i got a highly regarded after a thank you, too&lt; I'm the " we will" comment and it was unsolicited +1 &lt; how lovely. Congrats &lt; just curious, is there a relationship between program tier and likelihood of sending post-interview communication to applicants? Did the programs that reached out to you appear to be higher, middle, or lower? For me, mine was in the middle. And I recall 2 of the higher programs I interviewed at said they don't really do post-interview comm.&lt;how many people have had this type of communcation? +0 &lt; just perused through the 2020 sheet, post-communications tab, somewhat informative</t>
  </si>
  <si>
    <t>More useful after interview season is over &lt; Disagree, rankings happen in real time. Don't wait months &lt; I always thought this comes across disingenuous because you are saying they are your number 1 without even finishing other interviews? I could definitely be wrong but curious if anyone has other insights as well &lt; my advisor did not even stutter when I was advised to wait until interviews were finished and that, even if programs rank in real time, their rankings are not static and will be "fiddled with" if they are swayed by LOIs &lt; do not reach out until after interviews are over.&lt; +1</t>
  </si>
  <si>
    <t>If we have a number one program should we be emailing them to tell them they are our number 1? &lt; has anyone been told theyre ranked to match or will be ranked very highly by any programs yet?&lt; only " we will rank you highly"  &lt; unsolicited, or after a thank you email/etc?&lt; I got a highly regarded by the committee following a thank you (not the OP)  &lt; i got a highly regarded after a thank you, too&lt; I'm the " we will" comment and it was unsolicited &lt; how lovely. Congrats &lt; just curious, is there a relationship between program tier and likelihood of sending post-interview communication to applicants? Did the programs that reached out to you appear to be higher, middle, or lower? For me, mine was in the middle. And I recall 2 of the higher programs I interviewed at said they don't really do post-interview comm.&lt;how many people have had this type of communcation? +0 &lt; just perused through the 2020 sheet, post-communications tab, somewhat informative</t>
  </si>
  <si>
    <t>At my program, if you send an email saying you are ranking us #1, you will be moved up on the rank list. Have discussed this with PD. Can't say this is true for every program. However, you better be truthful that we are your #1. Not sure exactly how we will find out and what repurcussions woud be if you were lying, though &lt; they'd find out if they ranked you in a spot guaranteeing you match there assuming you put them #1, but then you match somewhere else</t>
  </si>
  <si>
    <t>curious to hear what people thought of the ohio state interview &lt; Thought it was fantastic and was overall incredibly impressed by the oppportunities, residents, faculty, and culture.  &lt; i got a very bro-ey vibe and their emphasis on fit didn't help. just made me think they're bros who want to recruit more bros, and the diversity and inclusion stuff is smoke and mirrors. &lt; while overall imrpessed, some faculty clearly did not want to be there and had at most briefly glanced at my application &lt; +2</t>
  </si>
  <si>
    <t xml:space="preserve">&lt;+1 on broey, felt like i didnt fit in as a nonwhite woman &lt; +1&lt; unfortunately this can be a self-fulfilling prophecy. programs that aren't diverse have trouble recruiting under-represented residents even if the program ranks them highly, just because applicants are less likely to go somewhere where they don't have diverse mentors. the converse is also true.  &lt; it's definitely self-perpetuating, but it's worse when the residents seem to lean into that.&lt; didn't get an interview here, but can definitely agree with that &lt; TIL that I'm a bro :'( &lt; you can be a bro and make sure URM feel included. or you can be a bro and say "we want someone who will fit in here" implying that you just want more bros. &lt;+2 I could tell the PD was genuinely invested, but everyone else seemed like they were being forced to care about "diversity"&lt;+1 </t>
  </si>
  <si>
    <t xml:space="preserve">Did Emory say anything about not sending thank you notes? &lt; i dont remember them saying anything but im not sending them </t>
  </si>
  <si>
    <t>i do not think sending vs not sending a thank you note anywhere will move the needle</t>
  </si>
  <si>
    <t>d &lt; the</t>
  </si>
  <si>
    <t xml:space="preserve">What happened to that sherriffofsodium link? was going to refer back to it later </t>
  </si>
  <si>
    <t>https://thesheriffofsodium.com/2020/04/07/on-toilet-paper-and-application-caps/</t>
  </si>
  <si>
    <t>Got the Mayo "do not open" skills package and I'm dying to know what's inside lol &lt; Any other SWAG in the package? &lt; yoo thats so tempting. its secretly a trustworthiness test. wired with an alarm &lt; anyone know what the deal is with the car holder clip? &lt; its like a selfie stick thing! dope care package thanks Mayo &lt; YESS there's a tumbler, pen, cellphone stand?, and grubhub voucher &lt; i think its a cell phone stand like in case your computer fails during the zoom</t>
  </si>
  <si>
    <t>&lt;mayo az or mn? &lt; MN &lt; paper clip or bar of soap? &lt; doesn't feel like a bar of soap, eh who knows</t>
  </si>
  <si>
    <t>How are people doing in terms of interview numbers from the programs with 6+ applicants from your med school? does it seem like most programs are picking 2-3 of you to interview or have some programs decided to interview more from your program? &lt; seems like most schools have only picked 2-3 of us max, but interesting one school that is non-regional with no ties to is interviewing at least 5 of us.... very strange &lt; same...very little cross coverage but one school outside of our home institution interviewed all of us. &lt; 2 of my home applicants are sweeping, the rest of us are just doing ok &lt; how many is "Sweeping"?? &lt; I'm not OP but have a similar situation at my home institution and the people who are sweeping have 25+ interviews and probably got at least 15 out of the top 20 &lt; 15 of top 20 seems steep.. esp this year with geographical favoratism. id say over 20 or 25 with a good amt at top 20s but not 15 is sweeping&lt; i have 12 out of the top 20 and a home coapplicant has 16. we both come from a top 20 program with lots of applicants and i know many of them have had trouble getting II's &lt; how many overall? do you think places pick the strongest of one program and kind of write off the rest?&lt; two of us got &gt;25 invites with lots of overlap and the others i've talked to have 5-10 without much overlap &lt; are those programs not top 20?&lt; not sure about the specifics, i haven't asked but i will say i tend to see the same people over and over again in my interviews at high tier places</t>
  </si>
  <si>
    <t>&lt;anyone else have kind of an icy relationship between co-applicants at your program? i don't really talk with any of them about the cycle. &lt; why not! &lt; I don't really chat unless I know they're interviewing at the same spot. The way I see it, I don't want to make anyone else feel worse if they have a lesser number of interviews. &lt; i think everyone is different with this. I talk with the co-applicants who want to discuss the cycle and how things are going, while others are more private and I don't pressure them to do so. &lt; for me, it has been super comforting to be able to talk to my co applicants during this stressful cycle &lt; it does feel nice commiserating on how gruelling interviews are, and to see their thought process for ranking programs &lt; nope dont talk to any of them. dont know any of them and not interested in comparing or talking at all - just stresses me out</t>
  </si>
  <si>
    <t>hi all, relatively new here, was lurking for a while but first off thanks for the sense of community, really means a lot. i went from oddly calm, to slowly tearing at the seams, to full existential crisis mode, to flagrant imposter syndrome resurgence, and back to sense of acceptance of the inevitable, whatever that may be and a perhaps hollow mantra that adversity builds character. anyways, sitting at 10 IIs, certainly can't complain and don't intend to, but was wondering ya'lls thoughts on how important "range" of competitiveness is, in terms of like 2-3 IIs being at top 10s, mid-tier, and lower tier, respectively. is that likely to be protective from an overall success of matching standpoint just given that higher tier programs are more desirable? also, am i the only one who felt there was *heavy* geographic bias this year in terms of IIs location wrt home program? &lt; cant speak to first part but yes about the heavy geographic bias &lt; i felt the opposite actually, no invites from the region around my med school, except for my home program ofc&lt; heavy geographic bias for me. I actually am thankful to have a good amount of interview, but I'm from the tristate area and only 2 of those interviews are south of NJ &lt; I can say you earned interviews at all those programs so you're definitely competitive for them!!! Keep at it</t>
  </si>
  <si>
    <t>my closest II is 6 hrs away</t>
  </si>
  <si>
    <t>Along the lines of everyone's stats, PS, interviews are pretty similar, is anyone finding it really hard to differentiate between programs other than city, location, weather? Programs all seem very similar and I haven't really walked away from any interview and thought that that program was less compared to others. &lt; +1. have a lot of ties on my running rank list... and this gut feeling that its not ordered correctly &lt; 100% feel this! I'm trying to have faith that I'll end up exactly where I need to be if I trust my instinct &lt; i feel like mine fall into like three groups, but within those groups i'm totally lost re: how to rank them &lt; honestly, and this may be the definite wrong move, but i purposely haven't tried to rank programs. gonna wait until all interviews are done, give it a week, then try to look at programs equally. been keeping some notes about places. but yeah so hard</t>
  </si>
  <si>
    <t xml:space="preserve">Kansas L , personalized..... +5 &lt;&lt; dying at the personalization *laughing crying emoji* &gt; why? +1 &lt;&lt; it's the first actual personalized one i've gotten which absolves me from the "ah, just missed their filter" rationale lolol (laughing at myself, mostly) &lt; wow on a Saturday? I can't wait for this one 🍿 😎 &lt; they sent out waitlists earlier in the season, i'm assuming if you didn't get it today's axe day&lt; they can't reject me if I withdraw first! </t>
  </si>
  <si>
    <t>Dang U Miami secondary essay for T32 track kinda long &gt;I got off the WL, and initially applied for this track, how did you get the essay? &gt; ERAS message</t>
  </si>
  <si>
    <t>Anyone considering dropping the T32 track due to the essays? lol &lt; tempting haha</t>
  </si>
  <si>
    <t>My guess is that the 150 or so people that don't match this year will mostly be applying next year. Maybe the MS4 number goes down from 525 this year to say 450 but its still going to be a rough year next year. I would say its going to be 2-3 cycles before the competitiveness resets. MS1s now will probably have a higher match rate &lt; Aren't we on track for at least 200 unmatched USMDs &lt; I think its 524 (USMDS) minus 345 (MD seats, including military) &lt; we had like 6 people take a year off this year to bolster their apps for next year. would have had 10 applying ohterwise. next year is going to be a bloodbath &lt; it's definitely going to be an advantage next cycle if you come from a med school with fewer applicants... those 10+ from the same program are going to have split the interviews or the top 2 of 10 will hoard all of them as progams can't interview 10 from one school &lt; yes, i've heard from multiple people that a program will usually only offer 2-3 II to the top 2-3 candidates from a program even if the other 4-7 are outstanding on their own. &lt; can confirm. this happened at my program this year</t>
  </si>
  <si>
    <t xml:space="preserve">Given that this year is shaping up to be brutal, any guesses if there will be a reduction in applicant size next year? Historically there has been some oscillation in applicant #s, especially after a brutal match. I wonder if this year will end up dissuading anyone, or if ENT is just destined to be a bloodbath year after year&lt; idk i thought this year was going to be a reduction given that last year was pretty bad and the pandemic disrupted many peoples' rotations. so i have no idea what next year will bring &lt; anecdotally we have 7+ applicants this year and i know there are 10+ next year. ENT is becoming super popular at my program. more and more people are taking years out to bolster their apps too. &lt; Our program shed about 50% of prospective applicants in the last ~18 months for this coming match, but the upcoming classes seem to have even more than we had initially. Momentum seems to be building, if anything&lt; for anyone interested in surgery, it's probably the coolest speciality. it combines ortho, derm, plastics, and vascular. can't think of any other surgical speciality that does that &lt; another anecdote, my program has like 12 MS3s interested, usually only 1-2/yr &lt; I doubt that 12 M3s will follow through with applying next fall... there is still a lot of time for people to drop off &lt; personally I think we can expect the largest applicants to date. They are gonna be huge. All 8 feet tall&lt; i expect next year to be a record year. i think many people decided to take a research year this year because of the pandemic and we're going to see a huge surge &lt; I don't know how you guys are thinking about next year already hahah this year is enough for me! &lt; Well, there's a non-zero chance I do not match, so I am very poorly trying to estimate what next year might look like. Hard to plan for your future when so much is uncertain &lt; I feel you, and I certainly didn't mean that to seem insensitive. I am in the same boat, of course. hoping for the best for all of us &lt; yes, i think next year will be much much worse </t>
  </si>
  <si>
    <t>On a related note, anyone have programs try and dissuade less "competitive" applicants if there is a surfeit of interested students? At a certain point, I wonder if it's the responsible thing to do if applicant numbers get out of hand &lt; its really hard to do in practice I think. Very gray on what is competitive or not. Numerically, i'd be one of the weaker applicants, but ended up putting together a strong application in the other areas. I don't think you really know what type of applicant you are until very near the end, when letters, personal statement, eras is assembled. I think a central problem in this is the culture of medicine. procedural fields are compensated very well and thus very attractive. &lt; i hope its not about money for most people... &lt; def not explicitly on mind, but have to explain why the surgical subspecialties as a whole is seeing such a surge, and along with the procedural subspecialties in internal medicine. Perhaps at least implicitly these fields are considered lucrative and thus competitive, and people are drawn to a feeling of accomplishment. At least in my school, there is a disproportionate amount of people applying ortho, plastics, ent, uro.&lt;money may not be the only factor, but it certainly is a factor. thenumber of ent applicants would drop like a rock if the average salary went down to $200k. unfortunately, for rhinologists that may be coming in the near future as dupi replaces ess. &lt; better for the patient. life goes on&lt; what's dupi? &lt; dupilumab? I know it's used for CRS &lt; yeah its effecttive in reduciing nasal polypys without FESS in prelim studies and a lot of research money is going into RCTs exploring dupis efficacy and safety &lt; This is dumb dupilumab is like 50K a yr and theres plenty of CRSsNP cases and rhinologists are already the highest reimbursing subspecialty so even if they drop it's not going to be less than the median &lt; itll get cheaper and right now most patients can get it for free through funds of interested parties. every pt in our clinic gets it for free &lt; thats how drug dealers work dude. Give you a sample to get you hooked. &lt; well maybe insurance will cover it all by then? idk seems better for insurance and patients than repeat FESSes</t>
  </si>
  <si>
    <t xml:space="preserve">Anyone see the tweet by a pd suggesting they look at different criteria when he previously tweeted his program was trying to recruit a "Michael Jordan". Isn't that cognitive dissonance or am I missing something ? &lt; yeah i saw that haha. i'm a michael jordan and didn't get an interview there so i guess it was a trick &lt; what program is this?&lt; lol, i dont understand, what does he/she mean&lt; isnt everyone trying to recruit a michael jordan? definiition of MJ can be broad though. I think they key is being excellent and versitaile and many people do that in different ways and i think that "different criteria" is referring to these different ways&lt; research, grades,step? &lt; i am just hypothesizing but i think theres probably more emphasis on who people are, letters, what work experiences they've had, community service, extracurriculars, diversity in thought/experience/race/religion, and less emphasis on step since it wont matter soon. i still think research and clinical grades are very important. also think a strong personal statement matters more than people think&lt; so take away the only standardized metric and leave it up to the factors that are extremely subjective and dependent on your institutions opportunity? &lt; im personally in the camp that you can make your own opportunities regardless of institution/background/"subjective" criteria. that shows initiative, drive, passion and shines through on applications. people like that and who can overcome challenges are outstanding residents.&lt; I'm one of those people and that definitely is not reflected by the number of invites I have received &lt; I think why some people are having a hard time this year is people really stepped up their game. E.g., PD the other day stated to our group "you guys as a group really blew me away with your PS. you are all outstanding writers." step scores and grades only tell so much about a person. they have a role, but is only a part. from my experience, everything else is what conveys a person's potential to be a leader in the field. how do we identify the person who is going to be driven to define a treatment algorithm that will provide benefit in challenging diseases? &lt; Just world fallacy. Had a T5 interviewer comment on how "exceptional" my application was, sitting on 5 II currently. The reality is beyond a certain level of scholastic achievement, we're all fungible. None of us are as special as we might think. Being a kind and easy going person counts for a lot in interviews, but otherwise programs could order their rank list randomly from their interview pool and never notice a difference. &lt; theres always an aspect of luck to things, probably more true outside of medicine though. You put in the hard work for the chance to get lucky. &lt; i think it comes down to the little things that really set people apart. you cant teach someone how to execute exceptionally. some people just have that ability and if they have a good plan on how to showcase themselves in all areas, i believe that does come through and makes you stand out. and applications do stand out. was told this explicitly by a PD at top tier program &lt; btw, read just now the just-world fallacy, its very interesting. &lt; If you're as talented and bright as you say, looking forward to meeting you. Maybe I am missing something I just haven't realized yet &lt; i (and we) have a lot of limitations, so really not trying to come off as high and mightly. Just trying to say numerical scores aren't everything. &lt; yeah i agree. just think theres things you cant teach and that social savviness and being a genuinely kind person go much farther than people think. </t>
  </si>
  <si>
    <t>this block was deleted on accident. tweet referring to Missouri &lt; anyone have any interview impressions of the program? &lt; I got the impression they were really focused on me as whole applicant and directed a lot of their questions at things that aren't typically "measured" when looking at stats (extracurriculars, PS, behavioral questions)</t>
  </si>
  <si>
    <t>Anyone else find it ridiculous that the aamc suggested applying to a TY this late in the cycle. Basically pushing the problem back a year and screwing some candidates out of soap spots ? Sounds criminal. &lt;what's TY? Transitional year: prelim w/e it's called &lt; yeah, sounds like amatuer time.</t>
  </si>
  <si>
    <t>They created this hot pile of SH*** and now they want to criticize applicants who take well earned interviews in order to secure their futures. This is absurd. The system has been broken for a long time and they should have fixed it a long time ago. Not waited until a pandemic caused a fire to think about addressing systemic the problems &lt; YES +12 &lt; This was a totally foreseeable problem that they did nothing to address proactively. Now they're acting like it's the students' responsibility to drop interviews so that programs that didn't send out enough invites will fill their spots. If the AAMC had come out in September and said programs should interview more candidates than usual, maybe we wouldn't be in this position</t>
  </si>
  <si>
    <t xml:space="preserve">How do people find out a program's policy on thank you notes/whether email or snail mail is preferred? do you reach out to the PC or is there a general consensus if it isn't addressed on the interview day? &lt; you can ask the PC or PD on interview day, was at an interview today and another applicant asked the PD at the end of the day and she really appreciated that they asked &lt; Do people really send physical mail thank you cards....&lt; hahaha no &lt; There's a real risk of me not matching given my handful of interviews, and I can't even begin to bring myself to crafting and mailing thank you love notes to programs &lt; I have been sending phyiscal thank you cards to PDs... is that wrong of me to do? none of the places I have interviewed have said not to&lt; I stopped sending them after half of mine got ghosted </t>
  </si>
  <si>
    <t>Majority of places I have interviewed at say not to send them&lt; dang i've only had one place say that. i usually send them to PC and PD at leastI</t>
  </si>
  <si>
    <t>&lt;named version saved, duplicate of sheet saved to google drive today. not vandal proof, but its at least a milepost.  thanks for the heads up ---sam</t>
  </si>
  <si>
    <t>Not sure how aware people are of the craziness going on on other specialty sheets, but there have been vandalism vigilantes defacing sheets and deleting en masse. Seems like otomatch has managed to dodge the bullet, thankfully. Hope I don't jinx us....</t>
  </si>
  <si>
    <t>&lt;We just have accidental vandals deleting cells on accident lol</t>
  </si>
  <si>
    <t>Still haven't heard from Vandy Squad +2, just gimme the ax already</t>
  </si>
  <si>
    <t xml:space="preserve">can the michigan PD come back and say a few words about their football team &lt;omg i love his voice &lt; My systolic BP drops 5 points when he speaks, very soothing&lt; i had a dream that i was at a beach house with him and merati, just us 3, drinking pina coladas &lt; petition to bring Michigan PD back to otomatch </t>
  </si>
  <si>
    <r>
      <rPr>
        <rFont val="Arial"/>
        <color rgb="FF000000"/>
      </rPr>
      <t xml:space="preserve">Just want to give a shoutout to the NRMP app that helps in crafting a rank list for applicants based on a running score over the course of the interview season. It's been useful for keeping notes and organizing my thoughts after an interview, maybe others will find it useful. </t>
    </r>
    <r>
      <rPr>
        <rFont val="Arial"/>
        <color rgb="FF1155CC"/>
        <u/>
      </rPr>
      <t>https://www.nrmp.org/prism-interview-scheduling-tool/</t>
    </r>
  </si>
  <si>
    <t xml:space="preserve">Considering my top 6-7 ranks and I dream of attending any of those programs. What are the chances?&lt; 78% &lt; previous data has shown that assuming you match, your odds of matching top 5 are &gt;80%. Things work out surprisingly well </t>
  </si>
  <si>
    <t>&lt;based on what? &lt; not the person who posted 78%, but i think there's two layers to this. First, the probability of matching given x number of interviews, which is not known this year, but charting outcomes 2020 data can give you some insight. Then second step, out of those who match, what proportion match in their top 6, which happens to be the large majority based on some plot someone made a while ago (below). &lt; NRMP charting outcomes gives a % for all specialties matching in their top 3, I think, not just ENT, and it was in the 70s</t>
  </si>
  <si>
    <t>Have peoples PDs made it clear to them they want them to stay??? Is this somethtiing that normally happens and should we believe them &lt; I have been told by my advisors that I will not need to come up with backup options alluding to the home program &lt; definitely been given hints along those lines as well &lt; i mean directly like from the chair and PD saying the words i want you to stay here. is that something thats happened to others? i feel like i cant trust anything&lt;not at my home program. &lt; Had an attending say some positive things, but PD and chair have been super close to the vest. Who knows what's going on. Trying not to dwell on it and build my rank list based on preference, nothing else to be done really&lt; same, had some faculty but not PD tell me program wanted me &lt; told by PD that they would be lucky to have me stay but nothing explicit about ranking &lt; Because I haven't heard much, I feel pretty uncomfortable asking for any support in reaching out for II from programs I'm interested in. It's difficult since I am not sure how interested my home program is, how can I know they'll convincingly advocate for me in securing IIs or boosting my stock in rankings later in the season? &lt; My PD has explicitly said that I would be given a protected slot if I were to want to stay, but they also know that I have reasons for going elsewhere so not sure what that means from a ranking perspective &lt; Random PD perusing Otomatch.  I would never say anything explicit about rank list to applicants - from my home school or others.  Feels like a breech of decorum.  Rank programs based on your preferences and don't read too much into "close to the vest" responses.  Hang in there everyone, I feel for all of you during this year that has been difficult in so many ways.  You are extremely accomplished, here's to an improved 2021 for all! &lt; You're a real one Dr. Random PD. You wouldn't happen to have any spare IIs, would you &lt; thank you Dr. Random PD!! &lt; Seems like multiple other PDs don't follow this advice and have made it clear to some home applicants that they could stay which is understandable. a little abnormal to hear that when we're 1/3 of the way thru interviews but could be due to this crazy year. regardless, another wrench in this crazy cycle &lt; i feel like theyd be more open saying if they want you this year given the circumstances. safer for them &lt; keep in mind that even in non-pandemic years, programs often want to keep their home applicants. There's a reason &gt;50% of people historically match at an away or home program. So while it might be much more meaningful to hear from your PD how much they want to reserve a spot for you this year than in other years, it happens all the time and is totally normal.</t>
  </si>
  <si>
    <t>Anyone NOT get interviewed by their home program??&lt;Yeah, but we're doing really really well without it (group of classmates/applicants)&lt; hopkins squad?&lt;Nah &lt; who deleted cell to the left pleas put back &lt; some programs dont intnerview all the home applicnants??!?! &lt; i thught I heard rumors but I didnt know for sure it was a thing. i guess some place have so many applicants they cant really safely interview themall ? &lt; damn what programs do that? &lt; my program last year had a ton of applicants that weren't a great fit at the institution. They still interviewed every single one of them, and then just invited a few more people that year. I think it looks bad when you don't interview home applicants...&lt;Im guessing the alumni association for thta med school hates that the dept doesnt interview all home students...no way i would donate to my alumni association if they turned me down for an interview.</t>
  </si>
  <si>
    <t>Lol OTO fanfic</t>
  </si>
  <si>
    <t>does anyone ever think about how the general public would react if they knew all the doctor applicants communicate annonymously through an excel sheet &lt; Bro imagine if they knew 98% of our coronavirus knowledge was learned from a cartoon &lt; and that we touch actors' prostates &lt; i mean it's the most anonymous way of chatting that's widely available. also pretty easy to follow the flow of past conversations, which isn't always the case for most messaging platforms. only problem is when people accidentally delete shit. it's definitely a "don't knock it til you try it" situation &lt; was more pointing out the general ridiculousness of it all not the efficiency but for sure for sure&lt;It restores my faith in the fac tthat the internet doesn't always have to go that "dark" direction</t>
  </si>
  <si>
    <t>can the michigan PD come back and say a few words about their football team &lt;omg i love his voice &lt; My systolic BP drops 5 points when he speaks, very soothing&lt; i had a dream that i was at a beach house with him and merati, just us 3, drinking pina coladas &lt; petition to bring Michigan PD back to otomatch</t>
  </si>
  <si>
    <t>I doubt that anyone but a couple residents is even aware that otomatch exists much less that shade is being thrown at them. &lt; lmao whos gonna tell them &lt; yes, someone plz recruit them to otomatch to tell us what the hec is goin on</t>
  </si>
  <si>
    <t>So after reading about the shitshow at UCLA...does anyone know any other programs with problematic cultures?</t>
  </si>
  <si>
    <t>I do not, but can ppl intterviewing att UCLA keep us posted if this is addressed on interview day? They have to know its causing a shitstotrm on otomatch by now &lt; yup, interviewing tomorrow, will write about it in interview impressions afterwards +1 &lt; thank you! &lt; not interviewing at ucla but cannot wait to see what happens &lt; any insider take on whats going on? &lt; yeeet where my UCLA people at? med students? residents? faculty? you got any input? &lt; lol never been so hyped for an interview im not attending &lt; almost as good as the bachelorette but like not cause this is super serious and racism isnt funny &lt; lol &lt;racism isnt funny unless its a roast...*ducks*</t>
  </si>
  <si>
    <t>How many interviewsv kept is considered "hoarding"? &lt;somewhere between 15 and 20 &lt; like greater than 15? or greater than 20? &lt; 5 more interviews than whoever is asking apparently &lt; are we assuming most people who got 20+ IIs will match high in their rank list and need less IIs to match bc theyre more competitive (based off number of II alone)?</t>
  </si>
  <si>
    <t xml:space="preserve">the yield is unlikely to increase beyond 13+ so Id say above 15 gets into that territory &lt; do you thtink its "unethical" to hold onto 20 if you could actually see yourself at those programs? and you had dropped many prior tthat you couldn't see yourself at&lt; unethical is the wrong term, it's definitely not " considerate" with all the data suggesting 13 is the number. &lt; the match rate isn't going to change. i think holding onto more interviews just gives you first choice to where you want to match. it's not decreasing the chances of someone else matching &lt; eh I don't know if that's a good argument. The marginal "decrease" in your ability to match &gt;15 is minimal, but the marginal increase in someone else's chance to match could be substantial depending on who it goes to. You going from 21 to 20 is negilible, but someone going from 10 to 11 is significant.&lt; 15 is a random number... charting outcomes does not support that number , there exists several years of empirical evidence for 13 &lt; HOT-TAKE: does a person actually going from 12 to 13 somehow make them able to match? In reality it's probably intrinsic qualities to the candidates who get &gt;x number (in this case 13) however, if a person is at 10-12 and it's due to interview hoarding, in theory they are probably &gt;13 in other cycles and shouldn't this intrinsic quality be the only thing to matter?&lt; maybe people will match easier with less IIs this year bc the same 50 people are holding all the interview spots&lt; exactly my thought. Plus, once an applicant gets past a very low number (1-3) I honestly think there a sufficient chances to swoon someone in the interview. Obviously more is better but once you're on the map with interviews everyone's got a shot. </t>
  </si>
  <si>
    <t>Miami off WL for 1/9&lt;how was it scheduled?congrats +1&lt;were you able to schedule on eras? &lt; OP - just got an email&lt; thanks big congrats.</t>
  </si>
  <si>
    <t>Is it overkill to read faculty research papers and ask questions beyond what you are particularly interested in? - Basically are we judged based on the questions we ask. I feel like I get a much more informative answer asking about the Head and neck experience for residencts to a head and neck surgeon vs asking them about their specific research focus/paper... &lt; i think you will look like a brown noser. its good to know about the faculty you interview with and their general interests but to go that far is intense&lt;it could go really well or really bad lolll &lt; I do it and generally good feedback on interviews. I think as long as you dont be like "I'm so happy I got to interview you, yada yada yada", rather let it comes off as genuinely interested in the work. Though, I should say I dont actually read the papers, but just skim through the topics that people work on. There's just too much interviewers per day to do any extensive reading.</t>
  </si>
  <si>
    <t xml:space="preserve">Idk, I think it can be well received depending on how you ask it, and if you can interweave it with your own interests. for example, I saw one of my interviewers has done a lot of research with med-ed, and I'm really interested in academic medicine. so i asked her about her research and how she got on that route, and how they support residents who would be interested in the same route and it was really well received &lt; are you me? &lt; did we just become best friends? &lt; Now kiss &lt; yikes. &lt; LOL &lt; was that a Spongebob reference? </t>
  </si>
  <si>
    <t>i'm curious- does anyone feel like the preference signaling system actually hurt them? or it just didn't provided any added benefit&lt; I'm 0/5 , I think I could have been 2/5 or 3:5 based on waitlist &lt; hard to say whether they hurt or helped, and I think some programs weighed signals more heavily than others. my fear is that signals will play a role in some programs’ choice of rank lists :(&lt; I think they should, it may be an unpopular opinion but at least in my case I carefully selected the programs I absolutely was head over heels in love with. So these signals are actually representative of my passion for the programs (the interviews just confirmed this) &lt; i get that some programs valued signals more than others and some of us got lucky in where we sent signals, but do people who had bad luck (i.e. 0/5 on signals) feel like they would want to keep the signaling system if they were to do it again? &lt; I had very little luck with signals, but I think it's worth trying another few years. Every system needs refinement.&lt;i dont think they should be used for ranking but they should be used for interview invites. &gt; judging how this cycle is going seems like if you were going to get an interview there it secures that you are selected vs waitlisted, but if you were not then it was a wasted signal&lt;It was a gamble for me. Wish I had known where Id get WLed so that I know where it could have bumped me up&lt; same. there's one top 10 program i got WL at where i think a signal might've pushed me over the line</t>
  </si>
  <si>
    <t>&lt; I did well at my signals and the only one I didn't get was a top 10 institution. I definitely do think it hurt me at non-signal programs in those regions, though. I only got 1 interview on the whole west coast and it was the one I signaled, even though it's a much better program than a bunch I took Ls at. Overall probably hurt me in terms of #s of IIs but I also got a handful of programs I really am interested in so quality &gt; quantity I guess &lt; I think other than the few programs where signals either were necessary or didn't matter at all, think signals probably should best be used for regional ties. that 2 reach schools, 2 okay schools, and 1 safety method is okay but i think signals are best for those looking to stay in a particular region.</t>
  </si>
  <si>
    <t>Any perspective on why Rush is ranked so low on Doximity? I was personally very impressed by their interview day, esp compared to other Chicago programs I interviewed at. Rush seems to have excellent training, research opportunities, and the faculty were just so nice &lt; idk i feel like there's a lot of great programs ranked low on doximity &lt; yeah true, just makes it hard to rank programs &lt; Don't rank based on doximity rank. Rush (&amp; a lot of other programs) will train you really well, you have to figure out if the location, logistics, research opportunityies, and residents/faculty are what you're interested in</t>
  </si>
  <si>
    <t>Doximity is based off surveys sent to the alumni of schools. Naturally, older programs will therefore have more data to support a "better reputation." Not a great system for ranking programs. Nonetheless, I think most people agree with the top 25 on doximity's ranking list. After that, it's all wishy-washy. &lt; older programs and larger programs--more alumni to survey &lt; Yep its volume-based and completely meaningless. I attended a grand rounds at a large program where they literally put up a qr code and told everyone in the room to rank them highly on doximity. The whole thing is a farce. Don't worry about where programs are ranked there, just ask advisors in the field if you need an opinion on a program.</t>
  </si>
  <si>
    <t>Anyone know anything about the UVM program? &gt; great program with faculty in each subspecialty. Recently hired a facial plastics attending who finished her fellowship in Miami, Also 3 years ago hired a head and neck surgeon who trained at Mayo who does all her own recon. PGY4 and 5 commonly take turns on the ablation and recon work and get experience harvesting flaps and sewing vessels. Dr. Sofferman who was a huge name in the field and former chair for a very long time who passed away was a pioneer in the use of US for the thyroid. You will have great clinical and surgical training and will also learn ultrasound from the ENTs which is a great skill to have. (this is from a former medical student at UVM) &lt; Thank you so much! As someone with a uvm II and no connections to it, your perspective helps a lot :)</t>
  </si>
  <si>
    <t>cool! thanks for the perspective!! how did you like living in burlington? &gt; Burlington is amazing. I lived close to Church street. I could walk from my apartment and in 5 minutes meet my friends at bars and restaurants, make late night CVS runs and do grocery shopping at a co-op that has amazing produce and local foods (all walking distance). In the summer, the hiking is amazing and I even started kayaking on the lake. Nothing better than making a coffee and and drinking it in my thermos 20 minutes later while floating on the lake in my kayak. Hospital was a 20 minute walk from my apartment but also parking is very close to the hospital if you want to drive. Winter skiing was amazing and you can get a season pass to Stowe for about 400 dollars if you join the Ski Club. Fall is unbeatable with the changing of the leaves and my family would visit a lot during that time. The residents all seemed close and since it is a smaller city they all go to similar really cool bars and restaurants to hang out. Also I played in intramural sports and the residents always had a team to play us in soccer, flag football and even ice hockey. I loved my time there. Winters are cold but I am originally from the west coast and I even got used to it and started to enjoy the seasons. A lot of diverse eating options too. Negatives - smaller college town vibes if you favor big city, apartment rent kind of high (I had a 1 bedroom downtown good size for 1200/month), cold winters, airport not the best usually need a connecting flight (I usually drove to Boston to fly back home directly)&lt;so cold</t>
  </si>
  <si>
    <t>lol reading the stuff below has me wondering if I'm blowing all my interviews but just don't realize I'm doing something wrong&lt; I'm going out in a limb but if you have that much social awareness to even question it, then you're NOT "those" people...but either way, can't so much change who you are so why question your whole personality at this point? &lt; guessing if you were doing that you would have literally zero sense that you were haha</t>
  </si>
  <si>
    <t>Why does it seem like no one is dropping middle tier interviews ? &lt; because the people who got those ones aren't the people with 20+ interviews &lt; mentioned earlier but previous years people dropped interviews due to conflicting travel or becuase they were low tier schools with no interest vs this year people are hoarding and dropping low tier schools. its easier to keep more interviews (no travel) and people are worried about matching in this competitive year i think are the reasons why you'll see mostly low tier openings &lt; i wish i could drop some of my interviews, but i am just finally comfortable at a total of 15 interviews scheduled successfully. if i get more, i will likely start to drop some of my later January ones. at the end of the day for me right now, any of the places would be better than not matching. &lt; 15 seems very reasonable. Wouldn't expect people to drop below 15 honestly.</t>
  </si>
  <si>
    <t>low tier ent is still ent &lt; people dropped UVA a good bit, and Utah, etc &lt; what do you mean by mentioning UVA here? genuinely curious what your thoughts are on the program &lt; I think there may be a phenomena of applicants from all levels of competitiveness being candidates for the middle programs, ie, "less competitive" use it as reach, "mid competitive" use it as "fit", and "most competitive" use it as "safety".  &lt; i was the OP who mentioned UVA. I didn't intend to call UVA low tier. I'd say it's midtier with an overall strong program but probably definitely a "mid-tier" in terms of ranking. My intention of bringing it up was pointing out that UVA has had good amount of movement before they sent out their official waitlist. A lot of people dropped UVA because it was on 1/9 and that was a very packed day.&lt; same with Henry Ford. it makes me wonder if they intentionally schedule on busy days to select for applicants who are most interested in their program &lt; wouldn't be surprised but what a dick move. &lt;stealth signaling</t>
  </si>
  <si>
    <t>Does anyone know what time of day the University of Kentucky interviews are?&lt;mine was afternoon &lt;mine was AM.</t>
  </si>
  <si>
    <t xml:space="preserve">there are two interwer styles
1. if the interviewer has obviously not read your application, nothing but the interview matters.  
2. if he/she ask about something from your personal statement or your research, they care about your whole application, but a bad answer to that question can hurt you. </t>
  </si>
  <si>
    <t>Do things like presige of home school, step scores and grades matter a lot to programs when making their final rank lists, or is it mostly based on interview impressions? In other words is the playing field kind of leveled between everyone receiving and interview from a program?&lt; from what most say, and the charting outcomes data, the latter sounds more accurate but who knows... &lt; I think there's some general consensus that you're typically academically qualified if invited to interview. If I had to guess (based totally on speaking with residents/attendings and without any objective data), I would guess 2/3 interview and 1/3 applicaiton? At the end of the day, they want residents who want to be there and would fit in with the culture of the department/program. &lt; Is anyone though really messing up this question? I dont find myself particularly great at lying or conversational, but i feel like answering "why this institute" isn't hard. or at least we are all saying the same things. &lt; I honestly think it's less about the content and more about the delivery with this question &lt;I literally HATE this question! what they really want to know is "do you have some connection to this program that makes you likely to come here?"  what it comes across as is "kiss my ass and tell me how great our program is"   It iis asked out of insecurity....so just fluff their ego and talk about how you love the four seasons/hate snow, want to explore the country/stayclose to home...whatever makes sense to let them know you will at least rank them and they didn't waste a day of their time interviewing you. &lt; Resident here. Our program has a very objective scoring system based on academic stats, PS, LOR etc that they use for granting II. But once you show up for an interview, the whole ranking is based on your interviews, no one really refers back to applications at that point. Obviously there may be stellar applicants on paper who only reinforce it at an interview, making them more desirable than others, but as a whole everyone is more than qualified. So if you get an interview, consider yourself on equal footing with everyone in the room.</t>
  </si>
  <si>
    <t xml:space="preserve">if you're invited to interview you, they like you. the interview is to see if you fit and to verify you're a normal human being that they would want to be around the next 5 years.&lt; the BEST question is: how many people actually get to this stage and truly botch the interview/are not in fact human? &lt; my guess is 1/6th of applicants simply cannot be normal on interview day. 4/6th of ppl all muddle together. 1/6th are amazing interviewers and give off amazing vibes &lt; just curious why is it in fractions of 6 and not 5? &lt; do you think plaaces have prelimiary rank lists going in? some peoples applications have to stand out/be stronger&lt; yeah most programs have a numerical ranking system to even see who to invite to interviews &lt; then do yuo think that application score goes into the rank list? cant imagine its all based off the interview vibes esp this year not in person..&lt;each interviewer gives each applicant a composite score of a single number that includes interview, step 1, personal statement, research etc....but its pretty much a gut feeling for each interviewer how to weight these...most indivisuals dont have a spreasheet for each applicant. &lt; i thought a lot oof interviewers are blinded to step scores. esp at the higher tier programs? &lt; not sure about that one, one chair literally recited my board scores for me &lt; damn thats wild! well mine is trash (for ent) and no ones brought it up.. hope it stays that way lol &lt; "Ah sir/madam, 27x, thats a fine step score you have there" &lt; "ah sir/madam, i am suprised that you've gotten this far with the score you have there" &lt; lol one of my advisors said "hmm, your Step score is a little... soft..." &lt; advisor is different than interviewer, but that's an interesting way to put it lol. &lt; i was asked to explain a low step score in an interview. meh. -_-'&lt; wow that's stupid. you should just say step 1 is going to p/f next year and it oesn't predict resident success &lt; lol how low is low?! wtf i feel like ent low is like 240 &lt; mine is low 230s - I've only been asked about it once during an interview&lt; i got in the 260s and was told it was average by one of my ent attendings &lt; mines mid 230s and no ones asked about it. still got 25 II at 20 high teirs </t>
  </si>
  <si>
    <t>I'm waitlisted at a couple "higher tier" programs that have IVs on dates I alrready filled with less desirable "lower tier" programs. hypothetically, I (or a mentor) could reach out and get IV at those higher tiers but that would mean cancelling those other ones. Would I be shooting myself in the foot doing that? &lt; depends on how many interviews you have / how much more interested you are in those programs. if you have 5 interviews, i would not want all 5 of those to be at top tier places. but if you have a good balance, then it seems reasonable to reach out and see if you could get an IV at one of those WLs if you really like them</t>
  </si>
  <si>
    <t>Lol this is the biggest joke. It shouldn't be on applicants to self police and provide equity. there should be tools in place to prevent this. the dumbest letter ever. applicants sholdn't be guilted. &lt; so what is your solution, application caps?  i don't think this will avoid thhe same soapfest you are trying to avoid.  it will just spread out the interview hoarding across more highly competetive specialties.  think about it. if you cap NSG applicants at 20 apps, they will send to 20 to derm, 20 to ENT, 20 to ortho and 20 to NSG.  and mid tier applicants will do the same.  the only real answer is for the most highly cmpetetive specialties to go to an early match like urology. then at least you have time to cross apply in regular match if you are in danger of not matching. &lt; whatever the solution is (personally think interview capping would be it) but applicants shouldn't be told they should drop interviews to help those without as many. its just unethical to me. would hope the AAMC could come up with something more clever than lets leave it up to them. &lt;applicants shouldn't be told they should drop interviews...totally agree! &lt; i have a friend applying to ophtho where they cap interviews at 20, he says there's not much waitlist movement either, so idk if capping helped at all&lt; +1 &lt;is ophtho early match?</t>
  </si>
  <si>
    <t>Applicants shouldn't be told to drop invites, that's ridiculous. Programs should interview more people. &lt; only reason to do that is to convince programs they are at risk of not matching.  it costs a program $5k per interviewing faculty per day.  most programs have 8-10 interview rooms and 10-20 interviewing faculty. so it costs $50-100k to add another interview day.  thats not the kind of money you spend unless you think you are not going to match. throw in the fact &lt; that there are going to be 50+ extreemly well qualified people who appliled to ENT in the SOAP and programs really dont have any incentive to interview more. &lt; having good residents that are a good fit will save a lot more money and time than that</t>
  </si>
  <si>
    <t>is it worth sending another LOI for a program that I'm waitlisted at that I have had previous correspondence with? or just give up&lt; they probably haven't had movement. I have had correspondence with two programs and it doesn't look like anyone has gotten off of their waitlist. &gt; correspondence meaning what? i don't think a LOI would hurt but they legit might not have any spots to offer &lt; it's totally worth sending a LOI if you are really interested in a program. It really can not hurt, often can only help</t>
  </si>
  <si>
    <r>
      <rPr>
        <rFont val="Arial"/>
      </rPr>
      <t xml:space="preserve">they must be worried that  this year is going to be a soapfest. &lt; Interview hoarding has always been an issue in otolaryngology. This is the year it bleeds over into other specialties which is why the AAMC is addressing it. &lt; how is releasing a statement  addressing it ?( I'm certain everyone is aware) &lt; they are recommending action. &lt; applying to a TY ... man I expected more &lt; AAMC is part of the problem. They are unwilling to put any caps on ERAS because it means decreased application fees and revenue. &lt; Agree, without systematic changes to the application system, they are basically offloading the blame to programs and applicants &lt; The hoarding problem was very predictable. </t>
    </r>
    <r>
      <rPr>
        <rFont val="Arial"/>
        <color rgb="FF1155CC"/>
        <u/>
      </rPr>
      <t>https://doi.org/10.1016/j.jsurg.2020.08.033</t>
    </r>
    <r>
      <rPr>
        <rFont val="Arial"/>
      </rPr>
      <t xml:space="preserve"> &lt; Yeah, agree a simple statement without hard rules cant change anything. Look at the ortho people. They were recommended to only apply to a specific number of programs and of course, not all are going to follow willingly. This really shot those who followed the recommendation in the foot. Prisoners dillema. &lt; btw, I cant imagine that much people holding &gt;20, its fricken tiring. Just hit the 11 interview point and absolutely demolished. Already dropped from above 20 to below 20.&lt; loll i am at 4 at have zoom fatigue already</t>
    </r>
  </si>
  <si>
    <r>
      <rPr>
        <rFont val="Arial"/>
        <color rgb="FF1155CC"/>
        <u/>
      </rPr>
      <t>https://i.imgur.com/w56TlDW.jpg</t>
    </r>
    <r>
      <rPr>
        <rFont val="Arial"/>
        <color rgb="FF000000"/>
        <u/>
      </rPr>
      <t xml:space="preserve"> LOL so the AAMC decides to speak on interview distribution eh? &lt;people with 20+ interviews who think this doesn't apply to them... </t>
    </r>
  </si>
  <si>
    <t xml:space="preserve">pika pika &lt; I hope that shuts up the people who said interview hoarding isn't real. &lt; where's that Eric Andre meme when you need it?. The only problem is that when people with 20+ interviews turn some down, the invites just go to the people with 12-15 interviews. Doesn't really solve the problem. &lt; Also ENT has a record number of applicants this year. There is no doubt that 1/3 will not match. That's not something a statement by AAMC will fix. Sure interview hoarding is a problem, but it isn't the main problem for ENT applicants this year. &lt; you can't really predict where the interviews will go. i have &lt;10 interviews and got 2 of those off of waitlists. there is no downside to people with 20+ letting go of some. no matter what, it will help with the distribution. &lt;no down side if you arent the person with 20+ interviews getting guilted into giving some up. &lt; Yeah, I have 2 interviews, but I totally get why someone would keep all 20+.  &gt; that's a great point. I would love to see some data on the WL movement about the # of II someone has when they get off of the WL. I guess the idea would be multiple trickle effect. Big shot 21 II drops 2 and they go to medium shot 13 II who then drops 1 that goes to lower shot 5 II. doubt it ever gets down to people with 0-2 II </t>
  </si>
  <si>
    <t>For anyone that interviewed at tufts, what was the day like hours wise? i.e. was there both an AM and PM session or just one or the other? &lt; there is an Am and a Pm session. both have to go to the program overview at 7am tho, then the pm ppl sign out and come back at noon</t>
  </si>
  <si>
    <t>So how do you use the Thalamus platform for interviews? Where do you go to actually start the video feed from the calendar? &lt; login to thalamus--&gt;go to my schedule--&gt;the link is underneatth program &lt; Thank you!</t>
  </si>
  <si>
    <t xml:space="preserve">prioritizing 65 yo's over 25 yo's makes some sense, but if true,the accusation that hospital admins get the same priority as ICU and ER workers is BS.  residents should be on the same level as any other hospital employee and should get prioritized based on exposure and personal risk. &lt; Yes the 65 y/o chairs and deans who never see patients should get vaccinated instead of the 26 y/o ostomy nurse or resident who sees 20+ patients a day &lt; Faculty, not at one of those institutions here.  Please consider this is an incredibly difficult decision for all, and it does not mean residents are not valued.  Contact tracing suggests that the transmission rate for physicians working with COVID patients, at least at my institution, is near zero and majority of infecitons of healthcare workers occur from the community or exposures to colleagues during lunch breaks, so if trying to save the most lives, vaccinating the elderly makes sense. The facilities crews that clean the rooms and bring food should absolutely be considered as well.  CDC guidelines list healthcare workers as having priority, but institutions can decide it's just a matter of degree.  With more vaccinations from Moderna, hopefully we will all be covered shortly, medical students included. </t>
  </si>
  <si>
    <t>does anyone know if the utmb interview slot that was open got filled? &lt; Yeah it's filled for now</t>
  </si>
  <si>
    <r>
      <rPr>
        <rFont val="Arial"/>
      </rPr>
      <t xml:space="preserve">Stanford is another institution dealing with this, and it's extremely fair to be critical or otherwise make not of how residents are prioritized/treated. Vaccine allocation is a marker of this. The chief residents across all depts obviously all felt strongly enough to release a public letter (shown here as a comment in thread): </t>
    </r>
    <r>
      <rPr>
        <rFont val="Arial"/>
        <color rgb="FF1155CC"/>
        <u/>
      </rPr>
      <t xml:space="preserve">https://www.reddit.com/r/Residency/comments/kffgzs/name_and_shame_stanford_healthcare/ </t>
    </r>
    <r>
      <rPr>
        <rFont val="Arial"/>
        <color rgb="FF000000"/>
        <u/>
      </rPr>
      <t>&lt; Protests occuring at Stanford today re: this</t>
    </r>
    <r>
      <rPr>
        <rFont val="Arial"/>
      </rPr>
      <t xml:space="preserve"> &lt; There are some good people trying to rectify it too though. If you read the article, Chief of Surgery thought it was very unfair and encouraged faculty to pair up with residents, attend vaccination together and phsyically demand the resident receive their dose in their place </t>
    </r>
    <r>
      <rPr>
        <rFont val="Arial"/>
        <color rgb="FF1155CC"/>
        <u/>
      </rPr>
      <t>https://www.propublica.org/article/only-seven-of-stanfords-first-5-000-vaccines-were-designated-for-medical-residents</t>
    </r>
    <r>
      <rPr>
        <rFont val="Arial"/>
      </rPr>
      <t xml:space="preserve"> </t>
    </r>
  </si>
  <si>
    <r>
      <rPr>
        <rFont val="Arial"/>
        <color rgb="FF1155CC"/>
        <u/>
      </rPr>
      <t>https://www.reddit.com/r/residency/comments/kfcqzo</t>
    </r>
    <r>
      <rPr>
        <rFont val="Arial"/>
      </rPr>
      <t xml:space="preserve"> Wash U putting residents at the bottom of their priority list for vaccines. &lt; to be fair, this is an institutional decision, not departmental and probably won't affect us &lt; Residents work for the institution...not sure why you think that this wouldn't affect residents. Your institutions general treatment of residents should absolutely be something that concerns you. &lt; same with Stanford</t>
    </r>
  </si>
  <si>
    <t>&lt; Really, residents that rant on public forums like Reddit should be ashamed of themselves. And I point out, we have no proof of what he/she is saying to be true, so take it for what's its worth. Also, go see this resdent's prior post, he asked if other residents were getting vaccines, so that is his proof when he writes this  "Keep in mind practically every one of our resident colleagues at other programs have either gotten the vaccine, will be getting it soon, or at least have heard a plan in place to get it over the coming weeks" &lt; Lol why should they be ashamed of themselves for airing their grievances online? What else are they supposed to do? File a ticket with their institution? We don't live for the sake of our institution/programs and I'm certainly not trying to die for them. They put themselves at risk every day working on the frontlines and it's natural to feel frustrated when your admin doesn't seem to recognize that fact. &lt; This wasn't a rant about a trivial thing. This was about institutional exploitation of residents during the pandemic. I think most residents rose to the occassion during the pandemic but are really just looking to be supported and protected by their institution. The mere fact that it's institutional does not mean it will not affect us as ENT residents. The narrative that residents shouldn't rant or badmouth their institutions/programs contributes to a toxic work culture that mistreats and abuses residents.</t>
  </si>
  <si>
    <t>CONGRATS everyone making it to the holiday break! What a ride. Hope you all get some rest and rejuvinated prior to starting another round of interviews in January.</t>
  </si>
  <si>
    <t>break aint here yet &lt; *kobe voice* job's not finished</t>
  </si>
  <si>
    <t>Got on the walmart Xbox series X drop in time and copped that new box yesterday. Now gotta wait till Jan 12 to get it smh  &gt; rip &lt; same but for PS5.... sigh &lt; copped an extra ps5 if anyone wants to buy it off me lol &lt; You telling me one of my co-residents is gonna be a scalper??! &lt;gotta pay off these loans &lt; thought about doing this, decided not to ruin a little kids christmas to make a quick buck but to each their own &lt; im a little kid at heart &lt; Same but my loans are keeping me from biting the bullet and spending a base $500 on a new system :(( can't wait to have money as an attending &lt; stimulus checks coming in soon!!!!</t>
  </si>
  <si>
    <t>anyone have tips on how to get a ps5? i need to buy one as a gift but every time i look they're sold out &lt;as a gift to myself!</t>
  </si>
  <si>
    <r>
      <rPr>
        <rFont val="Arial"/>
        <color theme="1"/>
      </rPr>
      <t xml:space="preserve">Dayton (DO program) II &lt; </t>
    </r>
    <r>
      <rPr>
        <rFont val="Arial"/>
        <color theme="1"/>
      </rPr>
      <t>Nice, congrats! let the green boxes continue!</t>
    </r>
  </si>
  <si>
    <t xml:space="preserve">anyone have tips on how to get a ps5? i need to buy one as a gift but every time i look they're sold out &lt;as a gift to myself! &lt; You just have to constantly check availability unfortunately :(( It's unlikely for you to get one by christmas unfortunately, unless you buy into price gouging. </t>
  </si>
  <si>
    <t xml:space="preserve">MUSC II off WL! &lt; congrats! &lt; thanks! I know people usually ask so I didn't send a LOI or have anyone reach out, just waited </t>
  </si>
  <si>
    <r>
      <rPr>
        <rFont val="Arial"/>
      </rPr>
      <t xml:space="preserve">I'm not a lawyer, but this is pretty good solid proof that there are more lawsuits to come </t>
    </r>
    <r>
      <rPr>
        <rFont val="Arial"/>
        <color rgb="FF1155CC"/>
        <u/>
      </rPr>
      <t>https://bohmlaw.com/blg-important-appellate-victory-employee-ninth-circuit/</t>
    </r>
  </si>
  <si>
    <t xml:space="preserve">For those who have interviewed at BU, was it more conversational or intense? &lt; depends on the interview, but mostly conversational. One room does rapid fire scenarios (how would you respond to X?) &lt; I agree, it was a mix. everyone was very friendly, though. I did find the PD a bit hard to readbut I also spoke with him at the very end of an 8+ hour interview day... I imagine its just as exhausting for faculty as it is for us &lt; i spoke with the PD at the end of the interview day, and found that he was super personable and easy to connect with &lt; lol ok &lt; were the scenarios hard (like super specific) or things that you could extrapolate from other behavioral questions you prepared? &lt; wait how is this an 8 hour interview day? My schedule says 8-12  &lt; they have AM and PM sessions &lt; they were things you could think through on the spot. sometimes there was no right answer (I think). Pretty much every ethical questions I've dealt with on any interview has combined ethics and knowing how to deal with conflict well. &lt; I'm glad someone else felt it was hard to read the PD. I've felt it's been either extremely nice or kind of a flat affect when interviewing with PDs at programs. Just was hoping it was a consistent thing not just me. &lt; Had they read your app? &lt; found him difficult to read as well. he was very nice, just seemed like kind of an enigma &lt; everyone at BU reads your app; PD referenced my personal statement &lt; I'm not saying he wasn't nice, or engaged, or that he hadn't read my app! He even had specifically said he had heard about me and was pleased to meet me. He was still kind of hard to read! </t>
  </si>
  <si>
    <r>
      <rPr>
        <rFont val="Arial"/>
        <color rgb="FF000000"/>
      </rPr>
      <t xml:space="preserve">Heard there are more lawsuits in the works. &lt; about the same incident, or different?? +1!! &lt; Not sure but from what I heard this is. Unfortunately there is no way to verify this but this is what I heard. Also here's a more detailed account about the last lawsuit </t>
    </r>
    <r>
      <rPr>
        <rFont val="Arial"/>
        <color rgb="FF1155CC"/>
        <u/>
      </rPr>
      <t>https://docs.house.gov/meetings/VR/VR00/20140708/102441/HHRG-113-VR00-Wstate-HeadMDC-20140708.pdf</t>
    </r>
    <r>
      <rPr>
        <rFont val="Arial"/>
        <color rgb="FF000000"/>
      </rPr>
      <t xml:space="preserve">  it has all the receipts for anyone who doesn't believe lol &lt;ok damn, stuff about the old chair smoking pot &lt; also about withholding his paychecks until his house went into foreclosure, seriously wtf &lt;ew the sexual favors between the 2 faculty who are also racist.. they nasty &lt; and they're both still at the program... &lt;OTOH, i wouldn't want my institution (UCLA) telling me which consenting adults I can sleep with. &lt; Wow I was pretty excited about UCLA but this is 262 pages demonstrating horrible culture. Is that worse than giving up sunny socal? tbdb</t>
    </r>
  </si>
  <si>
    <t>Anyone with Dartmouth movement? I thought I had a good chance when I got nothing from them and they sent a large rejection list out. But now I just think they forgot my L :(  +1</t>
  </si>
  <si>
    <t>Has anyone actually been asked why they didn't send a token to a school? I remember it being a huge point of fear a few months ago, but I have had quite a few non-token interviews and 1. don't think it hurt me to get an II without a token and 2. have never been asked why I didn't send a token&lt; i haven't been asked yet, been on 10 non-token interviews &lt; I agree w/ this, been on 6 non-token and no questions or concerns. I think its smart they were proactive in telling programs not to do it though &lt; yah, haven't been asked this so far thankfully, but haven't been on too many nonsignal interviews &lt; I've been on a combination of signal and non-signal interviews. It was never brought up at my non-signal interviews, but a couple of my signal programs did make a mention like "thanks for signaling us"</t>
  </si>
  <si>
    <t>https://archives-veterans.house.gov/witness-testimony/christian-head-md &lt;thanks &lt; I went back through the edits and restored the old post. See below...also, as someone who grew up in the area and knows a physician who is friends with Dr. Head, this all did happen as stated. The law suit made the local news and article was written up in LA times about this case. &lt;that terrible to hear, thanks for recovering. as someone interviewing at ucla, it doesnt feel great</t>
  </si>
  <si>
    <t>&lt; Anyone not get this waitlist that applied?</t>
  </si>
  <si>
    <t xml:space="preserve">UVA waitlist, ERAS +59 lmao we've officially passed kentucky </t>
  </si>
  <si>
    <t>Uggh another large waitlist &lt; bee guaranteed this. I got placed exclusively on the three masisive waitlists it seems&lt; What an insane waitlist. &lt; 14 doesn't seem too bad?&lt; that's just who is posting. Also I don't see a rejection list reported &lt; went back and looked at some of the earlier waitlists. and then i was reminded that kentucky was +53 lmaooo &lt; welp it's up to 25 now and west coast isn't even awake yet lol &lt; hehe west coaster now awake and reporting for waitlist duty! (+26)&lt; this is a pointless waitlist+1 &lt; It still makes me feel better than getting another rejection &lt; wow this is a kentucky tier waitlist&lt; i didn't think kentucky could be beat but this comes close &lt; lol i literally thought i received a rejection email until i saw the volume of waitlists so had to go back to re-read the email &lt;did anyone respond to the email to confirm interest for waitlist or just accept the waitlist position as is &lt; i don't think you need to reply&lt;so they just waitlisted everyone loll</t>
  </si>
  <si>
    <t>can someone recover theucla links below? several got deleted and was hoping to read them tonight</t>
  </si>
  <si>
    <t>How does one go about asking a mentor to send a "LOI/call" to a top-tier program that I'm waitlisted at they're not affiliated with in any way? Is this even worth it? &lt; Just tell them you're really interested in a program and that you're waitlisted there. Either have them reach out to someone they know there (most attendings know people everywhere) or just give them the PD's contact information and have them reach out. &lt; What kind of wording do people use? &lt; I've just been short, sweet, and to the point. I usually email or text them: "Dear Dr. ENT, Hope all is well. I just wanted to reach out to see if it'd be possible for you to reach out to XYZ program for me. I'm currently waitlisted there and I'm interested in the program for A, B, C reasons. In case it's helpful to you, the program director is Dr. PD and their email is dr.pd@toptier.edu. Thanks in advance for your help!" ... something like that.</t>
  </si>
  <si>
    <t>It's worth it. Connections are extremely valuable in the Match. Use them if you have them. PDs and faculty communicate with each other about their own applicants all of the time if they are friendly</t>
  </si>
  <si>
    <t>Dropping MUSC, good luck! &lt; thanks!</t>
  </si>
  <si>
    <t>washu social &gt;&gt; every other social &lt; WUSTL? I'm interviewing in January are there multiple socials? Also what made it awesome?! &lt; honestly other programs should do this too! They used a platform called Gather Town, and you can chat for a little and play games like poker which was really awesome to get something fun going and spur like normal conversation about the program and ourselves with some fun competitive talk as well!&lt; agree it was awesome. residents here seem really down to earth and fun to talk to &lt; agree this was amazing, i had fun and felt like i got to have natural conversations</t>
  </si>
  <si>
    <t>&lt; Very creative and fun, loved it! Major shoutout to the residents at Wash U for putting in the thought, effort and time to make it as normal and fun as a covid world would allow &lt; that's lit! Can't wait &lt; How many people does it seem like they're interviewing per spot?&lt; hard to tell how they split up clinical and research but it seems like they're interviewing 12/day and have 5 days (so i guess 12/spot?) &gt; playing Pictionary with their residents on Gather town was legit some of the most fun I've had in...months. :,)</t>
  </si>
  <si>
    <t>when we refer to "mentors" who reach out on our behalf, does it have to be within ENT? like can I ask someone within the institution i'm WL'd at but not within the ENT dept? the individual is highly regarded in a diff dept. :/&lt;nothing to lose &lt; yep, agree, nothing to lose. someone from another department did this for me unsolicited, but with close ties to the department &lt; OP: thanks all! I'll give it a shot then.</t>
  </si>
  <si>
    <t>i did this with a member in the plastics dept at a place i was interested and it helped a lot</t>
  </si>
  <si>
    <t>anyone else with this odd interview format, ask a question and while the interviewer is answering the question. you keep thinking of more questions to fill the time and then realize you're not listening? eck. &lt; my secret is I never am listening to the answer because it is hour 4 of the zoom &lt; lol</t>
  </si>
  <si>
    <t xml:space="preserve">&lt;It's happened to me &lt; all. the. time. </t>
  </si>
  <si>
    <t>Just an applicant with nothing to do with the school posted below, but be wary of people that post negative news. While it may be correct, there might be alternative motives (aka getting the WL to move) &lt; wow are you serious. &lt; while I detest everything about what was posted it's still a valid point lol tbh, but also might be a self-selecting group - like if someone is willing to pulbicly share that disgrace in order for them to have a better chance of matching there.... well.... what can I even say to that haha &lt; Does it matter what the motive was of who posted it? It happened. I'm not going to forgive systemic racism that was overlooked in a program just because whoever shed light on that might just want to get an interview.&lt; might be that OP is doing their hw to make sure they're not marginalized @ the place they train over the next 5 years of their life is what im guessing +1</t>
  </si>
  <si>
    <t xml:space="preserve">I think this says more about you than it does about the person who made that post &lt; +3 &lt; yeah lol like think about what that says about that school, especially considering it happened in the gd 21st century like it's honestly inexcusable. I was flat out rejected from UCLA so I have no skin in the game but if I had UCLA II and 10+ interviews I would drop it. Or interview and ask every single faculty member what they're going to do about this kind of culture and why they think ANYONE thought how it was handled was appropriate in any way. Granted I am at a top tier progressive school but it's really unimaginable to think that anything of this sort could even occur let alone be tolerated in this century + 10000000&lt; i was excited about my interview here but this has put a damper on it. i want to train at a place that actively supports diversity and does not tolerate racist behavior. </t>
  </si>
  <si>
    <t>Have people had success with LOIs recently? Debating whether or not to send some</t>
  </si>
  <si>
    <t>I had resident alumni send an email to program and got II. Had another giant in the field send an email to another program and that didn't do anything. &lt; Wait so resident alum as in current resident who went there for med school?&lt;Nope, resident graduate. Was unsolicited btw, did it on own volition &lt; honestly good for you that's awesome. &lt; nothing wrong with asking people to send notes on your behalf. doesnt need to be unsolicited to hold weight. be an active advocate for yourself +1</t>
  </si>
  <si>
    <t>MCG II 12/17 +2</t>
  </si>
  <si>
    <t>This is so disturbing! Did the other faculty involved receive any form of consequence? I can't find anything when I search their name and they are still faculty at UCLA &lt;it doesnt seem like it. the chair was chair until 15 or 16, speaking as someone that knows a ucla student</t>
  </si>
  <si>
    <r>
      <rPr>
        <rFont val="Arial"/>
        <color rgb="FF000000"/>
      </rPr>
      <t xml:space="preserve">Why did the post below about UCLA get deleted?&lt;what was the post?&lt;+1 &lt; it said "anyone have any thoughts on this? he ended up with a large compensation </t>
    </r>
    <r>
      <rPr>
        <rFont val="Arial"/>
        <color rgb="FF1155CC"/>
        <u/>
      </rPr>
      <t>https://www.youtube.com/watch?v=9eMwYtycb_I</t>
    </r>
    <r>
      <rPr>
        <rFont val="Arial"/>
        <color rgb="FF000000"/>
      </rPr>
      <t>" and "</t>
    </r>
    <r>
      <rPr>
        <rFont val="Arial"/>
        <color rgb="FF1155CC"/>
        <u/>
      </rPr>
      <t>https://www.latimes.com/local/la-xpm-2013-jul-18-la-me-ucla-settle-20130719-story.html</t>
    </r>
    <r>
      <rPr>
        <rFont val="Arial"/>
        <color rgb="FF000000"/>
      </rPr>
      <t xml:space="preserve">"&lt; holy shit. i am shook &lt; this is absolutely disgusting and highly concerning &lt;more snooping and i found this </t>
    </r>
    <r>
      <rPr>
        <rFont val="Arial"/>
        <color rgb="FF1155CC"/>
        <u/>
      </rPr>
      <t>https://archives-veterans.house.gov/witness-testimony/christian-head-md</t>
    </r>
    <r>
      <rPr>
        <rFont val="Arial"/>
        <color rgb="FF000000"/>
      </rPr>
      <t xml:space="preserve">, they name another surgeon still on staff        </t>
    </r>
  </si>
  <si>
    <t>not sure why i keep getting waitlisted at these top programs, i know these lists wont move and they arent going to send more ii but it gives me such false hope +1&lt;did a waitlist go out today?&lt; i always go in with low expectations so i'm not disappointed but you never know. 2 people got off the Vandy waitlist the other day which is apparently unheard of in years past &lt; welp vandy is one of the waitlists I am on hahah so I gues I'm not high enough on these waitlists too then</t>
  </si>
  <si>
    <t>Got WL at WashU and can't get over it &lt; what draws people so much to this program besides the name?&lt;Good mix of strong surgical training and basic research &lt; harvard of the west &lt; WashU? or UW(Seattle) &lt; well considering they said WashU probably WashU &lt; eh i think UW &gt; WashU but they're similar enough</t>
  </si>
  <si>
    <t>what programs do we know that don't use EPIC at their main hospital? i'm always afraid to ask residents this because i know it's not something we should choose a residency on, but it would be nice to know &lt; Albany, Hofstra&lt; added a column in the interview impressions tab! probably easier</t>
  </si>
  <si>
    <t>tabs on tabs on tabs</t>
  </si>
  <si>
    <t>Have these Utah spots been getting filled?&lt; do they have a WL? i got rejected from them &lt; they do have a waitlist</t>
  </si>
  <si>
    <t xml:space="preserve">Can anyone who interviewed at Tulane comment on how long the day was (time)? Thank you! &lt;7am-12pm!&lt; thank you, you kind soul!&lt; 7am-12pm central time that is so plan accordingly &lt; also one hour social event the night before! (: Really chill interview, only 4 interview rooms! &lt; You guys are so helpful! I really appreciate it, i hope y'all crushed your interviews! </t>
  </si>
  <si>
    <t>has anyone dropped Cincinnati or Cleveland Clinic? &gt; dropped cincinnati a few weeks ago&lt; there's still a cinci opening on my eras scheduler &lt; PLEASE CINCI</t>
  </si>
  <si>
    <t>&lt; i wonder how long programs usually sit on empty spots? seems like a lot of people have reported empty spots on ERAS lately. i wonder if some of them don't even realize they have empty spots until they think about scheulding that date &lt; a cinci spot was dropped a couple days ago, and the program coordinator reached out to already scheduled applicants to see if they were interested in switching &lt; oh that's pretty interesting&lt; oh wow i never got that</t>
  </si>
  <si>
    <t>AAOHNS has global health trips every year if you are willing to take vacation time and spend your own $$$ on it.</t>
  </si>
  <si>
    <t xml:space="preserve">Is there a list out there of programs that have global health opportunities during training/can we start a list :) +1 </t>
  </si>
  <si>
    <t>Emory, Vanderbilt, Michigan, UC Davis, Stanford, USC ,Kaiser, Jefferson, Montefiore, Indiana, Kansas, EVMS, Duke, Geisinger, SIU, Rush, UTMB, Tulane, Tufts, SUNY Upstate, Louisville, Georgetown, MEEI, Mayo Clinic (MN), Yale&lt; I think most programs in ENT have some form of global health opps but these vary in terms of length of experience (1 wk vs 1 mo during research block), longitudinal vs short term (larger scale vs mission trip), and whether they're incorporated into training or have to take vacation time to go on the trip &lt; UTMB offers several global health opportunities which as of now include annual trip to Vietnam, biennial trip to Nepal/Mt. Everest, and biennial trip to Kenya. You are allowed one week over the course of residency to use for international mission work, and it does NOT count against vacation. Any additional weeks will go toward vacation, though.</t>
  </si>
  <si>
    <t>Is it just me or does NYU seem heavily underranked? Top 10 in research for ENT and their clinical experience seems extremely robust +1 &lt; underranked by what? doximity? &lt; yes, they are i think like mid 30's on there. I know that ranking isnt very meaningful but its really all we have</t>
  </si>
  <si>
    <t>Top 10 in research by what metric?&lt; i think doximity research rankings are based on the cumulative h-index of their alumni. personally i prefer this method because i think it's more objective than the reputation rankings and i know i want to do academics/research &lt; NYU is like the 4th best program in NYC what are you smoking</t>
  </si>
  <si>
    <t>Is there a hard start day for residency? I see July 15 listed a lot. Is that a universal thing? How early are people planning to move? &lt;I have never seen residency starting after July 1, but many programs start with orientations in June &lt;+1 dont plan vacation to last after June 15.</t>
  </si>
  <si>
    <t>Faculty here:  July 1 everywhere I have ever known.  Orientation starts early to mid June.  Here all incoming residents (all programs) have a giant orientation (may be different now with COVID)  the 2nd or 3rd week of June to get badges, parking, benefits, HR stuff, HIPPAA, and tons of other stuff.  The next week some other specialties (usually the biggers ones like peds, IM, gen surgery) have their own orientaion.  ENT doesn't really do a big thing as our interns are scattered about on other services</t>
  </si>
  <si>
    <t>Anyone interviewing at BU on Saturday get the schedule? Nope nothing yet &lt; please don't forget to fill out the impressions! Just like how many rooms mostly haha</t>
  </si>
  <si>
    <t>Its tough to compare call schedules based on just numbers.  Almost everywhere you go, PGY2 year will suck for call! you will be q4 and taking all the first calls for trauma.  Everyone thinks their call system sucks as a PGY2. This usually lighterns up in PGY3.  Some places it lightens up a lot in PGY4 and 5 (backup or senior call), but these places usually had heavier calls as 2s and 3s.  Night float and in-house call have their plusses and minuses just like home call.  A lot of it comes down to do you want torip of the bandaid or slowly trimitoff over your whole residency.</t>
  </si>
  <si>
    <t>Worst call schedule: UCSF, SUNY Downstate, UNLV, UCLA, UConn&lt; UCSF is going to night float next year &lt; I heard that there was "talk" of switching to night float, but haven't heard anything official. Was this announced? &lt; I don't think it was announced, just heard from a couple residents&lt;UConn will be q4/q5 next year during pgy2/3. Home call, 4 hospitals. NO trauma call (except for 3 months during pgy3 while rotating on OMF service, and during that time, NO ENT call). Also 6 months total of research with no scheduled clinical obligations during the day - 3 months in pgy3 and 3 months in pgy4. PGY4/5 have backup call</t>
  </si>
  <si>
    <t>on this side can you explain what makes it bad? &lt; frequency of call and duration of years at that frequency &gt; would be amazing if we could update the cal schedule tab - more I go through this process the more important i'm feeling this is on our QOL and education as residents</t>
  </si>
  <si>
    <t>Best call schedule: Vanderbilt, Jefferson, Michigan, Mayo MN, Hopkins, any program that does night float</t>
  </si>
  <si>
    <t>&lt; from what I understand the Jefferson call schedule is good because they get hammered on days and routinely get home very late as is &lt; yeah agreed def seem to have long days &lt; yeah i've heard they work the residents like dogs, but overall their QOL is decent &lt; disagree.. sure some H&amp;N ORs run late but every service routinely signs out to the call person between 4-5p. NPs cover the floor during the day so there’s no scut to do once ORs are done. juniors def work like dogs on call but it’s so infrequent that they don’t seem to mind. QOL is well above decent &lt; Jeff has good call because they have 25 residents splitting the call pool &lt;to be clear, its just the juniors in the primary call pool and then there's a separate call pool for the peds hospital</t>
  </si>
  <si>
    <t>Took a quick look through my ERAS. Interestingly, a good number of my programs still have interview days open (Temple, Duke, and Miami). I wonder if like another poster said below that programs will be looking through their applicant pool once more to send interviews. Only other option is they didn't intend to fill up all their slots. &lt; did duke or temple ever send out official waitlists? i'm pretty sure i remember miami did (not that i got it lol)&lt;I am wondering the same &lt; Duke did not to my knowledge.&lt; has anyone been moved from miami waitlist?</t>
  </si>
  <si>
    <t xml:space="preserve">What are people's thoughts on case numbers and how useful that information is in evaluating a program? I.e. comparing programs at the national median vs far exceeding national median? Any current residents perspectives much appreciated! &lt; Find an excellent middle ground. Don't want to become a techician. Find a program that will review each case with you if possible.&lt;review each case with you?  can you  explain this further?  not sure what this means &lt;  i think the goal of surgical training is for operations (under normal anatomy/conditions) to become like tech work with muscle memory, etc. You should avoid scut work of course but the more you see a typical, non crazy procedure, the better you'll be at abnormal pathologies plus more efficient in your own practice. </t>
  </si>
  <si>
    <t>Critical cases that you dont want to be below national averages are: mastoidectomy, parotidectomy, thyroidectomy, neck dissection, laryngectomy, &amp; UPPP.  Sinus, septums, tubes and tonsils everyone should get plenty.  Special bonus experiencecs like TORS, Open frontal sinus procedures, facial reanimation, CIs and XII stims are a plus but there's really no way to compare numbers for these oddball cases</t>
  </si>
  <si>
    <t>&lt; If you really want to feel better, use the granular NRMP data to see what your individual odds are based on step score, research, # interviews etc rather than just saying "66% match rate oh well". I f you are a US MD non-reapplicant with at least one interview and step &gt;240, you are already &gt;70% match rate. It's a scary process but keep your head up, more of us will come through than you think.&lt; precisely 66% of us - because the fact is some of us are reapplicants or step &lt;240 &lt; My point was the bulk of applicants who are not reapplicants or have better step score etc are in better shape. So while the overall match rate may be ~66%, it will be higher for them at &gt;70% and unfortunately less likely for you at &lt;66%.</t>
  </si>
  <si>
    <t>Mayoclinic II&lt;Az or Mn? congrats! +1 &lt; Mn!</t>
  </si>
  <si>
    <t>&lt; was the post above about a dropped Mayo Mn spot related to this post? &lt;OP here, which post? i got an interview today with all interview spots open.. maybe they added more slots? idk i thought it was kinda weird i could pick any date &lt; ahh good to hear! I meant the top most and left most cell which lists cancellations. Thanks for sharing by the way!</t>
  </si>
  <si>
    <r>
      <rPr>
        <rFont val="Arial"/>
        <color rgb="FF000000"/>
      </rPr>
      <t xml:space="preserve">Latest data on # of total applicants... 626 total applicants for ENT O.O: </t>
    </r>
    <r>
      <rPr>
        <rFont val="Arial"/>
        <color rgb="FF1155CC"/>
        <u/>
      </rPr>
      <t>https://www.aamc.org/system/files/2020-11/ERAS%202021%20Residency%20Prelim%20Data%20Nov%209%202020.xlsx</t>
    </r>
    <r>
      <rPr>
        <rFont val="Arial"/>
        <color rgb="FF000000"/>
      </rPr>
      <t xml:space="preserve"> &lt; appreciate you posting this (though it is another drop in the bucket of anxiety), but this isn't new... this is "as of 11/9 each season" for all of the specialties, ERAS 2016-ERAS 2021. </t>
    </r>
  </si>
  <si>
    <t>thanks i hate it :( +626 &lt; 51 DO + 51 IMG, "only" 524 MD applicants. Wonder how many of those 524 are reapplicants. Still crazy to see the trend of MD applicants. definitely the most challenging year for ENT. &lt; what's really interesting is if you look at the document, this pattern doesn't hold true just for ENT but almost all of them. there are more applicants than ever for a lot of specialties, and not just the "super competitive" ones. really interesting trend..&lt; med schools are popping up left and right, i'm not surprised&lt;I know all this information isn't new...but given these numbers HOW can people possible be concerned about having less interviews than usual this year? It doesn't seem like programs upped their interview slots universally. And there are people holding high numbers of interviews with the virtual environment. It seems as though, then, that those people with less will just be more likely to match at those few they interviewed at (because a limited number of interviews, reasonably split over several  different schools, and those holding interviews to ALL of the programs still can only match 1 program)&lt;agreed&lt; most of us will match, it will be fine &lt; 524 is better than I thought! For some reason, thought it was 580. 345 seats (excluding DO seats) / 524 ~ 66% match rate. for some reason was thinking it was closer to 50/50&lt; same i thought i was worse. 66% doesn't sound so bad&lt;and sorry to be blunt as a spoon but at this point you can think of your odds to be EVEN higher if you have at least one interview! &gt; Lol the amount of mental exercises we go thru to feel good about ourselves. a few months ago, we were confident it would be closer to 75-80% match rate. now we're happy its 66%. 1/3 of highly qualified candidates not matching after 4-5 years of training is not good news. also just based on the stats sheet, i think the majority of people have at least 1 interview. would say that the match rate for people with at least 1 interview is idk 70%. i dont think of the 524 MDs, more than 5% have 0 interviews. none of this to me is comforting or reassuring. still a bad year with a a high non match rate with interviews harder to come by&lt;wel you sound like a real peach to work with, friend &lt; I think it's ok to not view the situation as glass half-full. Inevitably 1/3 of us won't match, and it hurts less if we understand it's highly possible to not match. Only holding optimistic views can be pretty unhealthy. "Toxic Optimism" or "Toxic Positivity" is a very big topic right now.&lt;and on the flip side toxic negativity is harmful particularly among highly driven perfectionist attitudes as we all are &lt; agreed, but i'm saying let's not talk people down for speaking up for the negative side of things &lt; you are both pretty! &lt; THANK YOU :D &lt;3 &lt; hmm saying 1/3 won't match isn't really toxic negativity though. thats just the facts. saying you're more likely to match with 1 interview than with 0 is also just facts. i say let people interpret their own reality and be depressed or optimistic for themselves.</t>
  </si>
  <si>
    <t>What is the secret to the microscope? I'm on my rotation right now, but when an attending tells me to look at the ear, I can only momentarily get a glimpse of what's going on. Is it because it's set up for his eyes, or maybe because I'm not stabilized and am bending over to see through it (which is positioned for his seated body)? &lt; All of the above. The pupillary distance can make a big difference and often times when the attending leans over to let you look, they move ever so slightly which'll change the view. Also, it's a dynamic process where they move around to get the full picture. I got to play around with the microscope after clinic one day (my attending let me practice on him!) and it's much easier when you're the one driving. &lt;yea on the pupillary distance, you have to adjust the microscope to yours if you can but if you can I look with one eye; doesn't give you the depth but you can sometimes see better than trying to see with both</t>
  </si>
  <si>
    <t>Louisville by far with the best swag of the season for me &lt; what did you get? I haven't gotten anything yet... &lt; a yeti tumbler with the louisville oto logo&lt; should we start a best swag tab? just to lighten things up a bit &lt; WOAH did you get that after you interviewed? &lt; Jefferson also gave out tumblers and socks!!!</t>
  </si>
  <si>
    <t>&lt; Not OP, but I got mine post interview&lt;&lt; I'm jelly!!!</t>
  </si>
  <si>
    <t>Vanderbilt rejection &lt;and the cruel ghosting continues for MEEEE +3</t>
  </si>
  <si>
    <t>do you think MEEI and Hopkins look for different things? i know a lot of ppl who got one but not the other</t>
  </si>
  <si>
    <t>Just by sheer probability, it's likely for applicants to not get both. &gt; they are similar programs, and there is likely going to be overlap in their interviewees, but there is just so much variability in this process.</t>
  </si>
  <si>
    <t>"please review our email with 13 attachments" should never be a sentence written or said &lt; lmfao what program?&lt;not OP but imma guess Monty +1</t>
  </si>
  <si>
    <t>Has the interview schedule for Georgetown tomorrow come out?i don't know what time to log on or have a Zoom link &lt; I got an email 2 days ago from PC with lots of attachments, including schedule, starts at 7:45am &lt; lol yikes i dont have that....</t>
  </si>
  <si>
    <t>&lt;Sorry about that! Please contact our chief adnanhussaini@gmail.com ASAP if any ?s re: our interview day.</t>
  </si>
  <si>
    <t>yes&lt; troll?</t>
  </si>
  <si>
    <t>under Interview Impressions, i filled in all the fringe benefits i could find online. please add what you know! it isn't always published on the webiste &lt; woah, rockstar +1 &lt; lol i just care a lot about the little things :)</t>
  </si>
  <si>
    <t xml:space="preserve">I never got a care package post-interview at a place I interviewed at. Should I read into this? &lt; lol no &lt; got mine a week later than when someone posted, could be taking a while </t>
  </si>
  <si>
    <t>Beth Isreal rejection +3</t>
  </si>
  <si>
    <t>Received and then canceled II for UVA. GL!&lt;GIMME (plz)</t>
  </si>
  <si>
    <t>&lt; What day if you don't mind me asking! Thanks! &lt; 1/9 (there was two slots available when I looked)</t>
  </si>
  <si>
    <t>anyone receive schedules for emory&lt;interviewing on friday and haven't recvd schedule &lt; ok same thanks &lt; pm interview here, have received nothing</t>
  </si>
  <si>
    <t>I don't think it really matters; as a resident the fellows/attendings are going to be doing most of that work</t>
  </si>
  <si>
    <t xml:space="preserve">other than iowa and UCSD, what programs dominate vestibular schwannomas (as opposed to neurosurgery)? &lt; USCD does them with neurosurgery as joint cases. This is almost always the case. &lt;UCSD does the highest volume of skullbase approaches in the country but the fellows do not do much tumor dissection. WashU STL, Vanderbilt, OSU, Iowa, UTSW are places that offer significantly more tumor dissection on the ENT side (or 100% books without neurosurgery with certain attendings at OSU &amp; WashU STL for example). </t>
  </si>
  <si>
    <t xml:space="preserve">Iowa is one of the few places doing MCFs for small AN's. (as does OSU and Cincinatti and UCSD)  Most are done retrosigmoid with Neurosurgery sincce more placecs only operate o n the big ones and gamma knife or watch the smaller ones.  </t>
  </si>
  <si>
    <t xml:space="preserve">Opinions on Calzuro? Comfortable ? &lt; and Dansko too please &lt; yeah I'm curious what has worked well for people. I have terrible bilateral plantar fasciitis and have been looking for better options lol &lt; Adidas Ultraboost have been the best shoes I ever bought. There shoud still be a sale going on on their website.+1 &lt; don't ultraboosts have like no waterproofing? i also wear tennis shoes in the OR and i am terrified of getting liquids on them cause they will go straight to my socks. &lt; oofoos for life +1 &lt; I love my calzuros but am unfortunately between sizes so I got the larger ones and their insole and it works well. But if you're lucky enough that their sizes fit you, they're incredible OR shoes &lt; Keen mocs are the most comfortable OR shoes I've used, but good luck finding them.  COVID shut down all the shoe factories &lt; anyone hear of clove shoes? how are they&lt; omg so random I got that targeted fb ad too! I watched a nurse review online about it they described it as "sounding like you're on a basketball court" while walking cause it's very squeaky &amp; ultimately recommended nursemates instead </t>
  </si>
  <si>
    <r>
      <rPr>
        <rFont val="Arial"/>
        <color rgb="FF000000"/>
      </rPr>
      <t xml:space="preserve">Dansko IMO is only comfortable if you're standing but awful to walk in+3 &lt;as a resident you will be doing tons of walking, especially stairs. &lt;current PGY2, 100% Calzuros...also, fun colors! &lt; I love my danskos and after breaking them in I am able to powerwalk in them like a champ! I did get a little surgi-shoe envy when I saw a resident rocking </t>
    </r>
    <r>
      <rPr>
        <rFont val="Arial"/>
        <color rgb="FF000000"/>
        <u/>
      </rPr>
      <t>OOFO clogs</t>
    </r>
    <r>
      <rPr>
        <rFont val="Arial"/>
        <color rgb="FF000000"/>
      </rPr>
      <t>, they looked mighty comfy</t>
    </r>
  </si>
  <si>
    <t>innovation idea- dating app for applicants &lt;10/10 &lt;Otomatch literally the perfect name for the dating app. Hope Sam doesn't mind the copyright infringement  &lt;when i tried to get sponsorship from a hospital recruiter a few years back,he suggested making it a dating app for people with an ear fetish...obviously didn't take it that direction. ----sam &lt; probably would make a lot of money, the fetish part not the matching ent apps part</t>
  </si>
  <si>
    <t>something I am too nervous to ask about is what the dating scene is like in various cities, or if dating as a resident has been successful in the past in that program...especially since most people are with a significant other. anyone else nervous about this and recommendations? &lt; YES &lt;same here, I've asked if I've gotten to speak to a resident one on one but still haven't figured out how to do this non awkwardly in the groups &lt; I saw someone ask this and have since adopted it - something like "what's the breakdown of residents in terms of single, in serious relationships, with families?" &lt;applicants with kids, ask residents about schools, parks and family friendly stuff.  no reason singles can't ask about the nightlife scene.  this is something that got de-emphasized with the virtual socials.   not being able to see the city and go out on the town with the residents for the social sucks.</t>
  </si>
  <si>
    <t>This information is easily learned via Google, not in an interview. In any other professional interview for any profession, it's not common practice to discuss dating.&lt;i disagree you can ask residents &lt; I say if you want to be taken seriously by your future resident peers, leave the dating conversation for after the match. You never know how someone will perceive this question. &lt; while i see where you are coming from, that is super frustrating to me. this is entirely part of wellness/quality of life and I definitely am considering it in my decisions about programs&lt; i have asked residents about this and I dont think this changed their preception of me- but have commented that they agree that's very important in deciding a residency &lt; did they give any pearls of wisdom? &lt; I feel like you'd be better off asking people you know in those cities what they think of the dating scene or potentially looking it up online unless you feel like you specifically need the advice on dating from the perspective of a resident? I get that it's part of quality of life, but you really wouldn't ask about the dating scene in a traditional job interview. Idk, just my personal opinion, but if you feel like you can go about it tactfully, go for it. +1 &lt; this is different than applying for a job. and they talked about who came in married vs who was single vs who is dating someone who they met in residency. everyone has a different take, but me personally we are signing up for at least five years and residency wellness is super important to me. I think it has been perceived well. &lt; this is applying for a job. this is exactly what this is.&lt; you can change jobs. you can decide which job to take. we are matching and dating and residency wellness are super important. the process is different which makes asking about dating and wellness perfectly acceptable questions.+1 &lt; okay so if this doesn't apply to you then keep your negativity out of the discussion! it is obviously important to enough people! and I appreciate when people can have realistic discussions about all aspects of life! &lt; why don't we just create a tab on the spreadsheet for "social life". i'm sure there are plenty of us representing every program and every city across the nation who can give dating and city life perspectives. &lt; I think asking this from a perspective of hey is the residency set up in a way where people have free time to socialize, do hobbies, date, etc is probably the right way to go vs hey im trying to get it on, will this city let me do that. If your motives are is this city filled with attractive singles, i think its probably better using google or people not in a position to evaluate you professionally even if some times it may come off as acceptable or okay. you never know who you might offend or offput.</t>
  </si>
  <si>
    <t>Similar to below, what is Iowa's operative experience like? I know the reputation is top-heavy, but do they end up getting great numbers anyway?</t>
  </si>
  <si>
    <t>anyone rotate or know anything about Stanford and their operative experience/autonomy? &lt;+3</t>
  </si>
  <si>
    <t>How long was the Iowa interview and when did it start?&lt; it was only 3 and a half hours, it started around 1pm central time for me&lt;was there any social/evening things? &lt; no &lt; thanks!</t>
  </si>
  <si>
    <t>Best interview schedule ever, imo +2</t>
  </si>
  <si>
    <t>For the Duke interview, what was the half day with residents like? Just open Q&amp;A mostly?</t>
  </si>
  <si>
    <r>
      <rPr>
        <rFont val="Arial"/>
        <color rgb="FF000000"/>
      </rPr>
      <t>how long was the UNC interview and when did it start? &lt; it went from 9 to 3, but the actual interviews were only 2 hours, rest of it was resident social hours and panels &lt; was this clinical or research track? &lt; you interview for both at the same time &lt; okay, clinical only here. would it probably be noticed if i was missing starting around 1 pm? Have another interview that i'm trying to make work that day... &lt; they probably wouldn't notice. i'm not sure if they had multiple groups running on the same day, but i was done with interviews by 12:30 and the rest of the day was just attending panels and resident social events which could probably be skipped. obviously if you have time go, but they're definitely lower yield than going to another interview &lt; they do have multiple groups of interviews going, so it will depend on which group you're in &lt;</t>
    </r>
    <r>
      <rPr>
        <rFont val="Arial"/>
        <b/>
        <color rgb="FF000000"/>
      </rPr>
      <t>UNC person here, just email the PC and get her take. She is very approachable and will make things work for you if she can.</t>
    </r>
  </si>
  <si>
    <t>&lt; on the flip side, were any of these groups such that I might be able to make a morning interview the same day (i.e. not show up to UNC until around noon)?</t>
  </si>
  <si>
    <t>I have a stretch of 7 back to back interviews in Jan. Any tips on how to alleviate zoom fatigue? &lt; 7 in January? Congrats, that's awesome! &lt; Sleep is the most important thing for me. I had 6 back to back this past week and it was a doozy, hard to get myself to bed early each night but I think early bedtimes have really helped me. I also eat the same simple breakfast each time with the same tea so I recommend having a healthy routine that works for you. You'll feel great when it's over! Good luck :)&lt;This really helps, thank you! -OP</t>
  </si>
  <si>
    <t>take care of yourself, breathe, get outside, find healthy ways to recharge, have sex+1 &lt; LOL &lt; def have sex&lt;i'm single af&lt; on a related note, what programs have a lot of single residents. i feel like all the places i interview at everyone is married +2 I would also like to know&lt;Lol all my co-applicants are all in serious relationships too!&lt; everyone is always showing off their babies and pets, and here i am a single dude feeling like a loser</t>
  </si>
  <si>
    <t>Loupes feel a lot like reading glasses if they are well fit.  If not well fit, they can cause nausea and headaches especially at higher mag.</t>
  </si>
  <si>
    <t>Change of topics - anyone wondering how different operating with loupes will be? As the med student, often times everyone had loupes except me and idk i feel lowkey excited to be part of that club. &lt; apparently loupes can cause major c-spine issues later in your career :(</t>
  </si>
  <si>
    <t xml:space="preserve">anyone have like a "dominant eye" that has interfered with using binoculars in the past and are nervous to see what using loupes is like? &lt; ifyou have problems with bilculars,you may have problems with a binocular microscope.  some old school attendings say this would disqualify you from an ENT residency since you may habe difficultywith 3d vision placing tubes.,But with endoscopes dominating ENT nowadays I don't think its as big a deal as it used to be. &lt; hey Alexa, play Toxic by Britney Spears +2 &lt; lol thank you, what an awful comment &lt; np, just looking out for the fam &lt;not trying to be toxic, just trying to warn people about perceptions of disabilities/differing abilitiies and ways to work around them...also problems with binoculars would be a good topic to avoid during interviews. </t>
  </si>
  <si>
    <t>I was thinking schools might send out more invites starting next weeks. Most are taking an interviewing hiatus for the holidays, likely finished their first rounds and now will respond to cancellations and such. Wishful thinking? &gt; Maybe not super wishful. I count about ~65 cancellations above from last week, mostly lower tier.  Idk how many went without a wait list movemement but 65 potential spots is a decent number.&lt; i know USF and a couple other programs sent out a second round of invites after their first interview day. not sure if they took a look at the applicants and didn't like what they saw or planned it from the beginning. bizarre method either way &lt; definitely wished people reported more waitlist movement. cause you know it's happening but since no one's posting about it, it's hard to track</t>
  </si>
  <si>
    <t>If anything they'd probably not send anything out next week since that's the holidays</t>
  </si>
  <si>
    <t>Are programs notified when you re-transmit scores? &lt; not OP, but if im happy with my score is it worth sending update emails to waitlists or places i interviewed at already?</t>
  </si>
  <si>
    <t>Yes but chances are they wont even look at your update &lt; i don't think this is true. it's not some database that they download as a whole; it's more like ERAS that we have which automatically updates. I would guess that most interviewers don't look at your application until a couple days before, so if you re-transmit your scores, they will see that when they look at your application before you interview. &lt; i had interviewers pull mine up live and comment on my scores that i had updated that week. so it may not factor into getting an II but it may factor into rank &lt; same I sent step 2 last week and they mentioned it at multiple programs</t>
  </si>
  <si>
    <t>Secured PS5 yesterday after one month of hard work! biggest accomplishment to date! &lt; still on the waitlist, any cancellations? &lt; lol youre definitely gonna have better luck with IIs than with the ps5 &lt; what tv are you using? &lt; Baught a monitor for the PS4: 24inch, 1080P, 144 Hz, 1ms reaction time. Also got a TCL TV thats 4k for the higher rez games</t>
  </si>
  <si>
    <t>&lt;Put it in my cart and went to check out and it was gone &lt; Dude it happened to me a bunch you just gotta keep spamming add to cart and check out even if it says sold out. &lt;Dude I did that, was able to add to cart but it never let me check out!!!!&lt; that's what happened when i tried to sign up for the UVA interview on signup genius!</t>
  </si>
  <si>
    <t>i think we should add a "worst part" tab to the interview impressions. the impressions are all the same and too cookie cutter positive. home students can put down stuff too so its more anonymous. &lt; uro has a negatves column in impressions, dont see why we cant &lt; added two columns for both positives and negatives &lt; added another column for bonus stuff / perks</t>
  </si>
  <si>
    <r>
      <rPr>
        <rFont val="Arial"/>
        <color rgb="FF000000"/>
      </rPr>
      <t xml:space="preserve">anyone else coming from a malignant home program and hoping they don't match there? &lt; can we </t>
    </r>
    <r>
      <rPr>
        <rFont val="Arial"/>
        <b/>
        <color rgb="FF000000"/>
      </rPr>
      <t xml:space="preserve">please </t>
    </r>
    <r>
      <rPr>
        <rFont val="Arial"/>
        <color rgb="FF000000"/>
      </rPr>
      <t xml:space="preserve">figure out a way to share this kind of info? I understand there are concerns with anonymity but especially this year, it will be insanely hard to judge culture of a program &lt; maybe we can make a list somewhere of programs that we've heard might be malignant? Harder to verify if actually true but will hopefully help all of us &lt; have to be careful. looking at that Iowa issue from a month ago, if we don't have people able to verify then unfortunately people may take advantage of this and try to dissuade others from going to a perfectly fine program. </t>
    </r>
  </si>
  <si>
    <r>
      <rPr>
        <rFont val="Arial"/>
        <color rgb="FF000000"/>
      </rPr>
      <t xml:space="preserve">didnt know there were malignant programs currently :/ &lt; </t>
    </r>
    <r>
      <rPr>
        <rFont val="Arial"/>
        <b/>
        <color rgb="FF000000"/>
      </rPr>
      <t xml:space="preserve">name names! </t>
    </r>
    <r>
      <rPr>
        <rFont val="Arial"/>
        <color rgb="FF000000"/>
      </rPr>
      <t>&lt; malignant is such a harsh word&lt; would rather not go into details for the sake of anonymity &lt;+4 re: malignant home &lt; it would be helpful for those interviewing there  to know which program. &lt; No one is going to identify their home program as malignant esp if they may have to match there. Maybe they can explain how the program is malignant &lt; maybe we can start a list of malignant programs on a tab &lt; Understand the benefits of entering a program that already has a wonderful community, but as a word of encouragement - as a resident you will be in a position to slowly start to shift the culture for positive change. Think of the wonderful residents that took care of us as medical students and made us feel included - we get the chance to be that person for someone else in as soon as 6 months! :) &lt;There's a grimey program that I cant wait to name and shame. Has been named and shamed in the past &lt; malignancy is cultural and institutional. a great intern or two isn't going to change that. &lt;same..no one likes the PD where I am and I feel bad for whoever has to work with this person for 5 years.&lt;The chair/faculty of the place I'm thinking of..... &lt; it's definitely the chair of my department that makes it so that I don't want to match at my home institution. Nothing I could change about that as a resident.&lt; for mine, it's multiple faculty members. and the residents are miserable &lt; Since names aren't going to be volunteered here, for those of you who at home institutes who know its malignant, do you think that this malignancy came off during the interview or is it pretty well concealed? &lt;100% well-concealed,you'd think we were each others long-lost brothers/sisters from how it's portrayed to interviewees&lt;Pretty well-concealed lmao. But it's not a program that occurs to you so likelihood is you won't have to worry about it &lt; welp, this is concerning.&lt;Witnessed the PD at my program make a resident tear up in frustratrion. he/she also routinely shit on me during my rotation as a med student. Seriously considering not ranking my home program &lt; probably way more common, but my program doesn't let the, lets say, "less nice or affable" attendings be involved in interviews. so you see the cheerful attendings, think they represent the whole dept, and kind of get mislead. im sure this happen elsewhere but still. &lt; Will add montefiore to this list. Saw an attending make a resident cry in the OR. &lt;Ive made nurses, residents and co-residents cry....nurses, residents and attendings have made me cry...but it was always for the good of the patient. call me malignant &lt; Shitting on a resident for their technique and being an overall jerk has nothing to do with "good of the patient," just being a dick attending. And I guarantee you having a distraught resident holding a scalpel does no favors to the patient on the table. I do call you malignant lol. &lt;if they F-up enough for me to make em cry, they dont have a scalpel, drill or anything esle that could do damage. emotion consolidates memory...if its important enough to remember never to do something again, its appropriate to elicit an emotional response. if a resident cuts the facial nerve and vomits when she realizes she did it...that the response a compasinate physician should have...belittling her would be shitting on a resident.  if a resident cuts the facial nerve and says oh well...we warned her about the risk of nerve injury...that resident needs to get yelled at and not hold anything sharp for the rest of the day.  making him undestand the severity of his mistake is absolutely not shitting on him &lt; You're just absolutely wrong. That aside, the incident in question wasn't any type of error on the resident's part, just an attending being an asshole. Stop defending misplaced malignancy and just take the L.</t>
    </r>
  </si>
  <si>
    <t xml:space="preserve">To address the question below about when to start making back up plans based on how many interview invites you have: Everyone answering with numbers is just putting out speculative BS. For instance, one could argue based on last years match numbers that you have a better chance matching with 9 invites than 10, 11, 12 or 14 invites. So if you are at 9, don’t take any more invites unless you can get to 13 or 15+. One could also argue that you have a 100% chance of matching with 15 invites, but a 98% chance with 16+, so to be safe everyone should drop to 15 invites to guarantee matching. Please quit asking about this because no one has a clue what is going on or will happen. It never hurts to look at backup plans and it probably wouldn’t hurt to go all in on matching and wait until March to worry about backup plans. The only definite that can be said is that if you have 0 invites you will not match, otherwise just keep moving forward. +1000 &lt; +1 I think we should be supportive and realize that people are just very stressed, but agree that these speculations are totally unsubstantiated beyond "more is better", no one should be basing any decisions based on what Otomatch thinks. Everyone has a different threshold for uncertainty and if you're sitting at &lt;10 IIs probably good to at least entertain the possibility of not matching so you're not caught completely blindsided come SOAP. But also try to balance preparing for the worst with not just wallowing in misery until March. It's hard. I'm in this boat of uncertainty too and at the end of the day there's no new information that'll tell me if I will for sure match or not, just got to prepare for the worst and beyond that just try to live the rest of my life. </t>
  </si>
  <si>
    <t xml:space="preserve">The 9 example is a weird example, since no one would say that &lt; that's the point &lt; I think beyond the numbers, we should all realize we are all very stressed and some people sitting with fewer invites than anticipated are just wanting a bit of empathy and advice &lt; I think there is much more empathy and advice in this post than anyone guessing at what number people should be comfortable with.&lt; +1; i know everyone has good intentions here but it truly is somewhat misinformed to presume who will and won't match based on interview numbers...more is more but we cannot predict these things and anyone could be blindsided at match day...so just think of alternatives if you want to or don't if you don't want to but if you have interviews (particularly multiple) you have a chance! </t>
  </si>
  <si>
    <t>What do people end up doing after a T32 research residency? I know there is a lot of variability in what kind of projects one can pursue under the T32 depending on the institution, but as someone who is not interested in basic science, assuming I had the option to do one of the T32s where I could do something clinical, is there any real worth to it? Is the benefit to my clinical research career so high that the drawbacks of 2 "lost" years is worth it? Especially if I want to do like clinical trials or something like that &lt; thats like 700k down the drain &lt; Usually you do T32 because of a strong interest in a clinician-scientist or research-heavy academic career. I don't think basic science is absolutely necessary but it's definitely favored. If you have no interest in research don't bother wasting your time</t>
  </si>
  <si>
    <t>definitely don't do a t32 if you don't plan on doing research of some kind. that's silly financially and personally. research is typically clinical but can be basic, translational, or epidemiology. i would argue you don't need a t32 to be involved in clinical trials and i dont think you should commit to 2 years without knowing that you want research. just use the 6 months time in residency</t>
  </si>
  <si>
    <t>Southern illinois rejection+5&lt; i...kinda respect the closed loop of communication?? but also LOL "we are done with interviews so uh...you didn't get one." &lt; LOL +1</t>
  </si>
  <si>
    <t>lol why would you want to know about this? if you get post interview communication, generally, you did well and you should feel good. and 1000% you aren't going to post it because it would be easy to identify. if you didn't, either that program doesnt do that and so you are where you are or they didn't like you or they liked other people more than you and now you can be upset. the only way this could help besides just causing everyone to get stressed/annoyed/hurt is if a program sent out 5 communications and all 5 of those people rank that program and this is all conveyed on otomatch. then you could rank that program lower. but that's never gonna happen. that post interview communications tab is just asking for people to get upset, stress, call each other out, etc. i would say we delete it and realize some questions don't need to be asked right now&lt;I disagree, it helps figure out where you stand with programs &lt; look at the communications tab from last year. most of it is just people saying got RTM communciation, then other people calling them trolls, etc. doesnt seem to helpful &lt; OP here- you sound like god telling me what warrants posting and what should be deleted; I'm not asking 5 people who interviewed at the same place to state that they received a particular correspondence; I simply asked if it was normal to receive any correspondence to that end.</t>
  </si>
  <si>
    <t>Not sure why someone deleted my question below: has any received "ranked to match" or "historically ranked to match" from any program?&lt;if so post in "post-interview communications" tab &lt; I did get one post-interview communication, but don't feel comfortable posting for anonymity sake. Worried too small of a group and easy to identify. &lt; That's totally fair. What was the gist though?&lt;loll i sent one thank you and received no response &lt; basically said made a good impression during the interview &lt; had you reached out to them first or did they reach out to you? &lt; initiated by program. im not sending any TYs lol. cant muster up the effort.&lt;crying. loll thats awesome tho you must b stoked &lt; definitely, its really kind! Really give it your best shot on the interviews! It matters.&lt;yea definitely, still giving it my all and no love. &lt; I think its not common thats why. A lot of people don't believe in it. Only had 1 commnication like this even though probably same performance throughout all the interviews so far. &lt; anyone else reading this any stressing out hard? esp since I thought I made a great impression on my interviews :/ &lt; you have no idea what program it was! Coulda been one you never interviewed at!&lt;so how many people have received communications like this so far?</t>
  </si>
  <si>
    <t>&lt;i've recevied a couple very positive responses to my thank you notes but not reading too much into it. i know people who have been shafted in the past&lt; i've only sent one thank you and received no response, so a response is better than none! &lt; I don't think that's true. People are so different in how or whether they respond. I wouldn't say anything is an indicator of anything unless the email back literally says "we will rank you within top ___." a lot of people just feel uncomfortable not responding &lt; it may even be that they are intentionally not emailing those "we will rank you highly" type emails out of good intention. I heard one PD say they don't like doing that as they don't believe in influencing applicants in that way.</t>
  </si>
  <si>
    <t>does anyone have a sense of the time from acceptance to publication for Annals?</t>
  </si>
  <si>
    <t>it's pretty quick iirc 3-4 weeks. Btw, a lot of journals list an "Accepted on X date." It's a good way to find this information out in a lot of casses &lt; thanks yeah i looked for an accepted date on a couple of articles and couldnt find before posting</t>
  </si>
  <si>
    <t>FYI ERAS is still not sending emails &lt; It's ok, I don't need to see all the remaining rejections +100</t>
  </si>
  <si>
    <t>&lt; assuming little to no movement from here on out, at how many interview invites would you start making backup plans? &lt; less than 15, start thinking. less than 10 start planning logistics. Less than 6 start reaching out. Less than 1, cry.&lt;totally disagree, do not have to start thinkinf with less than 15&lt;I have 13 with some with two ranks and thought I was good... &lt; I think its roughly good ranges. There is a great variation in "thinking". Can be as simple as a fleeting thought.&lt;i think less than 15 it too high i would say less than 10 start thinking less than 7 start planning logistics &lt; I think these numbers all have to be decided personally based on risk tolerance, etc. &lt; i completely disagree with "less than 15" lol. if you have double digits, i would feel pretty comfortable. this year is totally different from previous, and most people will have fewer interviews. it's never a bad thing to think about backup plans (finding out funding deadlines, etc.) but def don't panic. i think the median number will be more like 7 this year &lt; this is a double edged sword. It means you need less to rank on average, but many people with more might not match &lt; can you give an example of why people with more interviews than last year might not match? I honestly can't think of a circumstance where that would make sense. mypoint with the lower median is that a greater percentage of the interviews this year are being held by a smaller number of people, so it will be more of a bimodal peak of interviews (e.g. people who have 20+ and keep them, and people who get 7-10)</t>
  </si>
  <si>
    <t>For SUNY Upstate social are people changing into casual clothes after the interview for the social? &gt; Yes, it's casual &gt; oh heck yeah &gt; if not in boxers, not doing it right &lt; tight. love you guys haha</t>
  </si>
  <si>
    <t>Anyone have any good ENT anki decks? I miss knowing ENT things and feel like I'm losing more knowledge every day :(&lt; there is a ENT secrets anki deck somewhere in the reddit universe</t>
  </si>
  <si>
    <t>imposture syndrome hittin me big these dayz &lt; it's an extraordinary accomplishment to even make this far. you are absolutely wonderful and should be proud of your achievements. Also remember, it only takes 1 to match</t>
  </si>
  <si>
    <t>how long did the Duke social go last night?</t>
  </si>
  <si>
    <t>1 hr&lt; thanks!</t>
  </si>
  <si>
    <t>Hopkins waitlist :/ &lt; i guess ghosted from this one =| &lt; I honestly doubt I will move off of this waitlist...I am on the waitlist for a bunch of top programs and I have definitely lost hope, even if there is movement I feel like someone else would get it&lt; i think there's a little hope for this one just because they're interviewing on 2 of the busiest days, but agree people may not want to drop</t>
  </si>
  <si>
    <t>https://www.reddit.com/r/medicalschool/comments/kbwwqh/residency_thoughts_from_a_ranking_meeting/</t>
  </si>
  <si>
    <t>&lt;could a current resident with insight comment if this is similar to how ranking meetings for Oto interviews are done? It honestly seems so nit picky to use the fact that someone didn't say anything on a 10+ person zoom meeting to downgrade them &lt; they clarified that they were referring to socials w/ breakout rooms with 4-6 interviewees, where in my experience if people are considerate (and usually they are), everyone should be able to ask a question or at least chime in on the discussion. &lt; process sounds similar to my home program and at least 1 place I interviewed at &lt;+1 reddit post nailed it.  the process is nitpicky, arbitrary, subjective capricious...just like most job interviews.</t>
  </si>
  <si>
    <t>anyone change their mailing address on ERAS after submitting/before interview invites - do programs use the updated address or the old?</t>
  </si>
  <si>
    <t xml:space="preserve">&lt; Updated late november and received gift boxes </t>
  </si>
  <si>
    <t>how do you guys feel about programs that don't have h&amp;n surgeons that do their own flaps? I initially thought it was a bad thing but now I'm thinking it might not be too bad if I don't plan on doing that kind of work as an attending ffƒ</t>
  </si>
  <si>
    <t>I personally would love to not have to do flaps :P &lt; can smoeone clarify which programs don't do their own flaps? &lt; I think easier to answer on a program by program basis. &lt;programs with no flaps, may end up getting a H&amp;N attending that does them during your residency. so no guarantees.</t>
  </si>
  <si>
    <t>Any tips for interviewing at your home program? &lt; Be yourself, be friendly and courteous. They already have their impressions of you from rotating. Just remind them why they liked you without acting like you already have it in the bag and don't need to interview for this one. +1</t>
  </si>
  <si>
    <t>Okay last post about UNLV... I'm so confused about this program, is it good? Looking at where the last ones went for fellowships it's actually pretty impressive &lt; good history of fellowship match should be pretty reliable indicator</t>
  </si>
  <si>
    <t xml:space="preserve">&lt;where were their fellowship matches? &lt; Vandy, UCI, LSU-Nola, OHSU &lt; UCI Plastics too. Pretty impressive tbh &lt; glad I didn't drop it?  </t>
  </si>
  <si>
    <t xml:space="preserve">Interested in head and neck - most likely academics - how do you guys think the oppurtunities differ from the doximity top 10 to the 11-30 programs - trying to decide whether to prioritize rank or location when it comes to programs that all seem solid..&lt; it seems like most programs in that range have pretty strong fellowship matches. still though, it's hard to compromise prestige for location i'm struggling with the same situation. &lt; +1 same, I'm making a running rank list, and already struggling with how to order it. Only thing I can add re: H&amp;N question is there were a handful of programs in 10-30 that were more community oriented and approximately half go on to private rather than fellowship, but even then, those who did pursue fellowship seemed to match well  </t>
  </si>
  <si>
    <t>I mean, I think H&amp;N is less competitive to get into in general. So maybe going to lower place you won't match the tippy top fellowships but I would think you still can get into the field. Tougher for more competitive matches like FPRS or otology. &lt; This obsession with prestige tends to die down as you get older, start a family, become overworked residents lol &lt; Fellowship experiences are actually more variable, less standardized, more formative and I would argue that a good fellowship experience and match is far more important than residency but just my opinion &lt;i woud disagree about fellowship being more important than residency, but totally agre with reputation of training program becoming less important as your personal reputation becomes more important. &lt; I feel like a lot of residency programs have similar experience at the end of the day and make you operatively competent.. fellowship is definitely your most important year of training since your autonomy is so much higher</t>
  </si>
  <si>
    <t>Everyone keeps saying that the rank lists don't move after interviews... But how are ranks across dates merged and also how much do phone calls post interview season do? &lt; thats a great point! Was wondering the same thing. For our program, applicants are given numerical scores, so I assume its merged by hierarchy in scores. As for how phone calls affects things, not sure, but guessing it varies by program. E.g., one of the places I interviewed at stated that lists is decided within an hour or so after interviews, so seems like phone calls wont budge those types of programs. &lt;Our program ranks immediately after interview day, and then merges the day's interviewees with prior days to make a  complete list. Some additional tinkering at the end but that's basically it. The list is almost entirely how much they like you from interview day, not how likely you are to rank them highly based on your LOR writer calling them months later.</t>
  </si>
  <si>
    <t>Just curious, what sort of phrasing would you use to respond to post)-interview communications initiated by the program? How would it differ between your top choices vs not? Mainly wondering how strongly you will be wording your responses.&lt; tell your top program they're your number one &lt; what about those that are not your very top. Also, I get that its a common thing people say, but I find the phrasing kinda unnatural.&lt; I think this will depend on where they fall on your list. First thank them and tell them you feel honored that they think that highly of you. Tell them you havent finished your rank list but see them high on your list (if they are). If they are not high on your list say the prior and that you are still finalizing your list and will take this into consideration. Worse thing you can do is lie and tell multiple programs your ranking them number one. If word gets out then that could definitely hurt you. Thats feedback I've got from people, not sure if anyone else has a different view point on this? &lt; gotcha, ty! :)</t>
  </si>
  <si>
    <t>I don't know where this data is but are there generally gen surg soap spots in desirable cities and/or good programs? &lt; if i remember correctly, last year there were almost no gen surg soap spots. so idk what it'll be this year. any way the soap spots are almost always at places people don't want to go to &lt; Correct, there are few/no categorical general surgery spots left after match (believe it or not, even though it's a "backup" for ENT applicants gen surg is pretty competitive and desirable in its own right). I would not bank on it being available</t>
  </si>
  <si>
    <t>gen surg prelim spots are available in big cities, but generally not big academic institutions.</t>
  </si>
  <si>
    <t>Anyone think the WashU WL might move? 😭 &lt; i mean if this vandy WL can move i guess anything is possible, but i wouldn't hold out hope. also you just reminded me i'm even on this WL, totally blocked it from my mind since i thought i had no chance. &lt; Ya this is one of my dream schools + no home students like.. plz&lt;Oh wow, should probably do the same lol</t>
  </si>
  <si>
    <t>No home students, really? &lt; i find it hard to believe tbh +2&lt; can confirm they have at least one home student applying this year</t>
  </si>
  <si>
    <t>Is university of WI done interviewing? &lt; Oh yeah they must be. Anyone get like a we want you here email or phone call? Or will all programs generally wait to do that, if they're going to, until end of the season ll</t>
  </si>
  <si>
    <t>Vanderbilt II via RezRate (previously waitlisted)&gt;+1, had not heard anything regarding formal WL before this &gt; It's a Christmas miracle!!! &lt; congrats to you both..my Christmas miracle would be a II after being rejected lol</t>
  </si>
  <si>
    <t>&lt;king &lt; Lol thanks so much.. I'm still shaking&lt; congrats! So those of us who never heard from them are likely just not going to correct? &lt; that's what i'm assuming haha &lt; this gives hope that ANYTHING can move  &lt; looks like the second person received an II after being ghosted so maybe there is hope for the rest of us who havent heard anything</t>
  </si>
  <si>
    <t>Can we add a DO/IMG chat tab? A lot of this chat doesn't apply to DO/IMGs </t>
  </si>
  <si>
    <t>I support a DO tab &lt;this DO chat is fire yall &lt; 🔥🔥&lt;&lt; AMAZING I wish I was one of you so I could join in the fun!! Whaaazaaaaap &lt; MY HOMIEEEEZZZZ</t>
  </si>
  <si>
    <t>did anyone get the dropped ucla spot? how many are they interviewing? &lt; idk if anyone got the spot, but we just got our schedules for this Saturday. 6 interviews so if you assume AM/PM group across 3 interview dates, 36 people total? i think their website said they usually interview around 30 &lt; that seems like too low. That would be approximately 7 applicants/spot.&lt;its straight off their website so i buy it &lt;but why are their interns from low-tier school? &lt; i think i got the dropped ucla spot, got the offer about a week ago &lt; 1) pretty sure 4/5 of their interns did aways at UCLA and 2) their interns aren't from low-tier schools? &lt;where did you find info about aways? also pretty sure a few of those are low-tier no matter which way you look at it &lt; found out about aways from one of the interns and sure, you can make an argument about a couple of those med schools being lower tier, but they also have interns from UCSF, Penn.</t>
  </si>
  <si>
    <t>&lt; also curious about that utsw spot someone posted about a couple of days ago &lt; still open &lt; oof i want it so bad... pls utsw take me hahaha</t>
  </si>
  <si>
    <t xml:space="preserve">Has anyone received the WUSTL gift box or did they really scam us out of our social security #s? Lol  &lt; Lmfao and yet I was still convinced. Apparently the boxes were sent last week tho so we'll see! &gt; i keep expectantly checking the mail but still nothing lol. </t>
  </si>
  <si>
    <t>&lt; If you write your SSN, DOB, best friend from high school's name, make and model of first car down here, I'm sure they'll confirm for you whether they sent the box and when it'll arrive</t>
  </si>
  <si>
    <r>
      <rPr>
        <rFont val="Arial"/>
        <color rgb="FF000000"/>
      </rPr>
      <t xml:space="preserve">How are people at &lt;10 interviews staying sane? Need tips&lt;staying confident that I can match at my home program (or the programs I have interviews with)&lt;omg it has honestly been incredibly hard...for me its tons of sleep and netflix &lt;I thought &lt;10 is kind of the norm this year and this convo would be more approp for &lt;6-7, am i wrong? &lt; who knows...Otomatch is definitely skewed but especially if some programs are interviewing more I still don't feel safe  with 7&lt; but i think you can feel better about 7 than say last year with that amount &lt; Working hard to stay confident in the interviews I do have but unfortunately crying a lot in the empty time in between. Also talked to a couple of my home program residents who were reassuring but it still sucks. &lt; I have 4 II and it's very hard&lt;sitting at 8 and feeling like a king... i will match... i will match... I wil match +1 &lt; </t>
    </r>
    <r>
      <rPr>
        <rFont val="Arial"/>
        <b/>
        <color rgb="FF000000"/>
      </rPr>
      <t>how does one channel this sick king energy&lt;</t>
    </r>
    <r>
      <rPr>
        <rFont val="Arial"/>
        <color rgb="FF000000"/>
      </rPr>
      <t xml:space="preserve">I have 13 interviews but still worried about not matching..&lt;13 wow that's a lot &lt; yah, sitting at 7 and trying to stay positive as well. just gonna trust in the process. I've done all I can with what i had, i don't regret anything about how i performed in med school. if i don't match i'll soap into something else without regrets. definitely don't want to go through this dehumanizing process again </t>
    </r>
  </si>
  <si>
    <t xml:space="preserve">I had 7 IIs last year and didn't match. I was hoping for my home program to come through but it didn't happen. I would really recommend you start talking to you deans and planning.  It nice to hope for the best but you need to prepare for the worst. If you wanna SOAP into another specialty, I would recommend that you start writing your personal statement soon and potentially schedule a sub-I to gain a letter in that specialty. (Some programs might even be willing to entertain a really late dual application and offer to rank you if you do well) You will only have 2-3 hours after learning that you didn't match before the SOAP application is open and sent off and you would be better equipped if you have some of the leg work done.  SOAP is also a very very bitter pill to swallow especially for generally stellar ENT applicants who have done nothing to earn their situation besides choosing to apply to a terribly competitive specialty. I personally delayed graduation instead of SOAPing and think it was the best possible decision I could have made. &lt; can you talk more about what delaying graduation did for you? like what did you do in that time? &lt; I continued my research with my home department and cultivated better relationships with the ENT department leadership. I also did rotations in a backup specialty so I could dual apply. In my backup specialty (IM) being a reapplicant has not noticably affected my app at all. I have multiple top teir invites as well as invites to solid academic programs in good locations. The kind of places that will not be available in the SOAP. Since I'm still a student (versus a prelim) I have basically unlimited time to interview. It matters less this year but it will matter next year when, if you're a prelim, you'll have to sequeeze in interviews and travel into your vacation time as you have clinical responsibilities that cannot be missed.All prelims have a component of indentured servitude and while there are supportive programs with good track records of placement, there are also programs that only see you as a warm body and wont give an F about your career goals if it means they have to go without their discharge and drain pulling monkey for a couple of days.&lt;Any IM subspecialty you're considering? How are you doing with II this year? &lt; Really solid advice, thanks for taking the time to outline! &lt;I really like Interventional Pulm. On the IM front in the high 20s. Not doing so well on the ENT front (3IIs) but not to differently then other reapplicants on this spreadsheet. My home program has signaled they'll pull through for me but who knows. Regardless, I'm just happy to have a job next year. </t>
  </si>
  <si>
    <t>EVMS WL +2 (although I had to check ERAS, never got the email notification)</t>
  </si>
  <si>
    <t>woof these wave of rejections have me scared bout going unmatched even though i knew they were coming! &lt; still a bit confused about those programs I didnt hear from that already sent both invites and rejects&lt; sounds like waitlist &lt;which programs? I have radio silence by many, but am just unsure if they ghosted everyone or if there were rejections sent that I dodged...</t>
  </si>
  <si>
    <t xml:space="preserve">* no ragrets * </t>
  </si>
  <si>
    <t>If a program's interview dates already passed and I am still on their watilist does that mean zero chance of getting an interview?</t>
  </si>
  <si>
    <t>EVMS Rejection titled "Application Regrets" +9</t>
  </si>
  <si>
    <t>&lt;i mean yea, when would they interview you &lt; special 1 on 1 candle lit dinner with PD&lt;LMFAO &lt; My PD told me some programs were thinking of adding additional interview dates, thats more of the insight I was going for here. &lt; heard it on the interview trail as well &lt; Faculty at my program have a reserved date later on in case they feel they need to interview more applicants</t>
  </si>
  <si>
    <t>Anyone interviewing at Georgetown thursday get the schedule?</t>
  </si>
  <si>
    <t>Did any applicant get every top tier interview? &lt; i didnt &lt; a handful but definitely not all&lt; same, got 6 out of the top 10 (and signaled 2 of them) &lt; got 4 of the 9 i applied to, signaled 2 &lt; 5 out of 8 applied to (signaled one...which I didn't get)</t>
  </si>
  <si>
    <t>I got 3, was expecting more....On the WL right now for one that's a dream program +1&lt; why were you expecting more? signal or ties?</t>
  </si>
  <si>
    <t>Anyone know when COSM responds for the spring meeting submissions? &lt; ANS and AOS have already sent out posters and podiums. TRIO has not. No idea when they will.</t>
  </si>
  <si>
    <t xml:space="preserve">&lt; i think this year less since theres no predinner &lt; or aways &lt; If you go the "Resident AMA" tab, you'll see that some residents do get to have input for rankings. I'm sure it differs between schools, but it makes sense that a program would want residents that get along with each other. Even without dinners and such, it doesn't change that residents get some interaction with us on interview day. &lt; As a current intern, there are honestly not many ways a resident will directly impact how you are ranked unless they are 1) interviewing and therefore on the ranking committee or 2) you made such a good/bad impression on a rotation or at the social that they mention it to the PD, and even then, usually its more for saying "this applicant would not vibe with us." At the end of the day, resident opinion may move you down the rank list if there is some glaring issue with an applicant, but its pretty hard for us to be like "hey rank this person #1" &lt; Yeah we can blackball you if we really care but cant get you moved up generally speaking </t>
  </si>
  <si>
    <t>Have been told many times that resident opinions matter a lot when it comes to how a program ranks you but also heard that for some programs resident opinions don't matter at all? What's the general consensus?&lt;I think you have all the info you need to determine the "general consensus"...its program dependent and no universal rule</t>
  </si>
  <si>
    <t>&lt; i think this year less since theres no predinner &lt; or aways &lt; If you go the "Resident AMA" tab, you'll see that some residents do get to have input for rankings. I'm sure it differs between schools, but it makes sense that a program would want residents that get along with each other. Even without dinners and such, it doesn't change that residents get some interaction with us on interview day. &lt; As a current intern, there are honestly not many ways a resident will directly impact how you are ranked unless they are 1) interviewing and therefore on the ranking committee or 2) you made such a good/bad impression on a rotation or at the social that they mention it to the PD, and even then, usually its more for saying "this applicant would not vibe with us." At the end of the day, resident opinion may move you down the rank list if there is some glaring issue with an applicant, but its pretty hard for us to be like "hey rank this person #1" &lt; Yeah we can blackball you if we really care but cant get you moved up generally speaking &lt; Disagree, my program heavily considers resident consensus opinions basically on par with attendings. If you wow us we will advocate for you, if you display poor behavior we will let them know.</t>
  </si>
  <si>
    <t>Anyone else not get an II at your alma mater and immediately unsubscribe from the mailing list?&lt;UVa? Lol&lt;YUP&lt;same +2 &lt;seriously? i would b so so mad.. &lt;woulda gone there too. how rude&lt;i agree it's really rude ( if its your med schoo!- if undergrad diff story) &lt; like undergrad alma mater? &lt;undergrad. med school region has mattered way more than home region &lt; unfortunately can confirm that, as a californian only have one california program. stupendously grateful but majority of my interviews are on east coast (where I go to med school) with a few in western region &lt;IMO home should matter more. People want to be close to their families. this process is a nightmare + infinity &lt; all my interviews are from places where I have zero ties &lt; idk for me almost no interviews in the region around my med school (south), but most of my interviews have come from places near my permanent address and undergrad (both west coast)</t>
  </si>
  <si>
    <t xml:space="preserve">&lt; totally reasonable to send a polite "status inquiry" email to journal after 4-6 weeks under review. </t>
  </si>
  <si>
    <t xml:space="preserve">Going on 9 weeks for a Laryngoscope review that has been "with reviewers" that whole time. Has anybody else sent a kind "wondering about the status of this submission" to the editorial office? &lt;yeah that's fine, they'll send an email to the reviewers but don't hold ur breath&lt; yeah i think they usually have 12 weeks to submit their reviews and a lot of them wait till the day it's due &lt; i've actually had good luck with requesting an update from the laryngoscope editorial office </t>
  </si>
  <si>
    <t>Piggybacking off this, is there a consensus on updating programs if you've gotten new pub? Not sure how much difference it would make &lt; i would mention it in the interview if you haven't already had it, or in a letter of intent if you plan on sending to your top program. otherwise i don't think it will make that much difference or be worth sending (doubt it would do harm though if you really want to)</t>
  </si>
  <si>
    <t xml:space="preserve">&lt;Pro tip: asking "Is this a good program?" may not get you useful answers. Try something open ended like "What are some strengths/weaknesses of this program?" or "How does this program compare to other programs in the state/region?" &lt; maybe the person was just looking for quick impression from users &lt; I've seen the question asked a lot below, with equally unhelpful answers. </t>
  </si>
  <si>
    <t>UVA II +5 &lt; signaled, no II &lt; anyone else not getting a signup genius confirmation? I know they said theyd send us one, but thought that signup genius would also send an email &lt; the email from signup genius took a couple min to come through &lt; I havent gotten a confirmation, my school screens emails though so it might end up in junk. i emailed pc the date i signed up for &lt; yeah OP here i have reason to believe it's getting caught in my filter &lt; PC got back to me and confirmed the time I signed up for and that more info will be coming in the next few days!</t>
  </si>
  <si>
    <t>ERAS?&lt; yeah &lt; damn &lt; wasn't even expecting to get this one, but somehow still disappointed+3 &lt;brb crying&lt;Lmfao same&lt; have to cancel this one, GL guys&lt;seriously? Damn&lt; yeah the only spot i could do was filled too fast &lt; is this a good program?&lt;any program is a good program..</t>
  </si>
  <si>
    <t>Henry Ford II (previously waitlisted)&lt;congrats</t>
  </si>
  <si>
    <t>Are there any open spots left for DMC (DO)?&lt; it was a personalized email invite not through ERAS so I'm not sure &lt; who sent out the invite?</t>
  </si>
  <si>
    <t>Anyone who interviewed at MUSC on Saturday just get a message that they cannot view? +1</t>
  </si>
  <si>
    <t>I think it's just that it finally went through to my email, if you look at the subject line it's the ERAS message that was send on 12/12 &lt; lol eras is such a disaster &lt; still no idea what this was supposed to tell me...?&lt;I had a backlog of ERAS messages just go through</t>
  </si>
  <si>
    <t>for the university of arizona interview, did they talk about the rotation schedule in the overview? for some reason the schedule isnt showing up on the website and i am super curious &lt; no I don't think so&lt;&lt; you get over an hour to talk to the residents, so we just asked them all about it!! Good luck today !!!</t>
  </si>
  <si>
    <t>Anyone else thinking about doing a travel tour end Feb? &gt; I was thinking about it, would you guys reach out to the program's PD to tell them you're there? LIke for a tour or something?</t>
  </si>
  <si>
    <t>&lt; I want to, but still worried about the status of COVID &lt;  if I'm able to get vaccinated by then I'll be flying all over the place, not trying to move somewhere for 5+ years without having even been in the state first</t>
  </si>
  <si>
    <t>I can't wait until the UVa drop &lt; did they say when this is happening? &lt; in the original email it said 12pm est!</t>
  </si>
  <si>
    <t>Rejection from Beth Israel +5, ERAS? &lt; yes, ERAS&lt; why do programs ghost some people but send rejections to others? I havent heard anything. &lt; sometimes they just miss you. I reached out to a program that I hadn't heard anything from. Turns out I was on their waitlist and I ended up getting an II</t>
  </si>
  <si>
    <t>at this point seemed pretty obvious I wasn't going to interview there hahah</t>
  </si>
  <si>
    <r>
      <rPr>
        <rFont val="Arial"/>
        <color rgb="FF000000"/>
        <u/>
      </rPr>
      <t>https://www.headmirror.com/interviews</t>
    </r>
    <r>
      <rPr>
        <rFont val="Arial"/>
        <color rgb="FF000000"/>
        <u/>
      </rPr>
      <t xml:space="preserve"> &lt; </t>
    </r>
    <r>
      <rPr>
        <rFont val="Arial"/>
        <color rgb="FF1155CC"/>
        <u/>
      </rPr>
      <t>https://www.entnet.org/content/commonly-asked-interview-questions</t>
    </r>
    <r>
      <rPr>
        <rFont val="Arial"/>
        <color rgb="FF000000"/>
        <u/>
      </rPr>
      <t xml:space="preserve"> </t>
    </r>
  </si>
  <si>
    <t xml:space="preserve">Hi everyone, your friendly Northern neighbour here. Does anyone have tips for interview preparation and the actual interview itself? Thanks in advance and good luck in your match! </t>
  </si>
  <si>
    <r>
      <rPr>
        <rFont val="Arial"/>
        <color rgb="FF000000"/>
        <u/>
      </rPr>
      <t>https://www.headmirror.com/interviews</t>
    </r>
    <r>
      <rPr>
        <rFont val="Arial"/>
        <color rgb="FF000000"/>
        <u/>
      </rPr>
      <t xml:space="preserve"> &lt; </t>
    </r>
    <r>
      <rPr>
        <rFont val="Arial"/>
        <color rgb="FF000000"/>
        <u/>
      </rPr>
      <t>https://www.entnet.org/content/commonly-asked-interview-questions</t>
    </r>
    <r>
      <rPr>
        <rFont val="Arial"/>
        <color rgb="FF000000"/>
        <u/>
      </rPr>
      <t xml:space="preserve"> </t>
    </r>
  </si>
  <si>
    <t>What criteria go in to fellowship matching? Disappointed bc it seems residency reputation is so important&lt; one thing at a time, people &lt; fair point, not OP, feel like I get better vibes for me at lower ranked places, but don't want to close doors so reluctant to go with my gut &lt; Reputation matters significantly more for fellowship, particularly in specialities where there are a lot less spots (neurotology for example). There's really no equivalent to step 1/2, AOA, etc for residents and so much more of it comes down to your letters, who your advisors know, and your school's rep. That being said most programs get residents into good fellowships but if you want a particular program or region, reputation and who your faculty know trumps everything.&lt; i'd say research and faculty calls are the two most important things for fellowship match. if you're interested in a particular subspeciality try to find a program with prominent faculty in that field &lt; TBH just like there are few "bad" ent residencies there are few "bad" fellowships. Assuming you do well there, your program will advocate for you to fellowships and help you get the one you want.</t>
  </si>
  <si>
    <t xml:space="preserve">&lt; Rep is important, but it seems like most programs are able to get residents into desirable fellowships. I don't think your program really puts hard ceiling on your traiing. I have seen a lot of mid-tier programs send residents on to top fellowships. </t>
  </si>
  <si>
    <t>we haven't really seen the post-cancellation trickle yet, have we &lt; it's hard to say, people may just not be reporting it&lt;i think theyre happening a little but unreported</t>
  </si>
  <si>
    <t>&lt;It's a trickle for a reason. It may be a 1-2 spots here and there. These are often not reported</t>
  </si>
  <si>
    <r>
      <t>Cont from below: I just want to say, that urology chat is full of really offensive posts and it honestly makes me so happy that the culture in ENT is so much more progressive and happy.  (+1!!!) &lt;It could just be that they are closer to match and way more "anxious" &lt;</t>
    </r>
    <r>
      <rPr>
        <rFont val="Arial"/>
        <b val="0"/>
        <color rgb="FF000000"/>
      </rPr>
      <t xml:space="preserve">anxiety isnt an excuse for blatent intolerance...thats literally the whole Karen argument +1 </t>
    </r>
  </si>
  <si>
    <t>&lt;&lt; yeah so sad, one guy from my school going into uro was super sexist, something I've never ever experienced in oto!!!  &lt; so strange, i would've thought uro would attract more open minded applications since they have to deal with sensitive issues all the time</t>
  </si>
  <si>
    <t>I think it's a good reminder that on an online, anonymous spreadsheet even a single person can be very loud making their opinion seem like a consensus or even a sizable minority, when in reality it's a single or very small group of angry people. &lt;--Tbh, with how the last 4 years have been politically, it's likely way more than a single person. &lt; it's usually way less people than you think. everyone seems loud on the internet. then no one shows up to the rallies&lt; ugh I just spent 20 min on there and feel sick to my stomach. I am beyond grateful that we are all so respectful and kind and patient centered. Proud of my co (future) residents!! (And crossing my fingers I don't need to frequent the urologist much in the future..)</t>
  </si>
  <si>
    <r>
      <t xml:space="preserve">Anyone else watching this urology spreadsheet 👀 &lt; </t>
    </r>
    <r>
      <rPr>
        <rFont val="Arial"/>
        <color rgb="FF1155CC"/>
      </rPr>
      <t>https://docs.google.com/spreadsheets/d/1o2w4G4pkBQkrUGvBaXwzCxZGxo0AnDAL1V7rKIqhHks/edit#gid=711818988</t>
    </r>
    <r>
      <rPr>
        <rFont val="Arial"/>
        <color rgb="FF000000"/>
      </rPr>
      <t xml:space="preserve"> &lt; definitely some hot takes &lt; holy shit their spreadsheet has gone full toxic waste zone now&lt; even though they're "deleting toxic posts" there's still plenty of awful stuff left on there.. </t>
    </r>
  </si>
  <si>
    <t>? &lt; synopsis please&lt;+1, someone spill the tea &lt; apparently someone reported that they were told one of spots in a program was reserved for a URM applicant (not even sure it's possible to reserve spots), which lead to a huge shitstorm about affirmative action. lots of very concerning takes (or maybe it was just 1 person posting again and again). i originally didn't want to post a synopsis because i didn't want the conversation to spread here. just head over there and check for yourself. the conversation starts on row 30 (bonus transphobia on row 42)</t>
  </si>
  <si>
    <t>Craniofacial / genetic syndrome babies and cleft palate training is strong</t>
  </si>
  <si>
    <t>Craniofacial / genetic syndrome babies, and cleft palate training is strong</t>
  </si>
  <si>
    <t>UVA comes out tomorrow, one last chance to get my hopes crushed</t>
  </si>
  <si>
    <t>It's been so long since I got an II that I almost forgot what it feels like &lt; Most of us won't remember tomorrow &lt; yeah I have 0 connection to the area or the school so not sure why I'm getting my hopes up lol</t>
  </si>
  <si>
    <t>normalize saying "no" when they ask if you have any more questions +1000 &gt;&gt; can we not normalize using the word normalize &gt; I would like to normalize the previous posters normal sentiment on normalization&gt;i say no i think that is it! thanks.</t>
  </si>
  <si>
    <t>&lt; +1 for not normalizing the overuse of the word normalize for every minor thing &lt; just b/c of this, going to find a way to tie in the word normalize in my interview answer &lt; i would like to normalize normal eyes with norm allies &lt; NORM EYES NORMALIZE NORM LIES</t>
  </si>
  <si>
    <t>are all of the PC's friends or something? i feel like they all send out the same interview instructions document and there's no way it's a coincidence &gt; they're probably not sharing that document, but academic ENT is an incredibly small community. everyone knows everyone for sure. +1, they have to have a slack or whatsapp group lol &lt; lol do you think it's bad then if we send thank yous to PCs? I suppose not since they probs get flooded and who has time to compare but... &lt; I sent TYs to the PCs! They do so much work setting everything up and making sure things move smoothly. I almost feel like they deserve a TY letter more lol +1</t>
  </si>
  <si>
    <t>PC here, can confirm most of us are friends, we all reglarly share documents and information and thank yous are welcome and everything you send is read by us, even if you don't get an answer (although I answer every email because you took the time to send it), also we have monthly zoom meetings to share information</t>
  </si>
  <si>
    <t>damn, Duke social after a full day of interviews seems brutal. any secrets on how to keep the stamina going? &lt; just making sure.. there wasn't anything tonight/today in preparation for tomorrow, right? Just the social after interviews? Okl</t>
  </si>
  <si>
    <t>wine &lt; I skip socials after a day of interviews &lt; advil +1 or candy/sugar/glucose for le brain &lt; anyone else feel like a day of interviews is more tiring than standing for 12 hours straight for a flap? &lt; as an introvert, yes &lt; OHSU was a long one too 2.5 hour program overview, 8 hour interview day, so tired &lt; +1 way to much</t>
  </si>
  <si>
    <t>Anyone heard anything from Tulane? Interview is later this week and I've heard nothing &lt; nope</t>
  </si>
  <si>
    <t xml:space="preserve">do people have their emory schedule for friday or sat? &lt; I have Emory Friday and haven't seen a schedule yet </t>
  </si>
  <si>
    <t>Same, starting to get concerned (Tuesday Evening)</t>
  </si>
  <si>
    <t>Can someone who did BU fill out BU impressions? +1 &lt; lots of technical Qs? &lt; is this a Q or like something you heard? &lt; the PD published on their approach to interviews (iCAT), which seems to include technical aspects &lt; lol I just looked at this paper and it seems very involved, did they really implement it?? &lt; no they did not, and I'm glad they didn't. there were not many technical questions, it was a pretty typical interview +1</t>
  </si>
  <si>
    <t>does anyone else stalk their coapplicants on pubmed or am i a psychopath?&lt;You caught me redhanded&lt; psh, won't find me on there lmao 0 pubmed indexed papers, now wondering if co applicants wonder why I got interviews LOL &lt; that is pretty weird +1</t>
  </si>
  <si>
    <t>&lt; Yes, then I wonder how I got an interview in that group of well accomplished smarties &lt;+3, all my co-applicants have been amazing/intimidating in a good way &lt; Absolutely! I wish I had a chance to get to meet y'all &lt;maybe at conferences. I think we should all do a year-get together at academy one day! &gt;&gt; COSM gang</t>
  </si>
  <si>
    <t>So I'm at 7 interviews, but all are at good scbhools. How are others in this situation feeling? Any advice from home institutions?&lt; sitting at 5 places I would be happy to be at but stressed af rn &lt; I'm in a similar situation I sent out some LOIs to WL but am ready to go anywhere at this point! I have 5 and I like my home program way more than my other interviews(maybe because I like familiarity)</t>
  </si>
  <si>
    <t>If you do write thank-you's, what usually is the time frame for this?</t>
  </si>
  <si>
    <t>I personally dont think the timing will make any difference at all, unless youre getting into the late jan / early feb range &gt; Agreed. Even if it did matter, we wouldn't have any way of knowing so I'm doing them whenever I have free time. I'm doing Thank You's to only the leadership for each program if there were greater than 5 interviews, but I'll do everyone I interviewed with if there were &lt;5 one-on-one interviews!&lt;i am not doing thank yous.</t>
  </si>
  <si>
    <t>Last year 102/104 applicants matched who had &gt;16 interviews. I keep seeing people say 18 as a firm "don't drop below this or you might not match!" and I'm just curious where they're coming up with that number. Only 6 applicants &gt;13 interviews went unmatched. Drop however many you feel comfortable dropping, but saying that applicants dropping below 18 have a significantly higher risk of not matching just feels disingenuine. &lt; not saying 18 as a firm number, just the number i decided for myself. Also, factoring in what i already did that cannot be canceled and also the fact truely interested in the ones I have left and also just an arbitrary number i choose that felt safe for me.&lt;how can you you be truly interested in 18 programs? I'm struggling &lt; Well, this person isn't saying theya re interest in 18, jsuyt that they are interested in the ones left. Can't cancel what's already done. And programs are in ENT are more similar than they are different</t>
  </si>
  <si>
    <t>How many programs do you think is the point where ranking more will not affect your chances of matching? I am trying to figure out to what number I should cancel. Do you think keeping 15 interviews would be too risky - right now I have over 20?&lt; if you have more than 20 you're an extremely competitive applicant and will probably start off pre interview ranked high, if you're normal you will match. &lt; I think not matching when you have 15 is pretty rare and usually more of a personability issue..I'd second that if you're normal and a decent interviewer you should be more than safe &lt; I went from 27 down to 18. I have a feeling 15 would be okay, but depends on your own risk tolerance. My mentor said for my specific situation (strong app and did well at home interview), he thinks a dozen would have been enough, and I think he is probably right, but preferred to err on the side of caution. &lt; how your home program feels about you is also a pretty important factor. If you have good chances there you really only need to keep programs you'd rather go to over your home program and I also kept a few others to prep for those interviews.</t>
  </si>
  <si>
    <t>i'm not sure where to draw the line for you buddy but 20 certainly seems over the line &lt; It's really up to the OP. I don't see 15 as being very risky, but you should weigh your tolerance for more interviews. It's worth considering how you will handle more interivews. Interview fatigue is real. Ultimately, it's a personal choice based upon what you feel is right.  &lt; I personally do not have a home program so I'm eering on the side of caution and going to 18-20. And everyone keeps mentioning how this year programs will likely take more home applicants so I feel the caution is justified &lt; i would not drop below 18 personally regardless of my percieved competetiveness &lt; I have pretty good chances at my home institution and am ranking them in my top 5 so I dropped down to 15. I think zoom fatigue will also be real and I'm not going to want to interview for institutions I'll be ranking &gt;15 by the end of Jan.&lt; fair enough!</t>
  </si>
  <si>
    <t>for those who did u of Arizona today, first of all congrats! second of all, were you asked detailed questions about your app / research? or were the questions more to get to know you? &gt; both! &lt; cool, thank you! were the questions about research particularly detailed? Just wondering how much I should keep focusing on my past pubs haha&lt;probably candidate dependent.. &gt; Also for U of Arizona... do they have one or two resident spots for the match? On the program details page it says 2 spots, but on their website it doesn't mention anything.</t>
  </si>
  <si>
    <t>2 residents in 2021</t>
  </si>
  <si>
    <t>Specifically for UF tonight but also open to other experiences, what to wear to the social the night before interview?</t>
  </si>
  <si>
    <t>I usually wear a sweater or casual button down (like a flannel) &lt; +1, don't wear a tshirt, don't wear a tie. somewhere in between is fine.</t>
  </si>
  <si>
    <t>Sorry for the misunderstanding, but we are reapplicants trying to create better supports and resilience for future unmatched medical students who unfortunately will go through the same circumstance, so if you are a reapplicant and are okay with sharing your story anonymously to create a better future system, please email us at kdl25@pitt.edu or tar76@pitt.edu for more details. Thanks for sharing your stories as we know from personal experience is hard</t>
  </si>
  <si>
    <t>seems a bit early +3 &lt; and ominous +3 &lt; spooky &lt; spoopy +1</t>
  </si>
  <si>
    <t>How do you tell if an interview went well? I genuinely enjoy the conversations I have with most interviewers, but I really can't tell what makes an interview a solid interview. Occasionally I sense that a topic isn't resonating as well as another, so I tend to focus on other aspects, but I worry when all the interviews seem positive. Am I missing something?</t>
  </si>
  <si>
    <t>I'm convinced that the interviews, generally, don't matter too much. You can certainly wow and you can certainly do the opposite (and occasionally be able to convince people you have enough connections to the area that they didn't know about, which can matter). But, short of that, they probably already generally would rank you the same pre and post-interview. Obviously, idk though, and I could be way off base, but I assume most people's interviews are mostly pleasant &lt; part of our training to interview med school applicants involved always making the applicants feel great about the interview, even if it didn't go well. I wouldn't read into it too much. &lt; Umm, don't all the PD surveys say that the interview is the most important factor by far for rank lists and matching? Step 1, research, LORs are important for getting interviews, but pretty sure it's your interview that determines your overall rank. &lt; yeah 100% to the post prior. all that stuff is important for getting the interview. once you get that, all bets are off and its purely the interview and how that goes that determines rank. the fact that interviews go well generally for everyone fits with the fact that oto applicants are particularly strong and well rounded. 90% of applicants are pretty good so i expect 90% of interviews are pretty good too. how a program ranks people off of the interview is probably institution specific but from multiple sources, interviews matter the most. don't think they dont just because most people do well and don't have immediate feedback saying otherwise &lt; I third this sentiment! At our institution, they give a numerical score to applicants post interview and the rank list is approximately set the hour after interviews. Dont underestimate any of the "soft" stuff! E.g., the personal statement, don't know why its so de-emphasized. (Though, coming from someone who's burnt out from interviews and basically a zombie right now.)  &lt; Third this. FOr our institution, the stats get you the interview, and then everyone is more or less on equal footing and ranked based on the interview day. DO NOT underestimate how much a good or bad impression will matter for rank. I've seen folks who are stellar on paper crash and burn after poor interviews or even go unranked by program</t>
  </si>
  <si>
    <t>Maryland Rejection +18</t>
  </si>
  <si>
    <t>For anyone interviewing at Emory this week - is there any common room we are supposed to log into earlier in the day, or do we just immediately log into our first interviewer's room?</t>
  </si>
  <si>
    <t>I think we just hop right into interviews?? I don't see any common room at least</t>
  </si>
  <si>
    <t>Has anyone gotten the interview schedule from Emory yet? I realized the packet said we'd get finalized schedules on 12/4 and I'm concerned I missed an email somehow. &lt; no but not interviewing until later this week- am i missing something now?</t>
  </si>
  <si>
    <t>Double check your trash! The schedule was attached to the calendar RSVP, and when i accepted the RSVP it auto-moved the invite to the trash, and the schedule along with it &lt;which email? the one that confirmed your date? yikes i dont see it. &lt; the title was "Emory Department of Otolaryngology Virtual Interview Sessions" -- i'm on an outlook email so the trash phenomenon might be something specific to that &lt; weird i havent gotten anything...but i am interviewing one of the last days</t>
  </si>
  <si>
    <t>did uconn email peps on waitlist that they no longer interviewing? they said theyd send a message but their dates have passed- so i guess it's common sense we're not being considered anymore?</t>
  </si>
  <si>
    <t>did not get an email</t>
  </si>
  <si>
    <t>Hofstra L +12 &lt; nothing like a good trickle rejection</t>
  </si>
  <si>
    <t>Has anyone gotten info for UF tomorrow? Wasn't there supposed to be a resident session tonight too? &lt; got an email regarding both&lt;thanks i'll reach out</t>
  </si>
  <si>
    <t xml:space="preserve">For Miami T32, did anyone get a separate interview date on ERAS for the T32 track? I applied to both, and on the day they gave out II's I got double messaged but the messages were exactly the same. I assumed that meant that I was being interviewed for both tracks but now i'm not so sure. Nothing on ERAS or in the messages i've received indicates T32&lt; i would email and ask &lt; There isn't a separate day for T32. You interview for both on the same interview day you chose. </t>
  </si>
  <si>
    <t>I can confirm they interview you for both clinical and T32 research track on the same day. &lt; OP here, just to clarify: you got one interview invite on ERAS, and there was no message that said T32 track anywhere but you still interviewed for both? &lt; yup &lt; there will be a secondary emailed closer to your interview date for T32</t>
  </si>
  <si>
    <t>Anyone interviewing at WashU recieve their gift box yet? My interview is later this week so not sure. &lt; no one had on saturday's interview but they were sent a week ago&lt;Holiday season/surge peeps</t>
  </si>
  <si>
    <t>Super late to the game lmao but I found a UCSD waitlist email in my junk mail from 11/30. Just a heads up to everyone to check their junk.+1 lol found it in junk about a week ago&lt;lol</t>
  </si>
  <si>
    <t>was it through ERAS or no?&lt;no &lt; welp that succeeded in both making no difference in my day and also crushing me a little&lt;lets be real that waitlist is probs not gonna move. &lt; OP, too true</t>
  </si>
  <si>
    <t>Has anyone interviewing at BMC/BU on Wednesday received an exact schedule as well as the specific folks with whom you'll be interviewing? &lt; Nope &lt; they sent it pretty late. I interviewed last week. &lt; How was the vibe? &lt;it was fine, pretty typical middle of the road interview vibe &lt; I got the feeling that the residents were close and it was a suprisingly collegial program compared to other New England programs</t>
  </si>
  <si>
    <t>Is anyone considering (undergrad) program reputation for laypeople when making rank lists? For example, Jeff has an amazing reputation in ENT but patients choosing physicians might be more drawn to a Yale grad since the ivys have a reputation for excellence amongst the general public. &gt; Definitely. Every year Princeton gets rated on the Doximity top hospitals list based on reputation even though they don't have a hospital...reputation matters for sure. Maybe if you are going for an academic job where the people hiring you know that Jeff&gt;yale but in the private practice world, i think you'll get dinged  &gt; just go where you think you'll get the best training and can reach your professional goals. things like reputation amongst laypeople is not gonna make a difference. in most places in the country, patients don't have a huge choice of ENTs anyway, and referring providers will care more about the reputation you build than the perceived reputation from your institution +1 &lt; Also, Princeton Health is affilitated with Penn FWIW</t>
  </si>
  <si>
    <t>your reputation as a surgeon will come over years of practice. &lt; sure, but it might help to have a big name on your online profile when building a practice for patients self-referring.</t>
  </si>
  <si>
    <t>anyone logout of a breakout room while their interviewer was still talking when saying goodbyes?? had this happen to me and feel sooooo bad about it.( i wasn't kicked out, i literally hit leave beakout room because was tryna prevent awkard silence at the end) &lt; oof, you didn't say bye before you clicked out? &lt; I wouldnt overthink it &lt; there's no way they would know if you clicked leave vs. you just getting kicked out so you should be fine&lt;thanks fam</t>
  </si>
  <si>
    <t>Can we normalize that being asked difficult questions doesnt make an interview "intense" &lt; Maybe it's not "intense", but difficult/ridiculous questions can be stressful. Also, I'm not convinced they add anything other than MAYBE seeing how you act under pressure or how you think on your feet</t>
  </si>
  <si>
    <t>Can we de-normalize asking to normalize things +1 &lt; lol</t>
  </si>
  <si>
    <t>For those with 20+ interviews, still dropping (+1) or finished dropping (+1)? &lt; I will drop more (1-4 IIs) but due to extenuating circumstances, I have to wait until early January to determine which ones I'm dropping! &lt; not OP, but thanks for the heads up!</t>
  </si>
  <si>
    <t>For those with 20+ interviews, what are you planning to drop to or cap yourselfs at?&lt;15 +1 &lt; 18, unless any good other good program happens to trickle in</t>
  </si>
  <si>
    <t xml:space="preserve">&lt; also 15-17ish, I'm 5 in and already not as excited about having to do more interviews. &lt; I'm going to keep all top tier and 5-7 not (so around 15)+1 &lt;planning for 16 total &lt; same, i've done 5 so far and am exhausted thinking about my next one </t>
  </si>
  <si>
    <t>What was the swag from UNC? Interviewing 1/9 and curious &lt; same with Kaiser also! super curious what was in the package</t>
  </si>
  <si>
    <t>scrub cap with UNC logo, candle from chapel hill and toffee!</t>
  </si>
  <si>
    <t>Could someone please fill out BU/Miami Interview impressions? thanks! &lt;also Jeff?? &lt; also today's Arizona folks too please</t>
  </si>
  <si>
    <t xml:space="preserve">With how much stuff is flying around about "did a hospital or program take care of their residents and physicians during COVID?" I can only imagine that this will extend to "Did a med school take care of their own when it came to matching?". Don't think PD's have the same obligation this year as other years. Sure, if someone has their pick they can go anywhere. But its a good year to be a less than stellar applicant at a top 20 program. </t>
  </si>
  <si>
    <t>Is there even really a chance of matching at a place like Penn if they've got 8 students applying who seem really involved in the program, and they've only got 5 spots? &lt; Of course. Not everyone wants to stay, and you have no way of knowing how favorably each student is viewed by the program&lt; yeah at my home program a bunch of us don't want to stay, i'm sure it's pretty common&lt; I go to a program where a majority of us want to stay. &lt; I would say there's a chance. Would say that chance is lower than the chance you would have had if you had done an away this year. think this is universal to everyone &lt; what makes you think that those 8 students are really involved? Aren't all home students involved with their programs?</t>
  </si>
  <si>
    <t>&lt; the way i think about it is, those students probably have their pick of top tier programs so they might end up picking another one over penn, but yah, chances are probably much lower this year &lt; From a top 15 program, our PDs have a committment not to fill the entire class with home students. We also have a large number of home students.&lt; I hope you realize your pd only has a commitment to your schools dean of medicine and their top priority is for all students to match, not to care about how students from other schools match. &lt; partly true, but they also have a commitment to make the best class of residents they can, and in their eyes, they want a diverse program. Its just a fact that they stated that has been historically true since always. at least, thats how our program works. my point is not to assume you wont have access to a program with a large number of applicants this year&lt; yeah programs pride themselves on being able to attract residents from all over the country. i think as a general rule programs like to take one of their own each year but usually not too many more &lt; they will take a stronger candidate from outside over a weaker candidate from home, even at the risk of the latter not matching. I can think of an example from last year where this was true. anyways, you got the interview, so just kill it.&lt; if we had away rotations I would completely agree. &lt; I think the effect of aways may be overstated. Both doing an away at an institution and end up not getting an interview, or matching to an institution without having done an away, and I can think of a few good examples from my friend doing the match last year.&lt; most top institutions take away/home/or other top med school applicants. &gt; At top tier places, everyone offered an interview including home students have the CVs necessary to be good residents. The PD's are looking for fit. If home students who have the advantage of knowing the dept and rotating demonstrate good fit, they will take the home studnets. don't be surprised at these top tier programs if they fill at least 3 of the 5 spots with home students. &lt; coming from one of these programs, I'm just going to say that (at least, for my program) it's going to be max 3 out of 5. Expecting more like 1-2 to be honest. &lt; Anyone here saying these top Ivy and Ivy adjacent programs favor a diversity in residents need to look around at their resident pool. It's largely made up of students from the same 5-8 programs with like 2-3 from other areas. That's not diverse. &lt; Since when did diversity mean diversity of school tiers? These programs are all incredibly diverse. Just because they take more home applicants or applicants from the same 5-8 schools, doesn't mean they aren't diverse. At thist point, med students are coming from multiple diverse backgrounds culturally, ethnically, socially, etc. Just because most ivy program residents come from ivy schools doesn't mean that program is not diverse. its demeaning to say these programs aren't diverse because they're selecting from ultra qualified applicants who worked hard and happen to be at elite institutions. &gt; diversity in background =/= diversity in educational background. You can have ten people from totally different backgrounds but who all went to the same school and you'll see more similarities in their work ethic, knowledge, etc. than people from the same backgrounds that went to different schools. There's a reason a major selling point of a program is *diversity in educational background*</t>
  </si>
  <si>
    <t>Albany interviewing ~24 per spots, yikes.&lt;its ok &lt; I don't think they're an exception actually. &lt; the chair at my program says they're doing a little under 10 per spot &lt; wow the latter is a little ballsy. Is it a very desirable program? &lt; mid-tier in a good location. I guess thats their normal amount year to year and they didn't feel the need to change it due to COVID</t>
  </si>
  <si>
    <t>Random question: i remember reading a while back about a FPRS guy at MEEI who did 9 months in the US and 3 months every year abroad doing global surgery work. How do you even go about getting a set up like this for your practice? Particularly if you're at an academic or hospital based setting. &lt; probably $$$$ &lt; what's his/her name? Curious because I want to do this with my life lol &lt; this is Dr. Shaye at MEEI &gt; yeah how do I become him lol</t>
  </si>
  <si>
    <t>how do you guys approach the questions where do you see yourself in x years? Do you mainly focus on work (i.e. acacemic vs pp, location), or also include things outside of work (i.e. family?)? &lt;focus more on professional goals +1&lt;i answer Honestly and say professional and personal goals. Do ya thang be yourself</t>
  </si>
  <si>
    <t>there is only one answer to this question &lt; wake up, get in my hovercraft, drive to work at 10AM. NPs/PAs see all of my patients, I just sign the note. 3 hour lunch on my hoverboat followed by a massage. back to work, operate for 2 hours. After work go out for dinner, then head with my colleagues to the hover-strip club. Home by 2am</t>
  </si>
  <si>
    <t>&lt; at the end of the day, i think signals will only really come into play if you are a competetive applicant. if i was an ms3 i would focus on trying to get really strong letters from leaders in the field and crafting a good personal statement. these are what set you apart and get you interviews. everyone is going to have decent step scores and research. focus on what you can to differentiate yourself &lt; totally agree with this +1 &lt; I agree, but research can definitely distinguish you. And letters and research tend to go hand in hand</t>
  </si>
  <si>
    <t>Looking at the interview impressions. Yall are too nice. All of the comments are the same... "very conversational," "close knit," "fun group". You guys have had to have some bad/awkward experiences. I know I have &lt; what were yours? &lt; Lol think its also funny to see interview impressions your experience doesn't match up. All of this so subjective. Have had interviews which were called "intense" but were casual for me and the other way around.</t>
  </si>
  <si>
    <t>It's hard to give specifics that are negative because those experiences can reveal identities. I would rather not be blacklisted for something so simple. My "bad" experiences tended to be due to the nature of virtual interviews...so whatever. It happens. &lt; really hate it when you get cut off at the end of an interview, there are plenty of programs that have found ways around it, but there's still a couple that just kick you out of the room&lt;all ive been kick you off</t>
  </si>
  <si>
    <r>
      <rPr>
        <rFont val="Arial"/>
        <color theme="1"/>
      </rPr>
      <t xml:space="preserve">&lt;it might be more helpful for future applicants to know which programs </t>
    </r>
    <r>
      <rPr>
        <rFont val="Arial"/>
        <i/>
        <color theme="1"/>
      </rPr>
      <t>don't</t>
    </r>
    <r>
      <rPr>
        <rFont val="Arial"/>
        <color theme="1"/>
      </rPr>
      <t xml:space="preserve"> really care about signals, either those that still sent a decent amount of interviews to those who didn't signal, or those that don't seem to interview people based on signals</t>
    </r>
  </si>
  <si>
    <r>
      <rPr>
        <rFont val="Arial"/>
        <color theme="1"/>
      </rPr>
      <t xml:space="preserve">lets help out our MS3 friends and list the programs that highly valued signals so that if the program continues, they know to not expect an interview unless they signal. ones that come to mind: UCSF, Penn&lt;&lt; what makes us able to say this rn? We don't have numbers on how many signals they got an how many they chose or didn't choose. Oto match data is likely heavily skewed  &lt; Penn said in their introduction "thank you for signalling us". whats the harm in giving ms3s a heads up? theres people with ties to the area who might benefit from knowing which programs value signals highly&lt; fair I just think without knowing more than that (my understanding is majority of programs are not revealing this) that maybe it can be misleading. But I guess for that specific program it's helpful  &lt; my top 20 program PD told me that many programs that are ranked the highest will elect to not participate in signals next year because it just adds to noise &lt; Also be clear- even if penn exclusively interviewed signals, you need to look at how many actually signaled to figure out signal efficacy. They're a top program- if 200 signaled and they picked 40, the fact that 100% of their interviewees were signals hardly matters when signaling only gives you a 20% shot of an interview.. &gt; </t>
    </r>
    <r>
      <rPr>
        <rFont val="Arial"/>
        <b/>
        <color theme="1"/>
      </rPr>
      <t>I honestly do not understand why people are upset about this. People get upset when they find out a program didn't care about signals then they get upset about when a program only used signals??? This was the whole point. Look signals were agreed to by PD's to lessen the work and interviewing only signaled people definitely fits that criteria. I am sure top places got &gt;50 interviews at least and I am sure there are signaled applicants who didn't get an interview. You can't expect top 10 PDs to go through all 500 applicants when they literally know that 400 of them didn't even have their program in the top 5</t>
    </r>
    <r>
      <rPr>
        <rFont val="Arial"/>
        <color theme="1"/>
      </rPr>
      <t>. &gt; If your job is to look through applications, I expect you to do your due deligence and look at the applications. Using a single metric to throw out or keep a candidate is bad form and one of the reasons Step 1 is being removed as a quantifiable metric. &gt; stop thinking that the PD's jobs are to look thru all applciations. Among many things, their job is to fill the residency program with residents who can fulfill the needs of the dept. Of course they will use any tools to make that as efficient as possible. And from all the conversations I've heard, PD's aren't super excited about losing Step 1 as quantifiable metric. you can't be mad that this process seems arbitrary then get upset when PD's use hard variables to filter applicants</t>
    </r>
  </si>
  <si>
    <t>I just wonder how useful that information will be. if penn was up front about interviewing those who signaled, I still doubt they interviewed EVERY student who sent a signal. and if students next year think they are going to get a guaranteed interview because of the signal I worry they would be wasting that signal for another program who would have valued their signal, but was not as transparent about it as penn. I think even after getting the statistics of this year with regards to signals and interview invites it will be hard to really individualize it. further, I wonder if programs will change how they approach the signaling process next year after having a go at it this year. I would just tell applicants to take information with a huge grain of salt &lt; yep agreed, still think it's helpful for people to know to not expect an interview without a signal/not take it to heart if they dont get one from these programs.. &lt; penn only interviewed 34 people, all of which signaled. they definitely did not interview everyone who signaled which was likley way more than 34 &lt; This is ridiuclous because I could have swore the Penn PD said that it would only be a peice of the puzzle in their pre-application meet and greet session&lt; i would be really suprised if they only interviewed people who sent a signal that would be wild</t>
  </si>
  <si>
    <t>Is it common for interviewers to tell you your application is impressive? Still haven't figured out how to respond to this (I don't feel like my app is impressive), and am wondering if they just tell everyone this lol&lt;I've gotten this and from the tone/background, I can tell it was earnest +1 &lt; i felt like many interviewers told me this so I got the feeling that they say it to everyone/most ppl they interview. &lt; lol no one has told me this :P &lt; I dont think they would choose you to interview over hundreds of other applicants if they did not think your application was impressive! smile and say thank you :) &lt; one interviewer told me "Your application is very impressive....so if you don't match, what is your back-up plan?" lol &lt; I got that too! I wonder if it was the same interviewer hahaha definitely threw me off &lt; imposter syndrome! I'm sure your application is -- give yourself some credit :) &lt; I've gotten this a lot. I think it's sincere, but I take it with a grain of salt considering everyone who is applying has an impressive application. Just say thank you! It's a compliment and you earned it with all your hard work!</t>
  </si>
  <si>
    <t>some interview rooms are great (usually with PD or chair) but others straight up did not read my file. others asked 1 question then "do you have any questions for me?" anyone else? &lt; yup, very common lol &lt; i imagine that a lot of faculty dont really want to do interviews lol  &lt; +1 my session with the PD was the very last session in the afternoon, meaning this person had previously had 8 hours of interviewing applicants, I could absolutely tell they were done for the day haha &lt; the entire USC interview kind of felt this way tbh +2 &lt; curious if anyone else had any thoughts on the USC interview/ if they also had the same impression +1 &lt; Hmm I was in the Saturday PM group and I thought the interviewers were still pretty engaging &lt;I had the PM session Friday, and I thought they were very engaging albeit some more than others.</t>
  </si>
  <si>
    <t xml:space="preserve">&lt; Not sure what you mean about the USC interview. I had the friday afternoon session and most interviewers were verry engaged and familiar with my application. </t>
  </si>
  <si>
    <t xml:space="preserve">some interview rooms are great (usually with PD or chair) but others straight up did not read my file. others asked 1 question then "do you have any questions for me?" anyone else? &lt; yup, very common lol &lt; i imagine that a lot of faculty dont really want to do interviews lol  &lt; +1 my session with the PD was the very last session in the afternoon, meaning this person had previously had 8 hours of interviewing applicants, I could absolutely tell they were done for the day haha &lt; the entire USC interview kind of felt this way tbh +2 &lt; curious if anyone else had any thoughts on the USC interview/ if they also had the same impression &lt; Hmm I was in the Saturday PM group and I thought the interviewers were still pretty engaging </t>
  </si>
  <si>
    <t xml:space="preserve">lmao in my room (the last one of the day), the chair ate potato chips really loudly and I couldn't understand anything he was saying </t>
  </si>
  <si>
    <t>Compared to general ENT and other subspecialties, how is the overall quality of life (family time, salary, job hunt, etc.) for fellowship-trained head and neck surgeons?</t>
  </si>
  <si>
    <t>imo and from what i've seen, totally depends on the expectation of the academic center you're working at (most H&amp;N surgeons are at academic centers, though not all) &lt; But to answer your question, on average they have a much harder quality of life, especially as junior faculty when compared to any of the other ENT subspecialties or generalists &lt; how much worse is it? I love H&amp;N but also want to see my kids in the future +1</t>
  </si>
  <si>
    <t>did Louisville or Henry Ford have a formal waitlist that they sent out? I see a lot of people dropping those, but i didn't get a waitlist email for those and can't remember if some other people did</t>
  </si>
  <si>
    <t>I think Henry Ford had one. &lt; Louisville had one through ERAS</t>
  </si>
  <si>
    <t>has anyone received an invite from UCI, San Antonio, Dartmouth, UTSW, or Hofstra after the recent drops?&lt;ditto for Mayo Az &lt; UCLA?</t>
  </si>
  <si>
    <t>&lt; I got UCI...UTSW still has 1 open seat per Thalamus &lt; do you know what day the UTSW open spot is on? &lt; Jan 6th</t>
  </si>
  <si>
    <t>Did anyone else forget about UVA? lol +3 &lt; Omg totally forgot about that lolll&lt;I did! I'm hoping I magically get it somehow... &lt; our last chance for fresh II's lol</t>
  </si>
  <si>
    <t>if anyon has interviewed at u of arizona would so appreciate impressions!! :) &lt; I think tomorrow is the first day? (per their website, 14, 15, and a Jan date) &lt; oh right, sorry about that! Thank you for letting me know :) &lt; oh don't apologize! I wondered the same thing :) see you tomorrow! good luck! &lt; interviewing tuesday but good luck to you as well!!!</t>
  </si>
  <si>
    <t>Ok can we just get a general consensus on thank you emails? Yes or No?</t>
  </si>
  <si>
    <t>There is no consensus and it's school dependent. I know that's not what you want to hear, sorry, but that's how things are.&lt;they will also play no role in your rank.</t>
  </si>
  <si>
    <r>
      <t>Would it be crazy for us to fill out somewhere the number of applicants at each programs respective interview dates? I feel like a good tally of how many applicants per seat each program is interviewing could be elucidating &lt; we could try, tho I pretty much forgot all that info from the past 8 interviews :(&lt;</t>
    </r>
    <r>
      <rPr>
        <rFont val="Arial"/>
        <b/>
        <color theme="1"/>
      </rPr>
      <t>adding to interview impressions tab...if you put info type your interview date followed by number of candidates at particular date</t>
    </r>
    <r>
      <rPr>
        <rFont val="Arial"/>
        <color theme="1"/>
      </rPr>
      <t>!</t>
    </r>
  </si>
  <si>
    <t>I think adding the date removes anonymity. Not a fan.&lt;really? When so many people are posting at any given time on an already anonymous forum, how is that possible?</t>
  </si>
  <si>
    <t xml:space="preserve">Lol nice problem you have &lt; Maybe we should call this a "love letter" and reserve RTM for calls/emails that make specific mention of where you are ranked. &lt; this please </t>
  </si>
  <si>
    <t>thank you notes? y or n? &lt; No &lt; no no no no no. That's like 20 thank you notes for 1 interview&lt;nox1000</t>
  </si>
  <si>
    <t xml:space="preserve">No &lt; no no no &lt; jo jo &lt;get out, right now, it's the end of you and me </t>
  </si>
  <si>
    <t>so is it rude to say you have no more questions? i ask like 2 and with ten interviews thats like 20 questions. or is it better to fill the time. ask everyone the same questions loll?&lt;i think either is fine&lt;nah i htink theyll appreciate you being succinct</t>
  </si>
  <si>
    <t xml:space="preserve">an easy one to tag on is to ask about 'teaching style' or 'teaching philosophy' because that changes person to person </t>
  </si>
  <si>
    <t>&lt; I feel like every interviewer asks the same questions: "tell me about yourself", "why ENT", "why our program". I'm getting to the point where I know my answer so well that as much as I'm trying to be conversational and natural, it's starting to feeling rehearsed lol &lt; +1 been kinda having that problem too, especially my spiel has some unnatural wording that sounds better in written format... tho, i stutter and stumble so nothing can ever be perfectly refined for me haha &lt; same, it's nice to feel prepared for questions but I'm also kinda over telling my life story for the 80th time</t>
  </si>
  <si>
    <t>i feel like all my interviews have gone awful. some of my answers im like wtf wut was i thinking&lt;+1&lt;That's normal and totaly okay! Its normal to feel that way and that's probably your brain telling you that you did poorer than you actuually did &lt; yeah, also, and this may be wishful thinking but I do feel there are programs out there that think this: they aren't looking for crazy insightful answers or perfect articulation of your feelings, they're really just looking for a nice / chill person who can speak like a normal human being, because, I've been told, there are many who cannot&lt; yea ive said some dumb stuff tho hah &lt; i feel u &lt; my first interview was at a place I really liked and the PD asked me why I thought I'd be a good surgeon and I 100% messed up the answer. Feelsbadman.</t>
  </si>
  <si>
    <t>Unless you say something super egregious and red-flaggy, anything "dumb" you say is probably going to be forgotten. I think overall impressions of a person are more likely to make an impact on how they rank you.&lt;thanks &lt; Also i wanted to point out that the interviewers say a lot of dumb stuff too, or they ask like 50 questions all at the same time like that's helpful for conversation. "Tell me about yourself and why you want to do ENT. Is there a specialty you have in mind? If so which one and why that one? Also i noticed your hobbies had this, how did you fall into that." me: "0_0"&lt;lol &lt; I was asked a long strand of technical questions about my research that could easily fill the entire time. I was like, okay you asked me so here I go.</t>
  </si>
  <si>
    <t>Anyone feeling "imposter syndrome" about the high tiers theyve gotten? Any residents now that were on the same boat and found themselves to have actually matched at the places theyve dreamed of? I keep thinking I wont match at the interviews I've gotten 😭+2 &lt; must be nice+2 &lt; For sure feel that! I think its easy to forget that everyone else is also an MS4, human, and afraid!</t>
  </si>
  <si>
    <t>matched at my number 1(top 3 program) after I thought it was my worst interview of the year. Definitely possible to match even if you feel you don't belong/you interviewwed poorly &lt; do they put all the weight on the interview or use it in addition to your CV, letters, etc? &lt; i'm assuming it differs by institution. Considering that lots of people match to places where they got off a waitlist, it's most likely that most rankings are based off interviews alone. &lt; Resident here. At my program at least the interview day pretty much decides your rank, everyone invited to interview is mroe or less on equal footing for rank to start short of any superstars or super weak candidates that snagged an interview</t>
  </si>
  <si>
    <t>Shoutout to MUSC for putting applicants in a room by themselves between interviews. We actually got to socialize and chat with each other like we might during a normal interview. Hopefully other programs take notice and do this too! Definitely made the day more fun.  &lt; yes and also the 5 min breaks in between each room were a nice way to reset after being abruptly pulled from a room &lt; +2 so well organized &lt; def one (of many) great things about the Iowa interview day too!</t>
  </si>
  <si>
    <t>&lt; if any other programs are reading this, please seriously consider doing this. The worst part of this cycle is not being able to meet my (hopefully) future colleagues. +3</t>
  </si>
  <si>
    <t>So for the higher likelihood of people matching with longer rank lists, is that more because people that get more IIs are ranked higher usually because it's an indicator? Or rather because of how the algorithm work and people with more IIs are still just as likely to be ranked lower? Bc I'm hoping it's the latter for me sitting here at 8 IIs &lt; Eh, little bit of A, little bit of B. Def an indicator, but you also just plain have more chances</t>
  </si>
  <si>
    <t>Any impressions on BU interview? &lt; +1 KUMC pls &lt; UTMB too pls and thanks &lt; Albany pls</t>
  </si>
  <si>
    <t>💩, 🤷‍♂️, 👍 in that order &lt; wait BU was poop? Why? &lt; They didn't like my bikini</t>
  </si>
  <si>
    <t>This "speed dating" format of interviews is exhausting. I normally actually enjoy interviews but it feels impossible to establish rapport or get a sense of how well you're doing in only 10-15 minutes.&lt;could not agree more. also i feel like everyone is asking what questions we have about programs without interviewing sometimes&lt; same. at least half of my time is spent asking questions. i wonder if it is like that in a normal year. i only have so many questions lol &lt; totally agree, also the "tell me about yourself" in every room is exhausting &lt; from what I heard, time per room is pretty similar in person, but nevertheless, the zoom interviews are exhausting. Its just interesting that other specialties are standardly 2-3 interview rooms per session.&lt; amen im exhausted lol&lt;is it bad i just sometimes say I don't have any other questions and we end early......... &lt; i'm kinda done after 2-3 questions max and just call it quits lol&lt; ok same i dont use the whole time and sometimes feelin awk about it...</t>
  </si>
  <si>
    <t>&lt;also feeling hella awk when there's multiple attendings in one zoom room and there's awkward silences when you're waiting for them to ask the next question and don't know whether you're supposed to be keeping the convo going&lt;happens too much to me  &lt;omg alll the time, so awk+1 &lt; I think this dynamic of multiple attendings for one applicant is particularly awful on Zoom.</t>
  </si>
  <si>
    <t>Anyone get information about the U of missouri interview? &lt;no +1</t>
  </si>
  <si>
    <t>yes</t>
  </si>
  <si>
    <t>does anybody interviewing at UNLV know the setup? just confused that it's very short but we meet 7 people?  &lt; I heard from a friend it was 2 20 minute panel interviews. No program overview or anything else. There are separate sessions for resident socials</t>
  </si>
  <si>
    <t>Wait so like what's the deal with this program &lt; wondering if they are doing this to interview a high number of applicants to avoid soap &lt; me too. it seems like a tiny window of time. &lt; i appreciate it personally. we can watch videos at our own time. and they dont have to give the same talk several times &lt; instead of interviewing 10 people pver the course of a few gours, they are seemingly interviewing the same number, just each sequentially &lt; I mean they have 3 interview dates which are each 12 hours long...this would suggest they're interviewing around 40+ people for 1 spot. &lt; Yea screw that dropping it for another program not cool, 30 to 40 people for one spot!?!?! &gt; aren't they moving to 2 spots? Ahh nvm. Website says one &gt; i think they are actually. they're alternating 2-1 now so assuming this is the first 2 yr &gt; Can confirm they are accepting 2 this year. Felt like an idiot during my interview when I mentioned being the only member of an incoming class and the chair corrected me.</t>
  </si>
  <si>
    <t>&lt; also shoutout to the residents for doing the virtual scavenger hunt, it was the most fun i've had on zoom</t>
  </si>
  <si>
    <t xml:space="preserve">any impressions of the UNC interview?&lt; +1 WUSTL help a brother out &lt; can anybody speak to the clinical training at UNC? </t>
  </si>
  <si>
    <t>For UNC, in all honesty, it was OK. I actually did not feel any of the interviewers to be genuinely interested in what I had to say. Hope maybe others experienced something different.&lt;yup had the same experience &lt; +3 &lt; I didn't get that vibe at all tbh, I thought at least 1 person in every room was engaged and would have specific comments on my app/research, also found it pretty easy to connect with the faculty/residents. not discounting what you experienced, just giving my 2 cents +1 &lt; not saying that they weren't asking questions. But in every room, at least one person was not paying attention or on the call. +3 &lt; also felt like some interviewers weren't paying attention..i chalked it up to zoom fatigue, they interviewed A LOT of applicants&lt; how many did they interview</t>
  </si>
  <si>
    <t>Has anyone interviewed at their home program? What's it like? My department is pretty small so I know all of the residents and attendings but don't want to underprepare 🙃 &gt; my experience was very chill. like "so what do you want to talk about?" but def have questions prepared which was the hardest part imo. &lt; yah the hardest part is having enough questions ready for a program you already know a lot about &lt;safe question: would u rather use eye drops made of vinegar or toilet paper made from sandpaper?&lt; toilet paper, easy +1 &lt; gonna use this when im an interviewer some day. pay it forward &lt; gonna start off by asking the program to tell me a little bit about them and how they ended up becoming an ENT department</t>
  </si>
  <si>
    <t xml:space="preserve">Is 13 a good number of interviews to have at this point? &lt; none of us know the answer to this. &lt; </t>
  </si>
  <si>
    <t>&lt; i feel pretty intimated by just how many people are at each interview though. I know there was a previous calculation that programs offer ~12.5 interviews per slot, but at least on the few interviews I've been on, it looks a lot closer to 20. I have a feeling that having a higher number of interviews is not necessarily as safe as previous years. &lt; idk, my experience has been different, most interviews i've been to so far have had around 10 applicants &lt; but how many interview dates do they have? It seems like programs across the board are interviewing more people than previous years. &lt; at the programs i've interviewed at they usually have around 1 interview day per spot, so a program with 3 spots has 3 interview days, which lines up with the 10:1 applicant:spot ratio i've seen before. ofc not every program is like this, but most i've been to have &lt; Man if a majority of programs are interviewing more people I must be a garbage applicant. &lt; some of the lower tier i've done have been 15-25 per spot but most of the higher tiers still seem to be doing 10-15. there's some great data on the aamc residency explorer site on how many interviews each program offered in the past few years</t>
  </si>
  <si>
    <t>Every time an interviewer asks me if I have any questions now, I just really want to say, "Can you tell me your greatest weakness and what you are doing to improve?" DJ&lt; i ask this.. i dont think it's bad to ask</t>
  </si>
  <si>
    <t>I really have a hard time preparing for questions about my research. I have reviewed all of the pubs with my co-authorship, but inevitably I get asked a detailed question that I am unable to ansewr in an intelligent way. it is beyond frustrating! &lt; Can always try to answer a related question as a dodge&lt; i think it's acceptable to say you don't know/you don't remember. they want to see that you can admit when you don't know something. i doubt they would be able to answer questions about many of their pubs either, so they will have some grace</t>
  </si>
  <si>
    <t>can smoeone post rutgers zoom link?? -- is everyone else still in the rutgers wait room?</t>
  </si>
  <si>
    <t>Anyone else feeling really terrible saying why backup field over ENT in interviews? It feels so bad. What are you guys going to say to your LOR writers to your backup field?</t>
  </si>
  <si>
    <t>I'm just honestly listing the things I love about the backup specialty. It feels a bit shady when I compare it to ENT but unfortunately that's what we have to do. &lt; ty! Same strategy, listing things I like about the other specialty and trying not to go past that. I did slip a few times however and oversold it "i choose gen surg over ent..." &lt; I briefly mention how I got into ENT (i.e. 1 sentence) and then talk about my interests in the backup.&lt; what vibe have gen surg programs been giving off in interviews if they think you're dual applying? i know at my program they essential axe anyone they expect isn't 100% committed to the bowels and such &lt; I get the feeling that they are interested in me, but mildly suspicious of my intentions. If they were super suspicious, I guess I wouldn't have gotten interviews with them in the first place.</t>
  </si>
  <si>
    <t xml:space="preserve">Can we start a page to post call schedules? I think its a major quality of life issue that would be nice to consolidate in one page. For ex. Apparently downstate takes 10 calls a month 2nd year, most of 3rd year, and part of 4th year which is crazy to me </t>
  </si>
  <si>
    <t>Started a new sheet for it &lt; can people help fill in what they know about their home programs as well?</t>
  </si>
  <si>
    <t>Did anyone interviewing at WUSTL recieve those boxes?&lt; not yet. also never got a response for scheduling the meet and greet or tour</t>
  </si>
  <si>
    <t>Never got one</t>
  </si>
  <si>
    <t>For Iowa, the impressions tab says there are five 20 min interview sessions but my schedule lists 7, am I missing something? &lt; Only had 5 for our day &lt; Thank you! Did you guys have an info session of some sort before beginning interviews? My schedule just lists 7 20 minute sessions back to back followed by an hour of resident presentations &lt; nope, just started right away with 5 minutes in between interviews with the applicants. Then 45 minute resident presentation.</t>
  </si>
  <si>
    <t>how much does one breakout room play a role in my ranking? like if I felt like every single interview went well aside from one where I worryI said the wrong things, are my chances of matching poor? &lt; Depends how egregious. Rank meetings generally solicit input on each applicant from all the interviewers. So if you sound like a serial killer it could be a dealbreaker, but if everyone else has good impressions one bad room can get diluted out</t>
  </si>
  <si>
    <t>Same. I figure it is probably an average, and most people are human and have a room or two that aren't as good as the others &lt; i always manage to mess up in the PD or chair rooms lol, they r just intimidating &lt;SAME. the PD was in the last room, after 5 hours, I don't think that room went well. yikes&lt; same, in every interview i've done poorly in at least one. i think it's normal, at least that's what i tell myself &lt; i think its probably the average, unless some serious red flag slipped out in that one room ("I hate people")</t>
  </si>
  <si>
    <t>okay I know someone talked about an app they are using to keep track of interview impressions, but I can't find it in here. anyone know the name of it? &lt; prism &lt; the match prism &lt;&lt; THANKYOU. my eyes are tired from scrolling thru these cells</t>
  </si>
  <si>
    <t>Interviewing in back up specialty at my home institution 2morrow. I fear they suspect me &gt;.&gt;</t>
  </si>
  <si>
    <t>&lt;wait how does your home institution not know your career plans O.O my institution has that information centralized in the deans office, where the med student dept liaisons all have access to &lt; idk, I would hope that the education office would be conscientous enough to protect students who are dual applying. Its in their best interest for students to match. I suspect they know b/c of all the ENT research on my profile... &lt; nah, both my ENT and backup PDs knew bc of cenetralized deans office and scheduled mtgs with me on how to best approach the dual-application process&lt;My Dean told me not to tell the department...which has been so weird.</t>
  </si>
  <si>
    <t>I sent a thank you letter after the interview at my first choice and I had a question within it. I didn't get a response. I also sent a thank you letter with a sweet note in reply from the PC at another (lower ranked) program, emphasizing positive thoughts from the interview. Should I presume anything out of this (my first choice interview wasn't good and my other interview was excellent?) &lt; Don't overthink it and don't overanalyze. Likely folks are busy and read your email and forgot to respond. That's just my perspective on things though. Plus it's similar to how I forget to respond to texts unless it's urgent haha &lt; attendings at my own home institution will forget to respond to emails. Don't worry about it. &lt; Some institutions actually have super strict rules about post-interview communications and may even be banned from answering you. So don't take it personally at all</t>
  </si>
  <si>
    <t>Pls place the link here if you get it to work &lt; i hear u can bu at bu</t>
  </si>
  <si>
    <t>Anyone else having issues with the BU social access? &lt; yup +2 &lt; If someone gets in, throw it up on here &lt; is it just saying "asking to join... You'll join the call when someone lets you in" &lt; wait so did this happen lol? I'm going to the one next week</t>
  </si>
  <si>
    <t>Yes, waiting to be let into a room &lt; me too &lt;also 'The Town' doesn't work fyi, at least not for me &lt; That's because it's the wrong choice &lt; or it was the right choice and the prize is not having to socialize :D &lt; im drinking alone &lt; good will hunting is where its at &lt;also in the good will hunting waiting room...is it still drinking alone if we know there are other applicants drinking on otomatch &lt; eggselent point &lt;has anyone tried all 4 links? &lt;just did, Good Will Hunting is the only one that even puts me in a waiting room &lt;If we don't get put into the room after 20 minutes we are legally allowed to leave &lt; not a good look &lt;idk an hour is a long time to wait &lt; lol I think it's fine if we give up after some time... we can't wait here forever? &lt; Did anyone hear anything back from the RSVP? I didn't &lt; got a brief confirmation +1 &lt;anyone email the resident who organized it? &lt; has anyone gotten in? &lt;no +1 &lt; so I just tried with chrome instead of safari, and got in immediately &lt; mine worked on safari</t>
  </si>
  <si>
    <t xml:space="preserve">How do you guys feel when most of your interviewers including PD just ask you to ask them questions? Like that's the whole interview. Are we going to be ranked on the q we asked? -__-  &lt; +2 super painful&lt;soo painful. ive also been in rooms where the faculty just talk to each other and not me.. &lt; that's wild... wtf &lt; ugh rude </t>
  </si>
  <si>
    <t>Pet peeve. &lt; honestly, it feels like they're not as interested in meeting us when they do this. other specialties are not like this &lt; ive got friends in plenty of other specialties with this exact same problem &lt; i honestly don't mind when that happens, i feel like they're trying to show us how they interact which is just as important &lt; i don't mind the thought behind it, i just find it painful to think of enough questions to last 15 minutes lol</t>
  </si>
  <si>
    <t>Anyone who's interviewed at UNC-is there a social/Q&amp;A/some kind of event the night before?  And how long is the interview day?</t>
  </si>
  <si>
    <t xml:space="preserve">There is a welcome meeting the night before but it lasted 15 min. Just some remarks from the PD but mainly I think to make sure everyone is able to access the zoo. &lt; thanks! What time was it? </t>
  </si>
  <si>
    <t>how do you get over the feeling of messing up an interview question with someone you were really hoping to impress agh &lt; I try to remember the weird things people tell me and nothing comes to mind. Oftentimes the things we "mess up" in speech aren't perceived that way by others. If you're a musician, then surely you'll remember all the sincere compliments given to you for a performance you thought was subpar. Perception differs! &lt; true! It was one of those "would you rather questions", and I answered more on a larger scale, and immediately after my answer I thought that maybe it was supposed to be interpreted in a different way. I hope that my subsequent explanation and answers to other questions made up for it but I am just really overthinking it &lt; Then yeah, don't worry about it! There aren't correct answers or ways to answer for these types of things :)&lt;i have messed up plenty and dont have many interivews</t>
  </si>
  <si>
    <t>&lt; the nice thing about breakout rooms is even if you mess up in a couple, i'm sure you'll do great in others. and you're comparing yourself to your idea of perfect, but really to comparison should be to other applicants, and we're all human and making mistakes &lt; yes, i'm definitely making my fair share of gaffes haha. no one is better at stuttering then me. if stuttering was a factor by which to choose people, i'd be #1 &lt; Agree, I feel like my mouth gets really dry talking so much and towards the end everything that comes out is a series of garbles. No one's reacted too badly so far hehe.</t>
  </si>
  <si>
    <t>Any strategies for dealing with zoom fatigue? 7 hours of zoom is starting to feel like step 1 &lt; it's the back fatigue that's going to be the death of me, this chair is not as good as i thought &lt; this is too real. That lower back pain doe &lt; i put a pillow on the back of the chair that is clutch</t>
  </si>
  <si>
    <t>&lt; Use your 5 min breaks even if they're in a waiting room with residents. Maybe stick around for a few but turn off your camera for a few, get up, stretch, close your eyes for a bit. You will not be judged for this.</t>
  </si>
  <si>
    <t>Those who've sent LOI's... Are y'all sending to PD or PC? Thanks in advance. Both&lt;i just did PC +1</t>
  </si>
  <si>
    <t xml:space="preserve">Okay what are people's backup plans for not matching? Just curious as to what ratio take a year off versus SOAP and then within SOAP what specialty &lt; Gen surg prelim and switch to GS &lt; Gen surg prelim and apply anesthesia &lt; As a reapplicant, I say don't count on securing a research spot - Its actually very challenging - the traditional one from MUSC who had taken reapplicants in the past may take a few, but definitely not that many. Others prefer taking MS3's because its less of a stress on them to ensure that you will match </t>
  </si>
  <si>
    <t xml:space="preserve">&lt; some reapplicant posted below about prelim years using up a year of your GME salary and that programs won't want to take you because they only have 5 years of funding available. can someone clarify this or confirm if it's true&lt; what are the 300 other applicants supposed to do? </t>
  </si>
  <si>
    <t>For people who dual applied IM. What subspecialty do you see yourself doing? I am having a hard time figuring this reality out if I do not get ENT. &lt; you can become a hospitalist, work half as much but make a salary on par with most academic ents. not a bad option imo</t>
  </si>
  <si>
    <r>
      <rPr>
        <rFont val="Arial"/>
        <color rgb="FF000000"/>
      </rPr>
      <t xml:space="preserve">LSU did this also &lt; Wayne State too, worked well I thought &lt; except that there was </t>
    </r>
    <r>
      <rPr>
        <rFont val="Arial"/>
        <b/>
        <color rgb="FF000000"/>
      </rPr>
      <t>no buffer</t>
    </r>
    <r>
      <rPr>
        <rFont val="Arial"/>
        <color rgb="FF000000"/>
      </rPr>
      <t xml:space="preserve"> in between; I was constantly late to next room</t>
    </r>
  </si>
  <si>
    <r>
      <rPr>
        <rFont val="Arial"/>
        <color theme="1"/>
      </rPr>
      <t xml:space="preserve">Anyone who interviewed with USF Morsani on 11/19: Did you have </t>
    </r>
    <r>
      <rPr>
        <rFont val="Arial"/>
        <b/>
        <color theme="1"/>
      </rPr>
      <t>any</t>
    </r>
    <r>
      <rPr>
        <rFont val="Arial"/>
        <color theme="1"/>
      </rPr>
      <t xml:space="preserve"> time to ask faculty questions? Also, did each interviewer just have a set question to ask (vs "get to know you," open-ended conversation)? 8 minutes just seems </t>
    </r>
    <r>
      <rPr>
        <rFont val="Arial"/>
        <b/>
        <color theme="1"/>
      </rPr>
      <t xml:space="preserve">so </t>
    </r>
    <r>
      <rPr>
        <rFont val="Arial"/>
        <color theme="1"/>
      </rPr>
      <t>short.&lt; it was mixed. in some rooms they started by asking if we had any questions. from what i remember most of the rooms were just open-ended conversations plus some questions about specific parts of my application they found interesting &lt; awesome, thank you+1</t>
    </r>
  </si>
  <si>
    <t>Casual convo + questions on specific parts of application. 8 min was too short, I was constantly getting cut off mid sentence, so I decided to always ask them a question at the end, so the interviewer gets cut off instead</t>
  </si>
  <si>
    <t>Copying from below because I want to hear your take. &gt;"idk about yall but my top 5 rank list while not at all resemble my signals just b/c signals were used stategically and my opinions have changed after interviews" &gt; speaking for me, my  rank list top 5 is literally not going to include a single program I signaled. we were so young back then lol. &lt; I only got 1/5 of my signals, but it is my current top choice &gt; my signals will likely be my top ranked too  &lt; I haven't gotten any interviews from my signals so.. &lt; i used my signals strategically and got all of them, but they were not my true top 5 going in. i will probably rank 2 in my top 5 &lt; just out of curiosity, for the person who got all of them, what do you mean when you say "used signals strategically"? &lt; like using them on places on the opposite coast that i had no connections to rather than places where i did virtual aways or regional ties to hoping those would be enough to get my foot in the door without a signal &lt; programs will use signals to help them rank. to what degree, no one knows but how could they not.&lt; i think if i was a PD at a top 10 program i wouldn't use signals to rank but if i was a mid to lower tier program it would certainly come into my thinking, especially if it was an applicant i really liked that signalled &lt; agree with low/mid tier using signals. i think at a top 10 program, signals would only come into play if PD was trying to compare a few applicants but my guess is those programs got more than enough signals and likely signals won't be too helpful sorting similar applicants</t>
  </si>
  <si>
    <r>
      <rPr>
        <rFont val="Arial"/>
        <color rgb="FF000000"/>
      </rPr>
      <t xml:space="preserve">&lt; I hope programs don't build their rank list based on any assumptions derived from the signals. They were intended to help programs decide who to interview and help applicants get interviews at specific programs. A lot has changes in the months from September to February. &lt; I honestly disagree. The intent of signals was to assist programs in who they would interview, but the guidance was to signal programs you were interested in (your "top 5" at pre-interview), if you have no interest in a program then you shouldn't have signaled it...it sounds like a lot of applicants in hindsight used them "strategically" (i.e. gamed the system to get a handful more interviews but not to go to places they wanted) &lt; Interest changes when interviewing and people may have used signals  to open a geographic region. I don't think signalling was ever supposed to be your "top 5 pre-interview." Even OPDO suggested in their explanation that applicants should consider a </t>
    </r>
    <r>
      <rPr>
        <rFont val="Arial"/>
        <color rgb="FF000000"/>
        <u/>
      </rPr>
      <t>strategy</t>
    </r>
    <r>
      <rPr>
        <rFont val="Arial"/>
        <color rgb="FF000000"/>
      </rPr>
      <t xml:space="preserve"> of applying to 3-4 mid-tiers and 1-2 reach programs. There was always going to be stratigic use of signals from applicants. I don't think they should be used by programs when ranking because applicants already have a good way to account for their preference at that step by building the applicant rank list. &lt; With the Match algorithm, programs gain no benefit by using signals when ordering their rank list.  Consider two applicants (A favored by program, but did not signal and B signaled but less favorably viewed by the Program).  If a Program ranks applicant B over applicant A, the only meaningful outcome is that the program may lose the opportunity to match their preferred candidate.  Some argue that Programs care about "matching high on their list" ... sharing this information is a match violation and massaging your rank list to try and fill higher only prevents programs from the opportunity to match preferred candidates.  Some programs don't understand how the match works and believe that by ranking an applicant more highlty, they can "pull" the applicant towards their program.  That's just wrong, but what can you do.  Is there an unconscious bias in programs to prefer applicants who have sent a signal?  Perhaps, but purposefully using signals when creating a rank list just a bad decision regardless of whether you are a top tier or low/mid tier program ... not to mention that the purpose of the interview is to provide both applicants and programs with additional information to make informed ranking choices.  Expecting that applicants would rank based on pre-interview signals is certainly flawed.</t>
    </r>
  </si>
  <si>
    <t>Does anybody know if UT San Antonio has a happy hour or resident session? &lt; I think its built into the interview day from my understanding</t>
  </si>
  <si>
    <r>
      <rPr>
        <rFont val="Arial"/>
      </rPr>
      <t xml:space="preserve">Just curious how you guys are handling interviews with more stoic, sometimes angry looking interviewers? Do you tell them a joke LOL &lt; not sure that would be a great idea lol.. i would just try to accept that their stoic/angry look is their baseline and nothing to do with you. don't let it shake you, just be yourself and answer their questions as well as you can. &lt; These may actually be the most helpful for gauging how your interview is going. </t>
    </r>
    <r>
      <rPr>
        <rFont val="Arial"/>
        <color rgb="FF1155CC"/>
        <u/>
      </rPr>
      <t>https://www.theladders.com/career-advice/harvard-has-the-ultimate-public-speaking-tip-that-youve-never-heard-of</t>
    </r>
    <r>
      <rPr>
        <rFont val="Arial"/>
      </rPr>
      <t xml:space="preserve"> &lt; fun article, ty! OP here, haven't told a joke yet, but for the stoic folks, personal goal is to try to get them to crack a smile haha &lt; I just try to match the energy of the interviewer and be myself</t>
    </r>
  </si>
  <si>
    <t>&lt; Remember that interviewers may be tired and probably hear similar answers all day. Anything you can do to wake them up and stand out in a good way could have a big effect. Get them to break!!!!</t>
  </si>
  <si>
    <t>Just so no one makes the same mistake that I just did, sometimes it doesn't email you when someone sends a message through ERAS so you have to check ERAS regularly too&lt; yeah eras messages don't forward to email anymore. &lt; big sad &lt; whoever posted, tysm I totally had an II hanging out in there</t>
  </si>
  <si>
    <t>Is it kosher to email your home ENT mentor and ask them to email a specific program on your behalf that you havent heard back from? &lt; Yeah for sure, it's worked for me</t>
  </si>
  <si>
    <t>Hot take: "Fit" is hard to determine on paper and programs easily overlook interviewing applicants that might be a good "fit." &lt; Not so much a hot take but rather a cold take with hot and impractical implications</t>
  </si>
  <si>
    <t>I have a question about the ability to do away rotations if you are a reapplicant. If you don't match this year and away rotations are allowed next cycle, are reapplicants allowed to attend aways? I have heard if you graduate from medical school you can't, but if you delay graduation you can do aways. &lt; I had two classmates who reapplied (in another surgical subspecialty) and they stayed enrolled for a 5th year of medical school while they reapplied which allowed them to rotate (at least at home institutions this year).</t>
  </si>
  <si>
    <t xml:space="preserve">&lt; This is mostly true. Most aways require proof of malpractice coverage provided by the home institution. As a graduate you aren't covered for malpractice which makes it difficult to do aways.&lt; I would not bank on being able to do away rotations next year if you want to go the reapplicant route.&lt;dang so people are okay with paying another year's of tuition just to be considered a 5th year med students, can PDs just see how this is an issue and look at applicants who have graduated? &lt; +1 &lt; It sucks for reapplicants when some programs have outright said they won't consider reapplicants. There are probably more programs that won't say it. So much for hollistic review!!! &lt; your schools confidently charge you for a fifth year of tuition? To my knowledge my school has a policy that a student only pays at maximum for four years. &lt; i don't think you pay a full year of tuition, but you do have to pay whatever base fees / insurance / student health stuff everybody has to pay. similar to what a person who is taking a research year might have to pay &lt; varies from school to school I'm sure but I did not have to pay anything during my research year and received a research stipend instead&lt; So your school can let you do a research year and extend your graduation just because? What schools do you guys go to lol my school trying to kick everyone out asap!&lt; wouldn't you be considered a reapplicant even as a 5th year? </t>
  </si>
  <si>
    <t>i would be willing to bet that if you blanked out everyones name and had PD's pick their top 40 from all applicants, then had them redo it, it would not be the same 40. sure maybe 10-20 would be the same but there is a lot of luck, bias, and just randomness to this</t>
  </si>
  <si>
    <t>It looks like several programs interview around 40 people. How is there any variance at all amongst the top 5-10% of applicants? I'm just confused as to how I got a few interviews vs. not get others? It looks like PD's all want the " michael jordan of ENT" i'm not that so just wondering &lt; I think the classic answer to this will be "programs are looking for different things." But I agree that maybe let's say the top 5% of applicants are the MJs and EVERYONE will want them. But after that there will be variations. I have a good mix of 8 top/top mid tier but none others so im also sweating but I think generally that means there are particular things in your app that a school found compelling, which is better than nothing haha</t>
  </si>
  <si>
    <t xml:space="preserve">They don't all want the Michael Jordans. They want the Michael jordans that have a chance at matching at their program. Limited slots and resources for interview and they want to carefully select who they interview. &lt; There are certainly programs that are punching above their weight. It is especially difficult for mid-tier programs to pick interview candidates. It just seems like splitting hairs and whose app you get that day.  </t>
  </si>
  <si>
    <t>Any updates from people at around 6-9 interviews and what advice they've gotten from PDs or other people more in the know-how?&lt; i've been told to hang in there and that they are hopeful that this year the numbers are skewed to a select number of people getting many interviews, and the majority of applicants with lower than expected and that we will still match with lower numbers this year&lt;been told same &lt; okay cool. I'm really just not smart enough to do the math but let's say like the top 50-75 candidates are getting the vast majority of interviews... Then for those at like 6-9 II but all at top to top-mid tier schools, where does that leave us... &lt; Assuming institutions are interviewing the same number of people as last year (which we already know they aren't), it would mean that each interview you get weighs heavier for successfully matching. With that 50-75 candidates going on 15-20 interviews each, they can only match to 1 institution, meaning that the other students who interview at fewer locations have a higher chance at matching to those very locations, as their "competition" is lower. Because institutions are interviewing more peoplet his year, however, we cannot make this assumption. Basically no one knows lol. &gt; some stupid math but the average II for an applicant this year is around 8. If you're an MD, with that, can assume you have at least a 70% chance to match . I think that's why PD's are saying relax. 70% doesn't sound great but its certainly not in the panic mode area &lt; is it not? lol. 30% chance of not matching sounds extremely significant. But I will say with how different hoarding is this year and no aways etc I think the contig rank to match number will be lower</t>
  </si>
  <si>
    <t xml:space="preserve">&lt; I don't see any reason why the number of ranks needed to match would be lower. The general trend is more applicants, more continguous ranks needed to match (using the 90% probability threshold).  Compare last year's "charting outcomes" data to a less competitive year. If anything, we will see less descrimination in the number of ranks associated with successful matchers and unsuccessful matchers because there will be a significant number of applicants with 6-9 interviews. There will be a decent number of applicants in this group that match and a decent number that go unmatched. </t>
  </si>
  <si>
    <t>Has anyone gotten the interview schedule for emory?&lt;no &lt; don't have it in front of me, but wasn't there detail in the packet they sent in the mail?</t>
  </si>
  <si>
    <t>I received mine via email yesterday.</t>
  </si>
  <si>
    <t>Does Albany have a social or anything before the interview? &gt; I don't think so &lt; no they didnt have one for the first interview. you get a change to speak with residents in the break rooms bw interviews</t>
  </si>
  <si>
    <t>For the past few days, no ERAS messages have been forwarding to my email. Anyone else experiencing this?&lt;Me too...I should check &lt; i am also experiencing this.. cuz i got no new messages :( &lt; thank god ERAS is gonna be down for "maintenance" this weekend to fix it /s</t>
  </si>
  <si>
    <t>almost missed an II because of it. Wtf ERAS &lt;where was the II for? &lt; Arkansas. Thanks OP!</t>
  </si>
  <si>
    <t>As a junior resident who has experienced moments of q3 day call and moments of q8 day call--no amount of "wellness" in your program can make up for a bad call schedule. Absolutely there are some valuable things to be learned on call, but it has diminishing returns, and I absorb and retain much more skill and knowledge when I'm running on an at least somewhat normal sleep schedule. I feel very fortunate to be at a busy program with one call pool among many junior residents. Personally, having done night float and call, I prefer call over night float. Flipping you circadian rhythm sucks, you inevitably have a few funky days when you go in each direction. Night float also sucks for operative experience. As long as you have a decent amount of residents, call is better.</t>
  </si>
  <si>
    <t>&lt;Where do you people get this from, avoid NYC programs? They have some of the best training in the world, have you been to some of the Hospitals? Go take a tour through NYU's Kimmel and let me know what you think....</t>
  </si>
  <si>
    <t>What? 10 calls per month is q3 is it not? do they at least get a post-call day off? &lt; in-house call at their main hospital, post-call day off &lt; Think of all the surgery you miss if you're needing 10 post-call days a month</t>
  </si>
  <si>
    <t>&lt; Don't think this is true for the NYC programs. I think this argument is somewhat valid for the Chicago programs, however. &lt; I heard it isn't a problem in chicago either haha</t>
  </si>
  <si>
    <t>I've heard from a few people that I should try to avoid NYC ENT residency programs, does anyone have any insight as to why? They all honestly seem great, but curious as to why some residents/attendings have told me this. &lt; COVID&lt;I second the COVID point and that it's significant. &lt; as a student at an NYC program, I'm curious why you think COVID is more of an issue here than elsewhere. Obviously NYC was hit super hard in the first wave, but I think it's actually been better handled in NYC than most places since then. We were back on rotations starting this summer with case volumes pretty much back at normal, and I would say that New York is doing really well in terms of people being very cautious and respectful (e.g. social distancing, everybody wearing masks). I'm happy to answer any specific concerns/questions you have as much as I am able +1 &lt; ya know i heard raccoons steal your food at the park, and the rats..oh lordy &lt; the hospitals just aren't as nice as some places out west I've heard &lt; lol yeah the wildlife in NYC would suprise a lot of people, rats are outta control and fairly common to see racoons and skunks around the parks at night. not sure how much that factors into residency decisions :) as for the hospitals not being as nice, it depends on what you are defining as nice i guess? i kind of feel like the niceness in terms of the prettiness of the buildings, views, whatever is similar to how med schools try to lure in applicants with fancy new buildings but at the end of the day it doesn't really matter since we all watched lectures at home anyway. the hospital is not the nicest or least nice i have seen, gets the job done. not sure how helpful that is haha &lt; if you've been in a NYC hospital, you know what "not nice" means lol. Other than that I heard there are problems with turnover at some that can be a significant time drain over time. Would def ask about this during interviews &lt; i mean i've been in a fair number of NYC hospitals and i didn't find any of them obviously terrible. maybe my standards are low haha but even the public hospitals i feel were nice enough, and the academic hospitals are typically "nicer" than those. i know some hospitals, esp. public hospitals, have a rep for not enough support staff, needing to draw your own labs, etc. (e.g. bellevue) but i haven't had that experience and am not sure how accurate it is for other institutions--&gt; resident at the NYC program here- i have never drawn my own labs; also we are pretty much at normal case volumes now, while many other institutions around the country are getting hit hard and are new epicenters</t>
  </si>
  <si>
    <t>There used to be a reputation for NYC programs not having a high enough case load b/c they're all competing for the same patient population. I don't think it's really true anymore, if it even ever was. Technically the USA has a shortage of surgical subspecialties, so there's plenty for ENTs to do.&lt; also we are talking about competing for the same population of 1.6 MILLION in manhattan alone (not including other boroughs, and the surrounding NY and new jersey suburbs population that often seeks specialized care in the city) &lt; i'm not too worried about competing for cases really anywhere, since programs have to meet pretty strict standards in order to add residency spots. if they didn't have enough cases to go around, they wouldn't have those spots in the first place. if you are super interested in some specialized thing (e.g. cleft palates, facial trauma, skull base surgery, whatever), that might be a different story in terms of which programs have better access. but in terms of covering the basics, everywhere will have enough</t>
  </si>
  <si>
    <t>Guys i know this cycle has been stressful...but Kid cudi just released a new album &lt; and taylor swift! what a day +2&gt; And Sturgill Simpson. Shoutout to the country music fans +1 &lt;I saw the Kid Cudi! Any song recommendations?&lt;loads of song recommendations. On that album: lovin me featuring Phoebe bridgers...other albums: punisher by Phoebe bridgers, marigold by pinegrove, what kinda music by Tom misch, apollino by omar apollo, adrianne lenker (lead singer of Big Thief) released a solo album "songs", i noted paramore lead singer, Hayley Williams, tiny desk performance below, djesse volume 3 by jacob collier...omg i almost forgot joji's nectar! That album was a hit &lt; whoever is making these album recs, i want you to be my coresident &lt; Going to have to plug Rina Sawayama - LUCID that recently released. Lesser known artist but has some interesting music!</t>
  </si>
  <si>
    <t xml:space="preserve">I'll continue over here...Bahamas released "Sad Punk" a few weeks back which is great as well...ah the late Mac Miller's album, circles...2020 was THE year for music &lt; BTS Life Goes On seems like a timely release, obv made for us Oto applicants Derrrr Jimin be like dose ENT applicants cray let's write them a song "YEAAAHH LIFE GOES ON" +1 &lt; on the topic of BTS, they just released a holiday remix for dynamite. that song's so addicting </t>
  </si>
  <si>
    <t xml:space="preserve">lol about mayo clinic's interview email. "DO NOT OPEN" &lt; BP currently 190/110 lol&lt; i'm so tempted to peak in the envelope &lt; what happened? &lt; Apparently they are shipping us a "skills assessment" &lt; it's a gaming controller, they want to see high level play in warzone or star dew valley, dealer's choice &lt; i hope it has some kind tamper sensor so all the bots who open will be EXPOSED &lt; are they hiring consultant 14 yo's to wreck us in COD? &lt;at my level of play rn a baby crawling on a controller could get the drop on me in the gulag &lt; I be killin myself not pullin the parachute in time n shit </t>
  </si>
  <si>
    <t>&lt;yo anyone playing warzone? I just started and loving it. Would love to squad up with you guys</t>
  </si>
  <si>
    <t>When people are saying i sent a LOI, does that mean you personally did or you reached out to your PD or someone with a connection to that program and they sent it on your behalf? &lt; I've done both &lt; LOI refers to something you write/send yourself &lt; Heard you can do whatever but the letter/communication that makes the most impact is from PD</t>
  </si>
  <si>
    <t>Is it a match violation for an interviewer to ask you how many programs you have interviewed at so far, and how many interviews you have left? &lt; yes, however this is a common practice and usually it is in the applicant's best interest to comply &lt; do I have to tell the full truth? If I'm theoretically asked this by a lower tier program, I don't want to tell them that I'm being considered by a bunch of higher tier spots and would probably only name a couple of other mid- to low tier.&lt; just any vaguely rather than giving a specific number</t>
  </si>
  <si>
    <t>Reverse question, is it a match violation to ask the interviewer how many and who they interview and how many signals they get?&lt; lol no, but it would take some guts</t>
  </si>
  <si>
    <t>idk about yall but my top 5 rank list while not at all resemble my signals just b/c signals were used stategically and my opinions have changed after interviews</t>
  </si>
  <si>
    <t>Hot take: programs will take signals into account when making rank lists. programs pride themselves on how far down their list they match, and they will be more likely to match highly if they rank signallers high&lt;I think the more competitive programs will feel relatively better about ranking based off their own feeling of the applicant tbh &lt; doubt that's a hot take but rather reality. i dont see how programs won't look at signals. they literally have a piece of information that tells them their program is a top 5. signals will be used to rank esp when comparing applicants with and without signals when ranking &lt; more competitive programs lol love their rank to match numbers to be lower. its an objective measure about how the applicant pool rates them. they will care more about signals. those PDs don't like putting someone high on their lists who goes elsewhere&lt; right. if you're a vandy or michigan where almost everyone you interview ranks you in their top 3 you don't have to worry about falling on your rank list. however for the vast majority of programs this does not apply &lt; i know programs do care about that but it is truly such an absurd metric. it seems like it would be in their best interest to just rank people they like at the top. what is the point (besides ego) in trying to game the system so you can optimize a dumb statistic that isn't even shared publicly? &lt; I honestly think a program doesnt really care as much about the applicants as we do about the programs when ranking. I think a program probably values all 10 of their top 10 applicants equally and they think they're competent and a good fit. what they want is someone who wants to be there. and so that's why they like low rank numbers &lt; I think the point is that residency programs are looking for people to work and work together for 5 years. Getting people who want to be there and are excited to be there is probably correlated with less issues down the road and just a better work environment. How for you go down your list is a proxy of that albeit not a great one. &lt; i get that but the way they are trying to game the system seems to work against that. example: if they really like a person, but don't believe for some reason that this applicant would rank them highly, so they move them down the rank list. if that person actually loved the program and ranked them #1, but the program filled up from higher on their rank list, then they lost out on an applicant that they really loved who also wanted to be there. the match system is designed to make the best match possible for applicants' and programs' preferences, and trying to game it like this only makes it weaker. &lt; Resident- I can tell y'all my program used signals as another pre-interview factor along with geographic ties, away rotations, etc when considering applicants to interview. But when ranking it was not even mentioned.</t>
  </si>
  <si>
    <t>Why do programs care so much about how far down their list they go? The algorithm is literally designed to get you the best possible candidate if you just do it in order of actual preference &lt; Because its a numerical value that programs like to taunt internally. Saying "hey 5 years ago we used to get our 3 applicants from our top 20 and now we get them from our top 5" is an indicator of strength and perception of the program &lt; that is, and I wanna make sure I'm precise with this..... really stupid &lt; yuuuuuppp.. literally making their program "weaker" (and i say that in quotes because i know all their interviewees are extremely qualified) by picking people they don't like as much so that they can say their program is stronger &lt; This makes sense at the top programs where all the applicants are equally strong. They dont feel like they are getting weaker because they probably rate the top 10-15 applicants similarily and like them the same. &gt; I feel like the perception of having a more sought after program by matching lower on your rank list doesn/t mean much if you prioritize students you think will rank you higher - seems like a very obvious intentional skew, but if you think about if the programs value our happiness maybe they will rank someone higher who will be more happy to be there and that is just another factor dividing applicants..</t>
  </si>
  <si>
    <t>I've been thinking of this and its so complicated. If you send it right away, then it becomes a factor when the program is ranking applicants, which could be the next day or after the interview day itself. But then maybe you don't move as much if the program has only interviewed 1/3 interview days. If you send it later after interviews are done, you probably get the most bang for your buck But at the same time, i feel like you need to send it before a program starts callign people with ranked to match because at that point the list is set and your call probably doesnt matter as much&lt; programs can move people up and down a rank list up until the day it is due in february. personally i think you're better off sending it later &gt; not sure if it makes sense to send it to PDs right now. from their perspective, applicants haven't finished interviewing, so how truthful/insightful is someone being about them being #1 if they havent even seen many other programs?</t>
  </si>
  <si>
    <t>Is it okay to tell a program they'll be at the top of your list?</t>
  </si>
  <si>
    <t xml:space="preserve">Yes.&lt;when should we do this?&lt;I was personally told to do this after interviews; sometime in late Jan or early Feb +1 </t>
  </si>
  <si>
    <t xml:space="preserve">anyone know the dress code for the UNC session this afternoon? &lt; obviously UNC branded scrub cap is required&lt; i will be wearing nothing but the scrub cap &lt; tfw mine still hasn't come in the mail yet :(  &lt; Is this session just a particular interview date? i didn't get one an invite to it with a Jan interview :( </t>
  </si>
  <si>
    <t xml:space="preserve">Lol that message didn't forward to my gmail from eras so thanks for causing me to check it haha. </t>
  </si>
  <si>
    <t>One of the rotations at  downstate has PGY4s taking primary all 10 times a month...this is unusual right? &lt; Someone told me that downstate has some kinks that need to be ironed out&lt;what kinks? &lt;—Well they didn't fill their match for 2 years in a row and ended up SOAPing people. My college friend is an ENT resident at Columbia/Cornell and she said Downstate is a clusterfuck. It makes sense they wouldn't be able to fill their class in the match.&lt;Can someone please specify how exactly downstate is a clusterfuck? Is this true? &lt; when did they SOAP to fill their spots? pretty sure that's not true... &lt; 2017 and 2018&lt; This is just people trying to dog NYC programs, because that is where they want to go, so hoping to scare people away.</t>
  </si>
  <si>
    <t>Yes very unusual. At our program, as a 4 you take backup 4 times a month</t>
  </si>
  <si>
    <t>are there any programs that are known for not taking many home students?</t>
  </si>
  <si>
    <t xml:space="preserve">Anyone scheduled for Louisville this Monday? I got pulled off their waitlist earlier this week, but haven't heard any extra details. I'm going to email tomorrow so I catch them before the weekend, but wanted to see if they had already sent stuff to the people scheduled before this week  &lt; Do they have an official waitlist or is it from the dirty invites? &lt; It was from a dirty invite&lt; </t>
  </si>
  <si>
    <t>haven't heard anything yet &lt; Thanks!</t>
  </si>
  <si>
    <t>Loved the UNC swag-particularly the scrub cap!&lt;yes I'm sleeping in it right now...so comfee! &lt; lol this is the passion I want in my co-residents &lt;omg this makes me so excited brb checking my mail +1 &lt;and that spotify link haha</t>
  </si>
  <si>
    <t>Should I consider sending a LOI to a program that I signaled but have not received either an II or rejection given they already seem to have released both interviews and rejections? Just confused if they're waiting to send out a second wave of invites and if an LOI would help at this point?&lt; Im in a similar situation, sent a LOI and didn't get any response, my reasoning is a guess it cant hurt &gt; In similar boat - In my instance program has released II, WL, and R's. Haven't sent anything yet but highly considering it. &lt; the worst case is you don't get an invite, which is your current situation anyway. i say send it. +2 send it &gt; do you have a mentor that could reach out to them? that seems to be most effective in these situations</t>
  </si>
  <si>
    <t>anyone interviewing at WUSTL this Sat get the box they said they would send? &lt; nah</t>
  </si>
  <si>
    <t>Also this was asked below but no definitive answer... are there no students from WUSTL applying into ENT?</t>
  </si>
  <si>
    <t>UCI II via email +3 &lt; when you interview at UCI and find out they send out more invites the same day... i guess they didn't like us that much &lt; did you just finish interviewing? &lt; were any PM slots offered or just AM?</t>
  </si>
  <si>
    <t>&lt; Was Jan 22nd always an option or did they add this day? &lt; i got an invite earlier and 22nd wasn't an option &lt; rip sad to know that they added a day and i didn't get an II despite senting a LOI +1&lt; california irvine or chicago illinois? &lt; irvine &lt; you still have a chance! looks like there's a lot of scheduling conflicts &lt; I got an II in November and 1/22 was an option at that time. They are likely sending another wave to fill that date.</t>
  </si>
  <si>
    <t>For those interviewing at USC, are ya'll using the virtual zoom backgrounds they sent? &lt; I wasn't planning on it +3 &lt;i will &lt; my laptop OS is so old it isnt even compatible with virtual bgs, have been missing out all this time</t>
  </si>
  <si>
    <t>Anyone already interview at Louisville? Day before my interview and never recieved a list/schedule of who I'm interviewing with... &lt; they didn't send me one either! you'll do panel interviews with all the faculty members &lt; thank you!! How was it? Slash how long are the interviews? &lt; it was great, very friendly faculty who will ask 1-2 behavioral q's but mostly want to get to know you! 15 min interviews in each room and about 8 rooms &lt; thank you soooo much that is so helpful! My usual research game was thrown off without having the sched :)</t>
  </si>
  <si>
    <t>Do PDs usually answer post-interview thank you emails in your experience? &lt; depends, out of 3 so far, 2 responded, 1 did not &lt; Some programs have policies about post-interview communication, so don't take it personally if you don't get a response</t>
  </si>
  <si>
    <t>I have VERY few responses &lt;That feeling when u spend 5 mins drafting an email and you get a one line response with a typo and a "sent from my iPhone" signature &lt; surgeon life yo &lt; 5 minutes... impressive, I'm sitting here editing a 3-5 sentence email for like an hour +1</t>
  </si>
  <si>
    <t>whoever decided the penn swag gift...you the real MVP &lt; what's in it? haven't gotten it yet</t>
  </si>
  <si>
    <t>are you guys writing thank you letters to your home program? or them to all programs? just your fav? drop some wisdom plz &lt; ...none +4 &lt; 4 of 7 programs i attended so far stopped short of saying don't send them +1</t>
  </si>
  <si>
    <t>just as a counterpoint, i have recevied very warm responses to my thank yous. Unless the program explicitly says don't sent, I think its a professional courtesy. Gonna be a mixed bag based on who you ask, but I have friends who are residents that say it always comes up in their rank meetings</t>
  </si>
  <si>
    <t>Just wanna say that it's totally fine for MS1-3 to participate in the conversation of otomatch. They're gonna be our colleagues one day, and it's not like their concerns are any less important.</t>
  </si>
  <si>
    <t>Any M3s who are applying next year lurking on here / is there any interest in starting an M3 tab or slack channel to avoid interfering with the more important interview discussions going on on this main chat? &lt; I like this idea, been lurking for years lol +1</t>
  </si>
  <si>
    <t>IM SO IMPORTANT MS3s.... VERY BUSY AND IMPORTANT &lt;...why post this? &lt; yet another instance where someone can't do the most basic thing in the world: if you don't like it, just move on lol &lt; +1, plus they're asking if they can start a separate chat... &lt; this commenter sounds like they belong in gen surg&lt;+1</t>
  </si>
  <si>
    <t>anyone interviewing at UNC on saturday get the name of interviewers/links yet? &lt; not yet, i'm assuming they'll send it out tomorrow</t>
  </si>
  <si>
    <t>How are people feeling about disclosing their insecurities about match (for example having 6-8 interviews, not all that are THAT great) to their letter writers? On one hand I really want their advice, support, backing but at the same time I don't want to project any kind of negative vibe about my competitiveness (more important for those who want to stay at their home institution). Are you guys just being very open? Depends on who your letter writer is? And what about the PD? &lt; I would hope that PDs would understand that this year is unprecedented and be supportive and congratulatory for the interviews that you do have &lt; And yet we continually find that our wishes are not reflected in reality &lt;&lt; If you trusted them enough to write a glowing letter of recommendation that you'll never see, hopefully you trust them enough to discuss your status and ask for help if you need it</t>
  </si>
  <si>
    <t>I told my letter writers and PD everything. I think it's fine, it's not like my application is a secret to them. They're helping me a ton &lt; what are they doing to help you? &lt; made a few calls and gave me reassurance lol</t>
  </si>
  <si>
    <t>Which "top tier" programs work their residents the hardest?&lt; MEEI, Stanford, UW, UPenn&lt;So these places work harder and generally have worse operative training (i.e. less autonomy)?&lt; not necessarily, I heard you get great operative training at UW, you just work hard because it's such high volume and multiple hospitals to cover&lt; Where are you getting these schols from lol seems lie someones random opinion&lt; just from talking to ppl who went through this last year from my home program. it's definitely word of mouth so take with a grain of salt haha &lt; fair enough.. I know some very competent people from MEEI and Upenn so who can say? &lt; Baylor &lt;UPenn works hard because they have very high operatve volume which also means lots of resident automy from what I've heard</t>
  </si>
  <si>
    <t xml:space="preserve">So where can I work a little less hard... +50 &lt; Vandy, Mayo Clinic, Iowa, Michigan &lt; not shaming, but how much does "working little less hard" factor into your decision. The reason I ask is if when people say work harder, does that mean do more cases or just deal with a lot more bullshit than other programs&lt; i think it's referring to call &lt; i like working less&lt; same </t>
  </si>
  <si>
    <t>For those who had MEEI interview already, how far out did they send out the interview agenda?</t>
  </si>
  <si>
    <t>do ucla residents rotate at house clinic or is that just for fellows?&lt;House Ear Institute is part of Cedars Sinai &lt; damn good to know. that definitely ups the game for cedars sinai</t>
  </si>
  <si>
    <t>&lt; Hopefully not. It looks good for a program if all of their students match, so anything they do that could sabotage your app (e.g. false hope, etc) is counterproductive. But I suppose anything could happen.</t>
  </si>
  <si>
    <t xml:space="preserve">&lt; For anyone else who just needs a fun break from interviews!! &lt; what about "it's really like a big family" and "our surgical volumes are well above the national average" </t>
  </si>
  <si>
    <t>Why is delaying graduation another year better than doing a research year? Also most med schools don't let you delay graduation if you are done with all your courses.</t>
  </si>
  <si>
    <t>Any residents/those who have done preliminary surgery after not matching have any suggestions as to which prelim programs allow for flexibility to work in their ENT departments? I'm a current applicant with not as many IIs as I would want but I can't afford to apply to a 100 prelim spots so was hoping to get some specific names if possible &lt; Great question x2</t>
  </si>
  <si>
    <t>I was having same thoughts, but you don't think it's too late to apply to prelim? &lt; plan would just be soap into one&lt; Reapplicant here. I really highly recommend not going the prelim route and delaying graduation instead. Yes, you lose money and increase debt but you get a lot of room to look at other specialties and do research. You also have as much time as possible to interview which you will not get as a prelim. Once you're a prelim the program will put itself first before your career goals. Once you accept a prelim year, you are also potentially creating CMS funding issues as you are only funded for four more years after the internship which makes starting a 5 year residency difficult. &lt; wait so you would only get paid for 4 out of the 5 years of ent residency?</t>
  </si>
  <si>
    <t>I feel like the people who were going to drop have dropped and I'm unlikely to get off any waitlist now...thoughts?&lt; for the most part yes, but some still waiting for interview schedules to come out to see if it's possible to do 2 in one day &lt; banking on some zoom fatigue &lt; People also are putting off cancellations in hopes of getting successful date switches. Some programs are considering adding interview dates as well. &lt; i still haven't dropped mine yet. planning to next week after i get through some interviews &lt; do programs usually fill spots immediately after they are dropped? I know I've heard of some programs that reevaluate the whole pool of waitlist people, which would probably require some sort of meeting, idk.</t>
  </si>
  <si>
    <t>No Waitlist movement for me and I'm sitting at 6. Advisor isn't worried. Idk how people can be so cavalier with our career management &lt; Yea, don't trust these folks especially if they are so cavalier. Advisors should be really reaching out if the applicant is worried.&lt; my advisor told me to apply to 30 programs lol. i'm glad i didn't listen &lt;!? &lt; I dropped all of the ones I intended to (as far as I know unless I get more).</t>
  </si>
  <si>
    <t xml:space="preserve">I just want to say that if you can't handle the heat, you should get out of the otomatch....mccarthy's best performance??? Yes +1 vs. No&lt; can we update this weekly, this is very important </t>
  </si>
  <si>
    <t xml:space="preserve">
</t>
  </si>
  <si>
    <t>if anyone has had their interview at kaiser please update the impressions tab! &lt; same with bmc!&lt; on that note, do you think the culture at kaiser is different compared to academia??</t>
  </si>
  <si>
    <t>Reapplicant here. I have an interview with my top ranked program from my previous application cycle. I'm excited for the interview, but I also know that I ultimately didn't match there. I have no bad feelings towards the program given the competitiveness of the specialty. I'm open about the fact that I am a reapplicant and ready to answer the question about why I didn't match. This is a bit of a unique situation since I interviewed there before.  Any advice? &lt; i would ask. it shows youre growth oriented&lt; i would pretty woman them..."YOU GUYS WORK ON COMMISSION, RIGHT?!?!???"</t>
  </si>
  <si>
    <t>that's tough, but I would say that they are obviously interested in you enough to interview you again, and I would just focus on going in with a positive attitude rather than focusing on the negative &lt; they'll have a good radar for where you were a year ago, now to highlight where you are now and all the awesome stuff you did to get there!</t>
  </si>
  <si>
    <t>Keeping things light, but what was the weirdest hobby/interest you listed on ERAS? I'm realizing that almost every resident on we rosters say "hiking." Curious what some of my future colleagues put. I'll start. I dry age my own beef. Weird, I know. &lt; dude thats fricken awesome, I was thinking to try too, but too scared of making poisonous food LOL +1&lt; I use the setup described here in a mini fridge in my garage. https://www.seriouseats.com/2013/03/the-food-lab-complete-guide-to-dry-aging-beef-at-home.html  Let's keep the hobbies coming. &lt; I listed my obsession with Trader Joe's snack foods lol &lt; +1 &lt; I listed my interest in geography, mentioning that I know all the capitals of the world. Now I get quizzed every interview</t>
  </si>
  <si>
    <t xml:space="preserve">dry aged beef. is the name of my band..its also the name of the street I grew up on 45562 Driage Biff &lt; dry aged beef...my nickname in high school &lt; I took up homemade pasta making during quarantine. </t>
  </si>
  <si>
    <t>I generally love that this community exists and you have helped me immensely with many questions this cycle. Thanks for being so great. +1&lt; no, thank you&lt; no, thank you&lt; the same person posted both of the prior responses as well as this one</t>
  </si>
  <si>
    <t>When does everyone think is the best time for mentors reach out to a program if you're really interested in them? Before or after interview? I know some programs will make their rank list the day of so not sure how to go about it&lt; my plan is to do this in february before rank lists are due but after i've completed all of my interviews</t>
  </si>
  <si>
    <t>I'm almost positive the vast majority of rank lists are made the day of interviews at the end of the day. The real question is how do they merge rank lists across days. The only solution really would be to assign scores or have incredible memories.</t>
  </si>
  <si>
    <t>Are there really 0 people applying from WUSTL?</t>
  </si>
  <si>
    <t>they're all taking research gap years on the international space station</t>
  </si>
  <si>
    <r>
      <rPr>
        <rFont val="Arial"/>
        <color theme="1"/>
      </rPr>
      <t xml:space="preserve">Dumb question but what does PQSI mean? lol (listed as an interview room topic - for context) &lt; all I know about is the sleep quality questionnaire but I can't imagine thats what you will be talking about. let us know what it actually is for you! &lt; haha yeah that was my first thought too but was like that doesn't seem to make sense. Will do! But if anyone knows/can help, I'd be grateful! I don't want to look like an idiot on interview day lol&lt; </t>
    </r>
    <r>
      <rPr>
        <rFont val="Arial"/>
        <b/>
        <color theme="1"/>
      </rPr>
      <t xml:space="preserve">quality and safety improvement </t>
    </r>
    <r>
      <rPr>
        <rFont val="Arial"/>
        <color theme="1"/>
      </rPr>
      <t>&lt; The sleep index is actually PSQI, not PQSI. Made that mistake when googling lol.&lt; patient quality/safety maybe (just a guess)</t>
    </r>
  </si>
  <si>
    <t>&lt; Thanks y'all! Don't judge me 😅 haha&lt; i already did haha!</t>
  </si>
  <si>
    <t>anyone else feel like they dont have good answers to behavioral questions? i feel this way after everyyyy interview. but i dont have better stories! &lt; same &lt; also some of them are super simple and I almost feel weird giving a standard, run of the mill answer that's clearly like a fine answer. DO others feel this way? Do we have to give like a really insightful cool answer? &lt; i feel like the simplest questions are sometimes the hardest! for the life of me i could not decide which three dvds to bring to a desert island, should not be this hard haha</t>
  </si>
  <si>
    <t>I think the behavioral questions don't really require a major, impactful story. it's more about what you learned from the experience or why you picked it to talk about! I don't think they'll care or remember the specific patient story, rather what your perspectives says about you!</t>
  </si>
  <si>
    <t>Damn I really hope otomatch isn't representative of the culture of ENT at other institutions because some of these discussions going on are rough &lt; I think you have to factor in this is anonymous and we are all under super high stress and uncertainty.&lt; yeah all that tells me is people are showing their true colors. Who you really are comes out when no one is watching&lt; i think (and hope) that the voices we hear the loudest on here are the minority. i've been reassured by the seemingly amazing people i've met on the virtual trail so far &lt; I agree with this point. In my experience, the most vocal and axiously aggressive people are a minority &lt; i liked otomatch for the most part, just gotta scroll past the neurotosim and look for the funny jokes</t>
  </si>
  <si>
    <t>also... the one benefit of 1/3 of us not matching is that maybe those annoying people on here don't become otolaryngologists anyways... lmao 😂&lt; i personally have been very active on yolomatch and think my contributions have been appropriate and beneficial (re: pretty woman and driage biff comments above)...also the international space station, though that was not that funny &lt; we should start an awards page for best otomatch posters like you. You da real MVP</t>
  </si>
  <si>
    <t>where do we find PC/PD emails again? &gt; ERAS</t>
  </si>
  <si>
    <t>i have a saturday USC interview but didn't receive the "personalized letter from the chair" that someone mentioned in name + shame. they're not going to rank me are they&gt; they probably will. my understanding is programs very rarely choose not to rank anyone if they interview you unless you blow the interview in a horrible way. whether you'll get ranked highly idk &gt; OP: that part was a joke lol, did anyone not get a letter as well +4</t>
  </si>
  <si>
    <t>I believe the personalized letter from the chair was actually from MUSC. &lt; OP: oh my god this explains so much &lt; whatttt when did people get this MUSC letter?</t>
  </si>
  <si>
    <t>How many interviews are people sitting at? Is it still different than last year? &lt; Currently sitting at 10, hoping to have had 13-14 by now. &lt;i'm at 9, but a few of them are top tier.. hoping that's a good prognosticator &lt; I think number of interviews is a better prognostic. higher % of nonmatched had 0-2 interviews vs those with &gt;5. If you're goal was to match, thinking 15 II at lower tier places would be better than 5 top tier? &lt;I have a good mixture of top, mid, and low tiers and I think that's a good strategy for matching. When choosing which interview to drop, I'm considering the fact that top-tiers might be harder to match at &gt;15 vs. 5 is an easy comparison. how about 9? &gt;some call it strategy, others call it luck</t>
  </si>
  <si>
    <t xml:space="preserve">&lt; i have less than I had hoped&lt; Siting at 5 and I'm nervous af. I've been ghosted by MANY programs so not sure if that's just a rejection waiting to sent out or if there's still hope... &lt;if there's some that you're really interested in, maybe consider LOI? I heard some people from other subspecialities have been successful with contacting programs that ghosted them, not sure about ENT </t>
  </si>
  <si>
    <t>Let's please be nice to one another! Everyone deserves a voice and usually when one person asks a question there are 50 more wondering the same thing. We are friends and colleagues and we are in this journey together!! Let's appreciate one another. &lt; +2</t>
  </si>
  <si>
    <t xml:space="preserve">What is the latest we should be taking Step 2 CK this year? Doesn't seem like programs for the most part have recommended it by match/rank lists... right? &gt; Don't know the answer to this question, but you might want to see what dates are available as well as what your school's requirement is for graduation. &lt; why do people ask question like these here when they can look it up themselves &lt; the bro/sis is asking for a consensus on a decision from his/her peers... this has become a place for socialization as well as dissemenation of information - why even make a comment like this?? Just ignore the question if it disturbs you so much. &lt; i'm all for discussing "should i send a letter of interest?" but questions like these that have a clear answer than can be found on websites or by asking the PC are just ridiculous. "what time is the social for _____?" "how many residents are they taking this year?" seriously? +2 &lt;I can agree with that line of thinking, but this isn't really one of those questions. And honeslty at this point I would talk about ANYTHING to help forget the fact that I recieved 6 interviews out of the100+ programs I applied to lol. &lt; agreed, haven't seen any clear answer to this on any websites (that's been updated in COVID times) other than it seems some MA programs &gt; "do you require step 2 before rank lists are due?" is this a hard question to ask the program? is this something any of us can definitively answer besides "uhhh i'm gonna take it in january to be safe haha" &lt; And this, Brad, is why youre still single. &lt; The REAL question here is "How are we going to rally together and make sure that no student ever has to take Step 2 CS or Level 2 PE AGAIN???" &lt; Thank you for asking the most important Q of all </t>
  </si>
  <si>
    <t>bro just schedule and take it????? imagine&lt;&lt; whining about an exam that is literally required to practice medicine? &lt;lol... not OP but who was whining? Imagine jumping to conclusions and berating someone on Otomatch. &lt; OP I'm personally taking it in early Jan and don't anticipate there'll be anything wrong with it.&lt; hey OP! I know you weren't whining, tempers are high 2/2 stress. I'm taking mine next week &lt; not OP but just wanted to say that I am always whining about everything and anything. am always looking for a whine partner to sit and whine with</t>
  </si>
  <si>
    <t>How many of us are still ghosted by Vandy? I'll start with myself +5 &lt;line 51</t>
  </si>
  <si>
    <t xml:space="preserve">&lt; I wonder if to study this, you need to compare data to the other specialties without signals this year. Theres nothing to compare to. Even if picking another speciality to compare to, there'll be some weird confounders (e.g., # applicants/# seats). Perhaps a comparison of people who experienced both. As applicants, we cant state we appreciate X factor better than last year. But I guess PDs can say X factor was better than last year. Thinking about it more, its going to be hard to evaluate. I'm not sure if we'll have a definitive answer. Whatever effort is appreciated though. &lt; Agreed. I think OPDO is in the best position to evaluate this since programs can't disclose how many signals they received. </t>
  </si>
  <si>
    <t>There has been a lot of discussion about whether preference signals were effective for applicants. It seems like analyzing this question would be difficult to answer from the applicants perspective (even with OPDO's applicant survey). Is the OPDO planning on analyzing how programs used these signals? It would be interesting to see some general data on # of signals --&gt; # of interviews --&gt; # of residency matches. I hope they plan on analzing this because I think it is important for evaluating the long-term policies inside and outside our specialty. &lt; n=1 got 5/5 II, 2 of which I don't think I would have gotten normally &lt; I think this is the problem. We can all share on otomatch our experience and form an opinion about preference signalling, but there is no way to establish consensus without some sort of statistical analysis. Even the OPDO survey won't get at this well because it was sent out before many of the interview invites went out. &lt; I think the question is a little more complex than what is listed above (# of signals, # of interviews, # of matches). I think the outcome of interest would be "happiness with interviews received" in the setting of signals vs without signals. I think looking to the economics literature to better understand it would be informative. A lot of these economic concepts introduced to our applicaiton process are more complex then at first glance I suspect. It reminds me of the principle where trading overall increases happiness with a person's possession even without increasing true value (ie, objects are shuffled to those who appreciate it more).&lt; same as an east coaster i used signals to open up the west and got 5/5. i definitely don't think it wouldve happened without signals</t>
  </si>
  <si>
    <t>Would also say the other half of this equation is the PD's experience. I don't know if we'll ever get that analysis, but I'm sure PD's will know if signals decreased their workload, led to lower ranked to match numbers, etc. My gut is that if aways become a thing again, then signals probably fall off. or even if virtual aways become more developed. &lt; I agree that this is a two sided problem. I hope that whateiver analysis that happens needs to look at this from a PD and applicant perspective. I'm not sure that this is going away since it was pitched as a way to help PD's process the large number of apps received which has been an growing issues that predates COVID. &lt; yeah but imagine aways exist. how do you weigh an away vs a signal vs an away+signal. it just gets super complicated and we're already pretty unclear about how programs are using signals &lt; if they do implement an interview cap and cap on number of programs that can be applied to, signals may be a moot point &lt; true. i have a feelign that they'll let supply and demand take its course. 2019-2022 will be terrible years where match rates were 70% or lower. then 2023 will have 10 unfilled programs and people will say ENT isn't competitive anymore. and the cycle will continue &lt; OP here. I guess, I am just concerned whether the analysis will happen. I'm dual applying and see the message boards for my back-up specialty. Other specialties are watching to see how Oto's preference signalling worked out.  &gt; In your other speciality, are aways common/required? &gt; (OP) No, it's anesthesia, but I don't think that invalidates the need for the analysis. The ENT match has already seen the negative effects of short-lived policies like PSP's. Whatever the analysis is should evaluate the initial goals of signalling (facilitating sorting through many apps or resolving edge case applicants) and look at the effect of signals on that goal. &gt; oh i didn't mean to say because of ANES we didn't need to do analysis. my thought was that specialities interested in signals are probably ones where aways aren't as common or required.</t>
  </si>
  <si>
    <t xml:space="preserve">Anyone have any experience accepting a waitlist position off thalamus? Just got offered a date and went to thalamus to accept but it doesnt look like there is a place to sign up &lt; like does "offered a waitlist opening" mean I was offered a spot on the waitlist?&lt; which program ? </t>
  </si>
  <si>
    <t>&lt; It depends how the program builds their waitlist in thalamus. Programs can make an ordered rank list that gives applicants a set amount of time to accept a position(e.g 4 hours) if it opens up or they can offer a pooled waitlist where all waitlist applicants are considered the same and the quick person gets the spot. This generally applies if you have a date scheduled already but want to switch. I'm not sure if OP is talking about getting an invite to be on thalamus waitlist or just trying to schedule waitlist for a different date. &lt; OP here, thanks for the help. I have a date already but according to the email its a ranked waitlist and I had 8 hours to "accept". It looks likes its probably just a spot on the waitlist that they are offering but slightly confused cause its on my calendar without me accepting or doing anything. I guess its just a slot on the waitlist and then the 8 hours portion is only if things on the true list move</t>
  </si>
  <si>
    <t xml:space="preserve">I initially thought preference signalling didn't help me at all because I went 0/5 in the initial wave. There was some waitlist and second wave movement which now has me at 3/5 for my signals. Anyone else experience something similar? I think the programs started looking at signals more closesly after the initial round. Just my n = 1. Thoughts? &lt; definitely seems like waitlist movement favors those who signaled &lt; I think this is what they wanted. Not guarantee a spot, but breaks ties for edge cases i.e. waitlist &lt; That's not how it was originally pitched, but some  PD's from top-tier program said they would use it that way to help with edge cases. It was originally pitched to help sort through the increasing number of applicants per program. https://jamanetwork.com/journals/jamaotolaryngology/article-abstract/2676593 </t>
  </si>
  <si>
    <t>this theory works if you didn't rejected in 1st wave (my wasted signals rejected me already) +1 &lt; Mines were pretty much pretty set early on. Only one in limbo (ghosted by UTSW).</t>
  </si>
  <si>
    <t>Does Albany have a social with residents?&lt; I don't think so &lt;  Thanks! &lt; can anyone shed some light on this albany? Not much on otomatch about it.</t>
  </si>
  <si>
    <t xml:space="preserve"> This has become my FB +3</t>
  </si>
  <si>
    <t>am I the only one who finds these socials a bit awkward? Its tough when you have to wait for people to start talking and then smile along at everything that gets said and wait for a chance to maybe chime in. just doesnt feel genuine. or maybe that's just my perception &lt; we all feel that way +4 &lt; I've had a much better experience at socials that split it into smaller groups of 3-4 applicants/resident +2</t>
  </si>
  <si>
    <t>does missouri have a waitlist? &lt; idk, but I got a supplemental invite from them so maybe an unofficial wait list?</t>
  </si>
  <si>
    <t>Does kansas have a social the night before?&lt;i dont think so..&lt; haha ok good I didnt think so either but just wanted to check! &lt; the social aspect is spending 7.5 hours of our Saturday interviewing haha&lt;loll tots&lt; rip</t>
  </si>
  <si>
    <t>When do you guys think this forum will become the saltiest? I think initial II and waitlist movement was pretty stressful and chaotic but I feel like when the dust settles, and programs start doing post interview communications...oh boy</t>
  </si>
  <si>
    <t>Had this thought last night as I was falling asleep and can't shake it. Does anyone else feel like clivus should be a dirty word? IDK I said it out loud to someone and it felt wrong &lt; do you like being punished?&lt; I FEEL THE SAME WAY!! &lt; aint nothing dirty about clivus or anything that sounds like it hunty &lt; i think OP may have a hidden kink in his/her subconcious &lt; Had a psych patient teach me about this thing called ball torture... may wanna look into it *shrug emoji</t>
  </si>
  <si>
    <t>anyone else lowkey worried they're not doing well during interviews by being too casual? i just dont brag about myself/really talk about my application much, and then leave thinking i messed something up.&lt;anyone just think they sound like an idiot the entire time? &lt; yes, curse you tito the anxiety mosquito +1&lt; yeah definately. Very blind how I'm actually doing, especially for those interviewers who have a more stoic/serious personality. Got some actual feedback from my home program that was reassuring though. Probably doing better than you think you are. definately can think of times I blurted out what I think are incomprehensible language. I think you should still push yourself to do more humble bragging tho &lt; i'm worried i messed up at iowa for sure. we didn't talk about my application at all but i also felt like they knew it already. +1 &lt; perhaps they felt like they knew enough of your app and just wanted to chat. I think its a very real possibility. Chatted with someone about coffee for half the interview room before LOL&lt; yeah iowa didn't ask me anything about my application. made me feel like the interview was just to see if i was someone they can talk to and hold normal convos with. i didn't mind that tbh</t>
  </si>
  <si>
    <t>Has anyone that applied to Sinai not gotten either an invitation or rejection?</t>
  </si>
  <si>
    <t>For USC tomorrow and Saturday, there's no social right? Just want to make sure I'm not missing something. &lt; I haven't heard anything about one so wasn't planning for it? &lt; No social I don't think... just the info session(s) on Friday/Saturday morning</t>
  </si>
  <si>
    <t>Anyone get the link to recorded Emory social event that is scheduled for tonight?&lt; eck idk wut tonight is but dont want to miss anything either --. do we have to sign on at 7pm?</t>
  </si>
  <si>
    <t>if it is a recording from the 7th then don't think of it as a social event. More of a webinar about the program.</t>
  </si>
  <si>
    <t>Can anyone who interviewed for the MEEI research track post their impression?</t>
  </si>
  <si>
    <t>You interview simultaneously for both tracks</t>
  </si>
  <si>
    <t>did people get packages from Penn? i thought i saw a post earlier &lt; not yet</t>
  </si>
  <si>
    <t xml:space="preserve">yes &lt; ooh what was in it? </t>
  </si>
  <si>
    <t>anyone interviewing at miami find much info about the program online? i cant find much on their website and they havent sent out much detail</t>
  </si>
  <si>
    <t>i've gotta say, for all the initial angst surrounding star oto i don't think it negatively affected me at all by not participating &lt;i  can only speak for myself, but i thought it was commonly understood that it wouldn't negatively impact your chances if you didn't participate &lt; based on some threads earlier on in otomatch i don't think it was commonly understood lol +1 &lt; I don;t think it has negatively impacted anyone, but it was brought up at one of my interviews by my star oto mentor!  &lt; didn't do it and still got a vandy interview if that says anything</t>
  </si>
  <si>
    <t>did it, don't think it helped in the slightest. &gt; we can't tell if it hurt or helped anyone until we get stats regarding II per star oto participants compared to non participants. we can say definitively that it seemed to cause stress and anxiety in a portion of applicants for sure tho</t>
  </si>
  <si>
    <t>what are your thoughts on the wording of kansas's waitlist email? it almost made it sound like sometimes they add additional interviews even if people don't drop</t>
  </si>
  <si>
    <t>Just speculation, but my PD said they might add more interview dates for our own institution later. It's possible all the PDs are talking about it&lt;is your pd at kansas?</t>
  </si>
  <si>
    <t>Does anyone know the dresscode for the program overview tonight for UConn? &lt; i don't think they specified but since it's just a meet and greet i was going to wear casual &lt; I also got the impression it was casual. At least I won't be alone.</t>
  </si>
  <si>
    <t>Has UConn said anywhere the actual times of the interviews tomorrow?&lt; i wanna say i saw 12:45 somewhere</t>
  </si>
  <si>
    <t>Subject line for a letter of interest? &lt; Letter of interest &lt; let me love you, is a letter of interest even helpful with signals? &lt; doubt it, could seem pretty disingenuine imo &lt; I'm not sure about this....if you have someone reaching out for you, it'd look pretty lazy if you didn't put in some work and send in at letter to express your interest</t>
  </si>
  <si>
    <t>are people responding the vandy department chair letter? &lt; wasn't plannin on it... but it was a very nice overview. I thought it was an fyi thing&lt;wasn't planning on it either but really nice overview+1</t>
  </si>
  <si>
    <t>whats the shortest notice someone has dropped a interview? &lt; bro just do it for the love of god &lt; lol &lt; 3 days here &lt; 4 days, felt so bad, but it was well received (or so it seemed) &lt; 7 days, they still sent me social hour invite so a little confused lol (prob just didn't see my email yet) &lt;if it's emory, do it :)</t>
  </si>
  <si>
    <t>seriously please just drop so others can make arrangements!!</t>
  </si>
  <si>
    <r>
      <rPr>
        <rFont val="Arial"/>
      </rPr>
      <t xml:space="preserve">IMPORTANT: lead singer of paramore, Hayley Williams, featured on tiny desk (home) today...must listen for a funk, vibe, and mental health </t>
    </r>
    <r>
      <rPr>
        <rFont val="Arial"/>
        <color rgb="FF1155CC"/>
        <u/>
      </rPr>
      <t>https://youtu.be/ZknTE5DPlAA</t>
    </r>
    <r>
      <rPr>
        <rFont val="Arial"/>
      </rPr>
      <t>&lt; wow i really enjoyed this thanks for sharing i hope we match together &lt; God bless us, every one (but especially you for sharing this)</t>
    </r>
  </si>
  <si>
    <t>For those dual applying, how do you guys respond to interviewers when they ask if you're dual applying? So awkward!&lt;honesty? ent is so competitive&lt; is this acceptable though? people expect that you are 100% ENT and not "exploring" other fields &lt; do they know that you're dual applying or are they just guessing? &lt; As a reapplicant, I tell the truth if directly asked and let the interivewer know that my plan is to rank all ENT programs ahead of my backup specialty. I explain that "I have worked my hardest to improve my application by doing x,y, and z since the match, but my odds of matching ENT are unlikely to increase in a third cycle if I am unsuccesful in this match."</t>
  </si>
  <si>
    <t xml:space="preserve">As a reapplicant I just tell my ENT interviewers honestly and they're pretty understanding being a reapplicant gives you some cover though. Intestingly, in my backup specialty almost nobody has asked if I'm dual applying.&lt; what's your backup?&lt; IM&lt; What if we are applying to two competitive specialties? I dunno if it's shooting myself in the foot &lt; I would be mum about as much as possible and do the politician thing: answer the question you wish they asked. Pivot, the conversation to how much you like the specialty you're interviewing for and point to things in your CV that make you a good candidate ( I enjoyed my Sub I, I had good experiences a third year etc) ]. &lt; what are you dual applying intop that is competitive&lt;plastics &lt; hey, i'm dual applyng gen surg and ent. I get asked alot by the gen surg side if im dual applying b/c of the ent research I did. Honestly, i'm a little coy with my answer. I state that there are subfields within surgery that treat the disease types im interested in (e.g., endocrine surgery) and leave it at that. i also state aspects of surg I liked more than ent (e.g., breath of topics). I know its not a completely forthcoming answer, but its part of the game unfortunately imo.&lt;What would you pick in the end, plastics or ENT? Both are great fields tbh&lt;so tough honestly. I'm stuck trying to decide...i love the breadth of ENT and the clinic aspect so leaning ENT, but I had an interviewer straight out ask me after I tried to be coy...and said "I'm going to ask you bluntly again" so got embarrassed and said no i'm not dual applying. Felt so wrong, but honestly, who asks like that? &lt; I'm not surprised if it's asked again. I've been told that some specialties (gen surg included, even if not in your case) want a very definite answer. &lt; i'd highly recommend against being misleading or untruthful about things like this. I've heard attendings and PDs talk about how great candidates have been blacklisted by lying in interviews. Saying you're dual applying because ENT is a really competitive specialty and you don't have the financial runway to take a year off for research, etc will come across better than trying to beat around the bush.&lt; fair point! </t>
  </si>
  <si>
    <t>did anyone who returned miami's applicant acknowledgment get a witness to sign the bottom?&lt;great reminder to fill this out. i will get a witness, an expert witness, my wife. &lt; I assumed the PC or someone from faculty was going to sign it after. Do we really have to get someone else? &lt; i didnt get a witness &lt; I had my roommate be my witness haha. Side note, did anyone get confirmation that their applicant acknoledgment form was received?</t>
  </si>
  <si>
    <t>What's the usual work day for PGY1-2? I've heard a couple of residents say that they regularly start hospital work around 6am and leave around 7-8pm, is this the norm? &lt; there’s no way to answer this question since there isn’t a “normal” day. It’s entirely dependent on what service you’re on, call schedule, etc &lt; assuming you're not on call of course, just a regular ENT day of running the floors, clinics and/or OR&lt; at my home program it's 5:30ish am to 7ish pm</t>
  </si>
  <si>
    <t>At my home institution they usually work ~5:15-7:30 while on the H&amp;N service and maybe like 6-6 on the others.&lt; seems pretty standard</t>
  </si>
  <si>
    <t>Idk this is so shitty in so many different ways. It sucks that some people may be going on interviews that they don't intend to rank. but at the same time, if i had the luxury of having an interview at a place i didn't care for to get practice for interviews for places i did, i probably would do it. also nothing's ever black and white. getting surprised by a program so much that it overcomes initial preferences about geography is a real thing. look at interview impressions for previous years - people get surprised and programs slide up rank lists. i dont know why we're cursing each other and demanding that applicants self police and are responsible for the equity of the match. it sucks, but if people are interviewing at places they have no intention to rank, idk that's up to them. i'm sure they have reasons (practice, getting surprised, maybe just to network) and maybe last year you had to balance that with costs to travel, but now its different. i think placing the burden of making sure your fellow, anonymous and unknown applicants get interviews on applicants is crazy, especially when 1/3 of us won't match. &lt; agreed, I think this is more of a systems issue. I'm going into interviews that based on location &amp; program I know I'll end up like 14-16 on my list. But I also have my top choices coming up soon and I botched my first couple of interviews so I'm keeping them for practice.</t>
  </si>
  <si>
    <r>
      <rPr>
        <rFont val="Arial"/>
        <color theme="1"/>
      </rPr>
      <t xml:space="preserve">Okay so legit question that i'm really struggling with: for me, the number of ranks to match feels even harder to reach for me because location does matter so much to me; while im interviewing at all of mine for the experience / maybe a pleasant surprise, I think i'd be hesitant to rank some of these if there was really a chance I'd end up in that location. Which further drops my number by like 4-5 places. Are others struggling with this as well? Or is everyone on here SO gungho ENT that they would rather match and train in a part of the US where they don't wanna live in order to train? &lt; </t>
    </r>
    <r>
      <rPr>
        <rFont val="Arial"/>
        <b/>
        <color theme="1"/>
      </rPr>
      <t>OP, you're an asshole &lt; you're an asshole for saying that ;)</t>
    </r>
    <r>
      <rPr>
        <rFont val="Arial"/>
        <color theme="1"/>
      </rPr>
      <t xml:space="preserve"> &lt; &lt; I'm feeling very similarly, but less so that I can't see myself training in any specific location, but more so b/c my SO will be very, very displeased if I end up very far away xD&lt; i feel the same way. i'd rather not match than train at certain places. the culture of medicine tells us that residency is the only option, but i've had a lot of friends who have not done residency after med school and are now very happy and successful &lt;what do they do?&lt; a lot of them go into tech or business. it's pretty normal for west coast schools and you can make a pretty good living &lt;smartest guy I knew from UG went to med school at an ivy, did 1 year surgical residency and figured it wasnt for him then went to work in med tech. he is very happy with his decision&lt; i've heard that only about 70% of stanford students go to residency. there's a lot of other options out there. it's just not something most med schools will tell you about &lt; also that medschoolinsiders guy that matched into plastics and then decided to drop out, seems happy enough with his decision &lt; stanford med school is known for this, the only 2 people I know that went there both decided residency was the worst and are happy doing medical consulting or startups&lt; it doesn't have to just be stanford. literally all of us are amazing candidates for consulting, tech, and startup jobs if we're willing to put the time in to do an mba or internship and learn some new skills. idk why this isn't more common &lt; IB, consulting, tech, etc. are very different jobs than medicine. People just have to decide for themselves what they enjoy and what they value. I came from that world and would not go back personally. I'd rather find something in medicine that makes me happy even if it doesn't end up being ENT b/c #60percentmatchrate &lt;--I agree I actually didn't go residency after med school and went to work in IB. The grass is not greener. Jobs in the corporate world suck. There's a reason they have to pay people tons of money to do it. Because literally no one would waste their life on corporate drugery otherwise. &lt; Current PGY-1, imo its better to be open minded on where you would feel comfortable living. You guys were robbed this year of seeing/touring cities and the local area. You might find you actually like places you would have never have thought of living. And if you care so much about where you are living that you are willing to give up your career as an ENT to work in the corporate world then you should re-evaluate how important being an ENT is to you; if its not then you are in for a rude awakening when residency starts &lt; I don't think it's unreasonable to not want to move away from family &amp; significant others career opportunities. As great as Mayo is, I would never move there because it would be a selfish move given my situation. You could offer me a million dollars to live in north dakota for 5 years and I wouldn't do it. </t>
    </r>
  </si>
  <si>
    <r>
      <rPr>
        <rFont val="Arial"/>
        <color rgb="FF000000"/>
      </rPr>
      <t xml:space="preserve">Can I just say that if you don't match you're going to be hoping for any fucking job? Go read the reddit SOAP thread for some nightmare fuel. </t>
    </r>
    <r>
      <rPr>
        <rFont val="Arial"/>
        <b/>
        <color rgb="FF000000"/>
      </rPr>
      <t xml:space="preserve">Cant believe there are galaxybrains out there interviewing at places they dont intend to rank. We need an interview cap fucking yesterday. +7 </t>
    </r>
    <r>
      <rPr>
        <rFont val="Arial"/>
        <color rgb="FF000000"/>
      </rPr>
      <t>&lt;lmao agree &lt; I just don't understand why you apply ENT and deal with this pressure if this is not what you want to do. I would literally wait and do a research year or two if it meant I would for sure Match anywhere in ENT &lt; lol this attitude is why people look down on people who dual apply ENT + other. ENT isn't the end all be all. There are a lot of factors that drive a person's decision to pursue a specific residency in a specific specialty.&lt; agree. we do not live in a vacuum. it's completely okay to interview at places and not rank them. literally this is how any other job works. medicine has brainwashed you if you think otherwise &lt; Yup, in no other field is would an interview process like ours fly. When my business friends were interviewing the companies paid for the whole trip + like $100/day for food. I love ENT but there's more to life than just medicine. I'm interviewing at a handful of places I really don't want to end up because my SO also has a career. Just because there's someone out there that would do anything to match into any program doesn't mean I'm going to feel bad about prioritizing my &amp; my SO's life goals.&lt; Interviewing at a place you are intested in and then end up hating and not ranking? Thats fine. Interviewing at a place you have no intention of ranking is a dick move period. If you're okay with not matching then cancel the interview and let some other person interview there. &lt; I'll be ranking every program I interview at, just hoping to not end up at some of these. &lt;honestly what someone does with an interview is their business. no one knows what this cycle is going to look like, and if people are holding on to interviews because of uncertainty despite not wanting to end up there, that's their deal.&lt; fully agree! also dual applying should be way more accepted given these are years of our lives we're talking and huge financial decisions. Not everyone has the option to not work for yet another year and rack up debt. &lt; I love ENT and clearly think it's the best specialty out there for me. But am I the only one who thinks I could have been happy in a bunch of other specialties? I don't understand this simping for a specialty when there are also a bunch of other options out there.</t>
    </r>
  </si>
  <si>
    <t>I dont think tiers really applies for clinical training anymore. Pretty much most programs (say 80/110) will provide the same competent clinical training to make you a satisfactory comprehensive ENT. yeah maybe you won't feel as comfortable doing TORs or reconstruction compared to someone at a bigger, higher volume place but you'll have met the basic requirements for ENT and be able to practice. sure, you can go crazy and take on more than you can chew but embedded in training at any place is the development of your comfort with all procedures. and i'm sure there are generalists out there who are comfortable so i'm not saying that either. but all programs are relatively the same tier from that angle.That being said, I absolutely think tiers applies for academic/research training. I think there is an ultra top tier (say top 5-8) then a top tier (the next 20). These places, people do fellowships not because theres not autonomy or because they lack the training, but because they want additional specialization and will more than likely pursue an academic position/career. Obviously, residency is academic training in origin and so the emphasis is on research and academia so these places get the most attention and are the most sought out. I think people are right, most places will give you good clinical training. So if you're interested in that, Duke is certainly a top (80/110) program. If you want an academic career, i would say most people wouldn't put Duke in the ultra top tier (1-8) but would say it probably falls somewhere in the top tier (next 20 or so). And they'll argue where in that 20, but no one is going to say there are 28 programs better than duke from an academic pov. and generally while graduates from the ultra top tier are more sought after, anyone in that next tier is just as competitive for fellowship/jobs.</t>
  </si>
  <si>
    <t>Which top tier programs are the most chill/have the best resident culture?&lt;Vandy&lt; Iowa &lt; How's WUSTL's culture?&lt; from what i've seen/heard, excellent &lt; How about Duke or UNC? &lt;100% Vanderbilt. Best of th best surgeons, researchers, and people. My interview there was amazing last year, how could you not like it</t>
  </si>
  <si>
    <t>&lt;is Duke Top tier? I'm trying to figure out &lt; I dont have a home program. The DO programs are top tier for me (sorry I dont actually know the answer to your question)&lt; lmao. for real though, i'd say "tiers" are not really a thing for ent. the top 30 on doximity probably have a better reputation and can help you land fellowships but you can train at any program and get to where you want to be if you put in the work and have people advocate for you. i don't think someone who trains at Duke has any disadvange compared to someone at MEEI or Hopkins when applying for jobs or fellowships &lt; lol can we stop saying "is X top tier" when X is clearly a great program and nobody really agrees on rankings/tiers anyways&lt; haha you're preaching to the choir</t>
  </si>
  <si>
    <t>How many high-tier interviews do you feel like you'd need to actually match at one of these places&lt; i've seen the same group of 20ish ppl at all of my top tiers, but there's more than 20 spots at top tier programs so i think you'd have a good chance with even just 1 or 2 interviews &lt; I've been to 7 so far at top or top/mid programs and still see perhaps 1-3 familiar faces in a given interview slot</t>
  </si>
  <si>
    <t xml:space="preserve">&lt;I have two top tier and hoping I match at one of them..&lt; I have 1 top tier and it happens to be my favorite program but something tells me im just not a top tier guy&lt; what makes you say that? are you ugly?&lt; damn, now I'm not a top tier guy and I'm ugly :/ lmao nah idk, it's my only top teir interview and I'm convinced I only got it cause I signaled  &lt; haha plenty of people signaled top tier programs and didn't get interviews. if that program received ~500 applicants, you beat out ~450 applicants signal or no signal. be proud!&lt; you are a good human and I like you. Working on the confidence thing, I'm historically bad at it </t>
  </si>
  <si>
    <t xml:space="preserve">Had a couple virtual interviews and I'm finding it hard to figure out where I'd fit best. Any suggestions for good questions to ask to better understand this?&lt; +2 i have no idea how i'm gonna make a rank list. all the programs seem great and i don't really wanna have to resort to doximity&lt; the app "match prism" provides a questionnaire to fill out and rate different categories for each program after an interview. Helps use numbers to differentiate programs and can also prompt some questions to ask &lt; oh wow i've never heard of this. does it have good data for otolaryngology programs?&lt;My friend's a consultant and we're making a model/matrix together lol &lt; doesn't really provide data But is more a way for you to rank programs without creating your own excel spreadsheet </t>
  </si>
  <si>
    <t>My top priority is Zillow personally... All programs are great, especially within a certain "tier". I'm more concerned about the quality of apartment I can afford (attached gym, pool, in-unit laundry, free covered parking, distance from hospital, etc.). That will make a world of difference after those late nights and regular call shifts.&lt; true, but i'm trying to balance this with the cool factor. i'm a single dude in my 20's and seattle sounds a lot cooler than a lot of places but how realistic is it to live there for residency as a single dude in your 20s &lt; Fair, I guess im weird and have never found anything cool about big cities.&lt; dang that's kinda nice, i feel like most of the best training programs for ent are not in major cities. as someone who is looking for a big city, i feel like i'm sacraficing the training aspect &lt; as a single woman, I am definitely hoping to end up in a place that I can meet people but also get excellent training. being in a smaller place can be kind of rough for the dating scene&lt; +2 and it doesn't help when literally all but 1 or 2 of the residents in these small town programs are married &lt; hell yas queen the struggle is real</t>
  </si>
  <si>
    <t>Anyone who has had luck on a waitlist, did you send a LOI or signal?&lt;no LOI or signal</t>
  </si>
  <si>
    <t xml:space="preserve">sent a LOI and had mentor reach out and was able to get off one waitlist so far &gt; Got off 2 waitlists (both informal - ie never let me know I was waitlisted). 1 program I signaled, other program was regional but nonsignal &lt;sent an LOI and also my SO interviewed there </t>
  </si>
  <si>
    <t>I know it can be demoralizing not having many interviews and feeling like your invites were flukes. But please realize that these programs sent you an invite because they saw something in you that they liked and see you as a real potential match there. No program is extended invites out of pity. It's a large pool of strong applicants and most programs are sending out 40-50 invites. They're not gonna waste any invites on people they don't genuinely like. Do your best and impress them even more on your interviews. Best of luck to all! &lt;thanks for this! &lt;I needed to hear this thank you!</t>
  </si>
  <si>
    <t>Anyone interviewing at Miami this Friday and know if there is a resident social happening for it? &lt; haven't seen anything &lt; confirmed no by resident</t>
  </si>
  <si>
    <t>For the person who was asking whether people really mean it if they say you have outstanding letters before their question was deleted, I think they truly mean it; I think many people, especially those in the know, will use coded language, eg outstanding vs great. Also other phrasing to distinguish applicants. &lt; but why use distinguishing language to our face at this point? Or you mean like it reflects that kind of same language that was used in our letters? &lt; Are most people getting told they have amazing letters? &lt; Hot take, you generally don't get to this point without amazing letters&lt; i think this concept of coded wording only really comes into play if it's one letter writer who wrote letters for two different applicants &lt;&lt; Keep in mind at many programs they receive applications/interview multiple candidates from the same school. They can compare letters from the same chair or letter writer and read between the lines when one letter is adequate and one says you're the best student they've worked with in 20 years.</t>
  </si>
  <si>
    <t>&lt; I've been told I have amazing letters and a few lines have been directly quoted from my letters at a few interviews now. I was literally bushing in awe, didn't expect that haha&lt;I have good interviews but no one commented on my letters :/ +1 &lt; Honestly, if you're getting good interviews your letters are likely solid, so I wouldn't sweat it! But it's definitely a nice moment to be told what your mentors said about you haha&lt; i've been told in every interview that one of my letters is really great haha but no comments on the others</t>
  </si>
  <si>
    <t>&lt; what are you guys on waitlists for? i have 2-3 programs that i'm on the fence about dropping and would love to help you out &gt; i'm on the wake forest waitlist and the fact that they said it was "very short" has been what's killing me lol &gt; i would love it if someone was interested in dropping utah lol&lt; I'm on WL for MUSC, Emory, UChicago, UCSD and Penn State lol &lt; waitlists at UW, OHSU, nebraska, iowa, to name a few&lt; i think penn state and nebraska have good chances of movement. i'm also on the UChicago waitlist and would love that one &lt; another bump for ucsd :) &lt; also on that super short northwestern waitlist that turned out to be 200 people long &lt; i like to think of myself as being on the unmovable waitlists of UCSF, Ohio State, WUSTL, and NW &lt; Baylor! &lt;there's a baylor waitlist?</t>
  </si>
  <si>
    <t>I'm only on two official waitlists, which seem to be extraordinarily long (UCSD and Kentucky). I have also been rejected at most otherplaces that have sent Rs and WLs. Except, I have gotten silence from Dartmouth and Vanderbilt (lol...). Is it safe to assume no waitlist movement from me?  &lt; na im dropping kentucky next week. good luck</t>
  </si>
  <si>
    <t>I'm on like 7 waitlists, all for programs I would be absolutely pumped for..I hope for movement but I am not holding my breath&lt;7 waitlists is a ton though! I think it's actually super super concerning that I have only 6 interviews and virtually no waitlists...makes me think I was a fluke at the programs that took me and otherwise ridiculously unattractive to programs &lt; OP here, fam imposter syndrome is real but believe that they saw something REAL in you, and you deserve everything youre getting. they are intentional in their crapshoot ways &lt; anyone else on a lot of waitlists, like 12+? wondering if i will ever see movement from them &lt; damn 12 wls?? how many IIs? &lt; 6</t>
  </si>
  <si>
    <t xml:space="preserve">UT San Antonio Rejection &lt; +7&lt; Dang so short...kinda appreciate it...kinda hate it </t>
  </si>
  <si>
    <t xml:space="preserve">Anyone onterviewing at SUNY Downstate tomorrow and not recieve an "interview packet" they asked us to review.&lt;were we supposed to get something in the mail? I didnt get anything&lt;they gave us a few email attachments and links to their website. are they just refering to that? &gt; I didn't have any attachments to my email, just links and mostly just the annual report. Did you recieve information on who you will be interviewing with and your specific schedule?&lt; I think they just wanted us to review the annual report and the website </t>
  </si>
  <si>
    <t>What was the vibe at MEEI today?</t>
  </si>
  <si>
    <t>bump</t>
  </si>
  <si>
    <t>Anyone interviewing at Wayne State not interview with Dr. Raza bc of the technical difficulties? Are we supposed to log back onto his Zoom link at some point?&gt;ooff sorry that stinks &gt; might be a good idea to email him a question if you prepared a question for him just to close the loop. &lt; got it figured out, thanks guys</t>
  </si>
  <si>
    <t xml:space="preserve">&lt;Dr. Raza is awesome, definitely reach out to him </t>
  </si>
  <si>
    <t>Okay so legit question that i'm really struggling with: for me, the number of ranks to match feels even harder to reach for me because location does matter so much to me; while im interviewing at all of mine for the experience / maybe a pleasant surprise, I think i'd be hesitant to rank some of these if there was really a chance I'd end up in that location. Which further drops my number by like 4-5 places. Are others struggling with this as well? Or is everyone on here SO gungho ENT that they would rather match and train in a part of the US where they don't wanna live in order to train? &lt; I'm feeling very similarly, but less so that I can't see myself training in any specific location, but more so b/c my SO will be very, very displeased if I end up very far away xD&lt; i feel the same way. i'd rather not match than train at certain places. the culture of medicine tells us that residency is the only option, but i've had a lot of friends who have not done residency after med school and are now very happy and successful &lt;what do they do?&lt; a lot of them go into tech or business. it's pretty normal for west coast schools and you can make a pretty good living &lt;smartest guy I knew from UG went to med school at an ivy, did 1 year surgical residency and figured it wasnt for him then went to work in med tech. he is very happy with his decision &lt; knew a guy that went JHU -&gt; stanford med and then decided that residency was the worst and is now in consulting &amp; super happy. Probably worked intern hours for a couple of years but at least he has weekends now 🤷‍♂️</t>
  </si>
  <si>
    <t>Another WL + GR. I wonder if this is a way to figure out who's still interested in the program...&lt; if so that is a mean game they are playing</t>
  </si>
  <si>
    <t xml:space="preserve">&lt; I don't see any reason why the number of ranks needed to match would be lower. Generally, the number of ranks needed for a 90% chance of matching has increased as the number of applicants and applications per applicant has risen. </t>
  </si>
  <si>
    <t>&lt; not from Jeff, but I liked Thalamus. Just be okay with it cutting you (or the interviewer) off abruptly at the official end of interview, laugh to yourself, and move on to your next interview link. It works out well because the timing runs right on schedule.</t>
  </si>
  <si>
    <t>Does Albany have a meet the residents/dinner the night before? &lt; same question but for UCI &lt; didn't see one for UCI</t>
  </si>
  <si>
    <t>Does anyone know why MUSC has 3 PGY-4 and 5 PGY-3? Also anyone get interview info yet? &lt; interview info is in an ERAS message, didn't get a phone notification just happened to notice it when I logged in for another reason &lt; thanks, why does this interview day seem unnecessarily long? &lt; because it is -_- &lt; wait did PC tell us which number we are on this schedule or no? &lt; second page of the schedule has a tiny box with that info, only saw it after printing</t>
  </si>
  <si>
    <t>&lt;friends, dont forget to sign the acknowledgement form and send to PC (instructions at end of 2nd page of Interview Info PDF). &lt; MVP, thanks for looking out&lt; thanks fam, i totally would've missed that. looks like we have a solid crew lined up for saturday &lt; yes seriously, the real MVP over here, Thanks!</t>
  </si>
  <si>
    <t xml:space="preserve">Wanna plug the swap page. Please go update this if you posted a swap in the past and you already got what you wanted. </t>
  </si>
  <si>
    <t>Who else is still waiting on correspondence from Vandy regarding R, WL, II? +7 &lt; (OP) does anyone know if there are still interview spots? &lt;seems like there's a few of us they just forgot about&lt;someone a few days ago got a random WL though &lt; yeah, so we are probably just sitting in the WL or reject limbo, either way, I take it as a rejection haha</t>
  </si>
  <si>
    <t>What do I do if there is a lawnmower going outside my house during interviews... &lt; stay on mute when you're not speaking; get a really great microphone or headset that can block out ambient noise &gt; Go fight them &lt; i would just mention it to the interviewers when you get into the breakout room and ask them to tell you if it is too loud/distracting (it's probably more annoying to you than to them). continuously muting/unmuting seems logistically annoying unless absolutely necessary. &lt; I had a similar problem. My apartment complex has noisy trash collection every morning. A headset with mic was cheap on amazon and solved this problem. &lt;do airpods cancel out noise?</t>
  </si>
  <si>
    <t>&lt; you probably already know this, but if you mute yourself you can hold down the space bar to mute only while holding. Much easier than clicking mute/unmute while on zoom &lt; i know you can do that while you are muted to unmute.. can you do this while unmuted to mute too? &lt; I don't think so...</t>
  </si>
  <si>
    <t>does anyone know if the utmb interview got filled &lt; nope! January 4 still has one spot</t>
  </si>
  <si>
    <t xml:space="preserve">Have people received ii from UTMB after they sent out all iis? I'm on their waitlist and haven't heard anything </t>
  </si>
  <si>
    <t>Just wanna plug the compliments page. this is the most entertaining thing in my life at the moment lol :'D &lt;+1</t>
  </si>
  <si>
    <t>MORE!! &lt; this. This tab should be our priority +2</t>
  </si>
  <si>
    <t>What are you guys doing about thank you notes, if you're interviewing with 10+ faculty. Should I just send on to PC/PD? What about the chair? &lt; Up to you, I don't think it makes an impact and there's no expectation to send. You can also send to PC to be forwarded to individuals &lt; i'm not doing any because in my mind the risk is greater than the reward. too much potential for sending to the wrong people, making typos, putting in wrong name of school, etc. when sending them to dozens of individual interviewers. and i don't think anybody will be like "oh i would have ranked them #1 except they didn't send a thank you." perhaps just a way to justify my laziness though lol +4</t>
  </si>
  <si>
    <t>Just curious, any1 here actually enjoy interviewing?&lt; i enjoy it if it's a half day or less +1 &lt; noooope definitely sweat through my suit every single time (one perk of zoom interviews lol) &lt; interviewing is stressful af +1 &lt; I have extrovert tendencies and generally love meeting people and having conversations but these are super exhausting! &lt; any1 tired of telling the same joke 50 times? &lt; no one has asked me to tell a joke yet! my humor is also very dry so I hope they dont haha &lt; i open with a joke. "hey, do you want to hear a joke." jkjk. i did complement some1's awesome mustache tho. not sure if they liked that. &lt; At least you didn't say "I mustache you a question" &lt; thats amazing, I have to try it next time LOL</t>
  </si>
  <si>
    <t>yes love it - super extrovert +1 &lt; u lucky, im an introvert pretending to be an extrovert +10&lt; i have liked in peson interviews hate zoom interviews +1</t>
  </si>
  <si>
    <t xml:space="preserve">putting in another plug for filling in the interview impressions tab, especially the schedule of the interview day and happy hour! would be very helpful to know if social hours are the day of, day before, etc. </t>
  </si>
  <si>
    <t>can someone touch on post-interview communications and "ranked to match" emails/phone calls, specifically when we should expect to hear these if we are ranked to match? &lt; discussed below. consensus from convo seems to be only a few programs do it, hard to say timing since can be anywhere from after interview or before rank list deadline, at the end of the day rank your list according to your own preference b/c that makes the most strategic sense. Also another piece from discussion is don't place too much faith in promises, you just never know. &lt;should we make a post-interview communications tab similar to the ones in prior years? &lt; yes</t>
  </si>
  <si>
    <t xml:space="preserve">ranked to match means nothing. optimistic applicants think it means they are in the top N where N is the number of spots in the program. reality, it means you are on the rank list so it’s possible you will match.  Besides, it’s against rules for programs to contact you soliciting responses. If they break those rules who knows what other rules you will be asked to bend in residency </t>
  </si>
  <si>
    <t>Random question, IDK if anyone would know this but has anyone heard of new ENT programs that may be popping up next year and starting 2022? Anyone know where I can find this information?</t>
  </si>
  <si>
    <t>mayo florida</t>
  </si>
  <si>
    <t>programs are interviewing more applicants than usual. Soap will be low single digits this year. &lt; many are not interviewing more than usual &lt; agree that it's highly program dependent on if they are interviewing more or not. it seems like a fairly even mix.</t>
  </si>
  <si>
    <t>if you seriously want to get rid of the CS exam volunteer for a FSMB, ACGME, or ACP committee. Then make dumping CS a priority. It won’t happen unless you make it happen. The ENT Dept has exactly zero say in this. They just have to fall in line w policy coming down from the med school and state medical board.</t>
  </si>
  <si>
    <t>is there data anyhere on which programs have had to fill spots through SOAP in recent years?&lt; the only one i can think of was Pitt a couple years ago &lt; dang really? that's surprising. did some digging and looks like last year KCU and Beaumont both had a spot&lt; in 2017 less applicants applied than spots available and there were 14 unfilled positions &lt; holy shit UW (seattle) had an unfilled spot in 2018 &lt; Duke and Miami also had unfilled spots &lt; 2017 was a fluke year where apps had decreased from discouraging methods implemented prior, and shouldn't be used to extrapolate anything now that we're back to the competitive norm. Last year there was a DO program with SOAP and a Boston MD program that started its first class after the match took place. Expect few to no SOAP options this year as is the norm &lt; 2017 had some top tier programs go unfilled. What happened? Did these programs just interview the same pool of top applicants and make a shallow rank list? Trying to figure out why a program like U Dub would have an unfilled position that year. &lt; UW and Pitt had the unfilled spots in 2018</t>
  </si>
  <si>
    <t>Just as a side note, my PD says that SOAP could be a whole new game this year due to interview hoarding. +1 &lt; sure but there are 300 extra applicants. &lt; Still if 20 schools with 60 spots interview the same 40 people, it's possible there will be more residency spots that fall through the cracks. Unlikely, but possible. &lt; interview hoarding will only make it harder for people to match away from home. I doubt it will lead to soap, most schools have double the home applicants:spots. &lt; Was at 6 interviews so far, and while there was overlap, wasn't too bad. I saw maybe 1-3 faces I recognized each. Then again, was pretty spread out in geography, 1 was in west coast, 1 was in midwest, and 4 in north east. I think interview hoarding may have a little effect, eg, at my home program 10 usually drop their interviews on any given year, whereas this year they didnt. Supposedly, this is 10 people who'd probably prefer to be elsewhere.&lt; I'm not sure i understand what you mean by 10 drop their interviews. Can you clarify? &lt; for ~40 people that were invited to our program for interviews about 10 of them would drop it in a normal year due to scheduling conflicts, etc. This suggests to me that there are about a quater of people give or take who didn't drop this year who would have ranked our program on the lower side. Top 20ish program.&lt; oh I see, same with my program. My mentor told me not to hold my breath on waitlist movement for the most part. &lt; yeah, kinda slow. I got off maybe 1 out of 8 so far LOL. seems like at least some movement tho from our tracker. &lt; Regarding interview hoarding, you can still attend X number of interviews and not see the same people, but programs could be still interviewing the same applicants over and over again. For example, you have 50 programs with 150 spots interviewing 120 applicants over and over again. Chances you see the same people over and over again is realitvely low. Still, I wouldn't hold my breath for successfully soaping lol</t>
  </si>
  <si>
    <t>what is the big deal. If you speak English you can pass cs . And you’ll need it before you can get a license. Just get it over with. &lt; The big deal is this test is completely unnecessary, provides no significant meaning for students, schools, or residency programs, and only increases our debt burden. Also what happens if you are in residency and don't pass? What will programs do? &lt; you'll just have to retake it. it has something like a 96% pass rate so i wouldn't worry too much about passing. why we have to pay $1300 to take a test that pretty much everyone passes is another question &lt; lol it literally used to be a test to assess English language competency for FMGs hoping to obtain a US medical license &lt; it takes months to schedule, you can't just retake it and in the interim would you be allowed to practice as a resident? It baffles me that programs aren't doing more to get rid of this pointless exam. The majority if not all of us are already evaluated on our clinical skills in medical school</t>
  </si>
  <si>
    <t>Did anyone see on Miami's applicant agreement that they are requiring us to take Step 2 CS within 8 months of testing resuming? Is that something that is going to be expected everywhere?? &lt; lol that's name and shame worthy &lt; ehh at least they're being upfront. I don't think everybody else is suddenly going to not require it, they'll just spring it on people more abruptly.</t>
  </si>
  <si>
    <t>For those who got OHSU...did you craft ing to their special guidelines? Trying to see if that may have explained my R &lt; where did you find those? do they require a program-specific paragraph?? &lt; I signaled and wrote specific paragraph in PS, then sent a letter of interest after the first "wave" of interviews came out. Got II about a week after letter</t>
  </si>
  <si>
    <t>&lt; No, didn't even know they had special guidelines &lt; same&lt; no, but their guidelines wouldn't have really changed my personal statement&lt;didnt get an II, but i think that has more to do with the fact that I didnt apply and less related to my PS &lt; ... okay&lt; why didn't you apply to ohsu&lt;dont want to live there</t>
  </si>
  <si>
    <t xml:space="preserve">Anyone interviewing at UNM tomorrow already been sent the link? I keep scanning my emails but can't seem to find it.&lt;yes, it was in the email the PC sent with the confirmation thank you and schedule </t>
  </si>
  <si>
    <t>What's the general dress code for these socials with residents? Would a blazer be acceptable? Don't want to wear the same thing to the interview and social&lt; as a lady, I went with a blouse/sweater, but no blazer</t>
  </si>
  <si>
    <t>They seem genuinely casual - plenty of tshirts seen around &lt; sweaters for days</t>
  </si>
  <si>
    <t>Is anybody else seeing basically the same group of people at all the interviews?&lt; yes haha i've been on 5 and i saw the same ppl at literally all of them &lt; i've been at a few and saw some overlap, but only 1-3 faces i recognize each &lt;are these at top tier programs? &lt; yeah, mostly, at least top 20ish. I do have a splatter of west, midwest, and north east programs tho</t>
  </si>
  <si>
    <t>why haven't any of you complimented me then +3 &lt; moreee compliments plz&lt; was NYU an episode of the bachelorette or an interview? &lt; the bachelorette</t>
  </si>
  <si>
    <t>any updates for interviews that have pimping and topics to review?&lt; haha i don't think this is a thing. if they do ask you an ent-related question it's to see how you think through a clinical process or function under pressure, not whether or not you get the right answer &lt; I would hope so too! I just anticipate the worst case scenario hehe</t>
  </si>
  <si>
    <t>Are there any "top tier" programs that are known for producing really competent surgeons? I feel like I keep hearing that hopkins, MEEI, stanford, etc don't give you a lot of autonomy or operative experience. &lt; Michigan &lt; UPMC &lt; Sinai, Jeff, Vandy&lt; ohio state, mayo clinic &lt;&lt; whatever program accepts me &lt; UW</t>
  </si>
  <si>
    <t>I've worked with ridiculously good surgeons who came out of stanford and MEEI...I don't think these blanket statements can be made</t>
  </si>
  <si>
    <t xml:space="preserve">Anyone who's interviewing at Tulane on 12/17 know the schedule? Thank you in advance :) </t>
  </si>
  <si>
    <t>I'm genuinely sad I don't get the chance to meet you all in person &lt; had a chance during one interview to have a 1 on 1 chat with coapplicant and it was so nice</t>
  </si>
  <si>
    <t>yup, I'm so impressed by so many of my coapplicants it's a shame we can't meet. &lt; ayo hop on slack, we can meet virtually!</t>
  </si>
  <si>
    <t>Whoever interviewed at NYU  with me on Saturday AM, y'all were the coolest group of people man I hope I end up coresidnets with one of you &lt; put this in compliments</t>
  </si>
  <si>
    <t>AM or PM? &lt; AM, edited &lt; heartbroken, was PM &lt; hahah I'm sure you're great too we just didn't meet! The AM group really clicked it was fun &lt; yo, I liked PM group too</t>
  </si>
  <si>
    <t>Is downstate doing a social for their interview this week? I didn't get anything wanna make sure I'm not just missing it &lt; yeah i'm curious about this too. haven't seen anything come through</t>
  </si>
  <si>
    <t>Anyone else mistakenly tried to sign into BMC social hour today. I'm such a butt face lol. Guess ill be drinking my wine all alone tonight</t>
  </si>
  <si>
    <t>that explains so much, I too shall have my wine in shame &lt; XD, pretty halarious imo</t>
  </si>
  <si>
    <t xml:space="preserve">y'all still don't know the difference between compliment and complement &lt;lmao just testing you &lt; applying for a compliment increase from otomatch, i'm not nyu boy &lt; imma start complimenting myself if you all dont add to the list &lt; I haven't heard any compliments yet, are these coming in personalized or in batches? &lt; slow trickle &lt; this is killing me. where is the tea? &lt; i thought programs talking about comple(i)ment increases were just talking about culture shift towards being more supportive </t>
  </si>
  <si>
    <t>who are you nyu boy &lt; someone tell me im pretty &lt; i like that the compliment tab is #2, clearly more important than interview impressions or dates +2 &lt; we need more compliments. dont be shy put some more +1</t>
  </si>
  <si>
    <t>MEEI II&lt; congrats! &lt; thank you! &lt; wowzas, congrats! &lt; just curious, off an offiicial waitlist or out of the blue? &lt; honestly so happy for you at this point. It's been so long since I've gotten an invite at this point i've forogtten how it feels and now im living vicarious through you guys</t>
  </si>
  <si>
    <t>Congrats!!!!! Also who cancelled MEEI lol</t>
  </si>
  <si>
    <t>this is probably a wild question, but for the wayne state dinner, are you supposed to eat the grubhub meal during the actual dinner?  &lt; Mine isn't here yet, so I am</t>
  </si>
  <si>
    <t>is anyone else stuck in the waiting room? +1</t>
  </si>
  <si>
    <r>
      <rPr>
        <color rgb="FF000000"/>
      </rPr>
      <t xml:space="preserve">"It May Be Too cLate to Avoid a Crisis in the Surgery Match This Year" interesting read.. Do you think we will experience the same thing? </t>
    </r>
    <r>
      <rPr>
        <color rgb="FF1155CC"/>
        <u/>
      </rPr>
      <t>https://www.facs.org/publications/bulletin-brief/120820/announcements#matchcrisis</t>
    </r>
    <r>
      <rPr>
        <color rgb="FF000000"/>
      </rPr>
      <t xml:space="preserve"> </t>
    </r>
  </si>
  <si>
    <t>Has anyone gotten the Wash U swag yet tho? &lt;nope +2 &lt; important to note not everyone can send swag/its just a perk thats greatly appreciated!!&lt; swag is an important part of my rank list. there are few things i wouldn't do for free swag</t>
  </si>
  <si>
    <t>When did GW go out??&lt;about an hour ago!&lt;=( &lt; was this a mass email?? or personal? &lt; it didn't seem personal but the email was sent by the PC asking for preference of AM or PM time for 1/12 &lt; did anyone not a home student get the invite??</t>
  </si>
  <si>
    <t>every other competitive specialty saw this coming in May. As maligned as signals are on this site, it’s a much better option than caping applications numbers. Application caps will just push people to cross apply to specialties they prefer less...though I guess that would benefit gen surg.</t>
  </si>
  <si>
    <r>
      <rPr>
        <rFont val="Georgia, &quot;Times New Roman&quot;, Times, serif"/>
        <color rgb="FF000000"/>
      </rPr>
      <t xml:space="preserve">"It May Be Too Late to Avoid a Crisis in the Surgery Match This Year" interesting read.. Do you think we will experience the same thing? </t>
    </r>
    <r>
      <rPr>
        <rFont val="Georgia, &quot;Times New Roman&quot;, Times, serif"/>
        <color rgb="FF1155CC"/>
        <u/>
      </rPr>
      <t>https://www.facs.org/publications/bulletin-brief/120820/announcements#matchcrisis</t>
    </r>
    <r>
      <rPr>
        <rFont val="Georgia, &quot;Times New Roman&quot;, Times, serif"/>
        <color rgb="FF000000"/>
      </rPr>
      <t xml:space="preserve"> </t>
    </r>
  </si>
  <si>
    <t xml:space="preserve"> &lt; Do not like their suggestion for rolling acceptances. Think there are probably better solutions to highlight haha&lt; Why do programs and people in charge act surprised? We need more foresight by those in charge of the process &lt; I could build a system to ensure that applicants could only hold 20 interviews at a time in a weekend. There just hasn't been interest in limiting applications yet, maybe this cycle will change things. &lt; The lack of interest lies in AAMC making $$$ according to my classmates. Idk though &lt; also because if someone doesnt match, they could technically sue the AAMC &lt; really? couldn't the AAMC just update their terms of service? it's not like anyone isn't using their system &lt; restraint of trade </t>
  </si>
  <si>
    <t xml:space="preserve">Anyone else crushin on some coapplicants? Some of y'all are mad cute and accomplished 😍😍 &lt; the hottest new dating app is OTOMATCH and its COVID FRIENDLY </t>
  </si>
  <si>
    <t>&lt; dont even get me started. Theres one who has been on 2 of my interviews and I'm just sayin I'm ready to propose smartie pants &lt; was literally just thinking this!&lt; can we start a tab for this &lt; smh hop on slack for this kind of salacious chit chat &lt; lol anyone else's undergrad have a "&lt;school&gt; crushes" twitter account where people would submit stuff like this&lt;Lmao Im for one person to be an intermediary and "match" people&lt; I'ma great match maker and am willing to sacrifice finding my own love to help you all find your love &lt; you're just trying to rig the election and take all of the cuties for yourself &lt; lmaoo I wish I was clever enought o think of that but alas, just a fool &lt; this is fuggly here, can I join in plz? &lt; yes i love fuglies :) yall hot too &lt; We found love in a hopeless place &lt; that song is 80% repeating that line and I'm upset about it &lt; PLEASE CAN WE SET UP A ANONYMOUS COMPLEMENT PAGE i really wanna tell someone how cute they are +1 ;) +1  &lt; we need it in this time of darkness!!! &lt; its set up. "Compliments" tab. Have at it &lt; I have half a mind to write stuff about myself lol. &lt; do it!! &lt; huh weird, I guess all the ladies crushing on me during interviews stopped using otomatch since that tab was created&lt;Me trying to get on that tab</t>
  </si>
  <si>
    <t>Anyone receive interview information from MUSC for this weekend yet?&lt; not yet, was expecting today</t>
  </si>
  <si>
    <t xml:space="preserve">Am I the only one that's thinking that programs with socials should be paying for our dinners </t>
  </si>
  <si>
    <t>I've heard a couple of PDs say that they're not allowed to use institution funds for this purpose unfortunately</t>
  </si>
  <si>
    <t>HOW DO YOU MAKE THALAMUS NOT FLIP YOUR FACE MY NOSE IS CROOKED WTF</t>
  </si>
  <si>
    <t>This comment is so relatable i love it&lt; there has to be a way. Bruh my nose takes a hard left turn I cant be inverting like that &lt; what programs are interviewing through thalamus?? &lt; anyone who doesn't use zoom deserves to be shamed &lt; I thought it was just me but that Thalamus camera is soooo bad haha &lt; hate to be te one to tell you this, but when you click "mirror" on zoom, you're the only one seeing the mirror image &lt; WHAT. &lt; frist of all how dare yu o &lt; the mirror on zoom makes sense though cuz you are seeng what you see in the mirror, which is normal for you, and other people are seeing what they would see looking directly at you, which is normal for them</t>
  </si>
  <si>
    <t>I know UNC is automaticaly interviewing everyone who applied research and clinical for both tracks. Is this true of other programs with research tracks? Wondering about Duke specifically. &lt; wondering the same thing about Miami&lt; applied to both tracks at meeamu and being interviewd for both tracks at meeamu &lt; what's meeamu lol &lt; wait they're really interviewing everyone who applied to both tracks? that seems like a big waste of resources lol, edit i read that again im retarded lol</t>
  </si>
  <si>
    <t>&lt; has anyone interviewing with UNC this saturday gotten the packet they said they were sending? &lt;I did, it was a goodie box no interview materials, i thought it was real cute of them &lt; oh lol, good to know, they made it sound really important</t>
  </si>
  <si>
    <t>has anyone gotten links/schedule for baylor on friday? and is there a pre-interview social &lt; didn't get one yet</t>
  </si>
  <si>
    <t>no pre-interview social</t>
  </si>
  <si>
    <t xml:space="preserve">No pre-interview social for BCM.  </t>
  </si>
  <si>
    <t>Anyone have any experience with interviews through Thalamus? &lt; i have a 2020 macbook air and the cpu required to run thalamus makes my laptop breathe like a fighter jet...i assume that's the kind of information you're looking for &lt; my schedule has different links for each interview and session, do you have to go back and individually click each to move from rooms? Does video set up look similar to zoom?&lt; so you don't care about the fighter jet cpu requirement...okay, interesting. i guess i'll tell you about that other stuff...when you click a link, another tab titled "Thalamus Video" opens up. at the end of each interview (which end on their own because there's a built in timer), you close that new tab and you're taken back to your schedule...depending on how long each interview is, there's a chance you'll be automatically logged out of your schedule page so be prepared to clickety clack back in..video setup is like omegle or chatroulette if you ever dabbled as I did...you have to resave your video and mic settings before each interview...it's pretty straightforward &lt; hopefully less unsolicited nudity than those sites have 👀</t>
  </si>
  <si>
    <t>&lt; i loled at this explanation +1 &lt; amazing explanation. also don't be surprised if your interviews run past the timer, this happened in several of my interviews at the end of the way and both I and the interviewer were confused at first &lt; lol at uncilicited nudity</t>
  </si>
  <si>
    <t>Does anyone know how many home students BU normally takes?&lt; I would guess 2-3 this year they have 8 home candidates according to the spreadsheet&lt; no program in the country is going to fill 3/4 spots with home students&lt; funny because they did exactly that for their 2022/23 class &lt; My PD mentioned they "will probably just rank our home students #1-#x." I didn't put too much stock in it since it felt a bit like a ploy to make me want to stay/rank them higher, but I do think multiple programs will try to match their own&lt; I figured &lt; man seems like this year it's going to be really tough to match away from home, unless some of the home students don't get ranked highly. I just don't see a scenario where if a school actually ranks their home students 1-8 that anyone outside has a shot at matching in to 4 spots &lt; my PD told us "the devil you know is better than the devil you don't" so she would rank us highly &lt; lol your PD sounds hilarious</t>
  </si>
  <si>
    <t xml:space="preserve">Are there even any programs with fewer applicants than spots 😭&lt; how do you even know that your home program likes you ? </t>
  </si>
  <si>
    <t>Has anyone sent a CV update to a program prior to your interview at that program? I have some interviews coming up and I've had some positive updates to my CV (pubs getting accepted).  I was hoping to send in the updates in case an interviewer wanted to talk about these projects and show that I have been productive since ERAS was submitted. Was your program receptive to this? &lt; i think it's probably better to mention it in person when someone asks you about your research &lt; +1 I was thinking the same thing. I think you'll have the oppurtunity too also, as many of the questions posed to me re: research was phrased generally: which of your projects do you find most interesting. Also, by this point, you got the II and you're very qualified in their eyes already for the spot &lt; i wouldn't send anything. i doubt there's anything that would increase your chances of getting ranked higher unless you added a first-author pub in NEJM or something</t>
  </si>
  <si>
    <t>&lt; props to you for getting papers accepted, so many journals say they're backed up with reviews due to COVID times right now</t>
  </si>
  <si>
    <t xml:space="preserve">Does the University of Arizona (Tucson) have a waitlist? I've seen a few cancellations </t>
  </si>
  <si>
    <t>Just curious, is there any way to get feedback on interview skills from places you interviewed? (I did do a mock interview and got feedback there, but was curious how I'm doing in actual day) &lt; OP here, my advisor said don't do it just in case ur curious lol. for anyone as uninformed as me&lt;to clarify - don't do mock interview or don't ask for feedback?</t>
  </si>
  <si>
    <t xml:space="preserve">Where did you do your mock interview? I need to get one and I don't know who or where &lt; I did with a faculty member I know, highly recommend. If none available, I think with a friend or family is still worth it &lt; our med school provided them. ask your dean or a mentor at your school  &lt; i did one with a friend who is applying into another specialty and it was very helpful for both of us. we just picked questions from the list of common Qs that has been posted on here. felt surprisingly realistic even with a friend. </t>
  </si>
  <si>
    <t>Dropped another 5, GL! &lt; mind saying which? &lt; LSU, UTMB, New Mexico, Louisville, UNLV &lt; I dropped Arkansas!</t>
  </si>
  <si>
    <t>I SWEAR I AM NOT CRYING, it is just my excessively bright lighting setup #virtualinterviewprobz (anyone else?) &lt;I get a headache from the lights after o.o &lt;+1</t>
  </si>
  <si>
    <t>I really be having horrible headaches at the end. Cant wear glasses cause of ring light so no glasses + bright light = huge headache &lt; well my entire face hurts to the point of drooling from controlling my facial expressions to a tee &lt;&lt; YES THE JAW PAIN IS REAL &lt; better then stu.. stu.. stuterring. Really had a hard time holding a sentence by the 9th interview room...&lt;That's all cognitive fatigue which is normal! It is what it is. &lt; ty for that! :) &lt; Would recommend 2 panel lights off to the side instead of the ring light!</t>
  </si>
  <si>
    <t>Is there an official/explicit waitlist for the following: Dartmouth, Mayo-Az, Jeff, Cedars Sinai? Or an explicit rejection? &lt; i've been ghosted by jeff and mayo-AZ, didn't apply to the others &lt; Ghosted by Mayo AZ and signaled...</t>
  </si>
  <si>
    <t>&lt; Ghosted by Jeff and signaled. ::shrug:: +3</t>
  </si>
  <si>
    <t>Any info on the Cedars interview for tomorrow? ie is there a social tonight or have people heard from them? Recently off WL so want to make sure I'm not out of the loop&lt;no social</t>
  </si>
  <si>
    <t>I say do both baby. you have got to SHOOT YOUR SHOT THIS YEAR BABY..SHOOT IT!</t>
  </si>
  <si>
    <t xml:space="preserve">I currently have two interviews scheduled on the same day, one ending at 11 and the other starting at 11. i know this is pushing it, but is this technically feasible? &gt; It might be. But honestly, i would rather be late for an interview and get to put it on my rank list than not have it at all &lt; depends. had one day with interviews not actually hard scheduled on zoom -- so everything went over. It's a bad look to be late though, so I woulnd't recommend pushing it. &gt; OP here, thanks for the advice. i don't have a ton of interviews so would prefer not to cancel. do you think its worth emailing the PCs to let them know of the situation? &lt; does the one in the morning end with a social room or Q&amp;A? if so it may be easier to dip out at 11 without anyone noticing &lt; haven't receieved the interview schedule yet so not sure&lt; gotcha. i think you should be fine doing both. i'd either email the PC once you get the schedule or just try to swing it and have an explanation ready if you are a couple minutes late&lt; I feel that that's super risky you could talk your opportunity at both spots &lt; Don't think it's that big of a deal. Most interviews seem to be ending on time in general &lt; most interviews also start 1-3 min late and often have introductory session for 30 min. do both. wouldn't email anyone until you get a schedule for sure &lt; oof this is a bummer but i wouldn't push it.. if you are late for an interview i think that looks pretty bad &lt; With virtual interviews, I think being a minute or two late doesnt necessarily mean youre irresponsible - could be technically difficulties etc &lt; also lol i would rather risk being late and looking bad at an interview or perhaps having a good excuse or getting lucky and having the timing work out then preemptively cancel it and lose it entirely&lt; +1 i'm skeptical of anyone who tries to convince you differently. it is in many peoples' best interest for you to drop, so they could give you bad advice on otomatch &lt; agreed, you have nothing to lose with your second interview. Maybe set up another computer if you can. &lt; lolll at people so suspicious of other people's motives. believe it or not i'm not trying to steal this person's interview at an unknown program on an unknown date. i have a situation like this with 30 min in between and i'm honestly worried about that since i've had some things run over, so finishing one and starting the next at the same time seems crazy to me. at the end of the day you should do what feels right to you. i do think that being late is a very bad look, and people talk to each other so i don't feel like the risk is limited to the program that starts at 11. &lt; OP here, thank you all for the advice! very much appreciated. i'll wait to see what the schedule looks like for both programs and then consider emailing PCs if needed. </t>
  </si>
  <si>
    <t>&lt;I think when you see your schedule and the end is just Q&amp;A or wrap up or something like that, just email the PC and tell them hey I need to leave a few min/sec earlier and just have a 5 min window just in case. I'm sure a program coordinator would be thrilled to help you fit in another interview. Really showcases your interest in that program ! &lt; Also agree on trying to fit both. Heard at least one other person did it. Just be mentally prepped that it'll be a bit tiring. About 20 interview rooms by the time the day is over.</t>
  </si>
  <si>
    <t>Just a plug that the PC at EVMS seems like the DOPEST PC ever &lt; +100 tbh they all seem so lovely! where do they find these people?? can't even imagine dealing with all these stressed out applicants/attendings and still being so kind lol</t>
  </si>
  <si>
    <t>I might need to cancel my EVMS interview and I don't want to just because of the PC</t>
  </si>
  <si>
    <t>Vermont II&lt; congrats! dropped this one earlier and hope it went to someone good &lt; Thank you so much!</t>
  </si>
  <si>
    <t>For people interviewing at Northwestern tomorrow, we have a social tonight right? I haven't received any kind of email about that yet...&lt;I switched dates but it was in an ERAS message from 2-3 weeks ago &lt; 6-8pm CT tonight &lt; check the ERAS message (for me it was 12/4) and they have attachments with schedule + zoom links &lt; thanks y'all!</t>
  </si>
  <si>
    <t>Anyone know if there is an event for Miami the night before the interview for this Saturday? &lt; or gotten links/schedule? &lt; nothing yet</t>
  </si>
  <si>
    <t>does anyone know what the deal is about UAB's interviews? Have people been getting rolling invites? Or was it all just in the first wave &lt; do you mean buffalo? &lt;Alabama. On the IV dates page it says the interviews are rolling&lt; roll tide</t>
  </si>
  <si>
    <t xml:space="preserve">just so you all know, the term “ranked to match” does not have a universally accepted definition. Lots of programs will use this I terchangable with ranked highly or at the top of our list.  Basically don’t trust what a program tells you as the truth. They definately don’t trust anything you tell them. </t>
  </si>
  <si>
    <t xml:space="preserve">Please be careful about adding posts. Add a new row to post and make sure that the cell is not being editted (greyed) when you post. </t>
  </si>
  <si>
    <r>
      <rPr>
        <rFont val="Arial"/>
        <color rgb="FF1155CC"/>
        <sz val="10.0"/>
        <u/>
      </rPr>
      <t xml:space="preserve">https://www.youtube.com/watch?v=kvgfgGmemdA. &gt; </t>
    </r>
    <r>
      <rPr>
        <rFont val="Arial"/>
        <color rgb="FF000000"/>
        <sz val="10.0"/>
        <u/>
      </rPr>
      <t>I think "Sunny" is what I'm most worried about. She could have been probably told she's ranked to match since shes #3 on a program that probably doesn't always get their top 2 picks and then bam, she doesn't match. Emphasizes that "ranked to match" can go south and also why canceling interviews could be a real problem</t>
    </r>
    <r>
      <rPr>
        <rFont val="Arial"/>
        <sz val="10.0"/>
      </rPr>
      <t xml:space="preserve"> &lt; true true but also take this example with a grain of salt-- they purposefully put someone there who doesn't match to explain how that happens. there is a big difference between someone not matching with a couple programs on their list vs. 15 programs on their list. &lt; I agree with you, but I think this example can still apply if you extrapolate it. True sunny has only 2 programs but her list is only 33% smaller than the Joseph and Latha. If you increase the number of applicants and number of programs, then 2-4 programs could still be impactful (that would be about 33% of the 10 II for example). Not great math and everything will depend but either way, things to consider &lt; ehh i would be careful about doing calculations like that. it's definitely not linear so i don't think you can extrapolate like this &lt; </t>
    </r>
    <r>
      <rPr>
        <rFont val="Arial"/>
        <color rgb="FF1155CC"/>
        <sz val="10.0"/>
        <u/>
      </rPr>
      <t>https://www.carms.ca/the-match/how-it-works/</t>
    </r>
    <r>
      <rPr>
        <rFont val="Arial"/>
        <sz val="10.0"/>
      </rPr>
      <t xml:space="preserve">  i think this one does a better job of describing how the system works (this is from the canadian match but the system is the same)
&lt; OP here. It's nice to know that my rank order list won't be the reason I go unmatched (assuming I rank every program where I interview. I think more applicants could benefit from this knowledge. If a program does tell an applicant they are "ranked to match," the applicant should know that they should still build their list based on applicant preference. This contact is usually a move by programs to get applicants to rank a program higher. This benefts programs, but doesn't really benefit or hurt the applicant. &lt; also there is (normally) no way for a program to know whether you ranked them high  or not, and it really doesn't matter except for some fucked up sense of pride &lt; Agreed. if a program tells you you are ranked to match, respond that you consider them highly (don't lie) but give them sort of a vague optimisim (unless they are truely you're number 1, then tell the truth) then hopefully go into match knowing that you can do no worse than them on your match list. it's a match violation if they demand to know where they rank. all that is legal is to voluntarily give up info, you can't coerce or manipulate. the only way you can hurt yourself is if you tell them you don't like them or act rude, they drop you down their rank list, and now you won't match there. technically, in a messed up way if a program tells you you're number 1 and you don't give them the same in return, and they get offended and drop you down, then you've hurt yourself. its pride and stupid, but i think PDs do pride themselves on getting thier applicants from high on their list vs applicants where we're often just happy we matched </t>
    </r>
  </si>
  <si>
    <t>Let's talk about the match. Theoretically if you are guaranteed "ranked to match" (5 spot program and ranked in the top 5 by that program) at a program, you will will match somewhere as long as you rank this program. It doesn't matter where this program is on your list. You will match. If this is the only program that ranks you in a position to match ( anywhere above their lowest ranked match), you will match there and your rank list doesn't matter much. Are there any flaws in this thinking? Even though the match process favors applicants, the applicant rank list only matters if they are ranked in a position to match by multiple programs. There is nothing an applicant can do (except not rank the program) that would prevent them from matching if they are a guranteed "rank to match." &lt; this is not quite right if I am understanding you correctly. even if you are initially only "ranked to match" by one program, many programs go beyond that number since their top applicants might go elsewhere. so if you were only ranked to match at one program, you would be guaranteed to match, but if any of the programs you ranked higher go beyond their "ranked to match" list (e.g. if they have 4 spots and ranked you 8th and their top 4 went elsewhere) then you can definitely still match there &lt; I think the OP is correct. This is why applicants should make a rank list based on their preference and not try to game the system. &lt; for OP, is your question whether you have a chance at matching at any of the programs you ranked higher, or whether you would somehow be at risk of not matching if you rank that program low? &lt; the only issue is you need to know are you ranked 1-5 or #6,7, or 8 because 1-5 guarantees it and 6-8 might 99% of the time make you match, but if 1-5 choose that program, then you don't match.</t>
  </si>
  <si>
    <t xml:space="preserve">&lt; OP, you are correct. If a program you ranked has 5 spots, and they rank you in their top 5, then you are GUARANTEED TO MATCH. Whether or not you match at that program is up to your rank list. The match works off of beggar's choice. The algorithm works such that it places applicants as high up their rank list as possible while moving down the schools' rank lists. Through multiple iterations, this maximizes happiness for applicants, while programs will get applicants that rank them highly. &lt; +1
&lt;There is no flaw in your thinking OP. Let's take an example. Let's say you rank 10 programs. Your last rank (Rank #10) has ranked you to match (Ranked you 5th and they have 5 spots). Another student (hypothetical bob) has ranked that program #1, but they are ranked 6th by the program. The matching algorithm will go through your entire list from 1 to 10. If you match somewhere else, hypothetical bob will match at the program you ranked last. If you are unable to match at programs 1 through 9, you will displace hypothetical bob and match at your 10th choice. When you consider the match process logically, there is no incentive to "game the system". Rank your programs in your personal order of preference and things will work out best. </t>
  </si>
  <si>
    <t>Curious, how many applicants from this class post/use this website? I'm sure there are people who browse, who comment occassional vs people who actively update stats page, impressions, ect? I'm just wondering since a lot of people are basing how they are feeling by comparing their II #'s, stats, impressions based on this site and I think there's maybe 100 unique people on this site actively posting. I would never make any conclusions based on &lt;20% of the applicants data. &lt; lol I'd say &gt;80% of applicants use this site easily</t>
  </si>
  <si>
    <t>sorry if this seems like a stupid question. but I have an interview at Henry ford/wayne state and I am just confused that there are three separate residency programs associated with these two health systems. is there any overlap at all? do we work with completely different people? very confused&lt;The programs are completely different. One is known as Wayne State. The other is known as Henry Ford. &lt; while I do appreciate the sass, would definitely love some more clarification&lt;Henry Ford has little affiliation with Wayne State more than medical students rotating there. It's not that you have multiple programs/residents at one place. Hope this helps&lt; so just to clarify they're at different hospitals? &lt; yes, different hospitals</t>
  </si>
  <si>
    <t>I'm interviewing at Wayne State but don't believe there is any overlap between the three based on the info packet they gave us. &lt; only overlap is Wayne State medical students rotate at both. Residents are at completely different clinincal sites &lt; yup, and the other henry ford is a DO residency iirc that's at a different site</t>
  </si>
  <si>
    <t>would people who have already done interviews be able to add info about the zoom socials / happy hours? would be very helpful to know timing of them! thanks!!</t>
  </si>
  <si>
    <t>anyone cancelling uconn or albany or miami or Kentucky or Nebraska &gt; maybe look at last years sheet and see if those kind of schools were canceled? might give you more hope unless they were on busy days&lt; they were but it doesn't look like anyone is this year&lt; yeah it might not be if the reasons for cancellations last year was travel issues. also I dont know the timing of this year vs last year. its true we're in december but we also applied 1 month later. maybe there will be more action in january/february compared to the action last year in december/january</t>
  </si>
  <si>
    <t>Considering people only need to cancel 1-2wks in advance, it wouldn't be weird for trickles to happen in Jan. Keep your hopes up! &lt; Love the optimism! &lt; i agree, i think there will be some movement later on once people get tired of doing interviews / start to feel more comfortable! &lt; The one thing that I don't know since I'm afaid to look, but what % of programs will have completed all their interview days by Dec 30? by January 15? by January 30? More trickles because of interview fatigue might be balanced by just more schools being done interviewing :( &lt; i still have hope! interviews are pushed back somewhat this year and there are definitely still a lot of dates in january, even if some schools are totally done by then.&lt; i still have a couple interviews i might cancel because they're on the same day and i know one's in the afternoon but the other hasn't sent out a schedule yet. good chance there will be a conflict</t>
  </si>
  <si>
    <t>Just curious, is anyone thinking of possibly cancelling UCLA? &lt; i'm thinking about it &lt; same, trying not to end up in LA for 5+ years even though UCLA seems great &lt; OP here, I appreciate the responses yall. helping keep that hope alive for sure. hope you guys end up at great places&lt; is LA a good city? got an interview here but literally have never been to california &lt; depends on what you're used to / what you want. I enjoyed living in LA but can be very polarizing as well&lt; i'm a liberal from texas and i just want to get out of the south tbh. i've never really lived in a big city</t>
  </si>
  <si>
    <t>&lt;</t>
  </si>
  <si>
    <t>Is it generic for an interviewer to say "we would be thrilled to have you come here" ? &lt; idk, hard to say. Heard it a few times so far. I think they geniunely mean what they say, ie, you'd be a pleasure to train, but whether it means you will rank highest, i don't think its a certainty &lt; I've gotten "I hope you rank us highly" and "you should come here" a few times but I don't think either of those means they'll rank me highly :(</t>
  </si>
  <si>
    <t>On that note, is something like "we think you would fit well here" also something not to put stake in &lt; Don't rank anyone based on comments they make to you. The match algorithm follows applicant preference so just rank where you want to be.</t>
  </si>
  <si>
    <t>interesting take from a PD on selecting residency applicants as a lower tier program: "even if I were a division 2 athletic school, I still would seek out similar characteristics for basketball players that would compel me to pursue for a Michael Jordan." i cant say i blame this PD. it's a buyers market and programs can have their pick of elite when there's 500+ applicants vying for limited seats &lt; I don't know why people ever assume stuff like this. No one is sitting around as a PD with a completed MD and residency and saying "yeah, I'm low tier and we want low tier applicants because my institute is smaller or less well known or in the middle of the country." &lt; while I don't think PDs look for "low tier" applicants, I also think they are realistic and they probably look beyond just the "high tier" students, since they know they will probably pass up their program for one with a better reputation. with so many excellent applicants, they probably do more work to find students who would be a better fit for their program aside from the cookie cutter idea of "high tier"&lt; I think this is thinking from the perspective of us applicants to make us feel better about the 80/20 rule potentially extending into match lists too. I think PDs will rank the top tier applicants that they interview as high as possible, even if they might not come. they rather one of them slip down and match there or they might even be betting that they could impress them to come. and on the flip side, if they don't get their 1-10 choices, then they just get the same "lower" tier applicants at spots 11-20 on the match list and they have a larger number to match.</t>
  </si>
  <si>
    <t>&lt;I'm a late first-round pick I think and didn't get interviews to any of the programs that normally interview second round picks&lt; i'm more of a tom brady going in the 6th round, programs just don't know how good i am yet &lt; I probably have the same chances matching as getting drafted in either basketball or football &lt; Im going to walk into my interview with the PD and tell them that ranking me to match will be the best goddamn decision this program has ever made. &lt; we're all just falling in the draft &lt; what is a "low tier applicant"? are you just referring to where they went to school?&lt;i think OP meant how they look. like if they're attractive or not</t>
  </si>
  <si>
    <t>How intensely have y'all been grilled on your research? I've gotten just general "tell me about xyz project" and probing my thoughts on it, but has anyone gotten asked in depth questions about their methods/stats analyses?&lt;I've gotten heads up about faculty/programs that famously will ask it if I'm interested in their program (general knowledge)&lt; i was grilled on the results/limitations of one paper that an attending was specifically interested in &lt; which programs? second post&lt; i'd rather not say to protect anonymity but it was not a research heavy institution so i was surprised &lt; I had someone ask me a very specific question about a protocol in a study I did. Luckily, I had reviewed that paper immediately before the interview but it definitely caught me off guard</t>
  </si>
  <si>
    <t>yes &lt; yikes, I've only been asked broadly, "tell me some research you've been involved in.' no grilling or specific questions &lt; It happens. Dont put something on ERAS if you aren't prepared to discuss it in depth</t>
  </si>
  <si>
    <t>have all research track programs sent out II already? i see announcements in the chat/IV dates tabs for all of them but most in the chat didn't specify</t>
  </si>
  <si>
    <t>&lt;they all did. Fellow research-track focused applicant&lt; are there any research tracks other than Colorado that explicitly want you to do basic science or translational research? &lt; Iowa? &lt;&lt; Penn State</t>
  </si>
  <si>
    <t>is it a bad sign if a program has only been accredited for 2 years? i'm not totally sure what this means for their training</t>
  </si>
  <si>
    <t>I mean... its a new program. And likely a small program. They are accredited, so they meet the minimum requirement of being an ENT program. You will graduate and be able to practice ENT. Chances are you will NOT have multiple attendings in all subspecialties, but that goes back to new programs likely being small programs. (and a program like BI would break those rules anyway).  &lt; Florida seems to have had a residency for more than two years even though it was accredited recently, based on their number of residents</t>
  </si>
  <si>
    <t>so all that stuff about Iowa's new chair was a straight-up hoax? &lt; yep&lt; is it true that it is top-heavy? &lt; their resident presentation on the email kind of addressed that. according to the resident that reputation is outdated&lt;It saddens me that someone out here would straight up lie. I thought we all did a good job of self-moderating &lt; that resident video was pure class</t>
  </si>
  <si>
    <t xml:space="preserve">I immediately get anxiety when I see bold text on otomatch </t>
  </si>
  <si>
    <t>Do we think that some of these bigger schools with LOTS of ENT applicants will fill their respective residency programs with only home students this cycle? Trying to figure out if I should even have hope this cycle at these programs with 6-10 home students &lt;its definitely a possibility &lt; i think, with nothing to support my claim but some logic, that most programs, not all will fill more htan half of their seats from home students. I dont think that a 5 person program will take all 5 from home, but i think 2-3 it a strong likelihood. Smaller programs with 1-3 spots may fill all their seats from home students, unless home students have a reason to leave. &lt; At a top program with 6+ people applying, PD said the program would be open to max 3 of us staying if we wanted to</t>
  </si>
  <si>
    <t>I heard that it looks really bad if a program takes only home students. I'm willin to bet there will be some movement&lt;proof of this? Seems ridiculous &lt;home candidates are the most vetted applicants &lt; mentioned this previously, but at least at my program, they made a point that they like diversity in the program, including people from various programs, even with covid. Top 20 program.&lt;that's tough I want to stay home &lt; same, but just a matter of fact for us. usually half goes to away, half goes to home&lt; so what happens with 3 or 5 &lt; spoke to my PD at a top 10 program about this last year. They basically said that the system is too hard to game, and therefore they dont even try. AKA if they like all 6 home students they will rank all 6 of them highly. They arent going to artificially decrease the rank of students that they like just to avoid matching only home students. There are too many variables (for example how many of the home students actually want to stay) and its silly to decrease the rank of students that you actually like. At the end of the day youre going to work with these people for 5+ years. If want them, you want them. Simple as that. &gt; come from a top program with lots of home applicants. PD said the same thing. if they like home applicants they're going to keep them. doesn't matter if it fills &gt;50-75% of the spots. usually its not a great look but this year, all cards off the table&lt; +1</t>
  </si>
  <si>
    <t xml:space="preserve">UW rejection via ERAS +14 &lt; wisconsin or washington or wustl? &lt; Washington &lt; y'know, I've been rejected by all 3 +1 </t>
  </si>
  <si>
    <t>&lt;someone really followed webster's definition for "advise" FAR too closely &gt; ? &lt; we "regret to advise you..." &lt; bleh so stiff &lt;+1</t>
  </si>
  <si>
    <t>What would you guys say a "good" amount of interviews now is?&lt; 10-15 &lt; what about the average majority of us at 7-9? How should we be feeling lol (especially if they're all high-mid tier?)&lt; there's still a good chance you will match at that number. i would really try to convice your home program you want to stay, as this could increase your chances &lt; unfortunately home program has twice as many people applying as spots so we're all trying believe me &lt; i think something that may help everyone is to look at the percent matched vs interview number chart and see that although theres a 70% match rate, it stratifies by interview number. Don't look at the raw numbers becuase those will be different but look at the distribution. if you fall somewhere in the middle with # of ii this year, compare that to last year and you'll see the match %. if you're towards the top or bottom then look at that part. no one can tell anyone what's a good number or not.</t>
  </si>
  <si>
    <t xml:space="preserve">so if we're sitting at 6 interviews (two top/top-mid tier; rest mid/low-mid) are we pretty much home or bust? I'd assume my top three will be super super unlikely &lt; So this is all mind games right because we're basing how likely we'd be to match at our top 3-5 based on how many interviews we got. But I'm telling myself that if some of my 6-9 interviews are top tier then I'm a mid-top tier applicant and there were just things in my app that appealed less to more programs than others in my same tier. But programs will not know this, they won't know that we have fewer interviews and by that metric are "less competitive." So i'm really trying to psych myself up by telling myself the schools I have are good and that we just need to be really confident that they will think we are very competitive and want us more &lt; can you give me a pep talk like that one before all my interviews. definitely need a hit of that confidence!  &lt; You are qualified for any of these programs if you got the II's. Go into the interivew and confidently kick some butt. You are relatively close to matching at one of thse programs if you made it this far. Own the interview and show them that you are the best applicant for the job. At this point, the programs wants to know if you are somebody they could train and work with for the next 5 years. Let your personality show. Ignore your sense of imposter syndrome; you are qualified and capable of matching at any program interviewing you. Remember that.   </t>
  </si>
  <si>
    <t xml:space="preserve">Liking this bit of movement. Instead of "trickle tuesday", "movement mondays"? &lt; people that have seen movement, any where you think LOIs have impacted? Mine haven't done much&lt;I had two advocates. One sent me an II within days, the other I've yet to hear from. </t>
  </si>
  <si>
    <t>any thoughts on the advantage of training at a program with hospital-based versus service based rotations? &lt; You get more variety. Can do ears once a week instead of 2 months and done. Pros and cons to both. Can get real good real fast with service-based, but then there is tume for you to become rusty</t>
  </si>
  <si>
    <t>What's it like interviewing at your home program? Anyone think of good questions you dont actually know the answer to &lt; it's nice seeing friendly faces. you can always ask about their opinions / career trajectory since you already know a lot about the program &gt; can you elaborate on this? &lt; e.g. asking them about how they chose where they went to residency, fellowship, what they like about the program, etc. &lt; Mine was hardly an interview. When you've known everyone interviewing you for years, it becomes a hang out. No clue if the interview even matters for home students since they've written your letters and aren't learning anything new from you.</t>
  </si>
  <si>
    <t>Iowa Research WL &lt;what is up with this message is this is a real waitlist? &lt; yah the wording was a little strange, cause it starts off like a rejection, but ends like a waitlist lol &lt;definitely strangest message I've received so far</t>
  </si>
  <si>
    <t xml:space="preserve">&lt; FYI the people who got the Iowa Research II have until end of day tomorrow 12/8 to respond, so if there's WL movement you'd likely see it after that time point &lt;thanks for letting us know! </t>
  </si>
  <si>
    <t xml:space="preserve">What's a good amount of interviews to have right now? &lt; 1 &lt; &gt; 1 &lt; lol no such thing as a good number. esp not this year. too many differences between this year and previous years to compare between applicant number, virtual interviews, less trickle, more hoarding, no aways, and signals. not to mention everything is compressed time wise by a month. i think all the match data this year is going to look very different and will be a 1-off year, unless covid continues and affects next year too. </t>
  </si>
  <si>
    <t>Has anyone interviewing at UTMB tomorrow received any info on the schedule? &lt; Emailed earlier and was told that it would be sent this afternoon</t>
  </si>
  <si>
    <t>is it on thalamus?  &lt; Yeah but it says "Please note that this is a tentative schedule. The final schedules will be sent out a few days prior to your interview day and times may slightly vary from this tentative schedule" , so I wasn't sure if there was any updated info</t>
  </si>
  <si>
    <t xml:space="preserve">emory info night dress code for tonight? &lt; it looks its webinar style so im wearing my usual pandemic garbage couture &lt; this was hilarious thank you </t>
  </si>
  <si>
    <t>Iowa Research track + 11</t>
  </si>
  <si>
    <t>eras? &lt; yes&lt; what's the date for this? &lt; do they only interview each applicant for one track or can you get both? &lt; their website says you can apply both but will only get interviewed for one&lt;Can you link to where it says that? &lt;whoops sorry it wasn't on their website, it was in the message they sent after applying to the research track inviting you to submit the secondary: "We offer two positions each year in this track and three positions are offered in the 5-year clinical track program.  You may apply to one or both programs but will be interviewed for only one track." &lt; anyone know approx how many interviewed each clinical/residency interview day? &lt; 60 total interviewees split between the days&lt;Damn, isn't that too many?&lt; 60 total for all 5 positions. idk how it's split up between clinical and research &lt; I think it's 40 for 3 clinical and 20 for 2 research</t>
  </si>
  <si>
    <t>think this was already asked but is anyone interviewing at OSU tomorrow afternoon and unsure which is the interview link and which is the lunch link? &lt; I just clicked on each and it says so in the "waiting room" - if we're in the afternoon, we start the day with lunch right?&lt;yup! i think we log on at 11:30 EST and then switch links at 12:30 but please correct me if im wrong! &lt; that sounds right to me!</t>
  </si>
  <si>
    <t xml:space="preserve">Out of curiosity, anyone know why Yale has 4 PGY4s and 3 residents in every other PGY year? </t>
  </si>
  <si>
    <t>Does anyone with an interview at MUSC have a sense of the actual timing the interview? ERAS says all day but without start and end times.&lt; got an email saying the interview day will be from 9am to 4pm, more details to come tomorrow for people interviewing this saturday &lt; thank you</t>
  </si>
  <si>
    <t>OHSU rejection via ERAS, sent signal&lt;+6, i had pretty significant ties too :( &lt; i'm so sorry :( this process is brutal...&lt; how many people signaling did get a II. i felt like this was one of the few programs that used signals but maybe i'm wrong&lt;signals hurt weaker applicants even more&lt;what&lt; agree, signals will help strong applicants get places they're "overqualified" for and without ties. A weaker application will just net a WL or rejection upon closer look. &lt; As a very average applicant, for what that's worth, I liked the signals but think interview caps can remediate this. &lt; I don't see how interview caps will remedy the situation of too many applicants/spots ratio. It will actually just leave people unmatched with higher numbers of IIs. &lt; so what you're saying is that programs will be more likely to highly rank people who sent them signals? &lt; I'm sure there's some subconscious bias even though OPDO recommended their use for only preII. The primary problem is that there are ~200 more applicants than spots. This leads to the bimodal IV distribution and all the subsequent problems.</t>
  </si>
  <si>
    <t>i just don't see how signals won't be used for ranking. i know thats not their intention and OPDO "rules" but if you're a PD and you're trying to fill your last spot with two similar candidates, i feel like the signaled one will def be picked. Maybe some PD's will blind themselves, but idk. Just like applicants want all the info about match results, other applicant stats, possible interview questions, i think PD's want all the information too and signals will be one of htem. idk</t>
  </si>
  <si>
    <t>OHSU L +5</t>
  </si>
  <si>
    <t>OSHU WL via ERAS +3, what took so long</t>
  </si>
  <si>
    <t>Did anyone get confirmation from Stanford that they got that form they wanted us to sign?</t>
  </si>
  <si>
    <t>anyone else on the minnesota waitlist also get invited to the "virtual showcases"? sort of confused &gt; i didnt &gt; I did. Big ole pump fake seeing an email from them while on WL &lt; I got this and then got off the waitlist, so I think it's a good sign!  (+1)</t>
  </si>
  <si>
    <t>Yes I did too. Not sure what was going on here. Was hoping they made a mistake and actually were about to send an II or something &gt; I got one as well. Seems odd that they would be leading us on so much...</t>
  </si>
  <si>
    <t>Question about BostonU's program: Looks like the chief class has 4 residents but all the following classes have only 3. Why the shrinkage?</t>
  </si>
  <si>
    <t>If I applied to both the research and clinical tracks at a program but actually prefer the clinical track, how do I nicely convey that without sounding like I dislike research, if they ask which I prefer?&lt; say "i applied to both because i would do either one for the opportunity to train here, but i have to rank one first and i've thought a lot about that. i think i would choose clinical for xyz reasons" &lt; Just be honest. If they rank you separately for each, they'll take your interests into account. And obviously if you hate research you don't want to be stuck wasting a year on it</t>
  </si>
  <si>
    <t>Faculty here:  ENT was early match using SF Match back when I matched almost 20 years ago.  Not sure when or why it changed.  We had to have our rank lists in early to mid-December and we found out where we matched early January.  Those not matching could still interview and rank back-up programs for the regular match.  Basically, you dual applied and scheduled your back-up interviews for Jan/Feb and cancelled those if you matched.   SF Match is still around but only Ophthalmology and some plastics use it for residency.  It is used for a lot of fellowships</t>
  </si>
  <si>
    <t>What if ENT match did an early decision pre-match? I did early decision for undergrad and it was one of my best career decisions. By the time people apply to residency, many applicants have reasons beyond their academic pursuits to be in a particular place. I know several people that want to stay at their home institution, and the faculty similarly want them to stay, but they're going on 15+ interviews anyway just in case. If these people actually end up staying at their home institution, this is basically 15+ wasted interviews, wasted time for both applicants and programs. With away rotations (once they return), people and schools can be sure of their decisions for one another. People could apply to a single school saying "accept me early pls!" And perhaps there could be a limit saying schools can only fill 1/2 of spots via early decision. Once accepted, schools can reduce interview spots accordingly, and there will be fewer applicants floating around for the traditional application cycle. Much less uncertainty this way, and possibly not much more work once the system is in place. Any thoughts? I understand this would be difficult for couples matching unless all specialties do the same, but you gotta start somewhere.</t>
  </si>
  <si>
    <t>Ent used to do that...it was called the early match. Down side was you had to be all in on ENT and couples matching was not possible. There were about the same number of applicants relative to spots &lt; imagine early matching to your signals. id love that.</t>
  </si>
  <si>
    <t>we definitely need application or interview caps if things stay virtual. i scheduled 28 interviews with no conflicts (cancelled 9 anyways) and have run into the same group of people over and over.&lt; +1 &lt; interview caps for sure</t>
  </si>
  <si>
    <t>Got off the Wisconsin waitlist, and then passed it on due to time constraints. GL! There are some trickles!&lt; MCW or U Wisconsin? +1 &lt; U of W &lt; UW's last day is today. Pretty sure these are for MCW. &lt; apologies, yes MCW</t>
  </si>
  <si>
    <t>Wisconsin finished interviewing today I thought? &gt; there's a 1/15 Wisco date -- I believe this is for MCW and not UWisc. The same thing happened to me (offered 1/15 but could not accept due to a conflict) - I hope someone else can take the spot!&lt; where you on an official waitlist?&lt; i hope so too, i'm on the MCW waitlist and hoping to get off! &lt;Yes, there was an official waitlist&lt; do you know what the time is for their 1/15 slot?  9 CST</t>
  </si>
  <si>
    <t xml:space="preserve">Did Baylor send out rejections? I haven't heard anything from them. </t>
  </si>
  <si>
    <t>No they haven't. Unclear if you're on a WL or not &lt;--Thanks for letting me know!</t>
  </si>
  <si>
    <t>What to include in an email for cancelling interviews? Is there a right protocol for how early interview cancellations should be sent out? &lt; I would say cancel it as soon as you realize you want to. I would probably thank them for the opportunity to interview at their program, but "I regret that I will not be able to attend my interview, and wanted to inform you as soon as I was able to, so another appllicant may have that spot. I wish you the best" or something like that  &lt; make sure you add "I know someone who would be perfect for this" and then tell them about me ;) +2 &lt; yes all my anonymous animal friends will be amazing otolaryngologists</t>
  </si>
  <si>
    <t xml:space="preserve">Anybody know if the Utah interview is all day or a half day? On their WL and got the UAMS WL so trying to figure out how to maximize my chances of getting lucky &lt; contact the PCs! They may be able to work something out for you &lt; def take the UAMS interview, and deal with the Utah one if the WL moves. bird in the hand and such. &lt; I wouldn't think about it too much. It's hard to maximize chances for two WLs. &lt; ooh i think i misinterpreted that, I thought they had gotten off of the UAMS waitlist. yeah if you are waiting on both, agree that you can't do much at this point. </t>
  </si>
  <si>
    <t>On 5 waitlists, will I get off of one? Stay tuned, and come back for more, right here, on the Match games&lt; I'm a reapplicant, last year I was on 20 waitlists and got off 1 so your mileage may vary&lt; jeez thats brutal I am sorry. The whole process makes no sense lol I think half of it is luck of the draw on who in the program reads your app&lt;damn 20 WL's? how many IIs? &lt; 8 lmao &lt;wowza that sucks, i'm sorry it didn't work out for you :( how is it going this year? &lt; Terrible, 3 II, 3WL. Thankfullly, dual applied and am doing very well in backup specialty so am just excited to have a job next year. &lt; ugh i'm so sorry. i wish i could say something more helpful than that. it sucks to work so hard and then get overlooked due to this shitshow of a year. congrats on doing well in your dual apps, and fingers crossed for your ENT interviews.</t>
  </si>
  <si>
    <t>&lt;On the WL at a top-tier, top choice. Will I get off? Stay tuned&lt;on a WL, will i get off? no&lt; nothing beats the thrill of knowing they kinda liked you, almost enough to interview you, but just not as much as the others &lt; So close, yet so far away.. Gosh I feel this&lt; was on 5 waitlists, haven't sent any loi's but got off 1, stay tuned &lt; got off 2 WL so far, 1 of which is a top 10. there's hope fam! best of luck</t>
  </si>
  <si>
    <t>Arkansas WL +23</t>
  </si>
  <si>
    <t xml:space="preserve">&lt;did everyone get this?&lt; sounds like it. Does anyone think there will be much WL movement this year or are they pretty much a nice way to tell you no thanks&lt;got a reject after loi&lt; got a reject after a LOI and signal lol&lt;&lt; ouch, appreciated the closed loop at least&lt; can any program justify a 20+ person waitlist this year? &lt; If anything, I think all programs can justify a 20+ person waitlist this year. The matching uncertainty runs both directions. &lt;got WL after signal and LOI. </t>
  </si>
  <si>
    <t>Vanderbilt WL this AM (previously no contact)&lt;still in limbo +2, wonder if they just forgot about us&lt; i think the WL is going out in waves?? i got my WL email last week&lt;makes one wonder why they are going in waves though</t>
  </si>
  <si>
    <t>Probably narrowing down until their last seat?&lt;Interview seat? I agree... &lt; i dont get it...if your spots are filled up why would you add more to the WL?&lt;especially one that won't move lol&lt;I am theorizing that the small number that hasn't heard anything is on some sort of short list, either awaiting the small movement or awaiting fulfillment of a final spot or two still leftover</t>
  </si>
  <si>
    <t xml:space="preserve">WOW...assuming the numbers are consistent across interview time slots, albany is interviewing a boatload. &lt; approx how many? &lt;(OP) Nevermind I misunderstood the email. </t>
  </si>
  <si>
    <t xml:space="preserve">Just cancelled Penn State, Loma Linda, and UT Houston, Just cancelled Baylor! For date in Jan? </t>
  </si>
  <si>
    <t>Also related - does the quality of the waitlist tell us anything? i would imagine if it was people dropping their 25th program we would see a lot more lower tier schools vs if it was scheduling issues like last year maybe they would be less lower tier comparatively? Know its early, but the list above suggests more lower tier schools &lt; I think this is probably true. The program I'm in that said no drops this year is top program.&lt; this year any place that takes me is top tier! &lt; got off the waitlist at MUSC so possible</t>
  </si>
  <si>
    <t>Is everyone experiencing the same thing (no real waitlist or trickles)...I am sitting at 6 and was banking on like two more from WL or trickles but have as yet gotten none of that. I was all first waves I suppose :(&lt;Trickle is gonna be super slow this yr &lt; i am in the exact same boat.. hoping for both of us that it starts to move a little &lt; PD at my program said not too many people dropping the program's interviews. Instead of usual 10 people dropped, now no drops. Still thinking there may be a little movement based on the list above. As for me, also going to drop a few more this week. At the end, I'll probably have dropped from 25 to 18. &lt; I feel like people have traditionally dropped from 20+ down to ~15 given time and travel constraints so with this year going virtual, most people can swing going on ~18-20 interviews so the waitlists definitely won't move as much this year :/ &lt; how much will it matter that people with 20+ II are not dropping down to 15? At the end, they will still only match at one program, so they would not decrease the number of available spots by a disproportionate amount. Would this just mean that this year, instead of the median no. of ranked programs for matched applicants being 13, it would be lower at 7-8? &lt; Yes, most likely. Especially because there are so many applicants. End of the day, hoarders, this year, are not negatively affecting match rates. It would take an insane amount of hoarding by applicants + top-applicant hoarding by schools of all tiers for that to happen. The only thing that changes with a hoarder not hoarding is theoretically making a more optimal match by having someone more interested in a school get an interview there, but then they would have to match there for it to matter, which could then kick someone else who had originally gotten an interview at that school, and wants to go there, out. The rank list still takes into account optimizing the process. So while there would be some winners and losers by people with 20+ people dropping interviews, the overall system is fine. That's the big breakdown of this ethical dilemma of hoarders needing to drop interviews. Yes, I agree, drop schools you don't want to go to, but there is no real negative effect so far as i can see.&lt; good analysis. also wondering if hoarders gonna hoard, and assume they get ranked highly by all programs, it might cause a little bit more uncertainty for those programs where hoarders did not match. doesn't really affect applicants much because the #5 applicant will match vs that applicant being #1 if 4 hoarders gave up that interview. i guess it would really only hurt the person who didn't get an interview because of hoarding who would have really impressed at interviews and ranked highly. which we all believe we would. i would be interested to know how many people match at programs they were originally waitlisted (sure it is nonzero) &lt; Right, exactly my point. All programs will likely match just fine, but many will match lower on their list. So someone who gets off a waitlist could be ranked highly, but then they kick someone else off hte list. So there would be winners and losers. But the match rate does not change. People dropping interviews is not the solution to improving the chance of matching at a systems level this year. Your chances of matching may go up or even down if someone drops an interview. Dropping an interview just adds an element of "crapshoot" to this crapshoot. I get it though, people with fewer interviews want to feel safer. It makes sense.</t>
  </si>
  <si>
    <t>Real question is in years prior how+ much of trickle was because applicants with 20+ interviews were cancelling vs people not being able to attend interviews due to logistics and travel? My guess was that it was the latter which this year isn't an issue with the virtual nature of interviews. Plus I think people are probably more relunctant to let go of interviews given the nature of this year and the perceived conception of how it might be harder to match in this COVID year/with 600+ applicants&lt; completely agree with all of this. i was able to schedule 26 interviews surpisingly without any conflicts. it falls totally on my internal conscious to cancel some, and i have to admit every single one i drop is difficult knowing that the match rate is projected to be so low&lt;same boat. had interviews on east coast one day in pm then on west coast next day at am. would not have been possible last year. plus i was a little tired but honestly can't imagine that would compare with flying, sleeping in a hotel, eating not at home, etc &lt; the match rate is going to be much lower for the people sitting at fewer interviews waiting for trickle than it is for people sitting at 20+...just saying, a little perspective wouldn't hurt&lt; i agree that's why i'm trying to drop some. i'm just saying it's hard to drop when there's not a conflict and they are programs you're actually interested in &lt; yeah, thats really hard. Don't know what I would do in that situation. Much easier to drop of course for those programs not interested in. &lt; hard to balance that with well would i rather go unmatched or match at a place im not as interested about. think its a little bs that its up to the applicants to abandon self interest for the sake of the entire group. should be things in place to help alleviate this. whether its interview caps, more spots, etc idk but still&lt; exactly. as someone with over 20 interviews all at places i would want to train at, i still recognize that i don't need this many to match (god willing) and wish there was an interview cap so i didn't have to make this decision of which ones to drop &lt; I think tho there is some self-benefit to drop. E.g., for me im already so tired after 5 interviews. Also, now I have the choice to drop the geographies not as much interested in.&lt; good point. another problem for me was that the 3-4 i would've dropped were the first interviews of the season and i did them before all programs had released invites, and i didn't want to drop anything until i knew what i had +2&lt;I'm gonna give a hot take for a quick sec...if you NEED 20+ interviews to match I'm skeptical what kind of person you are in real life. &lt; not OP and don't have 20+ IIs but I think this is unfair. Many of us are the "kind of person" who dedicated a lot of time and emotional energy into this field, and in a year where there's not clear info and with almost 2 applicants for every available spot, I don't think it's a stretch to empathize with someone with 20+ who has to ask themselves "am I going to kick myself and regret this later if I dropped interviews and then didn't match?" no matter how unlikely that is &lt; 100% agree with this. anyone with 20+ interviews is not getting there without hardwork and im sure they are grateful. im kinda skeptical of the people demanding others to let go of their interviews. or even people saying im going to match no matter what and lets just cancel these &lt; I don't know how people are going to deal with the Zoom fatigue! I went on 15 interviews for my backup (advanced &amp; prelims) and am totally exhausted. Really going to need winter break to rest up.</t>
  </si>
  <si>
    <t>Is everyone experiencing the same thing (no real waitlist or trickles)...I am sitting at 6 and was banking on like two more from WL or trickles but have as yet gotten none of that. I was all first waves I suppose :(&lt;Trickle is gonna be super slow this yr &lt; i am in the exact same boat.. hoping for both of us that it starts to move a little &lt; PD at my program said not too many people dropping the program's interviews. Instead of usual 10 people dropped, now no drops. Still thinking there may be a little movement based on the list above. As for me, also going to drop a few more this week. At the end, I'll probably have dropped from 25 to 18. &lt; I feel like people have traditionally dropped from 20+ down to ~15 given time and travel constraints so with this year going virtual, most people can swing going on ~18-20 interviews so the waitlists definitely won't move as much this year :/ &lt; how much will it matter that people with 20+ II are not dropping down to 15? At the end, they will still only match at one program, so they would not decrease the number of available spots by a disproportionate amount. Would this just mean that this year, instead of the median no. of ranked programs for matched applicants being 13, it would be lower at 7-8? &lt; Yes, most likely. Especially because there are so many applicants. End of the day, hoarders, this year, are not negatively affecting match rates. It would take an insane amount of hoarding by applicants + top-applicant hoarding by schools of all tiers for that to happen. The only thing that changes with a hoarder not hoarding is theoretically making a more optimal match by having someone more interested in a school get an interview there, but then they would have to match there for it to matter, which could then kick someone else who had originally gotten an interview at that school, and wants to go there, out. The rank list still takes into account optimizing the process. So while there would be some winners and losers by people with 20+ people dropping interviews, the overall system is fine. That's the big breakdown of this ethical dilemma of hoarders needing to drop interviews. Yes, I agree, drop schools you don't want to go to, but there is no real negative effect so far as i can see.&lt; good analysis. also wondering if hoarders gonna hoard, and assume they get ranked highly by all programs, it might cause a little bit more uncertainty for those programs where hoarders did not match. doesn't really affect applicants much because the #5 applicant will match vs that applicant being #1 if 4 hoarders gave up that interview. i guess it would really only hurt the person who didn't get an interview because of hoarding who would have really impressed at interviews and ranked highly. which we all believe we would. i would be interested to know how many people match at programs they were originally waitlisted (sure it is nonzero) &lt; Right, exactly my point. All programs will likely match just fine, but many will match lower on their list. So someone who gets off a waitlist could be ranked highly, but then they kick someone else off hte list. So there would be winners and losers. But the match rate does not change. People dropping interviews is not the solution to improving the chance of matching at a systems level this year. Your chances of matching may go up or even down if someone drops an interview. Dropping an interview just adds an element of "crapshoot" to this crapshoot. I get it though, people with fewer interviews want to feel safer. It makes sense. &lt; i still think dropping interviews makes sense if you are not interested and can benefit you for sure, especially in terms of geography. let's say you are on the waitlist at a school in your preferred city, and you have an interview in X city that you're not really interested in. that may be the same case for an applicant who has an interview in your preferred city but woudl rather be in X city and is on the waitlist there. if you both dropped the ones you were not interested in, it woudl open up the waitlist for movement and could potentially result in getting IIs to the places you really want to be. as it is now, it seems like lots of people have interviews in places they're not super interested in but are too afraid to drop them. yes, it won't change the match rate overall to drop those, but i think it would drastically increase people's satisfaction with the match. if i had to guess, i think that this year people will be much less happy on average with where they match because of this.</t>
  </si>
  <si>
    <t>Do thalamus links use zoom software? &lt; you can tell it's zoom but it's embedded within the thalamus website. it kinda sucks honestly. &lt; Appreciate this heads up, thanks for posting. &lt; are any downloads/installations needed ahead of time?</t>
  </si>
  <si>
    <t xml:space="preserve">Stony Brook II via ERAS+2 &lt; dates and are there still spots? Thanks so much. </t>
  </si>
  <si>
    <t>Does anyone know how new the Stony Brook Program is? I can't find any information on it &lt; I think it's a few years old? The most senior resident might be a PGY-3 or PGY-4&lt;they have a brand new PD, this will b their 5th yr</t>
  </si>
  <si>
    <t>for people interviewing at OSU tomorrow, anyone else confused which link is the interview and which one is the zoom lunch? &lt; I don't think so. There was a separate email with link to the lunch I believe!&lt;mine were both in the same email and it doesnt say which is which? PM interview session</t>
  </si>
  <si>
    <t xml:space="preserve">I've been seeing a lot of posts asking for details about interviews. I personally don't mind helping people out and giving logistical details, especially about timing, since that can help them plan their day and some of us are still navigating clinical rotations. And I've been updating interview impressions when I can. But, I would caution against coming in with pre-concieved notions that can actually hurt you. I have definitely had interviews where people said "everyone so nice, questions super easy" and the interviews were actually a bit more intense, and also vice versa. For example, if a faculty happens to be interested in your research, they might grill you harder than they would the average applicant. So, have a system for preparing for every interview the same way, whether it be looking up faculty, jotting down notes about the program, etc. Most of the questions will be about your application, which you know better than anyone else. Be yourself, know the answers to the questions that EVERY program will ask "tell me about yourself" "why ENT" "why our program" "tell me more about [item on your application]" and that will get you 50% there, 25% is your general personality and ability to hold a conversation, 25% your ability to think on your feet instead of just regurgitating prepared responses. Most of the "trick" questions aren't meant to be prepared for, but rather "get to know you" questions and "how do you perform under pressure" questions where you just gotta reason through your thought process. Good luck! &lt; BIG Facts &lt; +1 Thanks for this! Also, I noticed knowing specific questions ahead of time can ruin the spontaneity and naturalness of a conversation. That is, being too prepared. Today, had a fun get to know you question that was listed here and my first thought was "oh I knew this was coming". &lt; Lol I would rather know the question and add an element of suprise/naturalness than get hit blindside &lt; No one on day 1 knows those surprise questions though, so I don't think they should be shared. It's an even playing field and part of what they're assessing is how well you respond to unusual questions. If the only way you do well is to know the question in advance then =/ </t>
  </si>
  <si>
    <t>&lt; Also I know everyone has the capability with virtual interviewing but despite the temptation please don't read canned answers or bullet points off your screen. It is very noticeable and not a good look</t>
  </si>
  <si>
    <t>Have only gotten II at my home program and 4/5 of my signals, but no where else. No love from regional programs at all. Curious how I ended up with such a high hit rate on signals half-way across the country, but none geographically near my med school or hometown. &lt; Sorry OP, not sure that any of us are any more in-the-know than you. From pure speculation, could be that you have a strong application but nothing that catches someone's attention if they're just sifting through a bunch of apps, but for programs you signalled that might take a second look, they think they'd like to meet you via interview. &lt; do you have a lot of other home applicants from your school? it may be that they don't want to take a bunch of people from the same school and so other applicants had better luck with the regional invites &lt; OP, i'm in the same boat as you, very few II's outside of my home program and signals, not sure what to make of it</t>
  </si>
  <si>
    <t>&lt; what tier were these 4 of 5 signals? &lt; OP here, Im really grateful as 3 were mid tier programs, and the other was a top 20 program. Assuming that those weren't courtesy invities, I just find it so weird that I didn't get any regional invites I thought I would be competitive for. If the previous poster's theory is correct that my app doesn't jump out during filtering/sifting but is more interesting on closer exam prompted by a signal, it will be interesting to think about signaling strategy for future applicants.</t>
  </si>
  <si>
    <t>What schools will have no waitlist movement? Besides Vanderbilt? &lt; i don't think we'll know until it all shakes out. obviously top programs are far less likely to have WL movement, but you never know.&lt; probably any program without a lot of date conflicts</t>
  </si>
  <si>
    <t>Are there pre-interview socials for Baylor or Miami?</t>
  </si>
  <si>
    <t>not for baylor</t>
  </si>
  <si>
    <t>Match algorithm follows applicant preference, so there is zero reason to change your rank list based on how someone else is ranking you. Programs want you to so they can brag about how few candidates they had to drop down their ranklist to fill their spots. But there is no advantage to you. So ignore the calls</t>
  </si>
  <si>
    <t>is BMC having a pre interview meet and greet? &lt; i haven't gotten an email about one either but I'm also paranoid that i missed the memo  &lt; i didn't see anything about one either &lt; any update on types of question asked during the interview/room topics?</t>
  </si>
  <si>
    <t>Most ENT programs don't do rank to match calls/emails &lt; sounds sketch &lt; regardless, the matching algorithm really won't reward you for moving a program up your rank list because of a love letter. You are better off just ranking in your actual preferred order. &lt; this is absolutely a real thing. multiple people from my program have gotten rank to match calls and emails from previous years. often times they are direct calls/emails to the applicants but sometimes PDs will call the home PDs and ask about the applicant and what their intentions are</t>
  </si>
  <si>
    <t>For people interviewing at OSU tomorrow, anyone else confused which link is the interview and which one is the zoom lunch? &lt; I don't think so. There was a separate email with link to the lunch I believe!&lt;mine were both in the same email and it doesnt say which is which? PM interview session</t>
  </si>
  <si>
    <t>I didn't realize this was a thing... &lt; yea wtf is this. can someone with knowledge elaborate exstensively on this process &lt; some programs will tell you that you are "ranked to match" if they have ranked you in a position that would guarantee you matched if you ranked them first. if they say something like "we liked you very much and hope you come here" that is NOT the same thing. but they will sometimes lie either way so its not smart to trust anything. Sometimes they send this immediately after interview day, but ive heard more commonly it happens closer to when rank lists are due. &lt; While you can't fully trust these ever, my general advie would be that if someone says "you are ranked to match" that denotes you are in a position where you are basically top 5.. if they say "we really liked you" via a phone call where they reach out directly, it probably means you are in a good position to match (~top 15ish but dependent one where the school normally matches year after year so it varies by tier)- it would happen after final rank lists so after all interview days are over and a few weeks before match usually.. but you obviously can't 100% bank on anything so just take it for what it is- a good but not iron clad sign &gt; A lot of people get "ranked to match" mixed up. Ranked to match means that you are ranked within a certain number which the program usually gets all of its applicants from. if a program has 3 spots, their ranked to match number might be 6 meaning most years they get their 3 applicants from spots 1-6. ranked to match does not mean that you are ranked 1-3, but rather somewhere between 1-6, so theoretically if numbers 1-3 rank that program 1 on their rank list, then you won't get matched there even if you were ranked to match. of course, this is all under the assumption that a) the PD told you the truth and b) nothing changed after they told you you were "ranked to match" ie more desirable applicants at a later interview day  or maybe some letters or phone calls on behalf of other applicants that moved up past you &lt; people used "ranked to match" to mean different things, so it's not necessarily being mixed up. i've only heard people describe ranked to match to me as a theoretically guaranteed spot, within the number of spots they have (and have read posts from PDs describing it as such). either way, it seems like this is a relatively rare thing to hear anyways and should be taken with a large grain of salt.</t>
  </si>
  <si>
    <t>anyone hear back from COSM? i think i saw they were sending out notifications on dec 4 but i never got anything &lt; also neevr got anything. Never saw this December 4th thing &lt; thought they had said mid-Jan on their website but could be wrong!&lt; OP here, i just realized i was thinking about the TRIO combined sections meeting not cosm, sorry for the confusion&lt;was expecting notice about abstracts on dec 4 for trio, also haven't heard anything&lt; havent heard from trio either</t>
  </si>
  <si>
    <t>do y'all think undergrad institution plays any part in this process? if there are 2 applicants from same mid-tier med school but one went to Ivy and other to no-name school... just curious about your thoughts&lt; i doubt it but i guess if your application reviewer went to that school it could help &lt; Might be a tiny factor in helping net you an interview, but doubt it would matter muhc. And definitely not for ranking interview candidates</t>
  </si>
  <si>
    <t>definitely. i went to an Ivy for undergrad and my PD told me it was a significant advantage &lt; i would say so - shows you've been a consistently competitive applicant and some of the pre med Ivy programs are very intense&lt;I disagree. Went to a top 20 undergrad and sitting at 6 interviews... &lt; its probably helpful for someone who went to an Ivy and a top tier med school &lt; went to a no name school and at a good med school but not ivy league and sitting with ~15 interviews, 3 of which are top 10. think it helps, but having a no name school didn't hurt me i don't think &lt; everything matters and yet nothing matters, I think that's the big takeaway of this process &lt; eh, board scores, good letters, and good research are pretty important. haha &lt; my board score is under 240, no step 2 and im at 20 some interviews, 11 at top 20. board scores hold minimal weight if other parts of your application are strong ie coming from good schools consistently and doing well at them &lt; to be fair, I went to a top 5 undergrad and top 10 med school and have ~10 interviews, half of which are at lower tier programs so ymmv &lt; lol this whole things feels like such a crapshoot. &lt; I think it is rarely the case that a reviewer will be splitting hairs this fine. I hope that med school tier, let alone undergrad tier, isn't a major factor for most reviewers, despite what NRMP data might say. &lt; also low step 1 score, and small undergrad, but doing well with 25 II. Keep emphasizing its the whole narrative that matters most. &lt; totally agree. having a good narrative and strong letters is the key to success +1</t>
  </si>
  <si>
    <t>@People who interview at Yale earlier this week; did you end up recieving your informational packet in the mail in time? &lt; interviewing on tues, still havent received mail/email about the schedule. Anyone else?&lt; same and same &lt; also same and same</t>
  </si>
  <si>
    <t xml:space="preserve">&lt; still haven't received, interviewed 12/4, everything you need to know is in the electronic packet that will be emailed out if not already. &lt; Thanks so much! I believe the PC said she would email on Fri, but hopefully we get it tomorrow. Could I ask you about your general thoughts on the interview day? &lt; Faculty and residents were welcoming, nothing out of the ordinary in terms of interview format or questions, can be a bit of an exhausting day saga as is always the case with these multiple 15 min interviews, but it's nbd. &lt; good to know, thank you! How many rounds were there? And when did the day finish? &lt; There's an AM and a PM session, each with 7 rounds of interviews + 3 rounds of dead time where you're in a waiting room with residents (you are free to go and take a break during this period). Each session takes about 3 hours and AM group was done around noon, PM group by 3:30 PM EST. You will get all of this information including faculty names prior to the interview via the packet, so don't stress about it too much. </t>
  </si>
  <si>
    <t>Hey guys, my apologies if this has been asked before, but what's the deal with post-interview communication to your top program? I've been told not to send thank you notes as these might be annoying/not affect your rank, but do we send letters to our top program after we interview telling them that they're our top? Is this expected? &lt; My understanding is it's not expected, and has no real effect (there was a research paper that suggests they dont matter at all), but that you do it if you want nearer to the end of interview season. &lt; Thank you letters are program-specific. If that program says dont send them, then obv dont. I know my program appreciates them though. A letter of intent to the PD/PC shouldn't annoy them though and probably can only help, even if research suggests otherwise.</t>
  </si>
  <si>
    <t>How do you find this out? Shoud you contact the PC after the interview to ask if thank you notes are appropriate?</t>
  </si>
  <si>
    <t>Does anyone else feel...intimidated by some programs? I guess I wasn't expecting any II's from pretigious programs but I got a few, and I'm finding myself thinking that I didn't deserve it, or they will see right through me on interview day which makes me pretty anxious pre-interview. I know most people say interviews are chill, they already like you on paper, etc. but can anyone who has interviewed at a Top 20 program comment on if it was actually chill? &lt;+5 with you in this, feel the same way &lt; Interviewed at 1, it was chill &lt; yeah it was pretty solid but i felt exactly as OP going in to my first one. imposter syndrome real af. but at the end of the day we deserve to be here. worked for it so celebrate your wins when you can.</t>
  </si>
  <si>
    <t>Honestly if I get hostile or intimidating interviewing that just tells me I don't want to go there. If that's how they're gonna recruit then they can take whoever else they want. &lt; Hey, if you got the II, it means they are interested in you. Just go in strong. &lt; be confident and be yourself! these people are so smart they can see straight through you if youre ingenuine. and they definitely do already like you if they invited you</t>
  </si>
  <si>
    <t>I had a program director in an interview tell my my LORs were some of the best he has ever read. I have great scores, good research, and a pretty solid overall app. Am I getting passed up on top tier solely because im from a very mid teir school? Idk what else it could be (I'm not saying I think im necessrily deserving or that I'm the man lol, but my letter writers all kept telling me im competitive at any program in the country and they put that in my head so im just confused is all) &lt; How many II do you have? &lt; I have plenty so I'm not trying to be ungrateful or say I'm unhappy, I guess I jut got my hopes up and wish I understood why I got no top tiers &lt; I feel ya, definitely a random process. I have gotten interviews in regions and programs I would have never expected and then haven't heard from programs I had connections to + signaled. You really don't know what programs are looking for and what the reviewer happens to connect with on your app &lt; also told my LORs were some of the best ever read and have a few highest tier and the rest scattered. I think its mostly that the competition is stiff.</t>
  </si>
  <si>
    <t>ehm &lt; idk if any of us can answer that for you. no idea what programs are looking for &lt; I think there are just a ton of amazing people applying this year. I'm trying not to take anything too personally &lt; yeah really no reason to look back at it. nothing you can do now anyways. it is what it is &lt; i think that those with real life experience who worked full time in the real world specifically in non-research positions or in customer service before med school are at a serious advantage &lt; why do you say that? I suspect the same, but interested to hear why that might be the case. &lt; bc so much of being a resident is great work ethic and patient support and teamwork and if you succeeded in prevoius position at this already, its not as risky for them to hire you. Esp in a non-research, customer support oriented role. you also likely are more mature if you took at least a year off and joined the workforce. just my two cents but if i was a PD that's who i'd be looking for to quickly weed out applicants in this highly competitive applicant pool &lt; Yes, totally agree that prior work experience (i.e. being able to hold down a job) is a plus and possibly underrated &lt; I mean I came straight through to medical school but I've been working consistently since I was 14 until I started medical school. Even worked during the first year of medical school. &lt; that will help you. i think its more about the full time work experience than the time off but being older for most people correlates with maturity so thats the benefit of some time off</t>
  </si>
  <si>
    <t>&lt;im ready to couples match with some of you guys ;) &lt; best opening line on the Zoom chat...go!: &lt; Ohh the weather outside is frightful, and these interviews ain't delightful, so since we are stuck on zoom, let's get a room get a room get a room &lt; you ENTered my heart the minute you entered this breakout room &lt; look at you horn doggies go lol. NGL there was one cutie at my NYU interview haha &lt; sup &lt; sup ^2 ;)</t>
  </si>
  <si>
    <t>So i know it is early in the game, so sending letters of intent for match seems too early. But I keep hearing that programs tend to rank you immediately after interview. I had an interview that I already know will be at the top of my rank list, I fell in love with the program (it will probably be number 1, MAYBE 2). When can I send a letter to them that I will rank them very highly? The issue is my last interview, and the only one that I think will compete for the 1 spot for me, is at the end of January. Do I wait till then and only send a letter to the program that will be #1 for me? &lt; If you want a letter to carry the most weight, send it ASAP after your interview. That way they know who you are and are still actively ranking the interviewees. If you wait until months later, ranks may already be set and/or they may not remember how much they liked you&lt; I guess my concern is, what holds more wait? A "I will rank you as one of my top programs" right now? or "You are mu number 1 program" in January when I can say it with certainty &lt;i personally would wait &lt; agreed. I think you might just annoy them if you send a letter too early. Wait for after your interview, then send the letter and have some mentors make that call for you.</t>
  </si>
  <si>
    <t>Programs provisionally rank you immediately after your interview, but your rank can change according to circumstance or calls to/from your mentors. I wouldn't send a letter of intent until after your interview, otherwise it seems not genuine.&lt; you mean until after all of my interviews? I already interviewed at the program I want to send the letter to &lt; does anyone know if they kind of rank you before going into the interview? like confirm if they like you or not sort of thing &lt; I dont know, but I dont think they do. Seems like extra work for busy people.</t>
  </si>
  <si>
    <t xml:space="preserve">Curious how many interviews Sinai extends since it's a large program? I also know tire effects this. NYU interviews the same number for 4 spots as some programs do for 2 spots &lt; Last year Sinai interviewed ~60 total, 10 per spot. They also ended up filling 4/6 spots with home students (all obviously more than qualified on their own merit) and have another 11 this year so good luck&lt; Well, this is heartbreaking lol I didnt know that. They are my dream program :/ In fairness I'm coming from a mid teir school anyway so probably never had a shot </t>
  </si>
  <si>
    <t>&lt; To be fair, I don't think it matters all that much that they have 11 home students this year. It's very, very unlikely they're going to take more than 3-4 home students. Obviously, it'd be better if they only had 1-2 home students, but there's definitely still a solid chance. &lt; You do realize that taking 4 home students again means 2 spots left for the other 56 interviewees lol. Those are shitty odds</t>
  </si>
  <si>
    <t>How many interviews did BUMC extend? &lt; too many :)&lt; i've noticed many programs are extending more interviews than usual this year. i think everyone's a little spooked by the pandemic&lt; on what basis do you say they extended "too many" interviews? &lt; I think they just want to get into that program &lt;Most PDs said they were not increasing II. A few mentioned they would add some for people who would have interviewed during their away rotations. And some said they were looking to increase diversity but did not mention if that meant interviewing more people total or changing the way they evaluated applications (this is based on zoom meetings, webinars where PDs were present) &lt; Most programs I've seen are interviewing more. It seems to be ~20% more than usual, from comparing previous years interview cohorts. &lt; I have not had this experience, most programs I have interviewed at seem consistent, and only one interviewed more, even then only 4 more than normal &lt; From experience 3/4 of ones I've interviewed at were 20%, but I'm sure not every program interviewed more. &lt; i just know USF seems to be interviewing ~60 people for 2 spots (30 people/spot) which seems higher than usual &lt; Lol thats ridiculous &lt; USF is taking 3 this year&lt; oh my bad</t>
  </si>
  <si>
    <t>some programs are also interviewing more people to make sure that they increase diversity in their programs. I remember the UW PD saying this &lt; what kind of diversity? &lt; i personally think this is weird, because I find ENT to be very diverse. The problem is more that MEDICAL SCHOOL is not diverse enough, so the pool that residencies can pull from has weak representation from some populations (e.g. black or latinx). With this in consideration, I find ENT to be doing pretty good in diversity. &lt; lol they are doing abysmally. 0.6% of otolaryngologists are Black. there was a paper that came out recently that showed the bottleneck for Black applicants is the Match, not how many people Black applicants are applying (re your comment that med shcool is not diverse enough). It is terrible and it is a major issue that needs to be addressed.&lt; +4 &lt; Agree that diversity is a problem in ENT. Surgical subspecialties in general are not doing so hot on this topic... &lt; ENT is actually doing *the worst* out of every surgical subspecialty in terms of Black physician recuitment and Matching. Please read the literature if you think ENT is "doing pretty good in diversity". +2 &gt; Read the literature or look at program's residents and please tell me where you see the diversity &lt; sorry guys, I clearly did not understand the state of diversity. I'll read into it more &lt; thank you for being open to it and willing to learn! +1&lt; lol i am black and very much enjoyed and appreciated the cascade of evidence here as well as OPs response..good stuff all around</t>
  </si>
  <si>
    <t>anyone with alabama II, are the times Alabama time, EST, PST? And is there a social/meet+greet that I'm missing? &lt; I think the times are CST (alabama's time zone). I also don't see anything about a meet &amp; greet &lt; okay cool just checking thx!</t>
  </si>
  <si>
    <t>I know this is stupid but I'm curious, are programs like NYU and BU considered top or mid tier? &lt; Upper mid?</t>
  </si>
  <si>
    <t xml:space="preserve">So Doximity 20-what number is the mid tier? &lt; I think mid tier is a huge range like 20-80, and bottom 20 is low tier. Of course all the programs provide great training. </t>
  </si>
  <si>
    <t>For those with &gt;20 interviews and canceling interviews, whats the lowest number of interviews you're dropping to?&lt;14 &lt; I think that's a solid number, tbh. I'd consider 13 - 17 range to pretty (as much as possible) "safe"</t>
  </si>
  <si>
    <t>16&lt;ive been on 9 interviews (all anesthesia for backup) y'all are underestimating zoom fatigue. not sure how some of u will make it at 20 inteviews &lt; eh, spread out from december to January that's 1 every 3 days. It's also probably dependent on the interview experience itself.&lt;one every 3 dayss with a resident social every time the evening before... trust me the fatigue will set in fast &lt; I've had 4 ENT interviews and the fatigue is DEF setting in already  &lt;I've had one and I wanted to sleep all day after lol esp as an introvert it's exhausting to interview with 12 different ppl in 1 day +2&lt; i'm dropping to 20. i know i probably need less to match but all of the programs i'm keeping i'm interested in and could see myself training at. i have several friends in other specialities who are attending over 25 &lt; what specialty? bc 25 1-2 hr interviews is definitely doable vs the half/full day standard that is ENT &lt; process definitely benefits extroverts&lt; urology and derm. i suspect there's some out there doing it for ent too &lt; for those attending 20, how are you making the dates work? Seems difficult. So many conflicts &lt; I somehow have 7 interviews scheduled over 5 days (am and pm), very worried about fatigue but that's the only way scheduling worked (all programs I'm interested in) &lt; no offense but if youre double booking days like that, no one has sympathy for your fatigue...&gt; i just got all different days for 24 interviews but will probably drop down to 20 &gt; yeah I have 8 in a row in Jan. it's gonna be a mess &lt; cool, thanks all for your feedback! Sitting at 22, thinking to drop down to 18 due to interview fatigue. Did 5 so far and probably could tough it out if really focused, but rather cut back. &lt; I was thinking of keeping more of my interviews but 4 in and I'm already not as excited about doing the whole "tell me about yourself", "why ENT", etc another 15 times. I'll be dropping ~2-3 more interviews based on that.</t>
  </si>
  <si>
    <t>How many interviewees were attending the NYU interviews? Trying to get a feel for whether a second wave of dates is incoming. &lt;i est about 40-50ish total applicants accross dates &lt; there were about 10 applicants in the AM and 10 in the PM. So how many dates total?&lt; they had 4 half days, 11 in each. 44 total I believe (they mentioend they were adding extra interview spots this year, seems like 4 spots extra)</t>
  </si>
  <si>
    <t>2 dates total. 40 interviewees for 4 spots. there are only two dates, confirmed on interview</t>
  </si>
  <si>
    <t xml:space="preserve">did anyone drop northwestern? +1 &lt;or miami? </t>
  </si>
  <si>
    <r>
      <rPr>
        <rFont val="Calibri"/>
        <color rgb="FF000000"/>
      </rPr>
      <t xml:space="preserve">There has been some waitlist movement&lt; for nw? Their email said otherwise &lt; </t>
    </r>
    <r>
      <rPr>
        <rFont val="Calibri"/>
        <color rgb="FF000000"/>
      </rPr>
      <t xml:space="preserve">just got NW II off waitlist &lt; </t>
    </r>
    <r>
      <rPr>
        <rFont val="Calibri"/>
        <color rgb="FF000000"/>
      </rPr>
      <t>did you send them a LOI or signal?&lt;when did that happen?their email made it sound like no movement. also they said no communication right? &lt; someone prob dropped&lt; got a call this morning, I did signal but no LOI&lt;well dang congrats! &lt; I had to drop because of a family emergency which is a massive bummer but glad that the spot went to someone excited about it!</t>
    </r>
  </si>
  <si>
    <t>Did anyone end up getting that dropped UCSF spot? Also are people still continuing to drop or are we really now probably done with movement? &lt; someone said it was filled :/ &lt; sad</t>
  </si>
  <si>
    <t>Was the UW spot filled? &lt; I Think people are still definitely dropping. I have a few I'm planning to drop, just making some hard decisions. Still more than a month out from proposed interview dates</t>
  </si>
  <si>
    <t>Has anyone heard anything official, from PD or resident or otherwise, that Step 2 scores truly do not matter and will not affect your rank (bar scoring like 20 points below Step 1, or even that)? &lt; I think it's common sense. Having a high step 2 can only help. &lt; okay I think obv OP meant what's the tradeoff between studying for step 2 vs. prepping for interviews because the latter is more impt but to what extent is it more impt than step &lt; my PD said step 2 doesnt matter at all and they dont look at it except to see if you passed. top 10 program&lt; +1 i scored 10 points lower on step 2 and got invites at most of the top 10. I really don't think programs care &lt; lol it sounds like youre in a different league than the average person tho  &lt;&lt; Scores are what get your foot in the door for an interview invite. Once you've got the interview, your rank is more or less based on the interview, and ranking happens that day. So a score you get in Feb will likely not impact much either way.</t>
  </si>
  <si>
    <t xml:space="preserve">&lt;if you still have step 2 coming up and are choosing between that and interview prep, the latter is unquestionably more important. Most places will rank you immediately after the interview, so even when you send them your score update it is highly unlikely to change things. &lt; okay yes this is also my thought, just don't want them to see a 225 and then be like ummmm. and then drop me 5 ranks lol </t>
  </si>
  <si>
    <t>Is there a tab of most common interview questions? &gt; tell me about yourself, tell me about x, tell me a time when, what you would do if, and curve balls like tell me your favorite OR music</t>
  </si>
  <si>
    <t>&lt; whats a good response for this OR music one. tbh, I love rap/hiphop but idk how most attendings would feel about this &lt; dude just be yourself &lt; these are just "how well do you know yourself" questions, there's no right answer. &lt; for these, the only wrong answer I think is saying nothing or a song that is very offensive lol &lt; ya maybe play it safe and dont explicity say WAP even tho that song bangs &lt;lol thanks</t>
  </si>
  <si>
    <t>`</t>
  </si>
  <si>
    <t xml:space="preserve">No thank you notes from me&lt; sent to the PC </t>
  </si>
  <si>
    <t>is there a pre interview meet and greet the night before the bmc interview? &lt; Good luck with this one! Very excited for BMC and would love to hear how the day goes!</t>
  </si>
  <si>
    <t>Cautionary reminder: remember that ENT is a small field and everyone knows everyone. It is very likely that one of the faculty who interviewed you is friends with an attending at your institution. One attending texted 2 attendings at my program after the interview (1 was a mentor who wrote me a letter, the other was just a random attending who didn't write me a letter but happened to know me) and asked them questions about me, some of which were about verifying things I said during the interview. All went well but to any of y'all who are even thinking of lying during interviews -- don't do it!!! For more reasons than just "you might get caught." And also just bringing up the idea that not only your letter writers are going to get called -- they'll call anyone they know! &lt; I would also caution people that if you do a research year at a certain institution, those people's opinions of you will matter a good amount.  For that reason, I would be really careful to vet for a good cultural fit.  I did not do this and felt that their "opinion" of me significantly hurt my application.  One example of this would be an agentic or ambitious woman going to a very conservative institution and being labeled as "not nice", "abrasive" or "not a team player" where the equivalent man might have instead been said to have  "leadership potential".  Unfortunately, implicit bias exists and I would be careful of who you have associated with your application because their opinions will be solicited even if they are misguided.  This extends to things like vetting a primary mentor that you are assigned to for a research year.</t>
  </si>
  <si>
    <t>when there are 8+ interviews at each program that ask similar questions, do people feel like they repeat answers a lot? i feel like i talk about my research project 10 times in a given interview day. should i try to have different answers for different people? &lt; same thing happened to me. i don't think there's any way around it &lt; yup, same experience here, and probably most of them will be like it. Behaviorally oriented interviews a little bit more varied in questions.</t>
  </si>
  <si>
    <t>Anyone else not really like the vibe at their home program and nervous that they might be forced to march there cause of COVID? &lt; no, but I feel like this program should either go into name and shame or impressions anonymously somehow =/&lt; I'm sorry about that. I feel that this year made me spend so much time with the home program that I love it.</t>
  </si>
  <si>
    <t>&lt;what are others' thoughts on having PAs interview applicants for residency? i feel like reddit would be pissed but interested to see a counterpoint. &lt; i think they have valuable input into who would "fit" with the group of faculty/residents who are there. But in a lot of surgical specialties, they have little to no OR responsibilities so I don't see how they could evaluate us as future surgeons when they're not surgeons. In non surgical fields of medicine, I think they would still have a valuable input for "fit" in the program and probably would be able to get a good feel for which applicants are qualified, but I just don't really know why they need to be interviewing? My sister is a PA and i'm 100% sure she would not feel comfortable making a decision on residency applicants when she's not the one training them &lt; agreed, i have all the respect in the world for APPs and the roles they fill are vital, but i wouldn't feel comfortable with someone making critical decisions for residency positions who hasn't gone through residency themselves &lt; Yep. It's like letting the PC pick residents. They're important role in the department and great at assessing personality from interaction, but not really qualified to choose trainees they aren't training.</t>
  </si>
  <si>
    <t xml:space="preserve">anyone interviewing at Wisconsin on Monday receive anything about interview day? I have't reeived an email with an agenda of the day yet and worried i might have missed an email &lt; I received an email today at 3:30 ET &lt; I just got mine. </t>
  </si>
  <si>
    <t xml:space="preserve">Previous U Wisconsin people, what was the vibe when you interviewed? This seems like a really long interview day with a ton of people. Don't know how I'm going to read up on all of them and memorize it </t>
  </si>
  <si>
    <t>&lt;yo who deleted this cell. bring it back &lt; recovered &lt; y'all there's some tea for mayo clinic Arizona and Neurosurg too. They have a lot of PAs in their department and they were involved in the interview day, and someone gave feedback "why was there a pa "fellow" on my interview" and that PA posted a screenshot on Twitter. Whats mayo Arizona gonna give the Otolaryngology world in tea  &lt; mayo az been pretty quiet for us so far, aside from one round of invites</t>
  </si>
  <si>
    <r>
      <rPr>
        <rFont val="Arial"/>
      </rPr>
      <t xml:space="preserve">If anyone wants a fun read today 10/10 recommend seeing the drama on </t>
    </r>
    <r>
      <rPr>
        <rFont val="Arial"/>
        <color rgb="FF1155CC"/>
        <u/>
      </rPr>
      <t>Plastics</t>
    </r>
    <r>
      <rPr>
        <rFont val="Arial"/>
      </rPr>
      <t xml:space="preserve"> and </t>
    </r>
    <r>
      <rPr>
        <rFont val="Arial"/>
        <color rgb="FF1155CC"/>
        <u/>
      </rPr>
      <t>Ortho</t>
    </r>
    <r>
      <rPr>
        <rFont val="Arial"/>
      </rPr>
      <t xml:space="preserve"> docs- specifically the Mayo-AZ drama like row ~41 on ortho doc.</t>
    </r>
  </si>
  <si>
    <t xml:space="preserve">that ortho drama was unreal &lt; omg someone cliffnotes please. excited. &lt; was very confusing but it seems like some dude told everyone that after Mayo-AZ sent out their II (to about ~25 applicants), they then sent out a secondary application to a select few (~16) who they were "truly considering" for ranking. This person then pretended to be multiple people in the same thread backing up their own claims and adding "+8" to the question of who got the secondary to make people believe it was real. I think the whole point was to convince people who didn't get the "secondary" (aka everyone bc it was fake) that they weren't going to be truly considered for ranking, leading them to cancel their interview. And then the OP would get off the WL and get an interview. &lt; best part was when the Sheet mod asked for screenshot as proof and then the same person posted in the cell pretending to be mod saying that they received the screenshot and that it's legit, and then the mod was like LOL YOU'RE CRAZY and then locked the cell as proof as they were the actual mod posting.&gt; lol it's scary to think that these kind of people will be doctors one day (+1). i have seen similarly concerning behavior happen on otomatch this year but nothing to that level! &lt; don't recall seeing that anywhere on otomatch this year&lt; AAH!! I just looked &amp; their sheet is unreal!! This is why surgeons have a rep of being mean/self centered/w a god complex.. &lt; THIS IS SO WILD holy &lt; Anything particularly interesting with the plastics one? Scrolling through now and see some bickering but wondering if there was some major event. &lt; OP here, for plastics i just thought it was wild how they all have to schedule on Monday, but a lot of them have been going rogue and doing it early. not as exciting as ortho's sheet but plastic's sheet is like some psycholocial social experiement where you have to choose between following the rules or being cutthroat to get a spot lol </t>
  </si>
  <si>
    <t>soooo ohsu...done?&lt;It would be strange for them to be completely done and not finish rejections/waitlists (they sent out a wave of R's before Thanksgiving)</t>
  </si>
  <si>
    <t>people who interviewed at case, how long was the interview day? &lt; its like 8-1 &lt;thanks</t>
  </si>
  <si>
    <t>12-5 EST</t>
  </si>
  <si>
    <t>anyone know what the deal is for OSU lunch on tuesday? can webring our own and eat lol</t>
  </si>
  <si>
    <t>How are people sitting at 7-10 interviews feeling right now? &lt; Feeling cautious but also thankful considering how many have less. My PD said it was really good considering how many applied this year. I think the average to match will be closer to this range this year. &lt; good, grateful, but not comfortable. Just trying to focus on the interviews I have and knocking them out of the park. +1 &lt; hoping this PD is a cautiously optimistic type not a carelessly optimistic type haha</t>
  </si>
  <si>
    <t xml:space="preserve">&lt; sitting at 7 and feeling nervous,  thankful for what i have, but still no where near comfortable +1 &lt; what would be comfortable? &lt; 20 &lt; idk i'd start feeling much better around 10 tbh &lt; I agree, was joking about 20. Around 10-13 is where a lot of people matched with last year. &lt; i have 10 and don't feel comfortable, I think we are all really nervous and that a few extra II won't take that uncertainty and anxiety away. I think we all deserve the best and will end up somewhere that wants us </t>
  </si>
  <si>
    <t>So what is happening with Stony Brook and GW... &lt; fell asleep</t>
  </si>
  <si>
    <t>imagine how hard it is to review 400+ apps for likely 20 interview spots for their 1 chair  &lt; this is a seriously underrated comment. I don't envy the job of anyone that has to decide who to invite when the pack of applicants is so close together from all objective standpoints</t>
  </si>
  <si>
    <t xml:space="preserve">anybody who's interviewing at Buffalo on Monday recieve the Zoom links for the resident session (sunday) or interview (monday)? &lt; not yet &lt; just did </t>
  </si>
  <si>
    <t>"Thank you for your consideration, but I must regretfully withdraw my candidacy for a residency position at your institution." &lt; "Due to unprecedented times and a large quantity of programs with exceptional qualifcations and accomplishments, I regretfully inform you I will not be able to attend your interview session this application cycle. I wish you the best of luck in your future trying to match a successful otolaryngology applicant"&lt; hahaha</t>
  </si>
  <si>
    <t>does anyone know the program size at uni of florida gainseville? the roster has 14, so i'm not sure if its one of the 2/3 alternating programs. &lt;nope 3 each year, incredible program with amazing faculty and residents</t>
  </si>
  <si>
    <t xml:space="preserve">Re: previously asked questions about how far do you go down your rank list for ENT. See data in cell to the right from the Otomatch 2019 - 2020 spreadsheet. &lt; Thanks for posting! Useful info. Just one caveat to be careful of, I noticed for previous years that people tended to drop off of otomatch after matchday and not fill in their match results &lt; Yes, of course to be taken with a grain of salt! I suspect that the % matching into ones top 3 program is lower than reported here, but still encouraging data nevertheless. &lt; pretty reassuring tho, seems like generally for those who matched, they match top 5-6ish, and less of a dumbell shape that people anecdotally were saying. Makes me wonder where we get all these sayings lol (e.g., 80/20 rule). &lt; MVP GOAT BALLER for putting this together &lt; does anyone have data on whether people tend to rank home programs within the top 3? </t>
  </si>
  <si>
    <t>wait, so for the NYU interview do you just log into zoom at the dedicated time and go straight into the first interview room? &lt; i thought we needed to log in at 9:15 for a welcome. it isnt on the schedule but was ijn another email &lt; guess i never got that email lolll</t>
  </si>
  <si>
    <t>ya &lt; do they pimp</t>
  </si>
  <si>
    <t>How is the training at UTSW? What is Parkland Hospital like?&lt; i've heard it is amazing +1 no</t>
  </si>
  <si>
    <t xml:space="preserve">This program has one of the strongest training reputations, which is only better now with brand new facilities and tons of resources. UTSW offers a private university hospital along with Parkland which is a county hospital. Not to mention its own VA Hospital (also very well funded), and standalone Children's Hospital (rare to find). Unlike most county hospitals, Parkland is one of the top funded in the country, while still being a training hospital where residents practice with a lot of autonomy. 
Something to think about is that for underserved populations, without adequate social work referral centers or patient-centered funding programs, your surgeries may not have the best outcomes. In such a large institution where you won't have to worry about a lot of the social issues because of an abundance of resources, it allows you to see advanced pathology while providing the best outcomes. </t>
  </si>
  <si>
    <t>UTSW II Thalamus +8 &lt; dates? &lt;Jan 6,7,13,14</t>
  </si>
  <si>
    <t>did anyone see what all 4 dates were? i only saw jan 6 and 7 by the time i got to it &lt; on thalamus you should be able to see all the dates, even if they are full &lt;13 and 14 are theo thers &lt; damn.. signaled no invite, feels like a kick in the nuts +1</t>
  </si>
  <si>
    <t>I haven't done any interviews yet, but I think it's really selfish to ask people to post tips for interviews at specific programs after doing them. I believe in collaboration, but asking for an advantage from the very same people competing for residency spots is a bit much. Just my 2 cents; feel free to disagree.+5 &lt; I think we're all just hoping to find the right place for ourselves. I don't have enough interviews to feel safe about matching but I certainly would like to help out my fellow applicants at places I don't feel as strongly about. &lt;&lt; I agree I think it's a nice thing to do for our fellow colleagues. I think we are at a point where they're going to decide whether they like us enough to take us, and that a few small tips to help others will not ruin our own chances&lt; ya, the thought is that if you leave impressions then we are all helping each other out. You'll benefit from someone else's advice just as much as they will from yours.  +3 &lt; personally i try to post an interview impression after all of my interviews. unless you literally say the questions you were asked it's not going to give anyone an advantage or help them perform better on their interview +2</t>
  </si>
  <si>
    <t>Did anyone get details for university of wisconsin on Monday (12/7)? &lt; details are being sent later tonight or tomorrow &lt; sweet thanks, just wanted to makes sure i didnt miss an email &lt; there's also a general outline on thalamus itself i think! Take &lt; also have not received anything</t>
  </si>
  <si>
    <t>is there an official waitlist for dartmouth?</t>
  </si>
  <si>
    <t>in respones to the person below, i cancelled a few interviews this week and the PD and PCs actually responded really nicely. they appreciated that someone from their waitlist would now get an opportunity to interview and appreciated the integrity of the cancellation process (despite how late it was). &lt; ty! Okay, good to know &lt;np!  &lt; did you email PD and PC to cancel? &lt; OP here, for the ones I did cancer so far, I've been only email the PC and canceling on whatever scheduling site they used</t>
  </si>
  <si>
    <t>Anyone canceled an interview around the 1 week mark and got a well-mannered response from the PC? Just trying to gauge if they are annoyed by it. Thinking of canceling a good amount, including some in the 3rd week of december&lt; program dependent. I'd say do it asap. I tried to help someone out and swap with them and the program rejected it (8 days out from interview) &lt; Thnx! To the previous response, yeah, been following the discussion below, just wondering what responses people have gotten.</t>
  </si>
  <si>
    <t>If you interviewed at Rush, please put in your general thoughts in the Interview Impressions tab!</t>
  </si>
  <si>
    <t>these cancellations above - have people already filled all of those spots? &lt; UCSF filled &lt; omg congrats!</t>
  </si>
  <si>
    <t>impossible for us to know - it just gives us a heads up that waitlists may move a bit &lt; blerrrrrggggg</t>
  </si>
  <si>
    <t>Any comments on todays NYU interviews? :)</t>
  </si>
  <si>
    <t>get a room (the impressions room) &lt; I know there's nothing in it, im trying to plug it</t>
  </si>
  <si>
    <t>someone please fix the stats page, I don't know why some people's info is hidden &lt; thank you.</t>
  </si>
  <si>
    <t>Dang maybe there will be movement on ucsf waitlist. &lt; so surprised someone dropped UCSF&lt;Damn &lt; keep dropping ucsf! &lt; wow must've had a conflict with Hopkins or something &lt; omgggg &lt; 🎶Kaiser won't you come my waaaaay🎶 &lt; the number of CA drops tho... &lt; what are the odds someone drops Ohio state lol &lt; probably very unlikely &lt; Cries in WL :')</t>
  </si>
  <si>
    <t>must have looked up SF rent prices &lt; was excited until I realized I took a straight up L at UCSF :( &lt; same lol</t>
  </si>
  <si>
    <t>PSA: Be sure to update your zoom software before interviews. If you an older version, you may have issues with breakout rooms for interviews. Saw it happen to an applicant or two.&lt;+1, realized morning of interview</t>
  </si>
  <si>
    <t>&lt; good tip! Thank you</t>
  </si>
  <si>
    <t>is anyone stuck in the waiting room for NYU? want to make sure im in the right place &lt; Yup +1 &lt; cool I just called and they said they were running a couple min behind but we're in the right spot &lt; Perfect, thanks! &lt; anyone else still in here 30 min later??? &lt; yeah im still here &lt; not a good look &lt; New York traffic?</t>
  </si>
  <si>
    <t>&lt;good luck to you all today! when you finish, please share your thoughts on the interview impressions tab so those of us who have the tomorrow can hear about your experience :)</t>
  </si>
  <si>
    <t>those who did kentucky's interview day today, please fill out the interview impressions! really interested to hear how it went! &lt; Buffalo too pls! &lt; Case Western too pls!</t>
  </si>
  <si>
    <t>also interested to hear how kentucky's interview day went!</t>
  </si>
  <si>
    <t xml:space="preserve">Can we get a tally of people who are still awaiting Vandy Axe vs. WL? </t>
  </si>
  <si>
    <t>I'll start: +9&gt; has anyone actually confirmed that there is a waitlist? I haven't seen anyone say they've been waitlisted - just II or reject&lt;There's a waitlist below actually &lt; can confirm waitlist</t>
  </si>
  <si>
    <t>Just got off of Wayne State's waitlist today (there is hope) for Dec 9th, Unfortunately this interferes with one of my only other few interviews at New Mexico. Wondering if anyone could help me out and swap a NM or Wayne State date! Thank you in advance, the clock has started as I need a decision for Wayne State by 3pm ET. I also added this to interview swap, but this is time sensitive so I wanted to post it on the chat as well! &lt; post on Slack as well. Good luck!</t>
  </si>
  <si>
    <t>&lt; hope this worked out for you!</t>
  </si>
  <si>
    <t>Do we think OHSU is now officially done? This has been so agonizing. I just want the final word from them</t>
  </si>
  <si>
    <t xml:space="preserve">Same, hopefully someone gives them the feedback that 1 by 1 calls are the worst way to release IIs +1&lt;There needs to be a system where several members send calls &lt; i think a big part of the problem though is that there is no transparency at all so people are just on edge for weeks vs. other programs who send out batches. it's like the trickliest of the trickles. &lt; so i know its crazy but what happens on otomatch isn't that strong of a consideration for residency selection processes. they're taking their time, for sure, and appear to be going through them holistically &lt; i'm not really sure what you mean by what happens on otomatch.. what I'm saying is that they said in one of their sessions that they do their invites in a certain way because they care about making it less stressful for applicants, and i don't think they understand how stressful the way they do it is. i think they have the best of intentions, but there are better ways of doing it.&lt; +1 a slow trickle over 4 weeks is painful especially for those of use who used signals on them </t>
  </si>
  <si>
    <t>WHERE IS UTSW???? +100001! &lt; hahahaha</t>
  </si>
  <si>
    <t>does university of wisconsin have a social hour or something the night before? &lt; Also can someone comment on how their interview day went? / the vibe of the program?</t>
  </si>
  <si>
    <t>nothing the night before! &lt;-- thanks! &lt; interviewed yesterday, great program! residents and faculty seem very friendly and happy to be there. very family friendly. perhaps *slightly* more of a formal environment</t>
  </si>
  <si>
    <t>i know Rush mentioned it, but i some how missed the memo. does anyone know if rush prefers or does not prefre thank you cards?</t>
  </si>
  <si>
    <t>Also anyone who interviewed at Rush on 11/14 or today that could comment on the interview length? I know the email says it will probably be done by 12:15ish but wanted to see how accurate that was. Trying to figure out if I need to drop my afternoon interview at another program. &lt; Interviewed 11/14, we were done between 12-12:15 chicago time &lt; thanks!</t>
  </si>
  <si>
    <t>this virtual interviewing in such a competitive field seems HEAVILY skewed in favor of programs, especially when they spend the entire time asking behavioral questions, how are we to determine where we want to spend 5+ years training after getting maybe 1 question to ak per interview lol &lt; +1, might just start asking what they'd do in the scenarios instead to get to know them &lt; LOL</t>
  </si>
  <si>
    <t xml:space="preserve">Released 12/2: USF, St Elizabeth Boardman (DO program), UAMS, Tulane, OHSU  Cancelations: Texas Tech (+1), U Arkansas (+1), Henry Ford (+2), Penn State (+1), Loma Linda (+1), Arizona (+1), Wisconsin (+1), San Antonio (+1), UNLV, Rush (1) </t>
  </si>
  <si>
    <t>definitely seems like they are assessing us a lot more hardcore than other specialties, where the interview is more them trying to get you to rank them well &gt; if you mess up 1/10 it isn't as bad as 1/2?? &lt; i guess it depends on who you're talking to, for instance i always seem to spill my spaghetti in front of the chair &lt; OP here, yeah 10 interviews is 10 chances to spill the spaghetti &lt; moms spaghetti?&lt; he's nervous but on the surface he looks calm and ready &lt; I like having 10-12 interviews, just wish they were 20 mins instead of 15. Would hate to have my chances at a program I'm interested in ruined just because you don't click with that one specific attending</t>
  </si>
  <si>
    <t>have people with 12/8 Iowa gotten interview details? and is there a social the night before? &lt; nope</t>
  </si>
  <si>
    <t>Does anyone plan on canceling a Mayo AZ interview? Regards, a patiently waiting signaler &lt; Also signaled, also nothing. I think we may have just gotten unlucky friend. Maybe they just didn't assign a ton of importance to signals.</t>
  </si>
  <si>
    <t>anyone going to cancel Wisconsin 12/7 pretty please lol</t>
  </si>
  <si>
    <t>Anyone get their Jeff package yet :)? &lt; Is there one coming??&lt; is jeff still giving out II's? i know they were doing the trickle method like ohsu</t>
  </si>
  <si>
    <t>&lt; Agreed that hysteria is an outdated and mysoginistic, but from context I don't think that the poster meant it that way. Not sure it "speaks volumes about that person." It says a little, but not volumes. Let's tone down the hyperbole. +2</t>
  </si>
  <si>
    <t>How does one refer to the case western/UH program? Is there a shorthand name that they refer to themselves as? (can't seem to ungreen this box, so sorry for the false hope) &lt;"case" &lt; god bless ya &lt; Case or UH are both fine!</t>
  </si>
  <si>
    <t xml:space="preserve">is ENT the most competitive field? &lt; how are derm applicants faring?&lt;I don't think it's been that competitive this year tbh. A lot of it was hysteria here on otomatch &lt; how is 600+ applicants for ~330 spots not ridiculously competitive? +1 (x2) + 3 +infinity &lt; also using the word hysteria speaks volumes about the person who wrote the comment haha&lt; outdated misogynistic word. pls take some implicit bias training or something before seeing patients &lt; Why does wokeness revolve around policing language so much? </t>
  </si>
  <si>
    <t>&lt; is plastics still competetive these days? i don't really hear much about it anymore &lt; yes &lt; no &lt; maybe &lt; yes &lt; ortho, neurosurg, plastics, ent, derm, and some would say ophtho in no specific order</t>
  </si>
  <si>
    <t xml:space="preserve">Plastic surgery has its grand release today, any one how to link to that page? I would like to see how they handle this process. Thanks!&lt;&lt; omg they're talking about otomatch!! So funny! I like that we all are going through this crazy process together </t>
  </si>
  <si>
    <r>
      <rPr>
        <rFont val="Arial"/>
        <color rgb="FF000000"/>
        <sz val="10.0"/>
      </rPr>
      <t xml:space="preserve">&lt; </t>
    </r>
    <r>
      <rPr>
        <rFont val="Arial"/>
        <color rgb="FF000000"/>
        <sz val="10.0"/>
        <u/>
      </rPr>
      <t>https://docs.google.com/spreadsheets/d/1i7Cl7PiZKxEf17iMmFq94z8jzowEkShzchznRZkg6cA/edit?ts=5e84ee2e#gid=0</t>
    </r>
  </si>
  <si>
    <t>yawn...SLOW DAY TODAYYYYYYYYYY (would like to announce that I have been the one doing this, not every time, but almost every time. I call upon the Gods on behalf of you all)</t>
  </si>
  <si>
    <t>Anyone get the question, "So why didn't you signal us?" - thoughts on how to respond to this? (i haven't gotten it, but trying to give it some forethought...) &lt; Tactfully dodge. Fall back on the limited number of signals. Remember, the program selected you, the non-signaller, for a reason. &lt; isn't this question a match violation? &lt; the match doesn't sponsor/is not involved in signaling &lt; OPDO has recommended that match violations apply to signaling. Of course there is no true enforcement.</t>
  </si>
  <si>
    <t>Positive side of having only 3 interviews is that if you match, then you matched in your top 3 lol&lt;</t>
  </si>
  <si>
    <t xml:space="preserve">“Ranked to match” is a poorly defined phrase that programs and applicants to use to avoid giving out actual ranks. Interested in how the OP would define this phrase. &lt;  Agree it isn't the best term. A deifnitive  "rank to match" would be a program with 3 spots ranking you in top 3 bc it gurantees a match. The looser definition would be well within a program's typical match depth. If a program with 3 spots consistently drops to their 10th rank to fill, then I would consider ranking somebody #5 as ranked to match. Obviously, there is still the chance that the program fills with it's first, second, and third match, but still pretty unlikely. I favor the second definition as the reality. &gt; Is that common usage? &lt; My PD uses the term "rank to match" to include an applican's place on the list well within  the depth of the list. TBF, he also doesn't send love letters telling applicants stating "ranked to match," because he thinks these types of letters aren't very useful. &lt; My program doesn't always rank all applicants they interview, so "ranked to match" could also just mean not being the 5% of interviewees that wouldn't be a good fit </t>
  </si>
  <si>
    <t>So I'm admittedly confused. We have all heard that statistic that 70% or so match their top 3. However, in most specialties people say that 10+ programs is needed to have a 99% chance at matching. I dont understand how this works if most wont even go past their top 3...also is there any data from last years ent match showing the % who matched top choice/top 3?  &lt;  "However, in most specialties people say that 10+ programs is needed to have a 99% chance at matching" ENT is generally higher than the stat you quoted (2020 was somewhere between 12-13 for a 90% prob of matching). This is usually based on the probability of matching curves the "charting outcomes" dataset  report on each specialty. This curve is based on a probabilistic model, meaning that if you have 12 or 13 programs you have a 9/10 chance of matching with decreasing probabilities for fewer programs and increasing probability (but diminishing returns) for more programs. Implicit in this is the idea that the probability of matching is associated with the # of programs ranked is the idea that the applicants with better stats and objective qualifications are the ones who will receive more interviews and are more likely to be ranked to match by at least one program. Once an applicant is ranked to match by multiple programs the applicants rank list really supercedes the program's rank list and determines where they end up. Because a qualified applicant (correct me if wrong, but the "70% of applicants matching at their top 3" is based on a "successful applicant") is likely ranked to match by at least one of their top 3 programs, it follows that 70% will match at their top 3. This percentage increases if you widen to the applicant's top 4 program. You can think about the match like this. If an applicant is ranked to match at only one program they WILL match at that program and only that program, despite the number of interviews and the length of the applicants rank list. Their rank list doesn't make a difference in that situation. If an applicant is ranked to match at two programs, the postion of those two programs on their list will determine where they end up. TLDR; the "charting outcomes curve" reflects that the qualified applicants tend to get more interviews and are more likely to match. The idea that 70% of successful applicants match in their top 3 reflects that an applicant was ranked to match by at least one of their top 3 programs.&lt;Thank you! Curious to see the top 3 match percentages for those applicants who do match with less than the 12-14 mark. Could be quite informative, but I doubt it exists &lt; I bet it's lower, but not much. At some point the place an applicant falls on their rank list approaches the lenght of their rank list and you get an unsuccesful match. This probably limits down-rank matches and helps explain why so many match in their top 3. It also explains why the number of II's is predictive of a succesful match. &lt; this is not correct and i don't think you understand how the match system works. "ranked to match" means that the program ranks you within the number of spots they have. so if they have 3 spots, you are one of their top 3 picks. however, the match is an applicant driven process. so let's say that their top 10 picks all picked somewhere else as their #1 and matched to that other place. if you are #11 on their list, then you will match there. so you absolutely do not have to be "ranked to match" in order to match at your top 3. it is highly likely that many people who match at one of their top three were not ranked to match, but very few programs (if any) fill their list just from their top picks.  &lt; I disagree. I think your definition of "ranked to match" is too narrow. If a program has 3 spots and consistently drops to #10 to fill, then being ranked #4 is effectively "ranked to match." Sure, there is a small possibility that the program fills with 1-3, but you are a pretty certain match at #4. This happens all the time. Even though the match is applicant favored, an applicant has to be ranked high enough to match my multiple programs before the applicant ranklist even matters. The first explanation given reconciling the two statistics makes sense when you think about it that way. &lt; That's not what ranked to match means. If you're #4 on a program's rank list and you don't match, then you obviously weren't ranked to match</t>
  </si>
  <si>
    <t xml:space="preserve">Positive side of having only 3 interviews is that if you match, then you matched in your top 3 lol &lt; lmfao &lt;The only critique I have against the model is that the r isn't close to 1, strength of applicant isn't fully correlated with number of interviews. You can have 10 top-tier interviews and that's still better than someone with 15 low-tiers </t>
  </si>
  <si>
    <t>Are 7 year research tracks generally less competitive/easier to match into than 5 yr?&lt; possibly but it probably depends on the number applying for that track in a given year &lt; i was told by an attending that it generally has been easier historically</t>
  </si>
  <si>
    <t xml:space="preserve">anyone else get another waitlist email from northwestern? +5 &lt; yah they said they would update us on 12/4 and 1/8 in the original email, they're just making good on that i guess &lt;oop i forgot, thanks folks&lt;I doubt this will move </t>
  </si>
  <si>
    <t>Anybody get EVMS II's this week?</t>
  </si>
  <si>
    <t xml:space="preserve">Anyone have any info about the Buffalo program? </t>
  </si>
  <si>
    <r>
      <rPr>
        <rFont val="Arial"/>
        <color rgb="FF000000"/>
        <sz val="10.0"/>
      </rPr>
      <t xml:space="preserve">I have no info. But I wanted to make sure everyone knows you can make a full sentence only using the word buffalo. Buffalo buffalo Buffalo buffalo buffalo buffalo Buffalo buffalo is a gramatically ok sentence. &lt; lmfao &lt; </t>
    </r>
    <r>
      <rPr>
        <rFont val="Arial"/>
        <color rgb="FF000000"/>
        <sz val="10.0"/>
        <u/>
      </rPr>
      <t>https://en.wikipedia.org/wiki/Buffalo_buffalo_Buffalo_buffalo_buffalo_buffalo_Buffalo_buffalo</t>
    </r>
    <r>
      <rPr>
        <rFont val="Arial"/>
        <color rgb="FF000000"/>
        <sz val="10.0"/>
      </rPr>
      <t xml:space="preserve"> &lt; this sorta just made my day lol</t>
    </r>
  </si>
  <si>
    <t>Anyone have insight into how programs rank applicants after interview? Lets say two applicants had solid interviews. nothing gound breaking but def solid. How do they pick between them? does it come down to whats on paper or is it mybe "oh this one was funnier, lets go with him" &lt; Most programs have a numeric scoring system that accounts for multiple factors on app as well as interview impression&lt; how much does "is this applicant likely to come here" come into the conversation? will signals and whatnot play an unofficial role &lt; Programs take pride in their number to match. Knowing that an applicant wants to stay or would rank them as 1 is important. That's why regional bias matters because they know those applicants want to stay in the region. &lt; Cant speak to general, but in my program at least the numeric scoring gets you an interview- everyone interviewing is qualified on paper. Ranking is then mainly based on the interview day.</t>
  </si>
  <si>
    <t xml:space="preserve">my gestalt says its the 2nd, but who knows &gt; </t>
  </si>
  <si>
    <t>Did Vandy send out waitlists? I didn't get the rejection or anything &lt; yeah waitlist was sent out today&lt;it's probably some kind of glitch and we will be rejected TOMORROW 💀  &lt; Hmmm this is weird, I didn't receive any notification yet either&lt;not that crazy...I've been left in the lurch by other programs a few times only to be ultimately rejected &lt; maybe invitation phone call didn't go through?</t>
  </si>
  <si>
    <t>Is the doximity rankings reliable (generally)? Curious why so different than US World and News. Know all of them arbitrary to a degree. &lt; US World and News ranks the departments themselves by research, clinical outcomes etc. and has nothing to do with the residency program. Doximity ranks residencies by some similar measures, but also relies alot on surveys/voting from prior alumni of the programand etc. AKA they both suck for rating residency programs, but they are all we got. &lt; Doximity is trash. It's a volume-based popularity survey</t>
  </si>
  <si>
    <t>They measure different things. USNWR measures hospital reputationbut its tough to translate to even department reputation since most hospitals are separate from the med school department. USNWR target audience is patients looking to go to “the best” place for an elective procedure. Doximity reputation measures how board certified ENTs feel about the program. Doximity research output measures research output by alumni of a program. The Otomatch Top 3 Rank Survey measures what applicants think. —-sam &lt; OP here, ty all! very insightful. &lt;Although the most flawed is probably the Otomatch one since anyone can just submit multiple rank lists &lt; tbh I think the otomatch one is the best since it represents the overall desirability of a program (reputation, location, size, culture). If they were aggregated into a 3-5 year ranking I think it'd be great.</t>
  </si>
  <si>
    <t>did buffalo release any kind of schedule for tomorrow aside from the zoom link and what time to show up?</t>
  </si>
  <si>
    <t>Anyone interviewing at UNM tomorrow receive their schedule? &gt; I did after I returned the signed documents +1</t>
  </si>
  <si>
    <t>Has anyone interviewing @ Wisconsin tomorrow received a follow-up email with schedule, link, etc?</t>
  </si>
  <si>
    <t xml:space="preserve">the schedule is on thalamus along with the links :) &lt; you're awesome; thank you! Probably didn't read the directions well enough lol &lt;omg no worries I had never used Thalamus before today either &lt; random q,  any open spots on thalamus? &lt; Nope, sorry. </t>
  </si>
  <si>
    <t xml:space="preserve">It really makes no sense since these programs rarely go below rank 10. I think they interview so many people mostly to meet future colleagues and show off their programs. </t>
  </si>
  <si>
    <t>in general how many interviews do programs conduct per spot? i've seen a wide range on my interviews so far from 30 per position to 10 per position</t>
  </si>
  <si>
    <t>I'd estimate 12.5-15 per position through all if the programs, closer to 10/position for top tier</t>
  </si>
  <si>
    <t>Friday is upon us. Place your bets!!! Tomorrow will be quiet (+5); Tomorrow will be busy (+2). &lt; i think northwestern is supposed to be giving an update to the waitlisted people tomorrow, at least that's what they said in their original email</t>
  </si>
  <si>
    <t xml:space="preserve">  won't everyday be relatively quiet now? </t>
  </si>
  <si>
    <t>Is it fair to say that this year was the most difficult yet for applicants in general (in terms of numbers)?&lt; i heard 2014 was a bloodbath too but not sure how this year compares</t>
  </si>
  <si>
    <t>is this the most amt of people thats applied? &lt; yes. &lt; really?</t>
  </si>
  <si>
    <t>anyone attending WVU's social tonight know the dress code? couldnt find in the emails&lt;I was prob just gonna go short sleeve polo but yeah dont think they said</t>
  </si>
  <si>
    <t>What are the general male attires for these socials (asking for another place), just a button up? &gt; I've been going with a flannel button up &gt; AOA t shirt for bonus points +1 &lt; loved to see this :) &lt; sweaters all the way</t>
  </si>
  <si>
    <t>idk it's kind of a small field  I don't wanna piss anyone offf &lt; don't piss anyone off. Vaguely recall a story where an interviewer called another program because the app said something offensive along the lines of prefering x program over y. But, I think &gt;1 week is fine, &gt;2 weeks is optimal</t>
  </si>
  <si>
    <t>Is switching or canceling an interview 8 days out inappropriate or should I attend? What's a generally good timeline for these things? &lt; bro just cancel &lt; I think 5 is probably as close as I'd cancel &lt;honestly this year they can fill someone in with just a day or two's notice... don't attend an interview you don't want to &lt;one day notice? loll bruh &lt; i would take an interview with a day's notice in a heartbeat. i say cancel if you don't want to go, it's not doing you or them any favors to attend if you aren't interested.+1 &lt; In one of the society meetings, a PD mentioned that they'll be able to give out IIs with like 2 days notice. Obviously more is always better but if you're not interested in the program, I'd say 4-5 days is enough this year. &lt; it was mentioned in one of the talks from the OPDO (I believe) that you should try to do 1 week notice, but because of the virtual format, a 24 hour notice this year should still be appropriate &lt; cancelled an II w/in 5 days. PC said that was "timely" so i think you good homie</t>
  </si>
  <si>
    <t>Is switching or canceling an interview 8 days out inappropriate or should I attend? What's a generally good timeline for these things? &lt; bro just cancel &lt; I think 5 is probably as close as I'd cancel &lt;honestly this year they can fill someone in with just a day or two's notice... don't attend an interview you don't want to &lt;one day notice? loll bruh &lt; i would take an interview with a day's notice in a heartbeat. i say cancel if you don't want to go, it's not doing you or them any favors to attend if you aren't interested. +2 &lt; In one of the society meetings, a PD mentioned that they'll be able to give out IIs with like 2 days notice. Obviously more is always better but if you're not interested in the program, I'd say 4-5 days is enough this year. +2</t>
  </si>
  <si>
    <t xml:space="preserve">did anyone receive any additional info. about jefferson's interview this saturday?? </t>
  </si>
  <si>
    <t>this has been posted like 3 times today. No.</t>
  </si>
  <si>
    <t>Anyone that interviewed at UW today have advice/insight?</t>
  </si>
  <si>
    <t>don't fuck up + 1 &lt; not OP but this is why i hate this spreadsheet sometimes +1 &lt; I mean there's an interview impression tab for this instead of clogging the chat&lt;so sorry &lt; don't be sorry, if the worst thing these responders had to experience today was reading your post, they're having a pretty good day. Good luck on your UW interview!&lt;thank you! Very kind.</t>
  </si>
  <si>
    <t>for Yale tomorrow is there no general morning/opening session? &lt;Yes I emailed the coordinator, they are conducting an AM interview session and PM interview session and the opening session are the videos that were emailed &lt;thank you!!</t>
  </si>
  <si>
    <t>was waitlisted by both penn state and vanderbilt within 4 minutes and now I'm all excited but likely going to be another #slowday &lt;lol same&lt; I mean I took a nap and dreamed that utsw released today so take that for what you will</t>
  </si>
  <si>
    <t>Been a slow week :( +1 &lt;It's gonna be slow weeks from now on, tbh. Can't imagine there are gonna be any more large dumps&lt; except on my application</t>
  </si>
  <si>
    <t>anybody gonna drop UConn?&lt; i've been thinking about it. trying to decide between that and another one</t>
  </si>
  <si>
    <t>anyone gonna drop Nebraska? Emory?&gt; Wake Forest? Keep em coming people. Call on the drop gods.&lt; will likely drop wake &lt; why are so many people dropping programs that straight up rejected me haha where my WL or silence program drops at</t>
  </si>
  <si>
    <t>OHSU II! (one date left) &lt; which date? &lt;12/14</t>
  </si>
  <si>
    <t>have they sent out rejections? &lt;yes &lt;wth I've heard nothing PLEASE CALL ME &lt;based on lower conversations, tons of people haven't heard anything, there's only been one wave of rejections &lt; OHSU takes the care for worst communication this cycle, I preferred OSU's bait and switch rejection over this silence and one-by-one II trickle.</t>
  </si>
  <si>
    <t>Vanderbilt L +14&lt;Via Eras? &lt; yup</t>
  </si>
  <si>
    <t>&lt;Nothing for me. I guess they just forgot to invite me lol &lt; signal + online rotation participant here, reject, a kick to the balls.&lt; also nothing :/ +1 &lt; thanks @vandy for titling the rejection "thanks for applying", solid way to not get my hopes up while opening the email +1000 &lt; anyone know what it means if we've heard nothing...?&lt;seriously. It seems like there's three of us...I think they just forgot our rejection &lt;-- I haven't heard anything either :( +1</t>
  </si>
  <si>
    <t xml:space="preserve">Has anyone with an interview at Jefferson on Saturday received interview information? &lt; patience </t>
  </si>
  <si>
    <t>see below</t>
  </si>
  <si>
    <t>Best work around is to say "I asked interview in room 2 this already, but wanted to hear your perspective on "blah blah blah". That way you can ask the same questions.. and not get burned</t>
  </si>
  <si>
    <t>a</t>
  </si>
  <si>
    <t>You can definitely repeat questions, I doubt they're keeping track. I generally have a set of questions for residents, attendings, and program leadership so there's always something to ask. Plus you can throw in personalized questions that you think of during the interview. &lt;for this many interviews, is each room a different topic or ...? ,&lt; depends on the program, some are more structured with topics per room, some are just "each of the faculty get a chance to chat for 15 mins to get to know you", some are a combination of both. Just be chill, be a normal person, ask questions organically, and have a few Qs you pull out for the end if there's awkward dead time. It's OK to repeat questions esp since different faculty can have different perspectives, but try to mix it up just so YOU can learn more about the program, and also maybe not a good idea to literally ask everyone the same questions even if they're not specifically taking notes on what you ask+1 &lt; Resident here. I had several itnerviewers during the interview season start off the interview by asking if they could anwer any questions I had before starting the interview. It was super awkward and came across like the interviewer was unprepared. It also meant that I quickly ran out of questions to ask/couldn't tailor my quesitons based on the vibe/discussion that occurred in the interview. &lt; +1 have had this happen several times</t>
  </si>
  <si>
    <t>how many spots are left at ohsu?&lt; no way to know</t>
  </si>
  <si>
    <t>Did no one else get the UF rejection (waitlist?) like an hour ago?&lt;Neither, I am confused...did you receive a WL or Rejection? &lt; It had the general rejection statements and vibe, then ended with "should any changes in availability occur, we will contact you immediately"&lt;I think it's an actual waitlist with regrets/rejection vibes &lt; Or a kind rejection. Can anyone else weigh in? &lt; i got it, it's probably a kind rejection &lt; they might just do that in lieu of having a separate waitlist?&lt; i heard nothing from them</t>
  </si>
  <si>
    <t xml:space="preserve">anyone else sitting at 0II's? i am giving up&lt; what about your home program?&lt;nothing for me &lt; does your home program interview home applicants? mine doesnt but ranks us because they know us &lt; wait they just don't interview home students at all?! very interesting, have never heard of that &lt; I would recommend you talk to the PD or chair at your home institution and affirm your strong interest in the program, and see if she/he has any recommendations for you &lt; i would also reach out to mentors and see if they would be willing to reach out to programs where they have connections </t>
  </si>
  <si>
    <t>Now that majority of interviews are out, how are the reapps doing? I felt like I did everything I could, added publications and I'm at 4 total II with a boat load of rejections, and didn't even get invited back at aways I did last year even after they said I missed matching there by a few spots or whatever. It's so confusing &lt; same exact thing here &lt; Ditto. I added a dozen pubs( 4 first author) and sitting at 4 total IIs too. I think having the reapplicant label is getting us filtered out at most places. So much for holistic review. &lt; dang I'm sorry y'all. keep your heads up and rock those interviews that you have!</t>
  </si>
  <si>
    <t>Hopefully those 4 programs will consider you highly! All it takes is one program to like you :)</t>
  </si>
  <si>
    <t>Now that majority of interviews are out, how are the reapps doing? I felt like I did everything I could, added publications and I'm at 4 total II with a boat load of rejections, and didn't even get invited back at aways I did last year even after they said I missed matching there by a few spots or whatever. It's so confusing &lt; same exact thing here &lt; Ditto. I added a dozen pubs( 4 first author) and sitting at 4 total IIs too. I think having the reapplicant label is getting us filtered out at most places. So much for holistic review. &lt; I understand prioritizing the seniors, I get we "had our chance already" but I feel having filter for reapp is just really shitty. And with sooo many people applying again this year unfortuantely thats easier filter to put on to get through the apps. I feel like we aren't even being given the chance to show what we have done to improve, if they are truly filtering out. But I could be wrong and I just suck anyways lol &lt; so is there a filter where they can tell who is a reapplicant?? &lt; Hey guys- I am on the adcom at a "top 15" place FWIW and I do not know if there is a way to filter for re-applicants, but we do not use any types of filters or cutoffs and I assume other programs are similar so just wanted to hopefully help keep your spirits going</t>
  </si>
  <si>
    <t xml:space="preserve">Here comes the L :) +2&lt; what programs other than Vandy don't have a lot of date conflicts (i.e. will be hard to get off WL for)&lt;I'm trying to get off the WashU WL and holding out for it...&lt; Pitt for me &lt; would give you guys my washu for vandy&lt; i would make that trade if we were allowed&lt;Lmaooooooo Im a Vandy with WashU WL &lt; if only we could actually make that trade &lt; vandy my #1, signaled them and did the online rotation, would give you this washU invite in a heartbeat.&lt; would anybody be willing to trade anything for an MUSC? &gt; I want that MUSC, but I don't want to give up Vandy. What else you interested in?&lt; i would take a Sinai or an Iowa if you were offering &lt; haha. I'll make some phone calls. &lt; ughhhh so real, this is why we should have application/interview caps. if everybody could only apply to the programs we were really interested in, maybe we would get the ones we are actually interested in </t>
  </si>
  <si>
    <t>wow so much activity in the last hour &gt; come on GW and UTSW &lt; AND stony &lt;honestly just trynna get some trickles here &lt; 0 trickles so far, come onnn pleasee like me &lt; cmon trickle thursdayyy &lt; trickle trickle pls give me a tickle</t>
  </si>
  <si>
    <t xml:space="preserve">tha block is hot&lt;anyone know anything about stony brook? </t>
  </si>
  <si>
    <t>Penn State rejection +15</t>
  </si>
  <si>
    <t>&lt; shoutout to the perfect subject line: "Rejection Letter" +2 &lt; Big fan of the direct subject line. "Closed appliciation" stung the least. &lt; YES AGREED 100%</t>
  </si>
  <si>
    <t>Penn State WL +11</t>
  </si>
  <si>
    <t>&lt; shoutout to the perfect subject line: "Waitlist Letter" +2</t>
  </si>
  <si>
    <t>Georgetown II via ERAS, non-personalized</t>
  </si>
  <si>
    <t>Hofstra II via ERAS, non-personalized, offered 1/6 and 1/12 +1</t>
  </si>
  <si>
    <t xml:space="preserve">&lt;has anyone received confirmation from the earlier release?&lt;Nope, but does this stand to reason that we got our preferred--or at least second choice? </t>
  </si>
  <si>
    <t>Downstate rejection+12</t>
  </si>
  <si>
    <t>Univ of Oklahoma II, single date</t>
  </si>
  <si>
    <t>Any tips for behavioral questions?</t>
  </si>
  <si>
    <t>Dont take them as an insult or personal attack...just behave =)</t>
  </si>
  <si>
    <t xml:space="preserve">NYP WL II </t>
  </si>
  <si>
    <t>&lt; weird for a program to have a formal WL but no formal rejection no?&lt;No, that's the norm</t>
  </si>
  <si>
    <t xml:space="preserve">Faculty looking for opinions/feedback on the virtual interview process: Our normal “non-covid” interview consist of a full day where half the group interviews in the am while the other half hangs with the residents (tours the hospitals/city, etc.), we all meet for lunch, then the groups switch for the afternoon.  Plus an optional evening social with the residents.  Post-covid, the formal interview part stays the same over Zoom, easy enough.   How do you think you can get to know the residents/vibe of the program without making you feel obligated to hang out over Zoom?  Obviously, nothing virtual will replace the in person experience, but how do we give you the info you want and need?   We want to give you ample time for interaction with our residents without you feeling tons of awkward silence on Zoom.  Would you prefer meeting with all the applicants and residents together?  Or smaller groups (2-3 applicants with 2-3 residents), or some 1:1 time?  Would you prefer it prior to faculty interviews, or after?   Any thought and comments appreciated! </t>
  </si>
  <si>
    <t>&lt; have done both large group as well as small group at this point. I think the small group works WAY better virtually and allows you to really talk to the residents more &lt; + 1 &lt; I don't know yet, but I certainly appreciate programs that are trying. I would be nervous if there wasn't dedicated time to talk to residents. Agreed that smaller groups seem to go a lot better. &lt;smaller groups are better especially since there's a lag time between when you talk and when it shows you're talking so there can often be awkward interruptions or pauses &lt; Having some type of organized ice breaker, funny get to know you questions, or little game planned has worked way better than just an unorganized, open-ended "Resident Q&amp;A/Social" session. The "socials" that are just open-ended are the meetings where there ends up being awkward silence and it feels useless. Giving the residents the opportunity to be creative and organize some type of fun "get to know us" session in and of itself does a great job at demonstrating a program's culture/personality in my opinion &lt; waiting for someone to pull out jackbox games. would love to see what a group of surgeons comes up with in Drawful &lt; personally i would dread playing games and icebreakers over zoom. i prefer the format where we rotate through breakout rooms with 4-8 applicants/per room and each room has a theme where the residents give a quick 5-10 min presentation and there is time for Q&amp;A afterwards &lt; +1 for themed rooms, definitely makes it easier to start a conversation. and the themes could be fun too, like maybe one room would be icebreaker/game type, others could be about living in the area, hobbies, favorite places to eat, whatever could spark a conversation &lt; big fan of 2-3 residents per room with 1 applicant. we love to see how the residents interact with each other and having a few together talking to you is really valuable. I don't prefer to have other applicants in those zoom rooms because as much as I want to get to know my future PGY1s, I'm really trying to get to know the residents and I'd rather spend that time learning about them &amp; having them learn about me, rather than learning about 2-3 other applicants. When I've been in big group rooms I feel like the residents don't get to know me at all, but when it's been just me with a few residents, they get to know me much better, which ultimately helps the program choose better applicants that will fit in with their program. &lt; i definitely prefer small groups, but I think having a few applicants with a few residents is more comfortable. 1 applicant with a bunch of residents feels more like an interview to me than a social hangout. &lt; to each their own but fwiw, I prefer the 2-3 residents to 1 applicant. Get to see if you vibe with the existing residents and vice versa. When there's more than one applicant, it just ends up being go around the circle and say something fun you did over quarantine type stuff.</t>
  </si>
  <si>
    <t xml:space="preserve">Anyone with USF know the time sessions? </t>
  </si>
  <si>
    <t xml:space="preserve">&lt; they usually split up into 3 sessions throughout the morning. i think mine was like 8-11 but some groups had earlier and some later </t>
  </si>
  <si>
    <t>Anyone get deets or Zoom links for Jeff interview on saturday? &lt; the PC, the best human ever, will definitely be sending info plenty of time before you guys interview</t>
  </si>
  <si>
    <t>Did folks interviewing with Yale tomorrow receive the welcome package in the mail? &lt;no :/</t>
  </si>
  <si>
    <t xml:space="preserve">Anyone going to reach out to the PC? &lt; probably not, PC mentioned possible delays in the mail so she had also emailed it out </t>
  </si>
  <si>
    <t>Did anyone find emails for the NYP PDs to send a thank you note? &lt;wondering the same</t>
  </si>
  <si>
    <t>Do any programs release interview stats based on applicant demographics?&lt;I've only seen OSU's. It's on their mainpage &lt; i thought those stats were their matched residents, not applicants&lt;Wow I have those demographics and got rejected =0 &lt; Kinda surprised a top program like OSU's average step score 1 is "only" 253&lt;What? Also, it's not about the step. Far more goes into an application. Research and specialty involvement, etc &lt; lol "only 253"&lt; a lot of us had all those stats and better and still didn't get an invite there. a lot more goes into it such as letters, experiences, and personal statement that make them think you would be a good fit for the program &lt; hot take, an astronomically high step score does not make you a better applicant by default than someone with a lower score +2 (only one person but wish I could + this to infinity and beyond)&lt; i thought we all know that step score doesn't really mean anything? are there people out there who thinks it actually makes you a better doctor?</t>
  </si>
  <si>
    <t>That's actually really cool of them to put out! I was thinking more along the lines of gender, race, med school region, home in OH vs outside, etc. &lt; don't think you're going to find that.&lt;Just look at the resident pages</t>
  </si>
  <si>
    <t>Maybe I'm missing it but did anyone get NYP's ERAS message about pre-interview documents? I can only see 1 attached document and there's supposed to be like 6? &lt; there is a link to a dropbox folder with the rest. the attached file is the one you have to sign and send back. &lt; the link only has the welcome packet but not anything else mentioned like the sample schedule, pictures, etc &lt; is it the welcome packet that is like 100+ pages long? for me it was in the middle around page 50 or something. &lt; you guys are right; welcome packet is like 50 pages, rest of documents are at the end!</t>
  </si>
  <si>
    <t>&lt; is this for saturday's interview at NYP? I am scheduled but havent gotten any information &lt; i did not get a notification through ERAS when it came just fyi &lt; oh thats weird,, message didnt forward to my email but it was in eras. Thank you!! &lt; are we supposed to return the confidentiality agreement? Or is it for our records only? It doesn't say in the email. &lt; you're supposed to send it back &lt; thanks! &lt; anyone else feel like their photo is a weirdly zoomed in vs what was uploaded to ERAS?&lt;yes it is made wider haha</t>
  </si>
  <si>
    <t>If a program says their interview dress code is business casual... is that like true business casual or should you still wear your typical interview attire?&lt; if interview, wear typical interview attire no matter what they say. if it's a pre-interview social, business casual is fine &lt; Agree. Worst case scenario a dude could always wear a suit and ditch the tie if needed. &lt; maybe i'm an outlier, but i think that if they say business casual, you should feel free to wear business casual. one of my friends said that she was the only one to not wear a suit for a business casual dress code and the program director jokingly asked why everybody was wearing a suit still. if you feel more comfortable with a suit, by all means wear one, but i don't think this is some kind of mind game. i think they actually want you to feel free to ditch the suit. +1 &lt; im with ya. if theyre playing mind games shame on them and i dont wanna go there anyway &lt; My PD said always always always professional+1&lt; i wouldn't trust people on here telling you to wear business casual to interviews. it's way better to overdress than risk under-dressing</t>
  </si>
  <si>
    <t>does business casual include a tie? &lt; No, but it involves a collared shirt. &lt; i think if they say business casual, you could also wear a shirt and tie with no suit jacket&lt;+1 &lt; I'd round up to suit + tie for interview business casual, but if it's a pre-interview dinner or social event I'd be fine wearing a nice sweater</t>
  </si>
  <si>
    <t>Michigan has a large cohort of women faculty in many national leadership positions +1 &gt; check out USC's faculty list and resident cohorot too; half of residents and faculty are women &gt; hopkins, too - and their female attendings also have a wide range in age/leadership in the dept  residency program just about 50/50 i think?</t>
  </si>
  <si>
    <t>sure</t>
  </si>
  <si>
    <t>SIU, very progressive program; Emory? LSU NO &gt; can you elaborate on SIU? UIC &gt; Idk about faculty, but UCSF residents are majority women &lt; SIU was one of the first majority woman programs and had a woman chair until recently and are dedicated to diversity. I love them</t>
  </si>
  <si>
    <t xml:space="preserve">Rush interview, personalized not eras </t>
  </si>
  <si>
    <t>do you know if there are any spots left&lt;&lt; yes, Jan 9</t>
  </si>
  <si>
    <t>SUNY Downstate Rejection +5</t>
  </si>
  <si>
    <t>Strange. Only one rejection reported? &lt;they really didn't like em&lt;that so Brooklyn #fuggedaboutit</t>
  </si>
  <si>
    <t>Tulane II, ERAS, not personalized +6 &lt;all dates? &lt; Yes through the schedulizer &lt; does it seem like they sent out all invites/all dates full? &lt; at least two of the three dates are still open, but the email only went out about 25 minutes ago</t>
  </si>
  <si>
    <t>woof, Looks like a big wave...says 12 per day, so 36 interviews for 3 spots?</t>
  </si>
  <si>
    <t>Has Ascension Macomb-Oakland Hospital Program [DO] sent out all interviews?</t>
  </si>
  <si>
    <t>do you know if there are any spots left?</t>
  </si>
  <si>
    <t>should we start a cancelations list? they did it last year... i know it's going to be less, but they're happening...&lt; should we put it at the top ? &lt;+1 got it started...</t>
  </si>
  <si>
    <t>Please</t>
  </si>
  <si>
    <t>stupid question, did tulane go out already? &lt; no one's reported it so far</t>
  </si>
  <si>
    <t>St Elizabeth Boardman (DO program) II &lt; OP here, I am a DO and did not rotate here.</t>
  </si>
  <si>
    <t>Any non-rotators get an interview?&lt; I did &lt; also non-rotator and received interview (very surprised!!)</t>
  </si>
  <si>
    <t>Curious to know how this is helpful? Would you email the PC "asking for an update" re: waitlist status in hopes of being pulled off? Wouldn't the PC just go down the list +/- consider those who sent LOIs?</t>
  </si>
  <si>
    <t>Anyone going to cancel their U of Minnesota interview on 1/23? Asking for a friend.. &lt; Is anyone cancelling on any of the time slots? Asking for a friend as well</t>
  </si>
  <si>
    <r>
      <rPr>
        <rFont val="Arial"/>
        <b/>
        <color rgb="FF000000"/>
        <sz val="10.0"/>
      </rPr>
      <t xml:space="preserve">I will be cancelling my UMN interview on 1/23! &lt;&lt; awesome! Please post when if possible. Thank you! </t>
    </r>
    <r>
      <rPr>
        <rFont val="Arial"/>
        <color rgb="FF000000"/>
        <sz val="10.0"/>
      </rPr>
      <t>&lt;no but will be cancelling kaiser and u illinois in chicago &lt; why kaiser? is it not a good program? &lt; just overlaps with something else &lt; gotcha. I ask because I have an interview there. I was initially excited because it's a great location and looks like an awesome faculty with a great environment, but I honestly don't know muhc more about it and am really open to hearing all opinions. Good look with your other interview! &lt;My impression was that kaiser is not an academic-heavy place &lt;I actually kinda love that, I kinda prefer to just operate... &lt; looking at previous graduates, seems like it's a great way to enter the Kaiser system, which is pretty sweet &lt; living in the bay can't hurt &lt; Bay Area native here. Definitely heard my classmates not like the Bay that much. I personally love it but I think it can come off as somewhat pretentious sometimes. I don't think it's a problem in medical training in the Bay though. &lt; have lived in the bay, it's a good place to live but definitely a good number of downsides even taking cost out of it. i would never want to raise a family in that kind of environment personally. With that said, Kaiser seems great if you're looking for a more operative (vs research) heavy program &lt;</t>
    </r>
    <r>
      <rPr>
        <rFont val="Arial"/>
        <b/>
        <color rgb="FF000000"/>
        <sz val="10.0"/>
      </rPr>
      <t xml:space="preserve"> I will be cancelling my UMN interview on 1/23</t>
    </r>
    <r>
      <rPr>
        <rFont val="Arial"/>
        <color rgb="FF000000"/>
        <sz val="10.0"/>
      </rPr>
      <t>&lt; add this up top &lt; any reason ya'll are cancelling MN? Obv because you have a conflict but like why not the other program instead of UMN</t>
    </r>
  </si>
  <si>
    <t>Anyone had a question during interviews that asked you to walk them through the steps of a procedure? &lt; not yet, did you? &lt; no just heard rumors form prior years so was curious if this was true &lt; I would say nope sorry haven't been on an oto rotation in months thx tho&lt;honestly would turn me off to a program</t>
  </si>
  <si>
    <t>I keep hearing about programs asking technical questions and it just makes no sense. You have ~4 hours to assess the applicant's fit for the program &amp; learn more about their application and some programs choose to ask about tbone fractures instead? Seems so dumb. I hope the programs I'm interested in don't do this because I feel it reflects poorly on them.</t>
  </si>
  <si>
    <t>Just got an invite to interview at WVU but all the dates are booked on Thalamus. Anybody else experiencing this? &gt; not with WVU but with a different program. Email the PC. That worked for me+1 &gt; thank you!</t>
  </si>
  <si>
    <t xml:space="preserve">Has anyone gotten an email with details on the Univ of Wisconsin interview this Friday? &lt;on a related note, has anyone gotten the second follow-up email with interview info for U Wisconsin tomorrow? </t>
  </si>
  <si>
    <t>I got the information for my interview with them tomorrow sometime last night. so you should expect something about the Friday interview tonight. &gt; thank you!</t>
  </si>
  <si>
    <t>UConn L +20</t>
  </si>
  <si>
    <t>what is this program like? &lt;i wouldnt know bc i got rejected &lt; yeet &lt; does anyone else have any thoughts on this program? &lt; home student. It's a really awesome program. The PD is a gem and cares about his residents more than anything I've seen. He cares about their training and their well-being alike. The residents are SUPER hands on and get to do a ton of cases. You see a broad range of academic and private practice. The pediatric experience is great with the only free standing children's hospital in the state. They have had no issue sending residents directly to practice or to great fellowships. Very underrated program &lt; Thank you!+2 &lt; damn you're really selling this program, sucks that I got the fat L earlier &lt; Interviewed there last year, would have been happy to match there</t>
  </si>
  <si>
    <t>UConn WL+10</t>
  </si>
  <si>
    <t>anyone know where the best place is to look for a full list of acgme-accredited programs? &gt; freida? &gt; honestly, any of the otomatch pages have basically the full list</t>
  </si>
  <si>
    <t>sorry if this has already been asked but has george washington sent out IIs yet? &lt; no, at least not reported here anyway</t>
  </si>
  <si>
    <t>Anyone gotten an interview for the Iowa Research Track yet? &lt; wondering about this too! &lt; oh were the previous invites only for the clinical track? &lt;I don't think they rejected people who applied to research track yet either &lt; applied to both and haven't heard anything yet!&lt;+6 &lt; pretty bad track record with the schools that required secondary essays lol, not feeling hopeful</t>
  </si>
  <si>
    <t>Friendly reminder to update cell B2 with your interviews so we can all have the most up-to-date info!</t>
  </si>
  <si>
    <t>Took some time off OtoMatch so I apologize if this has been asked already - for those of you who have heard later than initial invite offers, were they always from programs you were on an official waitlist for, or were they sometimes from programs where you hadn't heard anything from? &lt;hadn't heard anything from +4&lt;Both +1&lt;hype, good work squad (OP). Guess I gotta stay on my email game and hold out hope for those previously assumed silent rejections! &lt; I got a formal rejection and still got an interview at that program so there is still hope! &lt; wait, so you got rejected, and then they said JK here's an II? that's wild &lt; lol yep</t>
  </si>
  <si>
    <t>How are you guys managing conflicting resident socials/informational sessions? &lt; they said on the video webinar that it no biggie if you cant make it &lt; honestly i really don't think the residents are taking attendance, it's just a chance for them to show you the resident culture and for you to ask questions. they get it that it's hard to attend everything. &lt; Resident here- can confirm no attendance, it's for you to meet and chill with residents</t>
  </si>
  <si>
    <r>
      <rPr/>
      <t xml:space="preserve">&lt; what ENT interview questions document are we referencing? &lt; </t>
    </r>
    <r>
      <rPr>
        <color rgb="FF1155CC"/>
        <u/>
      </rPr>
      <t>https://www.entnet.org/content/commonly-asked-interview-questions</t>
    </r>
  </si>
  <si>
    <t xml:space="preserve">&lt;i think if you're a strong applicant and your home program wants you, they are going to try to get you to stay, maybe even more so than other years. but if they feel indifferent about you, they would likely take their chances on an outside applicant &lt; I think a home program would rather take a less than stellar on paper home applicant that gets along well with residents/faculty based on their home sub-i than a stellar on paper applicant that they only have met virtually. +1 &lt; lots of "i think...., I feel..." going on here &lt; not a PD talking so it's going to be subjective but also seems we are all really just trying to make sense of this "unprecedented" year </t>
  </si>
  <si>
    <t xml:space="preserve">what are the clinical scenarios we would be asked on interviews? &lt;i think you're better served prepping your cv </t>
  </si>
  <si>
    <t xml:space="preserve">ID cochlea on CT, read an audio with OME and CHL, what to do if called w tonsil bleed vs neck swelling night after thyroidectomy. Others? &lt;Did these actually happen this year or just postulating? &lt; not OP but these are on the ENT interview questions document. I personally have not had any of these &lt; bro 15 min is barely enough time to interview virtually w someone, if they pull up a CT id be like wtf man &lt; also how are you supposed to point to the CT and have them  see it? share my screen? lmao&lt; so are illegal questions on that document...low yield imo &gt; i've had 4 clinical scenario questions already in my two interviews (e.g., emergent airway and antibiotic coverage) &lt; which programs 0_0 &lt; i've had 3 interviews but no clinical questions, meh &lt; which programs do this? such a dumb way to pick residents, especially this year -_- &lt; cooper was heavy on this&lt; i would not go to a program that does this. huge red flag+1 &lt; I don't really see the issue with this. No away rotations means that it is harder to assess applicants on clinical knowledge. If I were an attending I might be interested to see how an applicant talks me through a question scenario even if they don't know the exact answer.  &lt; even if you don't like it, it's not unreasonable and i highly doubt anybody would choose to not match rather than go to a program that asks questions like this. &lt; Intent matters here. I don't think any program does this and crosses you off for getting the wrong answer. I think it is extremely reasonable to assess how you think through a problem and, for example, if you get something complicated when you're on call as an intern will you swallow your pride and call your senior when necessary. Very reasonable &lt;&lt;&lt;&lt;&lt; Cooper is 1/year so makes sense their priority is a clinically competent resident above all else &lt; sure, but that should be demonstrated through LoR, grades, etc in the application. I can ID CN7 on a CT but how is that indicative of how I'll perform as an intern? Would asking a med school applicant about anatomy be useful or does everyone learn the content regardless of their baseline level of knowledge? Also in a 5 person total complement residency cultural fit is super important. </t>
  </si>
  <si>
    <t>on avg, program has 3 spots. usually 1 spot is home student, 1 spot is away rotator, 1 spot is toss up between home, away rotator, and outsider depending on # of home applicants, strength of away rotators,etc. this year wtihout aways and with record number of applicants meaning more home applicants, i wouldn't be surprised if 2/3 spots go to home students. the numbers get tricker at bigger programs with more spots but also more home applicants usually. wouldn't be surprised if big places are taking min 3/5 and maybe 4/5 home applicants. and flip it, home students are less likely to leave esp at big/top places without interviewing/away rotating at other places. +1 &lt; i disagree with this and have heard people at my program saying that they do not want to fill more seats than usual with home students. and i don't think that home students are all going to choose to stay either. there are so many other factors that play into this (family, geography, etc.). also, a lot of people choose to do aways at places they are already very interested in. they're still going to be very interested in those same programs this year and i doubt not being able to do an away there will make that much of a difference in how high it ends up on their list. &lt; My PD said that he could see our institute taking more home applicants and wouldn't be surprised if others did too. +1</t>
  </si>
  <si>
    <t>Anyone else concerned about likelihood of matching away from their home institution? I have heard that programs are being encouraged to rank their home applicants more highly than in previous years due to COVID. Given the record # of applicants what are the chances that all of the strong / desirable programs will take their own?&lt;where did you hear this? doesnt seem likely &lt; who is encouraging them to do this? that doesn't really make sense to me &lt; OP here, heard it from an attending in a different surgical specialty, that med school admin was encouraging programs to "protect" their home students. &lt; I could see it happening at my program, we have an obscene amount of students going into surgical specialties +1 &lt; a lot of programs don't have enough spots to just keep all of their own students, and i don't think they would want to or agree to fill their spots just with home students &lt; definitely not fill the spots, but maybe match more than usual from home +1 &lt; have definitely heard this happening at my institution in a different specialty &lt; School said they typically match 30-40% home students globally across all specialities. Said that they expect this number to go up to 50-60% this year.  &lt; For our program, leadership re-iterated a commitment to having diverse students, including from different programs. I dont think there will be any more advantage given to home students at least for my program.&lt;also heard the same. no one wants a program full on their own medical students.&lt; agreed but also heard from admin it will be difficult not to take at least more (read: not ALL) home students given the amt of extra time spent with home students since they were not off doing aways</t>
  </si>
  <si>
    <t xml:space="preserve">"I've been thinking about this a lot... at the same time it doesn't change how much people want to leave either --&gt; applicant favored matching process so that means programs will match their lower ranked (away) applicants? &lt; not if home students feel anxious and in turn, rank their home programs highly &lt; ranking a program higher just because you think they'll rank you higher makes no sense. if they want you, whether you rank them 1st or last doesn't make a difference to the chances of matching there. in the end just rank where you truly want to go higher" &lt; a good example of this is if a program tells you "hey you're our favorite, we're ranking you #1" it means you can't fall any lower on your match list than that program regardless if you rank them 1 or 30. its applicant driven match. </t>
  </si>
  <si>
    <t>come on UTSW.... +3 +1000</t>
  </si>
  <si>
    <t>have you guys been getting pimped during interviews? &lt;yeah some small clinical scenarios. Can't really prep for it, not sure how it's used either &lt;i've heard that pimping in interviews is just to see how your thought process and how you react</t>
  </si>
  <si>
    <t>&lt; is it a bad look to ask a program about their weaknesses? &gt; There are better ways to ask than "what are your weaknesses?" For instance, "what do you plan on changing in the near future to strengthen your program?" &lt; I think its okay, but better not to end the conversation with it.</t>
  </si>
  <si>
    <t>Ehem. Slow day??? Does this still work? +1&lt; i think there is some trickle it just people not posting</t>
  </si>
  <si>
    <t>The sheet is locked if you try to use the web interface. Sheets app seems to work for now</t>
  </si>
  <si>
    <t>I love free swag and I never got the Vandy care package for virtual rotators. Would it hurt to reach out? &lt; you've got nothing to lose! as a fellow free-swag lover i would support you &lt; mine ws sent to the address on my CV, which was my school mailbox. So check what address you listed on yours</t>
  </si>
  <si>
    <t>did you get an interview? did they only send to people they're interviewing? &lt; def not, I got their swag (completed the sub-I) but no II for me</t>
  </si>
  <si>
    <t>anyone else nervous for michigan's interview? how are yall prepping for behavioral questions? &lt; haha so nervous &lt; drinking&lt; do you think having one beer before the interview could actually help?</t>
  </si>
  <si>
    <t>&lt; one of my friend's dad is a fortune 500 founder &amp; CEO and said that when he was younger, he'd always have a beer before going into big meetings to calm his nerves, but YMMV. &lt; lol &lt; A beer before may work OK.  During probably not a great idea.</t>
  </si>
  <si>
    <t>What have people thought about resident socials the night of or before your interview? Any tips you've learned along the way to make it less awkward? Crack open a cold one</t>
  </si>
  <si>
    <t>I hate them so much &lt; do virtual interviews benefit introverts more or extroverts more?&lt; its hella awkward on Zoom&lt; extroverts, although i've seen some people who maybe come off as too extroverted &lt; idk if the virtual aspect changes anything, people who are socially shy and awkward tend to interview less well in general</t>
  </si>
  <si>
    <t xml:space="preserve"> Anyone gotten WUSTL's free swag box? &lt; not yet+1</t>
  </si>
  <si>
    <t>is anyone getting free food or swag? i want some</t>
  </si>
  <si>
    <t xml:space="preserve">Do you guys think interviewing in an earlier or later date (eg december vs january if both are available) matter in how the programs will remember and rank us? &lt; my understanding is most programs do a ranking of the interview day immediately after </t>
  </si>
  <si>
    <t>&lt; n=1 but I did no virtual rotations and got many interviews from places that did +2 &lt; also just my experience, but did 2 virtual rotations, received an II from 1 of them</t>
  </si>
  <si>
    <t>hot take: i think virtual rotations were just as useful as aways for landing interviews without as much time, money, or effort&lt; none of my virtual subis offered me interviews +4 &lt; 12 IIs without a single virtual subi, including at some places that had them +1</t>
  </si>
  <si>
    <t>&lt;No, I don't think anything can replace an in-person rotation&lt; while they don't give you as much of a feel for the program or place, and they can't really get you a LOR, they do accomplish the most important purpose of an away, which for many ppl is getting that interview &lt; doing an away doesn't always guarantee an interview, though. and away rotations really tell programs how you would be as an INTERN. there is no way virtual rotations could accomplish this &lt; yep. if you got an interview from a virtual rotation, you were likely going to get an interview there anyway. your app was probably already a good fit for the program and you just showed a little more interest +2&lt;You do not do away rotations for interviews. If that's the case, you should reevaluate. &lt; What a bizarre statement. The majority of applicants in a typical year match at home or a spot they did an away rotation.+2</t>
  </si>
  <si>
    <t xml:space="preserve">Could someone update UC Davis's actual interview dates? 12/14/2020 AM is listed multiple times. Wondering if there are any more dates or if yet another signal of mine has gotten lost in the ether. </t>
  </si>
  <si>
    <t>For those interviewing at UW (Seattle), so we're all applying for both 6 and 7 year tracks and ranking them as 2 spots?&lt; you had the option to apply to one or both tracks (can check on eras), and yes you can rank both</t>
  </si>
  <si>
    <t>@Folks who got the Monte II yesterday, did you hear back from the PC after choosing a date? no</t>
  </si>
  <si>
    <t>Very intimidated by how long the NYP interview day is...&lt;hey, i'll take it off your hands if it's too much for u &lt; how long is it? &lt;haha thanks for the offer. 9 hours! &lt; not gonna lie, it was exhausting.. but they were very friendly and it was more casual than I thought it would be. You got this! &lt;agreed, also a fair bit of time is dedicated to the tour/info session &lt; echoing what others said. Actual time spent for interview was not too bad (half day, around 4 hours long), but nevertheless, still gruelling so go in mentally prepared. about 10 interviews, 20 minutes each, back to back. Seems like a good number of progras are like this tho.&lt; that's almost as long as a free flap. make sure to eat a big breakfast and wear a foley &lt; honestly wished I had a foley 1 hr in lol, too much coffee&lt; i've found diapers also work but can get uncomfortable. i can't mentally self-insert a foley, it's like giving yourself an eye drop &lt;Can you catch a few seconds here and there to sip on some coffee? &lt; Damn! That's intense, but thank y'all for the heads up. Glad to know its casual at least &lt; how in the world is an eye drop as bad as a foley?&lt; it's the same concept. hard to administer to yourself. kinda like trying to tickle yourself except less pleasant</t>
  </si>
  <si>
    <t>&lt;I have a few interviews like that and it's exhausting&lt; was there a break to eat? &lt; i think there will always at least be a lunch break, they're not monsters haha. it is totally reasonable to politely ask for a quick bathroom break if necessary (or just say that and eat a quick snack if you're hangry) &lt; there was a lunch break at NYP and another long break as well</t>
  </si>
  <si>
    <t>What is the protocol for cancelling interviews? Just emailing the PC? &lt; yup, if you scheduled through ERAS etc. you can cancel/decline through that, and also polite to send an email to PC letting them know &lt; thank you!</t>
  </si>
  <si>
    <t>just got the OHSU call, all dates still open. i signaled and am over the moon! &lt;congrats, thanks for the info!&lt; no problem and good luck!</t>
  </si>
  <si>
    <t>this phone call system is the worst, they should just send out emails +3 &lt; Anybody get this II with no connections ro ties?</t>
  </si>
  <si>
    <t>Rutgers II 12/1 &lt; they added another date?&lt;Date of reception I think</t>
  </si>
  <si>
    <r>
      <rPr>
        <rFont val="Calibri"/>
        <color theme="1"/>
      </rPr>
      <t xml:space="preserve">What are the best jokes to give during an interview if the interviewer asks? &lt; Lol that interviewer is about to hear the same joke 20 times &lt; my app &lt; lol&lt; what do u call a cow without legs &lt; ground beef...?&lt; yep! &lt;lol&lt; </t>
    </r>
    <r>
      <rPr>
        <rFont val="Calibri"/>
        <b/>
        <color theme="1"/>
      </rPr>
      <t>what do the chorda tympani and the clitoris have in common? they both supply taste to the anterior 2/3s of the tongue&lt;omg.</t>
    </r>
  </si>
  <si>
    <t>what's brown and sticky? &lt; a stick &lt; yep&lt; lmao</t>
  </si>
  <si>
    <t>&lt;curiosity question kind of related: why can't programs have a uniform platform for IIs? Just wondering, I feel like less anxiety for us and easier to keep track of everything &lt; agree, also less hickups...</t>
  </si>
  <si>
    <t>just curious, what is the reason we can't go back to the acceptance system there is for med school? this match system sucks and breeds way too much anxiety. the reasons they originally made the match system can all be overcome easily &lt; before the match programs could decide to make offers to applicants whenever they wanted. So someone could get an offer after their first interview and have to decide if thats where they would spend their training or if they wanted to decline and interview at other programs. Sounds way more stressful. &lt; this sounds way better to me and would definitely cut down on interview hoarding. if somebody knew they wanted to be in a specific location and got an offer in that area, they would feel comfortable dropping all other interviews, opening those up for other people. as it is now, people feel like they need to keep all interviews, which actuallly makes the distribution of interviews much more random than it could be (in terms of geography / where people are actually interested in being)</t>
  </si>
  <si>
    <t>The match system is actually based on a economics nobel-prize winning algorithm that maximizes happiness. It's stressful, but this lowers the messiness for programs with SOAPing and such like that. It's ok for med schools to have unfilled positions. It's less ok for residency programs. &lt; I think the match system is good but would prefer a different II system. Something like ortho where there is a universal offer day and also an II cap.</t>
  </si>
  <si>
    <t>have there been any more reports of prometric canceling step 2 CK exams?</t>
  </si>
  <si>
    <t>&lt; yeah mine was canceled :( &lt; sorry to hear :( what state are you in?&lt;I would reach out to your school and see if they can proctor an exam</t>
  </si>
  <si>
    <t>How do you tell a program that you really like them and really want to interview there but didn't signal them because you didn't think they would interview you LOL&lt; slide into dem dms</t>
  </si>
  <si>
    <t>Anyone get Hofstra confirmation yet? &lt; nope</t>
  </si>
  <si>
    <t xml:space="preserve">Can anyone comment on Case Western program? Or point me in a direction </t>
  </si>
  <si>
    <t>strong in all subspecialties as far as i'm aware, especially head and neck. some solid research projects going on too. residents don't necessarily seem like the most tight knit group but get along well, faculty are generally approachable especially the younger ones &lt; weakest in FPRS, but just added an attending from Hopkins fellowship. Stand alone peds hospital. But go for the head and neck &lt; 4 neurootologists too which is probably more than all but a couple programs</t>
  </si>
  <si>
    <t xml:space="preserve">Anyone who got NYP, is there a waitlist? Are there open spots? Any chance of still getting invited here before next Friday? </t>
  </si>
  <si>
    <t>&lt; There is a waitlist that I'm on. no movement that I am aware of &lt; Also on waitlist, also no movement ):</t>
  </si>
  <si>
    <t xml:space="preserve">did anyone get that indiana email about info on thalamus? i dont see anything except the generic page about chair, PD, and number of residents theyre taking &lt; I saw that as well. I think all they mean is the confirmation from Thalamus once you've scheduled your interview. I didn't get any other info yet until today either. </t>
  </si>
  <si>
    <t>saw that ohsu called someone. how many spots did they say that they have left?&lt; or what days were still available?</t>
  </si>
  <si>
    <t>anyone get updates for their UNM interview this week? &lt; I haven't heard anything for 12/4 &lt; +2</t>
  </si>
  <si>
    <t>Whats the scoop on moonlighting in ENT residency...?</t>
  </si>
  <si>
    <t>with what time... &lt;no clue. but other specialites pull it off? like general surgery. I assume their time demands are similar? idk wtf im talkin about here.&lt; its program dependent, nice to do if you can during research months and good $$&lt;My dad had an ENT moonlight at his urgent care while in residency. Made good money. Never got his name and was always curious as to how he did it</t>
  </si>
  <si>
    <t>just got university of Buffalo via phone call, someone must have pulled out &lt;That's what she said&lt; interviewing there Friday but know nothing about the program except what I see online. What can people tell me?&lt; Sam is from there!&lt;for those interviewing Friday, do you have specifics on time, or a link? I haven't heard anything since I accepted &lt; Based on my conversation with PC, there are four sessions. two in AM, two in PM. they each last about two hours. I don't know much more than that&lt; just got details for Friday</t>
  </si>
  <si>
    <t xml:space="preserve">how are fellow peeps without a home program doing? </t>
  </si>
  <si>
    <r>
      <rPr>
        <color rgb="FF000000"/>
      </rPr>
      <t xml:space="preserve">RIP&lt;I have a good friend without a home program and he's doing really well. it's possible + 1 &lt; idk if this helps, but headmirror just put something out for people without home programs. most of it is before applying though... </t>
    </r>
    <r>
      <rPr>
        <color rgb="FF000000"/>
        <u/>
      </rPr>
      <t>https://www.headmirror.com/no-home-program</t>
    </r>
  </si>
  <si>
    <t>Which bozo messed up the stats page</t>
  </si>
  <si>
    <t>&lt;Should be fixed now</t>
  </si>
  <si>
    <t>OHSU still calling for interview scheduling! &lt; God bless you. (And congrats)! +1</t>
  </si>
  <si>
    <t>&lt; Can they call me or put my out of my misery lol&lt; signaled, still waiting patiently +3</t>
  </si>
  <si>
    <t>For those of you who've started interviews - what are they like? Are they just streams of interview questions (I've heard this is common from other specialties, given the zoom format), or is there more of a conversation?&lt; i've done 2, one was purely conversation with almost no questions, the other was purely questions and they were mostly behavioral like "tell me about a time you made a mistake"</t>
  </si>
  <si>
    <t xml:space="preserve">lots of rooms are like one or two scripted questions and then they just talk to you like a normal human &lt; in WSU for example, there are a couple of rooms with no questions - just chatting. But most of them have a couple of specific questions or scenarios </t>
  </si>
  <si>
    <t>What do people know about resident work-life balance at Colorado? Compared to other solid academic programs&lt; i have heard rumors that it's brutal there, one of the hardest working programs in the country. i have no hands-on experience though &lt; darn. I asked cause thats what i've heard to. It would kill me being so close to the amenities of CO without fully being able to enjoy it&lt; if you do the research track at least you would have 2 years with more "free time" to enjoy! &lt; Lol very true, thanks!</t>
  </si>
  <si>
    <t>Have heard that the online rumors don't match the reality (spoke to a GS fellow who did residency there) &lt; This is what I was hoping to hear, I know I won't get any real answers until reaching out to actual residents of course. But hearing this makes me optimistic, thanks!</t>
  </si>
  <si>
    <t>USF II via email but had to decline due to conflicting dates - only date offered was Dec. 12th</t>
  </si>
  <si>
    <t>I have 0 IIs hahahaha reading a rejection to a program is funny hahaha&lt; =(&lt; i'm sorry. not even at your home program?&lt; interested in what people's back up plans are &lt; SOAP +2 Research Year +0 Prelim Year +1 Other +0 &lt; add to the left</t>
  </si>
  <si>
    <t>PD = Program director, midlevel faculty in charge of residency program. Reports to the chair.  Usually the faculty membere most interested in resident education. Generally does not have fellows of his/her own. Deals with inter-resident conflict and resident-faculty conflict.  Has to write up ACGME site visit docs.  PC is basically PD's secretary.
Chair = in charge of whole department, reports to the Dean of the Med School</t>
  </si>
  <si>
    <t>What entails a "good" interview? I have a hard time imagining how they can keep track of and rank all the amazing applicants interviewing ? &lt; If you felt it went well, it probably was</t>
  </si>
  <si>
    <t>In the past I have madeup multi page eval sheets for every interview with things like step 1, research, hard work, team player, honesty, leadership potential, surgical skills, commitment to hte field, and personability. I pretty much gave up on those, bc I could never figure out how to weight each factor. Now I just write something memorable about the conversation, a common interrest, personal statement, research or or just anything that will trigger my memory about the applicant. Then I give a single score of 1-10. ---sam &lt; Thanks for the insight &lt;3 &lt;oops, i jeant to delete that...but if its helpful I will leave it up.</t>
  </si>
  <si>
    <t>Guys what's the difference between the PD and the chair? &gt; PD runs the residency program vs chair who runs the department</t>
  </si>
  <si>
    <t>PD = Program director, midlevel faculty in charge of residency program
Chair = in charge of whole department, reports to the Dean of the med School
&lt; PD is usually an internal appointement while chair often requires a search opened up to external candidates. &lt; also PD isn't always midlevel faculty, but usually is. they are a full professor at my home program</t>
  </si>
  <si>
    <t>Has anyone received any info/times for the UW (Seattle) interview this Thursday? &lt; nope</t>
  </si>
  <si>
    <t>any comments on New Orleans LSU program?</t>
  </si>
  <si>
    <t>some people says is malignant.... (or was?). From someone who rotated there I dont think thats true at all &lt; rotated there and also disagree arguably think it is v underrated -- lots of faculty + a growing program with good mixed of older/younger staff, every specialty represented, residents get along and hang out, grads match in fellowship and pursue pp</t>
  </si>
  <si>
    <t>i know u of arizona is a new program but does anyone know what its reputation is?</t>
  </si>
  <si>
    <t>&lt; Doximity puts it mid/low. They've matched into decent fellowships for each of their years though. &lt; if a program is ranked mid-low, should I expect the training to be worse? &lt; I've heard that most ENT programs in the country will train you fine. It's a competitive specialty with lots of very talened people everywhere. I'd focus on fit, resources, and aligning with your interests than a programs' tier/ranking. +1</t>
  </si>
  <si>
    <t xml:space="preserve">What are you streaming when you aren't too busy curing cancer, winning a nobel prize, and interviewing 29/31 days in December? I'm partial to "What We Do in the Shadows" on hulu. &lt; how does it compare to the movie? &lt; Possibly funnier. More inside jokes paying off across the episodes. The mockumentary format works a little better on TV. It's even worth rewatching. </t>
  </si>
  <si>
    <t>Penn State II via ERAS, only one date was left to schedule</t>
  </si>
  <si>
    <t>&lt; glad you got it :) (dropped earlier today) &lt; just dropped a few minutes ago so hopefully someone else here gets that other spot! &lt; Come on Penn State, please show me some NE love</t>
  </si>
  <si>
    <t>MUSC II off WL via ERAS</t>
  </si>
  <si>
    <t xml:space="preserve">&lt; I sent 3, haven't been formally rejected (just ghosted), but other applicants have gotten interviews/trickles since I sent them &lt; It honestly may be program specific, but if you have a compelling explanation for why that program, I think go for it unless the program specifically said not to reach out. I wrote 1 and received that interview invitation from the waitlist. </t>
  </si>
  <si>
    <t>Has anyone had success with LOIs? &lt; what are those &lt; Losers On Internet &lt; I am very successful with those &lt; I am a LOI but haven't had much success with anything &lt; lmfao</t>
  </si>
  <si>
    <t>&lt;actually p curious too +1&lt;sent out 4, received responses from PDs or PCs in 3/4, subsequently rejected from all 4 &lt; I sent out a few, I think I might have gotten an II from one, waitlist from one, but rejected from the others (ghosted = rejection I think too). It is really hard to tell what came from the letter though&lt; i sent one and ghosted &lt; I think it can work if you actually have a good and unique reason like family ties &lt; Are y'all sending them to PCs only or both? I sent one to PC but haven't heard back &lt;I want to say mine worked for one, bc my app doesnt look like id want to go to this place, but sent the PC an email explaining my ties. 2 weeks later got an II</t>
  </si>
  <si>
    <t>Loyola II &lt; +2</t>
  </si>
  <si>
    <t>&lt;Damn, hoping to get this second wave &lt; Will likely have to decline my II. 1/9 is a brutal day. &lt; not for me! I'm free as a mf that day&lt;I'm OP of cell and realized I won't be able to do Loyola anyways&lt;is this a second wave or more of a trickle? &lt; I think second wave, first batch of interviewees were only offerred the 11/18 date and PC at that time confirmed they'd release more II's for their 1/9 date at a later point &lt; looks like they're going out pretty slowly?&lt; PC at Loyola, this was our second wave of invites and all invites have been sent out for our January 9th date. Best of luck to all of you. Happy Holidays! &lt; Was really hoping for a second wave II :( but thanks for the transparency, happy holidays Loyola team! +2</t>
  </si>
  <si>
    <t>Geisinger II</t>
  </si>
  <si>
    <t>Thoughts on sending thank you notes post-interview? If you do send them, can you send to just the program coordinator and PD? Or everyone that interviewed you?</t>
  </si>
  <si>
    <t xml:space="preserve">I've heard some programs say to not send them because they can get annoying, but I talked with my PD and they put all interview communication including thank you notes into applicant files for future reference &lt; Just ask the PC what their programs post-interview communication policy is. &lt; Current resident here. Pay close attention to any presentations from PD regarding this. I remember at least two programs specifically stating do not send thank you letters. They said it was out of respect for everyone's time. Some even implied that it would negatively impact your app if you sent a letter after such a warning because it meant you couldn't follow directions. However,  I still sent letters to programs unless specifically told by program not to send letters. </t>
  </si>
  <si>
    <t>Any spots left at Montefiore? Signaled and was really hoping to interview there :'( +2</t>
  </si>
  <si>
    <t>i think prism is put out by the NRMP right? &lt; yes</t>
  </si>
  <si>
    <t>Does anyone have a method they're using to compare programs you're interviewing at? Like a spreadsheet or something? If you know of a good template for this, that would be awesome!</t>
  </si>
  <si>
    <t xml:space="preserve">Yeah I need a good matrix/algorithm. Any consultants here &lt; A lot of my friends in other specialities are using the PRISM app, idk if it's any good I haven't checked it out yet &lt; I downloaded it, pretty decent. Will probably use it because I'm too lazy to come up with my own&lt;OP of the cell: would it be wrong to go off "feel" and not an algorithm? &lt; I think feel is pretty important. A bad call schedule won't be as taxing if you're coming to work with people you love and with faculty you get along with. For academic stuff (e.g. research, fellowship placements), I would probably do something more objective. &lt; You could always make categories in an excel sheet assign them a value based on impression.You then weight them and sum the categories to get to a final score. If the ranking based on the final score doesn't match up with your gut, adjust the weights or values to fit. This is how a lot of models are built. Playing around with the weighting is generally good practice to test the model. Ultimately, your gut plays a big role, but this method has the advantage of showing you what really matters to you (maybe more than you can consciously verbalize). If you do this method, I recommend you exclude any categories for gut feel since your weighting and scoring should account for that. </t>
  </si>
  <si>
    <t>Where is the data on how far people fall on their match list? Someone posted earlier that 70% get top 3 and 80% get top 5? &lt; Where is this data from? &lt;wow this is amazing if it's true &lt; I've heard this over the years from various med school advisors. I would be interested to hear how it typically stacks up to ENT match lists in the past, and how it might differ this year&lt;think those stats are just for every specialty not ENT specific, has anyone heard anything more ENT specific?&lt; only thing I could find from NRMP for 2020 is for every specialty in general, not ENT specific: "The percentage of all U.S. MD seniors who matched to their first-choice programs was 46.3 percent, the lowest on record; however, almost three-quarters (71.1%) of U.S. MD seniors matched to one of their top three choices."&lt; this study based on 2015-2016 match data, so probably out of date: https://pubmed.ncbi.nlm.nih.gov/31845588/; 63% with home program match to first choice in ENT &lt; OP here- cant find link right now but I think it came from a past otomatch survey . It's really not that wild a stat when you consider that everyone has different programs they interview at and different priorities in ranking programs.</t>
  </si>
  <si>
    <t>Can confirm that the trickles are coming in&lt; from which program? +1&lt; do you happen to know if there are any spots left at Maryland?&lt; not sure, they only gave me one date option</t>
  </si>
  <si>
    <t>&lt; just got a Maryland trickle! +1 &lt; nice; congrats!</t>
  </si>
  <si>
    <t>just dropped penn state&lt; which date?&lt; 1/8</t>
  </si>
  <si>
    <t>If you are interested in laryngology, should you go to a program with a laryngology fellowship? &lt; Not necessary, but I would make sure there is at least one fellowship-trained laryngologist  on faculty +1</t>
  </si>
  <si>
    <t>I've heard programs say that their H&amp;N faculty do lary, is that sufficient for people who aren't interested in laryngology? &lt; lol no that's like we rotate with a general surgeon for our endocrine experience</t>
  </si>
  <si>
    <t>Michigan &gt; Ohio based on flap diversity. Ohio &gt; michigan based on flap volume &lt; Doing microvascular will always require a fellowship, so do you think flap volume or flap diversity matter to any great extent?  Seems more important to learn the treatment aspects and some principles of recon that you will cap with your fellowship</t>
  </si>
  <si>
    <t>Interested in HN. How would your rank Stanford, Michigan, OSU, Mayo, Cinci</t>
  </si>
  <si>
    <t>&lt; ohio state then michigan, tie for the rest &lt; Mostly agree but at that tier they're all phenomenal</t>
  </si>
  <si>
    <t>sinai rejection+12 &lt;signalled :( +1</t>
  </si>
  <si>
    <t>&lt; anyone else not hear anything? +3 &lt; can't wait to get the delayed rejection during this interview</t>
  </si>
  <si>
    <t>sooo what does one wear to a business casual interview? &lt; It's a trap! Always full suit &lt; last interview I went to that said "business casual" everyone still wore a full suit</t>
  </si>
  <si>
    <t>Are people at 7-8 IIs going to send letters of interest or you guys feel like you're in a good spot? &lt; seems like 7-8 II is the average this year. &lt; is it good or bad to be average, I can't interpret where that falls on chances of matching curve &lt; I think the curve from last year is not going to be very predictive of outcomes this year, if 7-8 is the average this year I'd say it's a good place to be &lt; sitting at 8 right now, what are y'all basing this 7-8 number a being average on  &lt; probably cell B2 where everyone is posting their II numbers</t>
  </si>
  <si>
    <t>Is there any place that has a template of a email letter of interest? I'm shying away from sending them but I'm just curious what people are saying &lt; +1 &lt; there are some on google but honestly they aren't that helpful. if you are sending one, you should say specifically why you are interested in the program. if it's too vague/general, it will not be as effective because they know you could be sending that letter to any and everyone. &lt;template LOI means you arent really interested.</t>
  </si>
  <si>
    <t>&lt; also how do you say "i'm really interested in your program but not enough to signal you" without sounding desparate &lt; you can say you didn't signal them because you thought they were out of your reach or that you had ties to the program and you thought you were supposed to use signals for places you didn't have ties to</t>
  </si>
  <si>
    <t>just dropped 3 IV, best of luck &lt; where at? &lt; louisville, rutgers, vermont</t>
  </si>
  <si>
    <t>Tennessee II via ERAS +2</t>
  </si>
  <si>
    <t>&lt;trickle Tuesday! -- It's happening! +1 :)</t>
  </si>
  <si>
    <t>Sinai PC just reponded to my panicked emails from last night and was incredibly nice - everyone should be getting confirmation today +1</t>
  </si>
  <si>
    <t>USF II via email</t>
  </si>
  <si>
    <t>does anyone know if OHSU is filled? +1&lt; and jeff?</t>
  </si>
  <si>
    <t xml:space="preserve">Anyone not hear anything from OHSU yet? +8 &lt; Hmm wonder if I should email them? &lt; probably call.. they seem in to that sort of thing... </t>
  </si>
  <si>
    <t>Anyone else think 15 minute interviews are too short? By the time the interviewers introduce themselves and ask how your day is going you're halfway through the allotted time already&lt; i think it's short but fine if different breakout rooms focus on a different part of your application</t>
  </si>
  <si>
    <t>15 min solo &gt;&gt; group interviews</t>
  </si>
  <si>
    <t>Can someone post UT San Antonio interview dates? &lt; just posted. i could only remember the first 3. the last one was in Februrary and i think it was the 2nd but not 100p sure &lt; It is the 2nd &lt; those dates are right!</t>
  </si>
  <si>
    <t>was henry ford all full yesterday or were there still spots open? &lt; sorry it looks like all the spots are full rn :(</t>
  </si>
  <si>
    <t>anyone gotten this new personalized link from Sinai yet? &lt;Nope, I have my original confirmation. But idk if another one is coming &lt; I got one and was able to schedule &lt;wait were you oriignally able to sign up or is this a new one &lt; i havent gotten one yet &lt; received another email with another link that worked (9:23 PM), originally was getting JW email</t>
  </si>
  <si>
    <t xml:space="preserve">Were the people who received other emails origianlly able to schedule? Or were yall getting the JW thing &lt; i got JW, still havent gotten another email &lt;did anyone who was able to properly schedule the first time around get a new email? &lt; I scheduled the first time and have not gotten a second email +3 &lt; the link had the wrong name for me, but I got an email confirmation with my correct name. Didn't get a second email &lt; so it seems like we are done with scheduling these then? &lt; I'm anxious about this lol when I click the original link it still has the wrong name, but I have email confirmation with my correct name... &lt;I hope we're done this has had me glued to my computer for hte last several hours lol &lt; yeeaaaa this was not very cash money of them&lt;some of this was totally not their fault, I don't think anyone could've predicted the JW nonsense </t>
  </si>
  <si>
    <t>GL to everyone starting interviews this week!!! Knock their sox off +4</t>
  </si>
  <si>
    <t>Big fat stanford L +13  &lt; sent by interview broker, SUCH HEARTBREAK &lt; wtf why would they do this, and have "residency interviews" in the subject  &lt; this was the biggest pump fake of the entire interview season, I am very saddened. &lt; seriously so upset at how inconsiderate some programs are. we put so much time, effort, and money into applying and they can't even take a second to think how upsetting it is to see an email from interview broker with "interview' in the subject line, run to the computer all excited, and then see that bullshit. &lt;Hey, at least it was a "personalized" rejection lmao &lt; i do NOT accept your gratitude or best wishes. GOOD DAY! &lt; definitely the worst bait and switch since ohio state &lt; i feel like this is next level coming from interview broker. they learned from "the ohio state" and upped the ante &lt; +1 OSU with that bullshit</t>
  </si>
  <si>
    <t>the person with the dream of a personalized stanford rejection was definitely on to something &lt;Lol the person w the dream here, can confirm that I too was rejected&lt; they even spelled my name wrong I feel the love +1 &lt; technically you're still in the running then, get em on a technicality &lt; haha spelled my name wrong too +1 &lt; this should go in name and shame lmao &lt; my home program spelled my name wrong on my interview invite. I'm one of only 2 people applying from my school lol &lt; F +1</t>
  </si>
  <si>
    <t>Wait is she resetting us now? &lt; this was chaos, I hope not &lt; by the sound of her last email, the reset is coming soon &lt;agreed</t>
  </si>
  <si>
    <t>Anyone still having trouble with Sinai scheduling? &gt; mine &gt; CLICK ON THE LINK IN THE OG EMAIL&lt;I think your name is the one we're all seeing bro  &gt; I clicked the link using my iPhone and finally got the correct information &gt; JW you're a lucky guy &gt;Did we get reset? or are we done &lt; Mine seemed to work? unless my name is what everyone is seeing... &lt;mine also seemed to work, no JW here &lt;do yall understand Lizzie's message? Should we be expecting another round of this? &lt; I got the JW the first time, you have to go back to the orignal message as others have pointed out&lt;should we still be waiting for another round</t>
  </si>
  <si>
    <t xml:space="preserve">My scheduling has a name on the top that isn't my name &lt; same&lt;had the same issue and then i opened the link on your computer  &lt; hmm mine is still this other person even on a different computer or on my phone. &lt; lol, now that you guys mention it, the name is wrong on mine too. did any1 email by chance? &gt; Click on the link to the OG email, the one from the initial interview &lt; yeah, i did that, and im definately not that person. congrats J &lt; still no email right? im waiting on this before i can take a shower lol +1 </t>
  </si>
  <si>
    <t>Did anyone who rotated at UPMC Hamot not receive an interview? Nah bruh we all already interviewed, did u not get the memo?</t>
  </si>
  <si>
    <r>
      <rPr>
        <rFont val="Arial"/>
        <color rgb="FF000000"/>
        <sz val="10.0"/>
      </rPr>
      <t xml:space="preserve">UW def has at least some h*n focus with futran &lt; </t>
    </r>
    <r>
      <rPr>
        <rFont val="Arial"/>
        <b val="0"/>
        <color rgb="FF000000"/>
        <sz val="10.0"/>
      </rPr>
      <t xml:space="preserve">UW student here, I would agree with this. </t>
    </r>
  </si>
  <si>
    <t xml:space="preserve">"Do we know anything about UT southwestern release?+1&lt; nothing other than their email saying we'd find out by today &lt; what email said that? 0_0 &lt; wasn't that UT san antonio? &lt; ya that was San Antonio, and they just sent theirs out. Nothing from southwestern </t>
  </si>
  <si>
    <t>famous last words &lt; There's always Trickle Thursday... and worst case scenario, we can make Trickle Triday a thing too &lt; every day's a trickle day if you believe&lt; sounds like you need a urologist +1&lt; LMFAO &lt; the infamous scrub pants trickle</t>
  </si>
  <si>
    <t xml:space="preserve">&lt;as someone who is waiting for some trickle, you earned every one of those interviews and I hope you kill them all&lt; thank you kind soul. I hope everything works out for you as well and that you land in a place fit for you </t>
  </si>
  <si>
    <t xml:space="preserve">what's a reasonable number of II to hold? I don't want to be a hoarder and idk if I'm being one or not. I have 16 right now and I'm from a mid tier school and idk my chances at these places so I'm just trying to make sure I match. Is it selfish to keep all 16? Idk whats reasonable and what's not. Didn't expect this much so I never thought about it &lt; I think you should keep them, just my opinion +3 &lt; unless you absolutely don't want to match at a certain place, 16 is reasonable and not hoarding.&lt;16 is a lot i would say 14 but if 16 makes you feel better &lt; There is no such thing as hoarding interviews. If you got invited to a program, you deserve to interview there and you dont owe anyone anything. There is no upper limit on interviews you can go on as long as there is no overlap. Stop letting people make you feel guilty for going on a lot of interviews. That being said, if you are going to cancel make sure you cancel in a timely manner, but dont cancel because people on otomatch make you feel guilty. &lt; thank you for this &lt;3&lt; i have 22 and have been struggling so hard to decide which ones to drop because i'm honestly interested in all of them. i didn't apply to any programs i couldn't see myself matching at. i've felt so much guilt and internal conflict over this the past week because i feel like i'm hoarding but this makes me feel better &lt;LOL at people saying there is no such thing as interview hoarding. there is such a thing as interview hoarding, and 22 is it in my opinion. if you are at a number you would not ever have been able to attend, or would not have attended in a normal year, that is hoarding. +4 &lt; at the end of the day, you can't attend 22 programs. I totally get being interested in all of them, but you must have some idea of where you would be most and least interested. If you are truly worried about not matching (which seems highly unlikely given that you got 22 interviews), that would be one thing, but if you don't want to drop because you are indecisive, that is very different. +1&lt; im going to drop 2 but part of me wishes we just had an interview cap so we didn't have to make this decision. Most ent programs give you good training and tbh it's really hard to know what will be a good fit without doing an away or interviewing there &lt; i agree, this cycle is like a real world example of the prisoner's dilemma. there is no incentive for people to drop unless the people in charge act. i hope they learn from this and institute an application cap, interview cap, ranking cap, whatever. it needs to be addressed in some meaningful way, and putting that responsibility on applicants is never going to work. </t>
  </si>
  <si>
    <t>&lt;I'm someone that can benefit from you dropping and I'm telling you to keep them. &lt; OP here, appreciate the honesty everyone. Thank you. Is the general consensus then like 20? If you're up there then you can safely start dropping a couple if you don't love them? My home program has twice as many applicants as spots so I have no guarantees. &lt; Hard to say honestly. At least for last year, a pretty busy year, once you hit past 13, only 6 ppl didnt match, After 15, only 2 people didnt match. &lt; My PD said normally he wouldnt recommend keeping more than 15. As the person before me said, the data shows it's unnecessary. Yes, this year will be different, but it's not going to be that different whether you have 15 vs. 22 interviews. I have 22 invites and I'm not keeping them all bc I don't think it's logical/fair &lt; thank you for kind souls like yourself helping others out...don't agree with shaming people who decide to keep interviews...you earned them and it's a personal decision but at the same time just know there are a lot of applicants out there who would kill to interview at your 21st choice of program and it's a kind thing to drop an interview you're not really interested in +1 &lt; I'm at 15 right now and think I'll drop one for every new II I get moving forward. There are a few programs that I think I'd be happy at but would realistically rank them towards the bottom of my list so swapping them out for other programs makes sense to me</t>
  </si>
  <si>
    <t>so are we pretty much stuck with the interviews we have, or should any waitlist movement or second waves be expected? &lt; yes, but probably slower. I also noticed a handful of programs that did not send waitlists (at least not reported here). Makes me think that there's the possibility of being on a "waitlist" but us not aware of it.&lt; agreed. i think all programs have an internal waitlist and we never know if we could be next in the line</t>
  </si>
  <si>
    <t>i was only waitlisted one place and was pulled off the waitlist this past saturday. miracles happen.</t>
  </si>
  <si>
    <t>Canceled 3 interviews, gl! &lt; ur a saint&lt; Kentucky ? &lt; texas tech, arkansas, henry ford</t>
  </si>
  <si>
    <t>&lt; I know it's not the same as dropping interviews, but I asked to be removed from 6 waitlists. Good luck everyone</t>
  </si>
  <si>
    <t>are we done for today?</t>
  </si>
  <si>
    <t>Can someone talk about letter of intent to places your are waitlisted? I haven't heard of this from facutly at school. Have people had luck with this? Does it go just to the PD? Is it brief? What if you already signaled?  &lt; i would make it clear but concise. convey to them that you are a good fit for their program. if you have a mentor that is willing to reach out to their PD that will carry more weight than anything else. if it is one of your top 5 programs or if you need more interviews to feel safe matching, do everything you can in your power to get that interview</t>
  </si>
  <si>
    <t>&lt;i had a strong mentor reach out to a program of interest but debating sending a LOI &lt; I have no mentor ties at 2 of my top spots where I am wait listed</t>
  </si>
  <si>
    <t>Minnesota WL personalized email+6</t>
  </si>
  <si>
    <t>So you can decline the WL, but no need to accept, right?&lt; that was my understanding&lt; i heard that for your best chances to get off any waitlist, you should send a LOI and have a mentor call on your behalf. may work for some programs but not all</t>
  </si>
  <si>
    <t>Email Elizabeth with preferences for Icahn. elizabeth.munkenbeck@mssm.edu  They are having a glitch. Just talked to her on the phone</t>
  </si>
  <si>
    <t xml:space="preserve">&lt; is this a lie? Because they said they will let us know when a new link is available &lt;It's not a lie, I called too and that's what she said. They probably since decided to redo it. Just send the email just in case &lt; how do y'all have their number? &lt;website&lt; wel thanks for calling! Appreciate it +3 </t>
  </si>
  <si>
    <t>mount sinai!! why RezRate so slowwww &lt; so it's not just me? Do I just need to wait for it to load? &lt; it says error for me &lt; same &lt; why not all through ERAS... -_-&lt; any luck? it's not working for meeee what do we do?? &lt; look up dummies &lt; look whur &lt;up&lt; over whur&lt; arriba&lt; can we email preferences if we didn't get invited? &lt; that will be the easiest way to get rejected&lt; i guess that would be better than getting ghosted. i have hinge for that &lt; so... sent the email, but cant help but keep checking RezRate lol &lt;same...</t>
  </si>
  <si>
    <t>Do we feel like this Sinai link is coming out today? &lt;just did! same link as in original email</t>
  </si>
  <si>
    <t>here comes the L doodoodoodoo, here comes the L and I sayyyy, it ain't alright</t>
  </si>
  <si>
    <t xml:space="preserve"> &lt; looks like I'm about to get back to back L's...</t>
  </si>
  <si>
    <t>Stanford WL +5 &lt; does surveymonkey send confirmation after filling out the info/date? &lt; i didn't get a confirmation</t>
  </si>
  <si>
    <t>&lt; here comes the L... +7 &lt; wheep :'(</t>
  </si>
  <si>
    <t xml:space="preserve">Stanford II + 6 &lt;personalized or batch?&lt;batch interview broker &lt; FYI i'm still seeing open spots for both dates 1/12 and 1/13 &lt;Did this also include the research track? &lt; didn't specify </t>
  </si>
  <si>
    <t>so im guessing all at once.. &lt; batch &lt; how many spots left? &lt; noo so sad for this one :( &lt;1/13 still not totally full yet &lt; how about now, are there open spots --&gt; anyone who signal get an II? &lt; full now, signal &lt; no signal, no west coast ties</t>
  </si>
  <si>
    <t>UT San Antonio II +4</t>
  </si>
  <si>
    <t>&lt; when are waitlists/rejects coming out? &lt; i think waitlist already came out, but the cell got deleted or written over, no word on rejections  &lt; can confirm a WL went out +1</t>
  </si>
  <si>
    <t>UCSD Rejection +2 &lt; so only one rejection sent out..?</t>
  </si>
  <si>
    <t>Stanford!+1</t>
  </si>
  <si>
    <t>Just got and II from Montefiore and there are 4 spots still available. Hope others get some good news today. +2!!! &lt; Is this trickle or second wave?</t>
  </si>
  <si>
    <t xml:space="preserve">Just got NYP interview day info (ERAS inbox) &lt; when are you interviewing? &lt; Dec 1 (tomorrow) &lt; gotcha. thanks! and good luck! &lt; thanks u too :) </t>
  </si>
  <si>
    <t>113 page pdf woof &lt; what's interesting is that I didn't get a noreply@aamc.org email from the PC's ERAS DM. now i'm sketched out about the 10+ interviews i'll certainly get over the next week &lt; same - first time that's happened for me though. everything else has forwarded to my email &lt; read this and immediately logged into ERAS hoping this might explain my overall lack of emails today lol &lt; could be that the PC emailed you directly &lt; yeah same here, didn't get fowarded to my gmail, was wondering in the PC's interface if they have to click on something specifically to have it forwarded to us</t>
  </si>
  <si>
    <t>A&amp;M II +5</t>
  </si>
  <si>
    <t>would you rather have a rank list of all mid/low tier programs and know that you would match in your top 1-3 meaning you would get geography/personal choice or have a rank list of only top tier places and match near your bottom having no control over geography,etc? &lt;this is a loaded question lmao &lt; nothing about this cycle has been straighforward...&lt; is any cycle straightforward? &lt; I'm prioritizing geography &amp; program culture over rank/reputation. Hopkins will probably fall pretty low on my list because I don't want to drag my family to Baltimore for 5+ years even though it's obviously an exceptional program. Happiness &gt; status. &lt; Hopkins will be pretty low on my list because I didn't get an II. &lt; samesies&lt;where do most people match on their rank list for ENT &lt; Have heard that its bimodal with matching either really high up or far down. Not sure if there's any data that backs this though. &lt; +1 confirm that it is a bimodal distribution. i have lots of friends last year who matched in their top 3 and just as many who matched in 11 to 14 (fyi took a research year so most ppl in my class applied last year) &lt; Can't find the chart right now but basically a surprising number match top 3 even within ENT. Of those who match, it's about 70% match top 3 ranks, ~80% top 5.&lt; wow that's surprising, thank you for sharing</t>
  </si>
  <si>
    <t>is there not a ton of assumption here? Many top choices (in think 10-30 range) are likely to be more about fit then their tier anyway. I would personally not want to be in certain programs despite their tier</t>
  </si>
  <si>
    <t>Are all the MEEI interview slots filled? &gt; I think they're saving one for me &lt; -1 &lt;I think they probably offered their slots all at the same time, so for one to open up someone would have to drop their interview</t>
  </si>
  <si>
    <t>Doesn't seem like there'll be that much trickle down happening given that almost all IIs are already released :(&lt; probably less trickle this year than most becuase people have less travel restrictions with virtual interviews and people are spooked into maximizing interviews given the projected 60% match rate this year &lt; I haven't dropped interviews yet, was waiting to see what today brought before making moves&lt; yeah i might drop some if i get stanford, sinai, and utsw &lt; lol holding onto interviews unless you get the top programs. cool cool cool cool cool for everyone else &lt; yup&lt; what's wrong with that strategy?+2 &lt; sounds like THE strategy</t>
  </si>
  <si>
    <t>The days I think will be busy never are &lt; UT san antonio should be coming out today&lt; the busy days are over less than 7% left to release &lt; i guess the rest of the programs are gonna ignore the 11/30 cutoff &lt; however, several programs and inviting over time</t>
  </si>
  <si>
    <t>also lol that UVA won't announce until mid-December&lt; do we think UVA will fill their spots this year? &lt; why wouldn't they? +2</t>
  </si>
  <si>
    <t>Henry Ford WL personalized +3 &lt; has anyone else been placed on a ridiculous number of WL? I have 9... +3 &gt; I guess it depends on your invites. 9 waitlists with 9 interviews feels better and probably makes more sense than 9 waitlists with 3 IIs &lt; I thought I had a good chance at an II here and not even on the WL? Shit hurts brother +1</t>
  </si>
  <si>
    <t>I'm in the 11-12 group but "only" have 4 WLs...hope you all get good WL movement &lt;3 &lt; did you HFHS WL folks signal? Have regional ties so kinda sad I didn't get an II/WL &lt; no signal</t>
  </si>
  <si>
    <t>There is hope! Got an II off the waitlis at Utah &lt; were you put on the waitlist today or the one from earlier? &lt; earlier, also signaled &lt; I just gave up my spot this morning so hopefully you got that one :)  congrats! &lt; thank you immensely kind ladysir!</t>
  </si>
  <si>
    <t>Has anyone recieved info about the UW interview on Thursday? &gt; you can look on Thalamus for a schedule to see who you are interviewing with &lt;UW didn't do thalamus? &lt;I thought you meant Wisconsin</t>
  </si>
  <si>
    <t>Not yet</t>
  </si>
  <si>
    <t>no info re: NYP interview tomorrow, right? &lt;I was the one who emailed the PC, haven't gotten anything yet &lt; same</t>
  </si>
  <si>
    <t>Guys, check your ERAS inbox. I got something there but nothing was forwarded to my email +2</t>
  </si>
  <si>
    <t>can stanford just ruin my day already&lt; did you signal? &lt; yeah last signal I haven't heard from</t>
  </si>
  <si>
    <t>No joke last night I had a vivid dream of getting a personalized rejection from them, they won't even give me a chance in my dreams &lt; at least it was personalized</t>
  </si>
  <si>
    <t>"I'm one of the 20+ invite people and just cancelled two interviews. Trying to be fair -- I know this is a crazy time and everyone is a great applicant. Good luck everyone! I hope two people get those spots today :)" &lt; Thank you</t>
  </si>
  <si>
    <t>&lt; You're a good man (woman), Charlie Brown (Lucy).</t>
  </si>
  <si>
    <t>Anybody received additional info RE scheduling for Yale 12/4? &lt; Did anyone get a packet in the mail from Yale like the interview invite mentioned? &lt;no?</t>
  </si>
  <si>
    <t>Kansas WL +10</t>
  </si>
  <si>
    <t>I don't know the program well.  Is this a place that is highly desirable and you can expect minimal WL movement? &lt; i hear it's an amazing program minus the location &lt; Yeah I'm not from the region but all of my faculty respect them+1</t>
  </si>
  <si>
    <t>Hey guys how much does Step 2 CK really NOT matter? Everyone says not at all but will it TRULY not affect your rank if you report it in February and it's lower than step 1 or a "bad score"? &lt; i scored about 10 points lower on step 2 CK and it was on my application. i'm really happy with my interviews so far so i don't think it mattered too much</t>
  </si>
  <si>
    <t>henry ford II, thalamus +2</t>
  </si>
  <si>
    <t>are there still open spots? &lt; can someone talk a little more about Henry Ford? They do their peds rotation at Cincy?</t>
  </si>
  <si>
    <t>Guys, I just fixed like 3 cells. Let's be careful about not deleting stuff. If you do delete stuff by accident, right click the cell, choose edit history, copy paste the old edit history back in the cell.</t>
  </si>
  <si>
    <t>Anyone interviewing with Boston Univ next week receive more information about interview day yet? Mentioned they'd reach out beforehand in their invite letter &lt; not yet! +1</t>
  </si>
  <si>
    <t xml:space="preserve">is this a good program? Yes! Not top tier but you will get great training and the residents and faculty are nice </t>
  </si>
  <si>
    <t>&lt; I hate everything about this process. I'm supposed to know what my #1 is right after my interview? What if it's a Dec interview and I want to see how some of my Jan interviews go?&lt; no you're supposed to wait until after all of your interviews to send a letter of intent. they idea is that it might move you up on a program's rank list right before they have to submit &lt; Only problem with that plan is that many programs rank immediately after the interview days. They get together as soon as applicants leave, create a rank, and that could be the last time they look at it. So emailing months later might not affect an already completed ranklist. &lt; idk i think programs know ppl wait send #1 emails until february and it can influence their rank list. i'm not a PD though, just speculating &lt; spoke with my PD about this topic. PD felt the "your my #1 email" usually came too late. PD felt that a call from a home attending on the day the rank list was made was the most effective. For this program, the rank list was made on the day of interview. It added to the ranking discussion and usually gave the applicant a leg up. &lt; interesting. isn't that kinda risky blatantly telling your home program they're not your #1? &lt; It depends on your home program. Some programs want to support their students no matter their rank list. It can look good if an applicant matches above their med school tier. &lt; i think my home program wouldn't like that &lt; I can definitely say that my program would support me going anywhere I wanted and that wouldn't affect their ranking of me, but I know that may not be true everywhere.</t>
  </si>
  <si>
    <t xml:space="preserve">Are letters of intent a thing this year? </t>
  </si>
  <si>
    <t>&lt; i would say only if you're on a WL trying to get off. otherwise signals kind of negated their use&lt; Are they ever used post-interview to tell a program they're your number 1 choice? &lt; Letters of intent should be reserved for post-interview to tell a program they are number 1 on your rank list. Letters of interest should be used prior to II.&lt; which one does LOI stand for? &lt; Usually LOI during this time of the cycle is for interest. LOI closer to rank list (i.e. late Jan/early Feb) is for intent. &lt; kind of following along these lines, is it better to have a mentor call the program around the time you interview, or around the time they make the rank list? &lt; Varies by program but many will rank you right after your interview. I would have a mentor call your #1 a few days after you interview if you are 100% sure they are your number 1.&lt; how common is it for programs to send you a ranked-to-match email? &lt; Not super common but it happens. Either way don't trust it. Their goal is to get the most applicants to rank them highly, not to match you necessarily. Rank by your own order of preference.&lt; good point. thanks!</t>
  </si>
  <si>
    <t>so UCSD just waitlisted everyone huh</t>
  </si>
  <si>
    <t>looks like it, really sad :(</t>
  </si>
  <si>
    <t>UCSD waitlist +31&lt; is this another kentucky? &lt; at least kentucky has more potential for WL movement lol&lt; haha true</t>
  </si>
  <si>
    <t>&lt; wonder how many are on the WL here and how much movement we'll see. Really wanted this one :( but staying hopeful! &lt; come on Stanford wyaaaa&lt; bruh this waitlist is def HUGE if 13 people are on it JUST from otomatch right now &lt; based on this WL size it seems like this was a gentle way to reject :( &lt; unless rejections are on their way... &lt;rejections must be on their way. I haven't heard anything +1&lt; personalized waitlist emails to everyone? 🤔&lt; sure, if "dear applicant" is personal lmao</t>
  </si>
  <si>
    <t>Ascension Macomb (DO) II +1&lt; r y'all MD or DO&lt; email or phone call?&lt; are all the interview dates taken? &lt; DO student, seems like there's still some open dates&lt; how many spots left or taken?</t>
  </si>
  <si>
    <t>Is that all their interviews? Anyone rotate here and not get an interview? &lt; did not rotate here, did not get II&lt; did not apply, did not get a II&lt; did rotate, no II as of today +2 &lt; Did not rotate here and got interview&lt; are you a DO? &lt; Yes</t>
  </si>
  <si>
    <t>Utah Rejection +14- i wish I had sent a signal here &lt; sent a signal, didn't help +3</t>
  </si>
  <si>
    <t xml:space="preserve">Is this a good program? &lt; yes... &lt; I can't believe someone asked this lol &lt; tbh I didn't know either&lt; idk why thats such a shocker, its not top 30, its mid-teir &lt; i think it's under-rated based on doximity rankings. most people would consider it pretty strong +1 &lt; stronger than colorado?&lt; def strong, but not crazy that soeone didnt know that&lt; i think it's comparable to colorado but personally i'd rather go to utah &lt; "Good program" is very nebulous. Implying anything outside of top 30 is not "good" doesn't help to clarify program strength either. Utah is "good" enough to be stronger than many of the "top" programs from a clinical perspective, particularly peds. If you're deadset on a heavy research focus, probably not a good fit. This is how a lot of great mid-tier programs (diamond in the rough if you will) get lost and undervalued compared to the very obviously strong Hopkins or UCSF. Again, it's about priorities.&lt; i heard utah actually has pretty strong research! &lt; It's pretty condescending to attack someone for asking this question. OP could have phrased the question better, but we shouldn't put down someone for the question. It discourages a discussion that might benefit other applicants. </t>
  </si>
  <si>
    <t>Utah WL +6</t>
  </si>
  <si>
    <t xml:space="preserve">&lt; they sent out WL a while back too, hope we get some movementtt </t>
  </si>
  <si>
    <t xml:space="preserve">*sigh*...SLOW DAY TODAY.... &lt; too slow &lt; got one trickle but otherwise quiet </t>
  </si>
  <si>
    <t>random q but on eras is anyone getting a popup about their token?</t>
  </si>
  <si>
    <t>&lt; If i refresh enough i do, but then i just refresh again and it goes away &lt; ok, thx! just wanted to make sure it wasn't just glitching on my end</t>
  </si>
  <si>
    <t>Are we doing an interview impressions this year? Or was that historically done at the end of the cycle?&lt; yep there's a tab for that! &lt; Oh my bad -- I hadn't scrolled over enough. Here's a plug to fill out interview impressions then!</t>
  </si>
  <si>
    <t>Does anyone know the timing of day of USF's interview? Anybody?&lt;it was like 8-11ish. 9 8-minute interviews with a resident presentation afterwards &lt; God bless you&lt; good luck! it was pretty relaxed overall but be prepared to get cutoff abruptly each time they switch breakout rooms</t>
  </si>
  <si>
    <t>8 minute interviews?? damn, here I thought 15 mins was already too short... &lt; +1 seriously, had 15 and 30 min interviews and thought that was superficial&lt;yeah there's also no timer. would highly recommend setting an 8 minute timer. during my interview with the chair he spoke the entire time and then it cut off right in middle of him asking his first actual question &lt; I was cut off midway in 3 conversations lol. Zoom is brutal</t>
  </si>
  <si>
    <t xml:space="preserve">Do people match at places after coming off the waitlist? I know the answer is obviously "yes," but is it common? Especially if you cancel an interview you already have to schedule one you just got off the waitlist for. &lt; Rochester's WL email specifically stated they have interviewed and successfully matched prior waitlisted applicants in recent years, but not sure how common this is &lt; i don't know of any specific statistics but i imagine it happens, especially since the PD survey says that the interview is one of the most important factors when ranking. if that's the case, it shouldn't matter so much how you got the interview if you do really well in it &lt; Most ENT applicants are all very qualified on paper. There are many applicants programs would like to interview but simply can't. If you make it off the WL, you can still be ranked to match there.&lt; i imagine that ppl coming off the WL are not looked upon any differently than ppl getting an intial II &lt; Agree with all that has been said, but some programs may have a prelim rank list going into interviews based on your application. Your interview obviosuly affects your place on that list. I imagine that your rank going into the interview is lower, but your interview can certainly change that. </t>
  </si>
  <si>
    <t>&lt;Cant tell you how common it is but I interviewed at 5 places I was WL at last year and ended up matching one of them.</t>
  </si>
  <si>
    <t>Mayo R +13&lt;+1 they can keep their tundra anyways &lt; at least the email was nice. +2</t>
  </si>
  <si>
    <t>Anyone not heard anything yet? &lt; +1 heard nothing</t>
  </si>
  <si>
    <t>UPMC Hamot II (DO Program) +1</t>
  </si>
  <si>
    <t>bored, common remaining schools hit me hard&lt; what about the uncommon ones? &lt;dad, this spreadsheet is for applicants only</t>
  </si>
  <si>
    <t>Anyone still waiting on NYP zoom links/schedule for tomorrow?&lt;+6 &lt;coordinator says deets to be sent soon &lt; 2:50pm EST and still nothing for me...how long do we sweat &lt;3:30 EST, I haven't gotten anything yet</t>
  </si>
  <si>
    <t>MUSC email "still no spots open, we are keeping you on waitlist until January 23 and will reach out if spot opens up"  +2</t>
  </si>
  <si>
    <t>"Late november" got deleted next to Sinai on the IV page... &lt; if a Sinai person is reading this...could you please tell us when interview invitations will be released?</t>
  </si>
  <si>
    <t>that's not good &lt; OP thanks for notifying us though! I can chill today lol &lt; could have just been deleted by accident lol</t>
  </si>
  <si>
    <t>UNC II</t>
  </si>
  <si>
    <t>batch or personal?&lt;seemed personal just offered one date</t>
  </si>
  <si>
    <t>Tally above has been reset! Please re-fill in! See the Stats page for the distribution as of 11/29</t>
  </si>
  <si>
    <t>Puerto Rico II</t>
  </si>
  <si>
    <t xml:space="preserve">MUSC had stated in their WL email that they will let us know our final decision by November 30th so I guess today is it? </t>
  </si>
  <si>
    <t>&lt; Oh wow, didn't even notice that. Guess so. &lt; i'm dropping MUSC later today!&lt; !!!!!!! &lt; i just dropped 1/23 sorry yall i would have dropped earlier if I knew they were sending WL updates today</t>
  </si>
  <si>
    <t>St. Louis WL+7</t>
  </si>
  <si>
    <t>Tomorrow &lt;tomorrow, I love you, tomorrow &lt; slow day</t>
  </si>
  <si>
    <t>if the academy rejected your paper, but the attending and you both think it's a good paper - where would you go (besides Laryngoscope)? Looking for a journal with a reasonable turnaround time and one that is not specific to just H&amp;N or otology or something (more like a general ENT journal. appreciate your thoughts!</t>
  </si>
  <si>
    <t xml:space="preserve">The big three are JAMA OTO, Laryngoscope, and Otolaryngology - head and neck surgery journal. Some lower impact journals that remain relatively more broad include annals of otology rhinology laryngology, and the international journal of pediatric otorhinolaryngology. Beyond these, you're looking at the nuanced journals you're trying to avoid. Option 2 is to submit your paper to a non-ENT specific journal. &lt;I'd disagree with option 2 and stay within ent even if I'm down to american journal of otolaryngol. &lt; oh forgot that one, thanks! </t>
  </si>
  <si>
    <t>Anyone know why Northwestern only has 2 PGY-3s? &lt; also did someone from Wayne State drop? &lt; +1 for the wayne state question, whatever happened to the female resident Apurva from their recruitment vid?</t>
  </si>
  <si>
    <t>The northwestern one was answered below. Someone had to leave for personal reasons i believe &gt; that seems so vague, how did you even hear that?</t>
  </si>
  <si>
    <t>I had the impression that UCSF took 4 residents a year based on ERAS info, but the program info tab says 5 - is this new for this year?</t>
  </si>
  <si>
    <t xml:space="preserve">No -- UCSF has taken 5 residents per year for the last two years </t>
  </si>
  <si>
    <t>For those who have already interviewed at Wayne State, what was the attire like for the pre-interview dinner/social?</t>
  </si>
  <si>
    <t>business casual! &lt; do people eat on the zoom? or is the point to eat before the social event&lt;I was planning to eat during the zoom but didn't because it was awkward lol. Just enjoy it, it's a great time. &lt; I ate during, the residents were eating too. It was pretty chill</t>
  </si>
  <si>
    <t>ERAS?&lt; yeah &lt; damn &lt; wasn't even expecting to get this one, but somehow still disappointed+3 &lt;brb crying&lt;Lmfao same&lt; have to cancel this one, GL guys&lt;seriously? Damn&lt; yeah the only spot i could do was filled too fast &lt; is this a good program?&lt;any program is a good program.. &lt; pro tip. Asking "is this a good program?" may not be the most useful question. Try something open ended. Also, most ENT programs are solid. Even when we talk tiers, the tranches aren't equal in size. It's probably about 20% top tier, 75% mid tier, and 5% low tier (I hesitate even using low tier, because I think this probably contains solid programs, but is often reserved for newish/very small/community focussed programs.)</t>
  </si>
  <si>
    <t>For the AHNS abstract submission, are tables suppose to be submitted? It talks about uploading "pictures" or figures, but then the upload page gives the opportunity to embed a table. Is anybody actually putting a table in this submission?&lt;i just submitted abstract&lt; figures are welcome but not tables</t>
  </si>
  <si>
    <t>Curious, for those of you who have 15+ interviews and have been on some of them - are you seeing the same roughly the same people during these interviews or have they consistenly been different? One of my friends with 25+ ophtho interviews and has finished interviewing said that he saw practically the same people at every interview (he even dropped some) and thinks that maybe programs didn't take into consideration that less interviews were likely to be dropped this year leading to a mess at the SOAP when those applicants end up matching into higher tier programs leaving those mid-to-high tier programs scrambling. Apparently, ophtho is concerned about this retrospectively per a PD I spoke with. &lt; heard the same thing about orthopedics, seems a higher than anticipated amount of interview hoarding is happening this year&lt; two of the top 10s i got sent an email out to all the people interviewing there and it was mostly the same cohort of ppl on both emails &lt; i just don't understand how this is unexpected for them. this was easily predictable behavior, and it feels very much like they were burying their heads in the sand. so frustrating. &lt; in their defense, they are also blinded to where people get interviews, which is fair I think. The best they can do is to pick their favorite applicants they feel best fits their program. I wouldn't want my prior interviews affecting what interviews I get later. It would be like how in the democratic primary results in earlier states can affect how people behave in later states as an analogy. &lt; (OP) Yea, in my opinion, I don't see any program not wanting the strongest applicant at their program and intentionally limiting themselves by strategically choosing across the breadth of applicants and in normal years those perceived as not "top-tier" in terms of a competitive applicant's perspective would then move down there list as interviews subsequently were dropped. I don't see a correction for this at this point, but per ophtho friend they don't either and their interview season is nearly over. &lt; As a PD, you need to make sure you actually fill your program. Obviously if you are a top program, there is little concern for going unfilled. However, if you are a mid tier program, you need to find people who will actually come to your program. Becky with the 260/260, 10+ first author ENT pubs, top tier med school probably isn't going to your program unless there is an obvious geographic or personal reason, which will become apparent in a LOI later. &lt; What if we happen to have stats like this, but genuinely prefer a program that may be ranked more as "mid tier"? Any advice for showing this genuine interest if we DONT have an "obvious" connection? I worked my ass off for those stats to find a more family-friendly program, not one where I just need to pointlessly work my ass off again&lt; i would just send an email to your #1 program telling them you ranked them first. they might be suprised that someone of your caliber picked them, but they would likely take you if they like you on the interview &lt; I'm not applying until next cycle, so I guess I was a little concerned about missing out on those classically "mid" tier interviews which I really seem to resonate with, but I will certainly try reaching out to the places my SO and I are genuinely interested in. Thank you!</t>
  </si>
  <si>
    <t>&lt;So my interviews seem random but they're actually clustered around the same low-top tier programs. There's a method to all this. &lt; how are people determining these tier subsets like "low top-tier"&lt;Doximity/Reputation --&gt; did those people with 20+ interviews get interviews at EVERY top program? &lt; ignore the "tier" for this question, I used it to demonstrate that a "lower tiered program" from an individual applicant's perspective that they would normally drop on a normal year may be less likely to drop the interview than previous years given there is no financial constraint or fatigue of flying and interviewing across the country because 1) they earned the interview and have every right 2) they may actually find out they like the program more than expected and 3) anything can happen so more ranks improve the likelihood of matching.&lt; i have 22 interviews and 75% are from programs ranked highly on doximity/reputation whatever that's worth...and I worry that I'll be interviewing alongside of other people who are just as qualified as I am, if not more, and may end up falling way down my rank list. My "i know this is a tough process" doesn't mean much but i just comment to put a plug to end the subtle shaming of ppl w lots of interviews&lt; +1 i'm at 23 and most of them are high on doximity. i was rejected or ghosted by most lower tier programs except for a few regional &lt; same 22 and most are high on doximity. also been ghosted by low tiers</t>
  </si>
  <si>
    <t>is ohsu done making phone calls? &lt; not sure, but they did send a batch of rejections a while ago &lt; hm. didn't get anything. hopefully that is good news +1 &lt; I think no news is good news</t>
  </si>
  <si>
    <t>&lt; how many people still have not heard anything from OHSU? +10</t>
  </si>
  <si>
    <t>Hello! Was wondering if any students or residents know of any good virtual courses available to residents this year given that all the in person ones have been cancelled? Not talking the big conferences but more the T bone courses, trauma courses, rhinology courses, etc. Thank you!!!</t>
  </si>
  <si>
    <r>
      <rPr>
        <color rgb="FF000000"/>
      </rPr>
      <t xml:space="preserve">&lt; this link has a bunch of great videos created during the pandemic </t>
    </r>
    <r>
      <rPr>
        <color rgb="FF000000"/>
        <u/>
      </rPr>
      <t>https://sites.usc.edu/ohnscovid/pastvideos/</t>
    </r>
  </si>
  <si>
    <r>
      <rPr>
        <rFont val="Arial"/>
        <sz val="10.0"/>
      </rPr>
      <t xml:space="preserve">Ran across this in a previous year's threads RE: swaps --&gt; </t>
    </r>
    <r>
      <rPr>
        <rFont val="Arial"/>
        <color rgb="FF1155CC"/>
        <sz val="10.0"/>
        <u/>
      </rPr>
      <t>http://bitm.ly/2iF5aV1</t>
    </r>
    <r>
      <rPr>
        <rFont val="Arial"/>
        <sz val="10.0"/>
      </rPr>
      <t xml:space="preserve"> Helpful. Before you swap, give it a read</t>
    </r>
  </si>
  <si>
    <r>
      <rPr>
        <rFont val="Arial"/>
        <color rgb="FF000000"/>
        <sz val="10.0"/>
      </rPr>
      <t xml:space="preserve">wow guys let's not do this, besides pretty easy to get yourself caught and land in more jeopardy than its worth if you do &lt; OP here. I don't think we should put a hard stop on swaps, but I'd definitely start with asking the coordinator rather than finding a swap first&lt; +1 &lt; Also found this thread to be interestingon this topic: </t>
    </r>
    <r>
      <rPr>
        <rFont val="Arial"/>
        <color rgb="FF000000"/>
        <sz val="10.0"/>
        <u/>
      </rPr>
      <t>https://www.tapatalk.com/groups/otolaryngologyresidencyapplicants/interview-swaps-whoops-t2381.html</t>
    </r>
    <r>
      <rPr>
        <rFont val="Arial"/>
        <color rgb="FF000000"/>
        <sz val="10.0"/>
      </rPr>
      <t xml:space="preserve"> &lt; does anyone else think these stories are absolutely insane? Emailing the program coordinator posing as an interviewee to cancel their interview? What is even the logic behind that?? What are the odds that you would even personally benefit? Not to mention the ethics of course. So crazy&lt; yeah it's wild. These ppl will be the next dr deaths of our field</t>
    </r>
  </si>
  <si>
    <t>can anyone comment on the operative experience/autonomy at wustl compared to similar tier programs?</t>
  </si>
  <si>
    <t xml:space="preserve">How far does WUSTL usually fall on their rank list?&lt;Here I am trying to get off the waitlist +1 &lt; I think at the end of the day look at operative numbers for programs and what pgy year does which case. Wustl has high volume and lower levels tend to be primary surgeon for more cases compared to other similar tiered programs. </t>
  </si>
  <si>
    <t>Any specific programs that pimp when they interview? If so, any examples or suggestions on how to prep? &lt; don't know specific programs, but heard from my PD who is pretty familiar with what goes on that its very rare. Also, no easy way to prep for it as too much to study for. Best to probably focus on nailing the big stuff, e.g. knowing your own app. From my first interview, it was very conversational and they just wanted to get to know me. I heard when they do pimp, its partly to see how you behave under pressure when you don't know something, so just don't freak out &lt; Iowa had me draw a self portrait while talking to FPRS attending, Kentucky had me draw a baby larynx on the bottom of a styrofoam coap from the viewpoint of direct laryngoscopy &lt; Penn, UMD got pimpy but no way to prep so don't sweat it</t>
  </si>
  <si>
    <t>In terms of the distribution of interview invites in cell B2, do we think this is pretty reflective of the distribution at large or skewed one way or the other? My intuition tells me that overachievers or those who are doing well are more likely to post in that cell / maybe otomatch in general but is this hunch correct?&lt; i think your hunch is correct &lt; it doesn't seem too far off compared to last year (a pretty busy year too). Chart to the right</t>
  </si>
  <si>
    <t>What are your guys' thoughts about/plans for sending thank you letters? +1 &lt; I've been just sending a thank you to the PC in order to (1) thank them for making the day go so smoothly and (2) as that they relay the thanks to the team. Keeps it from cluttering everyone's inbox.</t>
  </si>
  <si>
    <t>What does it mean if the interview release date is highlighted teal but blank on the IV Dates tab? &lt; Most of those are DO schools or military programs. I think we know the invites went out, but we just dont know what the date was.</t>
  </si>
  <si>
    <t>Can anyone confirm if Ascension Macomb-Oakland went out? &lt; Have not received interview invite from there. +1</t>
  </si>
  <si>
    <t>What are the odds that away rotations happen next year? &lt; with all due respect, I feel like this question is just not necessary right now. On top of that, no one can give you any kind of reasonable answer to this that has any merit &lt; not OP. I disagree. There are also 2nd and 3rd year ENT prospectives on this forum. I think away rotations are possible next year! Likely summertime or later, but if they don't happen, there are virtual away rotations you can do.&lt; great, that means nothing. When March comes around you'll find out if there are aways or not. What use is there in speculating based off of nothing &lt; People are making plans for their clinical rotations schedules. My own school's 2nd and 3rd years have to plan for the entire next semester through June. Knowing away rotations could happen makes a difference for them. I know we're in a stressful place right now, but please be more patient and kind. People are free to ask these kinds of questions as they need, and we're welcome to provide aid however we can, even if it's not particularly helpful. +1 &lt;honestly speaking, doubtful it will happen. By this point, I would have expected cases to taper off. Thats clearly not happening. Even if a vaccine becomes available in december, I anticipate it will take at least 6 months to be fully disseminated to the public&lt; +1 agree that this is a relevant question and we shouldn't shame ppl for asking any question on here. I doubt away rotations will happen next year but as someone mentioned there will beq many options for virtual aways which i highly recommend, as they have opened up II's for me that I otherwise may not have gotten &lt; tldr: no one knows for sure whether aways will not happen, happen normally or will happen on a more regional basis. But if not, programs now have enough warning to set up virtual rotations. I wouldn't worry about it too much, regardless of what happens, everyone will be in the same boat and there will be other ways for you to show interest and learn about programs. &lt; OP here... Current M3 trying to figure out my rotation schedule through June 2021. I know how stressful this application cycle is for you M4s, but I am just trying to plan out my spring so please feel free to keep scrolling if you think this is an untimely comment. good luck to you all!  &lt; If I were you, I would schedule placeholder rotations in the months that would normally be aways. That way you can drop them as needed if aways become available. &lt; +3 good advice &lt; Agreed with the above. Look into ophtho, derm, plastics rotations as potential fillers in case aways are cancelled &lt; agree, put fillers in as if you were not going to do aways. can always drop if aways become available, though I am skeptical.</t>
  </si>
  <si>
    <t>I agree that none of us can really say for certain at this point, but can people on this spreadsheet *please* stop being so snippy and rude? Why can't we just say "hey, we don't know, sorry you also have to deal with this uncertainty"? ENT culture is supposed to be friendly, let's act like it.&lt;+5 &lt; Seriously. If you don't want to engage, scroll past that one box, it won't hurt. &lt; Is a hippopotamus a hippopotamus, or just a really cool Opotamus? &lt; last night, I dreamed I was swimming in a pool of soda, but it was just a Fanta sea</t>
  </si>
  <si>
    <t>Any interview pro tips out there from people who have done it already? &lt; mock interview with real faculty is prob most high yield thing you can do. Really hard to gauge how well you do in a real interview b/c people dont usualy stop to give you explicit feedback. Even harder to assess people's reactions on Zoom. Otherwise, generally outline what your responses would be to some practice questions so you dont stumble. And really just basics of interview: be personable, etc</t>
  </si>
  <si>
    <t>This has held true for one interview so far, but advice I've gotten is to have at least 4-5 questions prepared. Unfortunately a lot of interviews will require you to lead the conversation with questions, and if you don't have any it'll be kind of awkward. &lt; +1</t>
  </si>
  <si>
    <t>Anyone get info about WV interviews this week? Did I miss an email or something earlier on? &gt; got an email on Wednesday with interview schedule, interviewers, etc. for Monday's interviews &gt; Anyone get anything for Friday's interview schedule yet?</t>
  </si>
  <si>
    <t xml:space="preserve">Ditto </t>
  </si>
  <si>
    <t>On the A vs B tab someone mentioned Miami has a favorable call schedule, can someone elaborate on this? I had heard call is frequent + busy (like most large academic centers). Thanks in advance!</t>
  </si>
  <si>
    <t>Anyone get an MEEI confirmation yet?&lt;not yet!+3&lt; got it on 11/30 afternoon</t>
  </si>
  <si>
    <t>Shame, shame, I know your name</t>
  </si>
  <si>
    <t>re swaps: pretty dang disrespectful to insert your swap on row one - calling out the person who added UT Houston. put it at the bottom, so swaps are made in the order requested on the sheet &lt;...chill. You could have politely explained that. +17</t>
  </si>
  <si>
    <t>I apologize for my mistake. Thank you for changing it. I am in no way trying to be disrespectful. I did not know how this system work.  &lt;thank you, gl on your swap</t>
  </si>
  <si>
    <t>Anyone know anything about this program?</t>
  </si>
  <si>
    <t>UT McGovern II +9</t>
  </si>
  <si>
    <t>&lt; email or ERAS? batched? &lt; ERAS, Batched &lt;was this through scheduler? Do you know if there are spots left? &lt; even if there are spots left it could just be that people aren't checking their email today &lt; can anyone speak to whether it's better to select a date and try to swap or better to put your name on a waitlist for your preferred date? &lt; on ERAS you can do both can't you? &lt; nope I don't think you can schedule AND put yourself on the waitlists &lt; you're right i can't read. idk if i were you i'd try for the swap</t>
  </si>
  <si>
    <t>FYI just read on slack that someone changed the phone numbers under the swaps tab on otomatch. watch out for these ppl and hope they aren't your co-intern +2 &lt;why are ppl like this&lt; idk but it's honestly discourages me from dropping interviews knowing that these kind of ppl could get it &lt;ok please don't change your strategy based on this... could've been a mistake &lt; are you sure this wasn't somebody referencing people who did this on the ortho page? &lt; not OP, but the slack post specified that it was happening on otomatch &lt; some ppl have no shame</t>
  </si>
  <si>
    <t>Can anybody comment on West Virginia univ program? +2</t>
  </si>
  <si>
    <t>if you read through pasha cover to cover in 2 month before the inservice, you will do at least 50th percentile on the inservice.</t>
  </si>
  <si>
    <t>Is there a gold-standard text for ENT residents the way First Aid is for Step 1? &lt; Pasha.</t>
  </si>
  <si>
    <t>Either Baileys or Cummings but neither  of them are quite as concise as FA &lt; What about Pasha (or is it more of a med student text)? &lt; pasha and ent secrets are MS4 level mostly, maybe intern &lt; Lol you think an M4 is supposed to know all of Pasha? &lt; My chief said cheif year is when Pasha was finally useless as they knew most of it. Def more than MS4 level&lt; is it bad if im an ms4 and don't know pasha? &gt; no, and don't let people tell you otherwise. &lt; lol it's impossible to know all of it by M4 unless you started back in M1... for those of us who decided on ENT late M3, I know like 3 things. &lt; Pasha is written for the MS4 level but of course you're not going to know all of Pasha until well into your residency. It's okay to have a digestable reference text for the basics. Higher level info would be Cummings or Baileys &lt; I ask because I'm trying to work on anki-fying Pasha (because I don't know how to study without anki anymore) so it'll be useful throughout all of residency, but it's a lot of work and I'm not sure if it's worth the effort to do if Pasha isn't that useful for residents. I know it would be insane to try to turn Baileys or Cummings into an anki deck so I wouldn't even try &lt; If there was some standardization procedure and enough people, I'd be happy to chip in a couple chapters for a Pasha anki deck. Think it could be a great way to hammer in a lot of stuff over the PGY1-2. My brain is also broken 2/2 anki and I can't read books</t>
  </si>
  <si>
    <t>Can anybody comment on what Head and Neck in a private-practice or any non-academic setting is like? Is there a point in this fellowship if we don't want to do academics? In non-academic settings, what cases are common, OR vs. clinic time, work-hours, salary, etc. comparared to academics &lt; I rotated at a clinic with fellowship trained head and neck in a private practice. they did free flaps, laryngectomies, a lot of big cases and also thyroids, etc... worked a ton, paid less than their partners, but if you are passionate about it than it is totally possible to do in a non-academic setting</t>
  </si>
  <si>
    <t>Anyone know the time of day for UNC interviews?+1 and hopkins</t>
  </si>
  <si>
    <t>What are the programs we are waiting for for initial ii?</t>
  </si>
  <si>
    <t>Please refer to the 2020-2021 IV Dates tab</t>
  </si>
  <si>
    <t>Umich &gt; Henry Ford &gt; Wayne State &gt; DO programs +1 -- I would flip the order of Wayne and Henry Ford, Wayne has more autonomy and surgical volumes with its own NCI cancer center</t>
  </si>
  <si>
    <t>what is the difference between henry ford and wayne state? are the interviews for one or both? i am confused</t>
  </si>
  <si>
    <t>There are 2 programs. Henry Ford/Wayne State vs Wayne State. We refer to the former as Henry Ford and the latter as Wayne State. &lt; Is one better than the other? &lt; I am wondering the same. Is there a worse reputation of henry ford/wayne state vs wayne state? &lt; From the area, I've heard that henry ford is a better overall hospital but that ENT is better at WSU&lt; i have heard that henry ford is better but i'm from outside the area so idk &lt; I'm regional, my attendings seem to think more highly of wayne (especially for research) but HFHS seems to be improving quite a bit recently</t>
  </si>
  <si>
    <t>Does anyone know what time the University of Utah interview starts?</t>
  </si>
  <si>
    <t>Henry Ford II, thalamus +9,&lt; all of the spots taken? &lt; anyone?&lt; still 10 spots left on thalamus &lt; any left now?</t>
  </si>
  <si>
    <t>i wasnt expecting anything to happen today. im so glad i kept my laptop nearby &lt; invites feel a little like black friday anyway&lt; The email mentioned needing to complete Step 2 CS before starting residency...this is outdated right? &lt; I don't see anything about STEP 2CS in the email &lt; I dont know too much about this program. can anyone tell me about it?&lt; they have great H&amp;N, endocrine and sleep. A lot of great research coming out of their department in recent years &gt; sucks it's only on the 8th and the 9th&lt; yeah im gonna have to drop this one +1 &lt;Dec or Jan? &lt; January, so the two busiest days &lt; anyone know what time the interview is? my thalamus confirmation said 1am but i find that hard to believe. wondering if i could sneak in two interviews on the same day. &lt;the other date has 1pm-5:30pm EST, I assumed the 1AM is a typo. &lt; I'm sure.&lt; okay thanks! the 1am typo was for the 1/8 date&lt; anyone know what time hopkins interview runs?</t>
  </si>
  <si>
    <r>
      <rPr>
        <rFont val="Arial"/>
        <color theme="1"/>
        <sz val="10.0"/>
      </rPr>
      <t xml:space="preserve">Does anyone know of a case report journal (pref ent but but necessary) </t>
    </r>
    <r>
      <rPr>
        <rFont val="Arial"/>
        <b/>
        <color theme="1"/>
        <sz val="10.0"/>
      </rPr>
      <t>that doesn't have a fee for submission/publication</t>
    </r>
    <r>
      <rPr>
        <rFont val="Arial"/>
        <color theme="1"/>
        <sz val="10.0"/>
      </rPr>
      <t>? Don't judge, please. &lt; ENT Journal "Clinics" are free &lt; could you please give a link to this "clinics" journal? can't find it on Google.</t>
    </r>
  </si>
  <si>
    <t>see if your school has a subscription with BMJ Case reports. go through your library to see what subscriptions your school has with different journals&lt; Cureus is only $250 vs $650 for Case Reports in Oto</t>
  </si>
  <si>
    <t>Has anyone gotten zoom links, schedules, or who you're interviewing with for NYP on Tuesday?</t>
  </si>
  <si>
    <t>no +2</t>
  </si>
  <si>
    <t>Anyone have good tips for questions to ask your home program during interviews? I have some specific stuff but would love more fodder for long "what questions do you have" stretches of time. &gt; I liked to ask "What are some things that I take for granted here that I would miss if I pursued my training at another institution?"</t>
  </si>
  <si>
    <t>What are some challenges in the field of ENT right now? (aside from covid) &lt; there's a projected shortage of all surgical specialty physicians, including ENT. There's also power creeping for NPs and PAs, but I don't think it's a significant concern for ENT yet. &lt; there's been finacial pressure on private practices to merge with larger health care systems, and this affects private ents</t>
  </si>
  <si>
    <t>What about creep of OMFS and endocrine surgeons? &lt; I don't think that counts as creep as much as it is just field overlaps &lt; OMFS generally speaking isnt trying to do ENT procedures outside of a few rare places in the US. They just wanna cake and drill wizzies. Endocrine is more the other way around where ENT is slowly squeezing them out</t>
  </si>
  <si>
    <t xml:space="preserve">Any DO's on here that can comment on II's from the Erie/LECOM program? I see the date in the calender but did a student put that or a resident/attending? </t>
  </si>
  <si>
    <t xml:space="preserve">When I contacted the program recently they said haven't sent out any invites yet </t>
  </si>
  <si>
    <t xml:space="preserve">Could anyone fill in the dates for Eastern Virginia? Even if you only know your date, that would be helpful. </t>
  </si>
  <si>
    <t xml:space="preserve">Just updated all four! </t>
  </si>
  <si>
    <t>Anyone got any good black friday deals? &lt; not really, mortar and pestle lol &lt; ooh we got a shef up in here</t>
  </si>
  <si>
    <t xml:space="preserve">Any tips on how to successfully get swaps? I have to dates with two overlapping interviews by bad luck, but need to swap dates but haven't heard anything back after posting. Side note, please check the swaps tab if possible and help out your teammates! </t>
  </si>
  <si>
    <t>Did you post on Slack as well? &lt; Yes!</t>
  </si>
  <si>
    <t>&lt;any other good interview resources we should check out?</t>
  </si>
  <si>
    <t>Asking the important questions at this time of year. Dansko/sanita vs. calzuro for OR shoes?&lt; Danskos hundo &lt;allbirds &lt; everyone at my home program just wears tennis shoes/sneakers &lt;where can I get dansko's for men?</t>
  </si>
  <si>
    <t>Yeezys. final answer&lt; my yeezys will never touch the OR floor &lt; *hospital floor&lt; replica yeezys baby &lt; balenciagas, the ones that look like socks</t>
  </si>
  <si>
    <t>&lt; scenario: you're the only one on service and you've hit your 80 hr limit, but there is a pt to see, what do you do?</t>
  </si>
  <si>
    <t>honest question... so what are "behavioral questions"? are these like what would you do in X,Y,Z scenario? How to prepare for these?</t>
  </si>
  <si>
    <r>
      <rPr>
        <rFont val="Arial"/>
        <color rgb="FF000000"/>
        <sz val="10.0"/>
      </rPr>
      <t xml:space="preserve">Intern here - yes. Some of the ones I got last year were "you're a senior resident and one of your patients says *insert sexist remark here* to one of your female junior residents, what is your response" and "Youre on night float and get a consult for a face lac in a kid 30 minutes before signout, what do you do". I would just run through some of the archived questions found on this spreadsheet and elsewhere and get comfortable walking through your thought process outloud. Dont be afraid to take a beat and think. IMO, these shouldnt be the most stressful part of your interviews.&lt;where are the interview questions on this spreadsheet? +1. Sorry, I thought they were already in here, but </t>
    </r>
    <r>
      <rPr>
        <rFont val="Arial"/>
        <color rgb="FF000000"/>
        <sz val="10.0"/>
        <u/>
      </rPr>
      <t>this</t>
    </r>
    <r>
      <rPr>
        <rFont val="Arial"/>
        <color rgb="FF000000"/>
        <sz val="10.0"/>
      </rPr>
      <t xml:space="preserve"> is a pretty comprehensive list &lt; what do you do if you get a face lac 30 mins before signout lol, take care of it? Just an intern so others may have a different view, but my response was essentially go see the patient and staff the consult, make sure you're communicating whats going on to whoever you're supposed to sign out to so they can help you out if possible, etc.... which was pretty well recieved. Again, as long as you can logically talk through your thought process, you'll be fine.&lt; what's the best response for the sexist remark? my instinct would be to tell the patient we don't tolerate that here and then to go comfort my female junior resident &lt; the sexist remark thing actually happened to me in real life (where I was the one being commented about) and my surgical resident just told the patient that i'm a valued member of the team, an excellent medical student, and that he's looking forward to being my colleague one day. i think this was a great way to handle it because as the med student i felt valued but he didn't attack the patient/make things awkward. keep things positive. don't alienate the patient. but support your teammate.&lt; wow this is great. thank you for sharing. and sorry that happened to you! &lt; I would go with no tolerance route. Just because someone is the patient doesnt excuse descriminitory/sexist/racist behavior &lt; it doesn't excuse it, but sometimes it's just not worth anyone's time to pick fights with a patient, no matter how much you disagree with their beliefs. you're there to take care of them, not to preach social justice. make sure your teammate is taken care of, stand up for them, but don't take up 10 mins on rounds telling a cancer patient you don't tolerate their behavior.</t>
    </r>
  </si>
  <si>
    <t>SLOW DAY TODAY &lt; yall think any interviews will come out tomorrow? or will it be silence until Monday? &lt; I think silence til Monday... no admin are at my hospital today  &lt; possible a few will come out but the last bloodbath will likely be on monday &lt; also, just a leisurely bath at that. Only 12 programs left to release initial II</t>
  </si>
  <si>
    <r>
      <t>Top programs for each subspecialty?  HN: Michigan, Vandy, davis,wustl, miami, UPMC, iowa, UW, Ohio State, Sinai;  Peds: Cincy, Boston, CHOP, UW, UColorado;  Oto: MEEI, vandy, iowa, hopkins, UPMC, UNC, UCSD ;  FPRS: Minnesota, Hopkins, UCSF, UCLA, dean toriumi (Rush)- this is an observership in only cosmetics so you probably should know that going in, rousso (alabama);   Lary: vandy, sinai, UCLA, ?hopkins ;  Rhin: unc, ohsu, meei, upmc, stanford, cleveland clinic, ohio state, penn;  Sleep: USC, stanford, vandy, cincy, henry ford &lt;</t>
    </r>
    <r>
      <rPr>
        <rFont val="Arial"/>
        <b/>
        <color theme="1"/>
        <sz val="11.0"/>
      </rPr>
      <t>MIAMI FOR OTO?</t>
    </r>
  </si>
  <si>
    <t>Does anyone know Toriumi's affiliation with Rush? - heard the residents operate with him. &lt; what does this list really mean? like these are the "top programs" in what sense? operative experience for that specialty? or just the ability to work with big name people? NIH funding or prestige =/= good educational/operative experience &lt; Rush told us the residents operate with Toriumi, not exactly sure how much time they spend with him though &gt;&gt; peds applicant here, I wouldn't put cinci in the same tier as CHOP and BCH tbh .. edit: oh are we talking about peds ENT, my b&lt; lol what are you doing on here? &gt; Toriumi is affiliated solely with Rush as of this year; Rush residents have exclusive access to work with him during their FPRS rotations, and ofc the fellow</t>
  </si>
  <si>
    <t>So why are there so few seats in ENT? There is a huge shortage of ENT's in the country why can't programs expand ther number of residents in their respective programs?&lt; there's actually been a huge growth in the number of programs and number of seats per program in the past few years. It just hasn't been enough to keep up with the demand of interested applicants &lt; Also, much of residencies are funded by federal programs such as medicare and thus subject to limitations in federal funding. It is also in the best interest of specialities to tightly control the job market to prevent oversaturation. &lt; Just look at radonc what happens with too much growth</t>
  </si>
  <si>
    <t>this application cycle has taken my impostor syndrome to new heights. thought i was a great applicant coming in and am just not getting the interviews i thought i would get. really been hard&lt; sorry you're feeling this way. Just know that you are not an imposter it's not that you aren't a good applicant, it's just that there's a really low number of seats available in ent &lt; +1</t>
  </si>
  <si>
    <t>Convo deleted below but did anyone else just get their step 2 appointment cancelled by prometric? Trying to figure out why my exam was cancelled and if it's a systemic thing or a local issue.&lt;Happened to me a month ago, 7 days before test date got moved back a month (in MD) &lt; Thanks! What did your cancellation email say as a reason? &lt; also was it personalized or not personalized??? &lt;Said "due to issue related to COVID" &lt; weird, mine said "technical issues" with no details whatsoever so I'm confused about what that could mean</t>
  </si>
  <si>
    <t>this is literally my worst nightmare. studying for this stupid test, scheduled to take mid Dec &lt; (OP) agreed, I thought the cancellations were over so this is super frustrating :( &lt; im worried it'll get canceled and wont be done in time for ranking &lt; is there a list of programs that require step 2 CK for rank lists? &lt; i doubt programs will care much, especially this year. I've heard most programs rank right after the interview.</t>
  </si>
  <si>
    <t>any recs on how short is too short notice to drop an interview? 1 week okay? &lt; I think that would be appropriate &lt; generally, I was advised &gt;2 weeks as most polite, &gt;1 week probably fine given then ease of rescheduling, &lt;a few days only if emergency. PCs have to send emails, plot out plans for suffling people around breakout rooms, etc</t>
  </si>
  <si>
    <t>Just cancelled UTMB interview for 12/8, hopefully one of y’all can get it!</t>
  </si>
  <si>
    <t>This app cycle   makes no sense. i had almost no II's and then got 3 in one day and one WL &gt; people heard all the great rumors about you but needed time to confirm them. props</t>
  </si>
  <si>
    <t>congrats my (wo)man! this cycle sucks but that's 3 more chances at matching :) &lt; Agreed! This application cycle is so weird. Congrats!</t>
  </si>
  <si>
    <t>Anyone else get a top 15 but then like are still sitting at 4-7 interviews and wondering what's happening? Also Happy Thanksgiving, please don't be on here like me lol +1&gt; got 2 top 15 (3 including my home program) and still siting at 5 smh &lt; got 8 but 9 including home. The ones I got were random af and I didn't get some I wrote a psp for &lt; yeah I got one top 15 early from a signal, but otherwise lots of radio silence and rejections, with a few waitlists, sitting at 6. Really don't get it, but Happy Thanksgiving! &lt; yeah i'm kind of in the same boat!! What are others/mentors saying? Is this a safe place to be in?&lt; i think 6 is a good place to be in, you still might get a few more from the trickle and im guessing that's around the medium number for applicants this year</t>
  </si>
  <si>
    <t>Do we think stanford / sinai are coming out tomorrow then? Or later even &lt; Possibly tomorrow or on monday? Not sure. Not much options left for late november.&lt; don't most ppl have off the Friday after thanksgiving?</t>
  </si>
  <si>
    <t>Doesn't the OPDO window go through Monday? I feel like programs that want to release within that window will try to send out Monday</t>
  </si>
  <si>
    <r>
      <rPr>
        <rFont val="Arial"/>
        <sz val="11.0"/>
      </rPr>
      <t xml:space="preserve">PD detailing secrets of effective LOIs. Happy thanksgiving :D </t>
    </r>
    <r>
      <rPr>
        <rFont val="Arial"/>
        <color rgb="FF1155CC"/>
        <sz val="11.0"/>
        <u/>
      </rPr>
      <t>https://www.youtube.com/watch?v=dQw4w9WgXcQ &lt;  wow this was the most helpful thing posted this cycle!!</t>
    </r>
    <r>
      <rPr>
        <rFont val="Arial"/>
        <sz val="11.0"/>
      </rPr>
      <t xml:space="preserve"> +3 &lt; Something to really be thankful for today  &lt; I have some issues with this as the PD assumes I already know the rules as well as he does</t>
    </r>
  </si>
  <si>
    <t>&lt; Agree Mayo, you are primary surgeon starting 2nd year</t>
  </si>
  <si>
    <t>Michigan is known to not be top heavy &lt; what does top heavy mean?&lt; thanks! Any others? It means you don't get a lot of surgical autonomy until chief year if even at all &lt;mayo pretty good with their apprenticeship model &lt;sinai &lt; ohio state and UW are very operative heavy due to sheer volume without many fellows</t>
  </si>
  <si>
    <t>&lt; oh shit. is this about to happen to me? &lt; idk check to see if your state is in that chart to the right, shows the top states rn &lt; what are the chances that we won't be able to get Step 2 done? any talk of it being waived for ranking or something?</t>
  </si>
  <si>
    <t>Happy Thanksgiving everyone! Hope you take your mind off this craziness for a day and enjoy!</t>
  </si>
  <si>
    <t xml:space="preserve">wait are the thanksgiving wishes going out in one wave or are they one by one?? &gt; personalized or batch? </t>
  </si>
  <si>
    <t>who else has no correspondence from Mayo Mn regarding Interview/waitlist/rejection? +9</t>
  </si>
  <si>
    <t>I think a good majority and number havent heard anything&lt; ah so maybe it was a silent rejection—ah well &lt; It probably wont stay a silent rejection; they already sent out 2 waves of rejections before.</t>
  </si>
  <si>
    <t>UNLV II, personalized email +5 &lt;2nd wave? Is this from ppl cancelling? &lt; yes, cancelled yesterday</t>
  </si>
  <si>
    <t xml:space="preserve">anyone know anything about this program? how is it living in vegas? </t>
  </si>
  <si>
    <t>Anyone else get tufts waitlist? +1&lt;no did you signaled and nothing &lt; yeah I got a waitlist of two dates. hoping there is movement!</t>
  </si>
  <si>
    <t>OHSU rejection via email lol +6 &lt; I got mine by ERAS &lt; appreciated "rejection" in the email subject +1 &lt; what time did this go out? &lt; I have sense that most of these rejections were from people that expresseed a bunch of interest, they probably looked at our applications closer and were able to make the decision to put us out of our hopefullness. thats my thoughts. I sent a LOI and got the rejection. &lt; when you say LOI do you mean in your personal statement? &lt; no LOI sent. &lt; same, sent a LOI and got the rejection &lt; is it normal to send LOI's? i haven't sent a single one i didn't know it was a thing this year with signals&lt; no i was told not to bc of signals&lt;it's kind of annoying that some ppl disregarded this advice &lt; am told it's fair game after the first wave comes out, you just gotta weigh the risks and possible benefits&lt; i agree that after the first wave or while on wait list it should be fine!</t>
  </si>
  <si>
    <t>personalized or batch? &lt; would love if they did a personalized enumeration of my faults that caused me not to receive an interview here &lt; lol did we dodge &lt; does this mean I should have hope &lt; when i got a call last night they still had spots on most days... &lt; honestly i thought calls would be nice, but email is definitely the way to do it unless they get a few attendings/residents involved to make calls, and commit to doing them wihtin a certain time frame. THis whole process is torture &lt; RT &lt; so silence means...there's still hope? &lt; prob WL &lt;if it's waitlist seems like a big one if this many of us missed the rejection...&lt; oh geezz hope I can still get a call&lt; i'm assuming it's waitlist and II ppl who didn't get anything yet &lt; How many are they interviewing a day? 10 or 15?</t>
  </si>
  <si>
    <t>Is the number of interviews we have right now the number we'll have to live with? or anticipate picking up 2-3 more in coming weeks? how many is "safe"? &lt; I hope not but I've been burned before&lt; I think this will be different for every applicant, not somthing that can be applied to everyone &lt; get ready for lots of trickle in the next week. look at the swaps tab, there are a ton of date conflicts and people will inevitably have to drop</t>
  </si>
  <si>
    <t>SLOW AFTERNOON &lt; lmao I think it's over. But I applaud the effort &lt; ty ty...my last ditch attempt &lt; we get a rest til friday? please...stop the L's &gt; hoping for a few more rejections</t>
  </si>
  <si>
    <t>can't wait for stanford to send a nice L tomorrow during what will already be the saddest thanksgiving dinner &lt;/3 +1</t>
  </si>
  <si>
    <t>so over research.....it just won't end, and i now do not care, yet the attendings want my full attention. ugh +3 &lt; keep this in mind when choosing a program. Some of those "top programs" are not at the top clinically, just for research. If you don't wanna be a researcher I don't think it's worth it &lt; it is hard to differentiate&lt;take a break my research is on hold right now only can put mental energy in so many places &lt; can you name a few top programs good at reachsearch but bad clinical/surgical training? Kinda doubt this is the case most of the time..&lt; I've heard Hopkins but hoping that is just a rumor because I rly want to go there</t>
  </si>
  <si>
    <t>so weird, feel like the top tier programs (at least research wise) don't value research as much as you think and would rather have the ivy league applicant with less research over the non-ivy league person who busted their ass to get a shit ton of research &lt; lol as an ivy league applicant with a ton of research, top tier programs don't want me either &lt; Make that a +2 over here chief smh &lt; disagree with the first comment, we have a handful of attendings that are top 5 residency grads and they actually told me that I wouldn't like those programs because of how much emphasis they put on residents doing research &lt; Yeah I feel like MEEI and Hopkins are two programs I hear about often that reallllllly emphasize research &lt;look at the Doximity research ranks.  that will pretty much tell you which programs expect residents to publish tons during residency. you will also get to try out the newest, latest, greatest way to do everything but you may not get the reps on the tried and true way to do things like thyroids, tympanoplasties and total laryngectomies. &lt; Coming from someone that has no ties to these top tier programs or interviews there, I don't think we can assume residents dont get "tried and true" training. People like to speculate on these programs having "weaker surgical training," but I just find it highly unlikely. I think it's just saltiness and envy spilling over lol.</t>
  </si>
  <si>
    <t xml:space="preserve">SINAI PLEASE. IF UR READING THIS PLZ SEND THE INVITES &lt; +1 for Stanford &lt; +1 for more OHSU calls&lt; even if I don't get one whatever I just can't do this anymore &lt;Also UTSW where u at G </t>
  </si>
  <si>
    <t>PLEASE + 1 gazillion</t>
  </si>
  <si>
    <t>is there any data on where people in ENT or similarly competitive specialties usually fall on their rank list? +1</t>
  </si>
  <si>
    <t>How do I get over my WL at a top choice :( &gt; you focus on crushing the interviews you do have. Life isn't fair, but you gotta stay strong and move on. +2 &lt; lol nah if its your top choice you fight for that. have a mentor reach out +2&lt; you got this bro</t>
  </si>
  <si>
    <t>fight for it, but realize that there are dozens of programs that will train you just as well...and you will be suprised how many places you can live for five years. &lt; true, but for those of us with families and/or SOs with careers it's a bit more difficult to find somewhere that works</t>
  </si>
  <si>
    <t xml:space="preserve">Anyone plan on dropping Kentucky? +1 &lt; if you are, you should give me your non-Jan 14 date first! Info is on the interview swaps tab  &lt; wish i was in a position to drop it for you&lt; I was just curious to see if I had any shot of moving off of the waitlist sorry 2nd poster </t>
  </si>
  <si>
    <t>For those of you who were placed on the waitlist for Miami, were you actually able to sign up on ERAS? &lt; im on the WL for miami, but i don't understand what you're asking? &gt; sorry i'll clarify. If you were told that you were on the WL, did you sign up for a waitlist spot on ERAS? or is it just that they will email us if a spot is available? &lt; the latter, you're on the WL and they'll let you know if a spot opens up for you &gt; sounds good. thanks</t>
  </si>
  <si>
    <t>SUNY Downstate rejection +3&lt;mine was in junk</t>
  </si>
  <si>
    <t>&lt; why is this going out so slowly? lol. &lt; radio silence on my end ?? what does that mean</t>
  </si>
  <si>
    <t>bump for the A vs B tab, help you fellow applicants out</t>
  </si>
  <si>
    <t>re</t>
  </si>
  <si>
    <t>&lt; I want my Ls and I want them NOW!</t>
  </si>
  <si>
    <t>Anyone else get a GrubHub email to their ERAS only email address and wonder how they managed to get that address, only to find out now that's how Wayne State is sending the interview dinner money? Lol whoops let me get that email out of my trash &lt; yuuup &lt; +1 totally deleted that on reflex</t>
  </si>
  <si>
    <t>&lt; yup, was pretty annoyed at the prospect of getting a bunch of random spam email that triggers the red sirens in my apartment</t>
  </si>
  <si>
    <t xml:space="preserve">anyone know when UT HOuston is coming out? +1 </t>
  </si>
  <si>
    <t>Or UT-Southwestern! +1</t>
  </si>
  <si>
    <t>USF II +2 &lt; ERAS? &lt;yes &lt; Only got one date option. Is this a trickle from waitlist?&lt; no this is how the first round happened. one date option but the interview happened last thursday &lt; Oh. ...super...weird.&lt; i know right!</t>
  </si>
  <si>
    <t>&lt; damn. i guess they didn't like their first batch of interviewees lol &lt; it's really an interesting approach they're taking. send out invites for one day to about 30 people. wait a week after the interview day and then send out another batch. makes me wonder how many ppl they are interviewing &lt; well whomever they are interviewing, it's not me</t>
  </si>
  <si>
    <t>Anyone who signaled cleveland clinic get an invite?</t>
  </si>
  <si>
    <t xml:space="preserve">  </t>
  </si>
  <si>
    <t>Can someone tell me about Temple's program too? Thanks! &lt; are you also confused about who the PD is?&lt; I think it is Whitley based on the II letter</t>
  </si>
  <si>
    <t>from my understanding,may have changed in the years since i interviewed, its a solid program with great training but the home call can be brutal</t>
  </si>
  <si>
    <t>pardon my ignorance but ca anyone tell me about EVMS? Is it good? Kinda applied on a whim didn't expect to get an interview &lt;great exposure in all fields, resident culture is awesome and attendings and PC are very involved in your success. &lt; great reputation among east coast programs. strong in peds. norfolk may not be for everyone &lt; don't know how to say this, but is Virginia racist lol &lt; all of america is racist, I dont think VA is worse than other states. Especially near DC it's a much more welcoming culture.&lt; thank you! &lt; wow way to flippantly trash our entire country, it's a privledge to not only live here but be applying for a top 1% profession &lt;+1THANKFUL</t>
  </si>
  <si>
    <t>Norfolk/VA Beach is a Navy town. More racially mixed than more rural parts of VA, due to racial makeup of US military.  Also the HQ of several Evangelical Christian orgs.</t>
  </si>
  <si>
    <t>impressed with the respectful curiosity in discussing religous traditions and customs on here.</t>
  </si>
  <si>
    <t>I can maybe understand the meat but since when is caffeine a problem?? I don't know a single religious person that doesn't drink coffee or tea &lt; Mormons, no "hot drinks" &lt; wait it is all hot drinks, regardless of caffeine?? like hot chocolate, hot cider, etc.? &lt; I am pretty sure, there is something about hot drinks, my friend is mormon and drinks mountain dew, lol. last time I checked it has some caffeine &lt; that is very interesting, i had no idea. would not be good for the peeps like me who have very bad circulation and strongly rely on hot beverages for warmth haha &lt; pretty sure LLU is affiliated with Seventh Day Adventists who believe that any substance that "clouds" the mind including stimulants like caffeine should be strictly avoided &lt; Mormon here. We specifically don't drink coffee, tea, or alcohol. Caffeine is more of a choice and Mormon universities now serve caffeinated soft drinks. Meat, hot cider (non-alcoholic), and hot chocolate are fine. LLU is affiliated with Seventh Day Adventist Church. Mormon's have BYU, BYU-Idaho, and BYU-Hawaii. Sadly no medical schools or hospitals. &lt; mormon here who drinks herbal tea daily haha "hot drinks" was from the 1800's &lt; thanks so much for answering!!</t>
  </si>
  <si>
    <t>lmao yo Jeff literally on here daily do they review one app a day,  &lt; im guessing the trickles are people dropping interviews and maybe they are filling one by one &lt; hard to imagine that many people are dropping interviews at such a good program &lt; its like nevada counting ballots&lt; let's take bets, who finishes inviting first, Jeff or UVA? &lt; UVA &lt; I like the imagery of Jeff reviewing 1 at a time</t>
  </si>
  <si>
    <t>I'm still waiting for that OHSU phone call 😭 +2 &lt; same bruh</t>
  </si>
  <si>
    <t>UNC Chapel Hill &lt;which track? &lt; didn't specify &lt;which did you apply for?</t>
  </si>
  <si>
    <t>Was this also all sent at once? &lt; not sure, mine was personalized &lt; I think they're filling spots that ppl dropped+1</t>
  </si>
  <si>
    <t>current resident. We interview the vast majority of home applicants and most away rotators. to not get IV as a home student you have to be god-awful in terms of personality. to not get one as an away rotator you have go still be pretty awful. we appreciate the time/cost of away rotators amd try to at least grant you an interview unless you're already DNR so we don't waste everyones time</t>
  </si>
  <si>
    <t>Do other poeple have home programs that automatically send invites to all of their home ENT applicants? I have an invite from my home institution and would really love to end up there, but I can't tell if its a courtesy invite since they sent one to each of their ENT applicants this year. I want to believe that they wouldn't waste invitations and genuinely would consider all of us? &lt; You shouldn't read into this (or hang your hat on it). Just do your best and if you're ranked to match, then you'll get your home program! No point in reading into the psychology of it. &gt; my program interviews all home students at an earlier date than the interview dates for all other applicants. +2&lt; lucky. my home programs interviews us all at the same time and schedules on the busiest dates of the cycle</t>
  </si>
  <si>
    <t>&lt; idk my home applicants don't talk to each other, it's been really wierd vibes &lt; I really don't understand how home students don't talk to each other. Seems like everybody is too nervous to even talk to their classmates, which aren't people I'd like to work with...&lt;i'd like to talk my home applicants but I don't even know how to start the convo...too scared of further rejection &lt; i just find it hard to ask b/c what if they aren't doing that well and don't want to talk about it &lt; i tried to initiate the conversation and basically got shot down, frustrating because it would be nice for us all to be able to strategize / understand realistically where we have a shot based on all of our experiences &lt; I feel like sharing just kind of adds to the stress, for the student with the least interviews this will just make them feel worse. There's nothing that can be done to increase their number of interviews by discussing? &lt; i honestly feel like i probably have the least interviews among my classmates, and i would really like to know because it would give an idea where i might have a shot at reaching out, either through LOI or a mentor. they're probably not going to interview more than a couple people per school, so if multiple people already have interviews at a program, would make sense to choose different programs to reach out to. &lt; i don't think they would mind if you reached out to them</t>
  </si>
  <si>
    <t xml:space="preserve">M </t>
  </si>
  <si>
    <t>any more calls for EVMS? any more emails from Cleveland? &lt; OHSU?</t>
  </si>
  <si>
    <t>Anyone get MEEI confirmation yet? &lt; nope &lt; nothing &lt; nada &lt; zilch&lt;zip&lt;10PM pacific, still nothing?</t>
  </si>
  <si>
    <t>Any lists besides Doximity and US news that peole use to rank programs? &lt;what is the general consensus of the top 10?&lt; blue ridge mountains &lt; posted link to the right &lt; TY, anyone elese have others?</t>
  </si>
  <si>
    <t>http://www.brimr.org/NIH_Awards/2019/NIH_Awards_2019.htm http://www.otomatch.com/OT3RS/OT3RS-2019.html</t>
  </si>
  <si>
    <t>Who is the PD at Temple? Is it Karl Whitley or Caitlin McLean? The website has conflicting information (the video says Dr. Whitley at 2:30 but the home page says Dr. McLean)</t>
  </si>
  <si>
    <t>It's Dr. Whitley - Dr. McLean was the previous PD</t>
  </si>
  <si>
    <t>Anybody else waiting on Mayo Rochester to invite, WL, or reject? &lt; yes &lt; terrified that the number im at is gonna be the end lol</t>
  </si>
  <si>
    <t>&lt; Yup haven't heard anything yet+2</t>
  </si>
  <si>
    <t>Jefferson ii</t>
  </si>
  <si>
    <t>Wow, jefferson is really trickling&lt; so rough &lt; signaled no II +2&lt; this jeff and ohsu purgatory is killing me &lt; could it trickle this way, I am in a drought&lt; what date are they scheduling for at this point?</t>
  </si>
  <si>
    <t>Someone please tell me I can match with just 2 invites... &lt; all you need is 1 &lt; pls all I have is 1 &lt; seemed like it was 50/50 last year. Still have a shot! Really do your best on the interview&lt;I've been treating every interview as if it's my only one</t>
  </si>
  <si>
    <t>technically, all you need is one.</t>
  </si>
  <si>
    <t>how do you confirm a swap with a program? e-mail the program coordinator?&lt; yes, you should both email the PC at the same time</t>
  </si>
  <si>
    <t>EVMS still going out via phone, PC is SO sweet &lt; second that! Just got call 10:13 AM CST &gt; second that, she was very nice! &lt; wow sooo nice! it was an absolute delight talking to her, just got a call 11:33 EST &gt; Calls still going out 10:53 CT. Still 3 dates left to choose from</t>
  </si>
  <si>
    <t>you all are making her sound so nice that I regret not applying there &gt; sounds like she can take away the pain of this application cycle &lt;+1 she is awesome &lt; they're still calling as of 11:30 CST!</t>
  </si>
  <si>
    <t>&lt; holy shit that was nerve-wracking af my hands are shaking &lt; good lord those dates went fast&lt; that 1/20 was already gone when i hit refresh&lt;That's why I said keep refreshing ;) -Miami person</t>
  </si>
  <si>
    <t>Mayo Clinic Rochester II +8 &lt; any one else not seeing mayo clinic on eras scheduler? &lt; still not seeing it &lt; it's there! +1&lt; signal, virtual subI +2</t>
  </si>
  <si>
    <t>&lt;did it come out? &lt; came out but not on scheduler&lt;Keep refreshing had same issue with Miami yesterday &lt; also not seeing it, maybe they haven't released the dates in ERAS scheduler yet&lt;So yesterday, with Miami, they had to send a second II so that it appeared on scheduler &lt; it's working now&lt;are there open spots? &lt; 1/13 is still open&lt; 1/22 also open</t>
  </si>
  <si>
    <t xml:space="preserve">&lt; also with the idea that programs may rank ppl more conservativly this year (e.g. rank home students higher), it is possible that we all may fall lower on our rank lists. don't shoot yourself in the foot by dropping unless you're pretty comfortable that you're going to match with what you have &lt; what does ranking conservatively mean? &lt; it means ranking home students high because that's who they know best (no in-person aways this year). it would be more risky to rank someone highly that they haven't met in person &lt; i think this is true in theory, but likely won't pan out in the end. there are always going to be home students you don't like and you will likely take a chance with applicants you interview virtually that you really liked vs home students you didn't like. they've already done virtual interviews for fellowships and most of the feedback i've heard is that they felt like there was a marginal difference in getting a good feel for a candidate&lt; that's good to know! although i'm not sure if fellowship match is comparable. much smaller applicant pool and less "home" applicants &lt; i also disagree with the idea that we will all fall lower on our rank lists. if anything, i think for average applicants, we will fall higher on our rank list but have shorter rank lists/less interviews in general. if the tippy top people are interviewing at 25+ programs, then that means that programs will probably end up going deeper on their rank lists (excepting the top programs). </t>
  </si>
  <si>
    <t>St Louis University II + 1 &lt; did yall just reply to the message in ERAS or email? &lt; I replied to the ERAS message</t>
  </si>
  <si>
    <t xml:space="preserve">probably an unpopular opinion, but i wouldn't drop top tier. without aways, its hard to see how other programs run besides your home institute. to me, getting an interview date, meeting/networking with faculty, meeting residents may convince west coast is worth it but it also might provide insight to what other programs are weak or strong in. knowing what you like and don't like and what the possibilities are might also inform you what program to pick on the east coast. and then theres always there's no gaurantee of matching and if matching at your last rank spot is better than not matching at all &gt; as long as it doesn't conflict with somewhere you prefer to go, whats an extra 1/2 day of effort esp with those programs? if you don't like them, just rank them towards the bottom. I would rather go to UCLA then not match at all &lt; i highly doubt someone who is in the position of having enough interviews to consider dropping interviews from UW and UCLA is really at risk of not matching. and yes I know someone will say that it has happened and is possible, but it seems highly unlikely. if you're not interested, don't waste your time or theirs. </t>
  </si>
  <si>
    <t>is it stupid to drop University of Washington and UCLA? i just dont wanna go to the west coast &lt; tbh if you think you don't want to go, you'd be a godsend to the other 500+ applicants &lt; i think it is in everybody's best interest to drop the interviews they are not interested in. if you don't want to end up on the west coast, dropping them might give someone who really wants to be there the chance to match there instead of taking a spot at what might be your preferred location. this is part of why it would be so great to have an application or interview cap-- people would have a better chance at ending up where they wanted rather than applying literally everywhere and getting stuck somewhere they don't want to be because of the randomness of picking from 500 applicants</t>
  </si>
  <si>
    <t>Lol then why did you apply there? &lt; not dumb if you have enough interviews elsewhere. if those are 2 of 7, maybe don't haha &lt; Not OP but I applied to a bunch of places I'm hoping I don't end up because that's how this process works :/ &lt; i would still rank them though if the purpose of applying there was to match anywhere &lt; if OP has been doing well enough in the rest of the country then I think it's fine to drop? I'm not personally hoping to end up on the west coast either and feel good about my prospects elsewhere so I'd drop. but it all depends on how comfortably OP is with their other options</t>
  </si>
  <si>
    <t>Anyone received confirmation of their interview date/time for Wayne State Univ?</t>
  </si>
  <si>
    <t>Yes a while ago &gt; I got an II on Monday and have not heard back yet &gt; OP here, just spoke with the PC and she will be sending out specific details later today or tomorrow at the latest &lt; what does OP mean? &lt; original poster aka the person that started the thread (or box)</t>
  </si>
  <si>
    <t>U of Chicago rejection +19</t>
  </si>
  <si>
    <t>EVMS II, Phone call +2 &lt; wow she was RIDICULOUSLY nice &lt; I second this, incredibly nice PC! &lt; Bout to call them and pretend they called me</t>
  </si>
  <si>
    <t>what are their interview dates? &lt; there's 4. i just remember 1/12 and 1/21. you schedule on the phone &lt; +1 The other two were 12/14 and 1/6 (All pm sessions I believe)</t>
  </si>
  <si>
    <t>Rochester Hold List +4 &lt; "Rochester WL +11"</t>
  </si>
  <si>
    <t>&lt;in the email it says we will be contacted if a spot becomes available, but towards the end it says email x to be placed on waitlist. kind of confused&lt;I emailed to confirm that I want to remain on it +4 &lt;thanks guys</t>
  </si>
  <si>
    <t>busy day today....must be trying to get these done before t-giving +1 &gt; its popping off &lt; No, it's a SLOW DAY</t>
  </si>
  <si>
    <t>Has anyone received confirmation for Hofstra yet? &lt; no +1</t>
  </si>
  <si>
    <t xml:space="preserve">what if I simply respond to a rejection? "This year I have recieved an unprecedented number of overly qualified rejections. While I would love to accept them all, I simply do not have enough room, physically, emotionally or mentall, for your rejection. This is a notification that I will not be accepting your rejection."  &lt; Can only end well for both you and the program, I say go for it &lt; lmfao I'd crack up if I was a PC receving this kinda email &lt; i just tried this with all my rejects and have gotten personalized home visits asking me to interview. 10/10 it works. </t>
  </si>
  <si>
    <t>has anyone dropped any case western interviews? really hoping for a last minute add...</t>
  </si>
  <si>
    <t>yes, later today &lt; I'm dropping Indiana later today, good luck! &lt;to the person dropping case, can you mention which day? trying to swap desperately</t>
  </si>
  <si>
    <t>UofChicago waitlist +6</t>
  </si>
  <si>
    <t>eras?&lt; eras, non-personalized</t>
  </si>
  <si>
    <t>Rochester rejection LOL +8</t>
  </si>
  <si>
    <t xml:space="preserve">starting this morning off strong </t>
  </si>
  <si>
    <t xml:space="preserve">Tufts II, email, thalamus </t>
  </si>
  <si>
    <t>how many dates are open? &lt; This is a second wave, yeah? &lt; I was offered 1/20, I see 2 slots left for that day</t>
  </si>
  <si>
    <t>PSA: Personalized invites = Dear &lt;Your Name&gt;. All we're getting at here is if they're going out in one large batch or if the PC is sending them out one by one.  &lt; yes agree, Dear "Your Name" and you're the only email in the To field. obviously most programs don't do this, just to see if it's a one by one release &lt; I'm fairly sure you can customize emails to auto-insert individual's names but still send it out in a massive batch... &lt; yeah i dont think thalamus or eras count as personalized &lt; fair enough. ask yourself... does this look like it's a form sent out to all applicants at the same time? if it does, it's not personalized. &lt; yeah, dear "your name" can be autofilled in word. And to: "specific person" can be done by hide all others function in email. At least, thats an indicator that programs care enough about making nice emails lol &lt; i dont think its a good indicator/dont expect personalized messages in a sea of 500 applicants at all, just use it to inform otomatch if they're going out one by one</t>
  </si>
  <si>
    <t>If a program really wants to impress me, they'll send a personalized rejection &lt; Your research on oral cancer outcomes SUCKED. the n was EMBARASSING. Good luck in the stix, you trash. We regret we cannot offer you an interview. &lt; lol &lt; XD&lt;Ayyy who's trashing oral oncology</t>
  </si>
  <si>
    <t>Just dropped Yale 12/4 - good luck friends &lt; you're amazing.</t>
  </si>
  <si>
    <t>Rochester II +6 &lt;eras or personalized...?&lt; Personalized, email, thalamus &lt; not really personalized. clearly a batch release because there are already full dates on thalamus &lt; Not personalized, email, schedule via Thalamus. &lt; I would say not personalized, unless there are Thalamus emails that don't begin with Dear [applicant name] &lt; Also there are about half the dates left! They might have sent out the 1st wave only. &lt; or people are sleeping lol this JOLTED me out of bed &lt; just me or does it seem like they have sooo many interview slots &lt;shout out to mom for waking me up &lt; do most have 1st waves, 2nd waves?</t>
  </si>
  <si>
    <t>15 slots on thalamus left &lt; Is Rochester offering 3 or 2 spots this year? &lt; I think 2 - nope, 3 &lt; Is the IV date page updated for this year or just a copy forward? Or is this info from elsewhere? I haven't found a way to figure this out without going directly to their website.&lt; BEWARE of this program! they interviewed 70 people for 2 spots the year prior to last. PD and chair also redflag central from what I heard (multiple people) - not sure how info is collated, but I can confirm 3 as home student &lt; is the person who said beware of this program a home student? or just the person confirming 3 &lt; home student here, confirming 3, not sure about the 'redflags' other poster is referring to &lt; awesome thank you! np!</t>
  </si>
  <si>
    <t>&lt;i'm really struggling to decide which ones to drop because they all seem like good programs. any insight on uconn vs vermont?&lt; UConn is an absolute gem. GREAT very hands on training. Culture is 10/10. If you don't mind suburb life it's a great option. PD and most faculty are huge on resident wellness &lt; Dont know much about vermont but sounds cold&lt;yeah a few residents at my home school rotated at UCONN and absolutely loved it, said the people are awesome, dont know much about vermont though&lt; can confirm people are awesome, and the next few rounds of chiefs are FANTASTIC to work with &lt; thank you all. you've made my decision much easier! &lt; anyone know anything about vermont? &lt; don't know about the program but i do know that cabot cheddar is freaking delicious</t>
  </si>
  <si>
    <t>For those with a good number of interviews and are dropping interviews, are you keeping only the very top programs? Is there any worry of being too top heavy? Just wondering if I should keep a diversity of programs still.</t>
  </si>
  <si>
    <t>&lt; drop the ones you're least interested in. don't think you'd be happy in the city or at a specific program? drop it +1 &lt; one of our attendings talks down hopkins because he really didn't like living there for 5 years&lt; i've been struggling to reconcile 3 things: location, training, and reputation. most of the programs i like have one or two of these but not all 3 &lt; yup, hard to balance. I'm personally prioritizing location because plenty of attendings have said the training at any top ~60 program will be great &lt; especially because a lot of the top programs have fellows which cuts into education. my current favorite programs are top ~40 in cities I'd love to live in that have either just 1 fellow or none, I'm pretty sure I'll be ranking those programs higher than hopkins&lt; ugh i completely agree its just so hard to turn down a name like hopkins +1 &lt; OP here, got it, thanks for the dialogue. Will probably just keep it simple and keep only top choices. Just was wondering if "safeties" still applied at this level. Anyways, dropping a handful on Friday I suspect! After organizing my calander &lt; i don't think safeties really exist, if you're an excellent candidate on paper but they don't love you during your interview they won't rank you as highly. conversely if they love you during the interview you'll be high. I think the process works best if everyone chooses and ranks the program they're actually interested in</t>
  </si>
  <si>
    <t>Cleveland clinic II +7&lt; nice, congrats! i have heard they have a fantastic program and Dr. Bryson is a gem &lt; was it personalized? &lt; yes, respond via email &lt; mine looked generic, respond by email &lt; just got an II as well, had "dear &lt;name&gt;" instead of "dear applicant" if that's what people mean by personalized. also, no signal, no regional connection in case people were wondering &lt; Ah I see, thought those types of lines can be autofilled by software so considered them non personal. Thought personal meant, fantastic recommendation from X, you'll be a great fit for our program, etc, etc &lt; definitely haven't gotten any personalized II then haha &lt; mine just came in 9:30 am eastern, so seems like they're still going out &lt; did anyone else notice that we are supposed to reply by e-mail with our preferred date, and then the coordinator wrote "out of office starting 11/25" lol guess i'll get a reply on Monday</t>
  </si>
  <si>
    <t>&lt; Was really hoping for this one &lt; no +1 yet, so there is H O P E&lt; west coast bbs still wakin up &lt; ye, brutal timing. East coaster here but still was sleeping lol &lt; damn, really wanted this one, anybody still getting invites? &lt; think they're still going out &lt; sigh, doesn't look like it &lt; just got an invite (9:27) so it is definitely still rolling out! Stay positive y'al!! &lt; definitely going 1 by 1</t>
  </si>
  <si>
    <t>Would it be appropriate to reach out to programs that have rejected you to see what they thought about your application and what you could do to improve it if you had to apply next cycle?  &lt; ehh i don't think it would be inappropriate, but i don't think you would have much success. even if they respond i think they would just be like "we have so many excellent candidates, blah blah." i think it would be better to talk it over with trusted mentors at your institution who would be more likely to give you honest feedback.</t>
  </si>
  <si>
    <t>So when is Mayo going to end me today? &gt;&gt; when the narwhal bacons</t>
  </si>
  <si>
    <t>Gonna be so sad when I don't get an II even though I didn't even apply</t>
  </si>
  <si>
    <t>Is it me or did a lot of the people on the stats page get deleted?? &lt; not sure what happened to rows 27-58, but I'm guessing the rest of the stats are buried in there</t>
  </si>
  <si>
    <t>Can we have a tab recording ppl's favorite fruits? &lt; David</t>
  </si>
  <si>
    <t>&lt; I don't understand what this means, but it sounds like yet another thing for people to update and not sure it'll be fruitful. +9</t>
  </si>
  <si>
    <t>who is iowa chair and can someone please confirm if the rumors on the name and shame tab are true? i was seriously considering this program and would like to know by</t>
  </si>
  <si>
    <t>the part about them being friendly???&lt; i think OP meant the comment under the shame column not the one about the program coordinator &lt; those rumors are unfounded, new chair is chill</t>
  </si>
  <si>
    <r>
      <rPr>
        <rFont val="Arial"/>
      </rPr>
      <t xml:space="preserve">Did anyone that got an II at Mizzou signal? Dr Chang was one of the main proponents of the signaling system so trying to see if they even used it there:  IIs with signal: +2 IIs without signal: +9 &lt; LOL this makes me laugh &lt; live footage of Dr. Chang: </t>
    </r>
    <r>
      <rPr>
        <rFont val="Arial"/>
        <color rgb="FF1155CC"/>
        <u/>
      </rPr>
      <t>https://media1.tenor.com/images/aeb5c1e1d94d758a10940a7526e98469/tenor.gif?itemid=4649117</t>
    </r>
  </si>
  <si>
    <t>Will the Miami Dec waitlists move? They filled up right away!! &lt; I hope, I'm on the waitlist haha &lt; wait did you guys who were wait listed sign up on a waitlist?? how?</t>
  </si>
  <si>
    <t>Rutgers II via ERAS message</t>
  </si>
  <si>
    <t>&lt; WTF. No more plz. I'm enjoying Netflix. &lt;hahaha II at 10PM wtf is this &lt; seems like a trickle maybe?</t>
  </si>
  <si>
    <t>Do we think Iowa still has yet to release their research track II? &lt;Still has yet to release it &lt; thanks!</t>
  </si>
  <si>
    <t>Do we think more will come out tomorrow?&lt; mayo clinic for sure, maybe sinai and stanford if we're lucky!</t>
  </si>
  <si>
    <t>did anyone get Hofstra confirmation? &lt; no +1 &lt; i'm hoping for a hofstra 2nd wave</t>
  </si>
  <si>
    <t>Do people get email responses after sending LOIs or is it just silence from the PD/PC usually? &lt; usually silence, the occasional response +1 &lt; response rate is higher when mentors/letter writers reach out but tbh, I've received positive responses that were empty promises in the end</t>
  </si>
  <si>
    <t xml:space="preserve">What exactly is "killing an interview?" What questions are so hard that they really stratify people? &lt; i think it's just a lot of the little things that are hard to objectify. personally i've been trying to work on my resting bitch face &lt; Resident here. Killing an ENT interview, like any other interview, means convincing the person across the table to give you the job. Gonna be a different answer for every interviewer, but I can assure you there's no magic question that stratifies anyone. It's honestly the overall vibe that you give off. Kinda hard to explain really &lt; It's the same way after a 15m conversation with a stranger, you kinda know if you want to be friends or not. </t>
  </si>
  <si>
    <t>convince me you are the person i want to talk to for 4 hours on a H&amp;N case, can handle calls from the floor without having to scrub out, will answer your pager with a cheery voice at 3 AM when you are answering stupid calls from my needyfacial plastics patients, will pass your boards without me having to spoon feed you info and write at least 5 papers for me during your residency. be pleasant to look at but not something that will get me in trouble. make the conversation interesting without me having to talk much, but make the conversation about things im interested in...especially me.  convince me that you want to be just like me.
BTW-i realize this is a horrible set of attitudes for an attending to have and most wont even admit these selfish ideas to themselves,  but this is what the attending ID is thinking.</t>
  </si>
  <si>
    <t xml:space="preserve">Sorry if this is a repeat question, but did anyone get actual confirmation from Duke? Or are we just going off of the ERAS scheduler? Clinical position&lt; i never got a response, assuming just eras scheduler &lt; i've been considering anything through the eras scheduler as confirmed. </t>
  </si>
  <si>
    <t>Did anyone get confirmation from Arkansas...? &lt; Not yet. +3</t>
  </si>
  <si>
    <t>I feel drained after today. night night &lt; Take care of yourself; do something relaxing. This process sucks. We'll all get through it. &lt;+1&lt; it's been a nice 3 weeks yall. see you next year</t>
  </si>
  <si>
    <t>&lt;never knew the interview distribution looked like that...i'm convinced the best thing to improve ENT match is for programs to guarantee their own top applicants a seat so that they don't need to take interviews from places they'd rank lower. programs will have less applicants, and average applicants will be able to get more interviews</t>
  </si>
  <si>
    <t>What's the range / average number of interviews that a program generally extends? &lt; someone did some pretty good math below. Seems like 12.5 per seat &lt; goddamn lol &lt; Sorry! Correction: 12.5. Just checked below, but different year of course &lt; UMN says they offer ~48 II to fill 4 spots (https://med.umn.edu/ent/education-training/residency/frequently-asked-questions) &lt; I was thinking about it the other day, I'm not sure if its as simple as you have a 1 out of 12.5 chance of getting it. The match system is incredibly complicated and not sure what the likelihood works out to be (overlapping applicants, etc);</t>
  </si>
  <si>
    <t>copy paste from below "Ran some stats from last year's USMD data posted below (contiguous ranks, assumed to = # of interviews attended):
There were a total of 463 USMD applicants. Assuming 68 got 0 IIs and the average number of interviews per position is about 12.5, I'd estimate that the 16+ group in the chart on average had 17 interviews.
Taking this into account, then:
-The bottom 1/3rd of applicants net less than 10% total interviews
-The bottom 1/2 (including bottom 1/3rd) of applicants net ~25% of interviews
-Top 1/4 had about half of interviews
-Second quart had another 25% of interviews
- Median app had 9-10 interviews"</t>
  </si>
  <si>
    <t>What's a good number to be at right now lol &lt; I'm at 7. I feel lucky since according to last year stats I'm more likely to match than not</t>
  </si>
  <si>
    <t>&lt;i would feel okay with 8, comfortable with 12, safe with 16 &lt; tfw you're not even okay &lt; I'm hopeful there is still a good amount to go out. I got one 2nd round so far. Some concern is definitely reasonble but no need to torture ourselves &lt;+2&lt; Also it's always good to remember that people match even with 1 II. Take a break if you need it for your sanity, but when you're done, make sure to practice so you know how to sell yourself and kill whatever interviews you have&lt;I've been treating each and every interview as if it's my only interview. I think that would work well for me +2</t>
  </si>
  <si>
    <t>today was heavy &lt; debating whether today or yesterday was worse &lt; past two days have been insane, i'm guessing tomorrow will be even more insane &lt; 12% to go insanity?</t>
  </si>
  <si>
    <t>today makes me question why i'm going into a field this crazy. shoulda just done rads and had an easier life. &lt; for real. why the eff did i work so hard for the last couple years to go into a field that clearly doesn't want me lolol &lt; to some extent, this applies to all of medicine. ugh. being a trainee sucks.&lt; +1 this is the culture of medicine unfortunately. unlike any other field in modern society &lt; as a non-traditional applicant who used to work in finance/tech and had job offers from the top banks/consulting firms/tech companies and now barely has anything for ENT, i totally agree and it fucking sucks</t>
  </si>
  <si>
    <t>Miami +9&lt;so do I just schedule on the calendar. Is there anything else I need to do? My thing says scheduled in green &lt; nothing else to do as far as I can see</t>
  </si>
  <si>
    <t>honestly idk how fast you all are, but I was literally waiting with ERAS open in case Miami sent me an II and as I hit refresh and saw the eras scheduler the december dates were already taken. &lt; lol i've had a similar thing happen a couple times. yall are crazy</t>
  </si>
  <si>
    <t>Miami II, but can't schedule &lt; they just sent new email can schedule now</t>
  </si>
  <si>
    <t>Miami rejected. +5 +200 &lt; I can't tell if I respect its promptness or if I'm sad that I got false hope &lt; I appreciate them sending all of their results out at once at a specific date &amp; time 👍</t>
  </si>
  <si>
    <t>Ugh.  Please no more today. &lt;time to drink &lt; ENT match is the reason why transplant hepatologists have great job security +1</t>
  </si>
  <si>
    <t>Miami hates me &lt; ME TOO&lt; wasted signal &lt; colorado and miami hate me</t>
  </si>
  <si>
    <t>Just got invited, then moments later waitlisted!? HA &lt; oh ma...don't tell me &lt; wait, seriously? that's not cool &lt; (OP)dead serious...&lt; dude that's messed up i'm sorry. i would email the PC&lt;do we respond to WL?&lt; i have been told to respond to every WL with a LOI if you have serious interest in the program. have ppl call on your behalf and do whatever it takes to get that II. you're so close and you never know what could push you across the line</t>
  </si>
  <si>
    <t>I'm touched they called me a "very competitive applicant", but little do they know the truth...</t>
  </si>
  <si>
    <t>Miami WL +5</t>
  </si>
  <si>
    <t>Just got invited, then moments later waitlisted!? HA &lt; oh ma...don't tell me &lt; wait, seriously? that's not cool &lt; (OP)dead serious...&lt; dude that's messed up i'm sorry. i would email the PC</t>
  </si>
  <si>
    <t>Colorado Waitlist +1&lt;making my heart pund t-1</t>
  </si>
  <si>
    <r>
      <rPr>
        <rFont val="Arial"/>
        <sz val="9.0"/>
      </rPr>
      <t xml:space="preserve">How do we reconcile findings from this article: </t>
    </r>
    <r>
      <rPr>
        <rFont val="Arial"/>
        <color rgb="FF1155CC"/>
        <sz val="9.0"/>
        <u/>
      </rPr>
      <t>https://journals.sagepub.com/doi/abs/10.1177/014556131809700922</t>
    </r>
    <r>
      <rPr>
        <rFont val="Arial"/>
        <sz val="9.0"/>
      </rPr>
      <t>&lt; interesting findings! i was suprised at how high the match rate was for reapplicants based on the anedotes i have read on here. also the fact that ppl taking a research year almost fared better than ppl doing a surgery prelim surprised me &lt; yeah, thats what I thought too when I first read it. Of course, this year will be different since match rate going to be worse accross the board. But, I found the article to be very reassuring. &lt; This study also looks at reapplicants when the applicant numbers were way down. That may explain some of their findings. &lt;good point</t>
    </r>
  </si>
  <si>
    <t>i'm really interested to hear how things are going for re-applicants. are re-applicants getting interviews? &lt; I had 8 interviews last year, waitlisted from 2 top 10 places, drastically improved my app (research, new &amp; much improved letters) and I don't have a single interview. I am demoralized and depressed. &lt; I'm sorry to hear that, stay strong friend. &lt; how did you feel those interviews went? &lt; I was told they went well. one PD where I did an away and interviewed even wrote me a letter this year (didn't ask for one last year). They didn't even interview me. &lt; :( I hate that. I am so sorry friend &lt; thank you. doing well with gas interviews. life will go on i guess. &lt; this is cruel and unusual punishment. I'm so sorry, good luck with ENT and also with your gas interviews &lt;3&lt; Sorry OP sounds like youre having a rough time... just remember you're not alone her and others and going through what u r going through (&gt; what is a gas interview?) &lt; it means only interviewing at places that serve straight gas &lt; I have zero idea what that means. Gas = anesthesiology &gt; GAS = general anesthesia</t>
  </si>
  <si>
    <t>I would just like to add something here for any of the PDs. You know how much of a crapshoot this process is, half of these people won't match this year. Most are amazing, they didn't do anything wrong other than pursue something they are passionate about. It didn't work out and they loved this field enough to do a prelim surg or what ever year. THese are the people that have been working the frontlines of COVID. Yes, not attendings, not other fields, its mostly been interns/prelims. They answered the call and went in without masks. Its disgraceful they are being treated this way. It says more about the field than anything else. To the prelims, keep your head high and hopefully it works out &lt; +2 Ortho friend with numerous intierviews as reapplicant. Its so weird &lt; To all the prelims, THANK YOU for the hard work you've been doing, this field doesn't deserve you and hope you end up some place better &lt; Anyone have a good explanation for this? Ortho has plenty of DOs in MD programs as well as reapplicants, and their match is equally competitive to ours. What is the reason for the stigma associated with non-traditional applicants in ENT? &lt; it beats me but it is true that ENT has historically been very unkind to reapplicants. i just don't get it. if i was a PD i feel like i would favor reapplicants for showing their commitment to the field +1 &lt; If they favored reapplicants, taking a preliminary year would soon become a norm due to the number of failed matches each year. Let's not blame programs for not having a completely fair way to sort through hundreds of applications. The reality is that ENT is more competitive than I personally think faculty truly comprehend and departments need to recommend dual applications as a norm rather than the exception +1 &lt; agree that dual applying should not be frowned upon. however i don't think taking a prelim year would become the norm even if ppl thought programs favored it. ppl don't want to use a year of their lives doing scut work for gen surg +1 &lt; Unfortunately I think its pure stigma. When programs get applications from hundreds of super-qualified applicants and need some quick heuristic to whittle down the pile to a couple dozen, an easy one is "who was previously rejected?" It's dumb but it's where we are with the state of the match</t>
  </si>
  <si>
    <t xml:space="preserve">Ehem..........SLOW... ah fuck it I quit </t>
  </si>
  <si>
    <t>+1</t>
  </si>
  <si>
    <t>i wanna zidane headbutt eras</t>
  </si>
  <si>
    <t>This cycle isn't going well for me, reapplicants that are doing well the second go around any advice? &lt; what do you mean by not going well?&lt; 2 waitlists 0 II</t>
  </si>
  <si>
    <t>I feel like Brazil in World Cup 2014. Full of hope and high expectations only to be humbled, humiliated, and torn apart by Germany in the span of 25 minutes. &lt; who is Germany in this scenario &lt; that escalated quickly &lt; brick killed a guy &lt; Germany's Germany, I'm me, this cycle's a Pelaton</t>
  </si>
  <si>
    <t>delayed Colorado REJ +6 &lt; well Colorado, we all have regrets, I regret the 26 I used to apply &lt;are these rejections through ERAS? &lt; yeap big "Interview Regrets"&lt; boy oh boy...I am in limbo and on the edge of my seat &lt; another delayed Colorado rejection &lt;haaaay guys joining the fun for a big ol REJECT &gt; ayyy run it up</t>
  </si>
  <si>
    <t>&lt; still nothing for me... what is this limbo i am in +3&lt; literally my top hobby was skiing, did they not read my application? &lt; how are these rejections coming in? &lt; If you're skiing, you're not rounding &lt; can't confirm, haven't seen the hospital, maybe the slopes go through the fourth floor?? &lt; Heard the surgery scheduler is a 600 pound female black bear&lt; omg &lt; can confirm fourth floor is double black diamond &lt; to be quite honest, denver is relatively far away from good skiing. Especially with the crazy population boom and I-70 traffic. Can take like 2 hours to get to skiing. SLC and the wasatch mountains are the gem.&lt; no love from utah either :/</t>
  </si>
  <si>
    <t>University of Arizona II via ERAS +8</t>
  </si>
  <si>
    <t>Which A &lt; Arizona &lt; Tuscon? &lt;yes &lt; personalized or nah? &lt;no sorry, ERAS scheduler</t>
  </si>
  <si>
    <t>omg this is amazing</t>
  </si>
  <si>
    <t>I threw tokens in the well, don't ask me I'll never tell, I prayed to the PDs as they fell, but they said hey no way &lt; i'd trade my soul for invites, pennies and dimes for a night, of awkward zoom social delights, yeah you're in my way. my status: "holding", ripped dreams, tears were showing, can't take never knowing, where you think you're going baby? &lt; Hey, I haven't met you, and this is crazy, but here's my step score, invite me maybe? &lt; It's hard to not cry like a baby, here's my number, so call me maybe &lt; before you send out your invites I want one so bad, I want one so bad, I want one so so bad... &lt; Hey, O H S U, I'm from Cali, so here's my step score, call me maybe</t>
  </si>
  <si>
    <t>&lt; omg a really good lyric was just deleted by an equally good lyrics lol. Guys if the box is gray wait until they're done &lt; holy shit, well done. Also glad someone else thought of Carly Rae Jepsen when hearing about OHSU lol &lt; wish we could easily "pin" some cells for posterity. &lt;best of otomatch tab?</t>
  </si>
  <si>
    <t>OHSU II phone call, still rolling in &lt; +1</t>
  </si>
  <si>
    <r>
      <rPr>
        <rFont val="Arial"/>
        <color rgb="FF000000"/>
      </rPr>
      <t xml:space="preserve">&lt; plllllzzzzzz call me maybe &lt; pls call meeeeeeeeeeeee I'm begging &lt; what a teaseeee haha &lt; I will literally not give up hope until they straight up reject me or match day, whichever comes first. &lt; i truly do not understand this method, i get that it feels more personal but also this is like prolonged torture haha &lt; its seems like a lot of frickin work too on the program side! &lt; yeah i guess things dont revolve around </t>
    </r>
    <r>
      <rPr>
        <rFont val="Arial"/>
        <color rgb="FF000000"/>
        <u/>
      </rPr>
      <t>otomatch.com</t>
    </r>
  </si>
  <si>
    <t>&lt;as much as the match tries to boil it down to pure metrics, ranks and "merit" there is still a lot of humanity in the process</t>
  </si>
  <si>
    <t>Can someone walk me through the rationale of getting ONLY top/top-mid tier interviews (let's say in 5-8 range) and then seeing others at your school (where let's say everyone is around the same tier applicant) and they're getting like 10+? I'm sorry I KNOW this is a good problem to have please don't chew me out but it's still demoralizing&lt;you in a good boat and im jealous &lt; i'm in this same situation with co-applicants except I'm the next rung down where I'm only getting mid-to-low tier programs and very few of those at that :/ &lt; how do you guys know what your co-applicants are getting? i wish that the people at my school were sharing this but at this point it feels very awkward to ask &lt; yeah not OP but at mine it's not everyone sharing so maybe only the ones that are doing well are comfortable sharing. &lt; I have a pretty big cohort, and we're not super close, but we're comfortable enough to ask each other. It's not awkward if you're all rooting for each other, which we made clear +1 &lt; yeah i don't get it, i feel like it's to our advantage to share these things with each other but i tried to ask and they basically refused so no point in pushing it</t>
  </si>
  <si>
    <t>&lt; it's like throwing darts at a dart board. you were clearly qualified enough to be in contention for any school. take what you got and run with it. you're very fortunate to be where you are &lt; honestly thanks, and thanks for the judgment free tone, it actually means a lot &lt; are you saying they are getting 10+ in the same tier or 10+ in general? &lt; 10+ all over the place but DEF some or at least one in top 15 &lt; ehh then i think you are trying to compare apples to oranges by comparing your 5-8 top tier to 10+ anywhere. sounds like you are in a good place"</t>
  </si>
  <si>
    <t>thought my slaughter today was over. Remembered I still have Miami to reject me later &lt;my slaughter today haz been REAL</t>
  </si>
  <si>
    <t xml:space="preserve">Received an Iowa II, email said "after further review.." so it seems they went back to my applicaiton for some reason, either way I hope this gives hope! &lt; congrats! research track or clinical? &lt; You send a LOI or have someone reach out for you? &lt; I didn't ask my PD to reach out for me, but I did speak to a current attending that did residency there so that may have been it. &lt; clinical track&lt;from WL or a rejection? &lt; originally rejected &lt; oh wow, thats pretty impressive. Congrats! &lt; Thank you! </t>
  </si>
  <si>
    <t>&lt; personalized? &lt; Yes&lt; were you WL or rejected orginally? &lt; originally rejected &lt; holy crap, congrats</t>
  </si>
  <si>
    <t>Anyone get confirmation from MEEI yet? &lt; not yet &lt; thanks &lt; lol was worried over here they had changed their minds&lt;haha same. "Why did it take this idiot so many tries to get the doodle right? Out." &lt; "If resubmitting the doodle poll, write '2nd attempt' next to your name, so we know where to send the rejection"&lt; okay too real, tell me i wasnt the only one who had multiple submissions lol</t>
  </si>
  <si>
    <t>Colorado L+2 &lt; @ CO, I "regret" this decision too &lt; NO RAGRETS</t>
  </si>
  <si>
    <t>what the..I have heard nothing? +1 &lt; Same. No news is always good news, right? &lt; also heard nothing &lt; was this through email? also confused by this silence &lt; Message through ERAS &lt; nevermind just got it. dang. &lt; are these personalized rejections? Dang I'm still waiting for mine</t>
  </si>
  <si>
    <t>How are you guys coping with WL? Im WLed at a top choice and can't get over it &lt; I am also waitlisted at a top choice. it's really rough. I keep waiting for some kind of movement but I am losing hope</t>
  </si>
  <si>
    <t>im waitlisted at two programs im interested in ( and i dont have a lot of II) right now..silence. &lt;OP: those will move, promise</t>
  </si>
  <si>
    <t>Colorado WL +4 and T32 Track WL +5 &lt;  is this a kentucky-esque WL or a reasonable WL? &lt; so if i only got the T32 waitlist does that mean I'm probably out of the running for the 5 year? &lt;same thing happened to me I assume so &lt; pretty sure they only interview people for one track &lt; hm okay, but what does it mean if I got waitlist on both &lt; i did as well</t>
  </si>
  <si>
    <t>damn...even sent a loi...bye bye colorado &lt; did you send an loi with a signal?                                                             &gt;---bracing myself for that incoming rejection &lt; saw the "on hold" status and thought something of concern was found in my app or something lol. Never saw that term before</t>
  </si>
  <si>
    <t>Missouri II per slack +5 &lt; no signal, but originally from the state &lt; No signal, no ties +7 &lt; no signal but regional ties + 1 &lt; did anyone that got an II signal??</t>
  </si>
  <si>
    <t xml:space="preserve">&lt; so how many people here signaled vs not? Interested to see how much weight Dr. Chang placed on them </t>
  </si>
  <si>
    <t>Getting so wrecked today...&lt; same..applied to all but 1 programs that released today and only got my home institution :/ &lt; didn't even get an invite to my home institution... &lt; wtf? that's some snake shit. +1 &lt; damn dude so sorry about that, didn't know that was a thing that even happened... &lt; is that name and shame-able? &lt;methinks there is more to this..&lt; I've seen terrible students still get II to home. I don't believe in courtsey invites, but its diff with home program. If they didn't make this clear to you, wrote you a letter etc you should absolutely do/say something. Its hard to think some place that won't invite you would write a good letter or have your interests at hand &lt; where is your home institution? a place like hopkins with 10 applicants? &lt; no we only have  4 applicants this year  &lt; Obviously hurts terribly to not get a home invite. But tbh if they aren't even considering you enough to give you an invite, would you really prefer the false hope of a courtesy invite where they then don't bother ranking you?</t>
  </si>
  <si>
    <t>youre not alone- wrecked as well+3 &lt; same, still sitting at 1 II &lt; dropped 3 today, will drop another tomorrow, good luck!&lt;&lt;3 &lt; you're the best &lt; yes thank you! &lt; You're amazing, thank you!</t>
  </si>
  <si>
    <t>Regarding signaling, any thoughts on if we could only send 3 signals? Maybe the sincerity of each signal would be more clear for programs? Programs that had 60 signals could drop to like...20-30. Much more manageable and likely for your signal to be taken seriously??? &lt; Fewer definitely better. Utility is questionable with the return of aways, though&lt;If 5 signals wasnt sincere enough, 3 signals is not gonna be any better &lt; care to explain? &lt; i just dont think programs care that much about signals. They know this year is a bloodbath and theyre going to get the best anyways. +1</t>
  </si>
  <si>
    <t>&lt; I think 3 would be a better # but at the end of the day, programs interview applicants that *they* are interested in. If you have good stats and signal a program but for whatever reason aren't the type of applicant the program likes, you won't get an II. I think that's more a byproduct of high application #s and also the insane competitiveness of the specialty rn.</t>
  </si>
  <si>
    <t>uchicago II per slack +6 no signal no ties, schedule via ERAS&lt;1 by 1? or batch? &lt; batch email I think. There's only 2 interview dates consistent with the 2020-2021 IV dates tab. Still openings on both dates though.&lt; are there still openings? &lt; yes</t>
  </si>
  <si>
    <t>&lt; Aw man, this one actually sad to miss &lt; no love from any of the chicago programs, sigh+1</t>
  </si>
  <si>
    <t>Hey everyone, can we all please be more careful with the spreadsheet? There's been so much "accidental" deleting or copy-pasting that just destroys conversation. If you mess something up, right click -&gt; edit history -&gt; copy-paste the original stuff back into the cell.</t>
  </si>
  <si>
    <t>For anyone who scheduled Vandy, are all the dates full? &lt; yeah, I got wait-listed for all 4 slots &lt; does that mean they sent a dirty invite? &lt; I assume not because they were doing calls. It's pretty hard to dirty invite when calling 1 by 1 &lt; i dont understand how you can get waitlisted for all dates otherwise &lt; there were six slots though &lt; did anyone get a confirmation email titled "example confirmation email template?"... just trying to make sure this is an actual confirmation and i didn't mess something up &gt; +3 got this</t>
  </si>
  <si>
    <t xml:space="preserve">anyone get scheduling info for Minnesota? &lt; not just yet! still waiting for the ERAS message to show up &lt;thanks! not sure what that comment below about scheduling being out was </t>
  </si>
  <si>
    <t>Tufts II, not available in thalamus tho +2, also not available (it's available now, just refresh) +1</t>
  </si>
  <si>
    <t>&lt; which date was this for? 12/15 again or diff date? &lt; Jan 14&lt; lol what is up with tufts' thalamus being out of whack today?&lt; Are they only going to have one interview date? &lt; two days released today, 12/15 and 1/14 it seems</t>
  </si>
  <si>
    <t>Arkansas II, ERAS email +12</t>
  </si>
  <si>
    <t>&lt;are all the dates full? &lt; not sure, we just responded through ERAS our preferences &lt; do we know if Arkansas is sending a second wave?</t>
  </si>
  <si>
    <t>UCLA via email +4</t>
  </si>
  <si>
    <t>&lt; happy for you guys, 2nd wave in the same day!&lt; thanks! i had given up hope so was shocked when i got the email +1 &lt; me next me next!+1 &lt;sad about this one, signalled, regional. --&gt; do we think these are done? anyone signal and get an II</t>
  </si>
  <si>
    <t>any one else having tacos and margs tonight in prep for miami release? &lt;just margs with a side of margs&lt;ive got margs without the marg mix</t>
  </si>
  <si>
    <t>other than mayo, sinai, miami, stanford are there any other big boys left? &lt; UTSW &lt; cleveland ? UChicago? &lt; does uchicago count as a big boy? &lt; Actually a relatively small program for ENT. Big name as an institution in general though!</t>
  </si>
  <si>
    <t>&lt; looking forward to going 0/7 pretty soon here &lt;&lt; holding out for UTSW</t>
  </si>
  <si>
    <t>Vandy scheduling email just came out &lt; same with Minnesota scheduling&lt; thank you!!! for some reason this one went to my "promotional" emails, so no notification&lt; haha no problem! what kind of job do you have to get promotional emails?&lt; it's just the promotional tab on gmail where they put all the shopping ad emails haha!</t>
  </si>
  <si>
    <t>Minnesota scheduling already went out?&lt;yes &lt; what dates were there?&lt;1/6 (PM), 1/9 (AM &amp;PM), 1/13 (PM), 1/23 (AM&amp;PM), still spots open on 4 sessions</t>
  </si>
  <si>
    <t>Minnesota II, personalized, email +3 &lt;will send separate email through ERAS to schedule &lt; just got one a few minutes ago (5pm EST) &lt; UMN sent out the ERAS invite just now (2 dates left)</t>
  </si>
  <si>
    <t>&lt;EEK there's hope!&lt; you don't know me Bevan but i'm your biggest fan!</t>
  </si>
  <si>
    <t>just wanna say thanks to whoever makes the new box with IIs every day and moves the old list to the other box +3 &lt; some heroes don't wear capes, they're Anonymous Gophers etc</t>
  </si>
  <si>
    <t>OHSU II, phone call +1 &lt; H  O  P  E +1 &lt; care to share the area code to watch out for? &lt; 503</t>
  </si>
  <si>
    <t>how many spots are left? &lt; PC said there were open spots in all four dates &lt; H O P E &lt; those february dates be looking delicious &lt; Oh wow they added a 4th date</t>
  </si>
  <si>
    <t>Nebraska waitlist +8</t>
  </si>
  <si>
    <t>I have heard nothing :( +2 &lt; reach out to the PC they must have missed you &lt; lol "oops sorry, here's your rejection letter &gt; Does anyone know if there are any interview spots remaining? I received no communication from UNMC either. &lt; I guess there's that small possibility that they're still reviewing your apps and haven't made a decision yet.</t>
  </si>
  <si>
    <t>is there any hope for more ohsu calls this week? &lt; what is this "hope" anyways. sigh</t>
  </si>
  <si>
    <t>is vandy done? &lt; seems likely&lt; based off of what? &lt; NOO &lt; anyone know when they started?</t>
  </si>
  <si>
    <t>fml +4 &lt; lol someone deleted the toxic comment "boohoo"'ing people who didn't get vandy, but whoever said that - you're a dick. some of us really wanted it/signaled it/had home ties. +4</t>
  </si>
  <si>
    <t>University of Oklahoma II, single date &lt; throwback to pre 11/9 &lt; WAIT does this mean second waves are a thing or is this a trickle interview &lt; OP here, would assume trickle but that is just a guess +1</t>
  </si>
  <si>
    <t>I decided to move the talk about discrimination because putting it next to Oklahoma is unfair to the Oklahoma program. See row below&lt; tiger king?</t>
  </si>
  <si>
    <t>We have had "mean and unproductive" conversations on Otomatch this whole application cycle. Discussing bias and racism, especially in this field, is important and welcome. I am sorry to OP and all those who are fighting bias during this already strenuous process.</t>
  </si>
  <si>
    <t>Anybody else beginning to realize how discriminatory this field is to people of color? I was warned &lt; what, i don't even know how you can claim that without data.&lt; +1 i'm a person of color and have been doing great. maybe you had a bad letter writer?&lt;I'm gonna call BS on this. Sometimes is not about race... &lt;not OP, but sometimes it is.i say this as a WOC with strong letters &lt; are your stats competitive? Lots of programs blind photos until interview. &lt; people automatically discounting OP should think about why that is their first instinct rather than asking about why they might feel that way. even though I don't personally have data to support this field being discriminatory to people of color, there is certainly plenty of evidence that the entire field of medicine, including medical education, is discriminatory, so it's not a huge leap to me. to OP, i'm sorry you are feeling that way and hope things work out for you. +1 &lt; well said, completely agree! &lt; totally agree. also if you need data to believe that systemic racism is a thing, idk what to tell you &lt; Pretty sure that people of all stripes are struggling this cycle &lt; yikes "all stripes suffer" &lt; Thank you for dismissing my brutal experience that has been this application cycle. Your humanity is noted &lt; in reality, saying "people of all stripes are struggling" is what is discounting this person's experience. as an example, imagine if a closed loved one died, and someone tried to comfort you by saying "well everybody dies." would that be helpful? &lt; I think this is a little different. Lots of fantastic applicants are struggling this cycle and many of those are not people of color. If OP was a of a select few struggling, then I think their race may be more of a contributory factor. But OP, I'm sorry you feel that way and I hope things pick up for you. &lt; but also think about how this post is about this specific person, and you've immediately discounted their experience and made it about all applicants. you don't have evidence one way or the other and yet you immediately jump to the conclusion that they are wrong. &lt; I made the "all stripes" comment. Sorry if it came across as dismissive, I genuinely wish well-being and positivity for all in this godawful process. OP may be correct in their assessment, I really don't know, but there's no discrete explanation for others who are similarly struggling through these last few weeks. There's a randomness here, I think, that is placing us all on edge and searching for answers &lt; cis white male here, top 40 med school, 26x/27x, honored everything, a bunch of pubs, community service, home program really likes me and told me they would love if I stayed, attendings told me they'd be able to write me really strong letters...sitting at a few IIs. we won't know until after the cycle but clearly some WOC are thriving so maybe just more random (bad) luck than racism?</t>
  </si>
  <si>
    <t>&lt; I dont think any of us can make conclusions about biases that were upheld in this cycle. while its likely (based on historical evidence) that there’s racial bias or gender bias, we really have no idea until the cycle is complete and we can do stats. this conversation is gonna start gettin unproductive and mean i feel like we should stop &lt; the point isn't which one's more likely, it's whether you can reflect deeply on why it is you'd like to dismiss a person of color's experience so easily. that's an internal reflection that should be productive for everyone. &lt; i'm not dismissing their experience. i'm saying this conversation is getting mean. and we should stop. +1 &lt; i would say that it is getting uncomfortable rather than mean, and that is a very important distinction. just because something is uncomfortable to talk about, doesn't mean you should avoid it. in fact, some of the things that are most important to talk about are also very uncomfortable to talk about (like racial bias in medicine). +1 &lt; k well an anonymous posting board probably isnt the best place for an important conversation such as this. and yes i think it is getting both uncomfortable and mean. &lt; this conversation is WAY too important to do online, especially in anonymous format. too many assumptions, too many misinterpretations of meaning. it does a huge disservice to everyone to have this conversation here. instead, we should be the leaders and have this conversation be the forefront at AAOHNS. it starts with us +1 &lt; bingo &lt; i just wanna point out the hypocrisy in saying it's unproductive to discuss online anonymously now when you're uncomfortable, but it wasn't when you made your initial comment questioning the person's experience  &lt; lol I had zero contribution to this conversation until this last comment. case in point, assumptions. please. +1&lt; Resident here, yes there is a strong bias, ask other people that have been through this process. I'm not going to say anything else. But as someone said, its interesting to see "know it all" medical students that are dismissive of other people's experiences. You don't need me to tell you to goto certian websites and their current residents to understand what a lot of the people are saying. Its kind of one of those hush hush things nobody likes to talk about ,but is known. &lt;  my personal take is not every program is the same. if you look at the faculty and residents at some programs in some parts of the country, it's homogenous. chicken or the egg could be blamed, because i dont think minorities would feel comfortable training in certain states. but i have been in the room where minority residents said they were advised not to apply/interview/rank certain places. so discrimination is alive and well, but there are plenty of places where it is not. The truth is though, we don't know what OP's stats/situation is, and with a lot of people being ignored by programs when they were told not to worry then cynicism starts coming out. &lt; OP here, I didn't comment because of how absurd it was to say "Stats". Its kind of implying that I'm stupid enough to say something without realizing that I may have other factors contributing to it if that were the case. Not going to dignify anything here by posting any numbers, but I'll leave it at my numbers/research/letters etc kind of leave little room for much else. I verified this was a faculty member. Anyways, gonna bounce, theres a disconnect here people remain willfully ignorant to. Its incredibly insulting to imply that I have low stats etc when the opposite is what leads people to the conclusions. &lt; im the person that basically asked "stats". Im sorry i didnt take the time to consider that OP had already covered those bases. I know that systemic and structural racism are still very present at all tiers of academia. I hope we will be the change we hope to see. &lt;to OP, you didnt really give much info in your first post so I don;t think it's fair to assume everyone was trying to be insulting. most people agree with you about bias in the process. hope everything works out for you. &lt; OP just said discrimination in the field toward people of color. Everyone immediately attacked him/her based on a tough application year for everyone- HE/SHE DIDNT EVEN MENTION INTERVIEW INVITES. Discrimination can exist and be an unrelated topic to ones number of interview invites.</t>
  </si>
  <si>
    <t xml:space="preserve">When's Stanford going to officially ruin my hopes of returning to the west coast? &lt; Stanford last chance for me too :( &lt; best of luck &lt;3&lt; would you rather go to a top tier east coast or a low tier west coast program? &lt; at this point, seems like both are unlikely </t>
  </si>
  <si>
    <t>tbh lower tier west coast, I don't know a single person on the east coast. and i'm not too worried about tiers, just want to be somewhere I get good training and can be happy for 5 years</t>
  </si>
  <si>
    <t>Nebraska rejection +5 &lt; signaled, rejection. It's over for me. +1</t>
  </si>
  <si>
    <t>&lt; Posted a cell above earlier. Thanks for fixing this! &lt; np, wishing you guys luck in the future</t>
  </si>
  <si>
    <t xml:space="preserve">Are people at the point where they're cancelling interviews yet? If so, we can start a tally like they did on last years forum.&lt; end of this week after the first wave has gone out for most programs &lt; agreed, will be dropping several after 11/30 &lt; same, just waiting to see how the actual scheduling dates shake out before dropping &lt; Will probably cancel after 20 &lt; how are people counting programs with both clinical and research tracks? are you counting this as 1 II or 2 since 2 to rank &lt; I count as 1. No incentive to rank an applicant high in 5-year if considering for 7-year. &gt; will programs rank you equally high in both tracks if they know you really like that program and will also rank both their programs highly? &lt; well a lot of programs consider every interviewee for both tracks so the incentive thing of 5 or 7 year doesnt apply &lt; if a program has a clinical + research track with two different program codes, and you have interviews at both, why doesn't that count as 2? &lt; if you have 10 programs with 2 tracks, then you have 20 to rank in the scenario but only 10 institutions - maybe that's why? Seems riskier for some reason &lt; Definitely less than 2 because they're linked to same institution/interview, so maybe 1.5? &lt; you should really be thinking about number of positions youre ranking, not just programs, if you have 10 interviews, but they're all at 1/year programs, you probably have a worse chance of matching than if you had 5 interviews at 5/year programs, all else equal. &lt; Agree with this re: number of seats, but also think best not to think too hard about it. Hard to interpret because the number of ranks to match rate data also affected by this, and hard to say which direction it sways. I just think of it as one program for simplicity sake and being conservative estimate of risk. &lt; Then, I guess desirability of institution also matters then, since having only interviews at top-tier places makes it harder to fall into ranked-to-match territory. </t>
  </si>
  <si>
    <t>Nudge nudge, 20+ interview folks &lt;3 &lt; yes &lt; lol some people out there with almost 30 IVs, time to eat the rich &lt; seriously friends, please drop. you would be making the lives of so many applicants waiting for good news &lt; so people should self cap at 20? &lt; up to you but id even argue after 17 youre safe. some specialties cap at 17&lt; any one else really struggling to decide which ones to drop? i feel most ent programs are strong and i could see myself training at any of them &lt; drop the ones that I'm on a waitlist for ;) &lt;Thank you in advance to those of you who are being so considerate to the rest of us and dropping some of your interviews! &lt;3 &lt; Lol are there actually people with 30 interviews? I thought 20 was a lot&lt; thank you! yesterday i was getting bullied for saying that i was going to drop some. ppl started calling me david and shit. was really discouraging. but glad to know there's good ppl out there! &lt; david is a compliment&lt; oh whoops &lt; you're simply the beeeest, better than aalll the rest</t>
  </si>
  <si>
    <t>Vanderbilt phone call +11 &lt; will send scheduler out later today &lt; if you miss the call, do you still get the scheduler email? &lt; I assume you would  &lt; i dont want to make an ass of you and me though &lt; signal or virtual subI? &lt; time?&lt; nonsignal, no subi, no ties +1 &lt; call came in around 1 pm est &lt; I signald +2, and no they did not give a specific time the email would go out, even though I asked haha &lt; i did the VOOM subi and signaled &lt;cann someone confirm dates? 1/21, 1/22, 1/23 (to be scheduled later today) &lt; I signaled, but did not do StarOto or subi &lt; II; signaled and staroto, no sub i +1</t>
  </si>
  <si>
    <t>Gg to everyone else lol&lt; calls take time. Those who got it, whats the area code lol so I dont have a heart attack at spam &lt; 615 &lt; WELP at least I have their mug &lt; i'm curious what proportion of people who get Vandy did StarOto + virtual sub-I&lt; vandy historically doesn't give a shit about subI's, i'd expect it to be low. and the starOto was a resident initiative, i doubt senior faculty reviewing apps cared much about it &lt; PDs have said multiple times they will not use StarOto for anything. &lt; what happens if you miss the call? &lt; you'll probably get a voicemail? Lol no one is rescinding an II if you miss a phone call &gt; Wanted this so bad. Signaled. You think they're done calling? &gt; not necessarily, got my call a few min ago &lt; when was that, lol +1</t>
  </si>
  <si>
    <t>Thalamus is not free for programs.  it cost the institution to subscribe</t>
  </si>
  <si>
    <t>University of Nebraska II, interview broker +5 &lt; What is an interview broker? &lt; it's a 3rd party website like Thalamus, link was in email &lt; IMO interview broker is the smoothest  &lt; agree to the max, also i heard its free and thalamus etc arent</t>
  </si>
  <si>
    <t>Thalamus is free &lt; I meant for programs</t>
  </si>
  <si>
    <t>is tufts done? &lt; they had 2 dates last year..so hopefully another wave is coming...</t>
  </si>
  <si>
    <t xml:space="preserve">Regional bias is SOOO real for me lol Im in the northeast, I have not gotten a SINGLE interview invite south of NJ  or west of NY &lt; also in the NE, have received several midwest invites but no NE invites :( &lt; so weird. I'm also really open to the idea of living elsewhere but I guess that won't be an option &lt; ask your mentors to reach out. regional bias seems really real this year and having a mentor advocate for you (and your willingness to move) can be very helpful. </t>
  </si>
  <si>
    <t>Lol I don't even have love from my own region +1 &lt; I only have love from the NE, very little interest in moving there. :(</t>
  </si>
  <si>
    <t>UCLA via email, non-personalized +5 &lt; got confirmation</t>
  </si>
  <si>
    <t>&lt; 12/19, 1/10, 1/16, we have 48 hrs to respond &lt; ouch, this one hurts. virtual sub-I + signal, but alas, it's not in the cards&lt;maybe they'll send another wave after the 48 hours? &lt; i will likely drop, depends on the next week</t>
  </si>
  <si>
    <t xml:space="preserve">When your PD tells you you're a top tier applicant with great letters and you are getting 0 top tier II (insert clown emoji) &lt; I know the feel, definitely feeling a tad bitter&lt; right like did they lie? Are they clueless? &lt; I think it's hard to see it from an applicants perspective. Most PD's applied to Oto before the match was a thing. I think they underestimate the competitiveness of cycles like  2019-2021 because they see our apps and know that they have residents of similar caliber. They also underestimate the effect of applicants applying to more and more programs every year. &lt; guys, there are &gt; 500 "top tier" applicants applying to each program this year. Let's be honest. Just because you don't get an interview at a program that literally has to say no to hundreds of stupendous people, doesn't mean you are not top tier &gt; It kind of does though? If "top tier" is something that is determined by being in the top X percent of applicants / interviews received? &lt; but it's all in the eye of the beholder. it's so subjective. We've seen such a range of stats and experiences getting recruited by places. I don't think the PD was being dishonest in their assessment, there is just literally not enough room </t>
  </si>
  <si>
    <t>&lt;Resident here who reviewed apps. Almost every one of you is incredibly accomplished and it is hard to choose who to invite. I don't know if I would have even matched applying in your class this year. Don't take rejections personally or view as a sign of your inferiority. You are all fantastic applicants who will make great doctors.</t>
  </si>
  <si>
    <t xml:space="preserve">lmao how does Jeff just sneak up there every day &lt; it's just trickle down&lt; damn, aint nothing trickling down to me tho </t>
  </si>
  <si>
    <t>Does Jeff still have dates open? &lt; yes they do!</t>
  </si>
  <si>
    <t>Do we think ENT is more competitive than like derm/ortho/plastics/uro this year?&lt; def more than uro. Applicants from my school in Uro who have lower stats than me, less research, have interviews at top programs in Uro&lt; what is the # of US MD senior applicants per # of first year positions available in each of these specialities?&lt; but this alone doesn't make it competitive (Uro has under 500 apps btw). Its also about whats the avg step, avg research? How many are AOA? Whats the caliber of applicants. doesnt matter if you have 1000 apps and they are 85% mediocre&lt; i disagree. if the match rate is 60% in ent but 90% in urology, ent is the more competetive speciality even if average stats and research is lower</t>
  </si>
  <si>
    <t>reapplicant that dual applied rads and have gotten harvard, yale, stanford etc. but barely got anythng from ENT. Maybe this is a sign. &lt; tbh radiology is an amazing field, I personally would consider the doors that a harvard rads residency would open. i want to stay in academics but idk if the programs I have IIs are really going to set me up too well for that.</t>
  </si>
  <si>
    <t>&lt; yeah a sign that ENT is wildly difficult to match into and everyone here can match with flying colors in 99% of medical specialties &lt; programs need to normalize dual application after this year. don't tell students they need to "show commitment" by going ride or die ENT. they need to become doctors too. +3 &lt; that ride or die ENT mentality is sooooo toxic. we are students with diverse interests and might be happy in other specialties for multiple other reasons. is it so hard to imagine the complexity of our aspirations?</t>
  </si>
  <si>
    <t>UNC II +5 &lt; lol logging into eras and opening this pdf was a struggle; annoying how eras times you out after like 10 min &lt; Are we supposed to choose which track we're interested in or just a date? &lt; track too &lt; do you have to choose one track?&lt; nah, they know what you applied for and interview you for whichever one(s) you selected on eras&lt; i did not pick a track, just dates. but it was a relatively confusing pdf&lt; i liked how they told us the number of ppl who applied &lt; +1 only said dates because i only applied to one track</t>
  </si>
  <si>
    <t>&lt; mass email or personalized? &lt; mass email &lt; dates? &lt; Dec 12 and Jan 9 &lt; how many people applied? &lt; 538&lt; holy shit that's like everyone &lt; that's the Electoral College&lt; mind blown. what are the chances that would happen on an election year</t>
  </si>
  <si>
    <t>I need a hit so badly. &lt; Ask, and ye shall deliver &lt; i think all these IIs yesterday and today are being made up cause i aint got nothin</t>
  </si>
  <si>
    <t>any one else confused about the calendar invite hopkins sent out for Jan 7?&lt; I think they meant 6pm??&lt; i hope so b/c this is my top choice but i have another interview scheduled that day</t>
  </si>
  <si>
    <t>i aint never seen a person applying ortho that i liked&lt; specialty personalities are very real &lt; why did they act like they were already in Ortho on day 1 of M1? like chill we dont even know what the spleen does yet &lt; how would y'all characterize ENT's personality using 2 adjectives? I think I'd go with nerdy cool +2 &lt; booger lovers</t>
  </si>
  <si>
    <t>Some shadiness happening on the ortho page &lt; OH MY GOD &lt; FUTURE SURGEONS Y'ALL &lt; yikess</t>
  </si>
  <si>
    <t>&lt;dets plz &lt; other stuff too like fudging with the calander &lt; Gunners gonna gun!!!! That's messed up!! &lt; That's a shot to the knee cap.</t>
  </si>
  <si>
    <t>Never been more glad I dual applied. This cycle has been so demoralizing for me&lt; Gen surg? How's that going for you?</t>
  </si>
  <si>
    <t>UT San Antonio receipt of my application &lt;3 lol &gt; naughty naughty &lt; eh i appreciate the transparency, even if it did make my heart skip a beat &gt; that rush was like an extra cup of coffee +1</t>
  </si>
  <si>
    <t>At least their title wasn't like "application update", it was obvious it was just an email saying they got the app &lt; "by November 30th" smh just give us the exact time pls &lt; y'all act like these programs are psychic. Sure, they can pick a date far out in the future and commit to it, but they're basically saying we're def gonna get it out by 11/30 but if we're done sooner you might hear earlier (tho prolly unlikely) +1 have y'all ever given your mentors a specific deadline to the hour of when you'll get something done like relax +1</t>
  </si>
  <si>
    <t>Contact program coordinators.</t>
  </si>
  <si>
    <t>Where is the best place to find PDs contact information? &lt; FREIDA website through the AMA has PD contact info plus a lot of my information about the program</t>
  </si>
  <si>
    <t xml:space="preserve">freida &lt; residency explorer also, or even ERAS, if you click on a particular program. though if the PD information isnt present I would assume they don't want to be contacted&lt; Thank you &lt;3 </t>
  </si>
  <si>
    <t xml:space="preserve">Georgetown Rejection +16&lt; +1 so weird to me, I feel like I've gotten so many stright rejections from lower teir programs. and then WL at much higher teir &lt; I didn't even want to go here anyways (😭) &lt; that's because they know you won't go there&lt; but I definitely would lol all my interviews are at mid tier programs and DC is a dope city </t>
  </si>
  <si>
    <t>wait. georgetown or george washington&lt; georgetown&lt; my eras email definitely has a glitch where invitations are not coming through but rejections are +1 haha &lt; Yeah I've heard of this. Only way to fix it is to withdraw your app and resubmit /s &lt; I sense trolling; don't do that &lt; I wonder if there is a georgetown effect at this level. Where applicants of all "tiers" apply to mid tier programs and thus making the mid tiers hard to get &lt; yeah I think so, more self-filtering at lower tiers and the high tiers &lt; Damn this one stung, grew up in the area, still have family there, signaled, straight rejected, feels like such a random process sometimes</t>
  </si>
  <si>
    <t>..........SLOW DAY......&lt; tuesdays are always the worst &lt; everyday can be bad when you're not getting notifications :( &gt; slow day today &lt; Ugh so bland today&lt; I miss the rush of waiting for a rejection</t>
  </si>
  <si>
    <t>How many people have gotten UConn? I only saw OP's post, but no followup from others&lt; I got it too, but Im a home student so not sure if that means anything &lt;I'm regional and signaled and thought I had a shot, kinda bummed I didn't hear anything. Wondering if they haven't sent out a bunch yet, or if trickle is expected &lt;is it worth sending an LOI or is it just going to annoy them as they're trying to work? &lt; I feel like they are probably inundated with emails</t>
  </si>
  <si>
    <t>I got Uconn yesterday, not home student, no signal. via email. I was told to respond to PC directly with preference of two dates. possible there is a trickle +1 &lt;hoping so! i apreciate you updating&lt; i got Uconn yesterday via personal email, one date option. no signal or ties</t>
  </si>
  <si>
    <t>Tufts, signaled via thalamus +1 &lt; dates? &lt; I was offered 12/15 but not seeing it actually show up in Thalamus to schedule? &lt;same im not seeing it either! &lt; same, not seeing it either! &lt; same, signaled as well &lt; same, did not signal</t>
  </si>
  <si>
    <t>did these all go out at once? &lt; cant say, was through email&lt; was everyone offered the same date? I was offered 12/15 &lt; same sounds like everyone was offered 12/15 &lt; signaled. No II &lt; II, able to rotate there due to lack of home program</t>
  </si>
  <si>
    <t>Georgetown WL +11 &lt; personalized? &lt; No, general. Received via ERAS</t>
  </si>
  <si>
    <t>wow, SLOW MORNING *cough* &lt; *COUGH* *COUGH* *COUGH* *EHEMM** &lt; but really, wondering if today will be slow, and tomorrow will be busy, and perhaps black friday and next monday will flare</t>
  </si>
  <si>
    <t xml:space="preserve">How are people at programs with 8+ applicants doing so far? I'm at a school with less than that, and it's been tough sledding &lt; i'm doing well, haven't really chatted with others tho, too sensitive +5 &lt; same, there's no good way to open up that conversation unless you're already really good friends. &lt; We started a group chat before applying just to break the ice. We're at a small program that none of us want to stay at so we've been rooting for each other and commiserating as we miss IIs.&lt;Lol i think I'm part of this group :) </t>
  </si>
  <si>
    <t>&lt; The top couple applicants are getting nearly every interview invite while the rest of us are competing for the scraps. Going into this cycle, I thought I'd make a good run for the tippy toppy tier programs, but oh boy, was I very wrong. &lt; +1</t>
  </si>
  <si>
    <t>I'm very interested to see how much Dr Chang at Mizzou used signals in selecting students to interview+1&lt; do you think a lot of ppl signalled Mizzou given his comments on the webinars? &lt;can you remind me what he said?&lt; i forget exactly i just know he was a pretty big advocate of signalling</t>
  </si>
  <si>
    <t>So is Miami coming out at night or just late? &lt; didn't they specifiy the exact time? 9pm EST&lt;Did recieving this email mean you were for sure an interview or waitlist? Or did everyone get it?</t>
  </si>
  <si>
    <t>Um so i have a shelf tomorrow.... Does anyone know if programs are calling tomorrow morning? &lt; nope &lt; also how do these calls go? You say hello and blackout what they say? Or is there actual choosing of dates over the phone? &lt; In the phone invite I had, I had to choose date over the phone! Maybe have someone hold onto your phone and schedule for you? &lt; I also had to schedule on the spot, really stressful! I just said: just give me a moment to look at my calander please</t>
  </si>
  <si>
    <t>&lt;just take shelf and youll get a voicemail</t>
  </si>
  <si>
    <t>How many places do most people have to hear back from? &lt; applied ~75, about 20 still haven't sent anything + 1 &lt; I'm wondering if most of us can only expect to get like 2-3 more interviews max, given the proportions so far &lt; maybe 2-3 more from the schools that haven't released first waves yet, but second waves are still a thing and are harder to predict how many you'll eventually get through those &lt; that would be great! But realistically how many schools still have second waves left? &lt; yah it's impossible to tell whether silence means rejection or that second wave is incoming. but i'm just saying that 2-3 may not necessarily be the max interviews still out there for most people &lt; i thik 2-3 is what the average applicant will get. &lt; Regarding trickle, for programs confirmed to have WL but no explicit rejections, I don't expect any trickle for those not on WL, but I wonder for those programs without confirmed WL. Scanned through below and saw not every program that sent II also had confirmed WL. Maybe just people not reporting, or perhaps maybe able to expect movement for those?</t>
  </si>
  <si>
    <t>Yesterday wasn't my day. Missed out on some mid-tiers like MEEI. Might be time to reassess. Hopefully get some lower tier love with Vandy coming out and Mayo tomorrow!! &lt; +1 Shoulda applied to more Caribbian schools like UPitt &lt; thankfully i got an invite to St. George's Eye &amp; Ear so i've hit some of my high tier programs</t>
  </si>
  <si>
    <t>What programs have meet and greets (or virtual events in general) the evening/night before the interview? So far I know Kaiser Permanente has one &lt; 3/4 of the programs I'm interviewing at next week have them &lt; and those are..? &lt; Uconn has one too &gt; MEE has one &gt; I think the majority of them are doing these &lt; NYU had one wk in advance &lt; NYP is day of &lt; UMich day before &lt; Wayne State, Vermont &lt; OHSU</t>
  </si>
  <si>
    <t>is there a list of programs that offer a research fellowship if we don't match? +3</t>
  </si>
  <si>
    <t>anyone still not get a confirmation for their interview at NYU next week? &lt; I got confirmation yesterday</t>
  </si>
  <si>
    <t>What's the chance of getting off a waitlist? Results may vary &lt; Less this year with virtual interviews. People probably won't drop unless there is a direct conflict with another interview or many II's. Normal years had more conflicts due to the logistics of travel. However, I believe that having a mentor reach out if they know someone at the WL program can help you. If there is a cancellation, it can put you at the top of the invite list. &lt; Even with less conflicts, people will still drop interviews as they get more at programs they'd rather attend. Varies by program but never impossible.&lt; i'm going to try to drop some by the end of this week</t>
  </si>
  <si>
    <t>Anyone planning on dropping Rush? Pleaseeee</t>
  </si>
  <si>
    <t>What happened with that random Yale II posted last night? Real deal or elaborate hoax? &lt; +2 also curious</t>
  </si>
  <si>
    <t>I got absolutely bodied today, anyone else miss out on all of todays II? +13 &lt; what does bodied mean &lt; not sure how i managed to get literally 0 of them but I did &lt; yep from NE got 0 idk bro</t>
  </si>
  <si>
    <t>TOP DEFINITION- bodied -When someone gets utterly destroyed in something they are competing at. The FGC (Fighting Game Community) uses this word to describe a beating a player has taken.</t>
  </si>
  <si>
    <t>VANDY and STANFORD WHERE ARE YOU??? Losing my marbles here +10001&lt; Vandy is always last. I want at call from 615 area code soooo bad&lt; were these supposed to be coming today &lt; I dont think so, vandy says "mid to late november." Would be a great thanskgiving miracle if they liked me enough &lt; Someone changed the interview invite day to "11/22 or 11/23" for vanderbilt though? Also, do they normally call for invites?</t>
  </si>
  <si>
    <t>lol I already know im not getting these +2</t>
  </si>
  <si>
    <t>Did anyone get Jefferson today? And are there any spots left? &gt; yes got II and there are still a few spots!&lt; what day has spots left? +1</t>
  </si>
  <si>
    <t>Anyone recieve any snail mail from any of there interview invites?</t>
  </si>
  <si>
    <t>so does san diego still have dates open? &lt; yah one of the dates is still able to be scheduled&lt;stay blessedhomie</t>
  </si>
  <si>
    <t>Sorry if this is a repeat, but OHSU is still calling and there are still days. Don't lose out hope guys and gals! +2 confirm &lt; people got a call today (or are still getting them this evening)? &lt; A little over an hour ago &lt; +1 @ 5pm pst</t>
  </si>
  <si>
    <t>does anyone know if they leave voicemails?</t>
  </si>
  <si>
    <t>Anyone happen to have any insight (other than late november) on when Sinai/NYEEI might be releasing II? &lt; within 7 days&lt; lmao I appreciate this humor (OP) &lt; within 2 days I bet</t>
  </si>
  <si>
    <t>Ran some stats from last year's USMD data posted below (contiguous ranks, assumed to = # of interviews attended):
There were a total of 463 USMD applicants. Assuming 68 got 0 IIs and the average number of interviews per position is about 12.5, I'd estimate that the 16+ group in the chart on average had 17 interviews.
Taking this into account, then:
-The bottom 1/3rd of applicants net less than 10% total interviews
-The bottom 1/2 (including bottom 1/3rd) of applicants net ~25% of interviews
-Top 1/4 had about half of interviews
-Second quart had another 25% of interviews
- Median app had 9-10 interviews</t>
  </si>
  <si>
    <t>This makes sense, pretty consistent with what we thought. Not quite 20/80 and i think this distribution is pretty fair. &lt; the unfortunate thing about this distribution though is that 1/6 of apps end up with 0 interviews &lt; Isn't that better than 463 people all getting 6 interviews, and giving those 1/6 false hope of matching?&lt; why is it a false hope, most pd's on the survey said your performance on the interview is the most important factor for ranking...</t>
  </si>
  <si>
    <t>Got an email with interview information that states the interview attire is business casual? I'm confused cause this typically means no tie? Do I wear a tie?&lt;I'd wear shirt and tie for business casual, no blazer&lt; also weird though for a residency interview no? I feel like ive never heard of someone not wearing a full suit &lt; go ahead and wear a full suit. It's all on zoom and I think it'll be weird if you don't. If you're getting the feeling otherwise mid-interviewday, then take off the jacket, leave the tie on. &lt; I have a feeling that most of the co-interviewees will probably also wear suits. &lt; Can never go wrong weari ng a suit</t>
  </si>
  <si>
    <t>What is the difference between Wayne State and Henry Ford/Wayne State?&lt;Two completely different programs. Both MD. I'd refer to them as just Wayne State and Henry Ford separately. &gt; Both solid programs?&gt;Yes! Reach out to the residents if you have any questions. They're all very nice/would be more than happy to tell you about either of their programs. &lt;Also, you'll come out very, very surgically strong at the Wayne State program &lt; Yeah, but Wayne state has to rotate under the DMC DO program for peds...kinda sketchy&lt;the DMC DO and Wayne State MD program both rotate at Childrens Hospital of Michigan under primarily MD attendings who are joint faculty</t>
  </si>
  <si>
    <t xml:space="preserve">Wondering if any current residents can chime in, how common is it to get late interviews (talking december/january) at places where you weren't waitlisted? It seems hard enough to get interviews from a place where you're waitlisted, so just want to know if it happens or not. +3 &lt; Last year the interview invite timeline was somewhat earlier, but I still got invites into early/mid December. Mainly from waitlists rather than non-waitlists since most programs had sent out first round invites by that point. </t>
  </si>
  <si>
    <t>we are done right? I can just go play COD now? &lt; I've been playing CoD4 for the last 5 hours so come on and catch up! &lt; MEEI just called me and said if u go play COD they're gonna send out 4 separate rejection emails  &lt; LOL &lt; Jokes on them, the first rejection already left me numb, can't feel anything after that. WHAT IS DEAD MAY NEVER DIE</t>
  </si>
  <si>
    <t>Based on the #continguous ranks data from last year, it looks like the majority of applicants get 13+ interviews. Is the spread somehow different this year? &lt;loll i hope so i no near 13!!!!!!! &lt; really hard to say, i think the tabulation above is as best as we can get &lt; Theres 166 candidates on that chart with 13+ and 229 with &lt;=12 &lt; last year 463 applied, so does that mean 68 ended with 0 interviews?&lt; does the contig rank also include programs that have two separate rank codes for clinical v. research track? &lt; it should, but I wouldn't get too caught up in that. hard to interpret. Personally counting it as 1 to be conservative. &lt; Okay also people PLEASE realize these are MEANS. Not lower bounds &lt;what do you mean these are means? are you referring to the graph on the right or the 13+ interviews number? &lt; The 13+ number. Sure, odds of matching decrease with fewer but I mean look at 9 interviews. 17:1. That's pretty damn good and we can only posit why this is but maybe these were applicants that were more niche but very competitive so they didn't get as many invites. Idk but like I think we should stop fixating on 13 13 13 &lt; Good point, and even at 7 interviews you are more likely to match than not. And on top of that we have to consider that interview hoarding will likely happen a little more this year than last &lt; delusionally telling myself I am a niche applicant now with low II</t>
  </si>
  <si>
    <t>Guys i'm sorry if this has been asked before, but whats the protocol for communication with a program after you've been placed on a waitlist? When do you email them asking for updates, if at all? Do you call the program or email the PD? &gt; i would email the PD for questions about the WL but if you are just trying to get off it, have a mentor reach out and advocate for you  &lt; I have remained quiet too. I worry about sending the wrong message to my PD, since I still want to be considered highly at my own program. I feel it's a fine balance to strike and I'm not sure how to approach it &lt; I use the phrase, I would be honored to stay here, but, as you know ENT is very competitive and I would like to increase my chances of matching.. or something like that. then go from there</t>
  </si>
  <si>
    <t>I have remained quiet. but idk. charting the match</t>
  </si>
  <si>
    <t>MIAMI WHY WOULD YOU DO THIS +1 &lt; If and when any of us become PDs, please remember this time. &lt;this is like the most transparent any program has been, definitely is appreciated +5 &lt; what did they do?&lt; they just sent a ERAS message saying tomorrow is release day &lt; did they really mean 9pm not 9am? &lt; no, I think it's probably 9 pm. Otherwise it'd be 6 am pst.&lt; It is 9:00 pm</t>
  </si>
  <si>
    <t>&lt;i honestly couldn't take any more more L's today!!!!!</t>
  </si>
  <si>
    <t>MEEI email II +10 &lt; really thought I was a shoe in here. Another mid tier program not showing me love :/  &lt; I THOUGHT I WAS PLAYING IT SAFE BY SIGNALLING HERE &lt; kind of a weird way to indicate interviews. i did 4 green checks and 2 yellow checks? Wasn't unavailable any of the days but definitely had some preferences? thought maybe there would be green, yellow, and black checkmarks? &lt; One green for first preference, yellow for other available dates. Ya done ducked up bro &lt; i just didnt checkmark the unavailable times&lt;super weird system. Does doodle record the submission times...?&lt;did anyone get a confirmation of submission from Doodle? &lt; nope</t>
  </si>
  <si>
    <t xml:space="preserve">&lt; nooooooooooooooooooo &lt; yall thought it was over?! &lt; ok so yo I did the smart thing and didnt apply here, and told myself i would blow $25 on something for myself when the interviews went out to other people like they would have anyway &lt; smart move - could have saved $1500 so far &lt;+1 for not even applying time to buy a nice Chick-fil-A meal &lt; curious: have all of the IIs been clinical track, or clinical +/- research track? &lt; ah, shoulda used a signal here. Thought it was a safe low tier program. &gt; clinical and research tracks interview on the same day, I applied to both but my II didn't specify if I was interviewing for one/both so I just assume both &lt; rip there goes my hope then &gt; are people joking when they call MEEI low/mid tier here? &lt; You're right, it's not entirely fair to label them low/mid tier since they are an up and coming program. People will really be talking about them in a few years  &lt; i sense trolling &lt; lol yes obvious trolling here. </t>
  </si>
  <si>
    <t>i want to die. +2 &lt; *cries in DO*</t>
  </si>
  <si>
    <t xml:space="preserve">Do we have any sense for if this year is actually worse than past years? Or does it just feel brutal bc the process is bad &lt; Definitely worse. AAMC data shows &gt;60 more USMD applicants than last year, which was pretty bad objectively. </t>
  </si>
  <si>
    <t>plz tell me this slaughter is done &lt; nope, ends mid march&lt;HUGE SLAUGHTER &lt; YUGE&lt;dead &lt; ofc MEEI is the cherry on top &lt; lol</t>
  </si>
  <si>
    <t>vandy still coming?? seems late to start making calls</t>
  </si>
  <si>
    <t>Pitt UPMC fat L +28</t>
  </si>
  <si>
    <t>My favorite was the "congratulations" confetti that popped up when I opened the letter &lt; lolol, were you on outlook?&lt;amazing &lt; rough day today &lt; rough weeks* &lt; i like how they added the bit about two reviewers. so at least i know my app is trash to 2 people &lt; &lt; much better rejection email than upenn. don't tell me my application was amazing and don't select. UPMC just said at least 2 reviewers looked at the app and decided to interview someone else. two thumbs up &lt; they would have taken us if 3 people reviewed it</t>
  </si>
  <si>
    <t>Pitt (UPMC) WL +7, signaled+3</t>
  </si>
  <si>
    <t>i keep thinking ima get an invite. but it aint happening &lt; is the counter broken? Seems like a lot of activity today but still at 65%&lt;def broken and counting DO and miltary and reseach programs &lt; ~29 MD programs have not released a first wave yet</t>
  </si>
  <si>
    <t xml:space="preserve">Was this a local wave? small count of confirmed </t>
  </si>
  <si>
    <t xml:space="preserve">Hofstra II +3 eras message respond in eras &lt; signal? + 2 &lt; no signal +1 &lt; did these seem personalized? kind of a low count of confirmed IIs &lt; nope it was a general interview invite, not personalized </t>
  </si>
  <si>
    <r>
      <rPr>
        <color rgb="FF000000"/>
      </rPr>
      <t xml:space="preserve">stooooop my body can't handle this much rejection in one day &lt; every time I don't get invited </t>
    </r>
    <r>
      <rPr>
        <color rgb="FF000000"/>
        <u/>
      </rPr>
      <t>https://www.youtube.com/watch?v=23mknmBdW9g &lt; gonna need a 10 hour loop of this for all of the Ls I've been taking</t>
    </r>
  </si>
  <si>
    <t>when a rejection gets you down, but the wording uplifts you: call an ambulance call an ambulance....but not for me</t>
  </si>
  <si>
    <t>upenn rejection :'( +32 &lt; another NE L &lt; rejected and signaled :(</t>
  </si>
  <si>
    <t>personalized? via eras or email? &gt; carrier pigeon &gt; PD came to my apartment directly &lt; knocked on my door, punched me in the face and left &lt; he came in, started undressing, and showed me a tramp stamp that said "not a fat chance in hell you unbelievably average applicant" &lt; hahaha &lt; this is getting weird y'all know pds look here right? &lt;tbh felt like this was one of the nicer rejection messages &lt; true, although sending "selection committee has reviewed your application, and while it is very impressive, we are unable to invite you" to everyone makes it seem less authentic. unless they sent some people emails saying their app sucked &lt; I can't imagine how bad it would feel to get a "nice try, but you're no where near qualified enough to get in here." I'll take polite wording to everyone for 500 please. &lt; &lt; All 10+ of my rejections thought I was very impressive :')</t>
  </si>
  <si>
    <t>I used to live in California and Stanford is my only shot at returning, I hate everything about this cycle+1 &lt; UCLA? &lt; I feel you and I already chalked those up as Ls given the caliber of these programs &lt; if I'm not getting IIs at Kaiser or the UCs, there isn't a chance in hell I'm getting stanford or ucla</t>
  </si>
  <si>
    <t>I think I'd have a better shot applying nsgy this year than ent&lt;Derm than ent &lt; is it too late to triple apply ent, derm, and ortho?</t>
  </si>
  <si>
    <t>Just got UConn</t>
  </si>
  <si>
    <t xml:space="preserve">Jefferson? </t>
  </si>
  <si>
    <t>How have people that did STAROTO been doing?   &lt; less than 5II +2  or greater than 5II +4 &lt; what about people who didnt do star-oto less than 5 , greater than 5 +3, greater than 15 +3  &lt; I think we should include only those participating programs&lt; no star oto, II at 5 of the participating ones</t>
  </si>
  <si>
    <t>&lt; I'm like 3/12 from the participating programs &lt; 3/21, didn't participate &lt; who are the ones that participated again?</t>
  </si>
  <si>
    <t>Realistically, how likely is it for second waves of invites or moving on waitlists? I've been sitting on very few interviews, but like haven't heard a lot of rejections, just radio silence. &lt; same, sitting on (2), expected more &lt;</t>
  </si>
  <si>
    <t>theres definitely already been some movement, probably more after the 30th &lt; If you were placed on a waitlist and had light communication with the PD after, would it be worth reaching out and touching base / asking for updates? &lt; I'd say it can't hurt to show interest, just don't annoy them by asking every 3 days</t>
  </si>
  <si>
    <t>When Vandy sends you something in the mail.... got my hopes up that it was an II, but it was a coffee mug for doing their virtual sub-i  -__-  &lt; i didnt even get a mug :( &lt; I'm sure it's coming. &lt; i also got the mug and my heart leaped... &lt; was this through snail mail? don't remember sending them my address</t>
  </si>
  <si>
    <t>Vanderbilt is supposed to release today?? &lt; who said this &lt; I just noticed it on the IV dates sheet and hadn't seen that before &lt; 0.o</t>
  </si>
  <si>
    <t>O_O +1 &lt; ( O w O ) &lt; uwu &lt; OvO &lt; ^(0_o)^</t>
  </si>
  <si>
    <t>Mayo Arizona via Thalamus +7 &lt; signaled +1</t>
  </si>
  <si>
    <t>-6 &lt; Is there any overlap in the app reviewers for mayo arizona vs rochester? &lt; prob not, heard they run like two separate programs &lt; definitely no overlap in reviewers, separate committees (+1) &lt; have anyone received a rejection from Mayo AZ?&lt;no &lt; This one hurts - signaled, no II +1</t>
  </si>
  <si>
    <t>SLOW AFTERNOON &lt; today &lt; as a Northeast applicant my ego can't take any more L's from today +1  &lt; same. West coast released and Midwest released. Told myself it was just a regional thing. Now I guess I just suck lol &gt; getting bodied today</t>
  </si>
  <si>
    <t>I honestly wish I could trade my northeast IIs with you, sucks how poorly interviews are distributed based on geographical preference :( &lt; if only they had capped application #s we wouldn't all be applying in states we don't want to move to +1 &lt;lived my whole life in the north east and really wanna stay here. Hoping I get some :/ &lt;So I got a lot of hot interviews outside my region but my regions been screwing me over. I don't get the process &lt; have 0 connections in NE and don't really want to move there for 5 years but won't have much of a choice...&lt; it could be based on who else from your school is applying. at least for me, other home applicants are sweeping regions they have the connection to &lt; none of them have ties to the areas I've been getting ghosted by</t>
  </si>
  <si>
    <t>Does Jefferson have any more spots? Have they sent out rejections or WLs? &lt; it's been silence for me &lt; received jefferson II today so def still sending out +2</t>
  </si>
  <si>
    <t>&lt; I saw a few spots on Thalamus &lt; god bless you</t>
  </si>
  <si>
    <t xml:space="preserve">Just received an email from NYP for WL &lt; +3 &lt; signaled and didn't even make the waitlist, oof +1 &lt; the waitlist might be coming in waves?? i just got it&lt; so if I didn't get this, do I assume rejection :/ I just wanna go home yall </t>
  </si>
  <si>
    <t>&lt; someone from NYP viewed my linkedin profile last week. guess they didn't like what they saw &lt; lmfao &lt; did y'all link up?? did they endorse your microsoft word skills??&lt; haha i wish. they had their settings on private mode except for institution</t>
  </si>
  <si>
    <t>so glad we don't have to do a prelim year. tryin to look at the positives &lt; I just hope I matche hehe</t>
  </si>
  <si>
    <t>Pollyannaish sounds like something Moira would say &lt; TRUE</t>
  </si>
  <si>
    <t>Look, this is a really stressful time for everyone. Let's please, please keep this spreadsheet informational and supportive. I don't think we need to be pollyannaish and pretend that it's not stressful, but if the best way for someone to destress is to go on here and post negative comments about other applicants, then I suggest taking a break from Otomatch and finding another outlet. +5! &lt; positive vibes puh-leaze</t>
  </si>
  <si>
    <t>Pollyannaish, often written in lowercase as pollyannaish, means “unrealistically optimistic.” If someone is acting Pollyannaish, then they are judged as showing an optimism that is extremely naive and unthinking. &lt; I think we may differ in our understanding of the term. Can you please use the word in a sentence? ~ Rudy Giuliani &lt; meet me at the four seasons - Rudy Guliani &lt; I'll meet you at the four seasons to help you tuck in your pants &lt; bring my hair dye</t>
  </si>
  <si>
    <t>Sorry for the annoying question but for interviews offered via Thalamus...if you're looking to not accept an offer, do you just ignore and not schedule? Feels a bit rude but they gave no contact info to reply and decline</t>
  </si>
  <si>
    <t>i would find their PC email from eras and let them know &lt; cool, this makes sense thanks for the help!</t>
  </si>
  <si>
    <t>Bridge &lt; email or eras?? &lt; OP here, spots are full/weight limit reached &lt; i would cry, but i'd rather have it be water under the bridge</t>
  </si>
  <si>
    <t>&lt; Put that troll under a bridge where he/she belongs +1&lt; who's that trip trapping over my bridge- troll</t>
  </si>
  <si>
    <t>UConn II via ERAS message per Slack, dates 12/11, 12/13</t>
  </si>
  <si>
    <t>just got pitt confirmation</t>
  </si>
  <si>
    <t>Pitt II, email, looked personalized** +3 sorry &lt; Pittsburgh or Erie UPMC? &lt; UPMC Pittsburgh &lt; thanks &lt; can anyone confirm? &lt; dates? &lt; 1/21 and 1/22 &lt; just got it +1 &lt; anyone have the PC's email?  &lt; it said to just reply to the email &lt; tyty!&lt; anyone got confirmation yet? &lt; just got confirmation +1</t>
  </si>
  <si>
    <t>Pitt II, email, looked personalized** +2 sorry &lt; Pittsburgh or Erie UPMC? &lt; UPMC Pittsburgh &lt; thanks &lt; can anyone confirm? &lt; dates? &lt; 1/21 and 1/22 &lt; just got it +1 &lt; anyone have the PC's email?  &lt; it said to just reply to the email &lt; tyty! &lt; is this still a thing &lt; maybe just home students?&lt; not a home student+1</t>
  </si>
  <si>
    <t>the floodgates have opened &lt; big day, for people who aren't me lmao &lt; told y'all it was going to be busy</t>
  </si>
  <si>
    <t>ucsd via eras +14 &lt; signal? +8 &lt; no signal? +5 seems like its a mass invite then &lt; no signal, no regional tie +1 &lt; did anybody do the virtual subI? &lt;no&lt; yes. it was excellent. one of the best on the trail by far +1 &lt; this was my first one scheduled thru ERAS, if it's green on the calendar i'm good right? dont need a confirmation?&lt; correct!</t>
  </si>
  <si>
    <t xml:space="preserve">&lt; getting zero love from west coast +2 &lt; getting zero love from everyone &lt; still 2 dates open on eras scheduler! &lt; have these filled? &lt; 1 still open &lt; I have ties to California but have gotten 0 IIs from there?? why is the east coast showing me so much love when I've never been to any of those states &lt; opposite for me, east coast whole life but getting little there and a ton in CA &lt; this process is the worst. </t>
  </si>
  <si>
    <t xml:space="preserve">do you guys think 330 unique individuals have gotten interviews? Doesn't seem like it ( if you exclude home programs)&lt; most years applicants had 4 ii at baseline due to aways. &lt; there's probably a few ppl with 0 but i think most probably have at least 1 &lt; aways do not guarantee IIs in regular years (and also I highly doubt that the average applicant does 3 aways) &lt; Yes, i think that at least 330 applicants have gotten an interview&lt; average applicant did 2 aways in past 3 years &lt; i would guess that in past years the mode was 2 and the mean was somewhere between 1-2&lt; that makes sense. Seems like I am in danger </t>
  </si>
  <si>
    <t>UGH the dread of seeing a new box appear/go gray! small heart attack every time &lt; "sorry" - Gilly, SNL &lt; LOL &lt; OMG WHAT A THROWBACK &lt; wow, SO glad you guys got that reference. honestly half of my repertoire is SNL &lt; this spreadsheet is the hottest new nyc club. it has SNL references, schitts creek quotes, color coding, anxiety, abbreviations, numbers &lt; thank you Stefan haha</t>
  </si>
  <si>
    <t>Wayne State (guessing trickle down), ERAS message +1 &lt; LOVE THAT JOURNEY FOR YOU, DAVID! &lt; op: i'm a little bit alexis &lt; LA LA LA LA LA LALALAAA &lt; im a cute huge yacht &gt; Did you respond on ERAS? &lt;not op but I responded on ERAS &gt; Thanks that's what I did too, just making sure&lt; which Wayne State is this? &lt; The bigger one, not Henry Ford&lt;Did anyone hear back about their confirmed date? Not yet</t>
  </si>
  <si>
    <t>Thanks David! &lt; anyone who hasn't watched schitt's creek needs to do so now &lt; they're probably so confused&lt;I am confused &lt;David stop acting like a disgruntled penguin &lt; seriously, just fold it in &lt; congratulations on the new bébé &lt; the schitt's creek references are the only thing keeping me alive rn bless you all &lt;3 &lt;&lt; ew david</t>
  </si>
  <si>
    <t>Vermont II Thalamus +2, no signal+3</t>
  </si>
  <si>
    <t>will be dropping this and well as UNM and las vegas today &lt; come on states with mountains, show me some love!</t>
  </si>
  <si>
    <t>&lt;My friend is applying to ortho and he said it kinda sucks because he can't keep track of emails, even rejections are comoing at the same time. So there aredefinitley cons. That said, it's still better than a 3 week window of soul sucking time &lt; A little different this year because of signals, but con would be that if you're on the lower side of interviews, you'll have less (or no) time to strategize on how to get people to advocate on your behalf. My friends who applied last year were able to get a few more interviews from phone calls.&lt; I just read about how it works. No dirty invites and applicants gets 48 hours to respond. That's plenty of time to strategize. I think it would help applicants avoid some of the conflicts in their schedule. It would also help mitigate hoarding conflicting interview dates.+1</t>
  </si>
  <si>
    <r>
      <rPr>
        <color rgb="FF000000"/>
        <sz val="10.0"/>
      </rPr>
      <t>Universal offer day for orth is today. For anyone curious, check out the ortho match spreadsheet. Pretty crazy. &lt; can you link &lt;</t>
    </r>
    <r>
      <rPr>
        <color rgb="FF1155CC"/>
        <sz val="10.0"/>
        <u/>
      </rPr>
      <t>https://docs.google.com/spreadsheets/d/1CkaEdA_ch-yWAGuC3sV9nRyQYVKFpW_GRMJeS4LUoFE/edit#gid=762986581</t>
    </r>
  </si>
  <si>
    <t>&lt; one day of crazy may be better than slow torture &lt; i agree. I would've rather that +1 &lt; I found the advanced notice for UMich interview scheduling date to be really stressful. Kept clicking refresh to snipe it, and the spot I needed filled up instantly. Cant imagine what its like to do that for multiple programs &lt; I think its a massive waste of productivity to be waiting like this.&lt;I've been slowly regaining my productivity, I got over it &lt; but even when something comes in, it's so disruptive like you have to drop whatever you're doing. super frustrating when im in the middle of working on something. &lt; yeah thats true, honestly don't know whats best. Lets see what the surveys look like for the ortho people. Cant say for sure unless you actually went through it. &lt; i cant think of any cons&lt; ppl would be less inclinded to hoard &lt; i'd probably schedule it all, and then figure out what to cancel later. If ENT programs followed the no IIs after Nov 30 guideline, then essentially the same result. All information will be done by a certain date.</t>
  </si>
  <si>
    <t>NYP II ERAS +6, no signal +6, signal +4 &lt; dang this one was tight, overlapped with 2 other programs &lt; dates? &lt; personalized? no &lt;12/1, 12/5, 12/11 &lt; are there still spots left?&lt; no</t>
  </si>
  <si>
    <t>Just a heads up, for Maryland. I replied through ERAS and email. Got an email confirmation for my date but was told they didn't see my ERAS reply. So maybe emailing might help? Idk my message definitely went through on eras &lt; I sent via ERAS and just got confirmation via ERAS</t>
  </si>
  <si>
    <t>Just got confirmation via ERAS &lt; Okay cool, maybe mine didn't go through for some odd reason. Just wanted to make sure no one had any issues, sorry for the false alarm haha! Bless</t>
  </si>
  <si>
    <t xml:space="preserve">Any other reapplicants out there feeling frustrated by the process? I spent the last year doing research and added 13 publications, but I'm not getting much love from programs. I have 1 II. I'm officially 0 for 5 on signals with all programs signalled having sent their IIs. It's making me question everything I worked for over the last year.  &lt; Also a reapplicant, but doing pretty decent interview number wise. How did you pick the places you signaled? I focussed more on mid tier places. I also dual applying and am doing well in my other specialty just in case &lt; OP here. I am dual applying, which has been going well, but Oto is still my passion. I signalled 4 mid-tiers and 1 top-tier. Most with regional ties. I didn't expect to go 5/5, but I thought I would at least get some love. &lt; reapp here sitting at 3 II, I signalled at 3 midtiers, and 2 reaches, but Im also 0/5 on signals and had two rejctions from the reaches which I expected. I kinda wish I didn't signal the reaches but I signalled at places where I did aways last year at the midtiers and was told that I did a good job there. Doing this again after bettering my application sucks. I too am dual applying and doing okay there but still just kinda wish I didn't even bother applying to ENT again this cycle. It's just so demoralzing. </t>
  </si>
  <si>
    <t xml:space="preserve">&lt;It's been godly competitive. Godly. &lt; </t>
  </si>
  <si>
    <t>SLOW DAY GUYS, HUH? &lt; For some of us, unfortunately. &lt;Each person has to say slow day. So, slow day for me. &lt; i thought no ii were coming out until i checked otomatch &lt; it's been a slow few weeks for my inbox &lt; slow day &gt; slow day today</t>
  </si>
  <si>
    <t>Maryland WL +8 ; signaled + regional ties but WL is better than nothing I guess +2</t>
  </si>
  <si>
    <t>University of Maryland II +4, no signal</t>
  </si>
  <si>
    <t>dates were 1/13 and 1/14 so I updated the IV tab &lt; respond via ERAS or direct email? &lt; I sent email through ERAS, you choose AM and PM for both days &lt; If "email through ERAS" is the same as "message center" in ERAS, then I did the same &lt; I spazzed and emailed the PC first than saw this and also responded through ERAS  &lt; are there still spots?</t>
  </si>
  <si>
    <t>Downstate confirmation</t>
  </si>
  <si>
    <t>MedStar Health/Georgetown II, no signal, no regional ties +2, signal +4</t>
  </si>
  <si>
    <t>Did it look like a mass email? &lt; Yes, but still spots open on ERAS scheduler. &lt; are the dates 12/17, 01/07, 01/21? &lt; Yes, AM/PM sessions on 12/17 and 1/7; only AM on 1/21. &lt; Signaled and no II &lt;+4 &lt; these still coming in? &lt; are there still open spots on eras?</t>
  </si>
  <si>
    <t>Not sure who this David character is but he seems like public enemy no. 1 rn &lt; nah we like him... Alexis is who you should be lookin out for &lt; theres a pic of david in the ortho spreadsheet</t>
  </si>
  <si>
    <t>Is anyone else with 0 IIs that would like to cry with me? u.u This is sad guys.... i have spent the last 2y doing ENT research... and nothing...+1&lt; wow, i'm sorry to hear that. Keep your head up, no matter what we will all be doctors soon and have a fulfilling career.&lt;sorry you are going through this OP+3</t>
  </si>
  <si>
    <t>&lt; there should be trickle this week. i plan on dropping 3-4 by the end of this week and i imagine others will do the same&lt;OMG david only 3-4?? Lmfao is there actually a guy named David who has a lot of interviews? Has he become the meme of otomatch? I wanna meet him&lt;Nah david is a schitt head, not worth meeting him&lt;If you don't know David, you're clearly not doing this application process right &lt; I smoked with david &lt; echo what top line says. Anticipating getting most of the information I need by the end of the week and will make drops then.+1</t>
  </si>
  <si>
    <t>Did anyone get email confirmation back from Duke? Or did we just have to sign up in the ERAS scheduler? &lt; no confirmation yet, just signed up via ERAS scheduler. sent in research summary via emailf&lt; Is the research summary for the research track? I just got an email for a 'clinical residency' position &lt; for me it was both, so I don't think any thing else to do for the clinical side besides wait for more info &lt;&lt; what we had to sign up via ERAS?? their message said respond to their email!! &lt; yeah, I signed up via ERAS, but your message made me second guess myself haha. In general, if an email is ambigious, I always check ERAS just in case PC forgot to specify. &lt; ugh but they did. at least they didn't give out more interviews than spots or i'd be out of luck... &lt; I see, must be differently worded emails for the separate tracks. Mine was ambigious and almost made it seemed like I needed to write a research summary first BEFORE scheduling LOL &lt; yikes...</t>
  </si>
  <si>
    <r>
      <rPr>
        <rFont val="Calibri"/>
        <color rgb="FF000000"/>
        <sz val="10.0"/>
      </rPr>
      <t>Penn state II &gt; I wish e had usernames so we could shame people who post a program uptop with no details  &lt; why would you want to shame them? what bearing does them posting a program have o you &lt; method of II received has been pretty telling on whether or not more may go out that day.&lt; sorry guys i posted it. got an email via eras this morning from Penn State. only one interview date was left when i opened it&lt; Right, but that still doesn't answer my quesiton. Why does whether someone posted it have any bearing on you checking your phone and expecting an invite from this or another program. Don't be neurotic, let the process play out. Stop talking about shaming people &lt; I second that, be kind everyone  &lt; no one is obligated to even be here, so the idea of shaming someone for sharing information is extremely toxic. what the heck??? &lt; thanks guys. as the person who posted about penn state i had no malicious intent so i appreciate not being shamed lol &lt; you good fam. &lt;</t>
    </r>
    <r>
      <rPr>
        <rFont val="Calibri"/>
        <b/>
        <color rgb="FF000000"/>
        <sz val="10.0"/>
      </rPr>
      <t>wait, are we not doing green cells anymore? &lt;</t>
    </r>
    <r>
      <rPr>
        <rFont val="Calibri"/>
        <color rgb="FF000000"/>
        <sz val="10.0"/>
      </rPr>
      <t xml:space="preserve"> agree with everyone, only benefit is forcing me to refresh my email and realizing its empty lol. minor benefits of reminding me to turn on my phone ring, but very negligable. never really understood why the relevance to me of: ERAS, signals, regional vs non-regional, etc. End of the day, all I can do is check my email. &lt;i feel like OP was proabably just joking lol chill out </t>
    </r>
  </si>
  <si>
    <t>&lt;So did Penn State send out a second round of invites?</t>
  </si>
  <si>
    <t>slow day today&lt; SLOW DAY&lt; lmfao I'm dead &lt; omg gonna have an onslaught of invites today because of this comment lmao&lt;"It's a slow day in the ER today" &lt;today gonna be nutz, I can feel it &lt; if you look through remaining programs, there's only ~35 or so MD programs left. Unless we're banking on second waves or trickles, I'm not foreseeing any "big" days remaining &lt;40% of programs remaining, and it seems like end of november was the target for a lot of programs. First week was approximately 40% of programs went out, and that felt pretty busy. If trying to get out before thanksgiving, may be anticipating same % released as first week but in 3 days.</t>
  </si>
  <si>
    <t>SO what is the deal with DO programs, r they off limits to MD students?&lt; There was a DO program in the SOAP last year,  ended up with DO student&lt; I don't understand the rationale behind seeking ACGME accredidation, having DO students apply to MD programs all these years for all specialties and doing this. &lt; The idea was to end up with DO and MD totally integrated over the next decade or two where people would forget any difference once existed. But at least in the short term, though part of the same match DO programs still only take DO students and MD programs largely still only take MD students. You can apply to both but dont expect much.</t>
  </si>
  <si>
    <t xml:space="preserve">I don't know who needs to hear this but apparently you have to pay $30 per program you rank past 20. More reason to drop interviews! &lt; LOL I wish I had this problem &lt; </t>
  </si>
  <si>
    <r>
      <rPr>
        <rFont val="Arial"/>
        <color rgb="FF000000"/>
        <u/>
      </rPr>
      <t>https://www.nrmp.org/match-fees/</t>
    </r>
    <r>
      <rPr>
        <rFont val="Arial"/>
        <color rgb="FF000000"/>
        <u/>
      </rPr>
      <t xml:space="preserve">   &lt; confirmed! Dont hoard IIs! &lt; dont think a couple hundred dollars will disincentivize anyone when weve paid 3000 already &lt; first things first, getting to 20 interviews lol</t>
    </r>
  </si>
  <si>
    <t>What's the consensus on LOI/updates? Did OPDO say anything in the recent webinar regarding this? Is there a recording anywhere? &lt; i think they said not to do it because of the signals+1 &lt; oops lol&lt; I think they said that you could but it might not help that much. Personally, I am planning on sending a few LOIs to signalled programs I've been ghosted at and for a program where I have a strong personal connection +1 &lt; Cant hurt, can only help. Dont overthink this stuff +1 &lt; i was told not to do this and that programs will blacklist you if you reach out during this time FYI by a current resident at top tier program. be careful &lt; blacklisted for a letter of interest (for an interview)? &lt; and i've been told that it can't hurt from my own program. Not tippy-top tier, but not mid tier. &lt; blacklisted for communicating with program directors during the interview process outside of the actual interview yes &lt; i've never heard that. +2 &lt; they suggested having mentors reach out on your behalf if youre interested in a place. just the messenger. &lt; There was that study published that suggested mentors reaching out to be much more effective than letters of interest. So I agree that's the way to go. I don't think the blacklisting thing is real though. It might be a very specific PD that hates those emails and personally blacklists you &lt; i would just be very careful about not coming off as annoying this yr because the PDs are overwhlemed and there are so many applicants. going through mentors is the best way &lt; lol if they've already sent out interviews and you send a LOI afterwards hoping that maybe they'll give you one or move you up the waitlist, who cares if that program blacklists you for sending a LOI if you weren't going to be getting an interview from them anyways...? +1 &lt; Exactly lol. "Oh no the program not interviewing me anyway is now blacklisting me!" Who gaf ha.</t>
  </si>
  <si>
    <t>so there's no way interviews come out on thursday and friday next week right? I just want to enjoy my thanksgiving in peace &lt; def not on thurs but possibly fri would be my guess, i'm expecting most movement mon-wed &lt; +1 i'd be pretty surprised if activity on thursday and friday &lt; you should just try to enjoy your thanksigiving in peace regardless! If a program doesn't give me a spot because I didn't respond fast enough on thanksgiving, then I wouldn't want to go there</t>
  </si>
  <si>
    <t>For people couples matching, are you emailing programs where your partner has interviewed/has received an interview to let them know you're interested? Is it inappropriate to do that at more than a few programs? &lt; the PDs in the AAO interview session recommended to do that. They said it helps. My friends who applied last year into rads and anesthesia did not advocate enough for themselves in retrospect.&lt;Yes. Do it. I have gotten an interview by sending one, and my SO has gotten 2. It shows interest.</t>
  </si>
  <si>
    <t>where did the calendar go? &lt; brought the calendar and Autocalendar back to the third and fourth tab. Someone had just moved them to the far back, for whatever reason.</t>
  </si>
  <si>
    <t>why do people think that we will fall lower on our match list than usual? is there any data on the average spot on the list you match at? &lt; some friends applying to ophtho said there's data released by ophtho PDs that basically suggests the number of II needed to match this year is lower given "average stats." the reasoning is that the small group of top applicants going on more interviews doesn't affect applicants suited for mid-tier or lower places because (1) the number of "top" applicants hasn't changed and (2) even if they go on more interviews, they aren't likely to fall down their rank list to take up spots usually filled by "average" applicants. Thus, average applicants with at least some interviews to mid-tier places are probably going to be fine. If you don't have many invites, this probably reflects a (relatively) weaker application in the context of more applicants this year and/or slipping through the cracks. It will only be problematic for mid- and low-tier programs that try to punch above their weight and don't interview enough "fit" applicants. Of course, this is based on the ophtho spreadsheet so take it with a grain of salt and realize that this may not apply to ENT. &lt;this logic makes a lot of sense</t>
  </si>
  <si>
    <t>I'll take any grains of hope to feel optimistic with 5 spots to rank +2&lt;For places that have both T32 spots and clinical tracks, is that 2 or 1 "ranks" for the probability of matching graph?&lt;think its 2 since you rank then separately as long as youre being interviewed for both +1 &gt; really? this makes me feel better, would nearly double my number of 'ranks'  &lt; To be clear- the average number of interviews needed to match may be lower since many applicants are receiving fewer interviews than usual with interview dilution. But that does NOT mean you are likelier to match with that lower number. If previously you needed 10-12 to match and this year the average is 8, that will be because some lucky folks match with 4-7, while many others with the same number do not. &lt; On the flip side, if you have &gt;15 interviews this year, does that mean easier/harder matching? &gt; Defintely not harder, but maybe won't be "easier" with 15 compared to 10. &lt; So it seems like a couple of possible scenarios. A. People who go unmatched just have fewer interviews, e.g. larger applicant pool, falling through cracks or B. People who go unmatched have similar number of interviews as those who do (e.g. 5-9), resulting in more variance. &lt; Probably a mix of both. Average interviews will be lower with dilution, so NNM will be lower, but graeter variance in match probabilty at that NNM.&lt;so does this mean each interview means more than it would in a usual year? &lt; For those who end up matching, yes. On average, no.</t>
  </si>
  <si>
    <t>Ayo general message to everyone because I saw someone mess this up yesterday. Just Don't type anything in the interview zoom chat (even if you think its private) that you don't want someone else to read. Might just make a mistake and send it to the whole group lol</t>
  </si>
  <si>
    <t>&lt; also, i have heard that depending on the zoom settings sometimes the manager receives a record of all chat messages even if they are private&lt; yes this can happen &lt; eek scary, ty&lt;This isn't true, private messages are always private and don't show up on recordings even if you're hosting the meeting &lt;&lt; not true, hosts can see all messages sent, even those that are "private"..."private" =/= "unretrievable" &lt; "Private messages between participants are not viewable by the host." according to the Zoom website itself https://support.zoom.us/hc/en-us/articles/203650445-In-meeting-chat#:~:text=Public%20messages%20are%20visible%20to,private%20messages%20to%20the%20host. &lt; from everything I have read this is true. Hosts cannot see private messages. But I think it is best to not write anything on Zoom that you wouldn't want everyone to see :) &lt; agree &lt; yeah, if not just for the risk that you forget to hit private message. &lt; from what i have read, the one situation that this applies is if you are the host and send private messages and record the meeting to share later, people who view the shared recording can see your messages, including private. but i am assuming none of us are the hosts for zoom interviews lol</t>
  </si>
  <si>
    <t>Is it custom to send a thank you email after an interview or is it unnecessary? &lt; i think it's a nice gesture but probably doesn't affect rank list &lt; yeah I don't think so either, it's just something I am used to doing is just like thankging someone for their time and such. Just wasn't sure if it would be perceived as annoying +1&lt; It could be if the programs specificaly say not to. Then, what you are doing is not following simple instructions...resist the urge to try and "score points", it's not a job interview. Lastly, I am not saying it hurts you if a program does not specificaly prohibit it, so if it makes you feel good, by all means, send that email.</t>
  </si>
  <si>
    <t>for ppl who got OHSU are there any dates left?</t>
  </si>
  <si>
    <t>It's true that, per the requirements of signaling, only programs are obligated not to disclose signals to each other. However, if you look back at previous discussions on the chat, an OPDO member also commented asking that we refrain from sharing. It is likely correct that sharing this information would have been beneficial to the applicants, but again, I think it limits analyses of its effectiveness for future years.&lt; True but future years presumable won't have covid getting rid of aways, in person interviews, etc &lt; fair point. did not consider that.&lt; it will be interesting to see if there will be in-person aways next year. my guess is no, but ya never know. &lt; Unfortunately, I think people will always try to over-strategize on signals. My personal strategy was to use it for programs I was genuinely interested in and I fit well stat wise. I think programs can only interpret it in this way too, as trying to consider underlying motivations makes the calculus too complicated. IMO, best to use it how it was intended and not to be too coy with it. &lt; +1.  I'd bet OPDO didn't want signals disclosed at least partly to encourage program participation.  Programs might not want to participate if they'd be identified as being unattractive to applicants, with decreased value of the overall program if not 100% participating, as was the case this year</t>
  </si>
  <si>
    <t xml:space="preserve">"we are unable to offer you an interview at this time", "all our interview slots have been filled", and people getting II's on otomatch/slack but me not hearing anything at all (no rejection, no offer, no waitlist) are code for rejection right? like no hope and i shouldn't think about those places anymore &lt; I'm treating them as rejections, if I get an II there it'll be a nice surprise but I think chances are pretty close to 0. +2 &lt; yea it means game over </t>
  </si>
  <si>
    <t>those first 2 are definitely rejection emails, not hearing anything is usually a rejection unless they're doing another wave &lt; 2nd waves are definitely a real thing, and so is waitlist movement. don't give up hope until you get a rejection email +1</t>
  </si>
  <si>
    <r>
      <rPr>
        <rFont val="Arial"/>
        <color theme="1"/>
      </rPr>
      <t>To be clear, OPDO explicitly asked that we DO NOT disclose our signals prior to them being submitted. Regardless of your opinion on whether signaling was effective, I do not think we should be undermining the system as it was intended.&gt; but why not? it can only help us... not to mention some have reported programs will be using signals to rank students. i dont think anyone's really following OPDO's recs &lt; given that this was a trial of a new system, I think any efforts to analyze its effectiveness post-match will be limited if we undermine the intended nature of the system. &lt; since signals have already been submitted, we could now disclose the signals, correct? &lt; also more information always helps. knowing the distribution of intended signals before submission would have just empowered applicants if anything. same reason why people collect stats and look at all this stuff &lt; OPDO just wants to be first authors on their paper smh &lt; I really see no reason why signals need to be so secret. if you really think about it, i cant think of any other reason besides PD's being selfish or programs not wanting it to get out what applicants think of them or maybe it should show that the signaling system isn't helping and this was a waste of time &lt;</t>
    </r>
    <r>
      <rPr>
        <rFont val="Arial"/>
        <b/>
        <color theme="1"/>
      </rPr>
      <t>for the record, OPDO asked programs not to disclose the number of signals they recieved. applicants are under no such obligation &lt; yes but why for the programs? whats the reason?</t>
    </r>
  </si>
  <si>
    <t>Some things I have been thinking about and was curious what others thought: 1) seeing how the first half of interview process has gone, do you guys think retrospectively we should have disclosed on this forum where we signaled or in the future would you like to know the # of signals a program received vs the # of signaled applicants interviewed? feel like it might have helped to see the distribution of signals before hitting signaling and 2) I don't feel like programs are interviewing more. maybe they are. But we know the # of spots is constant and we know that the # of applicants is greater. And more likely top applicants will hoard interviews. So while this make things crazy now, i feel like there might not be wait list movement (interview hoarding) but that there will be a ton of unfilled spots, definitely at lower tier places but probably also at mid tier places. I feel like this will be a year where lots of soaping happens. &lt; anyone interested in making a signals tab to figure out the distribution?&lt; i'd be interested but i don't think we'd get enough responses to get an accurate idea of the distribution &lt; i plan on posting a survey about signaling so that applicants next year have some transparency about signaling yield (i.e. which programs are receptive, which are not) after this cycle is over, if OPDO is not going to do so already &lt; I also think that signaling would have been more effective if programs across the board valued the signaling system equally, which of course is difficult to enforce and/or expect to happen. this would reduce interview pooling by top applicants</t>
  </si>
  <si>
    <t>&lt; 1) Maybe, but not pre-signaling deadline, 2) No way there will be a lot of unfilled spots. The consequence of hoarding will be people falling on their list, but there are just so many applicants, i cant see a lot of spots going unfilled. The last time there were unfilled spots was something like 3 years ago with 11 unfilled spots. Something like 350 applicants for 320 spots. This is the year that there are papers written on the consequence of hoarding causing those 11 unfilled spots. We noe have 200+ more applicants of that. So waitlist movement might fall, but i dont foresee a lot of SOAPing. Some schools are interviewing more for sure (like UW), but based on that PD survey, most are not &lt; 1) i think knowing the signal distribution personally would have been good for me. MIght have changed 1 or 2 signals i gave. 2) yeah don't think there will be a lot of spots left open. &lt; i don't think a lot of soaping will happen just because even the smaller tier programs interview candidates that they think will be more likely to match there (aka not just the group of 30 ppl interviewing at all the top 10's)</t>
  </si>
  <si>
    <t>can somebody fix the calculation of how many dates have gone out on the IV dates tab? I know that 55 programs did not offer yesterday and it's not actually 81% but that number hurts to see still  &lt;its fixed &lt; thx!</t>
  </si>
  <si>
    <t>Okay but realistically I think we should stop putting SO much emphasis on the 13 to match number for so many reasons: 1. this year is COVID, who knows what is happening with ratios of interviews, how home programs will take more of their own, regional biases probably strengthened, etc. 2. We have a CRAZY high number of applicants. The 80/20 rule is probably true here, which means MORE of us will have FEWER interviews than last year. 3. All of these are averages, but we don't know the spread of those who matched and didn't match last year. THe 13 number could easily be skewed high due to those that had and did go on like 20+ interviews, where the majority maybe had 10-12. Just remember that these are single numbers representing a VERY wide range of information so I'm telling msyelf not to get too caught up in them
&gt; What's the 80/20 rule? &lt; an observation that 20% of people get 80% of the interviews &lt; aka pareto principle in case you want to read more about the general idea</t>
  </si>
  <si>
    <t>&lt;edited: We absolutely do have the spread of those who matched and didn't match last year - it's on Charting Outcomes in the Match pg. 146, or also included in the graph below. The goal should not be to hit 13 interviews for the majority of us applicants. But if you do have that amount, you can say with 90+% certainty that you will match. &lt; Even higher than 90, with only 6 not matching, about 96%. Also, while the number of applicants is increased this year, still not too far from 2020. &lt; OP for post below here, main purpose for posting graph with raw numbers below was thinking through when I was thinking to stop taking interviews, for interview fatigue, scheduling conflicts, and consideration to others. Main point there was actually quite few number of people with 13+ interviews did not match, whereas the fitted curves hides some of that nuance. &lt; Yup, there’s a greater than 96% match rate with at least 13 interviews</t>
  </si>
  <si>
    <t>how many people signaled t32 track(s)? = 9</t>
  </si>
  <si>
    <t>not so fun fact: Duke has sent 100% of their interviews &lt; im not having fun &lt; how do we know it's 100%? &lt; i'm straight up not having a good time after reading this &lt; 0 fun being had here &lt; soooo how do we know this? &lt; Obviously has to be true since all negative news is true (jk, trying not to cry)&lt; not OP but got an interview at duke and there are still 2 dates with open slots on eras scheduler &lt; you're giving me hope, can't wait for that to get crushed again soon &lt;3 &lt; im the original one who wrote this, got info from a resident who heard from the PD, theyve sent all &lt; I'm a resident at Duke and I cannot confirm this. I'll try and see what's up though and report back.--&gt;It appears that all invites were issued.</t>
  </si>
  <si>
    <t>&lt; this proposal has been brought up a few times and, having seen the effectiveness of it for my friends in OB/GYN and urology, I'm inclined to agree. The thing is - how do we actually make this happen? Who do we have to lobby to hear our concerns? I know OPDO is not really able to enforce policies, but I don't believe the OB/GYN governing body is either, yet they managed to make it happen. &lt; On the other hand, if you check out the ortho chat, its pretty toxic there, more so than here I think. I think for the ENT side, the suggested cutoff by end of november will have a positive effect.&lt; i think the OPDO would be our best bet. the fact that they got signalling of the ground was pretty impressive and shows their ability to make concrete changes &lt; at least wait for the formal satisfaction surveys post-match for the other specialties first before advocating for it. &lt; good point. I agree it's too early. But I'm hopeful that we can make change for the better for future applicants! +2 &lt; I'm pretty sure there are other competitive specialties that are releasing on one or two days as well (derm, ortho, plastics). &lt; OPDO Council is considering this as an initiative for next year.  Support from students would be critical as would awareness of PDs, Chairs, and Faculty outside of the OPDO council.  Most Faculty have little understanding of the challenges that arise from a relatively broad interview offer window; emphasizing these issues post-match will increase awareness and create a possibility for success.</t>
  </si>
  <si>
    <t>might be more of a future question but does anyone know if program directors usually reach out to applicants if they are being ranked high on their final rank list? what is the timeline for when this usually happens? &gt; happens pretty quickly after the interview. Can even happen prior to interviews for home applicants or stellar away rotators&lt;so if you dont hear anything from a program after your interview is it safe to say you will not be ranked highly?</t>
  </si>
  <si>
    <t>a small minority of programs will make these types of communications. this happens in january and february. this ranges from an explicit "you are ranked to match" to more ambiguous things. again, its from a minority of programs (like &lt;10). and then every year, people who did not receive these communications will still match at those programs, so don't over think it one way or another. it's nice to hear someone likes you, but if you don't get the call/email your chances are not over. there ends up being a fair bit of overlap between top applicants getting several of these "youre ranked in our top XXX" so obviously they will only end up at 1 of those programs (if any!). the MAJORITY of programs will not say anything. so just make your rank list based on your own preferences.&lt;OP here, thanks so much for clarifying! &lt; They also lie ha. Don't trust anyone or change your ranklist based on a nice email. Your goal is to match. Theirs is to have the most people rank them highly so they can brag about how few applicants they needed to go down their ranklist to fill their spots</t>
  </si>
  <si>
    <t xml:space="preserve">&lt; i think the system would be much; better suited for people to drop if all interview invites were released on the same day. for example i have 13 invites right now and would drop 2-3 of them but i'm waiting to hear back from a couple more programs i'm really interested in &lt; true, mostly same situation here, though, I think I will have enough information around thanksgiving, so not too badly delayed. Suspecting large majority of initial waves to have went out by then. &lt; +5 million, i want to drop an 11/30 interview but i didnt hear back from a place im really interested in so i dont feel safe yet, and now if i do drop itll be with like 1 week notice which is not great &lt; also, just waiting by your phone/computer all day for multiple months is not an ideal way to spend your time &lt; +1 i could have been unpaid research labor </t>
  </si>
  <si>
    <t>For those trying to gauge how many interviews to do before feeling safe, I think the figure in Charting Outcomes 2020 breaking down the raw number of matched applicants and unmatched applicants by number or ranks is more informative. I feel that the curve they fitted to the data may hide how safe you actually are when you hit 15 IIs. For those with 15 or more IIs last year (a relatively comparible year in terms of number of applicants), only 2 did not match. &lt; pg. 146 for reference &lt; wow that's a lot of people who go on 16+ interviews &lt; guess thats where the "80/20" rule comes from that someone else mentioned &lt; pretty crazy, no wonder programs try (seemingly unsuccessfully) to avoid interviewing all the same applicants &lt; Yeah, this chart is much more telling than the curved one. I feel less safe with 11-13 than I did before &lt; honestly my biggest takeaway from this is you can match with 1 interview &lt; yeah, best thing you can in that case is to give your all on the interview.</t>
  </si>
  <si>
    <t>&lt; among the 166 applicants who went on 13+ interviews, only 6 did not match. &lt; interview fatigue is real, scheduling conflicts are real, and also consideration for other applicants is real, just trying to figure out when its safe personally to drop interviews &lt; for sure! thank you for being considerate of others. I will say that, in my opinion, i think dropping with shorter notice is probably more okay this cycle given the ease of another applicant being able to pick up the spot. Programs would obviously disagree. &lt; Concensus seems to be &gt;2 weeks preferable, &gt;1 week managable, &lt; few days poor manners. &lt; is that how it's historically been considered? With virtual interviews, even if I was given a few days' notice that a program I'm on the waitlist for has an open spot, I would happily jump on the opportunity. &lt; yeah true, thought that was kinda funny since slots automatically filled by waitlist. Just what I've been advised. I think perhaps because PCs send interview information (e.g., zoom link) sometimes a week or so in advance. Also, was watching the PCs working hard to shuffle people to breakout rooms and all this stuff takes preparation. &lt; shoutout to the 3 people who matched with 1 interview &lt; 60% odds with 1 interview is hilarious &lt; if we're letting the 2 people with 16+ interviews who didnt match to influence our "number needed to drop interviews" calculation, we should be giving these 3 stellar people equal weight &lt; i want an AMA from these legends. also, 50-50 odds of matching at 4 IIs doesn't seem too bad tbh &lt; the real trick is to get 15 IIs and decline any more that come in after that so you have a 100% chance of matching #stats &lt; LOL +1 &lt; or you could get 9 and just try not to be THAT guy/gal haha</t>
  </si>
  <si>
    <t>Is there a difference between the "Jackson Memorial Hospital/Jackson Health System Program" and the "Jackson Memorial Hospital/University of Miami" program? They are listed separately on the IV dates tab, but I'm pretty sure they are just the one program? &gt;same</t>
  </si>
  <si>
    <t>&lt; there is not, good catch. Possible that the program added the latter when putting in program dates, but the way it's listed would suggest that the dates for the T32 research track and the normal 5-year track are the same.</t>
  </si>
  <si>
    <t>Anyone know if applications to Iowa research track still being processesed? &gt; did anyone who applied to the research track get an II, waitlist, or rejection? &gt; haven't heard anything +4 &gt; Okay, sounds like it wasn't processed yet then.</t>
  </si>
  <si>
    <t>At this point do you guys think programs are interviewing more applicants than previous years? &lt; In the AAO interview session, a good number of panelists said they increased theirs by a bit, while the other panelists said they kept it the same. &lt; Funnily, on the gen surg side, wake forrest sent invites to 250 applicants haha&lt; damn</t>
  </si>
  <si>
    <t>Hey team. My mental and emotional health has totally nose dived this past week. I'm signing off otomatch and slack. Participating here really will not change anything, and is clearly not helping (at least for me). I leave you with this: "Comparison is the thief of joy." ~Theodore Roosevelt &lt; stay sane people &lt;3</t>
  </si>
  <si>
    <t>Not religious at all but I always liked this quote:
God, grant me the serenity to accept the things I cannot change,
courage to change the things I can,
and wisdom to know the difference &lt; Flashpoint Paradox</t>
  </si>
  <si>
    <t>At this point do you guys think programs are interviewing more applicants than previous years? &gt; My home program is interviewing the same number but that's the only data point I have +1 &gt; home PD said they are interviewing more</t>
  </si>
  <si>
    <t xml:space="preserve">we are interviewing the same amount overall, but have more applicants from our home institution so probably a few less than other years </t>
  </si>
  <si>
    <t>Anyone else working on a back-up plan for if/when I go unmatched? Things are looking hella sketch with 1 II over here. &lt; can you ask your PD to make some calls? &lt; not OP, but not sure if this would help if i dont have a home program</t>
  </si>
  <si>
    <t>&lt;yeah would love to hear some ideas i dont even know what options to start thinking about &lt; My plan was to start trying to get mentors to advocate on my behalf around this time if not enough II. Knew it was going to be a consolidated timeline due to apps going out 1 month later then usual and the window of oppurtunity was more narrow.</t>
  </si>
  <si>
    <t>hey all, I’m an EM applicant this year but currently rotating on a 2 week ENT rotation in the midwest/chicago region. Worked with an attending today and we got to talking about the interview process. He was pretty open with me about the whole thing, probably because I’m not ENT. I’ve got a couple classmates applying ENT who’ve been stressed out about the cycle so just wanted to pass on the info to you all and thought this might help. His insights: 1) program director gave 20 apps to each interviewer of which they would pick 3-5 to potentially interview and 3-5 alternates. PD reviews these and decides to interview from there 2) program step 1 cut off was 240 3) they didnt care as much about research, placed more emphasis on letters/personal statement 4) he mentioned one applicant who wrote about wrestling experience and how the applicant stood out because he wrote that he hoped that he could help prevent cauliflower ear in “her future” and that it was refreshing to see an applicant talk about potentially female wrestlers instead of the standard male gaze. Still didnt put him in the interview pile lol 5) 1st and 2nd year grades didnt matter unless you were from a school that gave out grades in which case if you had a B or C you weren’t going to be interviewed. 6) he said they were much more interested in trying to find out if the person would be cool, teachable, and preferably surgically proficient but he didnt say how he’d evaluate that last point &lt; seriously, you guys are giving otolaryngology applicants a bad name. this person's just trying to help give us some transparency, which, if I'm not mistaken, is what everyone has been asking for this whole process. if you don't find the info useful, move on. &lt; how is the information provided useful and/or actionable? everyone has already applied and can no longer change their application. So it takes strong scores, strong letters, a good story, being a normal person with a surgical proficiency - no kidding.&lt;how do programs evaluate 'surgical proficiency'? &lt; lol 240 cutoff okay &lt; kinda wild how your application can just end up in the hands of a random attending who may or may not vibe with your app; always thought everything goes through the PD, but i guess it's near impossible for them to go through 400+ apps &lt; re: surgical proficiency - many of my subI evals commented on surgical proficiency &amp; teachability in the OR, others might have similar &lt; yup, one of my letter writers specifically mentioned he commented on surgical proficiency. if you're an MS4 and can't throw knots or handle instruments halfway decently, that's a red flag for a surgical specialty</t>
  </si>
  <si>
    <t xml:space="preserve">Thanks dude/dudette. cool peek behind the veil. +4 &lt;seriously, appreciate it +2 &lt; also much appreciated, we usually don't get any insight into the process so even knowing the way interviews are chosen is really eye opening. thank you!&lt; just curious what you meant by if you got a "b" in anypreclerkship you wouldn't be interviewed"  are you saying any HP meant automatic no interview? That's such an insanely high standard </t>
  </si>
  <si>
    <t>for the record, downstate still happening lol, got email after 10pm EST</t>
  </si>
  <si>
    <t>oh goodness, props to the PC</t>
  </si>
  <si>
    <t>OHSU II via phone call &lt; signal? ties? + 3 signalled &lt; strong geographic ties +1 &lt; did you get assigned a specific date or get to choose?&lt;also could those receiving calls indicate if they're west coast or east? Perhaps they are only calling westerners today given the time &lt; sigh &lt; i' m on east coast &lt; still going out? &lt; I'm West coast and got it about an hour and a half ago.&lt; i'm guessing they will have multiple ppl calling and last night was just one person. i expect a trickle in the next few days!</t>
  </si>
  <si>
    <t>omg lol...idec about this interview but i'm excited by how lit the experience of getting a phone invite could be &lt; 5:45pm west coast time on a Friday? a bit late, no? &lt; still earlier than hopkins &lt; all the invites i've gotten from the west coast so far have been after hours even by pacific time &lt; look out for that 503 area code y'all ;) &lt; i'm about to get my first spam call from oregon ever, i can just feel it &lt; if it's spam just ignore it, trust me</t>
  </si>
  <si>
    <t>I'm delusional and convinced myself downstate is still emailing &lt; same but for duke +1&lt; same but for like anywhere +1</t>
  </si>
  <si>
    <t>yeah still hoping duke has some IIs left to go, really kicking myself for not signaling them +1</t>
  </si>
  <si>
    <t>JFC i did not imagine how painful this process was going to be...+100000</t>
  </si>
  <si>
    <t xml:space="preserve">So, are we just gonna get a huge turkey drop of IIs next week?? What's the dealio. Feels like such a slow trickle. Extremely painful +1,000,000 &lt; years of therapy needed&lt;Honestly, hard to explain how shitty these last 2 weeks have been. It feels like despite trying to do everything right, something about this year invalidates all of it. Absolutely crushing. &lt; Hey, if it's any solace, know that you're not alone. </t>
  </si>
  <si>
    <t>next years chart should have number of contiguous ranks past home school rank, and i bet the curve would be shifted to the left &lt; agreed. i think so many people will match home that the total number of interviews will be irrelevant &lt; I feel like programs are going to SOAP hard this year &lt; Unfortunately, i think the hardship comes with the sheer number of applicants this year. All seats will likely go filled.&lt; if you're being chased by a bear you'll be fine as long as you're not the slowest. likewise you'll match if you're not in the bottom 40% &lt; This home program bias is the reason why people will do 20+ interviews if they can, since every non-home interview is now worth less. &lt; I think we're gonna see that number of interviews won't matter as much this year with people matching at home. Everyone (including myself) want more interviews to feel safe, but what will matter for most poeple is how much your home program likes you, not if you reach 11+ interviews &lt; Most home programs will not have enough spots to accomodate all their students, so at least 50% of matches will still be to non-home programs. And with the sheer number of applicants, I can see mid-lower tier programs trying to punch above their weight, since they know all spots will go filled. &lt; Program leadership at my institution have a committment to having a diverse resident group representing different institutions. Agree with them that it makes for a more robust program. Doesn't seem like there will be any more spots allocated to home students than usual at least for us.</t>
  </si>
  <si>
    <t>wow guys, why don't you just feed us anxiety by the spoonfull (referring to below's chat) &lt; yeah this cycle has already been TPN-ing me anxiety, I don't need any more PO intake &lt; lol +1 &lt; went for an hour long walk with a dog and an audiobook, glad I missed this while it was firing up!&lt;what audiobook? I need suggestions &lt; Fellowship of the ring, highly recommend &lt; are you listening to version with the sound effects?</t>
  </si>
  <si>
    <r>
      <rPr>
        <rFont val="Arial"/>
        <color rgb="FF000000"/>
      </rPr>
      <t xml:space="preserve">as a kind reminder, those with many interviews - please drop the ones that you realistically have no intention of ranking. many of us would benefit. &gt; Especially at these lower tier programs that many of realistically are aiming for &lt; +1 &lt; what's a good number to reach before dropping interviews? &lt;11 in previous years gets you a 90+ chance of matching..&lt;what gets you 100?&lt; i've been told to go on more this year since programs are more likely to rank home students highly. is there truth to this or is it just a toxic narrative? &lt; I dont think there is a number were you're absolutely safe. The average number of ranks for those who matched was 14 previously, but I heard anecdotes of people with a good number who don't match.&lt;  i saw someone on texas star with 22 who didn't match &lt; Ok guys seriously please do not hoard 22 interviews &lt; what is to say people won't, there is no cap and people have not matched with good numbers. I've heard of people with 14+ II, AOA and 250+ that did not match. I don't think you can fault people for being cautious. Unless you are really confident about matching (which I certainly am not after seeing this cycle unfold), I can't fault people for going on more interviews this year. &lt; AOA status and step scores are not everything &lt; very true, which is even a stronger argument for going on more interviews to increasing your chances. &lt; there's a reason people with those numbers don't match... socially unaware, awkward, just putting off bad vibes, etc &lt; I agree that in some cases, yes, this may be true. But I personally know of individuals with the stats mentioned above that are phenomenal human beings and great personal skills that just didn't match. It happens, especially in a competitive match like oto. &lt; Aight guys, if you honest to God don't think it makes sense for a guy with 20+ interviews to maybe drop a few in order to help their fellow applicant idk what to tell you. That weird 1% candidate who doesn't match is not a good enough argument +2 &lt; agree! &lt; Unfortunately, because of the nature of this year, I think all seats will match perfectly fine. Its just the sheer number of applicants. &lt; I am not sure if the bump in this year's applicants reflects an increase in "qualified" applicants. Some might have been peripherally doing ENT things or didn't have strong stats or whatever other reason for not as strong of an app but decided to throw their hat into the ring because of the feasibility of dual applying this year. I would like to know the changes to the average matched and unmatched applicants stats this year. &lt; I don't buy this argument, at least not to any significant extent. This isn't IM, how does one "throw their hat" into ENT? You need 3 ENT letters, which are harder to get than 3 IM letters. It's not a core clerkship, so you have to go out of your way to ask for it for 3rd year, and then do a sub-I (or just do a Sub-I). Everyone knows research is important in ENT, and you AT LEAST need something in the works, if not any pubs. I mean I guess someone without research could just trhow their hat into the ring, but it seems unbelievable&lt; first of all no number of IIs will get you 100% chance of matching, people who have more than 16 interviews and dont match means that something happened during their interviews that made programs either not rank them or rank them much lower than other applicants. it means theres a problem with their fit into the program. &lt; i'm someone who threw my hat in the ring this year because i thought with the pandemic less ppl would apply. i was obviously wrong &lt; I stand corrected! Could be the reason then. &lt; You didn't need 3 ENT letters (https://cdn.ymaws.com/suo-aado.org/resource/resmgr/covid-19/suo-aado-opdo_away_rotation_.pdf)&lt; i did my ent rotation early in my third year and loved it. was able to get enough letters but didn't have any research. i still applied because i figured most MS3's had their third year cut short and didn't even get to do ent so i thought i'd be fine&lt; </t>
    </r>
    <r>
      <rPr>
        <rFont val="Arial"/>
        <b/>
        <color rgb="FF000000"/>
      </rPr>
      <t>This whole conversation is so toxic. everyone just worry about yourselves and hope for the best for your future colleagues. take a sip of wine and watch the queens gambit, you dont get IIs on here anyway. &lt; to those that may have decided later than others - you deserve to be here! Really all of us are just throwing our hats up in the air and hoping they land somewhere. Best of luck to all of us! : )</t>
    </r>
  </si>
  <si>
    <r>
      <rPr>
        <rFont val="Arial"/>
        <color rgb="FF000000"/>
      </rPr>
      <t xml:space="preserve">ive seen this but i want to know how far down your rank list you have to go, not how many interviews total &lt; we should collect this data in some attempt to help out next year's applicants. i haven't heard of this data being out there. &lt; its available on the Match website "Charting Outcomes in the 2020 Match" </t>
    </r>
    <r>
      <rPr>
        <rFont val="Arial"/>
        <color rgb="FF000000"/>
        <u/>
      </rPr>
      <t>https://www.nrmp.org/main-residency-match-data/</t>
    </r>
    <r>
      <rPr>
        <rFont val="Arial"/>
        <color rgb="FF000000"/>
      </rPr>
      <t xml:space="preserve"> &lt; i looked through that, i couldnt find anything about how far down their list people go &lt; confused by your question. this graph shows the number of ranked programs on a list, not total number of interviews &lt; it doesnt say anything about what number on their rank list they ended up matching at, it could be 1 or 20 or anything in between &lt; That is individual, but this shows that there are a number of people (&lt;5%) who rank 15+ programs and don't match anywhere so obviously they fell lower than # 15 &lt; it looks like a model fit curve and i wish the actual data was available. its hard to drop interviews when you could get 20 interviews, cancel 5 for the common good, and then end up not matching&lt;exactly &lt; if i knew i wouldnt drop below my home program on my list, i would easily cancel 5 interviews right now &lt; agreed &lt; this curve also gives 0 information on predictive power of the model</t>
    </r>
  </si>
  <si>
    <t>What does it mean when you haven't heard from two programs where they've sent alternate lists and rejections? &gt; For me I assume those are rejections &gt;same, I feel like they end up rejecting hundreds of people, it's easy to miss some people in the email list &gt; personally I think it's that they are still combing through apps still. I didn't hear from WashU in their first round of rejections and invites, but then the next week I got a waitlist invite.</t>
  </si>
  <si>
    <t>someone on slack reported SUNY downstate II , personalized email &lt; +4</t>
  </si>
  <si>
    <t>the personalized emails always give me hope &lt; this one is almost certainly going out one-by-one based on when i saw this and when I got the II&lt;this seems like the SLOWEST trickle &lt; What times did these go out? Prob safe to think they're trying to get these out by 5 est &lt; why am I so invested in this, I didn't even apply here lmfao &lt; I got it around 3:30 est &lt; dang nothing and signaled :/ &lt; Just got an II around 4:20 pm est, no signal &lt; didn't apply, got an interview &lt; Bruh I almost had an aneurysm reading that&lt; people still getting this? &lt;curious too &lt; got email 5:20 pm so yes&lt;just got one 5:40 &lt;--I just got an email at 6:30 pm for a II</t>
  </si>
  <si>
    <t>When will we hear from Vanderbilt?! I have so much completley unwarrented optomism haha</t>
  </si>
  <si>
    <t>&lt; Same, I keep hoping that places I got into for med school will give me IIs but so far I'm 0/4 +1&lt; vandy took a lot of virtual away rotators this year &lt; Vandy hasn’t extended invites yet tho?</t>
  </si>
  <si>
    <t xml:space="preserve">what are the BID interview dates?&lt;I think they're doing them twice per day 😂 &lt; omg +2 &lt;underrated comment </t>
  </si>
  <si>
    <t>&lt; 12/21, 1/8, and 1/22</t>
  </si>
  <si>
    <t>so is that it for today? &lt; i think we're done. its almost end of business day on a friday &lt; It's noon on the west coast. It's not over until 9pm EST!</t>
  </si>
  <si>
    <t>&lt; famous last words..&lt;SUNY downstate from slack</t>
  </si>
  <si>
    <t xml:space="preserve">when will the last II of the season come out/when can i stop being tied to my phone? </t>
  </si>
  <si>
    <t>technically nov 30th, but waitlist movement can happen anytime right? &lt; UVA sends out as late as Dec 15  &lt; its not over until the fat lady sings and apparently here the fat lady is UVA</t>
  </si>
  <si>
    <t>Before you leave the hosptal is always too early. ;)</t>
  </si>
  <si>
    <t>It's been slow for a friday?&lt; west coast PC's finishing up with brunch around this time, i expect some II's to roll out soon &lt; ah yes, the post-brunch phenomenon &lt; looks like OHSU waited until after dessert</t>
  </si>
  <si>
    <t>How early is too early to start drinking&lt; never too early &lt; Depends on how much alcohol you have in your home. Nothing worse than starting and then running out &lt; scheduling zoom meetings helps me remember that its always 6 pm somewhere &lt; im all about that day buzz &lt; I have enough alcohol in this house to take out a group of frat bros so running out isn't a concern &lt; Drizly Promo Code: "Hello"</t>
  </si>
  <si>
    <t>There's hope for waitlist people, just got off Ohio waitist! &lt;good for you that's amazing! &lt;So do these waitlists have an internal ranking where people are contacted one by one?</t>
  </si>
  <si>
    <r>
      <t xml:space="preserve">wow! congrats +4 &lt; omg love that for you David! +1&lt; congrats David!&lt;lmao how do we know it's david +2 &lt; </t>
    </r>
    <r>
      <rPr>
        <rFont val="Arial"/>
        <i/>
        <color rgb="FF000000"/>
      </rPr>
      <t>ew david</t>
    </r>
    <r>
      <rPr>
        <rFont val="Arial"/>
        <color rgb="FF000000"/>
      </rPr>
      <t xml:space="preserve"> &lt; Oh, my god&lt;who is david &lt; the newest ohio interviewee +1 &lt; Just schitty jokes ;) +4 &lt; you are living an exciting new chapter in the book on tape of your life +1 &lt; sissy slaps david's shoulder in complete surprise*&lt;I wanna meet David &lt; I smoked with David! &lt; jealous &lt; love this journey for you!!! &lt;boop &lt; David we are gonna n eed an update after the interview, club wait list is rooting for you</t>
    </r>
  </si>
  <si>
    <t>Really because I have close to 40 and great step scores and Im not getting shit&lt; med school tier? &lt; I think more research is more indicative of earlier decision, more time to bond with faculty (-&gt; better LoRs), etc. People like me that decided in MS3 year are lucky to publish a couple of case reports by the time applications were due. I think ENT is an INSANELY competitive specialty and you have to excel in a lot of different areas to get IIs.&lt; i'm someone who barely got into med school, go to a mid tier public state school and have had imposter syndrome throughout. i did a research year at a top tier program and worked my ass off. i got over 10 first author pubs and letters from giants in the field. i have 6 II's from programs in doximity top 10 and i can only imagine it's due to research and letters. these programs would have scoffed at my med school application 4 years ago&lt; Congrats!! I hope you match well. &lt; thank you</t>
  </si>
  <si>
    <t>why is there such an undue weight on research? Most ENT's can't hold academic jobs. I understand that surgeons need to understand how to analyze research but I think 30 pubs with a goal kr becoming a community ent is pointless &lt; +1!!! &lt; call me a cynic but i think its because departments want free research labor and they want it to be good &lt;ding ding ding, you get the prize! academic ENTs run residencies and are judged (for promotion, not salary) on how many papers they put out per year.  part of your of in most departments is to pub at least one paper per year and put at least two faculty on the paper. &lt; whoop whoop i won! "your chances of achieving your dreams are directly proportional to the potential your labor presents to your employer" - marx, probably, talking about matching &lt; if your dreams are to make $$$, then yup. &lt; my dream's to match :') &lt;don'tgive up. it can happen. many of the smaller programs don't care so much about research</t>
  </si>
  <si>
    <t>&lt; because there's not a ton of community programs like gen surg or family med. most ent residency programs are academic or university affiliated &lt; Also, realistically, there are 330 spots. There aren't 1000. So what is a program supposed to judge poeple on with such a bottle neck. Research is big for that reason. I'm not saying it's good or bad, it's just realistic&lt; I get the bottle neck issue. What if I focused on significantly bettering my community with my extra time instead of research? There is no way to quantify that. &lt; extra community service can only make your app stronger!&lt;that's not true, it only comes into the picture if you have the " research" &lt;my point being we value things disproportionately. &lt; true true. i've been keeping an eye on otomatch since ms2 and specifically took a research year after ms3 because i saw how important number of pubs seems to be&lt; someone who busts their ass in ec's should be equally rewarded to someone who spends their time on research &lt; i think its cause research productivity correlates to how good of a resident you will be. its a tangible measurement of efficiency, dedication, follow through, critical thinking, etc &lt; or being at a top tier med school / having the ability to do a research year &lt; +1&lt; and having good PIs who push papers through instead of being bottlenecks &lt;ECs dont get your attending publicity. its a "good thing" but resident's dont get paid to do good things.  they get paid to take care of patients and write papers.  nothing preventing you from doing good and I hope you continue to do it, but its for your own sense of well being, not furthering your career.&lt; if you don't see the irony in that I can't help you +5  &lt; plenty of people who dont have research opportunities at their home schools figure out how to do it elsewhere&lt; no one is attacking research, just saying that there are other aspects of medicine that improve patient outcomes equally if not more &lt; I have 0 published abstracts or papers in ENT, and only a couple abstracts in a totally unrelated field. Still doing well II wise. I don't think research is a prereq at most places. With that said, not holding my breath for MEEI or Stanford. &lt; Student at a top20 school, plenty of ENT and non-ENT research, and what I think are good letters but who knows. Only 2 II at the moment. To say I'm heartbroken would be an understatement. What these PDs want is absolutely beyond me &lt; just wanna say that I feel you and that I wish you all the best, you are going to rock those interviews and they will love you &lt; Maybe the co-applicants from your school are sapping all of the interviews? &lt; definitely a thing. programs usually don't interview more than 2 ppl from the same med school</t>
  </si>
  <si>
    <t>Anyone know when MEE is sending out IIs&lt;The probability is that we're not getting it &lt; do you have any info or are you just guessing lol&lt;no just trolling haha &lt; *rolling my eyes &lt; their first date is 12/4 it has to be pretty soon &lt; 12/9**</t>
  </si>
  <si>
    <t>When is OHSU coming? Are they still calling?&lt;I don't think anyone's gotten a call &lt; i know when that hotline blings, it can only mean one thing &lt; I guess I mean, are they still using phone calls as way to communicate? And do we know when?&lt; not sure why we thought they were supposed to release on the 18th</t>
  </si>
  <si>
    <t>Iowa Rejection &lt; +16 &lt; One more for the collection +1&lt;got me all excited and shit &lt; did it mention anything about being an alternate? (i.e. was yesterday's alternate email an actual alternate email) &lt; no said straight up unable to interview you</t>
  </si>
  <si>
    <t>&lt;For real? Did I dodge it? 😬 &lt; i feel like most rejections go out in waves, ther'es probably a limit to how mnay people they can reject at once lol&lt; lol don't be a buzzkill &lt; yeah I learned not to keep my hopes up for this. My Wash U rejection came like an hour after everyone else's &lt;ok so I have heard nothing from WashU and don't know if I should reach out</t>
  </si>
  <si>
    <t>University of Colorado II, research track +2 &lt; clinical track +11 signaled +10&lt; are they sending out more or are the dates full? &lt; No way of knowing, we were just told to respond via email!&lt; star oto with CM? +1 &lt; didn't star oto, got II</t>
  </si>
  <si>
    <t>was this over eras or thalamus? &lt; research track was just one date, Jan 21&lt; It was respond via email. any chance they may be sending more? &lt; individually sent out/ personalized invitation +1? &lt; not personalized &lt;darn.</t>
  </si>
  <si>
    <t>anyone else think this BID program is a gem and will be top tier in a few short years?</t>
  </si>
  <si>
    <t>Is it worth it to highly rank a program based on a belief that it will someday be a top tier program? &lt; if you like the program and would be happy there, go for it! if not, dont do it just for rankings &lt; for sure, rankings aren't everything. I think they will be ranked well due to the environment they are building there and their plans &lt; at the end of the day there are 4 better established oto programs in boston +2 &lt; so how woud you rank Boston U vs Beth Israel? &lt; id take a chance on beth israel if i like their interview day &lt; Boston only has 3 other oto programs - MEEI, Tufts, and BU unless I'm missing something right? &lt; UMASS &lt; Umass is in Worcester, which is 1 hr away and also doesn't have a program</t>
  </si>
  <si>
    <t>Personally, attending all those virtual information sessions did not affect II lollll +4 &lt; i attended the sessions and i sent them an loi and got no response to the loi and didnt get an II, and im a solid applicant for them. IDK what they looked at to send out the IIs</t>
  </si>
  <si>
    <t>in hindsight I wasted WAY too much time going to those things. should have used those dozens of hours cranking out research or enjoying my life smh +2</t>
  </si>
  <si>
    <t>How are you guys going to evaluate programs like Beth Israel that are new this year?</t>
  </si>
  <si>
    <t>I mean its Harvarrd so its a much safer bet due to its probable association with MEEI, its program specific +1 &lt; i am looking at it like a top program bc it will be &lt; would you say the same of cedar-sinai? &lt; i dont think you can assume a brand new program will be good because of its academic affiliation. only time will tell how they treat their residents, the operative experience, mentorship, outcomes from graduates &lt; the Beth Israel program doesn't have an association with MEEI other than both being in the same Harvard department &lt; from the info I've gathered from them, they are poised to be a fantastic training program. Very early operative experience (multiple APPs covering floors), favorable call schedule, big name attendings with many connections, tons of research opportunities&lt; i would rather go to an established mid tier program than beth israel personally</t>
  </si>
  <si>
    <t>anyone invertivewing at Baylor, cleveland or syracuse+1 today?  
what were the interviews like?  No specific questions...just general impressionson this whole virtual interview stuff.&lt; there is an interview impressions tab for this</t>
  </si>
  <si>
    <t>think we're done for the day? &lt; wow, it's a SLOW DAY TODAY&lt; i like the reverse psychology &lt; what if we're actually done tho &lt; if this is the end of the week i'm gonna cry</t>
  </si>
  <si>
    <t>&lt; every day is a slow day if you're me &lt; i'm a little sad i'm applying to such a competitive specialty, all of my IM friends have a bunch of interviews at MGH, UCSF, Stanford, etc with lower scores, less research, etc :'( +1000 &lt; its so hard to talk to my medicine friends about interviews +4 &lt; I switched from IM to ENT during third year, thinking about a different world in which I'd be interviewing at a bunch of top 20 programs instead of worrying about if I'll even match 🤗 &lt; I feel the same way! Change from anes to ENT, my friends are interviewing at top places haha hard to imagine that now</t>
  </si>
  <si>
    <t>Beth Israel WL +2</t>
  </si>
  <si>
    <t>beth israel silence +3 &lt; XD &lt; signaled and silence ( I have wasted all 5 of my signals +1) &lt; hello darkness my old friend, I've come to talk to you again... &lt; henlo &lt; hello, this is darkness, please stop calling &lt; Jeez 0/5? &lt; my line's free bc ohsu is def not calling &lt; did you signal only top 5 programs :O &lt; No i'm just not a strong applicant.</t>
  </si>
  <si>
    <t>beth israel thtalamus +2, signaled &lt; II, not signaled +3&lt; does anyone know anything about this program? &lt; relatively new program i think (only one class of residents on their website) &lt; 2 residents per year, have 8 attendings (2 H&amp;N, 1 otologist, 1 rhinologist, 2 laryngologists, 1 generalist/sleep, 1 FPRS) and peds attendings at Boston Children's, really early surgical experience starting intern year because there are no senior residents</t>
  </si>
  <si>
    <t>Any slots left on thalamus?  &lt; 5 spots left but i imagine the II already went out&lt; my first time on thalamus, damn yall get there fast lol</t>
  </si>
  <si>
    <t>Duke II, both clinical and research +5; signaled clinical track+1 &lt; email or phone call?  &lt; apparently via ERAS &lt; non-signaled, non-regional II &lt; duke doesnt give a shit about signals</t>
  </si>
  <si>
    <t>&lt;&lt; -2 &lt; it's crazy, i must have put a typo in my email or something &lt; anyone without a signal get an II&lt; i did +3&lt; signed up on eras scheduler but it also says to reply to the email?" &lt; does it look like there are still spots left?&lt; yes. spots still left on 1/8 and 1/9 &lt; pls duke i love you long time &lt; still spots?? &lt; yes &lt; maybe they'll send out another wave of invites? &lt; Seems likely - still open spots on scheduler &lt; they may have sent IIs to people interviewing rn though &lt; are there still open spots?? &lt; yes as of 7pm EST</t>
  </si>
  <si>
    <t xml:space="preserve">Any news on OHSU? Signalled and sitting by my phone... &lt; Same! Of course now is the time I start getting a million calls from unknown area codes "looking for the vehicle owner..." &lt; also signaled &lt; is jefferson done sending out interviews? &lt;I got a jeff interview, honestly I can't tell how many dates/spots are available still, sorry &lt; OP, got the call! :D </t>
  </si>
  <si>
    <t>&lt; missing the phone call doesn't mean you lose the II though, right? I can't imagine they only give you 1 shot to pick up &lt; 1 shot, 1 opportunity to seize everything u ever wanted &lt; MOM'S SPAGHETTI &lt; i am not throwin away, my shot &lt; DO NOT MISS YOUR CHANCE TO BLOW &lt; this opportunity comes once in a lifetime &lt; yo &lt; 1 shot for duke 1 shot for BI &lt; 2 shots will make both of your arms spaghetti. risky move &lt;check your VM...if they left a message call back. &lt; my only VM is for a guy named Derick who apparently hasn't been paying his car insurance :(</t>
  </si>
  <si>
    <t xml:space="preserve">Maybe if i say "slow morning" earlier today, then II will come out earlier &lt; Slow week &lt; my spaced intervals i spend away from my computer have slowly been increasing throughout the week &lt; i finally feel comfortable stepping away to go pee. </t>
  </si>
  <si>
    <t>&lt; smh as soon as you say this duke and beth israel release IIs&lt; OP, I manifested this &lt; next time please use your powerful stream to get me an II</t>
  </si>
  <si>
    <t>when friends ask how the cycle is going and I say it's been a slow week but really it's just been slow for me plenty of programs are sending things to other people hahaha...ha  &lt; lol too relatable</t>
  </si>
  <si>
    <t>how do we submit our rank list? is this through eras? &lt;nrmp &lt; follow-up, if we have interviews for both clinical and research tracks, do those count as 2 distinctive ranks? &lt; yes, you rank them separately&lt; even for michigan? &lt; yes, they are two separate NRMP Program Codes. When you complete your ranklist you can rank them however you want</t>
  </si>
  <si>
    <t>Just got an email from Iowa about being added to alternate list +8&lt;did they reject anyone, or is this a soft reject? &lt;also curious about this&lt; i always assume rejection if ppl got invites and i don't hear anything&lt;so everyone got the alternate option? &lt;I got nothing, so alternate list must be real &lt; I got a "we are unable to offer you an interview" rejection email</t>
  </si>
  <si>
    <t>Just got an email from Iowa about being added to alternate list +8&lt;did they reject anyone, or is this a soft reject? &lt;also curious about this&lt; i always assume rejection if ppl got invites and i don't hear anything&lt;so everyone got the alternate option? &lt;I got nothing, so alternate list must be real</t>
  </si>
  <si>
    <t>how many ppl do we think usf interviewed today? seemed like there were at least 3 groups of 10 of us &lt; there were 9 in the first group</t>
  </si>
  <si>
    <t>can anyone trade? i got 1/9 (added to interview swap tab too) and would love 12/8 or 12/12 &lt; how does one actually trade? like do you just email the PC at the same time? &lt; i put my celly on the swap tab so hopefully could 
coordinate an email to the PC with the trade-person CC'd&lt; I can trade. Would rather have 1/9 than 12/8&lt; I'm looking for someone to trade my 12/12 date! My number is in the interview swap tab</t>
  </si>
  <si>
    <t xml:space="preserve">Iowa II via ERAS, no signal/nonpersonalized w preassigned date &lt; +5&lt; did yall respond in eras or via email? &lt; Via ERAS.&lt; thanks! &lt; both clinical and research tracks? &lt; I applied clinical and got clinical+5 &lt; anyone get research track? </t>
  </si>
  <si>
    <t>no signal, no II, no happiness +1 &lt; SIgnaled, no II.  Knew this one was a long shot  &lt; if they're going date by date, they've only sent out 1/4 of their invites &lt; I like the way you talk &lt; Sorry but I got a later date :/ &lt; ouch&lt; they gave me one date lol i guess when you're iowa you can get away with that &lt; what date did everyone get?&lt; 12/8 &lt; did anyone get something different than 12/8? &lt; 11/30 +1 &lt; 1/9&lt; I just got mine now for 1/9, so probably sending it out by day! &lt;Sorry, I got an interview with no ties, and I honestly just randomly applied. Is Iowa really good or something?&lt;a top 10 program !! &lt;Interesting, damn, I had no idea haha &lt; omg randomly applied to Iowa I'm ded &lt;Honestly, I just wanted to be an ENT, didn't really give 2 fucks about rankings haha+2</t>
  </si>
  <si>
    <t>Rutgers II, signaled via ERAS &lt; :( &lt; getting rejected by second wave hurts more &lt; third wave's the charm :^) &lt; what does it mean if you havent heard anything &lt; they think you smell &lt; howd they know</t>
  </si>
  <si>
    <t>There are also a bunch of programs that said they'd release "mid-November" which the 20th might mark the end of &lt; where is Iowa?? their first IV is in like a week &lt; let us not forget the 9pm "afternoon" invite release yesterday, if that tells us when "mid-November" ends &lt; wake me up...when mid-november ends...</t>
  </si>
  <si>
    <t xml:space="preserve">Why is Friday a "big day"? What else is coming out tomorrow aside from Duke? &lt; i think it's just an observation that programs usually like to release interviews on Monday and Friday, there could very well be nothing </t>
  </si>
  <si>
    <t>Couples match here. Is there any point emailing a program if my partner has an interview and really likes the program, but they told me they can't offer me an interview at this time? &lt; Im also couples matching but No, I think if a program has sent a hard rejection its a lost cause. &lt; I mean what's the worst that could happen, they reject you twice? &lt; I guess not, it just seems like wasted effort because often times they have 0 interview spaces and a full waitllist if you've already received a hard rejection</t>
  </si>
  <si>
    <t>&lt;&lt; I would personally have your SO contact the program from their end for advice since they already have an in &lt; this has worked for me twice &lt;&lt; Are you people couples matching getting a decent number of similiar interviews? &lt; We are at least getting some in bigger cities where there are programs closer together &lt; My SO is a top peds applicant so she's been able to get and prioritize interviews anywhere I have interviews</t>
  </si>
  <si>
    <t>Looking at the name and fame, people got personalized emails from USC's chair? What does it mean if you didn't get a personalized email? lol &lt; means you're DNR &lt; I think they're asking what does it mean if you got an invite email but it wasnt personalized &lt;realistically, it probably means nothing, and y'all are analyzing it too deeply</t>
  </si>
  <si>
    <t>same for me lol, i was thinking it's because their interview dates are coing up sooner than mine (jan)</t>
  </si>
  <si>
    <t>&lt;---- Otomatch FAQ</t>
  </si>
  <si>
    <r>
      <rPr>
        <rFont val="Arial"/>
        <color rgb="FF000000"/>
      </rPr>
      <t xml:space="preserve">Does anyone else feel like we may be running into the situation the authors describe in this paper? </t>
    </r>
    <r>
      <rPr>
        <rFont val="Arial"/>
        <color rgb="FF1155CC"/>
        <u/>
      </rPr>
      <t>https://www.ncbi.nlm.nih.gov/pmc/articles/PMC7489264/</t>
    </r>
    <r>
      <rPr>
        <rFont val="Arial"/>
        <color rgb="FF000000"/>
      </rPr>
      <t xml:space="preserve"> It seems like we are likely in the bottom right quadrant of the matrix. A few programs added interviews, but most kept numbers the same. While I like preference signalling, it doesn't do much to change the math behind the number of interviews offerred relative to the number of applicants. &lt; Are scenarios 2 and 4 even desirable? &lt; 2 and 4 are more equitable. You can debate whether that matters. &lt;It is an interesting paper, but its doesn't seem to change matches and the failure mode?  Would you rather get 3 interviews and know your chances of SOAP are high or 12 and be blind sided with having to SOAP. &lt;from a signal processing perspective interview caps increase the quantization noise in the system. where/if you match just becomes more random. increasing the # of interviews actually increases your sampling.  intuitively this makes the resident-program fit better, but its expensive for everyone. &lt; make$ $en$e why the aamc wont support caps &lt; Also I think 12 is a relatively low cap, I'd be fine with like 17. Well above the 90% match rate in a normal year but still doesn't allow students to hoard like 25 interviews including places they're not interested in &lt; i wish i had guidance on when to self-cap. i dont want to hoard, but i would kick myself in the butt if i dont match and voluntarily cancelled interviews. &lt; I feel like 17-18 is a good place to self-cap. the algorithm has shown that chances to match aren't much higher after 16. &lt; Agree, I don't think I will do more than 20, probably 17-18 if I can get that many. &lt; is it better to cancel a high tier place you don't care about or a low tier you don't particularly care for? &lt; cancel the one you care less about </t>
    </r>
  </si>
  <si>
    <t>&lt;--only inaccuracy is it should say "signaled +1, no signal +5"</t>
  </si>
  <si>
    <t>Kansas II email +1 (non-signal +3) &lt; Is this program good?&lt; top 20, PD and faculty are amazing! &lt; random but why is the logo KU if its university of kansas? do they not wanna do UK because someone will think theyre in europe? &lt; isn't UK university of kentucky &lt; university of colorado is "CU"...if you know, you know &lt; how many invites are going out today?&lt; so sad signaled! was really hoping for this one &lt; 2 of their dates are busy people might drop dont lose hope &lt; I think Kansas is a great program but calling it a 'Top 20' is a bit much. They are solid mid tier program. Putting them in the same rankings as the other Top 20s just isnt accurate. (Would love to be a resident there, but just being realistic)</t>
  </si>
  <si>
    <t>Anyone hear from OHSU? +2 did not hear, signaled &lt; did not hear, did not apply &lt; lol &lt; Did not hear, did not signal +1</t>
  </si>
  <si>
    <t>&lt;did they say they were announcing today? &lt; initially said it would be yesterday</t>
  </si>
  <si>
    <t xml:space="preserve">who deleted kansas interview notice below? can someone restore? </t>
  </si>
  <si>
    <t>Case Western Waitlist via ERAS +5 &lt; did anyone elses WL pdf have a title that had someone elses name on it? &lt; did anyone on this waitlist signal? +1 &lt; yeah mine had someone's name too &lt; mine was generic +1&lt; what do you think the likelihood of getting an interview off the waitlist is?</t>
  </si>
  <si>
    <t>I haven't gotten anything...i guess rejection must be coming +2</t>
  </si>
  <si>
    <t>w &lt; . . . &lt; warmest regards</t>
  </si>
  <si>
    <t>same &lt; what is happening to otomatch &lt;this is what happens when 90+ peope try to edit at once. &lt; should we try playing pokemon red next? &lt; or maybe the stock market and fund it with a twitch feed.</t>
  </si>
  <si>
    <t>anyone still playing runescape &lt; that's still a thing???&lt;wb among us &lt; catch me in the mining guild &lt; Im 100% down to play Runescape &lt; more of a redbeard person</t>
  </si>
  <si>
    <t>^ who pasted that cell over the II and signal data... &lt; gotchu fam</t>
  </si>
  <si>
    <t>off topic but has Jefferson filled interview spots?</t>
  </si>
  <si>
    <t>anyone still playing runescape &lt; that's still a thing???&lt;wb among us &lt; catch me in the mining guild &lt; Im 100% down to play Runescape &lt; wave: BUYING FULL ADDY 25k</t>
  </si>
  <si>
    <t>Indiana II +1 &lt; via thalamus &lt; signal? +1 &lt; no signal +7 &lt; is this first wave/second wave?  first time sending out IIs, not sure if they'll have another wave&lt; 4 spots left in january &lt; now 1 spot</t>
  </si>
  <si>
    <t>can you all please make sure you add an entire row rather than adding a single cell when editing this doc? the rows keep getting shifted and now all the convos are unpaired. thx</t>
  </si>
  <si>
    <t xml:space="preserve">Anyone know if the UC's send interviews in trickles, or if the ones that have sent already are already full? &lt; cincinnati? &lt; no cali schools &lt; It depends on the program. It looks like UCI trickled out interviews. </t>
  </si>
  <si>
    <t xml:space="preserve">Did anyone get ghosted by hopkins?? I never heard anything. Does that mean rejection? &lt; Yes. &lt; lol +1 &lt; *pats self on back it's ok friend* &lt; *pours self a glass of whiskey* &lt;+1 &lt; Why does this mean you think you got rejected? Are they done sending out II? Is it not possible you might not be in the second wave? &lt;second wave at hopkins? who's going to cancel that one? &lt; I didn't apply I was just asking to try and offer a glimmer of hope </t>
  </si>
  <si>
    <t>Yes I got ghosted too &lt; and as she sat there in front of her computer on that cold winter's night, she wondered, 'has my dating life simply been practice for this very moment?' &lt;lol, so true</t>
  </si>
  <si>
    <t>Is this the quietest morning to date? &lt; not if you consider all the belting of our newest, better rendition of Adele's Hello &lt; highlight of my week so far+1 &lt; that and the burrito comment fo sho +1 for the burrito&lt; I actually enjoyed the John 1 and John 2 comment &lt; Haha I'm glad my burrito comment lifted some of your spirits! Excited to meet/work with everybody if I (hopefully) match :) &lt; so much positivity, you seem like a beautiful soul. I hope I have the honor of working with you &lt; okay calm down lol &lt; I hope I have the honor of working with any of you, preferably in ENT and not the back-up specialty we have to SOAP into lol</t>
  </si>
  <si>
    <t>slow day today &lt; I really look forward to someone saying this every day...part of the daily routine before our crippling anxiety kicks in by the afternoon :)</t>
  </si>
  <si>
    <t>Based on yesterday, are there still dates that haven't been filled at TJ?</t>
  </si>
  <si>
    <t>Just dropped Yale interview scheduled for 12/4...hope one of you wonderful people gets it!</t>
  </si>
  <si>
    <t xml:space="preserve">&lt;3 </t>
  </si>
  <si>
    <t>Okay wait so if we have a smattering (like 4-7 interviews) of top (0-20), mid (20-?) and low tier but haven't heard anything this week like what's going on? &lt; most of the programs that released this week have been pretty high tier. Most of us wont hear from them &lt; Also ended up being pretty slow this week (thus far). Last week brought us to about 40% programs released, and we're still standing at around 50% &lt; half the programs havent even released and many schools that have still have spots. why are people freaking out??? &lt; I count around 41 MD programs left to do first round II. It would be kinda nice if whoever who knows how it works to create a tally for MD programs only. Noticed a lot of programs remaining are military and DO. &lt; I expect this to change by Tuesday. I don't see us getting to Thanksgiving without 80% of programs having come out.</t>
  </si>
  <si>
    <t>how does one determine these tiers we are talking about&lt; doximity &lt; what's the doximity cut-off between tiers? &lt; there isnt one, its arbitrary. &lt; total cop out &lt; everywhere above your personal favorite program is high tier, but over-rated, and everywhere below it is low tier lol (but on a genuine note - all of the programs are going to give us good training if we are willing to put in the work to train) &lt; every program is my favorite program</t>
  </si>
  <si>
    <t>Did Iowa come out yet? &lt; I can feel the rejection coming today&lt; +1 but honestly I'm not surprised I never saw myself as a top tier guy. Just will be happy to match somewhere &lt; Iowa has to be coming out soon right? they have an interview date scheduled for 11/30</t>
  </si>
  <si>
    <t>&lt;I'm in the same boat. Smattering of top tiers, the mid-tiers are ignoring me, and have low # of II+2 &lt; wait so what rank range is mid tier?&lt; same... I have only 5 II, but couple of top tiers and more than half of my applied programs are out  +1</t>
  </si>
  <si>
    <t>Has anybody from the midwest had any luck on the west coast without signals?&gt; 1 wait list&gt; Cedars Sinai II &lt; 3 so far but westcoast is "home" for me&lt;Yeah, I have a very specific app and it fit one of the West Coast schools perfectly.  &lt; what the heck is a "very specific" app response: dont worry about it&lt; i've gotten top tiers from east coast but absolutely zero love from the west coast &lt; same, gotten a bunch of great programs in the east but little in the midwest and nothing west coast &lt; I'm almost totally region locked to the midwest. The only top tiers I've gotten outside of the midwest were signals</t>
  </si>
  <si>
    <t>Thought I was a top tier guy, but apparently I'm not lol. I think there's a group of you who are a different breed &lt; I'm feeling this so hard too. But everyone I REALLLLLY think this year the number to match will be lower, even if just by 1 or 2 to like 10-11 interviews &lt; same, I came into this process delusionally confident and it has been so humbling haha &lt; Same. I think a lot of us are feeling that way. :( &lt; unfortunately for me, my whole department told me I am a competitive applicant at any program in the country. Wish I dual applied. smh +3</t>
  </si>
  <si>
    <t xml:space="preserve">I know its unfortunately too late for this, but I feel in the future otomatch should have a SEPARATE interview invite tab, where only interview invites are posted, and everything else should be in the chat  </t>
  </si>
  <si>
    <t>is there a statistic about how far down their rank list typical ENT applicants go? i feel like that curve wasn't that helpful because the type of person to get 20 interviews is probably not actually matching at #20 &lt; not that i know of, but anecdotally, i heard its about dumbell shaped, with a lot of people getting high on there list and others low. The explanation was something like the small size of the field and lots of overlap between places were people interview. &lt; yeah that makes sense. looks like about 100 people ranked 16+ programs last year &gt; 70% match to 3, 80% top 5</t>
  </si>
  <si>
    <t xml:space="preserve">&lt;thanks for the suggestion. just so i'm clear.  you are  saying a separate chat just for people to post invites and discussion about invites? i guess it would keep the chat from scrolling so fast durring announcement weeks. biggerproblems right nowseems tobe hitting the 100 user limit.  i gottasay,slack has  been helpful with taking some of the load to help with that. ---sam &lt; definitely, I guess its just hard with the current format to go back to interviews sent on previous days, the chat just gets so saturated &lt; I think slack or another media would be fine, just havent transitioned because mid-cycle and got used to otomatch &lt; i don't think a separate sheet would be that valuable, if you want to see invites sent on previous days you can look on the IV Dates tab and see what dates they were sent out, or just good old ctrl + F. also, a separate sheet would just add to the confusion of where to post things (here, there, or slack?) and i think things would get lost in the mix.&lt;+1 for Control - F </t>
  </si>
  <si>
    <t>When you know Friday is a big day and you're scared your roommate will miss an interview invite while youre in an interview &lt; +1 Fortunately, interview ends at 1245 PM. They just have to hold out for 3 hrs!&lt; nope, mine is 1-5 :/ &lt; :(( rush hour... oh well... have faith! I feel like I stressed out more watching my friends email over my own. feels terrible fudging someone elses stuff up.</t>
  </si>
  <si>
    <t>slack has a channel just for invites&lt; Slack trying so hard to be the one, you aint the one slack +1 &lt; maybe move chitchat to slack? &lt; yeah, but too many people prefer staying on here its tradition. I just think having one tab for only interviews to be posted is best, that way if you dont care for the chit chat you can just focus on the pertinent info ya know? &lt; HIGH YIELD ONLY, GUYS &lt; We could also have an entirely seperate spreadhseet for interviews. Could solve the 100 limit problem</t>
  </si>
  <si>
    <t>How much movement are people seeing on waitlists so far? Much at all? &lt; So far was on 5 waitlists. Just one moved.&lt; i expect a lot of movement next week when more programs come out with january interviews&lt; On 4 waitlists, no movement</t>
  </si>
  <si>
    <t>&lt; Friday is a big day? &lt; dont know, but mondays and fridays seemed busy</t>
  </si>
  <si>
    <t>Anyone still waiting on confirmation from Montefiore? Lol &lt; got mine yesterday, but seems like they are working on it so don't think you have to worry about it. I sent a single message through eras +1</t>
  </si>
  <si>
    <t xml:space="preserve">goodnight ohsu pls don't call me while I'm alseep &lt; hello, it's me, I was wondering if after all these years you'd like to meet... &lt; to go overrr, your application &lt; they say invites gonna roll in but i ain't seen 'em roll in. Hello?&lt; Can you hear me? I'm in california dreaming about an invite in the east &lt; Where i'll be happy, and freeeeee, Ive forgotten how it felt before these online meet and greets &lt; there's not much difference between us &lt; or is it just the miiilesssssss....HELLO FROM THE REJECT PIIIIIIIIIILEEEEEE&lt; i've clicked refresh a thousand timeesssssssss &lt; Let me tell you, I'm sorry for everything on my app, but when I caaaallll you never seem to respond. HELLO FROM THE REJECT PIIIIILLLEEEEEEE..... a least I can say that I've triiieeeeeed. &lt; to tell you how badly, I just want to match, it don't matter cause I'll stay, in the reject baaatchhhh
</t>
  </si>
  <si>
    <t>JHU is overrated, I smoked pot with Johnny Hopkins</t>
  </si>
  <si>
    <t>Hopkins +9 &lt; no signal +6&lt;signal+4 RSVPing to ERAS message means schedule in ERAS or are people messaging PC back?&lt; i just scheduled in eras&lt; dope dope cool cool &lt; I emailed and then realized there's a scheduler. She told me to use that. &lt;nice thx&lt; anyone signal and not get II?+2 &lt; Anyone not signal and not get an II +4 ??&lt; lol stop &lt; did you guys get hopkins and michigan, penn etc? wondering if the same people are getting the top places &lt; I can tell you I'm the same person that's not getting either +1 &lt; nope I got one and not the other&lt; i got both but was not expecting either &lt; got both &lt; got hopkins but not michigan, penn, or UCSF, was most hopeful for umich +1 &lt; got hopkins and penn not mich, WL UCSF, Ohio &lt; got UCSF, none of the others,&lt; all but ucsf and ohio state&lt; ask any pgy1 at a top 10 program and they will know all the other interns at top 10 programs. trust me&lt;how many interviews do people getting the top programs have in total? wondering if these are also the people getting 10+ interviews&lt; i'm sitting at 12. +2 &lt; same &lt; Oh yeah me too... &lt; I have 10+ but I don't have invites from top tiers, just mid and lower tiers. &lt; the nice thing about ent is you will get great training at most programs. "ranking" really doesn't matter that much &lt; one of the best surgeons i know trained at a "low tier" program. now he is a badass h&amp;n attending at a top 10 program. rankings literally don't mean anything. &lt; also depends on your goals too, programs like MEEI and Hopkins will give you a great shot at becoming a top tier academician, but they're definitely not known for training the best surgeons &lt; what is the rank cutoff between top and mid tier? &lt; what programs are known to create the best surgeons? The hopkins residency+H&amp;N grads I know are all excellent and considered the best surgeons in my region</t>
  </si>
  <si>
    <t>this is not a joke &lt; sigh+1 &lt; in eras scheduler!&lt; still dates available don't give up hope&lt;jeez they did that thing that everyone keeps doing where they forget my invite email +1 &lt; did these all come in at once or do we think there's a trickle?&lt; there's definitely still spots open on my eras scheduler. take that for what it's worth &lt; there might be some people who thought you need to reply to the message and forgot to check the invitation tab &lt; what time were invites received? &lt; 8:55 EST for me but it took a while for them to show up on scheduler. their twitter said they only sent out as many invites as there were spots. &lt; did they fill up? &lt; Yeah</t>
  </si>
  <si>
    <t>Watching Grey's Anatomy :) Highly recommend everyone just take a step back and do something to destress &lt; watching crap reality TV, tooootally mindless :) &lt; me and my gf have been watching 90 day fiance &lt; someone needs to make that gaming discord &lt; anyone else buy the new Call of Duty? My first CoD purchase in about a decade &lt; Warzone all day&lt;Im going to play video games for the first time in years &lt; I have been playing CoD 4 and thoroughly enjoying it &lt; cod 4? like the one from 2007? &lt; played some zombies today to keep sane, def helped &lt; anyone play melee? &lt; Oh man, I miss those Falcon punch days &lt; melee is the GOAT (I'm also the guy who posted about buying the new CoD, because no one to play melee with rn)</t>
  </si>
  <si>
    <t>&lt; I'd be down for League of Legends and/or Runesape &lt; Will among us enhance or worsen our relationships lol? &lt; "There are 10 Impostors applying to ENT"</t>
  </si>
  <si>
    <t>Dang people with 4 IIs already talking about backup plans??&lt; i thought four was a good number to be at right now as well...&lt; multiple people told me not to worry yet with 4 so everyone just try to hang in there!</t>
  </si>
  <si>
    <t>I sure hope so because I don't have a plan to make a backup plan 🤷🏿‍♂️ +3</t>
  </si>
  <si>
    <t>This is getting a little too hostile and toxic for me.+1 Just want to wish you all the best of luck before I go. I hope all your dreams come true.</t>
  </si>
  <si>
    <t>how the day started: we're gonna get OHSU, UCSD, and Hopkins!! how it's ending: we got UIC, Jeff, Penn, Texas Tech, Geisinger"</t>
  </si>
  <si>
    <t>yo can we calm down? good lord people watch an episode of gilmore girls or something +1 &lt; Schitt's creek +3</t>
  </si>
  <si>
    <t>&lt; gosh i really hope a lot of you aren't my co-interns. yall are CRAZY. ppl need to chill out</t>
  </si>
  <si>
    <t>Wait so are UCSD and OHSU coming out today though? &lt; get ready for that 11 pm OHSU phone call. I'm assuming it'll be a rejection phone call for me &lt; nah they had a power outage +3 &lt; california has officially broken away from the US and is now an island like Hawaii &lt; thats were its at honestly. Please create an ENT program in hawaii +3 &lt; they have one. it's military</t>
  </si>
  <si>
    <r>
      <rPr>
        <rFont val="Calibri"/>
        <color rgb="FF000000"/>
      </rPr>
      <t xml:space="preserve">Only 4:45pm on the west coast so maybe? Kinda doubting it though &lt; 8 mins until end of business hours but who's counting &lt; </t>
    </r>
    <r>
      <rPr>
        <rFont val="Calibri"/>
        <b/>
        <color rgb="FF000000"/>
      </rPr>
      <t xml:space="preserve">UCSD sneakily updated their release date:  11/23/2020, 9am Pacific, 12pm Eastern </t>
    </r>
    <r>
      <rPr>
        <rFont val="Calibri"/>
        <color rgb="FF000000"/>
      </rPr>
      <t xml:space="preserve"> &lt; OHSU still says today &lt; sneaky sneaky &lt; naughty naughty u sneaky sneaky haha but fr i think programs are overwhelmed by apps i'd cut my own power if i were a program to buy myself more time &lt; lol &lt; JHU conspiracy confirmed</t>
    </r>
  </si>
  <si>
    <r>
      <rPr>
        <rFont val="Calibri"/>
        <strike/>
        <color theme="1"/>
      </rPr>
      <t>kim</t>
    </r>
    <r>
      <rPr>
        <rFont val="Calibri"/>
        <color theme="1"/>
      </rPr>
      <t xml:space="preserve"> karenthere are people that are dying &lt; LOL + exactly &lt;yall with attitudes like this you dont deserve to get interview invites smdh</t>
    </r>
  </si>
  <si>
    <r>
      <t xml:space="preserve">What's worse? Saying you'll do something and not actually doing it, or not saying what you'll do &lt; they had a power outage, give 'em a break&lt; that's okay, but if you're gonna tweet out that you're doing it, also tweet out that there's a delay, say it'll be tomorrow idk +2 &lt; power was out for 15 minutes lol &lt; </t>
    </r>
    <r>
      <rPr>
        <rFont val="Calibri"/>
        <b/>
        <color theme="1"/>
      </rPr>
      <t xml:space="preserve">errybody take some deep breaths the world does not indeed revolve around the 100 people on otomatch. </t>
    </r>
    <r>
      <rPr>
        <rFont val="Calibri"/>
        <color theme="1"/>
      </rPr>
      <t>im glued to my computer too but it is what it is. &lt; all I'm saying is we are held to a very high standard of timeliness and staying true to our word throughout medical school. Why make all these excuses for an institution that likely would not make the same excuses for us if we were late on something? &lt; would you want an interviewer to hold you accountable for losing your power thus wifi during a zoom interview? &lt; no, but do I think they might? Yes. Losing power isn't the issue, not communicating is. If I lose power in an interview, I am excepted to pick up the phone and call and explain &lt; i'm sure they're trying but i am also 100% ok being less than top priority right nowi &lt; im not saying prioritize us and sit down and make decisions. I'm saying, PC can type a 1 sentence tweet saying there's a delay due to power outage, that's it. That's all it takes. ReLly not a lot to ask &lt; you guys are acting like getting interview invites out is a hard deadline, there is a window for a reason. They gave a date, but didn't stick to it exactly...but who cares. They'll send it out tomorrow or sometime in the next coming weeks. holy moly. who cares. &lt; I WOULD LIKE TO SPEAK TO THE MANAGER {{okay karen}} &lt; first of all, I'm black I'm not a Karen lol, second of all, yall acting like I'm saying they need to shut the hospital down and do nothing but focus on us. At the end of the day, they made a statement. If they can't follow through, the move is to say something. Period. &lt; i think we can have good faith that if they could, they would. also period.&lt; KAREN OMG &lt; period. period. period. comma. period. &lt; "karen is a state of mind" is in my top favorite thing i've ever heard +1 &lt; yeah but someone deleted it, I was so proud of that comment &lt; resurrect it &lt; karen is a state of mind, keep race out of it &lt; +6 BOOM &lt; ty kind soul &lt;3 &lt; supporting racism is a state of mind too. Lots of trump voters on here. &lt; karen is as karen does regardles of skin color &lt; just to close the loop here "But a predominant feature of the "Karen" stereotype is that they weaponise their relative privilege against people of colour - for example, when making police complaints against black people for minor or even - in numerous cases - fictitious infringements." https://www.bbc.com/news/world-53588201</t>
    </r>
  </si>
  <si>
    <r>
      <rPr>
        <rFont val="Calibri"/>
        <color rgb="FF000000"/>
      </rPr>
      <t>They're probably too busy taking care of patients during a power outage to tweet. &lt; lol that's why programs have a program coordinator? To coordinate these things &lt; The program coordinator is taking care of patients? &lt;bottom line is I'd rather have them get it right then do something haphazardly. I think it is best to be patient in these moments &lt; last I heard, computer and lights were out. Vents and vital machines were working. Only a quater of outlets had backup generator access. Pretty crazy day in hopkins. &lt; o shit! &lt; OP, did not know this information, I rescind my complaint &lt; why arent there more generators at this FINE institution &lt; because its baltimore lol &lt; are there even lights in baltimore? &lt; I do think a single tweet from the PC saying "Hey we have a power outage, will send out IIs in the coming day(s)" would have been the right move&lt;</t>
    </r>
    <r>
      <rPr>
        <rFont val="Calibri"/>
        <b/>
        <color rgb="FF000000"/>
      </rPr>
      <t xml:space="preserve"> y'all freaking out a lot about waiting an extra day to take the L</t>
    </r>
    <r>
      <rPr>
        <rFont val="Calibri"/>
        <color rgb="FF000000"/>
      </rPr>
      <t xml:space="preserve"> &lt; lmao I was annoyed but this made me laugh.  &lt; the person controlling the twitter, the person controlling when interviews get released, and the PC are probably 3 different people and 2/3 working MDs. it's really not that easy, karen. &lt; what is going on, otomatch be crazy &lt; lol, people are going nuts &lt; Um can anyone confirm there is a power outage at Hopkins? I asked my roommate who's fiance is at hopkins and she said power was out for less than a minute? &lt; why don't y'all move this to slack smh typing over each other like crazy</t>
    </r>
  </si>
  <si>
    <t>PUT ME OUT OF MY MISERY SWEET HOPPY &lt; "I used to smoke pot with Johnny Hopkins. It was me, Johnny Hopkins and Sloan Kettering and they were blazing that shit up everyday." - name the movie &lt; Step Brothers</t>
  </si>
  <si>
    <t>always cracks me up that the dad was a CI tycoon</t>
  </si>
  <si>
    <t>II at texas tech &gt; +2</t>
  </si>
  <si>
    <t>congrats :) &lt;you, I like you &lt; As shitty and cutthroat (ha) as this is, we're all in it together.+1 &lt; thats the mentality we need!</t>
  </si>
  <si>
    <t>Anyone else sitting at 1-2 interviews and panicking? Do we feel like there are still a lot of invites that have not been sent out? &lt; yep in full panic mode &lt; Realistically, the majority of the programs that have yet to send out II's are highly competitive, so that should definitly be considered. Nevertheless, try not to panic because that never helps :/ &lt; I'm giving myself til mid-december before panicking lol &lt; it's not over until UVA sends out their invites :^) &lt; Some are probably not seeing as many invites specifically because the remaining are competitive programs. Until these competitive places send out invites, the trickle down won't happen. &lt; +1! Didn't think about that! Gives me hope. &lt; trickle down economics folks! &lt; it works in real life, it'll also work for us...right? &lt; uhhhhhhhHHHHHHHHHH</t>
  </si>
  <si>
    <t>&lt; as someone with 4 IIs, I'm not in full panic mode yet, but I definitely have talked with my mentors about ways to strengthen my app/made contingency plans; I'm hoping we'll see some trickle from cluster dates this week and next, but this cycle is wierd, there's a lot more applicants than spots, and even those with a reasonable amount of interviews will likely feel anxious this year and hold onto more &lt; +1 &lt; FWIW the NMRP added a second round of SOAP because of this &lt; I don't think anyone has any idea what the reasonable number is this year, given more applicants, my applications, possibly more interviews by programs. &lt; What's the deal with this year? Why did so many more people apply?&lt; the gist of it is that because it's virtual interviewing, there's less limitations in interviews due to travel and cost barriers, so normally a qualified applicant who would have say applied to 60, gotten 20 interviews and gone on 12 might now this year apply to 80, get 30 and go on 20&lt; prisoner's dilemma &lt; that would explain why each program is getting more invites, but wouldn't explain why there are more overall applicants. &lt;this is all I could restore, but someone added in a nice graph to the right showing that this year is a peak for applicants</t>
  </si>
  <si>
    <t>Anyone not even getting II's from their backup specialty (mine is gen surg)? I'm definitely qualified so what's the deal &lt; I dual applied to GS as well and applied very broadly. I think my app screams ENT so there may already be a bias upon first glance. I have a decent number of GS interviews &lt;regretting not dual applying rn</t>
  </si>
  <si>
    <t>UIC II, thalamus - university illinois chicago +2 &lt; no signal, no ties +7 &lt; II dates? &lt; no signal but do have ties to area +4 &lt; no signal, but did a virtual rotation &lt; signal, no II +1</t>
  </si>
  <si>
    <t>12/18/2020, 1/11/2021, 1/23/2021 &lt; Can I ask a stupid question? All of my interviews so far have been either direct email or through ERAS. I haven't gotten any through Thalamus, therefore I haven't created an account. Did you get an email first, directing you to create an account? Or should I be worried that I might potentially be missing invites &lt; You get an offer via email, open thalamus, and make an account, which takes like 10 seconds! &lt; OK great! one half relieved, one half like dang, I really am not getting these invites ;)  &lt; make sure you have your AAMC number at the ready! &lt; these all came out in one batch, correct?  &lt; looks like it</t>
  </si>
  <si>
    <t>Does anyone know what time of day the LSU NO interviews are going to be? &lt; lol how's your ability to read the room just wondering &lt;getting so much joy from this</t>
  </si>
  <si>
    <t>how did we know certain schools were releasing today? besides JH, I know they had updated their social media</t>
  </si>
  <si>
    <t xml:space="preserve">Lol just wanted to see how y'all react &lt; idk how hopkins would still go out today. i think PCs work 9-5 &lt; I've been getting scheduling emails from PCs as late as 9:30 PM. Not necessarily the case at JH but just sayin', these peeps are working hard to get us the info we need. &lt; "unprecedented times" &lt; i hope not. just cuz we signed away our lives for medicine doesnt mean they should have to. &lt; plz interview &lt; most attendings I know that did residency or fellowship at JHU didnt like their time there yet I'm hoping for an II even though I have no shot...smh this process is the worst  &lt; where's OHSU, UCSD? &lt; it's still business hours on the west coast &lt; can we all agree not to name and shame JHU they probably have much bigger problems if a hospital literally lost power </t>
  </si>
  <si>
    <t>&lt; WHAT ARE YOU TYPING THIS IS SCARY &lt; i love this it's so funny xD &lt; this is dumb just leave the site alone until useful information is ready &lt; +1 &lt; there's 2 types of people in this world &lt; hopefully my future coresidents are the fun ones +3</t>
  </si>
  <si>
    <t>Boo, gotchu guys XD &lt; not cool &lt; TBH pretty funny &lt; ahahahhaa &lt; match violation alert!!! &lt; what happened? &lt; nothing happened, people are just having stress dreams about the top left gray cell KEKW (see cell below for convo)</t>
  </si>
  <si>
    <t>I swear every time this box goes gray!!! LALJSALDFJLSADJFIDSAHF &lt;  or is it grey LKJASLKFDJSAK &lt; is it "late afternoon" or is it "evening"?? &lt; IT'S FIVE OCLOCK EVERYWHERE sorry the all caps is excessive I'm fine &lt; yes, you seem fine &lt; me on the other hand, i'm anxious. i hate this &lt; which of the johns will send the email- John 1 or 2? &lt; haha good one +6</t>
  </si>
  <si>
    <t>Hopkins reallyyy keepin us on edge &lt;yeah so was this message/suspense of a box going gray&lt; no boxes until something comes out we watchin paint dry &lt; they had a building wide power outage in the hospital today. Wonder if that delayed them. &lt; lol! &lt; i've heard hopkins is malignant. that true? &lt; I know someone there who likes it &lt; alright who of you guys tanked their power to delay these Ls &gt; do't know why I am sitting here waiting for hopkins lol  &lt; it's probably not gonna come out today then &lt; whoever deleted my office quote has some serious cojones that was hilarious &lt; did UCLA release yet &lt; LOL I like how people are like "no new boxes" so now we're just chatting about everything in the same top left box. monkaS. &lt; otomatch spreadsheet is now otomatch cell</t>
  </si>
  <si>
    <t>&lt;Would actually be kind of funny if they sent out II this morning at like 7, but they just improbably happened to go to the 50 highly qualified applicants that don't use/update otomatch &lt; they put on twitter that it would be late afternoon today</t>
  </si>
  <si>
    <t>life in the NE means no west coast love and having to compete for regional love from the likes of Hopkins and UPenn. Ugh &lt; life on the west coast means every "regional" program is competitive, midwest and southern programs don't know you exist, and east coast programs occasionally say "eh, sure why not" &lt; brb moving to canada &lt; Honestly speaking, I was looking earlier if it would be possible to apply to canadian residency programs. I've work with fellows coming from canadian residencies and they are all fantastic&lt; toronto has arguable the best head and neck fellowship out of anywhere</t>
  </si>
  <si>
    <t>life in midwest means no love from midwestern or west coast programs, and randomly getting east coast IIs &lt; I feel this, I have more midwest II than east coast rn &lt; would love to trade, I have 0 connection to the east coast haha</t>
  </si>
  <si>
    <t>Guys what is going ON today&lt; today? i feel like its been painful since the 9th &lt; Yeah. &lt; the 9th feels like both yesterday and 12 years ago</t>
  </si>
  <si>
    <t xml:space="preserve">Those hopkins, UCSD, and OHSU rejections are all gonna come in within a few mins of each other. I guess it's better that way? &lt; :( &lt; rip the xeroform off </t>
  </si>
  <si>
    <t xml:space="preserve">anyone still waiting on confirmation from monty? </t>
  </si>
  <si>
    <t>&lt; got mine today +5</t>
  </si>
  <si>
    <t>Utah waitlist +12 &lt; do y'all think there will actually be any movement from waitllists? &lt;these are busy days so I'm more hopeful about this one moving than others</t>
  </si>
  <si>
    <t>&lt; wheeeee another rejection coming my way! &lt; better yet probably being ghosted &lt; lets me remain hopeful, i like that</t>
  </si>
  <si>
    <t>ITT Tech II +1 &lt; lol &lt; Devry university II +1 &lt; anybody heard from university of phoenix? +1 &lt; Sent all 5 of my signals there &lt; signalled, didn't get :')&lt; I literally just went to my eras to see if I applied to these programs hahaha +2</t>
  </si>
  <si>
    <t>South Harmon II +73 &lt; otomatch has been really funny today i want to be friends with all of you +1 &lt; just the mature ego protection kicking in &lt; OP here, not joking, ERAS, confirmation by email, no signal, more II trickling out &lt; i can't wait until the invite period is over. it's taking my life hostage and i hope they make a same-day release next year. &lt; UVA's release date isn't until mid December so we got a while to go :( &lt; i already live on my phone but i want it to be for tiktok, not gmail :')</t>
  </si>
  <si>
    <t>Geisinger II +4 via ERAS message  center (confirm via messeage center)&lt; noo not another L &lt; what were the date(s)? &lt; I was only offered a single date (12/5) +4</t>
  </si>
  <si>
    <t>Applying for residency</t>
  </si>
  <si>
    <t>Texas Tech II, email, non personalized &gt; +6 was just to be responded by email right? &lt; yes that's what I did &lt; good, had to re read a couple times since seemed unclear to me +2</t>
  </si>
  <si>
    <t xml:space="preserve">this is the one in lubbock, right?&lt; yeah </t>
  </si>
  <si>
    <t>Penn II, email, not personalized +4 (signaled, went to undergrad there) &lt; no signal +1 &lt; signaled, but no connection +2 &lt; just got penn confirmation +1</t>
  </si>
  <si>
    <t>UPenn? &lt; yes &lt; This would've hurt if I didn't already reject myself in my head +1&lt; lol &lt; i am getting absolutely destroyed this past week lmao &lt; more like last 3 days have destroyed my morale +3 &lt; seriously, first week was pretty decent, and this week has been shit&lt;I thought it would turn into good instead &lt; the tier of programs this week is totally different than last &lt; I convinced myself that I didnt receive any applications last week because I was over-qualified for the job :)&lt;last week I was cautiously optimistic, this week I'm optimistically cautious+1</t>
  </si>
  <si>
    <t>Something has to happen at noon EST right?...RIGHT?! &lt; negative &lt; negarrito mama burrito, lunch HAS NOT been served &lt; Lol idk why that burrito comment cracked me up so bad  +2 same lmfao hahahaha &lt; I had lunch. No wait list. Got my first choice of chicken nuggets. &lt; Same, got a call from BLT U said they wanted me &lt; i got put on the waitlist for a big mac &lt; no dice from broccoli cheddar said she'll let me know if they open up &lt; got ranked 1 already by chick fil a  for showing extreme dedication to the field &lt; dual applied sweet potato fries, ate both &lt; we about to go without suppa too</t>
  </si>
  <si>
    <t>yall cracking under stress already, huh 😂&lt;yes &lt; it didn't take much :')&lt;get outta here lol</t>
  </si>
  <si>
    <t>Hopkins Twitter says "invites sent late afternoon today (interview dates are 1/8 or 1/11), first come first serve" &lt; hunger games it is then&lt; First come first serve for date, they specified only inviting number of slots available &lt; lol i love the drama &lt; it's not drama its the same thing as all other programs&lt; i just meant the anticipatory twitter post is kinda dramatic haha -2 &lt; i think they're just trying to be transparent but don't know the exact time +2 &lt; which Hopkins date is more desirable - 1/8 or 1/11? &lt; I mean, depends on where else you're interviewing &lt; i'll be gunning for the 1/8 &lt; i like the confidence &lt; i'll be gunning for an invite &lt; i'll be gunning for a waitlist &lt; i'll be gunning for a "we've received your application"&lt;&lt; can't wait for the "We wish you success in your career" &lt; my career as an underwater basket weaver &lt; i wonder if hopkins received recordn umber of apps this year&lt;&lt; better believe all of them were excellent candidates, but they have a select number of interview spots available &lt;But don't worry, because you had a very competitive and strong application &lt; I like how everyone is almost justifying the rejection email already :p&lt; so much sass on here. this is arguably the most competetive specialty, it's hard to get interviews &lt; humor = mature defense mechanism? hehe (laughing to keep from weeping)</t>
  </si>
  <si>
    <t>anyone else get confirmation from montefiore? +1 &lt; yesterday yah &lt; Nope...&lt;what date if so? &lt; I got a confirmation about the 15th. I had responded on ERAS and emailed PC directly about my preferences &lt; Anyone else still waiting? +5&lt;just got confirmed for the 11th &lt; I just got confirmed for the 13th&lt;&lt; jeez, still waiting&lt; just got it 4pm pst</t>
  </si>
  <si>
    <t>Where are the notifications 😭</t>
  </si>
  <si>
    <t>Wow long wait time today!!! Itching to hear a notification sound. &lt; calm before the storm &lt; ⛈️⛈️⛈️</t>
  </si>
  <si>
    <t>yall be getting notifications??? &lt; what are notifications &lt; twitch notifications? &lt; my apple watch telling me i havent moved in 2 days??&lt;&lt; my watch keeps telling me to breath and its mad disrespectful like how can I breathe at a time like this &lt; all breathing has been paused until further notice. @apple</t>
  </si>
  <si>
    <t>Ayo you gonna just throw Jefferson up there quietly like that &lt; lol +1 &lt; yes, I can confirm &lt; OP sorry haha I know they sent out invites yesterday so just wanted to let people know they are doing it by date it looks like&lt; congrats!! what dates have already been sent out? &lt; Thanks! I just received 12/5 so I'm guessing the remaining will come out today/tmrw. I also signaled &lt;dang 4/4 signaled +1 II today, signaled &lt; wait, does this mean there's still hope to get a Jeff interview?</t>
  </si>
  <si>
    <t>anyone get a confirmation from case western? &gt; no &lt; i don't think you get confirmations for the ones scheduled on eras. you just see it as booked under your invitations tab.</t>
  </si>
  <si>
    <t>Any idea when UNC or Duke will release?&lt; duke on friday, still no word from unc&lt;anyone know UNC's interview dates?</t>
  </si>
  <si>
    <t>Good luck today y'all...remember  our worth is not measured by this insanely arbitrary process. We are meant to be where we end up going and screw the places that don't see our worth.&lt;  What if no one sees our worth haha! &lt;it's a crappy process but it'll work out the way it's supposed to &lt; I mean this is fine to say but there are about 200 people it won't work out for this year</t>
  </si>
  <si>
    <t>Anyone know if BUMC may send out another wave? I see they have a few dates, but all half day interviews &lt; I only see one slot left still, not sure if they invited 1 fewer or if someone still has to sign up.</t>
  </si>
  <si>
    <t>someone put uci on list for today- did more invites go out? &lt; as below previously but it might have been deleted?</t>
  </si>
  <si>
    <t>Is it still early? Should I stay calm?&lt; still super early. &lt;50% of invites out&lt;I wouldn't call it super early, but you should stay calm</t>
  </si>
  <si>
    <t>&lt;Am I ok if I have just 6 interviews, a few at high tiers &lt; toxic +13 &lt; 6+ is a good place to be. It's a fair assumption to think that whatever you have now will at leasts double &lt; i'm so excited to double from 1 to 2. it's going to be fantastic &lt;still really early! that one resident said they had 0 when 55% of II went out and matched &lt; love that a good third of us are relying on a single anecdote to keep our hopes and dreams alive lol. +1 good luck tomorrow folks. &lt;&lt; That one resident here again. Trust me I was not the only one with that experience. As interviews are dropped they do trickle down. This year may be a bit tougher but its an inevitable result of conflicts, you will get trickle treats.</t>
  </si>
  <si>
    <t>UWashington WL +7</t>
  </si>
  <si>
    <t>Seattle or WUSTL?&lt; seattle &lt; interesting that only a couple WLs went out &lt;I think the rest are about to get rejected lol</t>
  </si>
  <si>
    <t>Anyone get an interview confirmation from Irvine for yesterday's invites? &lt; no +6</t>
  </si>
  <si>
    <t>&lt;it took them a fewdayswhen i got the earlier invite</t>
  </si>
  <si>
    <t>I have palpitations thinking about tomorrow :(+4</t>
  </si>
  <si>
    <t>big day tomorrow boys and girls. Hopkins, OHSU, and UCSD. anyone else sitting on the edges of their seats?? &lt; ready to take these L's!!!&lt; keep your head up you never know! &lt; Is OHSU the one that calls? &lt;Cali has no love for me anyways&lt; yes, according to last year's spreadsheet OHSU calls. have your phones ready! &lt; Good luck everyone!! +2 &lt; can't wait to meet yall on virtual interviews! &lt; what happens when a program calls? do you schedule your interview on the call or do you just say hurray, thanks, and awkwardly hang up? &lt; when NYU called, I scheduled on the call, received a confirmation email later &lt; Had a dream last night answering an interview invite call. Foreshadowing??</t>
  </si>
  <si>
    <t xml:space="preserve">I got a call from a Cali number today, picked up, and the person on the other end thought I was a towing company. That's how my interview szn is going! </t>
  </si>
  <si>
    <t>Anyone not hear anything from WashU ?</t>
  </si>
  <si>
    <t>me&lt;Wave 2? 🙏🏻</t>
  </si>
  <si>
    <t>Anyone heard anything about Henry Ford? &gt; nope +3&lt; not from the area but heard it's a great program with strong fellowship matches in recent years and several big name faculty. really good for endocrine surgery &lt; also sleep medicine, got a lecture from the chair</t>
  </si>
  <si>
    <t>WashU WL +4 &lt; how dare you waitlist me for college, med school, and residency &lt; lol &lt; loll oh no! :/ &lt; lol i also got a waitlist there for college&lt; wait i forgot, but me too!! WLx3</t>
  </si>
  <si>
    <t>&lt;I've heard nothing...A rejection coming my way? Anyone else not hear anything? +1 &lt; I actually got a rejection already yesterday&lt;I'm trying to see if I missed a rejection. Have the communications been on ERAS or emails?&lt; rejection was email. &lt;same, rejected and now waitlisted?????Again, program coordinator call worhty &lt; in your case, just take the WL lol&lt; to confirm, we're talking about wustl? &lt; yah</t>
  </si>
  <si>
    <t>Bumping interview swap tab - thank you! &gt;&gt;join slack, there's a thread for that &gt; (not OP) dont you think a tab would be easier? can scroll back faster that way and much more accessible. if you want to keep the anonymous nature, we can add a column for slack username &gt;&gt; I agree tab would be easier to see. But also, for slack you see people's requests timestamped and they can't be deleted by other users. I'd like to believe people on here wouldn't do that, but there's already been drama of deleted cells. &lt; Also on slack, you can private message someone so you don't have to share your email/contact info to the entire otomatch sphere</t>
  </si>
  <si>
    <t>thanks</t>
  </si>
  <si>
    <r>
      <rPr/>
      <t xml:space="preserve">Yearly warning about interview swaps. ---sam </t>
    </r>
    <r>
      <rPr>
        <color rgb="FF1155CC"/>
        <u/>
      </rPr>
      <t>https://www.tapatalk.com/groups/otolaryngologyresidencyapplicants/interview-swaps-t3540.html</t>
    </r>
    <r>
      <rPr/>
      <t xml:space="preserve"> &lt; Very helpful. Thanks!+1</t>
    </r>
  </si>
  <si>
    <t xml:space="preserve">Have NEVER gotten a spam call from california before. Of course, now I do. </t>
  </si>
  <si>
    <t>Utah II ERAS scheduler +4; signalled +3; no signal +5&lt; this one hurts +1</t>
  </si>
  <si>
    <t>Are these going out one by one or in a batch? &lt; seems batched, ERAS schedule is full it looks like +1 &lt; what are the II dates? &lt;  1/8 and 1/9 &lt; are we thinking there are more dates? &lt; I doubt. Traditionally each year they have always had 2 dates.</t>
  </si>
  <si>
    <r>
      <t>Did anyone get confirmation from Montefiore/Albert Einstein? &lt; not yet +6 &lt;yes,about 1 hour ago per email +1 &lt; did you respond via eras or via email? &lt; eras &lt; I got confirmation about the date, still have to hear about the AM / PM session&lt;</t>
    </r>
    <r>
      <rPr>
        <rFont val="Calibri"/>
        <b/>
        <color theme="1"/>
      </rPr>
      <t>what dates were you confirmed for?</t>
    </r>
    <r>
      <rPr>
        <rFont val="Calibri"/>
        <color theme="1"/>
      </rPr>
      <t>&lt; dang, still haven't gotten date confirmation, wonder if responding via email was the wrong move, should I respond in ERAS? &lt;was confirmed for January 15th. I didn't know which way to respond to her so I emailed back on ERAS as well as finding the PC email and emailing directly&lt; welp, here's to hoping that responding in ERAS hours after responding via email doesn't hurt me lol&gt;anyone still waiting?&lt;&lt; yupp</t>
    </r>
  </si>
  <si>
    <t>I responded almost via ERAS and haven't received confirmation so not sure if email vs ERAS is the hangup. &lt; were they saying you interview in both morning and afternoon or are those 2 separate sessions?</t>
  </si>
  <si>
    <t>I don't think it's fair to demonize people who haven't dropped interviews this early (1 week more or less) in. At the end of the day, for whatever reason a program chose then and wanted them. Whether it's "fair" or not, they've earned the rifjt to go on as many interviews as they want. I think there are extremely diminishing returns, but I don't think they owe anyonr dropped interviews &lt; thats the thing about morality, it is rarely related to what "allowed" or "legal" &lt; yeah but are we saying going on interviews is immoral? &lt; it's more nuanced than that. And it entirely depends on the persons intention. If you end up with 30 interviews, and you know you're not going to end up at 10 of those places but you attend em anyway just because, knowing that thise 10 spots could be offered to someone else who would love to have it,  I think immorality can be argued there. It's why I think interviews should be capped at 20 for all. &lt;seems pretty arbitrary. why not cap them at 5 for all. why not ony allow people to interview at the 5 programs they signal. why not limit applications to 5 programs. why not limit residencies to the city you live in, went to college/high school in...parents went to high school in. bc this is F&amp;*(ing America not the CCCP or China! &lt; We're already china man lmao. The match system is an artificial, ultraregulated, anti-competitive 'market,' designed to shuffle a bunch of indentured servants around the country to maximize applicant/program 'satisfaction' while suppressing our ability to economically bargain. Seriously, Congress granted AAMC a special exemption from anti-trust law after a resident sued them for cornerning the market on resident labor (see: Jung v. Association of American Medical Colleges). If limiting interviews or applications improves the match ie increases the satisfaction of applicants and programs then it should be entertained. &lt; if location and salary are what is most important to you, then don't apply to a competetive specialty. your satisfaction will be very low. IM hospitalists make six figures two years earlier than ENT, Derm and Ortho and can work wherever they want. the match still optimizes for your preference. &lt; Like someone previously said, a lot of the difficulty this year is from the record number of applications. Estimated 62% match rate this year.</t>
  </si>
  <si>
    <t>this = late-stage capitalism problems. the system is bad. fault can't be placed on individuals operating in a bad system. &lt; Difference is no on here got "rich" with interviews off some unearned privilege- they worked their butt off to excel in a field already filled with overachievers. It's not late stage capitalism, it's pure meritocracy. If programs are clamoring to recruit them and not you, its not any fault on your part but pure recognition of the outstanding qualities of these individuals.&lt;It's not a meritocracy because there are top applicants not getting interviews &lt; Then programs don't consider them "top" for whatever reason. Meritocracy usually means no matter how good you think you are, there are people even better. &lt; LMAO if you think admissions, at any level, are a meritocracy &lt; There is more to a top applicant than AOA, high step score, etc. We're too tunneled vision on this. High stats alone may give someone false perception of competitiveness.&lt;+1 &lt; This is a typical highly competitive job hunt and not mertiocratic at all really. If you meet a baseline level of competence you chances of matching depend on who you know. A mertiocratic system woudl mean that everybody is judged on their ability but they aren't. &lt;welcome to the real world folks. life isn't a meritocracy. neither are job hunts. our brains cant deal with judging that many factors, thats why we trust LORs, certifications, licensing. we use short cuts for good and bad. some of them arent fair, but neither are the proposed solutions. the sooner you realize this and work the system for your goals, the sooner you will get back to doing the great things you can achieve. &lt;&lt; Again it is a meritocracy. Meritocracy means those who work harder/do better achieve better. You may be upset because you feel that you worked hard and aren't earning your just rewards, but as I said that's probably because someone else worked even harder and is an even better applicant. That's it.</t>
  </si>
  <si>
    <t>Yes, completely echo the discussion to the left. There is a reason why the people with many interviews are getting them. It's not to take away from the accomplishments of those without many, but there is a reason why the top applicants get many interviews. Some of these are out of your control(school name and connections), but some people just have something about their application that draws people in a different way &lt; I attest to this. Not particularly strong number wise. But I poured my heart into other factors, for example developing a cohesive and compelling narrative, and it has been paying off</t>
  </si>
  <si>
    <t xml:space="preserve">Just throwin this out there but to the person on here who already has 20+ interviews, obviously you're going to be getttibg more interviews. Please consider dropping the ones you aren't that interested in. &lt; agree, talk about unethical, when there are exceptional applicants struggling to have hope with one interview &lt;I'm someone with few interview invites, but I don't think its unethical to go on as many interviews as you receive. In the end, that person had worked very hard and earned the great position he/she is in. Interviews are an opportunity to explore a program you might not have otherwise considered.  +3   &lt;im the person with 20+ and I will be dropping multiple in the next day or so &lt; thank you, I am glad you are +2 &lt; this = late-stage capitalism problems. the system is bad. fault can't be placed on individuals operating in a bad system. &lt; The system needs fixes (# applied programs or interview cap perhaps) but capitalism part is fine. Better applicants = more interviews. Socialized medicine is a hot topic but lets not start with socialized residency invites pls.&lt; for better or for worse that may be the direction we're headed with pass/fail step &lt; I don't understand why people keep talking about interview caps or application caps as though there aren't 560 people applying for ~320 spots, that is the core problem. Even if you spread out the interviews, it doesn't change the fact that this is going to be a 60% match year. The reality is that 12, 14, 16, and maybe even (but unlikely) 20 interviews doesn't guarantee a match, so it's not really unethical for someone to hold onto the interviews that they rightfully earned. +3 &lt; there's a lot of liberty being taken with interpreting the number of interviews correlated to a likely match. if you're an average applicant then maybe there will be a slightly increased N to reach the threshold of &gt;90% matching based on this year's numbers. But the people at the higher end of spectrum, getting more interviews early on and throughout the process, do not have the same N as an average or slightly below average applicant (what average actually means is very subjective). There may also be a larger proportion of "risky" applicants who are dual applying because of COVID, and these people may only get 1-5 interviews total, there is no way to know until this cycle is over. But an increase of 10-15% of USMD applicants is not going to effectively double the N needed to match for interviews. </t>
  </si>
  <si>
    <r>
      <rPr>
        <rFont val="Calibri"/>
        <color rgb="FF000000"/>
      </rPr>
      <t>Did anyone get confirmation from Montefiore/Albert Einstein? &lt; not yet +6 &lt;yes,about 1 hour ago per email +1 &lt; did you respond via eras or via email? &lt; eras &lt; I got confirmation about the date, still have to hear about the AM / PM session&lt;</t>
    </r>
    <r>
      <rPr>
        <rFont val="Calibri"/>
        <b/>
        <color rgb="FF000000"/>
      </rPr>
      <t>what dates were you confirmed for?</t>
    </r>
    <r>
      <rPr>
        <rFont val="Calibri"/>
        <color rgb="FF000000"/>
      </rPr>
      <t>&lt; dang, still haven't gotten date confirmation, wonder if responding via email was the wrong move, should I respond in ERAS? &lt;was confirmed for January 15th. I didn't know which way to respond to her so I emailed back on ERAS as well as finding the PC email and emailing directly&lt; welp, here's to hoping that responding in ERAS hours after responding via email doesn't hurt me lol</t>
    </r>
  </si>
  <si>
    <t>go on as many as you damn please. at the end of the day there are 600 applicants for 330 spots, almost 1/2 will not match, those are the facts. If spots at a program go unfilled because of applicants hoarding interviews then they will be filled in the SOAP process and that is on the programs for not interviewing enough people. We should not blame the applicant for holding onto interviews. I know someone with 250+, AOA and 13 interviews last year that did not match. Go on as many as you want. &lt; 600??? &lt; I think I exaggerated with 600, but its somwhere in the 500s right? I think the point stands regardless. People will not match this year not because of supposed "unethical" behaviors of applicants hoarding interviews. I think every applicant has the right to increase their chances as much as possible for a match and if that means going on 20 interviews that is their choice. There are 330 spots and they will all be filled. If it happens through SOAP that is on the programs for not interviewing enough applicants. &lt;500 applicants is just crazy, I wouldn't have applied if I had known that. &gt; 524 MD, 51 FMG, and 51 DO applied &gt; 620! ..... thats why i'm not getting interviews &lt; Go on as many interviews as you can, but don't hold any conflicting interview dates/times too long. Decline those as soon as reasonable so someone else can have a chance at that spot. &lt; I think that is fair. &lt; I am OP on this column, definitely agree with conflicting dates and dropping those :) &lt;</t>
  </si>
  <si>
    <t>slow day at the office + 1</t>
  </si>
  <si>
    <t>making a list of places with interview slots still open on ERAS/Thalamus to inject some hope: MUSC, Penn State, Rush</t>
  </si>
  <si>
    <t>MCW II +6&lt; MCW waitlist +8&lt; over/under kentucky size waitlist?&lt;just got a rejection +3&lt; what do you think our chances are of getting off this waitlist? &lt; very low&lt; 8 doesn't seem too bad to me &lt; yeah I'm sure all the waitlist people marked it on otomatch lol</t>
  </si>
  <si>
    <t>welp if i didn't get the II or the waitlist, i'm guessing the rejection is incoming &lt; bah yeah same here friend &lt;what is MCW &lt; aaaand there it is +13 &lt; that was a weird rejection letter &lt; This one really stung. Not an MCW med student, but from/live in Milwaukee. What a cycle. A lot of adjusted expectations! &gt; do MCW students interview separately?</t>
  </si>
  <si>
    <t>These signals could have worked post-interview ("You're my top choice")&lt; they still might. according to a resident who posted below, their program is using it for making the rank list &lt; that's ridiculous in my opinion given that these signals were chose before any interviews and interviews can GREATLY change who your first choice is as you get to know programs. I think it's absurd to use signals past offering Interviews. &lt; i agree it's not fair and against guidelines, but at the end of the day no one is going to find out how a program internally uses signals &lt; 100% agree! we were SPECIFICALLY told by OPDO that signals do NOT guarantee interviews, so they should not be used beyond interviews. I hope residents / attendings see this conversation&lt; I have a top choice I did not signal at. &lt; same. i didn't signal places i did virtual aways or had regional connections to even if they were in my top 5 &lt; question, why didn't you? That was the point of signals, and we were told virtual aways and regional connections still needed signals if they were in your top 5&lt; i took a gamble. i was hoping connections and virtual rotations could get me II's and use signals to open up other doors. call me greedy but i was just trying to maximize my chances of matching +1</t>
  </si>
  <si>
    <t xml:space="preserve">all emails are on ERAS. programs --&gt; programs applied to --&gt; click on individual program-&gt; thanks but weirdly their email listed didn't work for me </t>
  </si>
  <si>
    <t>Has anyone been sent additional details about the USF interview on Thursday?&lt;nope, were the coffee hours supposed to be today? havent heard any info on them+2 &lt; from the email it sounded like coffee hours can happen every Tuesday, and we need to email to schedule it. I haven't asked further details about it, figured we could ask during IV day.&lt; i asked about it but still haven't gotten a response +1</t>
  </si>
  <si>
    <t>which one is USF &lt; Univ of South Florida &lt; less than 48 hours before IV day, and still no info..&lt; I mean all I want to know is how much of the day will it take? &lt; worthy of a name and shame? &lt;soooo we're approaching 24 hours (maybe less??)</t>
  </si>
  <si>
    <t>Jefferson II thalamus, signal +3 &lt; signal? &lt;are there still spots availabe? &lt; was given date in email &lt; does this mean there is hope &lt; did you guys all receive at different times? &lt; Was anyone able to confirm on Thalamus? &lt;cant confirm on thalamus</t>
  </si>
  <si>
    <t>&lt; Is this confirmed? &lt; PLZ say april fools &lt;maybe they releasing 1 by 1 &lt; That's not usually how thalamus works, but ok. &lt; well no one else is saying they got anything &lt; OP, can confirm I recieved the email from thalamus, but there are no other dates listed, so maybe they are doing one by one&lt; home applicant?&lt;they signaled so prob not&lt;strange that we still got no confirmation &lt; they are THE chose one!! &lt; home applicants already interviewed &lt; oh wow! i wish all programs did that &lt; were we supposed to email our confirmations back? don't see the date on thalamus calendar so can't confirm via thalamus &lt; cant either &lt; able to confirm on Thalamus now</t>
  </si>
  <si>
    <t>Penn State II +6 ERAS, not personalized &lt; 1/8 is still open &lt; research track? &lt; regular track &lt; i think both? &lt; I think their interview offers are for both tracks, applicants can pick either or both tracks to rank separately after interviewing</t>
  </si>
  <si>
    <t>Penn State II +6 ERAS, not personalized &lt; 1/8 is still open &lt; research track? &lt; regular track &lt; i think both?</t>
  </si>
  <si>
    <r>
      <rPr>
        <rFont val="Calibri"/>
        <color theme="1"/>
      </rPr>
      <t>hot take: i think swaps are unethical. in a normal year you wouldn't swap with plane tickets, travel plans, etc. swapping just allows the competitive tier to hoard.&lt;people swap every year, this is no different than others.for example, press "control F swap" on last year's sheet and you get 127 hits &lt; I disagree with you. The applicant got the invite and just wants to switch the date. Their hard work is still rewarded.  &lt; ye, think swapping is okay too. I guess programs think so too since its been done for a while now. &lt; i told y'all it was HOT&lt; i mean of course programs wouldn't have a problem with swaps because they still get to interview their favorites. but when you zoom out i think it is a problem. &lt; what other unpopular opinions can we throw out there &lt; rhino gets left out of otorhinolaryngology way too often&lt; lol &lt; Hot take: Otolaringylogy/otorhinolaringology-head and neck surgery is a long name and requires way too much explanation to those outside of medicine. &lt; and if I have to explain the difference between ENT and EMT one more time... &lt; Amen!!! &lt; If I just say head and neck surgery, people assume I want to do brain surgery. &lt; Otolaryngology is for snot lovers&lt; "No, it</t>
    </r>
    <r>
      <rPr>
        <rFont val="Calibri"/>
        <color theme="1"/>
        <u/>
      </rPr>
      <t>SNOT</t>
    </r>
    <r>
      <rPr>
        <rFont val="Calibri"/>
        <color theme="1"/>
      </rPr>
      <t>" &lt; i just tell people im a (future) booger buster &lt; Another Hot take: Gen surg people who think snot is way grosser than poop are simply wrong. +3 &lt; medicine is all about choosing which secretion you can tolerate&lt; APPs should have independent practicing rights&lt; Carol Baskin didn't kill her husband &lt; then where's the body??&lt;Didn't they say something about an airplane</t>
    </r>
  </si>
  <si>
    <t xml:space="preserve"> &lt;finally, a conversation I can participate in. was feeling super left out the past weeks &lt; adnan did it.&lt;LOLOL &lt; I don't think swaps are unethical outright. Someone with very few interviews may need to swap because they had bad cell reception/internet at the time of interview offer and couldn't grab the one date that didn't conflict with another interview. As someone working in the basement of a hospital right now (no not by choice, because my school made me do a required rotation during this time), swaps may be needed. I think this just gets to the bigger issue of people going on a ton of interviews at places they are not considering&lt; this is the most reasonable argument i've seen all day!</t>
  </si>
  <si>
    <t>Slow days for a Monday huh &lt; famous last words before the floodgates open &lt; I sure hope so, would be a late open I feel but I'm hopeful &lt; no longer hopeful, almost 1:30. Last week everytbing besides the west coast programs went out first half of the day &lt; i think this exact convo happens every day +1 &lt; it's like groundhog day huh&lt;I sure as hell hope not</t>
  </si>
  <si>
    <t>So is it safe to assume that you've been rejected if you've been ghosted by a program who already sent their II ? &lt; albert einstein just sent a second wave today. have hope!</t>
  </si>
  <si>
    <t xml:space="preserve">not necessarily </t>
  </si>
  <si>
    <t>So has anyone with a NYU interview received info on whether they have the AM vs PM session? Also, did people receive info about socials? Bc I defintely didn't lol +1 &lt;have not had interview info. have heard info on the social +1 &gt; I did not get an II but did get invited to a social; anyone else in this boat? &gt; same boat, not sure what to make of it</t>
  </si>
  <si>
    <t>no info about AM vs PM but im sure they will email you about the happy hour. theyre doing it in small group of like 6 invitees and 10 faculty/residents &lt; Gotcha. Thanks!</t>
  </si>
  <si>
    <t xml:space="preserve">Should you assume you have a non viable app if you have 0 invites right now? This is a serious question! &lt;Ask your med school deans about submitting a late application to another specialty at your home program. Schedule a meeting with that PD and a sub-I. If you have an otherwise excellent app they might be willing to treat your sub-I as the interview and rank based on that.  </t>
  </si>
  <si>
    <t>&lt; How many programs did you apply to? Doesn't seem like a great sign sitting at 0 but things aren't over by any means yet. If I were you, I would probably reach out to someone within my home program to see if they would be willing to look for any red flags in my app. Maybe they can provide at least some insight into what is happening? Best of luck to you! &lt; Applied to 70ish, my Dean and PD said they expected me to match. &lt; also doesn't hurt to ask about a research year just in case &lt; I don't think I can financially afford a research year might have to soap? &lt; I would also think about getting someone to advocate on your behalf to some targeted programs. Might just help. &lt; serious question, how much would a research year pay? &lt; most of the time you don't get paid &lt; a couple of programs have paid 1 year research positions. i'd recommend doing some digging because there are many out there, within and outside oto. &lt;&lt; paid ones can range from "stipends" of a few thousand $ to a full time salary of like 30-40k</t>
  </si>
  <si>
    <t xml:space="preserve">&lt; off the top of my head i know kansas, musc, and upenn have formal research years. maybe mayo clinic and wustl but not positive </t>
  </si>
  <si>
    <t xml:space="preserve">Montefiore/Albert Einstein II +7 &lt; yo I'm liking these 2nd waves! &lt; same! didn't get one but gives me hope for other progras lolll &lt;there is hope!! &lt; alas this was not meant for me &lt; signlaed no II +3 :(&lt;what dates did yall choose?&lt; for those who go it did you signal? </t>
  </si>
  <si>
    <t xml:space="preserve">how do i schedule this?? &lt; i just emailed them back &lt; ok I emailed back on ERAS, hopefully that worked! &lt; idk but I also emailed through ERAS lol &lt; I just emailed the program coordinator directly, not sure if it matters as long as you respond haha &lt; unless they meant to do an ERAS invitation and accidentally swamped themself swith emails lolol &lt; anyone else have a bit of a delay between receiving it in ERAS vs your email? +1 &lt; no delay for me. might be your server? &gt; i think my server is blocking all II +1&lt; Apple will only push gmail emails every 15 minutes. You can bypass this by setting a text alert through gmail directly. This way you get the text and know to check your gmail inbox or refresh. </t>
  </si>
  <si>
    <t>does anyone think there will be movement on any waitlist at higher tier programs?  &lt; Yes. Always conflicting dates requiring drops, even between top programs</t>
  </si>
  <si>
    <t>does anyone think there will be movement on any waitlist at higher tier programs? &lt; definitely. there's a lot of overlap in january and it tends to be the same group of 30 ppl who get these interviews so ppl will have to drop. &lt; Yeah, I think so. For example, Uwash vs Umich was a really close call in terms of interview overlap. Just saved it by a hair.+2&lt; I doubt that there will be much movement. unfortunatly the top applicants will continue to hoard interviews now more than ever. if the magic number is 10-12 and someone is already sitting on 10 II, there is no need to accept more. just sayin... &lt; on the other hand, it's 10-12 in a regular year, and this isn't one. Might me a smidge more</t>
  </si>
  <si>
    <t xml:space="preserve">&lt;I think because it's Michigan they anticipated not having a WL. It's Michigan for god's sake &lt; for sure haha definitely not expecting many people to drop, but they do have conflicts with some other top programs so i'm wondering if they have a separate waitlist or if they might give a few invites to people who got the form rejection-like letter &lt; i dont think they would have sent a rejection letter. if theres any drops theyll probably just leave it empty&lt;so some people got rejection and others got "unable to offer an interivew at this time? &lt; that's what i am wondering, i assumed it was a rejection letter, but the wording is "unable to offer an interview at this time" so theoretically could an interview be offered at a later date? which is why i'm wondering if anybody got a clear waitlist response &lt; Original poster is correct.  We don't keep a waitlist as we are fortunate enough to have the vast majority of those we offer accept our invitation.  When scheduling conflicts do arise, we'll reach out to applicants individually who we couldn't offer an interview to initially.  </t>
  </si>
  <si>
    <t>&lt;I think because it's Michigan they anticipated not having a WL. It's Michigan for god's sake &lt; for sure haha definitely not expecting many people to drop, but they do have conflicts with some other top programs so i'm wondering if they have a separate waitlist or if they might give a few invites to people who got the form rejection-like letter &lt; i dont think they would have sent a rejection letter. if theres any drops theyll probably just leave it empty&lt;so some people got rejection and others got "unable to offer an interivew at this time? &lt; that's what i am wondering, i assumed it was a rejection letter, but the wording is "unable to offer an interview at this time" so theoretically could an interview be offered at a later date? which is why i'm wondering if anybody got a clear waitlist response &lt; we don't keep a formal waitlist.  As first poster in this cell notes, we're fortunate in that the great majority of those we invite are able to interview with us.  Felt that having a formal waitlist would be unfair to applicants who might then feel compelled to keep dates open, etc.</t>
  </si>
  <si>
    <t>should we get a swaps page going &lt; yes&lt;slack has a swap channel &lt; can we get one on this so that us non slackers can swap&lt; +1 &lt;non-slackers....lol</t>
  </si>
  <si>
    <t>Just received II from Tennessee so they're likely rolling out slowly</t>
  </si>
  <si>
    <t>thanks, this always gives me hope haha</t>
  </si>
  <si>
    <t xml:space="preserve">Can we delete the cell underneath? WashU was only doing a kind gesture and it kind of muddies their effort. There's always spam like that. &lt; +1 -1&lt; victim of the spam here, just deleted it. i agree wustl is nice and i'm sorry if i made people upset &lt; wasn't involved in this but I doubt the intent of the post was to be malicious. I think anyone would be a little uncomfortable at being asked for their SSN over email to a group of people / person that they haven't met.&lt; thank you for advocating for me kind poster. you are right i was not trying to be malicious and genuinely thought i had been hacked and was trying to alert others before it happened to them. </t>
  </si>
  <si>
    <t>I haven't had a program that's used thalamus to schedule, but what's the protocol? should i make an account beforehand or can you schedule without having an account?  &lt; you cant make an account without an invite &lt; thank you!! &lt; just have your AAMC number ready</t>
  </si>
  <si>
    <t xml:space="preserve">Would anyone that has used Thalamus, Interview Broker or another third party scheduling system be willing to write up how the process works? ----sam </t>
  </si>
  <si>
    <t>Do we think that Vanderbilt will only invite people who did Star OTO &lt; no +1 &lt; cant imagine them watchiing that many either haha &lt; I had someone tell me that Emory was just going to maybe use it the morning before your interview to learn more about you but they weren't going to check ahead of time &lt; may be a complete coincidence but 4 of my II are by participating programs, but I honestly doubt they looked at it haha</t>
  </si>
  <si>
    <t>Do we think that Vanderbilt will only invite people who did Star OTO &lt; no +1 &lt; cant imagine them watchiing that many either haha &lt; I had someone tell me that Emory was just going to maybe use it the morning before your interview to learn more about you but they weren't going to check ahead of time &lt; i did not do star oto and i got an emory II +2</t>
  </si>
  <si>
    <t>the mornings are always the worst &lt; every morning feels like the morning of taking step 1</t>
  </si>
  <si>
    <t>bets on who will come out today? &lt; my money's on iowa &lt; +1</t>
  </si>
  <si>
    <t xml:space="preserve">Just moved my BU interview to 12/19 so the 1/13 date is now available if someone was waiting for it  </t>
  </si>
  <si>
    <t xml:space="preserve">Thanks for the heads up! Switched. &lt; for sure! Gotta help each other out in this madness </t>
  </si>
  <si>
    <t xml:space="preserve">Tennessee II this morning, still got first choice of date and time. +1 </t>
  </si>
  <si>
    <t>make it stop</t>
  </si>
  <si>
    <t>Any one heard about how star oto was being used lol just curious &gt; my PD gave up after 2 videos saying it took too long&lt; every webinar i've been on where it's come up they said they wouldn't be using it at all. however i imagine it could help you get a II at a program where your faculty mentor is at&lt; lol nope PD i met with straight up didnot invite, and I signaled... FML &lt; god thats cray cray what a waste of time+2</t>
  </si>
  <si>
    <t>JHU getting released tomorrow per Twitter &lt; yum, ready for another tasty rejection! +1 &lt; not without today's appetizers!</t>
  </si>
  <si>
    <t>any guesses on who will release today? my money's on upenn&lt; maybe some of the midtiers? I'm hopeful for the NE &lt; yeah wtf the NE so quiet it's been all Midwest and west coast &lt; possibly Kansas since they missed their goal of a second wave yesterday</t>
  </si>
  <si>
    <t xml:space="preserve">Welcome to the interview games, day 8. We are tired, we are hungry. We are down, but not out. May the odds be ever in your favor.  &lt; Bro I am definitely out &lt; it's ok I'll see u on the SOAP trail ha </t>
  </si>
  <si>
    <t>Do we have a list going of which programs have already sent out all their II's?</t>
  </si>
  <si>
    <r>
      <rPr>
        <rFont val="Calibri"/>
        <color rgb="FF000000"/>
      </rPr>
      <t xml:space="preserve">Go up one cell, and right twice&lt; all of the invites, not just any invites &lt; ah, no we have no idea &lt; All the invites??? No certainty, but it does appear that some programs are sending II's out in one big wave while some are trickling out the invites. &lt; 11/17 </t>
    </r>
    <r>
      <rPr>
        <rFont val="Calibri"/>
        <b/>
        <color rgb="FF000000"/>
      </rPr>
      <t>I just got einstein and that list says they already sent all of theirs... so can't be true</t>
    </r>
  </si>
  <si>
    <t>Found the statistics from the Charting Outcome in NRMP Web. In applicants for ENT scoring 240 – 249 in STEP1, (number of the matched, number of the unmatched, the matched rate) is (73, 3, 96%) in 2017, (63, 5, 93%) in 2018, (82, 31, 73%) in 2019, and (94, 37, 72%) in 2020. In these scoring 250+, (110, 3, 97%) in 2017, (128, 3, 98%) in 2018, (123, 22, 85%) in 2019, and (127, 33, 79%) in 2020. It is interesting to see that the increased numbers of applicants with higher STEP1 scores did not help the programs to take more of them. This is particularly true in the highest STEP1 group scoring 250+. It is unknown whether the large number of unmatched in these two groups in recent years are over-qualified in STEP1 or under-qualified in other factors? &lt; I think it's because Step 1 get's you an interview invite but may not matter for ranking. So high Step 1 probably likelier to get more interviews on average, but not necessarily likelier to be ranked highly to match</t>
  </si>
  <si>
    <r>
      <rPr>
        <rFont val="Calibri"/>
        <color theme="1"/>
      </rPr>
      <t xml:space="preserve">what's a good number of interviews to go on this year? i heard last year there were several ppl who didn't match with 12+ interviews. could this be prevented by going on more, or is there a breaking point where after a certain spot on your rank list it's super unlikely you'll match there &lt; Generally people talk about the 90% likelihood of match number from "charting outcomes" as the goal number. The 2020 number for US MD seniors was somewhere between 12 and 13 interviews. It has been lower in the years when the applicant number was down (2016, or 2017 matches). It's only a 90% probability, so some with more interivews still went unmatched. There really isn't going to be a 100% number since you see diminishing returns with more interviews. &gt; </t>
    </r>
    <r>
      <rPr>
        <rFont val="Calibri"/>
        <b/>
        <color theme="1"/>
      </rPr>
      <t>is there an average spot people fall on their rank lists?&lt;</t>
    </r>
    <r>
      <rPr>
        <rFont val="Calibri"/>
        <color theme="1"/>
      </rPr>
      <t xml:space="preserve"> i don't know if there's any data on this but i imagine it would be lower than most specialities given that there are usually only 2-5 seats/program and those tend to be filled quickly by ppl who rank them #1 vs. IM where there's 50+ spots and a good chance of matching in your top 3 &lt; I also don't have data, but i heard anedoctally that a bunch of people match in their top and a bunch of people match to their bottom. The reasoning was something about the small size of the applicant pool and a lot of overlap between where people interview, or something like that.&lt; agreed. it's probably a 2 peaked curve, not unlike the age distribution for hpv-related oropharygeal cancers &lt; lmao &lt;&lt; I can't find the chart right now, but it's a surprisingly high number of people who match their top 5, even within ENT. The reason being only so many people match. Once you match you are fairly likely to match your top 3 (~70%) or top 5 (~80%)</t>
    </r>
  </si>
  <si>
    <t>That's a good graph. I wonder what the point of diminishing returns is past the rank point of your home program. If I knew for sure I wouldn't go below my home program on my rank list, I honestly wouldn't interview at more than 10 places. +2&lt; 10 places?? i have a friend who matched a his #12 last year despite ranking home program higher and home program telling him they wanted him &lt; oh my god that's literally such a nightmare situation just a step up from not matching at all. How could the home program do that? &lt; Dont believe anyone who says you have a garunteed spot or anything like that. &lt;Also, considering home programs also have multiple home students, I'm sure they try their best to accomodate, but sometimes cannot &lt; I've been trying to comfort myslef because I don't know if I'll reach the "magic number" this year. At the end of the day, you can't really determine if ther reason people who interview at 15+ places have a high likelihood of matching is just because they're ranked at so many programs OR if it just happens to be that the type of person who interviews at 15+ places is an exceptional candidate (which is probably why they got so many invites in the first place). Clearly being ranked at more places helps and increases your chances, but I'm just saying that it really only takes one to rank you high enough at their program.</t>
  </si>
  <si>
    <t xml:space="preserve">Anyone else a little weirded out by WashU St Louis asking for our social security so that they can send us a giftbox? +8&lt;lolwhat&lt;holy shit, that's a creepy way of running a background check&lt; i thought it was wierd but i still gave it to them because i'll do anything for free swag +1 &lt; I asked the coordinator whether it was necessary; which it does not seem necessary &lt; what did she say? +1&lt; agreed gave it to them, but felt it was uncomfortable/unnecessary &lt; lol they're probably trying to write down the expense for taxes&lt; that's exactely what it said in the email. i respect a financially savy program &lt; hasn't responded yet but I'll post here. Still would rather not give </t>
  </si>
  <si>
    <t>yeah that was pretty sketch &lt; y'all sure that was WUSTL and not a Nigerian prince??&lt;lol you should've seen the title of the document &lt; tiktok sound DAS SUSPICIOUS DAS WEEEIRDD &lt; LMAO</t>
  </si>
  <si>
    <t>What is the etiquette for bringing updated CVs to virtual interviews? Is there a way to do this or should we just not bother? &lt; I think better to focus on the conversation, and let new things you've been up to come up in conversation &lt; last year an applicant brought her CV into all of her interviews and handed them out and our attendings thought it was really awkward. They just want to get to know you in the interview. You already checked all the boxes in terms of qualifications - it is now time to show them that you are personable, a hard worker, and a good fit &lt;&lt; They'll usually ask you if you have any updates you didn't list on ERAS, so you can mention anything they don't yet know. Bringing your CV is otherwise just regurgitating info they have on the app in front of them</t>
  </si>
  <si>
    <t>Just planning on mentioning any updates in person, hopefully it comes up in casual convo so it doesn't sound like a brag.</t>
  </si>
  <si>
    <t>When do we think MEEI will come out? Vanderbilt? Stanford? JHU? I want to put out of my misery!&lt; my guess is late this week to mid next week &lt; Vanderbilt is notoriously the last to release. THey take their sweet time, and it shows. I think they call. JHU is also usually later &lt; vandy was last last year and called, MEEI was near the end too &lt; This year UVA gonna be last lol +2</t>
  </si>
  <si>
    <t>MEEI has to come out in the next week or so since their first date is 12/9 +1  &lt; any idea about Penn? &lt; think they're gonna be late</t>
  </si>
  <si>
    <t>Michigan vs Ohio State? &lt; plug to fill out A vs. B tab. this is increasingly pertinent as we have to decide which IV's to drop and eventual how to rank programs</t>
  </si>
  <si>
    <t>Can't go wrong. good on ya for having that decision to make lol. +4 &lt; they don't have overlapping dates&lt; you should probably ask Carol Bradford &lt; Savage</t>
  </si>
  <si>
    <t xml:space="preserve">Both very similar programs. Michigan is historically stronger, but they're probably closer now. A big difference is call; call at Michigan is only 4 a month as a 2 and 2-3 a month as a 3 in house in a single call pool, while Osu has 2 call pools and they were home call when I applied. Both super strong in h+n, while osu is stronger in skull base and Michigan is stronger in FPRS. The culture is a bit different at both, with Michigan more of a family friendly place and osu still family friendly but more "bro"&lt; completely agree. also in terms of location, ann arbor is a small college town and columbus is mid-sized city </t>
  </si>
  <si>
    <t>people getting interviews at virtual subis? &lt; also a followup, could you specify if you signalled or not &lt; Did two virtuals, didn't signal either. One II one outright rejection. &lt; tbd. did two but niether have released yet. will keep you posted &lt; Did one, didn't get II &lt; Did three, rejected from one and tbd at the other two &lt; Did one, II at that program</t>
  </si>
  <si>
    <t>any one feel like the top one or two applicants are your home program are sweeping IIs?+5</t>
  </si>
  <si>
    <t>is baylor done? &lt;- there's no way for us to know because it was by email, but all dates were initially available for us to pick from</t>
  </si>
  <si>
    <t xml:space="preserve">Baylor only invites the number of interview slots they have available. They do keep a waitlist </t>
  </si>
  <si>
    <t>Are all the UTMB interview dates filled?</t>
  </si>
  <si>
    <t>&lt;just checked on thalamus, yes they are :(&lt; I feel so betrayed :(&lt; signals? &lt;online acting internship?</t>
  </si>
  <si>
    <t>Did Kansas release a second wave?&lt;no i dont think so</t>
  </si>
  <si>
    <t>UC Irvine II (via email), signaled, non-regional +2 &lt; fyi they are giving us 2 days to respond, so there is hope that these IIs are coming out in trickles. best of luck to everyone still waiting &lt;3 &lt; non-signal, non-regional II +3 &lt; +2 no sig but from CA &lt; PD from UCI says sending in waves. Definitely still hope &lt; Tell them to send a wave my way, JFC</t>
  </si>
  <si>
    <t>are all dates still open? &lt; all three dates were offered, though we schedule by email (not interviewbroker or eras, so it's hard to say) and it's unclear how many will be left after this batch is done.&lt;thanks&lt;signal no II&lt;did anyone send pre-invite LOIs? &lt; Yeap I did</t>
  </si>
  <si>
    <t xml:space="preserve">After seeing my dumpster fire cycle, my boyfriend made me a playlist. These are those moments when your man proves his worth. Been playing some bops while I pile the schools into my Red pile&lt; what are some of the songs? i could use a good bop&lt; if you need reminding that you're a bad one I highly recommend Ankles by Jesse Reyes &lt; this bop is </t>
  </si>
  <si>
    <t xml:space="preserve">Found K-pop and can't go back. &lt; BTS A.R.M.Y. +3 &lt; pray to Jimin it's been working for me &lt; I recommend Hamster Dance song. </t>
  </si>
  <si>
    <t>ERAS telling my my session is about to expire is a great metaphor for my inevitably expiring career (sorry I like dark humor and this is how I cope)</t>
  </si>
  <si>
    <t>I've personally been crying a lot +5</t>
  </si>
  <si>
    <t>definitely don't want to promote alcoholism, but a few easy delicious drink recipes (read: alcoholic desserts) I recently started making are: 1) buy ready-to-drink margarita (i like the rancho la gloria mango margarita cocktail, super cheap at Ralphs), then add 2 tbsp mike's hot honey, 2) mix hot chocolate with 6oz warm milk, 2 oz kahlua, 1 oz vodka, top with a giant mountain of whipped cream (delicious warm alcoholic drink). treat yourself. you're welcome. one day i hope to meet some of you as co-residents and invite you over to my home for dinner and drinks and I'll make one of these and then you'll know it was meeeeeeeeeeee &lt; when in doubt, pour yourself a strong old fashioned, and then another one, and then a 3rd, and sleep well +1</t>
  </si>
  <si>
    <t>&lt;LMFAO &lt; petition to turn this page into a drink recipe sharing site +1 &lt; Recently started making frozen fruit margs. Frozen watermelong works great instead of using ice, gives slushy texture without watering down the drink too much &lt; Watermelon soju is a great way to drink away the night &lt; who likes negronis +1 &lt; more into manhattans &lt; take a shot for every wasted signal</t>
  </si>
  <si>
    <t xml:space="preserve">why was today such a bust??? &lt; cause the same 50 people applied to every program and are getting interview invites everywhere +1&lt; it's the 20/80 rule. it's been like this for the past few years in ent, this year is slighty worse with more MD seniors &lt; Also, mostly higher tier programs today. </t>
  </si>
  <si>
    <t xml:space="preserve">someone hold me&lt; Cant even hold myself together rn </t>
  </si>
  <si>
    <t>"</t>
  </si>
  <si>
    <t>Ay some of yall be mad ruthless lmaoo I could write on here that my dreams were crushed and I have nothing left to live for and someone would reply and say "okay but did you get the news on ERAS or email?" +3</t>
  </si>
  <si>
    <t>lmao +1</t>
  </si>
  <si>
    <t>anyone else still sitting with 1 II :'( &lt; yeap&lt; preach gurl&lt;yea</t>
  </si>
  <si>
    <t>UWash II +9 no signal. email with link to Interview Broker &lt; II, Signaled +6 &gt;&gt; can anybody switch the 6th for the 4th (I.e. I need the 6th) &lt; hate to be a debby downer but literally no one wants 12/4. for anything. i got 1/6 and if i hadn't, i would have just declined the invite &lt;&lt; why does no one want the 4th lol&lt; i think because michigan is the same day &lt; this makes those of us who got UW but not Michigan feel bad lmao &lt; UW and Michigan are comparable tier programs. Both elite</t>
  </si>
  <si>
    <t>another one bites the dust ♪♫♬ &gt; plz make it stop &gt; what time did the UWash II go out? &gt; is this Wash U or UW in Seattle?&lt; it came out at 3:12 PCT, it is UW in seattle &gt; guess they swiped left on me :( &lt; this one hurts badly&lt; signal no II?</t>
  </si>
  <si>
    <t xml:space="preserve">I know this was posted earlier. But just wanted to emphasize again. Today was TOUGH  (PLUS ONE) &lt; today fucking sucked&lt; WashU really put the cherry on top when I thought my day of slaughter was finally open. At least I already had started pouring a drink. </t>
  </si>
  <si>
    <t>WUSTL rejection!+17 This one was really funny becuase I was on the phone with my mom talking about how much I'd love to interview here when I got the email that I was rejected hahahahaha&lt;are they sending one by one? I haven't heard anything&lt; Is it one by one guys?! &lt; yeah i got mine much later. Might not be one by one, but might be like in groups of 20. That's a couple hundred rejections</t>
  </si>
  <si>
    <t>&lt; email or eras? I've been niether interviewed nor rejected +4 &lt; generic looking email "dear applicants" &lt; ugh please no more rejections today &lt; yeah I haven't heard anything. seems to be theme of a century for me &lt; what does it mean if you aren't getting rejections at some of these places? &lt; hopefully it means you're still in the running</t>
  </si>
  <si>
    <t>For anyone attending NYU happy hour (or any other pre-interview happy hour virtually) how are you dressing? &lt; Did they send out info about a NYU happy hour? &lt;I think theyre doing small groups maybe in waves? mine was last week &lt; I havent gotten an NYU confirmation yet, anyone else in the same boat? Sent back preferences over ERAS +1</t>
  </si>
  <si>
    <t xml:space="preserve">dressed business casual it was really laid back&lt; like jacket no tie, or just button down? &lt; uh well im a woman but i just wore a sweater. one of the attendings zoomed in from his bedroom floor like very chill&lt; My bad haha, sounds like a good time! &lt; it is a good time! bring a drink &lt; always looking for an excuse to make a cocktail on a weekday &lt; Anyone figured out that Roland margarita recipe?? </t>
  </si>
  <si>
    <t>Got confirmation for baylor interview on 11/20 +1 &lt; dang talk about short notice</t>
  </si>
  <si>
    <t xml:space="preserve">Whats the etiquette for canceling interviews scheduled via ERAS or thalamus? Do you also send an email to the PC to confirm cancelation or just assume they already know? &lt; I think they would know, but for the sake of professionalism, I'd probably send an email thanking them for the opportunity and informing them you have to cancel. Also, thx for cancelling ~ a man awaiing interviews + 1&lt; np, out of nessesity haha. Those 12/4 dates are brutal...&lt;&lt; whatever the reason is, we are glad, good luck at the Michigan II ;) </t>
  </si>
  <si>
    <t>Anyone else want to cancel? Aaaanyyyonneeeeeee? ;) &lt; +2 I'm very available on Dec 4 haha&lt; what time zone is ann arbor in? &lt; ET</t>
  </si>
  <si>
    <t>god today was fucking brutal +6 &lt;for anyone that's gonna chime in with "guys calm down its still early..." please stop, its no longer early &gt; calm down, it's slightly midway &lt; Don't think that's the right take. Half the programs have already sent out a wave of invites. &lt;&lt; Today is also a bit skewed. MUSC, emory, michigan, Cinci. Those are all super competitive programs. Chalk this up to a an unfortunate tough day. tomorrow is a  new day. I say this as someone who also didn't get anything today</t>
  </si>
  <si>
    <t>we done for today? &lt; The day is still young over on the west coast&lt; when is UCLA coming out?&lt; hopefully soon!</t>
  </si>
  <si>
    <t>Does anyone know if UAB still has interview dates? &gt; They scheduled through email so there is no way to know</t>
  </si>
  <si>
    <t>For those who got Rutgers from last week, did anyone one of you guys signal? &lt; no signal +9 &lt; kewl bc I signalled and Im just hoping that we were put in a separate pool lol +2</t>
  </si>
  <si>
    <t>MUSC reject+19, signalled rejection +4&lt;making me download a rejection letter... my fucking heart &lt; The title said closed no invitation - was very obvious to me +2 &lt; this &lt; you would have loved me MUSC +1 &lt; Growing up in SC, this one hurt lol &lt;yeah it feels extra personal when a program in my home region rejects me + &lt; efffffff &lt; If you aint white, you aint getting in there. For anyone that's been to south carolina&lt; savage</t>
  </si>
  <si>
    <t>&lt; Still way better than OSU's rejection +100000</t>
  </si>
  <si>
    <t xml:space="preserve">Hoping that everyone is hanging in their during these challenging times.  If you are looking for a distraction, quick plug from OPDO to take the time to complete the survey regarding the signaling program.  We recognize that it is certainly on the longer side, but are very interested in getting your perspectives to better understand how the process worked this year and how it might be improved in future years... </t>
  </si>
  <si>
    <t>&lt; can we wait till all programs have all sent out invites? I cant speak to the signaling process yet given that 3/5 i signalled haven't extended invites yet &lt; i already took the survey. i dont think there were any questions that were contigent on actually having received II yet but i could be wrong &lt; right but for a process that was supposed to somewhat substitute for aways (and relieve stress for applicants this year who couldn't do them) I think factoring in II is important. We used to know which programs guaranteed interviews for away applicants, you go to an away, you get letters that open up that region for you. One away in the south can open up multiple doors there. Vs now, you just signal one program and no one else knows. And if it doesn't yield an II then it was a waste. &lt; agreed but doesn't change survey Qs &lt; I gotchu, I think I was just venting my grievances at OPDO haha. In that, one way to make the process better is to make program participation more transparent in how they will view signals. And hence asking about II is important and should have been factored into the survey. But thank you!&lt; i think OPDO or someone else could send out another survey after match day to get a better gauge of the impact of signals. i know ppl like to whine about surveys but i wouldn't mind filling that out to help future classes &lt; Not whining, just providing feedback. But that's a good idea &lt; Based on the invites so far, there is huge variation in how signals were used by programs, with some even using them in a way that was completely against OPDO's initial intentions/advice. With the value added being so dependent on which programs one actually signals, I imagine this gave some applicants a huge advantage (if they were so lucky) and (relatively) gave some applicants a huge disadvantage. Why would any applicant signal to a program next year that did not have a higher interview yield rate for those that signaled? While signaling was marketed as a way to help applicants, programs still have total control based on how they use these signals. Without pre-signal transparency to help applicants decide where to send signals, this is not in the best interest of students.</t>
  </si>
  <si>
    <t>agree that some programs seem to be valuing signals way more than others, and any applicant with prior knowledge of how a specific program would value a signal would have significant advantage. but i dont think they caused any disadvantages, except for places that might try to use them come rank list time. &lt; the significant disadvantages is opportunity cost; they could have used that signal elsewhere where it may have meant more to another program &lt; If I label it a "disadvantage" it seems like I'm splitting hairs, but that's the reality of the ENT match. You have hundreds of qualified applicants for far fewer seats. You have to split hairs when it comes to interviews. &lt; i dont think thats a disadvantage. i think its just randomness, which there is already an absurdly high amount of in any cycle. &lt; The purpose of the signals was to, in part, reduce randomness. &lt; then they've already accomplished that &lt; Agree to disagree. +1 &lt; Just wanted to jump in to say something can be random and still be a disadvantage/advantage &gt; this. Also, i think it's premature to make sweeping generalizations about signalling. We have limited data and don't know the net benefit or disadvantage to applicants yet. Just a bunch of anecdotes. &lt; Honestly I think the best solution is to limit the number of applications each person can send, possibly in stages (ie, submit 20 apps on the first day, then you can send 20 more in 2 weeks, etc.) &lt; Which would result again in top applicants receiving all the invites. If you want more parity, you need to limit interviews accepted. But if 524 USMDs are applying for 330 MD spots, there is really no way to increase the match rate. &lt; what if programs could just see how many places you applied to? It would encourage students to apply to places they are competitive plus a few reach schools without applying to every school because those schools would see you overapplied and that you might not be really interested. &lt; it is officially against the rules to ask how many programs you applied to, but it still happens. the answer I want to hear is "every program I could possibly see myself going to.  i want to be an ENT so much i am willing to more to pretty much anywhere.  but your program is special because..." ---sam</t>
  </si>
  <si>
    <t xml:space="preserve">Tennessee II&lt; anyone confirm? &lt; Confirm +3&lt; It's real, 2 available dates with 3 time slots each &gt; just got mine at 2:27 CT &gt; does it feel like all of them?? No idea, had to email date preferences </t>
  </si>
  <si>
    <t>maybe one by one?&gt; signalled and no word yet</t>
  </si>
  <si>
    <t>MUSC WL&lt;+5 &lt; shoutout for very clear subject line in email &lt; hoping this is a short waitlist? Though i doubt anyone is turning down an II here &lt; How come MUSC is ranked so high on Doximity?&lt; Because its a good program? Not really understanding your question. Its ranked high for the same reason any program is ranked high &lt; Asking because MUSC is not a household name like Harvard, UCSF, etc.&lt; neither is Iowa and it's ranked top 5. then you have household names like Yale and Dartmouth who are not even top 50. Head and neck surgery is a whole different ball game brother</t>
  </si>
  <si>
    <t>I am hearing NOTHING from all of these programs...it's horrible +1 &lt; keep your chin up, friend. you got this. it's still early in the process. interviews will come! I know it's not easy but take a deep breath and stay strong</t>
  </si>
  <si>
    <t>MUSC II via ERAS, no signal +7 signal+1&lt;&lt; seem like bulk or one at a time? &lt; was put on the waitlist so I am guessing they are sending all the invites out today</t>
  </si>
  <si>
    <t xml:space="preserve">seemed bulk, but dates aren't full yet &gt; this one hurts, signal no II +3 &lt; dates are full now+1 &lt; :( signal and waitlisted </t>
  </si>
  <si>
    <t>My heart skips a beat every time my phone pings now &lt; wait till it pongs &lt; badum tsss</t>
  </si>
  <si>
    <t>if programs keep inviting the same cm people, and people aren't cancelling because of virtual interviews or switching interview days among themselves, are we headed towards a scenario where there are a bunch of unmatched spots this year? &lt; I have heard several attendings say they suspect this will happen &lt; how do we know programs are interviewing the same people? &lt; just anecdotal but all the people i know either have like 8 interviews or 1-2. if more people fill out the tally above it'd help &lt; ther are 90+ people on this spreadsheet but maybe 20 responses haha</t>
  </si>
  <si>
    <t>&lt; no I don't think so because of the sheer number of applicants. You also have all these home applicants to choose from &lt; i wonder if we'll ever get to a point where there's like an early match option or it's treated more like a regular job &lt;sheer* &lt; thank you friend</t>
  </si>
  <si>
    <t>Albany confirmation +6</t>
  </si>
  <si>
    <t>Cincinnati II via ERAS, non-signal +3, signal +1</t>
  </si>
  <si>
    <t>second wave :) &lt;&lt; when you're passed up on both waves :))))) +7 &lt; are there still dates open?? &lt; no just options to waitlist</t>
  </si>
  <si>
    <t>Florida II&lt;which florida??&lt;UF</t>
  </si>
  <si>
    <t>Had you heard anything from them last week or is this a second wave? &lt; OP, 2nd wave. no contact last week</t>
  </si>
  <si>
    <t>Anyone know if KUMC is still sending out the second wave today?</t>
  </si>
  <si>
    <t>i thought so but no reports..</t>
  </si>
  <si>
    <t xml:space="preserve">Slow days for a Monday huh &lt; famous last words before the floodgates open &lt; I sure hope so, would be a late open I feel but I'm hopeful &lt; no longer hopeful, almost 1:30. Last week everytbing besides the west coast programs went out first half of the day </t>
  </si>
  <si>
    <t>Has everyone received confirmation from UC Davis? &lt; I got a confirmation about 30min ago! &lt; Confirmed earlier today</t>
  </si>
  <si>
    <t xml:space="preserve">Do you know if they have sent out all of the invites that they are planning to? &lt; No way of knowing </t>
  </si>
  <si>
    <t>L's for breakfast with a side of anxiety +11 &lt; I guess the SOAP wouldn't be THAT bad lmao</t>
  </si>
  <si>
    <t>RT</t>
  </si>
  <si>
    <t>Mayo (Mn) rejection , no signal</t>
  </si>
  <si>
    <t>havent gotten a rejection yet...what does it MEAN&lt; +6&lt; rejecting in alphabetica order maybe? lol &lt; They said invites on the 25th, so they're probably evaluating batches of applications and rejecting as they go. Stay optimistic, but it's possible they just haven't read your app yet lol &lt; oh word. forgot they said 11/25 &lt; dang they really doing process of elimination &lt;personalized rejection letters?? &lt; no, they are not personalized</t>
  </si>
  <si>
    <t>Michigan L +41 &lt;signalled +7</t>
  </si>
  <si>
    <t xml:space="preserve">Go Bucks+2&lt; lmfao &lt; didnt want Harbaugh as a coach anyways &lt; LMAO &lt; aaaaaaand unfollow them on IG&lt; +101&lt; gotta get that ratio back &lt; cant wait to tank all these programs' social media numbers </t>
  </si>
  <si>
    <t>Michigan II but schedule later + 9 &lt; Woo &lt; signalled +3</t>
  </si>
  <si>
    <t>&lt;Dang, scheduling for this one is tight +10000 &lt; this doesn't specify clinical vs. research track right? &lt; Not that I saw in the invite. Forgot they had two tracks. I think some programs may be interview at the same time, rank two separate tracks. Correct me if I'm wrong. &lt;</t>
  </si>
  <si>
    <t>pretty sure Michigan puts the same rank list for both tracks +2 &lt; PD here, confirming everyone we invite for an interview we are considering for both tracks, regardless of your initial application.  We think the skills and attributes that will allow you to excel in our environment are the same regardless of whether you'll do the shorter or longer (~6 versus 18 months) of research.  We'll try to convince all of you that are able to join us to consider both options strongly.  P.S. Enjoyed the Harbaugh comment.  Many with similar sentiments in Ann Arbor at this point. &gt; if we initially did not apply for the research track, but recieved an interview is it still possible to be considered for both? &lt; i wanna be the michigan pd's friend&lt; imagine being best friends with him and merati. life would be complete</t>
  </si>
  <si>
    <t>The N in ENT must stand for Ninja cause phewww do y'all reply quickly haha &lt; we're desperate</t>
  </si>
  <si>
    <t xml:space="preserve">ENT (+1) vs. Otolaryngology (+1). Opinions?  &lt; Otolaryngology &lt; Head and Neck Surgery &lt; idk about you guys but i ALWAYS say "otorhinolaryngology head and neck surgery" even though im running out of breath and the patient doesnt understand me </t>
  </si>
  <si>
    <t>Bump from below- anyone hear from SUNY Upstate since Friday?&lt; nope</t>
  </si>
  <si>
    <t>UTMB II +11 &gt; Do you guys feel like this was to everybody? &lt; No.</t>
  </si>
  <si>
    <t>How many of y'all signaled? I signaled and am hoping to be part of next wave of invites &lt; Per thalmus, there are 5 dates, 12 spots each. All taken now, so 60 total</t>
  </si>
  <si>
    <t xml:space="preserve">Emory WL +2 &lt; do they seem to be trickling or all sent at once? &lt; No clue, name was in the email, but thats the only "personalized" part </t>
  </si>
  <si>
    <t>:( looks like invites may be done &lt; nooooo don't say that &lt; lol the delay from invites to WL in my inbox makes me think i'm about to get a big red L</t>
  </si>
  <si>
    <t>For anyone who just finished with Wayne State. Is there a wrap up room or are we just done after the last interview?</t>
  </si>
  <si>
    <t>Cooper II, signaled</t>
  </si>
  <si>
    <t>Ayo. Someone tell me this. How tf do I get a VSAS email to my ERAS email address (which was not used for VSAS). Stop the madness. +1 More importantly, I don't even understand the email</t>
  </si>
  <si>
    <t>anyone who requested 11/20 baylor Interview get confirmation yet? &lt;- Nope +5</t>
  </si>
  <si>
    <t>Emory II via email - email looks individualized, PC might be going one by one &lt; Signal? +2 &lt; no signal +6&lt; just got it, so looks like they are trickling in&lt; just got one right now &lt; are people still receiving invites? ):</t>
  </si>
  <si>
    <r>
      <rPr>
        <color rgb="FF000000"/>
      </rPr>
      <t xml:space="preserve">thank you for some hope + 1000&lt; Can someone who has rotated at Emory or knows about the place give an overview of the program? &lt; </t>
    </r>
    <r>
      <rPr>
        <color rgb="FF000000"/>
        <u/>
      </rPr>
      <t>http://www.otolaryngology.emory.edu/ed_and_train/residency/ed_and_struc.html</t>
    </r>
    <r>
      <rPr>
        <color rgb="FF000000"/>
      </rPr>
      <t xml:space="preserve"> &lt; if you have specific questions, I'd be happy to try and give the answer a shot &lt; the invite email also had info on a live and recorded info session</t>
    </r>
  </si>
  <si>
    <t>this waiting is driving me nuts lol  - can't be the best way to do this... &lt; it's definitely not lol other specialties have already implemented better systems. i would've preferred a centralized interview invite system over preference signaling &lt; Not that big of a fan of universal offer day tho. That sounds super panic inducing...</t>
  </si>
  <si>
    <t>1 day of panic is better than 1-2 months of panic ;) &lt;+1 You could also figure out conflicting dates much quicker. &lt; Also I feel like we already have a matching algorithm for applicants to programs. I doubt it would be hard to repurpose that algorithm for matching applicants to interview dates lol. Like Round 1 goes... 1) Interview invites all go out on Friday, 2) Ranking of interview dates go in by Sunday, 3) Dates sent back out on Wed, 4) Cancel or reschedule interviews by Friday... Round 2 the following week. Something like that. &lt;interesting idea...a match for interview dates....it would have to assume that programs dont add any interview dates after a deadline date...im sure there are some other losers and winners....i might write a letter to the editor on this idead...email me at otomatch@gmail.com with your name if you would like to be credited. ---sam</t>
  </si>
  <si>
    <t>Anyone still waiting for confirmation of University of Oklahoma interview dates? Sent my preferred date on 11/04 and still haven't gotten a response... &lt;Still waiting as well.</t>
  </si>
  <si>
    <t>A new week, new chance at getting interview invites. Good luck everyone! +2 &lt; new week, new chance at disappointment, can't wait +1 &lt; c'mon guys, that's not the right attitude! fingers crossed for us all &lt; let's GOOOOOOOOOOOOOOOOO +4 &lt; shoutout to all the SOs/partners/families out there on that refresh game! best of luck - stay positive! +1 &lt; shout out to all the single ladies doing the damn thing too ;) +1</t>
  </si>
  <si>
    <t>possible for someone to look into the IV dates tab and see how there's 71% filled in but 33% blank? &lt;fixed</t>
  </si>
  <si>
    <t>Anyone still waiting on confirmation from wash u? I think they may have taken a nice relaxing weekend after sending on Friday afternoon which is great for them but I'm lowkey tweaking my email didn't send or something &lt; the email said they would get back to us monday or tuesday.&lt;ooo the old read the email, idiot...nice thanks...actually mines doesn't say that but the fact that yours does is good info</t>
  </si>
  <si>
    <t>&lt; I got confirmation from Wash U on Friday. (+1) Seems like the PC is confirming individually based on how quickly you replied&lt; i just got confirmed today (monday)</t>
  </si>
  <si>
    <t>Info sent to applicants from the University of Oklahoma for an upcoming interview states "dress for event will be business casual". Wondering what everyone else is planning to wear / anyone have advice? I had assumed I would need to wear a suit and tie for all of these.  &lt; I got one zoom invite that said business casual, followup email said business professional &lt; Business casual for men: button down shirt without a tie; women: defer to someone else &lt; women: blouse or top w/o suit jacket (or with casual/fashionable blazer), or business-like dress. I would avoid sleeveless.&lt; didn't tiger king wear sleeveless though?</t>
  </si>
  <si>
    <t>Feeling kinda buggy about this year since there will likely be so much less movement in terms of waiting lists and second waves of invites since fewer people will drop invites due to not having any travel conflicts. Feel like that had to have contributed to a significant portion of dropped interviews in prior years along with increased spend and just being worn down from traveling. Idk, thinking this is a year that really favors programs pretty heavily over applicants.</t>
  </si>
  <si>
    <t>It's not in the programs' best interest for them to be interviewing the same applicants either. I agree that it is really unfortunate that we no longer have soft caps like travel expenses, but there should be interviews coming this week for really clustered dates, such as 12/4, which should inevitably cause some movement</t>
  </si>
  <si>
    <t>Are you guys scheduling interviews back to back, or trying to leave a day inbetween?</t>
  </si>
  <si>
    <t>if i have the option to space them out, i will, but i may not&lt;U guys are scheduling interviews?? +2 &lt;&lt; lmfaooo these are the people I want as coresidents...if I have any&lt;lol we can be corejects together :)</t>
  </si>
  <si>
    <t>has rush filled all their interview spots? just realized i forgot to apply and wondering if it would be a waste of money now... &lt; yes&lt;It would be a waste of money &lt; any chance for people waiting on invites or are they really all full?</t>
  </si>
  <si>
    <t>Even if the ones on thalamus are full doesn't mean there won't be movement. +1</t>
  </si>
  <si>
    <r>
      <rPr>
        <rFont val="Roboto, RobotoDraft, Helvetica, Arial, sans-serif"/>
        <color rgb="FF000000"/>
      </rPr>
      <t xml:space="preserve">join us on slack! 208 of us and counting! Anonymous. Join me on Slack — it’s a faster, simpler way to work. Sign up here, from any device: </t>
    </r>
    <r>
      <rPr>
        <rFont val="Roboto, RobotoDraft, Helvetica, Arial, sans-serif"/>
        <color rgb="FF1155CC"/>
        <u/>
      </rPr>
      <t>https://join.slack.com/t/otomatch2020workspace/shared_invite/zt-j8fmfksh-fiFYoEvRYKk6gM9ABe3p8A</t>
    </r>
  </si>
  <si>
    <r>
      <rPr>
        <rFont val="Roboto, RobotoDraft, Helvetica, Arial, sans-serif"/>
        <color rgb="FF000000"/>
      </rPr>
      <t xml:space="preserve">join us on slack! 208 of us and counting! Anonymous. Join me on Slack — it’s a faster, simpler way to work. Sign up here, from any device: </t>
    </r>
    <r>
      <rPr>
        <rFont val="Roboto, RobotoDraft, Helvetica, Arial, sans-serif"/>
        <color rgb="FF000000"/>
        <u/>
      </rPr>
      <t>https://join.slack.com/t/otomatch2020workspace/shared_invite/zt-j8fmfksh-fiFYoEvRYKk6gM9ABe3p8A</t>
    </r>
  </si>
  <si>
    <t>guys i've emotionally/mentally torpedo'd this past week. i'm like ashamed by it. i need to stay the F away from otomatch. I know we are only one week in and there will be multiple waves etc. But this is honestly traumatic at times. I've worked (we all have) so hard for this moment and feel like my dream schools are slipping through my fingers. Again, too early to definitively say anything....but my mind and heart are a wreck and I guess I need to stay away somehow but this is like the only way to know what's going on.&lt; i feel u bro/sis. Also hard seeing my fellow classmates that are applying ENT with similar stats to me get numerous II and Im sitting at 1... &lt; OP here, thanks bro &lt; Have similarly felt my mental health and overall joy for life decline this week, I feel ya, I think its important to recognize that ITS OKAY TO NOT BE OKAY, this is extremely stressful and having an unpleasant reaction is normal and excepted. If anyone was frolicking with joy throughout this process that would be weird. &lt; to OP: there is absolutely no shame in feeling the way you are. if time away from otomatch is what you need, take that time. &lt; all of this is really grounding for me. I've been feeling the same way all week, as much it sucks, I'm glad there are others out there and it's not uniquely my experience (even if the experience sucks). Gives me hope all things will be good in time</t>
  </si>
  <si>
    <t xml:space="preserve">I know each year things are different, but I remember a couple of years ago I talked to an applicant who was applying the year after me. Had good stats, but similarly was missing out on many Interviews. By the end of it, they ended up matching at a top 10 place and had plenty of interviews. All that to say that you should keep your head up it's still early, but also keep grinding during this time to make your application even better if you need to reapply </t>
  </si>
  <si>
    <t>SOS! Heard from a PD that one of my LOR was not uploaded at all! This may be done by home program coordinator :( Anyone had this experience before? How to make up for it? &lt; Hey, I know someone that went through this exact same experience!!! They were matching in anesthesia though, so it's not completely transferrable information. Make sure to email programs (PDs, not PCs, though you can cc PCs) that your application has been fixed. Based on my acquantaince's experience, you CAN get interviews as normal (even top 10). Good luck!!! &lt; thank you! If the programs already sent IIs, is there a chance they give me a second thought after my LOR is fixed?</t>
  </si>
  <si>
    <r>
      <rPr>
        <rFont val="Calibri"/>
        <color rgb="FF000000"/>
      </rPr>
      <t xml:space="preserve">&lt; Didn't you get a confirmation? Probably email the PCs and ask them to redownload your app once it gets reuploaded&lt;this is why i checked over my checklist and confirmation of uoloads like 50x &lt; I had the confirmation. but it seems my PC upload Dr.A's letter under the names of both Dr. A and Dr. B, but never uploaded Dr.B's letter!&lt;oh shit sorry OP... your PC sucks &lt; I would also contact that letter writer and make sure they kow what happened. Hopefully they become a bigger advocate for you &lt; thanks, I did Cced the letter writer. Would it help if I contact PDs of programs which already sent IIs, just to see if they would give me a second chance? &lt; I think you should contact </t>
    </r>
    <r>
      <rPr>
        <rFont val="Calibri"/>
        <color rgb="FF000000"/>
        <u/>
      </rPr>
      <t>all</t>
    </r>
    <r>
      <rPr>
        <rFont val="Calibri"/>
        <color rgb="FF000000"/>
      </rPr>
      <t xml:space="preserve"> the PCs (prob not the PDs, but maybe someone can chime in). Depending on your letter writers response, may want to cc the letter writer in these emails.</t>
    </r>
  </si>
  <si>
    <t>omfg this gave me palpitations just reading it &lt; i know you gotta be super pissed (adn have every right to be!), but try to be gracious to the PC who screwed up.  as much as it will feel good in the moment to roast PC in every conversation from now to match day, showing graciousness toward the PC may get her/him to help you more and will show you in a better light to programs you are applying to.</t>
  </si>
  <si>
    <t xml:space="preserve">Are there programs that we know are sending invites tomorrow or something? &lt; UMich is coming out tomorrow, and also tomorrow being 11/16 makes programs who say "mid-November" pretty likely too. I also feel like Mondays and Fridays are big days for invites +1 &lt; looks like Kansas is planning to send 2nd wave tomorrow </t>
  </si>
  <si>
    <t>How long does it usually take for laryngoscope to review articles? I submitted mine forever ago and its still at status "with reviewers" &lt; about 6 months for an article I submitted :/&lt; usually 2-3 months based on my experience &lt; 1 month for me until first set of revisions/rejection &lt; you should definitely follow up with them, 2 months max for me</t>
  </si>
  <si>
    <t>Yeah it's generally acceptable to politely ask about your article's progress if it's been &gt;=2months since you submitted it.</t>
  </si>
  <si>
    <t>Anybody couples matching and getting responses for their emails to programs? &lt;No, only from one program</t>
  </si>
  <si>
    <t>Does couples matching in general limit IIs?&lt; your partner getting a II at a program increases your chances of getting one there &lt; reach out to PD if your partner gets an II at that institution... PD at UWash told story about current resident matching after not having gotten an II initially and reaching out to PD because partner did get one and eventually getting II and matching. &lt; LOI are pretty widely accepted as sincere and impactful when it comes to couples matching &lt; pretty sure that the resident that matched got an interview for Oto and partner didn't have interview initially in less competitive specialty. idk if it's easier to get an interview in oto if the partner gets an interview in another specialty</t>
  </si>
  <si>
    <t xml:space="preserve">Does anyone have experience w/ scheduling via ERAS or thalamus on mobile? Does it work well or is it glitchy? I feel like I always get emails at the worst times and panic and find WIFI because I don't trust my mobile but maybe I'm just being paranoid. Was walking my dog the other day and literally sprinted home, almost popped a pneumothorax. </t>
  </si>
  <si>
    <t>thalamus looks funky if you have your phone doing portrait, but if you turn it to landscape orientation the site looks better and you can pick your date just fine. &lt; no problem using ERAS scheduler on mobile while in PACU post-flap &lt; thx homies - OP</t>
  </si>
  <si>
    <t xml:space="preserve">&lt;I signalled and didn't. +3 &lt; same its a bummer but it seems like they didn't really weight signals that highly </t>
  </si>
  <si>
    <t>How many interview dates have been released for Davis? The current IV dates tab only has 12/14 AM listed. &lt; they also offered me 01/06 and 01/08 +1</t>
  </si>
  <si>
    <t>are they done sending invites? &lt; OP here, I'm unsure, which is why I'm asking if there are more known interview dates. If there's only one released thus far we can be pretty sure they're not finished, but I'd be willing to bet the IV dates tab just hasn't been filled out entirely. &lt; They sent out slow waves. I got my invite late Friday night and my options were 12/14 and 1/8 AM and PM. It is possible there are still interviews to be sent, however, I didn't have 1/6 so I would image that date is full. &lt; i'm still very hopeful for an interview. loved their residents on their townhall. this one hurts &lt; that's strange, I also got my II at 7pm pst on friday but I had 12/14, 1/6, and 1/8 available &lt; same 7pm PST Friday but had all but 12/14 AM slot available</t>
  </si>
  <si>
    <r>
      <rPr>
        <rFont val="Roboto, RobotoDraft, Helvetica, Arial, sans-serif"/>
        <color rgb="FF000000"/>
      </rPr>
      <t xml:space="preserve">I'm wrestling with the idea on how to communicate with programs during this cycle, as I'm getting mixed ideas from my mentors/current residents. I came across this recent study that I found pretty helpful to guage what people typically do and how different forms of communication are perceived by programs. Hope this helps people. </t>
    </r>
    <r>
      <rPr>
        <rFont val="Roboto, RobotoDraft, Helvetica, Arial, sans-serif"/>
        <color rgb="FF1155CC"/>
        <u/>
      </rPr>
      <t>https://journals.sagepub.com/doi/10.1177/0003489420928381?url_ver=Z39.88-2003&amp;rfr_id=ori:rid:crossref.org&amp;rfr_dat=cr_pub%20%200pubmed</t>
    </r>
    <r>
      <rPr>
        <rFont val="Roboto, RobotoDraft, Helvetica, Arial, sans-serif"/>
        <color rgb="FF000000"/>
      </rPr>
      <t xml:space="preserve"> &lt;thanks!&lt; "324 applicants" that sounds nice haha</t>
    </r>
  </si>
  <si>
    <t>i feel like signals change everything &lt;Yea definitely agree with the preinterview aspect being a different ball game. This study also explores other things such as thank you's, post interview communication, couples match, mentor communication.&lt; tbh i'm kind of relieved that we don't have to worry about pre-interivew communication this year&lt; it's interesting that no PD's thought that post-interview #1 emails influenced ranking. i would have expected the opposite &lt; I feel like PDs would think some applicants would lie&lt;I SAY REACH OUT. THIS IS YO SHOT. SHOOT YO SHOT. WHATS WORST THAT COULD HAPPEN, ESPECIALLY IF THEY ALREADY DIDN'T INVITE YOU?? SHOOT YOUR SHOT</t>
  </si>
  <si>
    <t>I have to say... was very pleasantly surprised by Rush's interview yesterday. Seems like such an underrated program &lt;+2 &lt; Did anyone catch the post-interview communication policy (i.e. thank you notes) &lt; what do you mean? &lt;oh just if it's ok to send a thank you to interviewers or if they prefer not</t>
  </si>
  <si>
    <t>Yeah I actually added to their name entry on the other tab. I've heard so many great things about them and they were confirmed by residents and attendings alike. Seems like an excellent program! &gt; good idea! gave you a +1</t>
  </si>
  <si>
    <t>I wish all the interviews came out on the same day and everyone was limited to max 15  I can't guess how much productivity we've all lost anxiously waiting for emails. Also cuts against hoarding &lt; Agree with the same day release, though limit should be 20 like Optho. &lt;would hate same day release solely because of how anxiety provoking trying to pick dates and respond to invites in a few minutes is...imagine having to do that for 6 schools at once b/c they all release the same day &lt; For Urology, they give 48 hours before scheduling interviews, which allows everyone to work out conflicts. &lt; I think plastics is doing something similar! &lt;&lt; and derm, and ortho...invites over a few days, then 48 hours to make your schedule and respond</t>
  </si>
  <si>
    <t>If applying to preliminary surgery programs as a backup, do you need separate LORs from ENT ones? And which prelim programs have classically been the best for obtaining clinical rotation time in ENT? +1 &lt; also wanna know this (current  M3, quite scared about not matching)... &lt; at my school, each specialty usually has MS4s do specialty specific Q&amp;A (self-organized by students, i.e. independent of admin). I'm assuming in early January we'll have a better idea of where we all stand as applicants. I would suggest current MS3s ask upperclassmen to organize something similar when time comes!</t>
  </si>
  <si>
    <t>Can we just agree that M3 lurkers should maybe wait until March is done to ask questions? I love you guys but maybe read the room? &lt; I think we'll have a better sense of what advice to give once the match is over. Right now there is just a general vibe of mass panic (I'm feeling it too) and I think we need to wait to see how this all plays out. To M3 lurkers, I don't know that I would feed your anxiety by continuing to look at this page - just focus on creating the best app you can. &lt; OP here, just want to make sure M3s know we all want to support as much as possible but this just isn't the best place for a few reasons (thanks for the others for pitching in). For now, your resources at your program and current mentors will still be great! +1&lt; I asked the original question as a current applicant in this residency cycle</t>
  </si>
  <si>
    <t>Best of luck y'all!! -M3 lurker</t>
  </si>
  <si>
    <t>For the stats tab, what does total pubs/abstracts/presentations/etc mean? can this include posters you aren' first author on/didn't present? the numbers are so high so I'm confused how ppl have 30+ pubs without a year off &lt; I included any presentation at a national or local conference, including poster presentations. The barrier to entry for presentations, though oral presentations somewhat more competitive, feels quite low and makes sense how people were able to accumulate so much.&lt;including posters or abstracts you didn't present but were 2nd/middle author on? &lt; All happened to be 1st author posters. &lt; don't forget that even if people didn't take a research year off during medical school, many people (like myself) took research years prior to med school and have papers/presentations from then.</t>
  </si>
  <si>
    <t xml:space="preserve">Current M3 lurker here, thanks for your honesty, OP. I wish you all the luck. I am not one of those people who is "ENT or nothing" so will probably try to figure out another specialty to double apply to next year. Who knows if next year will be better or even worse than this cycle.... </t>
  </si>
  <si>
    <t>To all the MS3 lurkers here listen up: I am currently applying, considered a competetive applicant (255+, AOA, multiple pubs and presentations, leadership, EC's etc) in every regard and was told by multiple faculty members not to dual apply. I am risk averse and realized that faculty members are actually clueless early enough to prep a dual app. I am so glad i did. I still hope to match ENT, but I am sitting at 1 II atm. Do not trust your deans, attendings, PD's or chairs to fully know what is going on. There are plenty of competetive applicants with stellar applications that won't match who would've dual applied but did not because an attending amiled and said you're fine. also ignre the 60 apps is enough advice... what a load of shit.+2 I applied to every single program and happy that I did&lt; I'm regretting not dual applying I doubt I'll match this year&lt; I may end up in anestehsia instead of ENT. I dont love it but hey, ill be out of work by 4 driving home in the Benz with 400K+ salary after 4 years of chill residency... not the worst alternative &lt; I'm basically the same as OP + at a top tier medical school with a top 10 ENT program and am also sitting on 1 II at a lower tier program, multiple waitlists, 0/3 signals so far. Really wishing I dual applied. &lt; How many people are applying from your school? Thats something that not enough peopel are talking about and it's important for a few reasons. 1. If there are 1-2 SUPER stellar applicants, it doesn't matter if you're above average, I feel like comparisons happen. And 2. I don't think it's a wild theory that more people than usual will match at home this year. Schools want their students to match, and they don;t know other people. If you're one of 4 applicants in a program that takes 5, it doesnt matter if you have 3 II or 20 II. As long as you are liked by your home department, you have a good chance. But if you're one of 8, then it gets tricky &lt; One added complexity to this is at least at our home program, they do want a diversity of students from different programs not just from the home program. Only a few spots are usually given to home students in a typical year. &lt; Right, in a typical year, and of course YMMV depending on the home program, but I do think a large chunk of programs programs will be open to and willing to match more home students this year&lt;Lol too bad my home program sucks butt and only has 1 spot &lt; guys it's only been one week. the interviews will come&lt;famous last words &lt; PGY1 here, I saw some posts a month ago encouraging people to apply to 40-50 programs. I tried to tell people that it was a bad idea and to apply to 70+ programs but seems like people didnt realize how competitive things are. That being said, I also had a slow trickle of interviews but ended up getting 15 interviews in the end. More than a third from waitlist. Just hang in there.</t>
  </si>
  <si>
    <t>&lt; There is a possibility you're actually over qualified and "top tier" programs might all want you. Stay hopeful!&lt;OP here- lol then y did 2 of my signals already ignore me. I appreciate the words of encouragment though :) &lt; I think until you get the rejection letter, then the fat lady hasn't sung! :D Just because you aren't in cohort 1 of interview invites doesn't mean you won't ever be invited. I know people who matched at places they got interviews for later down the line.&lt;M3 here, quite scared about what i've been reading...how exactly does dual applying work? did you do 2 Sub-Is?&lt;I did 3 subIs because i was unsure of which field i wanted to dual apply into worked on enough LORs for any contingency, made sure to do a bit of research in the backup specialties so that i could sell it on interviews. Obviously this was way easier because of covid/no aways, but its still doable in a regular cycle with some additional stress. I currently have 10+ interviews in my backup... all at top 30 institutions in that specialty &lt; I backup applied too into one other speciality. Just entailed doing a second sub-i and asking for letters from there. It was cumbersome, but actually wasn't too bad. &lt; Also, tip for the future applicants. Really put effort into the non-objective portions of the apps, including aspects people may say is not that important such as the personal statement. My experience is that they really all contribute to painting a picture of you as an applicant. +2</t>
  </si>
  <si>
    <t>If there's about ~50 schools that have released ~40 interviews each, then that means on average, 520 applicants should have about 3-4 interviews each. I feel like otomatch has a skewed distribution of people reporting. It is the end of the first week of interview invites, and having even 1 II means your app is competitive. &lt; I'm not sure if having 1 II means your app is competitive. I think it means your app hit the right eyes one time, which may or may not be due to a competitive app. The rest of your app might not have been "bad" enough to get a rejection, but perhaps not good enough to be considered competitive either.</t>
  </si>
  <si>
    <t>"But look here at this program here. 0% reporting, and let me tell you, going to be a lot of interviews for mid tier applicants coming out of there, very good for the mid tier. And over here, Vanderbilt, historically a district very heavy on aways, now relying on mail-in signals to determine interview interest. So we will keep counting the interviews as they come out, but this thing isn't done yet." &lt; "again, just like last cycle, we're left asking ourselves, how did the polls get it so wrong?"</t>
  </si>
  <si>
    <r>
      <rPr>
        <rFont val="Roboto, RobotoDraft, Helvetica, Arial, sans-serif"/>
        <color rgb="FF000000"/>
      </rPr>
      <t xml:space="preserve">If you're looking to swap interview dates join us on Slack.184 have joined. Sign up here, from any device: </t>
    </r>
    <r>
      <rPr>
        <rFont val="Roboto, RobotoDraft, Helvetica, Arial, sans-serif"/>
        <color rgb="FF1155CC"/>
        <u/>
      </rPr>
      <t>https://otomatch2020workspace.slack.com/join/shared_invite/zt-j8fmfksh-fiFYoEvRYKk6gM9ABe3p8A#/</t>
    </r>
  </si>
  <si>
    <t>15 minutes could save you 15% or more &lt; nationwide is on your side</t>
  </si>
  <si>
    <t>Who keeps ruining stuff? There was a nice average, mean, STDEV layout on the stats page and someone messed it up</t>
  </si>
  <si>
    <t xml:space="preserve">does ohsu leave voicemails? i signalled them but will be in another interview on the day they release :/ &lt; they mentioned on one of their open house things that they give you a couple of days to schedule so if you are worried about responding right away, it shouldn't be an issue </t>
  </si>
  <si>
    <t>&lt;OHSU calls?&lt; yeah i didn't know either until i saw on slack, then i went back through last year's otomatch and confirmed&lt; I don't know about the call. I receive an invite from them via email. &lt; last cycle? &lt; i think this person is confusing OHSU with OSU</t>
  </si>
  <si>
    <t>Two questions: Did anyone signal Cincinnati? If so, did you get an interview? &lt; signaled, no II +3</t>
  </si>
  <si>
    <t xml:space="preserve">&lt; Half their interview slots are still available, so I wouldn't fret. Seems like the signaled people were put into a separate category for a second wave &lt; sorry to be the bearer of bad news but i did signal and got an interview yesterday </t>
  </si>
  <si>
    <t>FYI all the tallies were deleted yesterday morning for interview invites. I think we instead decided to do weekly or osmtehing? In any case, if you DID NOT put in the number of interviews yesterday, but did before yesterday (and wish to again), please retype it in :)</t>
  </si>
  <si>
    <t>Any DOs get MD IIs? &lt; I have 1 so far &lt; 1 for me&lt; from where?</t>
  </si>
  <si>
    <t>I have only gotten 1 interview so far outside of my home program and signals, definitely not complaining, but I'm just curious about what everyone else's experience on this has been &lt; The top row is a decent indicator of the distribution of interviews for people that regularly check otomatch. Tbh, it's pretty anxiety-inducing for someone like me who only has a couple interviews, which I'm obviously grateful for but don't exactly find reassuring &lt; yah, i was just wondering how many interviews people are getting from places that they didn't signal or their home program, top row can't give you that info &lt; top row is also subject to selection bias &lt; so far only 1 interview from non home program that I didn't signal, hoping monday will bring some more IIs given 70% of IIs haven't been sent out yet</t>
  </si>
  <si>
    <t>no signals, 5 non home interviews. +1</t>
  </si>
  <si>
    <t>Do y'all think programs will send a couple waves of interviews?  I'm starting to feel anxious about my lack of interviews based on the programs that have already sent out a first wave.&lt;definitely!! only 5 days into a very long process :) &lt; OP - you give me hope my friend!</t>
  </si>
  <si>
    <t>I'm also trying to stay hopeful because I know it's early, but it's really starting to get tough, and also tough to not take it personally &lt; I know it feels like every program that passes you over is a reflection of you as a person. hang in there. &lt; I know it's tough..I relate too with not many interviews but keep in mind that we are all amazing people and it's often not personal...they just go off of what is on the piece of paper and that's not what defines you. It's an imperfect process but I just try to believe that things will work out for the best and even if they don't, your worth and life is not defined by medicine and academic success &lt; wow yes&lt; amen sista!&lt; #shENT</t>
  </si>
  <si>
    <t>bumping the convo about USC below- are they full? signalled and no response &lt; the interviews were scheduled by responding to the email, so we don't have a way of knowing if it's full &lt;got it, thanks</t>
  </si>
  <si>
    <t>Anyone get II confirmation from Albany yet? II went out on Monday, feel like it shouldn't take this long to confirm our dates&lt; You'd think a program would want to lock in a date with you before another program sends you an invite &lt; yeah no word yet +3</t>
  </si>
  <si>
    <t>Rutgers interview confirmation email +5</t>
  </si>
  <si>
    <t>Do II come out on weekends? &lt; Not many, but occasionally some do. It seems to usually be smaller batches or trickles instead of large waves though.</t>
  </si>
  <si>
    <t xml:space="preserve">UNLV Interview+8 &lt; Did anyone get confirmation? &lt; Got confirmation, but not for a date. PC said they won't let you know what interview date you have until 12/1 &lt; But, I'm not going to block off 3 potential interview dates. All they are doing is making it more likely I cancel their interview because I scheduled something on top </t>
  </si>
  <si>
    <t>&lt;damn west coast is poppin today&lt;it's crushing me...I don't know when I should start worrying :(&lt;youre not alone, i just tell myself this year is different&lt;i wonder how many people get "first wave" interviews and how many spots/interviews will open up in the upcoming weeks/month&lt;hopefully a lot lol &lt; I really hope so...I wish we knew what was going on behind the scenes...there is just a horrible limbo for so many programs</t>
  </si>
  <si>
    <t xml:space="preserve">&lt;So there's been a random or loose connection to every single program I've gotten an II to </t>
  </si>
  <si>
    <t>If I had seen the stats page before applying I would have dual applied 😂 , &lt; that page is low-key scary, like how can I even compete loll&lt; It completely explains my lack of interviews. I wish I had been warned by my dean or something...&lt; there's selection bias. ppl with better apps and more IIs are more likely to post &lt; Yeah, agree. Very small portion of the applicant pool. Also, additional selection bias of who even uses otomatch. Know a few classmates that actively avoid it. &lt; you know a few classmates who SAY they avoid it haha +1</t>
  </si>
  <si>
    <r>
      <rPr>
        <rFont val="Arial"/>
        <color theme="1"/>
      </rPr>
      <t xml:space="preserve">any advice on navigating interview conflicts? &lt; give one up. &lt; And specify that they hand it to me pls &lt; oh boi, its getting tight, and not even that many interviews. A lot of close calls. &lt; I was advised to kindly ask if one of the programs has alternative dates, and if not, then you just have to politely drop one. Best to give good leway, perhaps a few weeks in advance? But interested in what others have to say. &lt; You can actually ask here on otomatch if people with interviews at the same program are willing to switch dates. Or perhaps we should make a slack # for that&lt; </t>
    </r>
    <r>
      <rPr>
        <rFont val="Arial"/>
        <b/>
        <color theme="1"/>
      </rPr>
      <t xml:space="preserve">there is now a slack channel for swaps! </t>
    </r>
    <r>
      <rPr>
        <rFont val="Arial"/>
        <color theme="1"/>
      </rPr>
      <t>find the link to the otomatch slack below</t>
    </r>
    <r>
      <rPr>
        <rFont val="Arial"/>
        <b/>
        <color theme="1"/>
      </rPr>
      <t xml:space="preserve"> </t>
    </r>
    <r>
      <rPr>
        <rFont val="Arial"/>
        <color theme="1"/>
      </rPr>
      <t>&lt; do programs really allow students to switch interview dates with each other?&lt; If both students are involved with emailing the PC, sometimes yes, some programs do have individual waitlists for specific days/don't allow swaps &lt; where is the slack channel for swaps?&lt; last year we had a page for people to post about wanting to swab. I'd recommend adding one of those. It helped me out with one conflict.</t>
    </r>
  </si>
  <si>
    <t>&lt; last year, I think it was drop at least 14 days before. this year, with virtual, I think some programs are still sending stuff out, so I would say polite would probably be no less than 1 week, but idk</t>
  </si>
  <si>
    <t>How are you all handling scheduling interviews possible while you interview next week? &lt; Going to have someone else monitor my email +1</t>
  </si>
  <si>
    <t>Anyone get interview date confirmation from SUNY Upstate yet? &lt; nope</t>
  </si>
  <si>
    <t xml:space="preserve">I added an MD/DO student column to the stats sheet. I think this would be really useful information on the DO side of things? </t>
  </si>
  <si>
    <t>Yes absolutely</t>
  </si>
  <si>
    <t>anyone else request the 11/20 date for baylor and not hear back yet? &lt; yup, didn't hear back +3</t>
  </si>
  <si>
    <t xml:space="preserve">For the stats tab, what are the criteria for low/mid/high med school tiers? &lt; high 1-25 USNWR research, mid=25-50, low&lt;50 </t>
  </si>
  <si>
    <t>Does Rush have fellowships? I didn't think they did but the PC's email says Advance Rhinology Fellowship Manager
Facial Plastic and Reconstructive Surgery Fellowship Manager &lt; no fellowships now, will have a rhinology fellow next year</t>
  </si>
  <si>
    <t>Cedars Sinai II&lt; confirmed! +9 &lt; through ERAS? &lt; e-mail</t>
  </si>
  <si>
    <t>&lt; did you go to their open house?&lt;yes +4 &lt; attended open house, no invite &lt; did anyone that didn't go get the invite?&lt; didn't go, got invite &lt; regional, went to the open house, but no invite :'( &lt; Cali schools brutal man</t>
  </si>
  <si>
    <t>Anyone know if invites generally go out on weekends? Wondering if I can take my dog on a hike without worrying about internet &lt; Generally no, but it happens. But please have some fun and do not let this control your life too much! &lt; I recommend that you go on the hike (mental health is important!) but ask a family member or friend check your email for you during this period, it's low probability but you'll kick yourself if you miss an invite this way. I have a document with my AAMC ID and various login info that I give to my husband and close friend for times like this.</t>
  </si>
  <si>
    <t>How are people with no ties to the west coast doing in terms of California interviews? Does it seem like they're still being pretty exclusive? &lt; I've gotten 2, one was signaled &lt; I've gotten only 1, where I signaled +2 &lt; no signals, no love 0/3 &lt; I'm 0/3 :/ &lt; Idk why I even bothered applying &lt; all the money goes to eras too, the programs dont get anything &lt; its all a numbers game y'all&lt; is davis done??&lt;no, just got an email at 2:58 PST &lt; maybe it's alphabetical?</t>
  </si>
  <si>
    <t>How are people with no ties to the west coast doing in terms of California interviews? Does it seem like they're still being pretty exclusive? &lt; I've gotten 2, one was signaled &lt; I've gotten only 1, where I signaled +3 &lt; no signals, no love 0/3 &lt; I'm 0/3 :/ &lt; Idk why I even bothered applying &lt; all the money goes to eras too, the programs dont get anything &lt; its all a numbers game y'all&lt;I got 4 of the California ones and signaled one&lt; east coaster, 1/4 west coast so far that i applied to, no ties or signals. it's brutal out there. was bummed about ucsf and usc</t>
  </si>
  <si>
    <t xml:space="preserve">I've got nothing but ties to the west coast &amp; still no love from CA programs. Hoping they're coming soon. </t>
  </si>
  <si>
    <t>Wisconsin II email/thalamus &lt; +3 &lt; Signal +3 &lt; signal, no II &lt; no signal, non-regional +3 &lt; no signal, yes regional +1</t>
  </si>
  <si>
    <t>1 spots left for wisconsin &lt; of note they moved their 12/5 date to 12/3, so their new dates are: 12/3, 12/4 and 12/7. I bring that up because UWashington, UMichigan and UWisconsin all have overlapping dates on 12/3 and 12/4 so could expect some movement in future. FWIW. &lt; signal no II +2 &lt; there will definitely be movement next week</t>
  </si>
  <si>
    <t xml:space="preserve">Man this one hurts. Grew up and went to college in Wisco. Doing decent on invites so far too. This just feels so so random. &lt; you might get it there will be movement &lt;SAME i am sad &lt; if you have strong ties and signaled them, it might be worth calling the PC to emphasize interest. If you didn’t signal it would be a wasted call.&lt; is this from an inside source?? </t>
  </si>
  <si>
    <t>i think i honestly need to ban myself from otomatch. my heart hurts +5 &lt;this steady stream of L's is crushing my spirit +3 &lt; I went about 24 hours without opening this, and it was very good for the soul. Highly recommend. &lt; Netflix recommendations? Just finished Queen's Gambit &lt; watch The Boys on amazon video!!!!!! +1 &lt; been re-watching himym!! &lt; if you are looking for an outsider, misfit inspirational story of someone who achieved barely passable in a hyperspecialized but over competitive sport look for Eddie the Eagle.</t>
  </si>
  <si>
    <t>USC II +9 via email &lt; no signal, non-region +1 &lt; no signal, "home" region (family) &lt;+2 signal outside of region &lt;personalized email? &lt; yes, email was personalized &lt; what do you guys mean by personalized? &lt; I think it just means the email said Dear [Name], &lt;only 2 days, so i'm guessing iit's full. can anyone confirm? &lt; Signalled, II!!!!!</t>
  </si>
  <si>
    <t xml:space="preserve">Signaled, no interview +8 &lt; Is this uni of south cali, or uni of south carolina? &lt; south carolina is MUSC </t>
  </si>
  <si>
    <t>UC Davis II via email +5 &lt; +10 signaled &lt; +2 no signal &lt; dates? &lt; is this your home program? &lt; anyone else with interview?&lt;what time? individualized? &lt; yes individualized at 10:25 pacific&lt; not home program, invidualized 1:30 EST &lt; anyone else? is there still hope? &lt; Maybe there is still hope, Kaiser started last night and I got mine this morning. Maybe it is in little waves&lt; there is always hope. keep your head up everyone &lt; Davis still going y'all, keep hope alive&lt; can confirm II @ 3:30PST! +1 &lt; also at 4pm PST!!&lt; also at 7pm PST!! +3 &lt; 7PM PST!! Signaled with ties!!!!!  &lt;7:19 PM PST!! AH!!! Yay this signal didn't go to waste &lt;mine wasn't individualized -_-</t>
  </si>
  <si>
    <t>&lt; oof this one makes me sad +7 &lt; signalled as well +5 :( So far I'm 1/3 &lt; I'm sitting at 0/3 :/ &lt;+1</t>
  </si>
  <si>
    <t>SUNY Upstate II +8 via email</t>
  </si>
  <si>
    <t>Just tried e-mailing Upstate PC to schedue but the e-mail wasn't able to go through? anybody else having this problem? &lt; worked for me +1 &lt;OP here, never mind, I misspelled it lol &lt; I recommend the copy paste method lol &lt; first interview after a drought, I got excited, brain no worky &lt; I feel this</t>
  </si>
  <si>
    <t>can someone shed light on how competitive wash u is. Is it basically like on the same playing field as Harvard? Please don't annhilate me, i'm honestly not as familiar with it.&lt; which Harvard are we tallking- Beth Israel or MEEI? &lt; probably MEEI since Beth Israel is new</t>
  </si>
  <si>
    <t xml:space="preserve">&lt; One of the best programs in the country, but it is in a slightly less desirable places. So in terms of training/research/overall experience, every bit as good as MEEI, but probably slightly less competitive given it isn't in boston &lt; how about wash u vs vanderbilt? anybody have any thoughts &lt; Very equal, very strong schools, Nashville might make Vandy more desirable &lt; not to be a dick but a WashU v Vanderbilt debate only matters to the 8 people who interview at both of those places &lt; not sure what this means. Citywse, one is in hipster south. Other is racially torn Midwest. Academically same. Research basic sci edge to wash u, clinical edge to Vandy. Training: es mismo —-sam </t>
  </si>
  <si>
    <t>whoever has 13-14 needs to have an AMA :'D &lt; scratch that, homie with 15-16 whats good??</t>
  </si>
  <si>
    <t>&lt; ok so, assuming some of use get lucky, how many interviews should we be keeping to match without hoarding? Normally it's 10-15, but this is a weird year where some schools are interviewing more, we have way more applicants, no aways, and people are probably more likely to hoard. maybe 15-17? &lt; Yeah, also having a hard time figuring out when the point of diminishing returns is. I think the best you can do in this situation is to use the distribution of interviews per person to figure out how safe you are and make a judgment call on how much risk you're willing to tolerate. &lt; i don't think that many places are interviewing more, so I don't think you need to feel like you should keep more than normal. Honestly I think they should interview more since people will likely hoard more, which may make for a not great situation for applicants who don't get the benefit of interviews that were turned down and for programs who may be interviewing a lot more people who aren't seriously interested in them. &lt; it actually sounds like a good number of schools are interviewing more based on attended webinars. Cant say how many.</t>
  </si>
  <si>
    <t>As a contrarian i have to chime in. Weird year. How many to interview is up to you. No moral or ethical probs w interviewing 20-30.  But there may be logistical probs for &gt;20 even with virtual.  If you got the II and there is no conflict on that day, it is your right to take it. Don’t let anyone on otomatch convince you different.&lt; what do you mean? i went &gt;200k in debt and worked my ass off for the past 4 years and i shouldn't be guilted by random ppl on an online spreadsheet telling me to drop interviews? that sounds crazy</t>
  </si>
  <si>
    <t>When does vandy come outttt? MEEI? JHU? Stanford? I am getting WL at mid tiers...nervous that i would even be considered at these places &lt; tbf 99% of us won't be considered at those places &lt; or all of the other west coast / east coasy programs?</t>
  </si>
  <si>
    <t>its gonna be a while until top tier places come out (- WashU and UCSF)&lt;have you forgotten about ohio state? &lt; yes &lt; Michigan is apparently set to release on Monday &lt; I wouldn't be surprised if we get some of these int he next few days &lt; are weekends open for fire?</t>
  </si>
  <si>
    <t>If you want to marry Prince Charming, unless you are Snow White, you gotta be ready when he calls.&lt;lmao</t>
  </si>
  <si>
    <t>Cinci you hurt me....+5 ... &lt; did ANYONE who signaled Cincinnati get an interview?&lt;I didn't signal and got Cinci, and I was very surprised!</t>
  </si>
  <si>
    <t>FYI- There are still open interview spots at Cincinnati, so all hope is not lost &lt; come on Cinci, holla at ya boi &lt; Cinci, i thought we had something :')</t>
  </si>
  <si>
    <t>today is a rouuuuuugh day +7 &lt;I'm from the Midwest and I'm missing all of these +7</t>
  </si>
  <si>
    <t>Wash U in St. Louis II +9 &lt; signal +6 &lt; no signal +10</t>
  </si>
  <si>
    <t xml:space="preserve">wash u or u wash?+1 &lt;wash u stl &lt; Regular or Research? &lt; reg &lt; both&lt; how many reg vs. T32 spots do they have? &lt; 3 and 2 &lt; praying that they do multiple waves of invites :/&lt; anyone signal and not get a II? </t>
  </si>
  <si>
    <t>Got a rejection from Wake Forest yesterday and a waitlist email today? &lt; Same. Assuming yesterday was just to say no interview. Today is waitlist?&gt; Ahh you're probably right. went back and looked at the "rejection." just says we can't offer an interview right now. I assumed i was done. &lt;where does it say right now? &lt; paraphrase, it was the generic "we have not selected you for interview." but i assumed that meant never, and looks like it just meant you're not in the "interview" category</t>
  </si>
  <si>
    <t>Can anyone update if UCI looks like it still has spots open? Only 5 people reported interviews yesterday evening (OP +4). Holding out hope &lt;3 &lt; it was an email, and we still havent gotten confirmation, so no way to know &lt; thanks for quick response</t>
  </si>
  <si>
    <t>is this uc irvine? &lt;yes &lt; shoot was hoping for this one</t>
  </si>
  <si>
    <t>well im getting my ass kicked today. this is so rough&lt;+9&lt; anyone else who didn't apply to many of the programs that have come out so far? +1 &lt;is cincinatti full or is there still hope? &lt; can someone check on cinci &lt; only half full &lt; I think I have applied to a little fewer than half the programs that have come out. Still getting my ass kicked though &lt; please cinci send me an invite, i signaled you and ily</t>
  </si>
  <si>
    <t>&lt;I only applied 50ish programs so I haven't received many invites. Fingers crossed that things will look better next week. None of the programs I signaled have sent II's.&lt; you're not alone!</t>
  </si>
  <si>
    <t>UFlorida II via email + 13</t>
  </si>
  <si>
    <t xml:space="preserve">does it seem like florida is trickling in or all in one go? &gt; i would say all at once +2&gt; are all dates available? &gt; had to email date preferences </t>
  </si>
  <si>
    <t>Anyone hear back from Albany PC? &lt;nope +1 &lt; anyone hear back from Baylor?&lt;not yet +1</t>
  </si>
  <si>
    <t>case resent but not on eras scheduler +3&lt; i will wait on emailing this time &lt;i sent an email &lt; i responded on eras telling them it's not on scheduler &lt;can someone update when th escheudler is available &lt;1141 not available&lt; bless this coordinator's heart, hope she gets it worked out &lt;forreal &lt;  it's out&lt; didn't get a date...lol this has really been something else &lt;&lt; was anyone able to book a date?&lt; i don't know that it was dirty, i think she may be having issue with the scheduler. i didn't get a date but i'm not prepared to call them dirty just yet &lt;yall are right, deleted my comment  Did anyone get a date? I did not &gt; I got a date &gt; I was having issues, kept refreshing eventually got one &lt; was able to schedule &lt;did anyone get a december date? only saw jan open &lt; got Dec&lt; OP about not getting a date, eventually got one. Coordinator confirmed she only sent as many invites as spots available</t>
  </si>
  <si>
    <t>who signaled case and got an II? No signal got an II, signalled Cincinnati no II, signalled OSU got an II (this makes no sense lol). &lt; i hate signaling. the biggest unknown - some programs value, some don't,  hurts the student. OPDO should have had more strict opt in agreements on how they would use the signals (OBVIOUSLY doesn't mean automatic interview, but if some programs are flat out ignoring signals or utilizing them last for consideration, something is clearly off) &lt; Am I the only one who is not at all surprised that many programs are placing relatively little weight on signals? I thought they were pretty transparent at the OPDO webinar that signals would primarily be used to determine the bottom of the invite list/wait list. &gt; I think the surprising thing is which shouldn't have been surprising is the randomness of all this...</t>
  </si>
  <si>
    <t>&lt;I wonder what will happen next year if they decide to use signalling again...it seems like there will be a lot of programs that won't recieve many signals having not valued them this year. Curious to see. &lt; but then that makes their value go down if everyone starts sending them to places that valued them this year (UCSF) &lt; for sure &lt; It won't serve as much of a purpose if away rotations are happening again.. I thought that was one of the main reasons we had this &lt; i doubt away rotations will be back+1&lt; interviews may be virtual from now on out according to the webinar last night. saves money</t>
  </si>
  <si>
    <t>Shoutout to OHIO STATE for making the subject of a rejection email "Interview at Ohio State"&lt; "The" Ohio State University &lt; Go Blue+4</t>
  </si>
  <si>
    <t>yeah wtf @ OSU. shame on you.&lt;Tricked me too &lt; :( &lt; I hope the PC got a good laugh out of that one&lt;seems really trollish..</t>
  </si>
  <si>
    <t>"You are an excellent candidate in an incredibly competitive pool of applicants. We were very impressed with your application and honored that you considered our program. It is with regret..." AAAAHHHHH hahah</t>
  </si>
  <si>
    <t>Case is out but I got no attachment on their eras email. &lt; and its not through ERAS interviews so I have no idea what to do
+4&lt;nonsignal/regional</t>
  </si>
  <si>
    <t>Rejection to OSU +10&lt; wow that was misleading email subject header &lt;+1003</t>
  </si>
  <si>
    <t>ohio state? &lt; yep</t>
  </si>
  <si>
    <t>Ohio State waitlist :( via email+13 &lt; nothing on my end +2</t>
  </si>
  <si>
    <t>&lt;I got "unable to offer interview at this time". Is there a difference between rejection and waitlist? &lt; yeah waitlist email doesnt say that, so i guess thats a rejection?&lt; also that subject line for the waitlist email though... &lt; same as the rejection email. could be worse</t>
  </si>
  <si>
    <r>
      <rPr/>
      <t xml:space="preserve">Handy interview tracker template to occupy your time while we continue to wait for interviews :) </t>
    </r>
    <r>
      <rPr>
        <color rgb="FF1155CC"/>
        <u/>
      </rPr>
      <t>https://www.reddit.com/r/medicalschool/comments/jsaxe8/residency_im_a_data_analyst_and_built_my_wife_and/</t>
    </r>
  </si>
  <si>
    <t>&lt;super nice to have a graphical representation of all the L's I'm taking this year&lt;+1 &lt; is there a way to get the template with the map copied over</t>
  </si>
  <si>
    <t>Waitlist from West Virginia</t>
  </si>
  <si>
    <t>should we be accepting II by replying on ERAS or through email? &lt; if it's an ERAS message and they don't specify that you should respond to an email, go on ERAS under invitations and schedule there. that will show where you've gotten ERAS invites from and you can click to see available dates and schedule &lt; The ERAS scheduler emails tend to have "You have received a secure message from ERAS-PDWS" as the subject</t>
  </si>
  <si>
    <t xml:space="preserve">&lt; damn thanks for letting me know. i was too late :/&lt; dang..sorry doggums. email the coordinator and explain, maybe they can make 'ception or m'squeeze you in&lt; it's alright, got another date just not the one i was hoping for. will have to step up my game </t>
  </si>
  <si>
    <t xml:space="preserve">U Cinci II&lt;+8, &lt; +5 regional/nonsignal &lt; +4 nonsignal, no ties &lt;anyone signal get an II?&lt;are people responding to the first response "+8, nonsignal/regional" the total number of people invited or the total of nonsignal + regional IIs? I wrote that and meant to be saying I got II and I'm nonsignal but regional &lt; i think people are responding to whether or not they got an II&lt; ok I should change my response to the other spot then&lt; it would make sense if we put the tally after the categoy &gt; seems like no signallers got an II&lt; this cycle is so frustrating </t>
  </si>
  <si>
    <t>eras or email??&lt;ERAS &lt; is it safe to say if we don't get ERAS at the same time as these folk then we aren't getting it?&lt; that sounds relatievly safe but who really knows, been a spooky process so far &lt; what are their interview dates?&lt; 12/18, 1/22, and 1/23 with AM and PM sessions for all 3&lt; looks like the dates didn't fill up yet so there may be a second wave &gt; maybe second wave will be for signallers - seems strange not 1 signal got an interview &lt; yeah it's discouraging for sure but idk how strange it is. I realllly wouldn't be surprised if signals are literally the last thing they look at if at all &lt; SO DUMB. singals are LOSE LOSE. Don't know who's going to take them seriously, send it to a program that doesn't take it seriously but then other programs do and since you didn't send a signal to them they're like oh he's not that interested, we're #6 at best. I hate being the guinea pig.&lt; if i was applying next year i'd be keeping a close eye on otomatch to see who values signals a lot (e.g. UAB, UCSF)</t>
  </si>
  <si>
    <t>are dates all full or is there still hope?&lt; 3 dates are still open, 11/13 @ 11:30pm</t>
  </si>
  <si>
    <t xml:space="preserve">Hey team. 175 of us are on Slack!  Join me on Slack — it’s a faster, simpler way to work. Sign up here, from any device: https://otomatch2020workspace.slack.com/join/shared_invite/zt-j8fmfksh-fiFYoEvRYKk6gM9ABe3p8A#/
</t>
  </si>
  <si>
    <t>lol. people just erased the first whole row. guys, if you're on your phone, BE CAREFUL. all the formatting is getting screwed up and i think its because people don't realize what they're doing on their phones. much easier to screw up the sheet on the sheets app as compared to a browser.</t>
  </si>
  <si>
    <t>How does slack work? Is it like a big chat group? &lt; yes &lt; how's it been going? Don't want to add another thing to my anxiety but if people find the content unique and useful, might join</t>
  </si>
  <si>
    <t>Wake interview dates are out +2</t>
  </si>
  <si>
    <t xml:space="preserve">What's the chance of getting off a waitlist? Results may vary &lt; I think that the chances are less this year. In past years, living geographically close to a program and being on a waitlist gave you a good chance of snagging an interview when someone cancelled at the last minute. </t>
  </si>
  <si>
    <t>Just got a kaiser II a few mins ago (6PM EST)</t>
  </si>
  <si>
    <t>Good ole Friday the 13th. Maybe reverse bad luck will happen and II's will finally come in ;) &lt; I have a feeling today and Monday will be big II days&lt; i think monday will!</t>
  </si>
  <si>
    <r>
      <rPr>
        <rFont val="Calibri"/>
        <color theme="1"/>
      </rPr>
      <t xml:space="preserve">Hey, we are resetting the II number every morning, so please update it in the morning + when you get an interview during the day &lt; (Can we clarify whether people are counting their home program II even if they haven't received it yet?) &lt; Let's keep it to II's (count your home program once invited, but not before) &lt; </t>
    </r>
    <r>
      <rPr>
        <rFont val="Calibri"/>
        <b/>
        <color theme="1"/>
      </rPr>
      <t>no one should be counting their home program if it hasnt been officially recieved</t>
    </r>
  </si>
  <si>
    <t>i think people are not going to reliably update this every single day. i feel like it's a bit much and a sure way to not have as many people participate. maybe once a week would be better.+1 &lt; Keep a running tally+1 &lt; have we considered updating every 15s? Like how often I'm refreshing otomatch each day? +1</t>
  </si>
  <si>
    <t>&lt; i agree. let's try for every Monday to refresh the tally?</t>
  </si>
  <si>
    <t>Saw a bunch of people wanting a stats page, I know some don't want it to minimize anxiety, its a separate tab so not everyone needs to look at it! You can find the tab after the IV dates tab. I think when you're in there it's self explanatory!</t>
  </si>
  <si>
    <t>I highly recommend yall not read it. I just glanced at it and immediately decided people are probably lying or puffing their chests more than they should. &lt; people also do research years and that's not reflected in the stats page &lt; and now it is &lt; how do you know what tier program to put? How are the tiers based? &lt; how tf does MickyPhillips have 9 IIs without honors in surgery 👀 &lt; a research year, 14 pubs, and over 100 apps &lt; this is the big problem with a stats page, especially this year when there's a large excess of applications you literally cannot know what clicks with the particular person reading your app</t>
  </si>
  <si>
    <t>Measely 2022 applicant here, sorry to interrupt interview discussion. Which programs off the top of all your heads have Head and Neck docs as a PD or Chief? Trying to gauge where my experiences may have the most impact. Thanks!  &lt; this ain't it dog, wait till March +100000000000&lt; lmfao +1000000000 &lt; gunners gonna gun &lt;+1 &lt;  Better to just show a passion and energy for whatever subspecialty gives you experiences. Passion, energy, and productivity are way more important than tailoring your experience to a PD or chair's subspecialty. Learn to love what you are doing and communicate it. &lt;&lt;2028 applicant here. Looking to crush the competition. Any advice??&lt; this is not the time yo....lmao this is like the MS1 that showed up to one of the meet and greets&lt;Lmfao</t>
  </si>
  <si>
    <t>lmao +10000</t>
  </si>
  <si>
    <t xml:space="preserve">I am not LMAO. Appreciate the initiative...but these guys/gals/zees are super stressed now.  I’d suggest you do your own research. ACGME website lists all PD names...so pubn\med search and google are your friends. If H&amp;N is where you want to be look for programs with AHNS fellowships since they all do free flaps. And check back on otomatch between the day rank lists are due and match results come out when people are nervous but bored. —-sam </t>
  </si>
  <si>
    <t>On the interview count on the right, are people including their home program? because I think they skews the amount of people with 0 &lt;I haven't (because I haven't received the official invite though). I would have included it if I had it +2</t>
  </si>
  <si>
    <t>Has anyone heard from wake for a date confirmation? i emailed them through my personal email not ERAS. Did anyone do it diferently? &lt; emailed back also, no confirmation yet +2</t>
  </si>
  <si>
    <t xml:space="preserve">So we don't have to keep asking for stats and signals, somebody with more guts than I should make a stats page &lt; Ill make one after rounds </t>
  </si>
  <si>
    <t>r &lt; indeed. r.+1&lt; stata &lt; excel :S &lt; python over everything</t>
  </si>
  <si>
    <t>Did we ever confirm Kaiser? &lt; Yes, received today  &lt; Congrats! &lt; Thank You! &lt; is Kaiser a good program? &lt; How many invites did they actually send? Seems like it was late in the day and only a few people got it &lt; i think 2 &lt; lol "is Kaiser a good program"... they don't make bad ent programs my friend, focus on cost of living and quality of life .</t>
  </si>
  <si>
    <t>so one person, anyone else? &lt; +2 signal or non signal? &lt; non signal, east coast school w/ no connections +1 &lt; stats? &lt; below avg ent step (like v below), 14 manuscripts &lt; Non-signal, east coast school, significant ties to bay area</t>
  </si>
  <si>
    <t>&lt; how many of these went out? do you think all went out or in waves? did you all signal? heart is breaking over here.. &lt; any non-signal non-west coast? &lt; NSNW should be a thing</t>
  </si>
  <si>
    <t>Dr. Merati is a wonderful moderator. He's been great throughout all these meetings. +8 &lt; appreciate the initiative for them to do these &lt; i haven't seen this level of cohesion and support for students in any other competitive specialty&lt; merati is a gem &lt; he seems like such a nice guy, it's gonna make that rejection hurt even more 😬&lt; i would do a laryngology fellowship just to hang out with him for a year</t>
  </si>
  <si>
    <t>Is this meeting being recorded? &lt;yes &lt; were we muted during the meeting?&gt; where do we find the video afterward? &lt;they will send a link to people who registered for it in about a week</t>
  </si>
  <si>
    <t>UW sending out more interviews this year wohooo! &lt; I think this is both a good and a bad thing, considering that the number of residency spots hasn't proportionally increased.</t>
  </si>
  <si>
    <t>what did she say exactly? &lt; they're sending out more invites this year in effort to improve diversity &lt; they have more females than males in their residency</t>
  </si>
  <si>
    <t>any one think we should start an interview impressions tab? +1</t>
  </si>
  <si>
    <t>&lt; I'm not sure if there is a point to that, honestly. Usually, these impressions are from away rotators to figure out where to apply to, and get some insight into the aspects of the program that you DON'T see from interviews, to inform your rank list. An interview impresion tab only matters for those who interviewed, who already have their own impessions.&lt; i think it could be helpful for (a) ppl who interview on a later date in the cycle and (b) applicants who apply in future years &lt; +1 I found it really useful looking at previous years to get a feel for programs</t>
  </si>
  <si>
    <t>anyyone get a baylor confirmation yet &lt; nope +7 &lt; still nope as of 11/15</t>
  </si>
  <si>
    <t>Ok who ruined all the colors &lt; who decided a yellow background with white text was a good idea &lt; it's impossible to see in dark mode  with that color scheme for sure</t>
  </si>
  <si>
    <t>What is a closed-loop rejection? &lt; A rejection letter, instead of getting ghosted</t>
  </si>
  <si>
    <t xml:space="preserve">Anyone still heard nothing back from Wake Forest, seems theyve sent out IIs and also rejects &lt; sorry I'm late but I got wake forest waitlist letter </t>
  </si>
  <si>
    <t>you are the chosen one, you are the waitlist +1 &lt; dang, wrote a paragraph and everything and just got a straight rejection. &lt; signaled and rejected &lt; signals are such fake news. Not sure they're solving anything from how it looks &lt; I guess PDs were telling the truth when they said it'd be one of many things they look at :( &lt; i would have assumed wake forest was a perfect signal recipient - not a MEEI/ucsf that'll get shit tons of signals, not in an area where people are applying just to live there, etc.</t>
  </si>
  <si>
    <t>&lt;LMAO Signals are such fake news and did nothing to fix problem of overapplying &lt; it's been 3 days. chill. &lt; It's also just not true. Current stats up top show 62 successful signals and only 34 unsuccessful. A ~64% invite rate is insanely good and shows signals have been helpful.  &lt; the better indicator is probably median #successful signals/5 which we won't know until the cycle is over&lt; when the demand of extremely competetive applicants way outweighs the supply of residency positions, what incentive do programs have to use signals in any decision-making? food for thought &lt;True, as silence at this point can't be logged as a wasted signal yet, so my numbers were definitely skewed. I should admit I'm 2/2 on signals and highly doubt I would have received without tokens, so I'm extremely thankful for them &lt; same here, 2/2 at places there's no way I think would've looked my way</t>
  </si>
  <si>
    <t>bummed i didn't get buffalo. i really was looking forward to getting chicken wings with you Sam&lt; hahah +1</t>
  </si>
  <si>
    <t>Someone in slack just reported kaiser II &lt; II was sent via email with surveymonkey form so maybe PC is sending out one by one. &lt; anyone else get an invite here so far? --&gt; is this real? &lt; it is real. +1</t>
  </si>
  <si>
    <t>-2 :( &lt; "sending one by one" are the most hopeful words of 2020 +1&lt; is it too much to ask for my hopes to be crushed quickly? &lt; I prefer this (1 by 1), at least I can try to distract myself and slowly let it sink in :(&lt; I'ma rip the bandaid off kinda person +1 &lt; got one about an hour ago &lt; so...2 people? there's hope for us still 🥺 &lt; gonna just believe this was a hoax until more people confirm to save my fragile sense of self &lt; I've never related to anything more&lt;same +1</t>
  </si>
  <si>
    <t>USF is listed in the yellow for today, did someone get an invite from there today? &gt; single date invite</t>
  </si>
  <si>
    <t>I haven't seen anything&lt; maybe it was a single invite if someone dropped</t>
  </si>
  <si>
    <t>gm</t>
  </si>
  <si>
    <t>ok yall i took this comment down cuz i dont want people from that program seeing this and making us look bad. although it may have been funny +1</t>
  </si>
  <si>
    <t>LSU Health Shreveport II +10&lt; signalled +2&lt;</t>
  </si>
  <si>
    <r>
      <rPr>
        <rFont val="Calibri"/>
        <color rgb="FF000000"/>
      </rPr>
      <t xml:space="preserve">How do you use the ERAS schdeuling system? &lt; get in there ASAP and click on "Interviews", then click the drop down, then click "schedule" next to the date you want (or "waitlist" if there aren't any spots left). &lt; thanks for fast reply! Anyone else not have the "schedule" option showing from Shreveport? +2 &lt;same and also it says "No Invitations" right now&lt;yup not able to schedule &lt; haha ok whew not just me not knowing how to use ERAS lol&lt; wait so what do we do? &lt; i received n invite through message center but not through the actual eras scheduler &lt; I went ahead and responded to Tremendous and just said I didn't see the invitation in the ERAS system yet, but aI'm assuming it'll come up eventually &lt;can you update us what she says?&lt;yes! &lt; sometimes it takes a while &lt; its there now &lt; some reason the dates are different from that in the email &lt; I guess we go by the scheduler? &lt; I messaged the coordinator to let them know &lt;they replied back: correct dates are </t>
    </r>
    <r>
      <rPr>
        <rFont val="Calibri"/>
        <b/>
        <color rgb="FF000000"/>
      </rPr>
      <t xml:space="preserve">12/14 and 12/15 &lt; </t>
    </r>
    <r>
      <rPr>
        <rFont val="Calibri"/>
        <color rgb="FF000000"/>
      </rPr>
      <t xml:space="preserve">thanks! </t>
    </r>
  </si>
  <si>
    <t>What is the general consensus on emailing PCs after they confirm your interview date? Want to be polite but not trying to clog up their inboxes.&lt; I thank them when giving date preferences, and don't after they confirm +1</t>
  </si>
  <si>
    <t>consensus on addressing PD using first name or Ms/Mr? &lt; first name for me because they usually don't have pronouns listed &lt;for PD you better you DOCTOR.  PC can be Mr or Ms and be willing to graciously accepts correction about pronouns if its important to them/him/her/ze. &lt; Just to clarify; PC = program coordinator, oftentimes not an MD. PD = program director, obligately an MD. Don't use first names for program coordinators. Best behavior always and be respectful toward all. It's better to assume someone is in a higher position than they are, than to assume you are on first name basis. I think program coordinators won't be offended by mistakenly being called doctor. They might take offense to being called by their first name immediately. &lt; I didn't even know this was an area of concern. I must be a disrespectful mofo. &lt; PC Here, I promise you, most of us have no concern over how you address us, and if you are worried, just start with a good morning/afternoon/evening. There are a couple of us who are more traditional, but most of us are just trying to get things done, so we do not have time to judge you based on the greeting. As long as it doesn't start with "hey" or "yo" you are good to go!</t>
  </si>
  <si>
    <t>You're saying call PCs doctor? How can you even guess someone's gender from their names? I was definitely taught to not gender people  &lt; First name vs Mr/Ms is a contemporary area of disagreement in our country.  There are strong regional, institutional, cultural and individual differences on this point.  Getting along with the PC is important, so if you have strong convictions on this issue, go with your convictions. if your convictions and the PC's clash then it wasnt meant to be...you two wouldnt be a good match. &lt; I always just say " Good Afternoon/Evening" when I'm not sure what to call people lol &lt; I always just say "Hello, Thank you..." because it's faster to respond to the invite that way</t>
  </si>
  <si>
    <t xml:space="preserve">yeah i somehow got 2 ivy league programs i have 0 connection to but am getting reamed by my local programs that should be in my wheelhouse ffs +1 &lt; okay so it's not just me then lol &lt; OP here, same thing &lt; hasn't there only been one ivy league out so far? &lt; Yale Dartmouth &lt; oh yeah, dartmouth &lt;I have lived in the same southern state my entire life and all of my non-home IIs are from the northeast, ok &lt; LOL that dartmouth shade&lt; haha are ivy leages a thing for otolaryngology? &lt;nah residency size is the bigger prestige factor...bigger is better. &lt; ivy literally doesn't mean anything past undergrad </t>
  </si>
  <si>
    <t>Temple II +4&lt; I signaled and received an II &lt; signaled no II &lt; no signal, got ii</t>
  </si>
  <si>
    <t>was this email or through ERAS? &lt; ERAS &lt; sound like there will be more coming? &lt; all but one spot is filled now, so maybe?</t>
  </si>
  <si>
    <t>For the Rush interview, they said interview starts at 7:15am, I am assuming this is central time? also, there is no night before meet and greet correct?</t>
  </si>
  <si>
    <t>No meet &amp; greet as far as I know and yeah, it would be chicago time</t>
  </si>
  <si>
    <t>Hi, because the above link to the read-only version is in a protected cell, I can't copy-paste it! I don't have anything to add to this document most of the time lol</t>
  </si>
  <si>
    <r>
      <rPr>
        <color rgb="FF000000"/>
      </rPr>
      <t xml:space="preserve">Here ya go: </t>
    </r>
    <r>
      <rPr>
        <color rgb="FF000000"/>
        <u/>
      </rPr>
      <t>https://docs.google.com/spreadsheets/d/e/2PACX-1vSwbfhHKkHlDwtuPYxRC2KxMXyLLbWEEh7CZVmVXVZszMwa6pDqKiXazVVPjzbq6DSux1LzN7b5Btmh/pubhtml</t>
    </r>
    <r>
      <rPr>
        <color rgb="FF000000"/>
      </rPr>
      <t xml:space="preserve"> </t>
    </r>
  </si>
  <si>
    <t>@sam can you make it a hyperlink in the locked cell</t>
  </si>
  <si>
    <t>Shoutout to Rush for sending starbucks gift cards &amp; interview schedules via snailmail prior to interview! So kind 🤗 &lt;omg that sounds so cute! &lt; definitely filling that hole in my heart that this string of rejections has formed &lt;it cuts even deeper. Bnb NBC</t>
  </si>
  <si>
    <t>&lt; I made a name and shame tab for all these positive thing!</t>
  </si>
  <si>
    <t xml:space="preserve">So it looks like maybe 1/5 applicants have tallied their number of IIs. Is it safe to assume the real average is quite a bit lower? &lt; Absolutely, the applicants that go out of their way to post here are not going to be representative. </t>
  </si>
  <si>
    <t xml:space="preserve">&lt; no. That is working on the assumption that those people who havent tallies are all at 0. We have no idea if only 1/5 people come onto this site, or whether or not the 4/5 are below or above the average. Def not safe to assume. </t>
  </si>
  <si>
    <t>i don't like the way they numbers are displayed. it should be successful signals and signals burnt, with no 0 options. also no one's going to remember to subtract their old number and add a new one so just clear it every morning &lt; +2 on clearing it every morning, I already don't remember which day I added my tally &lt; also for data like this, distribution is more informative than averages &lt; whatever you do, it's gotta be clear, cause right now we have 2 versions of the same thing &lt; i say delete the old version because it needed to be cleared anyways</t>
  </si>
  <si>
    <t>Reject Wake Forest&lt; +16 &lt; The audacity to make me  sign into eras, go into messages, download a letter, all to find out that I got rejected. +4</t>
  </si>
  <si>
    <t>Dodged +4 &lt; looks like we might be waitlisted? &lt; Not OP, but thought I dodged, just got the rejection lol +1 &lt; If we really hear nothing, then what does that mean? That seems to be happening at a few programs &lt; it means you haven't received an invite and haven't been rejected, :) &lt; Blerg! &lt;Second wave of rejections lol + 3 &lt; Still dodging +1</t>
  </si>
  <si>
    <t>Ohio State II out &gt; non-signal +11&gt;signal+6 &lt; THE Ohio State University :) &lt; just got confirmation of date &lt; when?</t>
  </si>
  <si>
    <t>&lt;was holding out for this one :( +1 | +1, with signal, 26x/27x :( | &lt;is this still rolling in individually or was it just one mass email</t>
  </si>
  <si>
    <t xml:space="preserve">The email seemed like it was sent to everyone  </t>
  </si>
  <si>
    <t>Got 2 II's from random schools on day 1 and nothing since, including local and signaled schools... starting to feel like those were flukes :( +1 &lt; stay strong, we're still starting! &lt; I think this site is bad for my mental health lol</t>
  </si>
  <si>
    <t>same. i am sitting at 3 interviews and grateful for them but has been a long string of rejects since monday &lt; SAME &lt; not hearing from a school doesn't mean rejection! there are still more waves to come &lt; hopefully, same boat as OP. monday was an exciting day but i've been getting crushed since +3</t>
  </si>
  <si>
    <t>Are we done for the day? I just wanna play COD in peace&lt;never knew u could play a fish (yes i am a dad)&lt;dad jokes for the win &lt; What's the difference between a fish and a piano&lt; ones a fish a ones a piano?&lt; Can tune a piano but can't tune a fish ayyyyy &lt; i dont get it &lt; tuna fish? &lt; I guess you couldn't... Handel the joke! &lt; lol &lt; lol i get it now sorry i promise im intelligent&lt; yes, and soon you shall be intelligENT :)</t>
  </si>
  <si>
    <t>Anyone get moved from waitlist to an available spot at Louisville like they said in their email? &lt; Not yet...&lt;i got moved to a spot from the waitlist +2 &lt;for people who got moved to a spot, when did you find out?&lt;the night after the waitlist fiasco</t>
  </si>
  <si>
    <t>Any other reapplicants out there? How are things going for yo;u so far? Sitting at 0 II's &lt; Same here, a ton in my backup specialty, 0 IIs in ENT. Not sure what this specialty wants. I think we might be boned because no in person interviews so nobody wants to take a chance on us. +2 &lt; Yeah I know it's still early but I'm starting to get a sinking feeling&gt; I'm sorry keep your hopes up guys. Its unfortunate because no other specialty discriminates again re-applicants as much as ENT. Especially given the bias/discrimination these programs conduct on interviews I have seen first hand. Remain confident and it will all work out.</t>
  </si>
  <si>
    <t>it's scary forsure &lt; reapp here, have gotten 2 so far but 0/2 on signals which really sucks</t>
  </si>
  <si>
    <t>Loma Linda II via email +3 signaled &lt; +9, no signal&lt; ties?</t>
  </si>
  <si>
    <t>&lt; does it seem like this one will come in waves :(&lt;sad too &lt; From the wording of the email, no..</t>
  </si>
  <si>
    <t>Looks like Florida is gonna release interviews tmrw instead of today due to the hurricane delaying things&lt; according to who?&lt;OP's dad is meteorologist who is married to sister of program coordinator&lt; lmao ill believe anything I read within 6 degrees of separation &lt; idk i saw the date on the IV Dates page changed, and all the interview dates were changed as well so I assumed it was the PC who did it</t>
  </si>
  <si>
    <t>What's the best way to assess whether there will be more waves from the schools that have already released? Wish we could add that to the II tab or somewhere +2&lt;time..time will tell 100% of the time&lt; time does not heal all wounds :(</t>
  </si>
  <si>
    <t xml:space="preserve">what does "25x" mean?&lt;250+ step score&lt;usually it means low 250s or else they'd say lol &lt; or they prefer anonymity&lt;lol OP here yeah im above a 255 but that was a nice attempt Sherlock Holmes&lt; it's Patrickma Holmes to you tyvm </t>
  </si>
  <si>
    <t>Mississippi Alternate Interview via ERAS +13</t>
  </si>
  <si>
    <t>Rutgers II via ERAS +10 &lt; did you respond on ERAS? yes &lt; thanks! wasn't sure about "ERAS email" &lt;signaled no II +4 &lt; II but did not signal+10 &lt; anyone gotten email confirmation yet? &lt; not yet+6 + reply from PC 4:45pm EST stating they will confirm date ASAP</t>
  </si>
  <si>
    <t xml:space="preserve">signal but no II :( +1 &lt;really hope invites come in waves&lt; +1 &lt;seems like everyone who signalled got nothing... </t>
  </si>
  <si>
    <t>Where's that tab where we put good things that programs do for us?&lt; name and shame I think doesn't come out until after match, but if it's something good, feel free to share!</t>
  </si>
  <si>
    <t>When you know the best thing for your mental health is to never come back on this spreadsheet but you are toxic and cant stop watching your dreams get shattered&lt;+5&lt;big mood &lt; + 10000001 &lt;hahaha&lt;100% &lt; I'm in this cell and I don't like it +2</t>
  </si>
  <si>
    <t>Montefiore II &lt;Could the person that got the Monte II today tell us more? Only one person mentioned getting the II that was sent out a few days ago. Signalled there and still holding out hope. &lt; OP II sent through ERAS around 10am. Signaled &lt; Monte II &lt; are the dates in the IV tab correct? &lt; Yes &lt; Bummed about this one. Signalled, but no II. &lt; likewise, really thought I had a good chance here. Was one of my top :/ &lt; + 3</t>
  </si>
  <si>
    <t xml:space="preserve">Interesting, the II sent out a few days ago was a 15 minute one. Wonder what that's all about &lt; How many dates are still available to schedule on ERAS? &lt; I think Monte is using "trickle feeds" with these invites. They are a big program. If it went out in a big wave, there would be buzz. </t>
  </si>
  <si>
    <t>Dartmouth rejection +20 &lt;was this via ERAS?</t>
  </si>
  <si>
    <t>&lt; that timing was brutal since someone posted about baylor II just before</t>
  </si>
  <si>
    <t>Baylor II! +12 &lt;signaled? &lt; nope +7&lt; yes +5</t>
  </si>
  <si>
    <t>was this through eras? &lt; correction, through email srry +1 &lt; all available dates or just 1? &lt; all dates &lt; signaled and nothing yet +3 &lt; seems like they are coming one by one&lt; can anyone comment on times they're coming in &lt; just got an invite 5 minute ago +1 &lt; mines prob 30 min ago or so + 2&lt;care to share your stats?&lt;anyone still getting II?</t>
  </si>
  <si>
    <t>Has anyone heard back from the coordinator after responding?</t>
  </si>
  <si>
    <r>
      <t xml:space="preserve">Thiszz sheet has been hitting the 100 interactive user limit most of this week.  I checked out the slack headedup by otoslack@gmail.com.  It looks like a good alternative to continue the interactive chitchat, especially if the main sheet has too many users. otoslack@gmail.com has agreed to moderate over there. keep it fun and keep her/him out of court. For those of you that are lurking and watching for Interview Invite updates please use the read only link here: </t>
    </r>
    <r>
      <rPr>
        <rFont val="Arial"/>
        <color rgb="FF1155CC"/>
        <sz val="10.0"/>
        <u/>
      </rPr>
      <t>https://docs.google.com/spreadsheets/d/e/2PACX-1vSwbfhHKkHlDwtuPYxRC2KxMXyLLbWEEh7CZVmVXVZszMwa6pDqKiXazVVPjzbq6DSux1LzN7b5Btmh/pubhtml</t>
    </r>
    <r>
      <rPr>
        <rFont val="Arial"/>
        <color rgb="FF000000"/>
        <sz val="10.0"/>
      </rPr>
      <t xml:space="preserve"> This gets updated in real time and doesn't count against our 100 user limit. ---sam'</t>
    </r>
  </si>
  <si>
    <t>&lt; how do i make it anonymous? Just use a burner email? &lt; i used a burner email just in case, but I don't think there's any way to see another user's email &lt;admins and subpeonas can see your email over at slack.  just behave and you dont have anything to worry about.  keep it fun &lt; hey, otoslack here. thanks sam for the shoutout. you can use a burner email and also use the /anonymous chat function in slack if you want to be even more anonymous than a random username/email. i didn't know I could see emails tbh but Sam and I are the only admins. let's try to avoid subpoenas if possible :)</t>
  </si>
  <si>
    <t>https://mashable.com/article/how-to-create-burner-email-account/</t>
  </si>
  <si>
    <t>For the programs that have sent out IIs so far, what's the consensus on signals so far? Do you think they've made an impact?</t>
  </si>
  <si>
    <t>1/1 for signals so far for me &gt; 100% success rate :) &gt; only II for me has been at one of my signals (other signals have not sent IIs yet) &gt; 2 for 2, feeling pretty good. Think most of my signals were reasonably targeted &gt; aimed a bit high with my signals. Have yet to find out if that was a mistake or not&lt; I'd say I aimed too high but I signaled a mid-tier and did not get the interview. &gt; 0/1 and it was a "safety" school, im at 4 IIs that are non-signalled (that i am suprised to have gotten) &gt; I signaled a place I had no regional ties to and an area that is difficult to otherwise get in and got an II there that i don't think I would have otherwise gotten! &lt; +1 me too (mid-tier program though)</t>
  </si>
  <si>
    <t>can we start a count on this too? probably too early for now&lt; I would do it after the match &lt; added it above, agreed information will be spotty since we have so little data but still think it is interesting</t>
  </si>
  <si>
    <t>For those taking Step 2 CK, content changes rolled out yesterday and scores may be delayed compared to previous going forward. Tests taken now will likely report 12/9 and after should have about a 4 week return period. Just take this into account when planning so you can make sure your score is in before ranks!</t>
  </si>
  <si>
    <r>
      <rPr>
        <color rgb="FF000000"/>
      </rPr>
      <t xml:space="preserve">&lt;lol first im hearing of this. What are teh changes? &lt; they announced a couple months back when they delayed the initial planned change over the summer, I don't believe they've said anything about delaying the changes further, here's the previous announcement: </t>
    </r>
    <r>
      <rPr>
        <color rgb="FF000000"/>
        <u/>
      </rPr>
      <t>https://covid.usmle.org/announcements/new-practice-materials-and-helpful-information-step-1-and-step-2-ck-exams-now &lt; the breakdown seems to have changed, but is there any objectively new material here we need to know?</t>
    </r>
  </si>
  <si>
    <t>&lt;took CK earlier in the summer and read the new content outline back then. There's an increased proportion of ethics/humanities questions in the distribution of questions. From what I remember there weren't any new question styles, the emphasis is moving further away from rote memorization. UWorld at that time was already updating its Qbank for the change &lt; great, I guess that means we've been preparing for this all along?</t>
  </si>
  <si>
    <t>So when we update the above, do we delete the old number we had? or are we starting a fresh count after every big II day? &lt;When you move from bracket to brack, delete your old number and add to the new bracket. &lt;let's do a fresh count every week? &lt; every week sounds good</t>
  </si>
  <si>
    <t>Any communication or signals from OSU as to whether we shall hear back today or tomorrow?&lt; no word but really hoping for this one</t>
  </si>
  <si>
    <t>Do you all know if Rush is sending another wave? or was that the only one :')</t>
  </si>
  <si>
    <t>on ERAS all of the interview dates they listed here are full. there might be movement though?</t>
  </si>
  <si>
    <t>FYI on their interest session tonight, EVMS said they are still reviewing apps and hope to send out invites in the next week or two &lt;how many people were there? Over 100 pretty crazy</t>
  </si>
  <si>
    <t>Resident here. What's one thing you guys really want to see during interviews? &lt; I want interviews. But in all seriousness, I think it would be nice to have some sort of social event where we breakout into small groups 2 applicants with 2 residents if the team has enough residents to do that. That way we can have more of a social hour and rotate the breakout rooms. +1 &lt;&lt; agree with this a lot. Having a social hour with everyone in one room is awkward, results in accidently cutting people off, and makes genuine conversation difficult &lt; Good suggestions. I think we are all feeling the reality that, no matter what, this interview thing is going to be awkward and at the very least somewhat painful for all parties involved. I think I speak for all programs when I say we want to do everything we can to ease the pain of getting through this process. We will definitely monitor this page for suggestions</t>
  </si>
  <si>
    <t>&lt;please tell us the tea without making us ask for it-- call schedule, how does the program treat you if personal emergencies come up, any malignancies, relationship with support staff &lt; If your program allows it (social distancing), an interview room with 3+ residents in the same physical room with just one webcam. I feel like seeing you interact with each other in person, rather than in separate bubbles on a screen, allows us to get a feel for the vibe of the team &lt; Vandy Virtual Sub-I did a really good job with this +1</t>
  </si>
  <si>
    <t>has anyone gotten morning/afternoon confirmation from NYU yet? &lt; no +1</t>
  </si>
  <si>
    <t>Anyone know if holding out hope on getting off UCSF's "Priority Wait List" is a pipe dream? &gt; if it's anything like Northwestern's priority wait list, I would say it's unlikely&lt;I would have signaled if I had known I would make the waitlist... game theory is hard &lt;Reapplicant here on ucsf waitlist last year. No one dropped it. I would email like every 2 weeks for an update. Count it as a glorified rejection &lt; Cant speak to UCSF specifically but I came off waitlists at a couple top 10 programs last year. Obviously fewer people drop spots at top programs compared to others, but conflicts do come up, that's why they have the WL.</t>
  </si>
  <si>
    <t>what makes you say that? obviously not everyone will get off the waitlist- but i am remaining hopeful. &lt; not OP but I just can't imagine anyone will drop these interviews at places like this &lt; the waitlist is unlikely to move at any top 10 program. I think that is a fair prediction. &lt;2 of UCSF's interview dates fall on the same day as many other top10 programs, so there may be some applicants that will need to choose between one or the other</t>
  </si>
  <si>
    <t xml:space="preserve">A word to hopefully reassure some; &lt; lol +2 &lt; thank you this was INSPIRING </t>
  </si>
  <si>
    <r>
      <rPr>
        <rFont val="Arial"/>
        <color rgb="FF000000"/>
        <sz val="10.0"/>
      </rPr>
      <t xml:space="preserve">the fact that someone deleted boi this is the reason the slack channel was made. Restoring: Over 135 of us on the slack channel. Will still use this for II notifications. join us! </t>
    </r>
    <r>
      <rPr>
        <rFont val="Arial"/>
        <color rgb="FF1155CC"/>
        <sz val="10.0"/>
        <u/>
      </rPr>
      <t>https://join.slack.com/t/otomatch2020workspace/shared_invite/zt-j8fmfksh-fiFYoEvRYKk6gM9ABe3p8A</t>
    </r>
  </si>
  <si>
    <t>Anymore NYU calls today? &lt; Not to me!+2</t>
  </si>
  <si>
    <t>Do you get pimped on interviews? It's been a blur since my sub-I's....any recs?</t>
  </si>
  <si>
    <t>not often, but there are a few guys that like to do it. not really a way to prep for it. &lt; Vandy pimped me on mine.. only one guy though &lt; Got pimped at Penn, UMD, some others. More looking at your thought process than content knowledge so no real way to prepare</t>
  </si>
  <si>
    <t>Is the calendar being updated live? Went to check for BU's interview dates and the January one wasn't there so the OCD self that I am began to doubt the whole calendar</t>
  </si>
  <si>
    <t>I think it should be updating live, but since the BU interview dates have am/pm, it won't autopopulate them</t>
  </si>
  <si>
    <t>i feel like a crack addict trying to get my next hit&lt;haha getting that II is exhilirating until it starts wearing off and you wont more &lt; the highest highs and the lowest lows &lt; you guys are getting hits?! &lt; only takes 1 to get addicted</t>
  </si>
  <si>
    <t xml:space="preserve">                                                                                                                                                              </t>
  </si>
  <si>
    <t>What is the process about research updates at interviews this year? Do we send them through ERAS? I was under the impression that in previous years, you brought a tangible piece of paper with descriptions ("X project has been accepted for publication").</t>
  </si>
  <si>
    <t>The guidance from my PD was to mention it during the interview. Extremtly low probability of getting you an interview if you didn't initially, even lower probability of it impacting your ranking. &lt; Exception is if you're already waitlisted- anything can be the tipping point getting you off a waitlist over someone else.</t>
  </si>
  <si>
    <t>Has anyone gotten confirmation from Wake Forest about their interview date? No +13</t>
  </si>
  <si>
    <t>For those who received II to Einstein/Monty yesterday, any info on if they were offering you all interview dates or not? Signaled and wondering if more II will go out from them &lt; +2 Also, what was the format of that interview. Someone earlier mentioned that it was only a 15 minute interview which is confusing. &lt; I remember OHSU saying on a session they were doing 10 fifteen minute interviews, so perpahsp it's like that &lt; I feel like only one person mentioned the Monte interview and I didn't see anyone else say like they got one too or like any additional numbers next to the post. More people would have reported that they got  that interview if it was a bigger release right? (im holding on to this hope becuause i signalled them too lol) &lt;+1</t>
  </si>
  <si>
    <t>It's a 15 min interview so it may be like a screening interview prior to the main interview day &lt;</t>
  </si>
  <si>
    <t>anyone else still have nothing from Mayo MN?+27 &lt; The IV dates tab says they're sending them out on the 25th, so just a wave of rejections isn't too weird.</t>
  </si>
  <si>
    <r>
      <rPr/>
      <t xml:space="preserve">already 100+ of us on slack! :) and growing LINK: Join me on Slack — it’s a faster, simpler way to work. Sign up here, from any device: </t>
    </r>
    <r>
      <rPr>
        <color rgb="FF1155CC"/>
        <u/>
      </rPr>
      <t>https://join.slack.com/t/otomatch2020workspace/shared_invite/zt-j8fmfksh-fiFYoEvRYKk6gM9ABe3p8A</t>
    </r>
    <r>
      <rPr/>
      <t xml:space="preserve">     &lt; great now we have to be glued to two different systems &lt; nah, I assume all important announcements will still take place here (&amp; be replicated over). it'd be great to de-clutter this though so that people can actually get on and comment when IIs are going out &lt; is this anonymous? &lt; yes, you can choose your own username when you join. there's also an anonymous bot that lets you post even more anonymously</t>
    </r>
  </si>
  <si>
    <t>maybe people can use slack for the random chitchat and we can continue updating the interview invite tally on this spreadsheet as things come in? The spreadsheet seems effective for keeping track of interviews, but gets confusing w/the long convos that happen in between +3 &lt; agreed, I think slack is great for chats / venting, but I would like to see all important info ( II alerts and such ) still posted here first &lt; It will be difficult to have it both ways. This negates the value of having a centralized space for things. &lt; Calm down guys, the way slack works, it's hard to look back through and find important info, so I'm pretty certain it'll remain a forum for random chatting and venting, allowing us to see important info more easily on Otomatch. You're not missing anything by not going on Slack.</t>
  </si>
  <si>
    <t>Anyone else with II for BU see that only one day is still available for scheduling? Just wanna make sure it's not an error on my end &lt; Yeah, the other ones filled up really fast +2 &lt;&lt; so much interview overlap &lt; are there any spots available still? &lt; there's 1 that I can see</t>
  </si>
  <si>
    <t>so do we need to take Step 2 CK before Dec 31? &lt; how would they know if we took it then? Scores come out 3 weeks later &lt; I mean as a requirement to apply/match. it was mentioned below the BU website says by Dec 31 and someone said this is a MA license requirement, but does everyone need to take it by then? &lt; would also like to know &lt; If you want to match in MA, you must take it by then. If not, then no.</t>
  </si>
  <si>
    <r>
      <rPr>
        <color rgb="FF1155CC"/>
        <u/>
      </rPr>
      <t xml:space="preserve">Join me on Slack — it’s a faster, simpler way to work. Sign up here, from any device: </t>
    </r>
    <r>
      <rPr>
        <color rgb="FF1155CC"/>
        <u/>
      </rPr>
      <t>https://join.slack.com/t/otomatch2020workspace/shared_invite/zt-j8fmfksh-fiFYoEvRYKk6gM9ABe3p8A</t>
    </r>
  </si>
  <si>
    <r>
      <rPr>
        <rFont val="Calibri"/>
        <color rgb="FF000000"/>
      </rPr>
      <t xml:space="preserve">I'd really rather we don't. This is just another avenue to get confused. &lt; you do not personally have to move, but those who want to give it a try should be able to. &lt; Yup, nobody has to join, just a test. If it sucks we can just delete it. &lt; Also, OP here: </t>
    </r>
    <r>
      <rPr>
        <rFont val="Calibri"/>
        <b/>
        <color rgb="FF000000"/>
      </rPr>
      <t xml:space="preserve">nobody will be able to see the email you use to sign up, myself included. Feel free to change your username/display name if you want to be anonymous &lt; </t>
    </r>
    <r>
      <rPr>
        <rFont val="Calibri"/>
        <color rgb="FF000000"/>
      </rPr>
      <t xml:space="preserve">I am very much against this move. This was done very quickly without enough discussion with the communicty established here on otomatch. Sam has worked hard to establish a community and culture here on Otomatch that supports applicants. I am not against establishing a slack or discord, but I don't think this should be done without serious consideration from the applicants. Maybe you could create a formal survey (through google forms) and coordinate with Sam to distribute/ moderate the results, but unilaterally making the decision to move to slack will only add to the confusion. </t>
    </r>
  </si>
  <si>
    <t>Will a generous otomatch slack/google drive user be posting relevant information from slack back onto this easily accessible but somehwat confusing spreadsheet? &lt; no</t>
  </si>
  <si>
    <t>There was some discussion below but bringing it up here for more visibility: should we create a Slack channel given the issues with 100 users and comment deletion going on here? Please vote - yes: 9, no: 11, just try it out and see what happens: +200??? -9000&lt; for whoever is making the slack, please turn off email visibility and new member notifications &lt; the +200, -9000 proves the point. &lt; making one now, will post the link in a bit &lt;thank you!</t>
  </si>
  <si>
    <r>
      <rPr>
        <rFont val="Calibri"/>
        <b/>
        <color rgb="FF000000"/>
      </rPr>
      <t xml:space="preserve"> </t>
    </r>
    <r>
      <rPr>
        <rFont val="Calibri"/>
        <b val="0"/>
        <color rgb="FF000000"/>
      </rPr>
      <t>does that mean there is going to be activity on both pages? &lt; I'm literally watching people in the cell to the left delete numbers from no and add them to yes, this is chaos. &lt; and someone just deleted this cell, there were a bunch of comments that just got deleted &lt; this is why slack or discord would be better &lt; edit history also shows people subtracting for yes and adding to no? let's relax here people +1 &lt; legal votes only pls &lt; there have also been reports of dead applicants casting votes from beyond the grave &lt; I'm seeing "yes" votes being burned in dumpsters &lt; STOP THE COUNT! &lt; Yes was winning until all of these sketchy late votes came in and they were overwhelmingly for No...they're stealing the poll from us! &lt;fakenews</t>
    </r>
  </si>
  <si>
    <r>
      <rPr>
        <rFont val="Arial"/>
        <b val="0"/>
        <color rgb="FF000000"/>
      </rPr>
      <t xml:space="preserve">My feeling is that whoever controls </t>
    </r>
    <r>
      <rPr>
        <rFont val="Arial"/>
        <b val="0"/>
        <color rgb="FF1155CC"/>
        <u/>
      </rPr>
      <t>otomatch.com</t>
    </r>
    <r>
      <rPr>
        <rFont val="Arial"/>
        <b val="0"/>
        <color rgb="FF000000"/>
      </rPr>
      <t xml:space="preserve"> should set the precedent for next cycle. I think it would be very difficult to completely switch to a new medium mid cycle. I do think it would be reasonable to switch for just chat feature. However, I would expect people to stay on here as well so you're going to have 2 sites to manage this cycle which could become more cumbersome. &lt; Transitioning in the middle of the applicaiton cycle is even more cumbersome &lt; Isn't the chat feature 99% of the benefit of this site though? &lt; I think someone should just try it out if you think it is the right move and then we can see if people shift over. but we can't expect everyone to shift over. thats my 2c +2 &lt; I agree, the main utility of Slack is the clean chatting interface, but the remainder of the tabs on Otomatch can remain and be useful. I'm pretty sure you can embed (or at least pin) an excel sheet in Slack as well for quick access</t>
    </r>
  </si>
  <si>
    <t xml:space="preserve">low key if we are going to be posting stats in each box, we might as well get a stats page going +1 &lt; i think its different &lt; +1. Plus we have seen some sketchy info already. It's better to wait until people do the full applicant survey prior to the match. &lt; not sure what that means +1  &lt; if you build it, they will come &lt; love the field of dreams ref but disagree overall &lt; *if you build it, those of us who want to (probably people with discouragingly high step scores and 100+ 1st author pubs and nobel prizes) will come, and the rest of us can look at it/ ignore it/ cry/ participate as we please&lt; whats the value of a "stats page"? </t>
  </si>
  <si>
    <t>Rejection from UCSF. Someone else? &lt; Yeah, rejection yesterday +6 &lt; same, good news is they can only reject me once I guess +1 &lt; lol</t>
  </si>
  <si>
    <t>With how this cycle has been going for me I wouldn't surprised if they sent me another rejection &lt; i feel you +2 &lt; hahaha this made me crack up, because I totall feel you</t>
  </si>
  <si>
    <t>this was moved up from the chain below since I think it is a unique conversation topic&lt;why did someone delete the staroto stuff? &lt; I don't think people are doing it on purpose. I think people are typing all at once and stuff gets deleted&lt; I think it was purposely deleted since it backtracked several messages without a new one &lt; interesting, possibly you are right. But that is the nature of this spreadsheet, people can delete stuff&lt; Anyways my point was that staroto was not made with all of the applicants in mind. So many students find OTO late/Don't have access to robust research programs etc...&lt; my follow-up was that I did staroto and thought it was good networking, some students chose to do learning issues over personal research +1 &lt;I'm glad it was a rewarding experience for you, I didn't know that you could talk about non-research. I still feel the same way though. &lt; I did not do a personal research topic. I don't think that it led to any unfair advantages. The deadline was extended and it was open to all.&lt; I agree, StarOto was a great opportunity to network with a faculty member from an outside institution. I hope more student take advantage of the this next year!&lt; I 100% got one of my interviews this year because of staroto +1&lt; My institution didn't participate in staroto and I didn't hear anything about it until it was long over. My bad I guess for not going on otomatch until close to Oct 21.</t>
  </si>
  <si>
    <t xml:space="preserve">Mayo (MN) rejection +9 &lt; Wow, thats surprising since the initial interview date was listed as 11/25 &lt; maybe they will come out with IIs sooner &lt; or they are doing rejections first &lt; maybe this is a screen? &lt; oh good point &lt; probs didnt make the score cutoff &lt; anyone with high step and reject (and willing to share)? &lt;rejected 246 Step 1, 269 Step 2 &lt; 260s/270s/AOA rejected here. Knew I should have broken 270 on Step 1. &lt; +1 &lt; okay so there goes the step cutoff theory&lt;Non-high step still in the running so don't say that &lt; rejected for scoring too high on step? :p &lt; maybe they meant to send you II... i'm shocked with 260/270 AOA you're already rejected. &lt; they saw my photo &lt; lol low-key wondering if I should have catfished these programs &lt; this has been published. Attractiveness matters. </t>
  </si>
  <si>
    <t>Did a lot of people not get the rejection? &lt; not rejected, heard nothing, my ENT inbox is sileent!&lt; +7 &lt; Just got the rejection.... is not silent anymore &lt; after the first wave? did you check eras after the rejects started? sometimes there's a delay in it sending to your email&lt; so they're still coming? damn</t>
  </si>
  <si>
    <t>keep the box red if there's no confirmed interview, last year protocol was green for ii, blue wl, red reject, orange wl movement?</t>
  </si>
  <si>
    <t>Buffalo II earlier, couldn't update sheet till now +2</t>
  </si>
  <si>
    <t>You all sure you wanna keep the invites per applicant cell. may be harmful to compare yourselves like that. seems a bit toxic with all the anxiety associated with this process &lt; maybe we can move it off screen so people don't have to see it? I think it's good to know the distribution personally &lt; maybe move it to the third column. Up to you all. &lt; but then people won't update it &lt; hey if you would rather know than not know then keep it there. just dont want everyone comparing themselves and feeling tlike crap because they are not at 10 II's</t>
  </si>
  <si>
    <t>I like the idea of moving it off home screen personally +5 &lt; as someone with 1 invite, I like it because it lets me know where I stand so far. It's information. Albeit, not great information, given the low sample size. But it's information. &lt; Agree, helps to plan next actions (e.g., whether to have people advocate on your behalf) in upcoming weeks. &lt; Agreed, though it is probably better to check on a weekly basis. Doing so everyday will just induce anxiety.  &lt; Yeah, every day may be a bit excessive. This is a weekslong game, not a days long game &lt; why not move it to a separate tab? or maybe put it at the bottom of the "IV Dates" tab?</t>
  </si>
  <si>
    <t>kudos to UVA for a transparent II/decision process, more programs should do this+2 &lt; agree, even if they made my heart skip a beat when the email came in</t>
  </si>
  <si>
    <t>I just wish they would have done this before the II window &lt; also their annoucement date isn't for a month. Why not stick to the invite window? &lt; or why not tweet it out or post it here, I'm sure programs know we have emails specifically for ERAS and thus have a mild heart attack every time there's something new in our inbox &lt; if it takes programs a little longer to do a holistic review, I will wait the extra time-as long as they tell us when we will hear from them! &lt; yup agreed, but "Update from UVA" popping up in my eras-only email got my hopes up :( &lt; Appreciated their email. Gives perspective that there still is a long window to get interviews. This week isn't do or die. &lt; for real though, not sending invites out until mid-December?? That seems a little extreme &lt; UVA got a bit more apps this year than the previous year, our faculty like to thoroughly review apps so it's taking a little longer this year :)</t>
  </si>
  <si>
    <t>Responding to 'why not tweent it out or post it here', because not everyone has twitter or uses otomatch. I think having a centralized communication is important to make sure everyone that applied is aware of the plan. that is exactly the purpose ERAS serves &lt; I wonder what % of applicants use this site, idt I know anyone applying who doesn't check this &lt; it's a good question, I would assume most applicants do, but there is no way to really know. And it certainly is not a requirement to be involved in Otomatch, whereas ERAS is. So anyone that applies and they need to get information out, ERAS is the best bet to make sure every applicant sees it</t>
  </si>
  <si>
    <t>Boston University website says Step 2 CS/CK need to be taken prior to Dec 31 of Match Year... anyone knows if this still holds? &lt; can't possibly hold for CS</t>
  </si>
  <si>
    <t xml:space="preserve">&lt; This is apparently a massachussets law for licensing, NOT a BU thing. So while it can't hold for CS, it probably still will for CK, and this applies to BU, Tufts, AND MEEI. &lt; good to know, thanks! So "match year" = 2020 for us or 2021? &lt; 2020 is my understanding &lt; at a Mass med school, they everyone applying this year take step 2ck by end of Dec 2020 for that reason &lt; </t>
  </si>
  <si>
    <t>guuuyyyyysss pease be careful about editing at the same time and deleting what other people have written!</t>
  </si>
  <si>
    <t>if a box is grey, does that mean someone else is editing it? &lt;yes</t>
  </si>
  <si>
    <r>
      <rPr>
        <rFont val="Calibri"/>
        <b/>
        <color theme="1"/>
      </rPr>
      <t>OP here. FALSE ALARM</t>
    </r>
    <r>
      <rPr>
        <rFont val="Calibri"/>
        <color theme="1"/>
      </rPr>
      <t xml:space="preserve">. Dual applying and got a waitlist for my other specialty. The specialty wasn't mentioned in the email and my wishful thinking took over. I had to google the PC's name to figure it out. &gt;OHSU waitlist @ 10:47 CST&lt; eras or email?&lt; ERAS &lt; anybody receive OHSU II? &lt; maybe waitlist is coming before II? &lt; OP here. That was my thought. Crossing my fingers it is a short waitlist. &lt;Ty for keeping us in the loop, good luck! +1 &lt; </t>
    </r>
    <r>
      <rPr>
        <rFont val="Calibri"/>
        <b/>
        <color theme="1"/>
      </rPr>
      <t xml:space="preserve">So, to clarify: no OHSU waitlist sent?? &lt; No, it was a false alarm </t>
    </r>
    <r>
      <rPr>
        <rFont val="Calibri"/>
        <color theme="1"/>
      </rPr>
      <t xml:space="preserve">&lt; Thank you :) </t>
    </r>
  </si>
  <si>
    <t>&lt;Damn, was holding out for this place but haven't heard anything &lt; Prob either very good news or bad news. Either way, I smell IIs and rejections imminently &lt; Can't wait to get my hopes crushed in the next few mins +2 &lt; don't mind me, just sitting here eating cookie dough by the spoonful &lt; How early is too early to drink &lt; Real close to pouring myself a triple shot of whiskey and it's not even 1pm +1</t>
  </si>
  <si>
    <t xml:space="preserve">&lt; OP HOW COULD YOU. YOU WERE THE CHOSEN ONE! &lt; lol this process has me persisently tachy &lt; OP, sorry about that. I know how stressful this process is. I'm sorry if I sent any of you into an arrhythmia &lt; carotid massages for everyone </t>
  </si>
  <si>
    <t xml:space="preserve">Boston university via email/ERAS at 1pm EST +6 &lt; II, nonregional , nonsignal &gt; When did it go out? Signaled and havent heard anything :/ +3 &lt; Got mine 11:58am CST, signalled +6 &gt;&gt; got mine around the same time, no signal +1 &gt; does the email seem to include all the interviews for the season (or one at a time)? &lt; all interview dates are available to schedule, but as of a few minutes ago they weren't filled &lt; 4/6 dates are filled &lt;&lt; when I went to sign up, only the final date was still available, not sure if this is true for everyone or not? </t>
  </si>
  <si>
    <t>this hurts</t>
  </si>
  <si>
    <t>That Northwestern rejection came at 11:54 CST not 12. I'm calling false start, on the defense. Automatic Interview Invite.</t>
  </si>
  <si>
    <t>The penalty was declined :( &lt; ref was blind&lt;Hahah</t>
  </si>
  <si>
    <t xml:space="preserve">NW II +8 &lt; just got a reject from northwestern &lt;+3. | waitlist/alternate +35 | &lt; why are we losing numbers and comments from here&lt; for those accepted; signal? From the midwest/northeast? &lt; signaled, not from region &lt; didn't signal, not from region &lt;Anyone apply to northwestern and not hear anything? </t>
  </si>
  <si>
    <t xml:space="preserve">Did anyone get an actual rejection or did everyone get put on this "short alternate list" &lt; actual rejection "we are unable to invite you for an interview" +2 &lt; but does it say "you are on a short alternate list"? because the "alternate" email also says "we are unable to offer you an interview at this time". Just trying to figure out what it all means :/ &lt; the short alternate list had this sentence bolded: "You are on our short alternate list and will be contacted should an interview slot open.  " &lt; nope, reject email says "Thank you for your application for residency in the Department of Otolaryngology – Head and Neck Surgery at Northwestern.  Despite your fine record and recommendations, I am sorry we are unable to invite you for an interview.  The truly superior quality of applicants this year made our choices most difficult. Again, thank you for your interest in Northwestern and best wishes." &lt; shoot, sorry to hear that. Sounds like there are 2 different categories but hard to know how long the "short" list is anyway. &lt; so were there 2 different types of alternate lists (one short one not)? or am I misunderstanding this &lt; no, one alternate list and one rejection list. </t>
  </si>
  <si>
    <t>short list seems long &lt; +2 more of a long list tbh if 13/15 people so far are on it &lt;this list is fat &lt; lol their idea of "short" list is fielding a whole second panel of interviewees &lt; doesn't reflect great on them imo &lt; I will cut them some slack on this. It's pretty common to have a waitlist that doesn't move. At least they had the decency to actually reject people instead of ghosting. &lt; I agree, but if the ratio reported here (5 II, 25 waitlist, 3 reject) is anywhere near correct I wish they would have rejected a lot more people, myself included. &lt; Rejections are probably underreported. People check out once the rejection hits. &lt; a 25+ person waitlist is still pretty huge regardless</t>
  </si>
  <si>
    <t>I know its hard to close otomatch, but if you are  going to be away for more than 15 minutes are so, please close this page.  There is a max of 100 simultaneous interactive (read-write) users.  &lt; Agree. See lots of "idle" users.</t>
  </si>
  <si>
    <t>Boston or Baylor?</t>
  </si>
  <si>
    <t>&lt;I'm open to other platform options for the chitchat. We have used a real discussion board (phpBB/yuku) in the past but it increases the amount of automated trolls and spam. google sheets is nice in that it keeps the spam down and still has zero barrier to entry. the deleted comments are the real pain...but letting anyone edit and delete keeps me from having to get in the middle of things if someone says nasty things about a program...dont like it, just editi it. the other consideration is cost....i've heard discord is cheap, but slack gets pricey. as far as user names, if you log into your google email, you can put a comment in a cell and protect it.</t>
  </si>
  <si>
    <t>I know its hard to close otomatch, but if you are going to be away for more than 15 minutes are so, please close this page. There is a max of 100 simultaneous interactive (read-write) users. &lt; Agree. See lots of "idle" users.</t>
  </si>
  <si>
    <t>would there be interest in setting up a discord? &lt; sure, honestly any platform that doesn't limit to 100 would be great &lt; +2 &lt; maybe Slack would be better? Has better threading than discord IIRC &lt; problem is then there are 2 platforms to keep track of, and 1 is enough &lt; i think the google sheet issue will probably get better after this first week of interiew invites when hopefully we're all a little less anxious / glued to otomatch :) &lt; True, although google sheets isn't really a great platform for conversations like this anyways. Pretty sure Slack has integrations for calendar, etc. Maybe this whole operation could move?&lt; Not sure if slack can support the same anonymity &lt; Slack or Discord would be an improvement either way &lt; Slack has an anonymous integration that people can use for really saucy comments, otherwise could just use a burner email. It's kinda frustrating to not be able to interact here or to have a bunch of comments deleted so I think Slack would be a better option &lt; think it would actually be kind of nice to use a system where we have usernames, keeps anonymity but also facilitates better conversations IMO +1</t>
  </si>
  <si>
    <t xml:space="preserve">@sam thoughts? </t>
  </si>
  <si>
    <t>I can't tell what's worse, not knowing when IIs are going out or knowing exactly when (eg Northwestern). Either way I end up wasting my whole day refreshing emails and otomatch lol &lt; +2 &lt; it's definitely better knowing when. i can time my peeing +4</t>
  </si>
  <si>
    <t xml:space="preserve">Did you properly time your pee given the email came 6 minutes early? &lt; i'm glad i held it </t>
  </si>
  <si>
    <t xml:space="preserve">Anyone signal at Monty and not even get an II? +6&lt; what is monty?&lt;Montefiore (Albert Einstein) &lt; I also didn't know what Monty was - can't be too upset they didn't give me an II +1 &lt; Idk part of me has FOMO when IIs go out for programs I didn't even apply to lol </t>
  </si>
  <si>
    <t xml:space="preserve">&lt;What is the format of the interiview? Some of the early posts mentioned that it was only 15 minutes long. This sounds like an non-traditional format. . </t>
  </si>
  <si>
    <t>Question about step 2ck update: Step1 250s and just got step 2ck back 250. Should I update the score now? Should I wait? Or does it not matter at all? &lt; i would wait. just cause its not as many standard deviations above the mean as your step one. but will it make a diference... probably not &lt; i don't think it'll make a big difference either way at this point but i would be on the side of updating now just because there are some programs that like to have that to offer interviews &lt; i've been told by multiple people that the vast majority of programs do not require CK for interviews &lt; i agree, but i don't think that a 250 will hurt anyone's chances, and it could potentially help for the small minority of programs that want to see the CK score sooner</t>
  </si>
  <si>
    <t>Wait also follow-up, when is too late? Is it okay to take end of January for score release three weeks later in Feb? &lt;i would take it earlier &lt; well like what's the latest does anyone have a concrete date?&lt; not sure on concrete dates, but make sure to check to see if they'll be extending the time needed between test and score since there were supposed to be content changes this month &lt; okay so when is the latest people are taking this. So far have seen mid/late Jan &lt; the most important thing is that the score is in/you've shown that you passed the exam by the time programs rank you</t>
  </si>
  <si>
    <t>I wish I had realized people take step2 so late. My school made me take it before Apps&lt;Yeah they forced me and Im glad they did&lt; i took it early and score lower, wish i had waited</t>
  </si>
  <si>
    <r>
      <rPr>
        <rFont val="Calibri"/>
        <b/>
        <color theme="1"/>
      </rPr>
      <t xml:space="preserve">Average number of interviews per applicant: 3 (11/11/21) </t>
    </r>
    <r>
      <rPr>
        <rFont val="Calibri"/>
        <b val="0"/>
        <color theme="1"/>
      </rPr>
      <t>&lt; this is a very misleading stat +1 &lt; It will be a skewed distribution with outliers getting a ton of interviews and most getting few or none, median is much more informative than mean</t>
    </r>
  </si>
  <si>
    <t>Based on the anticipated interview invitation dates, seems like most of the activity will be next week. Is that your impressions?</t>
  </si>
  <si>
    <t>Looks like it, at least for the first round</t>
  </si>
  <si>
    <t>Seriously wth is going on&lt; slow day :( &lt;No this whole cycle. &lt;Also, what is the reason ENT keeps having absurd number of applicants for 2-3 years at a time? I understand it's obviously a great field, but so are many other fields &lt; Life is pain&lt; this is what happens when you give programs a 3 week window &lt; is nevada still counting? extend the same patience, y'all &lt; this is what happens every cycle. ENT is notoriously competitive with a match rate in the high 60s. It sucks but it's the nature of the beast</t>
  </si>
  <si>
    <r>
      <rPr>
        <color rgb="FF000000"/>
      </rPr>
      <t xml:space="preserve">The competition for ENT is the same reason derm, plastics, and ortho are competitive: Salary. Arguably infectious disease and neurology are just as facinating of fields... but look at the revenue they bring a hospital and the subsequent salary difference. Sadly thats what drives competition. ENT averages have SKYROCKETED recently too. Per medscape, there was literally an ~80K jump between 2018 ($383k) and 2019 ($461k). https://www.medscape.com/slideshow/2018-compensation-overview-6009667#4 </t>
    </r>
    <r>
      <rPr>
        <color rgb="FF000000"/>
        <u/>
      </rPr>
      <t>https://www.medscape.com/slideshow/2019-compensation-overview-6011286#3Its</t>
    </r>
    <r>
      <rPr>
        <color rgb="FF000000"/>
      </rPr>
      <t xml:space="preserve"> . Likely some selection bias rather than every ENT got an 80k bump, but salaries are certainly going up and that most recent number has a larger sample size so is more likely accurate. At this rate, the competition is not going to lighten up anytime soon folks.</t>
    </r>
  </si>
  <si>
    <r>
      <rPr>
        <rFont val="Calibri"/>
        <color theme="1"/>
      </rPr>
      <t xml:space="preserve">lol at baylor having an interview in 9 days &lt; Rush has one </t>
    </r>
    <r>
      <rPr>
        <rFont val="Calibri"/>
        <b/>
        <color theme="1"/>
      </rPr>
      <t>this</t>
    </r>
    <r>
      <rPr>
        <rFont val="Calibri"/>
        <color theme="1"/>
      </rPr>
      <t xml:space="preserve"> Saturday !&lt; yeah but baylor hasn't even sent out invites yet! &lt; Famous last words &lt; starting to wonder if it is just for home students, hopefully II go out soon if not &lt; there are only 5 home students so doubt it</t>
    </r>
  </si>
  <si>
    <t>Has anyone received confirmation from Albany yet? &lt; not yet+3</t>
  </si>
  <si>
    <t>did anybody get waitlisted at yale? bummed i didn't get an II here.&lt;did u get wait listed, or just didnt get an II?  &lt; i'm asking if anyone got waitlisted. i did not get an II.</t>
  </si>
  <si>
    <t xml:space="preserve">What's the consensus on reaching out to a select few programs you really want to interview at? Pointless with signals this year? Any resident or PD wanna comment on this? </t>
  </si>
  <si>
    <t>As a resident on an adcom, I would say it wouldn't help much right now.. we are going through &gt;500 apps just trying to narrow it down to who gets an interview.. if you signaled then we know you are generally interested and i think it would serve the same purpose as another email.  Plus at this point, you wouldnt even know that the person reviewing your app would get the email &lt; Thank you so much for this</t>
  </si>
  <si>
    <t>I realize not everyone uses oto match but it looks like 10 people have gotten interviews at each program? Do they really send out such a low amount? &lt; There are only 100 people on at any given point, max, and by the time people check things get buried and they don't see it, or they dont care to add the +1 + some people just never check this site&lt;🥲 &lt; I was read only for the first day and a half and didn't bother going back and adding +1</t>
  </si>
  <si>
    <t>I mean I'm personally hoping some of these programs send out invites in waves</t>
  </si>
  <si>
    <t>Have any of the osteopathic programs sent out interviews?</t>
  </si>
  <si>
    <t>Some have&lt; which ones? &lt;Henry Ford Macomb, Ohio Health, Mclaren, Western Reserve&lt; Can anyone confirm this? &lt; can confirm HF macomb and McLaren, unsure of others&lt; Thank you. They are not on the calendar and weren't announced here as released so I wasn't sure. &lt; Can confirm Ohio Health &lt; PLEASE add the details to the IV Dates tab &lt; updated these</t>
  </si>
  <si>
    <t>PGY3 here. I distinctly remember CS this time when I was applying and absolutely freaking out. It's easy to say in hindsight, but the IIs will eventually roll in. I was sitting on 3-4 invites after 2 weeks of interviews being sent out, but eventually went on 15 interviews. This year may obviously be a bit different being virtual and all, but the invites really start rolling in once those who are sitting on multiple invites have to make decisions one way or another. Keep your head up and trust the *imperfect* process.&lt;thanks bud! However, I am unsure whether people will drop as many interviews this yr... For all those that do get crazy umbers of interviews, please consider skipping somme if u feel like its unnecessary for u, gracias</t>
  </si>
  <si>
    <t>&lt; thank you! &lt; I think number of interviews drop will be lower this year, but don't underestimate the significant amount of overlap between interview invites and interview fatigue.</t>
  </si>
  <si>
    <t>I only have 3 interviews rn and I promise I will politely cancel the ones at places I don't want to live in as soon as I get more and feel more comfortable. I just don't feel like it's safe to cancel yet. &lt; you da bomb</t>
  </si>
  <si>
    <t>ow on earth did someone get 9-10 interviews? Even 7-8 is so high. Are ya'll MD PhD AOA Gold Humanism Founded a Company and previous president of the US?&lt; maybe they applied to all of the programs. at least for me about half of the invites that have gone out i hadn't applied to +4 &lt; or maybe just a beast&lt; we are all beasts if we're applying into ent lets be honest. &lt; to answer honestly, 250s step1, not AOA or GH, no pubs, some oral/poster presentations and current projects. applied to 90 programs. the 7 II I got were from low to mid-tier programs so far. +2 (but w/ AOA) &lt; I have every credential mentioned (except president of the US) and have not received any IIs. So who knows the process. +2 &lt; I think "President of the US" doesn't carry as much weight as it used to&lt; lmao +1"</t>
  </si>
  <si>
    <t>&lt; i think we're forgetting what's most important for getting II's in ENT: letters and personal connections &lt; pretty sure I had great letters and still at 0 &lt; I thought my letter writers liked me but tbh starting to worry now that I'm still sitting at zero... &lt; I think there is a sweet spot where programs like an applicant, think they are competitive and believe that that applicant would actually strongly consider their program. They know that people are applying extra broadly this year, and being "too good" of an applicant probably works against some, especially if they didn't get a signal from you and think you'll get lots of attention from higher ranked programs &lt; this is the most optimistic way to look at it, and I really hope this is true...but so difficult to say with so many extremely competitive applicants. Holding onto hope that my signals will show some love</t>
  </si>
  <si>
    <t>Lol what if the problem is that they saw our drunk beach photos on facebook</t>
  </si>
  <si>
    <t>UAB II through email +12 &lt; signaled? +8 &lt;non-signal? +5 &lt; non-signal but regional med school &lt; no signal, no regional med school, but regional undergrad (idk if that means anything lol) &lt; non-signal, regional med school, no other ties</t>
  </si>
  <si>
    <t>Is this the same as just Alabama? &lt;Yes &lt; so now I have to be by my phone at all times? &lt; Sadly, this was always the case&lt; s/o to the UAB PC burning the midnight oil &lt; what dates did everyone choose? 2/1+5 1/11 +4 12/7 +2 &lt; has anyone gotten a confirmation about your date yet?&lt; Not yet &lt; just got confirmed for 1/11</t>
  </si>
  <si>
    <t>What's the etiquette for this Cedars-Sinai open house - cameras on?&lt;didnt this happen already?? &lt; there's a second open house, same as before (they asked that people only sign up for 1 of the 2 dates), also cameras on or off entirely up to you, no small groups</t>
  </si>
  <si>
    <t>what a slow day. +2 &lt; tomorrow is a new day to not ge any invites +3</t>
  </si>
  <si>
    <t>which wayne state sent out interviews? calendarhas both henry ford and wayne state &lt; Wayne State University was my invite &lt;yup the non-Henry Ford Wayne state +2</t>
  </si>
  <si>
    <t>Anyone else still not confirmed w/Wayne State? +2 &lt; worried I emailed wrong lol. can somone confirm? &lt; I responded to the offer on Friday and got confirmation email on Monday afternoon +1 &lt; also still waiting to hear back &lt; I responded Friday and haven't heard, so I finally just replied to the message again this morning to make sure they got my response. I'll let you know if I hear! &lt; just got date confirmation email.</t>
  </si>
  <si>
    <t>UT MCGOVERN DID NOT SEND OUT INVITES!!! I JUST TALKED TO THE PROGRAM COORDINATOR. (NERD ALERT) Whoever posted this was wrong. Please know UTH WILL SEND OUT INVITES THE WEEK OF THANKSGIVING. DO NOT REACH OUT TO THE PROGRAM &lt; sorry for the all caps, I typed this in haste. I just don't want people to be alarmed</t>
  </si>
  <si>
    <t>and now I have trust issues +2 &lt; Thank you for posting this confirmation! &lt; what a ruse &lt; there's an imposter among us lol &lt;Sus!!! &lt;otomatch among us party? +1&lt; I saw anonymous panda vent</t>
  </si>
  <si>
    <t xml:space="preserve">UT Houston (and some other programs) sometimes invites their own students and those who rotated to the program in advance.  It's not 'open season' yet.  Deep breaths everybody... </t>
  </si>
  <si>
    <t xml:space="preserve">We have a very small sample size so far, but just wnt to mention that, SO FAR, it looks like signals have been utilized more by higher tier programs, which is surprising to me +1 &lt; low-to-middle tier programs probably just don't get as many signals so they likely end up offering more interviews to (by default) people who didn't signal them +1 &lt;heard from someone that one high tier program got like 70-80 signals </t>
  </si>
  <si>
    <t xml:space="preserve">There might also be some self-selection going on though, I doubt anyone that wasn't decently competitive would signal UCSF, for example. </t>
  </si>
  <si>
    <t>May have been asked already, but for all the programs that have sent out invites thus far, is this just the first wave of offers they are sending out or are these programs going to have further "waves" sent out based on the applicants they have ranked&lt; I think it is program dependent both loyola and kansas said they would send out another wave.&lt; Spoke with Dr. Kraft, the program will be releasing more 11/18 and 11/19</t>
  </si>
  <si>
    <t xml:space="preserve">For those that got II's to Einstein, have you noticed that the interview date doesn't match with the ones posted on the calendar here? &lt; Yes, that and the fact that it is only 15 min long make me think it might be part of their screening process before sending the actual interview offers </t>
  </si>
  <si>
    <t>Did anyone get confirmation from UCSF yet? Trying to block off a day before i get more II (hopefully)... &lt; haven't yet +1 &lt; same, waiting to block off the day as well &lt; alright cool, as long as I'm not the only one! &lt; confirmation email received +3</t>
  </si>
  <si>
    <t>FYI, looks like other spots for Lousville on ERAS are now "available to waitlist" &lt; do you waitlist multiple days?? &lt; don't waitlist multiple days. i was emailed to choose one and then removed from the other days +1 &lt; Lol, I still haven't gotten an email back...</t>
  </si>
  <si>
    <t>On a brighter note, was waitlisted for UNM yesterday. Just got off waitlist and scheduled. +1&lt;just got off the waitlist and scheduled for louisville</t>
  </si>
  <si>
    <t xml:space="preserve">I'm freaking out&lt;+1&lt;On paper, I'm a top applicant and don't know whats going on&lt; I feel like a stats page would actually be v helpful +3&lt;I think it's too late&lt;Its just day 2, and just happens to be a slow day&lt; u probably too good for mid-tier program, wait till the high-tier come out </t>
  </si>
  <si>
    <t xml:space="preserve">No offense, but I think a stats page would only increase anxiety from endless comparisons, which is not productive for anyone. It would not change anything we do. We all bring something completely different to the table, and we can't know what that is to an individual reviewer. Also, it is only day two. A very slow day two. Please take a deep breath, go outside, and find something to be grateful for! +2 &lt; Can you be my co-resident?&lt;+1&lt; it's probably easy to given advice when you're not the one in the " tough position " </t>
  </si>
  <si>
    <t>Certainly we are all unique, thats the easy part of the application. Like it or not, we are initially stratified into cohorts based on our scores, grades, and pubs.. It would be super useful to know if other people in our cohort are getting interviews. I still think we should make a stats page, even if just for the selfless reason of providing more information (albeit biased, of course) to the generations behind us.&lt;if you want it, make it.</t>
  </si>
  <si>
    <t>Who got Buffalo?  Are they out? &gt; got buffalo +5 &gt;Buffalo II through ERAS/email</t>
  </si>
  <si>
    <t>Just got buffalo 11/11 1040 am CST</t>
  </si>
  <si>
    <t>How do you change the subject line in eras? lol</t>
  </si>
  <si>
    <t>Couldn't figure it out - apologized in my reply lol  &gt; Okay same lol +1 &gt; it looks like the subject line and adressee is locked in ERAS messanger &lt; I hope this wasnt a dirty invite because my dumb self spent a min tryna figure this out lol &lt; Lol, just typed and sent my email, and realized they asked for the response to be in the header after...</t>
  </si>
  <si>
    <t>on a non-interview invite related note, anyone set to take step 2 CK in December and afraid that prometric might close because COVID? the concern is that my date would get canceled and not able to take the test in time for programs to have it for ranking...</t>
  </si>
  <si>
    <t>Wait so I'm scheduled for end of January, is that definitely too late....&lt; risky &lt; they often get your score back in 2 weeks 3 max</t>
  </si>
  <si>
    <t>Was there a reason the # of interviews tab got deleted? &lt; one person didn't like it apparently and made a decision for all of us to remove it, which seems to be common on here. would be shocked if this comment doesn't get deleted by how much people delete stuff on here &lt;for real?? Or was it just an accident? &lt; While it can be helpful, I think it adds to the anxiety/comparison game that we are already struggling with :/ (although not cool for someone to just delete) &lt; I think the real cause of the anxiety is that almost 40% of USMD applicants will not match this cycle. &lt; number of usmd apps this year higher than my mcat score &lt; twice my step score</t>
  </si>
  <si>
    <r>
      <rPr>
        <rFont val="Calibri"/>
        <color rgb="FF000000"/>
      </rPr>
      <t xml:space="preserve">&lt;I think it wasn accident. Can we restore it. &lt; </t>
    </r>
    <r>
      <rPr>
        <rFont val="Calibri"/>
        <b/>
        <color rgb="FF000000"/>
      </rPr>
      <t>Top row, third column. Update daily if things change.</t>
    </r>
  </si>
  <si>
    <t>UCSF reject via ERAS+30 &lt; I appreciate the closed-loop communication +3. I bet they weren't as impressed as they say &lt; lol too true &lt;+1 &lt; anybody rejected who signalled</t>
  </si>
  <si>
    <t>UCSF reject via ERAS+28 &lt; I appreciate the closed-loop communication +3. I bet they weren't as impressed as they say &lt; lol too true &lt;+1 &lt; anybody rejected who signalled?</t>
  </si>
  <si>
    <t>What should we do if we have conflicting "social" Zoom hours? like if the actual interviews don't overlap but the associated social hours do (example: one program puts their social the night before the interview, and another program puts theirs the same day as their interview)</t>
  </si>
  <si>
    <t>&lt;Have 2 computers side by side, log into both, put in an earbud for each computer, mute yourself until it's time for you to speak in the toher one. Good luck. &lt; Bahahaha &lt; you made my day &lt; gonna be watching everyone's eyes now lol</t>
  </si>
  <si>
    <t>Wait so what happened with Louisville? Y'all received an email about getting off waitlist, then found there were still no interview spots?&lt;yes they told us we would be getting off but that ended up being completely false, not one got off, really bad look for lousiville &lt; or people did and it was too late? &lt; I wonder how many ppl got to sign up. it was literally full within a few minutes</t>
  </si>
  <si>
    <t>Most unprofessional thing I've ever experienced.&lt;i feel like we should email the PD, especially considering they told us wed be moved, just so unprofessional is so many ways. feel like they sent us through a 2 day emotional rollercoaster</t>
  </si>
  <si>
    <t>i know we're biased on here, but objectively what is the most competetive specialty these days</t>
  </si>
  <si>
    <t>&lt; What are the "objective?" I think Step wise, ENT is always in top 3, with PRS and Derm. Research-wise, I think ENT has the most. Number of applicant/seat-wise, ENT is the worst this year&lt; objective in terms of match rate for USMD seniors &lt; Always fluctuates, but I think ENT is the worst this year &lt; I'm pretty sure Ortho and neurosurg applicants have more research than ENT applicants on average &lt; Yeah, you're right, my bad. In 2020, matched neurosurg applicants had an average of 23.4 abstracts/pubs/presentations, derm had 19, PRS has 19, Vascular Surg had 18, Ortho had 14, and ENT had 13. Idk why i thought ENT. BUT, it's interesting, the number of pubs between matched and unmatched ortho applicants was similar (14.3 vs. 14.2), whereash there was a huge divide in the other fields between match and unmatched.&lt; i also think that stat can be a little misleading because i feel like programs care more about pubs than posters/abstracts &lt; absolutely, but it's the only number we have to go off of haha</t>
  </si>
  <si>
    <t>UCSF waitlist email +13 &lt; Is that different from the email that went out last night? As in waitlist after trying to schedule a date yesterday or an actual waitlist? &lt; did anyone who tried to schedule an interview yesterday get confirmation? &lt; No, haven't heard back +1 &lt; I am OP, did not get initial invite, this email just says you're on 'priority wait list', but I don't expect this one to move lol &lt; so what if you didn't even get the waitlist email? is that pretty much a rejection at this point? &lt; OP again, I would assume that it is fair to say that your chances of getting an interview at UCSF is low even if you are on the waitlist...don't know why someone would drop this interview &lt; lol yeah I can't see anyone dropping this interview</t>
  </si>
  <si>
    <t>UCSF waitlist email +1 &lt; Is that different from the email that went out last night? As in waitlist after trying to schedule a date yesterday or an actual waitlist? &lt; did anyone who tried to schedule an interview yesterday get confirmation? &lt; No, haven't heard back &lt; I am OP, did not get initial invite, this email just says you're on 'priority wait list', but I don't expect this one to move lol &lt; is this just a courtesy waitlist? I have ties, signaled and got the 'priority waitlist' &lt; I also signaled with ties and got this email. I think it is a courtesy &lt; the question is did anyone that signaled or has connections NOT get placed on the waitlist. &lt; did not signal, no ties, got this email+3 &lt; I am OP, I did not signal and got this priorty waitlist email, it is definitely a real waitlist. However, the chances of it opening up to waitlist is unlikely</t>
  </si>
  <si>
    <t>does not getting this email mean you're rejected?&lt; haha yes. i'm right there with you &lt; cool i heard SF is a super boring place to live anyways &lt; formal rejection from SF +3</t>
  </si>
  <si>
    <t>Received II Wake Forest via ERAS message.+8 &lt; signaled? &lt; Yes to signal +3 &lt; II, no signal +5 &lt; has anyone gotten confirmation of their date?&lt; not yet. also did you just say one date in your email?" &lt; yeah I just gave one. still waiting to hear from her...</t>
  </si>
  <si>
    <t>signaled, no II = Major L +3&lt; not a great feeling, I've felt that pain too&lt;i'm continuing the pain train. &lt; super bummed about this one. Really liked it, though didn't signal. Guess I should have.&lt;anyone care to share their stats? I'm confused as to who is getting all of these interviews. &lt; 250s, mid tier med school, multiple pubs&lt;+1(minus the multiple pubs) &lt;this sounds exactly like me.. but i'm at 0 hmm...&lt; regional ties? &lt;245-250, upper tier med school, zero accepted pubs, signaled &lt; no signal/ties, 260s, mid tier, 1 pub&lt; i had regional ties &lt; Lower step scores than those listed above, mid-tier school, average research, signaled. &lt; 25x / 26x , signaled, multiple pubs, not a psychopath, didnt get II ¯\_(ツ)_/¯&lt;</t>
  </si>
  <si>
    <t>Is there a good time/should we send a LOI if a school has sent IIs and we didn’t get one? Especially if we signaled there? Still sitting at 0 total &lt; also curious about recommendations on this and what the content of the letter should include...I would imagine keeping it to a few lines or a paragraph is probably best? but would love to hear opinions from PDs or current residents</t>
  </si>
  <si>
    <t>Just my humble opinion, but I think the fact that signlas exist makes LOI moot and probably not helpful. This takes the place of that and actually has a cost, as opposed to interest letters, which applicants can send to everyone. &lt; i am OP, was kind of thinking this honestly. just hopeful that maybe it wouldn't hurt, at least, to send a "hey remember me, maybe take a second look?" (way better worded though) type of email &lt; I think that a politely worded short email (provided they don't say anything in previous communication/their site about not contacting them) that mentions personal connections to the program/area and/or major changes to your app (like paper published etc) would be unlikely to negatively affect you but may help put your name in their periphery &lt; thanks, i appreciate that. yeah a school I signalled in the same state didn't offer an II to me yesterday and I'm pretty bummed. My wife has grown up in the state forever and is hoping to stay here for some work licensure reasons especially &lt; I would 100% reach out then! Good luck, and I hope you hear back. &lt; thanks! Only thing i've heard push-back wise is that the world of PDs is small so i wouldnt want to shoot myself in the foot if i have to send other LOI-type emails to PDs in other states. we have ties all over the country honestly &lt; the limit of 5 signals is a good rule of thumb.  PDs do talk, so if you send 50 programs the same LOI its going to get out to at least  a few.</t>
  </si>
  <si>
    <t xml:space="preserve">&lt;It's probably fine as long as you don't get too greedy with connections. It takes a lot more effort to sabotage someone in this process than to help them. &lt; OP here, this is very true. Thanks for the reminder. Honestly only hoping for 4 or 5 IIs and definitely would only use like 4 different connections. All strong family or career-related for my wife </t>
  </si>
  <si>
    <t xml:space="preserve">Has anyone received confirmation of interview accept from Geisinger </t>
  </si>
  <si>
    <t xml:space="preserve">Was anyone on the Louisville waitlist actually moved to an interview spot today?  &lt; We’ve been hoodwinked, bamboozled, lead astray, run amok and flat out deceived &lt; :( &lt; Share your experience on the dirty invite tab. This negatively impacts applicants. Collecting these stories might help future applicants might help make the case against this practice.&lt; It's definitely not to be taken lightly, literally playing with people's lives here </t>
  </si>
  <si>
    <t xml:space="preserve">sooo Louisville PC was incorrect when he said he would move us to an interview spot??? i was waitlisted yesterday and just got an email saying I am still on the waitlist. very unprofessional in multiple ways. First of all sending us dirty invites and then saying it will be corrected when it was not --&gt;Yup!  Was also waitlisted and told I'd be moved to an open spot.  &gt; same here. smh &gt; wasn't able to get a spot yesterday, still can't (not even waitlist..) +1 &lt;im speechless at how horribly this has been handled  &lt; agreed. Wondering how many people are on the waitlist &lt;I was able to grab one spot off the waitlist yesterday, but have not received any additional correspondance &lt; Share your experience on the dirty invite tab. This negatively impacts applicants. Collecting these stories might help future applicants might help make the case against this practice. </t>
  </si>
  <si>
    <t>sooo Louisville PC was incorrect when he said he would move us to an interview spot??? i was waitlisted yesterday and just got an email saying I am still on the waitlist. very unprofessional in multiple ways. First of all sending us dirty invites and then saying it will be corrected when it was not --&gt;Yup! Was also waitlisted and told I'd be moved to an open spot  &gt; same here. smh &gt; wasn't able to get a spot yesterday, still can't (not even waitlist..)&lt;are they interviewing &lt; they haven't even responded to my email so that's cool</t>
  </si>
  <si>
    <t>Yale II via ERAS, respond via email @ 11:35 ET +2 -1:(&lt;anyone else?</t>
  </si>
  <si>
    <t>Any others on Einstein? How did they contact you? &lt; for real dont just throw the name up top and say nothing &lt; I'm wondering if it was someone from Monte posting this in anticipation of sending II's today. Either that, or a troll, but unlikely. That's not how we roll on otomatch. No one has confirmed this II yet. &lt;please no more L's &lt; Seems like a lot of programs are doing one-by-one emails. Might be the case here. We've jumped the gun to "Troll" a couple of times already and always been wrong. I doubt there are many trolls here. &lt; Agree, very unlikely to be trolls. +3, no trolls, individual invite</t>
  </si>
  <si>
    <r>
      <rPr>
        <rFont val="Calibri"/>
        <color rgb="FF000000"/>
      </rPr>
      <t xml:space="preserve">&lt;signalled and did not receive +4 &lt; The II still hasn't been confirmed by a second poster yet.&lt; </t>
    </r>
    <r>
      <rPr>
        <rFont val="Calibri"/>
        <b/>
        <color rgb="FF000000"/>
      </rPr>
      <t xml:space="preserve">I posted originally above, can confirm I got the II to the email I had on ERAS but it wasn't through AAMC so be aware of that; Have been trying to post on here the details but the traffic prevented editing; Did not signal &lt; any ties to the area?&lt; Not particularly </t>
    </r>
  </si>
  <si>
    <t>All my attendings/the residents I know sincerely said I should have no problem matching and I'm freaking out now. &lt; pretty common scenario. i don't think there's any correlation with what attendings/residents say and your actual chances of matching. it's still too early to freak out though &lt; seriously way too early to make any even preliminary conclusions. we are day 1 into the cycle of interview invites being released, i know this is a trying time but we all need to be reminded that we shouldn't be making this harder on ourselves. that's not optimistic thinking but realistic thinking: 85%+ of interview invites from programs have not gone out yet.</t>
  </si>
  <si>
    <t>They're misleading you bro. I heard the same thing from everybody last year and didn't match. If you're nice and qualified enough everybody will tell you you'll match but reality is 95% of applicants are qualified enough but only 50% are gonna match. &lt; For real though - there's a bunch of people applying from my program and I got the same advice from attendings/residents and lo and behold, I'm the only one in our cohort with zero interviews (even to signaled programs) so whatever... I know most everyone here would make a fantastic resident and the numbers just don't support all of us unfortunately</t>
  </si>
  <si>
    <t>its too early to be sad.</t>
  </si>
  <si>
    <t>Anyone know if NYU still calling for invites today? &lt; YES they are!!!! put your phone on loud</t>
  </si>
  <si>
    <t>It's quiet....too quiet... +7 &lt; I wouldn't be surprised if we didn't hear anything today. 11/9 involved schools tyring to send out invites asap and within OPDO guidelines. Other schools might be taking it slower (e.g. Mayo in Rochester sending out invites 11/25) +1. &lt; :( &lt; yeah it feels like Mondays are big days with a number of programs saying they'll release on 11/16, etc. &lt; turns out it was just quiet for me LMAO +1</t>
  </si>
  <si>
    <t xml:space="preserve">which program has the best resident lounge? &lt; Cleveland Clinic for sure. the PC keeps the room stocked with every snack you can imagine. &lt; There was a program during a virtual townhall that mentioned they had a peleton in their on-call room. &lt;UAB looked pretty nice on their virtual event &lt; Davis looked good too &lt; peleton I believe was pitt &lt; had a peloton at one of the hospitals I rotated at M3 year and it was so dope for overnight call. </t>
  </si>
  <si>
    <t>Do ENT programs reject? Or is silence a rejection?  &lt; Kentucky formally rejected me &lt; Ghosting is the typical way programs reject you. Formal rejections are rare. &lt; ah so just like the dating apps, at least I'm experienced &lt; absolutely hilarious +2</t>
  </si>
  <si>
    <t xml:space="preserve">When are Yale's interviews? I keep seeing conflicting dates of Dec 4 and Dec 8, and then also Dec 4 and Jan 8?&lt; 12/4 and 12/8 </t>
  </si>
  <si>
    <t xml:space="preserve">Is there any recourse for those of us stuck with double booked dates? 12/4 is a madhouse. I feel bad dropping an interview this early but waitlist spots for other dates are already taken up. Obviously not ideal but do people ever email programs to try to reschedule/does that ever work? &lt; I just tried to email and re-schedule but to no avail, everything was already completely booked. </t>
  </si>
  <si>
    <t>It doesn't hurt to send an email to ask if there's another date/express continued interest. I'm sure they'd rather hear earlier than later if you want to drop tho. &lt; and we would too &lt;+1</t>
  </si>
  <si>
    <t>Current resident- think this has been touched on elsewhere but bears repeating: Dont let the anxiety get to you, you will get interviews. I had 0 invites once 55% of programs had already released, but ended up with 14 and matched by the end. Trust the process. &lt; Thank you &lt;3 +1&lt; but this is based on interviews requiring significant effort( traveling etc) so people were more likely to drop extra interviews. I don't foresee that pressure to drop interviews this year. &lt; Agreed, I see more incentive for ppl to not drop given the chaos this year and knowledge of the record number of applicants. &lt; this year doesn't have the most applicants ever. The odds suck, but stay strong. plus, interview fatigue doesn't go away! people will drop &lt; ERAS data is showing the most USMD applicants ever &lt; Ppl will probably take more interviews, but don't underestimate how much overlap there is between interview days and how tiring the interviews can be</t>
  </si>
  <si>
    <t>What should I use as the subject of an email for couples matching? I feel like PD's ignore the "letter of Interest"&lt;I'm going with "Otolaryngology Applicant Couples Matching"&lt;I also did something similar to this. Make it abundantly clear in the subject line it's for couples matching. One of the only benefits to couples matching is that you can put your name in front of programs early and often with much more leniency from the program. Gotta make sure they don't think it's a normal LOI from the start.</t>
  </si>
  <si>
    <t>UCSF sent out interview invites +13 &lt; how many (if any) of you signaled? &lt; I signaled +11 &lt; ties to Cali?&lt; did not signal, no ties to cali &lt; did not signal, from Cali</t>
  </si>
  <si>
    <t>Not that i felt I had any chance of matching here but still sad lol +1 &lt; i get sad when i dont have an invite from a place listed here that i didn't even apply to +2&lt; yeah, who am I kidding lmao, I had no shot here +2 &lt; lol i felt like i had a good shot and signaled them and still didn't get an interview so oh well! &lt; Same. You never know ! &lt;I wonder if they actually selected people who didn't signal. I vividly remember the ucsf pd saying that he will be considering it last in terms of priority &lt; N=8, but so far it seems like 7 out of 8 of them signaled, so . . . is this going to be the only round of invites? &lt; I mean it's one thing to say it's "last" in terms of priority, but at the end of the day, they probably get so many signals from so many good candidates. What incentive do they really have to truly interview someone who hasn't already given them an indication they really want to be there? At the end of the day, many more of us would be fantastic residents in their program than they can give a chance &lt;not arguing with your point at all. I think you bring up an important and inciteful point here. I was noting the apparent discordance with what was stated during the initial signaling meeting, and what seems to be the apparent case (obviously caveat here because we can't know for sure, perhaps they did invite non-signaled applicants) &lt; I totally get what you mean with the obvious discordance between what was said vs. done - my point was more that "signals" were marketed to us as preferentially helping us, but in reality, I think the net benefit sways heavily to the programs in helping them sort their applications. But at the end of the day, I still agree... there's no way to really know since this is only a small population of invites! I guess we'll see what the data on signaling looks like after the cycle ends. &gt; I talked to another applicant from my school (mid tier midwest med school) and we both got invites. We had similar applications, I signaled, he didn't. So who knows how they chose</t>
  </si>
  <si>
    <t>&lt;honestly sort of disappointing, but i guess that's what we have to expect at higher tier programs. not sure how i feel about not signalling a high tier - did i lose out on a reach, or did i make a safe bet and get my money's worth by signalling a middle tier program that will be more likely to send me an interview &lt; Depends if your biggest priority is to match, or to match "well." You made the right move for the former. &lt; Yeah that's my inherent issue with signaling. It's either "signal the higher tier program to give yourself the chance" or "forgo any chances at a higher tier program by boosting your chances with signaling a middle tier / lower tier program (with the added stress of trying to guess whether you would've gotten an interview there or not"</t>
  </si>
  <si>
    <t>Can anyone weigh in on whether most programs release II in batches versus all on the same day? Are we SOL if we didn't hear back from most if not all of these places today?</t>
  </si>
  <si>
    <t>I would bet larger programs/programs with multiple days would be more likely to send in batches. Some of the programs listed today only sent out interview invites for 1 date. It is literally the first day of the interview offer window so there is much more to come!!</t>
  </si>
  <si>
    <t>Louisville ERAS email. Seems to have been a scheduling error?&lt;yeah but looks like they still might be putting people on the waitlist &lt; yeah that's the part I was confused about...gulp, but seems like waitlist --&gt; II, nothing scheduled --&gt; waitlist according the wording &lt;I disagree. It sounds like some were able to get on the waitlist, and those ppl will be put into their dates automatically. everyone else will have a shot at scheduling a day, but that doesn't mean there's not still too many invites out there.&lt;agree</t>
  </si>
  <si>
    <t>So was anyone able to sign up today? it still shows as full. --&gt; I got on the waitlist. Their email last night did in fact state that waitlists would be given spots. However, that was a lie and I got an email this morning telling me that I was still on the waitlist. Guess I deserve it for stepping away from my phone for two minutes yesterday &lt; seriously, I was driving and stopped on the side just to login and sign up only to find it was full???</t>
  </si>
  <si>
    <t>The IV Dates tab has been updated to include calculations to reflect the progress of interview invites. (1) % Offer Dates Known, already sent - how far we are in the cycle, (2) % Offer Dates Known, not yet sent - the proportion we can look forward to, (3) % Offer Dates Unknown - the proportion we have no idea about</t>
  </si>
  <si>
    <t>&lt; Thank you for adding, I've reformatted a bit. Any more suggestions?</t>
  </si>
  <si>
    <t xml:space="preserve">Did anyone signal one of the above schools and not get an interview? &lt; yes +7&lt;Added that I didn't too and I'm quite surprised&lt;thats such bullshit, but I guess thats a risk with these signals &lt; I guess that's why they have the disclaimer that signals don't guarantee an IV. Especially at higher tier programs. &lt; are these higher tier programs...? &lt; 521 USMD applied for 330 --&gt; 365?? spots. treat every program like a top tier program this year &lt; too real. Im shook &lt; that 521 is so scary. i'm wondering if that increase is due to an increase in "qualified" applicants versus more "unqualified" applicants throwing their hat in the ring because it's just so easy to dual apply this year. Would be interested to see if the average stats for the unmatched and the matched applicants changes by match in the next NRMP report.&lt; I have 260 on both steps and I have 0 II. &lt; Hang in there! It's still super early and you're probably a great applicant :) </t>
  </si>
  <si>
    <t>I got 3 interviews today, none signaled. I didn't get an interview from the place I did signal. &lt; going off the discussion on the left, when is a good time to start looking in to year off plans if we're not getting enough interviews, early december?</t>
  </si>
  <si>
    <t>&lt;i think some programs will value signals more than others and it may not be the ones we expect. there's just really no way to know since we're the guinea pigs</t>
  </si>
  <si>
    <t>Has anyone gotten a confirmation from the LSU coordinatior about their interview date? &lt; not me +10</t>
  </si>
  <si>
    <t>For NYU confirmation, did you reply in ERAS or email the coordinator? I was confused because it didn't state which to do so I did both LOL&lt; was it an interview invite? &lt; no they did II by phone this past Friday, this was confirmation and choosing morning or afternoon &lt; I emailed the coordinator &lt; did you they give you options for dates (Dec. 4 and 5) or just tell you one or the other? &lt; Did anyone who emailed back get a confirmation? I responded via ERAS and just wanna make sure I didnt f it up</t>
  </si>
  <si>
    <t>Have all the calls for NYU been made? (in case there's any NYU residents/staff on here who may know!) &lt; Got a II phone call today &lt; Will keep the fingers crossed then, thanks</t>
  </si>
  <si>
    <t>do they leave voicemails? i live in a rural area and a lot of my calls go straight to VM bc of service issues</t>
  </si>
  <si>
    <t xml:space="preserve">Louisville II through ERAS &lt;+9&lt;are all the dates already full? im confused&lt;waitlisted+3 scheduled+4 &lt;invited but unable to schedule or get waitlisted +3 &lt; email through ERAS says that they will fix the issue tomorrow </t>
  </si>
  <si>
    <t>are you waitlisted for your interview date? &gt; Did they send more invites than seats? wow. &lt; my guess is that all the spots are on hold until they add us in manually&lt;was anyone able to actually schedule? &lt; Same here. Just waitlisted.&lt;even the waitlists are closed now&lt;please respond if you scheduled an actual interview &lt; scheduled but most dates were already full&lt;the dirtiest of all the invites&lt;this has to be a mistake &lt; So I missed an II because I was 60 seconds late..?&lt;Aight Loiusville, welcome to the shit list&lt;it literally filled up in 2 minutes &lt; So I have to be on my phone 24/7 but who knows when something will pop up..ridiculous. &lt; Incoming Gunner who says this is to test who can response to pages the fastest lol&lt;they must be interviewing like.5 people if it filled up that fast &lt; I'm waiting to hear back from them, I can't imagine they over invited tihs many people..or am I too hopeful?  I'm much rather prefer being placed on a waitlist than knowing I'm on one and missed an interview because I didn't check my email fast enough&lt;its gotta be a mistake, no way it could fill up that fast &lt; Do they usually fill up that fast? My first II so idk&lt;no lol &lt; Okay just tryna prep myself mentally for whats to come &lt; I was like 3 minutes late and it said all spots were taken as well... what &lt; i emailed the coordinator, other people should too</t>
  </si>
  <si>
    <t>I was able to get a spot but I logged in immediately and most of the spots were already full &lt; missing chat history (my comp not letting me access version history)&lt;we should make a list of programs that send dirty invites and circulate it for future years. it is just so disrespectful of them +2&lt;started a tab&lt;LMFAO that was savage +2 &lt; but well deserved &lt; are we certain that this was a ton of dirty invites rather than just a logistics error or system malfunction? &lt; No which is why I'm waiting to hear back from the PC</t>
  </si>
  <si>
    <t>For Albany, did y'all just reply to eras message? &lt; that's what I did yes +6</t>
  </si>
  <si>
    <t>&lt;Has anyone received confirmation from Albany yet?</t>
  </si>
  <si>
    <t>Any guesses on traffic tomorrow? Don't see any schools listed &lt; but half the schools aren't listed&lt; adds to the excitement &lt; fair enough haha. Definitely more schools came in today than expected &lt; yall talking like the day's over &lt; 😭 stop i cant take any more Ls today &lt; GOD I KNOW, sitting at 0 here and super depressed. Do we think more will go out today?</t>
  </si>
  <si>
    <t>i cant believe i just spent a whole day refreshing my email +3 yikes&lt; Me neither. I expected way more programs to release today honestly +2&lt; there is still plenty of time left to get IIs</t>
  </si>
  <si>
    <t>Got an II while in the bathroom and ran to the computer. Holy, this is stressful. x_x&lt;Where did you just get one from? &lt;Yale&lt; Yale trickling in, just got a II &lt;how long ago? anyone else still getting?&lt;It was 3:30 CST&lt;Signaled and did not get an invite :(</t>
  </si>
  <si>
    <t>you guys didn't get foleys? was that just me? +2 &lt; went for the condom cath instead &lt; if you get an invite while using the bathroom, URINE (you're in) &lt; lol this made my evening much better &lt; guys this isn't uromatch hahaha</t>
  </si>
  <si>
    <t>&lt; +1 I have a pager ringtone for my eras emails, UW and northwestern today have killed me haha&lt; teasing us like that...smh lol &lt; you naughty naughty you teasing me  &lt; i didn't get a UW email but applied? was it an event or what? &lt; It's for an AAOHNS webinar for virtual residency interviews, the PD will be a panelist which is why I assumed they sent it out</t>
  </si>
  <si>
    <t>Yale II &lt; +8</t>
  </si>
  <si>
    <t>oops just acccidentally deleted this box, but just wanted to say keep up hope...I JUST got II from yale (430 PM) so it seems like they are sending them out one by one, and they also are only offering one date at this point (so likely more to come in subsequent waves) &lt; Is anyone still getting Yale interviews?</t>
  </si>
  <si>
    <t>Can someone explain what II means lol, it's been a long day &lt; Interview Invite &lt;thanks!</t>
  </si>
  <si>
    <r>
      <rPr>
        <rFont val="Calibri"/>
        <color rgb="FF000000"/>
      </rPr>
      <t xml:space="preserve">Interview Invitation &lt; </t>
    </r>
    <r>
      <rPr>
        <rFont val="Calibri"/>
        <b/>
        <color rgb="FF000000"/>
      </rPr>
      <t xml:space="preserve">Follow-up: What is an 'L'? &lt; my understanding is slang for loss lol </t>
    </r>
    <r>
      <rPr>
        <rFont val="Calibri"/>
        <color rgb="FF000000"/>
      </rPr>
      <t xml:space="preserve">&lt; It's hard to know that when you've never gone through it :P </t>
    </r>
  </si>
  <si>
    <t>Wayne State Confirmation +1&lt; I haven't heard back from them+2 &lt; still no (11/10)</t>
  </si>
  <si>
    <t>Just wanted to say that I didn't know America had a state called Wayne +3 &lt; It's where Batman is from &lt; omg hahaha U Wayne at Gotham</t>
  </si>
  <si>
    <t>Anyone still have 0 II? :( +14... &lt;how many interviews are people sitting with? &lt;A friend has 4, I have 3&lt; 2/15 here &lt; i have 3+2 &lt; I have 1 &lt; 2/15 too &lt; its 3 for me +1 &lt;signals? Stats? &lt;I have 1 but still feel shitty &lt; +1</t>
  </si>
  <si>
    <t>Hanging onto hope that NE schools show me some love (given that most schools today were not NE) &lt; Same, but west coast +1</t>
  </si>
  <si>
    <t>Loyola II +10 &lt;Didn't get it :( &lt;+24 to not getting one :'(</t>
  </si>
  <si>
    <t>can anyone confirm Loyola? is this a troll?&lt;I was going to ask.... &lt; If you did or didn't get II please update here&lt;Loyola was deleted above &lt; Just got Loyola &lt; are they sending them out one by one or something?&gt;PC at Loyola, yes I'm sending them one by one. we have two sessions that day so we want to make sure each applicant is able to hopefully get their preference of session &lt; thank you so much for the response!! Just knowing that helps a lot &lt; @Loyola PC, thank you so much for being on here and giving us updates! &lt; virtual flowers and baked goods for Loyola PC you the real MVP &lt; THank you for your help! If it wouldn't be too much trouble would you mind letting us know when you've finished with the batch? &lt; Also if it's not too much trouble, I'd love an II 😅&lt;I thought I'd see more II confirmed</t>
  </si>
  <si>
    <t>Loyola PC, first batch has gone out. PLEASE KNOW that we have NOT sent out invites for our 2nd interview date which is on 01/09. We will be sending those out at a later date. Will update you all when I know. Best of luck to all of you throughout this crazy time. &lt;Thank you! &lt; was this after reviewing all apps or just half?</t>
  </si>
  <si>
    <t>I feel like John King waiting for Nevada to finish its count &lt; +5 LMAO &lt; It's REALLY hard to study for step 2 today+2 &lt;when are you guys taking step 2? &lt; tomorrow lol &lt; blessings on you, i hate this exam&lt;Bring lots of snacks! &lt; good luck! mine is in a couple weeks too  &lt; i so feel you, i have given up all hope of productivity today and am instead baking bread&lt; same but replace baking w eating &lt;+2 lol &lt; between the election and now IIs going out, scheduling step 2 for late this month was NOT the move</t>
  </si>
  <si>
    <t>"Now, I know this is frustrating for everyone. But we have to be patient. We have to continue to wait for more programs to sent out invites. Lets revisit the scenarios here. You sent out 70 apps, good. Now we've only heard from 20 or so programs so far. That leaves a lot of skin in the game. Now if this ended right now, sure a lot of us wouldn't be happy. But we have to remember there's still a lot left to go."  - John King, probably &lt; good one</t>
  </si>
  <si>
    <t>COUNT EVERY INVITE&lt; *LEGAL &lt; we believe in evidence-based practice here...pack it up, four seasons total landscaping &lt; If you count legal applications, I easily get IIs. If you count the illegal applications, they can try to steal the residency spots from me.</t>
  </si>
  <si>
    <t>If you havent received any interviews, keep things in perspective! If you applied to 70 programs, i'm sure you werent expecting any more than 15-20 interviews. That means 50 rejections! Theres plenty more to come  +1 &lt;Thank you for this! &lt; Thank you! Still sitting at 0 and getting nervous.&lt;+1 Tbh would be happy with like 4 or 5 &lt; would be happy with 1</t>
  </si>
  <si>
    <t>Also many programs do multiple waves of invites, so "not getting an interview" is actually upward of 50-100 times. &lt; Thank you guys</t>
  </si>
  <si>
    <t>Im too scared to shower lest I'm too late for an II.... &lt; same, I decided to risk it and turns out i wasn't really risking anything at all :(  &lt; feeling like I'm getting wrecked today +2 &lt; we can do it! it's a slow torturous trickle not a steady stream...right? &lt; Prayers out for 2021 &lt; If it's anything, I'm trying to schedule interviews during an interview for another speciality! It'll just have to work out somehow haha keep up the good fight!</t>
  </si>
  <si>
    <t>From a wikipedia page on Chinese Water Torture: 'We found that randomizing when the drops occurred was incredibly effective. That anything that happens on a regular periodicity can become a type of meditation, and you can then tune it out. If you couldn't predict it, we found we were able to induce a psychotic break within 20 hours.' &lt; too real lol</t>
  </si>
  <si>
    <t>Geisinger II (via ERAS, pre-assigned interview date) +2</t>
  </si>
  <si>
    <t>dumb question, but do you just reply to the message through the message center, or like find the email of the PC and email through ERAS &lt; in general, they often say to reply via ERAS or not. When you get the message via the message center, you'll have the option to reply to that specific message</t>
  </si>
  <si>
    <t xml:space="preserve">Are you guys interested in that daily tally of # of II that the page had last year? &lt; What is it exactly?&lt;Sam, do you remember it? Idk how to explain &lt; the neurosurgery page does this (as an example), actually really nice to see the tally </t>
  </si>
  <si>
    <t>Anyone recieved any rejections yet?</t>
  </si>
  <si>
    <t xml:space="preserve">&lt; It looks like Kentucky sent out some rejections based on posts from earlier today. </t>
  </si>
  <si>
    <t>VCU II +8</t>
  </si>
  <si>
    <t>&lt;I noticed that I had multiple open and closed them :)</t>
  </si>
  <si>
    <t>Hey Everyone! This is the PC at Loyola, we will be sending out our first round of invites this afternoon for our 11/18 date. Please know that we will also be having an interview day on 01/09 that we will be sending out invites for at a later date. I will update the calendar once that date is known. Good luck to all of you!</t>
  </si>
  <si>
    <t>&lt;&lt; thanks so much for the transparency! much appreciated &lt; +5 &lt;When's this afternoon, lol I'm holding out for Loyola &lt; +2&lt;look at this 21st century communication, my oh my gotta love it</t>
  </si>
  <si>
    <r>
      <rPr>
        <rFont val="Roboto, RobotoDraft, Helvetica, Arial, sans-serif"/>
        <color rgb="FF000000"/>
      </rPr>
      <t>d</t>
    </r>
    <r>
      <rPr>
        <rFont val="Roboto, RobotoDraft, Helvetica, Arial, sans-serif"/>
        <strike/>
        <color rgb="FF000000"/>
      </rPr>
      <t>id Loyola already send? it's green on the IV sheet but no one's said anything</t>
    </r>
    <r>
      <rPr>
        <rFont val="Roboto, RobotoDraft, Helvetica, Arial, sans-serif"/>
        <color rgb="FF000000"/>
      </rPr>
      <t xml:space="preserve"> &lt; No. They were made green last night prematurely &lt; how about yale? &lt; bruh the programs who have offered already offered invites today are in the cell to the left +1 &lt; if we haven't gotten an II from these schools yet today, does that mean it might come later today or just wait until next II wave? &lt; I think it depends on the program. They might be slowly coming out on the same day or they might be batched. I would guess most follow the latter. &lt; so just to confirm what may be obvious to others, but Loyola and Yale have NOT come out and we're put in the yellow cell by accident yesterday?</t>
    </r>
  </si>
  <si>
    <t>Thank you guys for organizing the colors and stuff! &lt; :)</t>
  </si>
  <si>
    <t>can somebody good at spreadsheets add a calculation to the IV dates tab to show the % of programs that have sent invites &lt; Calling all excel wizards &lt; I put in something rudimentary, I'm not sure how to differentiate colored cells from anything written in a cell, mostly just copied over from the other calculation put in there, so shout out to whoever initially made that</t>
  </si>
  <si>
    <t>Cooper II &lt; +4 ERAS notification/email</t>
  </si>
  <si>
    <t>So for those with November interviews, what are you doing about being on interview and possibly receiving an II? &lt; i gave my email and eras password to my gf, i'm sure if you have a friend who's not on rotation they can help you out</t>
  </si>
  <si>
    <t>&lt; just gonna focus on the interview and hope there's still spots left when i'm done +1</t>
  </si>
  <si>
    <t>Dartmouth II via ERAS +5</t>
  </si>
  <si>
    <t>What programs have a night float system? &lt; Probably not the best time for that question haha</t>
  </si>
  <si>
    <t>“How is call handled?” Is a great question to ask the residents during interviews or info sessions. Most attendings won’t know other than “Its way easier than I had it”</t>
  </si>
  <si>
    <t>Email from Northwestern, under review and will recieve decision on 11/11 +1 &gt; my app is under review too!&lt; did anyone who applied here not get this email? I did, just wondering how exclusive or not this email was lol</t>
  </si>
  <si>
    <t xml:space="preserve">Sounds like this is an email that would go to everyone &lt; agreed, simultaneously appreciate the transparency and a little annoyed at the false hope it gave me for a moment lol &lt; i'm on board with this system and am happy that programs are considerate enough to do this +1 &lt;yes, appreciation definitely outweighs the brief disappointment +1 &lt; "thank you sir, may I have another?" seems appropriate right now </t>
  </si>
  <si>
    <t>Albany II via ERAS + 8</t>
  </si>
  <si>
    <t xml:space="preserve">UCSF rejection email 11/10. Hopefully someone of you got IIs! </t>
  </si>
  <si>
    <r>
      <t xml:space="preserve">Did anyone get </t>
    </r>
    <r>
      <rPr>
        <rFont val="Calibri"/>
        <b/>
        <color theme="1"/>
      </rPr>
      <t>rush</t>
    </r>
    <r>
      <rPr>
        <rFont val="Calibri"/>
        <color theme="1"/>
      </rPr>
      <t>? &lt; nope, and signalled there &lt; got rush + 2</t>
    </r>
  </si>
  <si>
    <t>Rush invite sent on ERAS, book on ERAS</t>
  </si>
  <si>
    <t>USF &lt; are they sending it on ERAS?</t>
  </si>
  <si>
    <t>&lt; when did you receive your USF II? Like at what time and are people still receiving them?&lt; 10:35 EST &lt; ty and good luck/congrats!&lt; thanks! my guess is that they'll sent out more since they only gave us one date</t>
  </si>
  <si>
    <t>University of Kansas has sent out the first round of interview invitations.  A second round of invitations will be sent out before Thanksgiving. (Posted 11/9/20)</t>
  </si>
  <si>
    <t>Thanks for the transparency!! &lt; +2</t>
  </si>
  <si>
    <t>Lets reset the cell above daily and keep it at the top of this sheet. I feel like its the most high yeld info in here rn &lt; high yield.........&lt;&lt; should we just freeze it? &lt;I think if you freeze you can't edit? &lt; just insert a row below if you're gonna start a new thread</t>
  </si>
  <si>
    <t>Can whoever got USF II put the interview dates in the spreadsheet please? &lt; they only gave me the option of one day</t>
  </si>
  <si>
    <t>May be program to program, but do invites typically come all at once for each program? (i.e. if we have data that Program A already sent out invites just not, and I didn't get one, likely I am not going to receive an offer?)&lt; i got Kansas but not as soon as others did, maybe they're sending in batch or maybe it's just a question of how fast your email is pushing new mail &lt; Kansas will send out a second round of invitations.</t>
  </si>
  <si>
    <t>New Mexico interview invite sent out 11/9 +11</t>
  </si>
  <si>
    <t>&lt; anyone else only able to waitlist vs schedule the II on ERAS? &lt; +2, the interview spots are full :( &lt; dirty invite? &lt; That was my first thought &lt;Unfortunately, I believe they sent out more interviews than interview spots, I was put on the waitlist after receiving an email to sign up for an interview. I'm on EM rotation and was seeing a patient. I was still able to get out of the room and reply within 10 min, but aparently took too long to reply. It's unfortunate that this is reality. I don't really understand how it benefits the program to send out more interview invites than interview spots other than benefit applicants that are quick at responding. For applicants it causes unnecessary stress, especially for applicants on rotations. I am very interested in New Mexico and I am hopeful that spots will open up in the future. &lt;+2</t>
  </si>
  <si>
    <t>Kansas just sent me an email for II +9</t>
  </si>
  <si>
    <t>&lt; this one hurt :'(&lt;Same, I really wanted that one &lt; did you signal? &lt;Seems like Kansas is sending slowly?&lt;based on what &lt; got an II without signaling here+2&lt; II with signal &lt;Kansas sent out first round of invitations on 11/9.  Second round of invites will go out before Thanksgiving</t>
  </si>
  <si>
    <t>after subtracting home students, virtual rotators, and signallers how many II spots do you think a program has to give on average? &lt; Sam did the math, ≥half</t>
  </si>
  <si>
    <t xml:space="preserve">&lt; doesn't seem like all signallers are receiving II &lt; I think we'll start to see this shift with some bigger schools
&lt; side note.. what are II's?&lt; Interview invites </t>
  </si>
  <si>
    <t>anyone else not gotten IIs from places you signaled? 2/5 of mine have sent out IIs now and still at 0 total II&lt; +1 &lt; oh no :( &lt; update: 3/5 have sent out IIs and still at 0</t>
  </si>
  <si>
    <t>I didn't get an II from the 1/5 of mine that has sent out so far; I've been telling myself that we really don't know how the signalling process is supposed to work this year, and the number of signals programs have gotten and how they choose to use them may vary. Also less than a tenth of programs have sent out so far, and every year, there has been lots of trickle; the large clusters on the calendar imply this year should be the same even with virtual &lt; trickle like in the same program doing a couple different waves of invites, or trickle like different programs doing invites slowly after one another?&lt; trickle like, some programs may be batching, and also once more desirable programs release dates, some apps who have multiple interviews will drop opening up spots &lt; gotcha, thanks for this info</t>
  </si>
  <si>
    <t>Medical College of Georgia interview +5 &lt; how did they contact you? &lt; non ERAS email &lt; did you signal there?&lt; no but from the region &lt; if non-ERAS email, how did they get your email info? confused &lt; Email but no corresponding ERAS message &lt; oh gotcha &lt; did not signal and got II</t>
  </si>
  <si>
    <t>University of Mississippi Interview +10</t>
  </si>
  <si>
    <t>anyone get a confirmation from wayne state yet &gt; no +10 &gt; just got a confirmation +2</t>
  </si>
  <si>
    <t>I'm just piling up Ls at this point +15</t>
  </si>
  <si>
    <t>&lt; 0 for 10 so far</t>
  </si>
  <si>
    <t>WVU out interview +10 thalamus &lt; are thalamus invites coming via email initially or do we need an account there beforehand? &lt; you make your account once you get an invite &lt; have your AAMC ID ready though!  you get the invite to make an account within the email &lt; if you have your AAMC ID ready, it takes 3 seconds</t>
  </si>
  <si>
    <t>Has anyone tried emailing emory? I keep getting an email back that my email couldn't be delievered: emoryotolaryngology@emory.edu</t>
  </si>
  <si>
    <t xml:space="preserve">&lt;PC here.  I don't think it really matters when you interview.  We have matched with medical students who have interivewed on all different dates.  Looking back at the last few years, there doesn't seem to be any data to show that candidates who interviewed either eariler or later were ranked higher or lower.  </t>
  </si>
  <si>
    <t xml:space="preserve">Does interviewing late affect your rank in any way? Like if a program has 4 interview days and you're on the last one? Or are they pretty neutral (a little nervous if interviewers meet so many peeps that by the time I roll around their minds are already made up) </t>
  </si>
  <si>
    <t>I imagine this depends on the program and how they do things. If they have interview slots though, they're considering all of those applicants. Earlier spots just make it less likely for you to have date conflicts between interviews</t>
  </si>
  <si>
    <t>SIU out interview +18&lt;No ERAS message +7</t>
  </si>
  <si>
    <t xml:space="preserve">Did they send out an email? &lt; yes, email and then you list your preferences of times. no message on ERAS. </t>
  </si>
  <si>
    <t>programs would really be better served offering more dates in february. so many clusters its insane.</t>
  </si>
  <si>
    <t>&lt;It's intentional &lt; I think it makes sense - limits the number of interviews a single applicant can take up and keeps the original time frame pre-COVID, which is when most people I know had to create their M4 schedules. +1</t>
  </si>
  <si>
    <t>HERE WE GO GUYS!! Let's roll. Your receiving or lack of receiving of an interview today or this week does not indicate your competitiveness or more importantly, your worth as a human being. Stay positive. +6 &lt; &lt;3 &lt; You are ALL amazing, talented, brilliant individuals. Trust and know that you will land where you are meant to be... this year, next year, and into the future.</t>
  </si>
  <si>
    <t>can we not green out a box until interview offer has actually been sent? not that big of a deal but the bright green had me thinking them boys already been sent+4</t>
  </si>
  <si>
    <t>kentucky out Interview +10 &lt;Alternate +53&lt; Rejection +3 &lt; Thalamus or ERAS? &lt; email +2 &lt;anyone not get anything at all?&lt;+3 Were the rejections formal email? &lt; yes &lt; did anybody apply to kentucky and get none of the above (ie, no e-mails accepting, alternating, or rejecting)?</t>
  </si>
  <si>
    <t>&lt; damn lots of alternates&lt;Lmao I thought they said it was a small list , "likely instance" my ass &lt; lol, not gonna hold my breath on this one &lt;if they have 4 spots and theyre interviewing 50-80 then maybe its not terrible. doubt everyone on the alt list will be invited but still not terrible odds</t>
  </si>
  <si>
    <t>For anyone making major changes to the sheet, please create a named version before making major changes.  Major changes include creating or deleting full columns, rows, or tabs. Restoring is easy on a cell by cell basis, but major changes can't be rolled back once the sheet is this big.  ---sam</t>
  </si>
  <si>
    <t>I went through the IV Dates sheet. There were several duplicate and missing programs including:
Henry Ford Hospital/Wayne State University Program
Henry Ford Macomb Hospital Program
Icahn School of Medicine at Mount Sinai/New York Eye and Ear Infirmary/Mount Sinai Program
Indiana University School of Medicine Program
Jackson Memorial Hospital/Jackson Health System Program
Jackson Memorial Hospital/Jackson Health System Program - Research
Northwestern
Wake Forest
McLaren
U Miami/Jackson Memorial
Kaiser
I corrected these to the best I could figure out, but please feel free to correct them if you know more accurate info. 
---sam</t>
  </si>
  <si>
    <t>you are amazing &lt;3
Thanks!  One more change.  Added an Auto updated calendar that gets its data from 2020-2021IV Dates Tab. Its named AutoCalendar.  The formatting still has to be manually updated tho.  If people prefer the Manually updated Calendar I have left it in place since it has prettier formatting and just in case I missed something.  ---sam</t>
  </si>
  <si>
    <t>Hey, my comment got deleted. I'm curious to hear from fellow dog lovers about having a dog as a resident in otolaryngology. Particularly without a stay-at-home SO. Are "dog walkers" good for the days we can't make it back for them? Doggy daycare? Any tips or anecdotal experiences?</t>
  </si>
  <si>
    <t>i say get one if you have support and are willing to pay to get that support if you don't have one. i got a dog as an M3 and it's been tough but honestly one of my best decisions. i'd get it now or at least during M4 so you can train and have good quality time with them. paid dog walkers are good, doggy daycare is best if possible. &lt; can attest to the mentally therapeutic benefit of having dogs in residency, albeit I got two of mine earlier in medical school, definitely very feasible to do and there are ways to get them adequately walked/taken out- like you mentioned above, dog walkers can be very affordable or if you have a neighbor you really trust in the area you live in. give the doggo account a follow ;) @poohbearthegoldie</t>
  </si>
  <si>
    <t>Cedars Sinai has an open house tomorrow from 8-11 pm, so 11pm to 2am for the East Coast? Kinda rough &gt; I believe it's tuesday and its actually 5PM - 8PM PST (so 8-11 eastern time)</t>
  </si>
  <si>
    <t>Can someone comment on research years, i.e. what schools have them, are they funded (just don't want to have another year of loans if possible), when is a good time to start applying?  &lt; I'm guessing you mean as a gap year and not as part of the residency program? &lt; yes sorry forgot to clarify, interested in pre-residency research years &lt;do you mean between 3rd and 4th year or for someone who doesn't match? &lt; are you a med school applicant? Many schools fund research years, or have funds available for research years on a case-by-case basis. Keep in mind that even if research years don't add to tuition costs, loans will likely still be accumulating interest during that time. &lt; For my school, there are grants for year of research, but they are quite limited in number &lt; There's also the opportunity cost of a year as an attending &lt;</t>
  </si>
  <si>
    <t>&lt;if youre from a shit school like me, mine didnt provide funding for the year &lt; Do one. I couldnt be happier with my decision to. If you're coming from a no-home program like me, just start cold-emailing faculty at programs where you can demonstrate a genuine interest in, based on your prior/current research experience. As mentioned, many big fancy programs have funding for research year students even if not advertised, so you wont know until you ask. To start, pubmed-search all faculty that you may be interested in working with at a particular program, start with ones having highest pubs and in areas you are most fascinated by, then move down the list. Know all about their research before emailing. In the initial email, be genuine and passionate about your research interest, but also succint and sell yourself. Expect some non-responses. This cold email approach landed me a fully funded spot at top tier program with no prior connection, so it works trust me.  Start reaching out Sep-Dec of M3 year for best chances at funding. Loans go on hold for 6 months, then you can work it out with your servicer if you're not making aything/very little after that. Factor in cost of living or possible family/friends to bunk with... And boom, thats all it takes to set up a research year. You got this.&lt;agree with this last post behind me. i also did one and i feel like it totally changed the landscape of my application.</t>
  </si>
  <si>
    <t>&lt; did OPDO give an interview offer window last year? &lt; yes they did</t>
  </si>
  <si>
    <t xml:space="preserve">why do we have the 2019 initial offer date up on the spread sheet? You all good with deleteing that column? it doesnt seem to be useful at all this year. &lt; yes delete  &lt;no, do not delete. this has been restored from the 2019-2020 archive. this is taking &gt;1 hour of work. also found out that 5 programs lines had been deleted. please dont delete it again. </t>
  </si>
  <si>
    <t>Agreed, it's not useful information this year. &lt; i actually think it's kind of useful in that we can get a sense of which programs tend to send out earlier vs later invites (although obviously the actual dates won't be as helpful)</t>
  </si>
  <si>
    <t xml:space="preserve">Why are we so intent on deleting things? +3 asking "you all good" with deleting things and then deleting it after one person replies is kind of annoying.Can we get it back? &lt; Also think the 2019 initial offer date is not useful b/c of shifted timeline &lt; I think it it is still useful, as a guy to the left said, to feel out which programs send out interviews early vs. late, relative to othr programs of course&lt; info is on last years spreadsheet, pull it up there or add new column and put it back </t>
  </si>
  <si>
    <t>what's the longest you've had to wait for reviewer comments for a journal?</t>
  </si>
  <si>
    <t>&lt; 3 months? I once waited 2.5 months for a paper to get rejected without reviewer comments... &lt; damn. JAMA oto? I've heard their delay is ridiculous and have steered clear&lt;currently on 4.5 months waiting on a response from int journal peds oto, emailed multiple times &lt; Recently got a rejection from JAMA oto after ~1 month without comments for a datapoint</t>
  </si>
  <si>
    <t>as stressful as this application process is, the election has reminded me that there are much more important things at stake bigger than all of us &lt;  it certainly may not be the case for everyone but it helps me feel like my anxiety is small compared to the racism, homophobia, sexism, xenophobia and hatred that ppl have been victim to for the past 4 years and longer, only highlighted by this election +2 &lt;dont expect it to end because someone else has been elected.</t>
  </si>
  <si>
    <t>&lt; I have so many argumentative thoughts, but I think otomatch isn't the best place to have political discussions. +8</t>
  </si>
  <si>
    <t>When programs "email" you via ERAS, is there any way to email back or do you have to use the messaging platform on ERAS? Maybe overthinking, but formatting on ERAS seems not ideal &lt; I messaged back in ERAS since the emails come from a donotreply email and the instructions said to respond to this email. Formatting is weird yeah but dont really think it matters</t>
  </si>
  <si>
    <t>Do any programs send invites over the weekend? Or can I ignore my email until Monday?&lt; very low chance of interviews over the weekend but i'd still be ready just in case &lt; Thanks! &lt; time to pop open a beer and go outside &lt;+100</t>
  </si>
  <si>
    <t xml:space="preserve"> what programs are best for the "pop a beer and go outside" lifestyles on the weekend? I haven't worked my ass off in med school to give up the next 5 years of my life &lt; I mean, I think you kinda have going into a surgical residency lmao. But, in general, those programs that cover few hospitals (have fewer call pools) and/or have lots of residents. On the far end there's a school like Vanderbilt, which splits call at basically 1 site between 10 people, and on the other end there's a place like UCLA, where there are like 4 call pools and you're on call a lot even though they have 5 residents/year. There are also a lot of cushier mid-sized programs, with 3-4 residents a year, but one call pool, which amounts to a q6 or q8 average call schedule. Throw in a night float, and you've got yourself a chill life when not on night float as a junior, and 5 out of 6 weeks as a senior &lt; lol I appreciate this detailed message. I'm shootin for the mid sized programs or Vandy it looks like</t>
  </si>
  <si>
    <t>most programs have progressively better call schedule.  so even if you are q3 trauma call for pgy-2 and working close to the 80 hour limit on H&amp;N, life gets much better in PGY-3 to 5. Exceptions may be one and two resident per year programs since there isn't the manpower to do it. &lt; Based on my limited experience, it's not so much yearly as it is the jump for junior to senior. I guess other schools could do it differently, but the programs i've been exposed to lumped the 2s and 3s into a junior call pool, and the 4s and 5s into a senior one. So call is effectively the same for both 2s and 3s</t>
  </si>
  <si>
    <t>&lt; I heard NYU has to share flaps with plastics. this is my only consolation for not gettng invited &lt;  heard residents have to draw their own labs in nyc because nursing is not very helpful.... can anyone comment on this??&lt; i have a friend in family med in nyc and she has to draw her own labs &lt; Unions in CA and WA have really benefited resident salary/benefits/lifestyle, but the nursing/teaching unions in NYC have just become expensive and obstructive smh &lt; I think plastics does most of the micro and harvesting for flaps at NYU, also have heard one of NYU ENT residents say they only have to draw their own labs in certain situations, its not a routine thing.&lt; NYC ENT resident here - I've never had to draw my own labs, but YMMV depending on how you get along with others/nurses/staff &amp; their willingness to help vs. making you do it.</t>
  </si>
  <si>
    <t>At some hospitals, if its a stat lab and not in the ER, med staff has to draw labs.</t>
  </si>
  <si>
    <t>Anyone who got the NYU call get a confirmation email yet? I like blacked out on that call and didn't hear when they said they would send it lol&lt; either today or Monday i heard</t>
  </si>
  <si>
    <t>I didnt get a confirmation email yet. I got a call with an interview invite yesterday at 4:30. They asked what date I wanted over the phone. I put the dates in. This is real - I am not a troll. I am not a home student at NYU. Did not do a virtual interview with them, no info sessions, East Coast med school but not in NY, no connections to the dept, and no signal. &lt; thanks for this. goodluck on the interview &lt; np and thanks!!</t>
  </si>
  <si>
    <t>Anyone get more than 1/4? &lt; snagged 2 &lt;ALso, what are each of the color codes? &lt; i think just to call attention to them &lt; i was under the impression green was phone, yellow was through ERAS</t>
  </si>
  <si>
    <t>Can someone please clarify the NYU situation. Did anyone get an invite and was it email or phone? &lt; +2 phone. Turn up your ring volume! &lt; are you a home student or did you signal? &lt; No&lt; regional connection or virtual rotation?&lt;&lt; was previously a skeptic. Just got a phone call interview, seems they are rolling them out slowly since it's a call. Not a home student &lt; thanks for the info and congrats!"</t>
  </si>
  <si>
    <t xml:space="preserve">loll zero interview invites over here! &lt; you and 99% of us&lt;thnx&lt;0/4 baby &lt; lol y'all are masters at stressing yourselves out +1 &lt; please remember that even before this year's +20% applications, people were lucky to go on 15 interviews. If you applied 80 schools, that means 50-65 won't call/email you. It's normal to not have any yet. &lt; Especially since the guidance was to start sending out interviews on 11/9! </t>
  </si>
  <si>
    <t>People are losing it rn this is anarchy &lt; I just want a single measly interview. Is that so much to ask for? +1 &lt; it's not, but we do have to wait until more schools send them out lol</t>
  </si>
  <si>
    <r>
      <rPr>
        <rFont val="Calibri"/>
        <color theme="1"/>
      </rPr>
      <t xml:space="preserve">anyone else get an interview invite from a program not talked about yet and not your home institution but afraid to say so because you don't want to be identified? &lt; </t>
    </r>
    <r>
      <rPr>
        <rFont val="Calibri"/>
        <b/>
        <color theme="1"/>
      </rPr>
      <t xml:space="preserve">got an invite from LSU today+6 </t>
    </r>
    <r>
      <rPr>
        <rFont val="Calibri"/>
        <color theme="1"/>
      </rPr>
      <t>&lt; shreveport or NO? &lt; New Orleans &lt; Can you put on the IV page? &lt; added &lt; thanks &lt; home program? no+8 &lt; Signaled? no+9 &lt;stats? &lt;anyone who got an interview hear back confirming the date they will be interviewing?&lt; No, I haven't heard back yet&lt; Has anyone heard back? (still haven't heard back and its 11/9)&lt; Still havent heard back (11/10)&lt;has anyone heard back (11/12)?</t>
    </r>
  </si>
  <si>
    <t xml:space="preserve">&lt;stats? &lt; lame thing to ask +4 &lt; 27x/28x, two dozen first author pubs, nationally ranked league player, med school prom king/queen, nobel peace prize laureate, relative of obama. that what you're asking for?&lt; haha sorry for asking &lt; relative of obama, lol. </t>
  </si>
  <si>
    <t>Damn, never got the LSU. &lt; we wouldn't have to all sit here curious and asking about stats (and making jokes to pretend were not curious) if we just made a damn stats page like they've done every other year lol</t>
  </si>
  <si>
    <t>??? what was here&lt; EVMS information session</t>
  </si>
  <si>
    <t>They sent it via email not ERAS &lt; they used the ERAS-listed email, many of us have dedicated emails solely for ERAS and ERAS alone. hence, any email coming through could be an interveiw invite to this account. &lt; you can still tell they were conscientious of ERAS message anxiety while still trying to get their message out. This is the way to do it IMO&lt;agreed +5</t>
  </si>
  <si>
    <t>lol now it says Wayne State 11/6... &lt; just got wayne II &lt; home student? &lt; no &lt; :(&lt;lol i not gonna match... k bye &lt;time for back up plans i guess...&lt;how many others got wayne state? &lt; I got one as well, not home &lt; +11, not home&lt;same region?&lt; I got one as a home student&lt;+11&lt;Any of u signaled them? &lt; no+10 yes+1</t>
  </si>
  <si>
    <t>&lt; is this the same as henry ford?&lt; i applied to henry ford/wayne state on eras but not wayne state alone, what's the difference?&lt;Two seperate residency programs, one is through Henry Ford Hospital, the other through Wayne State Physician's Group, both are affiliated with the University &lt; okay thanks. so the physician's group is the II that went out?&lt;Yes</t>
  </si>
  <si>
    <t>Has anyone gotten their scheduling confirmation email back after submitting preferences? &lt; Nope +7&lt; Thanks! Hoping to virtually meet some of you on interview day :) Same! &lt; Has anyone heard back about their date yet?</t>
  </si>
  <si>
    <t>Emails from VSAS notifying about rejected away rotations from the summer giving anyone else a heart attack?&lt; no. between election news and trolls on here i've built up a high tolerance for anxiety inducing notifications +1</t>
  </si>
  <si>
    <t>NYU offer received 11/9, signaled</t>
  </si>
  <si>
    <t xml:space="preserve">Did NYU send out interview invites today?? &lt;-- somebody please confirm!!&lt;&lt; plz confirm so I can go cry +3&lt;&lt;or was that a resident there giving us a heads up that they are going out tonight? We will never know &lt; I want to BELIEVE, but it's too painful  &lt;-- i feel like  no bc nobody filled out in the IV dates tab how they were contacted or how to schedule &lt;-- nobody did that for oklahoma either? I too want to believe!! &lt;maybe it is just home students? &lt;&lt; Whoever put it on the IV dates tab bruh say something &lt;&lt; was me sorry am new to otomatch and idk how to work this spreadsheet. I am not a troll!! They did call and said theyd send confirmation with selected date via email&lt;--Also new to otomatch, receieved a phone call on 11/5 with an interview offer, was given the option to interview on either 12/4 or 12/5 and was told I would receive confirmation via ERAS. </t>
  </si>
  <si>
    <t>&lt;&lt;can someone restore what was in green box k thx</t>
  </si>
  <si>
    <r>
      <rPr/>
      <t xml:space="preserve">Low key, how much does step 2 matter at this point +1&lt;can be just as important as step 1 in some cases or not important at all in others, all depends on the applicant&lt;what if you have strong step1, otherwise solid app &lt;then prob doesnt matter at all, unless you crushed it then could help&lt;you are telling me exactly what I wanna hear at this moment as I struggle to study lol &lt;what if 245-250 step 1?&lt;also, anyone have any insight on how much if the UW Qbank one should finish to score 255+? i'm at 60% complete averaging 78%correct &lt; I did all of UW once, did my incorrects the week before, took the test, felt like shit after, and got a 267 lol &lt; lol this loser couldn't even break 270 foh someone isnt matchinggggggggg &lt; there's a score predictor sheet on reddit that i found helpful. it takes into account your UW %, UWSAs, shelf scores, free 120. I did not finish the question bank (I think did like 2/3rds of it?) and did well, ~5 points higher than the score predictor. </t>
    </r>
    <r>
      <rPr>
        <color rgb="FF1155CC"/>
        <u/>
      </rPr>
      <t>https://www.reddit.com/r/Step2/comments/g5njom/ck_score_predictor/</t>
    </r>
  </si>
  <si>
    <r>
      <t xml:space="preserve">Our UVA Residency Video is live!: </t>
    </r>
    <r>
      <rPr>
        <color rgb="FF1155CC"/>
        <u/>
      </rPr>
      <t>https://youtu.be/A6RHJbXKE3Y</t>
    </r>
    <r>
      <rPr/>
      <t xml:space="preserve">   Message us on instagram @uvaotohns if you have questions about our program</t>
    </r>
  </si>
  <si>
    <t xml:space="preserve">Do programs only send out two rounds of interview offers? Like if we aren't invited in these first two waves, can we count it off?&lt;Some programs send out two waves, but it's more common to send out a big batch all at once and then fill any cancellations as needed. </t>
  </si>
  <si>
    <t xml:space="preserve">This is variable depending on program.  Some send out "waves" of invites several days apart.  Others send out a frist batch, then continue rolling out more each day based on acceptance or non-response.  Other do the so called "dirty invite" and send out more invites than available spots on the first day, sorta like airlines book more passengers than they have seats.  Most programs maintain waitlists for people that are invited,but had a conflict or spots filled before they responded. There is movement on the waitlists, especialy once people start getting multiple invites for the same day. In the past, otomatchers have given each other the heads up in the chit chat when they plan to cancel an interview. Best of luck to everyone. 
---sam  </t>
  </si>
  <si>
    <t>In the OPDO signalling survey, they ask "WITHOUT the signaling program, do you think you would have received an interview from this program?" - how are we supposed to know this when interview invites haven't gone out yet? +1 &lt;--I think they're saying what were your chances of getting an interview here if it wasn't for signaling. I'm sure they'll track where people actually get interviews and see if signaling helped people interview at places they didn't think they had a chance at before signalling happened &lt;I dont think there's a way for them to find out where people got interviews? And in any case, we don't tell them that signal #1 corresponds with specific schools</t>
  </si>
  <si>
    <t>Thanks to the PC/s and PD's putting the expected initial offer dates on the IV Dates tab . ---sam</t>
  </si>
  <si>
    <t>I've been waiting for the dust to settle on the IV tabs. Is everyone agreed that 2020-2021 IV Dates tab will be the designated place to put interview dates and IV offer dates? ---sam &lt; yes +100</t>
  </si>
  <si>
    <t>can we please stop messing around the interview dates tab. there's now two tabs - interview &amp; offer dates (mostly blank) as well as 2020-2021 IV dates. can we just leave it be? &lt; Agreed</t>
  </si>
  <si>
    <t>how is the election more anxiety inducing than otomatch &gt; probably because the election has massive consequences for every person living in the country, not to mention the global impact of the leadership of the US.</t>
  </si>
  <si>
    <t>nobody at the acgme has guns. &lt; i don't know exactly the percentage of ACGME that doesn't care about people like me  &lt; someone at the ACGME cares about residents or there would be no 80 hour limit on the work week.</t>
  </si>
  <si>
    <t>and if the feds and medicare go out of business there's no jobs for residents.</t>
  </si>
  <si>
    <t>arkansas is missing the first interview date &lt;found it in edit history and put it back</t>
  </si>
  <si>
    <t>Is it possible to still flag programs with interest? I heard late in the game that we can flag 5 programs for interest. How did you all do this? &lt; if you're talking about signaling, that ship has sailed...&lt;sorry that you heard late, but yes the deadline to flag has passed. it was only open for a bit over a week. if it makes you feeel any better no one really knows how those signals will be used. PDs themselves dont even know, all we can do is speculate since we're the pilot cohort</t>
  </si>
  <si>
    <t xml:space="preserve">Lol yeah not signalling probably isnt a big deal at all. Although, not to be offensive (also not a current applicant), but how do you genuinely apply to the field of otolaryngology without knowing about signals this year? It is unsettling that future colleages arent 110% commited to knowing everything about our field at all times. &lt;there are so many reasons for the OP not to have known, ie no home program, not on social media, we're in the middle of a pandemic that affects all of us differently, etc....have some compassion +6 &lt; Also a key point of signals was that programs dont know which programs you signaled, so you're safe from people knowing you didn't signal at all. Furthermore, people technically can opt out of signalling. </t>
  </si>
  <si>
    <t>9/10 times if you start a sentence with "not to be offensive"....you shouldn't finish it. +10 &lt; +1 but you forgot to add "not to be offensive" to the start of the sentence (the 1/10 exception!) &lt; that 'unsettling' 'at all times' sentence has to be a troll lmao  &lt;not to be offensive....:) but i actually think it was helpful for the OP.  its a question that crosses many people's minds.  IMHO OP should have an answer for the question of why didn't you send us a signal that doesn't include "I didn't know about it."</t>
  </si>
  <si>
    <t>Is Rush gonna wait until the 9th and give us 5 days notice? &lt; ? what's wrong with 5 days notice? &lt; Nothing, i guess, just want an interview invite earlier haha &lt; i just assume those really early interview days are for home students only</t>
  </si>
  <si>
    <t>If the income predicts party model holds, psychiatrists should start becoming more Republican.  Their incomes have dramatically increased in the past 10 years.  One of my in-laws now makes over $500k as a psychiatrist.  Most gen surgeons I know are in the $200-300k range. In line with this, psyche has also become a more competetive specialty than it was historically. &lt; i think this isn't typical for psych... &lt;zip recruiter puts psyche in the $200-300k range and gen surg within 50k for most places. &lt; psychiatrists also regularly and directly deal with the social issues that democrats try hard to ameliorate. (e.g. universal healthcare b/c schizophrenic patients are often homeless and cant get meds) It's not surprising for psychiatrists to favor democrats. &lt;Dems have also favored mental health parity laws which mean mental health providers actually get paid. &lt;&lt; lol i am a psych applicant and im bored on my AI so was looking at ur spreadsheet; im republican &lt; Shout out to the ID peeps, doing a fellowship to get paid the same or less. Truely a noble calling.</t>
  </si>
  <si>
    <t>Since tomorrow is the big day, are most otolaryngologists Republicans or Democrats? How about the class of 2020? &lt; can we please keep politics out of here, i saw someone who wrote the same thing had their comment deleted. c'mon stop silencing what you don't want to read. i don't want to read what you wrote but i'm not deleting it.</t>
  </si>
  <si>
    <t>https://www.nytimes.com/2016/10/07/upshot/your-surgeon-is-probably-a-republican-your-psychiatrist-probably-a-democrat.html</t>
  </si>
  <si>
    <t xml:space="preserve">&lt;- thoughts on if this holds in 2020? &lt; Doctor's historically voted republican, but it has been shifting to the left over the last few years. The pandemic may be the final straw. I think it will continue to shift, but the overal rankings of political leaning mentioned in the article will hold true.  &lt; Nah the article shows a huge variety with surgeons skewing Republican. Income is a huge predictor of voting patterns so unless surgeons stop making money that won't change anytime soon. &lt; https://www.wsj.com/articles/doctors-once-gop-stalwarts-now-more-likely-to-be-democrats-11570383523 Surgeons will probably still skew republicans, but I think there will be more democrats in these specialties as time goes on. Overall trends like the shift away from private practices and the diversitifcation of those in surgery will drive the change. &lt; most private practice physicians are conservative, most academics are liberal &lt; It makes sense when you consider that most private practices are small businesses. &lt; what about docs working for big healthcare systems (UPMC, Cleveland Clinic, Kaiser)?&lt; Like anything, it is going to be multifactorial, but there are going to be factors that imperfectly predict political leanings. Trends correlated with medicine's overall shift to the left includes increasing diversity in medicine, consolidation of practices (private practice --&gt; employed physicians). Factors that may correlate with a specialty's political leanings include income, surgery vs medicine, academic vs community, reimbursement structures, etc. No single factor accounts for the entire political affiliation of a specialty (or any group). So many of these are covariates that it would be difficult to tease out which plays the biggest role. </t>
  </si>
  <si>
    <t xml:space="preserve">Well, we applied during a pandemic. If we get invites during a civil war, class of 2021 will truly be a different breed. &lt; lol </t>
  </si>
  <si>
    <t>Can we somehow get the calendar from the IV invites sheet and the calendar from the calendar sheet to sync up, or just condense them into one sheet?</t>
  </si>
  <si>
    <r>
      <rPr>
        <rFont val="Calibri"/>
        <color rgb="FF000000"/>
      </rPr>
      <t>It's redundant that it's on two sheets. Someone who's bored, if you could condense them into the Calendar tab and then delete the 2020-2021 IV dates tab? Or Have everyone input into the 2020-21 IV dates first, put a note somewhere or something &lt;</t>
    </r>
    <r>
      <rPr>
        <rFont val="Calibri"/>
        <b/>
        <color rgb="FF000000"/>
      </rPr>
      <t xml:space="preserve"> Yeah but now the IV invite dates are deleted!! </t>
    </r>
    <r>
      <rPr>
        <rFont val="Calibri"/>
        <b/>
        <color rgb="FF000000"/>
      </rPr>
      <t>&lt; yeah wasn't the point of the IV dates tab for programs to input the info there... &lt; bring back the IV dates tab! &lt; + 5</t>
    </r>
    <r>
      <rPr>
        <rFont val="Calibri"/>
        <color rgb="FF000000"/>
      </rPr>
      <t>&lt; fine to have it be a calendar and IV dates tab. bring it back! +2 &lt; I thought that I was crazy looking for that tab over and over! &lt; seems bringing it back from version history is impossible without just recreating it from scratch &lt; please bring it back! Looks like not all the info made it into the calendar tab... (50 programs had listed dates on IV dates tab, only 43 on calendar)&lt;Someone bring it back...&lt;what is happening to the interview &amp; offer dates tab....guys why did we break this?? &lt; It was back this morning around 10 am and then removed again. Someone restore it. Please stop deleting this. &lt;</t>
    </r>
    <r>
      <rPr>
        <rFont val="Calibri"/>
        <b/>
        <color rgb="FF000000"/>
      </rPr>
      <t>consolidated. all dates are listed on the IV dates tab, and calendar ONLY has the calendar view. that way dates are only added to the list form</t>
    </r>
  </si>
  <si>
    <t>Who else is excited to see what happens when we mix COVID anxiety, interview invite anxiety, match anxiety, seasonal depression, and election anxiety :) &lt; DIGFAST &lt; MUDPILES &lt; SIGECAPS &lt; cant see, cant pee, cant climb a tree&lt;stones bones groans psychiatric overtones &lt; Randy Travis drinks cold beer &lt; to Zanzibar by motorcar</t>
  </si>
  <si>
    <t>&lt;&lt;Caption this, Ill start "watching all your friends in other specialties get interviews"&lt;"When family members (in medicine) ask me if I've gotten any interviews yet" &lt; wondering if i'll match despite working my ass off over the past 4 years &lt; "I wish I attended more zoom open houses" &lt; (did anyone actually think this?? // thatsthejoke.jpg) &lt; s/p googling "how to soap" &lt; "He's probably thinking about other applicants..." +1 &lt; "After I google the Epley, Semont, Foster, and Brandt-Daroff maneuvers." &lt; how i feel when i'm not sure what the last 3 manuevers are that was just mentioned +1</t>
  </si>
  <si>
    <t>If there's an important change to your app (e.g. manuscript submitted -&gt; accepted -&gt; published), do you plan to update certain programs? If so, how?</t>
  </si>
  <si>
    <t>I think the "system" or protocol is to update on interview day &lt; +1, i doubt PDs want 10000 emails from applicants with these types of updates &lt;+100 from PDs &lt; Great. Thank you for the clarification!</t>
  </si>
  <si>
    <t xml:space="preserve">Are there any PD's on here that can offer some insights into how you evaluate applications for interviews? I know it varies, but what is your program's approach (can talk about it anonymously without mentioning your program if desired). Do you divide out apps to faculty and then have them pick their favorites? Is there a scoring system for assigning points? Curious what systems you use. &lt; not a PD but besides vague phrases like "holistic review" you probably won't find out much. it seems like the specific criteria they use are close kept secrets for lots of reasons. but a good place to start is the PD survey that was discussed earlier on here &lt; OP here, I'm not really interested any specifics like how you weight based on different application element.  I am just curious about your overall process and methodology. It sounds like quite the undertaking to sort through so many applications. Just curious how you break things down and process it all. I've read the PD survey results, but I'm more interested in the process itself.  &lt; +1 </t>
  </si>
  <si>
    <t xml:space="preserve">We divide apps among all of our clinical faculty and ask them to review and divide into yes/maybe/no categories and make a few notes about why they chose this category.  We don't provide specific guidelines about weighting factors for review, but ask our team to rank the applications they receive based upon the full package.  After this first round of review, program leadership meet and assess the yes and some maybes (those with advocacy, signals, or other connections) to select our final interview cohort and waitlist.  No dirty invites here, although earlier responses make it more likely to choose candidate's preferred interview date.  This approach is not universal and the added signaling factor introduces additional possible variations.  Hang in there everyone! &lt; Thank you! This was really interesting and reassuring. No wonder otolaryngology doesn't send out interview invites the day after ERAS is due. &lt; Similar here - divide the applicants into pools for review. Each application is reviewed by two faculty, not of the same speciality. Both say yes/no/maybe individually. Leadership meets to review all the yes/maybe applicants. Some guidelines are provided for review but each faculty is also looking for their own points of interest (mostly related to their own speciality, of course). Faculty review each application very carefully, that is why interview invites do not go out quickly. We read each CV, LOR, personal statement, MSPE, etc. for every person. </t>
  </si>
  <si>
    <t xml:space="preserve">anyone know if oklahoma will be giving more interviews? &lt; has anyone that got an invite heard back with a definitive date yet? &lt; I have not&lt; heard back today 11/3 +1 </t>
  </si>
  <si>
    <t>Just speculation, but they probably will. Once the other interviews come in and conflict with Oklahomas, people will consider dropping the Oklahoma interviews, which will open more spots and more invites.</t>
  </si>
  <si>
    <t>Hey all. Resident here- just wanted to wish everyone luck. I know this can be the most stressful month of your life, but hang tight and trust the process. You are going to do great as future otolaryngologists! &lt;Thank you! +500</t>
  </si>
  <si>
    <t xml:space="preserve">Unless you're one of the 200 people who dont match&lt;+250 </t>
  </si>
  <si>
    <t>so which OK program released interviews? the dates sheet says MD but the calendar says DO&lt; MD</t>
  </si>
  <si>
    <t>lowkey sad that most of the CA programs havent posted interview dates</t>
  </si>
  <si>
    <t>In the past, CA programs have had some regional coordination to prevent conflicts. So they may still be waiting on consensus. ---sam &lt;ily sam thanks for doing this</t>
  </si>
  <si>
    <t>What is the earliest and latest time of day we could receive an interview invite? Wondering if I should cut back on sleeping in...&lt;Cries in fathehood "what is a sleeping in?"+1</t>
  </si>
  <si>
    <t xml:space="preserve">I have friends in non-surgical specialties that got invites at 11:30pm (which was, to be fair, 8:30pm PST). I think anytime is fair game, but don't let that ruin your sleep! &gt; In other specialties, I've heard of invites coming in at 8:30-9am ET &lt; I am dual applying and of the 10~ II in my other specialty, none were sent outside of normal business hours but YMMV&lt;had a gas interview come in at 11:45pm from a top 20 &lt; what does gas mean +1 &lt; It's one of the four states of matter&lt;Flatulence&lt; I think gas is anesthesia  &lt; Dual applying into GAS also. I got an II on a Sunday afternoon. </t>
  </si>
  <si>
    <t>Completely random, but just wanted to tell everyone that all of us as Otolaryngology applicants are uncommon people in an uncommon profession with some common feeling/drive that has brought us to this point and we should be proud. Wishing the best for all of us! &lt; thank you for this! +8</t>
  </si>
  <si>
    <t>I personally don't mind. This is just out of curiosity, but if we're asked at an interview which schools we signaled, is that technically a violation of anything? Kind of like how you're not supposed to ask an applicant which school is their #1?  &lt; Yes it is, per OPDO policy &lt; likely a match violation per ERAS policy as well</t>
  </si>
  <si>
    <t>Is there anyone who would be willing to share the info about the Buffalo open house? The attachment didn't show up on my computer and of course ERAS is now closed for maintenance. Thank you!</t>
  </si>
  <si>
    <t>https://docs.google.com/forms/d/e/1FAIpQLSeNdBjm1yVh1TPau396IQ_BafXCOoHGvGRGX27ldRbsOoFs0A/viewform</t>
  </si>
  <si>
    <t xml:space="preserve">Is there any strategy to picking an earlier or later interview date offered by a certain program? Are people more likely to favor those that come later or earlier?&lt;&lt; don't think so, but I've been advised to not take my top interviews first,shake the rust off with other interviews then go into your top programs strong </t>
  </si>
  <si>
    <t>Does anyone know a journal that will take a case report? I dont care how ghetto the journal is - I wrote it up and I want to get an entry on my CV for it. (Just a Canadian, not applying for ERAS good luck with IIs my Southern friends) &lt;&lt;if it's decent, ear nose and throat journal loves case reports &lt; But it costs money$$$$ &lt; it doesn't if it's submitted as a "clinic" &lt; Case Reports in Otolaryngology is also pay for publish but its pubmed indexed and you dont pay unless its accepted. &lt; I've had luck submitting case reports to World Journal of Otorhinolaryngology (WJOHNS) and to my knowledge, they didn't have a fee</t>
  </si>
  <si>
    <t>"Just a Canadian" hahahaha</t>
  </si>
  <si>
    <t>Well done&lt;&lt; thanks im really proud of this one</t>
  </si>
  <si>
    <t>Oh ok so now we are sending ERAS emails to notify that your application was received?! Wtf&lt;I'm gonna start emailing programs that I am happy to inform them that I sent them an application &lt; did a program send that as a message? &lt; hofstra &lt; low key I was kind of excited to get confirmation I submitted my application correctly +5</t>
  </si>
  <si>
    <t>lolll +1</t>
  </si>
  <si>
    <t>obligatory dating analogy....i would rather a beautiful girl/handsome guy at least say hi before i get shot down. so im totally fine with programs saying hi and telling me they know i exist.</t>
  </si>
  <si>
    <t>Hi Sam, I think friendly critisicm is valuable, and I hope my comments are helpful. I apologize if I'm over-stepping boundaries or explaining what you already know. Many applicants create a new email for ERAS. My phone even has a specific ringtone for this email. Whenever this ringtone goes off or a "1 unread" is seen on email/ERAS, my heart rate increases dramatically. I think my reaction is normal; with dirty invites and possible interview conflicts, it's understandable that applicants want immediate notification for important messages. When these notifications end up being unrelated or unimportant, I feel disappointed, tired, frustrated, and a bit angry. This started with Indiana University, who sent an email through ERAS for a webinar to promote their program...to everyone that already applied to their program. They had over 140 attendees, which is an unprecedented number of ENT infosession attendees. Their actions undermined the efforts of every other program that sought to promote their program BEFORE ERAS applications were due. Furthermore, their timing and wording made applicants believe the webinar to be a "soft requirement" for obtaining an interview with them, which is incredibly unfair to applicants still in clinics and unable to attend. This contrasts Cedars-Sinai who similarly sent out a webinar invite via ERAS, but clearly expressed that it was purely informational and for the applicants sakes. If Indiana University's intentions were more pure than we suspect, it was not well-communicated. Then we come to Buffalo, who sent an email to promote not their program, but their entire institution! This is much less relevant to the otolaryngology applicants. Considering that the otolaryngology applicants already were hit once with a webinar invite that was less than appreciated, the heart-racing ping from Buffalo seemed much more distressing. When coupled with the Oklahoma interviews that were sent out the same day, Buffalo's email was absolutely frustrating. Next, Hofstra/Northwell sent out an even LESS useful email indicating receipt of our applications. Again, the frustrations increased. I understand programs are trying to help us applicants, and I believe intentions likely are in a good place, but sometimes less is more. I believe communication should be limited to what is deemed essential. A good question to ask is "if all 30-100 programs to which a student applied sent this email, would they think this is overwhelming/annoying?" 30-100 webinars? yes, this is overwhelming. 30-100 confirmation of receipt of applications? yes, this is annoying. 30-100 interview invites? no, it's necessary and flattering. Of those interview invites, 1-20 expressing thanks for attending an interview or significant interest in an applicant? Not overwhelming, definitely flattering, and arguably necessary. Thanks for reading my analysis/critique! Again, I hope I'm not being rude or pompous, or overstepping boundaries. &lt; +3 &lt; lol if your heart rate goes up and causes you distress, what are you gonna do when you're on call and your pager is going off every two minutes? &lt; just because this is a stressful profession doesn't mean we can't try to reduce the amount of stress that the application process produces&lt; Im sorry, if you're did not experience the anxiety of ERAS messages, you are either a sociopath or a liar. &lt; wow! Calling people liars and sociopaths because they disagree with you...what is this an ER chitchat?</t>
  </si>
  <si>
    <t xml:space="preserve">&lt; OP of the super long message. The two situations (call vs apps) aren't comparable. When you're on call, you're expecting pages. When you get a page, you have a situation that requires acuity assessment, be at a carotid blowout that needs immediate attention, or a patient with an ear ache. You can prioritize pages accordingly, and there's typically backup if you need help. These pages have a definitive end in the near future (the end of the call night/day). For ERAS, the situation is (in the applicant's mind) always an acute situation that needs immediate attention. Our over-dramatized belief is that reactivity/slothfulness may change the course of our entire careers, or at least the next 5 years. Furthermore, for ERAS applications, we're always "on call" with no backup for months. I agree that the vividly upset reactions were dramatic and unnecessary, but the emotions are understandable and not comparable to taking call. &lt; take a step back and try to put this in perspective man. you are right, being on call and being responsible for people's lives is not comparable to the inconvenience of receiving a useless email. i got the emails and was rightfully disappointed, and then I moved on with my day and forgot about them 15 minutes later. i understand the frustration but as has been previously stated many times, we are in "~unprecedented times~" and many, including programs, are unsure of how to best proceed. this is being way over dramatized on here &lt; I actually agree and responded similarly haha, I was just trying to put people's thoughts into words. As you suggest, we should all stay chill &gt; Also, I don't think anyone's complaining about 1-2 emails.  But if this turns into programs sending ERAS emails about info session for ENT dept, for the hospital in general, for living in the city, for random other stuff, then I can imagine a situation where we got 5-10 emails a day if not more. I think if programs find out other programs are using ERAS for this then they will too and it will snowball. Only a matter of time until someone misses an interview email because its 1 of 10 other random emails. Combine that with dirty invites, and i think everyone will say keep ERAS emails for invites only.&lt; i still argue that call and apps are comprable.  you don't know how important the call is when the pager goes off.  same with ERAS email going BING. until you read the message or call back the page your heart should be racing...at least the first hundred times. then you will get angry.then you will be too tired to care. then you will be a PGY4 backing up an anxious/angry/sleep derpived junior resident. &lt; Honestly, I don't think they are at all comparable, but even if they are... so what? There is no conceivable way that "being able to handle an email" (which, by the way, everyone is handling, it's just annoying), will have any predictive effect on your ability to handle a consult </t>
  </si>
  <si>
    <t>&lt; i think the reason for the stress is the potential for dirty invites. is this actually a thing? i haven't heard of any programs doing this for ent&lt;yes it is a thing &lt; In previous years, did any programs ever use ERAS to send non-interview emails? If no, then it shouldn't be a thing this year. Post on your website, post here, send out emails to PD's across the country. Using the ERAS system is sort of a cheap way out, especially when the many programs made efforts prior to set up sessions and such. For me, getting a non-interview ERAS email doesn't make me anxious or put me in a panic attack - I just think its misuse of a system designed and expected to be used for something else.</t>
  </si>
  <si>
    <t>dirty invites are MUCH less common than interview date conflicts. interview slots are given out on a first come first serve basis, so early responses will get the best choice of spots (dates &amp; times with least conflicts)</t>
  </si>
  <si>
    <t>can somebody please confirm if University of Oklahoma sent out interview invites? &lt; Yes got one this morning +1&lt;did you guys/gals signal?  &lt;no, did not signal +2&gt; Did not apply there, did not get an invite, did I do something wrong? &lt; thanks for keeping things lighthearted &lt; lmao i know youre joking but i would be lying if that thought didnt cross my mind &lt; made the background green like they did in the sheet last year.</t>
  </si>
  <si>
    <t xml:space="preserve">screw you buffalo, making my heart skip a beat  +7&gt;Not even an ENT event... WTF yo, are y'all just gonna start sending us every zoom event happening at your institutions on ERAS now? </t>
  </si>
  <si>
    <t xml:space="preserve">absolutely ridiculous &lt; the last time using ERAS to send out messages was discussed, the conclusion was:  "trying to reach people in this "unprecedented time" (not everyone is on here believe it or not!)" and "btw whining to authority because your heart rate got up doesnt bode well for you when you get a phone call about an emergency airway.  Your PD and Chair are not going to protect you from the ER calling you about noisy breathing at 3 AM." don't see why the response would be any different now &gt; so are only URM individuals going to attend? (asking as someone who believes diversity is important but is not an URM individual)  &lt;as a Buffalo attending I’m recusing myself from further comments on this thread. but i am always open to friendly criticism! carry on, educate me on whats going on. —-sam </t>
  </si>
  <si>
    <t>has anyone heard from oklahoma? IV tab and website suggest they're sending out stuff soon &lt; interview invite on eras this morning +1&lt;wow</t>
  </si>
  <si>
    <t>&lt;LMAO I just realized i applied to the wrong oklahoma. Oh well&lt;Oklahoma sent out interview invites?&lt; University of Oklahoma (MD)</t>
  </si>
  <si>
    <t>what woul you guys consider as the minimum research needed to match at a T20?</t>
  </si>
  <si>
    <t xml:space="preserve">&lt;LMAO you mean a T32? &lt; I think they mean a top 20 school, and there isn't a minimum. I'm sure you'll find people with 20+ pubs, and people with 0-1 pubs match at a top 20 institution. Lots of factors go into it, but good and prolific research is definitely a piece of the puzzle. &lt; Who cares about rankings once it comes to residency? &lt;I'm assuming you are not serious when discussing ranking and comparing a top residecy say like Hopkins vs a community program are you, if so, pretty laughable. Seriously &lt; I agree with you for the most part. Rankings mean very little in terms of ability to train you at this level. But I would argue places that are generally more desirable to live in have programs that are "highly ranked," which could be an important part. And the more minor, but still real, things, are number of faculty, types of procedures being done, and fellowship placements. Top ranked programs with tons of faculty will have fewer "deficiencies," all else equal" &lt; I think 0 is probably unlikely. I don't have a number, but probably enough to show that you have a future in OTO. Most of these top programs like to know that a percentage of their applicants are going into academics and leading the field. Some programs even mention the number of PD's and chairs among their alumni. A CV that shows a potential (not a gurantee) of a career in academic otolaryngology is probably enough. </t>
  </si>
  <si>
    <t>why do people keep deleting comments, i was just reading through this post &lt; thanks</t>
  </si>
  <si>
    <t>which programs treated their residents poorly during COVID? I remember there was a list going on somewhere but i cant recall where; i think several schools even cut resident pay?</t>
  </si>
  <si>
    <r>
      <rPr>
        <rFont val="Roboto, RobotoDraft, Helvetica, Arial, sans-serif"/>
        <color rgb="FF000000"/>
      </rPr>
      <t xml:space="preserve">&lt;ENT programs will look out for you, regardless of institutional problems. &lt; agreed. I don't think shaming programs on this page is a good idea. One fake anecdote can hurt reputations significantly. &lt; I don't think that it was the ENT programs driving this, but the hospital administrations. </t>
    </r>
    <r>
      <rPr>
        <rFont val="Roboto, RobotoDraft, Helvetica, Arial, sans-serif"/>
        <b/>
        <color rgb="FF000000"/>
      </rPr>
      <t xml:space="preserve">Not a fair thing to shame programs over, but I am all for shaming programs that send "dirty interviews invites" when the time comes. </t>
    </r>
    <r>
      <rPr>
        <rFont val="Roboto, RobotoDraft, Helvetica, Arial, sans-serif"/>
        <color rgb="FF000000"/>
      </rPr>
      <t>It creates the wrong incentives for students and should end but about a third of programs continue the practicce. &lt; That's fair, but would i still want to train at a place that treats residents poorly even if it's hospital admin +1? &lt; what are "dirty interview invites"?  &lt; A program sending more invitations than there are interview slots. By design some applicants get left out because they didn't reply quickly enough. A sign of laziness and disrespect on the part of programs who engage in this practice &lt;&lt; Any programs that people know for a fact did this last year?&lt;</t>
    </r>
    <r>
      <rPr>
        <rFont val="Roboto, RobotoDraft, Helvetica, Arial, sans-serif"/>
        <b/>
        <color rgb="FF000000"/>
      </rPr>
      <t>I hereby commit to shaming any program that pulls this type of trash move. Some of y'all preach "mental health and wellness" but then pull trash like this &lt; +14</t>
    </r>
  </si>
  <si>
    <t>Bump &lt; Thank you to the programs that are decreasing our anxiety levels by posting their interview offer date!! &lt;+15&lt; I would venture to say that progams thoughtful enough to do this probably care more about resident well-being  &lt; Looking at other specialty sheets, I am grateful that ENT isn't going overboard with secondaries and ancillary application nonsense. &lt; I think this is because of the tokens, which was nice for limiting work</t>
  </si>
  <si>
    <t>&lt; Honestly, even just posting their interview dates would be nice. We're still at sub 40%, which means we'll be flying blind nov 9 &lt; has anyone looked at the published dates to see if programs are keeping the same dates for interviews as last year?</t>
  </si>
  <si>
    <r>
      <rPr/>
      <t xml:space="preserve">OPDO has an interview calendar ( </t>
    </r>
    <r>
      <rPr>
        <color rgb="FF1155CC"/>
        <u/>
      </rPr>
      <t>https://opdo-hns.org/page/ResidencyInterviewCalendar</t>
    </r>
    <r>
      <rPr/>
      <t xml:space="preserve"> ) which is currently blank but does anyone know how this usually works? Is there a chance this will be populated before 11/9? &lt;it was active last year, but never as complete as the one on here &lt; The lack of centralisation is a huge negative. It's kind of amazing that programmes aren't all forced to list their IV dates and release dates early and in one location. &lt; Does anyone else think that a three week invite window is too long? A narrower window would make scheduling easier for applicants. &lt; agreed, way too long, and later than pretty much all other specialties! &lt;the only organization that could force a centralized interview calendar is ERAS.  OPDO, AAO-HNS, all these others are voluntary organizations and don't have any real way to punish programs if they don't participate in your central calendar idea.&lt; I'm kinda happy about the window, I have 5 gas interviews so far in the next 3 weeks... It would be way harder to dual apply if this window was not here &lt; Talking about how the current invite window makes it easier to dual apply might actually encourage OPDO to adopt an earlier invite window. ¯\_(ツ)_/¯</t>
    </r>
  </si>
  <si>
    <t>Let's talk interview prep. How y'all prepping&lt; Netflix +4</t>
  </si>
  <si>
    <t>Lol yes netflix, but on a more serious note, I've been answering common interview questions out loud to myself. e.g. What are 3 words your friends would use to describe you? &lt;where is good place to find list of questions</t>
  </si>
  <si>
    <t>how do we submit the ORTA? &lt;What is this +1 &lt; Is this something we've been getting called to submit?</t>
  </si>
  <si>
    <t xml:space="preserve">The Otolaryngology Resident Talent Assessment is a research project sponsored by the ABOto (ENT Board) to try to find factors beyond step 1 and research pubs that predict a "successful" ENT. Its an automated phone call interview (robointerview) with a couple dozen questions. Initially (2016), all applicants were asked to complete it.  This was in the same era where PSP's were required for all programs.  After a year where several programs did not match, the PSP and ORTA were no longer required.  The ABOto now asks all applicants that match into ENT to complete the ORTA in coordination with their residency program.  Not sure how many more years they plan to do it but last I heard they planned to do it this year. ---sam </t>
  </si>
  <si>
    <t xml:space="preserve">What programs call instead of send emails? &lt; I know Vanderbilt does. and nyu &lt; and evms </t>
  </si>
  <si>
    <t>How bad does it look like to apply to a program a week after applications are due? Just realized I didn't apply to a program that I had previously planned on applying to :/  &lt; why not try? &lt; Don't know if it looks "bad" or not but it definitely puts you at a disadvantage since programs download apps in bactches. If you werent in their initial batch they downloaded last week, they might not see your application until after sending out some/all invites</t>
  </si>
  <si>
    <t>Honestly probably a waste of time at this point &lt;absolutely not a waste of time.  I would bet less than half the programshave even downloaded everyone's apps at this point.  and some people still have LORs pending...so not too late ifyour app is complete otherwise.</t>
  </si>
  <si>
    <t>So my internet just shut down for "neighborhood maintenance". How do I prevent this from happening during interviews?&lt;&lt;tell the neighborhood to maintain itself &lt; give your cell # to the interview coordinator so they can just call you in the event of internet down mid-interview</t>
  </si>
  <si>
    <t xml:space="preserve">Use a cell phone with a good data plan and hotspot as a failover.  This will be an issue that both on both ends of theinterview since lots of attendings will be interviewing from home.&lt; I like this idea. I might subscribe to a hotspot data plan &lt; If a hotspot data plan is out of your reach consider just using your smartphone for the interviews directly (on data). You could get a small tripod or stand to make this work in a pinch. Both of these back-ups are nightmare scenarios, but it's smart to be prepared. </t>
  </si>
  <si>
    <t xml:space="preserve">Currently doing one and couldn't recommend it more (as long as you find a well-established program and ideally one with regular clinic/OR time for the research fellows). Its great for everyone, even if you already have above average pubs/step scores/AOA-bound... A whole year in the ENT department will give you enough experience to literally function like an intern. Going into fourth year, its possible to have even more pubs and research knowledge, plus all of ENT secrets and Pasha memorized, plus more clinical experience than anyone coming straight from M3. The only struggle is an extra year of crippling med school debt/interest, but hey were all gonna be doctors eventually. &lt; I would disagree, if you are already well-connected (hopefully shown early interest) with good scores and decent research, then it comes down to a personal choice of how much more competitive you want to become, but at this point might not be vital for matching at a decent program &lt; i did a research year, have absolutely no regrets because i was at a program that really supported me and believe it has truly helped me shape a strong app, though agree it depends on personal situation and goals. &lt; Ditto. It definitely isn't and shouldn't be for everyone, and only a small minority do one, but it can be very helpful for tailoring your app. &lt;Any advise on finding paid positions for reasearch year or how to finance it? Loans are getting wild. &lt; Stop doing this or it will artificially inflate the standard for everyone and become the norm. Go in with the experience of a regular M4 and play on an even field. &lt; Trying to match, gotta keep all options open.  &lt; in regards to finding a program, I literally cold-emailed professors from their faculty bio's on the program website... One no-response then my second attempt i landed a fully funded position at a Top 20 program nowhere near my home school... just start sending emails my friend </t>
  </si>
  <si>
    <t>i think research years will continue to keep getting popular and become more and more common. Saying don't do one, take your chances as an MS4 because we don't want a research year to become a requirement for ENT is crazy. Do whatever is best for you and keep it individualized. If you're competitive as a MS4, then apply. If you're not, then take a year. If you're competitive to some places and not to others, then you decide if an extra year is worth being more competitive. If money is a factor, then you need to weigh that out. But the truth is if you're very competitive (many of us aren't this competitive), then a research year won't add much (diminishing returns), but for everyone else, a research year can't do anything but help the application. These decisions should all be made with input from PD's, med school admin, peers, recent residents, etc. I understand some people don't have that kind of luxury or don't have a home program, but that's what forums like this are for. in 5-10 years, we're all going to be colleagues and peers, maybe each others' chairs/deans and potentially each other's specialists/referrees. No reason to do anything but help each other out.</t>
  </si>
  <si>
    <t>Any M3s on here planning to take a research year?</t>
  </si>
  <si>
    <t xml:space="preserve">Any thoughts on conferences that accept QI project submissions? Also, do journals accept QI project manuscripts? &lt; I've seen projects and posters presented at both COSM and TRIO combined section meetings. I've seen well written QI projects in laryngoscope and white journal. A lot depends on the quality of the data backing it up and how the project impacts readers/reviewers. I have also seen these published as viewpoint, commentary, or short scientific letter pieces in journals. It really depends on how interesting the project might be to the reviewers/readers&lt;+1 &lt;OP here, thanks a lot. I'll take a look at previously published work. </t>
  </si>
  <si>
    <t xml:space="preserve">Do you guys think AOA will help someone match this cycle? &lt; no all AOA students will be blacklisted this year &lt; I heard if youre not AOA president they throw your app in the trash &gt; what about vice president? &lt; no but real talk, i cant tell if AOA really helps. Seems like the AOA cats are the ones that have the good grades and the scores anyways, so is it the AOA or what they did to get it that matters? &lt; I think it depends on the program. AOA is a convenient way to tell an applicant is likely qualified, but they're still going to read the rest of the application. I'm sure there are AOA students who did minimal research, and therefore are not great fits for some research-heavy programs. Similarly, there are likely non-AOA candidates who did tons of research and did pretty well in clinics. These students may be better fits for these research-heavy programs. I guess my point is that it's unlikely that they will screen out students for not having AOA, but they are less likely to screen out applications of AOA students by other metrics, and therefore students with AOA get their applications read closely more often. So yes, AOA helps get your applications NOTICED, but won't grant the interview. Esp considering tons of schools don't have AOA &lt; great point my good sir &lt; I think of it as a covariate for a bunch of other things that make a strong application: good grades, high test scores, class rank. It's an easy way for some reviewers to quickly gauge your med school performance. AOA is more of a way of labeling all of these things with a single check box in ERAS. </t>
  </si>
  <si>
    <r>
      <rPr>
        <rFont val="Arial"/>
        <color rgb="FF000000"/>
        <sz val="9.0"/>
      </rPr>
      <t xml:space="preserve">I feel like none of these comments have addressed the obvious: how can they test your surgical skills over Zoom unless they ask you to provide the supplies? Which, if that ends up being the case, you should have plenty of time to prepare for whatever they're going to throw at you. &lt; Good point. They could also mail you some simple supplies and instruct you to open them the day of the interview. It could have some simple suturing supplies or ties, but I feel like this is being super extra. I think there are some studies showing that dexterity tasks on interview day don't really predict anything ( I don't have any sources readily available, FWIW).  Overall, I think having a dexterity task on interview day is unlikely. I wouldn't spend a lot of interview prep time on this. If you are comfortable with basic suture ties already, you are probably prepared. &lt; It's obnoxious and reflects poorly on the program. Skills should be mentioned in LoRs, and even if they aren't, interns will figure it out.&lt; </t>
    </r>
    <r>
      <rPr>
        <rFont val="Arial"/>
        <color rgb="FF1155CC"/>
        <sz val="9.0"/>
        <u/>
      </rPr>
      <t>https://pubmed.ncbi.nlm.nih.gov/20513025/</t>
    </r>
    <r>
      <rPr>
        <rFont val="Arial"/>
        <color rgb="FF000000"/>
        <sz val="9.0"/>
      </rPr>
      <t xml:space="preserve">     </t>
    </r>
    <r>
      <rPr>
        <rFont val="Arial"/>
        <color rgb="FF1155CC"/>
        <sz val="9.0"/>
        <u/>
      </rPr>
      <t>https://pubmed.ncbi.nlm.nih.gov/24945869/</t>
    </r>
  </si>
  <si>
    <t xml:space="preserve">From previous spreadsheets it seems some programs have had "skills rooms" for surgical skills..any idea what this would entail or any way to prep? &lt; Ranged from simple task to full simulated surgery. Cant imagine it will happen this year </t>
  </si>
  <si>
    <t xml:space="preserve">&lt; Doubt it'll be a thing this year &lt; our program will be doing a skills session&lt; how? &lt; agree, how the heck do you do a skills session over zoom while having it be meaningful, is that person a troll? &lt; Definitely not a troll.....just wait and see &lt; omg they're going to ask us to read MRIs and CTs lol &lt; jeez, I hope not. I can't do that yet lol &lt;my program is gonna ask you to solve integrals and unsolvable math probs so better spruce up on calc brosky &lt; 2 plus 2 is 4 minus 1 that's 3&lt; quick maths! &lt; Alright Einstein I am gonna need you to put down that nuclear powered calculator and have a seat because I'm starting to feel pretty inadequate pretty quickly over here &lt; i heard some programs are gonna want you to perform choreographed routines in order to test you coordination... better start taking them ballet lessons ive always put off &lt; I don't think they can ask us to do something like this over zoom, but there is the slim possibility you could be asked about some hobby or interest you have that demonstrates some dexterity. &lt; "well back in 2014 when I was a self-proclaimed professional of SCII, my APM sometimes reached into the double digits" &lt; it would pretty easy to ask applicants to tie knots &lt; With what and on what. I'm gonna be sitting there in my suit, won't have my crochet kit on hand &lt; Also, what's the point? I get a knot is easy, but come on, is that really want they want us to "show" proficiency on? Aren't we supposed to learn how to be a surgeon in residency? </t>
  </si>
  <si>
    <t xml:space="preserve">Not surgical skills, but if you put down you play a musical instrument, the classic gotcha question is to ask you to play something.  Same with juggling. &lt; I had an interviewer ask us to build something with legos while he asked me questions. In the end, he asked me what I built and why. I don't think it was about dexterity, but made for an interesting interview. &lt; had an attending ask me to "multitask" like that in the OR on my sub-I, so I guess it makes sense.. </t>
  </si>
  <si>
    <t>who fucked up that amazing cALENDER &lt; what's wrong with it?&lt; dec dec dec feb no info &lt;RIP calendar, hopefully someone can recvoer it &lt; Did someone restore it? It looks better.</t>
  </si>
  <si>
    <t>i have nothing to say but that i want it to be nov 9 already +11 &lt; dying a little bit inside</t>
  </si>
  <si>
    <t>What happened to the PGY3 spot at Northwestern? Looks like there is only 2 for that year now &lt; pretty sure a resident left the program. &lt; left or fired?</t>
  </si>
  <si>
    <t xml:space="preserve">Someone left &lt; does anyone know why? career switch?&lt;Life reasons &lt;i thought they died.. </t>
  </si>
  <si>
    <t>Anyone with pointers on how to apply for jobs (Consulting, case preps) while interviewing for ENT the same time? I want that to be my contingency plan</t>
  </si>
  <si>
    <t>case preps meaning medical-legal work? Naw preparing for interviewing for consulting=colloquially as case prepping &lt; Its been 5+ years since I interviewed for consulting, but I remember using Case In Point and Victor Cheng's case interview prep book. I can't tell you much about how to apply bc I don't know what the recruiting cycles look like these days, but when I interviewed for MBB back in the day, it was all about coming up with your own approach and framework and doing tons of practice cases&lt;Do I have to time to recruit amid ENT interview season... &lt; that's probably something only you can answer. depends on how well you can balance interviewing/studying for both</t>
  </si>
  <si>
    <t>Any idea about the timeline for interview invites this year? A bunch of my friends applying to other programs (IM, anesthesia, etc) have gotten 5+ invites by this point. Thinking Oto-HNS will be later and that I'm just being anxious . . . &lt;Nov 9 - 30 is the recommended invite window &lt; It's tough waiting, but I am taking advantage of the time to try to get the most out of rotations and focus on some self-care before the invites window opens. Recommend the same. There isn't much else we can do right now. &lt;pour a tall, stiff jack and coke and be patient  &lt;i want this person to be my coresident &lt;+3</t>
  </si>
  <si>
    <t xml:space="preserve">laughing my otoscope off @ the AAMC shutting down ERAS this weekend for "routine maintenance" when PDs already have a shortened timeframe to review apps. it'$ like they have ab$olutely no incentive to make a better product. &lt;Same. Poor PD's &lt; A few years ago the NRMP servers went down during the SOAP and delayed the process by a couple of days. It makes you question the entire process. </t>
  </si>
  <si>
    <t>Where is everyone publishing their ENT papers at (besides Laryngoscope, JAMA-oto, Otolaryngology-Head and Neck)? Preferably somewhere without a publication fee. &lt; Oral oncology and facial plastics, but those are probably harder to get into &lt; Annals of Otology, Laryngology, &amp; Rhinology or American Journal of Otolaryngology. Both are pubmed indexed and peer reviewed. They are respectable journals and probably the next tier down from the Big Three the OP mentioned. +1 &lt; International Forum of Allergy &amp; Rhinology and Otology Neurotology are other good subspecialty specific journals too</t>
  </si>
  <si>
    <r>
      <rPr>
        <rFont val="Roboto, RobotoDraft, Helvetica, Arial, sans-serif"/>
        <color rgb="FF000000"/>
      </rPr>
      <t xml:space="preserve">IJPO and Otology &amp; Neurotology are good subspecialty journals as well.  High impact factor but subspecialized. &lt; lol wouldn't call 2-4 "high impact" factor &lt; Headmirror has a pretty comprehjensive list 
</t>
    </r>
    <r>
      <rPr>
        <rFont val="Roboto, RobotoDraft, Helvetica, Arial, sans-serif"/>
        <color rgb="FF000000"/>
        <u/>
      </rPr>
      <t>https://www.headmirror.com/ent-journals</t>
    </r>
    <r>
      <rPr>
        <rFont val="Roboto, RobotoDraft, Helvetica, Arial, sans-serif"/>
        <color rgb="FF000000"/>
      </rPr>
      <t xml:space="preserve"> &lt; head &amp; neck and american journal of allergy &amp; rhinology are solid &lt;Auris Nasus Larynx is a decent lower-tier that easy to submit to</t>
    </r>
  </si>
  <si>
    <t>just a recommendation...i just be lurkin on here, scrolling like a timeline..yall gotta chill telling people their questions don't matter or they just need to relax. this mf a public forum. let people speak their minds. we're all trying to navigate this stressful time in our own way. being told to relax on otomatch is PRROOOBABLY not about to help anyone relax</t>
  </si>
  <si>
    <r>
      <rPr>
        <rFont val="Roboto, RobotoDraft, Helvetica, Arial, sans-serif"/>
        <color rgb="FF000000"/>
      </rPr>
      <t xml:space="preserve">This made me laugh (in a good way) haha, thank you&lt; OP here..i just had to keep it real. ppl  r on here doing far too much sometimes but we just gotta let them live...ALSO if anyone is not super busy clinically, join my discord </t>
    </r>
    <r>
      <rPr>
        <rFont val="Roboto, RobotoDraft, Helvetica, Arial, sans-serif"/>
        <color rgb="FF000000"/>
        <u/>
      </rPr>
      <t>https://discord.gg/jGTVYUp</t>
    </r>
    <r>
      <rPr>
        <rFont val="Roboto, RobotoDraft, Helvetica, Arial, sans-serif"/>
        <color rgb="FF000000"/>
      </rPr>
      <t xml:space="preserve">  lets play catan online or email me gongobongos1995@gmail.com and I'll invite you &lt;speaking of discord and games, anyone on here clash? &lt; love catan but what's a discord &lt; </t>
    </r>
    <r>
      <rPr>
        <rFont val="Roboto, RobotoDraft, Helvetica, Arial, sans-serif"/>
        <color rgb="FF000000"/>
        <u/>
      </rPr>
      <t>http://letmegooglethat.com/?q=discord</t>
    </r>
  </si>
  <si>
    <r>
      <rPr/>
      <t>&lt;how do you play catan online? my family loves the game&lt;</t>
    </r>
    <r>
      <rPr>
        <color rgb="FF1155CC"/>
        <u/>
      </rPr>
      <t>colonist.io</t>
    </r>
    <r>
      <rPr/>
      <t>, join my discord. we set a game up and get into it</t>
    </r>
  </si>
  <si>
    <t xml:space="preserve">It makes sense for programs that  usually have lots of cancellations to increase their number of interview spots this year. For programs that don't have  much movement on their interview schedule, there's no real reason to tie up more faculty time with an activity that doesn't directly bring dollars into the department. </t>
  </si>
  <si>
    <r>
      <rPr>
        <rFont val="Calibri"/>
        <color theme="1"/>
      </rPr>
      <t xml:space="preserve">who do you think got the most signals? &lt; MEEI &lt; Stanford&lt; Michigan&lt; Vanderbilt &lt; UCSF&lt; Utah and Colorado, Shreveport &lt; Why those? They wouldn't be ones i would normally think of&lt; good location and ppl might strategically target more middle tier programs &lt; oh very good points. Like how Georgetown gets so many apps for med school admissions &lt; I wonder if places that generally you would think would get a lot of tokens, did not besause of how many home applicants they have (looking at Mich, Penn, Hopkins, Sinai, Columbia/Cornell)&lt; good point but i also wonder if those programs will interview all of their home applicants. haha if hopkins interviewed all 10 home applicants that would be a fourth of their interviews &lt; Most applicants at top programs are also decent applicants, and all do home rotations, so don't be surprised if most or all of home applicants interview at their home program..&lt; it's just crazy to think that 25% of the interview spots would be filled by home applicants. hopkins website says they interview 40 applicants per year. i imagine they would be tempted by other strong applicants&lt; I don't think theyre all strong to be honest. &lt; </t>
    </r>
    <r>
      <rPr>
        <rFont val="Calibri"/>
        <b/>
        <color theme="1"/>
      </rPr>
      <t xml:space="preserve">I think programs are going to interview all of their home students (because not doing so would be honestly rude), but they might interview more away applicants to compensate for students they dont think would be a good fit. If hopkins doesnt particularly like 5 of their applicants then they might interview 45. Or they might still do 30 but the outside applicants are getting a closer look than you think. &lt; </t>
    </r>
    <r>
      <rPr>
        <rFont val="Calibri"/>
        <color theme="1"/>
      </rPr>
      <t>It's already established that some programs will be increasing the number of interview spots this year, so I agree with the previous commenter. &lt; Know from good source that a program listed above will interview all their home applicants even tho it would be 25% of the spots without changing the total number of spots. those programs value their own applicants and have seen them in home rotations. there's a reason why 1/3 of residents are home applicants. and without aways, that other 1/3 that is typically away rotators will go towards home more than outside applicants. wouldn't be surpised if 2/3 of residents are home applicants esp at those above programs &lt; Yep. It's very common for home programs to interview all of their own, both for common courtesy and because they know them best out of all applicants. You think they might be "tempted" by outsiders but outsiders are just random people on a piece of paper. Especially given everything going on this year, I would be surprised if any program wasn't interviewing all its home students. &lt; It would be disrespectful if a program didn't at least interview home students &lt;gotta admit, as a jhu undergrad alum, i was salty when jhu turned me down for residency interview.  stopped donating to jhu that year.  might restart now that kids are applying to college. &lt;Undergrad has no bearing on residency. So many medical schools let alone residencies are just university affiliates in name only</t>
    </r>
  </si>
  <si>
    <r>
      <rPr>
        <rFont val="Roboto, RobotoDraft, Helvetica, Arial, sans-serif"/>
        <color rgb="FF000000"/>
      </rPr>
      <t xml:space="preserve">This made me laugh (in a good way) haha, thank you&lt; OP here..i just had to keep it real. ppl  r on here doing far too much sometimes but we just gotta let them live...ALSO if anyone is not super busy clinically, join my discord </t>
    </r>
    <r>
      <rPr>
        <rFont val="Roboto, RobotoDraft, Helvetica, Arial, sans-serif"/>
        <color rgb="FF000000"/>
        <u/>
      </rPr>
      <t>https://discord.gg/jGTVYUp</t>
    </r>
    <r>
      <rPr>
        <rFont val="Roboto, RobotoDraft, Helvetica, Arial, sans-serif"/>
        <color rgb="FF000000"/>
      </rPr>
      <t xml:space="preserve">  lets play catan online or email me gongobongos1995@gmail.com and I'll invite you &lt;speaking of discord and games, anyone on here clash? &lt; love catan but what's a discord &lt; </t>
    </r>
    <r>
      <rPr>
        <rFont val="Roboto, RobotoDraft, Helvetica, Arial, sans-serif"/>
        <color rgb="FF000000"/>
        <u/>
      </rPr>
      <t>http://letmegooglethat.com/?q=discord</t>
    </r>
  </si>
  <si>
    <t xml:space="preserve">FWIW the PD survey below reported that 65% of PDs are not increasing interview slots &lt; +1 </t>
  </si>
  <si>
    <t>On the calendar, are those interviews put in by programs for this year? Or are those based off last year?</t>
  </si>
  <si>
    <t xml:space="preserve">The Calendar and IV 2020-2021 tabs are crowd sourced from anyone that knows about otomatch.  Since interview invites haven’t  even officially sent out it’s a mashup of altruistic PCs, residents, medstudents, and attendings.  Some base this on personal knowledge of their department’s schedule.  Others comb program websites and the OPDO website and contribute their findings to this community resource. Once actual interview invites come out, applicants usually fill out any blanks. When I describe how this works every year, my friends in business are shocked that it works. I explain that ENT has the privilege of having the best combination  of altruism and intelligence of any field in medicine and surgery. And for whoever put together this years calendar tab email me at otomatch@gmail.com I have an idea to expand on your excellent work called secretcal.  —-sam </t>
  </si>
  <si>
    <t xml:space="preserve">&lt; Ohh i see, thank you so much! :) </t>
  </si>
  <si>
    <t>what constitutes a "good letter" vs. "okay letter" etc.? &lt;jw y does this matter, did u get to read your letter? probably something that doesnt read as a template, speaks to your personality + talents, and has a big name &lt; a good letter is one that comments on your character, handskills and future potential in the field, and someoe well known in the field. An ok letter has maybe 2 of the aforementioned quality</t>
  </si>
  <si>
    <t>&lt;I chose people that knew me really well. I went with three letters instead of four. They all told me in different ways that they were "honored, delighted" to write me a strong letter. One of my LoR is quite distinct and I'm positive would be strong, want to describe how but it would give it away to lurkers on this thread. &lt; this years letters are in dude(ette). Tell us what made your letter special. It’s too late for MS4s to take advantage of your mojo. &lt; I think the problem is that attendings/PDs/programs will identify this person if they describe their LoR</t>
  </si>
  <si>
    <t>When people are counting or discussing "pubs" how many are first author pubs? how would multiple middle author (3rd author or above) with 0/few first author projects seen by PDs // would 0 first author pubs be a huge problem? For top 20 programs probably, for the rest of the 100 programs probably not. &lt; how common is it for applicants to have actual non-case report first author pubs? &lt; Although my sample size of ENT applicants is limited ot those I know, not uncommon?&lt; in my experience i had to get some middle author pubs first to prove my worth, then first author projects starting rolling in. most of these weren't published before the eras deadline though &lt;&lt; Fairly common. More common coming from medical institutions with the department research continuity and infrastructure, but fairly common. &lt; I find it more impressive if you have a few research things and didn't go to a powerhouse school &lt; Sure but no one looks at that. Just numbers&lt;do most app reviewers even look at the titles/journal? or do they just count each catergory and authorship&lt; its rare for people to have a lot of non case report first author pubs unless you took a research year. also, totally possible to not have this and get interviews at the top 20</t>
  </si>
  <si>
    <t>is a poster first author a first author pub? or wishful thinking...? &lt;wishful thinking, still obviously good to have but not equal to a first author manuscript&lt;can someone weigh in on the value of submitted vs accepted 1st author pubs? I have multiple 2nd and 3rd author accepted but my only 2 first author pubs are only submitted. &gt; There are a few studies that show that a large chunk of submitted papers don't ever end up published, so while it's definitely worthwhile, it also means less &lt; well that sucks, though all of my submitted manuscripts have gotten to publication... had to shop one or two around a bit, but they get accepted &lt;depends on the PI, more seasoned attendings will have most of there stuff go through bc of their name + experience</t>
  </si>
  <si>
    <r>
      <rPr/>
      <t xml:space="preserve">what are the "top 20" programs?&lt;ummm programs that are ranked as top 20... &gt; </t>
    </r>
    <r>
      <rPr>
        <color rgb="FF1155CC"/>
        <u/>
      </rPr>
      <t>https://residency.doximity.com/programs?residency_specialty_id=52&amp;sort_by=reputation&amp;location_type=region</t>
    </r>
    <r>
      <rPr/>
      <t xml:space="preserve"> &lt; doximity is trash but it's a place to start</t>
    </r>
  </si>
  <si>
    <t>Reminder for all PDs and residents to please put in their residency interview days :)+1</t>
  </si>
  <si>
    <t>Message Center (1), the most anxiety producing thing one can possibly see &lt; thanks you just made me check my message center (there was nothing there) &lt; +1</t>
  </si>
  <si>
    <t xml:space="preserve">How does being a reapplicant work? Does this put you at a disadvantage when dual applying? &lt; I'm a reapplicant whose dual applying to IM. I've gotten a ton of IM interviews in just the first few days so I don't think its hurting me too bad despite my app dripping with ENT stuff, I was also pretty upfront about being a reapplicant. For IM at least its a whole different ball game with programs trying to fill 30 -50 seats vs 1 - 4. The only thing is that I think Im probably locked out of the Top 20. No idea how it will effect me with ENT programs but I think programs will be fairly understanding. &lt; Similar situation. Reapplicant dual applying OTO and GAS. I'm getting GAS interviews despite being a reapplicant. I was worried it being a reapplicant would hurt me for GAS, but it seems like it's not that big of a deal. I think most OTO applicants are going to be strong applicants. I was pretty clear in my PS about my history with OTO. I think GAS programs understand that OTO is competitive and understand that a strong applicant can easily slip through the cracks.  &lt; the nice thing about applying ENT is if you're even borderline competitive for the field, you are an above-average candidate for almost anything else&lt; reapplicant doing prelim surgery year, here as well dual applying with Anesthesia too. I haven't gotten any anesthesia interviews yet though, and its making me nervous. And Im a pretty average ENT applicant, 245-250 Step 1, 3 pubs, okay letters so kinda surprised I have not heard back from any gas programs yet. &gt; did you apply to only R positions for gas, or categoricals and advanced as well? Trying to think of whether I would take a year off or try to scramble an intern year if I don't match this year&gt; I applied for R, categorical, and advanced, as well as TY and Prelim medicine spots too </t>
  </si>
  <si>
    <t xml:space="preserve">What is the maximum distance residents are allowed to drive while covering multiple hospitals on call? </t>
  </si>
  <si>
    <t xml:space="preserve">Probably depends on hospital policy. I think 30 minutes is the most I've heard of &lt;&lt; even in NYC traffic? &lt;you probly can't live in Jersey or Long Island if you are covering a Manhattan Hospital and vv. 30 min is probably an upper limit for most places that take home call. </t>
  </si>
  <si>
    <t>OK so there seems to be a lot of confusion after the new data came out. If anyone has this figured out can you please break down the numbers below. #US MD Senior, #MD grad, #DO, #IMG thanks! +2&gt; What's the confusion? &lt; what the actual numbers are. it appears the new data lumped a bunch of groups together.&gt;To my understanding it has separated IMGs, DOs, and MDs (reapplicants/4th yrs applying) &lt;According to row 8, it also includes IMG grads as US MDs &lt; im unclear on why there would be a separate IMG count if IMG grads would also fall under the US MD category &lt; I am also unclear, but the 521 US MD on the new data doesnt match up with the applicant by school tab on this forum either, which says 414. &lt; It's at 477 and there's still some random schools missing and some of the ones with "0" are probably wrong. It's within spitting distance &lt; Dang well 60% odds are pretty good. that means theres a bigger chance of matching than not. Cant get odds like that in any casino. May i suggest we all start seeing it that way before everyone goes cooocoo&gt;Good to know you like rolling a dice for your future career chances&gt;yikes, lighten up.. +3 &lt;Yeah, some schools with missing data. Thats why looking at only the schools with data is helpful. &lt; A die has a 1/6 chance &lt; Yeah feel like data from ERAS is probably the most accurate vs the applicant tab&lt; I still think that the MD applicants include IMG's &lt; why do you feel that way if there is a separate IMG category as well? &lt; The MDs should only contain USMD grads and seniors, not IMGs. For example, for FM the IMG number is &gt; than the MD number. &lt; So in the event of not matching, how difficult is it to SOAP into an entirely different specialty with the average stats of an ENT applicant? I don't know about you guys, but I'm not willing to risk my future reapplying" with "What is the maximum distance residents are allowed to drive while covering multiple hospitals on call?</t>
  </si>
  <si>
    <t>keep it together guys/gals! we have made it this far. we all knew this would suck. &lt;didn't think it'd suck this bad. how there are this many applicants with an app cycle as bad as last year is baffling to me. &lt;last year's app cycle is typical for ENT if you look at match rates for MD seniors over the past 10 years.</t>
  </si>
  <si>
    <t>Anyone know when we will hear back from TriO abstracts?&lt; idk that message from beth a couple weeks ago was kinda cryptic</t>
  </si>
  <si>
    <t>with trio going virtual for all of 2021, im thinking of withdrawing my abstract and submitting to aaohns.</t>
  </si>
  <si>
    <t>what kinds of things did you do in the OR as an M3/M4 to have letter writers comment on your clinical/technical skills? my ENT rotation as an M3 was 90% retracting in cases / helping wheel in patient, put in SCDs, help anesthesia, all of which the attending is almost never present for... so I'm wondering if I'm doing rotations wrong, or is this common?</t>
  </si>
  <si>
    <t>It depends on the attending. I sutured and they let me use the harmonic. &lt; mostly closure/suturing, but *rarely* if the attending or resident steps away, they let me help with dissection while waiting for their return.&lt;preceptor let me take out tonsils start to end, and put in ear tubes. &lt;&lt; i did nothing&lt; the most i got to do was close flap donor sites &lt; second assist raising a flap was the most but i know many that got to drill during mandibles and took out tonsils. Its pretty varied. Just be ready when your name is called &lt; Residents also notice the ways you help out and report back to the PD/chair, at least at my institution. So you'll still be noticed if you show that you have a good attitude and are willing to work hard, even if that's mostly by helping move the patient, put on SCDs etc.</t>
  </si>
  <si>
    <t>has anyone heard about how important step 1 is for interviews and ranking? 235-240 here with good app otherwise. my advisors told me not to dual apply but just getting worried since it seems like there are a lot of people who didn't match who were told not to dual apply &lt; definitely important for interviews since some programs have cutoffs. Questionable how much it matters past that for rankings. Interview means they like you enough to consider you on paper, and so the impression you make is far more important than a single piece of prior data&lt; Sorry OP your advisor is an ass, hope you match &lt; my step 1 is lower and I was told to apply and l did not dual as well. just hope for the best. &lt;OP, it wasnt one advisor it was 3 plus an attending at another institution. just wondering why you think my advisor is an ass. i see people on texas star match with lower step scores, and the rest of my app is strong&gt;Your advisor did not do right by you , unless you're coming from Harvard, Penn etc. This is the most competitive specialty, now 3 years in a row. A 250 step score is not something that surprises PD, its closer to the norm. Unless you made it clear you don't want to do anything else, and a prelim and reapply (worse case scenario) is what you would prefer. Year after year I feel bad for people that were told otherwise and regret it when they're sitting with 5 interviews half way in. There will always be a couple of people in that range that do, but unless you're ina target demographic you're gambling &lt;are you a PD? just wondering why youre so adamant that step 1 is the only thing that determines competitiveness. CTO shows 50% of people match with below a 250, but you seem to imply that all of them went to Penn/Harvard or are a "target demographic" &lt; Step 1 is a big factor in netting an interview, along with LOR, research, grades.. It's not to say you cant match with 235-240 (plenty do) but its a disadvantage to applicants when their advisors don't give them realistic expectations</t>
  </si>
  <si>
    <t>at least this year and next, step 1 score is the most important factor in getting intev&lt; i think this year LOR and signals will be the most important given that there were no in person aways and each program recieved 400+ apps, many with step 1&gt;250 &lt; resident here, I'm not sure what to make of the signals and how much importance you guys should actually place on them. I've heard some faculty members say they couldn't care any less and that they plan to consider apps and rankings the same way they always did, and that the signals will only come into play after considering everything else. YMMV, this is just my own institution. &lt;Step 1 is a threshold measurement as far a programs are concerned.  If you have &lt;220, no ENT program is going to look at your app because they are afraid you wont pass your boards From there, each program will have their own threshold, so there is no single number. &lt; Hi guys, I was specifically told by a PD 6 months ago that there was a study done couple years ago or something that said residents with step 1 less than 232 had significantly greater difficutly passing ENT boards. So my guess is 235+ gives you a solid chance, esp if you improve on step 2.&lt;</t>
  </si>
  <si>
    <t>Ya people thinking that reapplicants have no chance when in reality reapplicants have highly similar outcomes to first time applicants (https://pubmed.ncbi.nlm.nih.gov/30273432 ). No amount of wishful thinking is going to improve these terrible statistics.</t>
  </si>
  <si>
    <t>honestly this place is breeding anxiety for me. i think for my mental sanity i need to step back from looking at this. anyone else feeling this way? not looking to be in denial, but at this point i've worked my ass off over the past few years, have a strong app i think with great research and strong letters, yet i am terrified of not matching &lt;&lt; I'm new here, just reading through, and Id say don't worry about what everyone says on here lol. Everyone on here needs to take a xanax and relax. You submitted, all the speculation isn't changing any outcomes. Just wait and see what happens. Have a backup plan just in case. That's it</t>
  </si>
  <si>
    <t>&lt; in a similar boat. i try to ignore the anxiety provoking comments on here but when i look at the actual numbers (521 MD applicants for 330 seats) and realize that only 64% of us will match (knowing that we are all excellent candidates) makes me very nervous. &lt; Ignore overall stats, look at yours specifically. US MD seniors have 75-80% match rate, DO, FMG/IMG and US grads are lower. Higher step 1 have higher match rates, lower are lower. All 521 applicants do not have the same probabilities of match. &lt; I think OP is right to be cautious. I think the proportion of numbers have changed this year with less IMGs and more MDs, that 75-80% is probably not super accurate. Not to mention how the signaling system might change things too. Sucks to think but the reality is its going to be tougher(est) year to match</t>
  </si>
  <si>
    <t xml:space="preserve">&lt; is there any way we can get a better impression of the specific breakdown (US MD seniors vs US MD reapplicants)?&lt; not that i know of, but i don't know if this would be a useful distinction. i imagine reapplicants worked very hard last year and are competetive candidates &lt; Yes, it's all NRMP data available &lt; At the end of the day, it still looks like roughly 37% of USMDs will not match this year. Knowing this, I am already thinking of backup plans. &lt; agree with OP that this page is breeding anxiety, and to be honest, "doomsday" comments like this don't help. Of course we can all just avoid looking here if it makes us anxious but it is hard and borderline addicting. Just wanted to throw in my two cents and let OP know that they aren't the only one feeling this way.&gt; What do you mean doomsday comments? You should always be confident and optimistic, but if you're ignoring numbers that show &gt;1/3 of US MDs won't match you're not being realistic. There are a finite number of spots...unfortunately that's how many US MDs will be disappointed. &lt; We’ve all seen the stats and understand what the odds are. Repetitively posting about them does no one any good, that’s all I’m saying. &lt; Agree that its a balance. Need to keep realistic and have backup strategies, but also not be in doomsday mode. Just try your best and see where it goes. Thats the best we can do at this point. &gt; I also think its important to realize people might have different ways of dealing with this. Some may want to not think of it, some may want to vent and see if anyone feels similar, and some may just want real hard numbers. Either way, we're all in the same boat and the numbers are what they are. </t>
  </si>
  <si>
    <t xml:space="preserve">lol I've had a mental shift in the last day to "would suck if I don't match" to "well shoot, gotta start planning for when I don't match" &lt; +1 What backup plans are viable? &lt; SOAP to categorical residency or reapply. If reapplying: 1) SOAP to prelim spot + reapply 2) Delay graduation to reapply as US senior ± research year 3) Reapply as US grad ± research year </t>
  </si>
  <si>
    <t>&lt;valuable advice for some</t>
  </si>
  <si>
    <t>Cracked the code. The MD number is inclusive of both reapplicants, US senior MD's, and IMG's who already have their MD's. Many IMG's who don't have the guidance may be applying, as well as US MD"s that checked the "Otolaryngology" box for the heck of it. I expect 5-10% more US MD applicants this year.&lt; how did you figure this out? i find it hard to believe that AAMC would erroneously categorize IMG's as MD's when there is a separate category for IMG</t>
  </si>
  <si>
    <t>&gt;For the heck of it?+1&lt;Non-serious applicants that just checked off the box. If you look at the average applications per program, you can see that there's only a slight bump that can be attributed to over-applying due to covid. Kind of the college student that checks off the "Harvard" box on the common app for the fun of it. &gt; average  MD applicants per program jumped nearly 50.. not really a slight bump&lt;Could be due to overapplying &lt; i don't understand this comment. "Overapplying" means applicants sending applications to more programs, not an increase in the total number of applicants.</t>
  </si>
  <si>
    <t>I'm wondering if more reapplicants applied than normal due to perceived advantage because first time applicants did not have access to aways&lt; i think not just reapplicants but also MS3's who thought it would be a good year to sneak in &lt;ROFL, you win otomatch for today :)</t>
  </si>
  <si>
    <t>What are the options one has if they don't match? &lt; SOAP or reapply the following match cycle. If reapplying, then do a prelim year or do research</t>
  </si>
  <si>
    <t>&lt; when we SOAP do we need to get letters for that specialty? how does it work? &lt; it is helpful to yes. If SOAP is your backup plan, make sure to have your SOAP package (eras, letters, new personal statement, a faculty in your designated SOAP field ready to advocate for your) all ready well in advance. Just because it's the "scramble" doesn't mean you should be scrambling</t>
  </si>
  <si>
    <t>what does practice actually look like for these T32 track alum &lt; Some go one to clinician-scientist roles in academic practice. Some just become normal ENTs like you or I.&gt;lol as if im actually gonna match &gt; You will!</t>
  </si>
  <si>
    <r>
      <rPr>
        <rFont val="Roboto, RobotoDraft, Helvetica, Arial, sans-serif"/>
        <color rgb="FF000000"/>
      </rPr>
      <t xml:space="preserve">&lt; number of applicants paints a pretty stark picture +1&lt; eff should have dual applied&lt; Lmao ~521 USMD applicants and 48 USDO for 354 seats, be prepared for the blood bath people; 62% match rate incoming the worst match ever. &lt; Inevitable, too many new/unranked med schools with no programs and not enough spots to keep up &gt; this is crazy 463 -&gt; 521 MD applicants, this year is going to be really really rough &lt; why is the total so discordant from the signalling numbers though? &lt; Is it? Wasnt signaling like 506? &lt; 558 total applicants submitted signals (did not specificy whether US, IMG, MD, DO etc)&lt;So glad I did not listen to the 6 faculty members that told me not to dual apply. 250+, AOA, and some research and I feel like there is still a chance I won't match &gt; with added uncertainty of this year ---&gt; time to freak out? &lt; Oh. Oh yes. &lt; I'm trying to figure out the discrepe&lt; how many traditional MD PGY1 spots are available this year?&lt;60 more applicants is such a large jump.. can I still dual apply?// </t>
    </r>
    <r>
      <rPr>
        <rFont val="Roboto, RobotoDraft, Helvetica, Arial, sans-serif"/>
        <b/>
        <color rgb="FF000000"/>
      </rPr>
      <t xml:space="preserve">Calculated stats based on link: compared to last year, 12% (n=61) increase in MD and DO applicants (12.5% for MD only, 6.7% for DO); 23.6% decrease in IMG applicants ; all applicants including IMGs - overall increase of 8.5% (n=48) &lt; </t>
    </r>
    <r>
      <rPr>
        <rFont val="Roboto, RobotoDraft, Helvetica, Arial, sans-serif"/>
        <color rgb="FF000000"/>
      </rPr>
      <t>By late December you should know roughly where you fall. The biggest predictor by far of successful match is number of interviews you get.&lt; do you think that the signaling system will change this or at least alter it? &lt; No. Still finite number of interview spots and match spots available. Signaling might change who gets which interviews, but it will still be a similar number of interviews needed to match as in past years</t>
    </r>
  </si>
  <si>
    <t xml:space="preserve">didn't do my own research, but that bold comment suggests to me that not only is this year going to be a harder because more applicants, but also the the majority of the increase is MD number. used to get solice thinking that if yo exclude DO and IMG then match rates were better but now its going to be especially brutal? &gt; more competition with more MDs &lt; 521 MD applicants this year for 330 "MD" seats. if we assume not many MDs will match at DO programs, then 191 MD applicants cannot match this year&gt; DOs will not take MDs. They didn't take any last year, even when one program was i the SOAP. Its a little puzzling as to why they're granted ACGME recognition if they make it a point not to. &lt;Maybe because MD programs treat DOs as second class citizens? &gt; agreed, some MD programs are biased against DOs as less than 5 DOs match into MD programs each year. Also, one of the DO programs that SOAPed took their first MD through the SOAP. Wonder if theyre trying to make a statement for equality lol. </t>
  </si>
  <si>
    <t>&lt;how did nearly 10% of people not submit signals (558 signals, 611 total applicants)? &lt;  My guess is mostly IMGs who don't have good guidance &lt; Also does it matter? it is what it is and it is not great lol</t>
  </si>
  <si>
    <t>https://www.aamc.org/system/files/2019-10/services-eras-preliminary-data-counts-residency-applicants-specialty-year-10172019.xlsx</t>
  </si>
  <si>
    <r>
      <rPr>
        <color rgb="FF000000"/>
      </rPr>
      <t xml:space="preserve">For anyone looking to compare with results AAMC reported in the past, here is a link to their report in April 2020.
</t>
    </r>
    <r>
      <rPr>
        <color rgb="FF000000"/>
        <u/>
      </rPr>
      <t>https://www.aamc.org/system/files/2020-04/residency_04.xlsx</t>
    </r>
  </si>
  <si>
    <t>re: webinar emails to ERAS email - OPDO has all of our emails through that signalling google doc we filled out right? sounds like a sensible way to send out webinar invites</t>
  </si>
  <si>
    <t>Everybody needs to take a Xanax about these invitations. Yeah it was a tease but nobody died&gt; yeah I don't know why people are super sensitive about it. Obviously it was an incovenience, but just get over it, 5 years from now, you won't even rememebr this happened &lt; agreed, I saw the message and immediately saw it was a webinar and my first thought was, cool, I'll put it on my calendar. Interview invites aren't supposed to go out until Nov 9, remember? Trust the process.</t>
  </si>
  <si>
    <t>&lt;AOA 250 with top research and worried I wont match &lt; reapplicant with 260/decent researc and did not match last year. Its a real concern. And I don't consider myself a poor communicator &lt; do you feel chances of matching vs not are more predictable once interviews start coming out or is it really just a crap shoot &lt; not that person (although I think they will give a biased perspective... by and large once you get enough interviews you are generally ok), BUT, it doesn't matter. This year will be different. No aways and tokens may make the concept of multiple interviews securing you a spot moot... if you're even able to get to that number of interviews given tokens + shear number of applicants + interview hoarding + most places not increasing interview spots &lt; reapplicant - I honestly was so surprised when I didn't match, I actually cried tbh... &lt; LOL at whoever deleting the comment. Again, proving my point. &gt; So, what are the odds of soaping into something decent? &lt; Why do the numbers keep increasing? Is it more and more interested people? People rolling over after not matching? People no longer wanting to take research years? &lt;reapplicant, I got interviews in ortho, derm and IR, in the soap but turned them down to do ENT again &lt; thanks for sharing, and kuddos to you &lt; would we need a new personal statement and letters to have a better chance at SOAP?</t>
  </si>
  <si>
    <r>
      <rPr>
        <color rgb="FF000000"/>
        <sz val="10.0"/>
      </rPr>
      <t xml:space="preserve">Friendly reminder that tomorrow is the deadline to submit the supplementary statement for Stanford's research track, according to their website: </t>
    </r>
    <r>
      <rPr>
        <color rgb="FF1155CC"/>
        <sz val="10.0"/>
        <u/>
      </rPr>
      <t>http://med.stanford.edu/ohns/education/residency/cstp.html</t>
    </r>
  </si>
  <si>
    <t>&lt;Good catch and thanks so much for sharing with all of us!!</t>
  </si>
  <si>
    <t xml:space="preserve">Not applying to ERAS (Canadian here) but just curious what factors you all consider when ranking programs?&lt; we look for prestige, depth in all subspecialties, and research infrastructure. however we're mostly just happy to match because it's really hard down here. what factors do Canadians consider? </t>
  </si>
  <si>
    <t>&lt;How do I apply to canadian programs? &lt;+1, it looks like carms match is after US match this year.</t>
  </si>
  <si>
    <t xml:space="preserve">They can't even get thru 34% of applications in a day, homie chill &lt; Im a resident on an adcocm .. we JUST got sent our applicant stuff to review yesterday.. have definitely had no chance to even take a look at a single one yet =) its going to be a long few months but try to relax!! I imagine we wouldn't offer interviews till mid November&lt;Is it possible that the 34% figure is a misinterpretation of the "2020-2021 IV Dates" Tab, where it says that 34.1% of program interview dates are filled in (NOT filled with interviewees, but physically filled out on the form)? </t>
  </si>
  <si>
    <r>
      <rPr>
        <rFont val="Calibri"/>
        <color rgb="FF000000"/>
        <sz val="10.0"/>
      </rPr>
      <t>Cedars-Sinai with the email tease +1 &lt; it is "purely informaitonal" &lt;</t>
    </r>
    <r>
      <rPr>
        <rFont val="Calibri"/>
        <b/>
        <color rgb="FF000000"/>
        <sz val="14.0"/>
      </rPr>
      <t>Anyone else feel that sending these to our ERAS email is inappropriate</t>
    </r>
    <r>
      <rPr>
        <rFont val="Calibri"/>
        <color rgb="FF000000"/>
        <sz val="10.0"/>
      </rPr>
      <t>? First, why are you holding a session now? Spend that time to read my application and select applicants, then worry about your information session with them. &lt;agreed if it not an interview dont fucking send it to eras&lt;did everyone get this? &gt; Completely agree. These "optional" but we know you applied and know your name and we will probably know who's there and who's not "open houses" prior to interview offers are not really fair and are shady. My other question is so does this mean that interviews won't have any informational sessions at these programs? To me, either do it all when you interview people, or make the time to put asynchronous, non-tracked information/videos on your website.&lt; i don't think it bothers me as much as you guys but i agree it is a very sneaky way for less reputable programs to narrow down the applicant pool and i'm not going to play that game</t>
    </r>
  </si>
  <si>
    <t xml:space="preserve">Using ERAS (although might be frustrating) might make these opportunites more equally available for students who don't lurk on here or don't have a home program providing them with these updates. But in the coming weeks it is going to be so awful when interviews starting rolling in at the same time.. &gt; I mean all programs are complaining about the number of applications they have to read, but don't see how adding pre-ERAS sessions, post-ERAS but pre-interview sessions, Star-OTO, and then interviews themselves also adds unnecessary work and time commitments from us. &lt; anyone else think star oto is a very gunnery thing and bad for the overall application cycle?&lt;several PDs have commented that the value of staroto lies in networking with another program through the staroto mentor pairing, they recognize that not all applicants are interested and/or have the time to upload videos. they probably don;t have much impact if at all on the application cycle but i think it gave a great opportunity to interact with a faculty member at an institution you're really interested about &lt; star oto is not gunnery. it's an opportunity (and also OPTIONAL), take it or leave it, don't bash those who do it. jeeze.+1&gt;I used it as a networking opportunity and got to a know a PD at an institution I would like to go to. Trust me, I don't have more time to spare than anyone else here, but i appreciated the opportunity and grasped it by the horns. </t>
  </si>
  <si>
    <t xml:space="preserve">Can someone from OPDO roll through and protecc us from these gas-lighting ERAS notifications?? &lt; not sure OPDO can tell how programs can and cannot use the ERAS messaging function. doubt the AAMC actually says you can only message applicants about interview invites. i understand why programs are doing it - trying to reach people in this "unprecedented time" (not everyone is on here believe it or not!) &lt;AAMC is in control of ERAS. OPDO has nothing to do with it...btw whining to authority because your heart rate got up doesnt bode well for you when you get a phone call about an emergency airway.  Your PD and Chair are not going to protect you from the ER calling you about noisy breathing at 3 AM. </t>
  </si>
  <si>
    <t>does Mayo have a separate research track? the website talks about the physician-scientist program but there was no separate match application</t>
  </si>
  <si>
    <t xml:space="preserve">&lt; There is a physician-scientist program that you can apply for once you're in residency at Mayo. It's not a separate application </t>
  </si>
  <si>
    <r>
      <rPr>
        <color rgb="FF000000"/>
        <sz val="10.0"/>
      </rPr>
      <t xml:space="preserve">Hi everybody, Yale research team here again. You may remember us from our previous hit: the ENT applicant survey for 2020-21 ( </t>
    </r>
    <r>
      <rPr>
        <color rgb="FF1155CC"/>
        <sz val="10.0"/>
        <u/>
      </rPr>
      <t>https://doi.org/10.1177%2F0003489420952470</t>
    </r>
    <r>
      <rPr>
        <color rgb="FF000000"/>
        <sz val="10.0"/>
      </rPr>
      <t xml:space="preserve"> ). We also conducted a parallel survey of PDs during the summer which was just recently published online and can be found below. This was all done pre-signalling rollout, but hopefully people find some useful info in the paper, and that it serves as a snapshot in the evolving nature of this cycle. Best of luck to all going forward! </t>
    </r>
    <r>
      <rPr>
        <color rgb="FF1155CC"/>
        <sz val="10.0"/>
        <u/>
      </rPr>
      <t>https://doi.org/10.1177%2F0003489420967045</t>
    </r>
    <r>
      <rPr>
        <color rgb="FF000000"/>
        <sz val="10.0"/>
      </rPr>
      <t xml:space="preserve"> ; Share link for those without institutional access </t>
    </r>
    <r>
      <rPr>
        <color rgb="FF1155CC"/>
        <sz val="10.0"/>
        <u/>
      </rPr>
      <t>https://journals.sagepub.com/share/AHATT6I4ZRX2P23TSDQF?target=10.1177/0003489420967045</t>
    </r>
    <r>
      <rPr>
        <color rgb="FF000000"/>
        <sz val="10.0"/>
      </rPr>
      <t xml:space="preserve">  &lt; Thank you for publishing the results of the student survey with a Creative Commons license! Any chance we could get a prepub or reprint link for the PD survey. ---sam</t>
    </r>
  </si>
  <si>
    <t>Here's the juiciest part: When PDs were asked to select the 3 most important criteria in selected an OTO-HNS candidate in a regular year, 69.0% indicated letters of recommendation in the specialty, 44.8% indicated audition rotations, 41.4% indicated personal prior knowledge of applicants, and 37.9% indicated USMLE Step 1/COMLEX Level 1 scores. When asked the same question instead for a COVID-19- affect cycle, letters of recommendation in the specialty rose to 82.8%, audition rotations fell to 0.0%, personal prior knowledge of applicants fell to 31.0%, and USMLE Step 1/COMLEX Level 1 scores rose to 41.4%. Demonstrated interest and involvement in research rose from 20.7% to 31.0% (Figure 4) &lt; Applicant survey mentioned students thinking school "prestige" would be weighted more, but PDs don't claim to care that much. We'll see &lt; Prestige by itself is a tricky variable to account for when you consider that prestige is likely related to LORs. A strong LOR from a well known faculty member at a prestigious program is the dream. It may not be the first thing that comes to mind when PD's answer this survey, but they probably think about LORS and what the best letters look like and who is the writer. &lt; I think this is likely exactly it. It's interesting to see the PD-applicant divergence and how they refer to the same thing &lt; Yep, hard to do any sort of study with real conclusions when all the variables are associated/confounders. No one really needs a study to know that who you know, how fancy of a school you go to, and how fancy of an attending writes you a letter at your fancy school matters. Might not be the most equitable thing, but its the truth. Plus its such a small community that its easy for prestige/reputation/whatever you want to call it to grow and remain a factor esp as # of applicants go up, Step 1 goes pass/fail, etc. &lt;I disagree. These are the kinds of studies that help future applicants know if taking out $400k in loans to go to XYZ FANCYSCHOOL is worht it when they can go to ABC STATESCHOOL tuition free and take out 1/4 of that. Good on you Yale Research Crew for doing the work and sharing your results.</t>
  </si>
  <si>
    <t xml:space="preserve">&lt; my letters come from big names but i'm a little nervous because i've only operated with them a couple times. i'm at a big academic institution and unfortunately there's not a lot of clinical face-time with faculty outside of the OR. i've done research with them but not sure what else they'll have to talk about in the letters &lt; you're probably in a better spot than a lot of applicants though who definitely didnt have time to rotate with bigger name faculty bc of COVID &gt; vs I'm an applicant from a smaller program with less well known faculty who know me well. Can't win with this stuff lol </t>
  </si>
  <si>
    <t>are you guys asking your letter writers to make phone calls for you, and if so, when are you gonna ask them? was gonna just see how many interviews come my way but don’t want to miss the window &lt;The bst time for phone calls are right after you interview when they make rank lists&lt;what about phone calls to try and secure an inteview? &lt;it may help, this is just what I was told is the  best time</t>
  </si>
  <si>
    <t>&lt; i wasn't going to ask them, you're stressing me out +9</t>
  </si>
  <si>
    <t>any chance interviews could start trickling in next week? i'm sitting on the edge of my seat&gt;same, I'm slowly losing my mind&lt;maybe. maybe not. &lt; they definitely COULD, but they also COULD NOT &lt; chill out! i hope they just stick to the OPDO suggested timeline</t>
  </si>
  <si>
    <t>anyone know if you can withdraw applications just from research tracks? &lt;+1 (and would it look really bad?)</t>
  </si>
  <si>
    <t>&lt; how do you apply to the research? or know if you did lollll...........I just want a reg spot! My thought are is its okay &lt; you wouldve checked off the research track box when saving programs on eras</t>
  </si>
  <si>
    <t>What percentage of applicants take a year off before applying?&lt; 10-15% &lt; 5-10% not counting reapplicants</t>
  </si>
  <si>
    <t>when scheduling interviews do we just block off the designated date or should we expect social activies the night before?</t>
  </si>
  <si>
    <t>virtual social activities ? &lt; there will be a virtual social activity for our interview the night of</t>
  </si>
  <si>
    <t>Great way to practice for virtual interview season coming up. Mock virtual interviews. Check it out [link removed] &lt;medstudentedge seems to be spamming thhe chat.  feel free to delete future links from them. ---sam</t>
  </si>
  <si>
    <t>&lt; if you want to spend $60... honestly this looks a little sketchy, who are these "members of our team" and what authority/knowledge of the interview process that's worth that much? I feel like practicing with friends and family members would be just as good&gt; could ask mentors/ letter writers as well... they know you and can provide valuable, unbiased feedback</t>
  </si>
  <si>
    <t>Thanks, Sam</t>
  </si>
  <si>
    <t xml:space="preserve">Can we get a thread going of places that have sent out any supplementary/secondary? I know of Wash U so far. &gt;got one from Iowa this morning for research track </t>
  </si>
  <si>
    <t>Is that only for research track? &lt; Yes &lt; none of the other research tracks required an extra essay / doc on ERAS, right?&lt; stnaford requires an extra application detailed on their website &lt; only for the research track &lt; Iowa just sent out a message through ERAS on how to submit their supplemental for their 7 year research track</t>
  </si>
  <si>
    <t>has anyone submitted the application form for ARTOP from Michigan? do you need another LOR or do you just fill out the form part? it's a little confusing &lt; there are no additional materials for Michigan's research track (per PD), I think the ARTOP is when you are accepted to the program &lt; Double checked the websites for each of the programs with research tracks and confirming no other programs besides Iowa, WashU, and Stanford mentioned other application material</t>
  </si>
  <si>
    <t xml:space="preserve">Thank you to the programs that are decreasing our anxiety levels by posting their interview offer date!! &lt;+13&lt; I would venture to say that progams thoughtful enough to do this probably care more about resident well-being </t>
  </si>
  <si>
    <t xml:space="preserve">as someone who is dual  applying, just got my first interview in another specialty lol +1 &lt; which specialty? &lt; Lol ya I've heard of friends getting interviews in several specialities (GAS, IM, FM, EM). &lt; +1 yea EM friends are getting invites from smaller programs. But even they are swampped with too many apps and are asking for letters of interest &lt; heard peds sending some out too&lt;dual applied gas, still nothing :'( &lt; </t>
  </si>
  <si>
    <t>proud to announce i have not received any rejections yet. #blessed &lt; Do most programs reject or just simply not invite'?  &lt; Last year I applied 80, got 12 interviews, waitlisted 12, outright rejected by like 30-35, didn't hear from the rest. Take that math for what it's worth. Also most rejections came later like dec on since programs probably waited until they were sure of their interview invites and waitlists &lt; Do you mean waitlisted 12 as in there were 12 places you wanted to interview but a spot never opened up?&lt; I think the waitlists were referring to  tiered "rejections" that were given as a formality?</t>
  </si>
  <si>
    <t>dear programs, please do not send zoom webinar invites through AAMC portal. we already applied to your program, we can hear about more details from you on interview day &lt;agree, such bullshit</t>
  </si>
  <si>
    <t>&lt; who did that &lt; just got one from indiana&lt; +5 &lt; weird i didn't get one..&lt; I got it&lt; well be complimented not everyone ( or maybe just I) did not! &lt; although that's the OP opinion, i don't mind them inviting us&lt; Did everyone get it? &lt; Got it +16, No got it +4 &lt;got it but the link is also posted on their IG so I doubt it's exclusive &lt; well there goes me feeling special for a hot sec &lt; I didn't get it, did everyone? I checked the eras inbox too (not worried about the session, worried they didn't get my app somehow) &lt; I didn't get it either, strange</t>
  </si>
  <si>
    <t>&lt; if we don't go to this does it lower chances of getting an interview? usually i don't go to these things but it feels different through eras</t>
  </si>
  <si>
    <t>for those of us on the west coast, are we looking at possible 4am interviews? just occured to me, obviously will make it work but woof</t>
  </si>
  <si>
    <t xml:space="preserve">east coast program resident here -&gt; we are planning to prioritize pm interview spots for west coast applicants and are not having sessions in the AM for those interviewees! i hope all programs are aware/conscious of the time difference &gt; what is the timing of interview looking like? (8-12 / 1-5  half days ?) &gt; bless you &lt; central time program here, we are going to do the same. East coast people will be scheduled earlier; west coast later. PCs are discussing it in their group and everyone is aware &lt; This is nice now that interviews are unlikely to be an all-day affair, but didn't west coast applicants have to travel to east coast programs and deal with the jet lag before? As a west coast applicant, I can suck it up and deal with a 4 am interview. I hope this doesn't limit the interview slots available. I appreciate the thought, and think dividing interviews into half days will generally help with this issue. </t>
  </si>
  <si>
    <t xml:space="preserve">Wash U SOM sent out a research supplemental form yesterday to me for their 7 year physician-scientist tract just FYI, due 10/28/2020 &lt; any other programs send out secondaries? &lt; haven't gotten any- didn't get one from WashU categorical </t>
  </si>
  <si>
    <t>can any PDs comment on how many apps they got this year compared to last year &lt; I heard around 550 this year compared to around 400-450 last year &lt; Not ENT, but I've seen PDs in other fields discuss how their program's apps are up 20-40% (presumably from people applying more broadly during COVID) &gt; this all sucks - &lt; how many did y'all apply to this year? I did 65ish&lt;80, sorry y'all. &lt; 105 sorry guys &lt; I think it's understandably a higher number, given we already save so much money not having to travel &lt; We had about 20% increase in # of apps this year. Close to 500 total &lt; That's basically every applicant applying to your program. Wow</t>
  </si>
  <si>
    <t>can any PDs comment on how many apps they got this year compared to last year &lt; I heard around 550 this year compared to around 400-450 last year &lt; Not ENT, but I've seen PDs in other fields discuss how their program's apps are up 20-40% (presumably from people applying more broadly during COVID) &gt; this all sucks - &lt; how many did y'all apply to this year? I did 65ish&lt;80, sorry y'all. &lt; 105 sorry guys &lt; I think it's understandably a higher number, given we already save so much money not having to travel &lt; We had about 20% increase in # of apps this year. Close to 500 total &lt; That's basically every applicant applying to your program. Wow &lt; great, now I think I should submit more apps. I intially applied to 65 /: &lt; Srry guys, 115. too lazy to see which programs were DO only</t>
  </si>
  <si>
    <t>W</t>
  </si>
  <si>
    <t>Someone on twitter posted that 34%   of ENT programs offered interviews after one day of ERAS downloads..sounds very off, can anyone confirm??</t>
  </si>
  <si>
    <t>studying for step 2 CK fml &gt; same , reassurance that this score has very little meaning as long as we pass? &gt;  yeah the score doesn't matter as much i guess, i'm taking it in about a month &gt; same &gt; Does doing well help? (e.g. 260s Step 1 -&gt; 270s Step 2) &gt; i've been told no since the applications are already in and step 2 CK scores after initial app submission very unlikely to change their minds about an interview or where they rank you unless it's crazy different, and even then a PD has told me unlikely to change much at this point - they have enough info with step 1 and other grades, and much more emphasis will be on research/interview. &gt; This gimes me a lot of faith. Can't get motivated the way I did for Step 1&gt; I think it can change if you do BETTER on step 2. unlikely to change if you do have a strong step 1 tho &lt; i did 10 points worse on step 2, i wish i had just delayed because i had strong step 1 &lt; we were advised that if you scored: &gt; 250 (don't take CK early), &gt; 240, &lt; 250 (50/50, up to you), &lt; 240 (best take CK early) &gt; if we got &gt;250 and took step 2 this month and did not score as high is it ok to not update my app right away?/when should I update my app with it? &lt; had the exact same question? do we have to update before rank list? &lt; For what it's worth, the scores and stats are mainly to get you the interview. Once you're there, they already accept you on paper, and it's about feeling you out in person. So if they already gave you an interview, your new step 2 score is prob irrelevant for ranking. Also many programs download apps once or only a couple times, so if you send step 2 months from now they may not even see the score &lt; HALLELUJAH THIS IS GLORIOUS. finally entering a phase where things aren't so dang high stake. gonna try and learn CK stuff best i can and take the test and focus on the most important stuff - interviews.</t>
  </si>
  <si>
    <t xml:space="preserve">Henry Ford ENT- new on instagram. Run by a coordinator and a resident. DM with questions you may have! </t>
  </si>
  <si>
    <t>&lt; Is this legit? &lt; It's real&lt;Starting 2021-2022, or 2022-2023? &lt; looks like we'll miss the boat fellow 2021'ers :( &lt; definitely legit. 2 residents per year, accepting applications next cycle though :( &lt;If you get into an ENT program this year and hate your location, they may consider a transfer. but FL is a much more competetive practice environment compared to PHX.</t>
  </si>
  <si>
    <t>What happens if you get an invite, but you're too slow and all the spots are gone? you just get put on a waitlist? &lt;yes but sometimes programs don't invite interviews in this way and there will be spots&lt;How long does it usually take to miss out on your invite? &lt; Depends on program, can be hours or as little as minutes</t>
  </si>
  <si>
    <r>
      <rPr>
        <color rgb="FF000000"/>
      </rPr>
      <t xml:space="preserve">I don't think there's a single  ENT program that over invites applicants from why I remember. The best dates get taken but no one over invites like they do on other specialties &lt; </t>
    </r>
    <r>
      <rPr>
        <color rgb="FF000000"/>
        <u/>
      </rPr>
      <t>https://public.tableau.com/profile/national.resident.matching.program#!/vizhome/PDSurvey2020-Final/Desktoptablet</t>
    </r>
    <r>
      <rPr>
        <color rgb="FF000000"/>
      </rPr>
      <t xml:space="preserve"> Incorrect. This survey of PD's showed 28% of programs sent out "dirty invites." Extending more invitations than interview positions is pretty common.  &lt; Can confirm, it happened to m,e</t>
    </r>
  </si>
  <si>
    <t>Whoever made that calendar, you are amazing!!! It's so clean and easy to read &lt; +100000000 i just made one on word, but now I'll throw that in the trash! &gt; Thank you so much!! &gt; What calendar? +2</t>
  </si>
  <si>
    <t>hi</t>
  </si>
  <si>
    <t>So, everyone just interviews on the same exact days huh&lt; programs sometimes do it intentionally to force you to choose between them. Which sucks as an applicant but is great for them since they know you really want to be there if you passed up 8 others</t>
  </si>
  <si>
    <t>Accidentally submitted apps to a couple DO programs, despite only intending to apply allopathic. Is it okay to just withdraw from these programs? &lt; Why would you try to withdraw? If they offer you an interview, you can just decline if you have an abundance at places you're more interested in&lt;OP: Really just because I don't want to waste program resources in reviewing me and take away in any way from colleagues applying to the program &lt; yeah don't take interviews unnecessarily</t>
  </si>
  <si>
    <t>don't worry about it. DO programs are going to put MD apps on the don't interview pile after a 30 sec look at where you went to med school.  if you or PD are that pressedfor time you cant spare 30 sec....probs shouldn't be on otomatch ;)</t>
  </si>
  <si>
    <t>one of my letter writers still hasnt uploaded yet and it should be a really good one. Would it be better to submit 3 and add it after applications are submitted (later this week) OR assign a lower quality letter from a PP ENT and have all four submitted today?&gt; Some times, program coordinators will download all applications and letters on the first day, and won't redownload it later in the season &lt; h*ck &lt; also it's fine to have just 3 letters. If you think that 4th letter from the PP ENT won't help all that much, just submit the other 3 and wait for your great 4th letter.</t>
  </si>
  <si>
    <t>&lt;someone more in the know should confirm this, but i believe the system has changed a while back so that programs no longer "download" our applications; it is more like the eras dashboard we see, and would give an alert if a new letter has been uploaded. it's possible a reviewer could print everything out and look over the application hard copy, and if they did that super early might miss your 4th letter, but otherwise shouldn't be a problem as long as it is in soon</t>
  </si>
  <si>
    <t xml:space="preserve">not sure why this was deleted -&gt; are programs sending out invites yet?&gt;pretty sure that was a misinformed person &lt; yes, it was. thought the calendar tab was showing invites that were already sent out. </t>
  </si>
  <si>
    <t>Anyone know if PDs will stick to the interview invite schedule put out by OPDO, or will they just send them out all random???? &lt; looking at last years thread, first IIs went out about 4-5 weeks after ERAS submissions. Not sure if we should expect the same timing this year... &lt; I think they will try to stick to the 11/9-11/30 window from OPDO. &lt; I don't understand how programs are gonna review more applications than last year in a shorter time frame. i think it'd be advantagous for programs to start sending out invites earlier, at least for the batch of people they definitely know they want to interview &lt; It's not like they take long to review. The normally long period between app submission and interview invites is just ENT timing, not intensely scrutinizing your app for months.</t>
  </si>
  <si>
    <r>
      <rPr>
        <rFont val="Arial"/>
        <color rgb="FF000000"/>
      </rPr>
      <t xml:space="preserve">Do we have to sign up for thalamus this year?&gt;What is thalamus &gt; interview scheduling service </t>
    </r>
    <r>
      <rPr>
        <rFont val="Arial"/>
        <color rgb="FF1155CC"/>
        <u/>
      </rPr>
      <t>https://thalamusgme.com/</t>
    </r>
    <r>
      <rPr>
        <rFont val="Arial"/>
        <color rgb="FF000000"/>
      </rPr>
      <t xml:space="preserve"> &lt; only a few programs used this, most scheduled interviews via email</t>
    </r>
  </si>
  <si>
    <t>How do you even sign up for this +1 &lt; i might be wrong, but it looks like you make an account/profile once you are invited to interview via thalamus, i'm guessing it comes into your email and you sign up for a date on thalamus. someone please confirm if this is how it works &lt; yes, that is correct &lt; can we make a thalamus account before getting interview invites? &lt; no you can't, at least it didnt work when i tried &lt; thanks! can someone else confirm pls? &lt; yes it's how it works and you cannot signup right now</t>
  </si>
  <si>
    <t>Can someone who is good at this sort of thing make an actual calendar of programs interviewing on each date that we can add too as more info comes available (as was done in years past)</t>
  </si>
  <si>
    <t>I added a new sheet with a calendar - as we find out interview dates, we can add them in? &lt; Thank you so much! (OP) &lt; +1</t>
  </si>
  <si>
    <t>There was a request for more memes, and I see no harm in dropping the IQ of this sheet now that ERAS is out&gt;&gt;&gt; find annals of oto memes if you are searching for fire content</t>
  </si>
  <si>
    <t>ENT chair as they introduce me to the rest of the department before my sub-i talk&lt; lol +2 &lt; it's even worse on zoom bc I can't see anyone's reactions or facial expressions</t>
  </si>
  <si>
    <t>is it bad if i haven't gotten any interviews yet? &lt; Yeah, pretty bad. Consider dual applying and work on your back-up plan. &lt; i just applied to every program in every specialty &lt; i did that for hawaii</t>
  </si>
  <si>
    <t>how do we get invited to interviews? Is it phone call? email? &lt; usually direct email or email through one of the interview scheduling services (ERAS, Thalamus, etc.). Calls are less common, but happen.  &lt; so we all have to sign up for thalamus or whatever else? &lt; Most are email or ERAS, a couple calls. I didn't have any thalamus interviews last year.</t>
  </si>
  <si>
    <t>Wait so should we be picking up all calls from unknown numbers now? Or is it okay to miss the call &lt; I'm going to text "STOP" to a PD trying to schedule an interview with me lol</t>
  </si>
  <si>
    <t xml:space="preserve">how much can we use the 2019 interview dates to (attempt to) know 2020 interview dates? </t>
  </si>
  <si>
    <t>&lt; In prior years, it was pretty helpful, but "in these unprecedented times" it's an open question. &lt; if i hear or read the word unprecedented one more time... &lt; what? You might have an unprecedented reaction? ;) &lt; I know some programs are adding interview dates to account for the virtual interview setup allowing applicants to attend more interviews- so may be additional dates beyond the 2019 ones, assuming they use the same ones.</t>
  </si>
  <si>
    <t>https://aamc-orange.global.ssl.fastly.net/production/media/filer_public/5f/6b/5f6bacb6-4e2c-4eb7-9eef-de3d3172e009/aamc-eras-residency-applicant-checklist_1.pdf?utm_source=sfmc&amp;utm_medium=Email&amp;utm_campaign=ERAS&amp;utm_content=September%201%20opening</t>
  </si>
  <si>
    <t>&lt;Nice checklist for anyone like me worrying we somehow missed something</t>
  </si>
  <si>
    <t xml:space="preserve">I somehow didn't pre-verify my transcript and so when I submitted tonight, it just now began the verification process. I feel like a complete idiot...is this going to be a problem/reflect negatively on me? Like if they go to download my stuff tomorrow, will they mark me for not having my transcript approved? Fuck I'm even more nervous now &lt; Doesn't your school make you verify it before uploading? &gt; What do you mean? Sorry I wasnt clear...the USMLE transcript </t>
  </si>
  <si>
    <t xml:space="preserve">This verification process only begins once you pay/apply, you should be fine! Yesterday it took &lt;2 hours for mine to get uploaded&gt; Yeah OP here...its already been verified...sorry for all the commotion. I didnt match last year and am re-applying/applying in the middle my prelim year, which has been chaotic. Between the 3 hours of sleep I'm running on, celebratory beer I drank after finishing two separate personal statements, and having to be up for pre-rounds in a few hours, my brain is DEEP fried. I wish everyone the best of luck...going through this once was painful enough, but a second time now is just torture &lt;Damn, best of luck dude &lt; best of luck! </t>
  </si>
  <si>
    <t>How do you think interviews outside of our 5 signals are going to go? - nervous that those will be very limited from stronger programs &lt; I am doubtful that I will receive interviews from all 5 of my signals. Maybe 3 +1 &lt; Sam did the math, based on number of signals and number of interview spots, most programs will have &gt;50% of their interview spots going to non-signal applicants. Signal is also just another piece of info and doesn't automatically guarantee you an interview, especially if you're a less than stellar applicant. So don't sweat it.&lt;One of the PD's I spoke to mentioned that his program will be using the signal as 1 more factor, and signals will defiitely not automatically result in an interview. If they don't like your app, you're out. &lt; +1 I've heard similarly from a PD</t>
  </si>
  <si>
    <t>I'm still trying to figure out how to answer "why didn't you send us a signal?"&lt; let me know what you come up with lol&lt; that should be one of those illegal questions lol &lt; most interviewers should be blinded to the signal right? Just the screeners knew &lt; even if you don't get asked, you should be prepared for it &lt; "why are you asking me an illegal question bro" &lt; I'd go with "signals are a game theory tool to help me convey interest to programs that might otherwise not know I'm interested. YOU already know I'm interested in your great program, I didn't need to waste a signal on you ;) &lt;+100 nice answer! and props for sharing.</t>
  </si>
  <si>
    <t>hahah lots of discussion about signals and interviews below but its all conjecture at this point... personally feel that interviews outside of signaled programs will be harder to come by particularly at top/mid-tier programs that may get a lot of signals.  &lt; I think top programs know you are genuinely interested in them regardless of signaling because they're top programs. So they'll still just take whoever they think are the best applicants regardless. 230 with signal isnt getting an interview over 270 no signal. And if the signal is actually a tiebreaker between you and an otherwise identical applicant, then you were borderline to receive an interview there to begin with.</t>
  </si>
  <si>
    <r>
      <rPr>
        <rFont val="Arial"/>
        <color rgb="FF000000"/>
      </rPr>
      <t xml:space="preserve">Interesting review paper on the match published today on all the things oto has tried to do/considering for the problem of too many applications. This will certainly be an interesting year </t>
    </r>
    <r>
      <rPr>
        <rFont val="Arial"/>
        <color rgb="FF1155CC"/>
        <u/>
      </rPr>
      <t>https://journals.sagepub.com/doi/full/10.1177/0194599820961989</t>
    </r>
    <r>
      <rPr>
        <rFont val="Arial"/>
        <color rgb="FF000000"/>
      </rPr>
      <t xml:space="preserve"> </t>
    </r>
  </si>
  <si>
    <t>Can someone summarize lol &lt; There's actually a supplementary table that summarizes everything if you want to look &lt; how about a summary for those of us too lazy to dig up their AAOHNS ID and password. &lt; I mean it's already a review paper of every change in the app cycle to date + those considered. I don't know how to summarize that even more honestly lol</t>
  </si>
  <si>
    <t>can we get a discord +2&lt; how about an AIM chat room?&lt; I'm down lol &lt;same lets do this &lt; discord it up &lt;OP, idk how to make one, but down to join if one of you knows how to make it</t>
  </si>
  <si>
    <t>after going on the ophtho discord, i much prefer this format, easier to follow the conversation</t>
  </si>
  <si>
    <t>should I block otomatch or immerse myself in the neuroticism for the next 4+ months?&lt;+2</t>
  </si>
  <si>
    <t>don't leave us...&lt;Yeah, don't. I wanna make it fun with memes and what not</t>
  </si>
  <si>
    <t>Are there any programs that require anything weird or different for their application?  I just feel like I'm forgetting something.</t>
  </si>
  <si>
    <t>&lt; i havent seen anything</t>
  </si>
  <si>
    <t>good luck everyone! i met a lot of you on the virtual trail this year and can say that i'd be happy to be co-residents with most of you! &lt; "most" lol</t>
  </si>
  <si>
    <t>That feeling when you submit a manuscript the night before ERAS gets released. Just in time but wow this afternoon was stressful.</t>
  </si>
  <si>
    <t>&lt; i think laryngoscope probably got over 100 submissions from us today lol</t>
  </si>
  <si>
    <t>Let the games begin... &lt; ominous &gt;Love that. Trying to make this Otomatch forum a little more fun! &lt;- appreciated. More memes pls</t>
  </si>
  <si>
    <t xml:space="preserve">PDs be like </t>
  </si>
  <si>
    <t>&lt; a great reminder to treat myself to a shrek rewatch</t>
  </si>
  <si>
    <t>Does the 2021 AAFPRS Spring Meeting abstract have a required window for manuscript submission? Like could I submit a manuscript with that data next month? Even to their journal. I don't wanna delay publication just for an abstract &lt; also wondering about this</t>
  </si>
  <si>
    <t>One of my letter writers still hasnt uploaded yet and it should be a really good one. Would it be better to submit 3 and add it after applications are submitted (later this week) OR assign a lower quality letter from a PP ENT and have all four submitted today?&gt; Some times, program coordinators will download all applications and letters on the first day, and won't redownload it later in the season &lt; h*ck &lt; also it's fine to have just 3 letters. If you think that 4th letter from the PP ENT won't help all that much, just submit the other 3 and wait for your great 4th letter.</t>
  </si>
  <si>
    <t>Why do you think you didn't match? Any one thing you worked on more than others? &lt; I think part luck and part 'soft' factors mostly. Had an ultraqualified coapplicant who was probably more interesting to programs, I'm on the more introverted side which I think is a negative selection factor though never had trouble interviewing in the past. I had some weaknesses in my app (no first author papers) but nothing I can glaringly point to as the reason I didn't match; good grades, did well on all my aways and was invited back everywhere I did a rotaiton. I focused on buffing up my research so I have a few first author manuscripts, building my relationship with my home program so hopefully my letters are stronger this year, made my personal statement more interesting as it was ultrageneric last year. &gt; thanks for sharing&lt; dang i have a lot of co-applicants from my school this year who are beasts, i'm wondering how this will affect me&lt; It can negatively effect you since most porgrams will only interview a few from the same school.</t>
  </si>
  <si>
    <t>anyone else with subpar step scores and no ent research now being like eck shoulda dual applied?? +2 &gt; Same, super nervous how the next weeks will unfold with interviews &lt; Start working on your research right now. In a worst case scenario if you don't match you will be ahead of the game. In a best case scenario you can update programs throughout the cycle! &lt; No offense but if you have subpar step and no ent research you definitely should have dual applied. Or gotten research. Stats aren't great for that combination.&lt; Definitely steel your heart for not matching. It's a possibility even for those with superb stats. Keep doing research as an MS4!!! &lt; It's not too late to dual apply if you prefer that to scrambling as backup</t>
  </si>
  <si>
    <t>yeah pretty sure im not going to match &lt;what kind of research would make due for subpar stats? jw &lt; what does subpar stats mean lol...i feel like everyone applying are beasts&lt;I'm a beast myself and everyone applying is more of a beast  &lt; NRMP stats are public every year. The average applicant has mid to high 240s Step 1, good grades, and 8-10 research "experiences." It's not to say you can't match if sub-average for one of those (especially if coasting off a superb step 1, you will prob be fine without research), but if sub-average in more than one category I would seriously consider dual applying or having a backup plan.&lt;  the average number of research experiences based on NRMP is 6.. &lt; I think research experiences is not a good number to go off of. Some people have 1-2 experiences because they group their projects by PI, so each one could be like 5 projects, and someone else might write a different one for every project they did &lt; "Experience" is a a vague term encompassing working in a lab, with a PI, posters, presentations, pubs, etc. But the point is it is *some* research. If you have &lt;6 research "experiences", you are sub-average in that category.</t>
  </si>
  <si>
    <t xml:space="preserve">250s AOA w/ decent ENT research and did not match. Whether you have good stats or bad stats you should prepare yourself to not match. There are 500 really competitive people playing musical chairs for 350 seats and somebody has to lose, so be prepared. There are people who had 'worse' applications that matched and people with better applications who are in my shoes; there is a not inconsiderable element of luck in this process. If there is a specialty you are interested in and things dont seem to be going your way, approach a program director at your instituion and ask if you could submit a late applicaiton. Start grinding research now, schedule Sub-Is for after interview season to get letter in case you decide to SOAP, consider applying to one of the ENT research fellowships early if things are looking bleak. &lt; Yup, that's what Im doing. By late November, we will have a better gauge of our situation. &lt; December. Things may look bleak early on, but you'd be surprised how many interviews trickle down &lt; At least we have some idea of the application number. In the past, that has been difficult to discern. We know it's going to be a competitive year akin to '14, '19', and '20. Consider your back-up plans. The options are usually dual-apply, SOAP, or research. The option to dual apply is passing. Consider it. </t>
  </si>
  <si>
    <t>where are you guys getting Interview dates that are not on the program websites? Looking at Mayo, MUSC &lt; maybe the program leadership put it in?</t>
  </si>
  <si>
    <t>If I'm submitting while still missing LORs, when do these letters need to be in by? &lt; you can add at anytime, but if not in by tomorrow when programs can download the apps, they may never see that LoR &lt;they need to be in as soon as possible</t>
  </si>
  <si>
    <t>Programs, please fill out the interview days tab if you have the information already! +1</t>
  </si>
  <si>
    <t>Props to U Kansas for putting in the day they send interview invites!&lt; +4</t>
  </si>
  <si>
    <t>anyone else get an interview invite from a program not talked about yet and not your home institution but afraid to say so because you don't want to be identified? &lt; got an invite from LSU today+3 &lt; shreveport or NO? &lt; New Orleans &lt; Can you put on the IV page? &lt; added &lt; thanks &lt; home program? no &lt; Signaled? no + 1 &lt; wayne state hmu 30 min ago</t>
  </si>
  <si>
    <t>&lt; thanks fam. I just about had a heart attack.</t>
  </si>
  <si>
    <t>I vaguely recall that interviews invites will be Nov 9-30. Was there an official statement on this, or is this just conjecture? Did ya'll know IM is sending invites starting next week? &lt; Last year they started sending invites as soon as mid oct (eras submitted Sep 15). I'd say only about 50% actually fell in the recommended Nov 9-30 range. Probably more December than October.</t>
  </si>
  <si>
    <t xml:space="preserve">Anyone know if PDs will stick to the interview invite schedule put out by OPDO, or will they just send them out all random???? &lt; looking at last years thread, first IIs went out about 4-5 weeks after ERAS submissions. Not sure if we should expect the same timing this year... &lt;I think programs are going to try to stick to 11/9-11/30 since the timeline is compressed this year with the later ERAS date. This may be the year programs listen to OPDO more since they are pretty plugged in with preference signalling. </t>
  </si>
  <si>
    <t>Urology is all doing invites on November 6th. that seems nice</t>
  </si>
  <si>
    <t>no it's fine. I think med schools typically upload them tomorrow right at the deadline. They'll be visible to programs without a problem...probably lol</t>
  </si>
  <si>
    <t>&lt; yeah my med school hasn't uploaded mine yet either</t>
  </si>
  <si>
    <t>Is anyone else losing their bullet point/dash format when they go to certify and submit, but it still looks normal when you hit view/print myeras appliction?</t>
  </si>
  <si>
    <t>Yeah, mine looks really weird when I went to certify and submit. Can anyone confirm that it looks like view/print after submitting? &lt;multiple sources on SDN have confirmed that PDs use the View/Print App to view the applications and that the way you see it before submitting is not representative. &gt; Yep! I called ERAS as well and they confirmed that programs will have the View/PrintApp view. The certification view is to help you make sure your app is filled out completely but not with formatting &gt; Bless your all's souls.  I appreciate it!</t>
  </si>
  <si>
    <t>&lt;how do you add bullet points in eras? &lt; i think they mean if you make a list with an enter and dash on each line (the line break does not show up on the certification view)</t>
  </si>
  <si>
    <t>havin so much trouble pullin the trigger on submitting these apps... anybody else?? +1</t>
  </si>
  <si>
    <t>Yup... &lt;already submitted and still troubled, gonna be a long winter. +2 &lt; I feel you man. But things will work themselves out. &lt; for 70% of us lmao&lt; lmfao</t>
  </si>
  <si>
    <t>What's an easy way to check if our apps to a school are complete?</t>
  </si>
  <si>
    <t>The checklist &lt; how do we know if the USMLE transcripts are uploaded? &lt;should say on the dashboard</t>
  </si>
  <si>
    <t>I helped with a case report that has been rejected by peer reviewed journals. It looks like it's going to be included in a departmental newsletter. Is this worth putting in the pubs section and how would I go about classifying it?</t>
  </si>
  <si>
    <t>No, I do not think so. &lt;+1, case reports aren't that impressive to begin with &lt; case reports are hard to publish lol, unless you dish out that $$$ &lt;Yeah typically its because they are not saying *that* much, so you are paying $$$ for not a huge impact paper.</t>
  </si>
  <si>
    <t>I authorized my USMLE transcript on Saturday and submitted application yesterday but it still hasn't been Uploaded. Anyone else been waiting this long?</t>
  </si>
  <si>
    <t>&lt; Did you just certify and submit, because I think you have to actually pay and apply to programs before your USMLE transcript will get released</t>
  </si>
  <si>
    <t>Sorry if this has already been asked/answered, but regarding conference information for posters/presentations that have been accepted and/or presented to Academy, which is virtual obviously, how are people citing it as far as the geographic information ERAS is asking for? Are people still putting LA October 2020 down? &lt; I put "Unknown USA"</t>
  </si>
  <si>
    <t>I am putting original city and putting in parenthesis (virtual) or something havent decided &lt;another related questions- is okay to put submitted poster presentations on the app and clearly identifiy that it's been submitted? &lt; i wouldn't put a poster presentation on there unless it's already been accepted for the same reasons that were talked about below; if anything i might include a line under research experience that says you submitted a poster presentation</t>
  </si>
  <si>
    <t>When you receive "major revisions" to a submitted manuscript, but the response doesn't formally say "accepted with major revisions," would this count as "provisionally accepted" or "submitted" for ERAS sake? &lt;submitted, they can reject it even after major revisions if they don't like the changes you made &lt; noted, thank you &lt; So does provisionally accepted even exist? I've never seen wording as "accepted with revisions." &lt; Yeah it definitely exists. I've had a couple articles that were written as provisionally accepted. In my case, it was usually the editor asking for us to put in a qualifier sentence or two about a very specific point in our manuscript +1 &gt; Or like to change our title</t>
  </si>
  <si>
    <r>
      <rPr>
        <rFont val="Calibri"/>
        <color rgb="FF000000"/>
      </rPr>
      <t xml:space="preserve">&lt; agree that major revision and minor revision does not equal "provisionally accepted." in fact some programs may even ask you to provide proof of provisional acceptance so don't use this term too generously &lt; what if the response </t>
    </r>
    <r>
      <rPr>
        <rFont val="Calibri"/>
        <i/>
        <color rgb="FF000000"/>
      </rPr>
      <t xml:space="preserve">does </t>
    </r>
    <r>
      <rPr>
        <rFont val="Calibri"/>
        <color rgb="FF000000"/>
      </rPr>
      <t>say "accepted with major revisions?" is that provisional acceptance?&lt; yeah if it says the word accepted i would count it &lt; also make sure the revision letter doesnt say like 'submission w revision does not guarantee acceptance' &lt; No major revisions are almost nevre guaranteed acceptance so I would not list it as such</t>
    </r>
  </si>
  <si>
    <r>
      <rPr>
        <rFont val="Arial"/>
        <color rgb="FF000000"/>
      </rPr>
      <t xml:space="preserve">When you edit a personal statement after assigning it, does it automatically update for all the schools? &lt; seems like it automatically updates, but if it is past oct 21 and the program has already downloaded your original PS, there's no guarantee that they will go back and download the new one (source: </t>
    </r>
    <r>
      <rPr>
        <rFont val="Arial"/>
        <color rgb="FF1155CC"/>
        <u/>
      </rPr>
      <t>https://forums.studentdoctor.net/threads/submitted-personal-statement-but-can-still-edit.1279872/</t>
    </r>
    <r>
      <rPr>
        <rFont val="Arial"/>
        <color rgb="FF000000"/>
      </rPr>
      <t xml:space="preserve"> )</t>
    </r>
  </si>
  <si>
    <t>So what do those of us without a home ENT program put in the Trio COSM abstract submission for "Name of Program/Chairman"? &lt; TBH i dont think this matters much unless you're filling out the reimbursement award form, which needs to be signed by your dept chair, but since its virtual the arent giving awards so I wouldn't think too much into it</t>
  </si>
  <si>
    <t>Pick someone who can sign it for you. Is there a division of oto under the department of surgery? Ask the surgery chair. Do you have an ENT department but no formal residency program? There might still be a chair for that &lt; no ENT dept/division, just a handful of community ENT's in our town. Probably just gonna do our PI, he's technically affiliated with the school on paper. Thanks everyone!</t>
  </si>
  <si>
    <t>Are y'all putting the DOI link to your publications after the title, or nah?  I know certain "types" of publications you enter in ERAS ask for it, but others don't. &gt; i dont since I figure they can find it with the PMID if needed. I only added a link to one of publications I had listed under Other Articles &gt; What about oral presentations where you submitted an abstract to a meeting? Is it worth adding in the DOI to the abstract?</t>
  </si>
  <si>
    <t xml:space="preserve">Yes of course, they are done at many private hospitals. I mean you literally need a surgical ICU and that's about it. </t>
  </si>
  <si>
    <t>Do you generally need to be in academics to do free flaps? &lt;generally, yes</t>
  </si>
  <si>
    <t>no, there are non academic places that have the set up for that. &lt; rotated at a private practice, non-academic center that did almost one free flap per week&lt; just curious, where was this? I've heard of it but never seen it in reality. It seems like you would need a pretty dedicated team without residents, other faculty subspecialists, etc. &lt; there's no surgical residents at this hospital but had the support of other fellowship trained docs, for example facial plastics would harvest flap while head and neck did ablative portion, sometimes also had plastic surgery step in to help &lt; it's not that complicated you just need 2 head and neck attendings one resects while the other harvests and you can be done by 2 pm. No flap checks except by nursing. You need the ancillary stuff - SLP, dental, etc, but that's doable</t>
  </si>
  <si>
    <t>If the hospital supports it, they could hire PAs to help with inpatient floor work realted to free flaps.  Hospitals get paid tons for free flap patients. There are Plastics guys that do flaps all over without residents.</t>
  </si>
  <si>
    <t>How do we know what programs their are with objective bad/worse training than others? It's difficult to differentiate these programs +1</t>
  </si>
  <si>
    <t>&lt; you talk to resident alumni about their impressions and training there</t>
  </si>
  <si>
    <t>what are the things to know about Cedars-Sinai - anyone willing to drop any knowledge/thoughts about their program?</t>
  </si>
  <si>
    <t>&lt; idk if you're going to get anything here. they're a couple months into their first residency class. you'd be better off emailing the PDs / coordinator and seeing if you can talk to the two interns that just started there</t>
  </si>
  <si>
    <t xml:space="preserve">is it generally true that smaller programs (1-2 residents) have worse call schedules? seems to make sense to me... but wondering if i should not make this assumption. &lt; in general yes, but smaller programs may cover less hospitals which makes the call relatively similar. Also im sure some programs have mid-levels that help cover the call. So I wouldnt necessarily assume. </t>
  </si>
  <si>
    <t xml:space="preserve">In general yes, for one person programs expect Q4 home call from PGY2-5 with only attending back up. Your call burden increases when someone is on vacation as well. </t>
  </si>
  <si>
    <r>
      <rPr>
        <b/>
      </rPr>
      <t xml:space="preserve">Reminder: U of Minnesota Webinar from the residents today! 2-3pm CST (3pm EST); Register at </t>
    </r>
    <r>
      <rPr>
        <color rgb="FF1155CC"/>
        <u/>
      </rPr>
      <t>https://z.umn.edu/oto</t>
    </r>
    <r>
      <rPr/>
      <t xml:space="preserve"> We're looking forward to meeting you all! :) </t>
    </r>
  </si>
  <si>
    <t>dang, missed the signup...</t>
  </si>
  <si>
    <t>My 4th year elective grades are not in yet, will this be a big deal? They will be just be pass or fail since there were no exam component. Should I go ahead and submit my application or do I need to bother my preceptors? &lt;&lt; don't think this matters, especially since it's p/f, also check with your school. My school said they send updated transcripts later on that will include those grades &lt; Yeah you can't control the grades seen anyway, so just don't worry about it.</t>
  </si>
  <si>
    <t>What are the general thoughts on brand new programs with only one or 2 classes of residents so far? +1</t>
  </si>
  <si>
    <t>You will miss out on having senior resident teachers and leadership.. sometimes your best teachers are your senior residents so you have to really depend a lot more on attendings for stuff.  Its a disadvantage, but the silver lining is that you can really impact the culture of a program</t>
  </si>
  <si>
    <t>Any residents from Sinai/NYEE lurking on here? Was on my home sub I during both virtual subI sessions and have some questions about the program so if there is anyone I could reach out to that would be great! &lt;&lt; same would love to chat with you all!</t>
  </si>
  <si>
    <t xml:space="preserve"> Got an email from my letter writer saying that she uploaded it this morning, but still no confirmation on ERAS. Anyone have any issues with delays in upload? Wondering if I need to ask her to reupload it &lt; I've heard it can take 1-2 days after they upload it </t>
  </si>
  <si>
    <t>mine have been instant...&lt;&lt; x3</t>
  </si>
  <si>
    <t>If we are very interested in a program that also has a separate research track, should we apply to both even if we really do not want to do a research track (i.e. are you expected to apply to both to be considered seriously) &lt; No. Research track is specific for research interest. It is totally normal to not want to do one, and programs prefer having serious candidates apply only. Otherwise your "best" case scenario is accidentally matching a research track you don't want</t>
  </si>
  <si>
    <t>I signalled the T32 tracks but Im still applying both. &lt;+1</t>
  </si>
  <si>
    <t xml:space="preserve">Good lord just submitted and wow, what a rush. Terrifying. &lt; congrats!! </t>
  </si>
  <si>
    <t>I know this was asked below, but what is final consensus on abstracts submitted but not yet accepted? Should we mark Oral Presentation and then put Submitted to xyz conference in the conference name field?</t>
  </si>
  <si>
    <t>I think it's misleading if it's under either oral or poster presentation. What I did is I listed it under my research experience. E.g. "This project focused on ___. Resulted in abstract submitted to YYY, and 300th author manuscript submitted to ZZZ." &lt; Pending conference abstracts should be listed under research experience. &lt;not sure i understand why this cant be listed under the Journal articles/abstracts (other than published) section, but agree to disagree&lt;I think in the end it won't matter. Do what makes you most comfortable, as long as it is made abundantly clear that this is under review still. No one will think you're trying to trick them. &lt; The answer to why it shouldn't go in the abstract (other than published) is because its not an abstract even until accepted to the conference, just words on a page until accepted as an abstract &gt; lol what? then is a submitted manuscript just words on a paper as well? &lt; Submitted manuscripts indicate that you saw a project through to a foreseen conclusion (even if it's rejected). Abstracts can be submitted to conferences before the project concludes, or before the project is near conclusion. They're really vague and don't say much about you as an applicant until they're accepted. Furthermore the short length of an abstract makes it so you can really rush the job. What shines from an abstract being accepted is that you're going to present findings, either orally or as a poster, which is a valuable skill in academic medicine. &lt;&lt; I think this is overthought. If it's that big of a deal to them, they can ask in the interview about it and you can simply tell them about your results and your completed project and state you chose to submit to TRIO, so now have to wait to submit a manuscript &lt;&lt; From my understanding it is that listing an abstract that is merely submited under what should really be mostly manuscripts will appear like filler, since, as someone above said, submitting an abstract to a conference can really take a mere 10 minutes (not downplaying good abstracts, but realistically someone could put together so many and submit them all right before ERAS). If your pubs section is already filled I would stray away from doing this&lt;&lt; To each their own. For anyone wondering, my mentor (a PD) told me it is okay to indicate it as "other than published" given it is a completed project you can talk about in depth in your interview</t>
  </si>
  <si>
    <t>Anyone else applying to General Surgery prelim programs? &lt;+1</t>
  </si>
  <si>
    <t xml:space="preserve">I'd rather do a research year making $0 &lt; agreed. not all of us have that luxury, but dear god, i don't want to do gen surg. &lt; How would a research year help, with only 2 months before reapplications? &lt; As a reapplicant its more like 6 months actually (assuming you get started day 1 which isnt super realistic, the common fellowships start at the end of may and it took a couple weeks to get out of the not-matching funk). I went the delay graduation route which let me keep up my ENT research while preparing an application in a second specialty at my lesiure. It does suck financially in that I am sacrificing a year of earning but I would recommend it if you have no dependents. Respect to those who do the surg prelim route. </t>
  </si>
  <si>
    <t>i feel like i am a decently strong applciant and having trouble getting over 50 programs i would actually take my family...this sucks &lt; You can always apply to more you dont want and hope the law of averages gives you interviews at the ones you actually prefer ha</t>
  </si>
  <si>
    <t>Then don't! &lt; pretty much everyone says you have to apply to 60-70 programs, i get where OP is coming from&lt; Weight the risk of not matching versus the risk of being somewhere non-ideal for you family. The process can be challenging for even the best applicants and some peoples applications just dont seem to land through no fault of their own. &lt; ? plenty of people say 40-60 is enough</t>
  </si>
  <si>
    <t xml:space="preserve">As someone who went into ENT residency with a family already, i would encourage you to keep an open mind.  I matched at a place my wife was terrified of and she ended up loving it.  My kids have fond memories of days at the beach and hurricaine adventures.  I excluded NYC programs bc of cost, but looking back we could have adapted. Your family may be more resilient than you give them credit for. ---sam  </t>
  </si>
  <si>
    <t>If I submitted a case report to a national conference, should i put it under peer review abstracts (other than published) and note that it is pending acceptance? &lt; It's not pending acceptance, its submitted bro &lt;&lt; okay so just put submitted?? is it still okay to put something "submitted" to a conference under peer review abstracts (other than published)?&lt; that's what I'm doing &lt; what do you do about the date? I.e. Trio is jan 2021 and it says you can't list that date.</t>
  </si>
  <si>
    <t>Elected means we can indicate AOA on ERAS right? Although not technically inducted yet? &lt; im indicating aoa, was recently elected</t>
  </si>
  <si>
    <t>If you were awarded AOA status of your class, regardless of technicality of whether you were formally inducted, I think you should put it. &lt; Agree, this was the advice of our AOA faculty representative.</t>
  </si>
  <si>
    <t>If I just submitted a case series to a journal. I can put it under ERAS as a Peer review (other than published) with the subsection as submitted correct? &lt; yea</t>
  </si>
  <si>
    <t>still waiting on an LOR ,can i submit? &lt; yup! &lt;love ya boo thankas</t>
  </si>
  <si>
    <t xml:space="preserve">Can you put Drake in hobbies and interests? &lt; why not? i feel like it's always the kind of random ones that spark good conversations, especially if you like to talk about drake and so does your interviewer :) </t>
  </si>
  <si>
    <t>The way ERAS arranges posters/publications makes no sense...how do you make it chronological order? &lt; you can't change it but I think they do the ones you are first author on first and then others, sub-organized chronologically</t>
  </si>
  <si>
    <t xml:space="preserve">looks like they do mine alphabetically when i click "View/Print my ERAS Application" since my last name is in the middle of the alphabet, my first author stuff is in the middle...bummer </t>
  </si>
  <si>
    <t xml:space="preserve">The amount of space ERAS leaves at the bottom of the personal statement pages is infuriating. Just let my last two lines go there please! </t>
  </si>
  <si>
    <t>Are there ANY programs that require Step 2 for interviews? I haven't found any but just want to make sure</t>
  </si>
  <si>
    <t>Wake forest might prefer it, but does not require it. Some places mention it's nice to have before interviewing. Agian- not absolutlely required</t>
  </si>
  <si>
    <t>To confirm, If I certify and submit my app (my MSPE has not been uploaded yet) will the USMLE Transcript get uploaded or is it only uploaded after we apply to the programs? And after we certify and submit do we have to wait for the USMLE transcupt to be uploaded to apply to all the programs? &gt; not 100% sure but I think you need to "assign" your USMLE scores to the program and apply. Scores should be sent within an hour of appling. I think you can apply to programs before the MSPE is uploaded</t>
  </si>
  <si>
    <t xml:space="preserve">Are people putting their last name in all caps under the pubs section?&lt; or a star* I've heard some people mention too but i'm scared &lt; I think PDs will be able to find your name without a problem without special formatting.&lt;no i am not doing any special formating &lt; </t>
  </si>
  <si>
    <t>Do we put abstracts that are submitted but not accepted under Peer reviewed journal/abstracts (other than submitted) and put the conference name under publication? Or under abstracts? Or don't put it on?&lt; thats what I personally did. I don't see why it should be viewed any differently in a paper that is submitted but is not accepted yet</t>
  </si>
  <si>
    <t>Are people really applying to 70+ programs? I'm trying to make my list but objectively I would only really consider living in around 40 of these locations. &gt; Don't apply anywhere you wouldn't rank, be it for location or whatever. some people will apply to more because they would rather bite the bullet living somewhere they don't want to than risk not getting enough interviews and going unmatched. &lt; I'm applying to ~115. I just need a job. &lt; my mentors said to apply to 40 but i'll probably do 50 just to be safe&lt;are there even 115 programs? &lt; if you count all the DO programs yes &lt; I'm currently at 90 and planning to decrease the number. I'm finding that I'm just cutting programs arbitrarily... &lt; Dont you all wish they would cap our apps at 40-50. I know i sure do! &lt; I think OPDO wanted to do this but ERAS said no &lt; AAMC would lose a ton of money if they allowed a cap. &lt; perhaps petitioning would be helpful? Clearly both students and programs want a cap. &lt; probably for most, matching a place where you don't wanna be &gt;&gt; not matching which continues to drive up # of programs applied to&lt; I've heard it's illegal with the Match to put a limit for anti-trust reasons or something like that  &lt;confided in residents at my school and they told me 40-50 is enough</t>
  </si>
  <si>
    <r>
      <rPr>
        <color rgb="FF000000"/>
      </rPr>
      <t xml:space="preserve">&lt; i am applying to 60&lt; Also don't listen to your mentors when the say apply to 40. They're trying to help themselves (ie other faculty) not you. Apply to as many as you can see yourself being acceptable &gt; applying anything less than 70 is risky unless you're 250+, honors in surgery, and coming from top tier medical school. Applying to a 40 may have been okay back in the day, but ENT is really competitive nowadays.  &lt; not true, i know plenty of people who did just fine last year applying to 40-50&lt; reliastically, it doesn't make sense to apply to more than this. The only way to apply to 80-90 programs is to be applying to a ton of places way outside of your region. Not all, but most, of those programs likely will not interview you anyway (especially this year if you apply accross the country and didnt signal them and have no indication of interest out there). There's a reason NRMP data shows deminishing returns after about 40 applications. Id venture to say your # of interviews likely doesn't change much between 50-80 apps, given that your 40-50 apps are chosen wisely. &lt; where is this data on applications? &lt; thought the data was diminishing returns after 62? or maybe 42? &lt; I can't find the graphic anymore, but i recall diminishing returns was lower at around 30-40, but returns were still being seen. In other words, the increase in matching chances still increased at apps &gt;40, but you get less bang for your buck. &lt; here is the link to the graphic you were mentioning it (just fill in the applicant type and specialty). they break it down by step score: for &gt;252, it's 28 apps; for 241-251, it's 45; for &lt;241, it's 48 </t>
    </r>
    <r>
      <rPr>
        <color rgb="FF000000"/>
        <u/>
      </rPr>
      <t>https://students-residents.aamc.org/applying-residency/filteredresult/apply-smart-data-consider-when-applying-residency/</t>
    </r>
    <r>
      <rPr>
        <color rgb="FF000000"/>
      </rPr>
      <t xml:space="preserve"> &gt;&gt; Right, but if you look at that graph, up at 50-60, the graph is essentially plateuing. If you arent matching with 60, well thought out apps, you surely arent matching just by applying to 100. I think that's the point. If you apply to 70-90 programs and match, you probably would have matched at less than that &lt; The only problem is that this data only accounts for step 1 scores vs # apps submitted. Our application profiles are much more complicated, and it's difficult to say if an applicant with a step 1 score of 252 would fit in the 80% who will match at 28 apps, or if the additional 10% boost is needed with 60 apps. We can't predict the future, so applying to 60+ programs is safer. &lt; How about 100+? Another 3-4% boost from 60? &lt; Now that cost outweighs benefits for me. an extra 40 programs is $1200. Another 3-4% boost (from 90 to 93/94%) is not worth $1200. Going from 80% to 90%, however, for $900 is worthwhile imo. +1</t>
    </r>
  </si>
  <si>
    <t>My theory is that all these posts telling people to apply to 40 programs is probably from the same person trying to discourage everyone to apply to less programs so they can increase their chance of matchng. My advice to everyone is to apply to as many programs as they can. The data when I was applying showed that you need 10-15 interviews to have a comfortable chance of matching. Applying to 40 programs makes it impossible to get those interview numbers. Applying to 20-30 extra programs may be a little bit more expensive, but will give you a peace of mind and is a drop in the bucket compared to medschool debt &lt; I would be very curious to see statistics if people calculated how many interviews they got from their initial list of programs they were actually interested in, vs. how many they got from adding the 20-30 on. My guess is that those 20-30 would yield very few since people are likely adding programs out of their geographic range, stats, etc. This mentality of adding more and more programs is kind of a self-fulfilling prophecy, because people apply to 90 and then match and are happy they matched, so don't care that they wasted money and time on adding those extra apps, and then encourage other people to do the same  &lt; from anecdotal and personal experience, I wouldn't write off any programs as useless to apply to just because of low likelihood of interview due to geography. Geographic bias exists but isn't universal. I got interviews at programs with no geographic connection, didn't get interviews at some local programs. The whole thing is a crapshoot, and the point of applying to many programs is to account for that and lets the law of averages do its thing to get you enough interviews to match. &lt; i don't think people understand what the "law of averages" is or apply it well here. this is not a random process, and adding random schools that you are not actually interested in does not necessarily mean you will get more interviews. while it is always possible that adding 20 programs to your list that you aren't really interested in could yield you a couple more interviews, i would guess that this is much lower yield than the bulk of your original list that you actually thought through and have a real interest in. if someone is truly interested in a program, has similar research interests, feels connected to the culture of the residency, etc., the residency is far more likely to also be interested in them. if a candidate randomly submits an application to a place without a clear tie, connection, research interest, whatever, the program will probably be much less interested. when you talk about "law of averages," that assumes a random process, which this certainly is not. by all means people should do what they want to do, but also be aware that the law of averages as it is often talked about here is a logical fallacy. &lt; I agree that the law of averages doesn't apply in this scenario, but I disagree with the previous commenter. You assume that you will get more interviews at programs in your initial list of schools, but that is highly unpredictable. Just because an applicant has tons of skull base research doesn't mean they will get interviews successfully and exclusively at schools with strong skull base work. Just because a student has lots of research doesn't mean a school without a research focus won't grant them an interview. Just because a student doesn't have a connection at U of X doesnt mean they won't get an interview there. Ultimately it's up to programs to GRANT interviews before applicants can even consider that school a possibility for matching. Basically, the point is to cast a wide net to see which schools even interview you, and then you can decide which of those you vibe with. Applying to more programs can only help you match, even if it's at the cost of $$$. +1 &lt; Exactly. It's not exactly rocket science to realize applying to more programs = potential for more interviews. Diminishing returns are still quite valuable when the "return" is you matching for residency. And the above about applying to "random" places versus ones with true interest is silly- programs have no way of evaluating where you are "truly" interested in vs. randomly applying. Geography is just a loose marker that by no means guarantees interviews. As I said, I interviewed many places without geographic connection and didn't at plenty of local ones too. Point is you apply to a number of programs that makes you comfortable about matching- not some highly selective list of programs that you may think you are perfectly suited for on paper, but in reality may not even grant you an interview.</t>
  </si>
  <si>
    <t>how do we apply to the michigan 6-year track? &lt; check the box on ERAS? &lt; okay thanks! wasn't sure if there was some other application we had to fill out &lt; there is, they call it ARTOP &lt; but this done before the interview? &lt; I emailed the ARTOP director yesterday, will let you know if I hear back re: anything to submit right now &lt; no extra application materials needed for the research track per residency coordinator!</t>
  </si>
  <si>
    <t>Would you put an IRB project youre starting now in research experiences?</t>
  </si>
  <si>
    <t xml:space="preserve">I think it depends on if you're willing to talk about it at interviews. I personally have a project for which I will likely not make a significant contribution by interviews. I'm not including it in eras &gt; agree, if you can talk about it and it will hopefully advance by interviews it could be nice&lt; Id say only if you're SUPER confident youll make strides on it before interviews. Always a risk, you never know how a research project will go. </t>
  </si>
  <si>
    <t>How long does it take for USMLE transcript to go from authorized to uploaded on ERAS?</t>
  </si>
  <si>
    <t>sounds like for people submitting in the past few days it's taken a few hours &lt; Dumb question, but the progression is from "authorized" to "uploaded" and that's when its good to go? Mine has been on authorized for 2 days. Or does it only get authorized after you certify and submit? &lt; only when you certify and submit and pay the $80 fee</t>
  </si>
  <si>
    <t>Johns Hopkins' website says to upload CV "with your application" in ERAS. Should this be a separate document or does the CV created by ERAS count?</t>
  </si>
  <si>
    <t>Seprate document &lt; um... how &lt; it's just the CV on ERAS, per Hopkins faculty</t>
  </si>
  <si>
    <t>It's the normal eras one im prett sure &lt; yeah, there is not even a place to upload a separate cv..?</t>
  </si>
  <si>
    <t>When's the safest, latest time to submit ERAS before Oct 21? Haha trying to give LOR the most time without submitting after the 21st</t>
  </si>
  <si>
    <t>&lt;+1&lt; you can submit without all your LOR's and assign them as they come in &lt; Hmmm, and obviously programs won't have those LoR if they download the app before you assign them, but will they get a notification of an update or anything?&lt; they can't download until the 21st is my understanding, so as long as it's in before then you should be okay</t>
  </si>
  <si>
    <t>In Undergrad, I worked as a human rights researcher for Amnesty International, using primary source information (from twitter, facebook, etc.) to write reports etc. Put or not? &lt; Yes, you should put it down.</t>
  </si>
  <si>
    <t>if it was formative to the person you are, put it down.  it will impress some and piss some off. &lt; i don't see how this would piss people off; i would definitely put it</t>
  </si>
  <si>
    <t>For articles that are pubmed indexed and not yet in an issue, are you just putting "epub ahead of print" in the volume/issue boxes? &lt; If it is available to be read online and indexed, yes. &lt; that's one way to do it. I put (online ahead of print) after the title, and Vol0) Issue (00) Pages xxxx</t>
  </si>
  <si>
    <t xml:space="preserve">% </t>
  </si>
  <si>
    <t>Can  you still submit something to trio? the website says deadline is the 19th but the abstract window is closed? &lt; where do you see it is closed?</t>
  </si>
  <si>
    <r>
      <rPr>
        <color rgb="FF000000"/>
      </rPr>
      <t xml:space="preserve">It looks open to me: </t>
    </r>
    <r>
      <rPr>
        <color rgb="FF000000"/>
        <u/>
      </rPr>
      <t>https://www.triological.org/abstract-submission/</t>
    </r>
    <r>
      <rPr>
        <color rgb="FF000000"/>
      </rPr>
      <t xml:space="preserve"> I haven't gone all the way through to submission yet cause I'm still running some stats, but really banking on it being open until the 19th as stated.</t>
    </r>
  </si>
  <si>
    <t>&lt; I think the signals will normalize that distribution somewhat. I think people who would get &lt;3 interviews will get closer to 5 and people who got 20 will get closer to 8. I think the % match vs contiguous # of ranks (ie interviews) will not be linear like it was last year but rather more flat. Which I think will really will mean the # of interviews won't carry the same bang for your buck and the virtual interview itself will matter much more. &lt; I get the jump from &lt;3 to 5, but i don't think 20 would drop to 8, more realistically probably like 13-15 instead of 20. but who knows we're all speculating &lt; true but do you think there are more applicants who get 20 interviews or more that get &lt;3? the other thing too is that I feel like of the people that don't match, probably the majority had &lt;3 interviews. if you lift that interview number floor and lower the ceiling through the signaling process, i think its going to be even more of a random process this year. esp when in prior years the statistically differences between match and non matched applicants was pretty insignifant. School rep, who you know, and how well you virtually interview on that day is going to be a much more important factor this year &lt; i honestly don't think the people who were getting 20+ interviews are going to get significantly less. do you think that in years past, all 20+ programs who offered them interviews believed that they were a top contender? if they really like an applicant, they probably would give an interview so they can have a chance to woo them, even if they don't think they are in that applicant's top 5 &lt; i agree but the signals change that since anyone can only give 5. those with 20 interviews got some at programs that now will not be signaled to and they'll less likely give them to those people and rather give them to people who signaled even if they were less competitive but more strategic in their signaling. i think a top 15-30 program would give their interview slots to signaled top 15-50 applicants rather than giving it to a nonsignaled top 10 applicant. they may not even read/seriously consider applicants that didn't signal. &lt; I think you are overvaluing signals. I have heard from attendings that at least 50% of interviews will be non-signalled applicants. &lt; Not OP, but I have heard verbatim that the signal will be the single most important application element for interview invite, assuming that everything else is generally within reason for a program, which I think 70% of apps qualify for. Maybe different programs have different philosophies? &lt; Most likely true. For example, a program that receives hundreds of signals vs. one that doesn't receive any or top tier vs mid/low tier.  &lt; Sam did the math earlier and there are literally more than twice as many interview slots as token signals. So for most programs they will automatically be interviewing many non-signal applicants, everyone calm down.</t>
  </si>
  <si>
    <t>&lt; i just don't think that's the case. i don't think the signals will knock out their top choices or lift up applicants who otherwise would never have gotten an interview. I think they will be the tiebreaker among average applicants who look similar on paper. there's no way they will just toss all applications without a token into the garbage. &lt; FYI, the 2020 charting outcomes state that you needed 12-13 interviews to have a 90% chance of matching. &lt; I think it woud be really hard for a PD to not choose a signaled applicant who wants to be there over a non signaled applicant who may be a stronger candidate. With PDs looking for desire, social fit, and motivation to be at a program, i think its easier to toss a nonsignaled top applicant into the garbage than a signaled less than average applicant. And when you look at non-matched vs matched applicants, for the most part, everyone's fairly similar. Sure you have outliers but most of the time signaled and nonsignaled applicants are going to be about the same. I think the number of interviews will be the same and so if the avg number of interviews last year per applicant was (guessing) 6 +/- 6 i feel like this year itll be 6 but +/- 3. And I feel like it won't be a symmetric distribution either. &lt; it is never a symmetric distribution.. just take a look at the charting outcomes from last year, where 102 people who matched ranked 16+ programs. i feel like programs are similar to applicants in that they probably have a target number in mind for how many interviews they offer to their reach/top, average, and lower-tier applicants. i would guess those percentages will not change much and that the tokens will be used to distinguish between similar applicants within those categories. &lt; Top applicants will still get a lot of interviews. Signals will be most impactful for average/marginal candidates. &lt; From a PD's perspective, I don't think they're going to review all applicants, decide on top/average/bottom, then look at signals in those groups. That's a lot of extra work. They're going to take the stack of signals apps, read those first, and see where they are with their numbers. They might even be more lenient with the offers at that point. If there are leftover spots, they might sort out non-signaled applicants by higher cutoff thresholds. I think the universal truth is PD's don't want extra work. I bet PD's are hoping that they get enough signals to cover all their interview slots. If signals help shine light on some applications, then the lack of signals has to hurt other applications. &lt; i just don't think they're going to change up their system that much. they already have a system in place to deal with applications, which definitely does not involve the PD reading every app. They have a number of reviewers who split up the applications. If they already have the capacity to go over that number of applications, they are not going to suddently decide to not read a majority of them for the sake of saving work. The signal is just another piece of the puzzle. &lt; This seems closer to the truth. The PDs in webinars have reiterated that signalling will not be used to screen out and individual reviewers may not be privy to the signals (PD knows). &lt; Let's be real. That was just a few programs stating how they would use signals. These tended to be top tier programs. We won't really know how programs will use signals until later. Outside of the few rules established by OPDO, programs can use these signals however they like. &lt; New poster for this thread. PDs know what characteristics they want for their program. The signal is unlikely to make a significant difference. If it's picking between applicants for the few remaining interview slots, then sure, the signal can help push you over. But as many have already said, it's not a make or break component. However, I do think it'll give your application a closer look, so if you feel like you're going to slip through the cracks for XYZ reasons, this may be one thing in your favor. &lt; The main driver of this preference signalling was the overwhelming number of applications that programs received. With Step 1 goinging P/F, programs are looking for new ways to filter their apps. I think we will see some programs relying more heavily on the signals for their initial filtering than others. I suspect that the top tier programs won't change much in their standard procedures, but mid-tier programs will lean on signals a little more. &lt; I actually think that top tier programs will rely more on signals. These programs typically don't have to go that far down their rank lists to get their matches and I feel like most applicants overall will be stellar. Knowing that an applicant signaled them as a top 5 will mean a lot to them. &lt; idk my home PD (top 10 program by doximity fwiw) said signals probably won't play much of a role and that they'll interview the 50 best applicants like usual because that's who they want &lt; yeah i feel like top programs don't really have to question whether applicants want to go there... it's nice to know that they are in the top 5 via a token, but pretty much anybody would be interested in going to a top 10 program, so they don't have to worry about people who are uninterested but applying as a backup</t>
  </si>
  <si>
    <t xml:space="preserve">Wow! signals effect on interviews is a hot topic.  </t>
  </si>
  <si>
    <t xml:space="preserve">FWIW my PD said that signals are helpful if two applicants are quite similar they are considering granting an interview for, however, if they think someone is a good fit, they would offer an interview to that person even if they didn't signal over someone who did signal who was not as good of a fit. &lt; This makes a lot of sense. A Signal is another piece of the application, and does not replace the entire application before that. &lt; I think that makes sense for a program that gets less signals than interview spots. But for a program that gets a lot of signals/applications, I don't think that PDs/etc are going to still go through all the applications to even compare applicants like that. &lt; This may be the case at mid/lower tier programs which worry about being backups and falling down ROL. Top tier programs will just invite the best, knowing everyone will rank them highly. &lt;+1 Also, most of the PD's that spoke at the singalling town hall were from top programs. I wish we had heard from a more diverse set of PD's about their strategy. </t>
  </si>
  <si>
    <t>I am now so nervous about not matching..best of luck everyone. &lt;+1</t>
  </si>
  <si>
    <t>RIP my 235-240 step score &lt; My prior I'm post got deleted, but that signal link claims this year has less than last year (569 applicants last year). I trust OPDO before you all (no offense), but regardless I would like to see evidence. Why do people think the OPDO is wrong and there are more applicants this year? If you're refering to those that may have not "signalled", that number has to be negligible plus they would be a massive disadvantage anyways for not signaling. Anyone? &lt;i wouldnt say "massive" if they just forgot, and their app is an average to above average ENT app.  &lt; you really think people would just "forget" to signal this year? lol. Even if signalling slipped the mind of a few people, the number of apps seems similar to last year (p=0.50 probs). &lt;nah but maybe the deadline slipped for some people, accidents happen. agreed the diff is negligible &lt; This is a lot of applicants. I am glad I decided to dual apply.&lt; 558 applicants for 350 spots (includes DO applicants). It means &gt; 1/3 of those that put in signals for ENT aren't going to match ENT. Hard truth.&lt; dang as a mid tier applicant i'm freaking out right now &lt; Look to NRMP data and you will feel better. It's not 60% match rate overall (350/558), it's like 75-80% match rate for US seniors, much lower for DO/IMG/reapplicant. And obviously the better your individual stats are, the higher your likelihood of matching. I know this stuff can be scary but worry about what is worth worrying over.</t>
  </si>
  <si>
    <t xml:space="preserve">I also feel like this is an outlier year by so many metrics (no aways, signals, canceled/delayed step exams, virtual interviews, even some coursework as pass/fail and non ENT letters potentially). Part of me wonders if the NRMP data will even be useful or that applicable. My gut is that the interview distribution is going to significantly change where getting 7-10+ interviews for any applicant isn't going to happen. Makes me worried that we'll only have 2-5 interviews and really have to shine to match. Combine that with 550+ applicants and it going to be a mess this year (would have been a mess in a normal year with 550+ applicants). But hope I'm wrong &lt; why would there be less instead of more interviews? the barrier to entry for interviews is lower imo, it's much easier to interview more applicants than previous years. that kinda leads to a different neuroticism where you'll be pressured to go on as many interviews as you can  &lt; Same number of total interviews (multiple programs have confirmed they won't interview more or less and attendings don't want to be on Zoom for hours on end) but different distribution of interviews/applicant. There's always been an interview pressure using NRMP data. Everyone says get 10 interviews and you have a 90% chance to match so therefore apply to x number of programs to get those 10 interviews. I think now with signals, the distribution of interviews per applicant will greatly change. I'm not sure if I'm saying it the best way but before I bet idk 20% of applicant got 7+ interviews and 20% got &lt;3 and those were the ones that didn't match. Now I'm guessing with signals 90% of people will get 2-5 interviews with lots less getting 7+. Would mean that those 2-5 interviews are super critical. &lt; i think this is not the case just based on simple math. if ~110 programs each offer ~40 interviews, that's 4400 total interview spots. if they were perfectly evenly divided among all applicants, that'd be 8 per person. obviously it won't be a perfectly even division, so some super strong candidates will likely get 20 interviews still, and some people might get very few. &lt; I think the signals will normalize that distribution somewhat. I think people who would get &lt;3 interviews will get closer to 5 and people who got 20 will get closer to 8. I think the % match vs contiguous # of ranks (ie interviews) will not be linear like it was last year but rather more flat. Which I think will really will mean the # of interviews won't carry the same bang for your buck and the virtual interview itself will matter much more. &lt; I get the jump from &lt;3 to 5, but i don't think 20 would drop to 8, more realistically probably like 13-15 instead of 20. but who knows we're all speculating &lt; true but do you think there are more applicants who get 20 interviews or more that get &lt;3? the other thing too is that I feel like of the people that don't match, probably the majority had &lt;3 interviews. if you lift that interview number floor and lower the ceiling through the signaling process, i think its going to be even more of a random process this year. esp when in prior years the statistically differences between match and non matched applicants was pretty insignifant. School rep, who you know, and how well you virtually interview on that day is going to be a much more important factor this year &lt; i honestly don't think the people who were getting 20+ interviews are going to get significantly less. do you think that in years past, all 20+ programs who offered them interviews believed that they were a top contender? if they really like an applicant, they probably would give an interview so they can have a chance to woo them, even if they don't think they are in that applicant's top 5 &lt; i agree but the signals change that since anyone can only give 5. those with 20 interviews got some at programs that now will not be signaled to and they'll less likely give them to those people and rather give them to people who signaled even if they were less competitive but more strategic in their signaling. i think a top 15-30 program would give their interview slots to signaled top 15-50 applicants rather than giving it to a nonsignaled top 10 applicant. they may not even read/seriously consider applicants that didn't signal. &lt; i just don't think that's the case. i don't think the signals will knock out their top choices or lift up applicants who otherwise would never have gotten an interview. I think they will be the tiebreaker among average applicants who look similar on paper. there's no way they will just toss all applications without a token into the garbage. &lt; FYI, the 2020 charting outcomes state that you needed 12-13 interviews to have a 90% chance of matching. </t>
  </si>
  <si>
    <t>558 applicants submitted signals (https://opdo-hns.org/mpage/signaling-updates)</t>
  </si>
  <si>
    <t xml:space="preserve">Repost from topic below but was not fully answered, are there any schools that have special requirements for ENT? Have now heard that gen surg, derm, and ortho all do so just want to make sure none of ours do. </t>
  </si>
  <si>
    <t>i have seen anything</t>
  </si>
  <si>
    <t>Can lurking PDs/attendings/residents please start filling in the Interview dates tab as soon as they know them please :) would make the process a lot easier! +1</t>
  </si>
  <si>
    <t>If a poster has been accepted, but the conference has not occured yet. Is it still listed as a poster presentation?&lt;yes!</t>
  </si>
  <si>
    <t>Why do some programs like MEEI have an application due date before Oct 21 (theirs is 10/20 on the website) and what does that mean? There's no way for them to get our apps before the 21st right? &lt; Typo</t>
  </si>
  <si>
    <t>(</t>
  </si>
  <si>
    <t>Anyone know how to remove the extra blank page ERAS is adding to my personal statement? &lt;you have to shorten your personal statement by one more line</t>
  </si>
  <si>
    <t>Anyone know how to remove the extra blank page ERAS is adding to my personal statement? &lt;you have to shorten your personal statement by one more line &lt; how much does having a blank second page matter though</t>
  </si>
  <si>
    <t xml:space="preserve">Does anyone know if "Phi Kappa Phi" honor society is legit / worth paying dues for?
</t>
  </si>
  <si>
    <t>&lt;its legit, but why would you pay dues? its not a medical honor society &lt; our medical school has a chapter and invites a percentage of the graduating class (but there is a fee to join)&lt; I paid dues for it in undergrad. It's not legit &lt;they have scholarships, its legit</t>
  </si>
  <si>
    <t>What range of time have you guys experienced from submission to first decision for obervational studies with the Laryngoscope? &gt; ~40 days</t>
  </si>
  <si>
    <t xml:space="preserve">Before covid, 3 weeks. Now, 6-8 weeks. </t>
  </si>
  <si>
    <t>how did you guys go about descriptions in experience section of ERAS? mine is bullet points, but still often use around 500 characters or so. is this too long? select experiences i use all the space, and a good chunk maybe 1/4 of the space. just trying to get an idea if i am writing too much. &gt; This is answered below. Generally, more succinct is better but it's not a hard rule and everything is dependent on the different people looking at your application.</t>
  </si>
  <si>
    <t>When should we submit / certify ERAS to be safe for the 9AM roll out time on the 21st? I heard Monday was the latest</t>
  </si>
  <si>
    <t>Can we certify and submit if we are still waiting on a letter to be uploaded, then assign the letter later? &lt; Yes</t>
  </si>
  <si>
    <t>what's the earliest we think interviews could start rolling in?</t>
  </si>
  <si>
    <t>November 9th &lt; My bet is morning of Oct 21 &lt; yeah Nov 9-30 is the OPDO recommendation, but programs are not bound to that in any real way &lt;2.5 weeks in kinda short to review apps. Last year it took more than a month for the first interviews &lt; Last year apps submission opened 9/15. First interviews came in early Oct, most in Nov-Dec</t>
  </si>
  <si>
    <t>Any bets on which program will send out  interviews offers first? &lt;low-tier &lt;specifics...name those names.&lt; if we are starting a pool,I'll put $10 on The Ohio State University (not low tier BTW) &lt; programs that have sent out early in the past will likely send out early this year as well</t>
  </si>
  <si>
    <t>So did you all come to a verdict with the Applicants Stats page? As an M3, I am interested to see a Tokens column to understand how these affect people across "diverse" application stengths +1</t>
  </si>
  <si>
    <t>&lt;Yeah, the verdict was (thankfully) pretty much no and no, to both a stats page and a token page and/or column &lt; post match i think the answer is yes tho! so stay tuned &lt; +1 &lt; I must have missed the discussion! Previous students at my school found the applicant stats page helpful during the cycle. &lt; I also found it extremely helpful... Sorry OP :( I'm really bumbed were not doing it this year for upcoming classes, that hurts them more than us. Also come on who's actually gonna take time to post statistics post-match lol.. I doubt I will</t>
  </si>
  <si>
    <t>Dumb question.. can someone explain the difference between the Trio Combined Sections Meeting in January vs the Trio annual meeting in April?  +1, not a dumb q</t>
  </si>
  <si>
    <t>trio combined sections is trio's own meeting, relatively smaller. trio annual in april is part of COSM, where most/all the different ent societies come together for one big academic happy time</t>
  </si>
  <si>
    <t>Trio combined sections is virtual this year.  COSM hasnt decided yet. &lt;COSM is virtual, they announcedit &lt; so much for academic happytimes :(  2020 sucks and 2021 looks worse</t>
  </si>
  <si>
    <t>can we start collaborating on a calendar-style interview date thing?&lt; I was going to make one &lt;do we want to do it here on otomatch or like that virtual meet-n-greet calendar thing someone made</t>
  </si>
  <si>
    <t>which programs are DO only or DO focused? i cant find a list &lt; should be listed in the 2020-2021 IV dates tab, has (DO) after them &lt; the ones with upside down books for dummies &lt; not nice!</t>
  </si>
  <si>
    <r>
      <rPr>
        <color rgb="FF000000"/>
        <u/>
      </rPr>
      <t>https://apps.acgme.org/ads/Public/Reports/Report/18</t>
    </r>
    <r>
      <rPr>
        <color rgb="FF000000"/>
        <u/>
      </rPr>
      <t xml:space="preserve"> this link has all the programs that applied for single accreditation which is basically all the DO programs</t>
    </r>
  </si>
  <si>
    <t>Are there any programs that require program specific application materials?</t>
  </si>
  <si>
    <t xml:space="preserve">This was asked below, and the only extra stuff people knew about was for T32 programs. </t>
  </si>
  <si>
    <t>Sorry if this has already been asked/answered, but is there a place to find out exactly how many letters are required/allowed at each program? Currently using combination of residency explorer/googling programs but wondering if there is anything easier</t>
  </si>
  <si>
    <t>If you have 4 letters, my mentor said it's fine to send alll 4 regardless &lt; +1 &lt; Thank you so much!</t>
  </si>
  <si>
    <t>Is there a list of programs that require step 2 CK to rank? The program tab is pretty sparse.</t>
  </si>
  <si>
    <t>For pubs that have been accepted online and have a PMID but no volume/issue/page number because it hasn’t been published in print, do we list them as a publication or as in-press? &lt; do you mean it has been published online already and will be included in a future volume, or it will only be published online as it already is? if the first, then "in press," and if the second, then just list as a publication &lt; published online already and (presumably) will be included in a future print volume</t>
  </si>
  <si>
    <t>I listed as publication and put the page numbers found on the PDF.</t>
  </si>
  <si>
    <t>How should I make note of a project for which I have submitted an abstract for presentation at a conference, but it is still under review? Ex. TRIO submissions are now,how can I indicate that this is completed and submitted? Unfortunate because can't submit full paper for publication until March if its being presented at TRIO. Want to indicate that the project is completed but there is no space for submitted presentation under publications? Dont want to seem dishonest by putting it down as a presentation. What are thoughts on including it onder "Other pubs" and putting in submission, name of conference rather than name of journal?&lt; I mean I don't think it's dishonest to put it down under poster presentations and then in the conference section put "Submitted to Trio 2021". Especially if you have other posters that have been presented in the past, it's not a far cry to assume this one would've been accepted as well. I'm putting one project that I've submitted for poster but haven't heard back into ERAS this way&gt; submitted it as an oral, which is I guess more risky, same position given that info?&lt; Yeah I'd do the same with oral, you put in the work to get it there and submit it. You're not double dipping or anything like that you're just listing a legitimate accomplishment/landmark for that project. &lt; Thanks so much for the input!&lt;put it in "other pubs" and then theres an option for "submitted". They fact check research sections and will know if the specific conference hasn't sent out acceptances yet. Look up "residency application truth" if you wanna read more about fact checking research experiences. Programs do it. Not worth being dishonest and discrediting the rest of your application just to have something as an oral presentation rather than as submitted.&lt;&lt; ended up going with this</t>
  </si>
  <si>
    <t>How would you feel if you send a program a token but don't actually get an interview there? &lt; Prob pretty shitty&lt; That's the game you play with the tokens, send it to more competitive places you definitely run that risk &lt; Having included 2 reach programs on my token list, I honestly anticipate I will only get an interview at 2-3 spots. &lt; Cant take anything personally in this process. If you interview at 10% of the places you apply you're doing great</t>
  </si>
  <si>
    <t>45-60 interviews sent out by residency programs is a normal number, maybe even an agggressive estimate. If a place gets 60 tokens but also has 300+ other applicants, they're probably gonna send some invites to ppl who didnt send a token as well especially if this is a top 10 program, which would push less competitive applicants that sent tokens there out of the interview pool &lt; i would guarantee and have heard from 2 top 10 program PD's that they will only be considering applicants who signaled for interviews. The comment has been "if they don't like us enough for a signal, why would we review their application." also PD's hate reading apps and aways used to be a way to sort through that and drop the amount of work. signals do the same thing without aways happening. PDs from top 10 programs are for sure going to get 60+ signals and only interview signaled applicants. doubt they are going to take the time to even fully look at other apps. Plus, a lot of these places have 5-10 home applicants which will all get an interview leaving maybe 30-40 spots for others. I think all top 10 places will get at least 30+ signals and probably more than 50.</t>
  </si>
  <si>
    <t>Are we supposed to have indents at the beginning of paragraphs for the personal statement? Should text be aligned left or justified?</t>
  </si>
  <si>
    <t>Do programs actually read LoRs that arrive after October 21?</t>
  </si>
  <si>
    <t>Is it bad to write paragraphs close to the word count for the experiences?&lt; bullets are better. Rembember these are surgeons reading this. Think about the difference between a patient presentation on a medicine clerkship vs. surgery. Same principles. Your audience is generally going to be less tolerant of fluff.  &lt; My friend last year wrote paragraphs and had 20+ interviews and matched at a top program, yall sice this stuff up too much. Do whichever you prefer, no program is going to deny you an interview because you wrote in paragraphs and not bullets lol</t>
  </si>
  <si>
    <t>I already authorized release of my step scores; if i assign them to programs on Oct 19, will they arrive by the deadline?</t>
  </si>
  <si>
    <t>I submitted my app today, the scores were processed and sent within the hour &lt; Thanks!</t>
  </si>
  <si>
    <t>what are the best virtual rotations you guys have done so far?</t>
  </si>
  <si>
    <t xml:space="preserve">Mount Sinai! </t>
  </si>
  <si>
    <t>Michigan!</t>
  </si>
  <si>
    <r>
      <rPr>
        <rFont val="Calibri"/>
        <color theme="1"/>
      </rPr>
      <t xml:space="preserve">kiss of death for personal statment to have a paragraph on second page? &lt; probably not recommended for your universal one, but maybe for program-specific paragraph is okay &lt; came here to ask this exact thing, if a program specific paragraph on the second page is too long &lt; Personally, I would closely stick to the 1 page limit "rule"&lt;is it really that big of a deal if we are 3 lines into the second page? &lt; No, it's not really </t>
    </r>
    <r>
      <rPr>
        <rFont val="Calibri"/>
        <i/>
        <color theme="1"/>
      </rPr>
      <t>that</t>
    </r>
    <r>
      <rPr>
        <rFont val="Calibri"/>
        <color theme="1"/>
      </rPr>
      <t xml:space="preserve"> big of a deal, but you will have many people reviewing your application wondering why you couldn't keep it to one page like nearly everyone else.  Not disqualifying, but you don't want to stand out in that way.  Program specific paragraphs might be a reasonable exception, but it's all a guess about perception of the reviewer. &lt; can someone verify this, that going slightly over a page would truly result in an applicant being perceived differently? &lt; I hereby verify this</t>
    </r>
  </si>
  <si>
    <t>mine was under a page but when i copied to eras it's like 2 lines over...any formatting fixes? &lt; also we said it was fine if eras just adds a blank page to the end of our PS right? &lt; PD made very clear to me that PS should NOT be over a page long. It shows your ability to follow directions. &lt; is anyone else having an issue where the actual text of their PS is one page but there is a second blank page? &lt; Yes, also had my PD say it wasn't a big deal. I guess it just depends who reads it. Take that into consideration. &lt; I think the point is that you'll never go wrong with a 1 page PS but that you may rub some the wrong way if you go over (and rarely with any significant benefit). &lt; ughhh it is so truly painful trying to cut this down to 1 ERAS page :(  &lt; I went 3 lines over 1 page, got 12 interviewss and matched. Don't sweat this too much</t>
  </si>
  <si>
    <t>Any input from residents or attendings on hours per week for experiences? Some of my experiences fluctuated so much week per week and unsure if I should fill it out.</t>
  </si>
  <si>
    <t>i didnt list them &lt; I don't think it really matters for the research experiences. Your publications should speak to your research productivity. Probably matters more for volunteer activities and work experiences. &lt;for research experiences without a pub, its a participation grade.  One exceptions is if learned any useful skills in the research (PCR, gels, audios, computer programming, stats, etc) that would be useful to them.  But without pubs, hours dont matter much. &lt; i didn't think about that before-- should we list specific lab skills we have under our research experiences? &lt; Unless you're applying for a lab research-track residency, no one will probably care</t>
  </si>
  <si>
    <t>How my reapplicants feeling as we go into application deadline week? &gt; good about making my app better, but worse because the rest of of the senior applicants im sure are baller af too. &lt; +1</t>
  </si>
  <si>
    <t>What is the difference between a peer reviewed and non peer review textbook chapter? I wrote a chapter that was obviously looked over by the other coauthors and editors (technically my peers) but obviously it did not go through a peer review process like papers do. So does it still go under peer reviewed textbook on ERAS or other?</t>
  </si>
  <si>
    <t>here is a good overview of peer reviewed vs. non-peer reviewed sources: https://ncu.libanswers.com/faq/168491 . Generally speaking textbooks are not peer reviewed. Some may be though and that would likely be stated outright somewhere in the text (in the intro section or something). &lt; idk i am in similar boat and was going to put it as peer-reviewed book chapter there doesnt seem to be another good descriptor from the options...</t>
  </si>
  <si>
    <t>Couples match question -- partner is a reapplicant in another competitive field. Anyone have insight into whether checking the couples match box could help or hurt us during the application cycle?</t>
  </si>
  <si>
    <t>&lt; i mean it could obviously help you in that you are more likely to end up in the same location... it can also help you in that if a program really likes you they might reach out to their colleagues if your partner has not gotten an interview at the same place, which can help. if you know anybody who has gone through the couples match, you should definitely reach out and ask them about their experiences. if you don't know anybody, ask your school advisors and i'm sure they can connect you with people. &lt; thank you for the thoughtful response! If there's anyone reading this who has experience couples matching as a reapplicant, would be curious to hear your thoughts as well.</t>
  </si>
  <si>
    <t>I recently published an opinion/narrative essay in a fairly well-known journal. Should I list this under "Peer reviewed journal article" or "Other articles" It was "peer-reviewed" but there's also no data or a study or anything, so I'm just unsure. &gt; other articles &gt; If it's in a peer-reviewed journal, it should be listed as a peer reviewed article +1 &lt; not necessarily, not all articles in a peer reviewed journal are peer reviewed! this seems to be a common misconception. opinion pieces are typically not peer-reviewed and you as author would typically be told if it had undergone peer review. &gt; Thanks for the input!</t>
  </si>
  <si>
    <t>Case report basically accepted (returned for minor revisions) in a journal with an exorbitant ($1k) processing fee that I just realized exists... how do I bring this up to the attending?</t>
  </si>
  <si>
    <t xml:space="preserve">just gotta bite the bullet and let them know... &lt; yikes. How does your attending not know? did you submit this to the journal without their permission? &lt; You  might wait until you have the actual acceptance. I had a journal that listed a processing fee of $750 but accepted the manuscript with a waiver of the fee. I didn't even have to request the waiver. The journal knew they wanted the manuscript and waived it. </t>
  </si>
  <si>
    <t>Bring it up to the attending and find out how much each of the authors iswilling to pony up.  If your attending has a grant, they often include costs for publication fees and travel costs in the grant (cost of publicizing your findings).  If no grant, each author may need to pitch in....and this is an admittedly weird negotiation. &lt; see if your school/hospital library has funds to cover this type of thing - some do!</t>
  </si>
  <si>
    <t>this may have been asked before but there were a few things in college that were particularly notable. are you guys including college stuff on ERAS? i originally wasn't, but second guessing that... &lt;i'm including a few relevant things</t>
  </si>
  <si>
    <t>are any programs besides T32 requiring extra docs? I haven't found anything but not to say &lt; 1+ original question, i've heard friends applying to other specialties saying they've found stuff like this , anything for ENT? &lt;I've heard this too, some have secondaries or special requirements for their personal statement to their school, anyone heard anything like this for ENT programs that aren't T32?</t>
  </si>
  <si>
    <t>&lt;what extra docs does T32 require? &lt; some T32 programs require an extra statement of interest, I think some send it to you after apps go out, but I know of a few (Stanford, WUSTL, Michigan) that have it posted on their website already. +1 ortho friend has to submit a handwritten personal statement mailed in among other BS stuff to other programs &lt; lmaoo handwritten? what century are we in? is this like a handwriting screen or  something? &lt; The Michigan application is for their post-residency slot, not for the residency slot.  No additional information required, and all applicants are considered for both spots.</t>
  </si>
  <si>
    <t>Forgive me if this has been asked before. So I have 5 letters, one of which is a department chair letter (already uploaded), and one is a program director letter but this one I'm worried may be 1-3 days late to get processed &amp; uploaded. Can anyone who has experience with this process advise if this is something to worry about? Like even after submitting and certifying my application by the 21st can I still assign this PD letter to programs on the 22nd/23rd? &lt; You can always assign letters later. The issue is that programs will typically download all the applicants apps to review at a set time (or times), so if they do it on the 21st, you would be missing a letter.&lt; I understand, but even after they download the apps, if I send a letter on the 22nd, shouldn't that get sent to them automatically?</t>
  </si>
  <si>
    <t>&lt;- as a resident, agree with all prior points that technically they cannot ask about your family planning. that being said, pretty much every one of my male co-residents has one or more children and it's not an issue. They varied on the interview trail regarding brining it up v focusing on other parts of their personality/academics. Do what makes sense for you</t>
  </si>
  <si>
    <t>so my wife is pregnant with our second child #covidbaby. baby won't be here til after match day but months before we would start as interns. planning on bringing up my family and the fact that we have a son, but not so much the unborn baby yet. i realize this is a personal decision but wanted to get other people's thoughts. i dont feel like i'm being dishonest by not mentioning the upcoming birth but some could view it that way? my wife will be about 6 months pregnant when we're interviewing. &lt;+1 similar situation here, only she is expecting her first. Curious what people say. &lt; don't feel like you are being dishonest! they are not allowed to ask about this for a reason, so 100% don't be guilted into bringing it up. if you want to talk about it and bring it up you should certainly feel free to do so, but it is your business to share or not share as you choose</t>
  </si>
  <si>
    <t>Same boat as you, due in two months, and decided not to put it on the app. If you feel like you want to ask about stuff during interviews and it seems like the program vibes with that (lots of residents with families), then great &lt; OP here, awesome, thanks. is it dishonest to talk about family life and acknowledging i have a child (if it comes up naturally) but not mention we're expecting as well? i feel like it's not &lt; not dishonest at all! you do you. and congrats!</t>
  </si>
  <si>
    <t>not dishonest, but talking about kids opens the door to asking if you plan to have more and vaguely asking about when. "do you want a big family"  if you plan to ask for 3 months of paternity leave during your first three months of residency it might be somethingyou want to disclose...but if you plan to get to work first day of residency, not dishonest at all. &lt; FWIW, back in the day, I talked a ton about my wife and kids during interviews and even on my PS.  Southern programs seemed much more open to kids during residency.  But that's just my limited male experience. ---sam</t>
  </si>
  <si>
    <t>an someone confirm that Uni of Washington categorical is 6 years and the research track is 7 years? &lt; yup, that's correct &lt;thanks</t>
  </si>
  <si>
    <t xml:space="preserve">wow 6 years is a long time &lt;both of them are essentially a research track...one just gives you more time to do it. &lt; The "categorical" track is 1 T32 year and the "research" track is 2 T32 years. </t>
  </si>
  <si>
    <t>What do I do if I can't fit the author list for one of my publications onto eras? &lt; i would cut off some of the middle authors so it fits and put an ellipsis after the cut off point, still include last author, and put et al (ie Smith A, Smith B, Smith C, ... Smith Z et al)</t>
  </si>
  <si>
    <t>&lt;Thanks</t>
  </si>
  <si>
    <r>
      <rPr/>
      <t xml:space="preserve">stumbled uon this, interviews with program directors (6 or 7 total I think) on this application cycle. Pretty helpful advice.   </t>
    </r>
    <r>
      <rPr>
        <color rgb="FF1155CC"/>
        <u/>
      </rPr>
      <t>https://medstudentedge.com/2020/09/14/exclusive-advice-from-program-directors-on-how-to-succeed-in-the-2021-residency-application-cycle/</t>
    </r>
    <r>
      <rPr/>
      <t xml:space="preserve"> </t>
    </r>
  </si>
  <si>
    <t xml:space="preserve">Anyone in the past recieve a High Pass on an away. Is this a red flag? &lt; Probably not the best thing in the world but honestly there is nothing you can do about it. Don't worry too much especialy if you got a H on home or another away. </t>
  </si>
  <si>
    <t>I got a high pass on an away, fortunately for me, it was reported after the MSPE was released, so no one but the away program knew it.</t>
  </si>
  <si>
    <t>Summary 10/13
-UAB Diversity Mixer</t>
  </si>
  <si>
    <t xml:space="preserve">don't know anything about technology. have a 2015 macbook pro. anybody who has done a bunch of research have recommendations on webcams/lighting for these virtual interviews? Honestly thinking I'll just go with sitting in front of a window and using my native webcam, but don't want to show up and have a bunch of medfluencers with 4k cameras outdo me at my first interview lol &lt; Lighting and internet connection speed are going to be more important than the camera resolution. There are some inexpensive (&lt;$40) ring lights and laptop mounted lights on amazon worth checking out. If the room where you are interviewing has light colored walls you can also direct a desk lamp light against the wall to bounce the light from the wall behind your laptop for a nice diffuse light. Your interviewers will probably be using a similar quality webcam. </t>
  </si>
  <si>
    <r>
      <rPr>
        <color rgb="FF000000"/>
      </rPr>
      <t xml:space="preserve">sitting in front of a window would be a bad lighting choice.  your face will be dark and the window will be very bright. (bad backlighting situation).  check out this video if you want to get high end with a key, fill, and hair light.  </t>
    </r>
    <r>
      <rPr>
        <color rgb="FF000000"/>
      </rPr>
      <t xml:space="preserve">
</t>
    </r>
    <r>
      <rPr>
        <color rgb="FF000000"/>
        <u/>
      </rPr>
      <t>https://www.youtube.com/watch?v=G6W5wbPqzPw</t>
    </r>
    <r>
      <rPr>
        <color rgb="FF000000"/>
      </rPr>
      <t xml:space="preserve"> &lt; it would be ok though if you are sitting facing the window, right?  &lt;facing the window would be ok..it may make your midface washed out.  it will make your nose  and chin look smaller and forehead look bigger.  also wont stand out from background as much, so any trinkets in the background may be more distracting.  </t>
    </r>
  </si>
  <si>
    <t>&lt;- resident here. I would NOT publish your papers outside of a peer reviewed journal if ultimately sending it to a peer reviewed journal is your goal. For one, this may prevent it being accepted by the journal because it is already 'published' in the public domain. Second, the majority of the people reading your application do research and they understand the long timeline, frustrations and often capriciousness of the publishing world. Include your research experiences, include that papers are submitted or in preparation, and be ready to talk about what you did.</t>
  </si>
  <si>
    <t>Can someone tell me if this is a stupid idea (it probably is). I worked my ass off on several research projects over the last few months, but there's no chance of pubs before applications (hopefully by winter). Obviously I will list them in research experiences, but in I don't want to look like a fraud saying I wrote 4 first author papers with nothing tangible to show for it. I was thinking of buying a wordpress domain and posting the papers in their current form there and putting the link in my eras. Is this dumb. Thanks &lt; highly advise not to do it. &lt; figured, thanks. Just wish the process didn't take so effing long  &lt; Yeah I wouldn't embellish or do anything you aren't prepared tio discuss at an interview. Some people will go through your app with a fine-tooth comb. &lt; Yeah I feel this, I've literally had a 1st author manuscript done for several months now and just waiting for attending review before submission...after multiple followups with him, still no go. Was hoping to have it in before apps, but just gonna list it in the research experience section. Can discuss it in detail since i wrote it all.&lt; if there are any other authors, might be worth getting them to review it, make any edits, then present attending with signature form to submit it.  if its as easy as just signing a form, attending may just sign it and roll the dice.</t>
  </si>
  <si>
    <t>Any chance of submitting them prior to ERAS? Then you can add them to the publication section &lt; Two case reports done, one will be submitted in time, the other I don't even know where to send. Neither of the two actual papers will be submitted in time. &lt; i think what you did is fine, just put a bullet in your research experience that says that you are first author on soon to be submitted paper, and then if it is accepted by the time you have interviews, will be a good talking point / update</t>
  </si>
  <si>
    <r>
      <rPr/>
      <t xml:space="preserve">if the papers are done, you could upload them to </t>
    </r>
    <r>
      <rPr>
        <color rgb="FF1155CC"/>
        <u/>
      </rPr>
      <t>https://www.medrxiv.org/</t>
    </r>
    <r>
      <rPr/>
      <t xml:space="preserve">
If they are still in preparation and you want to talk about them, the most you could strech it would be to list the title and  authors with "in preparation" instead of submitted.But be prepared to be grilled on the details of the research if you list i</t>
    </r>
  </si>
  <si>
    <t>are people putting star oto under " other articles?" based on their email they suggested placing it there &gt; it's not an article, is it? if anything i feel like it should go under presentation ? &lt; I'm putting it under "other articles" since they suggested it, even tho it's not an article +2 &gt; if I put it it's going to have the same title as other publications already in that section, won't that look like double dipping?</t>
  </si>
  <si>
    <t>whats the consensus on oral presentations for a summer reearch internship. do those go in the publications section or are oral presentations only supposed to be those done at big meetings? &gt; they don't have to be presentations from big meetings, but what is the nature of the presentation? i would think about whether it was big enough to merit a separate entry under presentations or if you would be better served by mentioning it as a bullet point in your description of the research experience &gt; it was a 15 min presentation at the end of a two month research internship with data, stats, findings, significance etc. it seems to vary based on who I ask but they suggested it could go under oral presentations. &lt; who / how big was the audience? i would probably put that as a bullet under the research experience, but at the end of the day it is up to you. &lt; it was a panel of faculty reviewers who asked questions, and the audience included all the other research interns and their mentors. tbh more people listened to this presentation than at COSM lol</t>
  </si>
  <si>
    <t>Are there any programs that only want 3 letters? Or that require a personalized paragraph?</t>
  </si>
  <si>
    <t>All will accept 4</t>
  </si>
  <si>
    <t>Where do fellowship awards go in ERAS? In Awards? &lt; yep&lt; what is a fellowhsip award &lt; like a H&amp;N fellowship for microvascular surgery</t>
  </si>
  <si>
    <t>&lt;Should I put money amount&lt; yeah the more money, the more impressive&lt; bonus points if they paid you in bitcoin&lt;real talk now....if it invovled a grant that you went out and got from a private foundation or NIH, dollar amounts and duration of the grant are legit things people put on their CV, so putting it on ERAS seems fine.</t>
  </si>
  <si>
    <t>If you have a chance to do an anesthesia rotation, highly recommend. Got a lot of hands-on experience looking in airways and intubating, definitely more hands-on time than ENT sub-I &lt; yes! I loved my anesthesia sub-I</t>
  </si>
  <si>
    <t>I love ENT but this sub-I has me soooo bored y'all. Spend all day in the OR doing nothing but watching, they don't let me do much, don't let me see consults, I'd even be happy doing scut work but nope. And yet somehow I'm still here 15 hours a day. And I never complain, I ask to do stuff but get denied...I love working and being hands on so this has been very annoying.&lt; you're not alone! i had similar experience but told myself there's a light at the end of the tunnel &lt; Lol yeah I didn't sew a single time on my sub-I. Just get through it.&lt; Do you take trauma call with the residents?  Some of my best early suturing experience was sewing up lacs in the ER at 2 AM.  I could literally feel myself getting better throughout the night. &lt; OP here, glad I'm not the only one with this experience haha. I have tried taking trauma call, I was super excited for that and asked them about it early on...but they didn't want students taking call lol. Idk if it's a new covid thing or not, but yaaaa &lt; Sheesh, PGY2 here, and I got a ton of hands on opportunities during my sub-i's this sounds terrible, I'm sorry. It is a lot of fun to do stuff, sorry that you will have to take my word for it.</t>
  </si>
  <si>
    <t xml:space="preserve">What's sad is how common this is, and yet letter writers are supposed to comment on surgical and clinical performance. How is an attending going to write an accurate letter if he or she never let the student participate? And this goes beyond random attendings, many chairs and even program directors refuse to let students suture or even see patients on their own in clinic.  &lt; I'm sorry this is your experience. It varies a lot by program. I'm a reapplicant that did two aways and my home SUB-I. All of these programs let me suture in some cases and let me see patients before the attending in clinic. Getting the hands on experinece can make retracting through a long case worth it. Just be confident, practice these skills at home, know your stuff, and show your enthusiasm. Some programs treat the hands on opportunities as a reward for doing the boring stuff. The more engaged you are, the more likely the residents and attendings will get you involved.  &lt; this is not my exp, I have done 5 and you do nothing but shadow &lt; Yikes, didn't realize this was a common thing for sub-I's. I did two sub-I's and attendings/residents were pretty good about letting the sub-I's close everything; in fact, most of us got to close the donor site for the flaps (forearm, thigh, fibula, etc.). A couple of us got to do DL's and one of the attendings walked me through doing a trach. We also saw patients on our own in clinic, most of the attendings/residents even let us scope patients. Sucks that there's so much variability between sub-I's.&lt; My sub-is ran the gammut: one was a glorified shadowing experience, one where I would close and retract only, one where I would close, scope, tie off vessels, use the harmonic, replace the trach, and do DLs on adentulous patients (lol). Very institution dependent. </t>
  </si>
  <si>
    <t xml:space="preserve">The most boring thing was watching FESS (ie Sinus TV) for 14 hours per day &lt;+2 &lt; This was the case for me on my sub-i until one day I walk into the OR one day and the attending was like grab the scope and clean out the crusts...now grab the suction debrider and open up the maxilla some more (this was a heavily operated on, very open nose without a septum so not anything too crazy), I will never forget that even now as an intern haha &lt; I had a preceptor that let me put in tubes, do tonsils and adenoids start to finish, and all sorts of other crazy stuff. At the time I did not know this was something special, until I went on my subi's and shadowed for 10 hours a day. </t>
  </si>
  <si>
    <t>has anyone ever heard of sending 5 LOR's? someone told me it was possible... but i don't see how &lt; No, I thought ERAS had a max limit of 4. &lt; you can upload more than 4, but only assign 4 to a single program I believe</t>
  </si>
  <si>
    <t>are any places like require REQUIRING chairman letters this year I know MUSC says they do but COVID...</t>
  </si>
  <si>
    <t xml:space="preserve">I interviewed at MUSC last year and didn't have a chair letter </t>
  </si>
  <si>
    <t xml:space="preserve">What's the opinion on when to report CK scores in the process if we haven't taken it yet? Is there any downside to delaying? &gt; i think this really comes down to your score. once you submit your application / request your USMLE transcript without the CK score, you will need to re-request the transcript once you have your CK score. if you end up with a great score, you can submit the re-request as soon as you have your score so programs can see it sooner. if the score is not so great, then delay it unless programs specifically need it. </t>
  </si>
  <si>
    <t>Just looked at the IV Dates tab.  I added more columns for interview dates since it seems like several programs will be interviewing on &gt;4 days this year.
--sam</t>
  </si>
  <si>
    <t>&lt;So we're going to have to go on more interviews now :( (due to interview "inflation") &lt; not necessarily-- i feel like this might be a way of accounting for top top people who get tons of interview offers and decide to go to all of them. those people will still match only at one place, so them interviewing at 20 places won't really negatively affect other applicants as long as they get interviews too. seems like a way to combat the likely smaller number of declined interviews that would have been re-offered.&lt;Touche, you're right</t>
  </si>
  <si>
    <t>For programs that say they require 3 LORs, is it ok to send 4 if they're all good? or should I be checking every program website to see which are 3 and which accept 4? &lt; almost all will accept 4.</t>
  </si>
  <si>
    <t xml:space="preserve">Anyone know what the main difference between the two LSU campuses are? &lt; The NOLA campus rotates all across the state and spends most of their time in Baton Rouge IIRC. </t>
  </si>
  <si>
    <t xml:space="preserve">Very different programs tho -- LSU "NOLA" rotates in New Orleans, Baton Rouge, and Lafayette with over 30 staff and Shreveport stays local in northern Louisiana with roughly 12 staff  </t>
  </si>
  <si>
    <t xml:space="preserve">One parent was a blue collar worker, the other unemployed. Managed to get into a top med school myself. I don't begrudge the people who had benefits in their lives who managed to turn their advantages into real talents and reach their potential. I admire the intelligent and capable no matter their background, because accomplishment is difficult no matter the circumstance. Entitlement and resentment are tiresome at this stage, regardless of your background. &lt; Lol and yet we are abolishing the meritocracy. If we truly wanted a meritous process we would also blind reviewers to school name and to letter writer name. Then it would be more equal. </t>
  </si>
  <si>
    <t>Just some food for though: those same schools that have discontinued AOA are the same top schools that are likely to have their students match anyways. Just look at Charting Outcomes. Do they have conflicts of interests in calling for its removal?</t>
  </si>
  <si>
    <t>&lt; Is there some reason a student with AOA at "lower tier" school wouldn't match if their school didn't have AOA? I think it's the same result really. &lt;I don't think so. I think that would skew the pendulum even further towards students at those top schools &lt; Just to clarify, you believe AOA helps qualified students at "lower tiered" schools match more than AOA helps a student at a "high tiered" school match? I guess we don't have evidence for or against this thought. &lt; My school got rid of AOA b/c they felt like it put students w/o AOA at a disadvantage. Their argument was that the top students at the top institutions aren't going to have a hard time getting interviews no matter whether they have AOA or not, but not having AOA could dilute someone's application even if they're coming from a really good school</t>
  </si>
  <si>
    <t>Future students from low tier schools are screwed wtih no step 1 score or AOA. Will not have the same opportinities for big name letters or pubs. If you want to match, better start prepping your application in high school so you can go to an Ivy and get into a top med school. For all our modern sensibilities about merit, all of our actions seem to be about keeping the current social class structure in place. I say this as a current resident from a poor inner city family. Went to my local public college and then state med school, killed step 1, got AOA and matched at a terrific ENT program. I'm not sure I would have even gotten the interview if I didn't have that ability to stand out on my application. &lt; Thanks for sharing! This is a perspective that is a bit more foreign to me. In the case that AOA becomes nonexistant (which may be out of our control), and both step 1 and 2 become P/F, how would you suggest we improve opportunities for students such as yourself in the future? I never considered opportunity propogation a problem until now. &lt; OP here.. I wish there was some way to blind the people reviewing applications to info like your med school and even the name of the person writing your letters (obviously this is practically impossible, as people like to review letters from people they know), but I almost wish we could just write "chair's letter" or ENT Attending letter etc</t>
  </si>
  <si>
    <r>
      <rPr>
        <rFont val="Arial"/>
        <color rgb="FF000000"/>
      </rPr>
      <t xml:space="preserve">Does PMID matter that much? I have an article that is published online ahead of print with a DOI. The journal is indexed in pubmed, but hasn't uploaded any articles from this future issue to pubmed. It would be great if it were assigned a PMID before apps are transmitted next week. Does it really matter? The article is published and readable with the DOI. &gt; Does it have a volume and issue number? If not then this article sounds like it's "In press". Technically, I think that even if it's viewable in pubmed but without a vol/issue no, this is still "in-press" (but on my ERAS, I'm gonna go ahead and put these down as published)  &lt; OP here. It has a volume and issue number. It is on the journal website, but not viewable in pubmed yet. It looks like the journal hasn't uploaded the November issue yet. </t>
    </r>
    <r>
      <rPr>
        <rFont val="Arial"/>
        <b/>
        <color rgb="FF000000"/>
      </rPr>
      <t>Are there any attendings or PDs that can chime in?</t>
    </r>
    <r>
      <rPr>
        <rFont val="Arial"/>
        <color rgb="FF000000"/>
      </rPr>
      <t xml:space="preserve"> It's on the journal website with a volume and issue number, just not viewable on PMID yet. The journal is pubmed indexed so it will have a PMID in the near future. Planning on listing it as published with it's appropriate DOI. It will just lack the PMID for the time being. Does it really matter when you review apps? &lt; sidebar: where are you putting DOI? in the title? I don't see a dedicated spot for it like PMID &lt;attending here: if you have a volume, issue and page number, it is published. if you don't have one of those but its available on the publisher's website, its an "eprint ahead of pub"  If you have the acceptance letter but no way for an interviewer to read the article its "in press".  If you have a letter saying revise and resubmitbor even accepted with revision, it is still "submitted".  If you want a simple black and white rule, don't say published unless the interviewer can read the article easily. &lt; +1</t>
    </r>
  </si>
  <si>
    <t>&lt; why not just put it under "accepted" and include the journal name? in my mind that's as good as a published paper &lt; Isn't this considered published if the journal has it readable on their website. It's gone through peer review. It's an e-publication ahead of print.&lt; Slightly different variation in my situation. I have a paper accepted through the journal and it has a PMID, but it hasn't been assigned an issue, vol, pg numbers, etc. Can this tech still be labelled as fully published since it's available on pubmed? The "Other than published" category doesn't have a drop down for eprint ahead of pub so I'm leaning towards putting it under the regular peer reviewed journal article dropdown &lt; That's what I'm doing if it has a PMID</t>
  </si>
  <si>
    <t>Which residency programs are strong in peds? &lt; comment from months ago: "Peds: Cincinnati, Penn, UW, Minnesota, Colorado, NW+UIC (share Lurie Childrens), MUSC (does own cleft lip and palate, one of the few that doesn't give it to plastics),  Harvard (&lt; not that strong actually. all Boston schools split time there) &lt; after interviewing, I would add UAB as having a strong peds program, maybe I'm wrong &lt; Utah, Arkansas, Baylor &lt;&lt; id reiterate baylor and musc. Tufts also does tons of cleft lip/palate and craniofacial &lt; UPMC has strong peds too</t>
  </si>
  <si>
    <t>Cincinnati &lt; Arkansas- has a separate children's hospital, does all the clefts, big vascular anomalies program, current and previous chief of peds were both Cincinnati trained</t>
  </si>
  <si>
    <t xml:space="preserve">Mayo AZ spends 6-9 months at the only children's hospital in the state (PCH). It is a very busy hospital. They now have 8+ peds fellowship trained ENTs. They have active vascular anomalies clinic, VPI/cleft clinic, and a 22Q clinic. Transition from plastics to ENT occuring for clefts. ENT is busiest surgical department in the entire childrens hospital. Only 1 resident there at a time, so its an abundance of opportunity. </t>
  </si>
  <si>
    <t>Are you listing submitted (but not yet reviewed) manuscripts in the publications section on ERAS? I'm wondering since it asks for publication/journal name, what if it ends up rejected by the journal we put and resubmitted elsewhere? &lt; Yea, Im listing most recent journal submitted to &gt; If it's in submission when you happened to submit your ERAS, then you're being 100% accurate and honest. You can explain that it got rejected and that you submitted elsewhere during the interview</t>
  </si>
  <si>
    <t>Should I put undergrad honors (i.e. cum laude) in the other awards section of ERAS? Not sure if appropriate or not. &lt;yes &lt; I've heard people saying to put clerkship honors in this field as well, any truth to this? &lt; im shocked to hear that about honors being an "award" - seems like milking a cow to me, they are grades not awards&gt;&gt;Attending here: no to the clerkiship honors, that will show up in MSPE.  As far as undergrad honors, if it was a big deal add it.  So yes to Cum Laude or College honor society, but no to MVP of the intramural soccer team :)</t>
  </si>
  <si>
    <t>Clerkship honors should be clear in MSPE right? YES</t>
  </si>
  <si>
    <r>
      <rPr>
        <rFont val="Arial"/>
        <color rgb="FF000000"/>
      </rPr>
      <t xml:space="preserve">This is coming, and you shouldn't let your medical schools screw you over: </t>
    </r>
    <r>
      <rPr>
        <rFont val="Arial"/>
        <color rgb="FF1155CC"/>
        <u/>
      </rPr>
      <t>https://www.kevinmd.com/blog/2020/10/rapid-changes-to-aoa-inclusion-are-inequitable.html</t>
    </r>
    <r>
      <rPr>
        <rFont val="Arial"/>
        <color rgb="FF000000"/>
      </rPr>
      <t xml:space="preserve">  </t>
    </r>
  </si>
  <si>
    <t xml:space="preserve">It seems like this might have already happened at some schools&lt; UCSF &lt;getting rid of AOA or making it inclusive? &lt; Coming from a school that already doesn't have an AOA... I very much appreciate it having never been a thing&lt; Duke &lt; So AOA is basically becoming GHHS?&lt; yeah residencies can't really use AOA to compare applicants from different schools because they all have different selection criteria and many schools don't have a chapter. it's only useful for comparing applicants from the same school &gt; Kind of dumb this is used as a comparison when its application is so variable acros schools.&lt; is it actually used though? i've never hear it brought up by faculty &lt; i think this was previously discussed way down there. basically, it seemed like some PDs look into AOA/Gold, while some don't. It just depends on who's reading your application. </t>
  </si>
  <si>
    <t>&lt;I think there's a conflict of interest when the top medical schools are getting rid of it and setting the policy for everyone else when it's to their disadvantage. +1</t>
  </si>
  <si>
    <t>https://gme.dartmouth-hitchcock.org/otolaryngology/surgical-physician-assistant.html &lt;for those that care about midlevel creep &gt; good or bad?</t>
  </si>
  <si>
    <t>&lt;not a fan, what kind of cases is the PA doing? do they get operative autonomy?! &lt;+1 &lt; I would hope they're just covering the floor &lt; I read the website and the PA is using the robot during surgery, I mean 8 years total and you can scrub and use trans oral robotics. &lt;i cant believe they are training a PA to do transoral robotics when most H&amp;N folks do a freaking fellowship after countless years in school...&lt;https://med.dartmouth-hitchcock.org/pa-residency/entpa-curriculum-overview.html &lt;"mentored by residents" fuck that&lt; one reason i went into a surgical specialty was to avoid turf wars with APP's which has become a big problem in primary care. looks like even surgery is not immune &lt; I think this shows that medical education is fundamentally broken, maybe going back to apprenticeship? &lt;can we as the upcoming generation agree not to train midlevels to do surgery&lt; A lot of them are fucking clueless</t>
  </si>
  <si>
    <t>Telling PA's they get to use the robot is just marketing.  Good luck getting a hospital to give a PA privs to use the robot unsupervised, much less block time.  Maybe in Maine or Alaska but not in any city with more than 100k people.  Procedures PAs can do include, scopes, sinus debridments, and maybe tubes in the office...but no patient is going to let a PA do cancer surgery on them. &lt; But when the norm ebcomes them doing scopes, sinus and tubs you just lost a lot of business. And that's assuming it stops there</t>
  </si>
  <si>
    <t>for those with a spouse &amp; kids, do you mention this in the "hobbies" section? I mean let's be honest, the little free time i do have often goes to them. they are not a hobby (lol) but i feel like it may come as a surprise if i don't mention it. thoughts on including? &lt; i think that you should not feel pressured to mention it if you don't want to-- there is a reason this is a question they are not allowed to ask in an interview unless you bring it up yourself. don't feel like you are "suprising" them by not including it if you don't want to; but if you truly want to share about your spouse / kids, then by all means go for it!</t>
  </si>
  <si>
    <t xml:space="preserve">I am &lt;+1 &lt; I'm including it sort of with a hobby, e.g. "Camping with partner and kids" </t>
  </si>
  <si>
    <t>Mentioning a partner or kids on application is honest but risky.  If you  include it, it is fair game for the interviewer to ask about it.  Some attendings may look at this favorably since it makes you a more "stable" person, not as prone to have distracting relationship and social issues, sure about what you want to do, able to follow through on commitments. However, if you are not married, those stability benefit are questionable.  The negative is that you will have less time to study and do research. I'm not trying to throw shade at anyone who does mention it, since it is admirable to be honest.  And honesty is the most important characteristic I look for in a resident.  ---sam</t>
  </si>
  <si>
    <t>Subitted abstracts for future conferences go in the "Peer reviewed journal articles/abstracts (other than published)" or in "poster presentations" and just note the future date? I'm not a fan of the way ERAS includes abstracts &lt;&lt; Same issue, I ended up doing what you stated and put it in "other than published" Then put the name of the conference where it asks for publication. This way youre showing you completed and submitted a project, without passing it off as accepted when it's not</t>
  </si>
  <si>
    <t xml:space="preserve">If it isn't accepted (ie trio) I think it should just be in research experience. Kinda sucks but when you enter it as a poster it says "Presented at" and if it hasn't been accepted I'm not sure if that is correct to do. </t>
  </si>
  <si>
    <t>How bad is it to have 0 first author ENT pubs when applying?&lt;pretty common &lt; i don't think this is that bad at all; take a look at the resident bios at some of the top programs and you will see that many didn't have first author pubs before residency (or even any pubs in some cases) &lt; Depends on the rest of your application. If you rocked step, grades etc as long as you have some kind of research (and even if you dont) you'll probably be fine to match. But your application is weak-average and you have no research, it could be a gap compared to other similar applicants..</t>
  </si>
  <si>
    <t>I had 0 first author pubs and matched at a big research powerhouse and had plenty of interviews at programs from all tiers; I was on multiple publications that were submitted or accepted by the time I applied however &lt; Were those first-author or middle-author submitted/accepted pubs?</t>
  </si>
  <si>
    <t>Okay so for the final clarification, one page on Word does NOT equal one page on ERAS, especially depending on how you transfer the text. I've even cut it down just enough that it generates a one page pdf but there's a second blank page overflow EVEN when I have no extra spaces or new lines. SHould we cut to one page pdf on ERAS? or one page on Word, which is like 1.2 page ERAS?</t>
  </si>
  <si>
    <t xml:space="preserve">I made it one page on ERAS &lt; I really don't think it makes a difference if it goes slightly over 1 page (have spoken to residents and faculty about this) </t>
  </si>
  <si>
    <t>Reason for leaving and hours per week. Are you leaving these blank? &gt; yes+3</t>
  </si>
  <si>
    <t>Any tips for the hobbies section? How specific should we be?&lt; i've been told this is the most important part of the application. you want it to be specific, unique, and generate conversation &lt; I've been putting 1-2 sentences for each. It feels like enough to get the reader to be interested and to want to ask about it more, without boring them.</t>
  </si>
  <si>
    <t>&lt;listing, idont want them to get bored &lt; i put a lot of things down and what got the most interest last year was "in search of the perfect method to cook a steak" &lt;same, m going to list</t>
  </si>
  <si>
    <t>I can't seem to look through the microscope with both eyes.. what am I doing wrong &lt; did you adjust the interpupillary distance? &lt; well I tried and can't seem to get the two images to merge perfectly &lt; do you have stereopsis? &lt; interpupillary distance is key, try and measure it if you can</t>
  </si>
  <si>
    <t>This used to happen to me.. I used to try to use it at other peoples distances.  When I finally used it more i realized I just am super narrow at 57 compared to most people, but now it works&lt;  how long have you tried? this happened to me-- I would get double vision even after adjusting IP distance. One day it just clicked as if my brain made sense of it and ever since then, I can't even get double vision if I tried to. I tried looking into the distance, past the object I was trying to focus on, if that makes sense, and the images just merged. &lt; not that long.. maybe there's still hope for me</t>
  </si>
  <si>
    <t>You can get an Ophtho guy to test if you have stereo vision...some don't.  In these days of endoscopes, its not as big a deal.  But in the old days (35 years ago) some programs would fire you if you didnt.  Of course this was pre-ADA. &lt; so I don't need to reconsider my career choice just yet?</t>
  </si>
  <si>
    <t>I'm watching the Finals now. Who's the Lebron of ENT?&gt; Chevalier Quixote Jackson &lt; Jatin Shah &lt; Blackwell  &lt; Howard House is the Michael Jordan</t>
  </si>
  <si>
    <t>What about the Jimmy Buckets of ENT??&lt;Me. You all doubted me but watch me be the next best surgeon</t>
  </si>
  <si>
    <t>is penn state's research year before PGY-1? &lt; It's a research year followed by 5 clinical years. As the research resident you receive the same pay and benefits at a clinical PGY-1 &lt; There's pluses and minuses to the timing- most 6/7yr research tracks are after PGY-2 sine then you have more ENT under  your belt. But doing it as PGY-1 allows uninterrupted clinical training afterward which is nice. &lt; Current research resident here, happy to answer any questions about our research track-  dgoldrich@pennstatehealth.psu.edu</t>
  </si>
  <si>
    <t>Is anyone going to do program specific paragraphs for any programs they did not signal to? &lt; That's the point of signalling. Non-signalled programs know they're #6 at best. &lt; #6 or lower PRIOR to interviewing. &lt; but #6 is still pretty good in my book...</t>
  </si>
  <si>
    <t>sorry for the noob question, is program specific paragraph basically the last paragraph of personal statement, or is it its own optional section? &gt; Fellow noob responding - I've been told it's the last pargraph (eg, you don't add an additional paragraph, but use the program-specific one as your concluding remarks)</t>
  </si>
  <si>
    <t>Okay I've asked this fifty times but how do I know if my PS is too long? No ones given me a clear answer &lt;well how long is it? shouldn't be longer than a page</t>
  </si>
  <si>
    <t>One page single space in word. No more than 700 words. &lt;Thanks (OP) &lt; You can also load it into ERAS as a draft to check for length with the preview option.  &lt;heads up, this can be a different page length than seen on Word, so be prepared to shorten more</t>
  </si>
  <si>
    <t>Sorry if I missed this somewhere, but is there a list of schools that require Step 2 CK prior to interviews/end of year/rank lists/etc? &gt; I had the same question! Any resource that would make it easier to see all the programs requiring Step 2 CK for different things instead of looking each program up?</t>
  </si>
  <si>
    <t>Along the same vein, if you take step 2 ck and get the score back after applications are submitted, do you need to do anything to update schools on the score after you get it? Or is it automatically updated in the USMLE Transcript? &gt; you have to resend the transcript ("To resend their USMLE transcript to programs (i.e. new scores were released by the NBME or ECFMG), applicants should select the Resend My Scores option under the Actions column on the Additional Documents page and confirm their selection.") &gt; What's the opinion on when to report CK scores in the process if we haven't taken it yet? Is there any downside to delaying?</t>
  </si>
  <si>
    <t>which residency program has the most attractve residents? &lt; lol wut &lt; definitely wont be the one i match at +1 &lt;Derm</t>
  </si>
  <si>
    <t>Cincy</t>
  </si>
  <si>
    <t>How are you setting up your email alerts so you don't miss any emails when interview offers are made? It seems like some of my emails come late. &lt; I got an apple watch. Debating whether to use a unique email &lt; Last year I set up a separate email address just for eras, with phone text alerts for every email received. Lots of heart-stopping false positives from ERAS system notifications but kept everything neat, didn't miss an email and worked great</t>
  </si>
  <si>
    <t>Did anybody take/edit their own headshot using a phone camera? Any tips for making it look not like a phone pic?</t>
  </si>
  <si>
    <t>which residency program has the most attractve residents? &lt; lol wut &lt; definitely wont be the one i match at +1</t>
  </si>
  <si>
    <t>lol wtf happened to applicants by school tab &lt; idk but i'm super discouraged by the number of applicants this cycle. i was hoping that covid would decrease numbers (people taking research years etc) but it looks like this is going to be a repeat of last year &lt; every year people hope the previous year will discourage applicants or increase research years. But research years are like reapplicant, a pretty constant influx every year. &lt; Yeah looks like we are going to get smacked this year, already looking at back up plans &lt; Also research years are probably harder to take d/t pandemic, may have actually driven up numbers of applicants &gt; I imagine we'll end up with ~110% or so compared to # of applicants from last year when its all said and done. I have a feeling Covid's effect will manifest next year.&lt; OPDO should have a good idea of the exact number of applicants after the signalling closes today. perhaps one of the med student stakeholders could ask them and let us lowly commoners know? &lt; med student stakeholders?&lt; yeah in one of their webinars the OPDO said they have med student stakeholders who helped design the signaling</t>
  </si>
  <si>
    <t xml:space="preserve">&lt; On the bright side, I have heard from several advisors that this is the year to dual apply. With zoom interviews there is less risk coordinating two interviews at the same hospital. The cost of applying to a second specialty is also lower with virtual interviews. As a reapplicant dual applying this cycle, I am grateful for this. &lt; Yea, I wish I had thought of that, but couldn't get another sub-I in time. </t>
  </si>
  <si>
    <t>What is the area like around USC in terms of safety?</t>
  </si>
  <si>
    <t xml:space="preserve">I believe it's in or near Boyle Heights, which is fine, but not the safest neighborhood. The area immediately surrounding Keck/LA county is fine, of course. It's a hospital environment with white coats galore. I think many of the residents live in DTLA or in Pasadena, and don't actually live immediately adjacent to the hospital. &lt; It's in East LA. It's definitely not the nicest area, but it's relatively safe. Most residents live in Echo Park, Silver Lake, Glendale, Pasadena, Alhambra, Monterey Park. There are a good number of residents in DTLA, KTown, etc. as well. And then there are always a few residents who end up living out west by Santa Monia Westwood, Brentwood, etc. &lt; Thanks. How far are these other areas from the hospital, on average? &lt; Around 10-15 minutes from echo park, silverlake, glendale, pasadena, etc. to the hospital. The nice thing about living in that part of the city is the traffic is minimal compared with on the westside. By the way, the area is not east LA. It is central LA, and the medical center is basically adjacent to downtown. </t>
  </si>
  <si>
    <t>&lt;the area is definitely east LA, this is coming from someone native to LA &lt;as someone who lived in LA/went to UCLA, traffic sucks. At it's worse (rush hour. every. day.), it will take you 30-40 min to drive like 3 miles on the freeway. &lt;no chance you are going to work or coming home at rush hour as a resident&gt;I heard all the UCLA hospitals go against traffic, so it isn't an issue</t>
  </si>
  <si>
    <t>This was asked but not answered below. Should we submit ERAS a few days in advance to allow for the USMLE transcript to be processed, or is that instantaneous? In other words, if I submit on Oct 20, is there a chance that my USMLE transcript takes a few more days to show up with my application?</t>
  </si>
  <si>
    <t xml:space="preserve">You'll be fine submitting on Oct 20 as long as the system doesn't all shut down and prevent you from submitting </t>
  </si>
  <si>
    <t>Does anybody know what time tomorrow signals must be finalized by? +1 &lt; not sure but i'm submitting mine today to play it safe &lt; i still can't decide on mine if i'm honest &lt; Go ahead and just fill it out; you can edit it tomorrow if you want &lt; due 9pm est btw per the website</t>
  </si>
  <si>
    <t xml:space="preserve">Bruh deciding on these is hard. I feel like i like a lot of programs and at the same time know nothing about them. Feels like I'm throwing darts at a list sometimes. Then there's the "strategy" of it all. Blegh. &lt;&lt; Cannot agree more my friend. You read my mind &lt; Yeah I'm so lost, I don't know much about any of these programs and was on my sub-I when most of the zoom sessions happened so I couldn't make many of them &lt; +2 </t>
  </si>
  <si>
    <t>&lt; i changed my form and resubmitted twice already, it's so hard to pick</t>
  </si>
  <si>
    <t>what are the programs that have extra requirements for the app? can we have a section for that in the program info tab? &gt; +3 &gt; blargh have not even heard of that.. what are these extra requirements?</t>
  </si>
  <si>
    <t>Iowa and WashU send out more questions for those who apply to their research tracks, from what I remember from last year &lt; nothing before October 21st though? &lt;Miami sends out an extra app for those applying to the research track too</t>
  </si>
  <si>
    <t xml:space="preserve">What have folks heard about filling out the ERAS experience section. Bullet points vs. paragraphs? &lt; i've heard you can do either as long as it's concise and consistent &lt; thank you!&lt;  Faculty applicant reviewer here: bullet points please, make it as easy as possible for the reviewer to look at and glean the important info. We go through hundreds, long and wordy means important info gets lost in a sea of words.  </t>
  </si>
  <si>
    <t>anyone get an error message from the signaling website when trying to resubmit their signals with a change? error says only one submission per AAMC ID allowed&lt; You actually have to edit it through the email confirmation &lt; awesome, thanks for the help</t>
  </si>
  <si>
    <r>
      <rPr>
        <rFont val="Roboto, RobotoDraft, Helvetica, Arial, sans-serif"/>
        <color rgb="FF000000"/>
      </rPr>
      <t xml:space="preserve">Zucker/Hofstra has a fun new  informative video about the residency program that can be seen here: </t>
    </r>
    <r>
      <rPr>
        <rFont val="Roboto, RobotoDraft, Helvetica, Arial, sans-serif"/>
        <color rgb="FF1155CC"/>
        <u/>
      </rPr>
      <t>https://youtu.be/lYWo7odQrjM</t>
    </r>
    <r>
      <rPr>
        <rFont val="Roboto, RobotoDraft, Helvetica, Arial, sans-serif"/>
        <color rgb="FF000000"/>
      </rPr>
      <t xml:space="preserve"> :) Was</t>
    </r>
  </si>
  <si>
    <t>what are the programs with a good balance of OR and clinic?&lt; i'm guessing most community based programs. i'm at a big academic program and residents don't do much clinic at all. not sure if that's just my institution though &lt; I know Vandy residents get a decent amount of clinic time, but idk much else</t>
  </si>
  <si>
    <t>Michigan is a great place where you get clinic and OR through all 5 years. Many other places are either all clinic or all or depending on the year, but you get a great mix of both through all 5 years thetr</t>
  </si>
  <si>
    <t>Reminder about Q&amp;A for applicants without a home Otolaryngolog program tommorow October 8, 2020 at 7:00pm CT; email: pquesada@kumc.edu to rsvp.</t>
  </si>
  <si>
    <t>&lt;thanks for hosting, we appreciate you &lt;3</t>
  </si>
  <si>
    <r>
      <rPr>
        <color rgb="FF000000"/>
      </rPr>
      <t xml:space="preserve">Hey guys - ENT resident at Minnesota here - it's a really weird year with all the changes due to COVID and everything changing into virtual, just wanted to wish everyone good vibes &amp; let you know about a webinar we'll be hosting next Sunday (I know the weekend before apps are submitted, but if you have an hour we'd love to tell you about our program). Intro by the PD and then you'll have breakout rooms with the residents to get to now us/what we're about/what we're like. Link to register: </t>
    </r>
    <r>
      <rPr>
        <color rgb="FF000000"/>
        <u/>
      </rPr>
      <t>https://z.umn.edu/oto</t>
    </r>
  </si>
  <si>
    <t>&lt; At times, literally everyone is just rbf-ing their screens like no one's watching lol</t>
  </si>
  <si>
    <t>any good stories from the virtual trail so far?</t>
  </si>
  <si>
    <r>
      <rPr>
        <rFont val="Calibri"/>
        <color rgb="FF000000"/>
      </rPr>
      <t xml:space="preserve">No, but the actual trail is tough&lt; on one zoom call an applicant asked if residents get enough time in clinic. i was like wtf i've never heard of someone wanting more clinic time over the OR &lt; I have not heard of this either, head and neck surgery is amazing. Why more LPR, cerumen, and tmj pt.?&lt; i know right, probably not a good look for that applicant &lt; current resident here, I think students in general do not understand how important clinic is. Themany of the surgical cases you do in residency are not things you will be doing in practice. However, clinic is where you will spend the vast majority of your time as an attending and you want to get very very very good at it. Sadly, there are many programs lacking in good clinic experience. You obviously don't want it to take you away from the OR too much, but you do want to make sure it's very well incorporated into your residency, There were places I remember asking about during interviews and residents got like very minimal clinic exposure. &lt; I’m the applicant who asked about adequate clinic time and obviously am not interested in more time in clinic than in the OR. Most programs seem to get their residents operating just fine, not so clear if they also involved their residents in the clinical decision-making. Thank you to the resident who responded to this!  &lt; Do people not understand that  typicsl PP general ENT spends 4 days in clinic to one operating day? &lt; OP here. i didn't intend to downplay the importance of clinic and i agree there is so much to learn from clinic. but we learn how to see clinic patients in med school (without all the ENT specific stuff obviously). residency is for learning how to operate, and for ENT that means learning the nuances of 100's of different procedures. you only get 5 years. i would much rather have a surgeon who spends 4-5 days/week of residency in the OR than one who spends half of her time in the clinic. but maybe that's just me &lt; </t>
    </r>
    <r>
      <rPr>
        <rFont val="Calibri"/>
        <b/>
        <color rgb="FF000000"/>
      </rPr>
      <t xml:space="preserve">PGY4 here. Honestly its all about balance. Most places (probably all) have enough OR time to get basic competency in all necessary OR procedures. But you cant downplay clinic. And you should also distinguish between resident clinic and attending clinic. I learn the most when im with an attending and I see how they manage their patients. Resident clinic is great but its sometimes just residents making all the decisions with minimal attending oversight. Which is both good and bad. Learning to operate is essential and obviously important. But learning how to appropriately evaluate patients for the OR is JUST AS IMPORTANT. In a field thats filled with both medical and surgical management, it is extremely important to figure out the nuances of what makes someone an operative candidate and to learn how to approropriately counsel a patient. Yes you can learn that as an attending, but residency is your one and only chance to hang out with a variety of different attendings and learn how that decision process works. </t>
    </r>
    <r>
      <rPr>
        <rFont val="Calibri"/>
        <color rgb="FF000000"/>
      </rPr>
      <t>&lt; this is such an informative response. Thank you for taking the time to educate us on this!</t>
    </r>
  </si>
  <si>
    <t>&lt;on one zoom call someone asked about star OTO and the chair was like what the hell is that, we will not be using that when reviewing applicants</t>
  </si>
  <si>
    <t>is there any disadvantage to going to a program where otolaryngology is a division under surgery or is it just semantics? &lt; By definition, Departments are usually bigger than division and older and independently run to achieve department status, so consequentially a program with department should have greater volume/clinical sites/number of residents/faculty etc than division. But I wouldn't say there are disadvantages to training in a division per say. &lt; thanks! ive noticed there's some divisions like wisconsin and ucsd that seem like really strong programs so was just wondering</t>
  </si>
  <si>
    <t>Perhaps a dumb question, but for a LOR from a chair, when we are entering that into ERAS, do we put their title as chair as well as checking the department chair box? Or should their title be something like "professor of ..." &lt; I just put Chair / Department of Otolaryngology - Head &amp; Neck Surgery at ...&lt; I put Chair and Professor &lt; thanks! &lt; was told by my school not to check the chair box, since that's apparently meant for specialties that require Chair letters (gen surg, ortho)</t>
  </si>
  <si>
    <t xml:space="preserve">Please explain how $ is at all an issue this year??? Going into this you should have expected to spend like 5K+ on the application cycle, getting to spend far less should give you all the money you need to apply to as many programs as you'd like &lt; wow, this is pretty oblivious.. the application cycle will cost us less than it typically would, but can you not see that many people are struggling financially right now and may  not be in a stable situation with regards to finances, housing, family, etc.? obviously in an ideal world with no other factors weighing in, it makes sense to apply to as many programs as possible. but to act like this is easy or even possible for everyone is pretty insensitive. &lt; I mean if you want to know how many to apply to, the answer is as many as possible that you would realistically want to train at. Just because it may be less finance-friendly or less "sensitive" doesnt make it any less true. &lt; you are not responding to the same issue. Yes, it makes sense to apply to as many programs as possible. The issue here is the tone of the OP assuming that this is financially easy/possible for everybody. Many applicants may have factors beyond their control that make shelling out an extra $1000 extremely difficult or impossible right now, despite saving on the application cycle overall. &lt; point is you would have had to anyway for travel, so its not a new expense. Like I said, with all the costs of med school to get to this point, this isn't the place to try to cut costs and risk not matching &lt; point is also that many people's financial situation has changed given that we are in the midst of a global pandemic, so you can't really say that we are saving money on the application cycle and therefore those savings are readily available to use. i'm not advocating for anybody to cut costs and risk not matching, what i'm saying is that many things have changed this year beyond the changes to the application cycle, and it's pretty insensitive to act like money shouldn't be an issue for anybody. &lt; Most medical students take loans for education which is expensive. These are costs of doing business, and the same every year. App costs aren't some new surprise in times of COVID. &lt; wow you really are not understanding me. the app costs are not some new surprise, but there are many other surprise costs people might be experiencing due to COVID (e.g. housing instability, family or partners losing their jobs, expensive medical bills, etc.) that may make it difficult to pay for less urgent things &lt; Some of you have never been poor and it shows. &lt; telling family that you can't "loan" them $1000 because you spent it on applicantions is never an easy thing to do, but it is something you will need to learn to do if you come from a modest background.  The same person asking for $1k from you now (knowing you are broke) will be the same person asking for $10k in 5 years and new car when you are making "doctor money".  people from modest backgrounds don't get very much good advice on how to invest their money...the answer in the cell to the right is GOOD ADVICE whether you are from a modest background or you have a trust fund. social issues wont be equal and life isnt fair. deadbeat and even legitimately needy friends and relatives will say you've changed.  these are the sacrifices you may make in applying to a competetive field.  but dont turn down good advice just to make yourself feel special.  it is not other applicants duty to make you feel better or tie one hand behind their backs for you. &lt; ummmm not even sure what you are talking about here. who brought up loans to family? your reply makes it seem like you can't even imagine a situation in which people may be struggling to meet basic needs, even when multiple examples have been given. </t>
  </si>
  <si>
    <t xml:space="preserve">Still don't understand... If you are poor (or really anyone whos not crazy wealthy) then you have taken out loans for med school. Probably at least 200K if not more. I honestly fail to see how beein 200K vs 201K in debt makes any difference to literally anyone. You are not paying loans now, and will be in IBR when you start. It's literally future money that has zero impact on your current life. You can have 0$ in your bank account and your entire family can be failing to put bread on the table, but how does that impact you borrowing an extra $1000 when you're already in alll this debt. </t>
  </si>
  <si>
    <t>Is anyone else receiving wildly varying advice re: how many programs to apply to? How do you choose who to listen to?&lt; People who are closest to the process and have been through it themselves i.e. current residents or new attendings. I have an attending who applied to 6 programs in the 1970s, interviewed at six and was offered a position out of match. Its totally different circumstances</t>
  </si>
  <si>
    <r>
      <rPr>
        <rFont val="Calibri"/>
        <color rgb="FF000000"/>
      </rPr>
      <t xml:space="preserve">&lt;really? most of my attendings have said 60 &lt; Theres no downside to applying to more idk what the debate is &lt; The downside is it costs more money. $1000 can be pretty important for certain people, but I personally would just spend it on the extra apps, especially since we don't have to fly around this year &lt; I dont get it. If you can go $300k in debt for medical education, why would you not spend an extra few $100 to ensure you get enough interviews to match? This isnt the place to be cheap fam. &lt; </t>
    </r>
    <r>
      <rPr>
        <rFont val="Calibri"/>
        <b/>
        <color rgb="FF000000"/>
      </rPr>
      <t xml:space="preserve">You guys dont have to worry about spending money on interviews (yes this year sucks but this is one of the few benefits of the situation). I would recommend applying to any place that you can see yourself going to (taking into account family and SO and everything else). You can always decline interviews but you cant decide to apply to more places later on. This might work in medicine where there are 10+ interview dates, but it doesnt work in a surgical subspecialty when there are 2-4 interview days that all fill up in 10 minutes after invites go out &lt; </t>
    </r>
    <r>
      <rPr>
        <rFont val="Calibri"/>
        <color rgb="FF000000"/>
      </rPr>
      <t>Also lots of people get scholarships and such. Not everyone is in 300K debt (im envious lol). $1000 can be a big deal for some folks.</t>
    </r>
  </si>
  <si>
    <t>&lt; is there a certain # of interviews where we can say we have a relatively 'safe' chance of matching? &lt; yes check charting outcomes &lt; last year 12-13 interviews gave you aproximately 90% chance of matching (2020 charting oucomes). Diminishing returns beyond that. &lt; Historically 10 is magic number</t>
  </si>
  <si>
    <t>Any resource that compiles programs where residents get experience operating on clefts or other peds facial plastics?&lt; I was just wondering, but will people make decisions based on if the program performs clefts? &lt; I may be an exception, but it'll be a really big factor for me (OP) &gt; I am also interested in cleft surgery, but isn't this really something you'll do more in whatever fellowship you go to? Like I wouldn't think your residency cleft experience would be make or break &lt; That's fair, but I'd like to ensure I'll be get adequate experience with it to confidently decide if I wanna do a peds fellowship or not, and if so, at a place that will have clefts. Craniofacial/Plastics was also what I was most interested in prior to ENT (OP)</t>
  </si>
  <si>
    <t xml:space="preserve">The ones that people usually y'all about about Minnesota and seattle&lt; Minnesota does a ton &lt; UC Davis does a lot too. &lt; Vandy &lt;&lt; clefts are very territorial... there are a lot of turf wars over who does clefts between plastics and ENT (and sometimes OMFS) and plastics wins most of them. The only places I know of where ENT runs the craniofacial game are vandy, MUSC, and Seattle.&lt;   U of Arkansas does all the clefts  (no OMFS  and practically no gen plastics)  </t>
  </si>
  <si>
    <t>I'm scared of the bloodbath based off the "applicants by school" tab &lt;if you want to feel a litte better, go look at the DO numbers &lt; the number of MD seniors is overall very similar to last year, right? ~430 this cycle vs 421 in 2019-2020  &lt; I'm seeing 459 MD's this year vs 421 last year. That's an almost 10% increase unless I'm reading it wrong.&lt;also WUSTL and UC Davis have at least 1 each that's not on there &gt; lol this is gonna suck &lt; 459 is total MD, subtract the reapplicants and that number is very similar to the US senior number from last year (421) &lt;</t>
  </si>
  <si>
    <t>It will be a bloodbath as it was last year with at least 30% not matching. The best thing you can do for yourself is keep trucking from now till match day in case you dont match. Consider doing sub-i's in other specialties in the spring so you can get letters in case you desire to soap. Alternatively try to grind some more papers out in case you reapply. &lt;+1 Do you need new letters for SOAP? &lt; You should get in the field you plan to SOAP to if you can. The last few years have had very few if any categorical unfilled ENT or gen surg spots, just surg prelims, so plan accordingly.</t>
  </si>
  <si>
    <t xml:space="preserve">&lt; it's kind of crazy to think that every 1 out of 3 of us will not match this year &lt; probably closer to 1 out of 4 but yeah &lt; The applicant/seat ratio is probably more accurate right now since some schools have yet to have number of applicant data yet. For reference, 2018 was 1.04 (MD only) and 2020 was 1.41 (MD+DO) &lt; the match was favorable 3/4 years ago and people saw 90% match rates and decided to jump in. Its a vicious cycle that will inevitably repeat over and over again. </t>
  </si>
  <si>
    <t>I didn't end up doing staroto but for those who did I'm curious, how many people ended up participating?  + 1</t>
  </si>
  <si>
    <t>the site says 86 rn. not sure if that's final or if people are still uploading tho. &lt; People are still uploading. I think the sign-up sheet had at least 100 mentor spots taken up when I last checked</t>
  </si>
  <si>
    <t>I don't know if this has already been asking (if so, my bad)! But lets say you did research with a PI over 4 years and published several manuscripts (fairly different topics). Obviously listing all the manuscripts, but am I listing a research experience for each or one research experience with the PI, or does it not really matter since they'll see the pubs anyway? &lt; I grouped mine based on PI &lt; I think the experience section is valuable for broad overviews of projects and teams or ongoing projects. If your app says it somewhere else with a published manuscript or oral presentation, restating it here probably doesn't do much. My PD mentioned that he uses this section to talk with interviewees about non research related subjects or ongoing research that isn't submitted or published elsewhere on the app. &lt; Personally I would only use experiences section to discuss individual "experiences" (working in a particular lab or with a particular member), giving overview of projects done in each. INdividual projects can be listed under publications/posters section. Repeating everything in both places to try to pad numbers doesn't do you any favors as it's fairly transparent. &lt; OP here, I appreciate everyone's input. I was confused because I've been hearing different things but everything said sounds very reasonable. Thank you!! ewww</t>
  </si>
  <si>
    <t>Is anybody putting pubs down without a clearly corresponding "research experience"? Like for pubs that I was involved in but not really the driver of the project? &lt; I know, I feel like there is a lot of confusion regarding overlap between research experience and the actual publications section. I'm not sure whether to list projects in both &lt; I included projects with labs/PIs that didn't result in publications, the only publications I included in research experience are ones with PIs who I'm still working with and will have projects/papers that won't be submitted by ERAS deadline if that makes sense (that is, projects that will wrap up later this year or papers published in Nov/Dec/etc.)</t>
  </si>
  <si>
    <t xml:space="preserve">Rhinoplasty (lots), trauma, injectables, head and neck reconstruction, aging face in cosmetic clinic. Not a lot of gender/ethnicity reassignment although there is lots of ethnic specific cosmetic work done here. </t>
  </si>
  <si>
    <t>Just a plug for Wayne State below (M4). Particularly if you're interested in facial plastics.</t>
  </si>
  <si>
    <t>What would you say the facial plastics strengths are: trauma, recon, facial reanimation, rhinoplasty, injectables, aging face, gender/ethnicity reassignment?</t>
  </si>
  <si>
    <t>What is it like to live in Nashville? Or Columbus? &lt; I interviewed at Vandy last year and have friends who live in Nashville. That place is absolutely amazing. Great mix of city life, bars, food, incredible artists and performances (pretty sure my friend saw Beyonce and The Killers in the same week, with incredible outdoor activities as well (Fiery Gizzard is 2 hours away, the Smokies, top notch river rafting, hiking, biking, climbing). Somewhat affordable too given that is has become quite the destination, although i know houses prices are esp gettnig higher... &lt; Columbus is also way cooler than it sounds, but not sure it measures up to Nashville. Great food in Cbus though &lt; agreed about columbus. Was a much bigger and cooler city than i was expecting on interview day &lt; They both sound nice! How is the cultural diversity? I need all the international food I can get lol</t>
  </si>
  <si>
    <t>I wonder how this is seen in regards to clerkship grades with schools that do just P/F vs H/HP/P. For example, I got a P in IM, but H in everything else. Is this theoretically going to hurt me? Getting self conscious now that it's crunch time lol &lt; literally nothing u can do about it so forget it &lt; you're absolutely right. just going to hope for the best</t>
  </si>
  <si>
    <t xml:space="preserve">just got my MSPE in, turns out I barely missed the cutoff for second quartile of the class (top 40 school, for reference). Any residents who were previously third quartile able to comment? Is it safe to say that most top programs are now out of reach? &lt; I honestly feel like no one reads those....&lt; Some PDs/programs definitely read them </t>
  </si>
  <si>
    <t>No.. nothing is binary lke this.  If the rest of your app is great, and you click with the right people then who knows?&lt; No, people pay attention to this. &lt; People pay attention but its part of an overall application.  I dont think you can say that someone is out of the game for a subset of programs without seeing the rest of their app &lt; An otherwise outstanding app probably won't get automatically screened out, but there are obviously correlates between class rank and other components of the app. It's just more of an uphill battle, especially at top programs who have their pick of candidates. &lt; My program doesn't make any distinctions below the top 25% unless you failed something. &lt; No- 1) Many programs have holistic app review, and this would just be another piece of info they consider with step scores, grades, research, letters etc. 2) Many people dont bother closely reading your MSPE letter, and these minutiae that you worry about might not even be noticed.</t>
  </si>
  <si>
    <t>&lt; OP here. Thanks all, this is really encouraging. Everything else in my app is solid, I've got good letters and faculty who said they'll make calls on my behalf. Just have to hope this one part of my app won't kill my chances!&gt; my med school doesn't do a quartile based rank. i don't think this is a universal thing, so it would be a hard metric for programs to use unless comparing applicants from the same school &gt;+1 my med school does not have ranking system in the MSPE either</t>
  </si>
  <si>
    <t>do we need a chair letter? or a letter from an APD if a PD letter/&lt; there are no letters you absolutely need. just make sure you get 3 strong letters preferably from otolaryngologists</t>
  </si>
  <si>
    <t xml:space="preserve">Which programs will definitively not consider reapplicants? I've heard Utah. Any others? &lt; where did you hear about Utah not considering reapplicants? Just curious &lt; Their town hall. Someone asked it in the Q&amp;A and the PD mentioned that their chair doesn't consider reapplicants. </t>
  </si>
  <si>
    <t xml:space="preserve">What is the opinion on expressing an interest in a specific subspecialty in applications or interviews? Is that a good thing if we show particular interest in one area, or would that be considered too narrow / not desirable in an applicant? &lt; Depends on the program. If they're primarily a head and neck machine and you only express interest in rhinology, it might hurt. But assuming the program covers all subspecialties, I can't imagine it would be bad to highlight one as your particular interest. &lt; just outline your interest but hedge your bets my making sure your answer implies that you have an open mind... becuase you should... you havent even started </t>
  </si>
  <si>
    <t>What is the opinion on expressing an interest in a specific subspecialty in applications or interviews? Is that a good thing if we show particular interest in one area, or would that be considered too narrow / not desirable in an applicant? &lt; Depends on the program. If they're primarily a head and neck machine and you only express interest in rhinology, it might hurt. But assuming the program covers all subspecialties, I can't imagine it would be bad to highlight one as your particular interest.</t>
  </si>
  <si>
    <t xml:space="preserve">This may be a stupid question, sorry! But if a program is known for a very strong fellowship, is it safe to assume training there for residency will train you well in that area? Or are those bigger cases reserved for fellows anyway? &lt; I think it totally depends on how evenly distributed case load is for fellows vs. senior residents. It will also likely depend on how comfortable the fellows are in leading the residents through a case as opposed to taking the reins themselves. &lt; Yeah can vary. Places without fellows brag about how their residents get to do all the fellow-level cases, places with fellows brag about how their volume allows them to support fellows without taking away from residents, and how the fellows guide the residents and are really an asset not a burden. So depends who you believe. &lt; Ahh got it, thank you! </t>
  </si>
  <si>
    <t xml:space="preserve">Very individual specific and may vary by year to year based on individual fellow. Some attendings like their fellow to basically do the whole case whereas others like them to take resident through the case. This will also depend on how comfortbale that individual fellow is. But again, fellows aren't there is not operate, no matter what people tell you. Like how many microvascular fellows are not doing the anastomosis? Or ear fellows placing the CI? They may walk you through early parts of the case, but there are some things you'd probably do as the senior that you wont do if there s afellow. On the flip side, programs with fellows are doing more of those kinds of cases. </t>
  </si>
  <si>
    <r>
      <rPr>
        <b/>
        <color rgb="FF000000"/>
      </rPr>
      <t xml:space="preserve">--&gt; check out the Announcement tab for all the info. Registration link: </t>
    </r>
    <r>
      <rPr>
        <b/>
        <color rgb="FF000000"/>
        <u/>
      </rPr>
      <t>https://forms.gle/1vttTfz1pGHJmCHh6</t>
    </r>
  </si>
  <si>
    <t>is it worth it to apply to the traditionally DO programs as an MD?&lt; it can't hurt &lt; +1 there were 2 trad DO spots that SOAPed last cycle &lt;I applied to like 6 of them (MD matched at MD), never heard back, but can't hurt &lt; most DO programs won't interview those who don't rotate there</t>
  </si>
  <si>
    <t>Which is better - baileys or cummings otolaryngology for residency? got an academic award that i can use to buy books and i want to use it on a book i'll use in residency (then use my book fund for loops)... baileys 5th was published in 2013, seems kind of old</t>
  </si>
  <si>
    <t>get Meyers atlas and Pasha. Both of those books are tough to get through and are usually available online through your medical libraryin med school or residency.</t>
  </si>
  <si>
    <t xml:space="preserve">I can't imagine any residency program doesn't give you access to Cummings/Baileys or both. (but IMHO Cummings is FAR superior) . Also, many many resources will be available to you via library in residency. Can you use it on anything else? </t>
  </si>
  <si>
    <t>Anyone else stressing out way too much about how to use these signals? I have like 3 I'm sure about, but the other 2 I can't decide how to use them. &lt; There's no wrong answer, just pick some programs you really like &lt;- absolutely stressing about it, you're not alone! &lt; I'm in the same boat! I think 2 of mine will be somewhat random. If I had 6 signals I'd be golden</t>
  </si>
  <si>
    <r>
      <rPr>
        <color rgb="FF000000"/>
      </rPr>
      <t xml:space="preserve">&lt;yeah i was in a similar boat and just decided to pull the trigger. i think its hard to know for sure that ur making the right decision without seeing programs in person &lt; what's the website for selecting the programs? Can't find it on google search &lt; </t>
    </r>
    <r>
      <rPr>
        <color rgb="FF000000"/>
        <u/>
      </rPr>
      <t>https://opdo-hns.org/mpage/signaling</t>
    </r>
    <r>
      <rPr>
        <color rgb="FF000000"/>
      </rPr>
      <t xml:space="preserve"> &lt; Thank you!! &lt; added to Useful Links tab &lt; In the same position! So hard...</t>
    </r>
  </si>
  <si>
    <t>If a DO applicant is granted an interview with only having a USMLE Step 1 score, will they also be required to take Step 2 CK in order to match? &lt; most places require CK to rank you so yes &lt; I thougth most places just required you had step 2 ck before graduation, but not to rank? &lt;the number of places requiring step 2 to rank is incerasing in anticipation of step 1 becoming pass-fail.</t>
  </si>
  <si>
    <t>I thought the requirement was because MDs are required to complete Step 2 prior to graduation, but I wonder if the same applies for DOs since they don't need it for graduation. &lt;Educate me. What do DO's take instead of step 2 and 3 to get licensed? &lt; COMLEX 2-CE (Step 2-CK), COMLEX 2-PE (Step 2-CS), COMLEX 3 (Step 3)</t>
  </si>
  <si>
    <r>
      <rPr>
        <color rgb="FF000000"/>
        <sz val="10.0"/>
      </rPr>
      <t xml:space="preserve">What is our current understanding of interview timing? Do we need to be at our emails at every second of the day? If so, when does this start, right after October 21 or during November/Dec?  &lt; I would have constant email coverage from end of Oct onward  &lt;- </t>
    </r>
    <r>
      <rPr>
        <color rgb="FF1155CC"/>
        <sz val="10.0"/>
        <u/>
      </rPr>
      <t>https://opdo-hns.org/page/InterviewDates</t>
    </r>
    <r>
      <rPr>
        <color rgb="FF000000"/>
        <sz val="10.0"/>
      </rPr>
      <t xml:space="preserve"> &lt; Programs are "encouraged" to do a 3 week timeframe but last year only about a half did. You'll need to start checking earlier and later too.</t>
    </r>
  </si>
  <si>
    <t>Can someone comment on Ohio State's resident culture? (lol)</t>
  </si>
  <si>
    <t>These targeted questions about each program are offensive. Not all people in Miami party, and not all people in Ohio are frat boys. If you want to ask about a program's culture, just ask "Can someone comment on _____'s resident culture?" &lt; triggered +2.69.69 &lt; lol&lt; why is partying or being bro-ey offensive? &lt; lol &lt; I think it's how the question is worded. For example, if I'm a resident in Miami, I'd roll my eyes when someone asks "what do Miami residents do for fun? is it just partying?" Basically I'm already reduced to a stereotype. &lt; My apologies. It was definitely too pointed a way to ask to clarify a steretotype &lt; I wrote that initial comment. I'm sorry for being overly direct about what bothered me. For the record, I'm not affiliated with either place. Thanks for apologizing! &lt; It's totally valid! I obviously was not thinking too much when I asked the question, and will certainly be more considerate in the future.</t>
  </si>
  <si>
    <t>Anyone else notice that the ERAS photo has gotten rid of the 3.5 x 2.5 in and 150 dpi requirement? They only require a maximum file size of 150 kb. Wondering if I should stick to the old standards or take advantage and upload a better resolution picture &gt; I just made mine 2.5x3.5 and then adjusted the dpi until it was 149 kb</t>
  </si>
  <si>
    <t>&lt;it is a requirement, check the ? box in the top right and search for photo. just because you can upload it doesnt mean anything &gt; When you upload it it just says it has to be a .jpg and 150kb... which set of requirements is right? &gt;</t>
  </si>
  <si>
    <t xml:space="preserve">For papers  for which you are a co-first author, how are you all indicating this in ERAS? </t>
  </si>
  <si>
    <t>&lt;I think the consensus from a few weeks ago is not doing that, as it's not worth it &lt; I disagree. I put a * next to the co-authors names and then added "* Authors contributed equally" at the end of the author list.</t>
  </si>
  <si>
    <t xml:space="preserve">If you ageed to be second author with a promise that you are a co-first-author, you got scammed.  </t>
  </si>
  <si>
    <r>
      <rPr/>
      <t xml:space="preserve">Baylor Scott and White Texas A&amp;M - Come join us soon!  We are having an informal instagram live session with just some residents.  4PM CST!
</t>
    </r>
    <r>
      <rPr>
        <color rgb="FF1155CC"/>
        <u/>
      </rPr>
      <t>https://www.instagram.com/bswhtemple_ent/</t>
    </r>
  </si>
  <si>
    <t>inu</t>
  </si>
  <si>
    <t>Sorry if this has been asked before, but what are people putting in the honorary/professional societies box on ERAS?&lt; Other than AOA, if you are signed up for AAO-HNS or ARO or something like that, my PD says its good to list them to show your involvement with the field.</t>
  </si>
  <si>
    <t>I'm reluctant to write that I'm signed up with AAO-HNS because I don't even read their emails. I just signed up so I could go to a virtual conference :( &lt; same lol</t>
  </si>
  <si>
    <t>If you apply to a program but not their T32 spot, would that reflect poorly on your application? &lt; I don't think so, as long as you can explain why not. &lt; I talked to the PD at a t32 and he said that &gt;70% apply to both and all that shows them is that people are more concerned with matching than actually interested in research. So I actually think it could be better to only do the 5year if you're genuinely uninterested in t32</t>
  </si>
  <si>
    <t>Are you guys talking about what you're looking for in a program in your personal statement? &lt; i'm not, but some people who reviewed my personal statement said I should consider doing that &lt; I am looking for a program that will match me - that is my only requirement</t>
  </si>
  <si>
    <t>&lt;I thought about doing it, but I dont want to say something that a program disagrees with and I dont match lol</t>
  </si>
  <si>
    <t>Can anybody comment on the strength of rhinology at Washington University in St. Louis?</t>
  </si>
  <si>
    <t>For an abstract presented by a co-author orally that was also published in the accompanying journal as the conference proceedings, should I list as an oral presentiation and just denote that it was my co-author, or list the abstract in the journal?</t>
  </si>
  <si>
    <t>Can you really count an oral presentation that you didn't do? The abstract in the journal should be fine since you contributed though...&lt; i didn't know this was a controversial topic haha. i've always listed conference presentations in which i was a coauthor. i contributed to the abstract so why not?</t>
  </si>
  <si>
    <t>Do we have to submit our ERAS a few days before the October 21 deadline to make sure that our USMLE transcripts are received by the time programs download the apps on October 21 (since there could be a delay between when a USMLE transcript is requested and when it's uploaded)? &lt; I certainly plan on it</t>
  </si>
  <si>
    <t xml:space="preserve">I didn't know about this... is this a thing? Will programs not be able to download on Oct 21 if I submit on Oct 20? &lt;&lt;How long is the delay between USMLE transcript requests? </t>
  </si>
  <si>
    <t>Do interviews include questions about ENT content? Pimp questions or case discussions? &lt; It's less common than "tell me about yourself" or "discuss your research" but isn't uncommon. About 1/4 of my interviews had at least one station with a clinical scenario asking to walk through how you'd handle it</t>
  </si>
  <si>
    <t xml:space="preserve">Current resident; I only had one program go through a case based situation with me. It wasn't very intense but was memorable. For the most part you will get asked more "pimp" questions on your research </t>
  </si>
  <si>
    <t xml:space="preserve">is it a red flag to be on a basic science paper but not have done any of the lab work/ dataanalysis? was asked to finish lit review/writing up someone else's experiments who had moved on and it got published &lt; Only if you cant discuss the project. Anything on ERAS is fair game for interview questions. So make sure you can really take ownership talking about the project and know ins and outs even if you didnt do the data work. </t>
  </si>
  <si>
    <t xml:space="preserve">As long as you can explain what your role was and explain the experiments it should be fine </t>
  </si>
  <si>
    <t>any thoughts on signaling places you did virutal subi?</t>
  </si>
  <si>
    <t>&lt;If it's your top 5, you should give a signal&lt;Last year, vanderbilt only interview about half of their real sub-I's, that should put things into perspective.  &lt;vanderbilt is vanderbilt though not everyone. not sure how that helps tbh. I did a virtual sub-I and am signaling that institution.
&lt;--my virtual sub i specifically said that we should still signal if interested</t>
  </si>
  <si>
    <t>&lt; i'm taking a gamble and not signaling my virtual subi's. i already expressed interest by dressing up and going to zoom meetings every day. if i performed well and they want me, they'll give me an interview. if they are butt hurt that i didn't use one of my only signals on them, then maybe it just wasn't meant to be</t>
  </si>
  <si>
    <t>what would be the best way to see the interview dates? the column format is hard to view. do we want to change it into calendar format like the one from twitter? &lt; calendar format would be great!</t>
  </si>
  <si>
    <t xml:space="preserve">I don't know who deleted my comment but to reiterate applying to 30-40 programs is a terrible idea. Interviews are hard to come by and I would at the very least apply to 70 programs. </t>
  </si>
  <si>
    <t>Should I really be applying to the average of 60-70 programs? &lt; If you are average or sub-average for an ENT applicant, yes. If above-average, you're probably safe with less</t>
  </si>
  <si>
    <r>
      <rPr>
        <color rgb="FF000000"/>
      </rPr>
      <t xml:space="preserve">The benefits are probably insanely marginal past an already high number (my guess is like 40), and it would be better for everyone if everyone applied to fewer (including students [fewer interviews, more at places you actually care about, more matches at your actual top choices]), but it's a prisoner's dilemma, and as long as everyone is applying to 60-70, it likely hurts you to some small degree not to apply to that many. That said, I know people who applied to 30-40 and had absolutely no problem matching at their top choices.  &lt; The ERAS data is pretty helpful here.  Based on your step scores, you can see that the marginal utility of additional applications is low for those with step scores above 252 after ~30 applications.  Scores of 241-251 reach that point around 45 applications.  For lower scores, less pronounced flattening but relatively little benefit after 50 applications or so.  </t>
    </r>
    <r>
      <rPr>
        <color rgb="FF000000"/>
        <u/>
      </rPr>
      <t>https://students-residents.aamc.org/applying-residency/filteredresult/apply-smart-data-consider-when-applying-residency/</t>
    </r>
  </si>
  <si>
    <t>&lt; I dunno. Charting Outcomes in Match from last year shows 90% chance of matching with approximately 13 contiguous ranks. For the majority of programs, an average candidate has about a 20% odds of getting an interview. I kinda see where the tendency to apply to 70+ programs comes from. &lt; Right, I agree with you, but would contend this is because everyone applies to so many. If everyone applied to fewer, you would have a greater chance at interviewing at any given program. And there's also an argument to be made that whoeever was going to get an interview would get one anyway, regardless of number of programs you apply to. It may not be a 20% chance, but more like all or none depending on the program &lt; Yeah agreed, there are definitely some programs where it's likely binary right from the start.</t>
  </si>
  <si>
    <t>are people putitng hours/week? it seems silly some of my ECs included flu clinic that was once a month..&lt;I'm not for anything, PD said they don't care &gt; I'm not either. As long as your role in the experience is explained I don't think it is necessary. I think the same for Reason for leaving</t>
  </si>
  <si>
    <t>Where are the program-specific paragraphs? On the ERAS portal?</t>
  </si>
  <si>
    <t>there arent required program paragraphs this year</t>
  </si>
  <si>
    <t>Any sort of centralized resource for figuring out whether programs are "top / middle / lower tier"? Trying to better understand what programs I should be considering safety / target / reach, especially with below recommendations for using tokens &lt; +2 &lt;Doximity rankings are a farce but at least a tangible place to start. But depending what you're looking for in training, your "tiers" may be different than someone else's. Not everyone wants a huge, research-heavy highly academic program.</t>
  </si>
  <si>
    <t>What's the culture and call like at Northwestern? &lt; current NU student here. Culture is amazing - residents are truly the highlight of the program. They're all good friends and joke around a lot in the operating room. Attendings have a good understanding of graduated autonomy. Junior call is approximately q5 in-house with post-call day. &lt;&lt; Thanks. Do you guys hang out much outside of work?&lt;I thought Northwestern was home call, with separate call pools for the different sites? &lt; I might be mistaken about the call system. I assumed in-house because the residents tend to stay in the hospital overnight. And yes, different call pool for different sites (McGaw vs Lurie vs county)</t>
  </si>
  <si>
    <t>&lt; confirmed, home call.</t>
  </si>
  <si>
    <t>Sorry if this has been asked before, but for people that did a star oto video, are you putting this on ERAS? &lt;no &lt;nah&lt;no&lt;nope&lt;why not?</t>
  </si>
  <si>
    <r>
      <rPr>
        <rFont val="Calibri"/>
        <b/>
        <color theme="1"/>
      </rPr>
      <t>Are you an Otolaryngology residency applicant and attend a medical school without a residency program?</t>
    </r>
    <r>
      <rPr>
        <rFont val="Calibri"/>
        <color theme="1"/>
      </rPr>
      <t xml:space="preserve">
The COVID-19 Pandemic has caused unwanted anxiety to many of the applicants. Personally, I am a resident that came from medical school without an otolaryngology residency program and I can imagine the pressure this has placed on all applicants and those who come from medical schools without a residency program. A few otolaryngology residents, that graduated from medical schools without an otolaryngology residency program, would like to organize an</t>
    </r>
    <r>
      <rPr>
        <rFont val="Calibri"/>
        <b/>
        <color theme="1"/>
      </rPr>
      <t xml:space="preserve"> informal Q&amp;A session </t>
    </r>
    <r>
      <rPr>
        <rFont val="Calibri"/>
        <color theme="1"/>
      </rPr>
      <t xml:space="preserve">to help answer your questions and give advice. This is an </t>
    </r>
    <r>
      <rPr>
        <rFont val="Calibri"/>
        <b/>
        <color theme="1"/>
      </rPr>
      <t xml:space="preserve">OPTIONAL </t>
    </r>
    <r>
      <rPr>
        <rFont val="Calibri"/>
        <color theme="1"/>
      </rPr>
      <t>event open to any applicant, however, we believe applicants who come from medical schools without an otolaryngology residency program will benefit the most given the focus of this informal Q&amp;A. 
If you are interested in joining this informal Q&amp;A please email:</t>
    </r>
    <r>
      <rPr>
        <rFont val="Calibri"/>
        <b/>
        <color theme="1"/>
      </rPr>
      <t xml:space="preserve"> pquesada@kumc.edu
Event: October 8, 2020 at 7:00pm CT</t>
    </r>
    <r>
      <rPr>
        <rFont val="Calibri"/>
        <color theme="1"/>
      </rPr>
      <t xml:space="preserve">
</t>
    </r>
  </si>
  <si>
    <t>for smaller clinical projects do you bother uploading your dataset into a repository if the journal "encourages" but does not require data sharing? &lt;</t>
  </si>
  <si>
    <t>To ask for the 100th time... For Research Experiences - only ongoing projects not accepted for presentation or publication? or should I include any longitudinal project I've worked on? &lt; you should include longitudinal projects, if you are comfortable talking about it and describing the background/methodology.</t>
  </si>
  <si>
    <t>Are people including case reports for which they're primary author as "Research experiences"? &lt; I am not. Interested to hear other's opinion on this though. &gt; Hmmm I planned on it, but now I'm having second thoughts. TBH, I learned a lot about publishing and writiing a paper from that case report &lt; I guess I also put it down, but now i'm second guessing haha &lt; I think you should. Every potential paper/project counts, even if it hasn't yielded something tangible because that's just how research is sometimes. &lt; I was just planning on including in the publications section rather than research experiences. I worry about seeming like I'm double dipping to include just a case report as a whole research experience (my impression is that this would be for a more substantial project).</t>
  </si>
  <si>
    <r>
      <rPr/>
      <t xml:space="preserve">OPDO Council with a reminder that the Signaling Portal is now open and that all Signals must be received by Friday, 10/9 to ensure on-time distribution to Programs.  Signals will be collated and distributed on 10/21 to coincide with release of applications.  Additional information and Signaling Portal available at entsignaling.org.  Questions or comments (anonymous options available) may be submitted through the comment link on </t>
    </r>
    <r>
      <rPr>
        <color rgb="FF1155CC"/>
        <u/>
      </rPr>
      <t>entsignaling.org</t>
    </r>
    <r>
      <rPr/>
      <t xml:space="preserve"> </t>
    </r>
  </si>
  <si>
    <t>Question for non-trads: how are you all dealing with work/volunteer/research experiences in college? Are you including these still or not worth it if they are almost 10 years ago at this point?</t>
  </si>
  <si>
    <t>I only included important internships and work experiences from college and beyond. I didn't list any clubs from undergrad. &lt; I only included one college organization that I started and my first job out of college; no college internships or stuff like that, no longer relevant.</t>
  </si>
  <si>
    <t>For ERAS work/volunteer experiences, are we supposed to put our school name in the organization name as well? e.g. if you volunteered for XYZ Club, would the organization name be "XYZ Club," or "XYZ Club, __ Medical School"?</t>
  </si>
  <si>
    <t>Idk, but I did this! E.g. I put __ Medical School office of admissions</t>
  </si>
  <si>
    <t>I worked very hard to get my PS down to 1 page on Word and when I input it into ERAS, it's now longer than a page. When I try to reformat it within ERAS, it looks all funky. Anyone know how to delete spacing between paragraphs and simply indent at the beginning of paragraphs in ERAS?</t>
  </si>
  <si>
    <t>Try copy-pasting it to notepad.  This will remove all the fancy formatting.  Then copy past from notepad to ERAS. &lt; didn't seem to do the job, but thank ya for the suggestion &lt; I think a few lines over 1 page is fine</t>
  </si>
  <si>
    <t>stupid question, when entering LOR writers in ERAS, for the title/department field, do you put both, eg Assistant Professor, Department of Oto &lt; I put assistant professor, Department of Otolaryngology XX University  &lt; I put it as Title/Department (e.g. Assistant Professor/Department of Otolaryngology-Head and Neck Surgery)</t>
  </si>
  <si>
    <t>For re-applicants or anyone who has done an away this year, are you guys signaling to your away rotations? I was thinking maybe not since I'm already sending letters from attendings at those institutions</t>
  </si>
  <si>
    <t xml:space="preserve">&lt; PD specifically told me I do not need to signal them &lt; +1 PD said that I would interview there and they knew my interest. The signal would be better used where it might get me an interview I might not otherwise receive. </t>
  </si>
  <si>
    <t>On the signaling form, it says "You should not submit a signal to your home program or any program at which you have completed a clinical subinternship in the current calendar year."</t>
  </si>
  <si>
    <t>Is anyone doing program-specific paragraphs this year? &lt;how in depth are these?/is there information on them anywhere?</t>
  </si>
  <si>
    <t xml:space="preserve">No +8&lt;Only for programs that I have faculty connections to </t>
  </si>
  <si>
    <t>Can anyone comment on if residents feel overworked with call at UCSF? +1</t>
  </si>
  <si>
    <t>what counts as medical student awards? is this just like scholarships and aoa? &gt; yeah and also if your school has other random awards they give out</t>
  </si>
  <si>
    <t xml:space="preserve">&lt;Does AOA even matter anymore? &lt; doesn't hurt, doesn't help much either &lt; i think good evals/grades/scores that qualify someone for aoa are the important part, might be a lazy way to assess these things by programs &lt; my PD has definitely given me the vibe that AOA matters &lt; as someone who applied last year without AOA but many of the other factors listed above, it seemed to not matter and is just a proxy for having a strong application, which is usually reflected in other areas. &lt; AOA matters in the sense that it helps weed people out. If you have a great application you will almost certainly match well, but having that AOA gives a boost and helps PDs sort people when they have run out of other ways of sorting. </t>
  </si>
  <si>
    <t>&lt; where is this impression that AOA does not count coming from? Last year's Charting Outcomes in the Match showed that the one of the few things that was statistically significant between applicants who matched and those who didn't was AOA (whereas Step 1 scores were not). &lt; but also only 40% of those who matched had AOA. I think it's a good indicator for good applicants, but not having AOA does not indicate you as a poor applicant. &lt; +1 &lt; AOA increasing matching odds is likely confounded by all of the other factors applicants who achieved AOA also commonly had. &lt; Right, AOA inherently means you had great grades, which also correlate to high step score, etc</t>
  </si>
  <si>
    <t>Any IMGs or CMGs applying for ENT?+2</t>
  </si>
  <si>
    <t>For a letter published in a journal, would it still be "Peer Reviewed Journal Articles/Abstracts"? It is a peer reviewed journal, but the letter was literally just a small response to somebody's letter about our original manuscript</t>
  </si>
  <si>
    <t xml:space="preserve">I think if it has a pubmed ID, it counts. It was still read by the editor and accepted for publication? "other" articles are things that you put on random websites &lt; it does not count as peer reviewed unless, well, it was peer reviewed. did you have to go through a peer review process? you can also check with the specific journal's submission guidelines (e.g. Nature says "Correspondence submissions are only rarely peer-reviewed.") &gt; OP here: gotcha, not sure if it is peer-reviewed based on the website, so given the insignificant nature of it i'll probably just list as "other article" &lt; check the journal website. Unless it specifically says "not peer-reviewed" it should count. Even white journals says "commentaries may be sent to one or more reviewers" &lt; i feel the opposite-- unless it specifically says "peer-reviewed," it should not count. it's possible it was sent to reviewers, but extremely unlikely (especially if OP was not told directly that it was being reviewed). much better to be cautious and list it as "other" than to list it as peer-reviewed and have that questioned as resume padding. </t>
  </si>
  <si>
    <r>
      <rPr/>
      <t xml:space="preserve">if it got published in a journal indexed by pubmed it was peer reviewed, even if the peer that reviewed it was the editor of the journal.  Journal editors are all either MDs, DOs or PhDs.  These are your peers. So yes if it was a letter to the editor that gets published it is peer reviewed.  If it is a letter to the editor to your local newspaper, Huffington post, Slate, or someones instagram feed, it can go under other publications.&gt; the exception is invited articles/commentary, which may not neccessarily be refereed &gt; lolll that is straight up not how peer review works. it is a standardized process that involves external reviewers, not just the journal editor declaring it peer-reviewed. If you are confused about what this entails here is a basic overview: </t>
    </r>
    <r>
      <rPr>
        <color rgb="FF1155CC"/>
        <u/>
      </rPr>
      <t>https://en.wikipedia.org/wiki/Scholarly_peer_review#Procedure</t>
    </r>
  </si>
  <si>
    <t>How's Head&amp;Neck at Colorado? Is this a reputable program? What's call like there? &lt;5-6 calls per month, Colorado is definiely reputable with faculty from all top institutions. During their interview last year, they highlighted the fact that they are like top 10 in research output. All the graduates have gotten great fellowships in all subspecialties</t>
  </si>
  <si>
    <t>what does "NRMP not ACGME" mean? no significant difference for us, right? &lt; Nope</t>
  </si>
  <si>
    <t>When scheduling interviews, how are people making sure that the date you chose doesn't overlap with another program you're highly interested in? Do programs in similar tiers try to have different interview dates or do we have to look the dates up before confirming a date? Seems like it could make you lose time / not sure where this info is -- the interview dates tab is sparse on here</t>
  </si>
  <si>
    <t>Programs that release interview dates ahead of interview offers put them up on the IV Dates tab.
Most programs don't release their dates ahead of time.  So most of the interview dates are crowd sourced from applicants.  When you get an interview invite, please contribute to this community resource by posting the interview date and the date you got the offer on the IV Dates tab. 
Some years people like to post invites on the chitchat...some years they don't.  I will leave that up to the wisdom of the crowd.
---sam</t>
  </si>
  <si>
    <t>What are thoughts on including short-term medical mission trips on ERAS applications? I did two in undergraduate and one in medical school and not sure which (if any) to include on my application. &lt; Include them under volunteer experiences. Someone at your interviews may be interested in international trips and want to talk about it. &lt; Thanks! Should I include undergrad trips too? &lt;yup</t>
  </si>
  <si>
    <t>Jumping off of the CA question below, what programs (let's say top 10) are known for facial plastics? &lt;utsw, MEEI, Michigan, Wayne State</t>
  </si>
  <si>
    <t>Minnesota, Hopkins, UCSF, UCLA, Jefferson, OHSU, MEEI, Michigan, UNC, University of Washington/Stanford, Indiana &lt;&lt; This list generally makes sense- as a resident going into FPRS, I would say that University of Washington is in a transition period now that Dr. Larrabee isn't operating and its kind of split up.  Stanfords program has 2 attendings so its a little small and mostly rhinoplasty and a new attending getting a facial nerve center going.  Indiana is overall pretty new and I would not say its as well established as some of the others on the list (~2 attendings, one quite new)</t>
  </si>
  <si>
    <t>I have placeholder credit for the month of November, but I'm feeling guilty and want to take a rotation. Would you guys rather have it empty for interview invites or keep it empty?</t>
  </si>
  <si>
    <t>Sounds like interview invites are going out between Nov 9 - 30 per below. Taking an easy elective during Nov when you can easily get away to respond to invites seems like a good use of time given that many interviews won't be starting until late Nov / Dec.</t>
  </si>
  <si>
    <t>Join the University of Cincinnati for a Global Outreach Q&amp;A: October 27th, 2020 from 6-7PM EST... Registration on Instagram Cincy_ENT</t>
  </si>
  <si>
    <t>Has anyone noticed not all programs are on the signaling page? are there places not participating in signaling?&lt; it's optional to participate. which ones aren't on there?</t>
  </si>
  <si>
    <t>Which of the California programs are strong in facial plastics? Which are weaker? &lt;Stanford, UCLA, UCD and UCSD are strong &lt; UCI has strong facial plastics exposure/experience too &lt; What about USC? &lt; Not as strong in facial plastics as their other subspecialities, 2 facial plastics attendings &lt; is Davis strong in FP? Don't they only have one FPRS attending? &lt; it's Tollefson though. New editor in chief of facial plastic surgery journal (former Jama FP). Great educator and well known &lt; UCSF is also very strong and probably the strongest in Cali, especially with Blackwell trending down in volume.. they are niche though and have an incredible transgender experience &lt; It really depends what you mean by facial plastics. If you mean cosmetics, few programs really give residents a lot of exposure to it and most require a fellowship if they want to establish a true facial plastics practice. If you're talking about microvascuar reconstruction, any of the programs with a great head and neck experience are likely going to give you a lot of opportunities to perform flaps &lt; if you are interested in facial plastics, it ultimately comes down to who is at the program who can vouch for you to obtain the best fellowship. as mentioned above, most of your experience will come in fellowship or your head and neck reconstruction experience as a resident</t>
  </si>
  <si>
    <t>Do USC residents have too much autonomy and not enough teaching/supervision from attendings? &lt; From my experience rotating there, every case is staffed by an attending. The attendings just let the residents do a lot more than i've seen at other programs, especially at the county hospital. Although the 4th years were also doing massive head and neck cases with micro recon at Keck hospital with a lot of competence. &lt;&lt; Thanks. What about safety in that area? &lt; eastside/central LA is amazing (pasadena, downtown, silverlake, echo park, los feliz), most residents love it &lt; some parts of east LA can be pretty sketchy and dangerous (I've lived there) &lt; many residents choose to live on the west side as well</t>
  </si>
  <si>
    <t>What exactly is the FACS degree? I can't find a straight answer. Does everyone who does fellowship get this degree?</t>
  </si>
  <si>
    <t>It's not a degree, it's more like a certification. You apply for it when you become an attending. I think you have to submit some sort of case log and some other random stuff, and then you become a "Fellow of the American College of Surgeons" &lt;And pay another $1000/year along with $800 for AAOHNS and $1k for ABoto &lt;ACS is like $400/year, AAOHNS is $800, and ABOHNS is $300. A lot of times, especially in academics, your job will cover these expenses. These organizations are important in representing Otolaryngologists on the national stage and deserve our support (see recent proposed CMS changes to decrease RVU's for surgical procedures)</t>
  </si>
  <si>
    <t xml:space="preserve">It's a club some physicians choose to join and others don't.  It confers a sense of 'quality' for some elite healthcare consumers and, if you take a job in academics, your boss may want you to do it.  </t>
  </si>
  <si>
    <t>does academy really expect us to pay membership dues (edited) for these webinars? 
What to expect in your first year of residency – A panel discussion by our Section for Residents and Fellows-in-Training
Career advice on the specialty led by members of the Academy’s Board of Directors
Advice from residents successfully matching in OTO and program directors on how to prepare for a virtual interview</t>
  </si>
  <si>
    <t xml:space="preserve">Can you post a link to these? &lt;see the email from Elise if you registered for the signaling webinar &lt; thanks! &lt; I don't think you need to pay if you're already a student member of the AAO-HNSF (which is $20/year) &lt;should have clarfied, i cant believe theyre making us pay membership to access these </t>
  </si>
  <si>
    <t>&lt;is the membership worth it to get at this point?</t>
  </si>
  <si>
    <t>For those dual applying to a prelim surgery year, or those who have done it: aryou writing a separate personal statement for that? Or does it not matter since they all know they're a backup anyways? &lt;write a specific PS for backup. the PS is as much to convince yourself you can do their residency as it is to convince the program.</t>
  </si>
  <si>
    <t>Announcement Summary 9/29 and 9/30 The following programs made announcements  See Announcements Tab.
-SUNY Downstate  
- Kaiser
- U Miss
- Cleveland Clinic</t>
  </si>
  <si>
    <t>I'm in a top 5 program and gotta say that all of the stuff on the left is not true.. my best answer is most applicants are qualified and at the end of the day its a crapshoot. Maybe going to top medical school helps, research helps, and connections make a big difference.. but it's a crapshoot for everyone and you dont have to have all those qualities to match in top tier program &lt;the original question was about "top-tier" applicants. the description is accurate for an S-level ultra top tier (not average) applicant....there will still be enough interviews for "average" applicants even if these plus-ultra applicants are able to go to more interviews than in a normal year.</t>
  </si>
  <si>
    <t>everyone is talking about how all the top-tier applicants will hoard the interviews (see twitter link below). what would a top-tier ENT applicant look like?</t>
  </si>
  <si>
    <t>Step 1:265+, Research:3 first author ENT publications + &gt;3 other pubs,Understands rationale of all her resarch and willing to talk inteligently about current/next project.  Gap year at some point doing volunteer humanitarian work, Working during med school doing some interesting job to help his younger sibs go to school or feed his family.  Committed to ENT.  "hungry" to learn and not afraid to work hard doing it. Humble and able to express all of theabove without coming across as arrogant or ambitious.  There will be 10-20 applicants this year that meet this description.  This is someone that is two standard deviations above the average person that MATCHES. &lt; Just in case it isn't obvious, this is an exaggeration, but the main idea is on point. &lt;-Honest question, was this a student, resident, or PD who typed this? &lt; PD, this is average candidate at our program &lt; All ENT residents seem super-human, the imposter syndrome if I somehow accidentally match will be insane &lt; @PD, thank you! Appreciate the insight&gt; lol &lt; So the first comment was a PD describing a superhuman applicant, but then another PD states that this description is average at their institution? Am I missing something? &lt; one of these "PDs"is a troll =:)</t>
  </si>
  <si>
    <t>&lt; This is the OP for the over the top applicant description. Im not a PD, but on the interview committee for &gt;5 years.  This is a top 1% applicant description...definately not average (except at top 1% programs).  Ten percent or so may have all the stats but lack the hunger and humility qualities. &lt; how does one display "hunger"? especially over zoom... &lt;same way you come across as humble while still getting across all that other stuff...its hyperbole. &lt;or...same way you do in person. lots of sirs and maam's. ask about the interviewer and get excited about wanting to be like them. its.butt-kissing 101 &lt; Don't people usually see through butt-kissing? I personally am not a fan of when people give me that type of crap.</t>
  </si>
  <si>
    <t>Does anyone know how long it generally takes to hear back from JAMA-Oto for manuscript submissions? - ~2 months in my experience -I had one sit for 3 months and another for 3 weeks, seems reviewer (vs editorial) dependent &lt; That's interesting considering the journal promotes how fast turn-around is on its intro page. &lt;+1 for about 2 months &lt; and then three months after accepted to go on pubmed lol&lt; And don't think it will necessarily get accepted. I waited four months once only for it to be rejected by the editor for political reasons</t>
  </si>
  <si>
    <t xml:space="preserve">I went through some of the residents who matched last year on pubmed, and it seems most that I looked up did not have a lot of accepted pubs by interview time, but rather had them submitted before ERAS, so wouldn't stress too much about having a definitive acceptance &lt; Thanks for doing that!  </t>
  </si>
  <si>
    <t>I know this has been touched on briefly but what is the consensus on what to put under "research experience"? I was under the impression that this was for projects that are ongoing but were not presented or published.&lt;asked my PD and he said to list every project you have been involved with &lt; my PD said the opposite, and to *only include ongoing research projects or projects that did not result in a publication/presentation/abstract under "research experiences". obviously include completed presentations/abstracts/publications in that section &lt; Only list projects with productivity, I have so many projects I have touched or helped that died it's insane</t>
  </si>
  <si>
    <t>should I list pubs in the research experience area as well? &lt; You list everything. Although for example I worked on a large database that led to a couple pubs, so I'll talk about all of those pubs under one research experience, making sure to talk about the database&lt; if everyting is listed as a research experience then what would the point of the pub section be?</t>
  </si>
  <si>
    <t>Sounds like, there are multiple opinions (even between PDs). My goal is to list projects that I can intelligently discuss and hopefully led (or will lead) to some tangible outcome</t>
  </si>
  <si>
    <t>Anyone interested in a resident AMA tab? Could cover questions about what to expect for the interview process, advice for evaluating programs, other useful tidbits outside the "official" sources? &lt; this sounds great! &lt;+2 &lt; It is done. I volunteer as tribute</t>
  </si>
  <si>
    <t>would the residents be anonymous? &lt;any residents willing to do be in the hot seat? PGY-3 would be ideal</t>
  </si>
  <si>
    <t>Are program directors still going through their system? Is this cycle really going to be reduced to zoom sessions, twitter profiles, and video presentations?</t>
  </si>
  <si>
    <t>What is the culture like at MUSC? And call?</t>
  </si>
  <si>
    <t xml:space="preserve">In house call starting PGY2 year with ~5 shifts per month, post-call day off.  Cover facial trauma every third month.  PGY2s work more weekend call, PGY3s more weekday call.  PGY4 and PGY5 are on backup call &gt;&gt; The culture is why I ended up here.  Friendly, supportive residents and a PD who is extremely invested in your success and safety.  The attendings host multiple events each for us each year (oyster roasts, holiday party, resident breakfasts, boat cruise, graduation party, post in-service buffet, basketball tourney, etc.).  Lots of trivia nights, game nights, and backyard bbq’s.  The weather is great so we do a lot of beach trips and outdoor activities around the city as well.  As you can imagine a lot of these things have been on hold due to the pandemic.  There’s a good mix of residents with kids, DINKS, and single residents so there’s always someone you can relate to.  I know it's tough to do, but find a place you think you fit in well, otherwise 5 years can be a very long time!
&lt;&lt; Thank you! I've been hoping they would do an info session, but this helps. Do you feel that you are overworked? (Just heard that it was a very tough away rotation) Also, how is PGY1 with 10 months of gen surg?
&gt;&gt; We do 6 months off service during Intern year on pretty nice rotations (anesthesia, STICU, plastics, ED, Gen Surg at the VA, pediatric surgery).  You spend three months on Team C (the H&amp;N team) and three months split between Team A (otology) and Team B (FPRS, rhinology, laryngology).  We have a busy H&amp;N service, so that is definitely the most intense rotation.  I don't think our hours are any worse than other programs I've talked to, though.  The call schedule also makes things pretty manageable since it averages out to Q6 and you get a post-call day off.
</t>
  </si>
  <si>
    <t>Are people actually putting pictures of their hobbies/etc in their StarOto introduction? Unsure if it comes off unprofessional &lt; I didn't, just seemed a little awkward &lt; sweet, thank you. Oh the mind games... &lt; I did put it in since it's part of the reqs. I think it's not super awk if you just transition naturally. &lt; all you needed was a 30 second - 1min intro of yourself. I didn't see anything about pics being a requirement &lt; I spent a full minute on an introduction with pics, per my mentor's recs. Felt pretty natural to me. &lt; makes sense, I guess every mentor will offer different recs</t>
  </si>
  <si>
    <t xml:space="preserve">Did people who have submitted a video already get any sort of confirmation from the Google form? &lt; I did not. My video did get uploaded to my Google drive though like they said it would &lt; so how do we get the password to see the library of videos? &lt; no i havent gotten anything &lt; no confirmation from the google form but later emailed Brandon and he confirmed that it was received.&lt; Not so sure that students get access to the video library...I assumed it was just the programs. &lt;their website says, "September 30, 2020: Video library access to residency programs, STAR-Mentors, and applicants." </t>
  </si>
  <si>
    <t xml:space="preserve">&lt;- hey guys! Brandon and Madelyn here. Launch is at noon! Participating students who have completed videos, mentors and programs will receive an email at that time with instructions. &lt; thanks for putting this together...its a lot of work and some of us really do appreciate it. &lt; Just to check, students can still upload videos today, correct?&lt; Pretty sure they said deadline was removed so you can submit whenever, though I'm planning to submit later today as well &lt;- correct! We will continue to upload videos as they are submitted over the next few days/weeks </t>
  </si>
  <si>
    <t xml:space="preserve">just getting started on ERAS because i've been busy... the publications tab has a spot for "Submitted" manuscripts. it also has spots for posters and oral presentations. so everything / most can go in the publications tab for things like manuscripts accepted/submitted, orals given, and posters...correct? up to this point, i was under the impression that orals &amp; posters &amp; submitted manuscripts had to be "research experiences" but maybe "research experiences" can better be used for ongoing / not completed yet projects. thoughts?? </t>
  </si>
  <si>
    <t>&lt; glad to hear I'm not the only one just getting started :') &lt;+1 &lt; Does it really take that long? i haven't started lol. &lt; If you have a CV already done, it shouldn't take too long. PS and getting letters took the longest&lt; same havent started</t>
  </si>
  <si>
    <t xml:space="preserve">Is there a consensus on how to best use phone calls to program directors from attendings you worked with: (1) does it help? (2) when is the best time to use it (preemptively before interviews go out, while interviews are going out and you are not getting as much interviews as you want, etc). Thanks!! </t>
  </si>
  <si>
    <t>&lt;I heard right after your interview once the rank lists are being made. &lt; wait, attendings shouldn't call before interviews come out?  depends if its a call to help rankings or a call to help get an interview. Thos are different things &lt; will programs think you're not really that interested if they get pre-interview calls from faculty if you didn't send them a token? &lt; I mean they know the reality, it would mean they're not in your top 5. Doesn't mean you aren't interested if you don't signal, you're just not *really* interested</t>
  </si>
  <si>
    <r>
      <rPr>
        <b/>
      </rPr>
      <t>Would you like to learn</t>
    </r>
    <r>
      <rPr>
        <b/>
        <color rgb="FF0000FF"/>
      </rPr>
      <t xml:space="preserve"> </t>
    </r>
    <r>
      <rPr>
        <b/>
        <i/>
        <color rgb="FF0000FF"/>
      </rPr>
      <t>all the things</t>
    </r>
    <r>
      <rPr>
        <b/>
      </rPr>
      <t xml:space="preserve"> about the University of Mississippi Medical Center Otolaryngology Program? Check out our Padlet for a deep dive into all aspects of our program!</t>
    </r>
    <r>
      <rPr>
        <b/>
        <color rgb="FF0000FF"/>
      </rPr>
      <t xml:space="preserve">
</t>
    </r>
    <r>
      <rPr>
        <color rgb="FF1155CC"/>
        <u/>
      </rPr>
      <t>https://padlet.com/bjboyd/jnsvq0xuvox6iikc</t>
    </r>
    <r>
      <rPr>
        <rFont val="Calibri"/>
        <color rgb="FF0563C1"/>
        <sz val="12.0"/>
        <u/>
      </rPr>
      <t xml:space="preserve">
</t>
    </r>
  </si>
  <si>
    <t>this is really cool! and happy to be able to easily see all this without attending a zoom info session</t>
  </si>
  <si>
    <t>How are people going about figuring out whether a program is a "good fit"? The residency web pages aren't telling me much and emailing out to people in every program is way too daunting. Is there a centralized resource about programs' vibes, call schedules, etc? &lt; You're on it lol. &lt;ROFL :)</t>
  </si>
  <si>
    <t xml:space="preserve">Can we set up a place to name and shame programs that do dirty invites? It really distracts from our learning on rotations if we have to be glued to our phone so we can respond to an invite offer within minutes. It's unfortunate that a qualified applicant can miss out on the opportunity to interview simply because they didn't respond within the first few minutes or hours. Where is the merit in that? </t>
  </si>
  <si>
    <t xml:space="preserve">One of the qualifications programs may be looking for is that you know how to answer your pager....err...cell phone within minutes, continue to care for your current patient and learn what you need.  You will be expected to do this during residency, and it is a skill no one will teach you.&lt; I've heard of gen surg programs sending them out at 5 a.m. Time to fix my sleeping schedule lol &lt; I doubt this is a test of our responsiveness. Dirty invites are unfortunately also just logistically beneficial for a program. &lt; i don't really understand how they are beneficial to the program. it seems like it makes it very possible to miss out on applicants they are very interested in who don't respond fast enough, which doesn't seem to benefit either party. &lt; It ensures they fill all their interview slots ASAP. If they have 60 spots and invite 80, even if 15 decline, at least &gt;60 will try to accept and they fill. Rather than extending invites to 60, having 15 decline, sending another 15, having another 5 decline.. it's terrible for applicants but it works </t>
  </si>
  <si>
    <t xml:space="preserve">My friends are making fun of me for this, but I wanted to show them to confirm: Aren't you supposed to respond to interview invites in a matter of seconds/minutes? &lt; That's generally the idea. It becomes important when some programs send out dirty inivites (more invites than interview slots)&lt;Thanks! </t>
  </si>
  <si>
    <t>Last year, a few programs specifically named the date and time that the invite email would be sent out. The programs phone lines instantly got swamped. Thalamus and Interview Broker may be better options, but I think this is still an unsolved problem.  ---sam</t>
  </si>
  <si>
    <t>Plastics and ortho are releasing their first wave of invites on a Friday and giving applicants until the following Monday to reply. Any open spots after that are filled on an ad hoc basis. This is easy for everyone involved and takes next to no effort from programs while making life immeasurably better for students. No idea why this wasn't implemented this year &lt; this would be AMAZING</t>
  </si>
  <si>
    <t>I'm sure this has already been asked but do we know whether all interview invites will be sent out on one or two given dates and if so, what dates? &lt;Nov 9 to 30 &lt; Last year the bulk were in the nov-early dec range but programs invites ranged from oct-dec</t>
  </si>
  <si>
    <t>I saw a range of three weeks starting NOvember 9th roughly on a Zoom session run by a PD. &lt; Sorry can you clarify what this means. I think OP meant when will invites be sent out by email because in previous years people would have to always be on their phone due to lack of coordination. &lt; they meant that a PD told people on a zoom session that interview invites would be released over a period of three weeks starting Nov 9 &lt; Oh man, why aren't they just releasing on a single date. Are y'all setting up a separate email and having someone man it? Or do most programs not extend more interviews than there are spots  &lt; "why aren't they releasing on a single day?" because "they" are not one entity.  They represent multiple institutions in multiple timezones each with their own calendar. even the opdo really doesn't have much way to enforce that programs play by rules they make. &lt; Seems like ortho and OB were very easily able to agree to send out invites on one of two dates. Don't see why ENT can't do the same &lt; If something was so "very easily" set up it sounds like a good project for a med student or resident to head up...volunteer for a AAOHNS comittee and make it happen...in 2021.&lt;&lt; ENT has been busy getting the signaling thing off the ground. Did you notice tthat OBGYN twitter that says,inpart, they want what we have. &lt; From seeing how spotty the compliance has been with the OPDO interview window, I don't think you'd get better than 50% compliance with a two day window for ENT. ---sam</t>
  </si>
  <si>
    <r>
      <rPr/>
      <t>OPDO Official Interview Invite window is Nov 9 to 30.  Most programs have been going along with this.</t>
    </r>
    <r>
      <rPr>
        <color rgb="FF000000"/>
      </rPr>
      <t xml:space="preserve">
</t>
    </r>
    <r>
      <rPr>
        <color rgb="FF1155CC"/>
        <u/>
      </rPr>
      <t>https://opdo-hns.org/page/InterviewDates</t>
    </r>
  </si>
  <si>
    <t xml:space="preserve">Announcement Summary 9/29 The following programs made announcements  See Announcements Tab.
-SUNY Downstate  </t>
  </si>
  <si>
    <t>How do we approach the game theory of tokens? I want to use one on a top program that fits my research/academic pedigree really well, but.....it's a top program. &gt; since top/desirable programs are likely to get lots of signals do you think this will make it very hard to get interviews without a signal even if you would have been a competitive applicant for that program? So maybe if you want a shot at all a signal could be necessary... &gt; If you are truly interested in this program and feel like it fits you really well and would be your top choice, then use a token there! At the end of the day, they are supposed to express genuine interest so I don't think you should talk yourself out of sending one to your top choice that you feel you would be a good fit for. I do think it makes sense to consider how competitive we are / not send them all to top programs just in terms of being smart about applying, but sending one to a dream program makes total sense&lt; This is when I wish I majored in Economics in college lol. &lt; I'm sure some Econ grad student could make this token thing her PhD thesis. &lt; It's been done. This is borrowed from the economics literature</t>
  </si>
  <si>
    <t>Programs are still trying to figure out how to use the signals as well. In a way, the disruptions of this year level the playing field a bit between applicants and programs.  Both sides are new to the system and tyring to figure it out. &lt; I wouldn't overthink it. The two factors to consider would be your preferences and your competitiveness. Think first where you would prefer to go and then consider if you have a reasonable shot of matching at that institution. Ask a mentor about your standing with regards to the latter. &lt; If your institution has access to Texas Star data, that's an additional indication of your overall competitiveness based at least upon your clerkship grades and Step 1 score. &lt; Our PD recommended either 1) regional/geographic bias for tokens or 2) 2 reach, 1 target, 2 safety &lt;+1 for the 2-1-2 strategy</t>
  </si>
  <si>
    <t>Are people putting indentations for paragaphs in PS? &lt; I am, but I doubt it matters.</t>
  </si>
  <si>
    <t>No, it put my PS over 1 page</t>
  </si>
  <si>
    <t xml:space="preserve">do residents usually get off clinical duties to present at conferences? </t>
  </si>
  <si>
    <t>Usually three days....but you have to make up the call coverage to your fellow residents.</t>
  </si>
  <si>
    <t>Do both UCSF and UCLA have crazy home call covering 5 hospitals? Sounds really tough on the residents &lt; Idk about UCSF, but UCLA doesn't cover all 5 hospital on home call. They just cover the hospital that they're rotating at. They do end up averaging Q3 call though so definitely work hard. &lt; I'm pretty sure UCLA does cover multiple hospitals on call &lt;agree UCLA covers multiple hospitals, according to the coffee thing they had &lt; maybe confusing it with USC which does only cover 1 hospital on call &lt;-What about UCSF? UCLA PD here: our residents only cover call at their assigned hospital with one exception. Occasionally, they may cover both Reagan and Santa Monica, which are 4 miles apart down one road, and most residents live between the two hospitals. It is somewhat more stressful, but it is very infrequent for an individual resident, and there is always backup.</t>
  </si>
  <si>
    <t>Does anyone know if there is a list of programs that have a faculty member that does sleep surgery?</t>
  </si>
  <si>
    <t>&lt; This probably isn't comprehensive, but programs with sleep surgery fellowships are probably a good start (https://www.headmirror.com/surgical-sleep-fellowship) &lt; No fellows, but I know Montefiore has a busy sleep surgeon &lt; UC Irvine hired a sleep surgeon and is building their program. &lt; Likewise, Northwestern just hired a sleep surgeon six months ago.&lt; Dr. Chio at OSU is sleep medicine &lt;Dr. Gillespie at University of Tennessee is a sleep surgeon</t>
  </si>
  <si>
    <t>are all your letters from ent attendings?/ would it be bad to have gen surg letter&lt; yup (to the letters being from ent part, it's totally fine to have a gen sug letter too) &lt; ideally all of your letters are from ENT attendings, but if you have a really strong gen surg letter, you should use it (especially during this year)</t>
  </si>
  <si>
    <t>&lt; multiple PD's have said that this year is an exception and they expect letters from non ENT&lt;thankyou i couldnt find an offical source to get this question answered &lt; I matched at a top program last year and one of my letters was from an IM attending who I'd worked with for years. Even though none of my interviewers mentioned "I know Dr. IM and he wrote you a great letter" the way they did for Dr. ENT, I think it still helped to give a good window into who I am from someone who's known me well</t>
  </si>
  <si>
    <t xml:space="preserve">Anyone else not able to get onto Beth Israel's meeting right now? &lt; anyone in this meeting? really wanted to see it but cant get in  &lt;can't get in either. Since the email list link they posted doesn't work anymore, maybe they posted an old zoom link too. </t>
  </si>
  <si>
    <t>Yeah can't get in either</t>
  </si>
  <si>
    <t>I'm curious about the rumors I've heard about UW having a toxic culture in the past. Is this still the case? Does anybody know if this was somewhat resolved by the switch to a night float call system, or is the issue deeper than that?</t>
  </si>
  <si>
    <t>&lt; was wondering this too. i've seen mixed reviews on otomatch, some glowing reviews and some toxic. as someone who is considering using a token on this place i would love to get to the bottom of this. it's hard to know what to believe on this forum &lt; Per one of their interns (who I know from having gone to med school together), the night float system seemed to have fixed a lot of the problems. &lt; Some faculty at my home department have described UW as more "hierarchical" and "academic" than other programs which may or may not be code for toxic. &lt; this was commented upon in one of the resident-led sessions as well. They simply described their culture as more formal - not to say that's inherently malignant, but obviously not for the average person who wants their fellow residents to be their work family. &lt; is this in reference to U Wisconsin or U Washington? &lt; U Washington &lt; I'm a med student at UW. The resident culture is NOT a problem. They're all fun and get along great. Some of the older attendings are more formal, but overall the switch to nightfloat seems to have been a huge boost. Before, it was 3 residents a year, working home call at 4 busy hospitals in Seattle covering the patient volume of 5 states, but switching to nightfloat and adding a fourth resident has done wonders (still extremely busy though). They're also very conscious about culture issues in the past and are being very proactive in working to rectify past issues (hierarchy, overworked residents). &lt; Interviewed last year, seems like a great group and would have been happy to end up there</t>
  </si>
  <si>
    <t>&lt;thank you everyone this is helpful +2</t>
  </si>
  <si>
    <t>I'm curious, what are your guys backup plans? My mentor suggested I have one, just in case. If I want to do a research year, how far in advance should I be looking to reach out to PIs, etc?  &lt; i imagine it would make sense to think more deeply about this and start making a plan once interview invites start rolling out (ie if you are not getting many, then start reaching out to PIs and planning for research year)    &lt;in the last two years, multiple individuals with 14+ interviews didn't match. And they aren't weirdos that couldn't talk in person. Having a backup plan is always a good idea, no matter how many interviews you get &lt; Formal research positions start interviewing in like Jan-March so if I were you I'd at least have a plan solidified and necessary documents ready by then.</t>
  </si>
  <si>
    <t>SOAP prelim -&gt; apply anesthesia &lt; business/consulting&lt; How would you land a consulting job if recruiting starts now? Honestly intrigued. And case prep takes a lot of time</t>
  </si>
  <si>
    <t xml:space="preserve">I'm curious about the rumors I've heard about UW having a toxic culture in the past. Is this still the case? Does anybody know if this was somewhat resolved by the switch to a night float call system, or is the issue deeper than that? </t>
  </si>
  <si>
    <t xml:space="preserve">&lt; was wondering this too. i've seen mixed reviews on otomatch, some glowing reviews and some toxic. as someone who is considering using a token on this place i would love to get to the bottom of this. it's hard to know what to believe on this forum &lt; Per one of their interns (who I know from having gone to med school together), the night float system seemed to have fixed a lot of the problems. &lt; Some faculty at my home department have described UW as more "hierarchical" and "academic" than other programs which may or may not be code for toxic. &lt; this was commented upon in one of the resident-led sessions as well. They simply described their culture as more formal - not to say that's inherently malignant, but obviously not for the average person who wants their fellow residents to be their work family. &lt; is this in reference to U Wisconsin or U Washington? &lt; U Washington &lt; I'm a med student at UW. The resident culture is NOT a problem. They're all fun and get along great. Some of the older attendings are more formal, but overall the switch to nightfloat seems to have been a huge boost. Before, it was 3 residents a year, working home call at 4 busy hospitals in Seattle covering the patient volume of 5 states, but switching to nightfloat and adding a fourth resident has done wonders (still extremely busy though). They're also very conscious about culture issues in the past and are being very proactive in working to rectify past issues (hierarchy, overworked residents). </t>
  </si>
  <si>
    <t>According to charting outcomes, the average number of research experiences was 6 and average number of volunteer experiences was 9. I've heard many say to limit the research experiences to expand on ones that haven't resulted in publications or major presentations. And for volunteer experiences to only list meaningful ones. Idk but 9 seems a bit of a stretch to me for anyone to have had all of those be meaninful. What's the verdict on trying to showcase the best experiences and not bogging down your app vs. listing everything bc most things here seem to be leaning quantity &gt; quality? &lt; I had the same question, my trusted mentor said "list only those experiences in which you can talk passionately about and/or bring something to your application. Do worry about prior applicant stats." &lt; The " experience" number can count pubs, oral + poster presentations, as well as vague 'experiences' which can be significant or CV-padding like you mentioned. As long as you have pubs/presentations, I wouldn't sweat trying to add as many experiences as possible. Just any signficant ones, ± any additional projects or experiences that didn't lead to publication and otherwise wouldn't be listed on your ERAS. The pubs section is about quantity, this section is about quality.</t>
  </si>
  <si>
    <t>correct me if i'm wrong, but research experiences you describe your projects, and you can say "this resulted in publications in Nature (see below)" or whatever. Like you should list all the meaningful projects you worked on regardless of whether it was productive, and use your wording to make sure you're clear and not seeming like you're trying to double count pubs. Yeah?&lt; i'm grouping research experiences by PI, not separate for each publication +1&lt; If you got a publication or presentation out of it, wouldn't listing it as a research experience be double dipping? &lt; I thought research experiences were like the overarching project: "I studied wnt signalling with dr. harvardface" and then maybe from that you got 3 posters and 2 pubs, which you list in the publications section.&lt;agree. try to combine projects into a common themes. listing every pub or presentation as a separate research experience just looks tacky &lt; I listed every pub and my specific contributions to that work (all pubs were unique, seperate projects that I did not want to lump together) &lt; +1!</t>
  </si>
  <si>
    <r>
      <rPr>
        <color rgb="FF1155CC"/>
        <u/>
      </rPr>
      <t xml:space="preserve">https://twitter.com/JeffersNguyen /status/1310559568448151553?s=20 </t>
    </r>
    <r>
      <rPr>
        <color rgb="FF000000"/>
        <u/>
      </rPr>
      <t>"not capping interviews at 12 + all applicants accept interviews = half of applicants will receive &lt;1 interview" &lt;definitely see some issues with this model (e.g. most likely not possible to attend all offered interviews because of scheduling conflict) but still, yikes.. &gt; I very much doubt there is enough time for something like this to be instituted</t>
    </r>
  </si>
  <si>
    <t>Under what category would you put photography presented at a conference? &lt; what kind of photography? is this clinically-related photography? when you say presented, what does that mean? &lt;- Not necesarilly clinically related, but submitted and displayed at a global/underserved health conference as a Media submission &lt; hmm that is a tough one.. do you think it could go under poster and then explain in the description that it was a media submission? i might check with the advisors at your school to confirm</t>
  </si>
  <si>
    <t>ERAS number = AAMC ID? &lt; go to your ERAS dashboard, your AAMC ID is listed top right by your name and photo&lt; There is an applicant ID on our ERAS aps too. Which one is expected to be used? &lt; I submitted a question, so nobody else needs to fill up their inbox!</t>
  </si>
  <si>
    <t>&lt;update? &lt; it's AAMC ID, and they updated the form to say that!</t>
  </si>
  <si>
    <t>This has been asked several times, but I can't find a clear answer. Do we just list posters presented by others that we are authors on as a "poster presentation" in ERAS? There doesn't seem to be a better option, but it also feels like I'm padding. &lt; My personal take is no, since it could lead to an awkward convo if brought up in an interview. &lt; everything i've heard is that if your name is on it, you list it! &lt; If that's the case, how do we differentiate the posters/oral presentations that we actually presented? I feel like there should be a box to click. &lt; I just listed the presenter first and put (primary presenter) after their name to make it clear &lt; +1 &lt; That's a great idea - thanks! &lt; IF YOU ARE A LISTED AUTHOR AND KNOW THE PROJECT STICK IT ON YOUR ERAS. But if you don't feel comfortable discussing it at an interview (because all of ERAS is fair game), DONT.</t>
  </si>
  <si>
    <t xml:space="preserve">so research track programs want us to spend two signals on them? &gt; they said in the meeting that each program makes this decision independently. if there are two options in the dropdown, then that means you can submit a signal for regular and a signal for research track. if there is only one option, then that means they are accepting that as a signal to both. </t>
  </si>
  <si>
    <t>so what's the move here? use 2 tokens? &lt; if you really, really want to go to that program above any other maybe&lt; Only signal research track +1&lt; The research tracks take longer so they usually get a more "select" group of applicants.  If you're willing to do a T32/research track, use the signal for that.  They will interview you and you can talk about your interest in both! &lt; Yep. You can always discuss your general interest in the program once you're interviewing there. Some programs will rank you/let you rank for both tracks anyway. &lt; i did see at least one program (can't remember which) where you can apply to both but they will only interview/consider you for one. might be something to keep in mind.</t>
  </si>
  <si>
    <t>working on my staroto thing... recorded it with business casual clothes and just read that casual dress is encouraged. appreciate the chill take with that but i am never in casual clothes in front of attendings, seems weird to change that for this. anyways, i don't feel like re-recording. anyone else record in business / business casual clothes? &lt; Yeah! I don't think it's a big deal! &lt; my staroto mentor specifically told me to wear a tie (without me even asking about dress code) &lt; lol glad i didn't listen to the instructions &lt; yup I was in business cas</t>
  </si>
  <si>
    <t>staroto a sham, discouraged by OPDO at most recent webinar &lt;&lt; wait for real? &lt; sham is strong. it's not a requirement and can only help people. man, the attitude on here sometimes. &lt;+4 I bet the OPDO felt pressed to say something because of all the whining on here &lt; wow, sham is a little harsh. i feel like the vibe was that it is unlikely to play a big role in evaluating applicants since even a short 5 min presenation will add up when considering all applicants. they talked about it being a good networking opportunity if you are interested in that. &lt; Not sure if they said it was a "good networking opportunity" (obviously it is). Somewhere closer to the lines of "do it if you want some self-edification"  or something very vague like that.&lt; it's good for applicants without a lot of research or without a home program, otherwise it doesn't add much. i didn't do it but i don't really care that it's out there, happy it can help some ppl</t>
  </si>
  <si>
    <t xml:space="preserve">OPDO has no position on StarOTO.  If you want the mentorship and exposure, do it.  If it's going to stress you out and make you lose your mind, don't.  It can help but, not doing it won't hurt. &lt; No position from OPDO isn't exactly accurate. It was presented to OPDO, who chose not to endorse it. A choice from OPDO was made. &lt; agreed, its a sham &lt; wow, again with the sham accusation. I don't think the creators of star oto ever made a claim that it was going to be part of the official application process. People freaked out (myself included) thinking that this would now be a mandatory thing. Now we know that it is not mandatory, but that does not mean it is a sham. It's there if you want to participate and you don't have to if you are not interested. Kind of aggressive to call it a sham when people clearly put a lot of time and effort into it. &lt; you have no idea how programs will view this and whether or not it will be pseudo-mandatory. </t>
  </si>
  <si>
    <r>
      <rPr/>
      <t xml:space="preserve">This might have been addressed earlier, but does anyone know how we will get access to our tokens? They come out tomorrow, but I haven't heard anything about whether they're given to everyone on ERAS, or if you have to sign up for them, or what &lt; Go to </t>
    </r>
    <r>
      <rPr>
        <color rgb="FF1155CC"/>
        <u/>
      </rPr>
      <t>ENTsignaling.org</t>
    </r>
    <r>
      <rPr/>
      <t xml:space="preserve"> (signals are submitted through a link on the bottom left hand corner, opens tomorrow 9/28)</t>
    </r>
  </si>
  <si>
    <t>Anyone know if the "ERAS number" they ask for is your AAMC ID?</t>
  </si>
  <si>
    <t>What factors matter when applying for private practice jobs out of residency? &lt; +1</t>
  </si>
  <si>
    <t>Probably the same as any other job plus it's always helpful if your attendings know the other practices \</t>
  </si>
  <si>
    <t xml:space="preserve">Depends on the private practice. I work as a general otolaryngologist in a true generalist practice. I'd say ability to play well with others (colleagues and staff), and being able to make quick decisions in a short amount of time. It's private practice - you eat what you kill, and overhead is always around 40-50%. I usually see 35-40 patients in a day and need to be able to be efficient with patients and  documentation, but also build/continue rapport with patients in that limited time. Technically speaking, comfort with most basic subspecialty fields is very helpful and will make you versatile (eg, being able to do simple parotids, thyroids, parathyroids, deep neck space abscesses for H/N, tympanoplasties and simple mastoids for otology, primary and easy revision sinuses and septos for rhino, obviously T/A + tubes and simple mass excisions in peds, facial fractures for fprs, etc). The difficult cases you can always refer out, but the more comfort you have with "community level" cases, the better your range and productivity. Being able to learn the business side of medicine - levels of billing for visits and what constitutes a higher level visit, procedure codes and documentation, working with prior auths, schmoozing with PCP's - is extremely important and a skill I for one was never taught in residency. I'd bet that few in private practice care about research or publications. Pedigree (more prestigious institutions for residency or med school) doesn't matter as much, either. </t>
  </si>
  <si>
    <t>What specialties are reapplicants and others dual applying into?</t>
  </si>
  <si>
    <t>I'm not a reapplicant but I'm dual applying to gen surg. On the trail I've also heard of people dual applying to gas, obgyn, radiology, and IM too &gt; +1  &gt; anesthesia &lt;+1 &lt; peds</t>
  </si>
  <si>
    <t>are we putting aao-hns membership as a professional society membership? &gt; yes &lt; just curious, why? my understanding was that professional honor societies are what they're asking about, not ones you pay to join</t>
  </si>
  <si>
    <t>When I try to sign up for a student membership, it makes filling out where you did/are doing residency training a mandatory field - has anyone else encountered this issue?</t>
  </si>
  <si>
    <t>has anyone done the vanderbilt online rotation? have a few questions if there's a way for us to connect if you have &lt; +1</t>
  </si>
  <si>
    <t>This has been asked, but just want to get more feedback on if people are including hours per week on their experience section of ERAS? Also reason for leaving? &lt; Unnecessary &lt; Which is uncessary? Hours per week? &lt; neither is necessary whatsoever</t>
  </si>
  <si>
    <t>If ENT is a division rather than its own department at an institution, do we still mark the "Department Chair" checkbox on the LoR ERAS portal? &lt; yes, if the letter is from the division chief</t>
  </si>
  <si>
    <t>Be careful with the word "average".  Remember that mean is not median is not mode.</t>
  </si>
  <si>
    <t>Is it even possible to stand out with research anymore?! I feel like everyone is running around with 10 papers...&lt; agreed. 10 papers is not going to impress anyone these days. i have seen ppl go to top programs with less than 5 papers, but you have to be strong in other areas  &gt; how do people even get 10 papers lol &lt; lots of PDs are impressed with 10 paper....but its sort of expected for the highest tier programs.</t>
  </si>
  <si>
    <t>&lt;I think quality is better than quantity. Show that you have research interests and capable of having an interest in something. Can also stand out by being an expert in something no other medical student is an expert in &lt; Hard disagree, I think the opposite. Quality only comes into play after quantity. If you have a great study, no one cares about it if the next guy over has 10 &lt; also depend on if you are first author and how many authors...but yea quantity &gt;&gt; quality</t>
  </si>
  <si>
    <t>holy crap, the average person has over 10 manuscripts? &lt; definitely not. I think they are just talking about the very competitive/research-heavy programs&lt;yeah average published/accepted manuscripts is like 2 don't let that freak you out &lt; ERAS "pubs" not the same as published manuscripts in journals. quality definitely matters</t>
  </si>
  <si>
    <t>Check out this NEW resident-led resource for residency application and interview tips: @Inside_theMatch (on Instagram, Twitter, and a Podcast)</t>
  </si>
  <si>
    <r>
      <rPr>
        <color rgb="FF000000"/>
      </rPr>
      <t xml:space="preserve">Great 7-minute interview with an ENT intern at George Washington University with application and interview tips: </t>
    </r>
    <r>
      <rPr>
        <color rgb="FF000000"/>
        <u/>
      </rPr>
      <t>https://open.spotify.com/episode/6mSGkJNyhLUoURbr0UlOLg</t>
    </r>
  </si>
  <si>
    <t>Announcement Summary 9/23-24
The following programs made announcements 
See Announcements Tab.
- Geisinger
- UT Houston
- Arkansas
- Beth Israel Deaconess</t>
  </si>
  <si>
    <t>which programs have the best residents who are single and in a place with good night life? i'm just looking to have a good time and become a solid surgeon. &lt; no idea but let's be coresidents &lt; mt sinai knows how to party &lt; +2</t>
  </si>
  <si>
    <t>Be in a big city with public transit.  That way, you can chill in all of your spare time (hahaha)</t>
  </si>
  <si>
    <t>For those who have submitted original research to AJO, is there any template for their cover letter? And the Guide For Authors doesnt comment whatsoever on font style/word count/table maximum/etc, so I guess they don't care? No reponse from their email and no phone number anywhere. Why is this journal so much more difficult than the rest, I have to be missing something here</t>
  </si>
  <si>
    <t>&lt;American Journal of Otolaryngology? It's actually been my easiest journal... &lt; So then they really don't care about character count, font style, outline of cover letter, etc.? If thats true, then yeah it seems super easy. I just like the clarity with Laryngoscope and AAO &lt;AJO is a much more relaxed journal. They actually make their publisher do the job of a publisher including layout, fonts, table formatting, etc. &lt; Sweet, I would do the same, thank you!</t>
  </si>
  <si>
    <r>
      <rPr>
        <rFont val="Calibri"/>
        <color theme="1"/>
      </rPr>
      <t xml:space="preserve">has anyone heard about Mount Sinai's early assurance for their MS4s? heard they've already matched home students for uro, EM &lt; i'm sketpical, sounds like it would be against match policy &lt; It's kinda a moot point considering they matched 4 home students last year. Even without an early assurance, they will likely still take many of their own with 11 applying &lt; I don't think that should detract you. If anything, thats more of a reason for them to take outside students this year, because they don't want to seem inbred too much &lt;&lt; Mount Sinai OHNS is not participating in this pathway &lt;&lt; If they cared about appearing inbred, they wouldn't take so many of their own lol. I think they'll take the best folks out there, and this year they'll know their own the best &lt;&lt; I mean, that's kind of an anomaly. most years they haven't taken many of their own &lt; Most years they have 50 students doing away rotations too, what's your point &lt; </t>
    </r>
    <r>
      <rPr>
        <rFont val="Calibri"/>
        <b/>
        <color theme="1"/>
      </rPr>
      <t xml:space="preserve">Matching a lot of your own students is oftentimes a reflection of med students wanting to stay at their own program. The 4 that were matched were awesome applicants and they wanted to stay at Mount Sinai. There is no broader agenda. </t>
    </r>
  </si>
  <si>
    <t>If those residency spots are in the match it would be against match policy, but programs don'thave to be part of the match.</t>
  </si>
  <si>
    <r>
      <rPr>
        <rFont val="Calibri"/>
        <color theme="1"/>
        <sz val="11.0"/>
      </rPr>
      <t xml:space="preserve">Reminder to fill out </t>
    </r>
    <r>
      <rPr>
        <rFont val="Calibri"/>
        <b/>
        <color theme="1"/>
        <sz val="11.0"/>
      </rPr>
      <t>Program Info tab</t>
    </r>
    <r>
      <rPr>
        <rFont val="Calibri"/>
        <color theme="1"/>
        <sz val="11.0"/>
      </rPr>
      <t>, specifically information like call schedule, dedicated research months, and number of faculty in each division. This information is helpful for deciding how to use tokens &lt;+1</t>
    </r>
  </si>
  <si>
    <t>&lt;I wish I could drop a name and shame..... &lt; Yo do it&lt; It's appeared in previous name and shames but I won't do it until after the match&lt; that doesnt help any of us applying right now... &lt;hold off on the name and shame until after rank lists are submitted.</t>
  </si>
  <si>
    <t xml:space="preserve">Any MD/PhDs who can offer their vision for their careers in ENT? Run a lab, work in a lab, no research, etc &lt;would you mind sharingwhat you did your PhD in.. </t>
  </si>
  <si>
    <t>I'm an MDPhD working in private practice on volunteer faculty with a local ENT program.  Feel free to email me specific questions at drreyes@gmail.com
---sam</t>
  </si>
  <si>
    <t xml:space="preserve">Can anyone give a verdict on applying to two specialties at the same institution? I'm a reapplicant applying to ENT &amp; gas this year. My top programs (and strongest chances) for both specialties are mostly at the same institution. No chance of applying broadly for each without significant overlap. &lt; I think you answered your own question. If it can't be avoided, it can't be avoided. Just have a tactful answer for why you are applying to both if comes up &lt; any suggestions on a tactful answer? I don't know how to approach it. Like as a reapplicant it'd be suicide not to have a backup. More worried about the backup thinking I'm not interested tbh. </t>
  </si>
  <si>
    <t>From last years spreadsheet, the experience by reapplicants was that ENT is understanding of why a reapplicant would dual apply. Gas might be more questioning, its kind of cynical but the best strategy might be just to lie and hope they dont find out and have a good reason for why gas and make sure you apply to as many as humanly possible. Also there are programs that are friendly to dual - appliers as it gives them a chance to snag really high quality candidates who fall through the cracks that they normally would not match. &lt; i would definitely not lie-- it will be pretty obvious that they are your backup and I'm sure they will be questioning how interested you are in anesthesia if you didn't apply to them last year and spent this year trying to improve your application with an ENT focus-- they can read between the lines. If you have someone you trust in the anesthesia department who you could ask about this confidentially, that would be your best bet I think. &lt; It will be obvious regardless short of a letter from an ENT saying you're not applying. People know ENT is viciously competitive and saying you thought about reapplying but realised it was unrealistic so you reassessed your career goals and decided that anesthesia is a strong fit for X, Y, Z reasons seems like it would grarner sympthathy. Saying that you are out and out dual applying seems like a way to be immediately tossed off the list. But I agree talking to a mentor would be the best idea but you should run it past a 3rd party person first, especially the student affairs dean. They're way more likely to know of those departments cultures/approaches to reapplicants. &lt; i'm not saying that you should straight up tell them without prompting, but you will very likely get questioned about it and i think would be much worse to lie and say you are not dual-applying and have them find out (which they very well could, esp. applying to both programs at the same institution)&lt; My opinion is that lying in this way is interpreted in the same way that a program sending love letters to an applicant about how much they want him/her and then not ranking them to match. That is, simply part of the game. The penalties for honesty in this game are much higher.&lt; this is dark</t>
  </si>
  <si>
    <t>I can tell you that  finding out an applicant is lying to me will make them unrankable.  A resident that lies to me because she is afraid I won't like the truth is the most dangerous person in the hospital.&lt; How would you treat OPs application as a Gas PD and he was upfront and honest about dual applying? &lt; come on you can't expect an ENT to answer that. just don't lie, it shouldn't be that hard. as an applicant i wouldn't want a co-resident who lies either</t>
  </si>
  <si>
    <t>do people actually put grand rounds presentations on their ERAS publications section? there's been some confliciting advice, with some people saying you should pad your app and put anything that "technically" qualifies as a pub on there to jack up the numbers, and others saying that it looks bad if you have a lot of soft stuff on your pubs section. Can anyone comment? &lt; Giving a quick powerpoint on a topic in front of a few students residents and attendings isn't a publication or presentation lol. That's like adding "M1 small group discussion" as an oral presentation &lt; Think about it from the app reviewer perspective. Would you be impressed seeing a CV padded with random within-department presentations given to faculty? If not, don't add it</t>
  </si>
  <si>
    <t xml:space="preserve">ok to put it there, but be warned that you will get asked questions about anything you put there during an interview. If you did GR two years ago on a topic youreallydon't know anything about, maybe don't bring up the subject. But if you did a good GR, know current controversies in the literature and are comfortable fielding questions about the topic from attendings, put it on. It may give you a chance to shine. This really goes for any publication you put down. Know the literature, know the rationale behindyour study and the pros/cons ofy our methods, and be able to explain your results in your sleep while getting interrupted by mean questions. ---sam </t>
  </si>
  <si>
    <t>resident here. don't put up grand rounds presentations in your ERAS. it looks tacky</t>
  </si>
  <si>
    <t xml:space="preserve">what programs have strong laryngology?&lt; UCLA, USC, Vanderbilt, Wisconsin, MEEI, Emory &lt; UCLA and Vanderbilt are definitely above the rest &lt; I would argue MEEI is up there too &lt; UC Davis with Belafsky - dysphagia expert </t>
  </si>
  <si>
    <t>if i studied abroad for 6 months in college should i put that on ERAS and how? &gt; I just listed mine as another undergrad I went to and just listed the dates and explained it to those who asked. People enjoyed asking about it</t>
  </si>
  <si>
    <t>programs that have a strong otology/neurotology program? I know Vanderbilt, MUSC, Penn... any others that come to mind? &lt; MEE, Hopkins, Stanford &lt; NYP &lt; UPMC&lt; How about UChicago? Asking. (&lt; Not really, just 2 otologists) &lt; Wayne State &lt;UMiami</t>
  </si>
  <si>
    <t>.</t>
  </si>
  <si>
    <t>Do I put peer-review for a Cureus paper on my cv?</t>
  </si>
  <si>
    <t>What is Cureus? Is it listed in pubmed? &gt; I'm an M4, but if I published in Cureus, I would put it down. It is technically peer-reviwed (and Pubmed indexed).&lt; How about if I, a medical student, peer-reviewed a paper? &lt;then it would be a research experience &lt; agree &lt;+1</t>
  </si>
  <si>
    <t>Anyone from Duke, WashU, or Ohio State know how many students are applying this year? Fill out the applications by school tab! &gt; also university of wisconsin! &gt; and PItt &gt; Kansas, Nebraska, Rush, Alabama, Minnesota</t>
  </si>
  <si>
    <r>
      <rPr>
        <rFont val="Calibri"/>
        <color rgb="FF000000"/>
      </rPr>
      <t xml:space="preserve">Who cares &lt;+1 &lt; Lol why comment if you don't care&lt; i care! &lt; +5 &lt; its nice to have a sense when considering programs. for example, NYP is a program that historically likes to take its own students, and they have 11 students applying this year. especially with COVID, that definitely lowers the odds for applicants from other schools&lt;This is wrong &lt; you never know where you're going to match, apply everywhere and hope for the best &lt; agreed. Having the applicants by school tab information doesn't change how I apply or my outcomes. The info just gives me anxiety. &lt; how about its utility for the token system, at the very least? I'm not going to give one of my few tokens to a program if I don't think I have a high shot of getting an interview based on the number of applicants from that school. &lt; I think this could also potentially be a good argument for using a token when you think about the value of the token, like they talked about in the meeting. E.g. if you are really interested in a program that you don't have strong geographic ties to / could potentially look like you are just throwing another random application in the ring, and they have a ton of home applicants so less room to give out external invites, then that could be a very good use of a token (compared to another program that you may have a better shot of getting an invite from without having to use a token)&lt; which is why there should be a token tab...even if people lie still helpful. def more helpful than applicants by school &lt; ehh i think it wouldn't end up being as helpful esp. because how many people are realistically going to fill it out? is it really that helpful if we know where 50/400 people are sending their tokens (assuming the information is accurate)?&lt; It'll be kind of like a game theory type situation. Won't work &lt; Hard disagree, knowing applicant numbers is very important. I did an away last year and wasn't offered an interview at the program because they reserve x spots for home and away students, and with so many home students they interviewed very few away students. So those applicant numbers can very much matter &lt; It's unlikely that you didn't get offered an interview "because" they reserve spots for home and away students since doing away rotations sets you up very well if you make a strong impression. Ultimately programs want to take the best students that they can that fit with their mission and culture &lt; I'm telling you verbatim what I and other applicants were told by the program- hard cap of X interview spots for home + away, Y home students, so only X-Y away students were allotted interviews. I don't want to identify but suffice to say we knew how many students did aways and how many home students there were, and they interviewed a startlingly low number (&lt;10%) of the aways. So it wasn't just a "me" problem. </t>
    </r>
    <r>
      <rPr>
        <rFont val="Calibri"/>
        <b/>
        <color rgb="FF000000"/>
      </rPr>
      <t>Bottom line is especially in a year like this, consider that tokens will go farther at programs with fewer home students</t>
    </r>
    <r>
      <rPr>
        <rFont val="Calibri"/>
        <color rgb="FF000000"/>
      </rPr>
      <t>.&gt;&gt; and they'll go even further at programs with fewer applicants giving tokens. and the flip is true - your token might not mean much at places that get &gt;40 tokens, i imagine at these places, not a single applicant that hasn't given a token will interview &lt; I just don't think this is the case. Do you really think all programs will look at superstar applicants who they would love to have at their program but didn't get a token from will decide not to give any of those people interviews? Just does not make sense. &lt; makes perfect sense if those programs don't tend to attract superstar applicants.  programs have limited interview slots, and want to spend them on applicants with some likelihood of matching at their program &lt; Broadly, it is the case. A top program getting 300 great applicants and 60 tokens can choose to only interview the token applicants if they so choose. Sam did the math and there are far more interview spots than tokens, so of course you *can* still get interviews without tokens. But the point was that a top program getting many tokens can be far pickier about who to interview, so tokens there wouldn't carry as much weight. While at a lower-tier program receiving fewer tokens, your token would carry far more weight in terms of signaling interest leading to an interview (assuming you are a qualified applicant). &lt; I'm at a top tier program by most convential measures and our residency faculty have hinted/strongly suggested taht they will not be considering non token applicants</t>
    </r>
  </si>
  <si>
    <t xml:space="preserve">Are there any programs that require four letters of recommendation? Sorry if this has been asked before &lt; None require it, all will accept 4. Don't listen to those that say you should only send 3 to some programs even if you have 4 good letters available to you. </t>
  </si>
  <si>
    <t>Should we refer to ENT as OHNS in our personal statements? And is it ok if we don't spell the whole thing out the first time we use the abbreviation?&lt; i would just play it safe and spell it out &lt;&lt; definitely say "otolaryngology" at least. There are multiple programs that hate the term "ENT" &lt; Just say otolaryngology/otolaryngologist &lt; +2</t>
  </si>
  <si>
    <t xml:space="preserve">My program director HATES when people say ENT. Never say that on your application or during the interview. Always say otolaryngology / otolaryngology-head and neck surgery </t>
  </si>
  <si>
    <t>Anyone else feel like it's impossibe to make your app strong/standout when everyone applying is really wonderful?? &lt; I think my personality will shine through lol &lt; I totally felt that way when applying last year! But you're all special in your own special way, right? &lt;Everyone is so amazing that it's going to be a bloodbath. I mean that as a compliment &lt;&lt; everyone going into ENT is so NICE i just want everyone to match at their #1 lol&lt; I would be happy with any one of you as my co-residents. Got to meet a lot of you on the virtual trail so far +1 &lt;some of y'all got some sweet digs +1</t>
  </si>
  <si>
    <t>Should I put me serving on the editorial board for a humanities journal at my med school on my cv? I got really involved in many local things and not sure if they would be distracting from other more legit stuff on my CV &lt; definitely! I think this a completely legit thing and might be a great talking point, especially since it's unique / probably not a lot of other applicants have that on their CV +1</t>
  </si>
  <si>
    <t>What programs are known  for a strong head and neck experience? &lt; WashU (St. Louis) and UNC. Per their respective info sessions, seems like they do on average 5 free flaps per week.</t>
  </si>
  <si>
    <t>Out of curiousity does anyone know if programs review the ERAS application form or the CV form from our ERAS apps?</t>
  </si>
  <si>
    <t xml:space="preserve">Yes. Different people like to view the app differently.  On the Program side, both are available. </t>
  </si>
  <si>
    <t>anybody know how many people are applying from Stanford?&lt; I know two personally and I barely know any Stanford students so there are perhaps many more. &gt; Stanford student here: 5. &lt; What about WashU or Duke? (i.e. pls fill out the applicants tab haha) &gt; And Ohio State?</t>
  </si>
  <si>
    <t>Announcement Summary 9/21-9/22
The following programs made announcements 
See Announcements Tab.
- Wash U
- Emory
- Med College ofGeorgia
- Mississippi
- Cedars Siani
- Kaiser
- Mayo</t>
  </si>
  <si>
    <t>Besides USC, what other programs are known for spending a lot of time at a county or other public hospital? This is answered below &lt; Thank you!</t>
  </si>
  <si>
    <t>I apologize if this was asked before but I have not been able to find it, if we haven't taken step 2, when should we take by to be considered for the match? &lt; Most programs don't require it before a set date just before starting residency&lt; ohh thank you so much!  &lt; you should make sure your programs don't require it before rank list though. this year is different, but there are a couple programs that historically have required it before rank list</t>
  </si>
  <si>
    <r>
      <rPr>
        <color rgb="FF1155CC"/>
      </rPr>
      <t>University of Mississippi Otolaryngology - Dr. Scott Stringer and Dr. Gina Jefferson.</t>
    </r>
    <r>
      <rPr/>
      <t xml:space="preserve"> Tune in to hear their thoughts on our residency program and this unique application season.</t>
    </r>
    <r>
      <rPr>
        <color rgb="FF000000"/>
      </rPr>
      <t xml:space="preserve">
</t>
    </r>
    <r>
      <rPr>
        <color rgb="FF1155CC"/>
        <u/>
      </rPr>
      <t>https://youtu.be/vbXprACKA</t>
    </r>
    <r>
      <rPr>
        <rFont val="Calibri"/>
        <color rgb="FF1155CC"/>
        <sz val="12.0"/>
        <u/>
      </rPr>
      <t>HM</t>
    </r>
    <r>
      <rPr>
        <rFont val="Calibri"/>
        <color rgb="FF1F497D"/>
        <sz val="12.0"/>
      </rPr>
      <t xml:space="preserve"> 
</t>
    </r>
    <r>
      <rPr>
        <rFont val="Calibri"/>
        <sz val="12.0"/>
      </rPr>
      <t xml:space="preserve"> 
</t>
    </r>
  </si>
  <si>
    <t>thank you for making videos/asynchronous learning opportunities. it's really hard to attend live sessions</t>
  </si>
  <si>
    <t>Announcement Summary 9/16-9/20
The following programs made announcements 
See Announcements Tab.
- Penn State
- Arkansas
- Cooper
- Rutgers
- New Mexico</t>
  </si>
  <si>
    <t>For that song by cardi-B called 'WAP", am I the only one who immediately thought uvula when she say, " little dangly thing that swings in the back of my throat" &lt; perhaps it's because she's referring to the uvula?&lt; lol +4</t>
  </si>
  <si>
    <t>&lt;LMAO &lt; is she not referring to the sphenopalatine ganglion</t>
  </si>
  <si>
    <t>&lt;Nah, its the big clump of papillomas on her epiglottis.</t>
  </si>
  <si>
    <t>Is there a way to report only Step 1 scores? And not send in other scores? &lt;unfortunately, no &lt; if you haven't taken step 2, then delaying score until after deadline</t>
  </si>
  <si>
    <t>Where should we list posters presented by others (but in which I was an author)? Under the poster presentation tab? How about for oral presentations given by another? I don't like listing them under published abstracts because it feels like it comes off as padding my # of original research pubs</t>
  </si>
  <si>
    <t>&lt; aren't published abstracts a completely seperate thing than poster and oral presentations? i thought that was when some journals just published the abstract from the conference. but places like COSM don't do that. correct me if i'm wrong though! &lt; I thought that listing a published abstract and a poster/oral pres from the same project/same conference was considered double dipping...but would be happy to hear otherwise! &gt; Correct, that is double dipping. I worked for a team that presented abstracts at mutliple conferences, which were then published in a journal as part of a supplement. I'm wondering if I should list these as posters, or as published abstracts? I worry that listing them as published abstracts/articles will dilute the other original research publications I have, or will come off as # of pub inflation. Does that make sense? Thank you :)  &lt; for the majority of conferences, the abstracts are not considered peer-reviewed in the same way as a paper is considered peer-reviewed, so you should not list a conference abstract under that heading, even if the program and abstracts are available online afterwards. If you then published the abstract in a peer-reviewed journal afterwards, then that could go under the abstract category (and I would choose this over poster since it has a more rigorous approval process) &gt; if an abstract gets published in a supplement of a journal following a conference,does that count as peer review? &gt; did they publish all abstracts from the conference without further review, or did they review a selection further and then publish them? if it is the first, then no, that would not count as peer reviewed. if the second, then it might. &gt; OK thanks!</t>
  </si>
  <si>
    <r>
      <rPr/>
      <t xml:space="preserve">Are people using the standardized LORs? </t>
    </r>
    <r>
      <rPr>
        <color rgb="FF1155CC"/>
        <u/>
      </rPr>
      <t>https://opdo-hns.org/page/Recommendation</t>
    </r>
  </si>
  <si>
    <t>&lt;never heard of it until now, and it was last revised in 2014, so no haha &gt; I thought they mentioned in the recent OPDO signaling forum that standardized LORS are still highly encouraged?? They definitley still use them &gt; I have never heard of this? lol +1&lt; PMID: 31063586, PMID: 26839977 &lt; TL;DR: Not helpful&lt; just showing you that they were a thing, don't worry about reading them lol &gt; Were a thing or are a thing? I'd like to know so that I can notify my letter writers.., also- I love the first sentence in the discussion of PMID: 31063586</t>
  </si>
  <si>
    <t xml:space="preserve">Standardized LORs are still a thing for ENT.  Not a requirement but many programs encourage them. It can make writing a letter super simple to write a generic good letter. Filling out your info on one of the standardized LOR forms and giving it to a tardy letter writer is a good way to remind them to submit a LOR.  </t>
  </si>
  <si>
    <t>all else equal what looks better, coming from a mid-tier med school with a strong ent program or coming from a top med school with mediocre ent program? &lt; Strong ENT program = likely well known folks in the field .. if you have good letters from well known people it will go very far +2 &lt; how about a bottom tier school with no ENT program?</t>
  </si>
  <si>
    <t xml:space="preserve">Programs care much more about the strength of your school.  </t>
  </si>
  <si>
    <t>OPDO Council with Signaling Update.  Prior discussion about Program requesting a signal from home students to display loyalty is contrary to Signal Program intent.  We have updated the signaling form so that applicants will list their home program next to their ERAS number and will receive an error message if attempt is made to signal home program.  Integrity of ERAS #/Home Program alignment will be randomly audited for student protection.  Program Directors will be notified of inability to signal home program with this new configuration.  Students are encouraged to use anonymous comments through entsignaling.org to report concerns related to this or other issues with the Signaling Program. &lt;Thank you! &gt; Thank you, this is really well done by you all +1 &lt; Thank you OPDO! Cannot express enough how grateful we are to have such thought given into this program - excited to see how it may positively impact matches this cycle!</t>
  </si>
  <si>
    <t>Will a recording of the signaling meeting be available to view for those who were not able to attend? &lt; can there be multiple fields to indicate your home programs? like if your schools affiliated with more than 1 and youve rotated at those</t>
  </si>
  <si>
    <t>Can someone provide a brief summary of how to start with the token process? &lt; Go to entsignaling.org</t>
  </si>
  <si>
    <r>
      <rPr>
        <rFont val="Calibri"/>
        <color rgb="FF000000"/>
      </rPr>
      <t>&lt;there are still a good number of programs offering them, I gree with the statements that there should have been better guidance on deciding if virtual rotations count or not &lt; OPDO council member here.  Apologies that the guidance related to virtual subIs was not clear last night.  Program Directors have been instructed that they should not expect a signal only for students from their home program or students who have completed an</t>
    </r>
    <r>
      <rPr>
        <rFont val="Calibri"/>
        <b/>
        <color rgb="FF000000"/>
      </rPr>
      <t xml:space="preserve"> in-person</t>
    </r>
    <r>
      <rPr>
        <rFont val="Calibri"/>
        <color rgb="FF000000"/>
      </rPr>
      <t xml:space="preserve"> visiting sub Internship in the current academic year.  </t>
    </r>
    <r>
      <rPr>
        <rFont val="Calibri"/>
        <b/>
        <color rgb="FF000000"/>
      </rPr>
      <t>Applicants should use signals (at their discretion) to programs where they complete a virtual rotation or any other rotation that does not fall into these 2 categories</t>
    </r>
    <r>
      <rPr>
        <rFont val="Calibri"/>
        <color rgb="FF000000"/>
      </rPr>
      <t>. The FAQs and Guidance sections on entsignaling.org are being edited to clearly and consistently reflect that Home Programs and In Person SubInternship rotations are the only scenarios where students are NOT to signal. &lt; this is reasonable. thank you for your leadership and clarity.</t>
    </r>
  </si>
  <si>
    <t>ngl the idea that some programs have 2 separate tracks, and that you can place 2 tokens at such a program (esp if you are indifferent to T32) kinda bites &lt; yeah they should not be allowing this imho &lt; well it's up to the individual programs how they want to be shown on the token website &lt; how programs want to be shown is fine, but it would be nice for there to be a cap of one token per program (so pick your favorite track). if the whole point is that tokens are flat or binary (y/n), we shouldn't be allowing for any gradation of preference (0 token, 1, token, or 2 tokens) &gt; yup, exactly. i wonder if opdo could potentially modify this before the start of signaling. seems optimistic on my part for hoping lol&lt; i don't think anyone would risk wasting 2 signals on a program. i think one would send the message &lt;+1</t>
  </si>
  <si>
    <t>So virtual away = signal or no lol &lt; exactly lol&lt; sounds like programs won't be expecting us to so i would save that signal to express interest another program you don't have any ties to &lt; really? that was not my take away.. seems uncertain &lt; honestly, if they are using this in the later half of the selection process, it's a bit on--so in a tiebreaker scenario, will PDs really check (1) token/no token, (2) in-person away (y/n), (3) virtual away (y/n) ?? &lt;is it pretty unanimous to not use a token on your home program or are some people still uncertain? &gt; 100% not using it on home program &gt;&gt; point of the token is to verbalize to programs who might not otherwise know you are interested.  Your home program should already know you exist and are interested&lt; my home program expects us to use one on them to show loyalty &lt; ugh I'm sorry, that's so annoying and exactly what they said should not happen in the meeting &lt;Does your home program know the expectation not to signal home programs&lt; i'm not sure. i didn't wanna ask and risk coming off as uninterested</t>
  </si>
  <si>
    <r>
      <rPr>
        <rFont val="Calibri"/>
        <color rgb="FF000000"/>
      </rPr>
      <t xml:space="preserve">If your program is aware that they are not supposed to expect a signal from you and telling you to do so anyway, I would report it to the signaling feedback form they mentioned yesterday. This is counter to the instructions that programs get that are directly listed on the signaling website. (here is the link: </t>
    </r>
    <r>
      <rPr>
        <rFont val="Calibri"/>
        <color rgb="FF000000"/>
      </rPr>
      <t>https://form.jotform.com/AMSForms/signaling-issue-report-form</t>
    </r>
    <r>
      <rPr>
        <rFont val="Calibri"/>
        <color rgb="FF000000"/>
      </rPr>
      <t xml:space="preserve"> &lt; definitely agree with reporting the program...&lt; Lol if you are one of very few people applying from that institution, and they get reported, I wonder how they'd react knowing that you reported them &lt; I would hope that the people in charge of responding to these complaints would respond in a tactful way-- they are also aware that people want to remain anonymous and I hope would take that into consideration when addressing this (and I think you could emphasize this in the complaint)</t>
    </r>
  </si>
  <si>
    <t>If one was to write a program specific paragraph, does this get tacked onto the PS, or is integrated in the PS such that it still remains less than one page in length? &gt; Pretty sure it just adds to your PS word count. You essentially upload a separate personal statement and assign that specific personal statement to the program it applies to &gt; so if you have a program specific paragraph, it's ok to go over 1pg in length?  &lt; I don't think it really matters if you slightly go over 1 page</t>
  </si>
  <si>
    <t>Yes, its OK to go over 1 page if second page is a love letter to a specific program.</t>
  </si>
  <si>
    <t>oct 9????????? holy shit &lt;getting real &lt; what's happening on oct 9? :o &lt; tokens are due.</t>
  </si>
  <si>
    <t>i've been really reassured by program feedback about star-oto (on both the preference signaling webinar and individual program zoom meetings). it sounds like there won't be any negative consequences for those of us who choose not to do it and most programs will not be watching these videos</t>
  </si>
  <si>
    <t>Interesting that PDs wanted to put a limit on apps but ERAS doesn't want that. I wonder why $$$  &lt;In the end, it's always the money &lt;the majority of ENT applicants also do not want it. &lt; programs want to limit apps so that they dont have to sift through hundreds of applicants all applying everywhere. It benefits them but not applicants</t>
  </si>
  <si>
    <t>Silly question, but is everyone automatically muted on this signalling preferences meeting? I have a raging game of wii golf going on in the background &lt; Just wondering, but they said they got the input of all stakeholders including students. I just wanted to know if there was any medical studnts out there that was actually consulted before &lt; lol they actually believe it is voluntary?? &lt; yes, there was a group of students who chatted with some of them about this!</t>
  </si>
  <si>
    <t>Pretty sure everyone is just automatically muted, game on friend &lt; tg, thanks homie</t>
  </si>
  <si>
    <r>
      <rPr/>
      <t xml:space="preserve">This might've been answered first, but what is the order PDs look at apps? Step 1 -&gt; Step 2 or M3 grades...etc etc?&lt;There isn't a series of steps and it's not a protocol &lt; my home PD said that at every institution he's been at, the order of items for interview consideration is Step 1, LORs, grades, pubs, personal statement. Ofc, this is only one PD's experience at a handful of institutions. &lt; There have been studies and surveys on this. Different everywhere but the stats say Step 1&gt;LOR&gt;away rotation&gt;grades </t>
    </r>
    <r>
      <rPr>
        <color rgb="FF1155CC"/>
        <u/>
      </rPr>
      <t>https://public.tableau.com/profile/national.resident.matching.program#!/vizhome/PDSurvey2020-Final/Desktoptablet</t>
    </r>
    <r>
      <rPr/>
      <t xml:space="preserve"> &lt; It's going to be different everywhere.. My PD said they always start with the personal statement before even checking Step 1, so you just can't predict this type of thing </t>
    </r>
  </si>
  <si>
    <t>&lt; Matched last year, and my impression was that Step 1 was a sort of vague stratifier of who generally speaking would get ruled potentially in or ruled out for interviews, BUT all the other things that give a more robust and nuanced picture of you as a person (e.g., LOR, research, grades, PS) were what really made the difference, both for getting interviews and for ultimately getting ranked highly. So I view Step 1 as a hurdle but not something that people will be making much of as long as you're over a certain threshold &lt; &lt; Yep. Also matched last year, didn't get interviews at some places I expected based on my step 1 and got some interviews at places I didn't expect based on my step 1. For most programs there is usually some minimum but beyond that they consider other factors too- step 1 just gets you a foot in the door, everything else gets you invited to interview, and all that is irrelevant once you actually go to interview. &lt; im an M3 with 240-245, the highest threshold is usually 240 right? working my tail off to beef up the rest of my app. thanks for this info yall! &gt; yeah 240 is is probably safe for 90-95% of programs. Keep up the hard work! Definitely more important to focus on research/clerkship grades, etc and also make connections with faculty at your home program. &gt; There are probably a few weird programs that screen even higher but at this point most have some element of holistic invites and 240 is the highest you should worry about for cutoffs</t>
  </si>
  <si>
    <r>
      <rPr/>
      <t xml:space="preserve">Good morning all! We are excited to start the interview season. Please check out our website </t>
    </r>
    <r>
      <rPr>
        <color rgb="FF1155CC"/>
        <u/>
      </rPr>
      <t>https://www.cooperhealth.edu/residencies/otolaryngology/education</t>
    </r>
    <r>
      <rPr/>
      <t xml:space="preserve"> and follow us on instagram at Cooperotoresidency </t>
    </r>
  </si>
  <si>
    <t>Anyone have the link for the Penn State virtual event tonight</t>
  </si>
  <si>
    <t>WHat are some of the bad discoveries people made on the interview trail last year? &lt; MEEI is malignant  &lt; Oh really? How so? &lt;I rotated at MEEI last year, they aren't malignant, attendings are nice, but theres a lot of volume and they work a lot. Don't confuse hardworking with malignant &lt;MEEI is having an event tonight at the same time as the academy meeting.. power move &lt;Call Academy out for having a 7 week conference &lt; felt that UCLA residents were unhappy/overworked. Not sure if others had this same experience on their rotation &lt; they are unhappy and overworked +3 &lt; agreed! they are an awesome group of residents but seemed unsatisfied with their training</t>
  </si>
  <si>
    <r>
      <rPr>
        <rFont val="Calibri"/>
        <color rgb="FF000000"/>
      </rPr>
      <t xml:space="preserve">Hi! I'm one of the MEE residents.. We just found out about the conflicting AAO-HNS program and we are going to delay our webinar till next week so everyone has the opportunity to learn about the signaling.  Our event with just the residents is going to happen </t>
    </r>
    <r>
      <rPr>
        <rFont val="Calibri"/>
        <b/>
        <color rgb="FF000000"/>
      </rPr>
      <t>next Thursday, September 24th at 7PM instead</t>
    </r>
    <r>
      <rPr>
        <rFont val="Calibri"/>
        <color rgb="FF000000"/>
      </rPr>
      <t>.  Everyone on the mailing list should hear shortly.  As an aside, I love residency here, love my classmates, and love the training I'm getting so to anyone who might think otherwise, give us a chance to change your mind =)</t>
    </r>
  </si>
  <si>
    <t>Don't forget to fill out the Applicants by School tab!</t>
  </si>
  <si>
    <t>What is the best textbook for a rising MS3 with very rudimentary understanding of ENT for good prep for an ENT rotation and future interests in ENT? All you need --&gt; &lt; ENT Secrets is a good place to start &lt;+++</t>
  </si>
  <si>
    <r>
      <rPr>
        <color rgb="FF000000"/>
        <u/>
      </rPr>
      <t>https://www.entnet.org/sites/default/files/Oto-Primary-Care-WEB.pdf</t>
    </r>
    <r>
      <rPr>
        <color rgb="FF000000"/>
      </rPr>
      <t xml:space="preserve">
&lt; This is a good, FREE, basic into to ENT. It will not have the answers to frequent pimp questions, relevant anatomy or steps for operations.  ENT Secrets and a surgical atlas are helpful for these.</t>
    </r>
  </si>
  <si>
    <r>
      <rPr>
        <b/>
        <color rgb="FFCC0000"/>
      </rPr>
      <t>University of Arkansas for Medical Sciences (UAMS)</t>
    </r>
    <r>
      <rPr/>
      <t xml:space="preserve"> </t>
    </r>
    <r>
      <rPr>
        <b/>
      </rPr>
      <t>Meet the Residents Wed Sept 23rd</t>
    </r>
    <r>
      <rPr/>
      <t xml:space="preserve">. Resident only info session, more information in announcements: </t>
    </r>
    <r>
      <rPr>
        <color rgb="FF1155CC"/>
        <u/>
      </rPr>
      <t>Register</t>
    </r>
  </si>
  <si>
    <t>Rutgers meet&amp;greet tonight at 8, info in announcement tab</t>
  </si>
  <si>
    <t xml:space="preserve">Announcement Summary 9/16/20The following programs made announcements on 9/16See Announcements Tab.
- U Arizona
- Vandy
- Penn State
- UPMC Pittsburgh
- University of Mississippi </t>
  </si>
  <si>
    <t>If I got a letter from a department chair from an away rotation (I do not have a home institution), do we still mark the "Department Chair" checkbox on the LoR ERAS portal? The instructions kind of make it seem like the chair has to be from your institution to check the box: "You indicated that this LoR Author is a department chair where you completed your clerkship training." &lt; I think they mean "your clerkship training" as in where you completed that rotation, so I would still mark it ("The optional Department Chair selection should only be made for LoR entries that are written by LoR Authors who are a Department Chair where the applicant completed a clerkship training") &gt; OK I figured as much but just wanted to double check. Thank you for your helpful answer!</t>
  </si>
  <si>
    <t>Anybody know when we'll hear back about Trio combined sections abstracts?</t>
  </si>
  <si>
    <t>&lt; I can tell you the metric I use for research score...but not sure what other do. Submission = 1 point, accepted poster or podium at a conference = 2 points, accepted paper = 3 points, first author +1 per, &gt;3 authors  -0.1/author (max -1), &lt; awesome thank you! &lt; Follow-up questions, what does these points really mean? How many points does an average applicant have? Is there a point cutoff for interview invites?</t>
  </si>
  <si>
    <t xml:space="preserve">How are people putting down posters/orals for cancelled conferences? Mainly AHNS, since it was cancelled but everything was 'unsubmitted' and the conference was rescheduled to 2021 with the same exact name and everything. Technically this stuff passed peer review so we can list it as accepted but conference cancelled? &gt; </t>
  </si>
  <si>
    <t>If your work was accepted, you can list the conference and just say the conference was cancelled. They "unsubmit" your work so you can apply to other conferences if you prefer. If your work gets accepted at a different conference, then don't double dip and don't even mention the conference that was cancelled. I don't know what your work was on, but consider submitting to another conference, e.g. SENTAC (deadline this Friday)</t>
  </si>
  <si>
    <t>How are submitted manuscripts/abstracts reviewed by schools? Does this count towards the # of abstract/presentations/pubs cited by NMRP data?</t>
  </si>
  <si>
    <t>So where should we list these posters? Under the poster presentation tab? How about for oral abstracts given by another?</t>
  </si>
  <si>
    <t>How would you designate a poster that was presented by someone else on your team on ERAS (especially if a full article was later published in print)? I've seen a couple resources say you DO NOT include the abstract/poster under "Poster Presentations" if you didn't physically present the poster yourself. &lt; I thought if you were an "author" on the presented poster--even if you didn't present yourself--then you would list it &lt; If you're an author of course you can list it.</t>
  </si>
  <si>
    <t>&lt; so what's the consensus on this? if I'm 4th author on a poster and didn't physically present it, then do I list it or no? &lt; if your name is on it, list it bro &lt; yes, list everything that your name is on &lt;+1000 this is a settled question...if your name is on it you are an author.  please provide link to resources that said not to list it if you didn't physically present the poster.</t>
  </si>
  <si>
    <r>
      <rPr>
        <color rgb="FF1155CC"/>
        <u/>
      </rPr>
      <t>https://forums.studentdoctor.net/threads/eras-publications-listing-faq.751255/</t>
    </r>
    <r>
      <rPr/>
      <t xml:space="preserve"> (Admittedly not a legitimate resource, but saw it referenced multiple times in different places so just wanted to make sure) &lt; good to know where this is coming from...the rest of the  advice is generally good, but I would disagree with the specific point on poster presentations...if your name is on it, you are an author.  </t>
    </r>
  </si>
  <si>
    <t xml:space="preserve">Can we include posters that've been submitted but not accepted by ERAS deadline? Like could we put them in as submitted abstracts? &lt; I'd avoid- if it gets rejected that's a really awkward interview conversation&lt; Haven't had an abstract for poster presentation rejected yet; if we were talking manuscripts that's different </t>
  </si>
  <si>
    <t>&lt; i would play on the safe side and not list it. check out this paper about publication misrepresentation in otolaryngology applications if you don't believe me (PMID: 21109083). ppl check &lt; you can put submitted manuscripts, so why not submitted abstracts? imo as long as you are clear it is in submission I dont see why not? &lt;+2 list as submitted</t>
  </si>
  <si>
    <t>&lt;if you want you would probably we safe listing it under the research experiences section and say what conference you submitted it to</t>
  </si>
  <si>
    <t>thoughts on including a poster presentation for a conference that hasnt been held yet?</t>
  </si>
  <si>
    <t>If it's accepted by the conference, then it's fine to include it on eras.</t>
  </si>
  <si>
    <t xml:space="preserve">For publications, are you just letting ERAs alphabetize them or are you numbering them in order of completion? &lt; Just letting ERAS order them. Check the CV view. It gives you a better idea of the order. </t>
  </si>
  <si>
    <t xml:space="preserve">How are you addressing hours per week. Some of my activities I have worked 10+ hours some weeks and none another week. Do you just put an average? so Like 2 hours per week for 6 months even if it was really like 6 hours some weeks and none other weeks.  </t>
  </si>
  <si>
    <t>I'm not putting hours per week +1 &lt; is that an option? &lt; yeah it's optional</t>
  </si>
  <si>
    <t>Announcement Summary 9/14/20 - 9/15/20 
The following programs made announcements on 9/14 - 9/15
See Announcements Tab.
- UIowa
- U I Chicago
- Wash U
- SUNY Upstate
- Colorado
- Miami
-Arizona</t>
  </si>
  <si>
    <t>Anyone have a working link to the Wisconsin zoom event tonight?</t>
  </si>
  <si>
    <t>Yeah anything from anyone? I haven't heard or received an email from Wisconsin about it</t>
  </si>
  <si>
    <t>ERAS LOR question: ENT at my home institution is a division within the dept of surgery. Is the letter from the Chief considered a "Chair letter" or "None of the above"? &lt; Yes +1 &lt; ? &lt; The LOR from the leader/chief/chair of the division/department would be considered the "chair letter."</t>
  </si>
  <si>
    <t xml:space="preserve">Can you do auditions on your research year?  </t>
  </si>
  <si>
    <t xml:space="preserve">This can be difficult because you need support from your school. For example, you need the proof of malpractice insurance from your med school. If you are no longer affiliated, you might not have that insurance.&lt; thank you, those were my thoughts too&lt; i think it would be low yield too, the best time to do them is july/august before applications so you're fresh on their mind&lt;Yep plus you'll be clinically rusty during the year so probably won't perform at your best&lt; then how do people do their fourth year after their research year? &lt; They're rusty on their first rotation back (usually a home rotation), and then get in the swing of things for aways. </t>
  </si>
  <si>
    <r>
      <rPr/>
      <t xml:space="preserve">I think someone had thrown this site in here before. They announced a series on PDs coming out over the next two weeks. Hopefully they have an ENT PD that they were able to interview.  </t>
    </r>
    <r>
      <rPr>
        <color rgb="FF1155CC"/>
        <u/>
      </rPr>
      <t>https://medstudentedge.com/2020/09/14/exclusive-advice-from-program-directors-on-how-to-succeed-in-the-2021-residency-application-cycle/</t>
    </r>
  </si>
  <si>
    <t>Anybody know the abstract headings and character limits for Trio society at COSM? I don't want to plug in all that author info just to figure out.</t>
  </si>
  <si>
    <t>250-words: Objective, SD, Methods, Results, Conclusion.</t>
  </si>
  <si>
    <t>Can anyone shed some light on the basics of the T32 programs? Which schools have one? Do you always apply now (through ERAS) or are there programs you can join once you're there? People's general thoughts on them?  &lt; I don't know if there is a compiled list anywhere (I would love to find one too). But I do know that there are certain programs that you are not locked onto the T32 even upon matching. UCSD is one of them (they recently had a complement increase, so 2 of the 3 residents do T32, but they figure it out after matching). &lt; Does this mean that at UCSD one person gets to do a 5 year residency and the other 2 a 6-year residency? Or is it 6 vs. 7 yrs?&lt; 5 vs. 6</t>
  </si>
  <si>
    <t>Is there a comprehensive list? Because some are not listed on ERAS (because theyre not binding like UCSD) &lt; What do you mean by binding? &lt; The programs with two tracks in ERAS are Duke, Johns Hopkins, Mass Eye and Ear, Penn State, Stanford, U. of Colorado, U. of Iowa, U. of Miami, U. of Michigan, UNC, U. of Washington, and Wash U.&lt; There are those programs that have them as an optional track not locked through a certain position on ERAS/NRMP (like USC and UCSD). I was wondering if there were more &lt; USC is not really a T32 track, any resident can just take a T32 year at any point in their training by asking the chair. &lt; Penn State has a funded research track position listed separately in ERAS that is not through a T32 NIH grant &lt; UPMC Pittsburgh also has the option for any resident to add on a T32 during their training, but is completely optional and you don't make that decision until residency (so no extra application steps). Pitt is otherwise a standard 5 year program for everyone.</t>
  </si>
  <si>
    <r>
      <rPr/>
      <t>Google: T32 NIH Otolaryngology</t>
    </r>
    <r>
      <rPr>
        <color rgb="FF000000"/>
      </rPr>
      <t xml:space="preserve"> </t>
    </r>
    <r>
      <rPr>
        <color rgb="FF1155CC"/>
        <u/>
      </rPr>
      <t xml:space="preserve">https://www.nidcd.nih.gov/training/centers  </t>
    </r>
    <r>
      <rPr/>
      <t>&lt;this is sort of helpful but honestly not exactly what we're looking for. We need a single compiled list of institutions rather than people - there are definitely some locations on there that are not associated with a specific institution (i.e. Portland, don't think that OHSU has a T32) &lt;some of these are T32's for audiology and speechpath doctorates.</t>
    </r>
  </si>
  <si>
    <t>Are there any notably otology strong programs in Chicago? &lt; Per comment below, Loyola's program is apparently strong.</t>
  </si>
  <si>
    <t xml:space="preserve">Are there any programs that have particularly strong peds and laryngology services? Sometimes seems uncommon to find a program that is really strong in one or the other, much less both. </t>
  </si>
  <si>
    <t>Washington University in St. Louis does. &lt; Emory, too</t>
  </si>
  <si>
    <t>What type of laryngology are you looking for: Airway, Professional voice, Cancer?</t>
  </si>
  <si>
    <t xml:space="preserve">I agree that applicant reporting signals can be gamed but knowing how many signals are at any program might empower applicants too. Using a token on a program with 200 tokens already vs using a token at a program with 10 tokens is worth knowing, esp if tokens are going to be the most important factor in the interview offer process. It might dissuade people from using tokens but also might help people choose between similar programs for interview invites. PD's aren't going/allowed to publish how many tokens their program gets, but knowing the token distribution will help esp given that multiple PD's have said that their program won't consider non-token applicants. Obviously using the previous year's data would be ideal and avoid the negatives mentioned by others but as the first year, we don't have that luxury. </t>
  </si>
  <si>
    <t>Speaking as a PD, please do not do this.  It will ruin the system.  SUO/OPDO has worked hard to avoid this being manipulated.  Don't undermine that work please. Also please "name &amp; shame" programs that are telling you that they will only interview applicants who signal.  I have suspicions that y'all are being fed incorrect info.</t>
  </si>
  <si>
    <t>Should we make a sheet to log signaling tokens? &lt; can we please not haha &lt;agreed this could have some weird incentives &lt; Weird how &lt; I think the nice idea of signaling is that it's a genuine impression of your top 5, unbiased by what other people believe. People may see a lot of tokens going to a single program and decide not to send them a token, when honestly everything on this site is self-reported and easily altered.&lt; +1 &lt; I think it might be nice to have an idea of where other people are signaling, with the understanding that this would be a small subset and should be taken with a grain of salt &lt; I am on the side of not tracking this on the sheet. There is a reason that OPDO decided that programs weren't allowed to reveal how many signals they receive. This really should be based on student preferences for a program based on program characteristics, not how many preference signals it has relative to another. &lt;This is not happening. Me, a random M4 poster here, is declaring that. &lt; I think making the sheet just makes it easier for applicants to be manipulated. Someone could increase the number of signals assigned to a program to scare away competition. It's a gunner move, but a real possibility. Knowing that it's possible, raises the question of how much information such a sheet would help applicants. &lt; I think making this sheet after Oct 21 could be useful for future applicants. +2 &lt; This, just make the sheet after signals have been sent. Would satisfy your curiosity and be useful info for others without biasing anything</t>
  </si>
  <si>
    <t>I am a little concerned that even if a signals sheet is made even after the signals are in, that it may sway people's rank list.  I'm not going to delete a signals sheet. If thats what you all want then so be it.  But if people really want an accurate estimate I would suggest adding a Signal section to the Otomatch Top 3 Rank Survey or the Stats Survey. 
---sam</t>
  </si>
  <si>
    <t>&lt; that seems like a really great idea, sam. while still prone to self-reporting bias, it at least avoids the risk of data alteration and is unlikely to influence this current application cycle. +1 &lt; agree that we should do this after rank lists are submitted! &lt; +1</t>
  </si>
  <si>
    <t>What is the general opinion on UCSD's program?</t>
  </si>
  <si>
    <t>mandatory 6-7 years. they have a state of the art simulation center and strong research opportunities. its a smaller program (2-3/year). excellent skullbase.</t>
  </si>
  <si>
    <t>Announcement Summary 9/12/20 
The following programs made announcements on 9/12
See Announcements Tab.
- Rutgers NJMS
- UPMC Pittsburgh
- UNC</t>
  </si>
  <si>
    <t>Hey all il</t>
  </si>
  <si>
    <t xml:space="preserve">To lighten things up: can I apply for ENT if I'm a habitual q-tip user? &lt; i have a friend who went into derm and uses tanning beds so i think you could get away with it &lt; one of the cardiologists i rotated w/ was very overweight and his patients always asked him when he was going to take his own advice and lose weight &lt; I onetime saw an attending clean his ear with the end of his glasses...&lt; shadowed a chainsmoker cardiologist before... &lt; I had a neighbor growing up who was an otolaryngologist and ripped cigs on the regular &lt; my buddy's dad is a dentist and chews tobacco&lt; i never got the HPV vaccine because my family was like he's not gonna have sex before marriage&lt; i chewed betel quid for years bro &lt; Paan-squad </t>
  </si>
  <si>
    <t>oh man, same.</t>
  </si>
  <si>
    <r>
      <t>Went to the gomer blog looking for classic "ENT excommunicated for q-tip use" article but found my new on call anthem.</t>
    </r>
    <r>
      <rPr>
        <color rgb="FF000000"/>
      </rPr>
      <t xml:space="preserve"> </t>
    </r>
    <r>
      <rPr>
        <color rgb="FF1155CC"/>
        <u/>
      </rPr>
      <t>http://gomerblog.com/2017/05/ent-parody-warren-g-nate-dogg-regulate-pure-awesomeness/</t>
    </r>
  </si>
  <si>
    <t>request for all the programs this year, can you fill in the prorgram info tab about salary, parking, call, food stipends, etc? These small things make a difference</t>
  </si>
  <si>
    <t>Nobody puts it because it's a stupid thing to factor into any decision making &lt; Obnoxious comment. If there are two programs a candidate would be similarly happy at matching, the little things can make the difference &lt; If you don't think call could be a factor in your decision... well ok then &lt; not everyone gets their med school paid for, this certainly factors into my decision</t>
  </si>
  <si>
    <t>Programs somethimes pitch in with this info but most of this is from current and former applicants.</t>
  </si>
  <si>
    <t>Announcement Summary 9/11/20 
The following programs made announcements on 9/11
See Announcements Tab.
- University of Wisconsin</t>
  </si>
  <si>
    <t>If you're interested in medium sized programs (2-3 residents/year), I think that Chicago has a lot to offer. Loyola is known for being a great operative experience for residents. NW is huge hospital system and really strong in rhinology. I think Rush and UChicago have grown a lot over the past several years. Rush is strong in Rhinology and Plastics, while weak in Peds. UChicago has hired several new faculty and is well-balanced with a busy H&amp;N experience. I wouldn't count Chicago out. Honestly, depends on what you are looking for. I think all of the programs offer great surgical training.</t>
  </si>
  <si>
    <t>What subspecialties are emphasized at each of the Chicago programs (UIC, NW, UC, Loyola, Rush)? Websites are misleading because everybody "has it all" but I've heard otherwise</t>
  </si>
  <si>
    <t>&lt; NW is very strong in rhinology and above average in H&amp;N and facial plastics. So-so in endocrine. Weaker in oto and laryngology. Just signed on a new sleep surgeon. &lt; thanks! any idea of strengths for UChicago? &lt; Loyola is super strong in otology</t>
  </si>
  <si>
    <t>&lt;for being such a desirable place to live and being known for excellent residency programs in other specialities, i have heard that chicago is relatively weak in otolaryngology programs. not sure if this is true or what programs if any would stand out from the pack&lt; I've heard that. I have strong ties to Chicago and might have to move elsewhere.... &lt; lol ok cool ya'll head elsewhere, dibs on Chicago programs those are good enough for me</t>
  </si>
  <si>
    <t>Feel free to contact me via email or cell phone regarding any concerns.</t>
  </si>
  <si>
    <t>can we get an A vs. B tab?</t>
  </si>
  <si>
    <t>Make it happen captain</t>
  </si>
  <si>
    <t>i won't get blacklisted if my personal statement goes a few lines over the 1-page template on ERAS will I?  &lt; not black listed...but wordsmithing is an art and it might be seen as not being as elegant....sorta like using the word "it's" in your PS. &lt; whats wrong with that word?? &lt;dont use contractions in formal writting. &lt;in general do not use contractions in formal writing.  if you wouldn't use it in a manuscript submitted to laryngoscope, dont use it in your PS.  its a minor nitpick...about  on the level of going two lines over the informal single page limit...so wont getyou blacklisted but may elicit a cringe in pedants. :) &gt;&gt;Some people here are insane/neurotic (current resident,yall need to  and be normal)</t>
  </si>
  <si>
    <t>&lt;what are the personal statement parameters? Im sorta clueless. How many words etc? &lt; wondering this too. the whole ERAS system seems really unclear and outdated smh &lt; Standard is one page. &lt; current intern. my PS ran onto page 2 a tad and was not an issue I promise. there's enough else to stress about, dont sweat 2 extra lines.</t>
  </si>
  <si>
    <t>What do people think is a reasonable time to spend researching a program before you decide whether to apply there or not?  &lt; Just get some baseline info like spots and faculty size, figure out what 5-10 factors are most important to you, look for those and call it a day</t>
  </si>
  <si>
    <t>20-30 min IMO &lt; I typically do 5-10min reading program and faculty details (they're really all the same with some difference emphasis), then up to a few hours with my Zillow and neighborhood research. Nearly every program will teach me how to operate and manage patients well... I'm more interested in QOL for my SO, potential kids, dogs, and myself over the course of 5 years in a certain town.</t>
  </si>
  <si>
    <t>U Mississippi did a 5 minute video on their department that I think was the perfect depth and length to decide if you want to apply there.</t>
  </si>
  <si>
    <r>
      <rPr>
        <rFont val="Roboto, RobotoDraft, Helvetica, Arial, sans-serif"/>
        <color rgb="FF000000"/>
      </rPr>
      <t xml:space="preserve">Hey all- wondering how many hours you have all spent on various virtual events in preparation for this application cycle?  Have heard of some level of concern from faculty and chairs about the burden for students who may feel the need to attend.  &lt; at first i tried to attend all of them but quickly got burnt out and stopped caring. now i attend maybe 1-2 per week at most &lt; agreed, while it is a nice gesture in a lot of ways, there are sooo many and a lot of pressure to attend </t>
    </r>
    <r>
      <rPr>
        <rFont val="Roboto, RobotoDraft, Helvetica, Arial, sans-serif"/>
        <i/>
        <color rgb="FF000000"/>
      </rPr>
      <t>just in case</t>
    </r>
    <r>
      <rPr>
        <rFont val="Roboto, RobotoDraft, Helvetica, Arial, sans-serif"/>
        <color rgb="FF000000"/>
      </rPr>
      <t>, even though they all say they aren't taking attendance or counting these as a factor. even 1-2 per week can be a burden, especially when some of them are 2-3hrs!&lt; i also feel pressure when there's only like 20 ppl on the meeting and it's supposed to be interactive when really i'm just trying to learn more about the program &lt; haha so true. The smaller ones feel like I'm more obligated to stay, but in all honesty those are the sessions that I quickly realize the program is not a good fit. Oh well :/ &lt; Agree with above. I think it could be manageable if the sessions were only 1h max. 30min to talk about the program, 30min to talk with residents. The excessive talk from each subspecialty doesn't provide any new information regarding whether or not I'll apply, and if that matters for anyone, then they can ask the residents or attendings themselves via Q&amp;A format.</t>
    </r>
  </si>
  <si>
    <r>
      <rPr>
        <rFont val="Calibri"/>
        <color rgb="FF000000"/>
      </rPr>
      <t>&lt;preach, why are there 10 sessions for one program. you're program is not that important  &lt; rude IMO there are residents and faculty giving up family/life time to do these. if you don't like it just don't go. &lt; +1 it is cool to see how much faculty/residents seem to care about their programs and are willing to take time to show us why they love it. almost no other specialities are doing this. &lt;</t>
    </r>
    <r>
      <rPr>
        <rFont val="Calibri"/>
        <b/>
        <i/>
        <color rgb="FF000000"/>
      </rPr>
      <t xml:space="preserve">I was initially skeptical of these virtual events, but they've been a huge help. Shoutout to all the programs that are putting these on for us. Also, shoutout to the programs that are doing "virtual learning sessions" though virtual sub-I's and what not, they've been really nice. For those that might be frustrated or "burned out", I think a reassurance for applicants that their attendance may not affect their application outcome could go a very long way. </t>
    </r>
    <r>
      <rPr>
        <rFont val="Calibri"/>
        <color rgb="FF000000"/>
      </rPr>
      <t xml:space="preserve"> &lt; No one can reassure that. Even if they are officially purely informational and not affecting applications, unofficially I'm sure good or bad impressions at these events will ultimately impact applicants' name recognition and interview invites. When there are hundreds of applicants and only a select few who registered and attended a program's info sessions, it will certainly be noted.</t>
    </r>
  </si>
  <si>
    <t>for a manuscript published online first for Laryngoscope (no volume/issue number yet), on ERAS should we list as "Peer reviewed journal article" which allows us to put the PMID or as "Peer reviewed online publication" which only allows you to put a URL. &gt; article&lt; and just put "online first" or something for the volume, issue and page sections? &gt; yes, that's the general consensus.&lt; thank you</t>
  </si>
  <si>
    <t>&lt; along these lines, what is the difference in labeling an article as "accepted" versus "in press" &lt; it's pretty similar-- in press means that it has been accepted for publication but they haven't assigned it to a specific issue yet (e.g. it is possible that an article has been accepted and they have decided it will come out in a specific forthcoming issue, vs. accepted and not assigned to an issue yet)</t>
  </si>
  <si>
    <t>When is the deadline to submit an abstract to Academy 2021?</t>
  </si>
  <si>
    <t>If it's like 2020, then late Jan 2021. The deadline seems early, but that's how it was this past year.</t>
  </si>
  <si>
    <t>Are you guys putting grand rounds presentations in ERAS if they were not research related? I'm a reapplicant and did 3 presentations on sub-I's last year. One PD told me I should put them, but I actually had an interviewer last year mistake it for me doing research with someone at one of the institutions. I feel like it's fluff but I don't have a whole lot of pubs/presentations/abstracts otherwise and am wondering if it just looks bad &gt; include Star-OTO on our apps? &lt;no grand round presentations should not be included.</t>
  </si>
  <si>
    <t>20 abstract in any single year is impressive.&lt;Why are we looking at number and not quality of the research? That's a problem. &lt; Assumption is that all medical student research is of similar quality, so what you're left with is quantity. Unless your work is of notable merit (high level basic science work, etc) hard to get a thorough review from programs that teases apart the quality, or lack thereof, of your work, I think &lt; Unfortunate, but it's all about the challenge of measuring productivity. Assessing the quality of a research paper is more difficult than looking at quantity of publications. It is also harder to compare applicants &lt;It comes down to time and objectivity.  Research quality can be subjectivly assesed by subjectively reviewing the methods and results....or by obectively looking at things like an h-index to see how many other people reference the publication. But h-indexes take years to become useful.</t>
  </si>
  <si>
    <t>I love how we went from 15 to 20 to .... on this mystery uber researcher.</t>
  </si>
  <si>
    <t>Thoughts on listing an oral presentation that ended up being cancelled due to COVID? Can I list this in the publication section as an oral presentation and explain that the conference was cancelled or is it now just considered an abstract? It also may be relevant that I published a manuscript on the data after the abstract was released from the conference.&lt; yes, list it! &lt;another research question, is it okay to list a poster presentation twice (one was for a local conference, the other was for a national conference)? Also, were can we put submitted/under review papers? &lt; I wouldn't double dip a poster twice, just put the conference that's higher on the totem pole (the national one) &lt;+1 &lt; great, thanks!</t>
  </si>
  <si>
    <t>List it as an oral.</t>
  </si>
  <si>
    <t>Why are the applicant stats tabs in previous years deleted? Im trying to gauge how well I'll do! &lt; might be because it's not very useful. Frequent trolls and selection bias &lt; Really? My experience has been that there aren't that many (if any) trolls in any of these chats. &lt; who is a troll? Basically all of them from previous years seem reasonable</t>
  </si>
  <si>
    <t>They arent deleted, just filtered. &lt;What does that mean? &lt; Go to Data Menu - &gt; Filter Views -&gt; Filter 1 and let me know what happens.&lt;Works, thank you!</t>
  </si>
  <si>
    <t>As another applicant (not reapplicant), I think those grand rounds presentations are actually pretty significant. If you described them in ERAS clearly, and someone still misunderstood what those were, that's on them. I personally would include them, but im sure others have other opinions. &lt; I think it depends if they were actual grand rounds vs a typical subi presentation in a room with a couple students and residents. The former could be milked appropriately, the latter is a stretch.&lt; OP here, good point. They all generally had multiple faculty in the room, one in particular had full staff. One of them was 30 minutes long and the others were like 15. &lt; actually I don't know if a 15 min presentation on a sub-I is all that significant. 30min is impressive.</t>
  </si>
  <si>
    <t>I would say that there is a very significant difference between an oral presentation at a national conference vs. an oral presentation at a single institution to a single department. If you want to include both, then my advice is to make it very clear what you are describing so it doesn't seem like you are trying to fluff your application. &lt;if you say it was a grand rounds preentation and the name of the insitution feel free to list it as a non-peer reviewed presentation.  Do NOT list it as a peer reviewed pub &lt; yeah there's no option for non-peer presentation though, only "oral presentation" &lt; my thought is that grand round presentations are typically expected/required and so it doesn't say a whole lot to include it because there is no rigorous pre-screening process. But there may be other people who feel differently, I don't think applications can ever please everyone</t>
  </si>
  <si>
    <t>The applicant numbers arent looking too bad.....&lt;shhh take it back&lt; don't jinx us! &lt; come on stragglers, pleaseee fill it out!&lt; let's just say i'm glad i didn't go to hopkins, sinai, columbia or cornell for med school based on their numbers this year (not that i could have gotten in lol) &lt; those schools put out consistently great applicants, they'll be fine</t>
  </si>
  <si>
    <t xml:space="preserve">&lt; lol we're at &gt;330 with only 55%ish percent felling in. Even if every other school only has 1 (it's likely they have 3 or less because otherwise someone probably would have filled it in by now), we're still looking at a lot of applicants &lt; Made a column for applicants/seat for those programs that have both # applicant and available seats data. Thought this was a gave additional info into what cycle could be like. &lt; anyone else wish they had gunned their classmates? :P jk jk </t>
  </si>
  <si>
    <r>
      <rPr>
        <rFont val="Arial"/>
        <color rgb="FF000000"/>
      </rPr>
      <t xml:space="preserve">Less than two hours until the second set of UW OtoHNS Office Hours! Sign-up now with the following link for the time slot and attending(s) that you would like some face-time with: 
</t>
    </r>
    <r>
      <rPr>
        <rFont val="Arial"/>
        <color rgb="FF1155CC"/>
        <u/>
      </rPr>
      <t>https://www.signupgenius.com/go/10C0D4FABAD2CA1F9C52-program</t>
    </r>
    <r>
      <rPr>
        <rFont val="Arial"/>
        <color rgb="FF000000"/>
      </rPr>
      <t xml:space="preserve"> The zoom links will be sent to registered participants 15 minutes prior to the start of the first session. 
The following attending’s will be available to meet: 
Dr. John (Jake) Dahl, Assistant Professor of Pediatric Otolaryngology at Seattle Children’s Hospital 
2:00pm PST - 3:00pm PST 
Dr. Jenny Stone, T32 Program Director and Research Professor 
3:30pm PST - 4:30pm PST 
Dr. Maya Sardesai, Assistant Residency Program Director and Associate Professor of Laryngology and Facial Plastic Surgery 
4:00pm PST - 5:00pm</t>
    </r>
  </si>
  <si>
    <t>what are you guys doing about tokens for "virtual away" programs. the signalling website makes me think we shouldn't submit one to these since we've already expressed our interest and tokens are for opening up programs that otherwise wouldn't think we care</t>
  </si>
  <si>
    <t>hopefully they address this at the virtual event next week. maybe send the question to Elise&lt; good point thanks</t>
  </si>
  <si>
    <t>or will the groundwork you put down with the virtual rotation be for nothing with that program thinking you are ghosting them. amazing how many dating analogies there are in this process.&lt; yeah i've worried about this</t>
  </si>
  <si>
    <r>
      <rPr>
        <rFont val="Calibri"/>
        <b/>
        <color theme="1"/>
      </rPr>
      <t xml:space="preserve">Announcement Summary 9/8/20 </t>
    </r>
    <r>
      <rPr>
        <rFont val="Calibri"/>
        <color theme="1"/>
      </rPr>
      <t xml:space="preserve">
The following programs made announcements on 9/6
See Announcements Tab.
- Wake Forest
- University of Washington</t>
    </r>
  </si>
  <si>
    <t>based on the question below, which programs are unionized?</t>
  </si>
  <si>
    <r>
      <rPr>
        <color rgb="FF000000"/>
        <u/>
      </rPr>
      <t>https://www.cirseiu.org/benefits/</t>
    </r>
    <r>
      <rPr>
        <color rgb="FF000000"/>
      </rPr>
      <t xml:space="preserve">  Then look under "Find your hospital"</t>
    </r>
  </si>
  <si>
    <t>Real world question from a naive traditional student who is drowning in loans and planning residency: when residency programs list their salary/stipend, is this pre-tax? Like if a program says PGY1 60k, I should be knocking off 30% or more for federal/state taxes (pending political outcome), then calculating my monthly budget before checking out Zillow, right?</t>
  </si>
  <si>
    <t>Yes, those are pretax salary numbers.  Depending on you situation (kids, motgage, spouse income) many residents actually qualify for the earned income tax credit. Income limits are $16k for single and $42-57k if you have a spouse + kids. &lt; Thank you for the answer! But, how could we possibly qualify for EITC unless married 2-3+ kids? Wouldn't this only be possible if programs paid where residents under $16k per year?! or two residents together less than $42k ($21k each)?! I didn't know programs went that low. &lt;From what I recall, the EITC is based on your income after deductions, so student loan interst deduction ($2.5k) and mortgage interest deduction might get you low enough to qualify if you have a child.  &lt; Might not apply to your specific situation, but you still got &gt;9 months til residency starts ;)</t>
  </si>
  <si>
    <r>
      <rPr>
        <rFont val="&quot;Arial&quot;"/>
        <b/>
        <color rgb="FF000000"/>
      </rPr>
      <t xml:space="preserve">Announcement Summary 9/7/20   </t>
    </r>
    <r>
      <rPr>
        <rFont val="&quot;Arial&quot;"/>
        <color rgb="FF000000"/>
      </rPr>
      <t>The following programs made announcements on 9/7  See Announcements Tab.  - UCLA</t>
    </r>
  </si>
  <si>
    <t>didnt someone make an auto-updated calendar for all these meet and greets? can someone post thelink?&lt; response on the right restored and protected to prevent accidental deletion</t>
  </si>
  <si>
    <t>@_shadiam and @JackieKDeVries have been currating a calendar with all the virtual rotations, meet and greets, etc. you can find it here: 
https://calendar.google.com/calendar/embed?src=c_ct8bebkngkm1bsm8u5t5ofhlr4@group.calendar.google.com&amp;pli=1 
If you know of an even not on the calendar, hit them up on twitter. And send them tons of thank yous since its by no means automatic. ---sam</t>
  </si>
  <si>
    <t xml:space="preserve">What's the difference between Journal Article(s)/Abstract(s) Title and Publication name? Sorry for the dumb question I have no idea &lt; You're good, it's confusing! &lt; you're not alone, I had this same question! </t>
  </si>
  <si>
    <t xml:space="preserve">Journal Article Title is your project title... so for example "A systematic review of outcomes following ____" by Anonymous.  The publication name is the name of the publication where the article is.  That could be Laryngoscope or Otolaryngology-Head and Neck Surgery for example. &gt; Ahh thank you so much! Appreciate ya :) </t>
  </si>
  <si>
    <t>Undeleted comment : "For national conferences that publish presentation abstracts how are you guys listing this? i.e. is the title of the publication the title of your abstract or the general title most journals put like "2019 poster abstracts from x conference". Also for multiple presentations at the same conference that will be all published in the journal, would you list this as one "publication" or multiple. I want to list as one but just struggling because the different presentations are with different authors so feel like I need to break it up to be accurate"</t>
  </si>
  <si>
    <t>For conferences that publish the abstracts in a supplement, the title of your abstract is the title of the article.   For conferences, each poster or talk is a separate publication.  Your intuition that abstracts with different titles need to be broke up is right. List each of these separately.</t>
  </si>
  <si>
    <r>
      <rPr>
        <rFont val="Calibri"/>
        <b/>
        <color theme="1"/>
      </rPr>
      <t xml:space="preserve">Announcement Summary 9/6/20 </t>
    </r>
    <r>
      <rPr>
        <rFont val="Calibri"/>
        <color theme="1"/>
      </rPr>
      <t xml:space="preserve">
The following programs made announcements on 9/6
See Announcements Tab.
- University of Washington
</t>
    </r>
  </si>
  <si>
    <t xml:space="preserve">anyone have a really good penlight they recommend? </t>
  </si>
  <si>
    <t>Streamlight +2 &gt; ThruNite T1 (or anything with variable brightness and neutral color)
&lt;Any recommendations in the 3500K or warmer range?</t>
  </si>
  <si>
    <t>has anyone paid money for academy membership? not sure what i would get out of it as a med student</t>
  </si>
  <si>
    <t>in typical years, you get cheaper registration for AAOHNS as a member.  this year you wouldjust get the white journal.</t>
  </si>
  <si>
    <t>Besides USC, are there other programs that spend such a substantial amount of time during residency at a county hospital?</t>
  </si>
  <si>
    <t xml:space="preserve">Info sent to applicants from the University of Oklahoma for an upcoming interview states "dress for event will be business casual". Wondering what everyone else is planning to wear / anyone have advice? I had assumed I would need to wear a suit and tie for all of these.  &lt; I got one zoom invite that said business casual, followup email said business professional&lt; Business casual for men: Slacks and a dress shirt, no tie.  Women: not my area of expertise. I'll let someone else cover that. </t>
  </si>
  <si>
    <t xml:space="preserve">can someone recover sam's comment about the comment below [how he calculated # of interview days] in column C? got deleted </t>
  </si>
  <si>
    <t xml:space="preserve">https://opdo-hns.org/mpage/signaling </t>
  </si>
  <si>
    <t>Looks like signaling will only be used for the interview invite, not rank list process? &lt; These are human beings doing the interviewing and ranking. What "should" happen and what will happen aren't always the same</t>
  </si>
  <si>
    <t>"This process is completely voluntary for applicants" lol &lt; just don't send any signals and put it in your personal statement. then programs won't look negatively on you for not sending them one &lt;programs cannot verify that you didn't send any signals. a devious applicant could send an BS PS to programs they didn't send signals to and a legit PS to programs they did.  given this, programs will think a BS PS is fishy.</t>
  </si>
  <si>
    <r>
      <rPr>
        <rFont val="Arial"/>
        <color rgb="FF000000"/>
      </rPr>
      <t xml:space="preserve">&lt;Yeah can we get the number of PDs who filled this out and how many were MDs vs DOs? &lt; n=30  </t>
    </r>
    <r>
      <rPr>
        <rFont val="Arial"/>
        <color rgb="FF1155CC"/>
        <u/>
      </rPr>
      <t>https://mk0nrmp3oyqui6wqfm.kinstacdn.com/wp-content/uploads/2020/08/2020-PD-Survey.pdf</t>
    </r>
  </si>
  <si>
    <r>
      <rPr/>
      <t xml:space="preserve">2020 Program Director Survey Results: </t>
    </r>
    <r>
      <rPr>
        <color rgb="FF1155CC"/>
        <u/>
      </rPr>
      <t>https://public.tableau.com/profile/national.resident.matching.program#!/vizhome/PDSurvey202Desktoptablet0-Final/</t>
    </r>
  </si>
  <si>
    <t xml:space="preserve">Any thoughts on why the mean number of applicants interviewed does not equal the mean number of applicants ranked? Are there really an average of 4 people not worth ranking? &lt;maybe the same 4 people that no one liked? if all PDs interview people A, B, C, D, and no one likes them, then it comes out to 4 avg not ranked </t>
  </si>
  <si>
    <t xml:space="preserve">I don't think there's a single ENT program that over invites applicants from why I remember. The best dates get taken but no one over invites like they do on other specialties &lt; https://public.tableau.com/profile/national.resident.matching.program#!/vizhome/PDSurvey2020-Final/Desktoptablet This survey of PD's showed 28% of programs sent out "dirty invites." Extending more invitations than interview positions is pretty common. </t>
  </si>
  <si>
    <t>Did USC end up getting their T32?</t>
  </si>
  <si>
    <t>It is optional for any resident intereted in it throughout their training&lt;Sounds good, perfect. Is there a list of T32 grants for ENT resident training anywhere? &lt; I don't think so. The USC T32 is available through the chair (Oghalai) who is the president of the ARO</t>
  </si>
  <si>
    <r>
      <rPr/>
      <t>I was curious about how much difference the signaling process will make for this year's match and did some math. Looks like at most 50% of interview spots will be reserved for signalers.  On the low end, it may be closer to 20%. More details here.</t>
    </r>
    <r>
      <rPr>
        <color rgb="FF000000"/>
      </rPr>
      <t xml:space="preserve"> </t>
    </r>
    <r>
      <rPr>
        <color rgb="FF1155CC"/>
        <u/>
      </rPr>
      <t xml:space="preserve">http://www.samreyes.org/2020/09/04/some-math-about-the-ent-signaling-system/ </t>
    </r>
    <r>
      <rPr/>
      <t xml:space="preserve">---sam </t>
    </r>
  </si>
  <si>
    <t>&lt; The math is just number of signals in relation to number of interview spots. As you point out, still unknown how the signals will actually affect offers though. The low end could be much lower if signal =/= automatic interview offer. For instance, if an applicant with a 205 step and poor grades signals a top program, he/she probably still won't get an interview offer. Likewise, an outstanding applicant will probably receive interview offers from many places he/she applies regardless of whether or not a signal was used &gt;@Sam, how did you calculate the number of interview days, 2-3 per program?</t>
  </si>
  <si>
    <t>Number of interview days was based on =counta() on the interview dates from last years spreadsheet. &lt;@firstresponse good point on the relative weight of signal vs grades vs step 1. This interview cycle will show how much weight a signal is worth. I expect it will vary by program. Programs that want to match their top 5, those who worry about not matching , and those that want happy (from program perspective) residents will weigh it more. Btw apprrciste the critique and discussion. Keep it coming. —-sam PS I can’t spell after the first beer...err 5 pm on friday :) &lt; we love you sam! &lt;if you come to Buffalo first round of wings are on me :)</t>
  </si>
  <si>
    <t>Does this happen every year where it seems like a blood bath but ends up not being that bad? &lt; Last year was a legitimate bloodbath and this year is shaping up to be worse. Hold on to your butts &lt;&lt; Other than 2017, it usually seems like a blood bath and then more or less is. Have a backup plan.&lt;&lt;&lt;Why is this year shaping up to be worse? &lt;&lt; Not OP but a resident, and I think it'll be about the same/slightly worse for a few reasons: 1) Programs will probably be interviewing more people because no one know how many they need to interview to match all their spots, could be the same but likely more (atleast the program I'm at said they will be interviewing more people) 2) More applicants who will also be able to attend more interviews since they are virtual. And looking at Charting the Outcomes, people will continue to interview at as many programs as possible regardless of the statistics because you never know if you're the one that'll fall through the cracks. 3) If you look at previous years, ENT used to go in 3 year cycles of bad/good match rates. I honestly feel that ENT has now reached a stable spot and we won't (at least anytime soon) see a match year like 2018 where there were open spots/95% match rate. This is the ENT match and it's here to stay. &lt; Also people are opting out of doing a research year and applying this year instead. Might in fact be fewer applicants next year than this year.</t>
  </si>
  <si>
    <t>Depends on you definition of a blood bath.  I'd say if &gt;10% of applicants don't match into ENT, its a blood bath.  By that definition, ENT is always a bloodbath. &gt; thank you for defining blood bath&gt; I think &gt;10% not matching is competitive. I reserve &gt;30% for bloodbath &lt; Okay well in that case has there ever been a specialty match that constitutes your definition of blood bath? Last year was 74% for ENT, that's about as awful as it gets besides 72% for plastics.&lt; Also, there are so many average applicants applying this year so that could account for the increase in numbers. I would not call it a "bloodbath" thne &lt; Fine. Can I still call it "brutal?" &lt; "there are so many average applicants applying this year..." um what? What makes you say that?</t>
  </si>
  <si>
    <t>So is Ortho average the same as ENT fail? &lt; shots fired</t>
  </si>
  <si>
    <r>
      <rPr/>
      <t xml:space="preserve">Upcoming webinar on “Preference Signaling for ENT Residency Applications”, scheduled for Sept 17 at 7PM Eastern Time. This webinar is directed by the AAO-HNS and the Otolaryngology Program Director’s Organization to provide prospective applicants with up-to-date information regarding the upcoming match. </t>
    </r>
    <r>
      <rPr>
        <color rgb="FF1155CC"/>
        <u/>
      </rPr>
      <t>https://entnet-org.zoom.us/webinar/register/WN_hcvPnX8oTfWFOHqgraHwMw</t>
    </r>
    <r>
      <rPr/>
      <t>"</t>
    </r>
  </si>
  <si>
    <t>where do you put submitted manuscripts on ERAS? do you list it under publications?</t>
  </si>
  <si>
    <r>
      <rPr>
        <color rgb="FF000000"/>
      </rPr>
      <t xml:space="preserve">if its not accepted, it is not published.  put it on </t>
    </r>
    <r>
      <rPr>
        <color rgb="FF000000"/>
        <u/>
      </rPr>
      <t>https://www.medrxiv.org/</t>
    </r>
    <r>
      <rPr>
        <color rgb="FF000000"/>
      </rPr>
      <t xml:space="preserve"> as a preprint...then list it as preprint/submitted under other non-peer reviewed publications.</t>
    </r>
  </si>
  <si>
    <r>
      <rPr/>
      <t xml:space="preserve">Faculty at my institution mentioned that the signaling system puts applicants at a big disadvantage, and that we shouldn't expect to match somewhere we don't signal (including our program). This is at a top 10 program btw. Is there similar rhetoric at other places y'all are at? And is there any way to maybe push the APDO to reduce it to 1-2 signals...? &lt; This definitely isn't supposed to be how it works according to OPDO as evidenced by the video </t>
    </r>
    <r>
      <rPr>
        <color rgb="FF1155CC"/>
        <u/>
      </rPr>
      <t>https://vimeo.com/435250604</t>
    </r>
    <r>
      <rPr/>
      <t xml:space="preserve"> &lt; Respectfully OP, don't think your faculty is speaking from anything besides personal opinion. Why would we have a lower chance at matching at our home institution because of the signaling program, when we're not even allowed to signal our home program? Widespread consensus would suggest that many more students will be matching at their home institution given the absence of away rotations. &lt; Our PD (also top 10 program) explicitly told us NOT to signal our home program since it'd be a waste of a token. They're planning on using the system to potentially screen/interview candidates that they wouldn't have normally (i.e. people who grew up and went to school in Alabama all their lives trying to go to the NE or someone who spent all their time in Boston trying to go to Cali)</t>
    </r>
  </si>
  <si>
    <t>Damn. It's all a clusterfuck &lt; lol might as well just apply to my five signal programs plus home and then dual apply to some other field&lt; Considering most programs have 5 or less spots, if the assumption is people signal their top 5 choices in their rank order, of course programs are going to rank those who signal them higher, making it more difficult for you to match there if you don't signal them&lt; it will be interesting to see a study next year that looks at what % of people matched at their token programs. I suspect it will be very high &lt; I see that as a good thing. It means students end up where they want to go. It does move some of that decision making to earlier in the season. &lt; I'd actually be surprised if the tokens end up playing a large role. ~50% of students normally match at a home or away program, and I'd imagine that number will be even higher this year as programs have fewer opportunities to evaluate students in person. So the tokens might help net you interviews, but ultimately I think a disproportionate number of people will match at home or away institutions regardless &lt; what "away institutions" lol? The vast majority of people have not done away rotations this cycle, this is what the signaling program aims to replace. &lt; The language surrounding tokens doesn't imply that this would be temporary. I think there may be advantages if this becomes permanent. It could be particularly helpful for those with a strong geographic preference. &lt; Keep in mind that signaling is not expected/intended to impact match rates, which are driven by the number of applicants and the number of slots.  What it will likely do is increase the chances applicants get an interview at the programs they are most interested, and decrease the chances that applicants will have to find a program through SOAP</t>
  </si>
  <si>
    <t>you should still apply to 50+ programs. if you dont have double digit interviews you need a backup plan. +1</t>
  </si>
  <si>
    <t>I know this question has been asked in the past but I can't seem to find it, but is there a minimum number of weeks of a home ENT sub-I expected prior to ERAS submission? &lt; Nope. Everyone is different &lt; I agree! Everybody's schedule this year is so messed up that there shouldn't be a minimum expectation for ENT rotations.</t>
  </si>
  <si>
    <t>Any single residents have a dog? Is it a bad idea for me to get one before residency? (pls only people with dogs respond) &lt; There's definitely a lot to consider, obviously the breed, personality, and size of dog will make a difference. If I didn't have a significant other to help out I probably wouldn't have gotten one.&lt; one benefit of getting a dog is that it may help you to find a partner to help take care of it &lt; lmao I thought this site was to help you match ENT, not for dating advice &lt; I am an applicant with a dog (adopted as a puppy many years ago) and I think it would be pretty challenging to get a puppy now and expect to have them trained / ok with being home alone for long stretches of time by the time you start residency (if you are applying this year). Maybe if you were considering adopting an adult dog, but very dog/breed/temperment dependent  &lt; OP here, i totally meant adopting an adult dog, which I understand is a large commitment of itself. Thanks for the input everyone!</t>
  </si>
  <si>
    <t>Any advice for writing the personal statement? &lt;&lt; Also curious as to the universal "write about a patient encounter or experience that is the reason you wanna go into ENT" vs "Don't" &lt; Don't go for somethnig dramatic or artsy. A boring vanilla statement will be neutral and wont hurt you, but something weird will &lt; I think a fairly neutral/generic personal statement that gives the interviewers something other than medicine to talk to you about is the way to go. +1</t>
  </si>
  <si>
    <t>Classic PS topics are loved one with an ENT related disease giving you motivation to go into the field or you fell in love with the anatomy of the head and neck as MS1 and decided ENT was your calling as MS3.  Over 50% of PS will be some variation of these two.  This should not discourage people from using these two topics.  These are safe prompts to use for a PS.  But try to make the best parts of your personality come through around these topics. ---sam</t>
  </si>
  <si>
    <t xml:space="preserve">Biggest red flags for personal statements are really bad grammar and bad punctuation.  Tell programs something about you they can't learn anywhere else in your application.  </t>
  </si>
  <si>
    <t>Feel like people are misinterpreting what is being said - the idea is not that LESS qualified applicants from lower tier schools should be getting equal consideration as those from higher tier schools, applicants with EQUIVALENT QUALIFICATIONS are not getting looks because their program is less reputable than higher tier programs. This should NEVER be the case - in fact, I'd argue that competitive applicants from less well-known schools have had to work harder to gain those same opportunities that are readily available at higher tier programs &lt;the false assumption in your argument is that any two applicants have EQUIVALENT QUALIFICATIONS.  school prestige, personal conacts/recommendations, research, volunteer service, evidence of overcoming adversity, commitment to beneficience and potential for becoming a leader in the field (adademics)...all of these things go into the decision making process for interviews. and speaking as someone who has read hundreds of applications, no two are the same. &lt; "Equivalence" or not is in the eye of the beholder. This is an inherently subjective process, and the best thing you can do as a student is reason out what the people evaluating you weigh heavily in judging your competitiveness. Try putting yourself in the shoes of the person on the other side of the interview table. You'll never overcome the subjectivity and bias, but you can do what you can with what's under your control. Pithy, but true. &lt; It boils down to all else (step scores, grades, research etc) being equal, there is bias toward students at top schools. That is attributed to assumptions that students at top schools are smarter, better performing, display leadership, etc. Which individually is certainly not true. But ON AVERAGE probably is, since those factors are what gained them acceptance to better schools in the first place, and during medical school they are provided with greater opportunities for department involvement and research. I'm not saying quality of school should be a deciding factor. But all these people crying about how its unfair that there is bias toward top-40 schools ignores that on average, the top-40 school students *are* better on the objective metrics considered by residency programs. The imaginary "all else equal head to head comparison" is rarely the case.</t>
  </si>
  <si>
    <t>Some of the comments here are displaying a real lack of insight into personal privilege - consider checking yours if you come from a top 40 medical institution (which, for reference, I do). Just because this is the way things have always been doesn't mean that they're equitable. Take a moment to consider how certain elements of your life have catapulted you on the path that you're on, and that not everyone may have that luxury, not that they just "should have been wiser and gone to a better school". &lt; +2&lt; 100% agree with previous poster. This issue of top 40 programs is a prime example of how systemic inequities get perpetuated. I think we have come a long way over the last few years, but these factors are still at play.  "Or they should have been wiser and chosen to go to the better school." What about an applicant that chose school based on proximity SO, financial aid package, or specific opportunity that mattered when they were choosing a med school? You assume that everyone should have picked their med school based on prestige if they had "been wiser." Maybe the applicant didn't have a mentor in medicine when they applied to tell them what was (your definition of) "wiser." &lt; As someone who turned down offers from top 40 programs for a respectable mid-tier program due to financial and family considerations, I agree with previous poster. A lot goes into that decision beyond prestige. &lt; Agree 100% with this, and also somewhat shocked at this outward lack of empathy that people are showing. Of note, a prior post recognizes that school prestige, personal contacts/recommendations, and research, among others, are factors that play into getting an interview - looking at this list, most of these things come with personal privilege and is afforded easily to students attending a top 40 school. Consider this - you go to a top 40 school that has one of the best Oto programs and is NIH funded, produces 200+ publications yearly and has multiple well-known faculty members. Compare that to a case of someone who went to a mid-low tier school without an ENT program and has to make cold calls/emails to faculty from other institutions to get the same ENT research opportunities that are right at home for you. You can get recommendations easily and have 4 years of potential facetime with ENT faculty compared to someone who is only able to get recommendations from away rotations. These advantages that you have were not entirely born of your hard work - your family situation, your financial situation, whatever it may be, enabled you to capitalize on the opportunity to attend that program. Not to discredit your effort, but there's a lot more that plays into this than "I worked hard so I deserve these advantages". This is a competitive specialty and everyone works hard, but there is no merit to having school prestige or reputation weigh against someone's application on top of these other factors. &lt; OP here- again, no one is saying there *should* be bias toward better schools. I and others are simply pointing out that going to a better school gives you many advantages- including having access to more resources and improving performance in areas that lead to better match outcomes- which is why these schools are more desirable in the first place. This imaginary head to head comparison of two identical applicants where one is chosen over the other solely becasue of their medical school attended rarely occurs. And if you are lucky enough to get into multiple schools but have family, financial or other factors that preclude you from choosing the better school, that's a shame, but according to the objective statistics, it is an unwise decision to choose the inferior school if your goal is to maximize your chances to match into a competitive specialty. I know it's not what you want to hear, but that's reality.</t>
  </si>
  <si>
    <t xml:space="preserve">There are stupid people everywhere. And "distance travelled" is probably a better indicator of how hard-working someone is, rather than "started out on third base and thinks they made a home run" </t>
  </si>
  <si>
    <t xml:space="preserve">With all these applicants from top schools and looking at the charting outcomes "Top 40", I'm concerned that the playing field won't be even this year.&lt; it has never been even but this year may be more biased than others since without in-person away rotations more weight will inevitably be placed on letters and school reputation&lt;Last year, there were 505 total applicants so shouldnt be too bad. </t>
  </si>
  <si>
    <t xml:space="preserve"> "The uneven playing field just gets more uneven when step 1 goes pass-fail. &gt; playing devils advocate; why should the playing field be even? I personally chose a school of higher reputation because of the edge it gave me down the road. Furthermore if 10 people apply from harvard med, i'd totally consider all 10 of those people for my program. &lt; Because some of them are mediocre and only have a name &lt; Because we're supposed to be living in a meritocracy where your merits allow you to move up or down. Riding the prestige train all the way from undergrad where you got accepted with legacy is clearly not that. +1 &lt; Hi I went to a top 10 undergrad and had no legacy behind my name. even those with legacy had to work their butts off to get into top tier med schools. Please don't diminish the efforts of those who are in advantageous positions. &lt; the statement that all 10 applicants from Harvard should be considered for interview assumes all 10 applicants would be qualified applicants when that is not necessarily true, if it were not for school name. That's not to discount their hard work getting into Harvard but only highlights that very qualified applicants at "lower tiered" med schools may be passed up because of school name. &lt; Unfortunately who is more seriously considered as an applicant is more of a black box. I agree that those very qualified applicants at "lower tiered" med schools should be considered as well, but it's nearly impossible to definitively say that they arent. NIH top 40 funded schools are more likely to have the resources to get pubs out and great Letters of Rec though, so it makes sense that these students have an advantage in creating strong applications. If these applications are stronger, then perhaps they should be considered more seriously for some programs (depending on the program I guess. At the end of the day, I think I'd rather work with someone nice and competent than someone weird/mean and overcompetent). &lt; I acutally do think that DO programs have the right idea with away rotations being the most important factor in ranking &lt; With Step 1 going to P/F, I expect this'll be the trend going forward. My PD (top 10 program) has said that away rotations will effectively become a prerequisite for matching at our program in the future. Also, FWIW, the PD has also said that they would never interview 10 applicants from the same school - it doesn't matter how prestigious or qualified the applicants are, they will max interview 2-3 people from a single school +1" &lt; Truth. I remember meeting many applicants from one prestigious school on the interview trail, and thinking how weird it was that a different 2-3 were interviewed at each place &lt; residency is so much like dating and med schools like families. Who would date brother or sisters from the same family?  As far as we think we’ve advanced we are still a feudal system.  Thank God I’m an intellectual Princess!</t>
  </si>
  <si>
    <t>Not to be harsh but if you're upset about top 40 med school students doing better, go to a top 40 med school. They worked to get there. &gt; the MCAT should not determine where you match for residency &gt; Exactly. What you accomplished in medical school should determine where you match for residency. &gt;This thread made me sad that medical students in 2020 still think think like this. Shameful in so many ways, pure ignorance and privilege. +1 &gt; I mean you're upset that people who have better grades/scores and work harder to get into "better" medical schools that have better resources, research, mentors, departments, etc then end up having better match outcomes. You're protesting that people who do better have the ability to do better. Okay commie. &gt; Not everyone chose medical school based purely on prestige knowing they would need it to go into a competitive specialty like OTO. Some applicants are first in family med students from underserved backgrounds. For whatever reason, the choice of med school isn't made on prestige as the only variable. We could also get into the fact that this whole idea of prestige may only amplify further inequalities. A undergrad studnet ends up at a top med school, gets more research opportunities, stronger letters, and better residency positions. What if the same student simply chose not to go to a top 40 school, gets fewer research opportunities but still works hard, and gets decent letters from regionally respected (but not nationally known) faculty. This whole idea of program prestige is complex and overrated. Unfortunately the whole application process leans on proxies like this because there isn't a good solution to getting to know applicants. Sure there are away rotations in most years, but even that is imperfect. &lt; "What if the same student simply chose not to go to a top 40 school, gets fewer research opportunities but still works hard" - then they will still do well anyway. Or they should have been wiser and chosen to go to the better school..  &lt; stop your complaining! Regardless of if you match into ENT or family med ( like you told  interviewers you wanted to do during med school interviews) you are still going to be in the top 1% of income and you are going to be a F%€# Doctor!  Regardless of where you match you are blessed! Give some gratitude, give back or give opportunity as your religious and social justice leaning direct!) &lt;— Great, even though you'll spend the rest of your life doing something you don't enjoy at least you'll still be rich right? Shows where your priorities lie...</t>
  </si>
  <si>
    <t>What information should we give to letter writers? CV and personal statement? Do you include step scores, transcript, etc.? &lt; CV + personal statement + "let me know if you require any further information"</t>
  </si>
  <si>
    <t>For the personal statement, there is a word count on ERAS. Should we follow the word count or should we keep it at 1 page once uploaded to the ERAS template? On Word I'm at one page but on ERAS it goes a few lines on page 2. &gt; 1 page on ERAS dude +2</t>
  </si>
  <si>
    <t>Are you listing research experiences as 1 per faculty/lab you worked with and listing individual projects in the Description box, or are you listing each individual project as a separate research experience?</t>
  </si>
  <si>
    <t>&lt;one per faculty &lt; definitely by individual project... &lt; I was doing one per project because some were completely unrelated.</t>
  </si>
  <si>
    <r>
      <rPr>
        <rFont val="Calibri"/>
        <b/>
        <color theme="1"/>
      </rPr>
      <t xml:space="preserve">Announcement Summary 9/3/20 </t>
    </r>
    <r>
      <rPr>
        <rFont val="Calibri"/>
        <color theme="1"/>
      </rPr>
      <t xml:space="preserve">
The following programs made announcements on 9/3
See Announcements Tab.
- University of Washington
- Kansas
- Southern Illinois University
- University of Virginia</t>
    </r>
  </si>
  <si>
    <t>Anyone know when we will hear back from Tri-O?&lt; hopefully before october 21</t>
  </si>
  <si>
    <t>&lt;is trio virtual this year?&lt;I would assume so, they have plenty of time to prepare &lt; chair said it'll be virtual this year</t>
  </si>
  <si>
    <r>
      <rPr>
        <rFont val="Calibri"/>
        <color theme="1"/>
      </rPr>
      <t xml:space="preserve">Just wasted 15 minutes of my time comparing last year's "Applicants by school" tab with this year's results thus far. We've got 37 </t>
    </r>
    <r>
      <rPr>
        <rFont val="Calibri"/>
        <i/>
        <color theme="1"/>
        <u/>
      </rPr>
      <t>more</t>
    </r>
    <r>
      <rPr>
        <rFont val="Calibri"/>
        <color theme="1"/>
      </rPr>
      <t xml:space="preserve"> applicants from the same schools compared to last year (roughly ~40% of programs were able to be compared by having both years filled in). Buckle up, y'all. &lt; lol thanks for doing that &lt; not to waste any more time on this...but since you mentioned it...did you roll back the history on last years sheet to the same September?  the number of applicants per school might change with the time of year. &lt; woah do people actually change their mind between sept and october? 0_0 &lt; I did not roll back the time to September</t>
    </r>
  </si>
  <si>
    <t>Dont forget to fill out the applicants by school tabs!&lt;This is going to be a blood bath. All students from the top schools, too</t>
  </si>
  <si>
    <t>Are we double-counting applicants and reapplicants? I mean does the number of applicants include the number of reapplicants, or should they remain as completely separate? &gt; Include them. Let's have a total count and then a more specific count of reapplicants.&lt; the numbers aren't looking too bad so far. maybe we'll get our picks of the litter. &lt; That would be nice, but I am just going to assume it's going to be a blood bath and hope that I am proven wrong come Match Day &lt; ??? The majority of programs have more prospective applicants than spots available. This isn't looking good...+2 &lt; Less than 1/2 the programs have reported, and the total is over 260...just the facts&lt; maybe the programs that don't report don't have any applicants this year? or maybe they're just good med students not stalking otomatch like us haha&lt;&lt;I'm estimating around 400, just like in previous years. &lt; The idea of us getting our "pick of the litter" is comical. Come on guys, this is still ENT, it's not going to change from a blood bath to an easy pick just because of COVID.&lt; There was one golden year in living memory where everyone matched and there were even positions left over. No longer. &lt; Gonna be worse this year, no one is taking a research year off. People who were planning to do a research year are actually going ahead and applying this year instead since they got their research done in quarantine &lt; It serves to reason it will be bad but it also seems like there's a lot of unfounded assumptions here and that we really wont know until after the fact</t>
  </si>
  <si>
    <t>Can we stop calling it a bloodbath? The only blood I wanna think about is B POSITIVE badumchhh &lt; yikes &lt; every year, people think its going to be worse and horrible and the sky is fallign - every year things end up being okay.. I know this year is atypical but try to be positive about it since its out of your control to be honest. &lt; I don't think we do ourselves any favors by sugar coating it. Applicants should assume that this year will be competitive (in line with the last two cycles). If your application is weak, consider dual applying or having a solid back-up plan. Take a hard look at your application and decide if this is you, while it isn't too late. Some applicants ended up with a rough surprise during in the 2018-19 cycle when there were close to 450-500 applicants instead of the aproximately 350 from the year before.  &lt; +1 reapplicant here. I was in that first cycle after the golden year. Seriously consider dual applying if there is anything in your application that is weak. The attendings that reviewed my materials before submission thought I was a strong candidate and discouraged me from dual applying. I later regretted that decision. Remember, even a weaker ENT candidate may be a strong candidate in another specialty. &lt;Were you AOA? &lt; Yes&lt; research? LORs? school tier?&lt; Another reapplicant, AOA, 250s, good letters, good grades and still went unmatched. It can happen to you! Especially if there are 500 qualified applicants playing musical chairs for 350 seats &lt; Yup. Saw many good, friendly, qualified applicants alongside me who didn't match simply because of that 350 spots-500 applicants math. It's terrible.  &lt;Had over 12 interviews, phone calls/messages from PDs afterwards, still didn't match. It's tough.</t>
  </si>
  <si>
    <r>
      <rPr>
        <rFont val="Calibri"/>
        <b/>
        <color theme="1"/>
      </rPr>
      <t xml:space="preserve">Announcement Summary 9/2/20 </t>
    </r>
    <r>
      <rPr>
        <rFont val="Calibri"/>
        <color theme="1"/>
      </rPr>
      <t xml:space="preserve">
The following programs made announcements on 9/2
See Announcements Tab.
- University of Washington        
- UC Irvine
- LSU Shreveport</t>
    </r>
  </si>
  <si>
    <t>I saw there was some thought of interview dates going on the Announcement tab.  In past years users have consolidated all the interview info on a single page (201X-20XX IV Dates).
This has been the most efficient format I've seen.
But this spreadsheet is crowd sourced by its users, so I will leave it up to you all how to organize the info.  
 ---sam</t>
  </si>
  <si>
    <t>s27215</t>
  </si>
  <si>
    <t>Attendings who are AOA give it weight (similar to grades in general, and &lt;&lt; step 1). Attendings who are not AOA dont care about it, unlessyou wear an AOA tie to the interview.  Then they hate you ;) &gt; what about Gold Humanism? &gt; Same as above</t>
  </si>
  <si>
    <r>
      <rPr>
        <rFont val="Calibri"/>
        <b/>
        <color rgb="FF000000"/>
      </rPr>
      <t xml:space="preserve">Announcement Summary 9/1/20 
</t>
    </r>
    <r>
      <rPr>
        <rFont val="Calibri"/>
        <color rgb="FF000000"/>
      </rPr>
      <t xml:space="preserve">The following programs made announcements on 8/31 or 9/1/20 
See Announcements Tab.
- Baylor
- Medical College of Georgia Residency
- University of Washington
- Zucker School of Medicine at Hofstra/Northwell
- Jefferson 
- University of Pennsylvania
- Univ of Illinois Chicago 
</t>
    </r>
  </si>
  <si>
    <t>Sorry if this has been asked already... but I helped out a resident with their research project and was the second author. However, the resident presented the poster at a conference. Can I still list this abstract on my ERAS? Not sure what the protocol is for this&lt; list any abstract that has your name on the author list, no matter where it falls in the list</t>
  </si>
  <si>
    <t>If you gave multiple oral presentations at different conferences on the same paper (with some change in results between the 2 conferences), is it considered stat padding to list both presentations separately on ERAS?</t>
  </si>
  <si>
    <t>&lt;interested &lt; I would just list it once.. its hard for other people to tell the nuances n between the resultsyou changed and they will just think you are padding &lt; fair, maybe I'll just list it once and then try to put in the description that it was presented at a second conference as well. That way im not excluding something I worked hard for but also don't look like i'm stat padding &lt; I'm in a similar situation, I'm listing both and then describing the difference between the two in the description &lt; Pad that shit. People skim, quantity&gt;quality &lt; Just another applicant, but I think padding looks bad :/ . I think it's fine to say you gave multiple oral presentations at different conferences though. Each presentation is another experience, and therefore improvement of your skills as a future academic. &lt; If it's two different conferences, I would list it twice in the publication section</t>
  </si>
  <si>
    <t>Yeah assuming the second conference was not grand rounds or something, I would definitely list it. It's two different things. &lt; Not OP, but if you made presentations on rotations, are you supposed to list that? &lt; was told by my advisor today that it looks like fluff</t>
  </si>
  <si>
    <t>Any word about new MD OTO programs? I know Beth Israel Deaconess filled two spots in the spring and will be in this cycle's match, but any others?&lt; what are the other new ones? &lt; OP here, I was asking if there were any others. I don't see any on the ACGME website &lt; UConn added a spot</t>
  </si>
  <si>
    <t xml:space="preserve">Reminder to fill out the applicants by school tab! Let's get an estimate. </t>
  </si>
  <si>
    <t>&lt;is the "# of applicants" tab the TOTAL number, or the number excluding reapplicants. For instance UCI saus 3 applicants and 3 reappplicants. Are all 3 of the applicants the 3 reapplicants, or are there 6 total from UCI? &lt; That's a good question, I was also wondering how many people who didn't match into ENT last year (around 150 people I think) ended up doing a dual path to gen surg over re-applying &lt; There are usually few-none categorical general surgery spots available. So if people go unmatched, they are taking prelim spots that require them to reapply for a categorical residency position anyway, be it ENT or gen surg. If they dual applied to gen surg and matched for a categorical gen surg then they wouldn't be unmatched</t>
  </si>
  <si>
    <t>Sorry if this has already been asked: Research experience led to publication in journal. Prior to pub it was presented at med school conference (non peer reviewed) as a poster. Is it ok to list the poster presentation and the journal pub? Also, can anyone explain the "double dipping rule" since it's a little confusing. Thanks in advance</t>
  </si>
  <si>
    <t>Do it &lt; yea generally you can put one conference presentation and one manuscript for the same project&lt; what about abstracts?</t>
  </si>
  <si>
    <t xml:space="preserve">Dumb question, when you get your ERAS headshot, do you have to resize it to the 3.5x2.5" dimensions/150dpi? Ends up looking blurry to me when i do that. </t>
  </si>
  <si>
    <t>I think so/am going to just in case it does show up blurry. If you had your photos professionally taken you can reach out to the photographer and ask them to resize it to fit the specs, that's what I did and it was an easy fix for her</t>
  </si>
  <si>
    <t>will it be percieved as disingenuous if we write a program specific paragraph for a program we don't use a token on? &lt; Can't hurt</t>
  </si>
  <si>
    <t>Current ophtho intern here. I made an iOS app specifically designed to help MS4s plan and schedule interviews. It works for all major specialties. You can update the statuses of programs to which you applied, which auto-update to the calendar. Data syncs to the cloud, so you can use across multiple devices if they have the app. Easy to add interview dinner or other events too. Keeps track of your personal interview stats. Also has a quick copy to clipboard interview email reply template function.</t>
  </si>
  <si>
    <r>
      <rPr>
        <color rgb="FF000000"/>
      </rPr>
      <t xml:space="preserve">It’s free til midnight tonight, then I’m gonna charge a few bucks for it because I spent a lot of time on it. Really hope it helps you guys! &gt;&gt; Link: </t>
    </r>
    <r>
      <rPr>
        <color rgb="FF000000"/>
      </rPr>
      <t>https://apps.apple.com/us/app/id1527905671</t>
    </r>
    <r>
      <rPr>
        <color rgb="FF000000"/>
      </rPr>
      <t xml:space="preserve"> &gt; darn missed it +3 &lt; Jared, if you are serious about ENT applicants using this email me at drreyes@gmail.com and I will write up an unpaid review. If this is just a spam/ad i guess i wont hear back from you.  —-sam &gt; no repsonse in almost a week.  I cannot recommend this app. ---sam &lt;&lt;  Hi Sam, I just sent you an email. Sorry for the delay. I'm an intern curently juggling wards and hadn't checked back to this spreadsheet. I would genuinely appreciate any feedback you might have.  I don't track these spreadsheets meticulously, but if anyone else has any feedback, please shoot me an email (raabejared@gmail.com) and I will get back to you quickly</t>
    </r>
  </si>
  <si>
    <t>Can we delete this then since its just an ad? &lt;I can confirm he did send me a link to test out the app. I will leave this here so I can post a review or link to review.  ---sam</t>
  </si>
  <si>
    <r>
      <rPr>
        <rFont val="Calibri"/>
        <b/>
        <color theme="1"/>
        <u/>
      </rPr>
      <t>Check out the Applicants by School tab and input your school's number of applicants!</t>
    </r>
    <r>
      <rPr>
        <rFont val="Calibri"/>
        <color theme="1"/>
      </rPr>
      <t xml:space="preserve"> Would love to get this information together. &lt; How are there 10 people applying from one school? &lt; looks like Mt. Sinai is off the menu lol.  &lt; Last year there were several schools with 10+ apps, it was heinous</t>
    </r>
  </si>
  <si>
    <r>
      <rPr>
        <color rgb="FF000000"/>
      </rPr>
      <t xml:space="preserve">It’s free til midnight tonight, then I’m gonna charge a few bucks for it because I spent a lot of time on it. Really hope it helps you guys! &gt;&gt; Link: </t>
    </r>
    <r>
      <rPr>
        <color rgb="FF000000"/>
      </rPr>
      <t>https://apps.apple.com/us/app/id1527905671</t>
    </r>
    <r>
      <rPr>
        <color rgb="FF000000"/>
      </rPr>
      <t xml:space="preserve"> &gt; darn missed it +3 &lt; Jared, if you are serious about ENT applicants using this email me at drreyes@gmail.com and I will write up an unpaid review. If this is just a spam/ad i guess i wont hear back from you.  —-sam &gt; no repsonse in almost a week.  I cannot recommend this app. ---sam &lt;&lt;  Hi Sam, I just sent you an email. Sorry for the delay. I'm an intern curently juggling wards and hadn't checked back to this spreadsheet. I would genuinely appreciate any feedback you might have.  I don't track these spreadsheets meticulously, but if anyone else has any feedback, please shoot me an email (raabejared@gmail.com) and I will get back to you quickly</t>
    </r>
  </si>
  <si>
    <t>does # applicants refer to total number of applicants for a school or just the number of first time applicants?</t>
  </si>
  <si>
    <t>who is the new chair at stanford going to be? they said theyre getting someone new in 6 months on todays webinar &gt; I think they also said they're in the process of selecting the new chair. &lt;werent they recruiting leslie kim from ohio? i thought she posted something on her insta &lt; no, she was not interviewed for the position &lt; I heard Harvard and Penn are both looking for new chairs as well</t>
  </si>
  <si>
    <t xml:space="preserve">OSU resident here; Leslie's not going anywhere. </t>
  </si>
  <si>
    <r>
      <rPr/>
      <t xml:space="preserve">Question about backup plans and CMS funding. If you do a prelim/TY year, you'd effectively lose a year of CMS funding, meaning your 5th year as an ENT resident would be funded at a 0.5 FTE rate. Do programs weigh this when you apply or when making their ROL? Or is funding not a big deal for most hospitals? Related link: </t>
    </r>
    <r>
      <rPr>
        <color rgb="FF1155CC"/>
        <u/>
      </rPr>
      <t>https://pubmed.ncbi.nlm.nih.gov/30273432/</t>
    </r>
  </si>
  <si>
    <t>Programs that are willing to interview reapplicants have already considered the CMS limitations and have a commitment from their hospitals regardless of reapplicants status. &lt; Thank you for your reply -- It's tough to find real info on this. From what I understand, smaller/newer programs will usually not be willing to take someone without full 5 year CMS funding but bigger, established programs don't mind. Is this correct? Just wondering if being a prelim/TY eliminates a lot of programs from considering you. Seems like research/delaying graduation would be the way to go.</t>
  </si>
  <si>
    <t>When is ERAS technically due??</t>
  </si>
  <si>
    <t>October 21st by 9:00 AM &lt; all applications sent in before this time are dated and timed the same, and thus are reviewed at the same time.</t>
  </si>
  <si>
    <t>If your chair and vice chair are co-writing a letter for you, do you put both of them as the LOR author or just the chair?</t>
  </si>
  <si>
    <t>I applied last year and put them both. Hard to fit but was able to make it work</t>
  </si>
  <si>
    <t>Can we get a copy of the "Applicants by school" tab from the 2019-2020 spreadsheet into this year's spreadsheet? I can edit it so that we can start inputting data for this year. &lt; i'd be down. by this point i think we all know who else from our school is applying &lt; I made a new one here. Has a slightly different format but has all the key things needed to accomplish the same thing</t>
  </si>
  <si>
    <t>does the number of applicants include reapps?</t>
  </si>
  <si>
    <t>for anyone submitting a recorded oral presentation for the ARS meeting in a few weeks, 
do you know the time limit? looks like most of the conference presentations are 10 minutes
each so I'm assuming that?&lt; i think i saw somehwhere it's supposed to be 7 min &lt; i saw 7 mins too on one of the pdfs they sent earlier &lt; looks like 7 min for recorded oral presentations and 10 min for the live ones in "breakout rooms"</t>
  </si>
  <si>
    <t>Sorry if I missed this, but is there a list of 6-year programs (i.e. UCSD 5 training + 1 yr research) somewhere? &gt; UWashington&lt; michigan &lt; miami, penn state (only 1 resident out of 2) &lt; Thanks!!</t>
  </si>
  <si>
    <r>
      <rPr>
        <rFont val="Calibri"/>
        <b/>
        <color theme="1"/>
      </rPr>
      <t>Announcement Summary 8/28/20</t>
    </r>
    <r>
      <rPr>
        <rFont val="Calibri"/>
        <color theme="1"/>
      </rPr>
      <t xml:space="preserve">
The following programs made announcements on 8/28/20
See Announcements Tab.
- Zucker School of Medicine at Hofstra/Northwell
</t>
    </r>
  </si>
  <si>
    <t>Can we keep track of how many people submitted a Star Oto video, to see if its becoming a standard in the application? Would really appreciate it. +14 - Yes I have submitted a video; +4 - I have not submitted a video yet ; +13 Not planning on submitting a video +4</t>
  </si>
  <si>
    <t xml:space="preserve">What is this?&lt; I get people's frustration with having to deal with another hoop to jump through, but I'm trying to look at it glass half-full because at the very least you have a mentorship program that gives you an opportunity to connect with an Otolaryngologist from an institution you may want to go to. That's enough for me to go through the hassle of making a video, as annoying as it may seem. Also, getting advice on your "elevator speech" is actually really important for interviews. That's personally why I'm gonna do STAR Oto &lt; Love this, and agree strongly &lt; I see both sides. I think a written FAQ about the program might help people understand why they should consider participating. There are some valid concerns and questions that haven't been addressed on the STAR-OTO website. &lt;- see link highlighted in the comment below that addressed some initial concerns </t>
  </si>
  <si>
    <t>crazy not to get a chair letter/get a chair letter and not use it? i have 4 other ENT letters that are much stronger since I never really worked with my chair &lt; I think that's fine. One should be a PD or chair letter IMO but I'm also just an applicant this year so...&lt;OP here, small program, so PD/chair are the same &lt; I think you should double check with an advisor on this. From what I understand, its pretty standard that 1 of the letters be from the chair of the home department.</t>
  </si>
  <si>
    <t xml:space="preserve">Depends on your program, my chair specificically said he wouldn't write letters for people he hadn't spent weeks and weeks with. It was totally fine, I had other great ENT letters and got a lot of interviews. If you chair went through the effort of writing you a letter I would at least submit the chair letter for your home program. </t>
  </si>
  <si>
    <r>
      <rPr>
        <rFont val="&quot;Arial&quot;"/>
        <b/>
        <color rgb="FF000000"/>
      </rPr>
      <t>Announcement Summary 8/27/20</t>
    </r>
    <r>
      <rPr>
        <rFont val="&quot;Arial&quot;"/>
        <color rgb="FF000000"/>
      </rPr>
      <t xml:space="preserve"> 
The following programs made announcements on 8/27/20 See Announcements Tab.
- NYP Columbia/Cornell 
- University of Cincinnati</t>
    </r>
  </si>
  <si>
    <r>
      <rPr/>
      <t xml:space="preserve">Hey team, discovered this site recently from another med student. Has some pretty helpful resources for residency apps and interviews. Figured I would pass along.  </t>
    </r>
    <r>
      <rPr>
        <color rgb="FF1155CC"/>
        <u/>
      </rPr>
      <t>https://medstudentedge.com/</t>
    </r>
  </si>
  <si>
    <t>Anybody have recommendations for journals that publish case reports with a relatively quick turnaround time?</t>
  </si>
  <si>
    <t>Depends how interesting the case is and how good your pictures are.  JAMA Oto used to have Path quiz and Rads Quiz that are essentailly case reviews. They have good turn around but the answer is often NO.  ENT Journal has Otoscopy and Endoscopy case report section but slower turn around time plus its pay to play.   Case Rep Otolaryngol may be what you are looking for but its open access/pay to play. &lt; I've been trying to get a case report with BMJ Case Reports and they're taking a while, would not recommend.</t>
  </si>
  <si>
    <t>I gotta say, it’s pretty cool that our small specialty is doing so much to adapt to this application cycle. Even though a lot of us are probably feeling fatigued, I haven’t heard of any other specialty that’s routinely holding virtual events, and we’re the only one to be implementing a signaling program. Really grateful to the faculty and OPDO for all the hard work being put in!&lt; +9 &lt;ENTs are overachieving gunners even when they become PD's :) Thats why it is such a great specialty!</t>
  </si>
  <si>
    <t>Also, all the money saved on interviews this year. Thank. God. I'd rather deal with a million virtual things that I can do from home than have to take out more loans. &lt; +1</t>
  </si>
  <si>
    <r>
      <rPr>
        <rFont val="Calibri"/>
        <b/>
        <color theme="1"/>
      </rPr>
      <t>Announcement Summary 8/26/20</t>
    </r>
    <r>
      <rPr>
        <rFont val="Calibri"/>
        <color theme="1"/>
      </rPr>
      <t xml:space="preserve">
The following programs made announcements on 8/26/20
See Announcements Tab.
- Duke
</t>
    </r>
  </si>
  <si>
    <t>if we help peer-review for an ent journal is this something we shoul put on our CV and how should we list it? &lt; can u accept my project plz +1 lol</t>
  </si>
  <si>
    <t>under “Service,” put “Ad Hoc Reviewer--Name of Journal”&lt; thank you &lt; no means of disrespect but how is a medical student a peer reviewer? legitimate question. &lt; Journals make up their list of reviewer based on recent submissons and  publications.  If you are listed as the corresponding author you will get hitup to review articles. Some journals will also take volunteers to be reviewers. &lt; some med students also have PhDs or research careers before med school</t>
  </si>
  <si>
    <t xml:space="preserve">what programs require their residents to do hourly flap checks? &lt; good lord this exists?&lt;definitely exists at some places&lt; what are the specific places? &lt;hourly flap checks were never really a thing performed by residents...but q2 or 4 hour flap check are In some places.q1 hour flap checks are something ordered for ICU nurses to do and record...but not for residents to do. &lt; You are generally correct, but I have seen Q1H MD flap checks before (just for the first 24h). Generally, these types of things are attending-dependent, not necessarily the specific program or hospital.  &lt; also q1H MD flap checks coudl be referring to the ICU people and not the ENT residents since the ICU residents are there (this is coming from a resident.. we do q4h flap check sfor the first 48 hours.. q1h flap checks woudl be brutal .. but also this is a random thing to be focusing on for applications ! IF they did have something like this it would manifest in super tired residents and unhappy folks in some way..) </t>
  </si>
  <si>
    <t>places that hate their residents +1</t>
  </si>
  <si>
    <t>Current resident, I don't think anywhere is doing q1hr resident flap checks. That would require the inhouse person to not really be able to do anything else. Q1hr flap checks are done by ICU nurse generally. Q3-4 hr MD checks are pretty normal though. Although we have some attendings who really trust the ICU and we only check the flap on like on AM and PM rounds, and maybe one other time during the day</t>
  </si>
  <si>
    <t>that moment when the faculty leave the webinar and it's just the residents to talk to and it suddenly feels like a party- somebody needs to create a meme for that</t>
  </si>
  <si>
    <t>what's been the general consensus on program specific paragraphs? Are you supposed to try and talk specifically about the program's offerings in a sentence or two, or mostly mention personal connections?</t>
  </si>
  <si>
    <t>don't do them +1 &lt; unless you honestly truly have a connection to a place</t>
  </si>
  <si>
    <t>Sounds like DO's are not doing virtual rotations. 
Are DO's doing interviews in person or virtually?</t>
  </si>
  <si>
    <t>Depends on the program</t>
  </si>
  <si>
    <r>
      <rPr>
        <rFont val="Calibri"/>
        <b/>
        <color theme="1"/>
      </rPr>
      <t>Announcement Summary 8/25/20</t>
    </r>
    <r>
      <rPr>
        <rFont val="Calibri"/>
        <color theme="1"/>
      </rPr>
      <t xml:space="preserve">
The following programs made announcements on 8/25/20
I have moved these to the Announcements Tab.
- Medical College of Georgia 
- USC
- Wake Forest
- Baylor
- University of Missouri - Columbia
- UCSF
- UNM Virtual Interview Survey
</t>
    </r>
  </si>
  <si>
    <t>when is Baylor's?</t>
  </si>
  <si>
    <t>For ERAS, do you put an article that is published online but not yet in print as "Peer Reviewed Journal Articles/Abstracts" or "Peer Reviewed Journal Articles/Abstracts(Other than Published)"?</t>
  </si>
  <si>
    <t xml:space="preserve">eprint ahead of print
</t>
  </si>
  <si>
    <t>Does anyone know exactly what time submissions for AAOHNSF are due-everything just says 8/25? Or how to do it? The site doesn't seem to have a working submission link. &lt; I was wondering the same thing. Are they due by the end of the day tomorrow or is it tonight at midnight? &lt; You need to log into the speaker management portal (https://ww4.aievolution.com/hns2001/) to submit your oral/poster presentation +/- pre-recorded presentation video. I uploaded everything just before 8/25 just in case.</t>
  </si>
  <si>
    <t xml:space="preserve">Anyone else feel like this deadline kinda just came out of the blue? +1&lt;I emailed the meeting coordinator this weekend and she said 8/31. &lt;how did you guys hear about this deadline? i haven't received any emails about when/how to submit the posters and recordings &lt;It's on the website--I'm confused as well thought. For posters with manuscripts to follow, are we required to do that pre-recording? How are we going to "present" posters virtually? </t>
  </si>
  <si>
    <t>Most of the program websites say that they require 3 letters - is this what they have said in previous years? Is 4 still expected?</t>
  </si>
  <si>
    <t>Does anyone know if there's a list/calendar of virtual events for DO programs?</t>
  </si>
  <si>
    <t xml:space="preserve">There most likely will not be any virtual events for DO programs </t>
  </si>
  <si>
    <t>Sorry if this has been asked before--for Trio, the deadline to submit verification forms for the travel awards is Sept 10th. Does that mean we should hear back about our abstracts before then? Seems strange to submit a verification form before being accepted&lt; are travel awards going to be a thing? it's hard to imagine it won't be virtual since it's in january &gt; I have always submitted the travel award form late after the deadline, after decisions are released. but I doubt the conference will take place so idk if they will still give out cash&lt; yeah, last year the verification form was due before we heard back</t>
  </si>
  <si>
    <t>Send it in before the deadline.  They don't give  out the money until after the conference.</t>
  </si>
  <si>
    <r>
      <rPr>
        <rFont val="Trebuchet MS"/>
        <sz val="11.0"/>
      </rPr>
      <t xml:space="preserve"> Reserve your spot to attend </t>
    </r>
    <r>
      <rPr>
        <rFont val="Trebuchet MS"/>
        <b/>
        <color rgb="FFCC0000"/>
        <sz val="11.0"/>
      </rPr>
      <t xml:space="preserve">A Taste of WashU ENT: Residency Life &amp; Training Highlights </t>
    </r>
    <r>
      <rPr>
        <rFont val="Trebuchet MS"/>
        <sz val="11.0"/>
      </rPr>
      <t xml:space="preserve">on </t>
    </r>
    <r>
      <rPr>
        <rFont val="Trebuchet MS"/>
        <b/>
        <color rgb="FF980000"/>
        <sz val="11.0"/>
      </rPr>
      <t xml:space="preserve">Wed, Aug 26 </t>
    </r>
    <r>
      <rPr>
        <rFont val="Trebuchet MS"/>
        <color rgb="FF980000"/>
        <sz val="11.0"/>
      </rPr>
      <t>at 7pm</t>
    </r>
    <r>
      <rPr>
        <rFont val="Trebuchet MS"/>
        <sz val="11.0"/>
      </rPr>
      <t xml:space="preserve"> CDT (5pm PDT; 8pm EDT) via Zoom. </t>
    </r>
    <r>
      <rPr>
        <rFont val="Trebuchet MS"/>
        <b/>
        <sz val="11.0"/>
      </rPr>
      <t xml:space="preserve">Senior resident team PGY5 Rajan Dang, MD, and PGY4 Miranda Lindburg, MD, will co-host a group of residents </t>
    </r>
    <r>
      <rPr>
        <rFont val="Trebuchet MS"/>
        <sz val="11.0"/>
      </rPr>
      <t>to share information and answer your questions after a brief welcome and program overview by faculty leaders. Space is limited. Sign up now via email</t>
    </r>
    <r>
      <rPr>
        <rFont val="Trebuchet MS"/>
      </rPr>
      <t xml:space="preserve">: </t>
    </r>
    <r>
      <rPr>
        <rFont val="Trebuchet MS"/>
        <color rgb="FF1155CC"/>
        <sz val="11.0"/>
        <u/>
      </rPr>
      <t>ENTresidency@wustl.edu</t>
    </r>
    <r>
      <rPr>
        <rFont val="Trebuchet MS"/>
        <sz val="11.0"/>
      </rPr>
      <t>. Please include any questions you'd like to ensure are addressed during this zoom session</t>
    </r>
    <r>
      <rPr>
        <rFont val="Trebuchet MS"/>
      </rPr>
      <t>.</t>
    </r>
    <r>
      <rPr>
        <rFont val="arial"/>
      </rPr>
      <t xml:space="preserve"> </t>
    </r>
  </si>
  <si>
    <r>
      <rPr>
        <rFont val="Helvetica Neue"/>
        <color rgb="FF1D2228"/>
      </rPr>
      <t xml:space="preserve">My name is Brandon Esianor, I am a PGY3 at Vanderbilt and the creator of the pilot program STAR OTO...... </t>
    </r>
    <r>
      <rPr>
        <rFont val="Helvetica Neue"/>
        <color rgb="FF1155CC"/>
        <u/>
      </rPr>
      <t>https://tinyurl.com/starting</t>
    </r>
  </si>
  <si>
    <t>&lt;&lt; This is a very informative and respectful response to concerns from some applicants. Much appreciated. &lt; thank you for everything you're doing, Brandon (and Madelyn)! I for one appreciate this program +1&lt; link doesn't work?</t>
  </si>
  <si>
    <t>&lt;Residents who created STAR OTO here. We want to assure you that this is a pilot program that is completely optional and not a residency application requirement at any of the participating programs. We don’t expect everyone to participate in this pilot, but we certainly hope those who do find it to be a positive experience. Students, Programs, and Mentors are excited for the opportunity connect with one another.  We encourage participants to modify prior presentations and hope to amplify work already done for home AIs/conferences to a larger audience. The STAR Mentor component serves as a great networking opportunity and was specially added to in hopes of making this a more enriching process for applicants. &lt; A few questions: are you publishing this in an academic journal? If so, I believe intentions are muddled. What is this "larger audience?" How does working with a mentor on presenting research/cases for 30 minutes enrich the applicants' application process? If you think this successfully enriches the application process, then this is inherently not "optional," in the same way that away rotations are not truly optional for the majority of applicants. Would a 30 minute coffee chat not be more enriching? I suppose that would just be an interview... +15 &lt;well articulated homie, I stand with you &lt; Applicant here. Maybe i'm in the minority here but I'm honestly really shocked by the ungrateful responses this has created. Maybe I'm too naive or trusting, but I think this was made with great intentions with every reason to believe it will only help the students who choose to particpate. it's literally a 5 minute presentation. I guess it's all about how you look at things and how you respond - I see this as a great opportunity to have a more personal connection to someone outside your institution, not an additional burden or stress inducing thing. Vandy stand strong, and thank you for making this program. +4 &lt; I think people have a valid concern that this creates another defacto application requirement (like the program specific paragraph etc) with very little notice. If this becomes something that these programs expect, than it really isn't optional anymore. Presentation in this format is certainly a good skill for a resident, but more thought and notice should go into whether it should be added this application cycle. What is the purpose of this? Is it to build a relationship with an outside faculty member? Is it to see how the applicant can present on a topic? Is it to provide a video of the applicant prior to interviews? I know that participation from programs is optional, but is it expected that every applicant with a video will have it viewed by the institution when their app is reviewed? It is also confusing because all of the disclaimers on the website seem to counter these possible uses. &lt;star oto needs to be debated on the next headmirror podcast +1</t>
  </si>
  <si>
    <t>Is anyone else concerned about the bias this program introduces? In a year when all the programs are highlighting their commitment to “diversity and inclusion”, it seems like this is an opportunity for implicit bias to enter the equation. Attractive applicants with access to better production quality will be rewarded— how does this reflect who would make a better resident? Obviously implicit bias is a factor during interviews, but why add this new variable so late in the game? &lt; wow this is something I didn't think of. I hope people see this &lt; +2  &lt;giving a presentation virtually, in person and on video are  DEFINATELY skills that will make you a better resident.  There is potential for bias, but there is the same potential for bias during interviews. A recent alternative called the ORTA had WAY more potential for bias. Thankfully the researchers changed the timing of that test to be after the match. Just my 2c ---sam &lt; great presentations don't translate to great clinical/surgical care, which is ultimately the most important &lt; This really is a miserable year to be applying.
As a someone who had to endure the torture of ORTA while applying, this program feels like one that was similary born out of good intentions that will end up creating unneccessary work for all parties involved without any benefit. Programs already have to slave over reading HUNDREDS of applications. Do you think they're going to sit down and watch hours of video, too?</t>
  </si>
  <si>
    <t>But hey, got Elle Woods into Harvard Law</t>
  </si>
  <si>
    <t>I'm really shocked by all this negativity. It's literally a 5 minute video, on a research project for which you've already designed a poster or something. I think it's kind of neat, and i'll be participating. Please chill out.</t>
  </si>
  <si>
    <r>
      <rPr>
        <rFont val="Arial"/>
        <color rgb="FF1D2228"/>
      </rPr>
      <t xml:space="preserve">We are excited to launch a new collaborative multi-institutional initiative developed by residents!   STAR OTO (Short Talks by Aspiring Residents in Otolaryngology) is an optional virtual platform for Otolaryngology-Head and Neck Surgery applicants to create short videos (4-5 minutes)of biographical and academic talks with prospective residency programs. Participants will have the opportunity to meet one-on-one with a faculty member of their choosing to review content prior to video creation(access list from website below). Modifications of prior presentation is encouraged (interesting cases or topics, research, etc.). Our goal is to connect residency programs and applicants in an era with no aways rotations.  For more information, please visit </t>
    </r>
    <r>
      <rPr>
        <rFont val="Arial"/>
        <color rgb="FF000000"/>
      </rPr>
      <t>https://www.vumc.org/ent/staroto</t>
    </r>
    <r>
      <rPr>
        <rFont val="Arial"/>
        <color rgb="FF1D2228"/>
      </rPr>
      <t xml:space="preserve"> Contact us at staroto20@gmail.com with any questions or concerns.  </t>
    </r>
  </si>
  <si>
    <r>
      <rPr>
        <rFont val="arial,sans,sans-serif"/>
        <color rgb="FF000000"/>
      </rPr>
      <t xml:space="preserve">So i guess to have a shot matching at Vandy or the other participating institutions this is another hoop to go through :( &lt; not happy about the extra work during an already stressful cycle &lt; Not if they don't hit critical mass, which I don't think they will. This is not applicant-friendly at all, as evident by the below discussion on this. There is already a replacement for aways &lt; The cynic in me tells me this was not done with applicant interests in mind. Case in point: Deadline for video upload is </t>
    </r>
    <r>
      <rPr>
        <rFont val="arial,sans,sans-serif"/>
        <b/>
        <color rgb="FF000000"/>
      </rPr>
      <t xml:space="preserve">one month </t>
    </r>
    <r>
      <rPr>
        <rFont val="arial,sans,sans-serif"/>
        <color rgb="FF000000"/>
      </rPr>
      <t>from now. I hope the authors of this program understand that sub-is have previously been cancelled and delayed, and so a not insignificant portion of the applicant pool is now committed to clinical duties at the moment. Will VUMC or other organizations penalize these candidates for not engaging with a slapdash effort at assembling another application hoop? &lt;really disappointed in this. while i know it was made with good intentions, i'm confused why they asked for feedback (below) and then announced the program a day later depsite nothing but negative feedback. not a good look for Vandy +5 &gt; Ugh, there are programs i actually am really interested in on their list too. &lt; Not a fan of this at all &lt; At least push the deadline to a couple weeks later to give us more time @STAROTO - resident; obviously, we have no choice in the matter, so we can try and do it to the best of our ability</t>
    </r>
  </si>
  <si>
    <r>
      <rPr>
        <rFont val="arial, sans, sans-serif"/>
        <color theme="1"/>
      </rPr>
      <t>&lt;thanks for torturing us during an extremely stressful application with the cancellation of aways, scrambling for letters for those of us without home programs, token signalling, and zoom interviews. glad to have one extra thing added on my plate when last years match rate was 70% for ENT &lt; if none of us do the video then we don't have to worry about it. i'll try to convince my friends not to &lt; A 5 minute (really 4 minutes because they want 1 minute to be biographical) presentation on our research is also just kind of too short for a GREAT presentation. And then 10 minutes is too long for residencies to want to watch. A discussion on our research during interviews is much better imho &lt; can we boycott &lt; Would love to boycott with you. "Developed by residents" screams "I'm trying to get a pub at your inconvenience." Does this program even help anyone? Not the faculty, not the residents, not the applicants.  &lt; I wonder if OPDO is aware of this/how they feel about it. As someone mentioned before there was a lot of thought put into the signaling being applicant-friendly and this seems like the opposite. &lt; I'm so disappointed in this program. I previously strongly considered using a token on Vanderbilt but this program reflects poorly on them, given the fact that applicants already have to go through such a stressful application process. They seem not to care about student feedback, given the initial negative reception to their suggestion of starting this program, yet they went ahead and decided to implement this anyway. &lt;</t>
    </r>
    <r>
      <rPr>
        <rFont val="arial, sans, sans-serif"/>
        <b/>
        <color theme="1"/>
      </rPr>
      <t xml:space="preserve"> OPDO council was asked to announce/endorse the program and declined for the reasons noted in this thread. &lt;is this true? i'm surprised they would go through with it if OPDO declined plus all of the negative feedback. i can tell you i'm not going to participate in this nonesense. i'll let you guys know if i match &lt; The OPDO council was asked to endorse this program.  While the council appreciates the efforts to allow applicants to highlight their candidacy in this challenging year, we are concerned about a perceived obligation on the part of applicants which may exacerbate the workload and stress of an already difficult application cycle.  As a council, we do not endorse this project.  We do, however, respect individual decisions to participate on the part of both programs and applicants and appreciate the motivation and effort to create STAR OTO.  We strongly discourage programs from penalizing any applicants who choose not to participate in this program. - OPDO Council</t>
    </r>
  </si>
  <si>
    <t xml:space="preserve">Hey crew, resident here (not one of the creators). This was created by a few residents at Vandy, but it is a multi-institutional collaborative project. There was a lot of inspiration from the USC lecture series and the collaboration done there, but geared more towards a medical student level. Feedback was sought by applicants, and the whole program was made with you in mind as an opportunity to showcase your research and communication skills since you won't be able to do that as well this year. Most away rotations have a 5-10 minute presentation from each student, and this is meant to capture that. It is entirely optional, and meant to help you stand out to all programs that are participating. The creators reached out to OPDO to ask for assistance in disseminating the program so that even more institutions could collaborate, and although they elected not to do so there are mentors from institutions all over the country. Again, it is optional for mentors and applicants. Additionally, if you have concerns or questions about the program please ask them in a respectful manner, and consider emailing the STAR Oto program directly.  +1 </t>
  </si>
  <si>
    <t xml:space="preserve">Copying this here ICYMI &gt;&gt;&gt;&gt;&gt; What are applicants'/residents' thoughts on the staroto program- video library of potential applicants introducing themselves and briefly presenting on a topic (put together by Vanderbilt)? &lt; correciton, but together by residents </t>
  </si>
  <si>
    <t>&lt; applicant here. personally i would find this to be very stressful on top of an already stressful application cycle&gt; +2, already enough virtual stuff we have to do &gt; what's next, recording yourself suturing? osces? very slppery slope, hard pass &lt;&lt;&lt; well several programs usually do make you suture under a microscope or perform tasks like that at the interview, so this really isn't that bad lol &lt; please please no &lt; honestly i think its a negative reflection on schools that participate that they wouldnt be able to see this as a negative- or at least shows that they prioritize research over everything else &lt; I get the intent that this is to help you showcase yourself like an away rotation would, but it's another layer of stress in perfecting something that is supposed to represent you for all programs in like 10 minutes under a spotlight. it also seems like there isn't a critical mass of participating institutions, so it adds another layer of confusion too like if you should be participating if you plan to apply to the participating institutions. &lt; And we already have a replacement for aways at this point, so this doesn't fill a gap so much as add more variables</t>
  </si>
  <si>
    <r>
      <rPr>
        <rFont val="arial, sans, sans-serif"/>
        <color theme="1"/>
      </rPr>
      <t xml:space="preserve">&lt;hard pass, way too freaking many virtual things this cycle&lt; I'm getting "virtual things" fatigue &lt; on a principled level, I think it's a bit crazy for an individual program to create a new standard; hypothetically, all 130 something programs could do that and then we'd have a huge amount of likely unhelpful and redundant work to do; this makes me appreciate the deliberation with which leadership across the country thought through and decided on signaling, even if there may be issues or concerns with the system. &lt; it makes me queasy just thinking about putting a video like this together &lt; I'm not excited about this at all and I feel like it's just another hoop to jump through but I feel obligated to do it because it's already been set up (without asking applicants if we want it) &lt;&lt;&lt; they did ask applicants for feedback beforehand &lt; SUO/OPDO can anyone please weigh in? &lt; +2 &lt; </t>
    </r>
    <r>
      <rPr>
        <rFont val="arial, sans, sans-serif"/>
        <b/>
        <color theme="1"/>
      </rPr>
      <t>The OPDO council was asked to endorse this program.  While the council appreciates the efforts to allow applicants to highlight their candidacy in this challenging year, we are concerned about a perceived obligation on the part of applicants which may exacerbate the workload and stress of an already difficult application cycle.  As a council, we do not endorse this project.  We do, however, respect individual decisions to participate on the part of both programs and applicants and appreciate the motivation and effort to create STAR OTO.  We strongly discourage programs from penalizing any applicants who choose not to participate in this program. - OPDO Council</t>
    </r>
  </si>
  <si>
    <t>Does diversity of LORs within ENT matter at all? Would having letters from only H&amp;N attendings make a difference vs. having letters from H&amp;N/otology/rhinology/etc? I suspect it doesn't matter much, but was just curious. &lt; My guess would be that LOR subspecialty diversity would likely be beneficial. Let's say all of your letters come from Head and Neck, this may help you if the Program Directors at the residencies you're interested in are also in Head and Neck, because they will have a better chance of knowing who the person is, and possibly thereby giving more weight to their letter (conciously or sub-conciously). This could put you at a disadvantage if a Program Director is in something other than Head and Neck, as they're less likely to know the person. None of my letter writers were Rhinologists. And I know for a fact that a rhinologist from a program I was very interested in called a rhinologist at my home program to ask more about "who I am, really". So, it's a small specialty, but it even gets smaller...</t>
  </si>
  <si>
    <t>I don't know about you guys but this back alley phone calling makes me nervous haha. "Hey, what's Joe Shmoe REALLY like?" &lt;This is definately a thing that happens.  Just wait til you are applying for fellowship when this and papers are pretty much the only crietria to judge on.</t>
  </si>
  <si>
    <t>Can we get a counter how many people are applying? +2 &lt; lol &lt; how would this work? people input the number of students from their med school applying that they know of? seems difficult to get an accurate number, and an inaccurate number is meaningless / falsely encouraging &lt; Tried it last year and it actually wasn't too far off</t>
  </si>
  <si>
    <t>what  are the departments where ENT runs the show at the hospital, has first dibs on plastics/craniofacial cases? Ohio state comes to mind, anything else? I want a thicc dept &lt; lol &lt; Iowa &lt; +1 for Iowa for craniofacial. SUNY Upstate as well. Can anyone confirm Ohio State? They definitely didn't emphasize that on my interview. &lt; Minnesota &lt; +1 Minneosta has a bunch of craniofacial and cleft lip/palate &lt; MUSC</t>
  </si>
  <si>
    <t>&lt;OP, didnt mean exclusively craniofacial, but anywhere where the ENT dept runs the show &lt; "Runs the show" is kinda broad.. each hospital is gonna have certain things they do more of and other things they do less of &lt; What is your end goal? It's highly unlikely you're going to be an ENT doing craniofacial as an attending &lt; MUSC runs the craniofacial clinic and does all the clefts as well as teh craniosynostosis cases</t>
  </si>
  <si>
    <t>Ohio State resident here; Our dean is ENT; our VP of the physicians group is ENT, our chief of staff at University Hospital is ENT; same goes for at Nationwide; we are the top ranked department across the medical center. The top (21st floor) of the James Cancer hospita is all ENT patients; plastic surgery does zero head and neck recon for our cancer patients because we do it all. we do concede all cleft cases to plastics (their pediatric plastics chair is world reknown cleft surgeon)</t>
  </si>
  <si>
    <t>For ERAS activity descriptions, should you just describe what you did or expand on what you learned too? There's a lot of space available</t>
  </si>
  <si>
    <t xml:space="preserve">Just describe what you did; you can talk about what you learned at interviews. The less they have to read, the better. &gt; I disagree, when I applied, if I had more unique or interesting experience then I would add a sentence or two about why I pursed that experienced. I think it added a bit more of a story to my application. Again, it wasn't for every experience though. </t>
  </si>
  <si>
    <t>What are people doing for publications on ERAS that aren't "in-print" yet (i.e. they are only published online as an early access paper)? What are you all writing for volume, page number, etc? &gt; I just put in the volume box "Published online" or something, and for pages just n/a</t>
  </si>
  <si>
    <t>For research experiences, do you just list the overarching project and what it's about? Should you reference pubs by saying "presented at X, manuscript published (listed below)"? Trying not to accidentally double count in a bad way</t>
  </si>
  <si>
    <t>Are people looking at these resident social media accounts? What content is useful?</t>
  </si>
  <si>
    <t xml:space="preserve">i like what Wash U did on their story with like a resident vlogging throughout their day, showing the facilities and different services &lt;+1 at the washu residents for keeping it real +1 &lt; more resident day in the life stuff plz, less presentations by attendings with case volumes and subspecialties </t>
  </si>
  <si>
    <t>&lt;Glad it's helpful! - a WashU resident</t>
  </si>
  <si>
    <t>Are we doing an applicant stats/# of applicants page?</t>
  </si>
  <si>
    <t>can we do an A vs. B tab to compare programs? this would be helpful for deciding who to signal &lt; +2</t>
  </si>
  <si>
    <t>I have a unstarted 6 month subscription of BoardVitals for ENT questions. Normally $369 and now $277 (with a 25% store discount). Anyone interested in buying it off me? My institution bought it for 1 year for us so I don't need it. My e-mail is followmesoccer@gmail.com if intestested.</t>
  </si>
  <si>
    <t>are these questions for insevice review? &lt;--Yes, I think they are best question service for the in-service.</t>
  </si>
  <si>
    <t xml:space="preserve">Im getting "virtual things" fatigue right now &lt; +8. &lt;&lt;&lt; agreed, this is ridiculous </t>
  </si>
  <si>
    <t xml:space="preserve">anybody else unsure how to use these tokens? like reach schools or "safety" if those exist or what? how much are programs going to weigh them? &lt; i think top tier programs will weigh them less because they will either get more tokens so they'll have less value or they'll just pick who they want regardless of signalling because they can get away with that. i think if your application is less competetive, using tokens on middle tier programs can really help you out. for everyone else it could potentially hurt because lack of a signal might be percieved as lack of interest. </t>
  </si>
  <si>
    <t>-</t>
  </si>
  <si>
    <t xml:space="preserve">What are applicants'/residents' thoughts on the staroto program- video library of potential applicants introducing themselves and briefly presenting on a topic (put together by Vanderbilt)? </t>
  </si>
  <si>
    <t>&lt; applicant here. personally i would find this to be very stressful on top of an already stressful application cycle&gt; +2, already enough virtual stuff we have to do &gt; what's next, recording yourself suturing? osces? very slppery slope, hard pass &lt; please please no &lt; honestly i think its a negative reflection on schools that participate that they wouldnt be able to see this as a negative- or at least shows that they prioritize research over everything else &lt; I get the intent that this is to help you showcase yourself like an away rotation would, but it's another layer of stress in perfecting something that is supposed to represent you for all programs in like 10 minutes under a spotlight. it also seems like there isn't a critical mass of participating institutions, so it adds another layer of confusion too like if you should be participating if you plan to apply to the participating institutions. &lt; And we already have a replacement for aways at this point, so this doesn't fill a gap so much as add more variables</t>
  </si>
  <si>
    <t>&lt;hard pass, way too freaking many virtual things this cycle&lt; I'm getting "virtual things" fatigue &lt; on a principled level, I think it's a bit crazy for an individual program to create a new standard; hypothetically, all 130 something programs could do that and then we'd have a huge amount of likely unhelpful and redundant work to do; this makes me appreciate the deliberation with which leadership across the country thought through and decided on signaling, even if there may be issues or concerns with the system. &lt; it makes me queasy just thinking about putting a video like this together</t>
  </si>
  <si>
    <t>Anyone who has done the Mt. Sinai sub-i know the general hours that it runs during the day? I know the schedule says 3-4 hours each day, but it doesn't specify morning or afternoon.</t>
  </si>
  <si>
    <r>
      <rPr>
        <rFont val="Calibri"/>
        <b/>
        <color theme="1"/>
      </rPr>
      <t>University of Utah Virtual Open House!</t>
    </r>
    <r>
      <rPr>
        <rFont val="Calibri"/>
        <color theme="1"/>
      </rPr>
      <t xml:space="preserve"> Virtual Open House August 7 &amp; August 24 at 6PM MDT, you will hear from our PD Dr. Grimmer, followed by a private session with residents. Join us to learn more about our wonderful program and why we love Utah! </t>
    </r>
    <r>
      <rPr>
        <rFont val="Calibri"/>
        <color rgb="FF000000"/>
      </rPr>
      <t>https://utah.zoom.us/j/94767105321</t>
    </r>
    <r>
      <rPr>
        <rFont val="Calibri"/>
        <color theme="1"/>
      </rPr>
      <t xml:space="preserve"> Hope to see you there! Follow us on Instagram @UtahENT for updates! </t>
    </r>
  </si>
  <si>
    <t xml:space="preserve">Join the University of Mississippi Medical Center ENT Department Leadership and Residents for a Virtual Open House this Wednesday, August 26, 2020, at 6:00 PM (CT). 
Hear about the application process, learn what sets our program apart, and participate in live Q&amp;A. Register today! https://bit.ly/32i2FLy </t>
  </si>
  <si>
    <r>
      <rPr>
        <rFont val="&quot;Times New Roman&quot;, serif"/>
        <b/>
        <color rgb="FF000000"/>
        <sz val="12.0"/>
      </rPr>
      <t>Join us for the</t>
    </r>
    <r>
      <rPr>
        <rFont val="&quot;Times New Roman&quot;, serif"/>
        <b/>
        <color rgb="FF0000FF"/>
        <sz val="12.0"/>
      </rPr>
      <t xml:space="preserve"> Baylor College of Medicine </t>
    </r>
    <r>
      <rPr>
        <rFont val="&quot;Times New Roman&quot;, serif"/>
        <b/>
        <color rgb="FF000000"/>
        <sz val="12.0"/>
      </rPr>
      <t xml:space="preserve">Virtual Open House. Scheduled </t>
    </r>
    <r>
      <rPr>
        <rFont val="&quot;Times New Roman&quot;, serif"/>
        <b/>
        <color rgb="FF0000FF"/>
        <sz val="12.0"/>
      </rPr>
      <t>Thursday, August 27, 2020 from 7:00 -8:00 PM</t>
    </r>
    <r>
      <rPr>
        <rFont val="&quot;Times New Roman&quot;, serif"/>
        <b/>
        <color rgb="FF000000"/>
        <sz val="12.0"/>
      </rPr>
      <t xml:space="preserve"> There will be a virtual tour of the TX Medical Center, Highlights about our affiliated training hospitals, Learn about our diverse patient population, as well as about collaborative research opportunities. </t>
    </r>
    <r>
      <rPr>
        <rFont val="&quot;Times New Roman&quot;, serif"/>
        <b/>
        <color rgb="FF0000FF"/>
        <sz val="12.0"/>
      </rPr>
      <t xml:space="preserve"> </t>
    </r>
    <r>
      <rPr>
        <rFont val="&quot;Times New Roman&quot;, serif"/>
        <b/>
        <color rgb="FF1155CC"/>
        <sz val="12.0"/>
        <u/>
      </rPr>
      <t>https://bcm.zoom.us/meeting/register/tJ0pd--pqj0jG91U-eY7hkeOsMXaqfbZfF89</t>
    </r>
    <r>
      <rPr>
        <rFont val="&quot;Times New Roman&quot;, serif"/>
        <b/>
        <color rgb="FF0000FF"/>
        <sz val="12.0"/>
      </rPr>
      <t xml:space="preserve"> </t>
    </r>
  </si>
  <si>
    <t xml:space="preserve">How can we post meet/greets for programs?  Also is their an updated tab for interview dates. </t>
  </si>
  <si>
    <r>
      <rPr>
        <rFont val="arial, sans, sans-serif"/>
        <color rgb="FF000000"/>
      </rPr>
      <t>- Program info tab is supposed to be the central spot for meet and greets, infe sessions, virtual rotations, etc listed by program.  
- It is not automatically synchronized, but @_shadiam and @JackieKDeVries have been doing a great job currating this google calendar with all that info summarized by da</t>
    </r>
    <r>
      <rPr>
        <rFont val="arial, sans, sans-serif"/>
        <color rgb="FF000000"/>
      </rPr>
      <t>te.
https://calendar.google.com/calendar/embed?src=c_ct8bebkngkm1bsm8u5t5ofhlr4%40group.calendar.google.com
- 2020-2021 IV Dates tab should be giong up this weekend.
---sam</t>
    </r>
    <r>
      <rPr>
        <rFont val="arial, sans, sans-serif"/>
        <color rgb="FF000000"/>
      </rPr>
      <t xml:space="preserve">
</t>
    </r>
    <r>
      <rPr>
        <rFont val="arial, sans, sans-serif"/>
        <color rgb="FF000000"/>
        <u/>
      </rPr>
      <t xml:space="preserve">
</t>
    </r>
  </si>
  <si>
    <t>Once the interview season is underway, can we get a morotorium on postings here? Would love to see more discussion and less postings. &lt;I made a new tab for Announcements including program ads, research ads, virtual tours and info sessions.  The input and info applicants are getting from programs is unprescendented this year....but it does seem to be overwhelming the normal discussion in the chit chat. Would anyone be willing to help by summarizing the announcemnets tab on a daily basis? ---sam</t>
  </si>
  <si>
    <t>f &lt; +3</t>
  </si>
  <si>
    <r>
      <rPr>
        <rFont val="&quot;Times New Roman&quot;, serif"/>
        <sz val="11.0"/>
      </rPr>
      <t xml:space="preserve">Hi everyone, the Yale research team here. We conducted a survey earlier this year looking at student perspectives regarding the upcoming cycle which we’ve finally concluded. We covered topics like research year engagement, perceived changes to candidate assessment, strategies for application, and more. We did our best to capture the thoughts and concerns of applicants, and we encourage everyone to dig into the supplementary material where we include all the thoughtful comments offered to us (edited for anonymity). Our goal was to offer a bit of clarity moving into a rocky cycle, and hopefully students and programs alike find some insight here. The raw PDF of the submission can be accessed below, or the DOI for those with institutional access. Best of luck to all this year, and thanks to Otomatch and all applicants for your contributions! </t>
    </r>
    <r>
      <rPr>
        <rFont val="&quot;Times New Roman&quot;, serif"/>
        <color rgb="FF1155CC"/>
        <sz val="11.0"/>
        <u/>
      </rPr>
      <t>http://bit.ly/Oto2020</t>
    </r>
    <r>
      <rPr>
        <rFont val="&quot;Times New Roman&quot;, serif"/>
        <sz val="11.0"/>
      </rPr>
      <t xml:space="preserve"> </t>
    </r>
    <r>
      <rPr>
        <rFont val="&quot;Times New Roman&quot;, serif"/>
        <color rgb="FF1155CC"/>
        <sz val="11.0"/>
        <u/>
      </rPr>
      <t>https://doi.org/10.1177%2F0003489420952470</t>
    </r>
    <r>
      <rPr>
        <rFont val="&quot;Times New Roman&quot;, serif"/>
        <sz val="11.0"/>
      </rPr>
      <t xml:space="preserve"> </t>
    </r>
  </si>
  <si>
    <t>&lt; Thank you! 
&lt;Congratulations to Dr Izreig et al!  Looking forward to reading the paper. ---sam</t>
  </si>
  <si>
    <t>will we know interview dates before we have to submit preference signals? it would suck to waste a signal on a program that you couldn't interview at anyway due to overlapping dates &lt; according to the potential timeline in a video posted by someone from OPDO, it looks like signaling might be happening in early October, so even before ERAS apps get downloaded &lt; If you're signaling a program, you're likely interested enough to choose it over other programs if there were any overlaps &lt; I think OP means what happens when you signal 2 programs but interview dates overlap, maybe? &lt; Hmm, I guess most programs offer multiple interview dates so you that might help. But yeah that would definitely suck &lt; OP here, yeah i meant if 2 of your preference programs had overlapping interview dates. i know this would be unlikely but given the potential value of tokens it would be nice to know for sure</t>
  </si>
  <si>
    <r>
      <rPr>
        <rFont val="Trebuchet MS"/>
        <sz val="11.0"/>
      </rPr>
      <t xml:space="preserve">
Reserve your spot to attend </t>
    </r>
    <r>
      <rPr>
        <rFont val="Trebuchet MS"/>
        <b/>
        <color rgb="FFCC0000"/>
        <sz val="11.0"/>
      </rPr>
      <t xml:space="preserve">A Taste of WashU ENT: Residency Life &amp; Training Highlights </t>
    </r>
    <r>
      <rPr>
        <rFont val="Trebuchet MS"/>
        <sz val="11.0"/>
      </rPr>
      <t xml:space="preserve">on </t>
    </r>
    <r>
      <rPr>
        <rFont val="Trebuchet MS"/>
        <b/>
        <sz val="11.0"/>
      </rPr>
      <t xml:space="preserve">Wed, Aug 26 </t>
    </r>
    <r>
      <rPr>
        <rFont val="Trebuchet MS"/>
        <sz val="11.0"/>
      </rPr>
      <t xml:space="preserve">at 7pm CDT (5pm PDT; 8pm EDT) via Zoom. </t>
    </r>
    <r>
      <rPr>
        <rFont val="Trebuchet MS"/>
        <b/>
        <sz val="11.0"/>
      </rPr>
      <t xml:space="preserve">Senior resident team PGY5 Rajan Dang, MD, and PGY4 Miranda Lindburg, MD, will co-host a group of residents </t>
    </r>
    <r>
      <rPr>
        <rFont val="Trebuchet MS"/>
        <sz val="11.0"/>
      </rPr>
      <t>to share information and answer your questions after a brief welcome and program overview by faculty leaders. Space is limited. Sign up now via email</t>
    </r>
    <r>
      <rPr>
        <rFont val="Trebuchet MS"/>
      </rPr>
      <t xml:space="preserve">: </t>
    </r>
    <r>
      <rPr>
        <rFont val="Trebuchet MS"/>
        <color rgb="FF1155CC"/>
        <sz val="11.0"/>
        <u/>
      </rPr>
      <t>ENTresidency@wustl.edu</t>
    </r>
    <r>
      <rPr>
        <rFont val="Trebuchet MS"/>
        <sz val="11.0"/>
      </rPr>
      <t>. Please include any questions you'd like to ensure are addressed during this zoom session</t>
    </r>
    <r>
      <rPr>
        <rFont val="Trebuchet MS"/>
      </rPr>
      <t>.</t>
    </r>
    <r>
      <rPr>
        <rFont val="arial"/>
      </rPr>
      <t xml:space="preserve">
</t>
    </r>
  </si>
  <si>
    <t xml:space="preserve">Is this event any different from their first virtual event that was on 7/28? 
Answer: 
Yes, this session will be resident-led and less formal (few slides, more conversation). There will be a brief welcome from our Dept Chair and program overviews by our Residency Director and T32 Program Director, but the majority of the session will be residents sharing their experiences in the training program and highlights of each PGY level. 
Attendees are invited to submit questions ahead of time, which residents will be sure to address and there will be some time for live Q&amp;A. The program will be 45 min to 1 hour in length. </t>
  </si>
  <si>
    <r>
      <rPr>
        <rFont val="Arial, sans-serif"/>
        <b/>
        <color rgb="FFFF0000"/>
      </rPr>
      <t xml:space="preserve">Click the link below to learn more about the University of Mississippi Medical Center Otolaryngology Program! </t>
    </r>
    <r>
      <rPr>
        <rFont val="Arial, sans-serif"/>
        <b/>
        <color rgb="FF0000FF"/>
      </rPr>
      <t xml:space="preserve">  </t>
    </r>
    <r>
      <rPr>
        <rFont val="Arial, sans-serif"/>
        <b/>
        <color rgb="FF1155CC"/>
        <u/>
      </rPr>
      <t>https://www.youtube.com/watch?time_continue=10&amp;v=GDIHJW6Fdv4&amp;feature=emb_logo</t>
    </r>
  </si>
  <si>
    <t>Incredible looking program. &lt; can everyone just do these videos instead of all the info sessions &lt;+1</t>
  </si>
  <si>
    <r>
      <rPr>
        <rFont val="Arial, sans-serif"/>
        <b/>
        <color rgb="FFFF0000"/>
      </rPr>
      <t>University of Arkansas -</t>
    </r>
    <r>
      <rPr>
        <rFont val="Arial, sans-serif"/>
        <b/>
        <color rgb="FF000000"/>
      </rPr>
      <t xml:space="preserve"> </t>
    </r>
    <r>
      <rPr>
        <rFont val="Arial, sans-serif"/>
        <b/>
        <color rgb="FFFF0000"/>
      </rPr>
      <t>Meet the Residents</t>
    </r>
    <r>
      <rPr>
        <rFont val="Arial, sans-serif"/>
        <b/>
        <color rgb="FF000000"/>
      </rPr>
      <t xml:space="preserve"> Monday August 24th at 6pm CST (7 pm EST)</t>
    </r>
    <r>
      <rPr>
        <rFont val="Arial, sans-serif"/>
        <b val="0"/>
        <color rgb="FF000000"/>
      </rPr>
      <t xml:space="preserve"> Come join us for the second in a series of virtual meetings that will allow medical students a chance to get to know our program. This will be residents only and is open to all medical students interested in Otolaryngology. We will start with a short 5-10 minute talk about our program and then open it up to live q/a.                                                                                                                                                                                                                                                                                Zoom registration link:</t>
    </r>
    <r>
      <rPr>
        <rFont val="Arial, sans-serif"/>
        <b val="0"/>
        <i/>
        <color rgb="FF0000FF"/>
      </rPr>
      <t xml:space="preserve"> </t>
    </r>
    <r>
      <rPr>
        <rFont val="Arial, sans-serif"/>
        <b val="0"/>
        <i/>
        <color rgb="FF1155CC"/>
        <u/>
      </rPr>
      <t>https://uams.zoom.us/meeting/register/tJcqcOCqrTkrG9A9VU7zUOo5sVOGgVdQEYO7</t>
    </r>
  </si>
  <si>
    <t xml:space="preserve">Email Bisco.Sue@mayo.edu for registration </t>
  </si>
  <si>
    <t>Has anyone received the link for the OHSU meeting? I registered but they never emailed me or responded when I asked about it&lt; +1</t>
  </si>
  <si>
    <t>Please send an email to Matt Hosanna if youre having issues!  hosanna@ohsu.edu</t>
  </si>
  <si>
    <t>Does anyone know if programs are keeping track of who's attending these virtual meetings? &lt; My understanding is that a select few are but most aren't</t>
  </si>
  <si>
    <r>
      <rPr>
        <rFont val="Calibri"/>
        <color theme="1"/>
        <sz val="11.0"/>
      </rPr>
      <t xml:space="preserve">Please save the date for </t>
    </r>
    <r>
      <rPr>
        <rFont val="Calibri"/>
        <b/>
        <color rgb="FF0000FF"/>
        <sz val="11.0"/>
      </rPr>
      <t>Duke University's</t>
    </r>
    <r>
      <rPr>
        <rFont val="Calibri"/>
        <color theme="1"/>
        <sz val="11.0"/>
      </rPr>
      <t xml:space="preserve"> 3rd Virtual Town Hall on 9/1 at 7pm EST.  Details to follow.
</t>
    </r>
  </si>
  <si>
    <t>&lt; Is this the same as the event Aug 23?</t>
  </si>
  <si>
    <t>how many letters do we need again? i can't remember if it's 3 or 4 &lt; most places require 3, allow 4</t>
  </si>
  <si>
    <t>Is it worth it to do any of these virtual sub-Is?&lt; probably depends on your situation. it could potentially help you score an interview somewhere that you otherwise wouldn't. i haven't done one though so not really sure how involved they are</t>
  </si>
  <si>
    <t xml:space="preserve">As a resident at a program offering a month-long virtual sub-I, unequivocally the answer is yes, it is worth it. Obviously nothing is gauranteed, but if a student signs up for our course and gives a full effort into it, I don't see any reason why they wouldn't be granted an interview. If I were a student, I would be doing as many of the virtual sub-Is that I could. &lt;+1 &lt; agreed. In this year of not getting sub-Is this is the next best way to figure out who is truly interested in the program. Of course plenty of people who dont do a virtual subI will be invited, but it certainly helps. </t>
  </si>
  <si>
    <r>
      <rPr>
        <sz val="11.0"/>
      </rPr>
      <t xml:space="preserve">
</t>
    </r>
    <r>
      <rPr>
        <b/>
        <sz val="11.0"/>
      </rPr>
      <t>University of Tennessee Virtual Open House</t>
    </r>
    <r>
      <rPr>
        <sz val="11.0"/>
      </rPr>
      <t xml:space="preserve">: Tuesday, August 25 &amp; Thursday, September 3, 6-7PM CST
Learn about our Otolaryngology Training Program from our faculty &amp; residents!
Please register online to receive a reminder and a link to the meeting. 
August 25th registration: </t>
    </r>
    <r>
      <rPr>
        <color rgb="FF1155CC"/>
        <sz val="11.0"/>
        <u/>
      </rPr>
      <t>https://bit.ly/2PUlWwK</t>
    </r>
    <r>
      <rPr>
        <sz val="11.0"/>
      </rPr>
      <t xml:space="preserve"> 
September 3rd registration: </t>
    </r>
    <r>
      <rPr>
        <color rgb="FF1155CC"/>
        <sz val="11.0"/>
        <u/>
      </rPr>
      <t>https://bit.ly/3kLvHvv</t>
    </r>
    <r>
      <rPr>
        <sz val="11.0"/>
      </rPr>
      <t xml:space="preserve"> 
Follow us on Instagram: https://www.instagram.com/uthsc.ent/ 
</t>
    </r>
  </si>
  <si>
    <t>Is it appropriate to ask to meet with people at a program you're interested in if you're in the area? For example, if you go to med school in a city with multiple programs or if your hometown has a program you want to check out. In a non-COVID time I would reach out but could see this not going over well this app season. &lt; Yeah, my personal take is that it's probably not a great idea this season. Lots of residents have been open to a phone call or Zoom call if you ask though! Try reaching out to program coordinators.</t>
  </si>
  <si>
    <t>As a resident, I think I would prefer a phone call or zoom call to meeting in person, especially if you are trying to meet multiple health care programs .. each one is a different exposure group.  In person meeting would probably not be ideal. &lt;Feelings on this may be regional...like general COVID concern is...but its tough to tell where any given PD will land on the COVID concern spectrum.</t>
  </si>
  <si>
    <r>
      <rPr>
        <rFont val="Calibri"/>
        <b/>
        <color theme="1"/>
      </rPr>
      <t>Harvard Medical School (MEE/Brigham) Webinar on Research Opportunities</t>
    </r>
    <r>
      <rPr>
        <rFont val="Calibri"/>
        <color theme="1"/>
      </rPr>
      <t xml:space="preserve">: August 26th, 8PM (will be sent to mailing list from list webinar but if you were not signed up then just e-mail julie_arria@meei.harvard.edu if interested).  We will have a panel of residents and attendings discussing their research and research opportunities available to residents.  FYI: Attendance will not be recorded in any way to impact your application- its for your interest and information only! </t>
    </r>
  </si>
  <si>
    <r>
      <rPr>
        <b/>
        <color rgb="FF38761D"/>
        <sz val="12.0"/>
        <u/>
      </rPr>
      <t>USF Otolaryngology Virtual Meet and Greet</t>
    </r>
    <r>
      <rPr>
        <b/>
        <color rgb="FF0000FF"/>
        <sz val="12.0"/>
        <u/>
      </rPr>
      <t>:</t>
    </r>
    <r>
      <rPr>
        <b val="0"/>
        <color rgb="FF000000"/>
        <sz val="12.0"/>
        <u/>
      </rPr>
      <t xml:space="preserve"> Sunday August 30th at 7PM Eastern time. Please register at </t>
    </r>
    <r>
      <rPr>
        <b val="0"/>
        <color rgb="FF1155CC"/>
        <sz val="12.0"/>
        <u/>
      </rPr>
      <t>https://forms.gle/TjeAsu4nabim6GRq8</t>
    </r>
    <r>
      <rPr>
        <b val="0"/>
        <color rgb="FF000000"/>
        <sz val="12.0"/>
        <u/>
      </rPr>
      <t xml:space="preserve"> Follow usf_otolaryngology on Instagram for any updates regarding this session. We wish you all the best of luck this year, and if you have any questions feel free to reach out. </t>
    </r>
  </si>
  <si>
    <r>
      <rPr>
        <rFont val="Calibri"/>
        <b/>
        <color rgb="FF0000FF"/>
        <sz val="12.0"/>
        <u/>
      </rPr>
      <t xml:space="preserve">Wake Forest Otolaryngology - Info Session: </t>
    </r>
    <r>
      <rPr>
        <rFont val="Calibri"/>
        <b val="0"/>
        <color rgb="FF000000"/>
        <sz val="12.0"/>
        <u/>
      </rPr>
      <t xml:space="preserve">Wednesday, August 19, 8:30-10pm and Tuesday, August 25, 8:30-10pm. Please email Suzie Padgett at </t>
    </r>
    <r>
      <rPr>
        <rFont val="Calibri"/>
        <b val="0"/>
        <color rgb="FF000000"/>
        <sz val="12.0"/>
        <u/>
      </rPr>
      <t>tpadgett@wakehealth.edu</t>
    </r>
    <r>
      <rPr>
        <rFont val="Calibri"/>
        <b val="0"/>
        <color rgb="FF000000"/>
        <sz val="12.0"/>
        <u/>
      </rPr>
      <t xml:space="preserve"> to register and receive the sign up link. Follow @wakeforest_ENT for more information and full agenda for the sessions. Time with residents only will be included during the session.</t>
    </r>
  </si>
  <si>
    <t>any word on the token thing? &lt; my chair said it's not going to happen this year &gt; and this would be prior to interviews being given? &lt; Yes, you'll signal when you send out your eras &lt; My chair said it's likely going to happen. &lt; +1 &lt; FIGHT FIGHT FIGHT. &lt; lol. i hope it happens. it seems like it can only help people. &lt; could hurt if you have unrealistic expectations and use all tokens on reach programs &lt; Lol i'm using them all on mid-tier. y'all can fight over MEEI and Hopkins. &lt; idk. i have mixed feelings. what if programs only interview from the pool of candidates that submit a token to them? &lt; the only programs that will be able to afford to do that are top 20 programs, I would think. &lt; whoever deleted my comment, you're annoying. &lt; I think this will ultimately benefit the applicants. If your application is similar to a bunch of other qualified appliant, it may be the thing that sets you apart. Many programs have stated during town hall meetings that they will consider applicants that do not use their token to signal them. The general consensus is that a token will get your application a closer examination, but won't be a deal breaker for your application if you are a strong applicant. I would just be prepared how to answer an interview question from X about why you chose  to use/not use your token on X program.</t>
  </si>
  <si>
    <r>
      <rPr>
        <rFont val="Arial, sans-serif"/>
        <b/>
        <color rgb="FF000000"/>
      </rPr>
      <t xml:space="preserve">Confirming that the signaling program will go-live this year. The OPDO mcouncil will be meeting this week to develop a robust communication plan targeted to applicants, program directors, and deans of students. In the meantime, check out this introductory video: </t>
    </r>
    <r>
      <rPr>
        <rFont val="Arial, sans-serif"/>
        <b/>
        <color rgb="FF1155CC"/>
        <u/>
      </rPr>
      <t>https://vimeo.com/435250604</t>
    </r>
    <r>
      <rPr>
        <rFont val="Arial, sans-serif"/>
        <b/>
        <color rgb="FF000000"/>
      </rPr>
      <t xml:space="preserve">  Please know that many, many hours of work have gone in to developing this plan, and that the primary goal of the group from the outset has been to better support applicants through an especially challenging match cycle.  While certainly no guarantee, we are as confident as we can be that this will help applicants obtain interviews at their most desired programs.  Marc Thorne- OPDO Council Member</t>
    </r>
    <r>
      <rPr>
        <rFont val="Arial, sans-serif"/>
        <b val="0"/>
        <color rgb="FF000000"/>
      </rPr>
      <t xml:space="preserve"> &lt; Thank you for all your hard work and transparency this cycle. In the midst of all the anxiety, I find solace knowing that PDs are doing their best to help applicants match at their desired programs. Best of luck to everyone!</t>
    </r>
  </si>
  <si>
    <t xml:space="preserve">If you have a girlfriend/boyfriend who you're in a serious relationship with and who will factor into your rank list, how do you convey that to programs when interviewing? I feel like it's stronger to say fiance(e), but if you're not planning for that at the moment, do you just use partner or something? &gt; I am a woman and said significant other. Only had one super super old attending that was about to retire give me advice about how I "should make sure he proposes soon if you're planning you're career with him in mind", everyone else totally got i </t>
  </si>
  <si>
    <t>Having a significant other is a sign of weakness. You should be married to ENT &lt; +1  &lt; You should tell them you have a fiance but are willing to dump them for the program. DEDICATION &lt; If you have been dating a long time, then saying the length of your relationship can be helpful. Otherwise, just stating "SO," which is more vague, probably can help. If you bring up your SO, they'll probably ask you about them in the interviews, so you can go into depth then. If you're LGBTQA+, then bonus points for diversity lol.</t>
  </si>
  <si>
    <r>
      <rPr/>
      <t xml:space="preserve">Found these two info sessions on instagram, but dont see them here- 
unc_ohns
</t>
    </r>
    <r>
      <rPr>
        <color rgb="FF1155CC"/>
        <u/>
      </rPr>
      <t>https://zoom.us/meeting/register/tJUoduiorjIqHNeCOo-Z8G_0j1q5FopSRrad</t>
    </r>
    <r>
      <rPr/>
      <t xml:space="preserve">
wakeforest_ent
You are invited to our virtual meet and greet next Wednesday, August 19! Please email Suzie (tpadgett@wakehealth.edu) to register. We hope to see you there!</t>
    </r>
  </si>
  <si>
    <r>
      <rPr>
        <b/>
        <color rgb="FF0000FF"/>
      </rPr>
      <t xml:space="preserve">Duke University </t>
    </r>
    <r>
      <rPr/>
      <t xml:space="preserve">is holding a general Q&amp;A about applying to ENT residency on 8/23 at noon EST.  For more info - </t>
    </r>
    <r>
      <rPr>
        <color rgb="FF1155CC"/>
        <u/>
      </rPr>
      <t>https://twitter.com/Duke_Oto/status/1294652104607436800</t>
    </r>
  </si>
  <si>
    <r>
      <rPr>
        <b/>
        <color rgb="FF012169"/>
        <sz val="13.0"/>
      </rPr>
      <t>Reminder! Emory’s Department of Otolaryngology Virtual Open House</t>
    </r>
    <r>
      <rPr>
        <color rgb="FF000000"/>
        <sz val="13.0"/>
      </rPr>
      <t xml:space="preserve"> </t>
    </r>
    <r>
      <rPr>
        <color rgb="FF000000"/>
      </rPr>
      <t xml:space="preserve">will be this Sunday, August 16th, at 3:00 PM (EDT). You’ll hear from our faculty and residents about what makes Emory an outstanding program! Go to </t>
    </r>
    <r>
      <rPr>
        <color rgb="FF000000"/>
      </rPr>
      <t>tinyurl.com/EmoryENTOpenHouse</t>
    </r>
    <r>
      <rPr>
        <color rgb="FF000000"/>
      </rPr>
      <t xml:space="preserve"> to register!</t>
    </r>
  </si>
  <si>
    <t>can't make this meeting, any thoughts from those attending?</t>
  </si>
  <si>
    <r>
      <rPr>
        <rFont val="arial, sans, sans-serif"/>
      </rPr>
      <t xml:space="preserve">Reminder! The University of New Mexico will be hosting a virtual open house on Tuesday, August 18 at 6pm MST. The registration link will be closed Sunday evening (8/16) and a Zoom link will be sent out to participants who have registered. If you haven't signed up yet and would like to the form link is attached. Also, check out the Youtube link for a short teaser trailer about the program before the event on Tuesday. </t>
    </r>
    <r>
      <rPr>
        <rFont val="arial, sans, sans-serif"/>
        <color rgb="FF1155CC"/>
        <u/>
      </rPr>
      <t>UNM ENT Trailer</t>
    </r>
    <r>
      <rPr>
        <rFont val="arial, sans, sans-serif"/>
      </rPr>
      <t xml:space="preserve">, </t>
    </r>
    <r>
      <rPr>
        <rFont val="arial, sans, sans-serif"/>
        <color rgb="FF1155CC"/>
        <u/>
      </rPr>
      <t>Signup Link</t>
    </r>
  </si>
  <si>
    <t xml:space="preserve">MS4, middle tier med school, one second author Ent pub and a couple projects in the initial stages, step 1 around average for ent. without aways this year do you think it's best to take a research year? i'd almost rather play it safe than risk not matching but idk if i'm overthinking it </t>
  </si>
  <si>
    <t xml:space="preserve">letters? &lt; I would apply and see if you get interviews. You can always withdraw your app if you get very few interview mid-cycle and then extend your medical school by a year for research so that you still look like a graduating senior the following year, would definitely talk to your medical school early about this. &lt;This does not sound like good advice. If you withdraw your application, then your letter writers will know that you did this, and depending on the person, they can view this practice as sketch, and they may consider writing it in your LOR for the next year. Not only that, if you do get an interview and cancel, I'm not sure that same program may not offer you an interview next year. You should go all in this year or next year. Your call - if you want to play it safe, it may be worthwhile to delay &lt; in my opinion, I feel like next year's match will be pretty brutal becaue a lot of people are taking research years. I would just go for it! really highlight on your personal statement why you want ENT and get some good letters &lt;One way or another, I definitely wouldn't plan around the idea that next year will be "easier" than this year. I've seen year after year of people on here recommending research years to avoid that year's big scary match, yet every subsequent year is just as competitive for one reason or another. I think if you aren't confident about your stats this cycle, take a research year to boost your app. But don't do it just to avoid this cycle in hopes of an easier go next year. </t>
  </si>
  <si>
    <t xml:space="preserve">I don't think any of us can give you the best advice since we don't know the rest of your application. I've seen people match at top programs and not match with that amount of research; the rest of their app and letters are what matters. We could give a slightly better answer if you gave more info, but the best people to ask would be your mentors at your home department </t>
  </si>
  <si>
    <r>
      <rPr/>
      <t xml:space="preserve">UCSF Diversity Virtual 1st Look - Sunday, August 16th 3 PM to 6 PM, RSVP here: http://tiny.ucsf.edu/UCSFGMEdiversity1stlook​​​​​​​,  </t>
    </r>
    <r>
      <rPr>
        <color rgb="FF1155CC"/>
        <u/>
      </rPr>
      <t>https://meded.ucsf.edu/events/gme-diversity-virtual-1st-look</t>
    </r>
  </si>
  <si>
    <r>
      <rPr/>
      <t xml:space="preserve">Rush University Medical Center’s  Department of Otolaryngology will be hosting 8 live webinars to highlight our residency program for the upcoming 2020-2021 application cycle. There will be time for a Q&amp;A session with each webinar. We look forward to meeting all interested medical students. Live Webinar Schedule   August 13th,2020 -( 6-7pm Central Time ) -Meet Leadership August 17th,2020 - ( 6-7pm Central Time ) - Head and Neck  August 18th, 2020 - (6-7pm Central Time)-Otology  August 19th,2020- (6-7pmCentral Time)- Meet The Residents August 20th, 2020-(6-7pm Central Time)- Rhinology August 24th, 2020-(6-7pm Central Time)- Sleep/Laryngology/Pediatrics August 26th, 2020-(6-7pmCentral Time)- FPRS August 27th,2020-(6-7pm Central Time)- Special Education Programs    Zoom Webinar Registration Linkk :   </t>
    </r>
    <r>
      <rPr>
        <color rgb="FF1155CC"/>
        <u/>
      </rPr>
      <t>https://Rush.zoom.us/meeting/register/tJUvduigqzgtHtNMaEYkCaDoMqDZ8_pwABWp</t>
    </r>
  </si>
  <si>
    <r>
      <rPr/>
      <t xml:space="preserve">&lt; i use this list </t>
    </r>
    <r>
      <rPr>
        <color rgb="FF1155CC"/>
        <u/>
      </rPr>
      <t>https://www.scimagojr.com/journalrank.php?category=2733</t>
    </r>
    <r>
      <rPr/>
      <t xml:space="preserve">   &lt;+1 that is a</t>
    </r>
    <r>
      <rPr>
        <b/>
      </rPr>
      <t xml:space="preserve"> great list! </t>
    </r>
    <r>
      <rPr/>
      <t>MS and PGYs that plan to publish in the next year should write this link down. Suprising that Ear and Hearing is Ranked so high, but that may be due to the  fact that there are more Audiologists than ENTs</t>
    </r>
  </si>
  <si>
    <r>
      <rPr>
        <color rgb="FF000000"/>
      </rPr>
      <t xml:space="preserve">&lt; i use this list </t>
    </r>
    <r>
      <rPr>
        <color rgb="FF000000"/>
        <u/>
      </rPr>
      <t>https://www.scimagojr.com/journalrank.php?category=2733</t>
    </r>
    <r>
      <rPr>
        <color rgb="FF000000"/>
      </rPr>
      <t xml:space="preserve">   &lt;+1 that is a</t>
    </r>
    <r>
      <rPr>
        <b/>
        <color rgb="FF000000"/>
      </rPr>
      <t xml:space="preserve"> great list! </t>
    </r>
    <r>
      <rPr>
        <color rgb="FF000000"/>
      </rPr>
      <t>MS and PGYs that plan to publish in the next year should write this link down. Suprising that Ear and Hearing is Ranked so high, but that may be due to the  fact that there are more Audiologists than ENTs</t>
    </r>
  </si>
  <si>
    <t>Yale and Wake forest peeps what the status on your manuscripts? i'm waiting for these survey results to see if i wanna take a reseaerch year last minute</t>
  </si>
  <si>
    <t>Last minute would be taking a research year on Black Monday...there is still time. &gt; what are the studies&lt; not sure exactly. but i remember filling out some surveys about the application cycle and they said they'd publish the results &lt; Stay tuned...</t>
  </si>
  <si>
    <t>For the M3's and research year folks on here, has anybody heard rumors on the likelihood of aways and interviews next cycle?  &lt; also curious about this too!</t>
  </si>
  <si>
    <r>
      <rPr>
        <b/>
      </rPr>
      <t>University of Arizona Department of Otolaryngology - Head &amp; Neck Surgery</t>
    </r>
    <r>
      <rPr/>
      <t xml:space="preserve"> Virtual Happy Hour is today at 5PM MST! Grab your favorite cold beverage and get to know what our program is all about. After presentations there will be a Q &amp; A session. Register here: </t>
    </r>
    <r>
      <rPr>
        <color rgb="FF1155CC"/>
        <u/>
      </rPr>
      <t xml:space="preserve">Zoom Registration Link </t>
    </r>
    <r>
      <rPr/>
      <t xml:space="preserve">We look forward to meeting you! </t>
    </r>
  </si>
  <si>
    <t>sd89f[-=</t>
  </si>
  <si>
    <r>
      <rPr/>
      <t xml:space="preserve">just letting everyone know the calendar of virtual events is now on headmirror - programs can also use this to schedule their sessions at non-conflicting times: </t>
    </r>
    <r>
      <rPr>
        <color rgb="FF1155CC"/>
        <u/>
      </rPr>
      <t>https://www.headmirror.com/match-2021</t>
    </r>
    <r>
      <rPr/>
      <t xml:space="preserve"> </t>
    </r>
  </si>
  <si>
    <r>
      <rPr>
        <color rgb="FF000000"/>
      </rPr>
      <t xml:space="preserve">This is a great idea.  Thanks to Shadi Ahmadmehrabi (@_shadiam; MS5...make sure to use the underscore) and Jackie DeVries (@JackieKDeVries; MS4) for organizeing the calendar.  Is there any way to subscribe to the calendar, so it comes up on my personal calendar? ---sam Hey Sam! Yes hit the plus sign on the bottom right corner from the Headmirror link or use this link: </t>
    </r>
    <r>
      <rPr>
        <color rgb="FF000000"/>
        <u/>
      </rPr>
      <t>https://calendar.google.com/calendar/embed?src=c_ct8bebkngkm1bsm8u5t5ofhlr4%40group.calendar.google.com&amp;ctz=America%2FNew_York</t>
    </r>
    <r>
      <rPr>
        <color rgb="FF000000"/>
      </rPr>
      <t xml:space="preserve"> - Shadi (thanks for noting the underscore!) &gt;+1</t>
    </r>
  </si>
  <si>
    <t>are any head and neck fellowships just extirpative or do they all include microvascular recon? &lt; MD Anderson, Sloan, OHSU have purely ablative H&amp;N fellowships</t>
  </si>
  <si>
    <t>Lol, just looking to make the mess and not clean it up huh? &lt;lmao &lt; all of our ablative surgeons leave by 5 pm so not a shabby life for H&amp;N xD &lt; Stupid to do those fellowships. There are not enough academic H+N jobs for all the fellows as it is why would they hire a guy that can only do half the job of the other applicants. "GUYS I have this great candidate to be our partner! I mean, you'll have to do all his recons and cant take your flaps back on call, but, you know"</t>
  </si>
  <si>
    <t>Doing all his recons is a good thing...recon pays more than ablation. Not being able to cross cover call is not such a good thing...but I can count on one hand then number of flaps that went back to the OR in the middle of the night during my residency.
VA jobs or PP in a large group with Plastics doing recon is another viable option for an ablative only person.</t>
  </si>
  <si>
    <t>What are some of the less competitive programs if you're trying to get to the West Coast? Not necessarily just CA, would be open to OR or WA too. &lt; would Arizona or Las Vegas work too? or does it have to be next to the sea &lt; pref in CA, OR, or WA but AZ and NV would work too. I know the programs there are small so it's probably a lot of people fighting for a couple of spots</t>
  </si>
  <si>
    <r>
      <rPr>
        <color rgb="FF000000"/>
      </rPr>
      <t xml:space="preserve">less competetive &amp;&amp; west &amp;&amp; coast = null &lt; but seriously according to the otomatch top 3 rank survey from 2019 the lowest ranked programs were (lowest to highest): #49 Tie - U Washington 7-year program and Loma Linda, #35 Kaiser Permanente Medical Group (Northern California), #33 University of California (Irvine), #32 University of California (San Diego) See the links on </t>
    </r>
    <r>
      <rPr>
        <color rgb="FF000000"/>
        <u/>
      </rPr>
      <t>otomatch.com</t>
    </r>
    <r>
      <rPr>
        <color rgb="FF000000"/>
      </rPr>
      <t xml:space="preserve"> for 2020 results and methodology.  ---sam  </t>
    </r>
  </si>
  <si>
    <t xml:space="preserve">Vegas is relatively noncompetitive but bit of a weak program. The rest are pretty competitive from what Ive seen. </t>
  </si>
  <si>
    <t>Can ERAS be submitted prior to letters of rec being submitted?&lt; yes</t>
  </si>
  <si>
    <r>
      <rPr/>
      <t xml:space="preserve">Hello, Otolaryngology-Head &amp; Neck Surgery residency applicants. Want a chance to hear about </t>
    </r>
    <r>
      <rPr>
        <b/>
        <color rgb="FF0000FF"/>
      </rPr>
      <t>University of Kansas ENT</t>
    </r>
    <r>
      <rPr/>
      <t xml:space="preserve"> from the perspective of a resident? Send us your anonymous questions and residents will answer them over future social media posts!  </t>
    </r>
    <r>
      <rPr>
        <color rgb="FF1155CC"/>
        <u/>
      </rPr>
      <t>https://bit.ly/31GpcBv</t>
    </r>
  </si>
  <si>
    <r>
      <rPr/>
      <t xml:space="preserve">Rush University Medical Center’s  Department of Otolaryngology will be hosting 8 live webinars to highlight our residency program for the upcoming 2020-2021 application cycle. There will be time for a Q&amp;A session with each webinar. We look forward to meeting all interested medical students. Live Webinar Schedule   August 13th,2020 -( 6-7pm Central Time ) -Meet Leadership August 17th,2020 - ( 6-7pm Central Time ) - Head and Neck  August 18th, 2020 - (6-7pm Central Time)-Otology  August 19th,2020- (6-7pmCentral Time)- Meet The Residents August 20th, 2020-(6-7pm Central Time)- Rhinology August 24th, 2020-(6-7pm Central Time)- Sleep/Laryngology/Pediatrics August 26th, 2020-(6-7pmCentral Time)- FPRS August 27th,2020-(6-7pm Central Time)- Special Education Programs    Zoom Webinar Registration Linkk :   </t>
    </r>
    <r>
      <rPr>
        <color rgb="FF1155CC"/>
        <u/>
      </rPr>
      <t>https://Rush.zoom.us/meeting/register/tJUvduigqzgtHtNMaEYkCaDoMqDZ8_pwABWp</t>
    </r>
  </si>
  <si>
    <r>
      <rPr/>
      <t xml:space="preserve">Rush University Medical Center’s  Department of Otolaryngology will be hosting 8 live webinars to highlight our residency program for the upcoming 2020-2021 application cycle. There will be time for a Q&amp;A session with each webinar. We look forward to meeting all interested medical students. Live Webinar Schedule   August 13th,2020 -( 6-7pm Central Time ) -Meet Leadership August 17th,2020 - ( 6-7pm Central Time ) - Head and Neck  August 18th, 2020 - (6-7pm Central Time)-Otology  August 19th,2020- (6-7pmCentral Time)- Meet The Residents August 20th, 2020-(6-7pm Central Time)- Rhinology August 24th, 2020-(6-7pm Central Time)- Sleep/Laryngology/Pediatrics August 26th, 2020-(6-7pmCentral Time)- FPRS August 27th,2020-(6-7pm Central Time)- Special Education Programs    Zoom Webinar Registration Linkk :   </t>
    </r>
    <r>
      <rPr>
        <color rgb="FF1155CC"/>
        <u/>
      </rPr>
      <t>https://Rush.zoom.us/meeting/register/tJUvduigqzgtHtNMaEYkCaDoMqDZ8_pwABWp</t>
    </r>
  </si>
  <si>
    <t>It doesn't matter unless you are giving GR at UMich and are from OhioState &lt; Haha, I believe it. Go Blue</t>
  </si>
  <si>
    <r>
      <rPr/>
      <t xml:space="preserve">Rush University Medical Center’s  Department of Otolaryngology will be hosting 8 live webinars to highlight our residency program for the upcoming 2020-2021 application cycle. There will be time for a Q&amp;A session with each webinar. We look forward to meeting all interested medical students. Live Webinar Schedule   August 13th,2020 -( 6-7pm Central Time ) -Meet Leadership August 17th,2020 - ( 6-7pm Central Time ) - Head and Neck  August 18th, 2020 - (6-7pm Central Time)-Otology  August 19th,2020- (6-7pmCentral Time)- Meet The Residents August 20th, 2020-(6-7pm Central Time)- Rhinology August 24th, 2020-(6-7pm Central Time)- Sleep/Laryngology/Pediatrics August 26th, 2020-(6-7pmCentral Time)- FPRS August 27th,2020-(6-7pm Central Time)- Special Education Programs    Zoom Webinar Registration Linkk :   </t>
    </r>
    <r>
      <rPr>
        <color rgb="FF1155CC"/>
        <u/>
      </rPr>
      <t>https://Rush.zoom.us/meeting/register/tJUvduigqzgtHtNMaEYkCaDoMqDZ8_pwABWp</t>
    </r>
  </si>
  <si>
    <r>
      <rPr>
        <rFont val="Calibri"/>
        <sz val="12.0"/>
      </rPr>
      <t xml:space="preserve">Check out our new </t>
    </r>
    <r>
      <rPr>
        <rFont val="Calibri"/>
        <b/>
        <sz val="12.0"/>
      </rPr>
      <t>University of Virginia (UVA)</t>
    </r>
    <r>
      <rPr>
        <rFont val="Calibri"/>
        <sz val="12.0"/>
      </rPr>
      <t xml:space="preserve"> newsletter –What You Oto Know! It
includes a great overview of our department, faculty, and each subspecialty.
It also includes information about our resident’s research, next steps for our graduating
chiefs, and where you can find our alumni. Exciting news includes
information about our newest faculty Dr. McGarey (Laryngology), Dr. Garneau
(Head and Neck), and Dr. Oyer (Facial Plastics)</t>
    </r>
    <r>
      <rPr>
        <rFont val="Calibri"/>
        <color rgb="FF000000"/>
        <sz val="12.0"/>
      </rPr>
      <t xml:space="preserve">.    
</t>
    </r>
    <r>
      <rPr>
        <rFont val="Calibri"/>
        <color rgb="FF1155CC"/>
        <sz val="12.0"/>
      </rPr>
      <t xml:space="preserve">https://med.virginia.edu/otolaryngology/about/what-you-oto-know/
</t>
    </r>
    <r>
      <rPr>
        <rFont val="Calibri"/>
        <sz val="12.0"/>
      </rPr>
      <t xml:space="preserve">You can also follow us on Instagram and twitter @UVAotoHNS
</t>
    </r>
  </si>
  <si>
    <r>
      <rPr>
        <rFont val="Arial"/>
        <color theme="1"/>
        <sz val="11.0"/>
      </rPr>
      <t xml:space="preserve">Please join us on Wednesday, August 12th at 8:00 pm for a virtual “Meet &amp; Greet/Q&amp;A” to learn about the residency program at </t>
    </r>
    <r>
      <rPr>
        <rFont val="Arial"/>
        <b/>
        <color theme="1"/>
        <sz val="11.0"/>
      </rPr>
      <t>Case Western Reserve/University Hospitals Cleveland Medical Center</t>
    </r>
    <r>
      <rPr>
        <rFont val="Arial"/>
        <color theme="1"/>
        <sz val="11.0"/>
      </rPr>
      <t>. There will be an overview of the program given by our program director, followed by some individual breakout sessions with pairs of residents. Come learn about what our program has to offer! Register at the link to the right. --&gt;</t>
    </r>
  </si>
  <si>
    <t>https://cwru.zoom.us/meeting/register/tJIlfu6spzguGtXrhfdI1qmwjOo016_zKHRW  Instagram/Twitter: @UHCleENT</t>
  </si>
  <si>
    <t>Will MD programs interview DO students if they have great applications? Or are they just simply put aside due to being an osteopathic student? &lt;define great app &lt; not OP but im a DO who applied last year and i got some interviews from MD programs, waitlisted at several others, including a top 10 program in the country. Ultimately didn't match. &lt; Met DO students at a couple of my interviews</t>
  </si>
  <si>
    <t>&lt; I did a sub-I at a top 10 program with a DO student and he ended up matching at a decent MD residency program! It CAN happen, I just think it's unusual and takes a lot of hard work &lt; Yep. Did a Subi alongside a DO who ended up matching there &lt;where? &lt; Idk which program people are talking about above, but there's a PGY-3 who's a DO at Penn</t>
  </si>
  <si>
    <t xml:space="preserve">Another DO here. If there is a DO at your program, would you mind dropping the name of the program?  &lt; Rutgers has 2 &lt; Rutgers recently merged a DO and MD program. Hence the DO residents. Unclear if they seriously consider DO applicants. I would count them as an MD program at this point &lt; No, they still took 2 DO residents this past cycle after the DO program merged under the MD program in July 2019 &lt; any other programs? I know there are some out there! &lt; Rutgers made a decision to only take MD candidates moving forward &lt; source?&lt; How can they do that? Were the DO residents not competent? How is this not considered discrimination? &lt; they reserve the right to choose whoever they want, and many programs will simply not take a DO. They have plenty of highly qualified MD candidates I suppose. At least some programs will admit it. &lt; Yeah that type of "discrimination" occurs in many fields and at many ENT programs. At least they're up front about it rather than giving false hope and making you waste $ applying </t>
  </si>
  <si>
    <t>&lt; seems a little weird to me. Their big name rhinologist said he really likes DOs and he's a big advocate for DOs. His rhinologist fellow is a DO as well. &lt; his fellow was a DO at the program Rutgers merged with ... aka one of his own residents. Which is not the same as recruiting an outside DO resident. And yes I do think that he is very pro-DO (I have heard him speak about this), but I think others in the program are not accepting. &lt; Gotcha. Any thoughts on why they decided to take DO's last year and not consider them this year? Jw why theyd make a hard switch like that now. &lt; Not sure but probably has to do with transition of power as the MD program took over the DO program and merged it into its existing hierarchy. The DO program PD/faculty may have still had control over resident selection this past year (they were involved in interviewing) but may no longer be going forward? &lt; Let's face it the more DOs in your program the less favorable applicants look upon it. Everyone's a snob just the way of the world</t>
  </si>
  <si>
    <t xml:space="preserve">DO here. Does anyone have a list of programs (specifically former AOA/DO programs) that are and aren't doing away rotations? I know that they classically only interview rotators which means its useless to apply, but given the climate, I want to see which ones would consider a student who hasnt rotated there if they're not having a full season of away rotators. &lt; There are only 2 that I have not contacted. Everyone one of them is still having auditions. Most are now on a wait list. Some have said they will consider interviews for non-rotators. Others just never responded. &lt; thanks, sounds like business as usual. Is everyone in the DO world still doing the usual 6-8 2 week auditions? Or have the numbers of auditions been reduced dt covid? &lt; there is at least one school that has limited it's students auditions out of state. Other than that, it apperas that most applicants are doing 6-8 2 week rotations. </t>
  </si>
  <si>
    <t>In the past cycles do people have an idea where applicants fall on the their rank list? More common to match 1-5 or 5-10?  &gt; Of those who match, it's actually really high. Like 60-70% match their top 3.</t>
  </si>
  <si>
    <t>Here's an otomatch self-submitted count from last year after match- biased sample of responses but worth something: 1) 15 2) 5 3) 11 4) 4 5) 3 6) 0 7) 5 8) 1 9) 1 10) 1 11+) 5</t>
  </si>
  <si>
    <t>Unless youre ranking programs like Harvard, Stanford, Hopkins etc I think you'll end up matching your top 3 &lt; The stats say about 70% (of those who match) match top 3</t>
  </si>
  <si>
    <t>I see the limit is 28K characters, but how long should personal statements generally be? 28K characters is a ton</t>
  </si>
  <si>
    <r>
      <rPr>
        <rFont val="Calibri"/>
        <color rgb="FF000000"/>
      </rPr>
      <t>Are you sure its 28,000 characters?  Thats like 3000+ words.  Are you sure its not 2800 characters?
Usually its 1 page single spaced or 1000 words or less. &lt; 1 page single spaced. You wil be judged negatively if it is two pages.  &lt; even if it just goes over 1 page by like 3-4 lines? &lt; dont overthink this.</t>
    </r>
    <r>
      <rPr>
        <rFont val="Calibri"/>
        <b/>
        <color rgb="FF000000"/>
      </rPr>
      <t>(+1)</t>
    </r>
    <r>
      <rPr>
        <rFont val="Calibri"/>
        <color rgb="FF000000"/>
      </rPr>
      <t xml:space="preserve"> pretty sure when the app is produced for programs the personal statement might be a different size than a word document. Stick to approximately 1 page, but dont stress if you are a few lines over. Have read some amazing personal statements from people who wrote over a page and who ended up matching spectacularly. &gt;&gt; yeah, i was just typing into see if it would cut me off and went past 5000 characters with space and then saw limit. good to know 1 pg ish is standard. thanks!</t>
    </r>
  </si>
  <si>
    <t>Looking for advice... Should we wait until October to submit apps to make them the most recent / add any pubs/conferences accepted to or more volunteer work or submit right when it opens like in previous years? &lt; Wait</t>
  </si>
  <si>
    <t>I think this year, the apps don't get released to programs until October 21, so there is no value to submitting before then. &lt;+1 wait if you expect anything to change between now and October.</t>
  </si>
  <si>
    <r>
      <rPr>
        <color rgb="FF980000"/>
        <sz val="14.0"/>
      </rPr>
      <t xml:space="preserve">LOYOLA Department of Otolaryngology - Head and Neck Surgery </t>
    </r>
    <r>
      <rPr>
        <color rgb="FF000000"/>
        <sz val="9.0"/>
      </rPr>
      <t xml:space="preserve">information session tonight at 5:30pm CST!! Dr. Thorpe, our PD, and the residents look forward to talking about our program and answering any questions you might have. Zoom link here: </t>
    </r>
    <r>
      <rPr>
        <color rgb="FF1155CC"/>
        <sz val="9.0"/>
        <u/>
      </rPr>
      <t>https://zoom.us/j/98559440821?pwd=M1J6cnZMVUJiRW56QXpaSGZISFR1QT09</t>
    </r>
    <r>
      <rPr>
        <color rgb="FF000000"/>
        <sz val="9.0"/>
      </rPr>
      <t>, you can also find the link on our instagram, @loyolaent</t>
    </r>
  </si>
  <si>
    <r>
      <rPr>
        <b/>
        <color rgb="FF0563C1"/>
        <sz val="12.0"/>
      </rPr>
      <t>OHSU's Department of Otolaryngology-Head &amp; Neck Surgery Resident Meet and Greet</t>
    </r>
    <r>
      <rPr>
        <color rgb="FF000000"/>
        <sz val="12.0"/>
      </rPr>
      <t xml:space="preserve">: </t>
    </r>
    <r>
      <rPr>
        <color rgb="FF000000"/>
      </rPr>
      <t xml:space="preserve">We are excited to invite you to our first resident meet &amp; greet! Meet our residents and ask some of your burning questions next Tuesday, 8/18, at 6pm PST. </t>
    </r>
    <r>
      <rPr>
        <color rgb="FF000000"/>
      </rPr>
      <t xml:space="preserve"> </t>
    </r>
    <r>
      <rPr>
        <b/>
        <i/>
        <color rgb="FF1155CC"/>
      </rPr>
      <t>Register here.</t>
    </r>
  </si>
  <si>
    <t>Twitter: @OHSUENT  Instagram: @ohsuentresidents</t>
  </si>
  <si>
    <r>
      <rPr>
        <b/>
        <color rgb="FF012169"/>
        <sz val="13.0"/>
      </rPr>
      <t>Emory’s Department of Otolaryngology Virtual Open House</t>
    </r>
    <r>
      <rPr>
        <color rgb="FF000000"/>
        <sz val="13.0"/>
      </rPr>
      <t xml:space="preserve"> </t>
    </r>
    <r>
      <rPr>
        <color rgb="FF000000"/>
      </rPr>
      <t>will be this Sunday, August 16th, at 3:00 PM (EDT). You’ll hear from our faculty and residents about what makes Emory an outstanding program! Go to tinyurl.com/EmoryENTOpenHouse to register!</t>
    </r>
  </si>
  <si>
    <t>Find us @Emory_ENT on Instagram!</t>
  </si>
  <si>
    <t>what is the scope of practice for general otolaryngologists in the community? do they do cochlear implants? i've only ever been exposed to academics and have always wondered</t>
  </si>
  <si>
    <t xml:space="preserve">Not a lot are gonna do CIs but I know of one in the community who does. You really have to be somewhere that there isn't a nearby academic center is my impression. &gt; Most general PP ENTs are not going to have the audiology support needed to facilitate the entire process of getting a patient through cochlear implantation. </t>
  </si>
  <si>
    <t>If your goal is to do lots of CI's ENT residency with a Peds fellowship will make you the most marketable.  Most CIs are done in academic centers, but its all about establishing the referal patterns.  I know private practice guys in TX, WY, and FL that do CI's at the local Children's hospital. ---sam</t>
  </si>
  <si>
    <t>what are the best programs for sinus and skull base surgery? &gt;pittsburgh &gt; UNC&gt;OHSU&gt;UPenn &lt; Northwestern&lt;these are good for fellowships, but I wonder if this applies for residency too...I would look at programs that have a skull base surgeon but not fellows...fellows are going to be doing most of the skull base cases whereas programs without fellows, residents will be doing them &lt; I would put Sinai on this list. There is a new fellow, but the case number is still astronomical. There are 6 academic attendings and like 5+ fellowship trained private guys that you work with. Sinai is known for head and neck, but the rhinology training is genuinly amazing. &lt;Would question Northwestern. As of 2 years ago, their fellow did 0 skull base cases his year.</t>
  </si>
  <si>
    <t>Ohio State is really strong well. Dr. Carrau pioneered the field and is there. &lt;correct</t>
  </si>
  <si>
    <t>I gota put a plug in for Casiano in Miami and Eloy in NJ.  Both huge volume.  Lots of resident invovlement at an early level.  No need for a "sinus" fellowship if you do residency at either place. ---sam &lt; former Rutgers student here, Eloy is the man</t>
  </si>
  <si>
    <t>If you've submitted an abstract for conference or for publication, does that go under publications or just should be noted that submission is pending under research experiences? &gt; I recommend writing a research experience explaining your project and involvement and then write "Abstract submitted for X" or "Primary author on manuscript in progress". Then when you interview just mentioned where the project is at that time</t>
  </si>
  <si>
    <t>Until it is accepted it's not a publication...but I see lots of people put manuscript "in preparation" and "submitted" stuff in their peer reviewed published section.  Its mostly people who don't have anything else to put in these sections....so kinda cringy but I recognize that they are playing the game....sorta like the "AOA elected in senior year" thing that makes it sound like you made AOA as an MS4, but it really means you aren't AOA..yet and there is still home you might get in...tho probably not. &lt; Never heard of "AOA elected in senior year"... whats that mean? You either get elected in or you don't from my understanding</t>
  </si>
  <si>
    <t>Are we anticipating many more applications than the last two years? From twitter, it looks like there could be many more...&lt;how can you tell from twitter? seems kinda ridiculous &lt; what's happening on Twitter? &lt; lol &lt; every year the chit chat talks about a 50% increase in applicants and most years it only ends up as a 10% increase.</t>
  </si>
  <si>
    <t xml:space="preserve">&lt; Pretty sure the PDs from the AAO virtual forum said prior application data would suggest that there won't be any meaningful change in the # of applications. Their only expectation is that applicants will likely submit more applications this year than previously. Finally, there seemed to be a mix of opinion in terms of how many actual interviews each PD/program offers... some PDs seemed inclined to interview fewer people, while some are considering interviewing more people. All that to say, it's a crapshoot and I don't know if there's much utility in playing the guessing game. </t>
  </si>
  <si>
    <t>I havent heard of any PDs say they planned to send out fewer invitations this year.  Common wisdom seems to be that applicants will be able to do more interviews, and will have longer rank lists.  Programs that typically match in the middle of their ranklists are worried they will match lower than normal and are planning to have more interviews...or at least keeping the option open to add an interview date late in the season.</t>
  </si>
  <si>
    <r>
      <rPr>
        <b/>
      </rPr>
      <t xml:space="preserve">University of Chicago </t>
    </r>
    <r>
      <rPr/>
      <t xml:space="preserve">residents are hosting a happy hour tonight at 7PM CST! Come say hi, meet our current residents, and learn more about our program. We're excited to meet you! Sign up here: </t>
    </r>
    <r>
      <rPr>
        <color rgb="FF1155CC"/>
        <u/>
      </rPr>
      <t>bit.ly/3imxF3w</t>
    </r>
  </si>
  <si>
    <r>
      <rPr>
        <b/>
        <color rgb="FF000000"/>
      </rPr>
      <t xml:space="preserve">University of Chicago </t>
    </r>
    <r>
      <rPr>
        <color rgb="FF000000"/>
      </rPr>
      <t xml:space="preserve">residents are hosting a happy hour tonight at 7PM CST! Come say hi, meet our current residents, and learn more about our program. We're excited to meet you! Sign up here: </t>
    </r>
    <r>
      <rPr>
        <color rgb="FF000000"/>
        <u/>
      </rPr>
      <t>bit.ly/3imxF3w</t>
    </r>
  </si>
  <si>
    <t>does anyone know if there are poster size requirements for academy?</t>
  </si>
  <si>
    <t>i have no idea. My poster was accepted but i never got any email regarding the virtual presentation, sizing, anything-does anyone know? &lt;OP here, couldnt find anything and my PI is getting antsy &lt; planning on emailing them tomorrow&lt; I have emailed, apparenlty supposed to hear this week but they said that two weeks ago so idk. Ive been getting nervous that my submission got messed up lol</t>
  </si>
  <si>
    <t>did anyone get a response from Yale's coordinator with links to the virtual events?</t>
  </si>
  <si>
    <t>Nope, didn't get any response either - not a great first impression of their program &lt; I sent an email on July 11 and got a response on July 13, however still no link. Perhaps they'll send in the next two days. &lt; Perhaps they are planning on sending the link all at once &lt; Seems most likely &lt; still haven't heard anything from Yale &lt; Please don't judge programs based on coordinator email responses. They are some of the most hardworking and underappreciated people out there, and work around the clock to make these things happen. Just give them time. Also FYI they access this sheet.</t>
  </si>
  <si>
    <t>Trying to plan a vacation (COVID safe btw). During Christmas eve - New Years, will there be any interviews? Is there a well-established block of no interviews across all programs? &lt; There was a two week period where there were no interviews during the holidays a few years ago. Pretty sure that stays consistent but theres no guarantee, especially with virtual interviews. I think its safe, and worst case scenario you bring a suit and spend a few hrs doing a virtual interview. But i think you would be ok, I would feel pretty comfortable with those plans. &lt; Thank you!!!</t>
  </si>
  <si>
    <t>I interviewed in between xmas and nye. Just a choice you gotta make bro</t>
  </si>
  <si>
    <t>Reapplicants: Don't bother applying to Utah. The PD confirmed they don't consider reapplicants, per the chair's discretion. (don't delete, if your PD is willing to admit that on a virtual open house, it can be on here)&lt; why don't they consider reapplicants? I'm not a reapplicant but that seems kinda rude. &lt; I might be mistaken but when I interviewed at Utah 4 years ago one of their residents was someone who hadnt matched the first time around... so unless there is confirmation of this from the PD i dont think I would believe internet heresay &lt;The PD said it during his own virtual open house. I doubt he's going to come on here and further confirm it &lt;&lt;&lt; Who wouldn't bother applying lol. If you're reapplying you'll try anywhere</t>
  </si>
  <si>
    <t>can we please make a tab of places that arent condering reapplicants because it would really just make it easier and more cost affective to just not apply to those places +1  &lt;Do you know of others? &lt; especially if the 5 token signalling thing is adopted, it's really important to have transparency on these issues so people don't waste a signal.</t>
  </si>
  <si>
    <t xml:space="preserve">if you are a reapplicant, you should email the PD/PC's with this question.  if you get a generic "we consider the holistic application of each applicant" kind of response then apply.  feel free to repost info you gather here. reapplicants are fighting an uphill battle, but it there are a dozen or so that make it happen every year.  IMHO you need to apply to twice as many programs as you did first time around and expect half the number of interview offers. not meant to be mean, just trying to be real.  ---sam </t>
  </si>
  <si>
    <t>Will there be coordination amongst programs to make sure that not too many programs' interviews are on the same day? I have an ugly feeling that this interview season is going to be condensed... &lt; The conflict is by design and a good thing for most applicants. It prevents one person from attending 50 interviews, wasting 49 programs' time and preventing other applicants from getting interviews.</t>
  </si>
  <si>
    <t>If interviews are all going to be virtual then its definitely a good idea to have interview on overlapping days. This will prevent people from hoarding interviews and attending a massive amount. Not having to think about coordinating travel and travel expenses will definitely make people more likely to attend more interviews than they would have otherwise. I would expect a similar amount of overlap as has been seen previously. Its honestly the best way. Interviews trickle down due to conflicts. If there are no conflits then there will be a lot less trickle. The top 100 applications will take all of the interviews. &lt; if you give generic enough answers, you can Zoom into two interviews at once :0 +1 &lt;&lt; Can confirm. Half my interviews last year came from trickles. The conflicting dates suck if you have two programs you have to choose between, but it's a good system overall</t>
  </si>
  <si>
    <t>"So tell me about yourself..." and "Why ENT?" will be questions you can answer in your sleep by the end.  Count on answering each of these at least five separate times every interview day.  In a way, it takes some of ther pressure off knowing that it doesn't have to be perfect each time.  But you do get bored with talking about yourself by the end. ---sam</t>
  </si>
  <si>
    <r>
      <rPr/>
      <t xml:space="preserve">AAOHNS Virtual Student Forum     For any of you who missed it. AAOHNS has put the recording of the forum from last week wherePDs fielded questions from students  </t>
    </r>
    <r>
      <rPr>
        <color rgb="FF1155CC"/>
        <u/>
      </rPr>
      <t>https://m.youtube.com/watch?feature=youtu.be&amp;v=6VGm8E5N_kg</t>
    </r>
  </si>
  <si>
    <r>
      <rPr>
        <b/>
        <color rgb="FFFF009A"/>
        <sz val="12.0"/>
      </rPr>
      <t>M</t>
    </r>
    <r>
      <rPr>
        <b/>
        <color rgb="FF073763"/>
        <sz val="12.0"/>
      </rPr>
      <t>ontefiore Medical Center/Albert Einstein College of Medicine</t>
    </r>
    <r>
      <rPr>
        <b/>
        <color rgb="FFFF009A"/>
        <sz val="12.0"/>
      </rPr>
      <t xml:space="preserve"> </t>
    </r>
    <r>
      <rPr>
        <b val="0"/>
        <color rgb="FF000000"/>
        <sz val="11.0"/>
      </rPr>
      <t xml:space="preserve">will be hosting two virtual information sessions on Thursday, August 27th 5:30-7pm EST and Monday, September 14th at 8-9:30pm EST. Come spend some time with our department and learn what makes training in the Bronx unique! Attendees will hear directly from program leadership, attendings, and residents and there will be time for Q&amp;A. Each session will also be followed by a virtual happy hour with residents on a following evening. Please register via the following google form and zoom information will be shared with you! </t>
    </r>
    <r>
      <rPr>
        <b/>
        <color rgb="FF1155CC"/>
        <sz val="12.0"/>
        <u/>
      </rPr>
      <t>https://forms.gle/zrdvMCcFE2nA2x6u8.</t>
    </r>
    <r>
      <rPr>
        <b val="0"/>
        <color rgb="FF000000"/>
        <sz val="11.0"/>
      </rPr>
      <t xml:space="preserve"> </t>
    </r>
  </si>
  <si>
    <r>
      <rPr>
        <color rgb="FF000000"/>
      </rPr>
      <t xml:space="preserve">Rush University Medical Center’s  Department of Otolaryngology will be hosting 8 live webinars to highlight our residency program for the upcoming 2020-2021 application cycle. There will be time for a Q&amp;A session with each webinar. We look forward to meeting all interested medical students. Live Webinar Schedule  
August 13th,2020 -( 6-7pm Central Time ) -Meet Leadership
August 17th,2020 - ( 6-7pm Central Time ) - Head and Neck 
August 18th, 2020 - (6-7pm Central Time)-Otology 
August 19th,2020- (6-7pmCentral Time)- Meet The Residents
August 20th, 2020-(6-7pm Central Time)- Rhinology
August 24th, 2020-(6-7pm Central Time)- Sleep/Laryngology/Pediatrics
August 26th, 2020-(6-7pmCentral Time)- FPRS
August 27th,2020-(6-7pm Central Time)- Special Education Programs
Zoom Webinar Registration Linkk : 
 </t>
    </r>
    <r>
      <rPr>
        <color rgb="FF000000"/>
        <u/>
      </rPr>
      <t>https://Rush.zoom.us/meeting/register/tJUvduigqzgtHtNMaEYkCaDoMqDZ8_pwABWp</t>
    </r>
  </si>
  <si>
    <r>
      <rPr/>
      <t xml:space="preserve">Applications are now being accepted for the KUMC Department of Otolaryngology – Head and Neck Surgery’s virtual sub-internship.   This will be a four-week virtual rotation beginning on August 10th.   We are offering 10 spots during each block, and the students will benefit from the following: Didactic Conferences (Monday evenings), Case conferences (Tuesday mornings), research meeting participation, Grand Rounds, faculty office hours, and each block with end with a social zoom with senior residents.  Sign up TODAY for a block that best works for you! </t>
    </r>
    <r>
      <rPr>
        <color rgb="FF1155CC"/>
        <u/>
      </rPr>
      <t>https://bit.ly/KUENTSubInternship</t>
    </r>
    <r>
      <rPr/>
      <t xml:space="preserve">    Participation in activity is not required to apply to our program this season, but an opportunity for you to get to know our program, our faculty and our residents.  </t>
    </r>
  </si>
  <si>
    <r>
      <rPr>
        <b/>
      </rPr>
      <t>University of Utah Virtual Open House!</t>
    </r>
    <r>
      <rPr/>
      <t xml:space="preserve"> Virtual Open House August 7 &amp; August 24 at 6PM MDT, you will hear from our PD Dr. Grimmer, followed by a private session with residents. Join us to learn more about our wonderful program and why we love Utah! </t>
    </r>
    <r>
      <rPr>
        <color rgb="FF1155CC"/>
        <u/>
      </rPr>
      <t>https://utah.zoom.us/j/94767105321</t>
    </r>
    <r>
      <rPr/>
      <t xml:space="preserve"> Hope to see you there! Follow us on Instagram @UtahENT for updates! </t>
    </r>
  </si>
  <si>
    <t>I say we do it! For those who don't want it just don't look at it. &lt; +1 I laughed at the "lets not." comment but kinda thought it was a joke. Thats like the most useful part of this website for those in classes below I feel like (with the caveat its self-reported of course)</t>
  </si>
  <si>
    <t>I'm ok with an applicant stats tab.  It does seem to be a source or stress for some people, so if it stresses you out, don't look.  One of the most useful parts is looking at people with similar stats to your, so you can expect how many interviews to get...and know whether you should dual apply.  That being said, this year is going to be very different from previous years.  In prior years, we have also done an anonymous survey after rank lists are in, to get a troll free sample.  Still havent decided whether to do that this cycle or not.  ---sam</t>
  </si>
  <si>
    <t>Are we making an applicant stats tab this year?</t>
  </si>
  <si>
    <t>let's not. &lt; lol &lt; haha agreed &lt; Lol - I vote still do it, I don't have to look at it if I don't want to. Good data for years to come and I know some people appreciate it. Typically its done after ERAS is submitted, right?</t>
  </si>
  <si>
    <t xml:space="preserve">Completely up to you all. It was somewhat nice back when i applied because i could look at the data from the year prior and have an idea of what to expect, but there are many variables that aren't taken into account with the stats tab that affects interviews </t>
  </si>
  <si>
    <t>Congratulations to all the residents that matched in Laryngology fellowships! And soon-to-be congratulations to those who are matching in FPRS fellowships next week!</t>
  </si>
  <si>
    <t>does anyone know if more people applied to laryngology and fprs fellowships this year than usual? i heard a rumor that neurotology had a ton of applicants this year &lt; not sure about the numbers. The number of fellowships is so small that even small fluctuations will cause massive shifts in match rate. For example i believe neurotology has &lt;20 spots per year (due to a number of two year fellowships only recruiting a fellow once every two years). So ten people might not seem like a lot, but in the scope of the neurotology match 10 extra applications would make a massive difference.  &lt; Can confirm crap ton of otology applicants this year for whatever reason. laryngology as always has unmatched spots &lt; FPRS was higher than usual and more competitive than usual(though its always competitive) but theres no rhyme or reason as to why</t>
  </si>
  <si>
    <t>Sorry I know this has been addressed before... but if a conference abstract was later published in a peer-reviewed (although open access) journal, we can list this on our CV in the "peer-reviewed publications" section, then simply delete the entry under the abstracts/posters/presentations section, right? This is a basic science abstract, nothing ENT related</t>
  </si>
  <si>
    <t>I would only list actual full publications in the publication section. &lt; Glad I asked. thanks &lt; There is an option to list it as a published abstract within ERAS, list it there</t>
  </si>
  <si>
    <t>I don't know if there is interest for this- but I am a resident going into facial plastics.. do you guys on here starting out or current early residens have any questions or things you are curious about?</t>
  </si>
  <si>
    <t>MS4 here - if we end up at a residency without a FPRS fellowship (assuming we get a residency spot at all), whats the best approach for exploring the subspecialty and making ourselves most competitive? &lt; OP here: great question because this is tough. If you are interested in this, then it can be tough to get exposure.  What you could do is (1) work with the head and neck people on reconstructive aspects of research proects.. this will still show you are interested in the reconstructive part of plastics and get people interested.  Otolaryngology is a small enough field that people know other people from residency so you should still be able to have connecitons and people call for you at other schools. You need to use elective time to try to find community FPRS people to go to the OR with as this wil show commitment to the field (if you have research or elective blocks), do as much trauma as you can, and can do away observerships during your elective time.  If you have research that shows interest in plastics and reconstructive stuff and show a comitment despite having not a ton of home exposure, you can use letters from your home institution (or the people you shadow in the field/a combination of both), and I think you would still be fine</t>
  </si>
  <si>
    <t>Honestly wouldn't go to a program where there's only one person in a subspeciality. Not only can they potentially leave, but you only learn one way to do things. And you have no sense of whether this is a reasonable way to operate or a terribe way. Subspecialty diversity is critical</t>
  </si>
  <si>
    <t>My PD/chair normally write a combined letter for each of the institution's applicants, but I've been told by my mentor that this letter is usually pretty unimpressive. Does it make sense to still have one letter from them, or should I choose another non-ENT clinician who can speak to my clinical abilities? Would it look like a red flag to not have a letter from the chair?</t>
  </si>
  <si>
    <t>If you have access to an ENT PD/chair, that letter will be worth more than a non-ENT clinician since no one knows whether that person actually says good stuff about everyone.. if someone knows your letter writers, its a big help!</t>
  </si>
  <si>
    <t>&lt;&lt; also wondering what thoughts on weight of dept letter are, especially now that a solid amount of schools are not permitting away rotations</t>
  </si>
  <si>
    <t>Resident Explorer and FREIDA indicate couple of programs, UTSW, Emory, Duke, MUSC, Kaiser/Oakland, etc, require Step 2 CK for interview. Anyone know if these are true? &lt;I received an II from UTSW, Duke and MUSC last year without step 2CK</t>
  </si>
  <si>
    <t>For those who have gone through the cycles in the past, did you receive an II from these programs without a CK score? &lt; don't think this is true or updated. In my experience very few programs required step 2 scores or results &lt; ESPECIALLY in this cycle. I think this was specifically commented on in the AAO-HNS panel - the residency directors pretty much universally agreed that they do not expect Step 2 scores from applicants.</t>
  </si>
  <si>
    <t xml:space="preserve">received ii from musc without step 2 anything </t>
  </si>
  <si>
    <r>
      <rPr>
        <rFont val="&quot;Helvetica Neue&quot;, Helvetica, Arial, sans-serif"/>
        <color rgb="FF000000"/>
      </rPr>
      <t>I found some of the AnkiDecks that had been uploaded earlier this year.  Put them on a shared google drive folder.  May be dupes or not useful.  Reply in this thread to let me know which are useful to keep.</t>
    </r>
    <r>
      <rPr>
        <rFont val="&quot;Helvetica Neue&quot;, Helvetica, Arial, sans-serif"/>
        <color rgb="FF000000"/>
      </rPr>
      <t xml:space="preserve"> </t>
    </r>
    <r>
      <rPr>
        <rFont val="&quot;Helvetica Neue&quot;, Helvetica, Arial, sans-serif"/>
        <color rgb="FF1155CC"/>
        <u/>
      </rPr>
      <t xml:space="preserve">https://drive.google.com/drive/folders/1zuEjwSNJnAjheJO470HdrRlGttlkImnB?usp=sharing </t>
    </r>
    <r>
      <rPr>
        <rFont val="&quot;Helvetica Neue&quot;, Helvetica, Arial, sans-serif"/>
        <color rgb="FF000000"/>
      </rPr>
      <t xml:space="preserve"> ---sam</t>
    </r>
  </si>
  <si>
    <t>so where are all the program snapchat links.  I want the behind the scenes stuff.</t>
  </si>
  <si>
    <r>
      <rPr>
        <rFont val="&quot;Helvetica Neue&quot;, Helvetica, Arial, sans-serif"/>
        <b/>
        <color rgb="FF000000"/>
      </rPr>
      <t xml:space="preserve">USC: </t>
    </r>
    <r>
      <rPr>
        <rFont val="&quot;Helvetica Neue&quot;, Helvetica, Arial, sans-serif"/>
        <b val="0"/>
        <color rgb="FF000000"/>
      </rPr>
      <t>follow us on Instagram! usc.otolaryngology</t>
    </r>
  </si>
  <si>
    <t>Quick question. Can abstracts submitted to the triological society be edited? the deadline is tonight</t>
  </si>
  <si>
    <t>I think before the deadline, but not after</t>
  </si>
  <si>
    <r>
      <rPr>
        <rFont val="Arial"/>
        <b/>
        <color rgb="FF000000"/>
      </rPr>
      <t xml:space="preserve">University of New Mexico Otolaryngology-Head and Neck Surgery: 
</t>
    </r>
    <r>
      <rPr>
        <rFont val="Arial"/>
        <b val="0"/>
        <color rgb="FF000000"/>
      </rPr>
      <t xml:space="preserve">The University of New Mexico Otolaryngology-Head and Neck Surgery residency program will host a virtual open house on Tuesday, August 18 from 6:00 – 7:30pm MST on Zoom.  All candidates interested in applying to Otolaryngology this year are invited to attend. This is an opportunity for applicants to learn more about our program, the beautiful state of New Mexico, and the unique patient populations we serve. There will be a welcome by the Program Director, Dr. Duncan Meiklejohn, a description of the residency program, and introductions to our faculty and residents. We will end with a group question and answer session with our resident and faculty team. The registration link is included.
We look forward to meeting you and are excited to share our program with you!
    ​- The University of New Mexico Division of Otolaryngology-Head and Neck Surgery
To Register: </t>
    </r>
    <r>
      <rPr>
        <rFont val="Arial"/>
        <b/>
        <color rgb="FF1155CC"/>
        <u/>
      </rPr>
      <t>https://forms.gle/ryFHBmJuMwo2V64b9</t>
    </r>
  </si>
  <si>
    <r>
      <rPr>
        <rFont val="&quot;Helvetica Neue&quot;, Helvetica, Arial, sans-serif"/>
        <b/>
        <color rgb="FF000000"/>
      </rPr>
      <t xml:space="preserve">University of Arizona Otolaryngology - Head &amp; Neck Surgery
</t>
    </r>
    <r>
      <rPr>
        <rFont val="&quot;Helvetica Neue&quot;, Helvetica, Arial, sans-serif"/>
        <color rgb="FF000000"/>
      </rPr>
      <t>Interested in getting to know what our program is all about? Join us for a virtual happy hour 
Thursday, August 13th at 5 PM MST to meet some of our faculty and residents and engage 
in a Q &amp; A session! Register her</t>
    </r>
    <r>
      <rPr>
        <rFont val="&quot;Helvetica Neue&quot;, Helvetica, Arial, sans-serif"/>
        <color rgb="FF000000"/>
      </rPr>
      <t xml:space="preserve">e: </t>
    </r>
    <r>
      <rPr>
        <rFont val="&quot;Helvetica Neue&quot;, Helvetica, Arial, sans-serif"/>
        <color rgb="FF1155CC"/>
        <u/>
      </rPr>
      <t>UArizona Zoom Registration</t>
    </r>
  </si>
  <si>
    <t>Anyone know the copy and pasted technique for CV and personal statements for ERAS?</t>
  </si>
  <si>
    <t>Anyone know where to find the link for the Jefferson zoom Q&amp;A for today?</t>
  </si>
  <si>
    <t xml:space="preserve">Is it okay to double dip in this way.. Got a publication so write in publication but also note the project in research experiences? </t>
  </si>
  <si>
    <t>Yes &lt; I think it depends. If there entire research experience is summarized by the single publication, then I think its silly to list it. But if a research experience involved working on a variety of different things in a specific research capacity (not just you at home crunching some stats or writing an intro), then i think splitting is appropriate. &lt;+1</t>
  </si>
  <si>
    <t xml:space="preserve">For ERAS, how far into the project should you be if writing it in "research experiences?" Like in data collection, submitted IRB, submitted for publication, etc. </t>
  </si>
  <si>
    <t>&lt;if you don't have many other research experiences i would include anything you can, if you have a ton i would just put projects that are close to completion &lt;&lt; great, thanks!</t>
  </si>
  <si>
    <r>
      <rPr>
        <rFont val="Arial"/>
        <color rgb="FF000000"/>
      </rPr>
      <t>OPDO chair encouraged using standardized LoR (</t>
    </r>
    <r>
      <rPr>
        <rFont val="Arial"/>
        <color rgb="FF000000"/>
      </rPr>
      <t>https://opdo-hns.org/page/InterviewDates</t>
    </r>
    <r>
      <rPr>
        <rFont val="Arial"/>
        <color rgb="FF000000"/>
      </rPr>
      <t>). Are there any programs that require the standardized LoR?</t>
    </r>
  </si>
  <si>
    <t>&lt;What are people's thoughts on this? Is it expected that we use the standardized letter?</t>
  </si>
  <si>
    <t>When people say "top 40" schools what do they mean? Is this based on US News and World Report Best Medical Schools:research rankings?</t>
  </si>
  <si>
    <t xml:space="preserve">its pretty vague....they mean its on one of the many lists.  Top 40 med schools by NIH funding, USNWW hospital rankings or med school ranking, doximity residency reputation or research rankings, or otomatch top 3 rank survey. </t>
  </si>
  <si>
    <t>Couples matching question: Whats the best approach for contacting programs where one applicant recieves an interview? Lets say person A gets an ENT interview and Person B has not heard back (other residency). Should A contact the ENT program hoping for cross-talk, or should A contact B's program, or should the person B contact their own program? Then in reverse, if B gets an interview would it be unreasonable for either to reach out the ENT program and express interest because of this?</t>
  </si>
  <si>
    <t>couples matched peds ENT, can say that one benefit to couples matching is the opportunity to unabashedly contact programs in these scenarios. If one of us was invited to an interview in a particular city but the other hadn't heard, then we would reach out to programs in the area just reiterating our interest. I was initially waitlisted at the program I matched into, but both my partner and I asked our respective programs to communicate and here we are.  
&lt; Couples matched ortho/ENT and anytime person A got an interview at a program in specialty A, person B would reach out to specialty B at that program and say something like "Just wanted to update you that my partner got an interview at this program, and let you know that we are very excited about the program and let you know that I am very interested." Short and sweet; a couple places it seemed to help and plenty of places didn't. I also had a mentor reach out to a program that my partner got an interview at that I reallllly wanted to interview at, and then I got an interview invite there.</t>
  </si>
  <si>
    <t>Thank you so much for the guidance! I don't expect it to work at the vast majority of programs, but its nice to know this is acceptable reaching out and all it takes is one program/city that likes us both in the end.</t>
  </si>
  <si>
    <t xml:space="preserve">Are there any programs that require 4 letters? Are there any letters that are DEFINITELY necessary? like 1 PD,  1 chair, 1 non-ENT etc.? &lt; No, not required, but I would generally try to get 1 from either my PD or Chair depending on which one will write the best letter. This may also vary depending on your program so YMMV. Feel out from past applicants and mentors what is typical. You don't want to offend your chair if he expects to write a letter for all applicants. When in doubt ask people who know you well and can write the strongest letter. Oto attendings are preferred, if well-known in the field, even better. I don't know of any programs that require 4 letters and the signalling from OPDO is to accept 3 given the state of things with Coronavirus. </t>
  </si>
  <si>
    <t>Can anyone confirm if this is accurate, we don't designate the PD slot for anything right even if one of our letters is from a PD? -&gt; ERAS UsersGuide states: "The optional Program Director selection should only be made for LoR entries that are written by LoR Authors who are a Program Director in a current or previous residency or fellowship where the applicant trained. This selection should only be used by Residents and Fellows. It does not apply to rising seniors"</t>
  </si>
  <si>
    <t>This would only be for current residents doing a gen surg (or other) internship but applying to ENT. So it does not apply to current US Seniors applying.  &lt; if you accidently checked this should you make a new LOR request??</t>
  </si>
  <si>
    <r>
      <rPr>
        <rFont val="Arial"/>
        <b/>
        <color rgb="FF000000"/>
      </rPr>
      <t xml:space="preserve">University at Buffalo Virtual Open House August 23 at 8 pm Eastern Daylight Time.
</t>
    </r>
    <r>
      <rPr>
        <rFont val="Arial"/>
        <b val="0"/>
        <color rgb="FF000000"/>
      </rPr>
      <t xml:space="preserve">Find out what makes UB unique. Talk to our residents and faculty. 
Sign up link: </t>
    </r>
    <r>
      <rPr>
        <rFont val="Roboto, RobotoDraft, Helvetica, Arial, sans-serif"/>
        <b/>
        <color rgb="FF000000"/>
      </rPr>
      <t xml:space="preserve">  </t>
    </r>
    <r>
      <rPr>
        <rFont val="Roboto, RobotoDraft, Helvetica, Arial, sans-serif"/>
        <b/>
        <color rgb="FF1155CC"/>
        <u/>
      </rPr>
      <t>https://docs.google.com/forms/d/e/1FAIpQLSde-00GIRjKo2cAGaYeOObl7uNE40VjKcD6Yu30_oE3vmdT2A/viewform?usp=sf_link</t>
    </r>
  </si>
  <si>
    <r>
      <rPr>
        <b/>
      </rPr>
      <t>University of Mississippi Medical Center – Virtual Sub-Internship Opportunity!</t>
    </r>
    <r>
      <rPr/>
      <t xml:space="preserve"> 
Applications are now being accepted for the UMMC Department of Otolaryngology – Head and Neck Surgery’s first virtual sub-internship. This will be a two week rotation beginning on August 10th. Six slots are available for this first session. Please apply by August 6th.
Students will participate in daily educational sessions with our residents and faculty from 7:00 AM to 8:00 AM (CT). Each student will also be matched with a current resident in our program for one-on-one on-call presentations to foster a mentor-mentee relationship.  To avoid conflicts with current clinical responsibilities these sessions will be individually scheduled with the students.  The rotation will conclude with an evening social Zoom hour with our residents. We hope you will join us and get to know our residents, faculty, and program. We can’t wait to get to know you! </t>
    </r>
    <r>
      <rPr>
        <color rgb="FF1155CC"/>
        <u/>
      </rPr>
      <t>https://www.umc.edu/som/Departments%20and%20Offices/SOM%20Departments/Otolaryngology/Medical%20Students/Virtual%20Sub%20Internship.html</t>
    </r>
  </si>
  <si>
    <t xml:space="preserve">does anyone have any tips for reaching out to another institution for research? I attend a school without a home ENT dept &lt; i would cast a wide net by emailing PC's or potential research mentors. Include your CV on the email. May also help to call the PC. The yield will likely be very low but all it takes is one </t>
  </si>
  <si>
    <t>I second the previous comment. I come from a school without a home ENT dept and I sent lots of emails to faculty (whose emails were listed on their site). And you just need one response. &lt; Same situation here. Sent a ton of emails and was invited to attend grand rounds at a nearby program. Met a couple of residents there and explained my situation and desire to be involved with their department and things grew from there. I know it's uncomfortable to do, but realize that most of the docs/residents want to help you!</t>
  </si>
  <si>
    <t>i saw the discussion about call schedules and had to chime in on two things that usually get overlooked.  
(1) how are weekend rounds/call handled 
(2) what are seniors responsible for on call
i have my own opinions on what is best for training vs lifestyle...but ill hold those for now.
---sam &lt;wait these are things the people should hear tho</t>
  </si>
  <si>
    <r>
      <rPr>
        <rFont val="Arial"/>
        <b/>
        <color rgb="FF0000FF"/>
        <sz val="11.0"/>
      </rPr>
      <t>UNIVERSITY OF KANSAS MEDICAL CENTER:</t>
    </r>
    <r>
      <rPr>
        <rFont val="Arial"/>
        <color rgb="FF000000"/>
        <sz val="11.0"/>
      </rPr>
      <t xml:space="preserve"> Our Chiefs are talking... Come get the scoop on the 24th ranked residency program.  Spots are limited... sign up now : </t>
    </r>
    <r>
      <rPr>
        <rFont val="Arial"/>
        <color rgb="FF1155CC"/>
        <sz val="11.0"/>
        <u/>
      </rPr>
      <t>https://bit.ly/ZoomAug14</t>
    </r>
  </si>
  <si>
    <t xml:space="preserve">Does anyone have access to the Doximity residency rankings? I think they just got released but I can't find them.. &lt;(1) MEEI/Harvard (2) Johns Hopkins (3) Michigan (4) Vandy (5) Iowa (6) Stanford (7) University of Washington (8) MUSC (9) Pitt (10) Ohio State (11) Penn (12) Mt. Sinai (13) WashU (14) UCSF (15) UNC (16) UCLA (17) Mayo Clinic (18) Cleveland Clinic (19) UT Southwestern (20) Cincinnati (21) Jefferson (22) Baylor (23) OHSU (24) Kansas (25) NYP </t>
  </si>
  <si>
    <t>someone keeps deleting these .. no idea why.. the previous post said : (1) MEEI/Harvard (2) Johns Hopkins (3) Michigan (4) Vandy (5) Iowa (6) Stanford (7) University of Washington (8) MUSC (9) Pitt (10) Ohio State &lt; please be aware that these ranking are extremely subjective. Our dept basically email blasts the whole hospital and every alum in order to get people to vote (which is how rankings are determined)... I know MUSC is a great program but I think most people would agree that its not a top 10 program... &lt; petition to all vote for Walla Walla Washington University ENT #1 next year (they don't actually have a program but I would love to dismantle rankings &lt;3) &lt; MUSC is a pretty great program-- you could probably argue that all these ranking systems are pretty bogus, whenever "reputation is involved". so take them all for what you will.. still all those programs have good reputations and im sure you get good training sooo &lt; Is there any better place for general rankings or tiers? Seems US news is just as BS. &lt; US News is the worst rankings when it comes to residency because it has nothing to do with residency itself. Additionally, if a program is affiliated with multiple different hospitals (county hospital, children's hospital, university hospital etc) then this wouldn't be reflected in US News rankings as they are just based on single hospitals.</t>
  </si>
  <si>
    <t>&lt;you should get good training at most programs in the top 60 on doximity so rankings don't matter that much. the only exception is if you want to stay in academics and have a robust research career you might be better off with going to a higher ranked research program &lt; or to help you get into fellowships!&lt; this is 100% true. If you look at some of the top fellowship match lists they will often take people from a fairly small number of programs year after year.</t>
  </si>
  <si>
    <t xml:space="preserve">Kinda suprised by that....I doubt they wouuld  turn it down if you sent it in too soon. &lt; Especially if it was only a poster presentation. Manuscript submission is optional for posters, but  Laryngoscope and LIO get first right of refusal. </t>
  </si>
  <si>
    <t>Can you submit a manuscript to the Laryngoscope before you hear back from Trio about the abstract for that project? &lt;Yes. When you submit the abstract for the Section meeting or COSM you certify that "at the time of online abstract submission that the material has not previously been submitted to The Laryngoscope or Laryngoscope Investigative Otolaryngology." So submit the abstract to Trio -&gt; write the full paper -&gt; submit the paper to Laryngoscope, in that order and you are good.</t>
  </si>
  <si>
    <t>Any idea of when we'll hear back from trio? &gt; extended deadline sounds like they may not have many submisions for Section meeting....so nothing official but it bodes well that anything reasonable submitted will get accepted.</t>
  </si>
  <si>
    <r>
      <rPr/>
      <t xml:space="preserve">"2021 Combined Sections Meeting (Orlando, FL) – no sooner than December 20, 2020, and no later than January 19, 2021."
</t>
    </r>
    <r>
      <rPr>
        <color rgb="FF1155CC"/>
        <u/>
      </rPr>
      <t>https://www.triological.org/abstract-submission/</t>
    </r>
  </si>
  <si>
    <r>
      <rPr>
        <rFont val="Arial"/>
        <b/>
        <color rgb="FF000000"/>
        <sz val="14.0"/>
      </rPr>
      <t>University of Chicago</t>
    </r>
    <r>
      <rPr>
        <rFont val="Arial"/>
        <color rgb="FF000000"/>
        <sz val="11.0"/>
      </rPr>
      <t xml:space="preserve"> will be having a virtual ʺmeet and greetʺ on August 8, 2020 starting at 10am CST and going until approximately 12:30pm.  Come join us to learn more about our program, meet some of our faculty as well as our residents.  Please RSVP on google doc and an email of the zoom invite will be sent to you! RSVP here: </t>
    </r>
    <r>
      <rPr>
        <rFont val="Arial"/>
        <color rgb="FF1155CC"/>
        <sz val="11.0"/>
        <u/>
      </rPr>
      <t>https://forms.gle/YHyi3hjNzwZ8MwYf7</t>
    </r>
  </si>
  <si>
    <r>
      <rPr>
        <rFont val="Arial"/>
        <b/>
        <color rgb="FF0000FF"/>
        <sz val="12.0"/>
      </rPr>
      <t>University of Michigan/Michigan Medicine:</t>
    </r>
    <r>
      <rPr>
        <rFont val="Arial"/>
        <color rgb="FF000000"/>
        <sz val="11.0"/>
      </rPr>
      <t xml:space="preserve"> Thanks for everyone who attended the Michigan Otolaryngology Virtual Subinternship event earlier this summer! If there are any topics you would like to revisit, or if you missed the program, the video link is available here: </t>
    </r>
    <r>
      <rPr>
        <rFont val="Arial"/>
        <color rgb="FF1155CC"/>
        <sz val="11.0"/>
      </rPr>
      <t xml:space="preserve">https://www.youtube.com/watch?v=58b1n-FFu1M&amp;t=5626s </t>
    </r>
    <r>
      <rPr>
        <rFont val="Arial"/>
        <color rgb="FF000000"/>
        <sz val="11.0"/>
      </rPr>
      <t xml:space="preserve">. See the comments section for time stamps of each individual section. As a reminder, you can access the FAQ document and the student guide (latter has presenter contact info AND specialty-specific resources that our residents use to study!) here: </t>
    </r>
    <r>
      <rPr>
        <rFont val="Arial"/>
        <color rgb="FF1155CC"/>
        <sz val="11.0"/>
        <u/>
      </rPr>
      <t>https://medicine.umich.edu/dept/otolaryngology/events/202006/michigan-otolaryngology-virtual-subinternship.</t>
    </r>
  </si>
  <si>
    <t>I think the important thing to note is that home call sounds like a luxury since you "get to be home" instead of having to take in-hospital call overnight. But reality is if you're getting multiple calls overnight, you may spend most of the night in the hospital anyway, and DONT get the next day off. Unlike night float, where you're working nights instead of days but otherwise have a normal schedule. Like someone said, some places will unofficially give you the next day off if you got slammed overnight. But many don't, and you can be effectively working 36h or more. So treat home call as the double-edges sword it is.</t>
  </si>
  <si>
    <t xml:space="preserve">Home call is a scam. Current resident. If deciding between 2 programs choose in house call any day of the week. You end up working all night and operating on 2 hours of sleep it's awful. </t>
  </si>
  <si>
    <t>Current resident at a program with night float and most everyone in our program loves it. Not operating on 2 hours of sleep the next day and we're done with primary call after our second year.</t>
  </si>
  <si>
    <t>Looking into different call schedules/structures and am looking for some input. Home program has juniors ~q5-6 (seniors on backup) in house with post-call days so that's all I have exposure to, but it seems pretty solid. Home call seems like it has the potential to be pretty brutal, but maybe I'm missing something? Anyone wanna weigh in on the pros and cons of home vs in house vs night float? Thanks!</t>
  </si>
  <si>
    <t>Home call can be brutal, but the argument is that since you stay the next day you get overall more operative experience. Personally, I dont think that this holds true for several programs with home call when you compare their operative numbers. Post call and night float are much less brutal, but the argument here is that you may operate less. Again, look at the operative numbers yourself but I don't think this has a lot of truth to it because some programs will encourage more operating regardless of the call structure (ex. expect you in clinic less, have more peripheral support like NPs); also some programs (like mine) will structure your post-call days for days that you'd be in clinic/not in the OR</t>
  </si>
  <si>
    <t>I'm at a program with q8 home call. 4-5 times a month isn't bad at all. I actually favor it way more to the amount of hours I was putting in as an intern--you have way more weekends free. I would bet that many programs have a culture like ours: if you get wasted on call and there's nothing you want to be there for the next day, we get you home. However, I have had times where I've gotten only a couple of hours of sleep over 36 hours but got to do a lot of operating during those hours because we were on trauam that night too. I needed an energy drink for the final 12 hours, but had a blast and got to do a ton during those cases. If my post-call day had been laryngology clinic (no offense) then I would have gone home. I think the FREQUENCY of call matters WAY more than what type of call that it is. I didn't end up at a night float program, but considered two very highly. I'm glad I didn't. I hated switching my circadian rhythm for long stretches during intern year, and am forever thankful that I won't have to do that again. I would way rather have a couple all nighters here and there than have to flip my circadian rhythm for weeks at a time here and there. Purely anectodal of course.  &lt;Is that q8 home call for all four and a half years? Most programs seem to decrease call frequency or move to backup call during PGY4&amp;5.</t>
  </si>
  <si>
    <r>
      <rPr/>
      <t xml:space="preserve">Hi everyone, Someone in the Q&amp;A asked if there was a centralized place with virtual open houses/meet and greets. I thought I'd share a running Google calendar with all of the virtual events I have seen advertised: https://calendar.google.com/calendar/embed?src=c_ct8bebkngkm1bsm8u5t5ofhlr4%40group.calendar.google.com&amp;ctz=America%2FNew_York the zoom or google form links are in the description of each event You can sync it to with your Google calendar and it will update as I enter more events. You can also sync with other platforms like Outlook using the link or by exporting it, however, this will not necessarily update automatically (here is a webpage with instructions on exporting: https://support.google.com/calendar/?hl=en#topic=3417927). You can always access the updated version using the link. I gathered events from here and Twitter. If I missed anything, please let me know! - Shadi &lt; Calendar now on HeadMirror: </t>
    </r>
    <r>
      <rPr>
        <color rgb="FF1155CC"/>
        <u/>
      </rPr>
      <t>https://www.headmirror.com/match-2021</t>
    </r>
    <r>
      <rPr/>
      <t xml:space="preserve"> </t>
    </r>
  </si>
  <si>
    <r>
      <rPr/>
      <t xml:space="preserve">Join the </t>
    </r>
    <r>
      <rPr>
        <b/>
        <color rgb="FF990000"/>
      </rPr>
      <t>Loyola Otolaryngology residents and PD</t>
    </r>
    <r>
      <rPr/>
      <t xml:space="preserve"> on August 11th at 5:30pm CST to learn about our program and ask any questions! Join the zoom meeting using the link below and feel free to come and go as you need </t>
    </r>
    <r>
      <rPr>
        <color rgb="FF1155CC"/>
        <u/>
      </rPr>
      <t>https://zoom.us/j/98559440821?pwd=M1J6cnZMVUJiRW56QXpaSGZISFR1QT09</t>
    </r>
  </si>
  <si>
    <r>
      <rPr>
        <rFont val="Arial"/>
        <b/>
        <color rgb="FF4A86E8"/>
        <u/>
      </rPr>
      <t xml:space="preserve">TUFTS Otolaryngology Virtual Sub-I: </t>
    </r>
    <r>
      <rPr>
        <rFont val="Arial"/>
        <color rgb="FF000000"/>
      </rPr>
      <t xml:space="preserve">Come hang out with us today and get a taste of what Tufts ENT and Boston are all about! Today, Sunday Aug 2 at 12pm EST:  https://wellforce.zoom.us/meeting/register/tJAlce-grjMpG9bSLr9aMg94bUhLJB2YWVx_ </t>
    </r>
  </si>
  <si>
    <t>Make sure to follow us on Instagram: @TuftsOtoHns (we have great IG content!)</t>
  </si>
  <si>
    <t>what is the token thing? missed AAO HNS meeting</t>
  </si>
  <si>
    <t>&lt; PD's are considering implementing a token system that allows you to signal special interest to specific programs (in the absence of away rotations, etc.). The idea is that you would get 5 tokens to send to 5 programs. It's like sending a "super like" to 5 programs basically. &lt; Nice, now I can get left swiped professionally as well&lt; keep your head up old sport. i know lots of people who would love to swipe right on a future surgeon such as you</t>
  </si>
  <si>
    <t>Anyone on the AAO call remember what they said about med student involvment in zoom webinars helping or not?? I zoned out &lt; Just for your info; won't help and no one is keeping track of who attends</t>
  </si>
  <si>
    <t>Just found out that I got invited for AOA. Does it help me out significantly? (I'm trying to look for assurance) &lt; is this a joke lol</t>
  </si>
  <si>
    <t>Can't hurt, maybe helps a little</t>
  </si>
  <si>
    <t xml:space="preserve">if they implement the token system, are yall gonna use your home program as one of the 5? </t>
  </si>
  <si>
    <t xml:space="preserve">&lt;i feel like its obligatory to but i dont want to &lt; In the system proposed for derm applicants, home programs were excluded (but they also only suggested two tokens) &lt; I wasn't planning on it. I mean, isn't your home program going to interview you regardless? I feel like you can give them an in-person answer for whether you want to stay or not during your interview. &gt; Ive heard that home programs are going to be excluded with the current 5 token setup </t>
  </si>
  <si>
    <t>Like anything else or any other specialty, you need to be realistic about where you apply as well as the chance for not matching. Year in and year out derm is super competitive, but you don't necessarily see a change in mentality on medical students applying. Similarly, ent is challenging to match, no doubt about it. However, similar to any other competitive specialty, medical students shouldn't be dissuaded from applying based on the competitiveness. Apply appropriately and with reasonable back up options like applicants do in other fields. I think the ones who are most screwed are those without supportive mentors in the field who unfortunately give students sometimes poor advice on their chances or their application strategy. Obviously just my opinion, but i think if You want to do ENT you should apply, just ensure to not put your eggs all in one basket &lt; it looks like about 1/2 of the people who didn't match had dual applied and half didn't. feel like it's a combo of weaker applicants having the foresight to dual apply and half not setting realistic expectations</t>
  </si>
  <si>
    <t>Y'all- 2 years ago there were 14 unfilled spots. It's in flux. Don't let people on here equating the match to an apocalypse dissuade you. -staff</t>
  </si>
  <si>
    <t>Anyone else really dismayed by the preference for "top 40 schools". Looking at the data applicants from top 40 schools had 85% match rate, applicants from non top 40 schools had 70% match rate. Assuming (and I believe this has been shown) that they are of similar quality in terms of step scores etc. This is a truly disappointing trend. As a current resident who came from a small tier school I'm saddened by this. Also given the way things are trending (pass/fail step 1 in the future) I'm worried that this will get even worse. Plus this year without aways I think will negatively impact this too. As a poor kid who chose a cheaper state school near home to avoid crazy debt this is really upsetting. PDs please do better. &lt;As someone that chose a poorer state school because they gave me a full-ride, I second this. &lt; I think there's a few factors at play. You assume step scores and objective factors are controlled for, but reality is students at top 40 schools probably on average do better on testing since that's what got them there in the first place. The other factor is that coming from a top school, you probably have LORs from members of a great ENT department that students from lesser ranked schools or schools without home programs don't have. LORs carry a lot of weight. And finally there is bias- programs see a school that gives them good residents, they'll continue to interview their students. All of which isn't to say you need to be top40 school to do well, as many residents can attest. But it means there are real reasons for this Top40 bias beyond "we want to brag our residents come from Harvard since it sounds cool."</t>
  </si>
  <si>
    <t>&lt; strongly disagree that doing better on scores are "what got them there in thr first place". Plenty of people in state schools are there for financial reasons (went to less prestigious undergrad - &gt; less prestigious med school). And now apparently we are Going to continue to allow that to inform who gets into ent residency. You shouldn't have to spend insane money to go to a fancy med school to get into ent. And ent applicants tend to be top of their class (look at the avg step scores), if anything those applying from lower tier schools in ENT may have better steps knowing how competitive it is. &lt; No one is saying insanely smart people only go to top 40 schools. Obviously wew all go wherever we go for various reasons. But while very bright people may choose to go to an "inferior" med school, the reverse isn't true- lower-performing candidates are not getting into top-40 schools, usually because of their stats. Again, my point is abolutely not that people at top-40 schools are "better" or more deserving than anyone else. Just that by the numbers, on-average they are likelier to score higher on standardized tests which gets them where they want to go.</t>
  </si>
  <si>
    <t>Charting outcomes is out. Holy shit ENT is a slaughter &gt; How so? &lt; just compare the 2018 and 2020 one. For 2020, 25% of applicants went unmatched, differences in terms of stats for matched and unmatched are quite small. Only big difference is AOA and top 40 NIH school attendance. &lt; lol 13.7 average abstracts/pubs for matched applicants. I hope PDs realize how absolutely stupid this is. &lt; 9.5 for unmatched lol &lt;&lt; that 13.5 number blows my mind. Do you know if this is adding up all of the "publications" section? &lt; yeah it includes posters, presentations, and manuscripts &lt; I hear the data on this point has heavy positive skew because of people who take a research year tend to have many more research experiences, and are included in this average. &lt; possibly, but most applicants still have bunch, check that SD</t>
  </si>
  <si>
    <r>
      <rPr>
        <color rgb="FF000000"/>
      </rPr>
      <t xml:space="preserve">&lt;straightup blood bath &lt; can somebody link this? Not sure what you're talking about &lt; </t>
    </r>
    <r>
      <rPr>
        <color rgb="FF000000"/>
        <u/>
      </rPr>
      <t>https://www.nrmp.org/main-residency-match-data/</t>
    </r>
    <r>
      <rPr>
        <color rgb="FF000000"/>
      </rPr>
      <t xml:space="preserve"> charting outcomes below &lt; I thought we kinda already knew these bad match rates? &lt; These are probably the worst match rates in ENT hx though.  &lt; I agree but I just meant we already knew 310/421 was the match rate for US seniors based off the match data that came out months ago &lt; But now we know what kinda slaughter it was, that is lots of very qualified people went unmatched &lt; honestly this makes me wanna say eff it and apply to something else that will just take me instead of asking for a dog and pony show then giving me a 75% shot at having a job next year&lt; ohh gotcha, yeahh that's scary :(( </t>
    </r>
  </si>
  <si>
    <t xml:space="preserve">if you want to be a surgeon, ENT is by far the coolest field and that's why its so competetive. you are literally an orthopod, plastic surgeon, vascular surgeon, and pediatric surgeon all in one. and you can get there in 5 year +/- 1 for fellowship. it is the pinnacle of surgery in my opinion and will be always highly sought after. &lt; As a reapplicant I totally agree, but people need to consider the fairly high risk of not matching which is not innocuous. 4 years of hard work for basically a scarlet letter on your application which is pretty dumb. Very easy to think it will not happen to you as people who apply ENT are generally above their peers in terms of med school preformance. </t>
  </si>
  <si>
    <r>
      <rPr>
        <rFont val="Arial"/>
        <b/>
        <color rgb="FF000000"/>
      </rPr>
      <t xml:space="preserve">UT Southwestern Otolaryngology </t>
    </r>
    <r>
      <rPr>
        <rFont val="Arial"/>
        <color rgb="FF000000"/>
      </rPr>
      <t xml:space="preserve"> - Follow us on Instagram: </t>
    </r>
    <r>
      <rPr>
        <rFont val="Arial"/>
        <color rgb="FF1155CC"/>
        <u/>
      </rPr>
      <t>https://www.instagram.com/utswent/?hl=en</t>
    </r>
    <r>
      <rPr>
        <rFont val="Arial"/>
        <color rgb="FF000000"/>
      </rPr>
      <t xml:space="preserve"> and Twitter : </t>
    </r>
    <r>
      <rPr>
        <rFont val="Arial"/>
        <color rgb="FF1155CC"/>
        <u/>
      </rPr>
      <t>https://twitter.com/utswent</t>
    </r>
  </si>
  <si>
    <t>&lt; +5</t>
  </si>
  <si>
    <r>
      <rPr>
        <rFont val="Arial"/>
        <color rgb="FF000000"/>
      </rPr>
      <t xml:space="preserve">Penn State will be holding two Virtual Town Hall events for medical students and prospective applicants to our residency program.  Join us to learn more about the program and our team.  Meet the Program Director, faculty and residents.  Each event will include a overview presentation, followed by a Q&amp;A session, and then breakouts with our resident team.  August 26, 2020 and September 17, 2020 8:00-9:30 pm EST.  Please register via </t>
    </r>
    <r>
      <rPr>
        <rFont val="Arial"/>
        <color rgb="FF1155CC"/>
        <u/>
      </rPr>
      <t>https://forms.gle/8gFLBtFqBEh9ZMVF9</t>
    </r>
    <r>
      <rPr>
        <rFont val="Arial"/>
        <color rgb="FF000000"/>
      </rPr>
      <t xml:space="preserve"> .  We look forward to meeting with you.  </t>
    </r>
    <r>
      <rPr>
        <rFont val="Arial"/>
        <color rgb="FF1155CC"/>
        <u/>
      </rPr>
      <t>https://residency.med.psu.edu/programs/otolaryngology-residency/</t>
    </r>
  </si>
  <si>
    <t>&lt;The link to RSVP doesnt work&lt; +1 &lt; Just fixed it.</t>
  </si>
  <si>
    <r>
      <rPr>
        <rFont val="Arial"/>
        <b/>
        <color rgb="FF000000"/>
      </rPr>
      <t>University of Missouri - Columbia</t>
    </r>
    <r>
      <rPr>
        <rFont val="Arial"/>
        <color rgb="FF000000"/>
      </rPr>
      <t xml:space="preserve"> will be hosting two virtual open houses on August 17, 2020 and September 9, 2020 starting at 7 PM (CST) You are invited to join us to learn more about our program and meet our program directors, program coordinator and some of our current residents. Please RSVP here </t>
    </r>
    <r>
      <rPr>
        <rFont val="Arial"/>
        <color rgb="FF1155CC"/>
        <u/>
      </rPr>
      <t>https://forms.gle/o9nnDkJvdbKJ6K7B9</t>
    </r>
    <r>
      <rPr>
        <rFont val="Arial"/>
        <color rgb="FF000000"/>
      </rPr>
      <t xml:space="preserve"> Watch your email for a zoom invite!  </t>
    </r>
    <r>
      <rPr>
        <rFont val="Arial"/>
        <color rgb="FF1155CC"/>
        <u/>
      </rPr>
      <t>ent.missouri.edu</t>
    </r>
  </si>
  <si>
    <r>
      <rPr>
        <rFont val="Calibri"/>
        <color rgb="FF000000"/>
      </rPr>
      <t xml:space="preserve">&lt; Google form currently has some permission restrictions&gt; </t>
    </r>
    <r>
      <rPr>
        <rFont val="Calibri"/>
        <b/>
        <color rgb="FF000000"/>
      </rPr>
      <t>Updated link, should work now!</t>
    </r>
  </si>
  <si>
    <t>Hint for those scheduling rotations in Nov, Dec and Jan.  Even though interviews will online this year, don't rotations withheavy clinical responsibilities (ICU, Sub-I's etc) during these months.  You want to be able to have the entire day free on interview days.  Don't expect your rotations to accomodate you.  You know you will need the time off so pick appropriate rotations during interview season.</t>
  </si>
  <si>
    <t xml:space="preserve">&lt; I did that with this in mind and pushed my tougher rotations to feb/march, i hope interviews dont get pushed, yesterday they mentioned interviews may extended into feb </t>
  </si>
  <si>
    <t>did anyone else feel like med school was a full time job and not have time to start new organizations? this is scaring the crap out of me</t>
  </si>
  <si>
    <t>You're not alone.  It will be okay. &lt;&lt; what does start new organizations mean??</t>
  </si>
  <si>
    <t xml:space="preserve">Which programs still require a paragraph?? </t>
  </si>
  <si>
    <t>The proposal was confirmed in the Q&amp;A to be five tokens, but it has not been officially vetted yet. So is not a sure thing. &lt; 5 unranked tokens to express interest in gettingg an interview; should not have an impact after the interview stage. i think it will overall help people more than it will hurt. especialyl for people without connections/a home program that can make a call for them, this gives everyone the ability to strongly signal their interest.</t>
  </si>
  <si>
    <t>&lt; i wish they involve us student stakeholders in these important decisions &lt; students arent likely to get an official vote but I applaud the OPDO and AAOHNS for being much more open about the deliberations about the signaling idea.</t>
  </si>
  <si>
    <t>450 ppl on the AAO-HNS meeting, if we assume at most 100% of prospective applicants attended and at minimum 50% then there will be between 450 to 675 applicants this year</t>
  </si>
  <si>
    <t xml:space="preserve">I heard them say 450 registered 250 attended; there are preclinical students on the webinar too. &lt; There are probably 3rd years listening in as well. &lt; in addition to other PDs not on the panel and some med school admins. the upper value of 675 applicants this cycle based on the number registered is a bit generous... </t>
  </si>
  <si>
    <t xml:space="preserve">14. Research: “we realize that all opportunities are not the same at your institution. Showing that you've maximized your learning opportunities is more important”. Don’t leave cancelled stuff off (IF ACCEPTED, put: “planned for Project Title presentation at COSM”)
15. Do you recommend sending emails to PDs of programs you’re interested in? Don’t spend a ton of time emailing everyone. If you have just a few programs you’re particularly interested in/aligned with then sure. Someone else: hold off for just a little bit bc timeline is pushed back and might be influenced by signaling if it’s implemented. The decisions for interviews won’t be happening until late October at the earliest. 16. Couples match: I recommend that you make contact pretty early after the applications are released.  That way, they will both be able to realistically assess your candidacy. I recommend targetting your top programs.  Please don't inundate everyone's email boxes.  Choose the programs in cities that have both programs and where you have a speficic interest which you can express. 17. When should our faculty reach out for us? Not before ERAS, Maybe before interviews. But wait, signaling might replace that.18. How will interview number of slots change this year? One PD said yes maybe adding a day of interviews for their program. Another PD said nope/doesn’t want people to add more interview slots. </t>
  </si>
  <si>
    <t>PDs: Please remind faculty that things are different this year and students have to briefly leave clinical responsibilities to do interviews (in contrast to interview trips when it was obvious someone was out). 19. Will there be timed interview release schedules (like Urology and Plastic)? OPDO will send a rec for interview window but not enforced (https://opdo-hns.org/page/InterviewDates). Will be pushed into November and go as late as possibly February. Will there be a new system to make signing up for a date less of an anxiety-provoking hustle? No. Maybe next year. Dr. Pletcher: don’t hesitate to cancel an interview you don’t want to do. Will help with congestion and won’t offend people.
20. Residency spots will be based on tiktok fame this year (just kidding! just wanted a round number to end on and have some fun. We’re going to be ok, everyone! The overall gist was definitely that the PDs are on our team/want us to do well)</t>
  </si>
  <si>
    <t xml:space="preserve">&lt; Thank you for posting these notes!!! </t>
  </si>
  <si>
    <t>Can someone please post a synopsis of the event tonight? I didn't want to take a spot because I wasn't sure I could join, but now that I know I can there are no spots!</t>
  </si>
  <si>
    <t>"here are my notes so far (plz don't delete, people. be nice. this isn't the magic key to getting in; also feel free to edit if i got something wrong or missed it): 1. Expecting more applications per applicant but not necessarily more applicants overall 2. Program-specific paragraphs: not required unless program specifically states they do. If you write one, make sure you put the right school’s name and it’s personal. 3. 5 tokens: each applicant woud have five signals to send at the same time they submit applicantions. Programs would only receive information that they have been signaled by an applicant, they signals would not be ranked and programs would not be aware of other programs signaled by applicants. Programs would use this information at their discretion when determining which applicants to offer interviews. This process is still under discussion and may or may not be implemented this year. 4. IMGs: welcome to open houses 5. PDs are expecting more non-ENT letters</t>
  </si>
  <si>
    <t>6. No application cap this year. 7. When you have interviews, do everything you can to have good internet. Be conscious of timezones. 8. Don’t be careless about categorizing your stuff (i.e. make sure you don’t list something as volunteer if you were being paid for it) 9. Thank you notes after interviews: I think it depends on the program, most will tell you if they don’t want tyn 10. Discovering ENT late: won’t be held against you. Just want to see that you excel in academic environment and have passions. 11. PDs expect more careful combing of applications - Q: Will there be particular sections that are under more scrutiny? *hand wavy answer about holistic review* 12. Not doing away subinteriships actually levels the playing field in some ways 13. How will Step 2 CK scores play? if you’re confident it’ll go up from your step 1 then take it but if not, no worries. acknowledgement that weight varies by program</t>
  </si>
  <si>
    <t>You'd have to ask someone at a program you applied to previously to find your application and read the letters. There's also the whole release issue.</t>
  </si>
  <si>
    <t xml:space="preserve">For reapplicants who did aways last year, are you going to use any of the old letters from last cycle/are you allowed to use the same letters from last cycle? </t>
  </si>
  <si>
    <t>Not a reapplicant but you might want to ask someone to read the LORs&gt; No I mean in terms of the guidelines that came out that say applicants this year that applicants shold not be using away letters unless they dont have a home program, which i assume is mainly so that people this year dont use rec letters from aways this year, but doesnt really address reapplicants</t>
  </si>
  <si>
    <t>&lt; how do we get someone to read our LORs to make sure they're strong. this would be helpful for all of us</t>
  </si>
  <si>
    <r>
      <rPr>
        <b/>
      </rPr>
      <t>University of Chicago</t>
    </r>
    <r>
      <rPr/>
      <t xml:space="preserve"> will be having a virtual "meet and greet" on August 8, 2020 starting at 10am CST and going until approximately 12:30pm.  Come join us to learn more about our program, meet some of our faculty as well as our residents.  Please RSVP on google doc and an email of the zoom invite will be sent to you! RSVP here: </t>
    </r>
    <r>
      <rPr>
        <color rgb="FF1155CC"/>
        <u/>
      </rPr>
      <t>https://forms.gle/YHyi3hjNzwZ8MwYf7</t>
    </r>
  </si>
  <si>
    <t>Where on the Google doc do we RSVP? &gt; Added link!</t>
  </si>
  <si>
    <t>Is this CST time? yes</t>
  </si>
  <si>
    <r>
      <rPr/>
      <t xml:space="preserve">Vandy's virtual sub I info </t>
    </r>
    <r>
      <rPr>
        <color rgb="FF1155CC"/>
        <u/>
      </rPr>
      <t>https://twitter.com/vanderbiltent/status/1288248033856098304?s=21</t>
    </r>
  </si>
  <si>
    <t>Note that this is not a sub-i, but is a supplemental opportunity to get to know the program. You do not need to attend all of the sessions if you are unable to, but obviously engagement is encouraged. It is not required for an interview, and does not guarantee one.</t>
  </si>
  <si>
    <t>I think this was asked already, but... If the same application was submitted September 1st vs October 1st would the earlier app have a better shot at an interview?</t>
  </si>
  <si>
    <t>My understanding was it would not mattwr&lt; they're all stamped October 21st so no.&lt;and programs can't even start reviewing the applications until October 21...so as long as its complete (including LORs) by then, its all the same.</t>
  </si>
  <si>
    <t>What would be an appropriate date to ask letter writers to have letters submitted by? / If I want to submit Sep 1st should letters be in by then? &lt; ASAP. People are slow and the last thing you want is to not have your app processed by a program despite you submitting on time just because your LOR writer took their sweet time getting your letter done</t>
  </si>
  <si>
    <t>Anyone have a copy of the ENT lightyear deck that was based on ENT secrets? The link on the original reddit page doesn't seem to work anymore. Thanks! &lt; Just uploaded to Google Drive, the original website I uploaded to has been finnicky lately with its servers going down randomly. &lt; thanks!</t>
  </si>
  <si>
    <t>https://drive.google.com/file/d/1H19YMSwLT7J9qlH4_DwKsk3hWuR8SDYM/view?usp=sharing</t>
  </si>
  <si>
    <t>So for those of us reapplying, are we allowed to use our away rotation letters from last year?</t>
  </si>
  <si>
    <t>we should be able to....</t>
  </si>
  <si>
    <t>AAO-HNS is hosting a panel of PD;s answering questions submitted on here over the past couple months. Only ~120 seat available, so register soon.   https://www.eventbrite.com/e/medical-student-forum-tickets-106223174374  ---sam</t>
  </si>
  <si>
    <t>Follow us on instagram for more information about our program/residents/etc  @kp_otolaryngology_residency</t>
  </si>
  <si>
    <r>
      <rPr>
        <b/>
      </rPr>
      <t xml:space="preserve">Duke University's </t>
    </r>
    <r>
      <rPr/>
      <t xml:space="preserve">Virtual town hall is tonight @ 6:00pm - </t>
    </r>
    <r>
      <rPr>
        <color rgb="FF1155CC"/>
        <u/>
      </rPr>
      <t>https://twitter.com/Duke_Oto/status/1288148324738953216</t>
    </r>
    <r>
      <rPr/>
      <t xml:space="preserve"> </t>
    </r>
    <r>
      <rPr>
        <color rgb="FF1155CC"/>
        <u/>
      </rPr>
      <t>https://duke.zoom.us/j/91943451433</t>
    </r>
    <r>
      <rPr/>
      <t xml:space="preserve"> Hope to see you there!</t>
    </r>
  </si>
  <si>
    <r>
      <rPr>
        <b/>
      </rPr>
      <t>University of Utah Otolaryngology - Head &amp; Neck Surgery is hosting a Virtual Open House on Friday, August 7th and Monday, August 24th, 6:00pm MDT/8:00 EDT).</t>
    </r>
    <r>
      <rPr/>
      <t xml:space="preserve"> Hear from our Program Director, Dr. Grimmer. Learn more about our program directly from our residents during a private session (no faculty). </t>
    </r>
    <r>
      <rPr>
        <color rgb="FF1155CC"/>
        <u/>
      </rPr>
      <t>https://utah.zoom.us/j/94767105321</t>
    </r>
    <r>
      <rPr/>
      <t xml:space="preserve">   Follow Utah ENT on Facebook and Instagram for more details. </t>
    </r>
  </si>
  <si>
    <r>
      <rPr>
        <b/>
        <color rgb="FF990000"/>
      </rPr>
      <t>Stanford University Department of Otolaryngology – Head &amp; Neck Surgery will be hosting a Virtual Departmental Open House on Saturday, August 29, 2020, 1:00 – 3:30 pm PDT (4:00 – 6:30 pm EDT) on Zoom.</t>
    </r>
    <r>
      <rPr/>
      <t xml:space="preserve"> You will be introduced to the department chair, program director, and representatives from all of our divisions, as well as several of our current residents and alumni. The session will conclude with a Panel Q &amp; A at 2:45 pm and Breakout Rooms hosted by our residents at 3:00 pm. You are welcome to come for any part or all of the open house. </t>
    </r>
    <r>
      <rPr>
        <b/>
      </rPr>
      <t>Register in advance</t>
    </r>
    <r>
      <rPr/>
      <t xml:space="preserve"> here: </t>
    </r>
    <r>
      <rPr>
        <color rgb="FF1155CC"/>
        <u/>
      </rPr>
      <t>https://stanford.zoom.us/meeting/register/tJUud-muqz0qGdPmzAnvQDQF8RtEp0F-vdfN</t>
    </r>
  </si>
  <si>
    <r>
      <rPr>
        <rFont val="Arial"/>
        <color rgb="FF000000"/>
      </rPr>
      <t xml:space="preserve">In addition, we welcome you to attend, virtually, the clerkship talks that we host for our rotating medical students, which are about an hour long and include a Q&amp;A portion for all participants (Schedule: </t>
    </r>
    <r>
      <rPr>
        <rFont val="Arial"/>
        <color rgb="FF000000"/>
        <u/>
      </rPr>
      <t>https://med.stanford.edu/ohns/education/undergraduate-courses.html).</t>
    </r>
    <r>
      <rPr>
        <rFont val="Arial"/>
        <color rgb="FF000000"/>
      </rPr>
      <t xml:space="preserve"> You may also join our weekly Resident Education sessions that take place on Monday mornings at 8:00 am PDT (11:00 am EDT) via Zoom (Education Schedule: </t>
    </r>
    <r>
      <rPr>
        <rFont val="Arial"/>
        <color rgb="FF000000"/>
      </rPr>
      <t>https://med.stanford.edu/ohns/education/calendar.html).</t>
    </r>
    <r>
      <rPr>
        <rFont val="Arial"/>
        <color rgb="FF000000"/>
      </rPr>
      <t xml:space="preserve"> To participate in these sessions, you must be a student of a US medical school with an active .edu email account. To register, please contact Xiaoyu Feng at xyfeng@stanford.edu.</t>
    </r>
  </si>
  <si>
    <r>
      <rPr/>
      <t>random but whats the virtual event AAO HNS is holding on the 30th? Been out of the loop..&lt;</t>
    </r>
    <r>
      <rPr>
        <color rgb="FF1155CC"/>
        <u/>
      </rPr>
      <t>https://www.eventbrite.com/e/medical-student-forum-tickets-106223174374</t>
    </r>
  </si>
  <si>
    <t>Is it full? &lt; I believe they're going to discuss the changes to this upcoming application cycle. Per Sam's comment below, they may be introducing a token system.</t>
  </si>
  <si>
    <t>Anybody have recommendations for anatomy anki decks or ways to cover relevant anatomy other than just looking at Netters?</t>
  </si>
  <si>
    <t>Meyer Atlas</t>
  </si>
  <si>
    <t xml:space="preserve">What are people with glasses doing with wearing N95s in surgery? I'm fogging all day lol &lt; Bruh we arent even allowed to use up N95s in any clinical setting to preserve them for healthcare workers that actually need them lo &lt; Tape that nasal bridge yo &lt; if you are fogging, there is a good chance you need to be fit for a different size N95.  I use tape all the time for my surgical mask to keep from fogigng the microscope or loupes.  But I had to make sure I get regular size 3M's with the foam strip and really mold the bridge.  Then mouthbreathe with my mouth partly open. P100 painting masks work have more universal fit if you can find them. </t>
  </si>
  <si>
    <t>haha same. i've just been going natural because it's been better than the fog &lt; yeah but if i did that then the surgeon would point to something in the neck and ask me what it was and I would name a nasal structure because i couldn't tell the difference lol&lt; I don't know the anatomy regardless lol &lt; I just tape the bridge of my nose. It isn't perfect, but good enough to prevent me from looking like I'm sitting in a personal sauna</t>
  </si>
  <si>
    <t xml:space="preserve">With all of these virtual rotations/info sessions, will applicants be looked upon poorly for not attending? Particularly if coming from a program with multiple home ENT subinternships - I'm finding it hard to get away from rotation duties long enough to tune into sessions. </t>
  </si>
  <si>
    <t>i wouldn't worry about it. at the end of the day if a program wants you they want you. they will likely care more about LOR, med school tier, rotation grades, research, and board scores than virtual gunning &lt;agreed. i think it's much more about the program trying to sell themselves rather than trying to judge you</t>
  </si>
  <si>
    <t>PGY-5 here - we aren't keeping tabs on who is joining our sessions. Most programs are trying to sell themselves to you! +1</t>
  </si>
  <si>
    <r>
      <rPr/>
      <t xml:space="preserve">FYI just saw Vanderbilt is having a virtual experience that can allow you to get to know their residents and learn about their program over a four week period </t>
    </r>
    <r>
      <rPr>
        <color rgb="FF1155CC"/>
        <u/>
      </rPr>
      <t>https://twitter.com/VanderbiltENT/status/1286742458370408449/photo/1</t>
    </r>
    <r>
      <rPr/>
      <t xml:space="preserve"> </t>
    </r>
  </si>
  <si>
    <r>
      <rPr>
        <b/>
        <color rgb="FF000000"/>
      </rPr>
      <t>Application info for Vanderbilt virtual experience:</t>
    </r>
    <r>
      <rPr>
        <color rgb="FF000000"/>
      </rPr>
      <t xml:space="preserve"> </t>
    </r>
    <r>
      <rPr>
        <color rgb="FF000000"/>
        <u/>
      </rPr>
      <t>https://www.instagram.com/p/CDMW9eWjEkI/</t>
    </r>
    <r>
      <rPr>
        <color rgb="FF000000"/>
      </rPr>
      <t xml:space="preserve"> </t>
    </r>
  </si>
  <si>
    <t>For AAO-HNSF 2020 (academy meeting) - have they posted any sort of deadline for uploading oral presentations? &lt; same question!</t>
  </si>
  <si>
    <r>
      <rPr/>
      <t xml:space="preserve">Hi everyone, We are conducting a quality improvement survey to optimize virtual otolaryngology residency program information sessions. The survey is completely anonymous and should take less than 5 minutes to complete. This is a great opportunity to let programs know what you hope to gain from these sessions. Please direct any questions to the study PI Dr. Sonya Malekzadeh (MALEKZAS@gunet.georgetown.edu) or lead researcher Jordan Grauer (jgrauer2016@health.fau.edu)  </t>
    </r>
    <r>
      <rPr>
        <color rgb="FF1155CC"/>
        <u/>
      </rPr>
      <t>https://forms.gle/MkrPgpg4cSv1bYoi8</t>
    </r>
    <r>
      <rPr/>
      <t xml:space="preserve">  &lt; is this research, IRB? &lt; No this is for a quality improvement initiative </t>
    </r>
  </si>
  <si>
    <t xml:space="preserve">&lt; Survey is fast and looks useful! &lt; This is a great idea! </t>
  </si>
  <si>
    <r>
      <rPr/>
      <t xml:space="preserve">Thank you to everyone who made it out last night to the UTMB Applicant Zoom Meeting! We all sincerely enjoyed introducing ourselves to everyone and hope you all came out of it with a good sense of the culture we have down here in Galveston. We are excited to share some fantastic news: our first ever </t>
    </r>
    <r>
      <rPr>
        <b/>
      </rPr>
      <t>Virtual Away Rotation</t>
    </r>
    <r>
      <rPr/>
      <t xml:space="preserve"> is officially live and available on VSAS! This will be a fully online course aimed at cultivating senior medical students and teaching key knowledge for their transition to an otolaryngology residency. Additionally, students will learn training techniques and exercises aimed at optimizing wellness, generating resiliency, and developing an unbeatable mind. The content of the course includes online lectures by UTMB faculty and residents, Zoom meetings, review materials, and wellness exercises. The only requirements are the ability to track your daily steps and sleep, both of which can be done on a smartphone. For more information on this course, refer to the VSAS page "OTOU 4008 - Unbeatable Otolaryngology-Virtual" or visit the following link: </t>
    </r>
    <r>
      <rPr>
        <color rgb="FF1155CC"/>
      </rPr>
      <t>https://apps.aamc.org/vsas/public.html#/p-elective-details/?returnUrl=find-electives&amp;electiveId=180352</t>
    </r>
    <r>
      <rPr>
        <color rgb="FF0000FF"/>
        <u/>
      </rPr>
      <t xml:space="preserve">  </t>
    </r>
    <r>
      <rPr/>
      <t>In addition, for those applicants who do not have a home otolaryngology program, UTMB is offering a traditional Acting Internship for external students. For more information, find "OTOU-4002 - Acting Internship in Otolaryngology" or visit this link</t>
    </r>
    <r>
      <rPr>
        <color rgb="FF000000"/>
      </rPr>
      <t>:</t>
    </r>
    <r>
      <rPr/>
      <t xml:space="preserve"> </t>
    </r>
    <r>
      <rPr>
        <color rgb="FF1155CC"/>
        <u/>
      </rPr>
      <t>https://apps.aamc.org/vsas/public.html#/p-elective-details/?returnUrl=find-electives&amp;electiveId=179314.</t>
    </r>
    <r>
      <rPr/>
      <t xml:space="preserve"> --&gt;&gt;&gt; </t>
    </r>
    <r>
      <rPr>
        <color rgb="FFFF0000"/>
      </rPr>
      <t xml:space="preserve">Hey everyone, one of the UTMB residents here, would </t>
    </r>
    <r>
      <rPr>
        <color rgb="FFFF0000"/>
        <u/>
      </rPr>
      <t>strongly</t>
    </r>
    <r>
      <rPr>
        <color rgb="FFFF0000"/>
      </rPr>
      <t xml:space="preserve"> encourage considering the virtual rotation. Dr. Pine and the residents and other faculty have put together a great course. You also get a book from Dr. Pine and he is planning to zoom with each virtual rotator about their application. It is going to be great!</t>
    </r>
    <r>
      <rPr/>
      <t xml:space="preserve"> </t>
    </r>
  </si>
  <si>
    <t>I attended this townhall put on by the UTMB team and it was outstanding. What a fun group of faculty and residents. They are open to having away rotators from those folks who do not have a home program. I also see this cool looking Virtual Away Rotation. (OTOU 4008). I've always wondered what it takes to cultivate an unbeatable mindset. This is going to be awesome! &lt; lol suck up much? &lt; I am starting to see a bunch of over the top praising posts for some of the virtual info session programs and its really making me wonder if people are pumping up their own programs or if there are people that are just sucking up randomly&lt; LOL didn't even think of the own program doing that but people are being super extra on twitter, had to leave b/c I couldn't stand the fakeness &lt; I have a classmate applying oto that is really into the Twitter scene and keeps urging me to get involved, but I just can't do it. I really hope that it doesn't offer any significant advantage. &lt; promise you that it doesn't</t>
  </si>
  <si>
    <r>
      <rPr/>
      <t xml:space="preserve">Anybody feel like this app cycle will be as brutal as last years? those match rates are freaking me out &lt; you are talking about the 2020 NRMP Results and Data right?  </t>
    </r>
    <r>
      <rPr>
        <color rgb="FF000000"/>
      </rPr>
      <t xml:space="preserve"> </t>
    </r>
    <r>
      <rPr>
        <color rgb="FF1155CC"/>
        <u/>
      </rPr>
      <t>https://mk0nrmp3oyqui6wqfm.kinstacdn.com/wp-content/uploads/2020/06/MM_Results_and-Data_2020-1.pdf</t>
    </r>
  </si>
  <si>
    <t>Probably worse &lt; Make sure you have a backup plan. If you're inclined to dual apply, this is the year to do it.&gt; what is the downside of dual applying? i'm nervous it will hurt my ENT app +1&gt; gen surg apparently resents people dual applying. If they learn you are dual applying, they will blacklist you. Heard that from a Head of General Surgery this past month.&lt; agreed, often there's a wierd tension with gen surg and at some place turf battes for thyroids. don't let them find out you want ent &lt;"So we see you have written three papers on pediatric ENT tonsil outcomes...." lol i don't like my odds of hiding that i'm going for ENT &lt; it's a thin line to walk. i would use anesthesia as a backup, they tend to be more forgiving if they know you're doing ENT. lots of mutual appreciation for airway stuff &gt;&gt; do you ever hear of it hurting the ENT app or mostly just what is considered your backup (anesthesia/surgery)&lt;what makes you think this year will be worse than others? why is this "the year" to dual apply? &lt; Since you're not spending your summer doing aways you can do SubIs in other specialties and build a convincing case.&lt;&lt; true but could hurt your app if could spend time studying for ENT sub-I right? (that's personally what i'm trying to do) &lt; honestly the OP and some of the responses here are what breed anxiety. nobody knows what this cycle holds. There's hardly any data that definitively suggests probably worse for this cycle. In fact, my PD said covid is likely to benefit students. &lt;+3 &lt; wondering whats the logic on covid helping students this cycle? &lt; Definitely helped me. I had some projects on the backburner that are now on the front burner, and some courses are P/F now that I would have had to worry about otherwise haha. Furthermore my step1 score was fine, so I don't have to worry about Step2 CK now. &lt; no actual data that its true, but here's the logic. if a higher than average number of student take a research year due to covid, it would lower the number of applicants this year. &gt;&gt; yeah do you feel like more people are actually taking research years? &gt;&gt; I don't think anyone knows any of these number definitively. One could guess more people are gonna be discouraged by no-aways, virtual interviews, delayed step2, etc and take a research year...or that people will be encouraged by the extra time they have had to finish up research projects, being on equal footing with most applicants cause of one away, etc....i think this conversation is pointless tbh. There's no way to know, why stress over it? Assess yourself as an applicant as you would have if you were applying any other year (setting aside covid). If you and your mentors feel you're ready and have a solid chance, go for it. If not, take the extra year if you feel that'll strengthen your case &gt; If you're worried about not matching, I think the stress of not matching far outweighs the downside of losing some gen-surg interviews because they figured out you dual applied. Cover your bases if you feel that you need to.</t>
  </si>
  <si>
    <t xml:space="preserve">I have joined a handful of the virtual town halls so far. I wanted to give a shout out to KUMC's Research Spotlight last night. I thought this was the most interesting session from any program yet. Thank you for offering specifics about your research projects and opportunities. The majority of the sessions from other programs have provided the standard answers to the usual applicant questions, but KU went above and offered specifics that really told me how the program was unique. If there are any other programs planning a townhall in the future, consider reaching out to KUMC for some pointers. </t>
  </si>
  <si>
    <t xml:space="preserve">Not OP and just hitch-hiking on his post. I think having a separate spreadsheet tab for these info sessions could be helpful.+2 &lt;what info would go on the  sheet? &lt; just having those posts separated from the rest would be helpful. No need for unique information otherwise &lt; YES! I've missed many of these because they get buried in posts on here &lt;If you log in with a google account, you can use notifications to get an email when something changes on the sheet. Tools-&gt;Notification Rules &lt; there is a "virtual sub-i/ info session" column in the "Program Info" tab. </t>
  </si>
  <si>
    <t>Some good insta profiles to follow: mount_sinai_oto, ucsfohns, tuftsotohns, vumc_otores, pitt_otolaryngology, ccforhnsresidents, columbia.weillcornell.oto, washu.ent, umichotoresidency, harvard.oto.res, hopkinsoto, ohsuentresidents, loyolaent, uw.oto.res, uams.ent, uchicagoohns, georgetownoto, northwesternoto, jefferson.ent.residency</t>
  </si>
  <si>
    <t>Any input about how many programs to apply to this year? Or what the average was for the past few years?</t>
  </si>
  <si>
    <r>
      <rPr>
        <color rgb="FF000000"/>
      </rPr>
      <t>average was 70 per student over the past 3 years. It will likely be similar this year unless the token system drastically changes things &gt; Average has gone up to mid-70s in recent years but used to be as low as 40's only a few years ago. &lt;I don't think it s been in the 40's for ENT for decades...source for those numbers?...I stand corrected. during the PSP and ORTA era (2016-2018), average applications per applicant dropped to the 30's for ENT...down from 50-60's. When several programs didnt match, ORTA and PSPs were removed as requirements and applications per applicant bounced back up.  Data here:</t>
    </r>
    <r>
      <rPr>
        <color rgb="FF000000"/>
      </rPr>
      <t xml:space="preserve">
</t>
    </r>
    <r>
      <rPr>
        <color rgb="FF000000"/>
        <u/>
      </rPr>
      <t xml:space="preserve">https://www.aamc.org/eras-statistics-2019
</t>
    </r>
  </si>
  <si>
    <t>Will programs be able to see your ERAS if you submit in September? Or will they see them starting October 21st? &lt; +1 &lt; All applications submitted from ERAS open til Oct 21 will be timestamped as Oct 21 and released after that date per my school admin</t>
  </si>
  <si>
    <r>
      <rPr>
        <b/>
        <color rgb="FFFF0000"/>
      </rPr>
      <t>The University of California, San Francisco (UCSF) Department of Otolaryngology – Head and Neck Surgery will host a residency information session on Thursday,</t>
    </r>
    <r>
      <rPr>
        <b/>
        <i/>
        <color rgb="FFFF0000"/>
      </rPr>
      <t xml:space="preserve"> August 20th at 5PM PST</t>
    </r>
    <r>
      <rPr/>
      <t xml:space="preserve">. We invite all interested students to learn more about our program and residency training in San Francisco. The session will begin with general information about our program. We will then provide opportunities for break-out meetings with current UCSF Residents and a Faculty Q&amp;A session. We look forward to meeting you and sharing information about the program! </t>
    </r>
    <r>
      <rPr>
        <b/>
      </rPr>
      <t xml:space="preserve"> Register in advance for this meeting:</t>
    </r>
    <r>
      <rPr/>
      <t xml:space="preserve"> </t>
    </r>
    <r>
      <rPr>
        <color rgb="FF1155CC"/>
        <u/>
      </rPr>
      <t>https://ucsf.zoom.us/meeting/register/tJIufuGorj4rGNR3aF4djAMQukBb2H8ievIu</t>
    </r>
    <r>
      <rPr/>
      <t xml:space="preserve"> </t>
    </r>
  </si>
  <si>
    <r>
      <rPr/>
      <t>Hi, I'm pleased to announce</t>
    </r>
    <r>
      <rPr>
        <b/>
      </rPr>
      <t xml:space="preserve"> Duke</t>
    </r>
    <r>
      <rPr/>
      <t xml:space="preserve">'s next virtual town hall on Tuesday, July 28th at 6pm EST. Please see </t>
    </r>
    <r>
      <rPr>
        <color rgb="FF1155CC"/>
        <u/>
      </rPr>
      <t>https://twitter.com/Duke_Oto/status/1286043051127963654</t>
    </r>
    <r>
      <rPr/>
      <t xml:space="preserve"> for details and submit your questions for the residents and faculty to lori.allsbrook@duke.edu. Hope to meet you there!</t>
    </r>
  </si>
  <si>
    <t>Hello Everyone. I am attempting to apply for a research felllowship and most places do not currently have internal funding. What are resources or ways one can go about applying to receive external funding? I am new to the field of research so any leads and advice is useful. I am mainly interested in covering basic living expeses (20k) so that I am not taking out more student loans. Thank you! &lt; I would check with your med school student affairs. Sometimes they have general funding/grants for student scholar years or dedicated research</t>
  </si>
  <si>
    <t>&lt;good luck, I took a year and only got paid 11k pretax
&lt;If the research fellowship is productive they generally have funding with grants from NIH, industry or the department.  Beware of research fellowships that don't have money to pay their research fellows.  If they don't have money to pay you, they problably don't have a grant or money to pay for the things you need to be productive in research. &lt; An experienced research mentor may help walk you through the K series and other grants available from the NIH...if you are an URM additional funding sources may be available. &lt; I actually am a URM. What funding sources are available for us? Feel free to text me at 6627018781 when you see this. Thanks!</t>
  </si>
  <si>
    <t>Anyone have any tips on writing a strong personal statement as a reapplicant? Thanks! &lt; +1</t>
  </si>
  <si>
    <r>
      <rPr/>
      <t xml:space="preserve">Reserve your spot to attend </t>
    </r>
    <r>
      <rPr>
        <b/>
        <color rgb="FFCC0000"/>
        <sz val="11.0"/>
      </rPr>
      <t>A Taste of WashU ENT Residency Program</t>
    </r>
    <r>
      <rPr/>
      <t xml:space="preserve"> on </t>
    </r>
    <r>
      <rPr>
        <b/>
      </rPr>
      <t>Tue, July 28</t>
    </r>
    <r>
      <rPr/>
      <t xml:space="preserve"> at 7pm CDT (5pm PDT; 8pm EDT) via Zoom with faculty and residents. Space is limited. Sign up now via email: </t>
    </r>
    <r>
      <rPr>
        <color rgb="FF1155CC"/>
        <u/>
      </rPr>
      <t>entresidency@wustl.edu</t>
    </r>
    <r>
      <rPr/>
      <t>. Please include any questions you'd like to ensure are addressed during this brief program overview.</t>
    </r>
  </si>
  <si>
    <r>
      <rPr>
        <b/>
      </rPr>
      <t xml:space="preserve">Follow Resident Instagram Take Overs </t>
    </r>
    <r>
      <rPr>
        <b/>
        <color rgb="FF1155CC"/>
        <u/>
      </rPr>
      <t>@WashU.Ent</t>
    </r>
    <r>
      <rPr/>
      <t>. Our PGY3 (but kinda PGY5) resident, Jake Lee @jakereezy, taken over the department Instagram for a week, the 1st of many. See photo - He’s the one palpating his own thyroid notch at Dr. Buchman’s last Christmas party. Join his adventures of trying to maintain the VA service, reintegrating back to clinical life, and exploring St. Louis through our stories and posts!</t>
    </r>
  </si>
  <si>
    <r>
      <rPr>
        <rFont val="Calibri"/>
        <color theme="1"/>
      </rPr>
      <t xml:space="preserve">University of Arkansas meet and greet info on "program info" tab. Come join </t>
    </r>
    <r>
      <rPr>
        <rFont val="Calibri"/>
        <b/>
        <color rgb="FFFF0000"/>
      </rPr>
      <t>7/29 @ 6:30 pm</t>
    </r>
    <r>
      <rPr>
        <rFont val="Calibri"/>
        <color theme="1"/>
      </rPr>
      <t xml:space="preserve"> central time!</t>
    </r>
  </si>
  <si>
    <t>Google's permissions went wonky last night.  appologies to anyone that could not comment. It should be fixed now.  If you continue to have problems posting please email drreyes@gmail.com ---sam</t>
  </si>
  <si>
    <t>Sounds like OPDO is supporting a token system to allow applicants signal which programs they are most interested in...should be official announments next week. ---sam</t>
  </si>
  <si>
    <t>&lt; this sounds huge...outside of geographic preferences and what my mentors tell me...idk how to really form a pre-interview rank list &lt; This would be really helpful for applicants and programs. Programs could start screening apps by looking at the applicants that used a token first. Applicants would get to signal their preference for a program. &lt; i wonder how many tokens we'll get. it will be so hard to decide where to use them, i feel like i'm open to all the programs lol &lt;"open to" and "prefer" are two different things. You have to have a program you want more than the rest. &lt;true true. this will force us not to get greedy &lt; I like this idea. This year was going to risk a lot of shotgun application, and hopefully this helps people get interviews at the places they are most interested in. &lt; Curious how many tokens are going to be giving out. As a borderline applicant, if the tokens are really limited, I'm going to have a hard time applying to any dream/reach programs in favor of mostly realistic options. Which is kind of a bummer &lt;not a bad thing to be realistic. you can still apply to dream programs. but save most of your tokens for realistic programs. btw I've heard between 3 and 10 tokens per applicant. number not decided yet. &lt; I heard today it will be 5 tokens per applicant and that everything should be announced at the AAO-HNSF virtual event on July 30th.</t>
  </si>
  <si>
    <t>Is there a twitter thread for this year's application cycle? If so, can someone please provide a link? Thank you</t>
  </si>
  <si>
    <t>&lt;theres a bunch of different convos. search ENT twitter or medtwitter</t>
  </si>
  <si>
    <t xml:space="preserve">We never refuse consults in my program (it's bad etiquette, these are ppl asking for help). The best you can do is try to educate them about the disease so maybe they'll feel knowledgeable enough to not ask you next time.  Also inpatient and ED consults are very different animals. If the ED consults for simple OE you look at them like they lost their mind. I patient medicine will not ever look in and ear or know anything at all about ears. They shouldn't be expected to. </t>
  </si>
  <si>
    <t>Im an attending and I dont see that bullshit anymore. Like straight up if a medical team cant deal with otitis externa they can go back to residency fuck that. Even MOE is NOT an ENT issue. You gonna go in and debride the lateral skull base off the bat bro? Have ID work it up and try some long term IV abx first. But yeah in residency its a lot of wasted time seeing nonsense that you cant refuse.</t>
  </si>
  <si>
    <t>Is simple otitis externa an appropriate inpatient ENT consult? We get constantly consulted for this &gt; "Happy to help" is the appropriate response when you're tired and having seen your wife or home in 48 hours. When some ED NP says "didn't see in the ear because can't find an Otoscope, so we got a CT scan and it has mastoid effusion, come see the patient to rule out mastoiditis. Oh and just a heads up, it's 3am and we have a Ludwigs cosult. The FOM is soft and it's ondontogenic, but OMS said to call ENT and my attending insists you see it." Then you drive home middle of the night and before you put your car in park the pager goes off. Some new neck mass that decided it's a great idea to present at 5am despite 6 months of growth because they suddenly felt it was time. BTW they have no insurance and speak Farsi. So you scope them only to find out the next day their COVID test came back positive. This is ENT primary call in an academic medical center.</t>
  </si>
  <si>
    <t>Simple otitis externa is something a PCP can deal with, so no, not a great consult. If there's reason to suspect deeper infection (like comorbidities), I'd say a consult is ok(?). &lt; We would block this usually unless they have a reasonable concern for malignant OE (hard to block it in a diabetc), but you could even request imaging and, if no bony erosion, then dischage and have them followup in clinic.. the only thing that we really would do is wick placement if the canal is too edematous for drops and then they would likely be able to tell you about that on exam when they tried to see TM &lt; Do other services place wicks or is it an ENT-only thing &lt;its an ENT thing</t>
  </si>
  <si>
    <t>As a med student, don't get lulled into tired resident thinking.  If another service asks ENT to see a patient, we do it.  Just  like if we ask medicine to help manage an out of control diabetic or cardiology to see a patient with an EKG with an abnormal autoread...psyche to s ee a patient that mentioned offin himself....ortho for a patient who fell out of bed and still has pain....Neuro for nonspecific white matter signal on MRI in a 25 yo...there are lots of CYA things we consult other people for.  They can be annoying when you don't get paid any more to see each patient....but as a med student you need to stay enthusiastic and learn about all the bad things it could be.  Help your resident out (get supplies, pull up scans, write a note in wordpad for resident to cut and paste into Epic) so she has time to teach you a little.  And keep a good attitude...be excited about learning and not preachy.</t>
  </si>
  <si>
    <r>
      <rPr>
        <b/>
      </rPr>
      <t>The University of Texas Medical Branch Otolaryngology Department</t>
    </r>
    <r>
      <rPr/>
      <t xml:space="preserve"> will be hosting an open meeting on 7/22/2020 at 5:30 PM CST for one hour. The meeting will consist of an introduction by our program director and several other faculty members and will allow applicants the opportunity to get to know our program. Thereafter, a resident-only portion of the meeting will provide an opportunity to learn about life as a UTMB ENT resident. Questions will be logged in the chat section of the meeting and we will do our best to answer questions as they come along. The meeting will be open to all applicants. Please stay tuned on Otomatch for a link to the Zoom meeting. Sincerely, The UTMB ENT Team  &gt;&gt;&gt;&gt;Link added, Registration via Zoom is open! </t>
    </r>
    <r>
      <rPr>
        <color rgb="FF1155CC"/>
        <u/>
      </rPr>
      <t>https://zoom.us/meeting/register/tJEofuivqj0oHtxX1bgVQVwIP3u5Q3LAI_7o</t>
    </r>
    <r>
      <rPr/>
      <t xml:space="preserve"> +1</t>
    </r>
  </si>
  <si>
    <t>Don't forget to Register! Meeting will start at 5:30 PM CST</t>
  </si>
  <si>
    <t>are there any programs that limit to only 3 letters?</t>
  </si>
  <si>
    <t>Not that I recall from last year</t>
  </si>
  <si>
    <t>Are there residency programs that require CK scores before interviews? &lt; Historically a couple, but it was a loose requirement for most and I would really not sweat it this year given the shenanigans we've been dealing with &gt; If you take step 2CK after applying how do you update programs that you took it? Just upload it and maybe they will look at it or do you email each program?</t>
  </si>
  <si>
    <t>Wake forest</t>
  </si>
  <si>
    <t>Are programs keeping track of who attends these virtual events? &lt; Of course they do, they want to see who is genuinely interested in their program</t>
  </si>
  <si>
    <t>Probably, but it's debatable if it helps you or not. &lt; We ran one, and we did not at my institution &lt; we're just keeping track of the weirdos</t>
  </si>
  <si>
    <t>anyone know roughly how many ppl applying this year?&lt;Feels like its lot and more people than usual.... &lt; I'm guessing 70% match rate for USMDs &lt;what makes you think its more people than usual? just curious &lt;Just based off Twitter &lt; Every year it feels like "more" are applying. Unfortunately, there's no way to know until after match.&lt;off twitter? &lt; A lot of MS4 accounts on Twitter</t>
  </si>
  <si>
    <t>&gt;9000</t>
  </si>
  <si>
    <t>What happened to @annals_of_oto_memes ?  I went for my weekly chuckle and its gone?&lt; you may have blocked the account by accident. Happens</t>
  </si>
  <si>
    <t>It's still there for me</t>
  </si>
  <si>
    <r>
      <rPr/>
      <t xml:space="preserve">ENT SECRETS Anki deck: </t>
    </r>
    <r>
      <rPr>
        <color rgb="FF1155CC"/>
        <u/>
      </rPr>
      <t>https://drive.google.com/file/d/1SQ9QmrNprdQuA2MOrJHqNnOcyQp5tWFD/view</t>
    </r>
  </si>
  <si>
    <t>G ----- &lt;huh?</t>
  </si>
  <si>
    <t>Can we keep track of how many people submitted a Star Oto video, to see if its becoming a standard in the application? Would really appreciate it. 0 - Yes I have submitted a video; +5 - I have not submitted a video yet</t>
  </si>
  <si>
    <t xml:space="preserve">I felt the same way during my intern year as I started on a lot of off-service rotations. Once I started ent stuff and hanging out with fellow residents outside of work it got a lot better </t>
  </si>
  <si>
    <t>Totally understand OP's pain. Here's a take: you, the intern, are feeling bad- you don't feel welome, people aren't as warm as you expected. After all the excitement and anticipation, you are feeling let down. You've moved and youre nervous. Your senior residents are anxious becaue they've been asked to be on the front lines, and bring that home with them, while watching their case numbers and educational experience plummet. Your attending is feeling bad because there is pressure on them from the hospital to make money, meet RVU targets, keep the lights on so to speak. They're worried about their job, supporting their life (family, etc), paying off educatioal/housing debt, etc. Your patents faren't as warm and open because they're terrified stepping foot in the hospital and potentially exposing themselves to a virus when they feel their most vulnerable. They can't have their normal support with them because of visitor restrictions. The hospital staff feels bad because they are expected to work through a pandemic, less job security, possibly less pay/more expected from them, PPE is scares, hospital policies and expetations are unclear and changing daily. EVERYONE is struggling right now. We all worry about what we're bringing home with us. It' definitely a hard time to make a big transition, as all interns/new fellows/new attendings are. When your staff doesn't go the extra mile one day, it's probably because they aren't able to put as much thought into their role as a teacher as they usually do, which also hurts them. We'll all make it through this time. We all have to show up at the hospital. Let's try to give each other as much grace as we can. -attending &lt; Wow, very well said!</t>
  </si>
  <si>
    <t>Glad someone brought this up. felt like I made a mistake after starting on an off service rotation. not sure how to make friends or hang out outside the hospital?</t>
  </si>
  <si>
    <t xml:space="preserve">current interns: anyone else feeling &lt;unwelcome AF from their current programs or is it just me? can't help feeling miserable right now.&gt; +1. I feel it too. It seems like no one has time to explain things. We never got a proper orientation, never got any swag, still don't have a white coat. &gt; its normal. pandemics are weird &gt; what program are you at? &gt;region if you want to stay anon? &gt; Beginnings of the year are high stress! New interns, new senior residents, new cheifs suddenly having to make life and death decisions-- it will get better!! I felt like after the first month to two months in people settled and it got a lot better intern year &gt; plz reveal what program you are at lol. Or at least tell us the mascot of the school&lt;hope ppl aren't being serious asking the interns to reveal their program no one would talk about that on a public forum &lt; definitely being serious, would like to avoid this program lol </t>
  </si>
  <si>
    <t>Residency gets much better as a pgy3&lt; internship has always been weird. ENTs are generally good residents so most services you are on like you...but your are still the scut monkey.  until you do a rottation with your home ENT crew they sorta treat you like you are one of the gen surg prelims.  Best advice, get the scut done early, and get into the OR as much as possible, especially on peds, CT, vascular, plastics, transplant, and OMFS.  there is stuff you will learn from those gusy that you will never get to see again.  &gt; PGY1 and PGY2 can be lonely at times but keep your head up.. it gets much better as a PGY3 and the feeling of isolation as an intern is totally normal and will get way better! &lt; Not OP, but also an intern. Would be nice to be given more support for floor management so we can take appropriate care of patients!!</t>
  </si>
  <si>
    <t>PGY-5 here. I thought I wouldn't make it past my intern year. TBH, many attendings have a hard time remembering who the interns are for the first couple months. Trust me gets much better. I didn't feel like I truly got the hang of things until PGY-2.</t>
  </si>
  <si>
    <t>How should we dress for all these virtual experiences? as a guy should i wear a shirt and tie or business casual? &lt; +1. &lt;i'm living the camera off life &lt; Resident here. Trust me no one will remember you let alone your clothing unless it's something silly. I've seen applicants wear a range from full suit and tie to normal casual clothes. No one cares, these are to showcase our programs to you.</t>
  </si>
  <si>
    <t>Current PGY-2. I would dress as you want to be remembered. &lt; I want to be remembered as Batman</t>
  </si>
  <si>
    <t>is anyone offering virtual sub-Is? my school got an email from AAMC saying they were virtual sub-Is available in other specialties but i didnt see any in ENT</t>
  </si>
  <si>
    <t>&lt; i think a few programs are doing it for ppl who had previously applied for an away there &lt; mount sinai is offering one! check the program info page! &lt;Thanks1</t>
  </si>
  <si>
    <r>
      <rPr/>
      <t xml:space="preserve">
</t>
    </r>
    <r>
      <rPr>
        <b/>
        <color rgb="FF0000FF"/>
      </rPr>
      <t>KUMC ENT Research Spotlight</t>
    </r>
    <r>
      <rPr/>
      <t xml:space="preserve">: All residency applicants are invited to join us via zoom on July 22, 6:30-7:30p CDT to learn about research in otolaryngology - head and neck surgery at the University of Kansas. During this interactive session, some of our faculty will share research highlights, followed by Q/A. Questions and discussion are encouraged, as this is both an opportunity for you to learn about KU ENT and for us to learn about you. Sign up here: </t>
    </r>
    <r>
      <rPr>
        <color rgb="FF1155CC"/>
        <u/>
      </rPr>
      <t>https://forms.gle/ADF3QLmSrzzZFAjH7</t>
    </r>
  </si>
  <si>
    <t>For "research experiences" that have published a paper (and you're done with that experience entirely), do you put it down as both a publication and research experience? Or are research experiences more meant for projects in progress but without an explicit paper?</t>
  </si>
  <si>
    <t>PGY 1 here. Don't double dip. If you got a paper out of it, cite it in publications. If you didn't publish/present, then list it only in the research experience line. &gt; for presentations that turned into papers, do you list once for each or just the paper? thanks! &gt; similar to first point, I got the advice that if you wrote an abstract/poster and presented it, only list it once. If you presented the abstract and then wrote the full paper as a separate entity, count that as two. &gt; similarly, do posters get listed under publications? &gt; PGY1 here. disagree. all research counts as an experience. once you get a poster. it is an additional line as a poster. once its a paper, its another additional line. don't double dip if you presented the same poster or the same talk at different conferences.&lt; I agree- if you submit something for an abstraact at a conference that is one line as a poster or oral if it gets accepted, and then a second one if it is a paper</t>
  </si>
  <si>
    <t>I think "research experience" is a poor choice of words on NRMP/AMCAS's part, but its what we have to work with.
In my view, if you worked in a lab or did a chart review that counts as a research experience...sorta along the lines of a job history on your CV.  If you published one or more papers and/or abstracts from a single research experience, its fine to list both research experiences and publications that resulted from those experiencec.  True double dipping would be to list multiple peer-reviewed publications based on the same data, and  is undeniably unethical double publishing. Presenteing the same abstract at multiple national meetings is also considered double publishing, unless there is significantly new info.  This doesn't mean you can't presente your abstract at grand rounds or a state ENT society meeting and again a Trio...just don't put both on your CV...grand rounds was reallyjust practice.   It's generally acceptable to list an abstract presentation as a non-peer reviewed pub along with a peer-reviewed paper accepted for publication (same data) on your CV...and on your application.  A few crumudgeons may disagree and say you should take the abstract off your CV once the paper is accepted...but they are in the vast minority.
These are only my opinions so YMMV.
---sam &lt;so sam you believe that if you did substantial work you want to talk about/highlight and also got a pub out of it, list it twice (pub plus research experience), otherwise if it's more appropriate just do the pub not double dip? 
&gt;In my mind double dipping is the same as double publishing...publishing two papers from the same data.  Two papers with the same title but different journal...BAD!
Research experience is like you job history. You should list all labs and projects you have worked on whether or not you had a publication.  If you got a publication out of research, it should be listed in peer reviewed publications and also listed as a research experience.  Some people may have multiple publications from one research experiencce (sign of a committed, productive student in my eyes), some may no pubs for multiple research experience (sign of interest but unlucky, bad mentoring or superficial involvment IMHO).
But to be honest...I just look at pubs (peer and non-peer reviewed) when calculating my research metric</t>
  </si>
  <si>
    <t>Does anyone know Step I screening levels for different programs? &lt;if you have access to Texas Star you can generally get an impression of the approximate cut-off for each program.</t>
  </si>
  <si>
    <t>Pretty sure it's 260 for all programs &gt; I can attest that at max the cut off is 245 (and may very well be below that, just speaking from my own experience), and know for a fact there are multiple top 10 programs that the min is below 230. &lt; Top ten program here.. no cutoff, we review every app. A majority of top programs do not have a required minimum score, but some have a "suggested" so take that as you will</t>
  </si>
  <si>
    <t>What's up everyone? I'm a resident wondering what specific things you may like to see during this application cycle given the "virtualness." Any specific info you'd like on the website? Any virtual sessions? Campus tour videos? One-on-one/small group zoom with residents? Anything else? Let us know so we can make it happen! We want to make the appplication and interview experience as awesome as possible amidst such a difficult situation for you guys &lt; This could go for any resident/program that's looking at this, but I think resident and applicant zoom sessions (no faculty) would be great, but please do not make it a question and answer session. Applicants don't really have a ton of questions that differ from the standard case numbers, call schedule, local scene, etc and most of this stuff is online anyways. I'd much rather see the residents interact and reflect on the program in as honest of a way as possible. Describe your typical day on different services and your typical week in PGY2-5. I want to know what my life is going to look like if I'm at your program. Tell us about your lives outside of the hospital too. If I'm lucky enough to have choices when it comes time to rank, I want to be able to have this interactions to compare. Thank you for showing this kind of interest though - it makes me feel good that programs are trying to be as helpful as possible. +2</t>
  </si>
  <si>
    <t xml:space="preserve">&lt;i agree, i think one thing that we're really missing out on this year is getting to know the culture of a program. i'd love virtual sesssions with just residents to help make up for this. i'd want to know what led them to choose/rank highly their program and how their experience has been so far in terms of OR autonomy, research mentorship, and work/life balance &lt; I'd like to see campus tour videos and have the opportunity for faculty-free interaction with residents. &lt; Definitely put a ton of information that you know people will wonder about (case numbers, curriculum, graduate outcomes/jobs/fellowships, etc) online. People are already gonna be sick of zoom, and that will really cut down on the amount of purely information zoom meeting time, so you can maximize stuff that is more unique about your program! &lt;+1 +1 already sick of zoom &lt; +1 also. I think zoom meetings are awkward no matter how charasmatic a person may be. I think meetings &gt;5 people won't be enjoyable unless everyone is just listening to a couple of main speakers. Pre-surveys about both career goals and life outside medicine would be great for creating small group zoom sessions between people with some level of similar interests. &lt; I agree that I'd definitely like to hear residents try to describe the "culture" of their program! Also tours of the hospitals, and not just the flashiest sides. It would be great to have as realistic of a tour as possible. I also think a zoom with residents only where there is space to chat casually would be great. Some general get to know you stuff like where people did undergrad, if people did gap years and what the did, hobbies, etc. That is the biggest thing that I fear will be lost with no socical events/lunches that we would have had with in person. </t>
  </si>
  <si>
    <t>OP here: All great feedback. We'll make it happen! Please post more!</t>
  </si>
  <si>
    <t xml:space="preserve">Does it feel at all like getting a LOR is a crapshoot? Given that we only have 1 rotation, I'm not sure how well anyone could write about me after just working together for less than a handful of days. Outside of long-term research connections, how well do y'all know your letter writers? &lt;+1 in the same boat &lt; this is honestly not much different than a normal year. Even if you do 3 rotations they are all only a month in length and you have to ask people who have only worked with you for a short amount of time to write on your behalf. Its awkward and weird but trust me that all the attendings have done it before and they are used to being asked to do it. </t>
  </si>
  <si>
    <t xml:space="preserve">Is it expected that you have a LOR from a/your PD? &gt; not expected, but a viable option. if you work well with them / have done research with them, go for it! if there are other faculty who know you better, ask them instead. &gt; I've worked a lot with a few junior faculty who suggested that I have them all contribute to a letter that the PD writes since the PD is such a big name and the attendings I've worked with more are new and less known. How common is it to have these "group" letters with the big name going on them? &lt; its not uncommon to do group LOR, Ive had a situation when I asked a chair to write a letter who ended up doing a combo letter with the PD. </t>
  </si>
  <si>
    <r>
      <rPr/>
      <t xml:space="preserve">Resources for reviewing head and neck anatomy? &gt; VULA has some great stuff for prepping cases. Dont knoww the best link but here's an example: </t>
    </r>
    <r>
      <rPr>
        <color rgb="FF1155CC"/>
        <u/>
      </rPr>
      <t>https://vula.uct.ac.za/access/content/group/ba5fb1bd-be95-48e5-81be-586fbaeba29d/Endoscopic%20cholesteatoma%2C%20tympanoplasty%20and%20middle%20ear%20surgery.pdf</t>
    </r>
  </si>
  <si>
    <t xml:space="preserve">&lt; just a heads up, but most DO programs only take 1-2 people and will not interview you unless you rotate there. &lt; Yes, unfortunately I have heard this. So do you think it would be better for me to rotate mostly DO programs and apply both, hoping my research catches the eye of an MD program? Or only rotate at top choice DO program and several MD ones? Staying DO only may be less risky 
&gt; DO apps unfortunately have to just do as many rotations as possible. it's going to be a long summer/fall but it's the only way to make it work. &gt; Unfortunately, the current guidance from OPDO preclude you from doing multiple rotations. </t>
  </si>
  <si>
    <t>seems to be an MD/DO divide on away rotations.  Is there  a equivalent ofthe OPDO for DO's? &lt; I dont believe so, but there is for sure a divide.  
&lt; There was a DO last year on my rotation and he was doing a total of 6 aways. Never felt like a divide at all. Most of the time the residents don't know, because there's no discernible difference &lt; I meant to imply that it appears that while MD programs are not having auditions, former DO programs are still having them. &lt; I would be applying next cycle, hopefully by then auditions will be back to normal</t>
  </si>
  <si>
    <t>&lt; I would check to see which MD programs if any historically interview/match DO applicants and try to do an away there if you can. For instance, Rutgers recently merged with a DO program and took a couple DO applicants this past year</t>
  </si>
  <si>
    <t xml:space="preserve">Rising 3rd year DO student (applying next cycle) with 240-245 step, 640s COMLEX. Am I crazy to apply as a DO with a slightly below average step 1 score? Also wondering what I can do to make myself more competitive. My strength right now would probably be research. I have 17 research publications, 5 in ENT (3 are first author pubs in top ENT journals), a few first author in ortho, and the rest are in random specialties. Working on getting several more ENT-related research experiences and trying to network the best i can to get my name out. Best advice of what I can do during 3rd year to really stand out? &lt;&lt;&lt; 17 on pubmed or 17 total abstracts, presentations, etc? &lt; 17 pubmed indexed publications. This is not counting any poster presentations etc. </t>
  </si>
  <si>
    <t>I think you already stand out. The majority do not have nearly that much research. I cannot comprehend how you managed to get so many in 2 years. Your step score isn't bad, but it is possible it will be screened out by a few programs. For your case, I think strong letters of recommendation and doing well in clinics would be more helpful than getting more research experiences. Then you should be ready for apps! &lt; Thank you! Solid advice on what I can do this year. Is it a good idea to get letters of rec from private practice ENT guys in my area? Or focus more on getting letters from academic ENTs on auditions etc.? &lt; I have personally not heard of getting LoR from private practice ENTs. Academic letters on auditions are the standard. &gt; definitely get academic letters. part of the LOR process is that if your letter writer is known to an institution or faculty member (say, they open your letter and say oh wow! my buddy from training is really going to bat for this applicant! I should give them a shot) it can help you. a private practice letter would be very out of the norm and would also lose you this potential benefit.</t>
  </si>
  <si>
    <t xml:space="preserve">Your publication histroy will be very attractive to programs that want residents to publish lots during residency.  This is especially true for 6 and 7 year research track programs.  If you are willing to commit to this extra time, I think you have a good chance matching into a program with top tier training and reputation (Iowa, Pittsburgh, Washington)DO will hurt you at many MD programs, so away rotations will be key. Matching into a DO program will always be easier for a DO graduate, so you MUST apply to EVERY DO ENT program along with many MD programs.  Best of luck.
---sam
&lt; Thank you! Research track programs may definitely be something to consider. That, or lots of away rotations. </t>
  </si>
  <si>
    <t>For an article that is published online first (cited on pubmed) before print how do you put it in ERAS. Is it Peer Reviewed Journal Articles Other Than Published (In Press)?</t>
  </si>
  <si>
    <t>&lt;as long as it has a DOI and can be found on pubmed it would list as published &gt; ok nice, I'm just struggling on what to put for vol. issue pg# (most have vol/issue but they don't have page numbers yet which is a required field)&lt; i would use a citation manager such as endnote or zotero to see what standard reference they give you for your article and base it off that, i don't think it would matter too much if vol/issue was missing. &gt; The problem I'm having is that vol/issue/page number are required fields when entering the pub. You think it's appropriate to just put a period or x there when filling it out? &gt; I'm just putting text in those boxes with like "online first" or whatever. Just be internally consistent. If people really want to scrutinize they'll use your pubmed number and check that you're not full of it.</t>
  </si>
  <si>
    <t>&lt;Thanks for doing this! Just wondering why is there a seat limit? &lt; Might be capacity for the interface they are using</t>
  </si>
  <si>
    <r>
      <rPr>
        <rFont val="Arial"/>
        <color rgb="FF000000"/>
        <sz val="10.0"/>
      </rPr>
      <t xml:space="preserve">AAO-HNS is hosting a panel of PD;s answering questions submitted on here over the past couple months. Only ~120 seat available, so register soon.   </t>
    </r>
    <r>
      <rPr>
        <rFont val="Arial"/>
        <color rgb="FF1155CC"/>
        <sz val="10.0"/>
        <u/>
      </rPr>
      <t>https://www.eventbrite.com/e/medical-student-forum-tickets-106223174374</t>
    </r>
    <r>
      <rPr>
        <rFont val="Arial"/>
        <color rgb="FF000000"/>
        <sz val="10.0"/>
      </rPr>
      <t xml:space="preserve">  ---sam</t>
    </r>
  </si>
  <si>
    <t>Questions:
1. What are the specific challenges for this year’s recruitment season?
2. Without the opportunity for away rotations, how can students demonstrate interest in a program?
3. Similarly, without away rotations, how should students go about getting letters of recommendation?
4. How will programs judge applicants outside their programs fairly? How will PDs combat the inherent bias that will come with this cycle to choose students they know well from their own program?
5. For students without a home program, how will it be ensured they are given equal consideration as those with home residency programs?
6. Which factors about a candidate’s application do you envision will become more versus less important? What areas of the application will be most focused on?
7. How will Step 2CK score factor into the application review process?
8. How can students learn about specific programs?
9. How are programs creating opportunities for students to connect with residents and get a sense of the culture of programs?
10. How are you changing your interview strategy? In what ways are residency directors attempting to mitigate over-interviewing by applicants?
Since the event is only and hour and there are six panelists, they may not get to all the quesions.</t>
  </si>
  <si>
    <t xml:space="preserve">Moderator
Albert Merati, MD, Professor and Chief, Laryngology Service, University of Washington School of Medicine
Panelists
Ronda Alexander, MD, Residency Program Director, University of Texas Medical Center
Tamara Chambers, MD, Residency Program Director, University of Southern California Medical Center
CW David Chang, MD , Residency Program Director, University of Missouri School of Medicine
Sonya Malekzadeh, MD, Residency Program, Director, MedStar Georgetown University Hospital
Steve Pletcher, MD, Residency Program Director, University of California, San Francisco
Marc Thorne, MD , Residency Program Director, University of Michigan
</t>
  </si>
  <si>
    <t>why is EVMS ranked so low on doximity? every one in the field i talk to says it's a great program. i know doximity rankings are kinda bs but still, i'd expect it to be ranked higher given it's reputation among attendings &lt; Doximity is a joke. Pay it no mind. Almost all ENT programs are good &lt;EVMS is a fairly new ENT program, so they don't have a big base of alumni to vote for them on doximity. &lt; how low is it ranked? EVMS is a solid mid/low tier program (just based on the sheer number of bigger/more well known/more prestigious departments out there). Its nothing personal, there are just a ton of quality programs out there and when you try to rank them all you unfortunately have to have 'low tier' programs.  &lt; Doximity is just a user submitted popularity contest. Bigger programs have more faculty and alumni to vote for them. Take it all with a healthy dose of skepticism&lt;EVMS is imo one of the best in the country for a  3 res/year program. they have great depth in every subspecialty, strong research, and great faculty support for the residents</t>
  </si>
  <si>
    <t>It could also be a product of where you go to school? Often programs in the same region know each other very wel?&lt;yeah good point, i'm on the east coast</t>
  </si>
  <si>
    <t>Doximity is literally meaningless. Its a popularity contest...explain to me why anyway puts any stock in that.</t>
  </si>
  <si>
    <r>
      <rPr>
        <rFont val="Arial"/>
        <color rgb="FF000000"/>
        <sz val="10.0"/>
      </rPr>
      <t xml:space="preserve">Colorado just uploaded some videos with information about the program. The second video offers a really good overview of the program, the culture, and the city: </t>
    </r>
    <r>
      <rPr>
        <rFont val="Arial"/>
        <color rgb="FF1155CC"/>
        <sz val="10.0"/>
        <u/>
      </rPr>
      <t>https://medschool.cuanschutz.edu/otolaryngology/education/residency/virtual-tour</t>
    </r>
  </si>
  <si>
    <t>2 years later and I'm still frustrated this program didn't offer me an interview. Would have put it top 3. &lt;&lt; omg their website is beautiful&lt; also a plug for the otomentor podcast, led by Dr. Cabrera-Muffly &lt; Great podcast &lt; Curious if anyone has insight into Colorado's program? From a while back, I've heard their gen surg program had a pretty bad rep for being malignant, and wasnt sure if that culture extended to the surgical subspecialties.</t>
  </si>
  <si>
    <t>Colorado is the new California.  Booming population (Springs, Ft. Collins, etc) with only one academic center.  And a huge geographic catchment area including Wester Kansas, Wyoming,  Panhandle and New Mexico</t>
  </si>
  <si>
    <t>to all programs making virtual sessions for upcoming applicants- thank you. I know these are a lot of work but they are very helpful. one piece of data that I'd like to see across the board for every program is the path of recent  graduates (graduates in the last 5 to 10 years). Private vs. fellowship, and if fellowship then what subspeciality and what program +1</t>
  </si>
  <si>
    <r>
      <rPr>
        <rFont val="Arial"/>
        <color rgb="FF000000"/>
        <sz val="10.0"/>
      </rPr>
      <t xml:space="preserve">Hi everyone - NYP Columbia/Cornell ENT residents here! We are planning to host a series of "Meet and Greets" and other information sessions via Zoom. Please sign up here if you are interested in hearing from us about these programs. Looking forward to meeting you all virtually and best of luck with the Match! </t>
    </r>
    <r>
      <rPr>
        <rFont val="Arial"/>
        <color rgb="FF1155CC"/>
        <sz val="10.0"/>
        <u/>
      </rPr>
      <t>https://forms.gle/4NBu8cJ6xVEmzWCe9</t>
    </r>
  </si>
  <si>
    <t>&lt;thank you so much for organizing this!</t>
  </si>
  <si>
    <t>Hello everyone! I am a rising MS4 at a school in the midwest. I was just wondering if there are any research labs that are looking for an otolaryngology research fellow? I understand that many of them have already secured their positions for the year but know that research is a very fluid situation and some labs might be interested in a qualified individual for a year long position. Feel free to add the contact info of anyone that might be interested and I will send them my qualifications. Thank you! &lt;Willing to do unpaid? &lt; I would be open to considering a non funded position if it would provide me with the tools and skills to be a stronger applicant for the match next cycle. My number is 662-701-8781, thank you!</t>
  </si>
  <si>
    <t>what are the academy poster requirements? I can't find anything online&lt;+1&lt;+2</t>
  </si>
  <si>
    <t>anyone know the word limit for abstracts for the Trio section meeting? Their website doesn't seem to tell you unless you go through the entire submission process</t>
  </si>
  <si>
    <t>250 words not including educational objective&lt; thanks!</t>
  </si>
  <si>
    <r>
      <rPr>
        <rFont val="Arial"/>
        <color rgb="FF000000"/>
        <sz val="10.0"/>
      </rPr>
      <t xml:space="preserve">UC Davis Town Hall July 15 5 PM (PST): On behalf of the faculty at UC Davis ENT, we would like to invite medical students to attend our first of several virtual events highlighting our department and program opportunities. Register for our first ENT Virtual Town Hall and get a close-up look at our program. Medical students  interested in a career in Otolaryngology will meet faculty and residents from our department and have the opportunity to engage in a question/answer session. </t>
    </r>
    <r>
      <rPr>
        <rFont val="Arial"/>
        <color rgb="FF1155CC"/>
        <sz val="10.0"/>
        <u/>
      </rPr>
      <t>https://health.ucdavis.edu/otolaryngology/education/residency/program.html</t>
    </r>
  </si>
  <si>
    <r>
      <rPr>
        <rFont val="Roboto, RobotoDraft, Helvetica, Arial, sans-serif"/>
        <color rgb="FF3C4043"/>
        <sz val="11.0"/>
      </rPr>
      <t xml:space="preserve">Wake Forest Otolaryngology is conducting a survey about the attitudes of medical students and residents towards applying to Otolaryngology residencies and fellowships in light of the Covid-19 pandemic. The survey is completely anonymous, and should take less than 5 minutes to complete. There is no compensation for completing this survey. Please email the PI, Brian Downs (bdowns@wakehealth.edu) or study coordinator, Cameron Todd (PGY2) (ctodd@wakehealth.edu) with questions. IRB approval number IRB00066148. </t>
    </r>
    <r>
      <rPr>
        <rFont val="Roboto, RobotoDraft, Helvetica, Arial, sans-serif"/>
        <color rgb="FF1155CC"/>
        <sz val="11.0"/>
        <u/>
      </rPr>
      <t>https://redcap.link/h56xikms</t>
    </r>
  </si>
  <si>
    <t>Took 2 minutes. All check boxes. Should be interesting data.&lt; Anyone willing to share what the questions are? &lt; For medical students, asking about whether Covid has made them reconsider applying to ENT and then reason (change in aways, virtual interviews, high risk for infection, etc.)</t>
  </si>
  <si>
    <r>
      <rPr>
        <rFont val="Arial"/>
        <color rgb="FF000000"/>
      </rPr>
      <t xml:space="preserve">USC put out a free video lecture series hosted by Otolaryngologists from all over the country on various topics within ENT. This was originally intended to provide residents with didactic instruction during the COVD pandemic. All of the lectures are recorded and available here (around 100 or so lectures): </t>
    </r>
    <r>
      <rPr>
        <rFont val="Arial"/>
        <color rgb="FF1155CC"/>
        <u/>
      </rPr>
      <t>https://sites.usc.edu/ohnscovid/.</t>
    </r>
    <r>
      <rPr>
        <rFont val="Arial"/>
        <color rgb="FF000000"/>
      </rPr>
      <t xml:space="preserve"> &lt; Another link with easy access to all 105 lectures in order: </t>
    </r>
    <r>
      <rPr>
        <rFont val="Arial"/>
        <color rgb="FF1155CC"/>
        <u/>
      </rPr>
      <t>https://keckmedia.mediasite.com/Mediasite/Catalog/catalogs/multi-institutional-otolaryngology-residency-education</t>
    </r>
  </si>
  <si>
    <r>
      <rPr>
        <color rgb="FF000000"/>
      </rPr>
      <t xml:space="preserve">This is amazing. Thank you to everyone involved! &lt; </t>
    </r>
    <r>
      <rPr>
        <color rgb="FF000000"/>
        <u/>
      </rPr>
      <t>http://entcovid.med.uky.edu/</t>
    </r>
    <r>
      <rPr>
        <color rgb="FF000000"/>
      </rPr>
      <t xml:space="preserve"> here's another similar one for midwest schools</t>
    </r>
  </si>
  <si>
    <t xml:space="preserve">This question applies mainly for the peeps who reapplying this year and doing prelim years but all input is appreciatedt. For LOR I'm going to be doing an elective in ENT at my home institution so that will be a new letter ideally from the chair, Ill also have one from the surgery department chair. If we did aways last year and got letters from there, could we reuse those letters or is that not allowed or is this just a dumb idea. If this question is stupid I also apologize. Also if you are dual applying, which I feel like many of the prelim people will be (esp anesthesia) how are going about getting those letter too because I only have one block for an elective. Thanks for you input and advice in advance! </t>
  </si>
  <si>
    <t xml:space="preserve">Are you applying to the same programs for your backup and ENT? Like if you were applying to Hopkins or wherever, both their gas and their ENT program? or trying not to overlap? &lt; I think I'm going to apply to both. </t>
  </si>
  <si>
    <t xml:space="preserve">There was a previous helpful link below starting with the box ""Another med student sent me this. Seems like this is a new site but i found the info really helpful, figured Id pass along 
". The text was restored after the great delete but I can't seem to find the link. If people know what I'm talking about can you please re-link? Thanks! </t>
  </si>
  <si>
    <r>
      <rPr>
        <color rgb="FF000000"/>
      </rPr>
      <t xml:space="preserve">here u go: </t>
    </r>
    <r>
      <rPr>
        <color rgb="FF000000"/>
        <u/>
      </rPr>
      <t>https://medstudentedge.com/residency-applications/</t>
    </r>
  </si>
  <si>
    <t>By any chance, has someone made an anki deck for ENT secrets?</t>
  </si>
  <si>
    <t>There's one down below &lt;Check Useful Links Tab</t>
  </si>
  <si>
    <t xml:space="preserve">Can I request an LOR from an assistant PD or associate PD? I know the full blown PD is off limits for requesting LORs but what about the associate and assistant? &lt;Please get a letter from your PD!!! </t>
  </si>
  <si>
    <t>What? Since when is asking your PD for a letter off limits (assuming you have a good relationship with them?)</t>
  </si>
  <si>
    <t xml:space="preserve">Asking PD for a letter is not off limits. It's sorta expected </t>
  </si>
  <si>
    <t>How hard and fast are the word limits in laryngoscope? Like if you're 200 words over is it an auto send-back? &gt; in my experience yes. they will just unsubmit it tho so you can fix it and submit again so no harm in trying &gt; Unsubmitting has very quick turnaround (same day for me), but I would just cut down the 200words now and save someone and yourself the trouble.</t>
  </si>
  <si>
    <t xml:space="preserve">I agree with everything said. Would also emphasize having a spare ETT on you as these are easier to place than a different size trach when you're alone. </t>
  </si>
  <si>
    <t xml:space="preserve">Hello! Can anyone share their algorithm on what to do when paged about bleeding from a trach? Obviously this can be lifethreatening like TIF, but for cases older residents have handled, the bleeding seems to most commonly be harmless. For someone taking call for the first time, what should my plan be? Thanks! </t>
  </si>
  <si>
    <t xml:space="preserve">Figure out where the bleeding is coming from by scoping upper airway and lower airway (through trach). If it's upper airway, first priority is protecting the lungs. Change cuffless trach to cuffed and inflate the balloon. If it's lower airway may need pulm to bronch. Upper airway see if it's something you can manage ie epistaxis or something in the oral cavity. If it's deep in the oropharynx, may need to pack the mouth off with kerlix to tamponade the bleeding. They would need to be sedated and on vent if you're going to pack the mouth. Obviously all this depends on how brisk the bleeding is. Another option if it's possibly from a vessel you can get IR on board to embolize vessel </t>
  </si>
  <si>
    <t>First, don't panic! As a junior resident you are never alone.  You should have a senior resident and attending you can call if things go south.  As you are driving in, or walking to the pts room find out who your backup is.  In general don't call them until you've seen the patient (90% of the time it granulation tissue around the stoma), but you need to know who your backup is. Bring your call bag with you.  Relevant call bag goodies for this consult are a headlight, FFL and lightsource, eye protection, cuffed trach, silver nitrate sticks, afrin, surgicell and a 7Fr ear or 10 nasal suction.  The post to the left covered if the bleeding is coming from above the trach well.   If its a recent trach (&lt;3 days), the thyroid will often be a source of oozing.  Tucking some surgicell around the edges usually works.  If there is a cuffed trach, inflate the cuff.  Then irrigate w salie and suction out trach and airway. FFL via trach to make sure no active bleeding below trach.    If cuff is up and there is active bleeding in the airway, it will be either from granulation tissue in the trachea, bloody secretions from the lungs, or an innominate blow out. Many times there will be granulation tissue on the tracheal wall at the edge of the trach. Switching to an extra long cuffed trach or cuffed ETT may temporize the situation, but changing the trach can be a risky option, especially a fresh trach. If there is no visible granulation tissue in the trachea, IMNSHO figuring out if its an innominate fistula will be safest in a vascular suite with a multispecialty team.  One final note, even as an attending you can't do this job alone. If the patient is bleeding heavily, call a code, so a medicine or ICU team can be resuscitating the patient (two large bore IVs, crystaloid and PRBCs) while you get bleeding under control.  Delegate for nurses to call the OR, vascular suite, and/or CT Surg/Vascular Surg/IR (whoever does intravascular stuff at your hospital) if the source isnt one you can control at bedside.  But never leave an actively bleeding patient!</t>
  </si>
  <si>
    <t>Has anyone presented a poster at AAO meeting before? Does it really cost $595 or is there some sort of student discount?</t>
  </si>
  <si>
    <t>It's only $200 to register now. There's also a members discount (membership is like $25 or something?) &lt;"only" $200 for a virtual meeting, lmao&lt;anyway you can send the $200 registration link? I am also only seeing $595 for non-physicians&lt;might be a dumb question.....but can you give a presentation without registering? &lt; I could be wrong but I think you have to register as a member first, then you'll see the $200 registration fee. It's relatively cheap compared to the original costs, so I'm not complaining. Also I think you have to register to be allowed to present, but feel free to email someone about it. &lt; You have to register to present. I've presented in two other virtual conferences this year and both were free. I'm really upset they're doing this. +1, we're already drowining debt, it's really unfair to ask residents and med students to cough up for this</t>
  </si>
  <si>
    <t>Has anyone been able to get in touch with the USF program? I have tried emailing, calling &amp; leaving voicemail periodically since april but no luck. &lt; +1 been trying to get ahold of the PC since April, emailed, left a voicemail, called a few times - no luck</t>
  </si>
  <si>
    <t>It was like that all interview season too... Yes USF is not opening their application until 9/1, and I have heard back.&lt;hey everybody USF PGY2 here. Our PC is out on maternity leave. You can direct your questions to chantel4@usf.edu or vhinojosa@usf.edu. If you have any resident specific questions I can answer feel free to reach out to me as well at saziz@usf.edu, one of our H&amp;N attendings Dr. Mifsud is also able to answer any questions you might have: mmifsud@usf.edu</t>
  </si>
  <si>
    <t>question for residents: when you were applying and faculty at your home program asked you if you wanted to stay, how did you answer? i would appreciate honest advice, as i've always struggled to answer this. i don't really wanna stay but i would still be happy to match there &lt; I swayed the truth to a point by saying stuff like "I would love to stay in the city, as its close to my family" which WAS true but just not at that program. &lt; Just say the last part of your sentence "I would be HAPPY to stay here!" The best program is the one that takes you.</t>
  </si>
  <si>
    <t>I was honest; I told them I loved the program but based on family I would prefer to be in x state. They were very understanding and willing to help me, but you have to make sure you have the right mentor for that &gt; MS4 here, I was also truthful. I said I didn't know where I wanted to be, but my home institution seemed like a potential strong fit for me. My attendings and residents were also all very supportive, and some even indicated that my uncertainty did not preclude me from matching there. &gt; I don't understand what programs have to lose by ranking their own students highly, as long as they like them. How would they benefit by finding out if their own students don't rank them first? &gt; Intern here. I loved my home program, but had family/partner elsewhere so I was just straightforward with them about it. They were really supportive and offered to helped put in a good word for me in those areas. &gt; Intern here. Told my home program I loved them, ranked them #1, they appreciated but did not reciprocate and I matched #2. I don't regret being honest with them, but as with all programs, just tell the truth. Don't say you're going to rank them if you don't plan on it, and ask instead who they can call on your behalf at the programs you genuinely want to rank high.</t>
  </si>
  <si>
    <t>is anyone else thrown off that the Diane M. Bless Endowed Chair in Otolaryngology at Wisconsin is not an ENT? so confused&lt; i'm guessing it's because they are under the department of general surgery</t>
  </si>
  <si>
    <t>An endowed chair, does not mean chair of the department.  It means that the school got a donation that was placed in an endowment.  The funds of that endowment pay for a specific (usually tenured) faculty member's salary.  The endowed chair was named after a speech pathologist, Dr. Bless.  So its not odd at all that the person whos salary is paid for by the endowed chair is a speech pathologist.  Lots of ENT departments have speech path and audiology professors in the department.</t>
  </si>
  <si>
    <t>on ERAS, if we have a project that was published as an abstract early on, but later was published as a full-length study in a different journal, do we list both separately or only include the full-length article that was published?</t>
  </si>
  <si>
    <t xml:space="preserve">On ERAS, I would only list the published full-length study. Your case is in the gray zone of double-counting pubs, and I'd err on the side of caution. &lt;not OP, do abstracts go under peer reviewed pubs? &lt; no &gt; The ERAS app for this year doesn't let you choose though, it says "peer reviewed journal articles/abstracts" so I dunno why having an abstract in here would be wrong as long as you're not double counting pubs </t>
  </si>
  <si>
    <t>I'm a student without a home program. I have the opportunity to do an away rotation at an institution that's making an exception for students in my position, but I would have to travel quite a ways to do so. Would programs look unfavorably on this since this program isn't geographically close? Or should I just not give up a good opportunity and hope they understand?</t>
  </si>
  <si>
    <r>
      <rPr>
        <rFont val="Calibri"/>
        <color rgb="FF000000"/>
      </rPr>
      <t xml:space="preserve">Current resident here who was in a similar position. Would most definitely take the opportunity and crush it. Doing well on a sub-I *usually* helps you more than it hurts. The facetime wtih attendings can help secure any additional LORs that can help with the application process. +2 &gt;If anything, getting after an opportunity like this reflects favorably on your drive so IMHO do it! &lt; Do it!!! </t>
    </r>
    <r>
      <rPr>
        <rFont val="Calibri"/>
        <b/>
        <color rgb="FF000000"/>
      </rPr>
      <t xml:space="preserve">The guidance from OPDO was designed with students like you in mind. </t>
    </r>
    <r>
      <rPr>
        <rFont val="Calibri"/>
        <color rgb="FF000000"/>
      </rPr>
      <t>Take advantage of the opportunity. &lt;+1 No home program.  Definately do the away rotation! Good luck &lt; Thanks all!</t>
    </r>
  </si>
  <si>
    <t xml:space="preserve">&lt;This is great to hear, my school was telling us that programs would look down upon us if we did aways. &lt; Only if you were to do more than 1 away or did an away, but had a home program. &lt; Can programs see where you did your 4th year rotations? &lt;No, not unless your letter of recs gave it away. There is a small chance the programs could talk, but this is rare. However, my PD mentioned that the talk among PDs was that any student caught doing an away when they shouldn't would be universally viewed unfavorably as an applicant. What would it say about an applicant that was willing to violate the national guidance just to get ahead at the expense of his peers? This process is stressful and competitive, but honesty and respect are important to programs.  </t>
  </si>
  <si>
    <t>Does anyone know if interviews will still be a day long event? Like several hours of learning about the program, meeting residents, interviewing with faculty etc? Or are they just going to be an hour/two of interview?  I ask because I'm curious if a lot of these virtual "recruitment sessions" are meant as a substitute for that? It's been tough trying to attend while still on rotations so I hope not. &lt;same, the thought of 8 hour zoom makes me want to off myself. i really hope its not a whole day &lt; I dont think these recruitment sessions are substitutes for anything from interview day. My program and many others are just trying to get facetime with you guys since aways aren't happening. But honestly don't think anyone knows what interviews are going to look like yet</t>
  </si>
  <si>
    <t>I suspect it will vary by program.  While SUO and other organizations are recommending virtual interviews, I'm not sure every program has even comitted to that.  Most probably wont make up their mind until September.  One of the concerns, I imagine, from residency program's is that virtual interviews will allow applicants to interview at more than one program per day.  Dragging out their virtual interviews to a full day might be a way for them to prevent that without in person interviews.   ---sam &lt; Thank you! Appreciate the insight.</t>
  </si>
  <si>
    <t>&lt;i think they're helpful! one data piece that I would like to see for every program are recent graduate stats (where have the graduates gone over the past 5-10 years); private vs. fellowship and if fellowship, where?</t>
  </si>
  <si>
    <t>Resident here: wondering if you guys have enjoyed these virtual "recruitment sessions" held so far by a few of the departments. What did you like and what would you like to see added/changed? I would like to set one up for my program to show you why we love it here. We typically get lots of away rotators, but this year seems like it will no longer be possible for us (or you) to tap into the excellent resource of away rotations. Thanks for your thoughts!</t>
  </si>
  <si>
    <t>I've liked the ones that are just maybe 10-15 students with residents + staff or just residents. much more conversational and comparable to what I imagine a residency dinner would be compared to the lecture style or "showcase" ones I've been too. +1 &lt;personally I'm not a fan,  most programs come off quite fake</t>
  </si>
  <si>
    <t xml:space="preserve">&lt; i think they're pretty helpful. I like the ones where we can meet some of the residents and hear about clinical experience/research/location. One recommendation would be to make the goals very transparent. Is it just for recruitment? Is it to get to know prospective applicants? Will applicants be given opportunities to interact or will it be purely informational? I think any of these approaches are fine, it is just helpful to know beforehand </t>
  </si>
  <si>
    <t xml:space="preserve">for those of yall that dont have home programs, george washington posted about accepting people within 100 mi of their program </t>
  </si>
  <si>
    <t>What med schools are within 100 miles of DC, that don't have home programs? 
JHU, Georgetown, MCV, UV, UMD - all have home programs
&lt; Howard doesnt</t>
  </si>
  <si>
    <t>My abstract was accepted for podium at AHNS but it was cancelled, should I bother putting this down on my CV? (Canadian match, not ERAS if that matters) &lt; FWIW, I had exact same situation and my advisor told me to list it on my CV +1 &lt; Thanks, I'll bring it up w mine and see what they say &lt;you should absolutely list it</t>
  </si>
  <si>
    <t>Hopefully there's still a way for you to present virtually, congrats! &lt; Nah they just scrapped the conference so next year if anything, which would be too late for residency apps\ &lt; I'd put it under accepted and then at the end of the line on your CV write: (Conference cancelled).</t>
  </si>
  <si>
    <t>who the hell deleted half of the discussions below &lt; it wasn't me i swear</t>
  </si>
  <si>
    <t>&lt;can anyone recover column A &lt; fixed :) &lt;i love you &lt;3 &lt; &lt;3 u back &lt; &lt;3</t>
  </si>
  <si>
    <t>Getting ready to submit a decent retrospective cohort study (no bias here, of course)... any recommendations on trying Laryngoscope vs. the white journal first? I don't think its JAMA Oto level, but seems comparable with the other 2.</t>
  </si>
  <si>
    <t>Those three are all on par with on another.  Depends on the subject and content as to which is best. &lt; Its a paper on a general ENT condition. Does that make you think of any of those three in particular? (or more likely, do any of those three prefer subspecialty topics and I should avoid)&lt; all 3 would be good options for general ENT &lt; Hold on, your staff is making you make these decisions on your own? What...? &lt; I don't have a home department or program (nor "staff") and only a handful of community ENTs in town; Students get to be first/corresponding on all our papers, but usually have to do everything from IRB writing through manuscript revisions. &lt; at other places some med students do all that for "co-first authorship"....lol</t>
  </si>
  <si>
    <t xml:space="preserve">I've had quick rejection turn around from Laryngoscope (2-3 weeks with 1 postive and 1 neg reviewer), acceptances would probably take longer. </t>
  </si>
  <si>
    <r>
      <rPr>
        <rFont val="Arial"/>
        <color rgb="FF000000"/>
        <sz val="10.0"/>
      </rPr>
      <t xml:space="preserve">Yale Otolaryngology is hosting two virtual recruitment sessions in August. The first will be on Tuesday, August 11 at 8pm EDT. It will feature program leads, resident and alumni perspectives and an opportunity to learn about our residency program in New Haven. There will also be opportunities for questions and discussion with both attendings and residents. The second will be on Tuesday, August 25 at 8pm EDT. This will include a virtual tour, as well as discussion of Successful Strategies for Couples Matching in ENT, hosted by 2 of our current residents who each successfully couples matched with their respective partners. Please register by sending your name and medical school to our residency coordinator, Karen Rispoli, at karen.rispoli@yale.edu. We will add you to our mailing list and send out links to the two Zoom meetings. Also, follow us on social media for more information regarding our program. </t>
    </r>
    <r>
      <rPr>
        <rFont val="Arial"/>
        <color rgb="FF1155CC"/>
        <sz val="10.0"/>
        <u/>
      </rPr>
      <t>https://twitter.com/Yale_ENT</t>
    </r>
    <r>
      <rPr>
        <rFont val="Arial"/>
        <color rgb="FF000000"/>
        <sz val="10.0"/>
      </rPr>
      <t xml:space="preserve">
https://www.facebook.com/YaleENT </t>
    </r>
    <r>
      <rPr>
        <rFont val="Arial"/>
        <color rgb="FF1155CC"/>
        <sz val="10.0"/>
        <u/>
      </rPr>
      <t>https://www.instagram.com/yale_entresidency/</t>
    </r>
  </si>
  <si>
    <t>I appreciate Yale being straightforward in calling it a "recruitment session" (not sarcasm). &lt; +4 &lt; Am I going to have to start signing up for all of these sessions to show interest? &lt; I likely can't attend due to clinics. If that's the case, then I'm very "unintersted" in almost every program lol.</t>
  </si>
  <si>
    <t>Does anyone have any suggestions for a mid-tier ENT journal with no associated fee for publication? I've been googling random journals and figured it might be faster to ask here</t>
  </si>
  <si>
    <r>
      <rPr>
        <color rgb="FF000000"/>
      </rPr>
      <t>American Journal of Otolaryngology is a good midtier journal for for general ENT. Operative Techniques in Otolaryngology is good if it is a case series or trial of a surgical method.  For a fuller list, head mirror has a good page listing most all of the ENTjournals here:</t>
    </r>
    <r>
      <rPr>
        <color rgb="FF000000"/>
      </rPr>
      <t xml:space="preserve"> </t>
    </r>
    <r>
      <rPr>
        <color rgb="FF000000"/>
        <u/>
      </rPr>
      <t>https://www.headmirror.com/ent-journals</t>
    </r>
  </si>
  <si>
    <t>ENT Journal has gone pay to publish for accepted articles.  Any others on the list have fees?</t>
  </si>
  <si>
    <t>Anyone hear of any open PGY1-PGY5 positions?</t>
  </si>
  <si>
    <t>Bump to asking if anyone heard back from aao about late breaking abstracts</t>
  </si>
  <si>
    <r>
      <rPr>
        <rFont val="Arial"/>
        <color rgb="FF3C4043"/>
        <sz val="10.0"/>
      </rPr>
      <t xml:space="preserve">The Mount Sinai Otolaryngology Program has created a "Department of Otolaryngology Virtual Away Elective," a two-week rotation with a capacity for 8 students to be held during the first two weeks of August and again during the 1st two weeks of September. (8 students each) Please see the two attached links for the course syllabus and a tentative schedule. Registration for the course will open later this month through VSAS. For any questions feel free to reach out to the clerkship director - Dr. Aldo Londino (aldo.londino@mountsinai.org).   x  </t>
    </r>
    <r>
      <rPr>
        <rFont val="Arial"/>
        <color rgb="FF1155CC"/>
        <sz val="10.0"/>
        <u/>
      </rPr>
      <t>https://drive.google.com/file/d/17BiVSCE7_jXJG92kqps6d7adck0Eh6uS/view?usp=sharing</t>
    </r>
  </si>
  <si>
    <t>Just a headsup to everyone; most schools require approval to do away rotations, even if it's a virtual away rotation. Make sure you check in with your school first!</t>
  </si>
  <si>
    <t>Based on the thread below: Just a reminder to people who are applying for the first time: If somebody says "you're a shoe in" or "you're guaranteed to match" you can immediately discount any advice that person gives you. If you're an adequate and likeable student, attendings and program directors have an incentive to keep you hooked so you rank them highly and they have an acceptable back up. That doesn't mean they're gonna rank you highly though.You're better off listening to people who are critical or skeptical of your chances. &lt;+1 &lt;Provebs 28:23 - I have a hard time taking criticism, but even if its not constructive its valuable. &lt; I don't think this comes from a place of malice. I think this advice is skewed by recall bias about what type of applicants get accepted. Sometimes the mentors offering this advice are truly surprised when an applicant doesn't match. Take all feedback like this with skepticism and ask hard questions like "what do you see as my biggest area of weakness?" Push for them to answer. It is a difficult skill to give useful feedback, but also difficult to ask for this feedback in the right way.</t>
  </si>
  <si>
    <t>This 100%! &lt; It's always nice to hear that you're doing well, but there's no absolute formula for success. Keep at it, and trust but verify!</t>
  </si>
  <si>
    <t>Need some advice on how (or if) I should address a specific situation as a reapplicant this year. Last cycle a program I had strong ties to told me I was their #1 and to not bother rotating elsewhere, so my whole application strategy and mindset were predicated on this notion that I was a lock at a place I wanted to be (stupid and naive, I know). When asked about why I'm a reapplicant, how should I address this to PDs and attendings in the most professional, non-spiteful way? Or should I not address it at all?</t>
  </si>
  <si>
    <t>No advice, but I'm sorry that happened to you. Seriously screw programs that pull that crap. +1 &lt; Honestly, I would say you applied narrowly because you were trying to go to a specific location and overestimated how competitive trying to go to a location would be and you realized you were open to any location after the experience.  I think that it will make you look bad if you focus on the unfairness of what was actually said +1&lt; Best strategy is just to suck it up and roll with it. Unfortunately the power dynamic is too great to address appropriately</t>
  </si>
  <si>
    <t>I wouldn't throw any other program or person under the bus at all no matter what they did to you. Never looks good to blame others &lt;+1 Agreed. That being said, please post the name of your program after you match next year so we know who pulls this stuff</t>
  </si>
  <si>
    <t>Regarding the info below: any thoughts on hiding social media? I don't have anything to hide, but my classmates are all changing their social media names. Also I always easily find people on facebook who had changed their names. Is there any true benefit to the method?&lt; I don't think so</t>
  </si>
  <si>
    <t>Pgy-2 here. I just cleaned mine up thoroughly and left the rest as is. If you wanna take a look at me, go ahead and see that I'm a normal person with normal friends and like to do things outside the hospital like hike, go to the beach, and hang out with people. &lt; and drink sometimes! I feel like people get so squirrelly about alcohol but that's also a normal and legal thing to do</t>
  </si>
  <si>
    <r>
      <rPr>
        <rFont val="Arial"/>
        <color rgb="FF3C4043"/>
        <sz val="10.0"/>
      </rPr>
      <t xml:space="preserve">Another med student sent me this. Seems like this is a new site but i found the info really helpful, figured Id pass along: </t>
    </r>
    <r>
      <rPr>
        <rFont val="Arial"/>
        <color rgb="FF1155CC"/>
        <sz val="10.0"/>
        <u/>
      </rPr>
      <t>https://medstudentedge.com/residency-applications/</t>
    </r>
    <r>
      <rPr>
        <rFont val="Arial"/>
        <color rgb="FF3C4043"/>
        <sz val="10.0"/>
      </rPr>
      <t xml:space="preserve"> 
</t>
    </r>
  </si>
  <si>
    <t>Run by Plastics, Ortho, and Gyn residents.  You will see much the same info on headmirror, but may have to dig more on headmirror.  There is some good, unique info about "professional" social media accounts and away rotations in 2020, though not specific to ENT.</t>
  </si>
  <si>
    <t>Can somebody repost this link? I was trying to look back at it and now I can't find</t>
  </si>
  <si>
    <t>Has anyone ever been told to ghost-write their own LOR? What does a good letter consist of?</t>
  </si>
  <si>
    <t>This is BS. Find someone willing to put the time in to write you a letter. &lt;+1 how is an m3/early m4 supposed to know what goes in a great LOR &lt; I feel like every time I've been asked to write my own letter, it came out half decent cause I felt awkward talking/bragging about myself. I hate it lol</t>
  </si>
  <si>
    <t>How are Step 1 scores used by PDs in consideration of who to interview? Does a good score just "get you in the door" and then doesn't matter after? Thoughts? &lt; a great one helps prevent weeding out and imo helps get your foot in the door, but it'll never be considered on its own. Your whole application will always matter for both getting the interview and then the match process. I do think after you get the interview, step scores dramatically decrease in importance compared to your interview performance and other aspects of your app such as letters</t>
  </si>
  <si>
    <t xml:space="preserve">from a PD perspective, step scores have two purposes: (1) triage applications - cut the stack of 400 applications down to 150 that you actually read in detail,  (2) make sure you will pass your boards - programs with residents that failed their boards recently may emphasize standardized test scores to keep pass rates up. &lt; Right. Much more important for interview selection than match, since likely most people getting interviews already have high step 1 anyway, and program match will take into account holistic and interview-day factors </t>
  </si>
  <si>
    <t xml:space="preserve">Just got my Step2 score back and really underperformed my practice tests. (255-260 practice vs high 230 real deal). I was really hoping to knock it out of the park because my Step1 is mediocre for ENT (mid 240s). I think it happened for a variety of reasons (close family friend was intubated the day before my exam) and I just couldn't lock in on test day. Super disappointed obviously. How much is this gonna impact things? &lt; A decline in step 1--&gt;2 isn't great, especially since a) on avg people score ~10pts higher on step 2ck and b) you were trying to do even better than step 1 to compensate. That said, your mid 240s step 1 isn't "mediocre"- avg for ent applicants has been mid 240's in the last few years, which means you are *at least as good as 50% of applicants.* We tend to downplay our own achievements and compare to others obsessively, so please don't belittle your objectively great score. The other mitigating factor is that step 2ck is lower on the importance hierarchy of application components program directors care about, with only 58% caring compared to 98% step 1 (https://www.nrmp.org/wp-content/uploads/2018/07/NRMP-2018-Program-Director-Survey-for-WWW.pdf - see pg 94). And with step 1 carrying you, especially if clinical grades, letters of recommednation and/or research are also strong, you can explain your weaker step 2ck at an interview. Plus I'm pretty sure the standard error of these scores is listed as at least +/-5, so your score may not even have really statistically decreased between tests. So all in all a score decline might hurt you, but hopefully not as much as you might be worried about. </t>
  </si>
  <si>
    <t xml:space="preserve">&lt; if it's less than 10 points lower than your step 1 i wouldn't be too concerned &lt; and PDs will know about the Prometric fiasco and COVID&lt; if it helps I matched last cycle with a 245 step 1 and 235 step 2....I just didn't submit my step 2 until like January, but I matched my 2nd choice program. &lt;+1 &lt; sorry about  your family friend and I hope they're alright &lt; Hi guys, as someone on an adcom committee at a big program (FWIW), I see this repeated as a fear for you all the time.. I would just like you all to know that if I see a score in the 240s I don't give them a second thought.. I never have been like, wow why not higher?  That is good enough for me.  If someone gets in the 220s, then maybe I do mark that down as a negative but even that doesn't rule them out from being interviewed and being ranked highly.  If someone absolutely crushes it, thats a slight positive mark.  But for the most part, even a really high step score doesn't do more for you, or even an equal amount, to showing me that you consistently can get great clinical clerkship grades and that you have LORs that describe your true personality.. I hope a good number of you read this and it can put oyur mind at ease that many of us had a variety of step scores, grades, letters, came from different places, and we know there is no such thing as a cookie cutter applicant, so we take the time to consider who you are beyond a standardized test. Looking back on the application cycle, I can only remember two applicants scores.  One was low (in the 220s) who was ranked to match, and one was high (270ish) and was also in a good position to match.. I can't tell you what anyone else the entire application cycle had.  With that said, the moving to pass/fail isn't be favorite thing because, even though i use it as a very rough gauge, its still useful.  Thanks for reading and good luck! &gt; OP here. Thanks for everyone's thoughts. I really appreciate all the comments. Really has made me feel better about things. Thanks also for the thoughts about the family friend. Still intubated. Corona sucks. </t>
  </si>
  <si>
    <t>Not sure where else to ask this: How commonly do institutions sponsor Canadians for the H1B visa, over the J1 visa, for fellowship? Your boy Donny has me sweating with his immigration policies.  &lt; I could be wrong, but sounds like Trump blocked new H1B and J1 visas.  So unless you already have a job and are on one, it will be tough to come to the US on a new one. &lt;OTOH, Canada still wont let me (US citizen, no Canadian roots) go up to my buddy's cottage. &lt; Yea the plan was always to do a fellowship in the US and the job market is bleak in Canada so theres a high chance I may stay in the US afterwards although the preference is to return to Canada. &lt;Why so bleak in canada?  Do people not get sinus and ear problems there? &lt; OR time is competitive; there are just huge waitlists to see a specialist and most patients dont even get referred. Common w all the surg specialties tbh esp ortho cardiac &lt;can you do office based stuff like balloon sinuplasty, septoplasty under local, tubes in the office?  &lt; Yea for sure you can do whatever you want in the office but it is through Medicaid so it doesnt pay well and its kinda stupid to train to be a surgeon and not do surgery lol.   &lt;-- hey man I was in your shoes for last year- text me at 2153504624 and we can chat; at an american ENT residency now</t>
  </si>
  <si>
    <t>For us dumb Muricans...what is the difference between H1B and J1? &lt; J1 = Learner; I dont think you can be counted as faculty and take staff call and receive a university appointment; Health Canada needs to give out a statement of needs which is to say that they are in demand of X number of ENTs and there is potential space for a job for you back in Canada; You have to leavev after your fellowship for at least 2 years back to Canada; H1B = Superior; You're essentially a full physician and you dont have to return to Canada afterwards &lt;Is the H1B tied to a single employer, or can you move between employers? &lt; I believe tied to an employer since they sponsor you. So you would have a H1B for fellowship and then when you get an attending job, it has to be H1B anyways, not J1. Getting H1B over J1 for fellowship just allows you to not have to return to Canada where theres no job for 2yea &lt;thanks for the insight on the FMG fellowship process....sorry to any US medstudents for hijacking the chitchat</t>
  </si>
  <si>
    <t xml:space="preserve">     </t>
  </si>
  <si>
    <t>If you scored in 230s def take step 2, in general step 2 is easier to do w\ell on so just get it over with and rock it. A good step 2 score will only help you. &lt; did well on step 1 thankfully but was wondering the overall difference in applying with all Passes for cores/how exactly will PDs be able to differentiate me from other apps? &lt; In theory it could hurt you if others have honors while you have passes. But I'm sure others have a similar situation and will also have p/f clerkships.&lt;if its not in your control, don't worry about it &lt; it likely wont matter if you go to a reputable med school and have good LORs &lt; Schools usually make it clear that Honors wasn't an option for you. Oftentimes the deans letter will state this. Furthermore, different schools have different cutoffs for Honors, High Pass, and Pass (e.g. 40-30-40 vs 70-25-5), so those are delineated as well. &lt; Programs are going to have to be much more holistic in their approach this year with all the changes 2/2 COVID. &lt; It must be tough in a typical year to come from a school with a low percentage of honors. Even with the MSPE spelling out the grading structure, I bet many programs glossed over those numbers and simply looked at how many clerkships were honored. I think it will be less of an issue since programs will be reading apps more closely this year. &lt; FWIW, Vanderbilt Med School does P/F core clerkships (pre-COVID) and their applicants matched well the last few years so I don't think it's a huge deal &lt; Well that clearly applies mostly to T20 med schools</t>
  </si>
  <si>
    <t>Does the AAO-HNS meeting have a student registration fee rate? I just see rates for residents</t>
  </si>
  <si>
    <t>&lt;i emailed them and thy never responded&lt; late response but when you start clicking through registration and select med student, it is the same price as resident. Holding off on buying it till they release details about submitting my poster</t>
  </si>
  <si>
    <t>any good ENT podcasts to listen to while doing a commute?</t>
  </si>
  <si>
    <t>&lt;otomentor, headmirror ENT in a nutshell &lt; +2 for both</t>
  </si>
  <si>
    <t>what ENT journals are quickest to review other than JAMA Oto if we're trying to sneak one more publication in before that eras deadline? &lt; How long does Otolaryngology-Head and Neck Surgery usually take if anyone knows? &lt; I think Laryngoscope is the fastest at like 21 day average. JAMA Oto has a published review time of like 50-60 days. OTO-HNS is more variable, but in my experience seems slow as well. Laryngoscope is probably the best bet</t>
  </si>
  <si>
    <t>Why other than JAMA Oto? Are they known to be uick?&lt; no i was just looking for backup options &lt; JAMA Oto took 3 months to review one of my manuscripts and then rejected it. Definitely not fast.&lt; oh wow every time i've submitted to jama oto it's been rejected by the editor within 10 days but i guess if it makes it to the reviewers its much slower</t>
  </si>
  <si>
    <t>Are open access journal fees a form of predatory publishing</t>
  </si>
  <si>
    <r>
      <rPr>
        <color rgb="FF000000"/>
      </rPr>
      <t>"predatory" sounds a little harsh. they're just not as competetive to get published and a good option if it's not going elsewhere and if your PI is willing to pay the bill. i would never use my med school loans to cover the cost +1, any pubmed index journal, open-access or not, is good &lt; OP isn't wrong in his use of "predatory," but it definitely varies on the journal. See "</t>
    </r>
    <r>
      <rPr>
        <color rgb="FF000000"/>
        <u/>
      </rPr>
      <t>The Fox and the Crow: Predatory Open Access Journals in Otolaryngology</t>
    </r>
    <r>
      <rPr>
        <color rgb="FF000000"/>
      </rPr>
      <t xml:space="preserve">" </t>
    </r>
  </si>
  <si>
    <r>
      <t xml:space="preserve">Minimag xenon light bulb (3-4K light temp) and AAA batteries. &lt; $20 </t>
    </r>
    <r>
      <rPr>
        <color rgb="FF1155CC"/>
        <u/>
      </rPr>
      <t>https://www.amazon.com/Maglite-Mini-Incandescent-2-Cell-Flashlight/dp/B000056BMJ/ref=sr_1_11?dchild=1&amp;keywords=xenon+flashlight+AA&amp;qid=1592921354&amp;sr=8-11</t>
    </r>
  </si>
  <si>
    <r>
      <t xml:space="preserve">If you got money to burn, you can flex with one of these...and also hook it up to an endoscope.  </t>
    </r>
    <r>
      <rPr>
        <color rgb="FF1155CC"/>
        <u/>
      </rPr>
      <t>https://www.karlstorzndtec.com/en/products/light-sources/battery-powered-led-light-source/</t>
    </r>
  </si>
  <si>
    <t xml:space="preserve">Any recs for a nice, bright penlight from Amazon?&lt;I don't recommend medical pen lights they break and don't work well. I got a plumber's penlight from Home Depot/Lowe's and it works great </t>
  </si>
  <si>
    <r>
      <rPr>
        <color rgb="FF000000"/>
      </rPr>
      <t xml:space="preserve">I used this for all of my clinical rotations. Never had to replace the batteries, and the light is powerful: </t>
    </r>
    <r>
      <rPr>
        <color rgb="FF000000"/>
        <u/>
      </rPr>
      <t>https://www.amazon.com/CAVN-Penlight-Doctors-Reusable-Students/dp/B07JMNCHMN/ref=sr_1_4?dchild=1&amp;keywords=penlight&amp;qid=1592676086&amp;sr=8-4</t>
    </r>
  </si>
  <si>
    <t>&lt;this one crapped out on me real fast, ymmv</t>
  </si>
  <si>
    <t xml:space="preserve">Resident question (dont know where else to ask this) How do y'all log DISE, epiglottopexy and lingual tonsillectomy? I feel like this should be an airway key indicator since I'm operating on the laryngeal framework but can't find any corresponding codes to really log this with </t>
  </si>
  <si>
    <t xml:space="preserve">DISE currently gets coded like a flexible laryngoscopy in clinic (31575).  Its way more work and bills way less in the OR than office, which is the reasons a new code is being developed/requested. The reason epiglotopexy (used to be 31588 until deleted in 2017) and lingual tonsillectomy (42870) are not a key indicator is that they are not well accepted as treatment for OSA in adults.  Supraglottoplasty (often used to be coded as 31588) has reasonable evidence in kids, but still has coding problems (since you cant use 31588 anymore) so often it involves using an unlisted code and fighting with insurance.
TLDR: coding hasn't caught up to rapidly evolving clinical practice in airway surgery. &lt; Thank you for this detailed answer! </t>
  </si>
  <si>
    <t>For epiglotoplasty consider 31420 and 31540.  They are cancer codes, but may be the most similar.</t>
  </si>
  <si>
    <t>thoughts on the Kansas zoom meeting last night?</t>
  </si>
  <si>
    <t>for those of us that missed it, could someone give us a recap?&lt;I think it was recorded so that may be available soon. It was an introductory presentation by the PD followed by a Q&amp;A session with all of the students.</t>
  </si>
  <si>
    <t>&lt; they talked about different tracts you can do like "global health" and "academic medicine." seemed pretty interesting and sounds like they'd support you in your interests</t>
  </si>
  <si>
    <t>Recently got a 249 on Step 1. Top 20/USMD. 2 pubs (1 in ENT). Couple on the way. How are my chances of matching?&lt; 249 is okay, won't get you screened out but won't impress anyone. i would focus on getting more pubs if you really wanna do ENT &lt; OP, for where you're at, you're still competitive. I agree that more pubs is certainly important, but excelling on the wards should be your main focus for the upcoming year. It's hard to gauge how competitive someone is until clerkship grades are in.&lt; your step 1 is more than okay, it's great and you def won't be screened out. Focus on those pubs and making connections in your department. &lt;+1&lt; i would focus on getting as many honors as you can and getting to know ENT faculty &lt; "2 pubs with a couple more on the way"... lol how could somebody think that more pubs should be a focus here rather than 3rd year grades and connections? &lt; you will not be screened out with that score! you're right on track. +1 &lt; Yeah don't listen to the silly dude/dudette above calling 249 "okay." It is a great score and slightly above-average even for ENT, meaning you are already at least as competitive as most applicants at your stage. Programs don't "weed out" a 249 lol. If you continue to do more research and do well in M3 clerkships you'll be fine to match &lt; OP here, thanks for all the feedback and it's super encouraging. You guys are awesome. &lt;&lt; OP do you have a strong home program?</t>
  </si>
  <si>
    <t>&lt;are you serious&lt; LOL &lt; come back next year, you don't even have your clinical grades yet
&lt; Dude(ette) you will be fine.  above average chance of matching into ENT with that step 1 and those pubs.  more pubs is always good, but I'd agree with focusing on 3rd year rotations for at least the next 6 months.  learn as much as you can about each field you rotate through.  if you still love ENT more than anything else, come December start working on home and away rotations. your scores and pubs are commendable, but dont get a big head.  there will always be a smarter, more accomplished guy and gal at every ENT program you are  involved in. &lt; Besides focusing on grades, I encourage you to also learn as much as you can on every rotation. I impressed people on my ENT Sub-I not only with Otolaryngology information, but also with information from the other core clerkships. &lt;+1 learn all of med and surg.</t>
  </si>
  <si>
    <t xml:space="preserve">whoever is editing the annals of otomemes...keep up the good work! </t>
  </si>
  <si>
    <t>where do I find this?  &lt;Useful Websites tab</t>
  </si>
  <si>
    <t>On ERAS, can we list posters that have been accepted but not yet presented? Just asking because Trio is early next year (guessing likely virtual posters) so the presentation won't be complete by the time October rolls around &gt; what if poster is submitted but trio deson't get back to us before we apply? &lt; I think the imperative should be to send in an abstract as soon as submissions open (which I believe is relatively soon) but yes if Trio doesn't get back to you then you can't put it down I'm assuming&lt; what's the deadline for trio? &lt; Section meeting (january 2021) deadline is August 1 and COSM (April 2021) deadline is October 15&lt; thanks!</t>
  </si>
  <si>
    <t xml:space="preserve">If it is accepted you can list it even if not presented yet.  If it is submitted, but not accepted, it should be listed as submitted (other than published). &lt; Thank you!&lt; what if it was accepted to AHNS but then "released" due to COVID? &lt; if its accepted some other conferencec, list that one. if not, list AHNS meeting.  just dont double count the exact same abstract. &lt; How are people listing abstracts for cancelled conferences? Like fully cancelled, didn't move to virtual </t>
  </si>
  <si>
    <t>Is February too late to take CK? Is anyone doing this? Want to take it after all core clerkships are over which is now January 2021 due to COVID pushing everything back &lt; Likely not the answer you're looking to hear but this is going to depend on how well you did on your step 1 (if you did well then you're probably good and if you did very well then for sure you should be OK)</t>
  </si>
  <si>
    <t>Yes I'm curious as to this as well. Purely based on a logistical standpoint, what is the latest we can take CK this year? Assuming Step 1 score is fine...</t>
  </si>
  <si>
    <t>How old is too old to start ENT residency? I may be 32 as an intern. &lt; I will be 34 and I agree with what everyone says. Go for it. &lt; I was 30 when I started, and one of my seniors was a PhD with and R01 that was in his 40s.  Not the usual, but definately doable. Plus if you do IM you will end up spending &gt;5 years once you do a fellowship. ---sam</t>
  </si>
  <si>
    <t>Live your life-- if this is what you want to do, then do it.  There at MD/PhDs who start at that time.  Its a rewarding field and if you really like it, then you willbe talking it for many years when you graduate!  Plus, just work out and be healthy and you can gain 5 years on the back end of your career =) &lt; +1, you are going to age 5 years no matter what you spend that time doing, might as well learn to do some cool things during then &lt;+1</t>
  </si>
  <si>
    <t xml:space="preserve">&lt;hard to go into med school expecting to match ent tho &lt; what do you mean? </t>
  </si>
  <si>
    <t xml:space="preserve">For this co-first author stuff....how does the first author list the pub on his/her CV? &lt; I just listed it as it is in pubmed &lt; did this box just get started despite the same question being asked to start everything two boxes to the left?  </t>
  </si>
  <si>
    <t>How are people putting co-first author where they are physically #2 on the author list on ERAS? &lt; yikes, this is a toughie. Should probably stick with order that Pubmed has it.&lt; i'm in the same boat and I'm just listing it exactly how it appears on PubMed. I'd rather be misclassified as a second author than deemed as someone who is dishonest (i know this is harsh but i can imagine a worst case scenario where an attending looks up the PubMed ID, sees you as second author and just assumes you fabricated the order on ERAS)&lt; they actually look this stuff up and I CANNOT IMAGINE BEING CAUGHT &lt; Stick with pubmed, co-first author is bs for the second author anyways. If you were really co-first, they wouldnt mind putting your name first ;) &lt; It's usually done alphabetically, or at least it should be if you're truely going for co-first</t>
  </si>
  <si>
    <t>If you are co-first author and contributed equally, you can list yourself first on your CV -- you can also put an asterisk like there is in the acctual manuscript (asusming you really are co-first authors) where it says in the manuscript that the authors contributed equally.  Anyone who asks this will understand if you tell them since you contributed equally- this is per a number of my academic mentors and I am a resident for those wondering but obviously do whatever you feel comfortable with! &lt; OP here. Thanks to all 3 of you! So, on my CV I definitely am doing the Asterisk thing, but for ERAS itself I'm less certain. I'm learning towards just making myself second and not worrying about it, but also considering stating co-first somewhere in the author list...</t>
  </si>
  <si>
    <t>This is the reason that co-first author is BS. Second author will always look shady if they switch the order.  If you truly are a frist author, then you should be listed first.  If the other author says it really doesn't matter because we are equal, then ask that you be placed as first author and make the other author corresponding author.  Or let it come down to a coinflip. &lt; equal amuont of work = equal amount of credit.. if journals allow co-first then you can list it however you want IMO &lt; 
For cases where the deal is already done, list it as in pubmed for ERAS, but put the asterix on your CV if you like.  First vs second vs last, really doesn't matter all that much unless you are comparing people with double digit #'s of print publications.</t>
  </si>
  <si>
    <t>So how do I list conference abstracts on ERAS?  My name is in with the abstract but when you pull it up on PubMed it is one generic name for the entirety of the conference abstract section.  Also if something was an abstract, we list that instead of the actual presentation correct? +1&lt; you're able to select something as "abstract" on ERAS seperate from posters and/or presentation.  &lt;&lt; But what do you put as the author? &lt; it gives you sections to write the authors, where it was published/presented, date of publishing/presentation, etc</t>
  </si>
  <si>
    <t>so if i had an abstract at a conference that was given as an oral by my PI, but there is no evidence online that this abstract ever existed, am i SOL? Like if i put that on there someone will think I'm making it up right? This was at a legit international conference, just one with poor record keeping apparently lol &lt; if you submitted an abstract to a conference that was accpeted at the conference, list it. no one is going to take the time to look up a abstract. &lt;+1 list it.</t>
  </si>
  <si>
    <t>Anyone without a home program having a hard time finding regional programs that are willing to accept a 1 month Sub-I? Most places seem to be denying until spring, despite the recommendations clearly allowing away rotations for those without a home residency. Seems counterintuitive, especially since the barrier has been the med school admin rather than the clinical staff/associated hospital. &lt;Recs dont guaranteed away rotations for students without home programs. And there are multiple societies making different recommendations.  Each med school makes up their own mind about aways and they may come to different conclusions.  Not  trying to be mean, just pointing out the facts and reasons this will be a difficulty year.</t>
  </si>
  <si>
    <t>&lt;email SUO folks  they might be able to hook it up &lt; What region are you in? I know of some places taking students without home programs! &lt; Northeast/Boston</t>
  </si>
  <si>
    <t>&lt;Mayo is known for the suits as an instution, im not sure how prevalant it is in their ENT residency &lt;- this is no longer the case since COVID. Current dress code is black scrubs. Most in the department have Figs scrubs</t>
  </si>
  <si>
    <t>Can you elaborate? &lt; a less formal relationship🙃 between residents/attendings. For example, attendings wanting to be called by their first name, joining pickup soccer teams with residents, ability to call/text an attending without fear &lt; that's definitely not the case with michigan, they are way more formal. &lt; source? I did an away there and thought they were pretty casual for the most part &lt; have only really seen this with west coast and some midwest programs like u wisconsin, u chicago. I think people have different experiences; speaking of Michigan in particular there are some attendings who are more formal, but we text our attendings updates for staffing, play on soccer teams with them, and do go out with them. Definitely not formal like an east coast place &lt; These are all such massive generalizations... there are plenty of super formal programs on the west coast. And vice versa, I am from a NE big name program where we routinely call attendings by their first names (usually the more junior attendings, but still), text all of our attendings updates, and hang out with attendings in social settings. &lt; I am in a Mid-Atlantic program and feel like this is very attending specific. I have two attendings that are very formal, and 13 that are relaxed, a few of those are chill AF. Obviously some programs will be the extremes in one direction or the other, but I imagine most would be like my program, where it's attending dependent, with only a few very uptight ones. &lt; Vanderbilt is SE but has a very supportive, less formal vibe. The attendings are some of the biggest names in their respective fields, but that doesn't permeate to a rigid relationship with their residents &lt; UVA is pretty chill, residents and attendings have a great relationship, attendings come to social events</t>
  </si>
  <si>
    <t>&lt;Not OP, but interested in what makes a program more laid back.  I'd put dress code above calling attendings by first name. Suit jackets and especially ties freak me out. I'd much prefer clinic in a white coat or better yet polo shirt.  This is obviously a male perspective. Its gotta be even more crazy complicated for women.  Just looking for places I'll fit it...or wont.</t>
  </si>
  <si>
    <t>As a current resident, I wouldn't mind a residnet chat tab! &lt; Same! It seems like us posting on this tread causes confusion &gt; noooo don't leave us.                  +2 to this. Would be very nice to have a resident tab</t>
  </si>
  <si>
    <t>To my knowledge, the ENT in-service exam is the only one that's still hand written. My friends in Plastics took their inservice on a computer and got their scores back immediately. Any chance it would be worth an effort to try and get the ABO to advance to the 21st century so that we don't have to look at MRIs copied by a sub-optimal printer and wait forever to find out where we ought to improve? &lt; Completely agree.  Not only are the images difficult to interpret, it took 3 months from the exam date before we got our scores. I can certainly understand a delay with COVID, but a computerized exam would resolve both of those issues.</t>
  </si>
  <si>
    <t>sooo umm why are you worrying about this right now?? like seriously this post beyond irks me. how about we become residents first? &lt; OP could be a resident... "my friends in Plastics took their inservice" +1&gt; because med students are incapable of having friends that are residents, lol &lt; I never said that. just suggesting we don't be so quick to judge others&lt; just my 2 cents but I think the OP was made by a current resident.. &lt;+1</t>
  </si>
  <si>
    <t>OP here, current resident, anyone know of where more resident-y issues are discussed? I'm glad I could irk somebody though. &lt; I seriously don't understand why someone was "beyond irk"(ed) by this post lol. If it's not relevant to you, move on to the next post 
&lt;resident issues and perspectives are more than welcome here on otomatch. for whoever was irked, you should be grateful that those who have successfully navigated this process are reading and responding. they are the best resource on how to match. ---sam</t>
  </si>
  <si>
    <r>
      <rPr>
        <rFont val="Arial"/>
        <b/>
        <color rgb="FF000000"/>
      </rPr>
      <t>Reminder: Michigan Virtual subI today!</t>
    </r>
    <r>
      <rPr>
        <rFont val="Arial"/>
        <color rgb="FF000000"/>
      </rPr>
      <t xml:space="preserve"> https://umich-health.zoom.us/webinar/register/WN_UngnmikSSWKbRseMxZ-W3g. We'll cover lots of things, but please note that this is NOT an audition for participants. We got a lot of questions about attire so wanted to let you all know we'll have your video off so feel free to watch in your PJ's! Even if you can't make it, we have posted a student guide on our website with resident-curated list of resources that we hope will be helpful as you transition through this year into your residency: </t>
    </r>
    <r>
      <rPr>
        <rFont val="Arial"/>
        <color rgb="FF1155CC"/>
        <u/>
      </rPr>
      <t>https://medicine.umich.edu/dept/otolaryngology/events/202006/michigan-otolaryngology-virtual-subinternship.</t>
    </r>
    <r>
      <rPr>
        <rFont val="Arial"/>
        <color rgb="FF000000"/>
      </rPr>
      <t xml:space="preserve"> Hope to see you at 10am EST!</t>
    </r>
  </si>
  <si>
    <t>this was so so helpful! thanks for organizing, everyo</t>
  </si>
  <si>
    <t xml:space="preserve">@Einstein/Montefiore every ENT resident was given an N95 and protective mask from the beginning of the crisis. We were never expected to see patients without proper PPE. Our chair stepped up to keep our entire department safe and well informed. We had daily Zoom meetings between the ENT residents, chair, and program director to address all concerns and make sure everyone was well informed about the changes in our department throughout the crisis. 
Being part of the epicenter, our residents were redeployed to the ICU, and our attendings were too, so we were all in it together. In regards to vacation, we had to suspend our one week vacation, but we were given additional time off for every day spent in ICU, which for most residents amounted to over two weeks off. Our residents also all received up to $2500 in hazard pay for their service when redeployed. 
Please don't let random images/articles paint a picture of how the ENT departments our run at each program. I don't think you'll find any ENT resident at Einstein/Montefiore who wasn't more than satisfied at how our own department handled the crisis and protected our residents. </t>
  </si>
  <si>
    <r>
      <rPr>
        <rFont val="Arial"/>
        <b/>
        <color rgb="FF000000"/>
      </rPr>
      <t xml:space="preserve">When applying, remember how programs treated their resident during COVID crisis. </t>
    </r>
    <r>
      <rPr>
        <rFont val="Arial"/>
        <color rgb="FF000000"/>
      </rPr>
      <t>E.g. forcing residents into seeing COVID + cases while wearing a garbage bag and old reused N95 of questionable protection (Montefiore), reducing wages (Colorado and Rutgers), cancelling vacations without reimbursement and refusing to allow you to schedule it later once COVID has resolved (Downstate), and so forth. Highly suggested to list what you saw in Name and Shame tabs as a favor to all of your future colleages. &lt; OK, most of these decisions have nothing to do with the department, but fine to list if interested in an institutional culture or leadership POV, I guess. &lt; Departments have the ability to speak out about these changes for what its worth. &lt; Attendings always have the ability to lead by example. Please name programs where you saw attendings stepping up to show how to act in a crisis, and shame places where attendings hid behind their residents. &lt; Yeah these programs sound awful, nobody apply to these... &lt;LOL</t>
    </r>
  </si>
  <si>
    <t>Colorado purchased P100 half-face respirators for every resident</t>
  </si>
  <si>
    <t xml:space="preserve">Downstate ENT  residents got their vacations rescheduled after covid so this isn't true. Maybe other departments idk but ent residents got vacation. </t>
  </si>
  <si>
    <t>Is there any resource that has a good list of sample ENT personal statements? I know they vary widely but some of the examples i'm getting through Google are just pure trash &lt;PS is vanilla. Neutral wont hurt you, even amazing will rarely help much since other stuff matters more, and bad will hurt you. &lt; define bad? &lt; Poor grammar, poor writing, poor choice of topic, anything that reflects badly on you. Basically the PS that you're worried won't be flashy or exciting enough probably won't be, but having a neutral vanilla PS is standard and won't hurt you. Most programs are more interested in your step scores, grades, research, LORs, etc than hearing about how your first tonsillectomy changed your life.</t>
  </si>
  <si>
    <t>honestly it doesnt even matter that much, i dont know any resources though &gt; I heard personal statements can definitely matter a ton &lt; my PD said it is the last thing they consider for interview invites</t>
  </si>
  <si>
    <t xml:space="preserve">Everyone has different opinions, my old chair said that it was the most important while my current t PD said it didn't matter a whole ton. Try your best to write one that is true to yourself and reasonable, but don't kill your self over it. &lt; Every PD and program has its own idiosyncracies. Universal truths are unfortunately rare when it comes to applying, outside of the obvious ones. </t>
  </si>
  <si>
    <t>Any resources for interview practice questions &amp; personal letter writing advice? Specific to OHNS would be a bonus &lt; Check out Ryan Porter's website under the "Useful Websites" tab. There are a lot of great general and OHNS specific interview questions on the website.</t>
  </si>
  <si>
    <t>ERAS makes volume/issue required fields for research/pubs. How do people designate stuff that's published/pubmed indexed but hasn't been put into the physical print journal yet? &lt; Use the catergory "Other Than Published" and put "Accepted"</t>
  </si>
  <si>
    <t>can you put eprint in those fields? &lt; only if you typed that into the volume/issue boxes</t>
  </si>
  <si>
    <t>Anyone else get annoyed when they're submitting a manuscript and the attending you've worked with wants to add like 2-4 other attendings' names to the manuscript? I also wonder if this will hurt the chances of the manuscript being published, as it seems like a bit overkill to have so many attendings for a chart review. +2&lt; I honestly dont think it changes your chances of publication. Certain journals have limits on how many authors a paper can have. Certain journals make you justify what every single author did (which people obvious embelish). But honestly its all about the content, if its good material the number of authors wont lead to a rejection. &lt; Wish we could just follow ICMJE rules &lt;&lt;&lt; It's a pain but it's just the reality of academia unfortunately. If you're in a good place it will usually lead to good karma and reciprocation down the road</t>
  </si>
  <si>
    <t>&lt;I get annoyed when i put residents names and they dont put me back. &lt;I'm most annoyed when dept chairs think their name should go on every publication that comes out of the department. dude, you are already there....what's more cv fluff going to get you.</t>
  </si>
  <si>
    <t>More to come sounds foreboding... &lt; I'm just gonna content myself with counting the thousands of dollars i'm not spending on this cycle. that should take the sting off until I fail to match.</t>
  </si>
  <si>
    <r>
      <rPr>
        <rFont val="Arial"/>
        <color rgb="FF000000"/>
        <sz val="10.0"/>
      </rPr>
      <t xml:space="preserve">Statement from SUO/OPDO about recommending virtual rather than in-person interviews. </t>
    </r>
    <r>
      <rPr>
        <rFont val="Arial"/>
        <color rgb="FF1155CC"/>
        <sz val="10.0"/>
        <u/>
      </rPr>
      <t>https://cdn.ymaws.com/suo-aado.org/resource/resmgr/covid-19/suo-aado-opdo_medical_studen.pdf</t>
    </r>
    <r>
      <rPr>
        <rFont val="Arial"/>
        <color rgb="FF000000"/>
        <sz val="10.0"/>
      </rPr>
      <t xml:space="preserve"> More to come from SUO/OPDO and AAOHNS. ---sam</t>
    </r>
  </si>
  <si>
    <t>All Canadian residency interviews (postponed to March) are now virtual, whats the holdup Americans? &lt; Out of curiosity when does the match typically happen in Canada? &lt; I think it's a few weeks to a month before the American match. If you apply to both and match in Canada, you're automatically pulled from the American match &lt;Right, early March but this year it has been postponed to be after NRMP so if you match NRMP you will be pulled from Canadian Match</t>
  </si>
  <si>
    <t>How competitive are head &amp; neck fellowships? My understanding is that peds is the least competitive while otology and facial plastics are the most competitive... so does everything else fall somewhere in between?</t>
  </si>
  <si>
    <t xml:space="preserve">Pretty much yes.. always will be competition for the best fellowships and desireable locations but generally you are correct in how competitive they are &lt; Why otology? &lt; why not otology? &lt; otology is competitive because there arent that many spots. Fellowships are two years in length and a lot of places only recruit a fellow every other year, so the number of available fellowships per year is actually smaller than the number of programs. </t>
  </si>
  <si>
    <t>For ERAS, do we need to put hours per week for all of our experiences including organizations, research projects, volunteering etc.?</t>
  </si>
  <si>
    <t xml:space="preserve">Yes. And the reason why you stopped each activity. </t>
  </si>
  <si>
    <r>
      <rPr>
        <sz val="10.0"/>
      </rPr>
      <t xml:space="preserve">The recording for the first UW Town Hall is up on their residency website: </t>
    </r>
    <r>
      <rPr>
        <color rgb="FF1155CC"/>
        <sz val="10.0"/>
        <u/>
      </rPr>
      <t>https://otolaryngology.uw.edu/education/programs/residency</t>
    </r>
  </si>
  <si>
    <t>For anyone that didn't notice, Marc Thorne (UMich PD and OPDO) wrote some answers on the FAQ tab. ---sam</t>
  </si>
  <si>
    <t>@Sam can you lock those cells&lt; All the cells with answers should be locked.  Thanks again to Dr. Thorne for the great answers. ---sam</t>
  </si>
  <si>
    <t xml:space="preserve">Any peds ENT resource recommendations? (for sub-I prep) </t>
  </si>
  <si>
    <t>Primary Care Otolaryngology (by the American Academy of Otolaryngology-Head and Neck Surgery) is a really fast read that covers tons of peds subjects. &gt;&gt; Great! Thanks!</t>
  </si>
  <si>
    <t>Does anyone have tips on how to study for ENT clinic? Whereas the OR has very specific surgeries and anatomy to study, the clinic side is broad and I'm a bit lost. &lt; maybe not great tips for "studying", but I do have some tips for preparing that I learned while scribing for an ENT clinic. Look up the clinic list the day before and make a table in excel with name, MRN, brief Hx, and notes. An example of the Hx would be "52 yo M w T1N1M0 SCCa larynx s/p chemoRT completed 5/24/19; NED @ last visit; RTC for surveillance" or "6 yo Ref'd by Dr. Pediatrician for chronic OM and nasal obstruction". Makes you look good when you know whats going on with the patients and helps you start to learn little things like cancer staging and surgery indications (ie how many ear infections in a time period merits tubes, when to do adenoidectomy, CT surveillance imaging for recurrence/lung mets). This keeps your preparation focused on the patients you're going to see so don't have to read the whole world of ENT textbooks. Hope this helps! &gt; this does help. Thank you so much! &gt; I found ENT secrets very, very helpful for that type of stuff and just general ENT knowledge. Most chapters are pretty short but packed with high yielf info.</t>
  </si>
  <si>
    <t>I always like to refresh the major topics as I always forget the little details; Eg before working with a rhinologist I would refresh the diagnostic criteria for AR, CRS, etc. &lt; Along the lines of the preparation for the patients the next day by reviewing their brief history. For each pathology I would write down, or at least consider the signs and symptoms that we care about. For instance, someone coming in for dysphonia/hoarseness in laryngology clinic, what do you think will be the questions the attending will most want the answers to after you listen to the patient's open ended story? There are the obvious things like length of symptoms, alleviating and exacerbating factors, etc. You also want to know that hydration is a big deal, vocal use and job/profession are important to know, are they also having swallowing difficulties or a chronic cough, smoking history, and so on and so forth. You want to not only read about the patients coming in, but try to anticipate what specific things the attending will want to know. Same thing, try to give a plan. Most of my plans were wrong at the beginning. But, by being wrong, the mild embarassment amplifies my ability to recall the correct answer that is subsequently provided. Prepare as best you can and put yourself out there constantly, and you will be surprised how much and how fast your clinical knowledge and ability grows.</t>
  </si>
  <si>
    <t>Curious to see that former AOA (DO) programs are still taking auditioners... most of them are currently full. Why is there such a difference between responses?  &lt;knee jerk thought is most of the DO hospitals core sites are at smaller hospitals in smaller cities with possibly less cases, maybe it's less risk compared to bigger academic institutions in big cities</t>
  </si>
  <si>
    <t xml:space="preserve">Also, many DO medical students HAVE to rotate at non-home institutions for requiredthings like internal medicine,neurology and even surgery....soI'm guessing, they had thecoice of shutting down years 3 and 4 of med school all together vs doing away rotations...and decided to continue away rotations at places they already have students rotating. &lt;it seems that many of the DO programs themselves are encouraging/requiring auditions for interviews. &lt; any word if they are open to MD students rotating/auditioning? &lt; will type this again, not sure why it was deleted. I believe they would be but the spots are all full. </t>
  </si>
  <si>
    <t>Anyone hear about late breaking AAO abstracts?</t>
  </si>
  <si>
    <t>Not yet for me</t>
  </si>
  <si>
    <t>For the Michigan virtual subI next weekend, are yall planning to dress up and have cameras on or no? &lt; No x 2 +1&lt; okay good. still have my quarantine hair &lt; x2 + 1 ^3&lt; So we're just gonna have a bunch of blank screens asking questions haha &lt; I'm going to get a green screen to show myself in some fantastic part of the world, doing some fantastic thing. Maybe I'm one of those astronauts that just went into space... You gotta impress!</t>
  </si>
  <si>
    <t>&lt; Anyone know if this is recorded? Want to attend as much as possible live but also on a Sub-I and that is a call weekend so might have to step away at times &lt; We did record the event, but we're still attempting to convert the recording to a file that can be posted. Apparently takes a long time on Zoom's end for a day-long event!</t>
  </si>
  <si>
    <r>
      <rPr>
        <sz val="10.0"/>
      </rPr>
      <t xml:space="preserve">A Multimodal Multi-Institutional Solution to Remote Medical Student 2 Education for Otolaryngology during COVID-19 </t>
    </r>
    <r>
      <rPr>
        <color rgb="FF1155CC"/>
        <sz val="10.0"/>
        <u/>
      </rPr>
      <t>https://www.entnet.org/sites/default/files/uploads/ruthberg_a_multimodal_multi-institutional_solution.pdf</t>
    </r>
  </si>
  <si>
    <t>&lt; Who are the authors for this? &lt;MS4's at case western and cleveland clinic &lt; thats a lot of authors &lt; there's also 5 institutions on it.... not a lot of authors</t>
  </si>
  <si>
    <r>
      <rPr>
        <sz val="10.0"/>
      </rPr>
      <t xml:space="preserve">Hopefully this helps answer a lot of the common questions about this upcoming application cycle: Headmirror's ENT in a Nutshell Podcast just published a new episode called "Applying to Otolaryngology (ENT) Residency." They interview program directors from Mayo and University of Michigan about applying in general, as well as what they are expecting in this upcoming cycle. </t>
    </r>
    <r>
      <rPr>
        <color rgb="FF1155CC"/>
        <sz val="10.0"/>
        <u/>
      </rPr>
      <t>https://www.headmirror.com/podcast/2020/3/14/applying-to-ent</t>
    </r>
  </si>
  <si>
    <t>Thank you! &lt; Nice. The only thing I would like to see with these podcasts is a diversity of programs representated ie small and large, community and academic etc +1 &lt; I'm not associated with the stated podcast at all, but attendings love people who take initiative, so why don't you make that diverse podcast yourself!</t>
  </si>
  <si>
    <t xml:space="preserve"> When are people taking Step 2 CK? Now that Step 2 can be taken latest in March, I really want to take it in Feb after all the interviews are over but does anyone have insight on whether programs will want to see it earlier? &lt; I know there's nuance to when people want to take it, but as someone who just got done with it, don't underestimate how great it will feel to leave that test behind. If you take a practice test and are doing fine, highly recommend just knocking it out and being done with it &lt; For this cycle, programs won't care about Step 2 CK much if at all. When you take it is up to you. Knock it out early or later, doesn't matter. Just don't fail &lt; Get it over with in October. </t>
  </si>
  <si>
    <t>Bit of good news for you all, especially those of you like me wanting to get back to the west coast, heard through the grape vine that Loma Linda will be expanding to 4 residents per year looking at there website looks like they already had 4 residents the year before last (looks like 4th resident in that class was military) and now they are approved for 4 from now on so one more ENT spot on the relatively scarce west coast! &lt;Yep!</t>
  </si>
  <si>
    <t xml:space="preserve">If anybody connected is looking for something to do to help applicants this year, can we get a webinar panel of PDs or APDs from a variety of programs (community, state schools, ivory towers etc) to address some of the issues of this cycle? Stuff like LORS, rotations, orphan applicants, reapplicants, pre-match controversy, application/interview caps, selection criteria, what to do if 20 poeple from your home program are applying but they only have 2 spots, etc </t>
  </si>
  <si>
    <t xml:space="preserve">Not sure there can be specific answers about what to do if 20 people in your class are applying, but I can reach out to the SUO/OPDO to see if they would be willing to help put together a townhall style event with panelists to answer some presubmitted questions.  LORs and away rotations I think have been covered pretty well  on here.  There are no away rotations, so programs will expect to have many non-ENT letters.  Not sure what orphan applilcants are , please explain in new topic row. Any specific questions about reapplicants? Prematch issue may come down to individual programs, but good topic to get "official" word about. Caps of any kind isn't determined yet and may depend on cooporation form ERAS/NRMP, but also good to get an "official" word on this.  In the mean time, I added a FAQ tab to keep track of these questions and crowdsource answers.
  ---sam  </t>
  </si>
  <si>
    <r>
      <rPr>
        <sz val="10.0"/>
      </rPr>
      <t xml:space="preserve">Hopkins has offered their 2cents! </t>
    </r>
    <r>
      <rPr>
        <color rgb="FF000000"/>
        <sz val="10.0"/>
        <u/>
      </rPr>
      <t>https://jamanetwork.com/journals/jamaotolaryngology/article-abstract/2766715</t>
    </r>
  </si>
  <si>
    <t>whar does it say &lt; Nothing we didn't know. To sum up: this cycle sucks, it will suck a lot for people without home programs. Maybe virtual education? Maybe limit interviews? Maybe delay the match by two months? (what the). Nothing insightful or helpful &lt; easy line on their CV though &lt; -1 &lt; I shed a tear every time someone says "...for people without home programs" lol &lt; different reaction for  me...my HR and BP go up. &lt;JAMA oto process super slow prob submitted before AAMC suggested timeline delay &lt; lol so true</t>
  </si>
  <si>
    <t>&lt;&lt;THIS &lt;&lt;resident here. If anyone asked me these questions it We got some of these questions during our Virtual SubI event on 6/13 -- we'll curating the FAQs and will send them to the registrants soon. &lt;Look for duke</t>
  </si>
  <si>
    <t>Program coordinator here - My apologies if I am not supposed to post here. I am new, and this is my first year. We are considering doing an FAQ for interview season since it will be so different virutally than in person. The idea was first to to address what we are doing with our anti-racism work but any other questions we could answer?</t>
  </si>
  <si>
    <t>What do people think about this Harvard webinar? &lt; If any PDs read this, it'd be really helpful for us to know what your consensus is about some of our questions-- having individual programs speak out is great, but that's n=1.  &lt; Also, maybe if these virtual sessions had more structure/theme? (ie: one on the general app process, one on interviewing, one on their program more specifically, one on T32, etc)  &lt; i personally have a harder time taking resdients' words at face value with their PD in the room/zoom</t>
  </si>
  <si>
    <t>&lt;meh, i didnt really learn anything new. it feels like they're trying to sell us on MEEI &lt; lol makes sense &lt; isn't that the point of a program specific webinar lol &lt; I thought it was pretty helpful +1 but there were so many questions that they didn't finish them all &lt; they did address some specific stuff about Step 2 timing and not having cutoffs for scores.. thought it was pretty good &lt; What did they have to say about timing for step 2? &lt; They said dont worry about Step 2- they don't expect it &lt; also said that they have no cutoffs for step 1 or step 2 and review each application, as well as that the personal statement is super important and can make you standout&lt; that simply can't be true...&lt;no cutoffs means that they actually read every personal statement and look at every full application. Not from MEEI, but I doubt it means they are blinded to step 1 scores.  Some programs have a step 1 cutoff for applications they don't even bother reading. &lt; They didnt say they were blinded.. they said there is no cutoff so they said that they review every application and read every personal statement but that your scores were part of your overall application.. just no auto-cuts &lt; while there's no auto-cuts, there's probably some cut off that screeners just don't read apps for. are they really going to spend longer than a few minutes on a step 1 of 220 unless there is a very glaring and outstanding exception on their CV? &lt; i'm at a top tier program and our PD said they don't have a "cut-off" per se and will consider all apps with Step 1 score &gt;230 and will look at apps lower than that if they've received communication beforehand from people they know in the field (i.e. if someone reached out on your behalf)&lt; will they cut out people from schools that aren't IVY/top-tier? &lt; at this webinar, they said they review every application (regardless of step score) and certainly regardless of your school</t>
  </si>
  <si>
    <t>maybe it's the 'rona realness but i wish programs would answer the real real questions: has anyone left your program in the last 5 years? have any women gotten pregnant and had babies in your program? do you adapt schedules for pregnant women in the third trimester? what anti-racism work is your program doing? no one's perfect but i wanna at least hear these answers -- if a programs so great then they should be able to at least answer these in a coherent way and talk about how they're growing. also i dont want to sacrifice my "professional" appearance to ask these questions that would benefit everyone. first program that steps up and normalizes these discussions gets my 5 years of less than minimum wage labor.&lt; its kind of a problem -- you want answers to questions that no one is asking-- for a Q&amp;A webinar wouldnt it be super weird if they just answered those things with no background?  Maybe you could e-mail the residents or something and figure out those answers-- they dont seem to be inappropriate questions and Im sure they would oblige wherever you asked...</t>
  </si>
  <si>
    <t>AAOHNS is virtual, registration opens on June 15th</t>
  </si>
  <si>
    <t>&lt;they better not make  me pay for an onlin meeting +1 &lt; knowing AAOHNS, I'm pretty sure they will, especially if you didn't ponyup for membership dues. &lt; Hopefully free for members lol</t>
  </si>
  <si>
    <t>&lt;does ent have virtual SubIs yet? i sure hope not &lt; i dont think so but I've just heard talk of them in other specialties &lt;&lt;i didnt see any on VSAS. has anybody seen any? &lt;&lt; I am a resident on an admissions committee- and NO.. these online things are for you.. not for us to assess you &lt; thank you for clarifying!! didn't mean to freak anyone out, I was just worried about it after hearing about other specialties potentially using them</t>
  </si>
  <si>
    <t>https://docs.google.com/forms/d/e/1FAIpQLSfzZaVWVduZS1h-DcF5KXLQMs0hL7mwXxA7FkzGvZdbo7g4FA/viewform?usp=sf_link</t>
  </si>
  <si>
    <r>
      <rPr>
        <rFont val="Calibri"/>
        <b/>
        <color rgb="FF000000"/>
      </rPr>
      <t>Link is for the Univ at Buffalo online Otolaryngology course - follow the link for details.</t>
    </r>
    <r>
      <rPr>
        <rFont val="Calibri"/>
        <color rgb="FF000000"/>
      </rPr>
      <t xml:space="preserve">  Medical students (including incoming students) only please. &gt; Are prelims welcome? &lt; prelim like undergraduate premed? prob not useful for you.  Med students welcome at any level. &gt; Prelim like Gen Surg PGY1&gt; Yes PGY1s are welcome (this is from the organizer). </t>
    </r>
  </si>
  <si>
    <t>Anything incoming interns should do to prep for residency? It's been a long time since I had a real rotation...</t>
  </si>
  <si>
    <t>have yall seen the drama on uromatch sheet/twitter lmao &lt; Wow!! that turned toxic. Glad it isn't like that here.  &lt; what happened &lt; Can we get a dramatic retelling &lt; gunner going off the rails on twitter trying to drum up away rotations. with expected reaction from everyone else who cant do away rotations. then sheet daddy dropped the mod hammer &lt; also egregious use of POC card and accusations of use of POC card &lt; urology sheet is locked for cooldown.&lt;wait what can someone go into more details about this.</t>
  </si>
  <si>
    <t xml:space="preserve">Lol. Can't help but wonder what Sam would think about having the title "sheet daddy"&lt; i'm so glad we have sam. +1 </t>
  </si>
  <si>
    <t>What questions will help applicants decide which programs to apply to? &lt; Ones that reflect your values and what you're looking for in a program! Does geography matter? What about size? (2 residnets a year is pretty different than 5). Are the types of training hospitals important? Or is it all about your burning passion for research?</t>
  </si>
  <si>
    <t>Have you fired any residents in the past 5 years? - how do you find this information out?
What percent of your residents pass the boards on their first try? - how do you find this information out?
What do you expect of residents outside clinical duties?</t>
  </si>
  <si>
    <t>Intern here. Can someone give me a rough estimate on how many publications a decent fellowship applicant tends to have? Obviously there are many variables that can change, and I shouldn't go about my life trying to check off boxes, but I'm hoping to hear at least a ball park so that I can put a setting on my parameters.</t>
  </si>
  <si>
    <t xml:space="preserve">
</t>
  </si>
  <si>
    <t>Anybody have a link to the recording of the UW Zoom session from last week? &lt; let me sum it up for yall: Seattle is a nice place to live, lots of research and very research oriented, good fellowship matches, night float for 2 months as PGY2 and 1 month as a PGY3, residents seemed very active in the union &lt; lol thank you. I imagine we're gonna hear a lot of variation of these words &lt; Lol that's basically what we heard on the actual interview trail too &lt;everyone does at least 1 T32 year, some do 2 years (separate match)</t>
  </si>
  <si>
    <r>
      <rPr>
        <sz val="10.0"/>
      </rPr>
      <t xml:space="preserve">AAIM is recommending that ERAS implement a tiered approach to program applications. Additionally, they're suggesting adding ways to indicate geographic or special preference. They also suggest piloting early acceptance or multiple match cycles. Given how large IM as a specialty is, I think ERAS is definately going to implement something.&lt; source? &lt; </t>
    </r>
    <r>
      <rPr>
        <color rgb="FF1155CC"/>
        <sz val="10.0"/>
        <u/>
      </rPr>
      <t>https://im.org/resources/ume-gme-program-resources/resources-residency-application2021</t>
    </r>
  </si>
  <si>
    <t xml:space="preserve">&lt;doubt, this cycle is already a mess and i cant see them doing more &lt; Lol, in three months we went from normal application cycle to CS, all aways and all in person interviews canceled, you think they're gonna draw the line at tiered applications? They have to figure out a way to cancel out the massive overapplying and overinterviewing that everybody is gonna do this year. &lt; Just have interviews overlap in similar ways that they have in the past. That way people have to choose one place out of 10 that might be interviewing on the same day. &lt; Every year people manage to go on like 20+ interviews despite overlapping days. This will be even easier since you don't have to bake in travel time this year. You also have to get all the programs to agree on certain dates which is probably a task similar to hearding cats. </t>
  </si>
  <si>
    <t>I really think some sort of tiered application would be a great solution, but we're really running up against time to make such a massive system switch over. Dobut it is possible, even if it would be helpful. &lt; I'm not a web designer nor database engineer but this seems quite easy to implement, no? Applicants mark their top 10 programs; Programs can filter applicants based on those who preferred them. &lt; wasn't sure what tiered application meant but this comment explained it, thank you!  &lt; Honestly sounds like a terrible idea &lt; Yeah, I guess my issue is I wouldn't know how to rank a top 10? (pre-interview) Like I don't know enough about any program at this point outside of reputation and geographical location (some slight preference but I don't care too much) &lt;Isn't this basically going to force applicants to research which programs they would actually like to be at as opposed to shotgun applying? It would also force programs to better differentiate themselves to prospective applicants. &lt; There's only so much differentiation you can do virtually imho &lt; TBH, I see it as making applicants be more conservative in where they apply. &lt; Is this the year that breaks the Match???? &lt; Not sure what you mean by break. I guess the question is how many applicants go unmatched and programs go unfilled? Could both sides end up screwed by the end of this? Seems possible</t>
  </si>
  <si>
    <t xml:space="preserve">Yesterday was my first day back in the OR. Words can decribe how blessed I feel to do this job! ----sam &lt; Not back yet, but we aren't even allowed to be in any AGMP, COVID status irrelevant; Im not sure what ENT rotations will even look like afterwards </t>
  </si>
  <si>
    <t>For people who had a poster/presentation with AAFPRS for COSM and chose to move the presentation to September in Boston (rather than COSM 2021), any idea when we will hear back? I saw something below that someone heard back already?</t>
  </si>
  <si>
    <r>
      <rPr>
        <rFont val="Calibri"/>
        <color theme="1"/>
        <sz val="10.0"/>
      </rPr>
      <t xml:space="preserve">Research question: When submitting to AAO-HNS, is there a way to get both a presentation at the annual meeting and an original research paper? If so, whats the best way to do this... submit abstract to the conference first? submit for general peer review first? &lt; Submit abstract first. If it gets accepted for oral presentation, I think you are required to submit a manuscript to the White Journal (Otolaryngology-Head and Neck Surgery). If it gets accepted for a poster presentation or rejected, I think you can submit wherever. &gt; Thanks! Since deadlines way past for this years conference in Sep and it will be bit until submissions open for 2022, is there any way to do this in reverse? ie. getting invited for a poster/oral after getting the manuscript accepted? &lt;i've never seen this done and sometimes when you submit an abstract you have to check a box saying it hasn't been published before, but it may be possible on a case by case basis &lt;seems unlikely right? Considering that conferences are supposed to be for novel, unpublihsed research &lt; Right, it has to be unpublished </t>
    </r>
    <r>
      <rPr>
        <rFont val="Calibri"/>
        <i/>
        <color theme="1"/>
        <sz val="10.0"/>
      </rPr>
      <t>at the time of presentation</t>
    </r>
    <r>
      <rPr>
        <rFont val="Calibri"/>
        <color theme="1"/>
        <sz val="10.0"/>
      </rPr>
      <t xml:space="preserve">. Once the meeting is over, you can submit it as a manuscript to whatever journal you would like, just MAKE SURE that you credit the meeting in your manuscript acknowledgements. Say something along the lines of "Thank you to ***insert meeting name here*** for accepting this project as a poster presentation in ***insert city where meeting was, date of the presentation***. I've done this several times before and it's totally acceptable as long as you give the meeting credit in your manuscript. &lt;huh? I've never seen someone publish an article, then present the </t>
    </r>
    <r>
      <rPr>
        <rFont val="Calibri"/>
        <b/>
        <color theme="1"/>
        <sz val="10.0"/>
      </rPr>
      <t>exact same data</t>
    </r>
    <r>
      <rPr>
        <rFont val="Calibri"/>
        <color theme="1"/>
        <sz val="10.0"/>
      </rPr>
      <t xml:space="preserve"> as a talk or poster 6+ months later.  maybe you could do it if there was some additional analysis of the results that wasn't in the paper but the poster above is correct. </t>
    </r>
    <r>
      <rPr>
        <rFont val="Calibri"/>
        <b/>
        <color theme="1"/>
        <sz val="10.0"/>
      </rPr>
      <t xml:space="preserve">Conferences are supposed to be for novel, unpublished research. </t>
    </r>
    <r>
      <rPr>
        <rFont val="Calibri"/>
        <color theme="1"/>
        <sz val="10.0"/>
      </rPr>
      <t>you might not get caught, but some people come down hard on double publishing.  and they tend to hold a grudge. &lt; Try to re-read, you didn't understand. I was saying you present the data at a conference first. So yes, the data is novel at the conference. Once it has been presented at the conference, then yes, the exact same data can then be published in a journal. I've done it several times before, like I said.&lt;most recent poster is correct,</t>
    </r>
    <r>
      <rPr>
        <rFont val="Calibri"/>
        <b/>
        <color theme="1"/>
        <sz val="10.0"/>
      </rPr>
      <t xml:space="preserve"> I misread.</t>
    </r>
    <r>
      <rPr>
        <rFont val="Calibri"/>
        <color theme="1"/>
        <sz val="10.0"/>
      </rPr>
      <t xml:space="preserve">  As you mentioned the acceptable order is conference to publish in abstract form, then journal article. Relevant to OP, if it is alreay accepted by a journal, it would be dicey presenting it at a conferencce afterward, but if its not already accepted ok to submit to conference while manuscript is in preparation to submit to journal.</t>
    </r>
  </si>
  <si>
    <t xml:space="preserve">Any submissions currently open for meetings in late-2020/2021? &lt; Fall Voice deadline is 5/25 and the conference is late October, but it's obviously a much narrower scope and there will be way less networking opportunities based on volume of ENTs present. But on another hand, you could probably meet some top laryngologists and get more facetime w them compared to a bigger event like COSM or AAO-HNS. </t>
  </si>
  <si>
    <t>programs with strong peds emphasis?</t>
  </si>
  <si>
    <t>Cincy &lt; Penn, UW, Minnesota &lt; Baylor is pretty good for peds &lt; copied and modified from below: Cincinnati, Penn, UW, Minnesota, Colorado, NW+UIC (share Lurie Childrens), MUSC, Boston programs, UAB, Utah, Arkansas, Baylor &lt; Vanderbilt</t>
  </si>
  <si>
    <t>Utah does cleft, open airway, endoscopic ear, etc, has a fellowship, interns do lots of tubes/tonsils, 2s do lots of bronchs, trachs, neck masses on top of the run of the mill cases. Plenty of volume for the whole team to operate all week, and good exposure to the rare stuff</t>
  </si>
  <si>
    <t>Anyone hear from academy for facial plastics? &lt; Nvm got accepted last friday</t>
  </si>
  <si>
    <t>Hey everyone! Rising UW MS4 here. UW Oto Department posted in the original Otomatch forum. Check there for Zoom link. Here is the description.   The University of Washington Department of Otolaryngology- Head &amp; Neck Surgery invites you to join us for a virtual town hall regarding our residency training program this Thursday May 28th, at 6 PM (PST).  This 1-hour event is open to anyone interested in a residency in Otolaryngology at UW.  Our Medical Student Clerkship Director will host and moderate a discussion with our Department Chair, Residency Program Director, and Director of the residency T32 Research Program.  Zoom link and info below.  We look forward to sharing more about our program!</t>
  </si>
  <si>
    <t>Anybody have link to where they posted in the original otomatch forum? Can't seem to find it &lt; look under "Other questions, concerns, misc. topics..." &gt;thanks! &lt; no problem, I'd just feel bad if I posted the link here and then it gets hacked. I'd rather direct you to where they officially posted it. It's starting to get traction which is good, earlier today it had like 6 views. I don't think the department realized we all chat in a GoogleDrive spreadsheet&lt;anyone know if it was recorded? &lt; it is being recorded&lt; any chance we can get the recording? i wasn't able to make it last night &lt; I will ask the department what the plan is for distributing the recording! I believe they are working on webpage for this on their website. I'll let you know.&lt; thanks! &lt; any updates? +4</t>
  </si>
  <si>
    <t>&lt; an interview cap would help low tier applicants, hurt average applicants, and wouldn't really affect top tier applicants &gt; there will be winners and losers no matter what happens. &lt; Actually,  it would help everybody below the top 10% of applicants, since those applicants usually take up 50% of the interviews. Average applicants would likely benefit the most. &lt; Application caps either help, or don't hurt: https://www.jgme.org/doi/10.4300/JGME-D-18-00397.1 &lt; there is a table floating around out there that shows the top 20% of oto applicants take 50% of all interviews. The top 20% can continue to interview at the top 10-15 schools with an app cap and give the other 80% a fair shot if there is an interview cap. I agree that app caps seem unfair &lt; the linked article is a simulation. there is no empirical data to support the statement that applications caps either help or dont hurt.  Also no data in the article to support the claim that 50% of interview spots are taken by the top 20% of applicants.  Feel free to post links with actual measured real world data to support these claims. &lt;https://onlinelibrary.wiley.com/doi/abs/10.1002/lary.27521 the top 25% of Oto applicants take 50% of the interviews in the 2016 cycle. This was in a cycle where 90% of US senior applicants matched. I wonder what it was like for the 2020 match &lt;good article.  Not sure I agree with some assumptions they made in calculating that distribution from the NRMP and ERAS Data...but in the land of the blind, the one eyed man rules.</t>
  </si>
  <si>
    <r>
      <rPr/>
      <t>EM &amp; OB have both released statements on app and/or interview caps. Has anyone heard anything from their PD or someone else who might have insight on ENT doing this? App caps seem harmful for competitive subspecialties but interview caps I can understand a little more &lt;these app caps are silly... like how would they ever enforce this? Most of these guidelines are just lipservice.&lt; Yeah it's also probably more feasible with in-person interviews (which has the money-saving aspect) than with virtual interviews &lt;link for those statements? &lt;</t>
    </r>
    <r>
      <rPr>
        <color rgb="FF1155CC"/>
        <u/>
      </rPr>
      <t>https://students-residents.aamc.org/applying-residency/article/specialty-response-covid-19/</t>
    </r>
  </si>
  <si>
    <t xml:space="preserve">Hmm...I bet programs are worried that without travel requirements applicants will be able to go on more interviews...and thus they will have to interview more people.  Programs are already at the limit of how many people they can interview in a day, but adding more interview days will decrease revenue generating days.  Its a problem looking for creative solutions.  Interview and applicatins caps arent good one IMHO 
---sam </t>
  </si>
  <si>
    <t>&lt;if programs plan on limiting the number of students they interview, an interview cap makes sense. programs should also be limited, and the onus shoouldnt fall on applicants to limit the number of programs they interview at. 15 interviews for a low-tier applicant is different from 15 for 270+ &lt; agree that any caps need to apply to programs as well as applicants. disagree that 15 interviews is any different for a low and high step 1 applicant.  This is the problems with caps.  everyone can come up with a reason that they should be an exception and allowed to go over the cap, but if a cap isnt applied uniformly its ripe for abuse.</t>
  </si>
  <si>
    <t>is UW the only program with a 6 year track? &lt;UW is kinda unique.  I don't think they have any 5 year track positions.  its either 6 or 7 years.  But correct me if I'm wrong on this.&lt; this is correct &lt; There are 3 6yr positions and 1 7yr position. The 6yr track has 1 T32 year while the 7yr track has 2 T32 years.</t>
  </si>
  <si>
    <t>San Diego too &lt; Miami, Michigan &lt; Michigan has a 6 year research track, but still offers the classic 5 year program &lt; yeah, Michigan has 1 T32 spot that's a 6 year residency, the other 4 spots are 5 years.</t>
  </si>
  <si>
    <t>request for all the programs this year, can you fill in the prorgram info tab about salary, parking, call, food stipends, etc? These small things make a difference &lt; Just want to note that these things can be hard to be comprehensive about since there's what the program provides vs. what the health system provides. For example, I didn't realize until entering my program that all of our hospital employees get retirement matching contributions, which is huge.</t>
  </si>
  <si>
    <t>&lt;can they get this info from GME?&lt; Presumably, although none of this info was mentioned during our interview day (arguably, the average med student isn't taught much about finances to care as much about them as the "tangibles" like if the department pays for your loupes, board exams, etc.)</t>
  </si>
  <si>
    <t>I added a column to the Program Info Tab for links to Virtual Sub-I's and Program Info sessions.  The only three I've seen announced so far are UMich &amp; Harvard.  Feel free to put official department social media links there too, like the instagram Mt Sinai announced below.  
---sam</t>
  </si>
  <si>
    <t xml:space="preserve">Have we ever considered creating a Slack channel for chat or is that discouraged? Would love to do some networking/meet other applicants since we will miss out on this with virtual interviews and virtual conferences! </t>
  </si>
  <si>
    <t xml:space="preserve">discord, slack, twitter, facebook, all possibilities, but none have the anonymity and ability to quickly add comments.  Plus its another thing you have to download and remember a password for.  If the signal to noise ratio gets bad on here and we need to get real names its a possibility, but for now &gt;&gt; i was thinking more for a social perspective, we could keep this spreadsheet too obviously! Moreso that if you want to connect with other applicants, you can DM/etc and easily communicate &lt;discord would be chill, i think anesthesia had one last year &lt; If people are interested/willing to put their info up, we could make a tab for people to post it. &lt; maybe just make a new sheet here for match vs. non match talk? i noticed more talk recently re: manuscript submission etc, so that could go in "non match" &lt;&lt;OP here, I made a discord channel, testing it out and then I'll post a link a bit later, if it seems legit. </t>
  </si>
  <si>
    <t>Submitting a maniscript.. Do poeple always write a cover letter? &lt; no it is not always required, but it is apprecaited by editors &lt; some journals require a cover letter&lt;-I've always written one, I think it's in good form &lt;+1</t>
  </si>
  <si>
    <t xml:space="preserve">I always write one.  &lt; +1 &lt;its also a chance to suggest friendly reviewers. &lt; Also a lot of them use similar language. I'd check with somebody more senior (e.g. resident, attending) to see if they have a good example. Then in the future use your old one to guide you </t>
  </si>
  <si>
    <r>
      <rPr/>
      <t xml:space="preserve">Hi everyone! Harvard Otolaryngology (Mass Eye and Ear/Mass General/Brigham) is hosting a Q&amp;A session and panel to discuss the upcoming application cycle and provide information about our program.  The panel is open to all applicants and will be a Zoom meeting on June 4th at 8PM EST and will have several attendings that are involved with medical student education and residents to help answer your questions.  Please bring any and all questions you might have- looking forward to talking to all of you! Please register by sending your contact information and medical school to our medical student coordinator (Julie_Arria@MEEI.HARVARD.EDU) who will add you to our special mailing list which will deliver updates regarding our program, the Zoom link for the webinar, information on the application cycle, and information on future events of interest specially geared to medical students.Instagram: https://www.instagram.com/harvard.oto.res/ Twitter: </t>
    </r>
    <r>
      <rPr>
        <color rgb="FF1155CC"/>
        <u/>
      </rPr>
      <t>https://twitter.com/HarvardOtoRes</t>
    </r>
  </si>
  <si>
    <r>
      <rPr>
        <color rgb="FF000000"/>
      </rPr>
      <t xml:space="preserve">&lt; thanks for doing this! do you know if there will be any more dates in the future if we can't make this one? &lt; there will definitely be more dates in the future - be sure to follow us on social media to stay informed, we look forward to meeting you virtually! Instagram: </t>
    </r>
    <r>
      <rPr>
        <color rgb="FF000000"/>
        <u/>
      </rPr>
      <t>https://www.instagram.com/harvard.oto.res/</t>
    </r>
    <r>
      <rPr>
        <color rgb="FF000000"/>
      </rPr>
      <t xml:space="preserve"> Twitter: </t>
    </r>
    <r>
      <rPr>
        <color rgb="FF000000"/>
        <u/>
      </rPr>
      <t>https://twitter.com/HarvardOtoRes</t>
    </r>
  </si>
  <si>
    <t xml:space="preserve">academy sent out some emails for posters fyi &gt; finally lol </t>
  </si>
  <si>
    <r>
      <rPr/>
      <t xml:space="preserve">this 
</t>
    </r>
    <r>
      <rPr>
        <color rgb="FF1155CC"/>
        <u/>
      </rPr>
      <t>https://twitter.com/i/lists/1265357345988792320</t>
    </r>
    <r>
      <rPr/>
      <t xml:space="preserve"> this is a feed from all the ent programs on twitter </t>
    </r>
  </si>
  <si>
    <t>is anyone else over all the social media. dang, i just want to get into ent without having myface on the internet &lt;+1, i don't wanna be a cringey social media person just to express interest +1 &lt; Nbd, follow your heart. I didn't get a twitter and kept my insta private until after I matched. I think it's more for you to learn about these programs in a different way, since you won't be visiting in person</t>
  </si>
  <si>
    <t xml:space="preserve">Imagine having to take Step 2 CS during/after intern year, yikes. </t>
  </si>
  <si>
    <t>Has anyone been able to get on VSAS and see who is offering a virtual subI?</t>
  </si>
  <si>
    <t>Man if people thought med students were annoying in the OR before, just wait till i'm piping in from the ipad in back-- "Oh neat, is that the hypoglossal?!" &gt; hahahah seriously. but there is nothing on VSAS &gt; lol our school ran a virtual ENT elective and half the time, the visual feed was so laggy that when the attending asked what structure they were pointing to, we just guessed randomly depending on how much time had passed and where we thought we were in the procedure</t>
  </si>
  <si>
    <t>&lt; LOL</t>
  </si>
  <si>
    <r>
      <rPr>
        <rFont val="&quot;Arial&quot;, sans-serif"/>
        <sz val="11.0"/>
      </rPr>
      <t xml:space="preserve">I made an Anki deck while I read through ENT Secrets over the last couple of months. It's definitely not exhaustive and I'm no pro, but I figured I'd drop it here for whoever might want it: </t>
    </r>
    <r>
      <rPr>
        <rFont val="&quot;Arial&quot;, sans-serif"/>
        <color rgb="FF1155CC"/>
        <sz val="7.0"/>
        <u/>
      </rPr>
      <t>https://drive.google.com/file/d/1SQ9QmrNprdQuA2MOrJHqNnOcyQp5tWFD/view?usp=sharing</t>
    </r>
    <r>
      <rPr>
        <rFont val="&quot;Arial&quot;, sans-serif"/>
        <sz val="11.0"/>
      </rPr>
      <t xml:space="preserve"> </t>
    </r>
  </si>
  <si>
    <t>Thanks! &lt; really appreciate this &lt; +3</t>
  </si>
  <si>
    <r>
      <rPr>
        <rFont val="&quot;Arial&quot;, sans-serif"/>
        <color theme="1"/>
        <sz val="11.0"/>
      </rPr>
      <t xml:space="preserve">In the process of finding my voice, but I promise to have a steady stream of fire memes. Don't know how this hasn't been done before, but welcome to the future of the specialty. </t>
    </r>
    <r>
      <rPr>
        <rFont val="&quot;Arial&quot;, sans-serif"/>
        <b/>
        <color theme="1"/>
        <sz val="11.0"/>
      </rPr>
      <t xml:space="preserve">Instagram: @annals_of_oto_memes
</t>
    </r>
    <r>
      <rPr>
        <rFont val="&quot;Arial&quot;, sans-serif"/>
        <color theme="1"/>
        <sz val="11.0"/>
      </rPr>
      <t xml:space="preserve">Piggybacking on this, check out </t>
    </r>
    <r>
      <rPr>
        <rFont val="&quot;Arial&quot;, sans-serif"/>
        <b/>
        <color theme="1"/>
        <sz val="11.0"/>
      </rPr>
      <t>Instagram : @oto_with_jimbo</t>
    </r>
    <r>
      <rPr>
        <rFont val="&quot;Arial&quot;, sans-serif"/>
        <color theme="1"/>
        <sz val="11.0"/>
      </rPr>
      <t xml:space="preserve"> for learning with a resident through sketches</t>
    </r>
  </si>
  <si>
    <t>I'm here for it! &lt; what about the droid attack on the wookies?</t>
  </si>
  <si>
    <t>Is there still an opportunity to do academics (teach students, mentor, etc) in the private practice world or is that something that just disappears?</t>
  </si>
  <si>
    <t xml:space="preserve">yes, many academic institutions have relationships with private practices and send med students for rotations. </t>
  </si>
  <si>
    <t xml:space="preserve">To this day, the best education I've gotten in ENT was a month at a private practice. And they seemed to be more efficent surgeons. &lt; +2 &lt; lol what? our head and neck attending absolutely destroy the private peeps that are doing the same cases. I guess it depends on what cases youre talking about, but most of our subspecialists are slick as f*** &lt; speed is very surgeon and OR staff dependent, and not the only (or best) measure of quality.  It is however often a measure of how well you can use ancillary staff and generate revenue.  As an obviously exagerated example, the Pedi guy that does 20 tonsils in a day isn't necessarily a better surgeon than the H&amp;N guy that does 2 robotic extended tonsils.   </t>
  </si>
  <si>
    <t>Are you all trying to do additional sub-internship months (2 instead of 1) at your home institution since aways aren't happening? I was hoping to do 2 aways in addition to my home institution but now feel I should do at least an additional month at home institution as a replacement pre-ERAS?</t>
  </si>
  <si>
    <t xml:space="preserve">PD told us not to, so no &lt; +1&lt;+2 &lt;+3 &lt; doing an additional month of peds ENT, but did not recommend "repeating" another month of adult ENT.&lt;+1 but doing additional ENT rotations newly created by my program ex: AI + ENT private practice elective &lt; I think it depends on your program. My home program has multiple hospitals with different peds + ENT rotations so people typically rotate through 2 home ENT rotations. That said, people from my program have traditionally only done 0-1 away rotations... I can't think of anyone in recent years who went on more than 1 away rotation.&lt; same, my school highly advises against doing aways, but most of us end up doing 1 anyways but i don't think anyone has ever done more than that at least not in the past 5 years &lt; lol you guys must come from top 10 programs then, two or more aways is the standard for us plebs &gt;&gt; Did you guys just ask your PD about this?? </t>
  </si>
  <si>
    <t>Current rising MS3 here (applying next cycle): we get two months of electives during M3 year and am wondering what electives you guys think are helpful for ENT? Definitely doing one month of ENT but not sure if I should just take a research month or do an actual elective in hospital &lt; Depends if you're looking for something that "looks good" for applications or helpful for learning. Personally I don't think any outside electives make you a more attractive applicant, unless they're part of some compelling narrative you're spinning for your personal statement- 2 weeks of plastics won't really somehow make you a better candidate. But if you're looking for electives that are good for learning ENT-related material and fields with shared territory: neurosurgery, plastic surgery, anesthesia, OMFS, ophthalmology, radiology, radiation oncology, sleep medicine, and pulmonology all have value &lt; OP here. Not looking for something that looks good on applications just looking for something that will be helpful/good for learning! thanks!</t>
  </si>
  <si>
    <t xml:space="preserve">&lt; i would argue that exploring specialties that you're also considering to rule them in/out is much more valuable and makes you more sure of ENT. With that being said, usually people are considering similar fields (all the ones listed on left) so would be a good way to go &lt; As a resident I urge Optho! We get next to no experience in it, but when traumas come in, we are in house and Optho isn't and I had to do a lateral cantholysis once because of that. Having some knowledge of eyes is really useful </t>
  </si>
  <si>
    <t xml:space="preserve">Yeah, I heard of a program in which their interns have been Primary surgeon for thyroidectomies. While I've logged 100 cases as an intern (this includes bedside procedures) for the entire year. In the OR, basically just retracting all year. I've closed like 5 times because I usually am told to scrub out to catch up on my piling up pages and consults. My primary surgeon OR cases are as follows: I placed ear tubes in a patient. That's it. Needless to say, I'm watching Otomatch for open positions. &gt; without disclosing too much info can you tell us what kind of program you are at (maybe # of residents or location), region &gt; I think you might find many interns have the same complaints. This isn't unique to one program. "Trust in the process". It's a graduated responsibiity kinda thing&lt;truth is someone has to manage the floor work and see consults. It's better for interns to being doing this so they can learn to mange patients and work up common ent complaints. Then when you're an upper level you will be thankful theprogram is structured like that so you have more time to operate and hone your skills. OR time is more valuable to more senior residents because they see the big picture and learn more from minute details &gt; Agreed.  Chill out, guys. Interns will get their chance.  Just 5 years ago when it was general surgery, you would have no cases. . . </t>
  </si>
  <si>
    <t>Residents: Anyone match somewhere they ranked highly and end up regretting that program? And why?</t>
  </si>
  <si>
    <t>Me. I matched at a top 10 that focused A LOT on research, but I hate research. I tried to convince myself that it would be fine, but I definitely regret it. &gt; Can you expand on that? Do they require you to output a ton of research? Or what part of the training bothers you? &lt;Not OP, but left a med school from an academic powerhouse. They just do too much research and not enough actual operating. "You'll operate in fellowship" is all too common in these programs</t>
  </si>
  <si>
    <t>Slightly regret my choice last year -- just adjusting my expections from when I started and regret some aspects. I interviewed at top programs and just had no appeal for the "mental masturbation" of top ranked pograms. So now I am a resident at a more "let's just operate and get into private practice" program. That aspect is great. I like not being pushed into fellowship or academics. But my regret is that the program is still top heavy. I feel like my actual residency is only 4 years long while i was an MA during intern year. On the flip side, our chiefs operate 4 days per week, which is great for them. Partly that regret I didn't go for the academic program that has resources and more people to train you and hence maybe better selection of teachers willing to teach the basics at the start of residency. I am starting to see that most of my learning the first two years will only from my fellow residents and Bailey's and my operative experience from youtube. &gt; How can we gauge things like this when choosing a program? &gt; Ask them what are case numbers of the chiefs and what are the case numbers of the interns. Also ask the interns if they have been "Resident Surgeon"&lt;current intern here. I don't think it's fair to expect to be doing &gt;50% of thyroidectomies including key portions as an intern. Yes tubes and tonsils are fair game and you should probably be doing these at least toward the end of intern year. I don't gripe if I don't get into the OR tho. You have to learn to manage patients and work them up before you can expect to be cutting them. &gt; To OP: Ugh, you're an intern.  Learn to manage the patients and be grateful when you go to the OR.  This has been the case since residency programs began.  The 'mental masturbation' comment about academics was tactless.  We get it, not your cup of tea.  Hopefully you appreciate that they provide the evidence for your 'clinical powerhouse'.</t>
  </si>
  <si>
    <t>I think few very academic programs have as much autonomy as Jeff for good and for bad. I think many of the big Midwest academic programs have more autonomy than the big east coast programs( i.e Osu, wash u, Michigan more than MEEI and JHU)</t>
  </si>
  <si>
    <t xml:space="preserve">Mayo resident chiming in. We see an appropriate level of autonomy here from intern year through year five. We are a "mentorship model" so we earn autonomy reliably as our attendings know us well, know our skill level well, and work with us one-on-one for months at a time. There is an appropriate mix of operating with senior residents, attendings, and as primary. Operating with a senior resident has its pros and cons. Learning directly from a fellowship trained attending surgeon has its advantages. I think having a senior + junior case some of time is good as it shows the junior where they are likely to struggle or get stuck when they are a senior. Working through those parts with a senior teaches you something an attending can't (how to have less experience). With that said it should be limited to an appropriate frequency (and I think we do that well). Interns log many primary cases here. I think our residents come out of their intern year feeling they are in the high upper percentiles for surgical involvement compared to other institiutions. </t>
  </si>
  <si>
    <t xml:space="preserve">Ohio State Resident chiming in here. We don't have a VA but we take care of the prisoners here and one of the chief rotations is prison chief. Another chief rotation has their own chief clinic and subsequent patients they sign up for the OR. Autonomy is always a graduated thing but will be more common at places that have attendings running multiple rooms (like here). We also very rarely double scrub cases with other residents so that's something critical to look out for. </t>
  </si>
  <si>
    <t>Programs with the best autonomy/surgical case volume?</t>
  </si>
  <si>
    <t>USC, Ohio State, Jefferson, Mt. Sinai, UTSW, Emory, Miami to name a few with emphasis on resident autonomy and high surgical volume in all subspecialties. &lt; One strategy I found helpful was looking at Doximity for the breakdown of how much time you spend within each residency program at a public County or VA hospital. Programs where you spend a significant amount of time within these hospitals are likely to provide a great deal of independence and surgical volume.  &lt;I'll add Tulane to this. Often times the senior resident could take a junior through a whole case and the attending never scrubbed in. &lt; chiming in as a PGY-2. More autonomy without an attending doesn't always equal better. It's nice to operate with you and just your senior or even just a fellow but it's not always actually better for learning</t>
  </si>
  <si>
    <t>I think many of the Midwest programs have a large amount of autonomy including Michigan and Cincinnati to add to the list to the left &lt; I rotated at Michigan and I would say the residents don't get much autonomy. No county hospital, and there was almost always attending, fellow, senior, junior, med students in the room. &lt;they do have a VA which is their county experience&lt; UM has high volume but yeah, autonomy is definitely not like Jeff. From when I was there, fellows only come for the flaps so ND's are usually attending and chief taking junior through it. Some attendings stay scrubbed and some will just hang out in the room but it's rare that they just completely leave you alone. Flaps were usually a fellow, senior and junior with an attending &lt; Would say cincinnati has even less autonomy especially for head and neck &lt; WashU has great autonomy, high volume program in the midwest</t>
  </si>
  <si>
    <t>My significant other is applying into plastic surgery and we are thinking about the couples match and understand the difficulty of it. I was wondering if we are able to decide whether or not to couples match after we have interviewed when we set up our rank lists or do we have to decide before? Also would programs know we are couples matching and would that hurt me at programs that do not have a PRS program? [were planning to do aways at the same places to show interest in the same programs] &gt; not sure if you still have questions, but I can connect you to an ENT/ortho and ENT/neurosurg couple that matched this last cycle, cng113@gmail.com</t>
  </si>
  <si>
    <t>You don't actually commit to couples matching until you link your rank lists together and submit it - then it's official from the NRMP perspective. When applying, you can put your partner's info on ERAS in a section that asks about couples matching but it's in no way binding. I know people who didn't put that down and ended up couples matching and others who did put it down and ended up not couples matching. Some programs care and will pay attention to that little check box on the app but there were some who literally didn't know until I brought it up on interview day. Theoretically, couples matching shouldn't impact your ability to match at a particular program on your individual list (not linked list thought) cause a program is supposed to rank you based on how much they like you, not the likelihood that you'll rank them highly. That being said, I had a program ask me if my partner got an interview in that city and when I said no, he was like "oh so I guess you're probably not going to rank us that high then." But overall, telling programs that you're couples matching helps more than not saying anything imo. It definitely helped us snagged a few more overlapping interviews (partner got an interview 2 days after I interviewed at a program and the PD said he'd reach out to other PD in my SO's field, and it was after their 1st round interviews had already gone out) and would be good this year since applicants are even more similar on paper given there aren't aways happening. The bigger question is whether you're at a stage where you feel comfortable enough potentially sacrificing your dream residencies in exchange for being with your partner - no one can answer that for you and try not to give a F about anything judgemental that gets said about your decision either way, especially by other people couples matching - whether you choose to couples match or not is your combined decision with your partner and no one else's business cause in many ways, I feel like couples matching was a bigger committment than when I proposed to my fiancée. I have friends who didn't couples match and stayed together long distance throughout residency and others who did couples match, were engaged, and broke up within a year of starting residency. Anyways, best of luck with your decision and good luck with interviews! Source - I couples matched with derm and got incredibly lucky with our top choice &gt; thank you so much for the response. That makes me feel better that there are a lot of ways of doing it and that it likely won't hurt.</t>
  </si>
  <si>
    <t>How did you respond to questions about whether or not you would go there if your partner didn't match? I am couples matching ORL (average ORL applicant) /IM (above average IM applicant) and we have decided that we want to rank couples matching highest (prioritizing for good IM programs too) but will then start going by closest distance followed by ranking likely all of the combinations because we ultimately want to match even if it is apart. I am trying to figure out the best way to articulate this if questions like"Oh so I guess you're not going to rank ushigh then" if the partner doesn't have an interview at the same place, etc. comes up. Does anybody have any suggestions based on their experience? &lt; I mean you can either be honest about your priorities, deflect and give vague answers, or tell them what they want to hear that you'll rank them high regardless. Take your pick. &lt;I was the one who posted to the left. Honestly, I was fortunate to have enough interviews that I only went to programs where my partner had interviews except for that program which was 1-2 hours away from a program where she had interview and I told them that and frankly, I didn't like that program and so I didn't rank them highly anyways. I only got asked that once and normally if your SO doesn't have an interview there, then you let them know and they'll do what they can to help you out. Whoever interviews first is kinda on the hook for their partner to advocate for them in the interview so for IM, that's gonna be on him/her at the interview in addition to you both writing emails to the program about couples matching after one of you gets an interview</t>
  </si>
  <si>
    <t>Hey everyone! The Department of Otolaryngology at Mount Sinai invites all applicants (and anyone else who is interested!) to follow our department on Instagram (@mount_sinai_oto). We will be using this platform throughout the application cycle to showcase our program and our awesome residents. We know that these are challenging and uncertain times, and we want to do everything possible to make sure interested applicants get a chance to learn about the Sinai Oto group! So come learn about our department, ask any questions you may have, and be on the lookout for other events that we will hold in the near future! Good luck to everyone this year!!!</t>
  </si>
  <si>
    <t>Is there a way that DO students could be incorporated into MD education/grand rounds as we don't have home programs? &gt; I would assume all virtual events would be open to both MD and DO students!</t>
  </si>
  <si>
    <r>
      <rPr/>
      <t xml:space="preserve">MedStar Georgetown Oto-HNS would love to hear from applicants! Comment or message with questions! </t>
    </r>
    <r>
      <rPr>
        <color rgb="FF1155CC"/>
        <u/>
      </rPr>
      <t>IG</t>
    </r>
    <r>
      <rPr/>
      <t xml:space="preserve">: @georgetownoto </t>
    </r>
    <r>
      <rPr>
        <color rgb="FF1155CC"/>
        <u/>
      </rPr>
      <t>Twitter</t>
    </r>
    <r>
      <rPr/>
      <t xml:space="preserve">: @georgetownOTO </t>
    </r>
    <r>
      <rPr>
        <color rgb="FF1155CC"/>
        <u/>
      </rPr>
      <t>Facebook</t>
    </r>
    <r>
      <rPr/>
      <t>: /georgetownoto</t>
    </r>
  </si>
  <si>
    <r>
      <rPr>
        <rFont val="&quot;Arial&quot;, sans-serif"/>
        <sz val="11.0"/>
      </rPr>
      <t xml:space="preserve">Ongoing twitter thread from residents interested in learning how they can help us learn about their programs: </t>
    </r>
    <r>
      <rPr>
        <rFont val="&quot;Arial&quot;, sans-serif"/>
        <color rgb="FF1155CC"/>
        <sz val="11.0"/>
        <u/>
      </rPr>
      <t>https://twitter.com/paigekennedyMD/status/1263456754811232257</t>
    </r>
  </si>
  <si>
    <t>Newbie question here: Do head and neck cancer and/or microvascular reconstructive surgeons do the entire procedures for free flaps (fibula, radial, LD, etc.)? Or is there a plastics-trained partner for the graft harvesting? Either way, absolutely fascinating cases. &lt; Some do, depends on the surgeon/hospital. The H&amp;N ENT's do everything at my institution &lt; Yeah depends on institution and individual training</t>
  </si>
  <si>
    <t>Has anyone else still not heard back from the academy? if so what did you submit for? Thanks &gt; haven't heard back about some HN abstracts, but I did hear back about another that got accepted for oral&lt;- have you gotten the date of your presentation slot?</t>
  </si>
  <si>
    <t xml:space="preserve">Stanford cancelled awaysfor summer and autumn quarters, per website. &lt;*suprised pikachu face* &lt; Our school says all students will need to have special cirumstances to allow them to do aways (like no home program etc). Otherwise, they say it'll look unprofessional that you're prioritizing yourself over public health and safety </t>
  </si>
  <si>
    <t>Anyone heard back about other away rotations? I just got a denial from UAB, but not sure if that's becuase they aren't offering aways or just didn't get a spot. &lt; +1 denial to UAB &lt; +2 denial to UAB and the denial email was very light on details. &lt;+3 Just got email from Michigan - no aways unless no home program</t>
  </si>
  <si>
    <t>&lt; I just got notifications from UAB also denying me a spot (I applied to 3 months) &lt; University of Colorado emailed me a few weeks ago saying that all away rotations were canceled for the summer.</t>
  </si>
  <si>
    <t>When is everyone starting back at the hospital/ENT sub-I? Anyone sub-I's getting cancelled? Mine got pushed May -&gt; June -&gt; July (crossing my fingers for July). &gt; school in the NE, starting in June &gt; school in the Mid-Atlantic, starting in July&gt; our school is starting back up on May 27th, but I pushed mine back to July to let case numbers and PPE bounce back, right now seems like students will be limited in the OR to 2-3 days a week and 2-3 cases per day, which seems (to me) kind of low for a surgical AI &gt; I'm curious to what clinic is going to look like, anyone have any insight ; will we be doing a lot of telehealth? &gt; in NY right now it seems like its half in-person visits and half telehealth. But i think the numbers of in-person visits is definitely increasing. By mid June to July I would expect the numbers to resemble normal (or close enough to it that it wouldnt affect education)</t>
  </si>
  <si>
    <t>Current MS3 (class of 22) lurking here. My med school is already making "contingency schedules" for the M4 year (crazy, I know) due to everything going on. I have heard about research aways in the past, and I think I might be interested in doing one. Assuming away rotations are not canceled next year, can anyone talk about their experience doing a research elective/away? Do you think it was a worthwhile experience? &lt; +1</t>
  </si>
  <si>
    <t xml:space="preserve">&lt;I tried to crank out something like this (not a formal elective), but it was nearly impossible. we didn't get a manuscript accepted until 2 years later &lt;I feel like it's very dependent on the lab and the mentor. I've been taking a research elective for the for the past two months since clerkships have been canceled. Two of the projects probably won't get submitted until after apps are due this year, but one is being submitted later this month. I think it's worthwhile if you can find a project that you can contribute to significantly in only one month, especially since as an M3 it's more likely the manuscript will be accepted by the time you apply. &lt; Tbh, depends on mentor and your own work ethic. During quarantine, a friend and I submitted an IRB and are finishing up data collection on 2000 patients in the span of 1.5 months. +1 &lt; that sounds so brutal, props to you guys &lt; 1 month is not a lot of time. You will not start and complete a project, from IRB through submitting to journal during that span, let along publishing. If you can hop on existing projects it's more feasible &lt; agreed, OP here who took the past two months off for research. All the projects I signed onto were existing projects. Mad props to the person who managed to crank through IRB submission/data abstraction in 1.5 months. &lt; It's been an awful month let me tell you that. IRB was for retrospective cohort study and usually those are expedited/exempt. </t>
  </si>
  <si>
    <t>&lt;also if you go to a good school it matters, bodunk schools have no research infrastructure and most IRBs are slow right now &lt; find a link to COVID, IRBs for COVID research are insanely fast at the moment</t>
  </si>
  <si>
    <t>Virtual SubI Opportunity --- Applying to Otolaryngology-Head and Neck Surgery (OHNS) is going to look VERY different this year, with recommendations for sharply curtailed visiting/away rotations, online interviews, and a changed application timeline. The University of Michigan/Michigan Medicine Otolaryngology Residency is here to help! Join us for the Michigan Otolaryngology Virtual Subinternship, a FREE, one-day VIRTUAL event for senior medical students going into OHNS, on Saturday June 13, 2020! The day will feature interviews with Michigan Medicine faculty and residents about all OHNS subspecialties. Faculty, residents, and alumni will share advice for going into OHNS, and resident-recommended and organized resources for applying to and thriving during OHNS residency will be given to each participant. Other topics covered will include scholarship during residency, as well as diversity, equity, and inclusion. If interested, please register here to receive an agenda and the participant’s resource packet closer to the event. (https://umich-health.zoom.us/webinar/register/WN_UngnmikSSWKbRseMxZ-W3g)  &lt;Cool idea but "Sub-I" is kinda misleading. It's more like an info session! &lt; We recognize it won't meet all the objectives for a traditional away rotation, but it's a start. There are some additional initiatives in the planning stages that can help address the other objectives. &lt; Any idea how long this zoom conference will take? &lt; It's currently booked for approximately 10am-3pm with a lunchbreak. Obviously it's online, so people are able to come and go as necessary. Tentative agenda is up on the website.</t>
  </si>
  <si>
    <t>This is a really cool thing to do with all of this uncertainty. Hopefully more programs start to follow suit. &lt;+3 &lt; this sounds like a great idea, I will try to get my program to do something similar! &lt; This is awesome. Has anyone heard of other programs that are putting something like this together? &lt;This is a great idea! Im sure lots of programs will be putting these together.  Lets hope they keep them to a one day event on Saturdays so people can go.</t>
  </si>
  <si>
    <r>
      <rPr/>
      <t>Virtual SubI - lots of things, but not an audition! We got a lot of questions about attire so wanted to let you all know we'll have your video off so feel free to watch in your PJ's! We have posted a student guide on our website with resident-curated list of resources found here: </t>
    </r>
    <r>
      <rPr>
        <color rgb="FF1155CC"/>
        <u/>
      </rPr>
      <t>https://medicine.umich.edu/dept/otolaryngology/events/202006/michigan-otolaryngology-virtual-subinternship</t>
    </r>
  </si>
  <si>
    <t>is academy ever going to tell us anythnig</t>
  </si>
  <si>
    <t>It's frustrating, but let's be patient. Things are weird. I'm expecting the meeting to be cancelled, since residency interviews are cancelled and they're way farther out. &lt; oh jk i just heard back now! I take back everything about being patient. &lt; what society did you hear back from?? &lt; AAO-HNSF, boston sept 13-15&lt; do they send out by category? &lt; have they just released oral presentations? I have heard nothing about posters yet. &lt; I heard a yes back for a poster (5/19)</t>
  </si>
  <si>
    <t>I heard back about an accepted abstract for podium presentation in endocrine surgery&lt; nice, congrats! &lt; same, in sleep med! &lt; same, rhinology&lt; any word on posters? &lt; I heard back about my posters</t>
  </si>
  <si>
    <t>How much research is required to be a competitive applicant? I just recently got interested in ENT and should have at least 1-2 case reports completed by the time of app for next year. Should i be trying to find other research? &lt; Yes, try to hop on an interesting project now. Even if you don't get a pub from it in time for applications, you can put it under research experiences and it may be a talking point during interviews. During my interviews, no one asked about the case report I published but instead asked about the most interesting project I had on my app. &lt; sweet. would you say one interesting project is better than multiple easy, but boring ones? &lt; i think one interesting project plus small things like case reports is the way to go &lt;great advice, thanks! &lt; Do you think emphasis/lack thereof on research will change this cycle with COVID?" &lt; The survey below actually asks this. We will see what people think whenever it's finished</t>
  </si>
  <si>
    <t>I was involved in multiple projects. 0 pubs. Matched &lt; do you mind sharing your stats? either way, good to hear pubs arent everyting after the minimum stats. &lt;OP, mid-low tier med school, 256/271 step 1/2, AOA, didn't know I wanted to do ENT until maybe March my 3rd year. Got 18 interview invites, went on 14 due to scheduling and cancelled 1 I didn't want to go on. Matched at my #4. I was asked about research I was involved in at every interview it's a good talking point. I was involved in a pretty interesting project regarding the state of the OTO match process which pretty much every interviewer brought up &lt; way to go, congrats! so having something interesting to talk about seems key</t>
  </si>
  <si>
    <t xml:space="preserve">I matched with 1 actual pubmed indexed article but had a few more that were submitted and had plenty of interviews at all tiers of programs. The letters matter more than the research imo &lt; letters from my home program or just letters in general? &lt;I think letter from home chair is severely overrated if they don't know you well. If I could go back I would have found someone else to write it &lt;a strong letter from someone who knows you very well. Doesn't necessarily matter home or away but generally home letters are stronger. I think a chair letter isn't necessarily the best one; my best one was a letter from someone I did plenty of research with but wasn't the chair. However, our chair letters were often based off of resident comments which was nice as it could still be strong even if you didn't really know them. </t>
  </si>
  <si>
    <r>
      <rPr/>
      <t xml:space="preserve">An oldie but goodie: </t>
    </r>
    <r>
      <rPr>
        <color rgb="FF1155CC"/>
        <u/>
      </rPr>
      <t>https://www.theonion.com/you-get-into-this-business-for-the-ear-and-the-nose-bu-1819585004</t>
    </r>
  </si>
  <si>
    <t>I've never seen this before, very funny! Thank you for sharing.</t>
  </si>
  <si>
    <r>
      <rPr/>
      <t xml:space="preserve">Hi everyone. We're researchers from Yale conducting a survey aiming to capture student perspectives on the upcoming ENT application cycle. The principal investigator is Dr. R. Peter Manes (contact information is in the survey link). The IRB number is 2000028179, and the exemption form can be found in the link. We're looking for the experience of students who are currently, or have at some point, considered applying in the 2020 - 21 application cycle. Responses are completely anonymous and you will have the choice of joining a raffle for one of two $50 Amazon gift cards. Given the ongoing uncertainty surrounding COVID-19, we hope some insight into how students are faring will be beneficial to applicants and residency programs alike. This is an opportunity to make your concerns and challenges known to PDs nationally. </t>
    </r>
    <r>
      <rPr>
        <color rgb="FF1155CC"/>
        <u/>
      </rPr>
      <t>https://yalesurvey.ca1.qualtrics.com/jfe/form/SV_6Pap4UnCgsFLvwh</t>
    </r>
    <r>
      <rPr/>
      <t xml:space="preserve"> Our intention is to publish the results and make a pre-print freely available to inform PDs and applicants alike, with acknowledgment of OtoMatch and the participants. Please feel free to share with your classmates and local ENT interest groups. Thank you, stay safe, and good luck. &lt; Survey closed! Thank you for your participation. We are hoping to get the data out soon, and will also be doing the raffle soon!</t>
    </r>
  </si>
  <si>
    <t>&lt;thanks for doing this! &lt; Can someone who took the survey comment on whether they think the results might be useful and beneficial to applicants? &lt; seemed helpful. good place to quantify the concerns i have seen many voice here</t>
  </si>
  <si>
    <t xml:space="preserve">
Otomatch Research/Survey Guidelines
1. Real Name of Principal Investigator - we the need your real name to know who is conducting the research.  People should know this is real research and not just marketing firms.
2. Contact Info - we need address, institution, phone # and the email of the principal investigator on the study.
3.IRB - if this is truly research that will be published in a journal, we need a statement from your IRB that this research has been approved or determined to be exempt. If this is gathering info that will be published on another website, we need to know where it will be published.
4. Acknowledgment - We also request an acknowledgement of Otomatch and those who participated in the survey.  This should be in the Acknowledgement section of any publications..  This is not an authorship and is not a requirement. But it is the courteous thing to do.
5. Access to Result - Since we didn't charge you to help recruit subjects, we request that provide free access to the results of your study. Consider an open access journal or purchase. Please don't publish the results behind a paywall.  Again, this is not a requirement, but it is "The Right Thing To Do."</t>
  </si>
  <si>
    <t>Anyone know what ended up happening with USC's accreditation status? And whether that affects the ENT department at all?</t>
  </si>
  <si>
    <t>link? &gt; not OP, but USC is off probation and no issues with the ENT department as far as I am aware &gt; Yeah, I'm pretty sure even thought the whole hospital was in trouble, it was just the cards fellowship that was impacted. Oto at USC is fine as far as I'm aware and they did an amazing job organizing the resident lecture series during COVID &lt; interviewed at USC last year, and can confirm that this has nothing to do with the oto dept at USC and won't affect oto residency training &lt; institution received 10-year ACGME accreditation at last site visit, non-issue.</t>
  </si>
  <si>
    <t>Importance of having CK score for 10/21 ERAS open? Do people know how USMLE scores (Step 1 and CK specifically) are sent out to programs, is it automatic via a linking to ERAS, or does the school send it, or can you choose which scores get sent and when?</t>
  </si>
  <si>
    <t xml:space="preserve">My dean says CK won't matter, since it's going to be impossible for a ton of students to take it on time. &lt; So youre saying, just push back CK date assuming good Step 1? &lt; wha tif you change the assumption to bad step 1 needing step 2 tho &lt; Then take Step 2 ASAP and crush it. Only thing to do. &lt; CK could probably still help though right? Say two students are very similar (250-60's step 1) but one has a 260-270+ CK and the other doesnt have a score yet... they have to lean towards the one with a CK score right? &lt; I'd say they'd lean towards the one with a better interview, but CK probably wouldn't hurt. &lt; I think all else being equal, they would lean towards the person with the high CK. The real question is what an applicant can do in the time it takes to study for CK, e.g. research) </t>
  </si>
  <si>
    <t xml:space="preserve">so when do residents get their ABOTO test results we took back in march? </t>
  </si>
  <si>
    <t>Hopefully never lol &lt; in the next 1 to 30 weeks</t>
  </si>
  <si>
    <t>So is this ORTA survey legit?  Didn't hear anything about it from my program &lt; yes it is</t>
  </si>
  <si>
    <t>&lt; its legit&lt; Link? &lt; What's ORTA? &lt; it's for current residents &lt; incoming intern, havent gotten this yet??&lt; Probably released on a program-by-program basis, stands for "Otolaryngology Resident Talent Assessment," which to my understanding is like a telephone-based MMI/personality assessment that was used as part of the application process back in Match 2017/18 but wasn't very helpful to the match process so they kept it for incoming residents &lt; my understanding is that they're trying to validate it as a tool</t>
  </si>
  <si>
    <r>
      <rPr/>
      <t xml:space="preserve">From Otomatch archives back in 2018: https://www.tapatalk.com/groups/otolaryngologyresidencyapplicants/orta-t3570.html  ORTA was stopped for applicants when &gt;10 programs didn't match, but ABOTO decided to give it to all incoming residents.  Since it is a research study, it can't be required.  But just like your Psyche 101 "required research volunteering" you will piss off some people if you refuse it.   From the SUO website it looks like the number of questionshas been cut down  </t>
    </r>
    <r>
      <rPr>
        <color rgb="FF000000"/>
      </rPr>
      <t xml:space="preserve"> </t>
    </r>
    <r>
      <rPr>
        <color rgb="FF1155CC"/>
        <u/>
      </rPr>
      <t>https://cdn.ymaws.com/suo-aado.org/resource/resmgr/2019_meeting/2019_presentations/3._abohns.pdf  Maybe because questions are getting leaked. http://www.ryanportermd.com/interviews/interview-questions  tti</t>
    </r>
  </si>
  <si>
    <r>
      <rPr/>
      <t xml:space="preserve">I hear Plastics and Urology are adopting this new format for sending out interviews -- I wonder if other specialties will follow suit: </t>
    </r>
    <r>
      <rPr>
        <color rgb="FF1155CC"/>
        <u/>
      </rPr>
      <t>https://acaplasticsurgeons.org/multimedia/files/2019/Interview-Policy.pdf</t>
    </r>
  </si>
  <si>
    <t>&lt;so... in person interviews? &lt; this looks like it was for last year &lt; it's for last year, but i think it was circulated among people applying into urology this year that this is how interview invitations will go out</t>
  </si>
  <si>
    <t>what happened to the applicant stats page on the 2019-2020 sheet? Its just showing 10ish rows filled for me</t>
  </si>
  <si>
    <t>&lt; tbh im a fan of it disappearing &lt; i heard from several residents and members of the matching class that it really wasn't representative&lt; what about a tab for # of applicants from each school &lt;any reason why it wasnt represetative? &lt;people trolling, selection bias (stronger applicants more likely to flex) &lt; ah i see, so the 275-280 with 35 pubs is not representative of 20% of the applicant pool</t>
  </si>
  <si>
    <t>As we move to virtual interviews, I can't wait to hear the stories of applicants who decide to try to juggling interviews at 2 programs on the same date &lt; This is going to be awful because now people can easily attend 20+ interviews</t>
  </si>
  <si>
    <t>I didn't think of that...that will be hillarious and really throw off the number of interviews programs will need to give to fill each spot. &lt; BRB, going on Craigslist to hire a doppelganger</t>
  </si>
  <si>
    <t>What if you had a twin and could interview two places same day that would be amazing &gt; this cycle might unfairly favor identical twins &gt; TBT to the identical twin PGY1s in montefiore's ENT program who were born 2 years too early to rise to this occasion..</t>
  </si>
  <si>
    <t>Question about field specific research - hypothetically would a JAMA paper on something unrelated be worth more than a Laryngoscope paper?</t>
  </si>
  <si>
    <t>my gut says Laryngoscope is more &lt;Idk if OP is talking about JAMA (as in not JAMA Oto), publishing in a journal with IF of 50+ is difficult considering laryngoscope accepts 25% of papers i believe so it demonstrates some serious research chops &gt; Worth is pretty subjective, the question is impact factor vs target audience, tough decision but I think the worth of the article is somewhat judged by how much it's cited (contributes to h-index) if it reaches more of your target audience it might be cited more. Just an idea tho, I'm not really sure the correect answer because if it is published in crazy high impact factor like JAMA it probably will reach everyone</t>
  </si>
  <si>
    <t>&lt;Laryngoscope, JAMA OTO, and the white journal are are probably the most well known/regarded journals for general Oto, but then there's other subspecialty specific ones for otology, laryngology, rhinology, etc. &lt; Is the white journal AAO-HNS? &lt;yes</t>
  </si>
  <si>
    <t xml:space="preserve">Furthermore, numbers are only one part. I know plenty of people with amazing numbers who barely matched and i know those who had "worse numbers" who cleaned up with interviews at all the top programs and had their pick of where they wanted to go. </t>
  </si>
  <si>
    <t>could we start an anonymous "stats" page with scores/pubs/etc or nah?</t>
  </si>
  <si>
    <t>&lt;why &lt; So we can over-stress about people overstating their credentials obvs</t>
  </si>
  <si>
    <t>To make others jealous &lt; exactly, no real reason until interviews come out to correlate</t>
  </si>
  <si>
    <t xml:space="preserve">Has anyone here been to Fall Voice before and care to share a bit about the experience/networking opportunities? I have a voice relevant abstract, obviously missed the academy deadline and would like to present at a conference before sections meeting in January.   </t>
  </si>
  <si>
    <t>&lt; Can someone explaing how they network at coneferences to begin with? Unless your mentor introduces you to people... I kinda don't get it &lt;same i just hang around my mentor and it works out fine &lt; my mentor actually discouraged medical students from intentionally networking without introduction. COSM 2019 had a social for medical student networking though. &lt; might be worth submitting in the (likely) event it gets cancelled; could get an online poster presentation (similar to COSM). Not as good as presenting in person, but itd be a pub w/o cost and time off for traveling. &lt;If you have a poster, networking includes standing in front of your poster and answering questions.  It can also beyou going around, reading posters and asking questions.  Dub questions are ok in poster rooms esp if you introduce yourself as a med student.  For meetings like trio where they have residency ENT trivia contests, get together with other med students and see if you can enter a team...even if you get crushed, you are just med students so there's no expectations.  But don't expect that any attendings you meet from other schools are going to write you LORs or even remember you on interview day. &lt; Yeah there's not much value in networking as a med student. Meeting other students is awesome though.</t>
  </si>
  <si>
    <t xml:space="preserve">&lt;Completely disagree with the notion that co-first is "bs." On the med student level, obviously first author is better over second author but that's hardly a distinguishing factor if you are someone genuinely interested in research. Being co-first author from an interviewers mind will still translate to "they did the most work" and even then the distinction between first/co-first and second is really minimal. If you are second author on a paper, you shoud respectfully ask if it's possible to be co-first and add the * on the paper/CV/ERAS.  </t>
  </si>
  <si>
    <t xml:space="preserve">Does pubmed have a way of designating that it is a cofirst authorship?
Does co-first authorship change the way a reference is made (FirstAuthor, et al 2020)?
Until there is a way to address these so that the cofirst authors are truly equally recognized, cofirst authorship is just second authorship by another name.  Second author is not a bad thing by any means.  I would contend that a significant number of papers are written by the second author.  But don't call it what it isn't.
Now if you are designated as the corresponding author, thats a different story.  corresponding author on an article is the persone that interested people will contact, so long term (&gt;3 years) it will help yougrow your  contact base and get you on the journal's list to be a peer reviewer.
</t>
  </si>
  <si>
    <t>what is the deal with co-first authorship (e.g. is it legit, how do you put it on your CV, etc.)</t>
  </si>
  <si>
    <t>co first author is BS.  If you are really a co first author, then your name should be listed first. &lt; Co-firsts happen often in high level basic science or translational work because they demand diverse skill sets that one person isn't likely to have. It's a legitimate way of acknowledging the contributions of multiple individuals, especially when high level science demands a collaborative approach. If you're talking about co-first on a dinky chart review or something, that's a different story.</t>
  </si>
  <si>
    <t>is anyones school allowing them to do aways? &lt; i can promise some schools will allow it, and I also foresee some programs allowing auditions &lt; My school is still allowing us to do aways, but that's because we don't have a home program for most specialties &lt; my school is going to follow the AAMC recommendations so no aways</t>
  </si>
  <si>
    <t>4th years - what are you hearing from your schools regarding aways/visiting students?</t>
  </si>
  <si>
    <t>my school cancelled aways, they wont let us go anywhere. +7 &lt; Mine went as far as to say said it'd look irresponsible if you did aways despite having a home program, since you'd be prioritizing your own ambition over others' health &lt; what about students without home programs? &lt; you are allowed to do them if there is no home program, but try to limit them</t>
  </si>
  <si>
    <t>They're not even going to do in person interviews next year. Aways are not going to happen</t>
  </si>
  <si>
    <r>
      <rPr/>
      <t xml:space="preserve">Twitter feed on programs: </t>
    </r>
    <r>
      <rPr>
        <color rgb="FF1155CC"/>
        <u/>
      </rPr>
      <t>https://twitter.com/dxieMD/status/1259963345421172736</t>
    </r>
  </si>
  <si>
    <r>
      <rPr/>
      <t xml:space="preserve">NRMP report says 2 programs went unmatched this year: </t>
    </r>
    <r>
      <rPr>
        <color rgb="FF1155CC"/>
        <u/>
      </rPr>
      <t>https://mk0nrmp3oyqui6wqfm.kinstacdn.com/wp-content/uploads/2020/05/MM_Results_and-Data_2020.pdf</t>
    </r>
    <r>
      <rPr/>
      <t xml:space="preserve"> anyone know which 2 those are&lt; they were DO programs &lt;ok but which ones &lt; Joplin was one, they filled with an MD in the SOAP &lt; wait, DO's have their own programs? WHAT &lt; They used to, but its all integrated now from my understanding. A "DO" program is one that was historically DO-only... however all the attendings are likely DO's and probably (rightfully so) have a bias towards DO applicants &lt; Last year most historically DO programs mainly interviewed and took DO applicants. I think the long term goal is to integrate with MD to erase the distinction, but for now still pretty divided</t>
    </r>
  </si>
  <si>
    <t>anyone here hear back from Academy?</t>
  </si>
  <si>
    <t>&lt;no +1&lt; I'm expecting we'll hear by the end of may!&lt; i've never been to boston, really hoping it doesn't get canceled &lt; sorry for a dumb question, but what are you guys waiting to hear back about (considering abstracts were due months ago)? &lt; It's precisely those abstracts we're waiting to hear back about. Deadline in Jan, but results of acceptances for podium vs poster presentation (if at all) were supposed to come out "early May." Then COVID happened. &lt; ah that makes sense, best of luck! &lt; 5/18 still nothing! &lt; 5/19 -- heard back on one submission today (accepted), haven't heard back on another</t>
  </si>
  <si>
    <t>I know this topic has been beaten to the ground, but has a low step 2ck score taken after ERAS (October) affected matching or brought up by the program? &lt; unless it is completely ridiculously low, no &lt; Most don't require a CK score before the day rank lists are submitted, and most rankings take place much earlier anyway at the day of the interview. So unless you sent your low score in between Sep-Jan (dont), no one will see it when it matters, and it won't be mentioned. &lt; I took CK in October and my score dropped about 15 points from Step 1 and still matched well. Doubt it mattered at all and I was never asked about it.</t>
  </si>
  <si>
    <t>I didn't take CK until end of December and submitted it February. I doubt the programs even knew I submitted it. My score was mediocre. Still matched well.</t>
  </si>
  <si>
    <t>https://www.change.org/p/medical-students-end-step-2-cs?recruiter=6893544&amp;recruited_by_id=0d27f700-248a-0130-7890-3c764e049b10&amp;utm_source=share_petition&amp;utm_medium=copylink&amp;utm_campaign=petition_dashboard</t>
  </si>
  <si>
    <t>https://www.change.org/p/federation-of-state-medical-boards-and-national-board-of-medical-examiners-urge-the-usmle-to-give-medical-students-a-refund-for-the-step-2-clinical-skills-exam?recruiter=13741854&amp;recruited_by_id=98f0e410-d679-012f-4165-4040b91ba155&amp;utm_source=share_petition&amp;utm_medium=copylink&amp;utm_campaign=petition_dashboard</t>
  </si>
  <si>
    <t>Knowledge wise, what is expected from you as a Sub-I? Anatomy of course, but do I need to be comfortable with everything in Pasha/ENT secrets? The level of new material is daunting &lt; Looking up things relevant to the surgical cases you're seeing is great, but in my experience you definitely don't have to know much from Pasha's / ENT Secrets ahead of time - just read pertinent sections / study surgical anatomy before cases and you should be good. Personality matters a lot more &gt; Depends what you'll be doing on the SubI. Some are super operative-heavy, in which case know surgical indications, surgical anatomy and landmarks cold, surgical complications, postop care. Like any other surgery rotation, being on top of the patient's history and care is always good. And of course practice those tying and suturing skills so you shine when given a chance to participate. But if you also have days or weeks spent in a particular subspecialty clinic, then you *will* have to do some reading. If you're spending the day in otology clinic and don't know how to read an audiogram, not a great look. Personally I tried to at least go through the section of secrets for a subspecialty before working with those attendings. Knowing your radiology is also an underrated skill, since you can impress being able to talk through a scan even if just recognizing normal structures. Being a normal human being is a bonus too, but you can't study for that. At the end of the day, SubI's are still med students, and no one expects you to have resident-level experience or knowledge. But you want them to envision you as a future resident at their program, and the closer you can match that image the better. &lt;Oh and also just FYI- some SubI/away rotations actually had surprisingly little pimping, and were super enjoyable to just be there, learn, and gel with the team. BUT you have to be prepared for those brutal pimp marathons nonetheless &lt; You can also ask the residents if a certain attending has some favorite pimp questiosn. Some attendings ask the same ones and the residents know it. &lt;Shout out to the pimp Q's tab on this page</t>
  </si>
  <si>
    <t>being a nice person holds much more weight &lt; My experince was that any knowledge beyond anatomy and the basics was icing on the cake--however perhaps people were secretly judging me with a nice face on. I remember one time being pimped by a peds attending about the specific indications for tonsillectomy and she was pretty disappointed when I didn't know how many cases of tonsilitis a year qualified you for one. I would say, know anatomy. Know the patient's history. Know the indications and contraindications for the procedure taking place, and what the intra-op and post-op complications might be. Punctuality, a can-do attitude, and taking initiative go a long way (don't wait to be asked to do things that are within your capability, just do what helps the patients and the team where you can). &lt; YOU MUST KNOW THE PARADISE CRITERIA. LOL some one will inevitably ask you. &lt; You can also ask the residents if a certain attending has some favorite pimp questiosn. Some attendings ask the same ones and the residents know</t>
  </si>
  <si>
    <t>What are other reapplicants up to? I'm starting a prelim year in July and I've already graduated, so it'd be a perfect time to focus on some research (my biggest weakness) but I've had no luck finding opportunities. And I can't seem to find any ways to be productive and strengthen my application. Feels like I'm in purgatory. &lt;+1 totally feel you, its rough out here</t>
  </si>
  <si>
    <t>Reach out to your mentors (if you havent already) to see if they are up to any research. Look at ENT journals and see what types of things they are publishing (likely lots of stuff on covid). Be resourceful and get creative. Do a systematic review on a topic you find interesting. It seems to me like theres been a lot of published work lately that isn't very heavy "research." Gotta think outside the box here... if you wait for something to fall on your lap, you may be losing valuable time. &gt; In terms of finding mentors with research projects at hand, cold emailing people works really well. &lt; I've reached out to mentors, tried getting in touch w a local program (currently quarantining in my hometown), sent some cold emails - no luck. Perhaps being more persistent and following up would yield better results. Just hate the thought of being annoying. &lt; I agree with Covid research being big right now. So if theres a link with COVID and ENT that would make a good research question. &lt; Resident here, would be happy to share research opportunities. What's the best way to do that without getting mobbed by hungry wolves&lt; You were once a cub too, prick &lt; I meant that with all seriousness. What's the best way to share here without having everyone fight over it? Would like to help every one of you but practically that's difficult&lt; post a throwaway email and if you're specifically hoping to help a reapplicant maybe ask for the NRMP "sorry you didn't match" email for confirmation &lt; Incoming intern here, would like to help the reapplicants (my '19-20 app cycle brothers and sisters) too once I start with my new department&lt; any help would be massively welcomed, I think I may speak for all when I say that we appreciate any help that you can extend our way! &lt; how should we do this? &lt; OP here, I could post my throwaway email. I'd be deeply grateful for any opportunity and I'd work diligently. &lt; Not OP, but if you have anything else or the same project that needs more help, I'm here as well (can post throwaway email as well).   We would be humbly indebted to you, thanks again for the opportunity. &lt; Incoming intern again. Hit me up at ResearchResident2020@gmail.com, will try to spread some research wealth once I start. &lt;Thank you!</t>
  </si>
  <si>
    <t>Which programs are considered top-tier (based on doximity)? Top 5, 10, 20? &lt; Doximity I can confirm is trash. Part of the rankings component is drawn from opinions of "experts in the field," which not only is subjective but automatically skews in favor of larger institutions because whoever gets more votes wins. But at least it's the experts thoughtfully pondering and then voting, right? Wrong.  Picture those faculty experts being asked to take out their phones and vote for their own institution at Grand Rounds, because that's a real life situation I sadly witnessed. The whole thing is a farce. &lt; +2 &lt; Agreed that it is a circlejerk of big academic programs, but tbh the rankings at least by tier are pretty well aligned with general reputation in the field. Not saying that quality of training is better at the higher ranked programs but, in general, reputation is pretty accurate and, unfortunately, at a lot of places reputation plays at least some conscious or unconscious bias when selecting fellows. OP, I'd say top 20 are top tier. +2 &lt; My favorite is to read the google reviews for the varying departments. I give particular weight to reviews written by people with poor grammar and spelling. They is reliable source.</t>
  </si>
  <si>
    <t xml:space="preserve">Agree to this. Doximity is a popularity contest. Those in department leadership push for people to fill them out and choose their department. It's partially objective (not sure how much) and partially popularity. When I applied (I'm a first year resident), I looked at the rankings in chunks (top 20-30, middle 30-60, lower 90-120, or whatever the math comes out to). At the end of the day, nearly 100% of the programs are going to turn you into an awesome ENT. A lot of the other things that go into become much more important (location, spouse happiness, future fellowship, extracurricular things (ie global health opps)). &lt; This, this, this! Exactly why many people who have been through the process say to trust your gut - because you subconciously prioritize things that are actually more important to you. I interviewed at a top tier program that I didn't fall in love with but, on the other hand, I really loved a "lower" tiered program because it was in a major city, and that's what I was looking for. There are many intangibles such as "fit" and "size" that can't be objectively put into any ranking system. Trust your gut and know that almost every single (if not every) program will train you into an excellent ENT. Also comes down to individual effort - what you put in as a resident and your work ethic is going to be what you get out as a future attending, regardless of where you train. &lt; Doximity is mostly garbage. Having rotated at multiple places, I was surprised to see certain programs I thought were weaker based on my rotations higher on Doximity's rankings. Doximity is just a giant circlejerk of "big names." Case in point: Hopkins at #1 lol. </t>
  </si>
  <si>
    <t>Is Residency Explorer any better?&lt; What about Texas STAR or the Blue Ridge Institute NIH rankings?&lt; all have their own biases. I used all of these loosely, like grouped in tiers of 20-30, then asked all my mentors. They know a lot&lt; does residency explorer even have info for otolaryngology?</t>
  </si>
  <si>
    <t>For those looking at taking a research year because of covid weirdness this year, don't expect it to be any less weird next year. Next year is the last year that med students will be taking step 1 for a number grade.  But the very few people inthe class of 2022 have been able to take it yet due to closed testing centers. As a result, next year is going to be a weird year as well.  PDs wont know how to rank people before interviews.  There will be the possibility of away rotations by next year.  These will get more weight than normal since nobody will know what kind of Step 2 score to expect. 
By all means, if you want to beef up your application with research and have a mentor who can guarantee you two or three publications, do a research year.  But if you just want to hide out for a year, hoping it will be easier or the rules will be clearer next year don't bother taking a research year.  ENT residencies and graduate medical education in general is in a period where the rules are changing quickly. Get used to it and learn to thrive in it.  This will be the new normal for at least the next 3 years.
---sam</t>
  </si>
  <si>
    <t>Anyone here planning on applying to OHNS programs through CaRMS (Im guessing no)? - Canadian rising M4 lurking here</t>
  </si>
  <si>
    <t xml:space="preserve">I was planning on applying to the university of toronto program! &lt; Why specifically UofT?&lt; great reputation in head and neck oncology with lots of previous fellows at my institution to vouch for it &lt; Yea 6 HN fellows, 3 of them are AHNS </t>
  </si>
  <si>
    <t>what is the process for a US med school student to apply to a canadian ent residency and vice versa?</t>
  </si>
  <si>
    <t>Resident at a top tier program here. Just got an email that the med school affiliated with our hospital is going to be creating an 'early assurance' program for students who want to stay within their own healthcare system for residency. Cant say that Im too happy about this. Seems like all of our rotators (and likely the majority of the next incoming class) will be home students. Seems like a great year to be a student at a big name med school... im sorry to those who have no home program (or would prefer not to stay at their home program). This is definitely a challenging year... &lt; and there goes my career &lt; Ouch... any chance you can give us a hint to the school so we know where to not waste our application money? &lt; sorry, not willing to reveal that. But i wouldnt let this change the places you are applying. too many variables (how many home students, how many want to stay, how many are a good fit). you should assume that everyone is going to be doing this to some level this year. &lt;well thatll do it, Officially taking a resaerch year now &lt; +2 &lt; wth, I'm a resident at a top program but that's such BS. We match plenty of people who didn't do an away at our program and we just meet for a few hours, why would this year mean we have to preferentially take our home students? They're great but I want to meet other applicants and get the best students who will fit in and do well, whether they be from here or other programs. Idk if they can really force programs to follow this since it obviously only benefits the med school by improving their match rate while potentially screwing over residency programs with potentially sub-par candidates that they don't necessarily want</t>
  </si>
  <si>
    <t>thanks for the update. first impression is that  there's no way that is allowed. sounds like a massive match violation. I am disappointed though to see my chances of MEEI go from 0% to.... 0% &gt; yeah im not sure exactly how its going to work.. it was a general statement to the whole school, so it may be more targeted towards identifying people for specialties with a lot of spots such as medicine and anesthesia. Im not sure how many people from our school are applying to ENT... and trust me, if my PD doesnt like someone, there is no way that person is matching here just because they happen to go to the affiliated med school &lt; yeah, despite these 'uncertain' times, I can't see something like that flying, and any program that does this is in major jeopardy for a match violation. &lt; lets calm down a bit, im sure med school administration is aware of match rules... i doubt anyone is blatantly commiting match violations &lt;it only a match violation if the program signs up for the match.  If they decide not to list any of their ENT (for example) residency spots inthe match and fill them all in house, they aren't in violation. It would also require the program to know way ahead of time that they can fill all their spots from their own med school.  I can see some top tier programs who are used to picking from dozens of away rotators dong this bc they are used to getting a well known applicant. &lt; I just asked one of the residents at MEE and its not them. &lt; wooo! My chances are back to 0% &lt; okay, so it isn't MEEI, but is it... *wink wink* "a well known program in boston"? &lt; no +1</t>
  </si>
  <si>
    <r>
      <rPr>
        <rFont val="Calibri"/>
        <color theme="1"/>
      </rPr>
      <t>Any M3s on here wondering wth our app cycle is going to look like? lol. I'd like to do some aways but it's looking unlikely we get that opportunity &lt; it's basically guaranteed we wont do away</t>
    </r>
    <r>
      <rPr>
        <rFont val="Calibri"/>
        <b/>
        <color theme="1"/>
      </rPr>
      <t>S</t>
    </r>
    <r>
      <rPr>
        <rFont val="Calibri"/>
        <color theme="1"/>
      </rPr>
      <t>. Some people will do a single away if they have no home programs, but if you do, not happening basically &lt; rip</t>
    </r>
  </si>
  <si>
    <t>Is there a complete list of FPRS programs that mentions which provide microvascular reconstruction?</t>
  </si>
  <si>
    <t>Are there just a bunch of people interested in FPRS this year? So many posts about this. &lt; Micro places include Minnesota, Hopkins, UCLA, UCSF, Jefferson. OHSU has a flap only and FPRS but no flap fellowships but you don't really do both, Ducic fellowship in TX also does micro</t>
  </si>
  <si>
    <r>
      <rPr>
        <rFont val="arial"/>
        <color rgb="FF1155CC"/>
        <u/>
      </rPr>
      <t>https://www.aamc.org/system/files/2020-05/covid19_Final_Recommendations_05112020.pdf</t>
    </r>
    <r>
      <rPr>
        <rFont val="arial"/>
        <color rgb="FF000000"/>
      </rPr>
      <t xml:space="preserve">
tldr; 1) recommend against aways (unless no home program), 2) virtual interviews, 3) ERAS delayed until October</t>
    </r>
  </si>
  <si>
    <t>It's actually happening &lt; Are letters only allowed from home programs still? So even if you do an away because you don't have a home program, you can't get a letter? &lt; that wouldn't make sense &lt; I'm pretty sure you are allowed away if you have no home program and LOR from there as well. &lt; This doc doesn't make any recommendations regarding LORs. It does mentione that allowing more times for LOR's is a reason for delaying ERAS. &lt;this doc doesn't mention it but the one from the ENT PD's does. It did say that students without a program should be allowed to do aways but it also said LOR were only from home programs I thought...&lt;Yeah, the SUO doc seemed to conflict with itself a little bit in that regard, saying that if students didn't have a home program, then they could one away, but that programs would just have to accept LORs from non-academic ENTs. I doubt that any program would actually look down on someone without a home program getting letters from the one place they were able to do an away rotation though. &gt; If you don't have a home institution,  I assume you should just limit to 1 away?? Would 2 be frowned upon? &gt; even if you can get 2, I would assume yes, just 1 away. Everyone with homes will also just have 1 sub-I &lt; Can anyone speculate on reapplicants with LORs from aways that happened last summer/fall?</t>
  </si>
  <si>
    <t>any update on VSASyet &lt; why are people still asking about this, aways are cancelled lmao &lt; I understand the OP's glimmer of hope but ACGME's statement just crushed it &lt; Not OP, just wondering though where you saw ACGME made a statement. Haven't seen it. Obviously moot, aways are obviously not happening haha &lt; AAMC posted it, see link above &lt; oh didn't realize it was joint with ACGME, thought it was just AAMC &lt; My PD said if there were any non- home-institution letters (unless the person lacks a home program), their application will be blacklisted/thrown out &lt; obviously that's not true &lt;Maybe not everywhere, but certainly at my home program. NSGY programs are doing it as well &lt; Same with EM&lt; to the person who's PD said theyd blacklist, what about thsoe whi did aways last year? Are they just supposed to pretend they didnt do any aways? &lt;he just said they were trying to be equitable across the board. Sounds like he woulndt hold it against someone if they had previous away experience, but if that person has a home program, then away letters wouldnt be welcomed</t>
  </si>
  <si>
    <t>https://students-residents.aamc.org/applying-residency/article/eras-timeline-md-residency/
Release of eras to programs delayed 3 weeks it looks like</t>
  </si>
  <si>
    <t>But we still submit our applications on September 1? What's the point of the delay on their end then? And a specific match day isn't decided yet? Odd  &gt; I think the delay is because lots of med students can't even do their home rotations in time otherwise. PDs and Deans would have difficulties writing letters for students without those rotations too. The whole process would be a bigger mess without the delay. &gt; if 10/21 is equivalent to 9/15 in previous years, then as long as we apply between 9/1 and 10/21 then all applications should be viewed the same with no difference in timestamp.</t>
  </si>
  <si>
    <r>
      <rPr>
        <rFont val="arial"/>
        <color rgb="FF000000"/>
      </rPr>
      <t xml:space="preserve">Hey guys, PGY-1 here. Having recently gone through this process, I thought it was really easy to forget what was important when shaking hands.  I thought this article covered that really well and acted as a reminder to define your own goals/values.   </t>
    </r>
    <r>
      <rPr>
        <rFont val="arial"/>
        <color rgb="FF1155CC"/>
        <u/>
      </rPr>
      <t>https://www.theparisreview.org/blog/2020/05/07/fuck-the-bread-the-bread-is-over/?fbclid=IwAR10HALQzb_Ybki7cjQ-QI03blZq0bI_YITX807QYVCVEvUnriiPtBtzW8s</t>
    </r>
  </si>
  <si>
    <t>Damn, great read. Thanks!</t>
  </si>
  <si>
    <t>Anybody (including current residents) have any thoughts on how to reconcile US News ENT rankings with doximity? I know both are roughly based on the same methodology, which has its own biases, but I see huge differences regarding some programs. For example, Mayo Clinic is ranked as the number 1 ENT hospital on US News, yet its residency program is number 19 on doximity. Or an opposite example, Vanderbilt ranked 20th on US News and 4th on doximity. What about other programs (exs: UTSW, Jefferson, OHSU,, CCF, Northwestern, etc.) that I have heard about from previous years' applicants which are great training programs with heavy operative volume? Not interested out of sheer neuroticism just trying to better understand what the point of these ranking systems are and how best to understand them. &lt; US News means nothing. Michigan went from 1 to 22 from one edition to the next. &lt; Doximity is also questionable. I think when you're trying to compare programs that differ by only fine hairs (in terms of quality of training), rankings become arbitrary. Also, objectively measuring an abstract and fluid idea such as quality of training is practically impossible. I'm not convinced that the training you receive at rank 1 will be substantially better than the training at rank 25. That said, I still want to go to MEEI haha.</t>
  </si>
  <si>
    <t>&lt; US News is based on hospital logistics; things like resources, facilities, procedures, patient outcomes, etc. Places like Mayo are typically on top of those lists because it's a well-funded hospital that puts effort into meeting the metrics that go into the US News rankings. However, the US News rankings have nothing to do with the RESIDENCY program and training. A program high on US News might have a terrible residency program - or no residency program - or conversely a program with an excellent residency program may not be high on the US News list. For example, MD Anderson and Memorial Sloan-Kettering are both in the top 5 for US News, and both are specifically cancer hospitals with no residency. The Doximity rankings, in contrast, are intended to just rank the RESIDENCY program. The rankings are based on reputation as a good training program, so there is subjectivity there, but if you want to know what places are generally viewed as top-tier for residency, Doximity is the way to go - you can ignore US News &lt; yeah but isn't doximity also questionable? their methodology states that they rank programs according to how many alumni respond to their surveys nominating specific programs so wouldn't older programs/programs with more alums (residents and fellows) get higher rankings just based on this fact (because older/more trainees = more alums = more votes coming in)? this might explain why there isn't a single program in the "top 20" that has less than 20 residents. &lt; Sure, Doximity isn't perfect, but my point is that it is asking people to rank the RESIDENCY program rather than the DEPARTMENT - in contrast to US News which isn't ranking the RESIDENCY at all. &lt; Basically, Doximity is the best ranking system of residency programs that we have, but the quality of even that is questionable. &lt;Doximity at least I can confirm is trash. Part of the rankings component is drawn from "experts in the field," which not only is subjective but automatically skews in favor of larger institutions because whoever gets more votes wins. But at least it's the experts thoughtfully pondering and then voting, right? Wrong.  Picture those faculty experts being asked to take out their phones and vote for their own institution at Grand Rounds, because that's a real life situation I sadly witnessed. The whole thing is a farce. &lt; right I think it's obvious now that it is less than ideal, but it's all we have so we all use it lol. Doximity &gt; USW news; and yes they are both FLAWED but if you were going to use one, i'd use doximity &lt; I think its useful objective data is the individual components- you can sort programs by rural vs urban, faculty size, research etc. The prestige side is the super subjective one that many still use for making program "buckets" of high medium low, but I think the other stuff is really the valuable info.</t>
  </si>
  <si>
    <t>XQFG    7U</t>
  </si>
  <si>
    <t>https://www.reddit.com/r/medicalschool/comments/ggplq8/a_call_to_strike_cs_serious/</t>
  </si>
  <si>
    <t>Good luck getting neurotic &amp; highly competitive medical students to unanimously strike on step 2 CS. I just dont see this happening, it would be a weird hill to die on after accruing so much debt and worked so hard. &lt; I also already paid for step 2 cs -_- sad.</t>
  </si>
  <si>
    <t>Has ANYONE heard of people successfully dual applying and matching in EITHER ENT or the other specialty and how? &lt; yes &lt; yes &lt;YES there HAVE been. On a more serious note - yeah severla people will dual apply oto and something else, whether it be gen surg or anesthesia or something. Some have landed oto but other ended up in their backup. Not sure what you mean by how - they did oto sub-i's and sub-is in their back up field and just applied. Usually oto didnt interfere too much with other specialties like anesthesia so interviews were okay.</t>
  </si>
  <si>
    <r>
      <rPr>
        <rFont val="Calibri"/>
        <color rgb="FF000000"/>
      </rPr>
      <t xml:space="preserve">&lt; Also curious as to logistics. Don't PDs ask things like are you 100% commited to this specialty, etc. etc., and are we supposed to lie? I feel like if our ENT PD found out anyone was dual applying they'd be at the bottom of the list &lt; I was never asked that question on the interview trail. Granted, I did not dual apply, but I don't think PDs can see if you are dual applying. &lt; What I've heard from people who dual applied in anesthesia/surgery/medicine/EM/etc. is that ENT is so competitive that PDs effectively assume you're committed if you're applying; the trouble falls with trying to convince your backup specialty that you're interested when you're the president of your ENT interest group and have pubs only in ENT, &lt;I dual applied and matched ENT this past cycle with ENT pubs. Don't be forthright with the fact that you are dual applying but can answer honestly about question at ENT interviews. I was asked a few times. I was also honest with back up specialty when asked directly which only happened a few times. &lt; </t>
    </r>
    <r>
      <rPr>
        <rFont val="Calibri"/>
        <b/>
        <color rgb="FF000000"/>
      </rPr>
      <t xml:space="preserve">And by being honest, what exactly did you say? What are examples of what people would say to ENT people and to backup specialty people? </t>
    </r>
    <r>
      <rPr>
        <rFont val="Calibri"/>
        <color rgb="FF000000"/>
      </rPr>
      <t xml:space="preserve">&lt; To the person who dual applied and match ENT this cycle can I please reach out to you? I am interested in chatting to give better advise to future applicants from my schools, thank you! cng113@gmail.com </t>
    </r>
  </si>
  <si>
    <t>Did an away and interviewed at UW last year, but didn't match. Loved their program and never really got a "malignant" vibe. Did get weird vibes in both settings from the PD, but never felt the residents themselves or most of the faculty were malignant. They're definitely less hands-on/more formal than my program, but would say the culture there isn't any more intense than other big name academic programs across the country. Would also second that the folks who did end up matching there last year are far from malignant and all of the existing residents I met were wonderful.</t>
  </si>
  <si>
    <t xml:space="preserve">What are the most "competitive" programs that are also known to be fun/an amazing  community of people?? Is there such a thing? &lt; </t>
  </si>
  <si>
    <t>"Competitive" is a relative  term--lets be honest, every program is competitive, and almost every program will be fun...it's ENT after all. But if i am assuming what you mean by competitive = prestige, i'd say the most prestigious programs with a strong sense of community are Vandy, Sinai, UCSF &lt; Second Vandy, Sinai, UCSF, also Michigan for sure&lt; Heard good things about Jefferson from last year's thread! &lt;seemed a bit standoffish to me&lt; Vanderbilt 100% &lt; as an applicant last year (did not match at vandy), all the incoming interns live up to the reputation of "impressive AND cool AF", same with Michigan, UCSF, Hopkins, Sinai, and Stanford  &lt; Honestly, no one can really answer this question for you because being "fun"/chill varies by the year of residents, and no one rotates at more than a few places..  There is no such thing as historically chill places.. thats like me saying the 11th graders at some high school are always the most chill compared to another school.. people change by years, and one resident can making or change the vibe in an entire program for smaller fields.. your best bet is to do sub-is and judge which crowd you mesh with yourself, because there are chill/neurotic/all types of people at every program- even when you think about their overlal reputations for Hopkins/MEE being "east coast places" and Stanford/UCLA being "west coast vibes".. as someone who rotated at some of these places, I found residents at the programs supposedly more formal to be more laid back and "fun than those places where the reputation was being more chilll... TL;DR: there is no wa to judge this other than subinternships by you or someone you really know well and not by us random strangers!</t>
  </si>
  <si>
    <t>Sinai historically was known as being a malignant program, not sure how true it is anymore as you don't work as much with URKEN &lt; this is a fairly outdated evaluation, im a Sinai resident and the program no longer has this stigma in my opinion. I think all of my colleagues would agree. &lt; Speaking of malignant, anyone hear about U of Wash? (Not Wash U in st. louis). I heard a concerning rumor :/ &lt; yeah, yikes :( &lt; what's the rumor? &lt; Don't know about the rumor but I interviewed at UW (didn't match) and really liked it. Also know 3 of the incoming interns pretty well from the trail and they are all awesome and didn't strike me as malignant at all. +2 &lt;What is this U W rumor? We are postmatch -- nothing that happens will change anything &lt; I did an away at UW last year and did not get any sort of malignant vibes and loved the rotation. The residents I worked with did seem very conscious of the previous reputation of the program as being malignant and the residents being super overworked but I think that reputation is outdated. The residents still work extremely hard but I think after switching to nightfloat, it's not egrigiously different than most places. &lt;I'd heard bad things about UW from faculty and residents at my program, and talking to UW home students they definitely supported that impression. Sounds like a super malignant place &lt; A resident at my home program did an away there 2y ago and said the same thing :/ (im the original q poster about UW) &lt;sounds like all the malignant stuff is hearsay, whereas people who actually experience UW (interview day/away rotation) don't find it malignant at all. probably an outdated rumor &lt; +2 I didn't get any malignant vibes on interview day last year despite being primed to look for it based on otomatch rumors +1&lt; ya because interview day is the BEST, most accurate, and infallible way to gauge... anything really, right? &lt; you sounds like a fun person &lt; the discussion about UW was not so much about the residents being malignant as they were just overworked and not feeling well supported by the department regarding many of these issues, leading to a less than ideal relationship with their PD. That's the second hand info I heard about 3 years ago when I was applying. No one had any bad things to say about interview day or the actual residents though &lt; (Away poster from above) From what I was told on my away rotation by some of the senior residents, that definitely was true a few years ago when they had 3 residents a year and had an awful call system but things have gotten much better since they added a 4th resident and switched to nightfloat. Of course, they are still super busy as it is still one of the highest volume programs in the country on top of having all their academic requirements which might be a turnoff for a lot of people, but I wouldn't characterize them as malignant and would have been happy to have matched there.</t>
  </si>
  <si>
    <t>has anyone heard about abstracts for academy? &lt; I have not, I Heard we're supposed to hear early this month tho so it should be soon&lt; Nothing yet :/, hopefully we'll hear something by next week. &lt; fingers crossed!!</t>
  </si>
  <si>
    <t>Does anyone have a copy of Pasha they would be willing to sell me? The cheapest I can find on amazon is like 100 bucks, or 50 to rent. I have pdf and it aint the same&lt;most residents I know still use Pasha periodically, may be hard to find a used Pasha in this forum. How come you don't like the PDF? &lt; Its just hard for me to use it, like the phsyical copy better &lt; can you please link the pdf?</t>
  </si>
  <si>
    <r>
      <rPr>
        <rFont val="Calibri"/>
        <color rgb="FF000000"/>
      </rPr>
      <t>I have a copy I can sell to you, how can I get in touch with you? &gt; good question... prolly not a good idea to put an email or phone number on here...&lt;put an add on craigs list in they city the seller lives in.  Then the buyer looks for pasha on that city's craigslist.  Then you can connect via text, email, phone...whatever...just like usual on craigslist. &gt; that is a good idea - seller, what city you live in? &lt; just make a throwaway email. it takes two seconds &lt; good idea &lt;</t>
    </r>
    <r>
      <rPr>
        <rFont val="Calibri"/>
        <b/>
        <i/>
        <color rgb="FF000000"/>
      </rPr>
      <t xml:space="preserve"> to who ever was willing to sell me the pasha, contact me at EARMAN2021@GMAIL.COM</t>
    </r>
  </si>
  <si>
    <t>Ya'll, ENT is worth it right? Residents are happy and everything? I'm sure it's hard and tiring work, but it's overall great right? &lt; depends on the person and if the fit is right</t>
  </si>
  <si>
    <t xml:space="preserve">I was in a case today that reminded me how much I freakin love ent. The days can be hard sometimes but it's worth it in my opinion </t>
  </si>
  <si>
    <t>ENT is amazing. Rona has thrown a wrench in everything, but I'm still dumbfounded at how much I love this specialty.</t>
  </si>
  <si>
    <t>yall AAMC got rid of the virtual interviews page &gt; its back up again lol</t>
  </si>
  <si>
    <t>what a mess. if its gotta happen, they have to just the rip the bandaid off now and stop waffling back and forth. &gt; the link works again &gt; lol wtf &gt; medtwitter is saying it was just an accident and will be up soon</t>
  </si>
  <si>
    <t>it's too soon for a decision, i wouldn't worry about it yet &lt;absolutely true...and programs will make the ultimate decision not the AAMC anyway. &lt; again - the programs wont make the decision, the hospital systems will make the decision, and there is too much risk involved</t>
  </si>
  <si>
    <t>Honestly quality control on ENT programs is pretty high, which is why there are so few programs. In my experience, programs were way more similar than different. Ended up ranking based primarily on location. Interview days helped fine tune my list, but weren't really that important. &lt; Yes, but how are you supposed to know if you like a location if you don't visit there? &lt; I'm sure if you really wanted to you could travel and check out different cities by next February. You would probably see more than what we could with the tight interview schedule of everything back-to-back. Besides in person, there's plenty of stuff you can learn online. Check out Zillow to see if you what apartments are like in the area. Ask locals on reddit. Lots of creative ways to learn about different places. &gt;Hard disagree. I learned a lot about programs from the interview day, tour etc, and doubly so from meeting the residents at dinners or drinks the night before. Case in point, one program had only 2 residents attend because the others were all too busy working, another gave all the residents the day off, another had them all show up because they finish operating at 6 pretty regularly. So it was really helpful to see and meet folks in person. Zoom will be better than nothing but not the same</t>
  </si>
  <si>
    <t xml:space="preserve">Yea; I think this will likely hurt programs in less desirable areas which is a shame since the Midwest programs were some of my favorite when I interviewed </t>
  </si>
  <si>
    <t>Can't wait to meet y'all on the interview trail lol. &lt; me meeting my co-residents next year: "oh yeah, you were the guy/girl with the cool bookshelf!" &lt; ah this is also a bummer because I met some incredible people on the interview trail and had so much fun with them by the end. Sad that won't be the case next year &lt; Just gotta make sure my cam is working on full HD. You best believe they're getting this face in 1080p. &lt; my 2019 15" MBP still has a 720p camera...smh &lt; ohh its not lookin too great for ya :/ &lt; Cue all the neurotics checking their cam specs and asking if they should invest in a 4K monitor.&lt; good luck finding any webcam in the next month...they are scarcer than toilet paper....ummm...nevermind</t>
  </si>
  <si>
    <r>
      <rPr>
        <rFont val="arial"/>
        <b/>
        <color rgb="FF000000"/>
        <u/>
      </rPr>
      <t>The AAMC page at the end of this link is now gone???</t>
    </r>
    <r>
      <rPr>
        <rFont val="arial"/>
        <color rgb="FF000000"/>
        <u/>
      </rPr>
      <t xml:space="preserve">   https://www.aamc.org/what-we-do/mission-areas/medical-education/conducting-interviews-during-coronavirus-pandemic</t>
    </r>
  </si>
  <si>
    <t>AAMC now recommending virtual interviews for residency lol &gt; I'm so awkward on the zoom XD &gt; It's going to be really difficult to rank places that I'm going to be spending the next 5 years at without ever seeing them... &lt; I have a feeling the majority of people will be matching at home... so that won't be a problem! &lt; While it's definitely rough to do zoom interviews, the interview cycle is incredibly hectic and very often you would fly into a city at night, wake up 6 hours later for the interview and then fly out that night. I really think you will be able to get a good vibe of the program if they include "chill" resident interview rooms which most places would do and I'm sure they will translate into a zoom "waiting" room. &lt; The issue with Zoom is that as opposed to a group setting where multiple smaller conversations could be happening at once, Zoom is a one person at a time speaking situation. I think that it'd have to be with those group breakout-sessions with only a few applicants and a resident which logistically would be difficult with people constantly coming in and out between interviews, but doable. Also sucks cause you're stuck in that group conversation and it's hard to jump into another one online.</t>
  </si>
  <si>
    <r>
      <rPr>
        <rFont val="Calibri"/>
        <color theme="1"/>
      </rPr>
      <t xml:space="preserve">This would suck &lt; this </t>
    </r>
    <r>
      <rPr>
        <rFont val="Calibri"/>
        <color theme="1"/>
      </rPr>
      <t xml:space="preserve">will </t>
    </r>
    <r>
      <rPr>
        <rFont val="Calibri"/>
        <color theme="1"/>
      </rPr>
      <t>suck. i feel like there's no way programs won't follow the guidance &lt; as much as this sucks, you also DON'T want programs picking and choosing whether or not they do virtual interviews. It NEEDS to be uniform, and because of that this was the only possible solution :( &lt; time to bring out the makeup &lt; Me too, bro. We in this together &lt; Unfortunately, it's not just a programs decision - it's likely going to be an institution-wide decision to either have regular interviews or virtual interviews.&lt; on the bright side we don't have to wear pants! &lt; +1!</t>
    </r>
  </si>
  <si>
    <r>
      <rPr>
        <rFont val="arial"/>
        <color rgb="FF000000"/>
      </rPr>
      <t xml:space="preserve">The letter circulating on here earlier is now officially on the AAMC website: </t>
    </r>
    <r>
      <rPr>
        <rFont val="arial"/>
        <color rgb="FF1155CC"/>
        <u/>
      </rPr>
      <t>https://students-residents.aamc.org/applying-residency/article/specialty-response-covid-19/</t>
    </r>
  </si>
  <si>
    <t xml:space="preserve">Wtf's going onnnnnnnn &lt; hi </t>
  </si>
  <si>
    <t>Now that coronavirus might be ruining my plans... does anyone know of people who got married intern year/know when that might be an acceptable time to do so? I was thinking of scheduling in September or so but that's soo soon after starting... &lt; I know I'm being nosy, but why would coronavirus stop you from getting married.  Go ahead and get married at the JP...wait on the party/ceremony for a couple years. &gt; Matched M4 that will be (hopefully) getting married intern year. Schedule when works best for you and your fiance. Given off-service rotations and how long it takes to plan a wedding vs. when you'll know your schedule it doesnt make sense to try to pinpoint a perfect time within the academic year. Most people are reasonable and will understand the importance of a wedding. My PD has been very supportive in giving me time off surrounding my date. &lt; Programs are super reasonable with something like your own wedding. I've never even had a problem securing a full weekend to make it a friend's wedding yet. September of intern year would be totally fine - I took a vacation in August of intern year.</t>
  </si>
  <si>
    <t>Do you have your schedule yet? Would try to schedule during a vacation &lt; would wait till you have vacation scheduling ! &lt; just got engaged but am an M4 and scared to even schedule at graduation in 2021 with what's going on. Do people still just put that on hold until they match and get a schedule? &lt; Idk what people commonly do, but my fiancee is starting residency this year and we were going to get married next year after match, but decided to postpone given the uncertain situation; we'll probably end up getting married in court with a small group of family/friends first before holding a bigger ceremony</t>
  </si>
  <si>
    <t>You guys are all making me concious of being single af&lt;have you heard of the new single ENT dating app &lt; Is it called "Otomatch"  &lt; XD &lt;Soo @ residents; how's dating life for residents at your institution/city??</t>
  </si>
  <si>
    <r>
      <rPr>
        <rFont val="arial"/>
        <color rgb="FF000000"/>
      </rPr>
      <t xml:space="preserve">Hello everyone my name is Claudia Gutierrez (M4 at Mayo, Matched at UVA) and last month I hosted an </t>
    </r>
    <r>
      <rPr>
        <rFont val="arial"/>
        <b/>
        <color rgb="FF000000"/>
      </rPr>
      <t>"Applying to ENT" Zoom Panel</t>
    </r>
    <r>
      <rPr>
        <rFont val="arial"/>
        <color rgb="FF000000"/>
      </rPr>
      <t xml:space="preserve"> with April Peterson (UNC -&gt;Vandy), Jenna Barenga (Cincinnati -&gt; MUSC), Somto Okafor (UTSW -&gt; Duke), and Shaunak Amin (Vandy -&gt; U. of Wash) where we discussed everything from step scores, deciding on ENT late, how much research, taking a research year, writing your personal statement, how to fill out the experience/research section in ERAS with examples, couples matching, and making your ranklist.  If you would like a copy of the video please message me at cng113@gmail.com</t>
    </r>
  </si>
  <si>
    <r>
      <rPr>
        <rFont val="Calibri"/>
        <color rgb="FF000000"/>
      </rPr>
      <t>Thank you guys for doing this! &lt; is it possible to post a download link on here? &lt; I would prefer you email me so that we have an idea of how many people are accessing this resource and from what medical schools so that we can better tailor this talk in the future. I also include our personal emails in the e-mail with the video so that you can reach out to any of the panelists and we are not all comfortable posting personal emails on otomatch since it's open source. &lt; thanks so much for doing this! any chance of including someone in the future not from a home program? &lt; Definitely! While we did not have anyone without a home program in this panel we did speak with a couple individuals from programs w/o home program in preparation and shared their advice in the video - Claudia  &gt; Hey, Claudia, I am a newly matched resident as well (congrats to you!) coming from a school without a home dept, did a research year, and also matched into more of a "community" program. for future talks (I hope you organize them, because I wish they had been done for us), can you try to get a representative group of residents from a variety of academic backgrounds who matched at a variety of different schools. While going to a large academic program is an excellent goal for many, it's not for all, and I hope that some appliants have the opportunity to discover that through these panels. &gt; Absolutely!</t>
    </r>
    <r>
      <rPr>
        <rFont val="Calibri"/>
        <color rgb="FF000000"/>
        <u/>
      </rPr>
      <t xml:space="preserve"> Go ahead and e-mail me at gutierrez.claudia@mayo.edu so that we can stay in touch</t>
    </r>
    <r>
      <rPr>
        <rFont val="Calibri"/>
        <color rgb="FF000000"/>
      </rPr>
      <t>. In the video intro one of our "disclaimers" is that we did all meet on the interview trail/had apps geared towards large academic programs and realize that we are inevitably giving a biased view point as individuals who came from larger ENT/academic programs to begin with. That being said, we tried our best to give advise that would apply to all ENT applicants in general.</t>
    </r>
  </si>
  <si>
    <t>Would it be better to not take step 2ck before ERAS or to take it and score in the 240s (if step1 was 250+)?? I have a test date in June and I am feeling quarantine lazy/low energy but also want to get it over with.. &lt; Take a practice test, if you're not gonna score well sit on your step 1. if you find our you're ready to do better, maybe worth it to keep studying and just knock it out</t>
  </si>
  <si>
    <t>￼if its a month from now, that's plenty of time to step it up and just study for it &lt; I matched this cycle, and I took my step 2 cs &amp;ck in November with a 250 on step 1. You'll be fine if you wait. No one asked me for my step 2 scores Lol I just submitted it in time for rank list submission. &lt; Does not having Step 2 CK hurt for interviews? &lt; No, if you have a 245+ step 1 score, no one will be looking for your step 2 score. However, I'm not sure of how it will work once step 1 is pass/fail &gt; If you do take it do you think a score in the 240s would hurt you if your step1 was 245+?&lt; my step 1 was 246 and I was told that it could only hurt me to take ck early. Like my score was good enough that even if I got a 265+ it wouldn't really matter. So I'd wait unless you're worried about other aspects of your app &lt; Gotcha, i have 260s on Step 1, but getting FOMO with friends all studying and taking CK. Guess I'll sit on it for now. &lt; i would take it ASAP. a good score can def help even if step 1 was good; i think since step 1 P/F has been on the horizon, PD's/programs may be looking at CK scores earlier to see how applicants end up, etc., or if there is any correlation to performance (i.e. look at 2020 year applicants CK's and have a better idea of what it really means going forward)</t>
  </si>
  <si>
    <t>i already took step 2 and got in the high 240s but got 260+ on step 1, is that a red flag? &lt; Lol what're you gonna do, take it again? There are so many other things to spend your energy worrying about. 240s is fine. &lt;haha i know there's nothing i can do about it now, was just wondering if it would negatively impact me during the application cycle. &lt; it's not great. lol i found that having a solid CK score helped. many PD's/faculty specifically asked about CK (stats: +255/+265) &lt;none of the places I interviewed at asked about step 2&lt;no one asked me about step 2 but a few people commented saying they were impressed by the score. Not enough recognition in my opinion to warrant studying hard and taking it if you have a solid step 1 (256/271) &lt; So you would recommend focusing on pubs over Step 2? &lt;yes definitely. Pubs and somehow getting good letters during all this</t>
  </si>
  <si>
    <t>What programs have the best conference reimbursement policies? How much do residents typically spend to attend a conference? +1 pay for my vacay &lt; Lol, would love to be confident enough in the match process that I use "conference reimbursement" to narrow down my target schools &lt;+2 &lt;Most places I interviewed indicated they pay for residents to attend conferences they're presenting at.</t>
  </si>
  <si>
    <t xml:space="preserve">My approach at interviews will be more along the lines of: "Yes, Mr. Chairman, I will pay you $1000 and carry your jock strap to the conference every year if you rank me to match" &lt;there are female chairs now you know &lt;seems like a comment based on some underlying frustrations rather than the OP statement </t>
  </si>
  <si>
    <t>Anybody have insight on how this year's normal cycle applicants will be compared to research year applicants that are coming back? Esp now given COVID ruined a lot of third year for many of us but also in general? Do we know if there are quotas, compared separately to each other, etc. &lt; dont think it matters - if a program wants you, they want you</t>
  </si>
  <si>
    <t xml:space="preserve">I don't know how anyone would know the answer to this. These are "unprecedented" times some might say &lt; Yeah, but if people have heard from their departments/PDs and could drop a line here that would be great </t>
  </si>
  <si>
    <t>I dont think that any department would say they have a "quota". Our program hasn't changed their tune; they will look for the applicants they feel fit best here regardless of year off vs not. Everyone will be compared to one another; of course as is always the case those students who took a year off will generally have expectations that they have significant research"</t>
  </si>
  <si>
    <t>Are there any other societies we should join besides AAO-HNS? &lt; Isn't AAO-HNS paid for students? or is it free&lt;AAOHNS has discounts for students, but it is not free.</t>
  </si>
  <si>
    <t>Some basic science oto societies let you publish a poster/abstract if you are a member such as ARO and AAS. But they cost $$$. Trio and most of  the sub societies have discount or free student memberships but not guranteed abstract acceptance.</t>
  </si>
  <si>
    <t>Any Beth Israel updates? &lt; +3  &lt; very poor taste by them to not update us &lt; jw, when did they say they would notify us by May1st, according to the emails it says "shortly after" &lt; anyone dare to email the coordinator? &lt; my buddy interviewed there last week so I assume if you didnt get an interview you can view as a rejection   &lt; sure, but really? it's not that hard to email those in pain to let them know you don't like them, just common decency lol &lt; rejected +1 &lt;rejected by the best specialty lol &lt; for those that interviewed but didn't get it, whats you contigency plan? &lt; research year &lt; the two accepted applicants have already been notified &lt; Congrats and who are you ?</t>
  </si>
  <si>
    <r>
      <rPr>
        <color rgb="FF000000"/>
      </rPr>
      <t xml:space="preserve">We should add this program to the 2020 match results list. Who are the lucky people who got these spots? +1 &lt; They announced on their twitter &lt; Victoria Huang and Peter Nagy </t>
    </r>
    <r>
      <rPr>
        <color rgb="FF000000"/>
        <u/>
      </rPr>
      <t>https://twitter.com/BIDMCSurgery/status/1258505761295962112</t>
    </r>
  </si>
  <si>
    <t>Is this different from Mass Eye and Ear? I haven't heard of it until now &lt; What's Mass Eye and Ear? Is that a DO program?  &lt; Joking aside, Beth israel used to be one of places that MEEI residents would rotate at in addition to Brigham and womens and was referred collectively as the Longwood rotation. Starting next year, BI will have their own program separate from MEEI and so MEEI residents will only be at MEEI and Brigham (Partners healthcare system) &lt; Thanks! I appreciate the rundown. Also lol at jokes. &lt; Actually, they said that the MEE Partners residents would be there next year (so there is a year of overlap) before leaving &lt;Any word on what academic insitution will be sponsoring Beth Israel residency going forward? &lt; Seems like it might be HMS based on tweets from the program director</t>
  </si>
  <si>
    <t>Anyone who got the Stanford Sub-I hear any updates since the ENT Away statement came out?&lt; to add to this, has anyone heard anything from any programs since the statement came out? +1 &lt; Is there a reason why people are so concerned about Stanford aways, it seems like most of the residents that matched there didnt do aways &lt; probably because ppl crave that prestige and weather but don't have those CA connections &lt; I think more because it's the only away rotation that has accepted people thus far (I think!).&lt; I got it, but have not heard from them yet.</t>
  </si>
  <si>
    <t>Especially after the statement that came out yesterday, how many people are taking a year off this year? &gt; Honestly, I thought about taking a research year but I think the 2021-2022 match year will be even worse... so many people are taking years off and I bet this year PDs will give some slack given the pandemic. I would suggest the same for others, taking a research year will probably not help in the end. &lt;counterpoint it will likely help some applicants being able to do aways next year and showcase their skills so year off could really help. &lt; I think it depends on the individual. Borderline would benefit from research year while applicants with strong stats probably would not. &lt;partially disagree, someone with strong stats who wants to end up at a specific program/region different from their school, may really need to bank on their aways. Im definitely taking a year off for that reason alone after speaking to advisors. &lt; agree that it's an individual decision. you shouldn't base it on otomatch's predictions of which cycle will be more competetive because honestly it's all just speculation. this year could have less applicants than next year, or vice versa there's really no way to know &lt; agree with doing so for specific location - I was referring to matching anywhere</t>
  </si>
  <si>
    <t>&lt;remember next year's class won't go unscathed, their rotations/opportunities will be limited as well to an extent (my school has already eliminated 3rd year electives for the next class so no ENT) Especially with Step 1/2 being the issue it is. Likely people taking a reserach yr this year who can do several aways and are productive will have a strong edge. &lt; If you're a strong applicant happy to match at home, this might be the year to do it. But if you're at one of the schools with 10+ applicants, that's tough... &lt; yeah i won't be surprised if there are significantly more home matches this year&lt; I don't know. Looking at spreadsheets from the past few years, I can't find much of a correlation between doing an away and matching at that institution, it varies with every institution year to year. &lt; I think certain schools really like away students, i know my home program does; definitely may not see overarching correlation but for certain schools, a known quanitity is better &lt; 50% of people matched at home or an away.... it obviously helps...</t>
  </si>
  <si>
    <t>Might be a dumb question, but.... Do programs take into consideration the courses you take before ERAS submission in your 4th year. I'm interested in taking some Pathology rotations (medical surgical autopsy and pathology for clinical physicians), but also have the option to do another sugical subspecialty AI this summer. Would doing the surgical AI fare better or does this not matter at all. This will be after my ENT sub-I. Thanks! &gt; I dont think they really care, I would just stick with doing what you're most interested in so that if youre asked about it you will come off as being passionate about it &lt; Nobody ever commented on any of my classes lol</t>
  </si>
  <si>
    <t>In the abscence of away rotations, are y'all planning on doing other surgical specialty rotations? (other than your home ENT sub-i) &lt; Not sure how feasible it is before ERAS. Every program has a backlog of students needing a home Sub-I at this point (at least at my school)</t>
  </si>
  <si>
    <t>&lt;the ones i dont have to work +1</t>
  </si>
  <si>
    <t>Highly neurotic question - is it expected that you honors every single rotation to match at top programs? I just screwed up my last shelf exam and it knocked me out of the honors grading bracket at my school. &lt; Strong grades are a plus, but there's no reason you shouldn't apply anymore just bc you struggled in some part of medical school. What's done is done-- learn what you can from the challenge you faced, but don't let it cause more anxiety than is necessary. Just keep working to be better if ENT is what you really want to pursue</t>
  </si>
  <si>
    <t>"Nope! Rotations are just one more data point. Generally people who honor more rotations have an easier time matching, but one messed-up score doesn't exclude you from a "top program." &lt; Honors on surgery is most important, medicine is second, then its not as important, but if you honors most of them then it looks nice.. obviously you should honors otolaryngology subis &lt; Obviously you should try and do as well as you can, but the answer is NO. I got interviews at 3/10 "top ten" programs and I failed IM and HP'd surgery. Caveat being that I believe the rest of my application was quite strong, and yes, I was asked about the grades at most of my interviews, but I'm just saying it can be done. &gt; which programs are "top ten" programs? Also by what metric? &gt; Not OP but usually doximity is best metric when it comes to best residency but none of them are perfect (e.g. US news) &gt;Do you think research output or reputation is the best way to rank on Doximity??&lt; reputation&lt; i would go by research output. it's based on the h-index of alumni which i think is a more objective measurement than a survey sent out &lt; noone follows the research output lol everyone goes by the reputation &lt;-y'all know how reputation works, right? it's by residents/alums/faculty of each program filling out surveys for their own program...rumors of survey completion with favorable responses being mandatory at several programs (yale) +1 &lt; lol i would never go by the doximity reputation rankings, so much bias &lt;&lt; Can confirm, witnessed my program instructing everyone to fill out doximity ranking their program at a grand rounds lecture. Doximity is a joke</t>
  </si>
  <si>
    <t>I think there is bias in most things, but I think most of the top 5 is at least somewhat accurate  on Doximity for OTO.  Taking a look at it, I think most people would likely agree that Iowa, JHU, MEEI, Michigan, and Vandy are some of the most reputable programs for training in the country. I'm not saying there aren't other programs that belong on that list and all, but I think that those 5 programs are well regarded across the country &lt;Not sure if Iowa is still in that rarified air...them and Pitt seem to be ranking lower in the Otomatch surveys. &lt; Lolz, source: "Otomatch survey" &gt; only about a third of applicants respond to the otomatch survey... keep in mind the selection bias if a certain personality type is more likely to be active on this site, and if that personality type tends to self-select to certain programs. just saying, the survey is missing a lot of data points. &lt; Also of course people would rather live in say, Nashville, Charleston, etc. than Iowa City or Pittsburgh</t>
  </si>
  <si>
    <t>Has anyone heard back about abstracts for Academy/know if there's a new timeline for that?</t>
  </si>
  <si>
    <t>RT &gt; the call for abstracts pdf says we would hear back "early May." No news on a new timeline yet.</t>
  </si>
  <si>
    <r>
      <rPr>
        <rFont val="Calibri"/>
        <color theme="1"/>
        <sz val="10.0"/>
      </rPr>
      <t xml:space="preserve">I can't verify this information - I found it in the Ortho chat. It looks like ENT (and NSG) made official recs on aways and applications. &lt; Looks like aways are not on the menu boys! &lt; Totally would believe it, though I'm gonna wait till I see this somewhere that isn't a random google drive form my opinion on it haha &lt;$5 a gunner made this &lt;  Our PD just forwarded this to us so I assume it's real unless he got baited lol &lt; Advisor sent it our way as well. Was able to see the forwarded email thread from the SUO&lt; i think it's crazy they won't allow LORs from non-home institutions, esp. if we've had longitudinal relationships with them without an away. &lt;same, i did a research year at a place thats not my home. do i not get a letter from them? that doesnt make sense &lt; I think there should be an exception for these more unique circumstances, but it's really difficult to police that. I can see why a blanket ban, while also reinforcing/insisting PDs not look at these students differently, is sort of necessary in this ridiculous year &lt; can also confirm this is legit +1+1&lt; our PD quoted the recs verbatim to us in an email &lt;what if we have third year letters from an institution that isn't our home?anyone know if that's still allowed&lt; </t>
    </r>
    <r>
      <rPr>
        <rFont val="Calibri"/>
        <b/>
        <color theme="1"/>
        <sz val="10.0"/>
      </rPr>
      <t>if there are any PD's on here can you please provide suggestions to the authoritative body regarding the LOR situation. it is possible to have a universal ban on aways without banning letters from non-home institutions. &lt;</t>
    </r>
    <r>
      <rPr>
        <rFont val="Calibri"/>
        <color theme="1"/>
        <sz val="10.0"/>
      </rPr>
      <t xml:space="preserve"> +1 to the bolded comment, I dont have a home program and have 2 LOR from non-home institutions that I was counting on &lt; I think the issue is they said they can't official ban aways, so a ban on away letters is their de factor ban... it's problematic &lt; They also make it seem like even for those without a home program that can do a rotation at the closest program (if possible) won't even be able to get letters from that program, which is also very strange. &lt; officially posted on the AAMC website now (https://students-residents.aamc.org/applying-residency/article/specialty-response-covid-19/)  &lt; those who do not have home programs can get letters from other institutions&lt; what about if we do have home program but did research somewhere else&lt; not sure why my comment was deleted, perhaps because I wasn't anonymous...but I'd like to think your letter writer may be instructed to specify in what context they worked with you so if it was in a research year or away rotation from 2019-2020 it would be viewed as acceptable. I find it hard to image that people will be, because they certainly ought not be, punished for doing research years/away rotations before all of this happened. Not in that boat but hope that doesn't end up being the case for anyone. &lt;copied my comment and ready to post it back over and over again, so don't try me @ the comment-deleter &lt;+1 &lt;&lt; Yea It seems incredibly unfair that those who did a research year or reapplicant be punished by not being able to get any use out of their 1-3 months of aways from last year &lt;&lt; Yeah but then is that not incredibly unfair to those who could not? Exclude the people without home programs for a second, they are in an incredibly unique situation so they deserve to have non-home letters. But everyonie else, i don't understand why it's unfair not to have a blanket ban to have an even playing field&lt; people who completed research years/away rotations 19-20 already invested the time, money, and effort into seeking, applying, receiving and completing those opportunities...it's really "incredibly unfair" to tell those students soz, these COVID-19 4th yrs can't use them so neither can u &lt;+1 agreed and I am not in this boat by any means, I just think you can't take away someones accomplishments from past experiences</t>
    </r>
  </si>
  <si>
    <r>
      <rPr>
        <color rgb="FF000000"/>
        <u/>
      </rPr>
      <t>https://drive.google.com/drive/u/0/folders/1RvOGmI6T-4YF-XLBHtwBydqlrWFYpU3L.</t>
    </r>
    <r>
      <rPr>
        <color rgb="FF000000"/>
      </rPr>
      <t xml:space="preserve"> &lt; I emailed one of the SUO committee members asking this question and she said it'd be fine to have a research year letter from a different institute!</t>
    </r>
  </si>
  <si>
    <t>&lt;the end of the document says feedback and suggestions are welcome, but how do we give it?&lt;they are probably just asking for feedback from the PDs</t>
  </si>
  <si>
    <t>https://drive.google.com/drive/u/0/folders/1RvOGmI6T-4YF-XLBHtwBydqlrWFYpU3L</t>
  </si>
  <si>
    <t>Can someone help me understand this? Do this mean no aways? Do these societies also represent former AOA(DO) programs? &lt; I'd imagine they do since they're all ACGME accredited, right? Moreover, it'd be a shit-show trying to get those spots to audition at. Id assume MDs would be flocking to them as well.</t>
  </si>
  <si>
    <t>People with low step 1 scores typically have other parts of their application that standout such as tons of good research or good letters, all about getting your foot in the door. Then once you have the interview step scores do not matter &lt; Another resident here, agree with previous resident's post. Seriously hoping this person does not interview at our program (the one talking down on others). Numbers aren't everything, although I understand it's easy to get wrapped up in them as a med student, and coming on here certainly doesn't help since everyone is always asking about numbers. Agreed, they may help you get your foot in the door, but if you are a total dick like this guy/girl nobody will want to work with you. 100 times out of 100, we would rather match someone with a step score of 215 who is generally an awesome, hard-working, helpful person, than someone who got a 250+ but is a complete douche. Like this is not even a question. Personality is everything once you have gotten the interview. &lt; It's relieving to hear this attitude from a resident (eg, favoring the hard worker, strong applicant otherwise over the jerk w 260 Step 1), but a friend of mine who's a resident at a program said everyone is "tiered" coming into interviews and rank is made based on a point system of scores, research, LORs, etc. and the interview counts for X amount of points (like 25% of your overall grade). I wish every program was like yours, but I'm guessing each is different. Wish we could know how each program does it. &lt; not the 'rude' commenter, but just devil's advocate: we all know that competitive fields are such a way in part by self selection so scores have always been a part of it just like MCAT is for med school, sure there are great med students with mediocre MCAT scores but they are the significant minority, scores matter for a reason thats why P/F is going to be a mess &lt; Anyone ever look at inservice exams and Step score correlations? &lt; I would not be surprised if most programs used a tiered approach, with a certain weight on each component of the application. The reality is that most people's interviews will be "good" and won't move the needle all too much. 25-30% for interview makes sense. A terrible interview would drop you to DNR and a phenomenal one would move up some. &lt; Hey I'm the resident who commented earlier in this box. So, everything you guys have said is true for the most part. I don't know all of the intricate details of rating applicants at my program, but yes, I do know that we have some sort of "point system" based on all the stuff you can guess, including scores, letters, etc. Look, I'm not trying to downplay the importance of doing as well as you can on your step exams and on your clerkships and whatnot. That stuff is obviously important and yes, it can help you get your foot in the door. But here's the thing: yes, we have a point system, but at the end of the day, the PD has absolute power to make whatever changes to the rank list that he/she damn well pleases to make. I'll give you an example: we had a student rotate with us this year who was an absolute joy to have around. Amazingly hard working, awesome personality, always prepared, just an overall great person. EVERYONE at our program loved this student, from the top down faculty to residents--we all wanted this student. However, the student told me that he/she had a lower-than-average ENT step score (in the 230s). But in the end, this student KILLED IT in their away rotation, so his/her score made absolutely no difference at all. The student was ranked #1 on our rank list, and I am confident that he/she could have gotten a 200 on step 1 and nobody would have given a damn--the student was literally that great. Now obviously, this is my anecdotal story so may not apply universally. And also realize that, with a low step score, pretty much the only way to "prove" that you are an awesome person is with two things: letters and away rotations. So I understand for you guys it's going to be harder this year. And I'm sorry for my extremely long reply, but my point is that a low step score DOES NOT preclude you from matching, even at "top-tier" programs. I obviously can't speak for every program, but ours is in the top quarter of programs based on most of the stereotypical metrics (doximity, etc.). Also, I would disagree that most people's interviews are good--I guess it depends what you mean by good, but it's actually pretty easy to sniff out a bad personality in an interview. I'm going to stop my rambling, but I hope this has at least proven a point to you guys. &lt;</t>
  </si>
  <si>
    <t>so my step 1 is a 235 and my CK was just cancelled... Will i be screwed if i take CK after ERAS is due? Seems like for most people here with 240s and up, an absent CK will be forgiven given the circumstances but Im wondering if i should be planning other options &gt; I'm sorry that's such a sucky situation to be in. I honestly would talk to your school PD to see because it depends on many factors (e.g. medical school tier, grades, etc). I don't think otomatch would give you the individualized advice for your unique situation +1&lt; also be aware that attendings can often tend to over-estimate your competetiveness&lt;I think this is important to note; I would talk with attendings who potentially are more recently out of residency. I remembered when I applied that I had some friends who were told to only apply to 20 programs and they regretted it. They still matched, however, they likely would have had many other programs to choose from if they had applied to more. As you can see from the responses to the right, your step score is not the only thing that matters. If you have an otherwise stellar app it should not necessarily affect you, however, if you have an average to below average app otherwise it would definitely be a good idea to chat with your PD and other faculty mentors and see what their recommendations are &lt; not OP, but worried because home PD said that step 1 is the #1 thing all programs s/he's sat on as faculty have used to hand out interviews. any residents/PDs want to comment on that?&lt;I know for a fact that my program doesn't use a step cut off(large, well known Midwest academic program)</t>
  </si>
  <si>
    <r>
      <rPr>
        <rFont val="Calibri"/>
        <color rgb="FF000000"/>
      </rPr>
      <t xml:space="preserve">That's a pretty low step 1 (relatively); I'd try to get CK in and kill it &gt;260. Don't mean to be mean but surprised people with these scores applying ENT &lt; Suprised people like you feel the need to put someone down with only knowing a 3 digit score. get over yourself +1 +1 &lt; pretty sure this person didn't mean disrespect. i am actually surprised as well lol +2 &lt; I'm a med student at a big name institution, and several of our oto residents told me their Step scores were weak, but letters of rec, research, and aways got them where they wanted to go. Med students put a lot on step 1, but it's really questionable whether or not it matters that much. Stay positive and work hard(er)! &lt; u want someone operating on your face with a step of 225? i wouldn't &lt; 225 is failing for a reason. 235 is actually not a bad percentile. &lt; lol keep justifiying those with low scores, this isn't primary care &lt;really hope you don't end up interviewing at my program (current resident)--we see rotators with this type of elitist attitude come through not infrequently and 100% favor the student with the lower score who works harder and is easier to get along with +4&lt; The people who brag about their scholarships they got, their step scores, and other things are the ones we don't want. Similarly, though we are a "resarch powerhouse", we don't have a step cut off and we want people who get along well with us and work hard. We don't care what school you went to for medical school or undergrad or your step score.&lt; got a 225 and matched to my first choice this cycle &gt; if your step score is the only relatively weak part of your application, then it's not a big deal. There are confirmed "top 10" programs that don't even have step cut-offs. I would talk to someone who knows you and your application (preferably a resident or someone who just went through this process, not an attending who is far removed from it and only knows their own programs views). ignore the incredibly rude and demeaning people on here. &lt; look at charting the match. People match with step 1 in the 230s and lower every year, so why are people surprised that people are applying? &lt; Wow, I can't believe somebody actually said "do you want somebody with a 225 operating on your face?" honestly, you don't deserve this profession if you say shit like that. &lt; found the 225er lol &lt; hey moron, stop labeling people by their scores &lt; </t>
    </r>
    <r>
      <rPr>
        <rFont val="Calibri"/>
        <b/>
        <color rgb="FF000000"/>
        <u/>
      </rPr>
      <t>Tell that to PDs</t>
    </r>
    <r>
      <rPr>
        <rFont val="Calibri"/>
        <color rgb="FF000000"/>
      </rPr>
      <t xml:space="preserve"> &lt; Dude, I'm not sure if you are just being a troll (I'm pretty sure that you are), or if you are actually this shitty of a person, but I'm about to go off, and it's a good thing this spreadsheet is anonymous. First of all, I am a resident and have been in all of your shoes before. And I can tell you right now, if you somehow slip through the cracks and get an interview at our program, I am going to sniff your ass out and blackball the absolute shit out of you. You are a terrible person, and I don't care if you got a goddamn 400 on your step. I'll take the student who got a 198 and is awesome over your pompous ass. Seriously, your comments have made me so steamed that I am determined to have a low threshold for sniffing out bullshit this year when we interview y'all. I promise you, you will not match at our program, and I can tell you without a doubt that we will take an awesome "225er" personality over you. Nobody wants to work with a dick, and you sir, are a complete scum-of-the-earth asshole. &lt; 1) wow to this resident. This is a public spreadsheet, aka any troll off of the internet can post, 2) I already matched last cycle but continue to think scores matter, 3) wouldn't want to be in your program anyway, 4) you likely scored 225ish and bitter &gt; Lol, none of this makes you any less of a pompous ass. Good for you, you managed to hide your personality enough to slip through the cracks in the match process--but I can gaurantee your future coresidents will hate being around you if you seriously have this attitude all of the time. My step score has absolutely nothing to do with this, so nice non sequitur. And it's misleading to tell all of these applicants that scores are all that matter. I have been around this match process long enough to know that 99/100 attendings will take someone with a lower step score and an awesome personality over someone with a killer step score but shitty, douchey personality. Obviously someone who is awesome and also has good scores is ideal, but once your foot is in the door, all bets are off. &gt; Intern here with a 237, can second everything above. The reality is step is not an end-all. Some programs do have hard cut-offs, and may not give you an interview despite awesome other stats. But most programs have some type of holistic or points-based approach where step is one of a few important factors. There were definitely a couple places I'm sure my step score hurt me, but I got interviews at a range of programs including some top 10s, and matched well on my list. Bottom line is if you're a cool human being and otherwise impressive applicant, you'll still be one despite a (not egregiously) sub-average step 1. And if you're a terrible human being, a 299 step 1 won't help you match after they've met you on interview day and realized it.</t>
    </r>
  </si>
  <si>
    <t>Can anyone post an example citation of how their citing their virutal posters at COSM? is it the same as usual</t>
  </si>
  <si>
    <t>same as usual but *meeting canceled due to COVID-19 at the end; ppl will understand</t>
  </si>
  <si>
    <t>For the resume I said XXauthors, XXtitleXX, Triological Society Spring Meeting at Combined Otolaryngology Spring Meeting Online Virtual Poster Session. May 15-June 15, 2020.</t>
  </si>
  <si>
    <t xml:space="preserve">Any DOs in the house that just matched? Need some advice regarding former AOA programs. </t>
  </si>
  <si>
    <t xml:space="preserve"> You can go to the sdn osteopathic ent thread and they have great info there. I wish you best this cycle.</t>
  </si>
  <si>
    <t>Which Programs are not research heavy and focus on other aspects of application like creativeness etc. I like the idea of research and currently working on few but I don't enjoy the research. &lt; not sure exactly what you mean by creativeness, but anything that makes you stand out in a positive way seems beneficial.  Otherwise it seems like those types of programs want a well-rounded applicant &lt; My guess is most of the "top" academic programs will be research heavy. typically programs that send most of their residents to fellowship will be research heavy, as you typically need research for being a competitive fellowhsip applicant. id say maybe look for programs where roughly 50% (or less?) go into private practice.</t>
  </si>
  <si>
    <t>&lt;if they say on their website, "prepares you for both private practice and academic and/or fellowship," research may not matter as much. if they don't say that, assume research/academic/fellowship culture especially in the top ~25 on doximity</t>
  </si>
  <si>
    <t xml:space="preserve">Anyone doing research at MUSC? Are these insitutes still taking research student in this situation? &lt; MUSC does not stop doing research. Clinical trials are ongoing and there are other opportunities for research available as well. &lt; MUSC suspended their research fellowship this year due to COVID.  &lt;Wow, so what are those of you who had a research spot at MUSC going to do instead? Especially if you had already applied, did you find a spot elsewhere?&lt; Honestly, this cycle is going to be a shit show for everyone...no aways for rising ms4s and relatively few research opps for reapplicants and those taking a research year &lt; like i said up above- musc does not stop doing research. fellows may not be physically present, but the ones that are present are working on trials, and ones those that were accepted but unable to be present are doing other types of research from afar. </t>
  </si>
  <si>
    <t xml:space="preserve">Doubtful. They got 100+ applications within 12 hours of peple finding out they didn't match &lt; so you're saying theres a chance&lt;any thoughts on how productive a research year may be? The goal is to publish sometihing before apps are in but everything is furloughed until June it seems?  &lt; research and publication hasn't stopped...IRB's are still meeting, labs are still running, charts are still available to review and you can still write up papers for submission. &lt; unfortunately IRBs and statisticians are overhwhelmed rn so in a way a lot of things are significantly delayed. Many Journals are prioritizing COVID research and are getting high volume of submissions so delayed review times and outright rejections are rampant. I wouldn't bank on getting a substantial amount through before fall. &lt; It seems to me that you're just not being resourceful. Journals are prioritizing COVID research? Then go ahead and do some covid research. I know several reapplicants who have, on the other hand, seen this as an opportunity and have published plenty on covid hot-topics. Journals are still getting submissions and still publishing articles at their normal rate... so somebody has to be writing those articles right? Who cares if the topics have been shifted a bit. Gotta think outside the box a bit during these bizarre times. </t>
  </si>
  <si>
    <t>How far away should you live from the hospital as an ENT intern? What's a reasonable daily commute. I'm looking for housing rn and idk if its worth it to live further away from the hospital to have a better apartment or live close to the hospital and have a crap apartment  &lt; when i start my commute will be about 15 min. i think this is reasonable esp in a nicer part of town away from downtown&lt; if you have in house or night float, you can live wherever you want. Just depends on how long you wanna drive in the morning</t>
  </si>
  <si>
    <t xml:space="preserve">15 minutes is reasonable. I live 5 minutes from our hospital and it's great rolling out of bed to get to work. &lt; If your program takes home call (either as primary call or for the seniors backing up whoever is in-house), being able to go back and forth multiple times is clutch &lt; Are there written "rules* on how far you can live from hospital if your program does home call?&lt;I don't know if it's written but generally need to be in the hospital within 30 minutes if there's an emergency &lt; My program says 20 minutes &lt;Most programs don't want to write this down. They cacn't really tell you how far you have to live from the hospital, only how quickly you have to be available on call.  If the programs gets too pushy, residents can always say, "I'm just going to stay in house to be available within 5 minutes."  That throws a huge wrench in the works and can push a program to inhouse call which nobody wants.  TBS, get an appartment &lt; 20 minutes from hospital for PGY1 and 2, PGY3-5 you might decided to move farther away since you willhave much less instense call and kids/schools throw these calculations all out of wack for big cities. </t>
  </si>
  <si>
    <t>I am a resident who lives 15 mins drive (at 4am) from hospital. Home call we typically get 5 consults per night, more if on trauma (and at least a few trauma requires suturing which is time consuming). I regret moving so far away so I could be closer to the cool area of town. I'm now looking to buy a house within 10 min drive so I can at least have some time with my family on my call nighths</t>
  </si>
  <si>
    <t>Has anyone started to hear anything about total # of applicants this year/compared to the last two years where its been insane (500+ applicants)? Last year I remember there was a tab where people could fill in how many people from their school they knew were applying. Maybe we should get that going &lt; Its probably too early to get an accurate figure especially with so much up in the air regarding aways etc. &lt;agreed, some people won't be able to say for sure until they know whether aways + CK will be able to be completed &lt; Apparently at the deans meeting last night, they said aways will be a national decision (vs. institution specific) and 99% chance they won't happen for our cycle. Most hospitals are requiring a period of self-quarantining before entering, so that would be a book end of self-quarantine and therefore much shorter rotations in the middle of that time, both at home &amp; away. Similarly, we were told to expect virtual interviews this year. The concern being that if we re-outbreak and some people got to be in person and others virtual, that would be unfair. I completely get it... but it all sucks. Not sure how you're supposed to get to know programs.</t>
  </si>
  <si>
    <t>&lt; i feel like there's no good way to predict this. ppl may over-report for their school, and if there was an anonymous survey on here it wouldn't reach the ppl who don't use this website. but i wish there was some accurate information on this, it would be super helpful &lt; At least at my institution, we have averaged 8-10 applicants over the past two years. This year we have 5, with about 7 people taking research years and dropping into the next class. &lt; on average, my institution has had 4-5 people apply per year, but we have 8-10 applying this year with at least 4 taking research years &lt; my class has 7 applying, but we are also inheriting 4 M4's who took last year off for research years (11 total). It's kind of absurd. We typically have 2-4 in past years. &lt; We had 4 last year, but this year is ~7-8 &lt; We also had 7 last year, but around 13 this year including all the returning research years. I definitely feel very discouraged &lt;holy shit, 13?? &lt; the extra students applying from research year makes this a bit more complicated... numbers from some of y'alls schools are nuts! &lt; We had 1 last year, now 4 this year</t>
  </si>
  <si>
    <t>Having a randomly assigned senior mentor reach out sounds great! Group chats can be kind of hit or miss, especially when the groups get big... and video chats for big groups often end up dominated by only a few people, so it can be hard to actually get to know others</t>
  </si>
  <si>
    <r>
      <rPr/>
      <t xml:space="preserve">"Does anyone have any insight as to how competitive laryngology fellowship is? &lt; for peds (stats tab) https://www.sfmatch.org/SpecialtyInsideAll.aspx?id=15&amp;typ=1&amp;name=Pediatric%20Otolaryngology# &lt; rhinology https://www.sfmatch.org/SpecialtyInsideAll.aspx?id=4&amp;typ=1&amp;name=Rhinology# &lt; neurotology </t>
    </r>
    <r>
      <rPr>
        <color rgb="FF1155CC"/>
        <u/>
      </rPr>
      <t>https://www.sfmatch.org/PDFFilesDisplay/Neurotology_Fellowship_Match_Report_2019.pdf</t>
    </r>
  </si>
  <si>
    <t>https://mk0nrmp3oyqui6wqfm.kinstacdn.com/wp-content/uploads/2014/08/Laryngology-Match-Results-Statistics_AY2020.pdf</t>
  </si>
  <si>
    <t>You da real mvp&lt; are these avaiable for the other fellowships too? couldn't find on a quick google search &lt;https://www.sfmatch.org/PDFFilesDisplay/Neurotology_Fellowship_Match_Report_2019.pdf I found that when i looked up neurotology</t>
  </si>
  <si>
    <t>@Sam has the applicant stats survey closed? What are the results? &lt;interested to see this too</t>
  </si>
  <si>
    <t xml:space="preserve">What are people doing with Step 2? Lots of cancellations today, thinking about just rescheduling my non-cancelled test to October so it's not on my app. &gt; Any June dates cancelled yet? &gt;My friend's date in June in SF was just cancelled this AM. Looks like they just thanos'd all test dates and now only half of people have one. My friend talked to our dean and she said the USMLE is supposed to make a big announcement later this week on Step testing&lt; "Big announcement" sounds like something I shouldn't change my test date before. ty  &lt; hopefully also pertains to CS.. &lt;Update: my dean said it may pertain to the ability for school's to proctor the exam themselves instead of Prometric &lt; any cancellation after May was erroneous. Cannot believe it, but this is after communication with NBME/USMLE. Some of the May ones may have also been a mistake, as Prometric said this is only happening on a week-to-week basis.&lt; Lol wut? And week to week like they can cancel you at any time? &lt; I just called them today and they told me that all cancellations for May &amp; June will be completed this week -- at least thsoe that are for the sake of social distancing. Hang in there, fam. &lt; I just rescheduled mine to end of August. Don't really feel like studying if test can be cancelled anytime. </t>
  </si>
  <si>
    <t>We spoke to our PD regarding aways; he said that he wasn't sure yet because it was an institutional decision more than departmental</t>
  </si>
  <si>
    <t>Questions for PGY3:</t>
  </si>
  <si>
    <t>What is the learning curve like during the first two years of residency? Was it difficult building confidence in your surgical skills while you were starting out? &lt; Anything MS4s should be doing to prep for intern year, while we're all staying at home? &lt; Any discussion at your institution regarding aways, upcoming application cycle? &gt; Do you have an idea of how soon medical students will be on your ENT service and what do you think it will be like?~</t>
  </si>
  <si>
    <t>I think that theres a big learning curve to being an intern and then again a big learning curve between PGY 1 and PGY2. I think its always difficult when you do something for the first time, but as you do it again and again you get more comfortable. I think that having some caution is actually better than just being someone who is uber confident as you will think more before each move and attendings will trust you. I don't think M4s should be doing much, enjoy spending time with your loved ones if possible and try to find things outside of medicine to enjoy. Work on some new hobbies that will keep you sane during residency</t>
  </si>
  <si>
    <t>Does all the COVID stuff and the way hospitals have been treating residents make people reconsider applying to NYC programs? &lt; im at a major NYC program and I feel like im being treated very well... getting hazard pay, overall better hours, adequate access to PPE... maybe this isnt true for all NYC programs but honestly this shouldnt change application patterns &lt; yeah I think NYP, Sinai and Northwell have taken relatively good care of their residents. Can't speak about NYU oto but obviously there's been a lot of things being said about them in general</t>
  </si>
  <si>
    <t xml:space="preserve">Definitely not a cute look. Makes me so glad orgs like CIR are out there, fighting the good fight. &lt; On some level, it's kinda just highlighting all the exploitation that already existed... now with a more explicit additional risk of harm to self&lt;similar to the response on the right, it is an institutional policy at this time </t>
  </si>
  <si>
    <t>Which month does charting the outcomes release usually? &gt; I think the last one was originally published in July, somebody correct me if they know otherwise</t>
  </si>
  <si>
    <t xml:space="preserve">Does anyone knows of anyone who dual applied anesthesia and ENT? Is is feasible with timing of interviews and such? &lt; It has been done in the past, I'm planning on it. At this point I'll be lucky to get a home Sub-I, much less be able to get an anesthesia sub-I to dual apply haha. Timeline gonna be totally new this year so hard to say </t>
  </si>
  <si>
    <t>One of my classmates dual-applied anesthesia and ENT. I think he maybe did 1 away in ENT. Interviews don't overlap as I think ENT is mostly December January and anesthesia was October November. He ended up matching in ENT &gt; Do you have any idea how honest or forthcoming he was about dual applying in his application/interviews?&lt;I don't think he told people on interviews  because anesthesia folk would be made to feel like a back up option and ent folk would think you're not truly dedicated. I don't see the upside in disclosing that information unless you're a re-applicant and justifiably so need to have a back up option &lt; I dual applied and matched ENT, it is feasible for the above reasons. Interview dates are earlier for anesthesia. I disclosed at some places I was dual applying if asked directly, but generally want to avoid doing so.&lt; did you apply to both anesthesia and ENT at the same institutions, or try to pick different programs so there wouldn't be any discussion between departments? Kinda hard because most  reputable anesthesia programs are at places with ENT residencies.&lt; I applied to both ENT and Anesthesia at same institutions, but withdrew application once I head back from other specialty. with interview You also have to choose one of the interviews you get and reject the other unless you want to risk being same at same institution for 2 different interviews so I did sacrifice interviews.</t>
  </si>
  <si>
    <t xml:space="preserve">DId you apply at the same institutions? </t>
  </si>
  <si>
    <t>So what's everyone doin if we can't take step 2 or aways or home sub-is &gt; planning step 2 for June and slowly getting in study mode &gt; hope that ERAS is pushed back and can do at least home sub-I by then! &gt; do people have rotations left to do before sub-I or have you been doing virtual rotations?</t>
  </si>
  <si>
    <t>Does Stanford or UCSF allow moonlighting? &lt; only with 10 apgar &lt; that's a given since you don't get an interview with anything less</t>
  </si>
  <si>
    <t xml:space="preserve">Did anyone get an email from UCSF or was that just me today? &lt; I did too, said nothing in June for sure, unsure about later months. </t>
  </si>
  <si>
    <t>&lt;Did everyone get this email?&lt;bump</t>
  </si>
  <si>
    <t>Ugh was also rejected from stanford away with a 290+, 100+ papers, and 10 apgar :/ &lt;- the Apgar made me chuckle lol, that was good &lt; Wow wtf me too. My stats are 275/285, 72 first author Pubmed articles, top tier med school, #1 in my class, also have a recommendation letter from William House before he died. Also, I am a black transgender female vegan. What else could I have done??</t>
  </si>
  <si>
    <t>my APGAR was only 9, do i need a research year? &lt; Build a time machine and make sure you get it right the second time around &lt; not even a research year could help you overcome a 9 apgar - probs get screened out &lt; joke is really getting overplayed now +2</t>
  </si>
  <si>
    <t>Any reccommendations for high-yield books or shows to talk about on the interview trail? &lt; like, for you to enjoy or you're looking for something to make conversation about on interview day to impress people? Shows that people always brought up last year were obviously GOT still, the Good Place, Chernobyl, ozark, Mandalorian to name a few. Idk if people will be talking about tiger king that much during next years interview season. West World is coming back. I think you should have some decent book you're reading to talk about on the interview trail - doesn't have to be intellectual or anything but just be able to say what you find interesting. 2019 was also an amazing year for movies so people talked a lot about those &lt; would anyone recommend taking a research year to watch all the movies and tv shows so I am prepared with stuff to talk about on interviews? &lt; I don't get why people can't be more supportive on here. Guess it's pretty easy to be an ass if it's anonymous &lt; I appreciate the sarcasm and humor when the question is low stakes, personally. Looking forward to interviewing with the wise-asses among us &lt; +1 to being nice to people and also to sarcasm being funny. I had to learn to take jokes early on in life, as an "Apgar 7" child</t>
  </si>
  <si>
    <t>&lt; Literally talk about whatever interests you. Don't try to get interested in something because other people are- that will inevitably look bad &lt; I literally haven't seen any of those tv shows lol &lt; now is the best time to start &lt; Lol you all so nervous about being yourselves-- what're you trying to hide? &lt;Being socially awkward shells of people who spent the last three years ultra-gunning but now have to come off as being a "normal person". &lt; Lol at the quotations. I guess it depends on the program, but most people actually don't want to work with gunners, they want to work with "normal people" &lt; Yes, please do</t>
  </si>
  <si>
    <t>VSAS is extending the current suspension until week of May 11th &lt; I have a feeling they're going to cancel aways for the year. How will this affect the 2022 match cycle? &lt; I wish they would just do it so we can plan our lives &lt; +1</t>
  </si>
  <si>
    <t>How are you guys coping with how uncertain this next year is going to be? My research year has stumbled, aways are getting canceled. &lt; It's hard, I have an otherwise good app, and because of a need to do other grad requirements can't take any aways September onward, so I feel like if people do later aways my app is suddenly gonna be not competitive. Stressful for sure, and getting harder to just keep doing "wait and see." You're not alone.&lt; Who would do aways after September anyways, whats the point?&lt; I honestly think for anyone with an already rounded application, not doing aways will not matter. Lots of big name schools advise their students against doing them anyway. It's gunna hurt people with no home program &lt; ERAS is likely going to be moved back 4-8 weeks, would make September aways more palatableř</t>
  </si>
  <si>
    <t>&lt; You can still get a letter from September aways if you ask early enough but this year might be an exception for LOR's being "due" by 10/1. Also, a september away (or even october) is great if your interested in that particular program - usually less rotating students at that point and you'll likely be at the peak of your sub-i ENT knowledge.</t>
  </si>
  <si>
    <t xml:space="preserve">When is everyone's home program trying to start up elective surgeries again? </t>
  </si>
  <si>
    <t xml:space="preserve">Mid May is the goal, but June is the more realistic goal with a small number of cases started based on priority </t>
  </si>
  <si>
    <t>How does FPRS fellowship compare to HN fellowship when it comes to microvascular reconstruction?</t>
  </si>
  <si>
    <t xml:space="preserve">There are fewer FPRS fellowships (referenced on a post below) that do a significant amount of H&amp;N recon for you to feel comfortable oming out of fellowships.. however they exist and their flap volume is between 50 and 100 flaps so you would be more than adequately trained to do free flaps if you went to one of those places.  Obvously if you dont get one of those FPRS-micro fellowships, you wouldnt be trained to do that </t>
  </si>
  <si>
    <t>Anyone get Stanford? Did they waitlist everyone that never got it? &lt; I received a spot &lt; got waitlisted, did anyone get outright rejected?&lt;Can the person who said that they got a spot confirm that they're not a troll lol? &lt; waitlisted, probably because they saw my photo&lt; Lmao make sure you invest a lotta money into that photo. paid $250 for mine and they managed to make me look like a surgeon even though in ugly af &lt; Nah, I should have invested in better genes &lt; are looks a big concern?? :( &lt; nah, only in Derm &lt; Who are we kidding, even rads cares about looks &lt; honestly, its worth while getting a professional headshot for this reason.</t>
  </si>
  <si>
    <t>Can the person who got the Stanford away post rough stats? &lt; 250+ step 1, few pubs, nothing crazy &lt;school tier? &lt; and so, it begins &lt; what month is this for? &lt; isn't stanford a lottery-based system for aways? &lt; can someone confirm</t>
  </si>
  <si>
    <t>Talk to me about salary. Share some stories about compensation and the job market. I heard the general ent job market is doing really well, but FPRS academic jobs are really tough to come by&lt; Sinus is among the highest paid &lt; sinus is paid well but this is likely going to change with payment structures and the fact that tons of generalists feel comfortable doing a lot of rhinology.. its a competitive one for sure and jobs are harder to come by in sinus</t>
  </si>
  <si>
    <t>FPRS academic jobs arent hard to come by if you are willing to do all the trauma and some general ENT.  Purely cosmetic FPRS with a  guranteed salary of $500k will be tough to find, unless you already have an established name that gurantees an income stream.  This is especially true now that COVID has shut down all cosmetics. No University, hospital or group practice is going to guarantee you a salary unless they know you will bring in at least twice that much.  OTOH, trauma is a guaranteed income stream since the hospital pays for coverage and believe it or not, MVA trauma pays pretty well. &lt; I read about a lot of FPRS faculty who have their own practice and are professors in the local residency program. Is this common and what are the pros/cons of a "combo" career with academics and private? Sounds like the best of both worlds to me. &lt; Yeah I know a FPRS that helps run a residency program but also operates at local surgry centers to keep a private practice on the side. Sounds like a pretty sweet combo &lt; Its not that academic jobs are particularly rare in FPRS- its that private practice can be so lucrative that a lot of FPRS dont see the reason in it.  For example, if you could be make 700K doing private practice and half that n academics, you may b less inclined to stay in academics if you are basically doing many of the similar surgeries.</t>
  </si>
  <si>
    <t>aynone hear back from UCLA about subIs &lt; or from Stanford? (said they would let us know 4/20-4/22) &lt; USC? &lt; all of the programs are locked out of VSAS until i think may 1</t>
  </si>
  <si>
    <t>&lt;UCLA and stanford were not VSAS applications &lt; just got denied from Stanford for summer&lt;waitlisted or rejected?&lt; I'm another commenter, I got waitlisted. Anyone get "rejected"?&lt; also got waitlisted&lt; waitlisted with 260, 8 pubs this in gonna be a tough year&lt; 8 pubs too here that fits Stanford's research (basic science), it is going to be a bloodbath &lt; yeesh i'll just save my money on applying there haha &lt; OP: waitlisted, also 260s, 10+ pubs, Im guessing waitlist if you scored over 260? &lt;Im under 260 and got waitlisted. But jeez, you all are killing it &lt; w/e I didn't like Stanford anyways&lt; lollll I wish I could say that but it's my dream program 😭 &lt; tbh, I am not sure how much of a chance I would have had even with an away. Almost are residents are from top notch programs. &lt;They have a couple from mid and low tiers. &lt; i did not see a single low-tier US school. All schools were top 10, with a smattering of top 40ish.  &lt;damn should've studied harder in college tbh, the name value is real. i would never advise someone to take a cheaper lower tier school over a more expensive higher tier one &lt; if they're both high tier, then I would go by cost. If not, go with T20. &lt; Have we confirmed that Stanford is still holding aways...? &lt;- got accepted at Stanford. It did come with the stipulation that this may be cancelled if the situation changes and those spots are necessary for stanford home students. Given the AAMC email today, I have a feeling it's all still going to get cancelled.</t>
  </si>
  <si>
    <t>aways are a different game than actual application season. stanford doesnt even have a hard step 1 cut off (or if they do, its somewhere below a 230). don't read too hard into a waitlist or rejection on an away, especially with all the covid nonsense going on. &lt; +1 &lt; last year i got rejected from emory away, ultimately received an interview invite. Don't think too hard about aways invites.</t>
  </si>
  <si>
    <t>I wrote a unique paragraph at the bottom for my home institution, my undergrad alma mater (which is also where my family is), the other program in that city close to family, and a generic NYC paragraph that I sent to all of the programs explaining that my brother lives there and it is also close to home. I can't really comment on how helpful these were because I got interviews at all of these programs but they are also programs that would make sense for me to get interviews from based on geography and the fact that I got 30+ interviews from all over the place. I would only write it if you have something really good to say, and limit it to like 2 sentences that are special. &lt; Can you give us an idea of your stats to achieve 30 + interviews that is something to be proud of &lt; I second this, I also got 30+ (wrote in first cell), stats 255/270, 5+ pubs &lt; I'm sure it was the essay that got you 30+ interviews, couldnt have been those stats... &lt; it's not all about stats lol the point is it doesn't hurt IF there is compelling info to add. People hate on the PSP as if anyone can say for sure they do or don't help; at the very least they won't hurt, IMO &lt; they probably don't hurt, but I didn't send any of them and also matched with 30+ interview invites</t>
  </si>
  <si>
    <t>People who wrote program-specific paragraphs in their personal statement -- how different can or should you make these? With ENT being so small, I wouldn't want programs to somehow find out I said I'd love to be on the West coast or in a big city when in another paragraph I said I'd love to be in a small city on the East coast. Does this matter, especially if you really are undecided on a things like where to live, size of city, etc.? I'm not sure how to be program-specific without changing it completely amongst programs and risk sounding like I'm being deceptive. &lt; First off, don't write program specific personal statement. Second, there are over 500 applicants, no surgeon has the time to compare your personal statement with another programs's personal statement. Chill with the neuroticism lol &lt; I've heard two extremes on the recommendation for doing this &lt; I did this for about 10-15 programs (matched, 30+ interviews) and only wrote things that were truly unique for the location/program like I/immediate family do/used to live there, SO has work there, went to undergrad there, etc. These things helped a lot IMO as it was always brought up</t>
  </si>
  <si>
    <t>Would not write a program specific paragraph unless you rotate there and have something special to say. Saying you have a cousin that lives in the region will not get you an interview. I applied 2 years ago and there was no correlation with interview invites and paragraphs I wrote. For instance I'm from the NE and I have a lot of family ties and connections in Texas basically half my family is from there and still lives there. Got zero Texas interviews. Also I got the feeling that interviews are offered based on other metrics and the personal statement was only read by staff prior to interviewing you. Personal statement is probably used as last way to differentiate comparable applicants? &gt; did not write any program specific paragraphs and got &gt;20 interviews. I don't think it matters. &lt; Our year is probably not going to get to do aways, though. So how else do we show a program we are interested in them...u</t>
  </si>
  <si>
    <t>I wrote about a dozen PSPs - just changed the final paragraph of my baseline personal statement. I tried to only do it for areas where I have family, or places that I had mentors or friends from. I would just write something about having heard great things about the program, being really interested in it, and then my specific geographic or mentor / friend connection. I got interviews at most but not all programs I wrote a PSP for, and at a couple interviews they mentioned it. I think if you don't stress about it too much or put an undue amount of time into working on them, it can't hurt and MIGHT help. I think letters of interest during interview season are another way to show real interest in a program, and probably is more helpful.</t>
  </si>
  <si>
    <t xml:space="preserve">How did I match into ENT without any research? Y'all amazing I'm glad I'm not applying today &lt; Okay, boomer &lt; *Cries in Millenial* *dabs tears with useless research papers I've written that contribute nothing to society*&lt; LMAO &lt; Lets go meta - write a paper on how useless most medical student research is -&gt; profit &lt; you all proud of these comments? I hardly think the point of having med student field-specific research is to contribute breaking research to the field; it's to show motivation and at least an interest in it. &lt;boooo +1 &lt; Medical student time is still valuable time. At the very least, the findings should move the field forward, doesn't have to be earthshaking. I have no data to back this up, but I would bet most strong researchers were strong even as medical students. Research skills are hard to hone without having had longitudinal experience, especially working 80 hour weeks. Much of the fluff stems from improperly incentivizing students - Goodhart's Law. Maybe ERAS needs to include citation numbers ;) &lt; bad idea, how about students without home programs? &lt; No problem, take citation number/school prestige.  </t>
  </si>
  <si>
    <t>Just to go against the grain of the thought that this cycle will be less competitive than previous years, I highly doubt that is the case. I have talked to several people who didn't match that are planning on reapplying. At my school alone, there are 9 people applying ENT this cycle (including 2 who didn't match that are reapplying). Out of curiosity, do any other schools have a ton of people planning on applying ENT this cycle as well? &lt; Do you have a big class? &lt; Yeah fairly large, between 150-165 &lt; Yikes, ENT positions make up ~1% of all pgy1 spots. But it seems like much more than 1% of students in schools are applying. &lt; My school there are 8 people going all in this year lol &lt; about 9 - 11 students at mine &lt; same but not sure how many reapplicants&lt; 5-8 first time applicants at my school &lt; Let's see how low we can bring the match rate haha &lt; efffffffffff &lt; first year with 50% match rate &lt; I wonder how many people with high scores will actually apply to ENT now that there are not any auditions? And if you are a PD who do you discern between such candidates especially if getting LORs is going to be tough to begin with lol.</t>
  </si>
  <si>
    <r>
      <rPr>
        <rFont val="Arial"/>
        <color rgb="FF000000"/>
        <sz val="10.0"/>
      </rPr>
      <t xml:space="preserve">If we were on the cusp of being "competitive" for ENT and relying on aways to boost our app is it a good idea to wait until next year(by adding a year) when we can hopefully do  aways? &lt; YES +1 &lt; Probably but this year also might be an easier year since so many people are going to take that approach and will be deferring for a year. It's honestly like trying to time to the market &lt; Difficult decisions all around, thanks guys! &lt; I did a research year. It's great, makes you stand out. Only negative thing I have to say is that a research year </t>
    </r>
    <r>
      <rPr>
        <rFont val="Arial"/>
        <b/>
        <color rgb="FF000000"/>
        <sz val="10.0"/>
      </rPr>
      <t>can hurt</t>
    </r>
    <r>
      <rPr>
        <rFont val="Arial"/>
        <color rgb="FF000000"/>
        <sz val="10.0"/>
      </rPr>
      <t xml:space="preserve"> </t>
    </r>
    <r>
      <rPr>
        <rFont val="Arial"/>
        <b/>
        <color rgb="FF000000"/>
        <sz val="10.0"/>
      </rPr>
      <t>you</t>
    </r>
    <r>
      <rPr>
        <rFont val="Arial"/>
        <color rgb="FF000000"/>
        <sz val="10.0"/>
      </rPr>
      <t xml:space="preserve"> and </t>
    </r>
    <r>
      <rPr>
        <rFont val="Arial"/>
        <b/>
        <color rgb="FF000000"/>
        <sz val="10.0"/>
      </rPr>
      <t>make you a weaker applicant</t>
    </r>
    <r>
      <rPr>
        <rFont val="Arial"/>
        <color rgb="FF000000"/>
        <sz val="10.0"/>
      </rPr>
      <t xml:space="preserve"> if its not productive. Also in a research year you realistically only have 8 months to be productive since publishing articles takes months and you might not have enough time to get a paper in by the September ERAS submission deadline. Also when you do a research year, avoid basic science unless you have a really good mentor because its hard to be productive in 8 months with a basic science project. Clinical research, QI projects, translational research are better options since they are easier to publish in. Also, I wouldnt take a research year just to do case reports. &lt; productivity with a research year is going to be tougher eith everything going on - longer review times, IRB reviews, busier collaborators, etc&lt; mathcing into ENT is going to be tough this year and any year from now on. i would not base the decision of when to apply on how many other people will apply in a given cycle (1) because there's no way to predict this and (2) given the limited number of spots and how cool of a field it is, it will always be competitive</t>
    </r>
  </si>
  <si>
    <t>&lt;my mentor gave that advice to one student in our class, and hes taking a research year &lt; Seems like a common idea. Next year is going to be a blood bath. &lt;entering class of 2022 gonna be insane &lt;as new M3 right now should i be worried? &lt; I can't imagine it will make a huge difference, maybe 20-30 extra applicants max taking a research year? Perhaps a little higher research background in the class of 2022 applicants if anything &lt; you think only 20-30 people will be prompted to now take a research year? Interesting, I was going to ball park maybe 50-100 people. Nothing concrete to base this estimate off of, just a hunch. &lt; 20-30 was just me being optimistic, as somebody who's starting a research year this summer, lol &lt;maybe include this as a question in next years match list, in addition to sub-I/home rotation &lt; How many people switch into/decide on ENT because of 3rd year experiences? We've essentially last half of 3rd year rotations &lt; I feel like this year won't be as competitive because of the lack of ability to do aways, therefore, i would not suggest taking a research year (also because it couldn't be as productive due to corona). also take everything with a grain of salt that you hear on here... some poeple are motivated to suggest taking a research year so that there will be fewer applicants this cycle unfortunately &lt; exactly my suggestion is that everyone take a research year +5 &lt; &lt;-- lol this troll</t>
  </si>
  <si>
    <t>Others doing a research year isn't a reason to be concerned to the person who asked; i believe that the most important thing is to have a good relationship with your home program. If you know someone very well and they're willing to text or call someone on your behalf and they truly like you,that is worth more than 10-20 pubs. Focus on being the best MED student you can be and you will have a strong chance of matching &lt; I agree. If I had a home program I wouldn't be taking a research year, it's not about the pubs... it's who you work with for a year to get those pubs &lt; this advice is very comforting thank you. also, otomatch is so freaking helpful, it's insane haha</t>
  </si>
  <si>
    <t>Anyone hear who ended up getting the additional UCONN spot? &lt; nope, I hope he/she rescinds and UCONN calls me back haha</t>
  </si>
  <si>
    <t xml:space="preserve">&lt; FYI you can pick and choose which of your rec letters go to which programs. So you could assign letters from ENT mentors to only go to ENT programs, or plastics to plastics etc. Same thing with personal statements: you can have multiple statements that are more tailored to that specialty and assign them to specific programs when applying. It's just added work and has potential for human error in assigning them. </t>
  </si>
  <si>
    <t>Anybody ever heard of/considered dual applying with plastics? Could a FPRS letter work for both fields (ENT-residency)? Loving reconstruction and would enjoy getting there through either route. Both are stupid competitive so maybe it would increase chances of landing one?&lt; Unfortunately both ENT and plastics hold the vast majority of interviews December &amp; January so it is very difficult to attend interviews for both (especially if you factor in the holidays during which no interviews are held); it's much easier to dual apply ENT/medicine or ENT/gen surg because many medicine and gen surg programs hold their interviews October/November</t>
  </si>
  <si>
    <t xml:space="preserve">&lt; with the consideration that ERAS + interviews will likely be shifted later/done virtually, but good points - if shifted will likely be shifted similarly </t>
  </si>
  <si>
    <t>&lt;&lt; plastics applicant that did research w FPRS (and applied w some ENT letters). At almost every interview I was asked why plastics vs. ENT. I'd imagine ENT people would inquire similarly if they see plastics letters. I don't think this would be a wise dual application combo :/  &lt; from what I understand, unfortunately plastics and OHNS butt heads and have "turf wars" over head and neck recon, facial trauma, clefts, rhino, reanimation, cosmetics, etc - even the academic OHNS cosmetic facial plastics clinics are usually separate from the cosmetic PRS clinics - better to apply to one field with letters/mentors from that field. +2 &lt;-Yes, pick one and have a strong application for that field. &lt; I know someone who dualed applied. She got a lot of good interviews in both and ended up doing oto. It's possible but she did home oto, home plastics, and one away in each subspecialty. But you're better off focusing on a single one if you're just worried about being competitive enough to match into one of those fields &lt;&lt; oof. Most plastics applicants have 2 aways (they're heavily valued) so fitting both ENT/plastics aways sounds brutal.</t>
  </si>
  <si>
    <t>When's the latest Beth Israel would send out the email if they haven't already? 5? 6? 7?</t>
  </si>
  <si>
    <t>Thoughts &amp; prayers &lt; they didnt help :( &lt; Did the email go out???  &lt; i assume so, but only to those that were selected i guess&lt; Thanks! &lt; Can someone confirm? Did the invitations go out?  &lt;&lt; These may have been delayed with all the COVID stuff going on  &lt; highly doubt it, they would have emailed the following morning at the latest saying that they were sorry they didnt stick to their timeline and will get back to us shortly. They likely only interviewed ~2 as who would turn down an offer?? So just have one as an unlikely need for a backup &lt; They havent interviewed yet .. dont know if interviews have been sent out</t>
  </si>
  <si>
    <t>Email saying they are reviewing apps until May 1st &lt; +1 I'm sure they got a lot more apps than they thought they would haha</t>
  </si>
  <si>
    <t>Still no email to those that applied to Beth Israel??????? I heard there was 20+ very strong candidates!! Crazy how many didnt match last month who obviously should have! How many will they choose to interview??? &gt; facial attractiveness?  &lt; .......welp 🥴😂&lt;any more info on the Beth Israel program?will the 2 new interns be the only residents or will they mix with other Boston programs? &lt; Based on the MEE interview, seems like next year they would overlap with the MEE residents and then be on their own after that when that program left Beth Israel</t>
  </si>
  <si>
    <t>Tbh, the fact that there are  at least 20+ very strong unmatched candidates doesn't sit well with me.   &lt; in what way? Are you one of these applicants or a future match applicant? &lt; Future applicant, doesn't sit well in that these applicants could easily have gone to strong programs in other specialties. However, not matching into ENT does affect future outcomes in a significant way, e.g. lower rate of matching as reapplicant. &lt;-- That's a risk you have to accept when applying to this field. &lt; Anecdotally, I know a few people from this year who matched as reapplicants. Anyone have stats on outcomes for reapplicants? &lt; I'm a reapplicant who matched. Below average stats, but worked my butt off during a research year. Hard to generalize an entire pool of reapplicants. I'm sure there are more "qualified" people first time applying who didnt match this year, yet I did. It's a crap shoot really. Unfortunately, even if you are the best and brightest, which you probably are, matching into ENT is far from guaranteed. You need to have a back-up plan or dual apply. Excellent candidates going unmatched is now a cornerstone of ENT Match. If youre an excellent candidate and don't want to risk that, you don't need to. But you may need to give up on ENT if you want somehting more "guaranteed." &lt; Yeah based on all the people I met this cycle, I would say most of the people that interviewed and then went unmatched this cycle are highly qualified. &lt; That being said, are there any differences between people who matched/didn't match? Or is it truly a crapshoot?   &lt; as a reapplicant that didnt match again, with 10+ pubs, advisors reached out to programs i i terviewed at and ensured nothing negative with my application or interviews, it truly is a crap shoot - biggest difference, which is truly unfair, is that I choose not to do a research year (and still got all those pubs) and did a prelim year instead - ie. remaining a US senior is important for some reason &lt; Do you think research year provides better outcomes over prelim?  &lt; my impression, yes - zero data obviously. I would have loved to say that wasn't true but not matching twice with everything I have, there has to be something behind that &lt; They havent interviewed yet .. dont know if interviews have been sent out &lt; what do you mean??????????? they weren't going to interview until 4/22 and 4/23 anyways? &lt;  My friend interviewed there this week.. he said today was their last day of interviews</t>
  </si>
  <si>
    <r>
      <rPr>
        <rFont val="Arial"/>
        <color rgb="FF000000"/>
        <sz val="10.0"/>
      </rPr>
      <t>Did anyone hear back about the new Beth Israel program? Are they actually taking people for July?   &lt; yes, taking two PGY1s for july 2020 - application process is over.</t>
    </r>
    <r>
      <rPr>
        <rFont val="Arial"/>
        <b/>
        <i/>
        <color rgb="FF000000"/>
        <sz val="10.0"/>
      </rPr>
      <t xml:space="preserve"> Did anyone who applied recieve that precious email yet</t>
    </r>
    <r>
      <rPr>
        <rFont val="Arial"/>
        <color rgb="FF000000"/>
        <sz val="10.0"/>
      </rPr>
      <t xml:space="preserve"> </t>
    </r>
    <r>
      <rPr>
        <rFont val="Arial"/>
        <b/>
        <i/>
        <color rgb="FF000000"/>
        <sz val="10.0"/>
      </rPr>
      <t>today???????????????</t>
    </r>
    <r>
      <rPr>
        <rFont val="Arial"/>
        <color rgb="FF000000"/>
        <sz val="10.0"/>
      </rPr>
      <t xml:space="preserve"> &lt;not yet  &lt; 😅 I'm shitting my pants over here!!!!! 😂 good luck!!!!</t>
    </r>
  </si>
  <si>
    <t>I've heard they have sent out  interview invites but havent yet done interviews yet  &lt; interview invites are today and interviews themselves will be this week &lt; good luck everyone! rooting for y'all +1000&lt; thank you so much! As a reapplicant that didnt match last month, this my last hope... 🤞🤞🤞🤞 &lt; how did ppl apply for this? was it outside of SOAP? &lt; yes this was several weeks after SOAP concluded. PD there sent emails to all PDs announcing position, they accepted applications via email&lt; Still no news?   &lt; nothing sent to me yet :(  are we just the ones that didnt make the cut?? Or have they really not sent out notifications yet??  &lt;  who wants to call PC on behalf of all of us? 😂 &lt; Was the email sent? &lt; see 2 cells above. The confirmation of application email that was sent last week said that we would be notified on 4/20 if we were selected. I didnt recieve an email but based on their words someone must have? &lt; true would be helpful if someone could chime in with that confirmatory info  &lt; agreed but doubt it :( &lt; I think they may have been delayed &lt; anyone try emailing?  &lt; highly doubt it, they would have emailed the following morning at the latest saying that they were sorry they didnt stick to their timeline and will get back to us shortly. They likely only interviewed ~2 as who would turn down an offer?? So just have one as an unlikely need for a backup &lt; youre assuming that they would pick their people solely off apps.. they would need to interview more than two people in case people ended up being weirdos when they met &lt; good point, I assume the sheer competitiveness of these positions means that everyone is amazing haha</t>
  </si>
  <si>
    <t>Along the same lines as the applicant who wants to match in cali, how hard is it to match in another big state like Texas? Obviously they have much fewer prorgrams than cali &lt; Texas isn't comparable to the West Coast schools as there isn't a huge proportion of applicants that is trying to match there &lt; lol really? i'd say the opposite regarding Cali &lt; wut? &lt; lol people love texas, this fanboy here is saying "people don't apply to texas as much as cali" gtfo &lt; you've got to be joking, right? You think there are as many people who want to go to texas as cali?? &lt; Lol coastal elitism &lt; You have to be crazy to think that even close to as many people want to go to Texas than Cali. It might be elitism but it's also the truth. Coming from someone from the South. Application numbers to West Coast programs and TX programs are probably simliar because everyone applies everywhere but the West Coast programs are definitely more desirable for most people &lt; LOL misguided and false &lt; lol ok dude or dudette, you must be right&lt; I mean, the California programs as a conglomerate are much, much stronger than all of the ones in Texas if we're being honest</t>
  </si>
  <si>
    <t>&lt;texas mostly takes from the south &lt; false &lt; no true!! &lt; not true, Texas takes from everywhere. Take a look at the '20 match results tab for Baylor, UTSW, UT San Antonio, UTMB, McGovern &gt; It's probably harder to match in Texas if you're coming from California lol. As a Texan I can say many Texans don't view California fondly for whatever reason &lt;I would think they have the same attitude abot NYers, but I got two interviews in TX coming from a NY med school.</t>
  </si>
  <si>
    <t xml:space="preserve">Experience in Texas is that applicants from West or East coast interview here but don't rank us to match.  </t>
  </si>
  <si>
    <t>If you had kids during medical school and share that, be prepared to to answer questions about whether you plan to have more kids in residency. Also how do you plan to balalnce the rigor of residency with the responsibility of parenthood. If you don't have good answers to these questions, don't open that door.  But overall, I think its better to think about how you really are going to deal with this balance and have a good answer for yourself and the program.  Even though it is illegal for the program to discriminate against you based on having kids or being married, this really goes into the "fit" you have with the program.  Being open and honest about this gives both sides a better way to judge how well they fit each other.</t>
  </si>
  <si>
    <t>How is having children viewed? Wife and I have a one month old, wondering if that is a positive ("he's stable and has his life together") or a negative ("he will suck taking call"). Wondering how open I can be with my PD and on the trail about that. &lt; my policy (regarding SO, not children) was to be very open. I think most people see SO/children as a sign of stability, and its good to know that a resident has a stable family life outside of residency. Most of these questions are technically 'not allowed', but I would freely discuss my SO in regards to why a particular part of the country or city would work well for us. Everyone responded positively to that, and most people would offer suggestings as to how my SO would be able to fit in with the city and with the program. &lt; yep agree, i put I had wife/child in my personal statement and I had nothing but positive responses</t>
  </si>
  <si>
    <t>...something deleted here? &lt; Right click -&gt; see version history. Lots of loose fingers among the future surgeons here deleting cells, tsk tsk &lt; it's all the mads who didn't match probs &lt; you sound kind</t>
  </si>
  <si>
    <t>I feel like it varies from program to program how it might be guaged. I was engaged while interviewing, and I have plans to have 1 or two children during residency. But rather than ask PDs about this, what it would be like, if it might impact me or not - I asked the resident. Usually it's easy to find out how many have SOs and children. If there are 20 residents, 10 have SOs and 1 has a child - this simply may not be a significant;y family friendly program. It could, but perhaps residents selected themselves different. But I'll be joining a program were probably 18/20 have SOs and about 5-6 residents have kids. And when the residents say the program is very family-freindly... well there's your answer right there. Beware major academic centers, having children likely won't be the norm. But still possible of course. More community based programs might be your speed.</t>
  </si>
  <si>
    <t>Anyone preliminarily interested in a particular subfield? What draws you to it?</t>
  </si>
  <si>
    <t xml:space="preserve">I mean... alot of people are, but similar to those going into medical school super focused the advice is that you haven't experienced much and should keep an open mind. A lot of people change focus in residency as well. </t>
  </si>
  <si>
    <t>Is there a general consensus on how hush hush to be as a reapplicant if going for ENT and other specialty? Like I've heard for first time applicants dual applying its good to be very hush hush but I'm not sure if the same applies to reapplicants</t>
  </si>
  <si>
    <t>I would only bring it up if you are asked-- It makes sense that yo would be dual applying as a reapplicant but I don't see any purpose to bringing it up.  Most places will not ask yo but its pretty smple in saying that you have tried once and didnt match so this time you want to be sure that if you didn't match into your top choice field, you still wanted to advance your career and move on &gt; Dual applied this year and matched into ENT after failing to match last year. I was asked on every interview about a backup plan, and most interviewers were satisfied with my answer that ENT remained number 1 but ultimately I wanted to operate and would also be content with general surgery. I could see how some ENT faculty wouldn't love that answer, but the majority will see your reapplication as dedication enough to the field. Good luck! &gt; i feel like general surgery is actually a pretty good answer, im a little worried because my backup is anesthesia and i hope that doesnt make interviewers think im not committed to surgery &lt; I really hope when I'm an attending I'm never such an idiot as to think less of a med student for not wanting to use general surgery as a backup. Like, great that they think surgery is the end-all-be-all, but if I didn't do ENT, ain't no way I'm spending my life doing lap appys just to "be in the OR." Also, you can totally just say you're applying for prelim years to reapply, since you probably are applying for some prelims for anesthesia anyway.&lt; Do you recommend mentioning that you are a reapplicant in your new personal statement or is this obvious from other aspects of your application? &lt; I embraced my reapplication status in my personal statement. I rarely bought it up during an interview, but willingly talked about it if asked - what I learned and what my recalibrated goals were. Dual applied to Gen surg. To note, when interviewing at general surgery, my first interview asked me if I was done with ENT and I said no, I am dual applying. I could tell that this hurt me. Idk how others may feel, but during my general surgery interviews I started to lie and say I had moved on from ENT and just wanted to be a surgeon and progress with my career. Could it conceivable hurt me if one of those PDs reached out to an ENT PD to find my name? Sure. But I felt like it was hurting me to be honest on that front. And I saw no point in applying to a backup if they knew they were my backup. Nobody wants to interview somebody who only wants to be the backup, when many other applicants would sacrifice as that their first choice. &lt; has this been quantified anywhere in the literature?&lt;</t>
  </si>
  <si>
    <t xml:space="preserve">&lt; sford resident in another surg subspecialty; all our elective procedures are cancelled for forseeable future and we're only doing traumas + telehealth clinic. Wouldn't be an optimal subI enviroment, COVID risk aside. My own alma mater's dept has cancelled aways until October and mentioned a possible blanket ban as well. </t>
  </si>
  <si>
    <t>Do you guys think Stanford will go ahead with their sub-I's? Our applications seem to be under review&lt; Considering some states are reopening next week and California has had a "flattened curve," it's not unreasonable for them to consider sub-is (if not June then July+). The most practical thing for them to do is to consider aways to be happening and just cancel if it comes down to it. Nothing applicants can do if that happens lol &lt; They're going to obviously prioritize their own home students doing sub-i's before accepting away students so many programs will be filling out through July, possibly August. Clinical volume will also be something to be discussed. Some big hospital systems that were heavily impacted will be having COVID pt's continue to have COVID pts come to the hospital for the next several months and will be utilizing ICU resources and so while we want to operate as much as possible, we may not have the capacity to do our normal volume and so supporting the normal number of med students may not be possible or the experience will be very diluted at those certain programs.</t>
  </si>
  <si>
    <t xml:space="preserve">There's also been rumors about AAMC thinking about canceling aways across the board, but it's just heresay at this point &lt; Honestly, the nose and oropharynx are some of the highest risk real estate there is right now, can't imagine why they would take risks by letting students come this year &lt; Either way, I believe the decision will be on the national level. Don't see programs doing this piecemeal. </t>
  </si>
  <si>
    <t>&lt;Iowa canceled away rotators for the next year.  WashU has canceled until at least August.  And I believe S Carolina has canceled until well into the fall.  Wouldn't be surprised if more institutions follow this trend, or if AAMC decides to cancel away rotations nationally for the year. &lt; ob/gyn (ACOG) came out last week and recommended cancelling all aways (except for students without a home program) and moving eras submission back to mid october. wouldn't be surprise if other specialties come out with similar recommendations in the coming weeks</t>
  </si>
  <si>
    <t>Wanted to share ENT Scholarships for URM (under-represented in medicine) MS3s: https://suo-aado.org/page/divopportunities</t>
  </si>
  <si>
    <t xml:space="preserve">Who's URM? https://www.aamc.org/what-we-do/mission-areas/diversity-inclusion/underrepresented-in-medicine &lt; Btw individual programs also often have scholarships. Some (like SUO) have said that if aways don't happen, the money can be used towards residency apps&lt; Why is the LQBTQ+ population not included in the URM category? &gt; At my med school one of our diversity admins had mentioned that the percentage of LGBTQ+ students at the school was roughly in line with the percentage of people that identify as LGBTQ+ nationally, therefore it was difficult to argue URM status. No clue if thats the case for otolaryngology or any other field though. &gt; I'm URM and I always thought it was reserved for racial/ethnic minorities. I never heard of it used for LGBTQ+ &gt; Well that's definitely an underrepresented population especially compared to the demographic currently practicing. Good to hear your school is hoping to achieve that student body composition. </t>
  </si>
  <si>
    <t xml:space="preserve">Anyone work on research during a rotation/is it possible? (Rising M3 here with not much research dreaming about ENT)... is a research year needed? &gt; definitely possible, but definitely tough. With the right work ethic (and a bit of luck), you can still be productive while on rotations. Grind when you can and reasses where you stand after a few months regarding research year. &lt;Great advice. Also, if you have fantastic board scores and clinical grades that can take the weight off of how much research you may need, which is something to considering when you're deciding on a research year. &lt; You can definitely do it. I had no ENT research going into 3rd year, and have gotten involved in a few projects throughout the year. A research year is certainly not necessary, however I will say that it has made 3rd year suck. I've had way less free time than I thought, and the weekends when I'd otherwise be able to relax - I've been super busy getting caught up on research. </t>
  </si>
  <si>
    <t>&lt; I did research during clinical rotations. It's not that bad if you time things right, since research work usually comes in bursts. Do 2 wks of research stuff, study for shelf, shelf, repeat. Also you just need a bit of discipline to actually work after getting home.</t>
  </si>
  <si>
    <t>&lt;i have found that it takes about 2 years for a project to get published from it's very inception to seeing the final product on PubMed. In my experience, it is worth starting projects at any time in medical school because it will benefit you down the road even if it's not done by the time you apply to residency. that being said, don't expect any project to be completed before residency unless you started it M1-M2 years. definitely possible MS3 year though, just go in with reasonable expectations &lt; I would respectfully disagree regarging the timing from start to publication. If you happen to have all your data at the start of a project (i.e. instituional or national databases), you could easily have something between 6-8 months on average from start to Pubmed, without putting too much time. You can also start a project during your M4 year if you really enjoy research/want something to talk about during interviews and have that published before residency.</t>
  </si>
  <si>
    <t>How hard is it to match in california in general? &lt; very hrad &lt; it matters on a million different things and is impossible to answer. Im from the NE and didnt do any aways on the west coast and I got 3 CA interviews 3 years ago. One big name program and two middle tiers. Felt pretty confident that I could have possibly matched at one of the two middle tiers (but ended up ranking them lower than the place were I ended up matching). In any case its all super variable. Plenty of people get CA interviews without having rotated there, and there are tons of people who have connections/do aways that dont get nearly as many CA interviews as they expect. Just apply everywhere and hope for the best. &lt; i also got 3 california interviews (only applied to 5 cali programs), 2 at top places, lived on east coast my whole life and no away. A co applicant from california who also did an away there got 2 out of all the programs he applied to and didnt match there. Its a crap shoot but ultimately quality of your app matters more than ties to the area</t>
  </si>
  <si>
    <t>&lt; It's harder 1) because it's a desirable location and 2) there are just less west coast programs than there are east coast. I'm from NY, did all my school in NE, and all my aways in NE but was a very strong applicant (interviewed at MEEI, hopkins, michigan, vandy) and somehow squeezed out interviews at UCLA, stanford, UCSD, and OHSU but no love from places like UW, UCSF, USC, UCI, UC Davis. No clue if I would have matched there cause cause they were lower on my list for family reasons but I think I would have been at a big disadvantage compared to applicants from the west coast and those who did an away there who were just as strong candidates. Will be interested to see how things shake out this year with aways being up in the air&lt; +1 Echoing this sentiment but also would add that one thing I "wish I had know before I applied" was how competitive it can be, especially to match at a program you would be happy at for training reasons AND for personal reasons. When the Covid stuff started happening in the US in late Jan/early Feb, I realized how important it was for me to be closer to family and that (had I dual applied or applied in something entirely outside of ENT) I would be just as happy in X other field if it meant being in a desirable location for me personally. Likewise, I felt that I had to "revise" my expectations as the interview season went on because 1) there are so many programs that will train you well and 2) you might end up really loving programs located in less desirable locations. Just food for thought if you're an applicant with geographical restrictions. &gt; Most people who want to match in california do aways in california, seems like one of the only ways in.</t>
  </si>
  <si>
    <t>Is it necessary to have the most recent edition of Pasha? Not looking to spend $150.&lt;not necessary no. A lot of the info hasn't changed much &lt; Cool, thanks! &lt;For med student level, main change will be staging of H&amp;N SCCA...but you can get that from NCCN</t>
  </si>
  <si>
    <t>definitely not! you can also always access the most up to date version digitally through your school library for free &lt; Thank you! &lt; Yeah I only have the 4th edition, but am eagerly looking for that 5th Edition PDF if anybody has any clue where to find it &lt; Does anyone have the 4th edition PDF and willing to share? l&lt; Library Genesis my friend</t>
  </si>
  <si>
    <t>As an MS3 ENT hopeful 240-245 step, what are some must haves for the residency application (Honors on IM, surgery, research, etc)? Sorry if this post is out of place! &lt;This sounds crazy, but last year's match it seemed that applicants with 240s had more interviews than 260-270s. I think people see high test scores and are especially skeptical of the applicant. Also, people may have made late ENT choice after getting a great score. I was ENT since day 1, step 1 and 2 in 260s and had about average number of interviews that year (13). 3 first author publications and a few posters. It's a total crap shoot. If you have average boards, you need  to focus on rounding out your application, either by who you know or how much research you've got. &lt; Strong LORs go a long way and can really elevate an application +2 &lt;these posts (entire row) are very helpful, thanks guys! &lt;is being above the 245 step threshold significant? &lt;I had above average step 1 and 2 scores and not much research, still got 18 interview invites. HP surgery and OBGYN. Honor everything else. Honor home ent. HP 2 aways. AOA. I do think it's sorta random but the places I interviewed fit my application. I had 0 publications. Lots of projects involved in, ENT and non-ent related. &gt; not trying to be snarky, but what sort of tier med school were you from? That CV and a degree from Johns Hopkins is different than the same CV from Podunk State U &lt;idk how to figure out tier. Probably mid-low tier though</t>
  </si>
  <si>
    <t xml:space="preserve">Must have some sort of research in ENT. You can have previous projects in other fields, but you should at least have started working on an ENT project by the time you apply...doesn't have to be published or anything. However, if you're really trying to go to a research powerhouse program (MEEI, hopkins, michigan,iowa, etc) you'll need to prove that you'll be a productive resident. They want to see that you've presented at conferences and published something already. If on the otherhand, you do not like research and dont want to be forced to churn out projects as a resident, there are plenty of programs that prioritize personality/charm, community service/acitivism, etc. so no need to worry. In terms of grades, idk if there is a cut off but ideal you'd be in the top 1/3 (AOA looks nice on paper, but it is NOT necessary). I honored medicine, but just got HP in surgery and no one ever mentioned it. And it also looks nice if you have gotten any other academic awards in med school or if you got some big scholarships/grants in college you can mention! &lt; +1 everything helps obviously, that step 1 is 'okay' but i'd suggest killing CK with 260 or so and having it on your app before 9/15 as it may help&lt;how do you get a feel for which programs fall into that second category? (personality, service, activism, etc)? Is it mostly from your interview experience?&lt; You'll definitely notice it on your interview day. Some programs will spend a LOT of time talking about research opportunities/expectations/current projects, while some spend lots of time talking about other things like mission trips, private practice exposure, etc. Before the interview day, you can sort of tell by just looking at the program's website. For example, i think MEEI includes a link to each residents pubmed index and lists their research interests. </t>
  </si>
  <si>
    <t>&lt; 240 step 1 and matched at a top 3 program this year. I think I checked most other boxes (honors in IM and surgery, AOA), but the big things that I think helped me were strong research and strong letters of recommendation. I think trying to get involved in research with a few different people in your department, so that people know you well (letters of rec!) and you can find projects that are quick and will get out the door before you apply would be really helpful. I didn't take CK before applying, but if you think you can do way better on it than on Step 1 then that's not a bad idea! I would echo as well that different programs want different things, but I do think building good connections within your department so you have strong letters and having at least some research is going to be VERY helpful everywhere. &lt; lol how'd u get in with a 240? lol jkjk &lt; wow. &lt; I think that Step is used to filter out for interviews, but not being filtered out doesn't mean that you're in lol &lt;is hopping on a case report a good idea? or should i be looking to do some lab stuff? congrats on matching! &lt; thanks! I think best is clinical research, but of course case reports are fine if you can get them - if you love basic science research, have at it, but it usually doesn't result in many or very quick finished projects, which is tough on a medical student timeline. I think clinical research projects are the way to go! &lt;good to know, thanks! gotta start spamming some docs it seems haha &lt; Can you expand more on clinical research projects? Other than case reports, I'm pretty research naive and don't know what a good idea for a project would even be or what would be interesting enough to get published (no ENT home program so no one to really help me). Perhaps an idiots guide to clinical research projects. Feeling lost.</t>
  </si>
  <si>
    <t>Anyone feeling apprehensive about the lack of aways? &lt; Absolutely&lt; I don't have the best step score so I was really banking on aways to help with my application so I am pretty worried</t>
  </si>
  <si>
    <t xml:space="preserve">I think as residents we are also apprehensive so you all aren't the only ones. Not only is it a fun time for us when we have rotators, but we also can often see who fits in wirh us the best and can try to get those students to be ranked highly &lt; as a resident in a big name program that traditionally matches a lot of away rotators... this definitely sucks. Also hanging out with rotators is often my favorite part of being on the ENT service during the summer/fall. </t>
  </si>
  <si>
    <t>Anyone hear of any open resident spots at their school, PGY1-5?</t>
  </si>
  <si>
    <t>Nope +2   &lt; no :(</t>
  </si>
  <si>
    <t xml:space="preserve">Maybe Reapplicant here. I honored all my ENT Sub-I's/aways last year. Just fell through the cracks per my advisors. Am I gonna have a leg up this year given that aways may be canceled? &lt; assuming aways aren't happening I think any reapplicant or current applicant coming off a gap year would have a leg up this upcoming cyle. many current third years haven't done their surgery rotation and may not even get a chance to do a home subI. all of this is still a big IF and as things currently stand, aways and home subi's could still happen &lt; Every year some 3rd years get interested in ENT during rotations. I think there will be less of those people this year  
&lt;&lt;as a reapplicant that fell through the cracks again, I obviously have a strong bias and obviously disappointed so take my advice as you will. I had extensive research plenty of interviews, every program saying wow you're so great what can we do to convince you to come here. it's all bs. the NRMP needs to change the system whether its application limits, 2-3 "tokens" to submit to high interest programs, whatever will work. I honestly don't know how this next year will go. Do I just take another residency position and move on? There's obviously going to be more reapplicants and how will my applciation be different. I would truly ask you to consider other options. Of course you can reapply but have a serious backup that is lined up&lt;were you a reapplicant who didn't match this year or trying to apply for next year? Have you talked with your home program about what they'd recommend) &lt; as the subsequent poster here, yes I reapplied as a prelim PGY1 and did not match last month. No home program but "home" ENT dept agrees. Very solid candidate (Step1 250+, great LORs, 10+ pubs) but just "fell through the cracks" .... twice. &lt; OP here. If you can get a different position I would just do that man. If I reapply this year, I'm planning on putting a lot of effort into a dual application with the mindset that that is probably my future career. I bet if you put that energy into another specialty you would kill it. The admission process is not meritocratic so why keep giving to these people? </t>
  </si>
  <si>
    <t>everyone honors thier aways.. +2&lt; not always! &lt;if you dont, thats not a good look &lt; Yeah well I know a guy who got a P in his away and matched at MEEI AND JHH so there &lt; lawlz &lt; I do know someone who didnt honor an away and still got invited for an interview there. It happens. A lot of silly things get factored into away grades and people recognize that. But yes, it is typical for most people to honor their aways. &lt; Lol ah yes, the classic dual match. My favorite.&lt;i high-passed both my aways and got interviews. Didn't match at those programs but matched nonetheless</t>
  </si>
  <si>
    <t>I got a HP from an away. Fortunately it resulted after the Dean's letter/MSPE was sent, so other programs didn't know, but i definitely didn't match at that program. Sometimes it can be a fit issue, because another place where I did a rotation and matched loved what I brought to the table and I didn't do anything differnetly and the institutions are comparable in terms of "prestige" &lt; My school lists grades from aways as P/F, so it might not reflect on your app. But fit is super important and tells you something about that place!</t>
  </si>
  <si>
    <t>are other ENT applicants at your institution considering taking a research year because of this year's weird app cycle?</t>
  </si>
  <si>
    <t>&lt;yes, 2 out of my class of 190 &lt; this is a weird number to post.... who cares how many people your class has... how many of the ENT applicants are changing their gameplan? Is there only 2 appying and both are doing a research year, or is there 20 and 10% are going for a research year while 90% hold steadfast</t>
  </si>
  <si>
    <t>Damn, more applicants with extensive research... not looking forward to the 2021-2022 match</t>
  </si>
  <si>
    <t>AAMC shutting VSAS down for 2 weeks so that, at least it sounds like, discussions on whether/how aways should happen are had &lt; https://students-residents.aamc.org/attending-medical-school/article/vslo-program-updates/ &lt; https://students-residents.aamc.org/attending-medical-school/article/coronavirus-covid-19-and-vslo-program/ &lt; also FYI here's their crowdsourced doc &lt; https://docs.google.com/spreadsheets/d/13giT819m11JHGGxkQr5LXN9I5X_-Tsz3AjEt8l61UBs/edit#gid=0 &lt; Is this document from admin themselves?</t>
  </si>
  <si>
    <t>how many home sub-is should we do? most institutions have at least 1 peds and 1 adult sub-i (+ gen surg, plastics sub-i's?) &lt; might not be possible. People wanting to actually do plastics/gen surg will rightly be given priority for those rotations, and then after those people you're competing with all your classmates in similar situations for specialties like uro, ortho, etc. It doesn't seem like most of us will be able to do more home sub-Is either before ERAS. Gonna be a weird year! &lt; Wow, our institution only has 1 ENT sub-I. I guess you could do an elective in peds &lt; i don't think they are talking about multiple different ENT sub-Is, but Sub-Is in other fields altogether &lt;OP: was asking about multiple sub-i's. Is it any better to do 2 home sub-i's? I know for gen surg applicants they can do a trauma and colorectcal and minimally invasive sub-i for example</t>
  </si>
  <si>
    <t>Do you have to pay the dues to be listed on the AOA website?</t>
  </si>
  <si>
    <t>Is there any value to being an AOA member for life? Should I just pay dues for the first year? - MS4 &gt; just do it for the first year &gt; I think it's good to do it for life and it isn't too expensive, is it? Can't remember exactly. I guess you're not really missing much if you don't.</t>
  </si>
  <si>
    <t>I just did it for the year&lt; just the first year- you can havei t on your resume forever anyways</t>
  </si>
  <si>
    <t>If you love to get a boring magazine for the rest of your life, you should pay the lifetime dues...</t>
  </si>
  <si>
    <t>What are current people's backup plans? Most people say it's still smart to be thinking about it regardless of how strong of an applicant you are because of the shitshow ENT match has become. I also heard that prelim people don't get government funded salaries for as long as categorical, making them less desirable in the long long run. Do people factor this in? &gt; I was gonna apply to some anesthesia programs and transitional years. If I don't match ENT hopefully either do anesthesia or reapply to R anesthesia positions from the TY. tbh don't know much about the match process for anesthesia though, so hopefully that's enough to at least end up practicing medicine lol.</t>
  </si>
  <si>
    <t>&lt;either dual apply to IM or do consulting if i don't match&lt; apply to PA jobs and then reapply next cycle &lt; anyone dual applying Gen Surg? &lt; I dual applied Gen Surg several years ago, eventually got an ENT spot. Gen surg or surg prelim is more useful than a medicine prelim. ENT is a surgical subspecialty after all. Also you can match into a H&amp;N fellowship from gen surg, or do an endocrine fellowship &gt; you can do a head and neck fellowship from gen surg??? &gt; Yes, it has its challenges (some fellowships/jobs are looking for you to cover general ENT call), but you can apply from ENT, Gen Surg, or Plastics https://www.ahns.info/residentfellow/fellowships/  I don't know anyone who has gone through plastics, but I know several who have gone through gen surg. &lt; Gen surge + H&amp;N felloship is a legit thing. There are  even some OMFS + H&amp;N fellowship places out there (mostly Wet coast).</t>
  </si>
  <si>
    <t>Is it worth publishing case reports in a non-Pubmed-indexed journal? Trying to avoid paying $1000 here. &lt; https://www.ncbi.nlm.nih.gov/pubmed/29572916</t>
  </si>
  <si>
    <t>I don't think so.. people cant really see it or read it who would be looking at your apps so thats overall just a sunk cst IMO &lt; it still goes on your ERAS as a publication like a pubmed-indexed journal would. Pubmed is just one indexing service, there are others (Embase, Web of Science, Scopus) and some journals are indexed in these and not in pubmed.</t>
  </si>
  <si>
    <t>Is it peer reviewed? If not, it would count the same as if you set up your own website and published it yourself.  There is some very useful stuff "published" in this way, Otomatch, otonotes, Headmirror and evenUpToDate included. ---sam &gt; I am a resident who was actually wondering the same thing. I've got some case reports that are already written and ready for submission but have already been rejected from some of the big name journals like Laryngoscope. Hate for them to just go to waste and I feel like a non-Pubmed indexed journal is better than nothing (and yes, peer-reviewed, just not in Pubmed). Thoughts? &gt; I recently published to clinical case reports and it is pubmed-indexed. Also got a case report in the Ear Nose and Throat Journal. Hindawi Case Reports in Otolaryngology could be a good option too. All pubmed indexed. &gt; But don't those all have hefty publishing charges?&lt; It seems all of these have $1100 publication fees because they are open access. Kind of a "pay to play" type system. Might be wary because there are lots of non-reputable journals that charge fees like this and are not peer-reviewed at all and publish junk science &lt; OP here: yes, this is essentially what I was referring to. It seems like, when it comes to case reports, generally speaking there are two options: (1) pay an exorbitant fee to be published in a well-known journal, or (2) pay a much more reasonable fee (or no fee at all) to be published in a lesser known journal. What I am wondering is if anyone can speak to the cost-benefit analysis here, both in terms of residency applications and beyond (strengthening the CV in general)</t>
  </si>
  <si>
    <t>Whats a typical salary for a first-year attending in a major metropolitan area (NY, LA, Chicago, etc.) assuming private practice (lets say group practice with 2-3 years to partner)? Also is there a good resource for this kind of info? &lt; lol &lt; also, it likely depends on volume and case type and payor mix. I wouldn't look at "salary" as a good gauge; but if you're wondering, you'll do alright</t>
  </si>
  <si>
    <t>Im going to throw some semi-random numbers out there. I think its reasonable to start 300-400k and be up to 500-600 in 3-5 years. Could be more, could be less. Hopefully the vagueness covers all the bases. Long story short, youre going to be doing fine financially. &gt; what about academic pediatric ENT?&lt; $250k&lt; fyi you can look up the salaries for most people who work at academic state insitutions, this info is publicly available &lt; Same for VAMC and state run cancer &amp; county hospitals.</t>
  </si>
  <si>
    <t>Starting salary is not guaranteed 300-400k out of the gates. I only have my current chiefs as a reference, but when they were interverviewing, you often have a base salary/expectation, and you can make more by cranking out RVU, taking more call. Maybe places off a buy-in that you can pay outright via salary or buy into partnership with time, ie working more hours &lt;Agree, $180-250k as a base salary is typical for a fresh Gen ENT graduate joining an estabished practice.  Plus some type of productivity bonus either based on collections or RVUs.  Headhunters may have higher salaries ($400k-500k) for hospital based practices or salary guarantees, but expect to take lots more ER call and lots more strings attached. Also dont expect that salary to last forever. &lt; I'd be pretty upset if I started at $180K wow..</t>
  </si>
  <si>
    <t>Anyone else wondering how much more clinical grades will matter now? Haven't finished surgery but did not do very well in Medicine (all others fine) and I'm receiving very conflicting advice from MS4s, residents, and attendings alike (all not in ENT since I don't want them to know this dilemma) regarding whether this grade is just one small flaw in an otherwise good application or that it's a red flag and I should dual apply. Any thoughts or just people in the same boat for solidarity? :) &lt; IMO, the evals and reasons why for that grade matter more. +1 &lt; I think what matters most is the full picture (step 1, general trends in grades). The PD at my school has always told us that if your Step 1 is on the lower side, it's pretty important to honor surgery and medicine to try to strengthen your overall academic standing. But, that's just at my program, so take it with a grain of salt!</t>
  </si>
  <si>
    <t xml:space="preserve">What grade did you get? &lt; ya like did you only P and all others are H? Did you 5 percentile the shelf? More details necessary &lt; What's done is done though, so try and do well on the ones you have left but otherwise you can't change what happened in medicine. I'd ask your home program PD what he think about dual-applying, since he'll see those grades sooner or later anyways! &lt; I have the same situation, but with Surg. Great evals but an average shelf got me a P. Discussed with an ENT attending &amp; was told not to worry since the rest of my grades are NH/H. &lt; same situation with Surg - HP with great evals but missed shelf cutoff by 0.5 points, fun times. Personally think evals count more than shelf if you pass shelf. &lt; What do you guys mean by evals? The comments that go into our MSPE? That's the only thing our school does and they only draw positive comments, which from what I've read are pretty similar across the board from people who got P all the way to H. So not sure how that would distinguish any one person </t>
  </si>
  <si>
    <t xml:space="preserve">Pretty much all med students, residents and attendings will have had it by November when interviews start.  There will not be any vent contention by that point so flattening the curve will not save lives by then.  We will be at a point where the area under the curve will be the same regardless of how flat it is.
Nobody is going to stay in their appartment over Thanksgiving and Christmas even if there is still active community transmission.  If you visit grams and gramps over the holidays you are taking a much higher risk with the life of a loved one than would be going to an interview.  And no, skype interviews are not an equal alternative.  If interviews were today, we'd be doing skype interviws, but in Nov to Jan this will all be in the rear view mirror. &lt;Spanish Flu lasted for two years with multiple waves and people were much worse about social distancing given the limited understanding of germ theory. Also, nobody knows about whether infection with Covid-19 causes long term immunity with some suggestion that re-infection is possible. </t>
  </si>
  <si>
    <t xml:space="preserve">Just as an FYI, heard today from my PD that it is possible that away rotations will not be held this year across all institutions. Nothing is final but that is the kind of discussions that are taking place among PD. &gt; Thanks for letting us know! I hope the decision is uniform, whatever it is. I think it would be a hot mess for it to be institution-to-institution with too much competition just to get an away at the programs left doing them.&gt; Bless! This will save people a LOT of money... &lt; wonder if that would level the playing field for reapplicants? &lt; how so? &lt; I think re-applicants will be better of this year if a number of people on the fence decide to take research years or match into more familiar specialties. I am thinking the number of first time senior applicants might be lower than last year. &lt;if they push ERAS deadline back 2 months wouldn't we all still have time to do aways? that is the impression i was under &lt; The problem is that the virus isn't going away. even if the current surge subsides there are likely to be 2nd and 3rd waves. Not to mention the long latency of the virus and the high proportion of asymptomatic carriers. The last thing you want is med students flying from hospital to hospital spreading germs cauing local epidemics. &lt; I seriously doubt they would have us travel for interviews if there is an active wave, but they would have to proceed with the process somehow. If it comes to it, I think they would do zoom or skype interviews. " &lt;I'm sure interviews will take place but away rotations in particular seem like asking for trouble from a hospital perspective </t>
  </si>
  <si>
    <t>This is certainly going to be unfair for some people (namely those counting on aways for particular programs, those who were hoping to shine, and those with no home programs), but honestly, I think this is the most fair solution in this extraordinary time. Anything else that involves luck with scheduling for the few aways that may still be going on is much more unfair +1 &lt; I disagree. I feel like there's always a large factor of luck/serendipity to the process anyways. Saying no aways across the board makes sense if everyone could just do rotations and get letters from their home programs, but that's not the case. If some people can do away rotations and others can't, that certainly sucks, but cancelling rotations across the board is only fair to those who are already at the advantage of having a home program. It is essentially a death sentence for the applications of those without a home program. I agree that it would still be unfair if a lucky few got the spots at random institutions, but I would prefer that to many people never having the opportunity to get letters/make impressions. &lt; +1 &lt; In my opinion they should say everyone needs one rotation (including home) so that people without home institutions can get the chance to do away rotations. For those reasons, I think they should reduce the number of letters needed because it will be difficult for some people to get 3 if they dont have home programs and can only do one away. &lt; I think a bunch of EM PDs sent out a letter mirroring this thought process. Saying please only do one away if you get the chance, and that PDs will be more lenient with how many letters they require. I agree that this would work well, but I think it would be difficult to enforce. &lt; Keeping random aways open vs cancelling all aways is a matter of shifting unfairness from one group to another. However, only one of these options increases the risk of new pockets of disease. &lt; I think it would be fair if they only allowed students without home programs to do aways. &lt; Agreed, but at this point I think any decision will be a national one - to either keep open or close all. &lt; Probably. People without home programs will not be in the best position, unless they had built relationships and can already get letters. I think this year there will be a lot of home matching, probably less applicants and so maybe more re-applicants will get to match. Probably not a bad year for people who have known theyve wanted to do ENT for awhile. Next years match (people submitting this fall) may be a "less competitive" year in terms of the number of people applying. &lt; By next year's match, you mean March 2021? &lt; yes. I'm going to guess that people who will find it difficult to get letters/want the opportunity to do multiple aways may take research years. Also, the third years that maybe would have gotten interested in ENT during the latter half of their third year/beginning of fourth probably (unfortunately) wont anymore (e.g. the hypothetical gen surg candidate who randomly does an ENT elective and switches). So potentially less applicants. I would guess it will be a smaller, very stellar pool of applicants. &lt; I think the problem with letting people w/o a home program do aways is that they get to know that program, the residents know them, higher odds of matching at that place (perhaps a highly sought after program) and those of us with home programs don't get that. Sucks but I feel like it's better to just cancel them and those without a home program may have to take a year off.</t>
  </si>
  <si>
    <t xml:space="preserve">&lt;if they push ERAS deadline back 2 months wouldn't we all still have time to do aways? that is the impression i was under &lt; The problem is that the virus isn't going away. even if the current surge subsides there are likely to be 2nd and 3rd waves. Not to mention the long latency of the virus and the high proportion of asymptomatic carriers. The last thing you want is med students flying from hospital to hospital spreading germs cauing local epidemics. &lt; Not to mention theres still a risk, especially high in ENT due to the high innoculum, of getting critically ill and dying. What s shity thing for your last days to be spent doing bitch work and making a good impression. &lt; agree, I think the real problem lies in the fact that Covid will likely recur in waves, especially in colder months. Having students travel all over doesn't seem wise, in the absence of a vaccine or an antibody test for exposure. &lt; if this is true, then med students will not be going back to rotations at all and we will all be taking research years because we will not meet graduation requirements. &lt; There is no way that graduation requirements will not be amended this year. Many students have not even finished third year core requirements, with no definite date for restarting.  &lt;true! </t>
  </si>
  <si>
    <t>What are everyone's thoughts on application caps? I found this a good read though I disagreed with his stance on P/F Step 1. https://thesheriffofsodium.com/2020/04/07/on-toilet-paper-and-application-caps/</t>
  </si>
  <si>
    <t>I think a series of rounds of applications would be good. You could pick like 10-15 programs that you are most interested in, and that would be a good signal to PDs which applicants are super interested in their program, instead of playing games to figure that out. Would prevent us from having to apply to 80 programs and increase individual yield of interviews at programs you really like instead of randomly getting them at some places you wanted more or less. Then in subsequent rounds you could apply more widely. Carmody makes a lot of these points and I think makes a convincing argument. &lt; I think this is one of those ideas that sound good on paper, but won't work out irl. Also the idea of controlling how many programs people can apply for will hurt smaller lower tier/lesser known programs &lt; I believe with a big enough cap like 30-40 programs, that won't be an issue. As it stands currently, I don't believe applicants from lower tier schools fare all that well, despite the theoretical upward mobility. &lt; totally depends on the applicant. There are plenty of residents at top 10/20 programs who came from med schools that didn't have top Oto programs or some didn't even have home programs. I think somewhere around 40 would be reasonable for an individual but I did about 60 while couples matching with another competitive specialty two years ago (2019 match) which I also think was appropriate. I'm not really sure you could impose a strict number restriction but then say for couples matching 1) tough luck, you still only get x amount or 2) you get special treatment over individual appplicants and can appy to more programs.</t>
  </si>
  <si>
    <t xml:space="preserve">Anyone do an MBA in the past? I'm considering it and would appreciate your tips/insight! </t>
  </si>
  <si>
    <t>Things I learned with an MBA - how to develop medical devices and pharmaceuticals from every aspect except medically, meaning FDA approval steps, how to generate demand with physicians, how to partner with hospitals to trial and buy the thing, how to get reimbursement, how to create a sales force for your product, how to understand why these companies do what they do and interact with hospitals/physicians. How to manage a team or processes such as getting patients through clinic/ORs efficiently, how to manage the costs of money and time. How hospitals are organized as non-profit entities, while still making money, whether they are state-owned academic hospitals or private practice community hospitals. How hospitals and physicians get paid. How to deliver better outcomes through vertical integration of health insurance and provider networks. How to justify medical procedures that cost more upfront but reduce complications downstream. How to use R or Python to analyze large datasets and develop statistical models to predict outcomes based on factors, such as which Pokemon are legendary or what EKG readings actually correlate to an MI.
If you go into an MBA looking to be a better businessman, residency programs are not going to be impressed. If you go into it looking at how to be a better doctor outside of clinic and the OR, then it will be looked at more favorably by a residency program.</t>
  </si>
  <si>
    <t>Super helpful, thanks!</t>
  </si>
  <si>
    <t>Do states or institutions have restrictions on when you can take Step 3 (end of intern year, now before starting (assuming Prometric is open), fall of intern year, etc. and does it matter when?</t>
  </si>
  <si>
    <t>Most places will expect you to take it by the end of your first year. Some places may be more lax about it. Ive heard residents (ENT and other specialties) waiting for years (for no good reason) to take the test. I would just get it over with your first year, before you forget all that medicine. &lt; i agree with this but are there any rules anywhere (state, city, institution, etc.) that prohibt one taking it early like now? Or 1-2 months into intern year? Aka make the most of this downtime and study hard &gt;you need to have graduated already, and if you have, pls let other students take step 1 and 2 lol</t>
  </si>
  <si>
    <t>How much research is enough research? (#pubs (case reports/studies), abstracts etc), it feels like the quality of the research is largely not dependent on the medical student and more on the faculty at the institution, feels like an unfair metric...</t>
  </si>
  <si>
    <t xml:space="preserve">I think it really depends on where you want to go. The heavy reserach programs expect more research than the more clinically oriented programs. Even at the big research programs, you can get by without a whole ton. I only had 2 manuscripts published but had some others submitted and ended up at  a top 3 program so its not only number of articles &lt; Similar situation, and I find it hard to imagine research was "make-or-break" for my application. If you don't love research, check the box but don't kill yourself over it. Interviewers can tell if you're into it or not.&lt; don't let it affect where you apply though! My research was sub-average and I got interviews at some research powerhouses&lt;yea i think applying broadly is always a good idea, but also if you know you hate research it may not be worth your time to apply to t32 programs or programs with high research expectations &lt;- Great to know, thanks! Question; faculty at my program said its important to have interesting research so there's something to talk about on interviews. Did you have any issues with that?&lt;i think as long as you can talk about your research with true interest and passion it's fine. I don't know that you have to go find the most interesting research to join,but it's important to know whatever research you're doing very well. I think your personality really matters more than whether or not you have interesting research. </t>
  </si>
  <si>
    <t xml:space="preserve">I'm a dude and I agree with the overall sentiment here that women who matched into ENT deserved it. This is a surgical speciality where we are trusted with performing surgery on patients. I don't think any program will take a weak candidate to make sure they have 50:50 women to men ratio. The reality is that women applying into ENT are just as strong of candidates as males. I imagine the hurdles they will have to tackle in a male dominated specialty makes their road to becoming an otolaryngologist harder for them. Shoutout to all the ladies out there! &gt; Yeah I would agree- I've never seen an ENT applicant, male or female, who matched but was not already more than qualified. But I think that with an abundance of applicants and limited spots, people are looking to spot any advantage they can get. And the reality is that with all else equal stat-wise, female gender is a huge advantage. Multiple PDs and faculty I worked with explicitly told me their program ranked female candidates highly in order to diversify their program. Again, not disparaging those individual female candidates, I'm sure stat-wise they're all qualified to match in their own right. The point I'm making is that gender *is* a differentiating factor in many places that can help females. +1 &gt; This is a true statement, and it is what it is. &gt; Agreed, you can only control what you can control. &gt; part of that is because there are programs with no females, and females don't want to go there because of it. So they rank females higher because they want to better represent the applicant pool, none of whom are less qualified. As a male, I really don't want a program of just dudes. Diversity is important. </t>
  </si>
  <si>
    <t>I absolutely hate to be the person who asks this question, but is there any sort of data indicating how well female versus male applicants have fared in recent years? Also, is there any difference in number of interviews granted to males/females with otherwise similar applications and stats? I am just wondering if there is any sort of data that could give me a better idea of how I might fare compared to my male/female co-applicants. ***I sincerely do NOT want to come across as stirring the pot here. I think most people are aware that there is a disparity in the number of male and female surgeons, and otolaryngology has unfortunately not yet leveled that disparity. We need more female otolaryngologists. This post is purely seeking data. Thank you all for understanding, and I hope everyone is staying safe in their homes and staying COVID-less!  &lt; typically less female applicants, but tend to do better individually&lt; yes, due to the disparity in otolaryngology (and most surgical specialties in general), female applicants with the same stats are slightly more valuable. it is what it is &gt; you dont hate it enough to not do it! &gt; I did not mean to offend anyone with this post, and I am really sorry if I did. It's just another piece of data that I think would help me and everyone else make well-guided decisions. Just like step scores, publication numbers, number of interviews needed to match, regional biases, etc., this is one more piece of data that would really be beneficial to have. But so far, I haven't been able to find any data on it. &gt;&gt;&gt;&gt;&gt; I guarantee your gender is not the reason you do not match. Also after ya'll interview let me know what you think of the female applicants because the ones I met on my interview trail were insanely impressive applicants in general. So don't worry about it. &gt; is the concern that females match better or that they match more frequently? &gt; OP here. My main concern is having enough interviews to match. Personally, I feel like I am a strong candidate. At the same time, I have several outstanding female co-applicants who I have no doubt will all make amazing otolaryngologists. But if there was any data that might give me a better idea of how I might fare compared to them, it would help me a lot in terms of how many programs I will apply to, how aggressively I will pursue backup plans, etc. Obviously it is what it is, and all I can do is put my best foot forward and hope everything works out. If there isn't any data regarding this subject, then that is totally fine. I hope this post did not come off as offensive or derogatory.  &lt; your gender does not inform any of these decisions, from a modeling stand point it would be incredibly difficult to evaluate male vs female since numbers are not everything, things like research experience, leadership experience, networking, how well you interview, how well you write your application etc are hard to quantify.</t>
  </si>
  <si>
    <t>&lt;anyone have a source for this?  &lt;Ortho residents: https://pediatrics.aappublications.org/content/142/1_MeetingAbstract/261&lt; thanks for sharing! I wonder if the stats are similar for otolaryngology? &gt; this study agrees completely with my point that many factors cannot be accounted for, they only included stats and # of volunteer experiences... there is so much more that goes into whether or not you match e.g personal statement, how well written eras is, how well you interview, your LORs etc again this information is useless in determining "your chances of matching" (Side note: this is an anecdotal and not evidence based statement, but many women interested in surgery KNOW people assume that because you're a woman it must be 'easier' for you to get in so we work very hard to be awesome so that people don't question us being somewhere is because of our gender rather than merit and it is exhausting, and that is why your questions, though not intended to "stir the pot"  does do just that)&lt; yessss +2 &lt; I think the otolaryngology situation should be pretty similar to ortho, which found a slight, but statistically significant difference in Step 1. However, they didn't include research, LORs, and grades which seem to hold more weight after passing the screen. Also, I see no real harm in performing a rigorous, unbiased study, where the intent is not to just "stir the pot". &lt; correlation is not causation, and please tell me how you would turn LORs, peoples connections, personal statement, ERAS sections into a "rigorous study" ? Also step score is a small portion of the "pass" at my home ortho program they do a point system for step score, pubs, clerkship grades as the first pass...step 1 is not the only thing used in the first pass of applicants at every program...additional the harm you are doing by performing said study is perpetuating the microaggression that women didn't earn their place in surgery, they just filled a quota. &lt; Disagree, would not perpetuate anything if results show matriculants are comparable. To earn a place, you have to be a comparable applicant in the first place, regardless of sex, ethnicity, or creed.  &lt; Again, please tell me how you would compare applicants other than step 1 score. There are so many aspects to your ERAS application beyond your step score that are difficult to quantify, additionally how would these results help people? Each program has very different things they are looking for and year to year they are looking to craft a different class. Any study will either prove that men and women are equal applicants...or that one is better than the other...based on the criteria they chose to include and how they chose to scale qualititative aspect of their applications. Just try your best on your application and give it your all. It's all you can do. Please be respectful of women in your field, please do not assume they are there because they are women. Instead just assume they are awesome, like all your other co-residents. That's all I, as a women going into surgery can ask for. Assume I'm just as good as everyone else and that I earned my place. &lt; The cream rises to the top. Man or woman, trust that the people who know what's up will recognize talent when they see it. Conversely, pretenders get found out, too. Support each other! &lt;My school (decent, top 25ish) had 5 applicants this year. 2 had to SOAP. Both were men. All three that matched were female. Take that with a grain of salt because I have zero stats. They may have been much better candidates.&lt;I'll take unhelpful additions for 100 alex</t>
  </si>
  <si>
    <t>I started to get mixed up in these mind games during my interview cycle. i felt like women were getting more interviews. then I (may this was creepy?) searched a few of my female co-applicants names in pub-med who were doing better than me, and saw they all had 3x the amount of research I had. I thought I had this super strong app and started to (wrongly) play the gender card. at the end of the day, I had a strong app but theirs was just stronger. &gt; Not trying to discount this anecdote, but to add an anecdote of my own: as a male who just matched, one of my co-applicants was a female with a nearly identical application to my own (I know this because we are good friends!), and she ended up with roughly ~3x the interview offers that I got. But this did not upset me at all, because as OP mentioned, there is a dearth of female ENTs and we simply need more, so obviously a similar female candidate will be more valuable than a male. But at the end of the day, we were both strong applicants, we both matched exactly where we wanted to go, and we couldn't be happier! &lt; lol again we're not filling quota. I appreciate your attitude, but you still can't be super sure that you have the same apps. You don't know what her LORs, or deans letter look like, and you probably did aways at different places? You never know if she got a big name letter from an LOR, same with your experiences, I doubt you had the exact same "experiences" section. Unless you straight up read her entire app, LORs, and dean's letter there is no way to say that you had "nearly identical apps"., again appreciate the positive attitude, but still perpetuating the perspection that women are filling a quota without true data. &gt; You make some very valid points. Like I said though, we are good friends, so actually I do know what her experiences are, her clerkship grades, etc. And you're absolutely right, her LORs/dean's letters could have been far and away better than mine, and neither of us will ever know! But we both matched at top 10 programs and our #1 choices, so I think the odds of there being such a large disparity in our letters/dean's letters are very low. I was just adding my anecdotal experience to help OP here, but I'm completely with you. Every female candidate I met was stellar, and I agree that no program would match someone who they didn't believe would make an awesome surgeon just to "fill a quota." To OP: don't worry about things that are out of your control. Keep your head down and don't make lame excuses for yourself.</t>
  </si>
  <si>
    <t>thoughts on doing a research year if i can't do aways at the programs i'm interested in this year? &gt; I think if you are really set on a program you have no ties to then doing a reasearch year and possibly doing an away there next cycle may be the best option IF aways are canceled for the year. &lt; You might also be able to do an away in the fall/winter, so you wouldn't be able to get a letter from your away, but you could still make a good impression at a place you really were interested in being at &lt; I've thought about this, too. This year is such a bizarre one to apply... I seems like objective data (Step scores, research) is going to matter a lot more this year than LOR/aways. Just my guess. &lt;i think it makes sense for borderline/less competitive applicants to do a research year, like i cant imagine trying to match with &lt;240 and no aways</t>
  </si>
  <si>
    <t xml:space="preserve">I'm in the same boat, borderline applicant who was going to use aways to make myself more competitive. Going to take the L and take a research year since my school said all aways will likely be cancelled &lt; so if more people do what you do and take the L / do research year won't there be more spots open then for this cycle? there will never be a perfect time and programs may be more sympathetic? only 30% matched at aways (based on incomplete date from the '20 match page).  &lt; keep in mind that you may decide you actually dont like a program as much as you thought once you do the away, so you may rank them lower (so as to not match there) &lt;OP, my school only matched 1 out of 4 applicants this year so I really don't feel solid &lt;i'm in a low tier school and i'll be taking a research year just because i can't get good letters otherwise &lt; Same here... looks like that 2022 match is gonna be brutal </t>
  </si>
  <si>
    <t>Anyone know how to apply to BI? Is this through ERAS or something else?</t>
  </si>
  <si>
    <t>program out of Beth Israel Deaconess Medical Center/Harvard Medical School Program??; https://apps.acgme.org/ads/Public/Reports/ReportRun &lt; What was the post exactly? &lt; From version history ...new program out of Beth Israel Deaconess Medical Center/Harvard Medical School Program??; https://apps.acgme.org/ads/Public/Reports/ReportRun&lt;That would be awesome! Are you sure that's a residency program not a fellowship? -&gt; Yes it is a new residency.. they got approved just now to enter the match next year but are going to scramble two residents for next year&lt; That's amazing, we need more programs!&lt; How did you hear that they are going to scramble two residents? &lt; I doubt they would soap, its Harvard lol I think they will just wait until next year and recruit residents through ERAS +1 &lt; kind of reminds me of when columbia CT surgery forgot to submit rank list and opted out of soaping lol I doubt Harvard would soap but worth looking into &lt; When people say scramble for next year, are they talking about next academic year/this july? -&gt; They would scramble for this cycle because they want to build up a residency contingent for when the main Partners hospitals leave the following year... all the other Partners programs (plastics, ortho etc.) have all left Beth Israel so the Otolaryngology program is the last one left and are leaving after a year I think so they need residents to cover call and what not &lt;FYI this is only available to unmatched applications even if you SOAPed you will not be eligible as your NRMP contract even forbids communication to other programs. Don't make BIDMCs life even more chaotic by having to weed out the prelims who mistakenly applied!</t>
  </si>
  <si>
    <t>What was the post exactly? &lt; From version history ...new program out of Beth Israel Deaconess Medical Center/Harvard Medical School Program??; https://apps.acgme.org/ads/Public/Reports/ReportRun&lt;That would be awesome! Are you sure that's a residency program not a fellowship? -&gt; Yes it is a new residency.. they got approved just now to enter the match next year but are going to scramble two residents for next year&lt; That's amazing, we need more programs!&lt; How did you hear that they are going to scramble two residents? &lt; I doubt they would soap, its Harvard lol I think they will just wait until next year and recruit residents through ERAS +1 &lt; kind of reminds me of when columbia CT surgery forgot to submit rank list and opted out of soaping lol I doubt Harvard would soap but worth looking into &lt; When people say scramble for next year, are they talking about next academic year/this july? -&gt; They would scramble for this cycle because they want to build up a residency contingent for when the main Partners hospitals leave the following year... all the other Partners programs (plastics, ortho etc.) have all left Beth Israel so the Otolaryngology program is the last one left and are leaving after a year I think so they need residents to cover call and what not</t>
  </si>
  <si>
    <r>
      <rPr>
        <rFont val="Arial"/>
        <color rgb="FF000000"/>
        <sz val="10.0"/>
      </rPr>
      <t xml:space="preserve">made a new hitler reacts video for ENT and COVID-19, welcome feedback: </t>
    </r>
    <r>
      <rPr>
        <rFont val="Arial"/>
        <color rgb="FF1155CC"/>
        <sz val="10.0"/>
        <u/>
      </rPr>
      <t>https://www.captiongenerator.com/1760122/ENT-tackles-COVID</t>
    </r>
  </si>
  <si>
    <t xml:space="preserve">This was hilarious, good job (my favorite part was calling optho eye dentist haha)! &lt; hahaha this is great &lt; this is GOLD </t>
  </si>
  <si>
    <t>lolol</t>
  </si>
  <si>
    <t>what residency program(s) and medical school(s) cover MD Anderson?</t>
  </si>
  <si>
    <t>Through Baylor you get serve as a chief resident there, and I believe you rotate there through UT Houston but not as a chief experience &gt; UTMB Galveston also rotates at MDA. 2 months as a PGY-3 and 2 months as a PGY-4</t>
  </si>
  <si>
    <t>Baylor rotates three times through and yes, chief resident. UT Houston has one rotation. UTMB has two. Also various miliatry programs, including Walter Reed, as well as some international programs.</t>
  </si>
  <si>
    <t xml:space="preserve">Anyone know of any research projects currently ongoing? </t>
  </si>
  <si>
    <t>Great drug, hydroxychloroquine, I got a good feeling about it. Great feeling. I have a brain for these things. Everyone's talking about it. &lt; lmao &lt; +1</t>
  </si>
  <si>
    <t>Does anyone know how people get so many publications? &lt; define many &lt; Greater than 10 &lt; research years, MD/PhD, joining a productive group, starting early in med school, having pubs from undergrad, being very efficient and/or lucky &lt; Yeah unless person is MD/PHD or took research year then its either luck, or connections with faculty who publishes a lot. But most of it is luck TBH being at the right place at the right time and everything working out flawlessly. Also depends on clinical vs basic science, clinical publishes more than basic science</t>
  </si>
  <si>
    <t>Do posters and oral presentations count too? &lt; Yes.</t>
  </si>
  <si>
    <t>Do you think we will be able to have some clinical actvities recorded by doing them online or be restricted just to inperson for completing third year?</t>
  </si>
  <si>
    <t>Does doing aways in a different region open up your application? &lt;no, consensus is it opens up to that program &lt; depends if you get a letter from them or not. That's the only way they'll know you did an away somewhere</t>
  </si>
  <si>
    <t>Just do aways where you wanna go. Long story short - if you're a strong applicant, you won't have geographic restrictions (NE college, med school, aways - got interviews all over including CA). If you're not, don't depend on it to open up a "region" - do the away at where you want to go cause that's your best chance of matching there. Look at the match lists for the past 2 years and you'll see how many programs end up keeping people who rotated there</t>
  </si>
  <si>
    <t>Restored. Please stop deleting this row!
Prelims should not apply to these open positions at Beth Israel Deaconess, it would be a match violation. &lt;not sure who you are refering to as prelims.&lt; he is referring to unmatched MS4's that have SOAPED into a preliminary general surgery spot who may or may not be trying to match OTO next year. They are ineligible to pursue this unless they have a waiver from their PD and the NRMP.</t>
  </si>
  <si>
    <t xml:space="preserve">Someone deleted my question asking about aways here. So childish... &lt; Restored with edit history: "I know it's super tough to tell at this time and things are a bit of a mess but does anyone know how long it typically takes to hear back for aways? It's been under "host review" for a while now and I figure with everything going on, reviewing these apps might not be a priority for them but just curious if anyone has heard anything? This is for aways past August btw. Thanks! &lt; Haven't heard anything, but my thoughts are two-fold: 1) most programs are suspending medical student rotations and watching/waiting to see when students can return and 2) home programs will likely prioritize getting their own students into electives before opening up rotations to away rotators. There are also conversations about delaying the application cycle so I think a lot of factors are just up in the air right now." &lt; thank you! This sounds reasonable, appreciate the input and thanks for restoring! For some reason when I try I can't click version history (shaded gray) </t>
  </si>
  <si>
    <t xml:space="preserve">&lt;Would you mind describing what 'delaying the application cycle' means? As in ERAS is going to be pushed back, or making the interviews later? </t>
  </si>
  <si>
    <t>Has anyone's school mentioned or alluded to when they will be resuming clinical rotations....? &lt; Home program is aiming for summer but will delay away rotators by a couple months to give home students priority on sub-is and things of that nature &lt; Seems like this will become the standard but my question is, if they delay aways then how do we even do them for ERAS/what is really their worth at that point? &lt; There are so many unknowns right now. Are we going to be able to restart in time to do home sub-Is? Probably. Will aways happen? Who knows, probably not till August at least though, because home students need space and the person in the cell to the right makes a good point as well. Will the ERAS timeline change? Absolutely no way for me or you to know for now. It's obviously super stressful. I'm choosing to just not get worked up about much of the what-ifs because there's so much that can and will change in the next few months. &lt; Additionally, people are saying there will be another wave in the fall, which I think would really be the death knell for aways. &lt; home PD in NYS suggested aways are more likely in Aug/Sept/Oct</t>
  </si>
  <si>
    <t>My home program just set June as the date for resuming rotations (both home students and away rotators)</t>
  </si>
  <si>
    <t>Is there any website that lists all courses and workshops hosted by institutions throughout the year? I looked around but didn't find anything good.</t>
  </si>
  <si>
    <t>AAOHNS has a calendar of meetins/courses, Headmirror does too.</t>
  </si>
  <si>
    <r>
      <rPr>
        <rFont val="Calibri"/>
        <color theme="1"/>
        <sz val="10.0"/>
      </rPr>
      <t xml:space="preserve">Hi everyone! Claudia Gutierrez (M4 at Mayo matched at UVA), April Peterson (M4 at UNC matched at Vandy), and Somto Okafor (M4 at UTSW matched at Duke) here. We just matched this cycle and are hosting a </t>
    </r>
    <r>
      <rPr>
        <rFont val="Calibri"/>
        <b/>
        <color theme="1"/>
        <sz val="10.0"/>
      </rPr>
      <t>zoom meeting on Monday, April 13th at 1:00 PM Central / 2:00 PM Eastern</t>
    </r>
    <r>
      <rPr>
        <rFont val="Calibri"/>
        <color theme="1"/>
        <sz val="10.0"/>
      </rPr>
      <t xml:space="preserve"> along with a few other panelists to answer questions you might have about the application process! Email me at Gutierrez.claudia@mayo.edu to sign up. &lt;Is this zoom for MS3's starting to apply or MS4's who have already matched? &lt;Are you all PC's or PD's? &lt;The zoom is intended for MS3s who are applying into oto this cycle, but all years are welcomed. Hope this clarifies! </t>
    </r>
  </si>
  <si>
    <t xml:space="preserve">Email me at cng9pu@virginia.edu if you would like a copy of the panel video, we discussed everything from Step scores, how much research, writing your personal statement, couples matching, and making your ranklist. </t>
  </si>
  <si>
    <t>Can anyone share advice on which ENT journals to submit case reports to? I have a few nearly ready to go, but no home program so not much support from my school. Feeling a little lost in this stage. Also, is the list of research meetings in the tab comprehensive? Probably a moot point since anything this summer is gonna be canceled anyways.</t>
  </si>
  <si>
    <r>
      <rPr>
        <color rgb="FF000000"/>
        <sz val="10.0"/>
      </rPr>
      <t xml:space="preserve">Case reports are very VERY hard to publish unless its truly something groundbreaking. A lot of journals that publish case reports require you to pay a publishing fee that ranges from 500-2k. Unfortunately a few relatively reputable ENT case report journals have moved in this direction. &lt; +1 Hindawi Case Reports in Otolaryngology, Clinical Case Reports (both have publication fees) &lt;&lt; if your research is ped ENT, there's IJPO Case Reports  &lt; Oh damn. How do people get so many publications? Without conferences, or a home program in my case, I have no idea how to get publications before September. &lt; ENT Journal "Clinics" are free! &lt; can you elaborate on this? Not sure what ENT journal clinics are. Sorry if that's a dumb question &lt; Not at all a dumb question! Its definitely difficult to navigate this process. For ENT Journal specifically, they are really short 1 to 1.5 page "clinical pearls" - they have to be pretty unique tho. </t>
    </r>
    <r>
      <rPr>
        <color rgb="FF000000"/>
        <sz val="10.0"/>
        <u/>
      </rPr>
      <t>https://journals.sagepub.com/author-instructions/EAR</t>
    </r>
    <r>
      <rPr>
        <color rgb="FF000000"/>
        <sz val="10.0"/>
      </rPr>
      <t xml:space="preserve"> for more info. Usually you can just scope out different journals and view types of articles they accept and go from there! :) &lt; Annals of Otology, Rhinology, and Laryngology publishes case reports and it is PubMed indexed &lt; The Laryngoscope has recently been publishing a few case reports - I've also seen a couple combined case report + literature reviews</t>
    </r>
  </si>
  <si>
    <t>The research meeting tab is not comprehensive. It is crowd sourced, so if you know of more meetings, add them. If you know of current deadline or meeting dates, update them.  This sheet is only as good as everyone makes it. ---sam</t>
  </si>
  <si>
    <t>How much did your connection to a specific geography/program help you in matching into a program? Everyones going to send out 80+ applications, but it can't just come down to grades, interviews, right? *home institution didn't match anyone from c/o 2020, and theres 6 spots*&lt; I think region helps, but all bets are off for desirable cities like New York/states like California. Knew a lot people who basically were from the northeast their whole lives but received only a few interviews across NY/Boston areas. On the flip side, had classmates who had zero west coast connections but received a handful of west coast in kterviews. In the end, I think application strength (+school prestige/fit) trumps regional bias, but regional bias might be important/beneficial to bring up as the reason you would actually go to that program once you've received the interview, although I think there are also numerous forces at play with influential faculty calling on your behalf when it comes to the actual match</t>
  </si>
  <si>
    <t>I had a "northeast" app. I've lived in the northeast my whole life (college, med school here too). Though I did an away rotation in the south, and it gave me an interview, I did not get any other interviews offers in the south or west. At the end of the day, school will subconsciously select people who they think will come there. Also, none of my classmates ended up matching to our home institution either, because none of us wanted to haha! Don't look too much into the match results. &lt; The match is hard to predict, but at least for getting interviews sometimes having a faculty reach out for you can help them reconsider your app. &gt; northeast app (have lived and gone to school w/i 1 hour radius my entire life), did a midwest away + got a letter there, and got interviews from every region. &lt; this is a good example of how getting letters from well-known people/ programs is beneficial &lt; OP here; the PD/chair at my SOM gushed about hometown boys and people w/ families[not the most common for the program but a clear preference]. Given home/college/med school are all in different states I guess my connections to any place are thin. I'm in the south and working out a strategy for applications/aways, but it doesnt extend far beyond sunshine belt states. Funny bc i grew up 10 min from the ocean; but w/ my app I can't really imagine id be competitive for CA.&lt;you'd be surprised. I got more in interviews in CA than my home state. you just never know &gt; same!</t>
  </si>
  <si>
    <t>Are there some programs that require a chair letter. My program is a Division of Otolaryngology under the Department of Surgery so the department chair is a cardiothoracic surgeon. Would ENT program director and otolaryngology research mentor be good? The other curve ball is that the division chief is on maternitiy leave during my sub-I. &gt; joint letters are very normal. Whoever you rotate with have them write you the letter and have it co-signed by the division chief. &lt; OP, if you are coming from a school with lots of name recognition like the post to my right( Mayo, Sinai) then having general surgeons write your letters will be fine. however, if you are like me and you're coming from a tiny state school, the ENTs who are reading your app will not care at all about the opinion of the gen surg writer. Obviously just do what you can. Get a letter from the division chief (if they historically do a joint letter, that's not a problem). And since there may be no away rotations, I'd suggests trying to get super strong letters from the rest of your Ent department (3 total) just in case)!  &lt; Claudia - the person I am talking about who had a gen Surg letter and matched at Mayo came from Mercer University Savannah campus.  &lt; My home program is also a division under Gen Surg, and I just got a letter from the division chair and matched well. I know the gen surg chair wouldn't recognize me if he saw me on the street lol</t>
  </si>
  <si>
    <t>One caveat for the Gen Surg letter. If you plan on dual applying to ENT and Plastics, this may backfire.  Especially if the letter says you will be a great Plastic Surgeon.  Most waive their right to read the letter, so you won't be able to read it.  Be sure you are very clear with the the letter writer what your intentions are. And BTW, yes asking them to write two letter is asking too much for most people. &gt; people dual apply to ENT and Plastics? I never thought about that.. &lt;some people think ENT is an "easy" way into cosmetic plastics</t>
  </si>
  <si>
    <t xml:space="preserve">So with elective surgeries being cancelled all over, are ENT services a lot lighter in terms of residents? Are there ENT residents doing ED/ICU stuff now?&lt;in an area not yet hit hard, our services are a lot lighter. Only seeing emergent consults. We're starting to spread our residents out so that we're working 1 week, off the next week. We haven't yet been used in the ICU or ED&lt; Is it a welcome light or are you guys worried about meeting case numbers and all that?&lt;I would much rather be operating and doing normal ENT stuff &lt; agreed, depends on your program. I'm at a high volume center so it's not a concern about having numbers to gradaute but obvioiusly we'd rather be in the OR. Given everything else that's going on though, I'm just praying that we all make it out alive </t>
  </si>
  <si>
    <t>In NYC. 90% of cases cancelled. Residents being reassigned all over the hospital system. No strong concern that we will not meet case numbers. &lt;prayers for you in NYC _/\_</t>
  </si>
  <si>
    <t>&lt;Just an Oto intern, the new schedule is welcomed - I need some time to do some reading anyways and prep for step 3 (although all exam centers are now closed). I think a bit of burnout was happening...I find myself cussing a lot more and generally on edge. At my program, interns work long hours (hitting 80 weekly at minimum when on service) and see all consults, floor tasks, notes, preoperative clearance, prep for clinic, tumor board lists, q2 weekend call, 24 hours trauma call. If lucky get into the OR 2x per week until the pager goes off and you scrub out to see some stridor consult. This is an area that has only 80 cases in our hospital total</t>
  </si>
  <si>
    <t>How did you deal w/ red flags on your application? I got expelled from college, transferrred, and by the grace of God got into med school. Residency app process for ENT is now scaring the shit outta me. Opinions? &gt; talk to your school's ENT PD, they will have the best insight &gt; The issue is that there is no record of this, its all self reported. Weighing if I should do the honorable thing and put it on the app or ignore and cross fingers. Will talk to my schools PD of course. Just fishing for gut opinions &gt; gut opinion... never lie, but ask PD &gt; good stuff, thanks&lt; why did you get expelled? &gt; um went to a service academy, lied... they have a low tolerance to that sort of thing &lt; my gut opinion - don't shoot yourself in the foot and disclose something from college. you got into med school, so whatever you did pre-med school is irrelevant. if you had to remediate a course in med school, thats a different thing. just my opinion. ENT is already difficult enough, don't hurt yourself even more. &lt; +1, you can discuss it if they ask about it, don't bring it up</t>
  </si>
  <si>
    <r>
      <rPr>
        <rFont val="Calibri"/>
        <color rgb="FF000000"/>
        <sz val="10.0"/>
      </rPr>
      <t xml:space="preserve">&lt;uhhh dont talk to your PD about it. Your PD is your potential boss not your friend. Talk to whoever advices students on residency application at your school&lt; ok, wont ask PD. Wondering how much the word of the student advisor is. Esp as I'm almost certain they would recommend "disclose"&lt; I don't think it's necessary to mention. The app asks you about medical school professionalism, not college. I wouldn't say anything unless asked directly about it &gt; not tolerating those who lie, cheat, or steal is part of the honor code. My advice when it comes up is to mention what you learned from the experience and conveying how it won't happen again because of lessons you learned and steps you've taken to keep yourself from being in a vulnerable position again. BEAT NAVY! &lt; (it's "SINK NAVY", but i like ur spirit!) &lt; Absolutely do not mention this to anyone unless explicitly asked on an interview, you would hurt yourself if you volunteer this information. You are not required to disclose this on the application. That being said, come up with a real good answer just in case the topic comes up. &lt;+1 &lt; Appreciate the diversity of opinions. I do think this is crazy (this happened back in 2006, if you can imagine). Nice to hear some unfiltered responses, this shits been weighing on me &lt; I failed a core clerkship, still got a great number of interviews and matched at my top program. You can overcome a red flag as long as the rest of your app is strong. If anything, you can use this as a sort of strength, showing that you are a normal person who makes mistakes and who learns from those mistakes. And I would agree, do not disclose anything you don't have to, </t>
    </r>
    <r>
      <rPr>
        <rFont val="Calibri"/>
        <i/>
        <color rgb="FF000000"/>
        <sz val="10.0"/>
      </rPr>
      <t>especially</t>
    </r>
    <r>
      <rPr>
        <rFont val="Calibri"/>
        <color rgb="FF000000"/>
        <sz val="10.0"/>
      </rPr>
      <t xml:space="preserve"> if this happened in college. Trust me, nobody really cares what you did or didn't do in college. (But yes, you should have a very good and genuine answer if for whatever reason you are asked about this during interviews)</t>
    </r>
  </si>
  <si>
    <t>But have you learned not to lie? &gt; would you believe me if i said yes? &gt; I'd like to! &gt; answer any queston on the application truthfully and be ready to explain your college transcripts.  most places wont pick this up, but for those that do you better give the same detailed honest answer to everyone at that school on that interview day. partcularly with an honest question, if even one or two interviewers feel like you  were hiding something, they wont trust the rest of your application.  obviously things like a dui, fellony or behavior reprimand during med school are bigger red flags...but cheating on a test (not sure if that is what you did) or other type of lying is a big problem. when applicants ask what qualities I look for in a resident, honesty is the #1.  if you dont have that then you dont know anything about the person on the other side of the interview  table.  &lt; Thanks for commenting, it seems you might be of a substantially higher calibre in experience here. How have you approached red flags that are addressed honestly in application review or on interviewing students? To give you a broader hypothetical, how does the applicant with a failed core clerkship or MIP in college fare in matching to your program?</t>
  </si>
  <si>
    <t xml:space="preserve">How is everybody's school dealing with grades/quartile/AOA? </t>
  </si>
  <si>
    <t>My school got rid of third year ranking/quartiles completely, somehow still keeping AOA but not sure how they'll do it.  &lt; our delayed clerkship may be changed to P/F, but we will have had 5 core clerkships completed prior to COVID so not sure if it'll change rankings/AOA</t>
  </si>
  <si>
    <t xml:space="preserve">AOA at my school has always been shadow grades aka the school always keeps track of grades on every exam, step, clerkship grade/shelf and offers AOA applications to top 15% of the class </t>
  </si>
  <si>
    <t>Has any matched M4 here that has done a research year mind sharing their experiences? E.g. why did they do it, where did they do it at, and what are some general thoughts? &lt;are there any that took a research year and didnt match? &lt; Yes, it happens. People will sometimes take a research year and not match but that doesn't really have much to do with that research year itself</t>
  </si>
  <si>
    <t>Took a research year, matched. Wanted to make sure ENT was the right choice for me so I did various projects with my home faculty and went to their lectures so I knew the department better, and so they knew me better too &gt; I did a Fulbright research year in Switzerland between my 2nd and 3rd year of medical school. Mostly wanted to do one last crazy adventure before signing up for a surgical residency. Did not get any pubs out of the experience cause it was basic science research but it was an awesome experience, got pubs from 3rd year &gt; DId a research year to boost my app from average at best. Loved every minute of it, definitely helped me match</t>
  </si>
  <si>
    <t>Just curious, how do people think this bug going around will affect application numbers this year?</t>
  </si>
  <si>
    <t>Probably will reduce because applicants without home programs may consider research years more heavily if unable to do aways) &lt;will increase, we can interview over skype &gt; if there are no aways and interviews are via skype programs are really going to weigh heavily on clerkship evaluations, LoR from home institution, step scores and research</t>
  </si>
  <si>
    <t>Except for a handful of programs that want to be seen as trendsetters, interviews will not be via skype. The peak will have long past by November. Plane tix and hotel rooms will be back to their normal crazy prices. # of research experienes will be up. Clinical experience will be down (but no way to measure this). Number of programs per applicacnt will be up 10%. Total number of applicants will be up...unless MDs that do trach's, ear, eye and sinus surgery start dropping dead like they reportedly did in China. &lt; We don't know if this will re-peak in the fall again, or that there won't constantly be regional peaks for the next few months. I don't think skype interviews will happen, but we definitely can't be speaking in absolutes yet that this will be behind us in Nov.</t>
  </si>
  <si>
    <t>Peds: Cincinnati, Penn, UW, Minnesota, Colorado, NW+UIC (share Lurie Childrens), MUSC (does own cleft lip and palate, one of the few that doesn't give it to plastics),  Harvard (&lt; not that strong actually. all Boston schools split time there) &lt; after interviewing, I would add UAB as having a strong peds program, maybe I'm wrong &lt; Utah, Arkansas, Baylor &lt;&lt; id reiterate baylor and musc. Tufts also does tons of cleft lip/palate and craniofacial</t>
  </si>
  <si>
    <t>Opinion #1: FPRS? Harvard/Tufts/BU, Hopkins, Vanderbilt, Northwestern, Buffalo (chair is FPRS, no fellows), Opinion #2: FPRS (separate from the person above, as I did not want to delete their thread- as a resident going into FPRS, the following list is probably the most comprehensive - its obviously somewha subjective but this has been echoed by those in the field of many institutions so take it how you will): Top tier: Minnesota, Hopkins, UCLA, UCSF, Jefferson (&lt;These all do microvascular training) Top tier (but no micro training): OHSU (has one fellow who only does micro, one who does only everything else), UNC Very Good: Stanford, Michigan, Miami (top tier for cosmetics but more mid-tier overall if you include recon), MEE/Harvard (I have heard this this program is swtiching from just facial reanimation to everything except non gracilis free flaps but no trauma), University of Washington Cosmetic only: Quatela &amp; Jacono &amp; Miami  Question #1: Is this the best FPRS fellowships or the best FPRS training in residency? Question #2: How many people with FPRS fellowships do microvascular day to day?
Hi! Opinion #2 poster here to followup on the questions: Good question- these are the best fellowships- they are coincidentally probably the best residencies as well (since you get to work with those folks and really learn their craft over a long period of time) but its tough to say the best residencies otherwise- for most things, working with the best fellowship areas will get you trained to a higher level in that field and develop better connections.  For Question 2, a minority of FPRS fellowships include micro as part of their training but I would say a very reasonable number of people do that in their jobs- part of this is because it makes you much more marketable for employment (or so I have heard) to sell yourself as having another skillset.  Micro is obviously not something the older folks want to do and it gives you broader appeal- particularly in the setting of potential recessions, is more and more important to have varied skillsets and it opens up the door for bigger reconstructive things.  A lot of people dont WANT to do flaps or go to private practice because PP is lucrative and obviously those folks are not but if you are trying to market to an academic center it provides broader appeal.</t>
  </si>
  <si>
    <t>Laryngology: Vanderbilt, Harvard, UCLA, Stanford, USC, UW, Sinai, Hopkins</t>
  </si>
  <si>
    <t>Sleep: Stanford, Vanderbilt, Penn, Cincinnati, Jeff, USC &lt; UPMC has the fellowship that has trained the majority of sleep docs. Jeff has the #1 Inspire surgeon interview the world (Boon) - unless he invented the device its not that hard to do</t>
  </si>
  <si>
    <t>Can we get a list of the top programs by subspecialty? Maybe as another tab? &lt;might be helpful to put which ones have fellows (good connections to get resident into fellowship) and which don't (potentially more resident opperative experience). &lt; one thing I love about my program is the diversity of faculty training. For instance, I am at a place that isn't known for otology, put the three neurotologists at my program all trained at fellowships mentioned in the cell to the right of this cell. We don't have a fellow. So, I get taught by great neurotologists without the intrusion of a fellow, and these faculty have connections at great fellowship programs if I wana try and get into otology. &lt; this list is one giant circlejerk of the top name programs lol &lt; also, you don't necessarily want to stay at a program where you did residency for fellowship. It's important to see how other places do things &lt;+1 inbreeding may be good for your ego and even career but its bad for surgical skill</t>
  </si>
  <si>
    <t>Strong otology (easiest to list since fewer programs have strong oto relative to other subs): Vandy, Hopkins, Miami, MUSC, Columbia, NYU, Iowa, Michigan, Sinai, WashU, UCSD, Stanford, USC, UTSW, UPMC, UNC, Harvard, Colorado</t>
  </si>
  <si>
    <t>Peds: Cincinnati, Penn, UW, Minnesota, Colorado, NW+UIC (share Lurie Childrens), MUSC (does own cleft lip and palate, one of the few that doesn't give it to plastics), Harvard (&lt; not that strong actually. all Boston schools split time there) &lt; after interviewing, I would add UAB as having a strong peds program, maybe I'm wrong &lt; Utah, Arkansas, Baylor &lt;&lt; id reiterate baylor and musc "</t>
  </si>
  <si>
    <t>anyone know if/which programs are still doing away rotations? anyone get a sense from their schools when rotations will start up again? &lt; Haha also curious, but there's literally no way of knowing this yet. Just gotta apply and ride it out. Everyone is in the same boat, so there's that!  &lt; wish the PDs would come together and make a statement on this - super stressful not knowing what's happening with this</t>
  </si>
  <si>
    <t>From anyone with experience reviewing applications, could you provide your algorithm used to numerically rank applicants during the initial screen or just an overview of how it is done. This would be really helpful in our decision to apply and things to focus on. Thanks!</t>
  </si>
  <si>
    <t>"Competitive" is a relative  term--lets be honest, every program is competitive, and almost every program will be fun...it's ENT after all. But if i am assuming what you mean by competitive = prestige, i'd say the most prestigious programs with a strong sense of community are Vandy, Sinai, UCSF &lt; Second Vandy, Sinai, UCSF, also Michigan for sure&lt; Heard good things about Jefferson from last year's thread! &lt;seemed a bit standoffish to me&lt; Vanderbilt 100% &lt; as an applicant last year (did not match at vandy), all the incoming interns live up to the reputation of "impressive AND cool AF", same with Jeff, Michigan, UCSF, Hopkins, and Stanford  &lt; Honestly, no one can really answer this question for you because being "fun"/chill varies by the year of residents, and no one rotates at more than a few places..  There is no such thing as historically chill places.. thats like me saying the 11th graders at some high school are always the most chill compared to another school.. people change by years, and one resident can making or change the vibe in an entire program for smaller fields.. your best bet is to do sub-is and judge which crowd you mesh with yourself, because there are chill/neurotic/all types of people at every program- even when you think about their overlal reputations for Hopkins/MEE being "east coast places" and Stanford/UCLA being "west coast vibes".. as someone who rotated at some of these places, I found residents at the programs supposedly more formal to be more laid back and "fun than those places where the reputation was being more chilll... TL;DR: there is no wa to judge this other than subinternships by you or someone you really know well and not by us random strangers!</t>
  </si>
  <si>
    <t>The simplest screening is step 1 &lt; 240 goes in the second look pile.  These get looked at after the first batch.  If there is something special about them, they may get put in the main list.  This is not the way most programs handle it but it is not uncommon. &lt; Fml I have a 239</t>
  </si>
  <si>
    <t>Any students who have test positive? &lt; Don't know about students, but word is going around that residents in NYC have died from Covid-19 ?!?!?&lt; Yeah my school has had a few. A Kentucky school had a student in an ICU too</t>
  </si>
  <si>
    <t>my school had students test positive &lt; my school has had students positive too</t>
  </si>
  <si>
    <t>This time next year, everyone will have been positive.  Just push it out as long as possible and get as low a innoculation dose as possible.</t>
  </si>
  <si>
    <t>Just a word of warning for rising M4s from someone who didn’t match. This process is brutal and do not underestimate it. I applied with great boards, great grades, AOA, good research, great letters. I still didn’t match. It is brutal to put in that much work and to be left with nothing but a year of insecurity. It is brutal to have a scarlet letter placed on your application and to have to explain that fact. I have the distinct feeling now that the people I talk to about not matching are looking for reasons why I may be defective. Do not let this happen to you. Do not apply if you have any doubts about your applications competitiveness. If you are do-or-die ENT consider a research year. If you would be happy in another specialty besides ENT consider dual applying. Do not trust the “you’re certain to match” people you’re sure to encounter. Those people are probably doing you a disservice. Seek advice on your application from everybody including and especially from people outside your home department and outside ENT. That is the advice that has been most helpful to me since not matching. These are almost empty words since you cannot understand what it’s like unless it happens to you. &gt; why do you think you didnt match? &gt; I think I was well qualified but unremarkable; the kind of applicaiton that checks all the boxes but languishes on the waitlist. I did my aways at programs that had too many rotators. I think I'm fairly quiet so maybe could have done a better job selling myself to interviewers. &gt; what are other ways that applicants can stand out outside of "checking the boxes"? btw thanks so much for coming back and talking about your experience with us &gt; &lt; thanks so much for sharing.  I can't imagine what you are going through.please don't take this as blaming, but would you mind sharing how many places you applied to? &lt; I'm happy to share,   Again, I want to make sure that applicants of this cycle are warned to not try this without a first tier application or without a strong backup plan.  I applied broadly (80ish) as I was open to anywhere. Had &lt;10 interviews and a ton of waitlists that didn't convert. The feedback that I've recieved from my home program and aways has been unrevealing on what might have gone wrong other than saying that this was a particularly competitive year. &lt; I had the same thing happen to me and didn't match. I applied to 75 places, no home program, but did 3 aways and had interviews at all my aways. Ended up having 8 interviews, with a bunch of waitlists. From reaching out, a couple of the programs answered saying I was actually 1 or 2 spots from matching at their program. They said that I was well liked by the faculty and that there weren't any red flags during my interview or away. Pretty much just said it was a competitive year. My board scores were average for ENT being in the 245-250 range. I had a bunch of ENT posters and projects that were submitted and I was able to talk about my research indepth during the interview but I didn't have any published manuscripts. In my mind that is the main thing holding me back. Having done aways at smaller programs with not huge names, maybe my letters weren't as strong too, but I thought the people who I asked worked well with me and I spent a lot of one on one time with them. I thought at the end of the day I think people are going to care more about the content not the name but I guess I was wrong. But I'm going to do a GS prelim, and dual apply ENT and anesthesia this cycle. It really was a gut punch and going through SOAP was an absolute blur. It sucked spending all that time, money, hard work, and stress just for nothing to payoff. Seeing your friends getting to match doing what they want just makes it worse. Definitely have some kind of back up plan. I can't agree more with OP words that you don't understand unless it happens to you. I had so many people reassure me you'll be fine, you'll match, but I knew in the back of my mind when Monday, March 16 came there was a good possibilty that I was going to have to go to school and start a SOAP. &lt;&lt;&lt; I respect what the OP said (it is solid advice), but I also think you shouldn't give up if ENT is your dream! I matched into a top program and I had a low step 1 score and average step 2 score. I don't come from a big school, I didn't have a million publications because I decided on ENT pretty late, and I wasn't AOA or anything special. Your application is what you make it. Really sell yourself on your app and your aways/interviews, write a badass personal statement, and be your own advocate. I honestly worked my BUTT off (as did everyone else, I'm sure). Obviously, this doesn't guarantee that you match because there are plenty of people who didn't match who did all this and more; however, there is always a chance!! &lt;&lt;&lt; I mean there must have been something very special about you to make your application work. This is not good advice for average applicant. &lt; well, believe what you want but I feel like I was a pretty average applicant, if not below average. I was just trying to put in my 2 cents and share my experience. The box next to this gave an awesome pep talk for people who didn't match. I think people who are applying this cycle can also use a pep talk! &lt; Demography matters, but if you were able to beat the odds then good for you. Obviously any "below-average" applicants need to be aware of all the factors working for and against them and make decisions accordingly. Best of luck to all.</t>
  </si>
  <si>
    <t xml:space="preserve">Are away rotations in September too late for LoR? &gt; Nope, MS4 here (matched) and got one that ended mid September. Just ask earliy in your rotation </t>
  </si>
  <si>
    <t>I think a LOR in September this year will probably be even more normal with things looking like they might be pushed back.</t>
  </si>
  <si>
    <t>Anyone have input on how programs view Gold Humanism award?&lt; Most put little weight on it since it's student-nominated, considered by some to be more of a "popularity contest"</t>
  </si>
  <si>
    <t>It doesn't really add or subtract anything from your app. No one ever mentions it. &gt; Darn, was pretty excited to get it &lt; the projects, impact, leadership, and personal attributes which earned you the award will undoubtedly be more impactful than the award itself (and congrats!) &lt; its probably seen as a pretty positive thing, I think it will help your app</t>
  </si>
  <si>
    <t>I'd put it a little lower than AOA.  Higher than honoring IM or Psyche.  Attendings that got it will think its important. Attendings that didn't will ignore it.</t>
  </si>
  <si>
    <t>Is it absolutely necessary to do one pass of Cummings before Sub-I's start? I was told this by upperclassmen at my school. I'm a quarter of the way through the text but I'm having trouble remembering what I read a few days ago. On a related note, does anyone have Cummings in anki format? &lt; also like to ask if anyone has any good anki decks for ENT in general?&lt; Do not read the entire book of Cummings, though it is a helpful resource. I would recommend Pasha or Otosecrets at this level.+1 &lt;I never met any other med students that had done a pass of Cummings (just matched). Everyone else was reading ent secrets or pasha and then other resources for anatomy/surgery info. &lt; r u referring to review of Cummings by Lin? &lt; Isn't Cummings like 3 volumes? I'd second Pasha and ENT Secrets.</t>
  </si>
  <si>
    <t xml:space="preserve">gtfo &gt; LOL omg do not read cummings as a sub-i. Pasha and Secrets - start with the basics. When I was a sub-i (and I did 3 aways), I never got asked something that wasn't in Pasha or secrets &gt; I matched into a top program this cycle and never heard of cummings so that should answer your question. &lt;idk if it happened this year but last year, Hopkins had a "fireside chat" with Dr. Cummings on interview day &lt; Yep! We were told to check the index for a shout-out to all the wine they drank writing the book lol &lt; +1 I didn't even finish Secrets and matched at a top program &lt;&lt; Cummings does fireside chat every year and it's great. The index of the earlier editions has Chardonnay as an acknowledgement </t>
  </si>
  <si>
    <t>If you  know Pasha front and back you  will score 90th percentile on the inservice as a resident. Everything you need to know is in there.</t>
  </si>
  <si>
    <t xml:space="preserve">Current M4 who was fortunate enough to match, just dropping in to say that not having ENT-related publications is not a death sentence to your application. I fell into the category of “research experience,” meaning I had several ongoing projects, none of which had led to an official PubMed-indexed authorship. I was able to talk in depth about the projects on interviews, and no one held it against me that there was no publications. With that being said, I may have been screened out of higher-tier, research-heavy programs due to this. You have to know where you are weak and highlight your strengths. I am obviously not trying to downplay the importance of related research (or understate the anxiety of lacking it). Of course, you should strive for authorships but just know that it is possible to match without them. &lt;+2 &lt; I also matched without any fully published ENT manuscripts.  &lt; +1 in the smae boat and matched &gt; including case reports? &lt; what tier med school/does your school have a home ENT program? </t>
  </si>
  <si>
    <t>Counter point: I had multiple non-ENT pubs and several ongoing ENT projects but no manuscripts and ended up not matching this year &lt;+1 &lt; I'm sorry to hear you didn't match, I know it must've been a difficult time. If you don't mind me asking, what is your plan moving forward like? &lt; Delay graduation, try to get some ENT research out and dual apply this year &lt; sounds like a good plan! good luck!</t>
  </si>
  <si>
    <t>Anyone get positive confirmation about away s yet? I applied to a few and havent heard back &gt; I got an acceptance for one starting on 6/29, still thinking that it's possible it gets cancelled later on if things don't let up</t>
  </si>
  <si>
    <t xml:space="preserve">So we shouldn't be applying for more aways? </t>
  </si>
  <si>
    <t>FWIW, everyone applying into ENT this cycle at my school got communication from our PD today that the ENT PD association formed a committee to consider pushing back the normal application timeline for the upcoming cycle &gt; This is great to hear - thanks for letting us know that this could be a possibility. Even if it doesn't happen, it's just nice to know that they understand that this year will definitely be different.</t>
  </si>
  <si>
    <t>I hope they decide to just be fine with one away. At this point fourth year has too much stuff getting moved around for me to think about moving three times in three months. &gt; Plenty of people do just one away and it works out fine. Some people match with zero aways (not recommended, but still possible). Don't feel like you "need" to do a certain amount</t>
  </si>
  <si>
    <t>Are y'all still planning on doing away rotations? &gt; Applying as if they are still happening. Seems like a toss up tho. &gt; Likewise. Was told by most programs that rotations won't happen until at least July and will likely get pushed back since home students are going to get priority with sub-I placements</t>
  </si>
  <si>
    <t>The otomatch.com site is going down for maintainace.  You can still access the contents at otomatch.net 
---sam</t>
  </si>
  <si>
    <t xml:space="preserve">Can't believe this is our spreadsheet! We're applying in 5.5 months, hoy crap! -&gt; Aways up in the air, maybe Sub-Is up in the air - we are all in this together, let's go!! </t>
  </si>
  <si>
    <t>Any chance ERAS gets delayed? no</t>
  </si>
  <si>
    <t>hi guys! let's see what this year has in store for us &gt; Intubation and hydroxychloroquine</t>
  </si>
  <si>
    <t>So far so good 😭&lt;March has been the longest year of my life.</t>
  </si>
  <si>
    <t>Wow, been coming to these spreadsheets since 1st year, so surreal to finally have this one be for our class</t>
  </si>
  <si>
    <t xml:space="preserve">Hello All. I just got intrroduced to OtoMatch. I am a 4th year IMG. This is a wonderful platform, thank you for initiating it. I wanted to ask if someone can please help me with a list of IMG friendly ENT H&amp;N Surgery Programs. I am a very passionate about ENT and would love to get trained in America. I am aware that the acceptance rate for IMGs in oto/H&amp;N is not very high hence looking to connect with programs who do look in to taking in IMG applicants. any help would be highly appreciated. Thank you. </t>
  </si>
  <si>
    <r>
      <rPr/>
      <t xml:space="preserve">Happening tonight at 7PM CST --- There's still time to sign up to learn about our program.  All otolaryngology residency candidates are invited to join us via zoom on </t>
    </r>
    <r>
      <rPr>
        <b/>
      </rPr>
      <t>June 17, 7-8p CDT</t>
    </r>
    <r>
      <rPr/>
      <t xml:space="preserve"> to meet the program leads at the University of Kansas and learn about our residency program in Kansas City.  This interactive session will start with an overview of program highlights, followed by Q/A. Questions and discussion are encouraged.  You’ll have an opportunity to meet our program leadership.  
Sign up here: </t>
    </r>
    <r>
      <rPr>
        <color rgb="FF1155CC"/>
        <u/>
      </rPr>
      <t>https://bit.ly/June17zoom</t>
    </r>
    <r>
      <rPr/>
      <t xml:space="preserve">
Stay tuned for future opportunities to zoom with our faculty and residents.  Learn about our program here: </t>
    </r>
    <r>
      <rPr>
        <color rgb="FF1155CC"/>
        <u/>
      </rPr>
      <t>https://bit.ly/ConsiderENT</t>
    </r>
    <r>
      <rPr/>
      <t xml:space="preserve">
For more information, contact Toni Holthaus at aholthaus@kumc.edu
</t>
    </r>
  </si>
  <si>
    <t>Please join UNMC for a virtual open house on October 13 or 15 from 6:30 to 7:30PM CST with our Program Director Christie Barnes and Assistant Director, Jonathan Hatch to discuss in-house courses in each discipline, temporal bone drilling session, dedicated research rotation, annual retreat and more. Breakout sessions with faculty and residents will be held. Our flyer is on Twitter @EntUnmc for more info. RSVP to ent@unmc.edu</t>
  </si>
  <si>
    <t xml:space="preserve">A research assistant position is available at the Department of OHNS at the University of Maryland School of Medicine, in the laboratory of Ronna Hertzano, MD PhD - a neurotologist surgeon-scientist. For more information about the laboratory hertzanolab.org. For inquiries about the position - please email the PI rhertzano@som.umaryland.edu. A two-year commitment is required. </t>
  </si>
  <si>
    <t>Name</t>
  </si>
  <si>
    <t>Signal Y/N</t>
  </si>
  <si>
    <t>Relationship
 (yes/no/
home/away)</t>
  </si>
  <si>
    <t>Medical School</t>
  </si>
  <si>
    <t>Email</t>
  </si>
  <si>
    <t>IG Handle</t>
  </si>
  <si>
    <t>LGBTQ+ etc. Y/N/...</t>
  </si>
  <si>
    <t>Shoutouts!</t>
  </si>
  <si>
    <t>Albany</t>
  </si>
  <si>
    <t>Aaron Zlatopolsky</t>
  </si>
  <si>
    <t>N</t>
  </si>
  <si>
    <t>Stony Brook</t>
  </si>
  <si>
    <t>aczlat01@gmail.com</t>
  </si>
  <si>
    <t>aaay kill it homie! -the smoothie master</t>
  </si>
  <si>
    <t>Vilok Desai</t>
  </si>
  <si>
    <t>N/A</t>
  </si>
  <si>
    <t>Home</t>
  </si>
  <si>
    <t>Albert Einstein</t>
  </si>
  <si>
    <t>David Guirguis</t>
  </si>
  <si>
    <t>y</t>
  </si>
  <si>
    <t>UConn</t>
  </si>
  <si>
    <t>Da.guirguis@gmail.com</t>
  </si>
  <si>
    <t>David_guirguis</t>
  </si>
  <si>
    <t>Elizabeth Borowiec</t>
  </si>
  <si>
    <t>Georgetown</t>
  </si>
  <si>
    <t>Meryl Kravitz</t>
  </si>
  <si>
    <t>Einstein</t>
  </si>
  <si>
    <t>Shravani Pathak</t>
  </si>
  <si>
    <t>Mount Sinai</t>
  </si>
  <si>
    <t>shravpathak@gmail.com</t>
  </si>
  <si>
    <t>Go, Shravani, go!</t>
  </si>
  <si>
    <t>Arizona</t>
  </si>
  <si>
    <t>Austin Lever</t>
  </si>
  <si>
    <t>Y</t>
  </si>
  <si>
    <t>University of Washington</t>
  </si>
  <si>
    <t>austinrlever@gmail.com</t>
  </si>
  <si>
    <t xml:space="preserve">Matthew Groysman </t>
  </si>
  <si>
    <t xml:space="preserve">Home </t>
  </si>
  <si>
    <t>University of Arizona</t>
  </si>
  <si>
    <t>mgroysman93@gmail.com</t>
  </si>
  <si>
    <t>Arkansas</t>
  </si>
  <si>
    <t>Courtney Hunter</t>
  </si>
  <si>
    <t>University of Arkansas for Medical Sciences</t>
  </si>
  <si>
    <t>courtneyjhunter@gmail.com</t>
  </si>
  <si>
    <t>Courtney Wright</t>
  </si>
  <si>
    <t>James Reed Gardner</t>
  </si>
  <si>
    <t>Home (Research fellow)</t>
  </si>
  <si>
    <t>Ascension Macomb - Oakland Hospital (DO)</t>
  </si>
  <si>
    <t>Jatin Ahluwalia</t>
  </si>
  <si>
    <t>Away</t>
  </si>
  <si>
    <t>MSUCOM</t>
  </si>
  <si>
    <t>jahluwalia1@gmail.com</t>
  </si>
  <si>
    <t>Zaid Shareef</t>
  </si>
  <si>
    <t>zjshareef@yahoo.com</t>
  </si>
  <si>
    <t>Congrats bro</t>
  </si>
  <si>
    <t>Augusta University/MCG</t>
  </si>
  <si>
    <t>Faris Mirza</t>
  </si>
  <si>
    <t>Jack Owen</t>
  </si>
  <si>
    <t>Baylor</t>
  </si>
  <si>
    <t>Julian Martinez</t>
  </si>
  <si>
    <t>julianmartinez325@gmail.com</t>
  </si>
  <si>
    <t>@julianmtz325</t>
  </si>
  <si>
    <t>Matthew Spence</t>
  </si>
  <si>
    <t>Morgan Lee</t>
  </si>
  <si>
    <t>Nicole Alexander</t>
  </si>
  <si>
    <t>nalexander95@gmail.com</t>
  </si>
  <si>
    <t>@nicolelalexander</t>
  </si>
  <si>
    <t>Beaumont Health (DO)</t>
  </si>
  <si>
    <t>Mitch Shecter</t>
  </si>
  <si>
    <t>Beth Israel Deaconess</t>
  </si>
  <si>
    <t>Brett Campbell</t>
  </si>
  <si>
    <t>Tulane</t>
  </si>
  <si>
    <t>bcampbell@tulane.edu</t>
  </si>
  <si>
    <t>Kevin Tie</t>
  </si>
  <si>
    <t>UNC</t>
  </si>
  <si>
    <t>Boston University</t>
  </si>
  <si>
    <t>Liz Abraham</t>
  </si>
  <si>
    <t>Max Scher</t>
  </si>
  <si>
    <t>N, but I should have</t>
  </si>
  <si>
    <t>Case Western</t>
  </si>
  <si>
    <t>xscher@gmail.com</t>
  </si>
  <si>
    <t>@MaxScher82</t>
  </si>
  <si>
    <t>YAY GO MAX!! &lt; SO PROUD OF YOU MAX -Kayla</t>
  </si>
  <si>
    <t>Prachi Patel</t>
  </si>
  <si>
    <t>William Pelligrini</t>
  </si>
  <si>
    <t>Buffalo</t>
  </si>
  <si>
    <t>Jacob Fried</t>
  </si>
  <si>
    <t>University at Buffalo</t>
  </si>
  <si>
    <t>Sean Clausen</t>
  </si>
  <si>
    <t>University of South Dakota</t>
  </si>
  <si>
    <t>Bryan Hair</t>
  </si>
  <si>
    <t>Cleveland Clinic Lerner College of Medicine</t>
  </si>
  <si>
    <t>bryan.hair17@gmail.com</t>
  </si>
  <si>
    <t>Chelsea Cleveland</t>
  </si>
  <si>
    <t>@ccleveland5</t>
  </si>
  <si>
    <t>Sarah Ridge</t>
  </si>
  <si>
    <t>From Cle</t>
  </si>
  <si>
    <t>University of Cincinnati</t>
  </si>
  <si>
    <t>Stephen Politano</t>
  </si>
  <si>
    <t>Away (virtual)</t>
  </si>
  <si>
    <t>Ohio State</t>
  </si>
  <si>
    <t>Cedars Sinai</t>
  </si>
  <si>
    <t>Amanda Bastien</t>
  </si>
  <si>
    <t>Dartmouth</t>
  </si>
  <si>
    <t>J. Kai Simmons</t>
  </si>
  <si>
    <t>Cincinnati</t>
  </si>
  <si>
    <t>Alex Karabachev</t>
  </si>
  <si>
    <t>University of Vermont</t>
  </si>
  <si>
    <t>YES ALEX!!!</t>
  </si>
  <si>
    <t>Matt Chu</t>
  </si>
  <si>
    <t>University of Maryland</t>
  </si>
  <si>
    <t>matthew.c21@gmail.com</t>
  </si>
  <si>
    <t>@mchu21</t>
  </si>
  <si>
    <t>Nicholas Curran</t>
  </si>
  <si>
    <t>University of Illinois Chicago</t>
  </si>
  <si>
    <t>ncurra3@uic.edu</t>
  </si>
  <si>
    <t>Sam Snider</t>
  </si>
  <si>
    <t>Mayo Clinic - Arizona</t>
  </si>
  <si>
    <t xml:space="preserve">&lt; Sam is the man! </t>
  </si>
  <si>
    <t>Cleveland Clinic</t>
  </si>
  <si>
    <t>Amit Nag</t>
  </si>
  <si>
    <t>Indiana University School of Medicine</t>
  </si>
  <si>
    <t>amitknag95@gmail.com</t>
  </si>
  <si>
    <t>Katherine Polednik</t>
  </si>
  <si>
    <t>SLU</t>
  </si>
  <si>
    <t>Katherine.polednik@gmail.com</t>
  </si>
  <si>
    <t>Lacey Magee</t>
  </si>
  <si>
    <t>Rutgers-Robert Wood Johnson Medical School</t>
  </si>
  <si>
    <t>laceymagee136@gmail.com</t>
  </si>
  <si>
    <t>Maggie Michel</t>
  </si>
  <si>
    <t>GWU</t>
  </si>
  <si>
    <t>MaggieCmichel@gmail.com</t>
  </si>
  <si>
    <t>@magmagm</t>
  </si>
  <si>
    <t>Colorado</t>
  </si>
  <si>
    <t>Emily Bacalao</t>
  </si>
  <si>
    <t>Loyola</t>
  </si>
  <si>
    <t>emilybacalao@gmail.com</t>
  </si>
  <si>
    <t>Jacob Boyd</t>
  </si>
  <si>
    <t>UT Health San Antonio</t>
  </si>
  <si>
    <t>jacobtboyd@gmail.com</t>
  </si>
  <si>
    <t>@jacobtboyd</t>
  </si>
  <si>
    <t>Go Jacob!!</t>
  </si>
  <si>
    <t>Laylaa Ramos Arriaza</t>
  </si>
  <si>
    <t>Colorado - Research</t>
  </si>
  <si>
    <t>Matthew Hill</t>
  </si>
  <si>
    <t>OHSU</t>
  </si>
  <si>
    <t>hill.matt723@gmail.com</t>
  </si>
  <si>
    <t>Connecticut</t>
  </si>
  <si>
    <t>Daniel Russo</t>
  </si>
  <si>
    <t>Zucker SOM</t>
  </si>
  <si>
    <t>dprusso26@gmail.com</t>
  </si>
  <si>
    <t>@dr_usso</t>
  </si>
  <si>
    <t>Walter Jongbloed</t>
  </si>
  <si>
    <t>University of Connecticut</t>
  </si>
  <si>
    <t>Cooper</t>
  </si>
  <si>
    <t>Lavanya Nagappan</t>
  </si>
  <si>
    <t>Home state</t>
  </si>
  <si>
    <t>Temple</t>
  </si>
  <si>
    <t>lnagappan21@gmail.com</t>
  </si>
  <si>
    <t>@lavarithms</t>
  </si>
  <si>
    <t>Detroit Medical Center (DO)</t>
  </si>
  <si>
    <t>Rob Balsiger</t>
  </si>
  <si>
    <t>Ohio University</t>
  </si>
  <si>
    <t>rb912311@ohio.edu</t>
  </si>
  <si>
    <t>robbalsiger</t>
  </si>
  <si>
    <t>Austen Anderson</t>
  </si>
  <si>
    <t>Duke</t>
  </si>
  <si>
    <t>Hannah Martin</t>
  </si>
  <si>
    <t>Duke University</t>
  </si>
  <si>
    <t>hannah.martin204@gmail.com</t>
  </si>
  <si>
    <t>Khalil Issa</t>
  </si>
  <si>
    <t>Saint Joseph University - Lebanon</t>
  </si>
  <si>
    <t>khalilissa2207@gmail.com</t>
  </si>
  <si>
    <t>Rhea Choi</t>
  </si>
  <si>
    <t>Miami</t>
  </si>
  <si>
    <t>rhea.choi@gmail.com</t>
  </si>
  <si>
    <t>Duke - Research</t>
  </si>
  <si>
    <t>Sarah Kim</t>
  </si>
  <si>
    <t>VCU</t>
  </si>
  <si>
    <t>skim02.wm@gmail.com</t>
  </si>
  <si>
    <t>sk_henry</t>
  </si>
  <si>
    <t>Eastern Virginia</t>
  </si>
  <si>
    <t>Allison Goldberg</t>
  </si>
  <si>
    <t>Asheema Pruthi</t>
  </si>
  <si>
    <t>University of Oklahoma</t>
  </si>
  <si>
    <t>pruthi.asheema@gmail.com</t>
  </si>
  <si>
    <t>Suhas Bharadwaj</t>
  </si>
  <si>
    <t>N/a</t>
  </si>
  <si>
    <t>EVMS</t>
  </si>
  <si>
    <t>Bharads@evms.edu</t>
  </si>
  <si>
    <t>Emory</t>
  </si>
  <si>
    <t>Hope Iyiewuare</t>
  </si>
  <si>
    <t>Rush</t>
  </si>
  <si>
    <t>&lt;congrats Hope!!</t>
  </si>
  <si>
    <t>Mitesh Mehta</t>
  </si>
  <si>
    <t>Northwestern</t>
  </si>
  <si>
    <t>Nathaniel Neptune</t>
  </si>
  <si>
    <t>Roberto Soriano</t>
  </si>
  <si>
    <t>Universidad de Ciencias Medicas</t>
  </si>
  <si>
    <t>Florida</t>
  </si>
  <si>
    <t>Alex Johnson</t>
  </si>
  <si>
    <t>University of Mississippi Medical Center</t>
  </si>
  <si>
    <t>aojohnson550@yahoo.com</t>
  </si>
  <si>
    <t>Janyn Quiz</t>
  </si>
  <si>
    <t>UTHSC (Memphis)</t>
  </si>
  <si>
    <t>janynquiz@gmail.com</t>
  </si>
  <si>
    <t>Mason Johnson</t>
  </si>
  <si>
    <t>University of Kentucky</t>
  </si>
  <si>
    <t>Masonjohnson3@uky.edu</t>
  </si>
  <si>
    <t>Masonjohnson3</t>
  </si>
  <si>
    <t>Geisinger</t>
  </si>
  <si>
    <t>Lee Bauter</t>
  </si>
  <si>
    <t>Logan Lindemann</t>
  </si>
  <si>
    <t>George Washington</t>
  </si>
  <si>
    <t>Chris Badger</t>
  </si>
  <si>
    <t>Y (Research Fellow)</t>
  </si>
  <si>
    <t>UC-Irvine</t>
  </si>
  <si>
    <t>Cdbadger89@gmail.com</t>
  </si>
  <si>
    <t>Amir Hakimi</t>
  </si>
  <si>
    <t>Chicago Medical School at Rosalind Franklin University</t>
  </si>
  <si>
    <t>ahakimi93@gmail.com</t>
  </si>
  <si>
    <t>Corinne Pittman</t>
  </si>
  <si>
    <t>Howard University College of Medicine</t>
  </si>
  <si>
    <t>corinne.pittman@bison.howard.edu</t>
  </si>
  <si>
    <t>Twitter: CPittman_Med</t>
  </si>
  <si>
    <t>so happy for you girl!!! - miami buddy</t>
  </si>
  <si>
    <t>Leandro Socolovsky</t>
  </si>
  <si>
    <t>socolovskyld@gmail.com</t>
  </si>
  <si>
    <t>Henry Ford</t>
  </si>
  <si>
    <t>Lane Donaldson</t>
  </si>
  <si>
    <t>UVA</t>
  </si>
  <si>
    <t>lanedonaldson12@gmail.com</t>
  </si>
  <si>
    <t>Raven Dunn</t>
  </si>
  <si>
    <t>Henry Ford - Macomb (DO)</t>
  </si>
  <si>
    <t>Yusra Mansour</t>
  </si>
  <si>
    <t>LECOM</t>
  </si>
  <si>
    <t>yusra.i.mansour@gmail.com</t>
  </si>
  <si>
    <t>Congrats! &lt; YES!!!!</t>
  </si>
  <si>
    <t>Hofstra/Northwell at Lenox Hill</t>
  </si>
  <si>
    <t>Jared Levinson</t>
  </si>
  <si>
    <t>SUNY Downstate</t>
  </si>
  <si>
    <t>jaredclevinson@gmail.com</t>
  </si>
  <si>
    <t>Michael Werner</t>
  </si>
  <si>
    <t>UPenn</t>
  </si>
  <si>
    <t>werner.mike@gmail.com</t>
  </si>
  <si>
    <t>mwerner85</t>
  </si>
  <si>
    <t>Indiana</t>
  </si>
  <si>
    <t>Chris Park</t>
  </si>
  <si>
    <t>chrispark455@gmail.com</t>
  </si>
  <si>
    <t>chrisp.ig</t>
  </si>
  <si>
    <t>Douglas Totten</t>
  </si>
  <si>
    <t>Vanderbilt</t>
  </si>
  <si>
    <t>dougjtotten@gmail.com</t>
  </si>
  <si>
    <t>Harrison Thompson</t>
  </si>
  <si>
    <t>UAB</t>
  </si>
  <si>
    <t>hmt501@gmail.com</t>
  </si>
  <si>
    <t>harrisonthompson501</t>
  </si>
  <si>
    <t>Vincent Campiti</t>
  </si>
  <si>
    <t>Iowa</t>
  </si>
  <si>
    <t>Heba Isaac</t>
  </si>
  <si>
    <t xml:space="preserve">U Iowa </t>
  </si>
  <si>
    <t>isaacheba@gmail.com</t>
  </si>
  <si>
    <t>heba_isaac</t>
  </si>
  <si>
    <t>Paul Escher</t>
  </si>
  <si>
    <t>U Minnesota</t>
  </si>
  <si>
    <t>Zachary Tanenbaum</t>
  </si>
  <si>
    <t>Georgetown SOM</t>
  </si>
  <si>
    <t>zgt2@georgetown.edu</t>
  </si>
  <si>
    <t>Iowa - Research</t>
  </si>
  <si>
    <t>Jackie DeVries</t>
  </si>
  <si>
    <t>UC San Diego</t>
  </si>
  <si>
    <t>devriesjacquelyn@gmail.com</t>
  </si>
  <si>
    <t>GO JACKIE - &lt;3 Tammy</t>
  </si>
  <si>
    <t>Nick George-Jones</t>
  </si>
  <si>
    <t>UT Southwestern</t>
  </si>
  <si>
    <t>nageorgejones@gmail.com</t>
  </si>
  <si>
    <t>Johns Hopkins</t>
  </si>
  <si>
    <t>Grace Leu</t>
  </si>
  <si>
    <t>Tufts</t>
  </si>
  <si>
    <t>Kim Noij</t>
  </si>
  <si>
    <t>Vrije Universiteit Amsterdam</t>
  </si>
  <si>
    <t>GO KIM!!!</t>
  </si>
  <si>
    <t>Johns Hopkins - Research</t>
  </si>
  <si>
    <t>Sarah Bessen</t>
  </si>
  <si>
    <t>Ved Tanavde</t>
  </si>
  <si>
    <t>Kaiser</t>
  </si>
  <si>
    <t>Pauline Huynh</t>
  </si>
  <si>
    <t>Johns Hopkins University School of Medicine</t>
  </si>
  <si>
    <t>pphuynh94@gmail.com</t>
  </si>
  <si>
    <t>phuynh94</t>
  </si>
  <si>
    <t xml:space="preserve">YGG!!!! &lt; she's stellar. Go Pauline, go! </t>
  </si>
  <si>
    <t>Samuel Collazo</t>
  </si>
  <si>
    <t>University of Puerto Rico School of Medicine</t>
  </si>
  <si>
    <t>samuel.collazo1@upr.edu</t>
  </si>
  <si>
    <t>sa_collazo</t>
  </si>
  <si>
    <t>YESSS YOU GO SAM!!!! -Kavita</t>
  </si>
  <si>
    <t>Kansas</t>
  </si>
  <si>
    <t>Cynthia Chweya</t>
  </si>
  <si>
    <t>Mayo (Rochester)</t>
  </si>
  <si>
    <t>Chweya.cynthia@gmail.com</t>
  </si>
  <si>
    <t>Jamie Oliver</t>
  </si>
  <si>
    <t>Virtual away</t>
  </si>
  <si>
    <t>New York University</t>
  </si>
  <si>
    <t>joliver747@gmail.com</t>
  </si>
  <si>
    <t>Jennifer Li</t>
  </si>
  <si>
    <t>n/a</t>
  </si>
  <si>
    <t xml:space="preserve">home </t>
  </si>
  <si>
    <t>KU</t>
  </si>
  <si>
    <t>jli@kumc.edu</t>
  </si>
  <si>
    <t>Macaulay Ojeaga Jr.</t>
  </si>
  <si>
    <t>NO</t>
  </si>
  <si>
    <t>University of Texas Rio Grande Valley</t>
  </si>
  <si>
    <t>macojeagajr@gmail.com</t>
  </si>
  <si>
    <t>KCU Consortium/Freeman Program (DO)</t>
  </si>
  <si>
    <t>Did not take a resident this year</t>
  </si>
  <si>
    <t>Kentucky</t>
  </si>
  <si>
    <t>Brady Tucker</t>
  </si>
  <si>
    <t>Bronson Wessinger</t>
  </si>
  <si>
    <t>Carly Clark</t>
  </si>
  <si>
    <t>Shane White</t>
  </si>
  <si>
    <t>Medical College of Wisconsin</t>
  </si>
  <si>
    <t>sweswhite@gmail.com</t>
  </si>
  <si>
    <t>shanewes14</t>
  </si>
  <si>
    <t>Kettering Health Network (DO)</t>
  </si>
  <si>
    <t>Milena Fabry</t>
  </si>
  <si>
    <t>Loma Linda</t>
  </si>
  <si>
    <t>Jaimie Park</t>
  </si>
  <si>
    <t>Julia Chang</t>
  </si>
  <si>
    <t>Stanford</t>
  </si>
  <si>
    <t>d.juliachang@gmail.com</t>
  </si>
  <si>
    <t>Max Feng</t>
  </si>
  <si>
    <t>UT-San Antonio</t>
  </si>
  <si>
    <t>Max.feng1@gmail.com</t>
  </si>
  <si>
    <t>Max is a beast!</t>
  </si>
  <si>
    <t>Roy Qu</t>
  </si>
  <si>
    <t>royqu1994@gmail.com</t>
  </si>
  <si>
    <t>Louisville</t>
  </si>
  <si>
    <t>Colten Wolf</t>
  </si>
  <si>
    <t>Jesse Siegel</t>
  </si>
  <si>
    <t>UChicago</t>
  </si>
  <si>
    <t>Meghana Babu</t>
  </si>
  <si>
    <t>LSU</t>
  </si>
  <si>
    <t>Armand Jacques</t>
  </si>
  <si>
    <t>LSU - New Orleans</t>
  </si>
  <si>
    <t>Colleen Cecola</t>
  </si>
  <si>
    <t>Nick Poche</t>
  </si>
  <si>
    <t>Shradha Mamidi</t>
  </si>
  <si>
    <t>GW</t>
  </si>
  <si>
    <t>Ismamidieras@gmail.com</t>
  </si>
  <si>
    <t>@shradsmamidi</t>
  </si>
  <si>
    <t>Collective shoutout to all y'all from LSU Shreveport - host us in NOLA? &lt;3 &lt;&lt;&lt; MARDI GRAS LSU CREW!!!</t>
  </si>
  <si>
    <t xml:space="preserve">&lt;Would love to!!!! Congrats on matching and I can't wait to meet you guys :) - Shradha </t>
  </si>
  <si>
    <t>LSU - Shreveport</t>
  </si>
  <si>
    <t>Mallory Peters</t>
  </si>
  <si>
    <t>n</t>
  </si>
  <si>
    <t>OUWB SOM (No home program)</t>
  </si>
  <si>
    <t>mallory.peters@gmail.com</t>
  </si>
  <si>
    <t>@malchimista</t>
  </si>
  <si>
    <t>Ally 4 life</t>
  </si>
  <si>
    <t>YAY MAL YOU'RE AMAZING -Kayla</t>
  </si>
  <si>
    <t>Mark Knackstedt</t>
  </si>
  <si>
    <t>UTH</t>
  </si>
  <si>
    <t>mark.knackstedt@gmail.com</t>
  </si>
  <si>
    <t>@mark.knackstedt</t>
  </si>
  <si>
    <t>Same as above and below</t>
  </si>
  <si>
    <t>Shoutout to my amazing co-interns #Msquad - Mal, Congratulations Mark!! You will be great!</t>
  </si>
  <si>
    <t>Marna List</t>
  </si>
  <si>
    <t>UF</t>
  </si>
  <si>
    <t>marna.list@gmail.com</t>
  </si>
  <si>
    <t>@thereallist</t>
  </si>
  <si>
    <t>willing to experiment</t>
  </si>
  <si>
    <t>COME VISIT US IN SHREVEPORTLANDIA IF YOU WANT A GOOD TIME</t>
  </si>
  <si>
    <t>Madigan (Military)</t>
  </si>
  <si>
    <t>Maryland</t>
  </si>
  <si>
    <t>Jane Tong</t>
  </si>
  <si>
    <t>Drexel University College of Medicine</t>
  </si>
  <si>
    <t>14tongj@gmail.com</t>
  </si>
  <si>
    <t>YESSSSSS</t>
  </si>
  <si>
    <t>Smirnov Exilus</t>
  </si>
  <si>
    <t>Sophia Uddin</t>
  </si>
  <si>
    <t>Mass Eye &amp; Ear</t>
  </si>
  <si>
    <t>Allen Zhou</t>
  </si>
  <si>
    <t>Harvard</t>
  </si>
  <si>
    <t>@allenszhou</t>
  </si>
  <si>
    <t>Chloe Warinner</t>
  </si>
  <si>
    <t xml:space="preserve">Harvard </t>
  </si>
  <si>
    <t>Katie Marcus</t>
  </si>
  <si>
    <t>University of Iowa</t>
  </si>
  <si>
    <t>kathrynsmarcus@gmail.com</t>
  </si>
  <si>
    <t>@ksmarcus</t>
  </si>
  <si>
    <t>Obinna Nwosu</t>
  </si>
  <si>
    <t>Mass Eye &amp; Ear - Research</t>
  </si>
  <si>
    <t>Renata Knoll</t>
  </si>
  <si>
    <t>Yes (Research fellow)</t>
  </si>
  <si>
    <t>UNIVALI Brazil</t>
  </si>
  <si>
    <t>Mayo Arizona</t>
  </si>
  <si>
    <t>Annica Eells</t>
  </si>
  <si>
    <t>Mayo Clinic Alix School of Medicine</t>
  </si>
  <si>
    <t>Jeff Mecham</t>
  </si>
  <si>
    <t>Twitter: @jffmchm</t>
  </si>
  <si>
    <t>CONGRATS JEFF!! Absolute rockstar.</t>
  </si>
  <si>
    <t>Mayo Rochester</t>
  </si>
  <si>
    <t>Ehiremen Iyoha</t>
  </si>
  <si>
    <t xml:space="preserve">Medical College of Georgia at Augusta University </t>
  </si>
  <si>
    <t>Hawa Ali</t>
  </si>
  <si>
    <t>@Hawa_M_Ali</t>
  </si>
  <si>
    <t>My future chair!! +1</t>
  </si>
  <si>
    <t>Heather Johns</t>
  </si>
  <si>
    <t>heather.j.uwsom@gmail.com</t>
  </si>
  <si>
    <t>@h.johns.3</t>
  </si>
  <si>
    <t>Go Dawgs!! (-;</t>
  </si>
  <si>
    <t>Laz Peraza</t>
  </si>
  <si>
    <t>University of Nevada, Reno School of Medicine</t>
  </si>
  <si>
    <t>lperaza@outlook.com</t>
  </si>
  <si>
    <t>@lazperaza</t>
  </si>
  <si>
    <t>Nick Randall</t>
  </si>
  <si>
    <t>Washington State University</t>
  </si>
  <si>
    <t>randanick@gmail.com</t>
  </si>
  <si>
    <t>@nick.r.randall</t>
  </si>
  <si>
    <t>Go Nick!!! Go WSU!!!!!</t>
  </si>
  <si>
    <t>McGovern Medical School - Houston</t>
  </si>
  <si>
    <t>Amy Parker</t>
  </si>
  <si>
    <t>amy.leming@gmail.com</t>
  </si>
  <si>
    <t>@abparker24</t>
  </si>
  <si>
    <t>Shaina Gong</t>
  </si>
  <si>
    <t>UT Houston</t>
  </si>
  <si>
    <t>shainagong@gmail.com</t>
  </si>
  <si>
    <t>@shainagong</t>
  </si>
  <si>
    <t>McLaren Health Care/Oakland/MSU (DO)</t>
  </si>
  <si>
    <t>Ben Gillette</t>
  </si>
  <si>
    <t>away</t>
  </si>
  <si>
    <t>VCOM-CC</t>
  </si>
  <si>
    <t>bgillette@vcom.edu</t>
  </si>
  <si>
    <t>Katrina Minutello</t>
  </si>
  <si>
    <t xml:space="preserve">Msucom </t>
  </si>
  <si>
    <t>Kevin Koss</t>
  </si>
  <si>
    <t>kkoss@mcw.edu</t>
  </si>
  <si>
    <t>Samantha LaPrade</t>
  </si>
  <si>
    <t>MCW</t>
  </si>
  <si>
    <t>Sarah Connolly</t>
  </si>
  <si>
    <t>Eve Bowers</t>
  </si>
  <si>
    <t>Pitt</t>
  </si>
  <si>
    <t>Emb195@pitt.edu</t>
  </si>
  <si>
    <t>Eve.rader</t>
  </si>
  <si>
    <t>Maddie Pyle</t>
  </si>
  <si>
    <t>mpyle@mcw.edu</t>
  </si>
  <si>
    <t>maddiepyle</t>
  </si>
  <si>
    <t>My crush!&lt; Congrats maddie!!</t>
  </si>
  <si>
    <t>Stefanie Pena</t>
  </si>
  <si>
    <t>sap132@med.miami.edu</t>
  </si>
  <si>
    <t>stefanie.pena17</t>
  </si>
  <si>
    <t>Miami - Research</t>
  </si>
  <si>
    <t>Melissa Ghulam-Smith</t>
  </si>
  <si>
    <t>mghulam@bu.edu</t>
  </si>
  <si>
    <t>Michigan</t>
  </si>
  <si>
    <t>Andrew Prince</t>
  </si>
  <si>
    <t>University of Michigan</t>
  </si>
  <si>
    <t>Hannah Turbeville</t>
  </si>
  <si>
    <t>hrturb3@gmail.com</t>
  </si>
  <si>
    <t>hannahrturb</t>
  </si>
  <si>
    <t>Karissa LeClair</t>
  </si>
  <si>
    <t>Virtual Resident Mentorship Groups (VRMG) for those who had applied for an Away pre-covid</t>
  </si>
  <si>
    <t>leclair.karissa@gmail.com</t>
  </si>
  <si>
    <t>@LeClairKarissa (Twitter)</t>
  </si>
  <si>
    <t>Shadi Ahmadmehrabi</t>
  </si>
  <si>
    <t>Cleveland Clinic Lerner College of Medicine @ CWRU</t>
  </si>
  <si>
    <t>mehrabi.shadi@gmail.com</t>
  </si>
  <si>
    <t xml:space="preserve">@_shadiam (Twitter) </t>
  </si>
  <si>
    <t>Michigan - Research</t>
  </si>
  <si>
    <t>Nicholas Lenze</t>
  </si>
  <si>
    <t>nlenzemed@gmail.com</t>
  </si>
  <si>
    <t>@NRLenze (twitter)</t>
  </si>
  <si>
    <t>Minnesota</t>
  </si>
  <si>
    <t>Alec Straughan</t>
  </si>
  <si>
    <t>alec.straughan@gmail.com</t>
  </si>
  <si>
    <t>@straughan_solo</t>
  </si>
  <si>
    <t>Minnesota is getting a great resident and future academy president!!! &lt; my grandson is the handsomest. You are so lucky Minnesota. We love you bubby &lt;3</t>
  </si>
  <si>
    <t>Cynthia Koenigsberg</t>
  </si>
  <si>
    <t>University of Minnesota</t>
  </si>
  <si>
    <t>Koeni217@umn.edu</t>
  </si>
  <si>
    <t>_cynthiakay</t>
  </si>
  <si>
    <t>BALLER!!!</t>
  </si>
  <si>
    <t>Emma Tran</t>
  </si>
  <si>
    <t xml:space="preserve">Stanford </t>
  </si>
  <si>
    <t>emma.d.tran@gmail.com</t>
  </si>
  <si>
    <t>@emmerst</t>
  </si>
  <si>
    <t>Congrats, Emma!!!! -Moaz &amp; Matt</t>
  </si>
  <si>
    <t>Lydia Weykamp</t>
  </si>
  <si>
    <t>lydiaweykamp@gmail.com</t>
  </si>
  <si>
    <t>lydiaweykamp</t>
  </si>
  <si>
    <t>Mississippi</t>
  </si>
  <si>
    <t>Brooks Lampkin</t>
  </si>
  <si>
    <t>Eleni Mijalis</t>
  </si>
  <si>
    <t>Jason Lee</t>
  </si>
  <si>
    <t>Missouri</t>
  </si>
  <si>
    <t>Kaitlyn Reichl</t>
  </si>
  <si>
    <t>Ryan Akin</t>
  </si>
  <si>
    <t>ryanakin_</t>
  </si>
  <si>
    <t>Mt. Sinai/NYEEI</t>
  </si>
  <si>
    <t>Ahmed Toure</t>
  </si>
  <si>
    <t>Cornell</t>
  </si>
  <si>
    <t>Aisosa Omorogbe</t>
  </si>
  <si>
    <t>Chris Choi</t>
  </si>
  <si>
    <t>Rutgers - NJMS</t>
  </si>
  <si>
    <t>Juan Nogues</t>
  </si>
  <si>
    <t>nogues@gwu.edu</t>
  </si>
  <si>
    <t>juanqui1225</t>
  </si>
  <si>
    <t>Kathy Liu</t>
  </si>
  <si>
    <t>Y (research fellow)</t>
  </si>
  <si>
    <t>katherine.liu92@gmail.com</t>
  </si>
  <si>
    <t>Maria Mavrommatis</t>
  </si>
  <si>
    <t>MUSC</t>
  </si>
  <si>
    <t>Erick Yuen</t>
  </si>
  <si>
    <t>New York Medical College</t>
  </si>
  <si>
    <t>eyuen1093@gmail.com</t>
  </si>
  <si>
    <t>Michaela Close</t>
  </si>
  <si>
    <t>Noah Feit</t>
  </si>
  <si>
    <t>Weill Cornell</t>
  </si>
  <si>
    <t>noahfeit@gmail.com</t>
  </si>
  <si>
    <t>Sydney Moseley</t>
  </si>
  <si>
    <t>Congrats interview bud!</t>
  </si>
  <si>
    <t>National Capital Consortium (Military)</t>
  </si>
  <si>
    <t>Naval Medical Center - Portsmouth (Military)</t>
  </si>
  <si>
    <t>Naval Medical Center - San Diego (Military)</t>
  </si>
  <si>
    <t>Stephen Russell</t>
  </si>
  <si>
    <t>YAS, STEPHEN!</t>
  </si>
  <si>
    <t>Nebraska</t>
  </si>
  <si>
    <t>Colin McCorkle</t>
  </si>
  <si>
    <t>Marshall</t>
  </si>
  <si>
    <t>Evan Ryan</t>
  </si>
  <si>
    <t>home</t>
  </si>
  <si>
    <t>UNMC</t>
  </si>
  <si>
    <t>Sarah Schmoker</t>
  </si>
  <si>
    <t>New Mexico</t>
  </si>
  <si>
    <t>Ethan Paddock</t>
  </si>
  <si>
    <t xml:space="preserve">University of South Dakota </t>
  </si>
  <si>
    <t>Anisha Singh</t>
  </si>
  <si>
    <t>anishasingh.eras@gmail.com</t>
  </si>
  <si>
    <t>Chris Lui</t>
  </si>
  <si>
    <t>USC</t>
  </si>
  <si>
    <t>Sydney Sachse</t>
  </si>
  <si>
    <t>sydneyjsachse@gmail.com</t>
  </si>
  <si>
    <t>NYP - Columbia/Cornell</t>
  </si>
  <si>
    <t>Katie Tai</t>
  </si>
  <si>
    <t>Luke Axiotakis</t>
  </si>
  <si>
    <t>Y (home)</t>
  </si>
  <si>
    <t>Columbia</t>
  </si>
  <si>
    <t>Mark Lee</t>
  </si>
  <si>
    <t>leemark5662@gmail.com</t>
  </si>
  <si>
    <t>mark.lee.7758</t>
  </si>
  <si>
    <t>Mentors, family, friends, co-residents!! Too much to name</t>
  </si>
  <si>
    <t>Rachel Weitzman</t>
  </si>
  <si>
    <t>Weitzmanre@gmail.com</t>
  </si>
  <si>
    <t xml:space="preserve">Rachelelisa </t>
  </si>
  <si>
    <t>NYU</t>
  </si>
  <si>
    <t>Arianna Winchester</t>
  </si>
  <si>
    <t>Joseph Connors</t>
  </si>
  <si>
    <t>Mackenzie O'Connor</t>
  </si>
  <si>
    <t>Jefferson</t>
  </si>
  <si>
    <t>this girl is the best, lucky to snag her</t>
  </si>
  <si>
    <t xml:space="preserve">Manuela von Sneidern </t>
  </si>
  <si>
    <t>Y (undergrad)</t>
  </si>
  <si>
    <t>manuelavonsneidern@gmail.com</t>
  </si>
  <si>
    <t>mannyvonsneidern</t>
  </si>
  <si>
    <t>Lisa Zhang</t>
  </si>
  <si>
    <t>lisa.zhang.eras@gmail.com</t>
  </si>
  <si>
    <t>YEEEEEEEEEEE LISA</t>
  </si>
  <si>
    <t>Logan McColl</t>
  </si>
  <si>
    <t>logan.mccoll.eras@gmail.com</t>
  </si>
  <si>
    <t>Priyanka Reddy</t>
  </si>
  <si>
    <t>University of Miami</t>
  </si>
  <si>
    <t>prireddy9@gmail.com</t>
  </si>
  <si>
    <t>Ryan Judd</t>
  </si>
  <si>
    <t>Undergrad</t>
  </si>
  <si>
    <t>Taylor Freeman</t>
  </si>
  <si>
    <t>OhioHealth/Doctors Hospital (DO)</t>
  </si>
  <si>
    <t>Farshid Taghizadeh</t>
  </si>
  <si>
    <t>taghizad@ohsu.edu</t>
  </si>
  <si>
    <t>Kavita Bhatnagar</t>
  </si>
  <si>
    <t>Yesss!! Go KAvita! so happy for you! -Miami buddy &gt; congrats!!!! (Sam from PR)</t>
  </si>
  <si>
    <t>Matt Studer</t>
  </si>
  <si>
    <t>mattstuder.eras@gmail.com</t>
  </si>
  <si>
    <t>Oklahoma</t>
  </si>
  <si>
    <t xml:space="preserve">Becky Mirsky </t>
  </si>
  <si>
    <t>UKCOM</t>
  </si>
  <si>
    <t>becky.mirsky@uky.edu</t>
  </si>
  <si>
    <t>Sean Abbott</t>
  </si>
  <si>
    <t>Wesley Greene</t>
  </si>
  <si>
    <t>Oklahoma State University (DO)</t>
  </si>
  <si>
    <t>Russell Arellanes</t>
  </si>
  <si>
    <t>Kansas City University</t>
  </si>
  <si>
    <t>Russell.Arellanes@gmail.com</t>
  </si>
  <si>
    <t>PCOM (DO)</t>
  </si>
  <si>
    <t>Craig Cooper</t>
  </si>
  <si>
    <t>OSUCOM</t>
  </si>
  <si>
    <t>crcooper2021@gmail.com</t>
  </si>
  <si>
    <t>crcoop2021</t>
  </si>
  <si>
    <t>Laura McDavid</t>
  </si>
  <si>
    <t>DCOM</t>
  </si>
  <si>
    <t>Lauren Melley</t>
  </si>
  <si>
    <t>Penn State</t>
  </si>
  <si>
    <t>Marc Polanik</t>
  </si>
  <si>
    <t xml:space="preserve">UMass </t>
  </si>
  <si>
    <t>marc.d.polanik@gmail.com</t>
  </si>
  <si>
    <t>Penn State - Research</t>
  </si>
  <si>
    <t>Emily Miller</t>
  </si>
  <si>
    <t>emilymiller321@gmail.com</t>
  </si>
  <si>
    <t>Pittsburgh</t>
  </si>
  <si>
    <t>Aaliyah Riccardi</t>
  </si>
  <si>
    <t>Aaliyah.riccardi@gmail.com</t>
  </si>
  <si>
    <t>Twitter: @AaliyahRiccardi</t>
  </si>
  <si>
    <t>E. Berryhill McCarty</t>
  </si>
  <si>
    <t xml:space="preserve">SUPER JEALOUS of everyone that gets to be your coresident!!! -kayla </t>
  </si>
  <si>
    <t>Khalil Baddour</t>
  </si>
  <si>
    <t>American University of Beirut</t>
  </si>
  <si>
    <t>Nanki Hura</t>
  </si>
  <si>
    <t>Hopkins</t>
  </si>
  <si>
    <t>Nicholas Oberlies</t>
  </si>
  <si>
    <t>Pittsburgh - Erie (DO)</t>
  </si>
  <si>
    <t>Andrew Steehler</t>
  </si>
  <si>
    <t>Puerto Rico</t>
  </si>
  <si>
    <t>Clariliz Munet Colon</t>
  </si>
  <si>
    <t>Giovanny Perez Oritz</t>
  </si>
  <si>
    <t>Rochester</t>
  </si>
  <si>
    <t>Andrew Kelly</t>
  </si>
  <si>
    <t>John Wilson</t>
  </si>
  <si>
    <t>University of Rochester</t>
  </si>
  <si>
    <t>john_wilson@urmc.rochester.edu</t>
  </si>
  <si>
    <t>Nicholas Zaccor</t>
  </si>
  <si>
    <t>Rush University</t>
  </si>
  <si>
    <t>Jamie Masliah</t>
  </si>
  <si>
    <t>Rush Medical College</t>
  </si>
  <si>
    <t>jamiemasliah@gmail.com</t>
  </si>
  <si>
    <t>@jamie__elise</t>
  </si>
  <si>
    <t>Katie Holland</t>
  </si>
  <si>
    <t>Thomas Jefferson Univeristy</t>
  </si>
  <si>
    <t>klynneholland@gmail.com</t>
  </si>
  <si>
    <t>@katielynneholland</t>
  </si>
  <si>
    <t>Rutgers</t>
  </si>
  <si>
    <t>Jennifer Yanik</t>
  </si>
  <si>
    <t>ECU</t>
  </si>
  <si>
    <t>Rohini Bahethi</t>
  </si>
  <si>
    <t>rohinibahethi@gmail.com</t>
  </si>
  <si>
    <t>@thegreatrohini</t>
  </si>
  <si>
    <t>N (she/her)</t>
  </si>
  <si>
    <t>David Wassef</t>
  </si>
  <si>
    <t>San Antonio Uniformed Services (Military)</t>
  </si>
  <si>
    <t>South Florida</t>
  </si>
  <si>
    <t>Jenna Bergman</t>
  </si>
  <si>
    <t>Kimberly Coca</t>
  </si>
  <si>
    <t>&lt; still the best smile in all of ENT, congrats!</t>
  </si>
  <si>
    <t xml:space="preserve">South Florida </t>
  </si>
  <si>
    <t>Mahnoor Khan</t>
  </si>
  <si>
    <t>USF</t>
  </si>
  <si>
    <t>Southern Illinois University</t>
  </si>
  <si>
    <t>Ari Stone</t>
  </si>
  <si>
    <t>University of Wisconsin</t>
  </si>
  <si>
    <t>arimaxwellstone@gmail.com</t>
  </si>
  <si>
    <t>@arimaxwellstone</t>
  </si>
  <si>
    <t>Ryan Bowman</t>
  </si>
  <si>
    <t>SIU</t>
  </si>
  <si>
    <t>ryan.bowman72@gmail.com</t>
  </si>
  <si>
    <t>@ryanbowman21</t>
  </si>
  <si>
    <t>N (he/him/his)</t>
  </si>
  <si>
    <t>St. Elizabeth Boardman Hospital (DO)</t>
  </si>
  <si>
    <t>St. Louis University</t>
  </si>
  <si>
    <t>Lisa Velez-Velez</t>
  </si>
  <si>
    <t>University of Puerto Rico</t>
  </si>
  <si>
    <t>Peter Luong</t>
  </si>
  <si>
    <t>Arifeen Rahman</t>
  </si>
  <si>
    <t>NA</t>
  </si>
  <si>
    <t>arifeenr@stanford.edu</t>
  </si>
  <si>
    <t>Michael Belsky</t>
  </si>
  <si>
    <t>University of Pittsburgh School of Medicine</t>
  </si>
  <si>
    <t>belskyma4@gmail.com</t>
  </si>
  <si>
    <t>@m.bel.sky</t>
  </si>
  <si>
    <t xml:space="preserve">absolute LEGEND, heard this kids sick at pictionary </t>
  </si>
  <si>
    <t>Rami Ezzibdeh</t>
  </si>
  <si>
    <t>Steven Losorelli</t>
  </si>
  <si>
    <t>Stanford - Research</t>
  </si>
  <si>
    <t>Patrick Kiessling</t>
  </si>
  <si>
    <t>Mayo Clinic (MN)</t>
  </si>
  <si>
    <t>patkiess@umich.edu</t>
  </si>
  <si>
    <t>@patrickkiessling</t>
  </si>
  <si>
    <t>what a boss! congrats Patrick &lt; go patrick</t>
  </si>
  <si>
    <t>Tim Shim</t>
  </si>
  <si>
    <t>timshim@gwu.edu</t>
  </si>
  <si>
    <t>@timothyshimothy</t>
  </si>
  <si>
    <t>SUNY Brooklyn</t>
  </si>
  <si>
    <t>Billy Yang</t>
  </si>
  <si>
    <t>billy.yang@downstate.edu</t>
  </si>
  <si>
    <t>@blly.yng</t>
  </si>
  <si>
    <t>Hailey Jusczzak</t>
  </si>
  <si>
    <t>UCSF</t>
  </si>
  <si>
    <t>Proud of you Hailey!</t>
  </si>
  <si>
    <t>Matthew Adams</t>
  </si>
  <si>
    <t>Geisinger Commonwealth SOM</t>
  </si>
  <si>
    <t>matthew.d.adams1@gmail.com</t>
  </si>
  <si>
    <t>@_mdadams_</t>
  </si>
  <si>
    <t>SUNY Upstate</t>
  </si>
  <si>
    <t>Dhruv Patel</t>
  </si>
  <si>
    <t>Albany Medical College</t>
  </si>
  <si>
    <t>Josh Sen</t>
  </si>
  <si>
    <t>senj@upstate.edu</t>
  </si>
  <si>
    <t>joshrsen93</t>
  </si>
  <si>
    <t>Tazheh Kavoosi</t>
  </si>
  <si>
    <t>Flora Yan</t>
  </si>
  <si>
    <t>flora.yan@live.com</t>
  </si>
  <si>
    <t>Kevin Li</t>
  </si>
  <si>
    <t>Albert Einstein College of Medicine</t>
  </si>
  <si>
    <t>Tennessee</t>
  </si>
  <si>
    <t>Lauren Reid</t>
  </si>
  <si>
    <t>Meredith Allen</t>
  </si>
  <si>
    <t>OUWB</t>
  </si>
  <si>
    <t>meredithallen693@gmail.com</t>
  </si>
  <si>
    <t>@meredithaallen</t>
  </si>
  <si>
    <t>congrats Meredith!- one of your friends from the virtual away trail!</t>
  </si>
  <si>
    <t>Nick Bosworth</t>
  </si>
  <si>
    <t>UMMC</t>
  </si>
  <si>
    <t>Okose Okenwa</t>
  </si>
  <si>
    <t>Texas A&amp;M - Scott &amp; White</t>
  </si>
  <si>
    <t>Texas Tech Lubbock</t>
  </si>
  <si>
    <t>Drew Smith</t>
  </si>
  <si>
    <t>FIU</t>
  </si>
  <si>
    <t>Congrats Drew!! YESSSSSS - miami buddy &lt; you deserve it Drew! &lt;Thanks so much!</t>
  </si>
  <si>
    <t>Thomas Jefferson</t>
  </si>
  <si>
    <t>Alexander Knops</t>
  </si>
  <si>
    <t>Jeff</t>
  </si>
  <si>
    <t>alexmknops@gmail.com</t>
  </si>
  <si>
    <t>Chris Valentini</t>
  </si>
  <si>
    <t xml:space="preserve">Eric Mastrolonardo </t>
  </si>
  <si>
    <t>Evm004@students.Jefferson.edu</t>
  </si>
  <si>
    <t>Uche Nwagu</t>
  </si>
  <si>
    <t>Wayne State</t>
  </si>
  <si>
    <t>Uchenwagu16@gmail.com</t>
  </si>
  <si>
    <t>Vivian Xu</t>
  </si>
  <si>
    <t>vxx001@students.jefferson.edu</t>
  </si>
  <si>
    <t>@vivianxu_</t>
  </si>
  <si>
    <t>Tripler Army Medical Center (Military)</t>
  </si>
  <si>
    <t>Craig Hanna</t>
  </si>
  <si>
    <t>David O'Neil Danis</t>
  </si>
  <si>
    <t>Brekel Kemp</t>
  </si>
  <si>
    <t>Elizabeth McDougal</t>
  </si>
  <si>
    <t>University of South Carolina</t>
  </si>
  <si>
    <t>Nicholas Mankowski</t>
  </si>
  <si>
    <t>Amanda Atkins</t>
  </si>
  <si>
    <t>University of South Alabama</t>
  </si>
  <si>
    <t>Christopher Walz</t>
  </si>
  <si>
    <t>Delaney Sheehan</t>
  </si>
  <si>
    <t>delaneyhsheehan@gmail.com</t>
  </si>
  <si>
    <t>Nicholas Rivers</t>
  </si>
  <si>
    <t>UC Davis</t>
  </si>
  <si>
    <t>Bill Swift</t>
  </si>
  <si>
    <t>billymswift@gmail.com</t>
  </si>
  <si>
    <t>Bridget MacDonald</t>
  </si>
  <si>
    <t>UCSD</t>
  </si>
  <si>
    <t>bvmacdon@health.ucsd.edu</t>
  </si>
  <si>
    <t>Jackson King</t>
  </si>
  <si>
    <t>jackson.king@wsu.edu</t>
  </si>
  <si>
    <t>Go Jackson!!!!! Go WSU!!!!</t>
  </si>
  <si>
    <t>UC Irvine</t>
  </si>
  <si>
    <t>Khody Goshtasbi</t>
  </si>
  <si>
    <t>Monica Trent</t>
  </si>
  <si>
    <t>Sina Torabi</t>
  </si>
  <si>
    <t>UCLA</t>
  </si>
  <si>
    <t>Adam Xiao</t>
  </si>
  <si>
    <t>Josh Hwang</t>
  </si>
  <si>
    <t>Michelle Lee</t>
  </si>
  <si>
    <t>Pranati Pillutla</t>
  </si>
  <si>
    <t>Texas Tech</t>
  </si>
  <si>
    <t>Sophia Chen</t>
  </si>
  <si>
    <t>Benjamin Bernard</t>
  </si>
  <si>
    <t>University of Missouri-Kansas City</t>
  </si>
  <si>
    <t>Tammy Pham</t>
  </si>
  <si>
    <t>IG and Twitter @tammybpham</t>
  </si>
  <si>
    <t>WOO TAMMY &lt;3 Jackie</t>
  </si>
  <si>
    <t>Alyssa Civantos</t>
  </si>
  <si>
    <t>Ana Marija Sola</t>
  </si>
  <si>
    <t>Edgar Ochoa</t>
  </si>
  <si>
    <t>Evan Patel</t>
  </si>
  <si>
    <t>Taylor Standiford</t>
  </si>
  <si>
    <t>tstandif@gmail.com</t>
  </si>
  <si>
    <t>UIC</t>
  </si>
  <si>
    <t>David Bruss</t>
  </si>
  <si>
    <t>California Northstate</t>
  </si>
  <si>
    <t xml:space="preserve">Krystal Kan </t>
  </si>
  <si>
    <t xml:space="preserve">N </t>
  </si>
  <si>
    <t xml:space="preserve">Boston University </t>
  </si>
  <si>
    <t>Nicole Blumenstein</t>
  </si>
  <si>
    <t>University of Illinois - Rockford</t>
  </si>
  <si>
    <t>Ameer Ghodke</t>
  </si>
  <si>
    <t>UNC SOM</t>
  </si>
  <si>
    <t>Habib Khoury</t>
  </si>
  <si>
    <t>Kayla Hicks</t>
  </si>
  <si>
    <t>Sort of? (Was scheduled for away before cancelled for COVID)</t>
  </si>
  <si>
    <t>Case Western Reserve University School of Medicine</t>
  </si>
  <si>
    <t>Kaylabhicks2221@gmail.com</t>
  </si>
  <si>
    <t>@22kayyy</t>
  </si>
  <si>
    <t>Congratulations Kayla!!! So proud of you! -Courtney</t>
  </si>
  <si>
    <t>UNC - Research</t>
  </si>
  <si>
    <t>Cameron Worden</t>
  </si>
  <si>
    <t>Virginia Tech</t>
  </si>
  <si>
    <t>cworden94@gmail.com</t>
  </si>
  <si>
    <t>Univ. of Washington</t>
  </si>
  <si>
    <t>Arun Raghavan</t>
  </si>
  <si>
    <t>University of Cincinnati School of Medicine</t>
  </si>
  <si>
    <t>Lingga Adidharma</t>
  </si>
  <si>
    <t>University of Washington School of Medicine</t>
  </si>
  <si>
    <t>Zaroug Jaleel</t>
  </si>
  <si>
    <t>Boston University Medical College</t>
  </si>
  <si>
    <t>Univ. of Washington - Research</t>
  </si>
  <si>
    <t>Jeremy Ruthberg</t>
  </si>
  <si>
    <t>University of Chicago</t>
  </si>
  <si>
    <t>Julia Naman</t>
  </si>
  <si>
    <t>Max Hemmrich</t>
  </si>
  <si>
    <t>hemmrich@uchicago.edu</t>
  </si>
  <si>
    <t>@mhemmrich (@maxhemmrich on twitter)</t>
  </si>
  <si>
    <t>Congrats man!!! -Moaz</t>
  </si>
  <si>
    <t>Onyekachi Nnabue</t>
  </si>
  <si>
    <t>UNLV</t>
  </si>
  <si>
    <t>Bill Montagne</t>
  </si>
  <si>
    <t>Nathan Lloyd</t>
  </si>
  <si>
    <t>TTUHSC</t>
  </si>
  <si>
    <t>Barry Kriegsman</t>
  </si>
  <si>
    <t>UMass</t>
  </si>
  <si>
    <t>Beatrice Go</t>
  </si>
  <si>
    <t>David Shimunov</t>
  </si>
  <si>
    <t>yes (research fellow)</t>
  </si>
  <si>
    <t>Sackler SOM</t>
  </si>
  <si>
    <t>Emily Papazian</t>
  </si>
  <si>
    <t>Nabil Darwich</t>
  </si>
  <si>
    <t>Angela Zhu</t>
  </si>
  <si>
    <t>zhua214@gmail.com</t>
  </si>
  <si>
    <t>@angelazoo</t>
  </si>
  <si>
    <t>Jonathan West</t>
  </si>
  <si>
    <t>jonathandwest1@gmail.com</t>
  </si>
  <si>
    <t>@stewjonten</t>
  </si>
  <si>
    <t>Neil Luu</t>
  </si>
  <si>
    <t>neil.luu.n@gmail.com</t>
  </si>
  <si>
    <t>@neirruu</t>
  </si>
  <si>
    <t>Will Boles</t>
  </si>
  <si>
    <t>UT San Antonio</t>
  </si>
  <si>
    <t>Dylan Erwin</t>
  </si>
  <si>
    <t>UTHSA</t>
  </si>
  <si>
    <t>dzerwin94@gmail.com</t>
  </si>
  <si>
    <t>Tess Hill</t>
  </si>
  <si>
    <t>Nathaniel Breslin</t>
  </si>
  <si>
    <t>University of Florida</t>
  </si>
  <si>
    <t>"Nate, what a fine specimen you are&lt; isnt he from U of Florida? &lt;ugh yes isnt he dreamy"</t>
  </si>
  <si>
    <t>GOAT, best interview friend a guy could ask for</t>
  </si>
  <si>
    <t>Neila Kline</t>
  </si>
  <si>
    <t xml:space="preserve">University of Maryland </t>
  </si>
  <si>
    <t>Rishi Suresh</t>
  </si>
  <si>
    <t>Texas A&amp;M</t>
  </si>
  <si>
    <t>Thomas Houser</t>
  </si>
  <si>
    <t>Utah</t>
  </si>
  <si>
    <t>Daniel Bestourous</t>
  </si>
  <si>
    <t>Kendall Burgett</t>
  </si>
  <si>
    <t>Nikhil Bellamkonda</t>
  </si>
  <si>
    <t>UTMB - Galveston</t>
  </si>
  <si>
    <t xml:space="preserve">Justin Koceja </t>
  </si>
  <si>
    <t>Worked in department as a scribe before medical school</t>
  </si>
  <si>
    <t>Nishat Momin</t>
  </si>
  <si>
    <t>UTMB</t>
  </si>
  <si>
    <t>Robert McQuitty</t>
  </si>
  <si>
    <t xml:space="preserve">          </t>
  </si>
  <si>
    <t>Christina Dorismond</t>
  </si>
  <si>
    <t>University of North Carolina</t>
  </si>
  <si>
    <t>Congrats you 'ballers</t>
  </si>
  <si>
    <t>its annoying how great this class is. love you all</t>
  </si>
  <si>
    <t>Connie Ma</t>
  </si>
  <si>
    <t>Jaclyn Lee</t>
  </si>
  <si>
    <t>John Ceremsak</t>
  </si>
  <si>
    <t>&lt;seriously. You guys struck gold!</t>
  </si>
  <si>
    <t>Rahul Sharma</t>
  </si>
  <si>
    <t>Vermont</t>
  </si>
  <si>
    <t>Kelly McKenna</t>
  </si>
  <si>
    <t>Virginia</t>
  </si>
  <si>
    <t>Betsy Szeto</t>
  </si>
  <si>
    <t>Katherine Webb</t>
  </si>
  <si>
    <t>Kent Curran</t>
  </si>
  <si>
    <t>Virginia Commonwealth</t>
  </si>
  <si>
    <t>Lawrance Lee</t>
  </si>
  <si>
    <t>dleelawranceb@gmail.com</t>
  </si>
  <si>
    <t>dle.elb</t>
  </si>
  <si>
    <t>Sarah Debs</t>
  </si>
  <si>
    <t>Wake Forest</t>
  </si>
  <si>
    <t>Sydney Thomas</t>
  </si>
  <si>
    <t>sydneygthomas@gmail.com</t>
  </si>
  <si>
    <t>sydneygthomas</t>
  </si>
  <si>
    <t>Sarah Clark</t>
  </si>
  <si>
    <t>sarahmclark19@gmail.com</t>
  </si>
  <si>
    <t>Newan Meegalla</t>
  </si>
  <si>
    <t>Wash U in St. Louis</t>
  </si>
  <si>
    <t>Andrew Charap</t>
  </si>
  <si>
    <t>andrewcharap@gmail.com</t>
  </si>
  <si>
    <t>Drew Cutshaw</t>
  </si>
  <si>
    <t>Joseph Roh</t>
  </si>
  <si>
    <t>WUSTL</t>
  </si>
  <si>
    <t>jdroh@wustl.edu</t>
  </si>
  <si>
    <t>Wash U in St. Louis - Research</t>
  </si>
  <si>
    <t>Amrita Hari-Raj</t>
  </si>
  <si>
    <t>amrita.hariraj@gmail.com</t>
  </si>
  <si>
    <t>@yayitsrita</t>
  </si>
  <si>
    <t>Daniel Romano</t>
  </si>
  <si>
    <t>Indiana University</t>
  </si>
  <si>
    <t>drromano@iu.edu</t>
  </si>
  <si>
    <t>Daniel Quan</t>
  </si>
  <si>
    <t>Wayne State University School of Medicine</t>
  </si>
  <si>
    <t>danielquan@gmail.com</t>
  </si>
  <si>
    <t>Lulia Kana</t>
  </si>
  <si>
    <t>Max DeHaan</t>
  </si>
  <si>
    <t>max.c.dehaan@gmail.com</t>
  </si>
  <si>
    <t>Steve Davidson</t>
  </si>
  <si>
    <t>West Virginia</t>
  </si>
  <si>
    <t>Erica Haught</t>
  </si>
  <si>
    <t>WVUSOM</t>
  </si>
  <si>
    <t>Ian Sunyecz</t>
  </si>
  <si>
    <t>sunyecz22@gmail.com</t>
  </si>
  <si>
    <t>Moaz Sinan</t>
  </si>
  <si>
    <t>msinan@med.wayne.edu</t>
  </si>
  <si>
    <t>Moazisms</t>
  </si>
  <si>
    <t>Reppin' IA all over the country. Congrats man! -Max</t>
  </si>
  <si>
    <t>&lt;Thanks man! We've come a long way since then and I'm so happy to see it</t>
  </si>
  <si>
    <t>Western Reserve Hospital (DO)</t>
  </si>
  <si>
    <t>Oscar Gryn</t>
  </si>
  <si>
    <t>DMU</t>
  </si>
  <si>
    <t>oscargryn@gmail.com</t>
  </si>
  <si>
    <t>Wisconsin</t>
  </si>
  <si>
    <t>Aaron Robertson</t>
  </si>
  <si>
    <t>robertson.aaron.j@gmail.com</t>
  </si>
  <si>
    <t>Aviv Spillinger</t>
  </si>
  <si>
    <t>aviv.spillin@gmail.com</t>
  </si>
  <si>
    <t>@chillinspillin</t>
  </si>
  <si>
    <t>Hayley Mann</t>
  </si>
  <si>
    <t>Saint Louis University School of Medicine</t>
  </si>
  <si>
    <t>Hayleymann7@gmail.com</t>
  </si>
  <si>
    <t>Yay Hayley!</t>
  </si>
  <si>
    <t>Dan Jacobs</t>
  </si>
  <si>
    <t>Said Izreig</t>
  </si>
  <si>
    <t xml:space="preserve">Sen Ninan </t>
  </si>
  <si>
    <t>sjn1894@gmail.com</t>
  </si>
  <si>
    <t>Number missing</t>
  </si>
  <si>
    <t>Count</t>
  </si>
  <si>
    <t>%</t>
  </si>
  <si>
    <t>Anything in name col</t>
  </si>
  <si>
    <t>Anything other than no</t>
  </si>
  <si>
    <t>&lt;does this count all the blank cells? &lt;only if the blank is a space.</t>
  </si>
  <si>
    <t>Rank</t>
  </si>
  <si>
    <t># Matched</t>
  </si>
  <si>
    <t>#1 (+27), #2 (+12), #3 (+13) #4 (+7), #5 (+6), #6 (+4) #7 (+4), #8 (+6), #9 (+5), #10 (+2), #11 (+2), #12, #13 (+1), #14 (+1), #15, etc. (+0)</t>
  </si>
  <si>
    <t>15+</t>
  </si>
  <si>
    <t>Total</t>
  </si>
  <si>
    <t>Please keep the chat clear for unmatched students who would like to discuss plans and next steps. Please be sensitive; no MS3 neuroticism allowed</t>
  </si>
  <si>
    <r>
      <rPr>
        <rFont val="Calibri, sans-serif"/>
        <b/>
        <color theme="1"/>
        <sz val="12.0"/>
      </rPr>
      <t xml:space="preserve">Please remember traffic rules this week. You or a mentor </t>
    </r>
    <r>
      <rPr>
        <rFont val="Calibri, sans-serif"/>
        <b/>
        <color theme="1"/>
        <sz val="12.0"/>
        <u/>
      </rPr>
      <t xml:space="preserve">CANNOT </t>
    </r>
    <r>
      <rPr>
        <rFont val="Calibri, sans-serif"/>
        <b/>
        <color theme="1"/>
        <sz val="12.0"/>
      </rPr>
      <t>reach out to a program without the program reaching out to you first.</t>
    </r>
    <r>
      <rPr>
        <rFont val="Calibri, sans-serif"/>
        <b/>
        <color theme="1"/>
        <sz val="12.0"/>
        <u/>
      </rPr>
      <t xml:space="preserve"> This also applies to research fellowships. </t>
    </r>
    <r>
      <rPr>
        <rFont val="Calibri, sans-serif"/>
        <b/>
        <color theme="1"/>
        <sz val="12.0"/>
      </rPr>
      <t>If you violate this rule you can potentially get a match violation. &lt; can your mentor call programs for you on Monday? &lt; no &lt; you would only get caught tho if the person your mentor calls rats?</t>
    </r>
  </si>
  <si>
    <t>Reapplicant Contacts:</t>
  </si>
  <si>
    <r>
      <rPr>
        <rFont val="Calibri"/>
        <color theme="1"/>
      </rPr>
      <t xml:space="preserve">Hi guys, I'm sorry that you are in this situation. I wont lie that this is going to be rough but you will live through it and be a better person because of it even if it doesn't feel that way now. I'm a reapplicant who dual applied this year after delaying graduation. Decided to take an informal research year while doing sub-Is and electives in other specialties. Happy to discuss the benefits/challenges of this route. I'll be following the sheet closely this week but if you prefer more private discussion, contact me at: </t>
    </r>
    <r>
      <rPr>
        <rFont val="Calibri"/>
        <b/>
        <color theme="1"/>
      </rPr>
      <t>treebeardoto@gmail.com</t>
    </r>
    <r>
      <rPr>
        <rFont val="Calibri"/>
        <color theme="1"/>
      </rPr>
      <t xml:space="preserve">
</t>
    </r>
  </si>
  <si>
    <r>
      <rPr>
        <rFont val="Calibri"/>
        <color theme="1"/>
      </rPr>
      <t xml:space="preserve">Sorry you have to experience the emotional pain of going unmatched. Know that some applicants slip through the cracks. I was in your shoes too. I did a research fellowship and worked my butt off. I dual applied into ENT and a back-up specialty, but just found out I matched. I am hoping my efforts pay off and I match ENT, but I am at peace with either outcome. I got some interviews at top 10 programs in my back-up specialty. Obviously, I won't know if my route paid off with an ENT residency postion until Friday, but I am happy to talk if you need someone to talk to about going unmatched and my experience as a reapplicant. Not matching sucks, but I can honestly say that life gets better.  Reach out at: </t>
    </r>
    <r>
      <rPr>
        <rFont val="Calibri"/>
        <b/>
        <color theme="1"/>
      </rPr>
      <t>eyesearsmouthandnomatch@gmail.com</t>
    </r>
  </si>
  <si>
    <r>
      <rPr>
        <rFont val="Roboto, RobotoDraft, Helvetica, Arial, sans-serif"/>
        <color rgb="FF000000"/>
      </rPr>
      <t xml:space="preserve">so many unmatched... thinking about getting some of the applicants who didn't match together in terms of an email chain or discussion group where we can be in touch with each other over the next year. There's a lot of us. is anyone interested in this? we are likely to stop visiting otomatch in some capacity and this would be a way to be able to reach out to each other and discuss our next steps. let me know if interested and i'll figure something out. this would not be anonymous at this point. interested? email </t>
    </r>
    <r>
      <rPr>
        <rFont val="Roboto, RobotoDraft, Helvetica, Arial, sans-serif"/>
        <b/>
        <color rgb="FF000000"/>
      </rPr>
      <t>unmatchedENT2021@gmail.com</t>
    </r>
  </si>
  <si>
    <r>
      <rPr>
        <rFont val="Calibri"/>
        <color theme="1"/>
      </rPr>
      <t>Last call for the initial reach out - if you did not match, consider emailing</t>
    </r>
    <r>
      <rPr>
        <rFont val="Calibri"/>
        <b/>
        <color theme="1"/>
      </rPr>
      <t xml:space="preserve"> unmatchedent2021@gmail.com</t>
    </r>
    <r>
      <rPr>
        <rFont val="Calibri"/>
        <color theme="1"/>
      </rPr>
      <t xml:space="preserve"> – there are about 15 of us signed up to get banded together. I'm planning on sending the email out later today or tomorrow to initially connect us all. If you want to be included, shoot an email to that address and i'll get you on the email chain.</t>
    </r>
  </si>
  <si>
    <t>is there a centralized place i can see if any pgy1 spots open up like if someone drops out of residency for whatever reason.</t>
  </si>
  <si>
    <t>&lt; Look 5 rows down</t>
  </si>
  <si>
    <t>Anyone hear anything back from Arkansas or Virginia?</t>
  </si>
  <si>
    <t>i emailed to confirm they got my application but havent heard anything else</t>
  </si>
  <si>
    <t>what percentage of research positions were filled by MS3s?</t>
  </si>
  <si>
    <t>Is MUSC all filled?</t>
  </si>
  <si>
    <t>is KU filled?</t>
  </si>
  <si>
    <t>Is there a way to see what pgy2 spots open up? is there a website or something?&lt; PGY-2 Oto positions will be posted on otomatch occasionally. I posted a ling for residentswap which often has other places vacant.</t>
  </si>
  <si>
    <t>residentswap.org</t>
  </si>
  <si>
    <r>
      <rPr/>
      <t xml:space="preserve">Opp at Mayo AZ </t>
    </r>
    <r>
      <rPr>
        <color rgb="FF1155CC"/>
        <u/>
      </rPr>
      <t>https://jobs.(mayoclinic.org/jobs/research-fellow-147737br/</t>
    </r>
  </si>
  <si>
    <t>Are you required to graduate for this position?</t>
  </si>
  <si>
    <t>anyone else having a lot of trouble thinking about another specialty you're gonna reapply into? nothing seems as good as ENT, and it's making me depressed af.  &lt; +2</t>
  </si>
  <si>
    <t>Not gonna lie, when those 6 IR slots were open I did some research into IR and for me it seems like a field that I wouldn't be "losing anything" if I went into. Of course it's super competitive too but diagnostic radiology into interventional doesn't seem as competitive if you don't mind taking an extra year or two</t>
  </si>
  <si>
    <t xml:space="preserve">I've heard IR has a similar lifestyle to gen surg. How true is that? If they're the same I'd rather go gen surg tbh. &lt; if you get general surgery letters and do a general surgery rotation is it a pretty good chance you'll get a catagorical spot? Trying to SOAP into prelim spots scarred me and I'm wondering how competitive gen surg actually is   </t>
  </si>
  <si>
    <t>How are you guys feeling about going to graduation? /: &lt; not really feeling it at all, but i'll go for the pictures, still an important milestone</t>
  </si>
  <si>
    <r>
      <rPr/>
      <t xml:space="preserve">I just wanted to give a shout out to the funded clinical research fellowship at George Washington University. We are still accepting applications for this position. Check out the post on the original otomatch forum for instructions on how to apply: </t>
    </r>
    <r>
      <rPr>
        <color rgb="FF1155CC"/>
        <u/>
      </rPr>
      <t>https://www.tapatalk.com/groups/otolaryngologyresidencyapplicants/viewtopic.php?p=22511#p22511</t>
    </r>
    <r>
      <rPr/>
      <t xml:space="preserve">
This is a great opportunity to build your research CV. Unlike most research fellowships, your time is split between the head and neck clinic and research responsibilities. Feel free to contact the current research fellow with any question.</t>
    </r>
  </si>
  <si>
    <t>Were we supposed to receive confirmation of receipt? I applied but haven't heard back</t>
  </si>
  <si>
    <t xml:space="preserve">&lt; Please send an email to the current research fellow (cbadger@mfa.gwu.edu) who will verify receipt of your application. </t>
  </si>
  <si>
    <r>
      <rPr/>
      <t xml:space="preserve">Hello - Mayo resident here. Just wanted to make another plug to apply to our paid research fellowship: </t>
    </r>
    <r>
      <rPr>
        <color rgb="FF1155CC"/>
        <u/>
      </rPr>
      <t>https://www.mayo.edu/research/departments-divisions/department-otorhinolaryngology/otolaryngology-research-fellowship-program/apply.</t>
    </r>
    <r>
      <rPr/>
      <t xml:space="preserve"> The deadline is April 1st. Our attendings recognize how competitive this application cycle has been, and they are commited to helping anyone who is selected to join this program. We hope you help the fellow achieve a prodcutive year and feel supported going into the next cycle</t>
    </r>
  </si>
  <si>
    <t>&lt; do you know what the stipend is? &lt;- it's not a stipend, Mayo does not allow that - it was all or nothing, so these are actually fully paid job positions with a salary and benefits. I don't know the exact amount (you can go to the HR posting to see) but it should be in the 40k range</t>
  </si>
  <si>
    <t>Have people who applied to this heard back? &lt;- you should have gotten confirmation, but the committee will review applications and offer interviews after the 4/1 deadline</t>
  </si>
  <si>
    <t>Should we resend our info if we did not get a confirmation? &lt;- I will ask our coordinator to send confirmations today. If you don't hear back today then please send again. Thank you</t>
  </si>
  <si>
    <t>hey guys only a handful of people have emailed the above email - would it be better if it were anonymous?</t>
  </si>
  <si>
    <t>what is there to hide at this point.  &lt;+1</t>
  </si>
  <si>
    <t>do we need to take step 3 if we are doing a research year?</t>
  </si>
  <si>
    <t>just got a no from kansas +2 &lt; why did i even have my hopes up&lt; did you guys interview there? &lt; yes +1 &lt; Oh gosh, haven't heard anything yet, fingers crossed! &lt;you havent heard anything about if you got it after the interview? or you havent even heard anything about an interview yet? &lt; Post-interview, but received a rejection last night (was told they made their selection).</t>
  </si>
  <si>
    <t>Does anyone know if they took 2 or 3 people this year? &lt; they took 3.</t>
  </si>
  <si>
    <t xml:space="preserve">Did either of their fellows match this year? &lt; not sure. I know one dual applied and matched into back-up specialty and the other isn't a name listed on the match results tab. </t>
  </si>
  <si>
    <t>Have people heard from MUSC? &lt; when did they say you would find out?&lt; was not told anything. Do they interview?</t>
  </si>
  <si>
    <t>I got an email from Dr. Nguyen mentioning how he has too many other more qualified people the day after he asked for more details about my scores/grades &lt; I was told they have 150+ applicants and many of their fellows tend to have scores of 250+ and 260+ so they will "pick from the top down" lol &lt;ugh so frustrating that he places such emphasis on step scores +2 &lt; he wants his fellows to match &lt; yes but does it really make a difference if a step score is 248 vs 252? Past a 240/245 I would say you've met the step threshold and it tends to be about the rest of the application</t>
  </si>
  <si>
    <t xml:space="preserve">&lt; Yeah, it sounds like the same email he used two years ago. He likes having the most well known research fellowship, but his fellowship isn't a gurantee to a match. I know an applicant who did the MUSC fellowship between MS3 and MS4 year and still didn't match. It comes down to what you can do with the time you have. That may be through a special arrangement with your home program or elsewhere. &lt; was that applicant productive? Successful research yrs seem to be related with how hard you're willing to work and research output </t>
  </si>
  <si>
    <t xml:space="preserve">&lt; any previous research fellows lurking on here want to share their experience? </t>
  </si>
  <si>
    <t xml:space="preserve">GW just opened a funded research fellowship. Feel free to take a look at the posting under announcements and on the original otomatch page. </t>
  </si>
  <si>
    <t xml:space="preserve">Can the written sample just be a part of our publication? &lt; Current research fellow here. Yes, a PS or sample from a manuscript you wrote would work for the written sample. </t>
  </si>
  <si>
    <t>How much is the stipend?</t>
  </si>
  <si>
    <t xml:space="preserve">Have you moved on from ENT (soaped into another specialty) or are you reapplying?: moved on (+8), reapply (+4) </t>
  </si>
  <si>
    <t xml:space="preserve">&lt; reapplying in another specialty but really considering whether its worth it to dual apply ENT &lt; little downside, i'd recommend it. you can always drop interviews if you have too many &lt; what are ppl doing in the next 6 months to add to their application if doing a prelim? New letters from PD, maybe research? &lt; try to work with ENT dept and get a letter. if not, be a good intern and get strong letter from surgery PD/chair. if possible, try to get involved in ENT research &lt; thanks! </t>
  </si>
  <si>
    <t xml:space="preserve">Checking in- how you are all doing? Thank god match/soap are over </t>
  </si>
  <si>
    <t xml:space="preserve">Just sad...I think the reality is sinking in and it doesn't help that these research fellowships seem like they'll be brutal to get...and frustrated because so many of us are fantastic applicants who should have matched +1 &lt; yes also very sad, realizing that my MD is useless and I will have to do unpaid research for the next year. &lt; same how I am going to pay back student loans with no income? Can we defer? </t>
  </si>
  <si>
    <t>feeling super depressed :/ +1</t>
  </si>
  <si>
    <t>Anyone know anything about the Harvard one? Seems like it's the first year it's available?</t>
  </si>
  <si>
    <t>Anyone know anything about the University of Kansas research fellowship?</t>
  </si>
  <si>
    <t>I got an interview yesterday afternoon. Should find out today or tomorrow &lt; they said they're making decisions this weekend? &lt; yeah, when I had my interview yesterday they said I'd know within 48 hours &lt; *gulp* &lt;i'm the one who had the interview friday. just got a no</t>
  </si>
  <si>
    <t xml:space="preserve">Good luck!! </t>
  </si>
  <si>
    <t>Out of curiousity, how much do these paid fellowships pay annually? Don't think I see it listed anywhere +1 &lt; MUSC is 1k/month &lt; Yikes I didn't think they paid so little &lt; How bout Kansas? &lt; They're usually more "stipends" than full salaries. I've seen ranging anywhere from 5k-35k. With potential added perks of things like conference travel covered (not so necessary these days).</t>
  </si>
  <si>
    <t>Can someone convince me why I shouldn't move on to taking a year to work on applying ortho instead? &lt; isn't ortho just as competitive? had a classmate who didn't match this year despite being a stellar applicant.</t>
  </si>
  <si>
    <t xml:space="preserve">does anyone know if ophtho is reapplicant friendly (to people from ENT) lol? &lt; I think you would have pretty good chance based on the quality of applications from my home program </t>
  </si>
  <si>
    <t>tfw your chair says he'd take at least 2 home students and there's even more of them who didn't match (and they took none) +4 &lt; feel betrayed by my home program for real, honestly turned me off from reapplying because i don't think i could rely on them to help me</t>
  </si>
  <si>
    <t>&lt; Reapp who just matched at my home program. I felt the exact same way as you do and wasn't sure if I could count on them to help my if I tried again. They told me I just barely missed the rank and told me to try again. Youll have to read between the lines and judge whether or not its worth it. &lt; problem is i already took a TY... and i don't think it'll look favorable to programs, although the truth is i didn't get any surgery prelim offers and was too afraid of not getting a research year either so i just took the only offer i had</t>
  </si>
  <si>
    <t>i</t>
  </si>
  <si>
    <t>Does anyone have the information for the UPMC research fellowship? I saw the flyer on this page a few days ago and now it's gone. I can't find the info anywhere and the posting is also not on the other forum...</t>
  </si>
  <si>
    <t>I posted the info on the right &lt; thank you!</t>
  </si>
  <si>
    <t>I left it bc there was a specific request, but this really belongs in the announcement section. UPMC has been spamming it all over the sheet.</t>
  </si>
  <si>
    <t>Sooo, are you all participating in your school's match day? I'm too depressed to show up, even virtually. +3</t>
  </si>
  <si>
    <t>what's especially brutal is the texts from well-meaning friends saying good luck and congrats</t>
  </si>
  <si>
    <t>Yep.. both my friends matched their top program and I'm so happy for them and want to show that but I also feel so devastated and worthless, and it's made even worse with all their joy and success. It's a really weird and terrible feeling &lt; yuuuup i feel you. i want to be there for them but i feel like even my presence is kind of a downer for them since it takes them out of pure celebrating mode. +1</t>
  </si>
  <si>
    <t xml:space="preserve">Hi all, just wanted to point out that if you plan to graduate there is one month left to rotate through another specialty to start collecting potential writers for a dual application or a different specialty altogether. </t>
  </si>
  <si>
    <r>
      <rPr/>
      <t xml:space="preserve">SOAP has ended ya'll so anybody who was decided not accept an offer or participate can begin contacting/applying for research programs. </t>
    </r>
    <r>
      <rPr>
        <color rgb="FF1155CC"/>
        <u/>
      </rPr>
      <t>A list of programs are available 
 on the original otomatch forum.</t>
    </r>
    <r>
      <rPr/>
      <t xml:space="preserve"> </t>
    </r>
  </si>
  <si>
    <r>
      <t xml:space="preserve">SOAP has ended ya'll so anybody who was decided not accept an offer or participate can begin contacting/applying for research programs. </t>
    </r>
    <r>
      <rPr>
        <color rgb="FF1155CC"/>
        <u/>
      </rPr>
      <t>A list of programs are available   on the original otomatch forum.</t>
    </r>
    <r>
      <rPr/>
      <t xml:space="preserve"> </t>
    </r>
  </si>
  <si>
    <t>can't imagine the stress of trying to get a research position for someone who's still unmatched. they really fucked up by including research positions in the match violation this year. you should be free to get anything that's not offered by eras or nrmp or whatever, would they even have jurisdiction over that? &lt; too little too late but I wish ENT was part of early match. It would give unmatched applicants such better backup options and time to figure things out, plus no NRMP bullshit.  &lt; yah my friend who didn't match ophtho was able to backdoor an interview with a categorical IM spot at our school and matched through the normal match</t>
  </si>
  <si>
    <t>anyone else not able to get a surgery prelim offer? i was kinda shocked that i was getting nothing, despite applying to a good number of surgery prelims and getting a couple of calls. had to settle for a TY. had no idea surgery prelims would be this competitive in the soap</t>
  </si>
  <si>
    <t xml:space="preserve">&lt; it's hard because everything happens so fast, but i'm realizing now that I think I would have gotten more offers if I had actually contacted the programs after the interview and said I wanted an offer. It seems like they want people to confirm they would accept it first before they make the offer since they can only make one during each window. </t>
  </si>
  <si>
    <t>&lt; that's definitely something I also realized too late. but i was also not even getting calls from the university programs i applied to which i was pretty shocked by. i got around 10 ENT interviews so i'm definitely not a weak applicant .. idk &lt; it's such a crapshoot at this point. they really are motivated to make the most of their offers so i feel like they might be going for the most likely candidate to accept, which means that a lot of great candidates get overlooked. it definitely doesn't mean you were a weak applicant, more likely just not a "sure thing" in their mind and therefore not worth the risk of wasting an offer &lt; same here. I was amazed by how few offers I got and wish I had just Bs'ed that I am switch over to surgery and will definitely accept an offer. I also think these prelims may not have wanted to deal with ENTs who would potentially go unmatched again if they reapplied to ENT cuz' its a bad look for them. Or there were just a ton of gen surg peeps to pick from over us??? &lt; eh i wrote a surgery focused PS and specified on ERAS that i was interested in surgery, and i still got jack shit</t>
  </si>
  <si>
    <t xml:space="preserve">Here's my plug for some of the overlooked aspects of research year. Buildling your CV with pubs, abstracts, and posters goes a long way, but building relationships and gaining trust from the faculty is equally important. Spend the time making strong relationships and your attendings will want you as a future resident. This will translate to strong LORs. Try to grow as a person and identify your growth narrative from this year. You can use that in your PS and interviews to convey resiliencey and humility. If you can't grow as a person during this year, you will have a tough time crafting a convincing narrative for programs. For me, almost every interview was about what I did to make myself better. Showing that in multiple domains of your life will help your app. </t>
  </si>
  <si>
    <t xml:space="preserve">&lt; Completely agree. Another thing that I think really helped me was actually coming up with a unique project idea beyond the usual restrospective case series BS. </t>
  </si>
  <si>
    <t xml:space="preserve">If we scramble into a position, is that through the "match?" </t>
  </si>
  <si>
    <t xml:space="preserve">Nope, it's a free for all after Match and SOAP end. </t>
  </si>
  <si>
    <r>
      <rPr>
        <color rgb="FF000000"/>
      </rPr>
      <t xml:space="preserve">how do we get PD's # or emails?
</t>
    </r>
    <r>
      <rPr>
        <color rgb="FF000000"/>
      </rPr>
      <t xml:space="preserve">&lt;ACGME site has PC emails and PD names. School directory will have email and office phone #
</t>
    </r>
    <r>
      <rPr>
        <color rgb="FF1155CC"/>
        <u/>
      </rPr>
      <t>https://apps.acgme.org/ads/Public/Programs/Search</t>
    </r>
  </si>
  <si>
    <t>How do we send ERAS letters to research programs?</t>
  </si>
  <si>
    <t>I applied to one last week and just reached out to the PC and she said she could pull them off ERAS. &lt; Anyone know if they still can after match ends?</t>
  </si>
  <si>
    <t>How do we connect with the other prelim residents/learn more about the details of the prelim program we just accepted?</t>
  </si>
  <si>
    <t>Check the websites.  If prelim surg, contact Gen surg PD.  See if they can allow you an elective month to do ENT.  Usually either all or 11 months is filled with gen surg stuff.  Our TY website lists all the required and electives that you can take as well as  the TY PD.</t>
  </si>
  <si>
    <t>I can't get over the fact that I had 17 IV's (some at top 10 places) and ended up SOAPing into a random prelim in a low-tier place&lt;Keep your head up...I'm in the same boat but have heard many success stories in the last 48 hours of people clawing their way back from a prelim year and successfully matching ENT the following year. Many into PGY2 positions and not "losing" any time</t>
  </si>
  <si>
    <t>What do you think went wrong? &lt; not OP, but I think this year had greater variance at every IV level &lt; What went wrong as an applicant? I know you are probably qualified and just had bad luck, but is there some weakness in your app or interviews you can identify? Figuring this out will really help if you decide to reapply. Maybe it's not a weakness, but just an area where you could have improved?</t>
  </si>
  <si>
    <t xml:space="preserve">OP here, I knew I was weaker in research (2 projects submitted, several presentations..) but that didn't stop programs from offering IVs, so I don't think that's it. If I'm honest with myself, I am a humble person and may have been hurt by the short impersonal zoom IVs. &lt; I do not think being humble leads to short impersonal interviews. There are many ways to have long thoughtful conversations without talking about yourself. I’m introverted and struggle with this. A quick short book I read before interview season that was helpful is “The Art of Witty Banter”. It isn’t mind blowing, but it has many insights and cues for keeping conversations interesting and moving forward. </t>
  </si>
  <si>
    <t>&lt; Are you me? This is exactly me but I had 5 fewer IIs</t>
  </si>
  <si>
    <t>are most surg prelim open to have interns re-apply to ENT or are they hoping to have you match into GS?</t>
  </si>
  <si>
    <t xml:space="preserve">They dont care what you as long as you show up to put in orders, d/c patients and pull drains. Good interns do go on to match to their prelim programs, as well as other specialties like anes, rads, the surg subs or completely leave surg and go to medicine </t>
  </si>
  <si>
    <t>had a different experience, gen surg PD didn't seem supportive of me wanting to reappy to both ENT/GS. would suggest not saying youre going to reapply to ENT &lt; i don't really agree with this strategy because i'd want to be sure they will support me when it comes time for interviews. if you don't tell them off the bat, then they might not be as willing to help you rearrange your schedule around interviews.</t>
  </si>
  <si>
    <t>My advice to anyone, dont do a prelim or re apply unless youcouldn't do anything else. Ortho, plastics, etc all take re-applicants to a high degree, but the bias is real in ENT...it really doesn't make any sense even though they may know you since you were a kid and ranked you 3, if you didn't match they will assume something is wrong with you. If you're an asian male, 100% don't re apply. The racism is very real, if the AAMC did an audit it would expose a lot of this</t>
  </si>
  <si>
    <t>racism / sexism is real in oto&lt;My friend was an average asian male applicant who matched fine &lt; i know a few asian females who didn't &lt; asian male checking in and got significantly less interviews than my application would suggest, also saw a much lower proportion of asian male applicants on the trail at the few places I did have interviews at &lt; another asian male here, with the exact same experience lol &lt; I know two asian applicants with step 1 in low 130s that matched into ENT at a top-mid tier program&lt;Not an Asian male, but agree that I saw way fewer Asian males on the interview trail. Not the same case for Asian females. &lt; low 130s is failed step 1 &lt; you mean 230s? &lt; yes 230* not 130</t>
  </si>
  <si>
    <t>how hard would it be to switch to ortho now? might be less bias there &lt; i would imagine you need at least an AI, and good-ish letters +/- extra research in ortho, sounds pretty tough unless you're delaying graduation &lt; it was a pretty rough application for them too. some1 I know extremely qualified and well spoken didn't make it this year. I think best bet is apply for something you like, but also dual applly for something less competitive that you wouldn't mind doing too</t>
  </si>
  <si>
    <t>got told i would get an offer for a community GS prelim and they didn't come through, now i'm sitting here with no offers after two rounds. i don't even know what to feel anymore +1</t>
  </si>
  <si>
    <r>
      <rPr>
        <color rgb="FF000000"/>
      </rPr>
      <t xml:space="preserve">Look into delaying grad. If your school wont let you, or you are really strongly averse to that route, start applying to the research fellowships when SOAP is over. Also, cold email faculty from your interviews and home program if they have any leads on a research job that may not be advertised. Before you graduate, set up a sub-I NOW in a backup specialty so you can get the letters that you'll need to or switch. Consider contacting faculty in the non ENT specialties that you worked with as an M3 to get letters as well.  Also, you can use </t>
    </r>
    <r>
      <rPr>
        <color rgb="FF1155CC"/>
        <u/>
      </rPr>
      <t xml:space="preserve">residency swap </t>
    </r>
    <r>
      <rPr>
        <color rgb="FF000000"/>
      </rPr>
      <t xml:space="preserve">between now and July to see if there are any new programs that are created or expanded so you may be able to get a job out of match. </t>
    </r>
  </si>
  <si>
    <t>&lt; is there a free version of this? &lt;Not as far as I know. I think FRIEDA is aspirational in doing this but I dont think they have done it yet.  &lt; how much is it</t>
  </si>
  <si>
    <t>Let's say I grad from med school and do research year like fellowship position- does any one know if I can do aways? &lt; i dont think so, becuase you're not a student (with malpractice coverage). i think you have to apply for an observer position +1</t>
  </si>
  <si>
    <t>Since they are delaying aways until August (effectively cutting the spots in half since there will be only 2 months to do them before apps are due in Sept), I think they will be harder than usual to get.  Even if you tried to do an  "observer" position, you would be behind the rest of the other students.</t>
  </si>
  <si>
    <t>What are people's thoughts on taking a prelim spot at a community hospital without an ENT program? Not sure its worth it but this process is getting scary and next year may be even more challenging with the influx of people who took time off d/t covid.</t>
  </si>
  <si>
    <t xml:space="preserve">If you want to match into ENT, then I would say categorically NO. You would be better off shelling out to delay grad. How will improve your application there? No ENTs, no programs to network with, no influential people  If you want to go into another specialy than it would probably be okay, but again I would lean towards delaying. Especially if there are not other residencies there, you may still run into problems of networking and getting people behind your app. </t>
  </si>
  <si>
    <t xml:space="preserve">what does delaying graduation do for me?&lt; You'll be a US senior so you cant be filtered by PDs. Can continue to rotate as a medical student in other specialties and do away rotations. Can continue to work with your ENT PD or even mentors at other institutions to spruce up your ENT application. You will have practically unlimited time to interview for ENT and your back up specialty; this will be especially important if in person interviews return this year (In person interviews took at least 2 if not 3 days to attend especially if they were in smaller cities without good airport access). Your medical school will be more invested in your eventual success compared to your prelim program. You are not subjecting yourself to a potentially uncerntain and/or malignant work environment which could deleteriously affect your ability to improve your application. The biggest downside, of course, is cost. You lose a year of attending salary and potentially gain a year of debt depending on institution. </t>
  </si>
  <si>
    <t>this has been answered elsewhere but in sort u can do away rotations and have rotating privleges</t>
  </si>
  <si>
    <t>Check the websites.  If prelim surg, contact Gen surg PD.  See if they can allow you an elective month to do ENT.  Usually either all or 11 months is filled with gen surg stuff.  Our TY website lists all the required and electives that you can take as will as  the TY PD.</t>
  </si>
  <si>
    <t>I know that programs can't reach out to us now, but can we email ENT programs to inquire about research positions (since they don't participate in the SOAP) or is this a violation?</t>
  </si>
  <si>
    <t>The email that was posted to Brian Carmody's blog seems to say it would be a violation &lt; dats messed up &lt; can someone link this information. how come this wasn't communicated to applicants? - thank you. I guess it's listed in NRMPs long list of rules that no one ever reads</t>
  </si>
  <si>
    <t>&lt; Halfway down the page</t>
  </si>
  <si>
    <t xml:space="preserve">This is an important notice involving clinical research fellowships and unmatched MS4 applicants to otolaryngology.  A recent lesson was learned by XXX and a current research fellow and we want to make sure both your medical students and clinical research fellowship (if applicable) are aware of the NRMP rules.    
In years past, unmatched medical students applying for Otolaryngology have contacted clinical research fellowships during SOAP week, interviews were held, positions were offered and accepted.  This past year, we were notified by the NMRP that this practice was ruled a match violation with potential consequences for both the applicant and the home institution of the clinical research fellowship.
Section 7.1 of the Match Participation Agreement for Applicants and Programs states "that during SOAP and through 11:00 a.m. eastern time on Thursday of Match Week, eligible unmatched and partially matched applicants shall apply only to unfilled Match-participating programs that are participating in SOAP..."  "applicants shall not apply for, discuss, interview for, or accept any position that would run concurrent with positions offered in the Main Residency Match."
Section 2.0 of the Match Participation Agreement for Institutions states Institutional Official Responsibilities include "Ensure that none of the programs sponsored by the institution, regardless of Matching Program participation status, discusses, interviews for or offers a non-Match position to a SOAP-eligible applicant during Match week."
Potential Consequences to the Applicant:
"Sanctions for confirmed violations of SOAP include being barred from participation in SOAP for one year and identified in the NRMP's Registration, Ranking and Results system as a Match violator for one year.  That designation will place a red flag by your name in the R3 system that is visible to residency program directors."
Potential Consequences to the Home Institution:
"...Institution will be in breach of this Agreement and may suffer the penalties described in Section 10.0."
From Section 10.0 of the Match Agreement, sanctions to institutions include "Being identified in the R3 system as a Match violator to participating applicants and medical schools for one to three years, or permanently, as determined by the NRMP."
As a result of this lesson, we are encouraging potential clinical research fellow applicants to contact prospective fellowships before or after Match Week and for research fellowships to refrain from discussing, interviewing or offering a position to a SOAP-eligible applicant during match week.
</t>
  </si>
  <si>
    <t>&lt; thank you for sharing</t>
  </si>
  <si>
    <t>someone told me they have until 2 to give offers?</t>
  </si>
  <si>
    <t xml:space="preserve">For the first round yes. Then at 3 they start round 2 offers I believe </t>
  </si>
  <si>
    <t>I was told that if an offer is rejected during the 2-hour round, it auto-populates to the next ranked person&lt;from my understanding, they have a rank list again and it auto offers the top of the list, but since they don't give out more than one offer per spot, unless someone rejects/accepts another, it won't go to the next person&lt; updating this, I was wrong, only 1 offer/spot/round for soap</t>
  </si>
  <si>
    <t>my student affairs told me its basically one offer per spot per round. so if a program has 1 spot open it will only extend 1 offer per round, so they get those 4 shots to match someone in. i don't think its rolling in that once a soaper declines then it automatically goes to the next person on the program ROL &gt; This is correct. They can only offer each spot to one person per round &gt; they can also change their ROL inbetween rounds if i remember correctly &gt; yeah, that's the purpose of the hour I think, to change it around and make additional calls if needed</t>
  </si>
  <si>
    <t>No offers after 4 calls/interviews. This is hell. &lt; +1 no offers here either &lt; Same &lt; Same, this process makes no sense &lt; Same</t>
  </si>
  <si>
    <t>also did not get any offers, this is after 14 ENT interviews. So confused +1  &lt; I just wanna scream and wake up from this nightmare &lt; Same boat &lt; same same</t>
  </si>
  <si>
    <t>10 ENT interviews, 2 soap interviews, 0 offers. &lt; this is draining, can't believe how many of us had 10+ II and are in this position. &lt;OP here, its brutal. I got an IR and IM in the soap, my IM went unfilled now and they told me they want to offer me the spot. Lets see if they are lying rats.</t>
  </si>
  <si>
    <r>
      <rPr>
        <rFont val="Arial"/>
        <color rgb="FF000000"/>
      </rPr>
      <t xml:space="preserve">3 Minutes - Good luck to everyone. This bullshit </t>
    </r>
    <r>
      <rPr>
        <rFont val="Arial"/>
        <b/>
        <color rgb="FF000000"/>
      </rPr>
      <t>will</t>
    </r>
    <r>
      <rPr>
        <rFont val="Arial"/>
        <color rgb="FF000000"/>
      </rPr>
      <t xml:space="preserve"> lead to where you are meant to be. Work hard, stay positive, and whereever and in-whatever you end up - be the best Physician you can be </t>
    </r>
  </si>
  <si>
    <t>Has anyone had more than 2 general surgery prelim interviews? Seems like most people who are posting here have only had 1-2, although maybe the only people who are posting are the ones freaking out about only having 1-2 interviews. &lt; I did 3 &lt; still at 1 here &lt; i had 5</t>
  </si>
  <si>
    <t>if we have offers, will they all be presented at 12? Or they'll be trickling in anytime between 12 and 1:59? &lt; from what i understand all the offers all come at once for each round</t>
  </si>
  <si>
    <r>
      <rPr>
        <rFont val="Calibri"/>
        <color rgb="FF000000"/>
      </rPr>
      <t xml:space="preserve">&lt;we were told that offers can trickle in, so you shouldn't accept anything until near the end of the period &lt; And dont forget that its 12 </t>
    </r>
    <r>
      <rPr>
        <rFont val="Calibri"/>
        <b/>
        <color rgb="FF000000"/>
      </rPr>
      <t>EASTERN TIME</t>
    </r>
  </si>
  <si>
    <t>&lt; please reject offers you don't plan on taking ASAP</t>
  </si>
  <si>
    <t>how hard is it to secure a PGY2 general surgery categorical spot after general surgery prelim year?+5 &gt; I have heard they are pretty competitive, as all PGY1 prelims are gunning for that one spot. I heard a lot of people will take PGY2 prelim years in order to secure a PGY3 spot, as there are not as many people gunning for an open PGY3 spot, yet the dropout rate of PGY3s is still pretty high. This is from one person I spoke to though, take that with a grain of salt.</t>
  </si>
  <si>
    <t>&lt; is that even allowed? Now that interns do 6 months of ENT &lt; not OP but i get a feeling they meant a PGY 2 gen surg spot &lt; yeah they're talking about gen surg</t>
  </si>
  <si>
    <t>&lt; It is allowed to get an ENT PGY2 year after 1 prelim year, though. I know a few people who have in recent past &lt; wow really that's crazy. can anyone else testify to this or give more info? &lt;talked to my program director about this. He stated that if you can get a prelim year that would allow for 6 months of ENT then it can be done. However, he said that these positions are getting pretty rare &lt; I honestly think the PD is wrong. I know current residents who started PGY2 year after a prelim year and I'm 90% certain they did not do 6 months of ENT. You need to find an empty PGY2 spot though, which is very rare &lt; Yale had this situation this past year</t>
  </si>
  <si>
    <t>how can we find out if programs don't accept re-applicants? or is this by word of mouth? Can we make a list of those confirmed? +2</t>
  </si>
  <si>
    <t xml:space="preserve">&lt; Someone could make a survey of reapplicants to track where they interviewed and if they had any affiliation to the program. A home applicant might still get reinterviewed by their program, but the program could still refuse to offer unknown applicants the same opportunity. This would tell you which programs were friendly to reapplicants. It's an inderect way some insight into your question. Otherwise it's word of mouth. </t>
  </si>
  <si>
    <t>are people getting surgery prelim interviews? i only had one so far at a small community place. what's going on? &lt;&lt; only have 1 prelim GS. I had 9 ENT interviews during regular cycle&gt;same just one call so far...&lt;11 ENT interviews and only 1 GS prelim call yesterday smh</t>
  </si>
  <si>
    <t>still sitting at 1 prelim call here, getting nervous. i haven't really heard of anyone getting a bunch of GS prelim calls though, is this like a coordinated thing? people say you can get an offer without a call, but feels foolhardy to bank on that</t>
  </si>
  <si>
    <t>I scheduled one for tomorrow morning, so maybe? let's stay hopeful &lt; good luck!</t>
  </si>
  <si>
    <t>y'all think it's better to go for GS prelim or IM cat? &gt; GS prelim: have to apply again, but you can apply to many different specialties from it, probably will match well as an ex-ENT applicant. IM cat: have a categorical position, but you're stuck at a community IM place (most likely), low chance for desirable fellowships. up to your personal choice &lt; personally i'd do IM cat, just preferred to be on my way</t>
  </si>
  <si>
    <t>depends on your goals, only you can answer that. I'm sure you are aware of the implications of both</t>
  </si>
  <si>
    <t>How reasonable is it to consider applying for a research year if the 34% of us who did not match are also considering research. With so few paid research positions available and many not able to take an unpaid year, I feel like we shouln't  be punished for doing a prelim year. Even if you do a research year, will it be enough to make someone truly competitive? &gt; Where are you getting 34%?</t>
  </si>
  <si>
    <t>I think what OP means by "being punished" is that typically re-applicants from research fellowships are more favorable to reapplicants from prelims &gt;yeah its a tough predicament I agree. I think research year is more favored because you build up something tangible (pubs) that PDs can directly evaluate. You don't really build up anything with prelim other than "clinical experience". Clinical experience is something that can be taught in residency. &gt; This depends on what programs are looking for and what are the strengths and weaknesses on your application. If a program is looking for a candidate with a strong clinical background, they will probably favor a candidate with a prelim background and not necessarily research experience. I know of people who did 3+ years of research but did not match because program's had doubts on clinical experience. These people should therefore focus on doing a prelim year.</t>
  </si>
  <si>
    <t xml:space="preserve">What questions should I be asking on surg prelim interviews, if interested in re-applying ENT? </t>
  </si>
  <si>
    <t>&lt; Be direct about your interest and ask about opportunities to rotate with ENT and network with the department. Asking what the relationship between the two departments is also good. Ask how the program supports applicants re-applying.</t>
  </si>
  <si>
    <t>Be very careful, make sure to convey you are fully committed to doing exceptional work during your intern year and not come off as looking past the next 12 months. Don't want to give any excuse to these people to question your concentration</t>
  </si>
  <si>
    <t>anyone have a link to the radiology sheet?</t>
  </si>
  <si>
    <t>How hard is it to get into a *paid* research fellowship if I only had 1-2 ENT projects in the work (not yet published). I got 17 IV but still didn't match. Tryin to weigh if the mere -chance- of getting a research fellowship is worth the risk of losing on soap. &lt; I think paid positions will be very competitive this year. Seems like it's smarter to soap</t>
  </si>
  <si>
    <t>Consider delaying graduation? Then you can apply to those fellowships without fear and still have a backup plan &lt; OP here, our school makes us pay full tuition, I cannot afford that anymore..&gt;From my estimates, there are probably like 10-12 paid research positions. There were over 100 individuals who didn't match last year that applied to MUSC's research position, just to put things into perspective. MS3s are also currently applying for these research positions right now too, increasing the applicant pool.</t>
  </si>
  <si>
    <r>
      <rPr/>
      <t xml:space="preserve">There's definitely more than 10 paid positions. I know off the top of my head Arkansas, Mayo, Kansas, MUSC, Tennessee, Virginia, Utah, and more (with most of these institutions having at least 2 spots). Check here: </t>
    </r>
    <r>
      <rPr>
        <color rgb="FF1155CC"/>
        <u/>
      </rPr>
      <t>https://www.tapatalk.com/groups/otolaryngologyresidencyapplicants/research-fellowships-f46/?sid=16172aff88705df4f57cfe6fdfe7cd2b</t>
    </r>
    <r>
      <rPr/>
      <t xml:space="preserve"> &gt;some of these positions have had ms3s applied and filled them </t>
    </r>
  </si>
  <si>
    <t xml:space="preserve">I had 8 II last year and only 3 II this year. I dual applied as well. It was painful but ultimately no regrets about trying again regardless of what happens on friday. &gt; what did you dual apply into if you don't mind me asking?&gt; IM </t>
  </si>
  <si>
    <t>Got a call from my home prog for surg prelim, obv didn't match there. Would it be a good idea to stay here or should I diversify and consider other programs?&gt;diversify, unless you think you can convince your home ENT porgrams to take a second chance at you &gt; Counterpoint, some ENT departments make a point of not interviewing reapps. So be careful where you go expecting at least one "guaranteed" interview from your prelim</t>
  </si>
  <si>
    <t>Alternatively, if you already have good connections with your home department, staying as a prelim may allow you to continue to grow those relationships and work on reaearch &lt; + 1</t>
  </si>
  <si>
    <t>Have people been getting interviews for gen surg pre-lim? I'm getting worried &gt; I have had 1. Haven't heard anything else. Not sure what the deal is. &gt; same here, only 1</t>
  </si>
  <si>
    <t>I think they're starting to come in now. I had 2, and it started around 2:30pm CST &gt; I had two and the PD said the system was down on their end which is why it took a wihle to call</t>
  </si>
  <si>
    <t>What are unmatched applicants that got &gt;15 interviews planning? I'm assuming you all have great scores, grades, etc. to get those interivews. How are you you trying to improve your app? I haven't gotten clear feedback and I don't know what I should do to improve my app if I reapply.</t>
  </si>
  <si>
    <t>IDK, I'm in the same boat and the only response I got from mentors is "this shouldn't have happened" &lt; still struggling on decision of research vs. prelim year &lt; "this shouldn't have happened"  - you know after all of this with the video interviews preventing more people from getting invites to now this, a particularly overly suspicious part of me feels something is really off about a lot of things that happened  &lt; +1 &lt; i'm delaying grad and switching into another specialty. still undecided whether i'll dual-apply ENT but there isn't much i'll be changing to my app over the next 6 months if im spending all my time networking in another specialty. there isn't much i can do to improve my app on paper. if i do reapply ENT it'll be shotgun approach with low expectations and just seeing what i get. ENT mentors have been supportive but kind of wishywashy on whether it's worth it to reapply &gt;what are you dual applying into? &lt; considering gen surg, anesthesia and ob/gyn. would love to hear what others are thinking</t>
  </si>
  <si>
    <t>Also confused on what to do- wish there was more guidance on this.</t>
  </si>
  <si>
    <t xml:space="preserve">&lt; As a reappliant the answer to this question (what did I do wrong?) is like the quest for the holy grail. You were likely completely qualified and had no weaknesses. You likely interviewed just fine and weren't DNRed anywhere. After a year of asking this question,  my final conclusion was that I just didn't have 90th percentile charisma and couldn't get people to like me in 15 minutes. I also wasn't connected enough. The competition is so fierce that this is what it comes down to I think. </t>
  </si>
  <si>
    <t xml:space="preserve">&lt; great, but what should applicants like this do if they want to reapply?&lt; The most important thing to guarantee a successful reapplication (I think) is to become better connected either with influential ENTs or within your home department. You have to become more charismatic, by obviously practicing interviews into the ground and by buidling relationships so that a 15 minute interview doesnt matter. </t>
  </si>
  <si>
    <t>&lt;Ritual sacrifice of your firstborn (I'm sorry... dark humor helps me)</t>
  </si>
  <si>
    <t>Went from 15+ interviews to not matching and now sitting on 0 interviews/calls from prelims..feeling like everything around me is crashing &lt; I am sorry to hear that, I know its sometimes hard to find the light but its there. You will find a way to move forward &lt; same boat &lt; me too, sending you good vibes&lt; same, maybe the pre-lim PDs are in surgery? haha trying to stay positive &lt; ERAS just posted on Twitter that PDs can now download apps as of 1pm; maybe that's why? &lt;&lt; Same here. Heard from somone that a lot of the PDs are in surgery now so we may expect more volume in the afternoon/evening. Chin up!</t>
  </si>
  <si>
    <t>Is that tweet what y'all are referring to? &lt; yes! &lt; weird considering I got a phone IV at 10:30 EST</t>
  </si>
  <si>
    <t>they sent an update, the rest of the timeline remains the same - tomorrow is the first round of offers</t>
  </si>
  <si>
    <t>Oh lord, of course now I see it. Thanks. Well thats pretty annoying it starting at Noon, Tomorrow..</t>
  </si>
  <si>
    <t>how many programs yall heard from so far? 4 for me &lt; 0 for me +3 &lt; 6 here &lt;1</t>
  </si>
  <si>
    <t>how many prelims do people usually apply for? I applied to 20 now thinking I underapplied with all this silence</t>
  </si>
  <si>
    <t>People who have heard from programs, are you on EST? I'm wondering if I'm yet to hear because im on West Coast time... saw alphabetical order by last name mentioned below too &lt;EST here, heard from 4</t>
  </si>
  <si>
    <t>1) Im not going a prelim. 2) Im in CST</t>
  </si>
  <si>
    <t>if you do a GS prelim, the only way to secure a categorical PGY 2 spot in that same program for the next year is if someone drops out and leaves a PGY2 spot open, right? If they like you they can't just create a PGY2 spot for you right?  &lt; correct &lt; program could also be expanding and backfilling. Happened at my program a couple years ago.</t>
  </si>
  <si>
    <t>Any insight if it's better to do a surg prelim at bigger academic center with ENT program vs community site?</t>
  </si>
  <si>
    <t>If you still plan to apply ENT, go somewhere that has an ENT program. You can maybe rotate with them or at least communicate with them easier and have a better chance at matching there as a "home" student</t>
  </si>
  <si>
    <t>&lt; this!!! You can ask programs when you interview if they allow for you to do a rotation on ENT. Some allow this. &lt; Faculty input: If you match somewhere with an ENT program, reach out ASAP.  Start building relationships/collaborations.  Move as early as possible and even try to do an unofficial research position for a couple of months before you officially start prelim year.</t>
  </si>
  <si>
    <t>anyone hear from any programs yet?</t>
  </si>
  <si>
    <t>No + 7 ; yes, 1 surg prelim+1&lt; prelim phone interview &lt; i applied to prelims but am honestly so unsure if i want to do a prelim year or not. what is the benefit? we would have to repeat an intern year for pretty much any specialty except gen surg, is that right? &lt; if Gen Surg is something you would consider it's a good option. The high attrition rate in GS (18% in one study) means there are PGY2 spots available and prelims are more likely to fill them if you have a good relationship with your PD &lt; you could also apply into Anesthesia R position and not have to repeat intern year. &lt; having same concerns, not sure if should do surg prelim if goal is to re-apply to ENT. I have above avg research, but think ENT specific research could improve &lt; It depends. If you have &lt;5 pubs and maybe all are non-ENT, then a research year can benefit you. If you have 20 pubs, research year is useless. Gotta strengthen the weaknesses, whatever they may be on an individual basis. &lt;thx</t>
  </si>
  <si>
    <t>Yes: 3 FM programs so far (Near my area FYI), Got first at 10:01 (RadOnc) &gt; don't do rad onc &gt; Had too many soap tokens and just seeing what happens. Don't have to make a decision until tomorrow am. Might as well look and see &lt;makes sense, justbe cautious - I know a lot of reapplicants last year that just caved in after not matching into ENT and went to Rad Onc. It happens very  frequently. You are better off with FM &gt; Curious... what's so bad about rad onc? &gt;job market is terrible rn. with the introduction of immunotherapy, the need for adjuvant radiation is diminishing</t>
  </si>
  <si>
    <r>
      <rPr>
        <rFont val="Calibri"/>
        <color theme="1"/>
      </rPr>
      <t xml:space="preserve">Resident here. I can't imagine how y'all are feeling right now, don't know the right words.  I won't lie and say stupid platitudes like everything happens for a reason, what doesn't kill you makes you stronger, etc. This sucks. But given what a qualified bunch all you ENT applicants are, the folks with tons of interviews who didn't match just goes to show what a random process the whole thing is between program interview invites, ranking and match algorithm. It could be anyone. Each one of you is more than qualified for this job and will become an amazing doctor, be it as a reapplicant in ENT or in another field. What I am trying to say- and I can't stress enough- is that </t>
    </r>
    <r>
      <rPr>
        <rFont val="Calibri"/>
        <b/>
        <color theme="1"/>
      </rPr>
      <t>MATCHING DOES NOT DEFINE WHO YOU ARE OR YOUR WORTH</t>
    </r>
    <r>
      <rPr>
        <rFont val="Calibri"/>
        <color theme="1"/>
      </rPr>
      <t>. Don't let a poor outcome make you feel less valuable, intelligent, educated, or desirable than you know you are. It may be tough this week and hard to see but YOU WILL GET THROUGH THIS. I have faith in all of you overcoming this challenge. Do not quit, do not stop grinding, and do not let judgment from others define you.  &lt;&lt;Also resident here, this is really well said.  You are the only one who decides your worth.</t>
    </r>
  </si>
  <si>
    <t>This is a dumb question but SOAP peeps are y'all expecting phone or Zoom interviews? If Zoom, are you just gonna be lounging around in a button down and tie all day? Not sure how exactly to prepare other than just go over interview questions and whatnot</t>
  </si>
  <si>
    <t>I was wondering this too. Traditionally it has just been a phone interview I believe. But who knows this year. &lt;advisors at my school recommended being ready for zoom &lt; i juts got an invite for a zoom one</t>
  </si>
  <si>
    <t>Planning on doing a surgery prelim year and re-applying ENT and anesthesiology. Is it possible to go straight into anesthesiology as a back-up?</t>
  </si>
  <si>
    <t xml:space="preserve">Yes, you can apply for anesthesia R positions. R positions are made for your situation. This means your prelim would count towards your training and you would start anesthesia as a CA1/PGY2 in July 2022 (as opposed to July 2023 for an anesthesia  advanced(A) position). Not all anesthesia programs offer R positions. There is a growing trend towards categorical positions (prelim + CA1-3 at the same institution). However, there are still R positions available every year. </t>
  </si>
  <si>
    <t>Clarifying, you mean that if I were to take a prelim and not match next year, I would be elligible for R positions then? Not that we are elligible currently? &lt; Correct. I had a friend a couple years ago who did not match to Ortho. He took a prelim surgery year and then applied to Anesthesia R positions and got one at UNC. No time lost. &lt; So the R positions would only be availble through the soap after completing a prelim year? And not during the normal application cycle?</t>
  </si>
  <si>
    <t>NRMP website saying "next round of offers will be sent at 12:00PM March 17th". IF thats the first round this is going to be another long day</t>
  </si>
  <si>
    <t>what are some interview questions we should be prepare to answer for SOAP?</t>
  </si>
  <si>
    <t>I had 1 phone interview this morning. They told me they're going in ABC order by last name. "What do you think went wrong in your application?" "Why are you applying into our field / specialty?" "Why wouldn't you drop out of our program to just pursue ENT if a spot opens up?"</t>
  </si>
  <si>
    <t>Anyone know if UPMC Mercy (surgery prelim), is where the UPMC Oto program practices/operates? &gt; Pitt resident here! We rotate at Mercy during PGY3 and PGY5 year for a 3 month block each time. Presbyterian/Montefiore is considered our main site</t>
  </si>
  <si>
    <t>Guys I'm devastated. 15 interviews and no match. I already did a research year between m3-m4. I'm at a loss. Don't know what to do. Everyone shocked. Trying not to despair</t>
  </si>
  <si>
    <t>&lt; Is there a way to give contact info without giving personal phone number/email? I was in this boat last year and feel like I have things I want to say to you but dont know how without outing myself &lt; OP here. Email ok? Entapplicantataloss@outlook.com &lt; I am so sorry to hop on this, but I am in a very similar situation to the OP, having taken a research year already. Similarly at a loss for what to do, almost feels like this isn't real life. Would appreciate hearing whatever you have to say as well. Thank you.</t>
  </si>
  <si>
    <t xml:space="preserve">Bc the NRMP decided to consider it like filling a position outside of the match. With the match's "all in" mandate they argue that all of a programs positions have to be filled in the match/soap. </t>
  </si>
  <si>
    <t>Can anyone who did a prelim year speak on how easy/difficult it was to attend interviews? Did you feel that programs were flexible or did they make you work around their time in order to attend interviews? Thanks in advance.</t>
  </si>
  <si>
    <t>prelim here, as the virtual interview might have sucked for you guys not being able to travel, for a prelim it was a blessing. I was able to attend all my interviews in ENT and in my backup no problem, I would go round in the morning, finish work, sneak off to the med school private/study room, wear my suit top with scrub bottoms for the interview and then after go back to work. Other days i would just let the team know im going to miss the morning and do the interview from home and come in during the afternoon, everyone was pretty flexible</t>
  </si>
  <si>
    <t>&lt; +1. For prelims it was the greatest thing ever. If it were in person, I'd have to use every single PTO day on interviews for ENT and backup still prob wouldve been forced to cancel some interviews.</t>
  </si>
  <si>
    <t>I had 18 IIs and lots of research. Willing to admit that going unmatched was probably a combination of both bad luck + poor interview skills. Thinking through next steps - would it make sense to try to set up an informal research internship for a few months this summer at one of the programs that I really liked? My goal would be to network with the department and hopefully do an away there in August. At the same time, with research having already been one of my strong suits, it's hard for me to imagine this will do much to bolster my application for all the other programs. &lt; are you not considering an surg prelim? &lt;How much of a strong suit we are we talking about? Theres definitely levels to this. If you have more than 7-8 publications, likely won't help that much tbh &lt; OP here. Not considering a surgery prelim, my school does not charge tuition if I delay graduation, which would allow me to complete a medicine sub-I as I will be dual applying in the fall. I have 10 publications but 5 are ophthalmology, 5 in ENT.</t>
  </si>
  <si>
    <t xml:space="preserve">ERAS UPDATE: Because ERAS failed, those going through SOAP will not have their applications reviewed until 8am tomorrow by programs -in other words, you have the rest of today to continue to upload your materials. </t>
  </si>
  <si>
    <t>I feel so worthless right now and seeing everyone's social media posts is making me sob so hard. I interviewed at 9 places. what a waste of time and energy. i'm done +2</t>
  </si>
  <si>
    <t xml:space="preserve">I definately feel you. A lot of hard work feels like it only came to this and there is nothing that will take away that feeling. But at the same time, this outcome does not negate that hard work. People will reognize that perservarance and work ethic and will be willing to give you new opportunities. Please stay away from social media and survive the next few weeks. </t>
  </si>
  <si>
    <t xml:space="preserve">I can't even imagine how you must feel. But please know you are not worthless, and having 9 interviews probably puts you at the upper echelon of medical students across the country... world even. Life is indifferent to our expectations and undoubetbly things don't go our way. I am confident you are resilient to handle this, and looking long-term, SOAP or an additional pre-lim/research year will be but a small speck in your otherwise extraordinary and long career as an excellent doctor. This will suck. But you will be OK. </t>
  </si>
  <si>
    <t xml:space="preserve">&lt; didn't match last year. Don't let anyone tell you differently, the feeling never leaves if you really loved this specialty. I couldn't escape the feeling for a long, long time. I still cant. Moving forward doesn't happen from thinking life is sunshine and roses and "everything happens for a reason". But the sting doesn't hurt as bad after a while. And life is more than medicine. You will meet new friends, find people you love, and life will be okay if you learn to love yourself. </t>
  </si>
  <si>
    <t xml:space="preserve">Please tell me they are going to push back the deadline again. I cannot submit because ERAS is screwed. &lt;It seem like you're not alone, They will push it back. Email them though. </t>
  </si>
  <si>
    <t>As someone who just failed to match a 2nd time, I just wanted to say to everyone that its ok to be sad, its ok to be pissed off and want to break something big and expensive. In fact, I encourage it if its in a legal and non-hurting yourself or anyone else-kind of way. For me, I took my chances and aimed WAY above my means (you only get one life, why not) and I failed. It hurts really, really bad. But - you're Physicians and you'll find joy in whatever you end up doing in the end. Remember - Its a Job - its NOT WHO YOU ARE.</t>
  </si>
  <si>
    <t xml:space="preserve">&lt;I'm so sorry to hear this. I'm a reapplicant (just matched) but I keep checking my email to make sure I didn't just see what I wanted to see. I've had nightmares about today for the last two weeks. This whole process sucks. What is your plan moving forward? </t>
  </si>
  <si>
    <t>&lt; to the OP, I love you and I feel you</t>
  </si>
  <si>
    <t>Hey buddy, you're a really big person for coming out here and saying that. I can tell that this experience has given you strength and wisdom that will benefit you along your next path. Best of luck!</t>
  </si>
  <si>
    <t xml:space="preserve">As someone who didn't match last year but was fortunate to match ENT this year, I just want to let you guys know that I'm sorry and I feel for you. This really sucks, especially this week. I promised it gets better and the sun will rise tomorrow. And If you really want to do ENT, please DON'T GIVE UP! Keep grinding, keep fighting. </t>
  </si>
  <si>
    <t xml:space="preserve">&lt; can you share what you did during this past year? &lt;I will soon, trying to find an official forum where I can share my thoughts and advice. Will provide details when I can. </t>
  </si>
  <si>
    <t xml:space="preserve">I know i'm not, but I feel so worthless rn &lt; Hi I'm a reapplicant and I felt the same way when I was there and I'm not sure if there was anything that could have made it feel better. Lean into the people who are close to you and if you don't have anybody like that lean in to people who offer or on this sheet. Your goal is to just survive the next couple of weeks.  &lt; +1 Ask friends and family for help. It's hard to do bc we are taught to be indendent, but know that you still matter. It's ok to take some time to focus on yourself. </t>
  </si>
  <si>
    <t xml:space="preserve">It's. hard to convice yourself otherwise, but I can tell you that is not the case. You would likely be another specialty's dream applicant. I was surprised by the type of programs contacting me in my back-up specialty. Some were top 5 for that specialty. It's probably the same with you. ENT is just ridiculously hard. Try not to beat yourself up too much. You are probably an amazing doctor that will change your patients' lives for the better. </t>
  </si>
  <si>
    <t>I went to the balcony (high rise apartment) to talk on the phone with a classmate and my family thought I was gonna jump. This feeling sucks</t>
  </si>
  <si>
    <t>ERAS crapping the bed is NOT helping right now</t>
  </si>
  <si>
    <t xml:space="preserve">Fuck these greedy fuckers. Happy to take our cash and then turn around and shit all over us. </t>
  </si>
  <si>
    <t>How hard is it to NOT let the fucking site crash EVERY YEAR</t>
  </si>
  <si>
    <t xml:space="preserve">&lt; It's not like they should be surprised by the amount of traffic to the site. </t>
  </si>
  <si>
    <t>Should people applying to gensurg prelim do another PS? What should I tell a friend who applied something else but is now applying surg prelim?</t>
  </si>
  <si>
    <t>I didn't match with 18 interviews and 20 ranks. Not really sure what to do rn but have nothing prepared for SOAP and the positions open for categorical in GenSurg, Anesthesia, and OBGYN seem non ideal and there are very few positions open. Feeling pretty trashed. Btw there are 0 unfilled spots in ENT. I'm guessing there's no point in asking my ENT mentors for help since I'm not planning to reapply into ENT</t>
  </si>
  <si>
    <t>&lt; same boat. 14 interviews unmatched. +2 &lt; :( also 18 IVs didn't match wtf.</t>
  </si>
  <si>
    <t xml:space="preserve">Hey all, ENT reapp here. I'm so sorry this has happened. I felt the same way about the SOAP; Please consider delaying graduation as an option. If you decide not to reapply, get a letter from your ENT mentor say that says you are NOT reapplying. </t>
  </si>
  <si>
    <t>&lt; what would the letter be for? &lt; It will signal the new specialty that you have turned away from ENT for good which can be helpful if you have a lot of ENT research or activities on board. A letter writer wont write it unless it is the truth. &lt; would this count as a Letter of Rec for the next cycle?&lt; Yes this would be for next year.</t>
  </si>
  <si>
    <t xml:space="preserve">Also, I understand the pain but you should talk to your mentors and see if there is anything candid they can tell you. I was close to not applying again but my mentors continued to encourage me and I think it was for the best. </t>
  </si>
  <si>
    <t>&lt; i'm really sorry to hear this. with 18 interviews you are an anomoly and somehow just slipped through the cracks :/ this is everyone's worst nightmare</t>
  </si>
  <si>
    <t>&lt;25 IIs here also went unmatched despite great feedback throughout interviews.  I feel your pain.</t>
  </si>
  <si>
    <t xml:space="preserve">&lt;I think for people in this situation(lots of interviews but not matching), I think if you're interested in reapplying I would definitely reach out to mentors and your home program or other and ask about how your interview went. Definitely possible to fall through the cracks, but sometimes even small simple things can help you in interviews </t>
  </si>
  <si>
    <t>I hope they'll be brutally honest with me. They even said I'd get a spot there if all else fails but obviously that was lie</t>
  </si>
  <si>
    <t xml:space="preserve">&lt; I wouldn't expect honesty after they pulled that crap. </t>
  </si>
  <si>
    <t>is it worth reapplying as a MD grad?  My program doesn't allow delaying graduation unless you fail a course.</t>
  </si>
  <si>
    <t xml:space="preserve">People reapply as grads and do match but the road is more difficult. You need to work to differentiate your application by September. I think the best shot at reapplication will come from one of the fellowships but it does happen from the prelims too. Ask prelim programs whether they'll give you an elective month before ERAS goes out so you can get new letters and their placement of people who have been in your position. </t>
  </si>
  <si>
    <t>I had a friend who didn't match last year, their school wouldn't let them delay, crushed a research fellowship this year and networked like crazy, just matched today. It's possible, but defniitely an uphill battle. Sorry OP, gather your thoughts, make a plan, and go kill it. Best of luck!</t>
  </si>
  <si>
    <t>MD PhD not matched. Applying Prelim Surgery - does that make sense if my ultimate goal is Surg Onc even not in ENT?</t>
  </si>
  <si>
    <t>Yes definitely</t>
  </si>
  <si>
    <t>Does anyone know of general surgery prelim programs that are friendly to ENT hopefulls?</t>
  </si>
  <si>
    <t>Vanderbilt has been very helpful for prelim general surgery residents reapplying into ENT&lt; Yes I know an ENT resident who did a prelim at vanderbilt and went on to match at a fantastic program. &lt;LSU shrevport is another one &lt; Yeah but word is their new residency director is a huge prick &lt; where is this coming from? I haven't heard anything about this on the top 3, name and shame, or chat. Are you talking about the Oto PD or the Surgery PD?</t>
  </si>
  <si>
    <t>I interviewed at Missouri for prelim surgery and the PD there is fantastic. Wrote a paper on what their program does for reapplicants, and was genuinely interested in helping me reapply ENT.</t>
  </si>
  <si>
    <t>Can you reuse your ENT recc letters for other specialties?</t>
  </si>
  <si>
    <t>So how specifically are yall gearing the new PS for each SOAP</t>
  </si>
  <si>
    <t>Is ERAS down for anyone right now? 12:11 PM (CST) &lt; this is a nightmare</t>
  </si>
  <si>
    <t>YES. completely down</t>
  </si>
  <si>
    <t>ive heard so much abotu bias against reapps, even from my home PD. might just do an IM prelim and figure this shit out from there. if not reapplying ENT, is there any reason to do gen surg prelim instead?</t>
  </si>
  <si>
    <t xml:space="preserve">No, I think thats a perfectly good decision if you are not interested in Gen Surg or ENT reapplication. Just make sure that an IM prelim will give you the full 5 years of funding (which I think it will since you can match to rads or anesthesia, but double check) I strongly considered it but decided on delaying graduation instead. </t>
  </si>
  <si>
    <t>If I do reapply, any programs we know that won't consider us&lt; The only program that I know for sure wont consider reapplicants is Utah. There are likely many others but  per Utah PD is on record saying their chair won't let him interview reapplicants. &lt; Penn State as well</t>
  </si>
  <si>
    <t>I'm a reapp, and I got a Utah interview.&lt; lol well that was a fucking lie. This is why you cant trust anything that faculty say to you.&lt; Did you have some sort of connection to utah? &lt; No, I did not</t>
  </si>
  <si>
    <t xml:space="preserve">&lt; really?? I am a reapplicant and decided not to apply after hearing the PD say that the program doesn't consider reapplicants during a virtual info session. I didn't want to waste the money since they said I didn't have a chance. +1 </t>
  </si>
  <si>
    <t xml:space="preserve">I'm sorry to hear that but I just figured I'd get the information out there for future applicants. </t>
  </si>
  <si>
    <t>&lt;It's still helpful to know that the bias against reapplicants is strong enough that a PD would say something about it in a virtual info session</t>
  </si>
  <si>
    <t xml:space="preserve">Delaying graduation is helpful because it allows for away sub-I's and eases the dual application process, but programs can still tell from your app that you are reapplying. You will still have to own that when you reinterview. </t>
  </si>
  <si>
    <t>&lt; Yes I agree. You do have to own being a reapplicant but for my backup specialty it was less of a big deal than I thought it would be.</t>
  </si>
  <si>
    <t>Can folks who have reapplied let us know what path they decided to take (research year, delay graduation, and prelim), whether or not they got more or less ENT interveiws than the previous year, and whether or not they matched into any specialty? Thanks</t>
  </si>
  <si>
    <t xml:space="preserve">I dual applied after delaying graduation and matched this year. I got 3 ENT interviews (8 the year before) and over 30 IM interview offers including several T10 programs. </t>
  </si>
  <si>
    <t>I believe everyone says that you'll have less interviews, but correct me if I'm wrong &lt; You are correct! Nobody get more interview second time around and unless you delay grad or do a fellowship you won't have the time to go to nearly as many in 2021-2022.</t>
  </si>
  <si>
    <t>Can you not update your CV on ERAS? &lt; nope /:</t>
  </si>
  <si>
    <t>how hard is it to find paid research fellowships? Concerned I won't find one and don't want to miss out on SOAP.</t>
  </si>
  <si>
    <t>Paid research is very competitive. I am a reapplicant but, I found a paid position before having to accept a SOAP offers (this was before the OPDO letter). TBH, I was fortunate and was able to turn down the SOAP offers bc I had a solid offer from my PI. It's pretty crappy that the NRMP put out their letter against this practice. It was the norm until two weeks ago. I wish I had more solid advice, but the OPDO letter changes a lot about match week for those considering research. &lt; thank you for this.</t>
  </si>
  <si>
    <t>was this last year? or you applied this year? &lt; Previous application cycle</t>
  </si>
  <si>
    <t xml:space="preserve">&lt; Programs that take unmatched applicants for research like to feel that the applicant has a good shot of matching as a reapplicant. My PI called all my references and asked for their frank opinion. Programs want to bet on winners and know that reapplicants are facing an uphill battle. </t>
  </si>
  <si>
    <t>&lt; any particularly programs you recommend?&lt;&lt;resident here and I dont have experience with these programs. But the people I know who were able to match after not matching and doing a research year where MUSC and the Kansas program. Im sure Mayo would also be good. &lt;MUSC does offer paid positions and have been very successful in matching previoulsy unmatched re-applicants (e.g., they take 2-3 each year and most years have rematched everyone).  They will focus on their unmatched research fellows during the first half of the year and usually will get them 8-9 publications prior to ERAS.  Another benefit is that they will get you good LOR from most ENT subspecialties too.</t>
  </si>
  <si>
    <t xml:space="preserve">&lt;&lt;also resident here, my lab may have a spot someone for a two year commitment. Great opportunty for the right person.  Our goal would be to try to help in any way that we can while strengthening your application.  Let me know and I can post my email. &lt;is it a paid position?&lt;&lt; a chance like this will be great can you let us know the program and how to apply &lt;&lt;yes, it would be a paid position. </t>
  </si>
  <si>
    <t>Who can't get on ERAS right now? It's currently 2:07 central time. I am freaking out just wanna turn this shit in. &lt;same &lt; Oh yeah, same - is this adding insult to injury or did one of you pissed off hooligans hack the system</t>
  </si>
  <si>
    <t>It's not letting me do anything on ERAS and 4:00 is approaching quickly</t>
  </si>
  <si>
    <t>Please put new posts at the top so we dont miss them</t>
  </si>
  <si>
    <t>Before this otomatch sheet closes and next years starts, could we try and fill in all DO matches that we know of in the Match results tab? There are about half of the DO programs missing.</t>
  </si>
  <si>
    <t>Anyone know who matched at Boardman or Doctors?</t>
  </si>
  <si>
    <t>For future reference, I stated below that zero DOs matched to MD programs this year. That was wrong, a DO matched WVU. Congrats to him if he is reading this. I still stand by my advice in the rows below.</t>
  </si>
  <si>
    <t xml:space="preserve">Seemed like a rough year for DOs in the match with 37 applying and only 16 matching. Any advice for us 3rd years about to go through this whole process? If you could go back, what would you have done differently? Should one seriously consider dual applying or taking a research year? &lt; current 4th year that just matched. I would just say do as many rotations at these DO programs that your school will allow you (even if you have to do some off the record). Get as much research in as you can on your resume throughout med school, you dont need crazy numbers but enough on your resume to talk about and if you can try and make it ENT focused that would be better. If theres anything else you can see yourself doing I would highly recommend dual applying. You can be great on paper but these programs are so small and if you dont click with people from those programs then that could be the deciding factor if you match so you always want to have a back up plan. &lt; OP here, great advice thank you. I have heard the advice to dual apply alot, but it doesnt seem very feasible. How is one supposed to get 2 sets of LOR without taking time away from DO ENT auditions? What do you say on these interviews when asked why your research etc. is all in ENT haha. Do you dual apply in secret? &lt; it puts more emphasis to ask for these letters on your core rotations. For your back up specialty, I would have at least one from someone in the field you're trying to go in to and then the other 2 can be general from maybe an IM or FM doc. I used a gen surg letter for my ENT application and if I would have dual applied, I think I would have used that letter for the other specialty because I felt it was a strong letter. You can just say I had a strong interest in ENT and then decided later on that I didn't want to do it anymore. A friend of mine did this for another competitive specialty and he ended up being fine. There is no way for them to know unless your applying to a program that has ENT and also that other specialty, then that might be hard. </t>
  </si>
  <si>
    <t xml:space="preserve">As a 4th year who just matched (and applied to a backup) I would not apply to ENT without a backup. I watched a lot of friends SOAP this year and the DO spots are extremely competitive. I met so many intelligent people on the trail that I think having the option to choose location if ENT doesn't workout will leave you happier in the end. &lt; Has anyone ever tried to dual apply into two competitive specialties? Say like ENT and Derm? Get 2 letters from a derm, do all your auditions in ENT and then as a backup just throw out derm applications on top of it to see if you get lucky and someone interviews you for derm? &lt; This would be hard. And I must point out that the point of a back up should be to catch you if you dont match into a competitive specialty and prevent you from soaping. Derm and ENT both being hyper competitve, your risks of not matching are still relatively high. </t>
  </si>
  <si>
    <t>&lt; Which DO program took an MD this year?? &lt; UPMC &lt; it was the son of one of the attendings in the program (the old program director lol) &lt; UPMC Erie, correct?&lt; yes &lt;bad vibes from that program. &lt; Can you blame the guy? lol if any of our dads were in that position we would all take advantage of that</t>
  </si>
  <si>
    <t>Did anyone do auditions in their backups specialty and auditions in ENT? &lt; I did not do any auditions in my backup specialty and did fine. I had a 3rd year rotation in it and asked for letters from other docs I rotated with outside of ENT. Was also asked about it during the interview and just told them I was no longer interested in said specialty gave a reason or two and why this other one is a better fit.</t>
  </si>
  <si>
    <t>Did 7 ent auditions are 1 audition for gen surg basically at my home program. Originally had planned for 2 more gen surg auditions but with covid rescheduling I had to cancel them which worked heavily in my favor. GS auditions especially draining bc theyre a month long and I'm not sure if you get worked harder on any other audition. I feel asleep standing up on rotation at the end of my first week lol. But anyways it gave me more time for application finalization/interview prep/rest which helped a lot, not sure how the year wouldve ended if I kept my schedule as loaded as it was. Eg for gensurg, as long as you can get 2 GS LoRs you dont really need to do GS auditions assuming you have board scores good enough for ENT. And of course hide your ENT interests from any other specialty haha &lt; So general surgery is an easy transition specialty since its still surgery etc. but everyone seems to hate it haha. Only other specialties I would be interested in are also just as competitive as ENT. Perhaps Anesthesia would be a good route, but i might miss operating too much.  &lt; yeah not the best lifestyle w GS hah, I know people that did anesthesia as backup, I wouldnt want to tho I cant imagine having to watch someone else operate the rest of my life hah</t>
  </si>
  <si>
    <t xml:space="preserve">any reapplicants that matched this year? are research fellowships open to taking DOs? &lt; I've never heard of a DO reapplicant matching. Unfortunately for us it is a one-shot type of deal. </t>
  </si>
  <si>
    <t xml:space="preserve">&lt; I know at least 2 people who pulled it off, but if we consider the main ENT match to be competitive for us, for a repplicaint it would be hypercompetitive. These people had very strong connections with MD programs from what I understand. </t>
  </si>
  <si>
    <t>how's SOAP going for you DO folks? hang in there, you can do this &lt; Absolutely exhausting. Medicine is truly a rat race. &lt; it's mental torture. can't believe we have to do this until noon tomorrow</t>
  </si>
  <si>
    <t>DO reapplicant here. If you don't match today, it's okay. Highly suggest SOAPing into another specialty. I took a year off to do research, and ended up with 0 interviews this year. Good luck to everyone &lt; It's terrible that being a DO reapplicant is virtually impossible in ENT</t>
  </si>
  <si>
    <t xml:space="preserve">Didn't match today, depression surely does suck. &lt; not the only one buddy. this sucks. hope we can find somewhere </t>
  </si>
  <si>
    <t>&lt; I am sorry. This process is brutal. &lt; I feel like this has been the most competitive year</t>
  </si>
  <si>
    <t>when does orientation and residency usually start for the DO programs?&lt; all residencies start July 1, orientation differs on the program but expect at least 1-2 weeks before. I'd play it safe and assume 2</t>
  </si>
  <si>
    <t>Quick honest question (not a survey ;). Are there any numbers on how many people were able to do away rotations?
---sam</t>
  </si>
  <si>
    <t>I know a lot of the DO students were able to do away rotations. There weren't many limitations that I encountered &lt;&lt; I did 11 2-week ENT away rotations&lt; I did 8</t>
  </si>
  <si>
    <t>anyone else having crippling anxiety or just me +4 lol</t>
  </si>
  <si>
    <t xml:space="preserve">I love the "DO Chat" tab placement war that has been silently raging since this tab was created. I think it would be a really good idea to have a seperate DO otomatch-like spreadsheet next year. We can still read the main otomatch, but have more clear communcation about the former AOA programs. Just a thought. &lt; good idea. but i'm more in favor of keeping it this way. separate platform will reinforce the misconception that DO applicants are somehow different than MDs. subtle and stupid i know, but it makes a difference in the long term &lt; so I think it is fair to say that we ARE different than MD applicants in the ENT match. With few exceptions, we are facing a much different situation in this match than our MD peers. Even the very best of DO appicants recieved drastically less interviews, etc.  While we are NOT actually different as applicants, we face a process that is significantly different and I think we could benefit from at least organizating our DO tab much better. I think it is up to us to come back as interns this year and help those that come after us. There were a lot of things (housing and other logistics) at the former AOA programs that would have been great to know, but could really only have been communicated by fellow auditioners. Sam mentioned in the cell over that he could sticky a link to the DO tab on the front of otomatch. I think that would be a great start.  </t>
  </si>
  <si>
    <r>
      <rPr>
        <rFont val="Arial"/>
        <color rgb="FF000000"/>
      </rPr>
      <t>I can make a direct link to this tab from the main otomatch page if that would help next year. ----sam &lt; op here, that's a great idea 
&lt; sorry I didn't see the response until now.  I'll work on getting a direct link to this tab up on</t>
    </r>
    <r>
      <rPr>
        <rFont val="Arial"/>
        <color rgb="FF000000"/>
      </rPr>
      <t xml:space="preserve"> </t>
    </r>
    <r>
      <rPr>
        <rFont val="Arial"/>
        <color rgb="FF1155CC"/>
        <u/>
      </rPr>
      <t>otomatch.com</t>
    </r>
    <r>
      <rPr>
        <rFont val="Arial"/>
        <color rgb="FF000000"/>
      </rPr>
      <t xml:space="preserve"> tonite and carry it over for next year.  Best wishes for a perfect match. ---sam &lt;&lt; thanks for doing this sam. great idea folks!!!! </t>
    </r>
  </si>
  <si>
    <t xml:space="preserve">Anyone still going to PCOM virtual didactics? &lt; No &lt; Fo real? &lt; heck naw </t>
  </si>
  <si>
    <t xml:space="preserve">Anyone get any RTM communication from any of the DO programs? You dont have to say where just if you have or not &lt;yes &lt; this is really messing with me. haven't received any correspondence from anywhere :( &lt;very few applicants have had RTM communications it seems. I think the former AOA programs are more reluctant to make those kind of communications post merger. I would not let it worry you. </t>
  </si>
  <si>
    <t>4th years please complete the table below!</t>
  </si>
  <si>
    <t>Rank #1</t>
  </si>
  <si>
    <t>Rank #2</t>
  </si>
  <si>
    <t>Rank #3</t>
  </si>
  <si>
    <t>Ascension Macomb-Oakland Hospital Program [DO]</t>
  </si>
  <si>
    <t>Beaumont Health (Farmington Hills) Program [DO]</t>
  </si>
  <si>
    <t>Detroit Medical Center Corporation Program [DO]</t>
  </si>
  <si>
    <t>Doctors Hospital/OhioHealth Program [DO]</t>
  </si>
  <si>
    <t>Henry Ford Macomb Hospital Program [DO}</t>
  </si>
  <si>
    <t>Kansas City University of Medicine &amp; Biosciences-GME Consortium (KCU-GME Consortium)/Freeman Program [DO]</t>
  </si>
  <si>
    <t>Not Taking a Resident This Year</t>
  </si>
  <si>
    <t>Kettering Health Network Program [DO]</t>
  </si>
  <si>
    <t>Oklahoma State University Center for Health Sciences Program [DO]</t>
  </si>
  <si>
    <t>Philadelphia College of Osteopathic Medicine Program (PCOM) [DO]</t>
  </si>
  <si>
    <t>St Elizabeth Boardman Hospital Program [DO]</t>
  </si>
  <si>
    <t>UPMC Medical Education (Erie) Program [DO]</t>
  </si>
  <si>
    <t>Western Reserve Hospital Program [DO]</t>
  </si>
  <si>
    <t xml:space="preserve">you guys still attending virtual didactics? can we all agree not to lol &lt; PCOM stopped sending the student invites each week. I assume most people have stopped going? </t>
  </si>
  <si>
    <t>Plug for the Oto-Rank tab. Please input your DO programs so you can compare them!</t>
  </si>
  <si>
    <t>Ok, I need help, WRH vs Boardman?&lt; I'd pick based on location and faculty between these 2</t>
  </si>
  <si>
    <t xml:space="preserve">&lt; I know at least 2 people who pulled it off, but if we consider the main ENT match to be competitive for us, for a repplicaint it would be hypercompetitive. These people had very strong connections with MD programs from what I understand.&lt;do you know what they did in that year in between?&gt; </t>
  </si>
  <si>
    <t>what are your back up plans, SOAP into a prelim?? &lt;yuh. or start a lawn care business. &lt; How likely is it to do a prelim year and then come back and match into ENT? &lt; from what I've read its difficult to be a reapplicant. Especially considering these DO programs tend to limit their interviews to auditioning students. Not sure how to audition during a prelim year &lt;you could get a couple auditions in if you played your cards right. There is someone doing that this year who has now reapplied.</t>
  </si>
  <si>
    <t>How many ENT programs you guys ranking? &lt; 9 &lt; 8 &lt; 6</t>
  </si>
  <si>
    <t>&lt; preliminary years are generally easier to get then a prelim. TY's are seen as a cushy version of a prelim by the specialties that have categorical and advanced postions (i.e. Anesthesia)</t>
  </si>
  <si>
    <t xml:space="preserve">Is LOI really necessary? is it too late? &lt; I've asked multiple residents this at different programs and they said LOIs are useless since they can be disingenuous. &lt;its not too late, and I am of the opinion that you could send a sincere letter to your number 1. It certainly couldnt hurt. </t>
  </si>
  <si>
    <t xml:space="preserve">&lt; Surgery or IM or transitional prelim years??&lt; Depends on what your long term goals were. If you were thinking rads or gas you could go IM. If you wanted to think about getting into a GS program or reapplying ENT then you could go surg prelim. None of it would be easy, but a prelim year would at least let you decide what your next step would be vs SOAPing into a speciality you are not happy with. </t>
  </si>
  <si>
    <t xml:space="preserve">M1-3's, please post your comments at the top of the sheet, not the bottom. :) best of luck! &lt; woops my bad..question though, aside from the obvious stuff like boards, research etc, why do some applicants get bunch more interviews from others? current OMS2 thinking im doing everything right, making friends with residents at programs i want to go to etc but im still nervous. Thanks guys, good luck this year! &lt;&lt; good stats will get you in the door. being popular during rotations will get you interviews. you're doing the right thing by befriending residents&lt; just being normal and able to understand social cue's is huge too. Dont annoy someone (resident/attendings) when they're busy and know when an appropriate time to have a conversation is. Also don't try too hard to get people to like you and do things that seemed forced, residents can see through that and just want someone they can get along with thats smart and is a normal human being. </t>
  </si>
  <si>
    <t>Wow, im so happy this chat exists, OMS2 here. Wuzgudyal, wish me luck in like a year and a half lol &lt;&lt; good luck from a 4th year!! &lt; thank you!</t>
  </si>
  <si>
    <t>Where did people stay when they rotated at KCU(Joplin)?</t>
  </si>
  <si>
    <t>Ya thats what ive always been told is just be a cool person and someone that residents actually want to work with. Obviously you can only do so many away rotations, so what would you say gets your foot in the door for interviews at programs you may not have relationships with/did an away at? LORs? &lt; Thats hard to answer for places you didnt rotate. I think the important thing is checking all the boxes (board scores, research, interest in the field). Then it comes down to letter writers. I got interviews at a couple places I didnt rotate but I think what helped were my letter writers that had some type of prior connection to that program or someone in the program. I know of a couple students that reached out to programs they were really interested in or had some type of connection and made it known or attended their socials. So I dont think there is a clear cut answer to your question. Just try and rotate at as many programs as you can to increase your chances and anymore that you get are just an added bonus</t>
  </si>
  <si>
    <t xml:space="preserve">I know there's an MS1-3 chat but I'm a OMS3 looking for insight! When did y'all start looking into SubI's at these programs? What should I start prepping for now? Thank you &lt;3 &lt; I started to around this time last year. I looked at program's websites to see when they would open up and if it wasn't up then I looked at last years date and normally it was around that time. I made a document with dates to look out for and then every once in awhile looked back at their websites to see if anything was updated. You could email coordinators and ask too for programs that you are really unsure of &lt;&lt; program coordinators are your best friend. websites are rarely up to date. schedule early!!!!! find a 4th year mentor </t>
  </si>
  <si>
    <t>Can anyone weigh in on the different programs in Michigan? Trying to set up away rotations and will not be able to rotate at them all. Given the huge emphasis on away rotations at DO programs, which woud you for sure rotate at and which (given time constrictions) would you not?&lt; thats hard to say. I did all the michigan programs and many out of state ones and I know of others that liked ones that I didn't think I fit in as well with so it depends on you. If you're a comptetive applicant, I've heard of ascension offering interviews to people that didnt rotate. The rest I believe only offered interviews to people who rotated or at least spent a couple days with the program. If you're thinking you want a high peds exposure and want a peds fellowship, then DMC would be the spot. Otherwise they all have their pros and cons. Also you have to think about which programs take 2 vs 1 and play your odds. Ascension has great otology and many attendings you work with. Beaumont has a great head and neck exposure and the attendings are awesome there. McLaren has great trauma, many docs and everyone is really nice at that program. HF Macomb has a ton of specialist and affiliated with a big academic center like HF main so thats a plus. DMC has great peds like I said.&lt;&lt; you really should rotate at all of them if you can. you can only judge a program yourself. take everything people say about programs with a grain of salt. you may fall in love with the program everyone talks crap about. you just never know until you're there</t>
  </si>
  <si>
    <t>They have really cheap student housing but some people choose to stay at nearby hotels/airbnbs. Everything is close</t>
  </si>
  <si>
    <t xml:space="preserve">&lt;make sure to ask if they are even going to take a resident in 2022 before you rotate. gotta play the stats when it comes to limited audition rotations. </t>
  </si>
  <si>
    <t xml:space="preserve">Current DO resident chiming in. To anyone who doesn't know, be wary of St Elizabeth's in Boardman and take everything they say with the tiniest grain of salt. They're a fine program, but if anyone in their program says anything to insinuate they were ranking you highly, or first, disregard it. An applicant in my class and apparently one of last year's applicants were told by faculty they would be ranked first and ended up not matching. Again, not an indictment of the actual program, just don't buy into anything they say. Probably holds true for other programs as well. Make your rank list according to your desires, don't predicate your rank list based on your odds of matching from empty words. This is just one specific example, but it holds true at many programs.&lt;&lt; thank you so much for sharing this, much appreciated </t>
  </si>
  <si>
    <t xml:space="preserve">So Joplin not taking a spot this year..... sheds light on how there program must be run. Sorry for yall who auditioned there, that sucks. &lt; Amen to that. They will be reported to the ACGME. </t>
  </si>
  <si>
    <t>Please remember to take the time to fill out the interview impressions/program info on the other tabs for the DO programs. This could be the most complete set of data on all of these old AOA programs and would be very valuable to posterity. '</t>
  </si>
  <si>
    <t xml:space="preserve">&lt; thanks for this  I think applicants forget this.&lt;&lt; curious how many DO residents creep on here???? </t>
  </si>
  <si>
    <t xml:space="preserve">Did anybody else get weird vibes from the Beaumont interview? Felt like the faculty was not interested in what I had to say &lt; definitely felt weird. the overlap between beaumont and ascension faculty in both interviews also felt super weird because they heard my answers twice. they probably think i'm a robot. &lt; OP here, I just felt like they didn't want to ask me any questions. Not sure if this was a personal thing or if that was general consensus. Not sure why they would offer me an interview and not show much interest. </t>
  </si>
  <si>
    <t>Not sure why my comment was deleted. I will continue to post it for the sake of next years applicants. The Joplin/Freeman program (DO program) emailed auditioners 2 days ago to inform them that there wasn't even a spot this year in the match. The ACGME denied their request for a spot in the 2021 match, and there was no recourse. The fact that their spot was at risk was never communicated to us. Many of us without a home program traveled across the country to rotate at this program. They allowed us to apply and spend money on application fees, and have no told us to remove them from their rank list. From what I have seen on previous year's Otomatch name and shame, this happened a few years ago as well. I woudl love to know how to report this behavior, as it is completely unacceptable and should be addressed. &lt; not just that, but they allowed people to cross state lines and travel half way across the country during a pandemic putting many people at risk. The fact that they even knew this was a possibility and still allowed auditioners is outrageous.&lt;&lt; that's ridiculous. definitely needs to be reported. really feel bad for the students who rotated there</t>
  </si>
  <si>
    <t xml:space="preserve">Uhm anyone heard from tulsa? what's goin on &lt; they must be the only ENT program in the country that has not sent out invites. </t>
  </si>
  <si>
    <t>Anyone in panic mode that they're not gonna match? &lt; YES :/</t>
  </si>
  <si>
    <t xml:space="preserve">Anyone have luck getting interviews at MD programs? &lt; not much. See cell B6 for some info. The DO bias in ENT is very real. &lt; retweet </t>
  </si>
  <si>
    <t>&lt; Any update on Tulsa?&lt; yeah someone told me they already sent out invites &lt; interviews are Saturday</t>
  </si>
  <si>
    <t xml:space="preserve">Let us all pause and thank AT Still for the super short DO interviews... </t>
  </si>
  <si>
    <t xml:space="preserve">PCOM II &lt; anyone get one that didnt rotate? &lt; Did not rotate, Did not receive II </t>
  </si>
  <si>
    <t xml:space="preserve">Major shout outs to Ascension for interview grubhub gift cards. i'm surprised more programs didn't do this!!! &lt; lots of MD programs did &lt; let me rephrase, i'm surprised more DO programs didn't do this lol &lt; there seems to be a marked difference in the interviews betwen MD and DO programs. Most DO interviews are 30-45 minutes with no program overview or Q/A session/"Happy Hour"? </t>
  </si>
  <si>
    <t>Did anyone rotate at botsford or mclaren and not get an interview invite ?</t>
  </si>
  <si>
    <t xml:space="preserve">&lt; for my curiosity, what are most DO interviews like? Is that 30-45min broken up into smaller breakout rooms or just a single room with multiple faculty for that entire time? &lt; usually 2 break out rooms it seems. </t>
  </si>
  <si>
    <t>Sorry that happened :( if it makes you feel any better there are places I rotated at where I didn't get an II</t>
  </si>
  <si>
    <t>You think there completely done sending invites?  &lt; Yes, unless there's a drop</t>
  </si>
  <si>
    <t xml:space="preserve">Wow, sort of unreal how you can spend every day of two weeks there and be told youre doing great just to not get an interview. Very frustrating, thats life tho &lt; the DO program focus on auditions needs to go. &lt; +1 &lt; I 100% disagree with that &lt; as more DO schools open, there will be more interested DO ENT applicants. There will clearly not be more "DO ENT" residency spots. We aren't exactly getting tons of MD invites. The DO Auditoner only model is not sustainable. I enjoyed auditions, but programs ONLY considering auditioners is ridiculous. Especially during a pandemic. &lt; 10000% agree that auditions need to go. it is 100% a popularity contest and has nothing to do with skills or credentials. &lt; +1 "auditions" should be more about teaching and academics/didactics/getting LORs then gauging "fit". </t>
  </si>
  <si>
    <t>Lets start a list of MD programs that have interviewed DOs this year:</t>
  </si>
  <si>
    <t>Yall think PCOM will send out II's this year? &lt; loool who knows. last week they said maybe this week &lt; they were also saying they might do another virtual info session first&lt; at this rate interviews for them could be in march &lt; this is ridiculous &lt; ya its not a good look &lt; insane yo &lt; yikes</t>
  </si>
  <si>
    <t>do do &lt; Dee Dee do do &lt; deee doo do bop</t>
  </si>
  <si>
    <t>Buffalo, UVA (WL) for me. &lt; UAMS, Case Western Reserve, Rutgers, Mayo, Tulane, Kentucky, UT-Memphis, UMichigan&lt; a DO student got an interview at University of Michigan's ENT program? &lt; I find that hard to believe &lt; Yes I did. I was the only DO there...honestly i was shocked when i got the invite. &lt; wow that is awesome, congrats! It would be nice to see a DO ending up in their program &lt; thanks! glad to see us DOs getting some recognition from MD programs! Good luck with everything!</t>
  </si>
  <si>
    <t>For those that got interviews at MD programs, did you audition there or have some sort of a connection to the program? &lt; no &lt; +2</t>
  </si>
  <si>
    <t xml:space="preserve">How many DO interviews is a good number to match? I think 6-8 is a safe range. But who knows. &lt; Average number of ranks for matched DO applicants last year was 7.8. So I'd say if you had 8 your looking pretty solid. I have heard of some interns this year that had 4 or 5 and still matched </t>
  </si>
  <si>
    <t xml:space="preserve">Anyone rotate at dayton and not get an interview? &lt;did this happen to someone? &lt; PD told me he only interviews people that rotate &lt; i know someone who did not rotate and got II (+1). Certainly doesn't mean they will be ranked highly lol. </t>
  </si>
  <si>
    <t>How many MD interviews yall got? Waitlist? &lt; 2 MD IIs, 1 MD WL, Countless Rejections. &lt; 2 MD II's &amp; 3 MD WL &lt; 1 MD II, 1 MD WL &lt; 4 MD II and 5 MD WL &lt; 3 MD WL &lt;6 MD II &amp; 2 WLs  &lt; 0 MD II and 1562 rejections :') &lt; +1 fun times &lt; congrats to those with lots of MD IIs! curious what your stats are??</t>
  </si>
  <si>
    <t xml:space="preserve">&lt; based on last years charting outcomes, 7 contiguous ranks puts you at ~80% probability of matching. 8 puts you at ~85%. Not sure how this applies to the virtual/COVID setting </t>
  </si>
  <si>
    <t>Thank the lord for this chat lmao finally people to relate to. MY HOMIEEEZZZ</t>
  </si>
  <si>
    <t>I rotated at dayton and haven't heard anything from them yet..hopefully we hear something soon &lt; Same and PD called after my roatation so I could put their tentative date on my calander &lt; PD is calling people? lol good to know so others know how to rank them, &lt; dayton PD gave me excellent feedback and told me to expect an interview, and then never got one. Would that qualify for the name &amp; shame? &lt;&lt; the same exact thing happened to me. so, yes absolutely &lt; I have heard this has happened to a few auditioners. Def not a good look. &lt; yea, he got my self confidence up real high with his feedback and then ghosted me..weird to think that they would rather scramble than to end up with me lol. &lt; Also happened to me. PD gave excellent feedback and said I should be expecting an interview...got ghosted. &lt;how many people did this happen to?? (+2) &lt; YIKES dayton</t>
  </si>
  <si>
    <t>Bone Wizards #1</t>
  </si>
  <si>
    <t xml:space="preserve">wassup </t>
  </si>
  <si>
    <t xml:space="preserve">Me me Dee Dee </t>
  </si>
  <si>
    <t>How many DOs on here? (+17)</t>
  </si>
  <si>
    <t>https://youtu.be/tauYnVE6ykU</t>
  </si>
  <si>
    <t>Anyone got insight on the Doctor's/Ohio Health program? The interview is 2x15min interviews with no overview presentation or Q&amp;A (from what I can tell)</t>
  </si>
  <si>
    <t>Are PCOM, Tulsa and Kettering the last DO programs that havent sent out interviews yet?</t>
  </si>
  <si>
    <t>&lt;MD applicant creeping on here but  wish my MD applicants were more like this lol +2</t>
  </si>
  <si>
    <t>What DO programs have given interviews without an audition?</t>
  </si>
  <si>
    <t xml:space="preserve">&lt; I have heard a wide variety of things about the program, but none of it is verifiable. </t>
  </si>
  <si>
    <t xml:space="preserve">KCU is not doing interviews this year? </t>
  </si>
  <si>
    <t>&lt; yes, to my knowledge.&lt; tulsa had a private invite-only event today (12/17) for people who didn't rotate. I guess between them and those who did rotate, they will offer II's from there. PCOM said maybe next week</t>
  </si>
  <si>
    <t>Boardman sent II without audition. Not sure if there are more&lt; Ascension &amp; Erie have too&lt;Boardman sent 10 invites to auditioners and 10 to non auditioners. &lt; and Dayton</t>
  </si>
  <si>
    <t xml:space="preserve">&lt;Doctors </t>
  </si>
  <si>
    <t>&lt;the way I understand it, they never do. The "audition is the interveiw" &lt; +4</t>
  </si>
  <si>
    <t>Who?</t>
  </si>
  <si>
    <t>What did they do?</t>
  </si>
  <si>
    <t>Faculty</t>
  </si>
  <si>
    <t xml:space="preserve">Faculty pimped me me one of my hobbies- it was inappropriate. His intention didn't seem like it wanted to get to know me better, he just wanted to know if I knew about this common hobby, which I did. Just left a bad taste in my mouth. </t>
  </si>
  <si>
    <t>Chair</t>
  </si>
  <si>
    <t>Was proud of the fact that some of the faculty commuted over 1 hour (each way) to work under the brand name of baylor. proud that their was a 'hard-working" program. &lt; Problem starts at the top, I know a resident here and he is overworked and undervalued per his words, this program is just super super malignant +1</t>
  </si>
  <si>
    <t>&lt;faculty drive an hour to work, why?</t>
  </si>
  <si>
    <t>to be fair there are a lot of people in the US that have an hour commute, dont think that is a program or even city specific thing &lt;yeah i mean its one thing to have that commute, but then to use that to brag about how desirable your program is .. is strange, to say the least</t>
  </si>
  <si>
    <t>I mean an hour commute as a surgeon is pretty brutal... that's 2 hours of your day that are already pretty few and far between, not to mention the obvious safety risks of driving that far when you're tired, etc. tough look</t>
  </si>
  <si>
    <t xml:space="preserve">I think this was misunderstood. </t>
  </si>
  <si>
    <t>I honestly just think he meant that people are committed to working there and are proud to part of the system, even if it means sacrificing some time</t>
  </si>
  <si>
    <t>Someone deleted my comment so I am reposting. H&amp;N MD/PhD was the rudest interviewer I met on the trail. He was actively trying to pick fights with applicants, asking them "How do I know that you're not going to be a faker?" and, as a follow up, "Doesn't it scare you that you don't know what your letters writers said about you?" Refused to ask simple questions like "What are the factors that brought you to Baylor?" Visibly rolled his eyes at some of my answers.</t>
  </si>
  <si>
    <t xml:space="preserve">Expected me (a vocalist) to perform an aria on demand for him. Was hoarse the rest of the interview day since I only prepared for speaking and not an all out performance &lt;did he/she say perform piece XXX, or can you sing a little something...your choice? &lt;"Do you know _____ (an aria)?" "yes" "ok great sing it" &lt; also got asked to perform (also a vocalist). I was worried about this so I warmed up before each interview. Sorry you had this experience. It did feel very "tell me a joke, clown!" </t>
  </si>
  <si>
    <t xml:space="preserve">&lt; also got some bad vibes from the chair, ended up ranking Cincy much lower because of it &lt; the chair asked me about my work in diversity/equity/inclusion, then proceeded to write down the details for all the projects I listed and said "great, I think we'll do that here too now." I feel like my work/ideas were just taken and now I will receive no credit for broader implementation of projects that I'm really proud of. </t>
  </si>
  <si>
    <t xml:space="preserve"> Current pgy 3 so it's been a few years and I still have shudderingly horrible memories of that one interview. I went on 17 interviews and if each program has like 8-10 rooms or so it's around 150 individual interviews. And that one really stands out as making me very very very uncomfortable. </t>
  </si>
  <si>
    <t>Multiple faculty</t>
  </si>
  <si>
    <t>Accused of being an interview hoarder based on my application. I had genuine reasons for applying and wanting to live in the DC area, but being accused in a non-joking manner and being forced to defend for over half of the interview period that 1. I'm not a hoarder, and 2. I was interested in GWU left a bad taste in my mouth &lt; how did that convo came about? Just looked at your app and thought looked competitive, must be a hoarder? Or did they ask you about your number of interviews?</t>
  </si>
  <si>
    <t>&lt; so dumb. Why would they interview you then in the first place? +1 &lt; How does this even come up in an interview? Why interview you if it was a concern? Did you signal them or something?&lt; not op, i had a couple programs grill me about why i would want to go there since it isn't ranked as high as my home program. some went as far as to say i wouldn't be a good fit for their program because they don't have any research opportunities. i was like why did you interview me then? &lt;PD may have liked your app and wants grow the research part of the program, but other faculty may not be on same page.</t>
  </si>
  <si>
    <t>&lt; Interesting that you had a similar conversation at multiple programs. Weird.&lt; only at 2 different programs!</t>
  </si>
  <si>
    <t>&lt; This happened to me at 3 different programs (I didn't invterview at GWU though, so can't confirm). Why invite me if you think I won't go there? Newsflash, these conversation made me rank them at the absolute end. Self-fulfilling prophecy</t>
  </si>
  <si>
    <t>&lt; you should list those other programs here too</t>
  </si>
  <si>
    <t>Got asked by MULTIPLE faculty how many programs I interviewed at and where in the country I had interviewed. +1 &lt; I liked the program otherwise, but I similarly experienced this from multiple faculty including the chair.</t>
  </si>
  <si>
    <t>PD</t>
  </si>
  <si>
    <t>Suggesting that every applicant donated $500 to an organization that he chooses bc we "saved a bunch of money this year." Completely not recognizing that this money is not just money that we have sitting around. Then went on to try to solicit help from people in the group who had sigificant non-profit experience. It was very tone deaf. &lt; agree it was very cringy, but i don't think he had any poor intent, i think he's just a quirky guy +1</t>
  </si>
  <si>
    <t>&lt; big yikes... +2</t>
  </si>
  <si>
    <t>&lt; I used the money I saved this interview season to not take out more loans. I was pretty uncomfortable when this got brought up during the interview, but just rode it out and didn't volunteer money lol+1</t>
  </si>
  <si>
    <t>PD &amp; other faculty</t>
  </si>
  <si>
    <t>didn't vibe with this program at all being a POC. an insulting comment was made about my app and multiple faculty brought up my race and someone even made a joke about my parent that i found inappropriate &lt; +2 same man, same thing. Almost like trying to tease out whether my parents came here legally or illegally.</t>
  </si>
  <si>
    <t>&lt; so unfortunate to hear :(</t>
  </si>
  <si>
    <t xml:space="preserve">MUSC </t>
  </si>
  <si>
    <t>Chair, other faculty, resident</t>
  </si>
  <si>
    <t>Racism, it really doesn't surprise me why they tailor their resident roster the way it is. Didn't even rank them &lt; I interviewed with them and they didnt come off as racist in anyway and there are a bunch of minorities as residents. Thats a big accusation you are making. Please state clear evidence of this if you have it. But dont just toss that out there like that&lt; Not OP but "this didn't happen to me so didn't happen to you" is kinda flawed. I'm looking at their roster and its only 2-3, plus another friend that ranked them low last year told me they've only graduated 4 minorities ever. Don't think that makes them racist but is pretty eye opening. Just my 2 cents &lt; What im saying is that racism is a serious charge and should only be said when there is a credible offense.&lt; is it fair to call a program racist just because they haven't graduated many minorities over the years? Charleston is a unique location that happens to be in the south and a very "white town", so maybe minorities are just disuaded to attend the institution even if they were ranked highly. I see the point about "this didn't happend to me so didn't happen to you" is flawed at its core, but if you are unwilling to disclose specific examples, this definitely feels like slander. This is coming from a minority. &lt; Look 2 cells over &lt; student there: the last couple of years of ENT matches have been pretty minority heavy so I imagine they've had good relationships with the department. but Charleston overall is a pretty white town (relative to the north anyway) but it is quite liberal (especially the university) compared to the rest of the state. &lt; This comment tells you everything. Yea man SO much minority heavy to the point there are 2 residents in the entire program. I wonder why you goto WashU, Utah, etc other programs and don't see a similar distribution. Saying it isn't intentional is laughable. Totally ok, we don't want to go there either. I've heard so many stories which I'll keep to myself about what goes on, especially with the chair and his views</t>
  </si>
  <si>
    <t>&lt;Can you expand upon what you experienced specifically? Am a POC and didn't experience any of that during IV.</t>
  </si>
  <si>
    <t>You mean out myself specifically with my interaction? Some pointed comments about immigrants, and people of other religions were made. "deep south" talk if you know what I mean. I don't know if it was attempting to be funny. I'm going to leave it at that. I conferred with some other folks that know the program and they backed it up. &lt;+1 can attest to this. i'm also someone who experienced derogatory remarks being made about my race and immigrants in the form of 'jokes'. wasn't funny either way and I was not okay with this. see above cell</t>
  </si>
  <si>
    <t>Resident</t>
  </si>
  <si>
    <t>Asked if it ever felt strange that I (as a female) was applying for a surgical field whereas my male SO was applying IM and how we “navigated that” in our relationship. Wasn't entirely sure of the intent of that question...</t>
  </si>
  <si>
    <t>&lt; yikes +5 &lt;</t>
  </si>
  <si>
    <t>Did a guy ask you that? It seems odder if a female resident asked. &lt; it was a dude, yea</t>
  </si>
  <si>
    <t>asking a female applicant during a resident social how she expects to handle residency while taking care of kids. as a co-applicant i felt very uncomfortable for this applicant and thought it was an inappropriate question especially in the group setting</t>
  </si>
  <si>
    <t>In talking to the residents it seemed like very few had kids so I wonder if this comment is a reflection of that</t>
  </si>
  <si>
    <t>Such an invasive question, really dislike stuff like this</t>
  </si>
  <si>
    <t xml:space="preserve">As one of those residents, just want to apologize for this comment. Regardless of that resident's intentions, it was undoubtedly an inappropriate question and should not have been asked. </t>
  </si>
  <si>
    <t xml:space="preserve">One interviewer asked how many interviews I had, and doubled down when I tried to evade the question. </t>
  </si>
  <si>
    <t>OSU</t>
  </si>
  <si>
    <t>Verbatim: "this year we really want to increase diversity, without decreasing quality in our program"</t>
  </si>
  <si>
    <t xml:space="preserve">&lt; YIKES &lt; omfg &lt; it terrifies me that people like this are in leadership positions. </t>
  </si>
  <si>
    <t>What is wrong with this?</t>
  </si>
  <si>
    <t>Facial Plastics lady</t>
  </si>
  <si>
    <t>I've had two encounters with her now, first time kept handing me a bunch of instruments asking me what they do the entire interview, didn't read my app, incorrectly said my name, kept cutting me off. Second time (virtually) said a couple of words and then ended the convo. How people like this are faculty amazes me &lt; +2, had a weird interaction with her, just bad vibes &lt; same vibe. literally sighing before answering questions (that we have to ask) and obviously typing emails throughout the interview. just shitty</t>
  </si>
  <si>
    <t>I asked about what diversity and inclusion initiatives there were at the institution, and he told me (a white guy) that i was disadvantaged in the process, then went through each racial/ethnic category and said whether they were trying to recruit them (direct quote "Asians, they don't count." Repeatedly referred to Black applicants as "Afro Americans." Never told me about a single D&amp;I initiative but did tell me his plans wrt rank list and ranking URM applicants. it was extremely difficult to listen to.</t>
  </si>
  <si>
    <t>&lt;wow</t>
  </si>
  <si>
    <t>Told me that discussion of racism in medicine is too politically correct, argued that it isn't real, then revealed that he was part of the institution's health equity task force &lt;+2 &lt; This guy is a real piece of you know what. I interviewed there last year, everybody but him and the PD was nice. Unfortunately was he's saying is what is probably reflected by the majaority of old timers running this field.</t>
  </si>
  <si>
    <t>San Antonio</t>
  </si>
  <si>
    <t>Resident was asked why another resident had been fired within the last two years. He fumbled through an answer and ended up saying the previous resident "just wasn't a good fit." I'm sure there's a better answer and he was probably trying to be nice, but as an applicant that is the very last thing I wanted to hear. Programs might want to prepare residents better for these types of valid questions &lt; I would not call that a valid question.  Firing is a very serious thing and ultimately very private thing.  That resident may not have any valid information on why that resident was fired and whatever gossip he/she has is confidential and should not be shared with random applicants.  You're not going to (and shouldn't) get anything more than "there were performance issues." Would have been better if the resident tried to diverge to something on-topic like how the program is supportive of residents who are struggling, but that actually would have been a better question for you to ask. I don't blame them if they were thrown off by your question. &lt; Also a resident leaving reflects largely on the individual, not the program, especially if performance related. Someone can fail out anywhere if they're not up to par or have behavioral problems, it's on them not the institution.</t>
  </si>
  <si>
    <t>&lt;wait, they fired someone? i interviewed here and i thought they had a full cohort &lt; they filled it with a resident from another program shortly after</t>
  </si>
  <si>
    <t>This was 3 years ago</t>
  </si>
  <si>
    <t>U of Missouri</t>
  </si>
  <si>
    <t>PD/Admin</t>
  </si>
  <si>
    <t>They shared a pre-interview video through Vimeo with applicants. On the PD's Vimeo page was another public video that gave interview instructions for faculty which included what questions they were going to ask in each room. There was also a spreadsheet shown in the video that contained names of applicants with their step scores, comments on their application, etc. Several applicants watched this video before it was taken down.</t>
  </si>
  <si>
    <t>&lt; YIKES</t>
  </si>
  <si>
    <t>&lt; OMG</t>
  </si>
  <si>
    <t>Faculty, not PD or Chair</t>
  </si>
  <si>
    <t>Asked how many interviews I am attending this year &lt; had this asked by multiple programs. I took it as attendings being curious as to how virtual interviews has affected how many interviews people are signing up for &lt; I tried to tactfully dodge the question but was basically pinned into a corner at s/he insisted I answer.</t>
  </si>
  <si>
    <t>Asked where else I had interviewed and how many I had left +2 &gt; bragged that he would manage a patient differently than they did at my home institution basically implying my home program was shit</t>
  </si>
  <si>
    <t>Had a room where I felt like I was just being interrogated by the faculty member. Feel like this is kind of a weaker shame and I understand maybe their technique was to see if they could rattle me but not once did they appear to really show any interest in me or change their demeanor. That being said, the majority of my interactions with other faculty members and residents there were great.</t>
  </si>
  <si>
    <t>Had an interviewer here go off on a rant about "everyone wearing their silly little masks." Was very odd. Also, the amount of faculty turnover at UTMB is stunning &lt; I know the PD is awesome and their new hires definitely seemed invested in growing the program/staying long term</t>
  </si>
  <si>
    <t>Vandy</t>
  </si>
  <si>
    <t>How many interviews do you have/what other programs are you highly considering and why +3</t>
  </si>
  <si>
    <t xml:space="preserve">Spent half my interview bragging about how many interviews their mentee has (in another speciality) and then was very demeaning about the fact that some students took time out for themselves, their families, their mental health etc, and didn't do any volunteering during covid start/peak (march-may) </t>
  </si>
  <si>
    <t xml:space="preserve">Was here, and is now missing/was deleted. Can someone restore? &lt; To whoever deleted this, it's too bad that you care more about protecting an institution than listening to underrepresented/minority applicants. </t>
  </si>
  <si>
    <t>&lt; WHY does someone keep deleting this? Someone had added it, and then it got deleted again</t>
  </si>
  <si>
    <t>Heteronormative microaggressions throughout interview day by multiple interviewers (misgendering my partner when it's clear I'm in a same sex relationship on my app &amp; from past discussions), saying "when you have kids in residency," etc., basically just assuming I was straight the whole time. I was pretty direct in correcting them and, for what it's worth, they self-corrected and apologized. I was just disappointed to have these interactions with a department who strongly advertises their EDI efforts. TLDR: just say "partner," don't assume someone's sexual orientation based on how "straight" they present.</t>
  </si>
  <si>
    <t>Hey, give them some time. It was just 8 or 9 years ago when their senior faculty were involved in probably one of the the more publicly racist displays in any surgical department in the USA since the turn of the century. The fact that they are even apologizing for their heteronormative microaggressions is impressive given their foundation. baby steps.&lt;&lt;Can someone link or explain what this is talking about??</t>
  </si>
  <si>
    <t>Apologizing isn't "impressive," its the bare minimum.</t>
  </si>
  <si>
    <t>During my interview, attending was looking at imaging and on the phone. When he was done and asked me a question, he would say "sorry I wasnt paying attention" and ask me to repeat. &lt; similar thing happened to me, where attending told me to wait for them to finish something off on the computer; this repeated several times until the interview time was over and we did not get to talk at all</t>
  </si>
  <si>
    <t>Residents</t>
  </si>
  <si>
    <t>Actively looking at my step scores and class rank and talking negatively about them after I had already been put in the room</t>
  </si>
  <si>
    <t>Someone keeps deleting the comments about Tennessee chair</t>
  </si>
  <si>
    <t>Date Posted</t>
  </si>
  <si>
    <t>Announcement</t>
  </si>
  <si>
    <t>Event Date</t>
  </si>
  <si>
    <t>Notes</t>
  </si>
  <si>
    <t>This tab if for programs to announce info session and virtual tours.  It is also the place to announce and recruit for research studies.  We will summarize the announcemnts each day and post to the chit chat.  Please indicate contact information in the announcement and the date it was posted.</t>
  </si>
  <si>
    <t>Wanted to put in another plug for the Duke virtual experiences survey (2/20 post under announcements tab). Many thanks to all who have taken it, and for those who haven’t had the chance, please help us try to improve future application cycles. Congratulations to all those who matched, and best wishes to those taking a different path – looking forward to having you all as colleagues in any capacity.</t>
  </si>
  <si>
    <r>
      <rPr>
        <rFont val="Helvetica, sans-serif"/>
        <b val="0"/>
        <color rgb="FF3C4043"/>
        <sz val="11.0"/>
      </rPr>
      <t xml:space="preserve">George Washington University Otolaryngology Department is conducting a survey about your experiences and perception about virtual rotations, program information sessions, and social media interaction. The aim of the study is to analyze whether the virtual efforts from programs have made any tangible impact on applicants’ considerations entering the matching process and whether these sessions influenced where applicants use their signals. This survey will take less than 10 minutes of your time and will be entirely confidential.  Additionally, please forward this survey to your colleagues as necessary. 
</t>
    </r>
    <r>
      <rPr>
        <rFont val="Helvetica, sans-serif"/>
        <b/>
        <color rgb="FF3C4043"/>
        <sz val="11.0"/>
      </rPr>
      <t xml:space="preserve">
The Survey link is found here: </t>
    </r>
    <r>
      <rPr>
        <rFont val="Helvetica, sans-serif"/>
        <b/>
        <color rgb="FF1155CC"/>
        <sz val="11.0"/>
        <u/>
      </rPr>
      <t>https://cri-datacap.org/surveys/?s=DKM8DRP8HE</t>
    </r>
    <r>
      <rPr>
        <rFont val="Helvetica, sans-serif"/>
        <b/>
        <color rgb="FF3C4043"/>
        <sz val="11.0"/>
      </rPr>
      <t xml:space="preserve">    
</t>
    </r>
    <r>
      <rPr>
        <rFont val="Helvetica, sans-serif"/>
        <b val="0"/>
        <color rgb="FF3C4043"/>
        <sz val="11.0"/>
      </rPr>
      <t xml:space="preserve">
Thank you!
Research team</t>
    </r>
  </si>
  <si>
    <r>
      <rPr>
        <rFont val="Helvetica, sans-serif"/>
        <b val="0"/>
        <color rgb="FF3C4043"/>
        <sz val="11.0"/>
      </rPr>
      <t xml:space="preserve">George Washington University Otolaryngology Department is conducting a survey about your experiences and perception about virtual rotations, program information sessions, and social media interaction. The aim of the study is to analyze whether the virtual efforts from programs have made any tangible impact on applicants’ considerations entering the matching process and whether these sessions influenced where applicants use their signals. This survey will take less than 10 minutes of your time and will be entirely confidential.  Additionally, please forward this survey to your colleagues as necessary. 
</t>
    </r>
    <r>
      <rPr>
        <rFont val="Helvetica, sans-serif"/>
        <b/>
        <color rgb="FF3C4043"/>
        <sz val="11.0"/>
      </rPr>
      <t xml:space="preserve">
The Survey link is found here: </t>
    </r>
    <r>
      <rPr>
        <rFont val="Helvetica, sans-serif"/>
        <b/>
        <color rgb="FF1155CC"/>
        <sz val="11.0"/>
        <u/>
      </rPr>
      <t>https://cri-datacap.org/surveys/?s=DKM8DRP8HE</t>
    </r>
    <r>
      <rPr>
        <rFont val="Helvetica, sans-serif"/>
        <b/>
        <color rgb="FF3C4043"/>
        <sz val="11.0"/>
      </rPr>
      <t xml:space="preserve">    
</t>
    </r>
    <r>
      <rPr>
        <rFont val="Helvetica, sans-serif"/>
        <b val="0"/>
        <color rgb="FF3C4043"/>
        <sz val="11.0"/>
      </rPr>
      <t xml:space="preserve">
Thank you!
Research team</t>
    </r>
  </si>
  <si>
    <r>
      <rPr>
        <rFont val="Helvetica, sans-serif"/>
        <b/>
        <color rgb="FF3C4043"/>
        <sz val="11.0"/>
      </rPr>
      <t xml:space="preserve">GW Otolaryngology Funded Research Fellowship
</t>
    </r>
    <r>
      <rPr>
        <rFont val="Helvetica, sans-serif"/>
        <b val="0"/>
        <color rgb="FF3C4043"/>
        <sz val="11.0"/>
      </rPr>
      <t xml:space="preserve">The GWU Division of OHNS is seeking highly motivated individuals pursuing a career in Otolaryngology to fill a funded clinical research fellowship for a period of 12-24 months.  The ideal applicant will be a physician with some formal residency training or an unmatched medical student pursuing a career in otolaryngology. Medical students between the 3rd and 4th year will also be considered. The applicant should wish to improve their existing research experience in preparation for the Match. We will also consider international applicants with exceptional communication skills. </t>
    </r>
    <r>
      <rPr>
        <rFont val="Helvetica, sans-serif"/>
        <b/>
        <color rgb="FF3C4043"/>
        <sz val="11.0"/>
      </rPr>
      <t xml:space="preserve">
Please see link below for more information and instructions on how to ap</t>
    </r>
    <r>
      <rPr>
        <rFont val="Helvetica, sans-serif"/>
        <b/>
        <color rgb="FF3C4043"/>
        <sz val="11.0"/>
      </rPr>
      <t xml:space="preserve">ply:
</t>
    </r>
    <r>
      <rPr>
        <rFont val="Helvetica, sans-serif"/>
        <b val="0"/>
        <color rgb="FF1155CC"/>
        <sz val="11.0"/>
        <u/>
      </rPr>
      <t xml:space="preserve">https://www.tapatalk.com/groups/otolaryngologyresidencyapplicants/george-washington-university-otolaryngology-funded-t3666.html </t>
    </r>
  </si>
  <si>
    <r>
      <rPr>
        <rFont val="Helvetica, sans-serif"/>
        <color rgb="FF3C4043"/>
        <sz val="11.0"/>
      </rPr>
      <t xml:space="preserve">Congratulations on submitting your rank list! With COVID-19 disrupting your application cycle, it is important to understand if and how this year's residency candidates are using social media to connect with programs.   
The below </t>
    </r>
    <r>
      <rPr>
        <rFont val="Helvetica, sans-serif"/>
        <b/>
        <color rgb="FF3C4043"/>
        <sz val="11.0"/>
      </rPr>
      <t>anonymous, IRB-approved survey</t>
    </r>
    <r>
      <rPr>
        <rFont val="Helvetica, sans-serif"/>
        <color rgb="FF3C4043"/>
        <sz val="11.0"/>
      </rPr>
      <t xml:space="preserve"> will take approximately </t>
    </r>
    <r>
      <rPr>
        <rFont val="Helvetica, sans-serif"/>
        <b/>
        <color rgb="FF3C4043"/>
        <sz val="11.0"/>
      </rPr>
      <t>5 minutes.</t>
    </r>
    <r>
      <rPr>
        <rFont val="Helvetica, sans-serif"/>
        <color rgb="FF3C4043"/>
        <sz val="11.0"/>
      </rPr>
      <t xml:space="preserve"> Participation is voluntary, and all survey data will be reviewed in aggregate and not be traced to any individual. </t>
    </r>
    <r>
      <rPr>
        <rFont val="Helvetica, sans-serif"/>
        <color rgb="FF3C4043"/>
        <sz val="11.0"/>
      </rPr>
      <t xml:space="preserve">  
</t>
    </r>
    <r>
      <rPr>
        <rFont val="Helvetica, sans-serif"/>
        <color rgb="FF1155CC"/>
        <sz val="11.0"/>
        <u/>
      </rPr>
      <t>Take the Survey</t>
    </r>
    <r>
      <rPr>
        <rFont val="Helvetica, sans-serif"/>
        <color rgb="FF3C4043"/>
        <sz val="11.0"/>
      </rPr>
      <t xml:space="preserve"> only if you applied to ENT in the 2020-21 cycle.   Or copy and paste the below URL into your brows</t>
    </r>
    <r>
      <rPr>
        <rFont val="Helvetica, sans-serif"/>
        <color rgb="FF3C4043"/>
        <sz val="11.0"/>
      </rPr>
      <t xml:space="preserve">er: </t>
    </r>
    <r>
      <rPr>
        <rFont val="Helvetica, sans-serif"/>
        <color rgb="FF1155CC"/>
        <sz val="11.0"/>
        <u/>
      </rPr>
      <t xml:space="preserve">https://redcap.vanderbilt.edu/surveys/?s=H8XTKLD37A   
</t>
    </r>
    <r>
      <rPr>
        <rFont val="Helvetica, sans-serif"/>
        <color rgb="FF3C4043"/>
        <sz val="11.0"/>
      </rPr>
      <t xml:space="preserve">Please complete the survey by </t>
    </r>
    <r>
      <rPr>
        <rFont val="Helvetica, sans-serif"/>
        <b/>
        <color rgb="FF3C4043"/>
        <sz val="11.0"/>
      </rPr>
      <t>Friday, March 19, 2021</t>
    </r>
    <r>
      <rPr>
        <rFont val="Helvetica, sans-serif"/>
        <color rgb="FF3C4043"/>
        <sz val="11.0"/>
      </rPr>
      <t>. You may email ankita.patro@vumc.org with questions or concerns. Thank you!   
Ankita Patro, MD; Kelly Landeen, MD; Madelyn Stevens, MD  
Department of Otolaryngology – Head &amp; Neck Surgery Vanderbilt University Medical Center 
(PI: Dr. David Haynes)</t>
    </r>
  </si>
  <si>
    <r>
      <rPr>
        <rFont val="Arial"/>
        <b/>
        <sz val="10.0"/>
      </rPr>
      <t>MAYO CLINIC RESEARCH FELLO</t>
    </r>
    <r>
      <rPr>
        <rFont val="Arial"/>
        <sz val="10.0"/>
      </rPr>
      <t xml:space="preserve">WSHIP  The Mayo Clinic Otolaryngology Research Fellowship program is available for three or four highly motivated research fellows an academic year.  This is a yearlong position open to applicants who have a bachelor's degree and are either enrolled in, or have completed, medical school. Prior research experience is helpful but not required.  The Department of Otolaryngology offers two full-time, paid fellowship positions, including salary and benefits. One position will have a primary focus in oropharynx cancer research. The second position is unrestricted. The department can offer up to two additional unrestricted positions for applicants who have independent funding, such as from a home institution or grants. Applicants are required to have a working knowledge of word processing and basic spreadsheet functions in Excel. Highly competitive applicants will have experience with electronic medical records, data management software such as Excel and RedCap, and may have some experience with basic statistical software such as R, Stata, JMP and SASS.The application deadline is April 1. The application committee will review applications by April 15 and may ask top candidates for phone interviews. The program will extend offers to accepted candidates by May 1. The program runs annually from July 1 to June 30 each academic year. Mayo Clinic will not be answering any questions regarding this program from March 15-March 19 to comply with Supplemental Offer and Acceptance Program (SOAP) regulations. The Department of Otolaryngology will respond as quickly as possible beginning March 22. Please visit the link below for more information on how to apply: </t>
    </r>
    <r>
      <rPr>
        <rFont val="Arial"/>
        <color rgb="FF1155CC"/>
        <sz val="10.0"/>
        <u/>
      </rPr>
      <t>https://www.mayo.edu/research/departments-divisions/department-otorhinolaryngology/otolaryngology-research-fellowship-program/apply</t>
    </r>
    <r>
      <rPr>
        <rFont val="Arial"/>
        <sz val="10.0"/>
      </rPr>
      <t xml:space="preserve"> </t>
    </r>
  </si>
  <si>
    <r>
      <rPr>
        <rFont val="Arial"/>
        <sz val="10.0"/>
      </rPr>
      <t xml:space="preserve">Hi everyone! Wanted to invite you to Otolaryngology Updates 2021. It's a virtual international conference co-hosted by UC Irvine lasting 48 hours that's happening next week (Fri-Sun). There are world-renowned speakers and experts in the field who will be giving lectures in every subspecialty. Registration is free (CME is extra) and can be found here: https://docs.google.com/forms/d/e/1FAIpQLSd-OhEQv2phdHy0st1trXc3Lz95RI658cOOUM8DPQ1d90x-_A/viewform For more info, you can check out the Oto Updates website: </t>
    </r>
    <r>
      <rPr>
        <rFont val="Arial"/>
        <color rgb="FF1155CC"/>
        <sz val="10.0"/>
        <u/>
      </rPr>
      <t xml:space="preserve">http://ent.uci.edu/ou21/index.asp </t>
    </r>
  </si>
  <si>
    <r>
      <rPr>
        <rFont val="&quot;Times New Roman&quot;, serif"/>
        <color rgb="FF000000"/>
        <sz val="13.0"/>
        <u/>
      </rPr>
      <t xml:space="preserve">The Duke department of Head and Neck Surgery and Communication Sciences would appreciate your thoughts on virtual experiences during this application cycle. This short survey aims to assess the utility of online experiences like virtual town halls and virtual sub-internships for otolaryngology applicants. This information will help guide residency directors and administrators as they decide whether to incorporate these experiences in future application cycles.  The survey can be accessed via the link below. Thank you in advance for your time and participation! </t>
    </r>
    <r>
      <rPr>
        <rFont val="&quot;Times New Roman&quot;, serif"/>
        <color rgb="FF1155CC"/>
        <sz val="13.0"/>
        <u/>
      </rPr>
      <t>https://duke.qualtrics.com/jfe/form/SV_866Uc67Hi1HaES1</t>
    </r>
  </si>
  <si>
    <r>
      <rPr>
        <rFont val="Arial"/>
        <color rgb="FF000000"/>
      </rPr>
      <t xml:space="preserve">U Kansas Research Fellopship positions for MD-graduates or medical students interested in gaining experience in the field of Otolaryngology during the 2021-22 academic year. Research fellows report directly to the Department Chair Dr. Alex Chiu and Clinical Research Director Dr. Kevin Sykes. The research fellows work closely with otolaryngology faculty, surgical fellows, and residents to develop, manage, and publish results of clinical research studies. Highlights of the fellowship include: • Broad clinical research portfolio with robust opportunities in all otolaryngology subspecialties • Multiple clinical and research faculty collaborators with active grant support on diverse topics • Research opportunities in novel and emerging "hot topics" in medicine • Focused scholarship that can lead to multiple publications from the fellowship year Department research infrastructure includes a motivated research staff and a PhD faculty member whose focus is Healthcare Delivery Research in Otolaryngology. Several clinician researchers partner closely with our research staff to execute investigator-initiated clinical trials. Interested applicants should email a current CV, cover letter, and 2 letters of reference to our Senior Coordinator for Residency &amp; Fellowships Toni Holthaus at aholthaus@kumc.edu. ERAS letters of reference are acceptable. </t>
    </r>
    <r>
      <rPr>
        <rFont val="Arial"/>
        <color rgb="FF000000"/>
      </rPr>
      <t>More information on our website</t>
    </r>
    <r>
      <rPr>
        <rFont val="Arial"/>
        <color rgb="FF000000"/>
      </rPr>
      <t>.</t>
    </r>
  </si>
  <si>
    <t xml:space="preserve">Duke Residents Meet and Greet 10/19 @ 7PM https://duke.zoom.us/u/aezQxKtGG
</t>
  </si>
  <si>
    <r>
      <rPr>
        <rFont val="&quot;Helvetica Neue&quot;"/>
        <b/>
        <color rgb="FF454545"/>
        <sz val="12.0"/>
      </rPr>
      <t xml:space="preserve">Tulane Otolaryngology Applicant Meet-&amp;-Greet Event </t>
    </r>
    <r>
      <rPr>
        <rFont val="&quot;Helvetica Neue&quot;"/>
        <b val="0"/>
        <color rgb="FF454545"/>
        <sz val="12.0"/>
      </rPr>
      <t xml:space="preserve">Timing: 10/8, 10/15, 10/22. 5:30PM-7PM CDT
Event Address: Zoom Link sent separately (Limit 30 per date) </t>
    </r>
    <r>
      <rPr>
        <rFont val="&quot;Helvetica Neue&quot;"/>
        <b val="0"/>
        <color rgb="FF1155CC"/>
        <sz val="12.0"/>
        <u/>
      </rPr>
      <t>https://forms.gle/xjeKQr2LEM3zkxY67</t>
    </r>
  </si>
  <si>
    <r>
      <rPr>
        <rFont val="&quot;Helvetica Neue&quot;"/>
        <b/>
        <color rgb="FF454545"/>
        <sz val="12.0"/>
      </rPr>
      <t xml:space="preserve">University of Iowa Otolaryngology Residency invites you to join us for our virtual resident social tomorrow, 10/15 at 6 PM CST. Residents will be there for Q&amp;A. Register at </t>
    </r>
    <r>
      <rPr>
        <rFont val="&quot;Helvetica Neue&quot;"/>
        <b/>
        <color rgb="FF1155CC"/>
        <sz val="12.0"/>
        <u/>
      </rPr>
      <t>https://uiowa.zoom.us/j/97984869265?pwd=NnR5NDdxd21icDRQb1RTdVV5bVR5QT09</t>
    </r>
    <r>
      <rPr>
        <rFont val="&quot;Helvetica Neue&quot;"/>
        <b/>
        <color rgb="FF454545"/>
        <sz val="12.0"/>
      </rPr>
      <t xml:space="preserve"> and email andrew-davis@uiowa.edu with any questions. See you there!</t>
    </r>
  </si>
  <si>
    <r>
      <rPr>
        <rFont val="&quot;Helvetica Neue&quot;"/>
        <b/>
        <color rgb="FF454545"/>
        <sz val="12.0"/>
      </rPr>
      <t>University of Connecticut Virtual Open House Thursday 10/15 from 3-4 PM EST-</t>
    </r>
    <r>
      <rPr>
        <rFont val="&quot;Helvetica Neue&quot;"/>
        <b val="0"/>
        <color rgb="FF454545"/>
        <sz val="12.0"/>
      </rPr>
      <t xml:space="preserve"> Learn about the program and meet the residents! No RSVP necessary. Follow us @UConnOto on Instagram and Twitter
</t>
    </r>
    <r>
      <rPr>
        <rFont val="&quot;Helvetica Neue&quot;"/>
        <b/>
        <color rgb="FF454545"/>
        <sz val="12.0"/>
      </rPr>
      <t xml:space="preserve">
</t>
    </r>
    <r>
      <rPr>
        <rFont val="&quot;Helvetica Neue&quot;"/>
        <b/>
        <color rgb="FF1155CC"/>
        <sz val="12.0"/>
        <u/>
      </rPr>
      <t>https://zoom.us/j/96107430196?pwd=dHB3amRLTFVsYUp6MThJR2hvWndMUT09#success</t>
    </r>
    <r>
      <rPr>
        <rFont val="&quot;Helvetica Neue&quot;"/>
        <b/>
        <color rgb="FF454545"/>
        <sz val="12.0"/>
      </rPr>
      <t xml:space="preserve">
</t>
    </r>
  </si>
  <si>
    <t xml:space="preserve">Thursday October 15, 3:00 PM EST
</t>
  </si>
  <si>
    <r>
      <rPr/>
      <t xml:space="preserve">Zoom Link: </t>
    </r>
    <r>
      <rPr>
        <color rgb="FF1155CC"/>
        <u/>
      </rPr>
      <t>https://zoom.us/j/96107430196?pwd=dHB3amRLTFVsYUp6MThJR2hvWndMUT09#success</t>
    </r>
  </si>
  <si>
    <r>
      <rPr>
        <rFont val="&quot;Helvetica Neue&quot;"/>
        <b/>
        <color rgb="FF454545"/>
        <sz val="12.0"/>
      </rPr>
      <t xml:space="preserve">VCU Info Session/Meet and Greet </t>
    </r>
    <r>
      <rPr>
        <rFont val="&quot;Helvetica Neue&quot;"/>
        <b val="0"/>
        <color rgb="FF454545"/>
        <sz val="12.0"/>
      </rPr>
      <t xml:space="preserve">- we'll be offering a rundown of what VCU and Richmond have to offer.  This will feature a brief introduction by our program director and breakout rooms with residents.  We'd love to see you there! (RSVP link: </t>
    </r>
    <r>
      <rPr>
        <rFont val="&quot;Helvetica Neue&quot;"/>
        <b/>
        <color rgb="FF1155CC"/>
        <sz val="12.0"/>
        <u/>
      </rPr>
      <t>https://forms.gle/U7HGaNMnvJu8Bsun8</t>
    </r>
  </si>
  <si>
    <t>October 26, 6PM EST</t>
  </si>
  <si>
    <t>RSVP: https://forms.gle/U7HGaNMnvJu8Bsun8
Zoom link: https://vcuhealth.zoom.us/j/99358197712</t>
  </si>
  <si>
    <r>
      <rPr>
        <rFont val="&quot;Helvetica Neue&quot;"/>
        <b/>
        <color rgb="FF454545"/>
        <sz val="12.0"/>
      </rPr>
      <t xml:space="preserve">University of Nebraska Medical Center Virtual Open House, October 15, 6:30PM, Q&amp;A with faculty subspecialites, residents only breakout room, Program Director, and Department Chair. RSVP </t>
    </r>
    <r>
      <rPr>
        <rFont val="&quot;Helvetica Neue&quot;"/>
        <b/>
        <color rgb="FF0000FF"/>
        <sz val="12.0"/>
      </rPr>
      <t>ent@unmc.edu</t>
    </r>
  </si>
  <si>
    <t>October 15, 6:30PM</t>
  </si>
  <si>
    <r>
      <rPr>
        <rFont val="&quot;Helvetica Neue&quot;"/>
        <b/>
        <color rgb="FF454545"/>
        <sz val="12.0"/>
      </rPr>
      <t xml:space="preserve">Medical University of South Carolina Resident Q&amp;A: Thursday, October 22nd at 6pm EST. </t>
    </r>
    <r>
      <rPr>
        <rFont val="&quot;Helvetica Neue&quot;"/>
        <b val="0"/>
        <color rgb="FF454545"/>
        <sz val="12.0"/>
      </rPr>
      <t>MUSC residents will host a virtual Q&amp;A following a brief introduction to our program. Please follow this link to register and a link to the meeting will be emailed to you</t>
    </r>
    <r>
      <rPr>
        <rFont val="&quot;Helvetica Neue&quot;"/>
        <b/>
        <color rgb="FF454545"/>
        <sz val="12.0"/>
      </rPr>
      <t xml:space="preserve"> - </t>
    </r>
    <r>
      <rPr>
        <rFont val="&quot;Helvetica Neue&quot;"/>
        <b/>
        <color rgb="FF454545"/>
        <sz val="12.0"/>
        <u/>
      </rPr>
      <t>https://forms.gle/1xABHDLUPfBpof1o8</t>
    </r>
  </si>
  <si>
    <r>
      <rPr>
        <b/>
      </rPr>
      <t>UAB GME - Diversity and Inclusion Mixer: October 16, 5-6 PM CST</t>
    </r>
    <r>
      <rPr/>
      <t xml:space="preserve">. The UAB Graduate Medical Education Office is hosting a virtual mixer for URiM residency applicants. Learn more about UAB and Birmingham from our program director and residents along with other UAB programs.  </t>
    </r>
    <r>
      <rPr>
        <color rgb="FF1155CC"/>
        <u/>
      </rPr>
      <t>https://uab.zoom.us/meeting/register/tJUrdO6grDwuHdIKnaG9bhsOeUP9lNth3hF2</t>
    </r>
  </si>
  <si>
    <r>
      <rPr>
        <b/>
        <sz val="12.0"/>
      </rPr>
      <t xml:space="preserve">Boston Medical Center URM Open House  
Thursday, October 15 at 7pm EST
</t>
    </r>
    <r>
      <rPr>
        <b val="0"/>
        <sz val="12.0"/>
      </rPr>
      <t>Register at</t>
    </r>
    <r>
      <rPr>
        <b/>
        <sz val="12.0"/>
      </rPr>
      <t xml:space="preserve"> </t>
    </r>
    <r>
      <rPr>
        <b/>
        <color rgb="FF1155CC"/>
        <sz val="12.0"/>
        <u/>
      </rPr>
      <t>bit.ly/BMCOTO</t>
    </r>
    <r>
      <rPr>
        <b val="0"/>
        <sz val="12.0"/>
      </rPr>
      <t xml:space="preserve">  
Learn about the residency program and have an opportunity to ask us questions</t>
    </r>
    <r>
      <rPr>
        <b/>
        <sz val="12.0"/>
      </rPr>
      <t>.</t>
    </r>
  </si>
  <si>
    <r>
      <rPr>
        <rFont val="Calibri"/>
        <b/>
        <color rgb="FFFF9900"/>
        <sz val="14.0"/>
      </rPr>
      <t>McGovern Medical School, Part of UT Health Houston</t>
    </r>
    <r>
      <rPr>
        <rFont val="Calibri"/>
        <b val="0"/>
        <color theme="1"/>
        <sz val="14.0"/>
      </rPr>
      <t xml:space="preserve"> will be hosting informal events with our residents so you may ask them the questions you think may be awkward to ask on a faculty webinar.  Please register advance at the links provided in the Notes box so we can invite you to these secure events.</t>
    </r>
  </si>
  <si>
    <t>8 Oct @ 7p CDT &amp;12 Oct @7p CDT</t>
  </si>
  <si>
    <r>
      <rPr>
        <sz val="12.0"/>
      </rPr>
      <t xml:space="preserve">Get to know our residents (no faculty on these meetings): Oct 8 @7p CDT [ https://us02web.zoom.us/meeting/register/tZAsd-yurTssGNPEI9Nb2krud_CELRYopFuQ ] or Oct 12 @ 7p CDT [ </t>
    </r>
    <r>
      <rPr>
        <color rgb="FF1155CC"/>
        <sz val="12.0"/>
        <u/>
      </rPr>
      <t>https://us02web.zoom.us/meeting/register/tZYodOCvpjouGdW-hP-eC6CR7dsupM_wDVjB</t>
    </r>
    <r>
      <rPr>
        <sz val="12.0"/>
      </rPr>
      <t xml:space="preserve"> ] .  Please register in advance (for your and our security to prevent unwanted incursions).  Hope to see you there! </t>
    </r>
  </si>
  <si>
    <r>
      <rPr>
        <b/>
        <color rgb="FFFF0000"/>
        <sz val="14.0"/>
      </rPr>
      <t>The University of Texas Medical Branch Otolaryngology Department</t>
    </r>
    <r>
      <rPr>
        <b/>
        <color rgb="FFFF0000"/>
        <sz val="18.0"/>
      </rPr>
      <t xml:space="preserve"> </t>
    </r>
    <r>
      <rPr>
        <b/>
      </rPr>
      <t xml:space="preserve">will be hosting an open meeting on </t>
    </r>
    <r>
      <rPr>
        <b/>
        <color rgb="FFFF0000"/>
        <sz val="14.0"/>
      </rPr>
      <t>10/8/20 at 5:30 PM CST for one hour</t>
    </r>
    <r>
      <rPr>
        <b/>
      </rPr>
      <t xml:space="preserve">. The meeting will consist of an introduction by our program director which will include discussion about the upcoming interview cycle and format of our interviews. Three of our new faculty members will then be highlighted and will allow applicants the opportunity to get to know our new faculty additions. Thereafter, an open Q&amp;A section will be available for the remainder of the meeting. Questions will be logged in the chat section of the meeting and we will do our best to answer questions as they come along. The meeting will be open to all applicants. Hope to see you there and good luck with the upcoming application cycle! Link will be posted shortly--&gt; LINK NOW OPEN </t>
    </r>
    <r>
      <rPr>
        <b/>
        <color rgb="FF1155CC"/>
        <u/>
      </rPr>
      <t xml:space="preserve">https://zoom.us/meeting/register/tJMocuCppjMsGtGRJKtya-quBVRmzxRyEm4v   </t>
    </r>
  </si>
  <si>
    <r>
      <rPr>
        <color rgb="FFFF0000"/>
        <sz val="18.0"/>
      </rPr>
      <t>The University of Cincinnati</t>
    </r>
    <r>
      <rPr>
        <color rgb="FF000000"/>
        <sz val="18.0"/>
      </rPr>
      <t xml:space="preserve"> invites you to join our Q&amp;A on Global Outreach. Meet Dr. Chad Zender, Dr. Brian Cervenka and MORE. Use the link to register        </t>
    </r>
    <r>
      <rPr>
        <i/>
        <color rgb="FF1155CC"/>
        <sz val="18.0"/>
        <u/>
      </rPr>
      <t>https://ucincinnati.zoom.us/meeting/register/tJUtcOCpqTIpHdyxLtzs4H0KxnwxTfVvPNxp</t>
    </r>
    <r>
      <rPr>
        <i/>
        <color rgb="FF000000"/>
        <sz val="18.0"/>
      </rPr>
      <t xml:space="preserve"> </t>
    </r>
  </si>
  <si>
    <t>10/27 6-7EST</t>
  </si>
  <si>
    <t xml:space="preserve">Registration is required: You can register by copying &amp; pasting the link or going to our instagram page (link in bio) </t>
  </si>
  <si>
    <r>
      <rPr>
        <rFont val="Calibri"/>
        <b/>
        <color rgb="FF000000"/>
      </rPr>
      <t>REMINDER: Are you an Otolaryngology residency applicant and attend a medical school without a residency program?</t>
    </r>
    <r>
      <rPr>
        <rFont val="Calibri"/>
        <color rgb="FF000000"/>
      </rPr>
      <t xml:space="preserve">
The COVID-19 Pandemic has caused unwanted anxiety to many of the applicants. Personally, I am a resident that came from medical school without an otolaryngology residency program and I can imagine the pressure this has placed on all applicants and those who come from medical schools without a residency program. A few otolaryngology residents, that graduated from medical schools without an otolaryngology residency program, would like to organize an informal Q&amp;A session to help answer your questions and give advice. This is an OPTIONAL event open to any applicant, however, we believe applicants who come from medical schools without an otolaryngology residency program will benefit the most given the focus of this informal Q&amp;A. 
If you are interested in joining this informal Q&amp;A please email: pquesada@kumc.edu
Event: October 8, 2020 at 7:00pm CT
</t>
    </r>
  </si>
  <si>
    <r>
      <rPr>
        <color rgb="FF000000"/>
      </rPr>
      <t xml:space="preserve">Join UC Davis Residents for our last virtual town hall 10/8/20 at 6 pm PST.  </t>
    </r>
    <r>
      <rPr>
        <color rgb="FF1155CC"/>
        <u/>
      </rPr>
      <t>https://forms.office.com/Pages/ResponsePage.aspx?id=ZG8EqMBmAE-QRsja-S_2K_Qr4JjTt2pBoAgZhhfw48hUMDdZREcwVzI2U1k0M1JQTFdQQ1haQURDMC4u</t>
    </r>
  </si>
  <si>
    <t>10/8/20 at 6pm PST</t>
  </si>
  <si>
    <r>
      <rPr>
        <b/>
        <color rgb="FF1155CC"/>
        <sz val="14.0"/>
      </rPr>
      <t xml:space="preserve">Jefferson </t>
    </r>
    <r>
      <rPr>
        <b val="0"/>
      </rPr>
      <t>is hosting an informational Town Hall session with residents and faculty TONIGHT.  We look forward to meeting you and sharing our program.</t>
    </r>
    <r>
      <rPr>
        <b/>
        <color rgb="FF1155CC"/>
        <u/>
      </rPr>
      <t xml:space="preserve"> </t>
    </r>
    <r>
      <rPr>
        <b/>
        <color rgb="FF1155CC"/>
        <sz val="11.0"/>
        <u/>
      </rPr>
      <t xml:space="preserve"> </t>
    </r>
    <r>
      <rPr>
        <b/>
        <sz val="11.0"/>
      </rPr>
      <t xml:space="preserve">October 7th at 7:00PM EST:  </t>
    </r>
    <r>
      <rPr>
        <b/>
        <color rgb="FF1155CC"/>
        <sz val="11.0"/>
        <u/>
      </rPr>
      <t>https://Jefferson.zoom.us/j/97489400135</t>
    </r>
  </si>
  <si>
    <t>10/7/2020 at 7PM (EST)</t>
  </si>
  <si>
    <r>
      <rPr>
        <b/>
        <color rgb="FF38761D"/>
        <sz val="12.0"/>
      </rPr>
      <t xml:space="preserve">University of Vemont Medical Center </t>
    </r>
    <r>
      <rPr>
        <b/>
        <color rgb="FF38761D"/>
      </rPr>
      <t xml:space="preserve">                                                                    </t>
    </r>
    <r>
      <rPr>
        <b val="0"/>
        <color rgb="FF000000"/>
      </rPr>
      <t xml:space="preserve">Hello from Vermont!                                                                                          Learn more about our program by viewing this video highlighting our residency:  </t>
    </r>
    <r>
      <rPr>
        <b/>
        <color rgb="FF1155CC"/>
        <u/>
      </rPr>
      <t>UVMMC Otolaryngology Residency</t>
    </r>
    <r>
      <rPr>
        <b/>
        <color rgb="FF38761D"/>
      </rPr>
      <t> </t>
    </r>
  </si>
  <si>
    <t>Connect with us on instagram @uvm_ent</t>
  </si>
  <si>
    <r>
      <rPr>
        <rFont val="Calibri"/>
        <b/>
        <color rgb="FFFF9900"/>
      </rPr>
      <t>U</t>
    </r>
    <r>
      <rPr>
        <rFont val="Calibri"/>
        <b/>
        <color rgb="FF38761D"/>
      </rPr>
      <t xml:space="preserve">Miami </t>
    </r>
    <r>
      <rPr>
        <rFont val="Calibri"/>
        <b/>
        <color theme="1"/>
      </rPr>
      <t xml:space="preserve">is hosting our final Hurricane Hour tomorrow 10/7! 
“Hurricane Hour” is a series of weekly conversations between faculty and residents that will highlight our residency program in a light-hearted and casual atmosphere for applicants in this 2020-2021 virtual cycle…and anyone who is interested! Faculty and residents will chat about ENT, life on campus, goals for the program, etc. within a Zoom conference lasting 1 hour. You’re welcome to listen along and we look forward to your questions!
  **On Week 4 of Hurricane Hour, we will be chatting with some of our Hispanic and women faculty about what it means to be a minority in medicine and how diversity is fostered at the U. They will discuss their journey professionally and personally and offering advice for applicants.**
</t>
    </r>
  </si>
  <si>
    <t>10/7 at 7pm EST</t>
  </si>
  <si>
    <r>
      <rPr>
        <rFont val="Arial"/>
        <b/>
        <color rgb="FF000000"/>
      </rPr>
      <t xml:space="preserve">Sign up to receive Zoom links, updates, and reminders! (If you’ve already signed up for the last HH, no need to do it again- you’ll get the emails!) 
</t>
    </r>
    <r>
      <rPr>
        <rFont val="Arial"/>
        <b/>
        <color rgb="FF1155CC"/>
        <u/>
      </rPr>
      <t>tiny.cc/wsstsz</t>
    </r>
  </si>
  <si>
    <r>
      <rPr>
        <b/>
        <color rgb="FF38761D"/>
        <sz val="14.0"/>
      </rPr>
      <t>Wayne State University Department of Otolaryngology-Head and Neck Surgery information session and Q&amp;A Monday, October 12th from 7-8PM EST.</t>
    </r>
    <r>
      <rPr>
        <b/>
      </rPr>
      <t xml:space="preserve"> This is just a quick way for everyone to get to know our program and what it is like to be a resident at WSU. Please submit questions to the link below when registering (you can also submit questions anonymously). Zoom link will be sent out to all those who register prior to the meeting time. We look forward to seeing you all!
</t>
    </r>
    <r>
      <rPr>
        <b/>
        <color rgb="FF1155CC"/>
        <u/>
      </rPr>
      <t xml:space="preserve">https://forms.gle/1vttTfz1pGHJmCHh6
</t>
    </r>
  </si>
  <si>
    <r>
      <rPr>
        <b/>
        <color rgb="FFFF0000"/>
        <sz val="14.0"/>
      </rPr>
      <t>The University  of Texas Medical  Branch Otolaryngology Department</t>
    </r>
    <r>
      <rPr>
        <b/>
        <color rgb="FFFF0000"/>
        <sz val="18.0"/>
      </rPr>
      <t xml:space="preserve"> </t>
    </r>
    <r>
      <rPr>
        <b/>
      </rPr>
      <t xml:space="preserve">will be hosting an open meeting on </t>
    </r>
    <r>
      <rPr>
        <b/>
        <color rgb="FFFF0000"/>
        <sz val="14.0"/>
      </rPr>
      <t>10/8/20 at 5:30 PM CST for one hour</t>
    </r>
    <r>
      <rPr>
        <b/>
      </rPr>
      <t xml:space="preserve">. The meeting will consist of an introduction by our program director which will include discussion about the upcoming interview cycle and format of our interviews. Three of our new faculty members will then be highlighted and will allow applicants the opportunity to get to know our new faculty additions. Thereafter, an open Q&amp;A section will be available for the remainder of the meeting. Questions will be logged in the chat section of the meeting and we will do our best to answer questions as they come along. The meeting will be open to all applicants. Hope to see you there and good luck with the upcoming application cycle! Link will be posted shortly--&gt; LINK NOW OPEN </t>
    </r>
    <r>
      <rPr>
        <b/>
        <color rgb="FF1155CC"/>
        <u/>
      </rPr>
      <t xml:space="preserve">https://zoom.us/meeting/register/tJMocuCppjMsGtGRJKtya-quBVRmzxRyEm4v   </t>
    </r>
  </si>
  <si>
    <r>
      <rPr>
        <b/>
        <sz val="12.0"/>
      </rPr>
      <t xml:space="preserve">Boston Medical Center Open House  
Wednesday, October 7 at 7pm EST
</t>
    </r>
    <r>
      <rPr>
        <sz val="12.0"/>
      </rPr>
      <t xml:space="preserve">Register at </t>
    </r>
    <r>
      <rPr>
        <color rgb="FF1155CC"/>
        <sz val="12.0"/>
        <u/>
      </rPr>
      <t>bit.ly/BMCOTO</t>
    </r>
    <r>
      <rPr>
        <sz val="12.0"/>
      </rPr>
      <t xml:space="preserve"> 
</t>
    </r>
    <r>
      <rPr/>
      <t>Learn about the residency program and have an opportunity to ask us questions.</t>
    </r>
  </si>
  <si>
    <r>
      <rPr/>
      <t>ANNOUNCEMENT: Baylor Scott and White Texas A&amp;M Resident info session/meet and greet.  
Thanks for all the questions and interest we've gotten!  We will be hosting an instagram live session tomorrow, 10/4, at 4PM CST to tell you a little more about us, answer many of the questions we've received, and also be available for any additional questions live.  We are planning on saving the video to our instagram for anyone that can't make the live session! (Live video comments are not saved to replays)</t>
    </r>
    <r>
      <rPr>
        <color rgb="FF000000"/>
      </rPr>
      <t xml:space="preserve">
</t>
    </r>
    <r>
      <rPr>
        <color rgb="FF1155CC"/>
        <u/>
      </rPr>
      <t>https://www.instagram.com/bswhtemple_ent/</t>
    </r>
  </si>
  <si>
    <r>
      <rPr>
        <b/>
        <color rgb="FFFF0000"/>
        <sz val="14.0"/>
      </rPr>
      <t>The University of Texas Medical Branch Otolaryngology Department</t>
    </r>
    <r>
      <rPr>
        <b/>
        <color rgb="FFFF0000"/>
        <sz val="18.0"/>
      </rPr>
      <t xml:space="preserve"> </t>
    </r>
    <r>
      <rPr>
        <b/>
      </rPr>
      <t xml:space="preserve">will be hosting an open meeting on </t>
    </r>
    <r>
      <rPr>
        <b/>
        <color rgb="FFFF0000"/>
        <sz val="14.0"/>
      </rPr>
      <t>10/8/20 at 5:30 PM CST for one hour</t>
    </r>
    <r>
      <rPr>
        <b/>
      </rPr>
      <t xml:space="preserve">. The meeting will consist of an introduction by our program director which will include discussion about the upcoming interview cycle and format of our interviews. Three of our new faculty members will then be highlighted and will allow applicants the opportunity to get to know our new faculty additions. Thereafter, an open Q&amp;A section will be available for the remainder of the meeting. Questions will be logged in the chat section of the meeting and we will do our best to answer questions as they come along. The meeting will be open to all applicants. Hope to see you there and good luck with the upcoming application cycle! Link will be posted shortly--&gt; LINK NOW OPEN </t>
    </r>
    <r>
      <rPr>
        <b/>
        <color rgb="FF1155CC"/>
        <u/>
      </rPr>
      <t xml:space="preserve">https://zoom.us/meeting/register/tJMocuCppjMsGtGRJKtya-quBVRmzxRyEm4v   </t>
    </r>
  </si>
  <si>
    <r>
      <rPr>
        <rFont val="Calibri"/>
        <b/>
        <color theme="1"/>
      </rPr>
      <t xml:space="preserve">Are you an Otolaryngology residency applicant and attend a medical school without a residency program?
</t>
    </r>
    <r>
      <rPr>
        <rFont val="Calibri"/>
        <b val="0"/>
        <color theme="1"/>
      </rPr>
      <t xml:space="preserve">The COVID-19 Pandemic has caused unwanted anxiety to many of the applicants. Personally, I am a resident that came from medical school without an otolaryngology residency program and I can imagine the pressure this has placed on all applicants and those who come from medical schools without a residency program. A few otolaryngology residents, that graduated from medical schools without an otolaryngology residency program, would like to organize an </t>
    </r>
    <r>
      <rPr>
        <rFont val="Calibri"/>
        <b/>
        <color theme="1"/>
        <u/>
      </rPr>
      <t>informal Q&amp;A</t>
    </r>
    <r>
      <rPr>
        <rFont val="Calibri"/>
        <b val="0"/>
        <color theme="1"/>
      </rPr>
      <t xml:space="preserve"> session to help answer your questions and give advice. This is an </t>
    </r>
    <r>
      <rPr>
        <rFont val="Calibri"/>
        <b/>
        <color theme="1"/>
        <u/>
      </rPr>
      <t xml:space="preserve">OPTIONAL </t>
    </r>
    <r>
      <rPr>
        <rFont val="Calibri"/>
        <b val="0"/>
        <color theme="1"/>
      </rPr>
      <t>event open to any applicant, however, we believe applicants who come from medical schools without an otolaryngology residency program will benefit the most given the focus of this informal Q&amp;A. 
If you are interested in joining this informal Q&amp;A please email:</t>
    </r>
    <r>
      <rPr>
        <rFont val="Calibri"/>
        <b/>
        <color theme="1"/>
      </rPr>
      <t xml:space="preserve"> pquesada@kumc.edu</t>
    </r>
    <r>
      <rPr>
        <rFont val="Calibri"/>
        <b val="0"/>
        <color theme="1"/>
      </rPr>
      <t xml:space="preserve">
</t>
    </r>
    <r>
      <rPr>
        <rFont val="Calibri"/>
        <b/>
        <color theme="1"/>
      </rPr>
      <t xml:space="preserve">
Event: October 8, 2020 at 7:00pm CT</t>
    </r>
    <r>
      <rPr>
        <rFont val="Calibri"/>
        <b val="0"/>
        <color theme="1"/>
      </rPr>
      <t xml:space="preserve">
</t>
    </r>
  </si>
  <si>
    <r>
      <rPr>
        <rFont val="Calibri"/>
        <b/>
        <color theme="1"/>
        <sz val="12.0"/>
      </rPr>
      <t xml:space="preserve">Boston Medical Center - 2 Week Virtual Rotation
Oct-Feb
</t>
    </r>
    <r>
      <rPr>
        <rFont val="Calibri"/>
        <b/>
        <color theme="1"/>
      </rPr>
      <t xml:space="preserve">Apply in VSAS
</t>
    </r>
    <r>
      <rPr>
        <rFont val="Calibri"/>
        <b val="0"/>
        <color theme="1"/>
      </rPr>
      <t>Participate in PM rounds, tele-health, and virtual didactics and conferences.  Conclude your 2 weeks with the submisison of a 1-page evidence based medicine report.</t>
    </r>
  </si>
  <si>
    <r>
      <rPr>
        <b/>
      </rPr>
      <t>ANNOUNCEMENT</t>
    </r>
    <r>
      <rPr/>
      <t xml:space="preserve">: SUNY Downstate Health Science University Department of Otolaryngology will be hosting a resident-only meet-and-greet this Wednesday, 9/30 at 8pm Eastern time! Come join us as we discuss all your questions about our program as well as our experiences living and working in Brooklyn. We look forward to meeting you there!
Meeting Zoom (8pm Eastern time, 9/30): </t>
    </r>
    <r>
      <rPr>
        <color rgb="FF1155CC"/>
        <u/>
      </rPr>
      <t>https://zoom.us/j/92647590983</t>
    </r>
    <r>
      <rPr/>
      <t xml:space="preserve">
Follow us on Instagram: </t>
    </r>
    <r>
      <rPr>
        <color rgb="FF1155CC"/>
        <u/>
      </rPr>
      <t>https://www.instagram.com/suny.downstate.ent/?hl=en</t>
    </r>
  </si>
  <si>
    <r>
      <rPr>
        <rFont val="Calibri, sans-serif"/>
        <b/>
        <i/>
        <color rgb="FF0000FF"/>
        <sz val="14.0"/>
      </rPr>
      <t>Kaiser Permanente Program Director/Faculty Q&amp;A</t>
    </r>
    <r>
      <rPr>
        <rFont val="Calibri, sans-serif"/>
        <b/>
        <i/>
        <color rgb="FF323130"/>
        <sz val="11.0"/>
      </rPr>
      <t xml:space="preserve">
THIS Thursday (Oct 1st) 4:30-5:30pm PST
Sign up </t>
    </r>
    <r>
      <rPr>
        <rFont val="Calibri, sans-serif"/>
        <b/>
        <i/>
        <color rgb="FF1155CC"/>
        <sz val="11.0"/>
        <u/>
      </rPr>
      <t>HERE</t>
    </r>
    <r>
      <rPr>
        <rFont val="Calibri, sans-serif"/>
        <b/>
        <i/>
        <color rgb="FF323130"/>
        <sz val="11.0"/>
      </rPr>
      <t xml:space="preserve">
  </t>
    </r>
  </si>
  <si>
    <t>10/1  4:30-5:30pm PST</t>
  </si>
  <si>
    <r>
      <rPr>
        <rFont val="Calibri, sans-serif"/>
        <b/>
        <i val="0"/>
        <color rgb="FF000000"/>
        <sz val="10.0"/>
      </rPr>
      <t>Would you like to learn</t>
    </r>
    <r>
      <rPr>
        <rFont val="Arial"/>
        <b val="0"/>
        <i val="0"/>
        <color rgb="FF000000"/>
        <sz val="10.0"/>
      </rPr>
      <t xml:space="preserve"> </t>
    </r>
    <r>
      <rPr>
        <rFont val="Calibri, sans-serif"/>
        <b/>
        <i/>
        <color rgb="FF0000FF"/>
        <sz val="10.0"/>
      </rPr>
      <t>all the things</t>
    </r>
    <r>
      <rPr>
        <rFont val="Calibri, sans-serif"/>
        <b/>
        <i val="0"/>
        <color rgb="FF000000"/>
        <sz val="10.0"/>
      </rPr>
      <t xml:space="preserve"> about the University of Mississippi Medical Center Otolaryngology Program? Check out our Padlet for a deep dive into all aspects of our program</t>
    </r>
    <r>
      <rPr>
        <rFont val="Arial"/>
        <b val="0"/>
        <i val="0"/>
        <color rgb="FF000000"/>
        <sz val="10.0"/>
      </rPr>
      <t>!</t>
    </r>
    <r>
      <rPr>
        <rFont val="Calibri, sans-serif"/>
        <b/>
        <i/>
        <color rgb="FF000000"/>
        <sz val="11.0"/>
      </rPr>
      <t xml:space="preserve">  </t>
    </r>
    <r>
      <rPr>
        <rFont val="Calibri, sans-serif"/>
        <b/>
        <i/>
        <color rgb="FF1155CC"/>
        <sz val="11.0"/>
        <u/>
      </rPr>
      <t>https://padlet.com/bjboyd/jnsvq0xuvox6iikc</t>
    </r>
  </si>
  <si>
    <r>
      <t xml:space="preserve">ANNOUNCEMENT: </t>
    </r>
    <r>
      <rPr>
        <rFont val="Calibri, sans-serif"/>
        <b/>
        <i val="0"/>
        <color rgb="FF0000FF"/>
        <sz val="11.0"/>
      </rPr>
      <t>SUNY Downstate Health Science University Department of Otolaryngology</t>
    </r>
    <r>
      <rPr>
        <rFont val="Calibri, sans-serif"/>
        <b/>
        <i val="0"/>
        <color rgb="FF323130"/>
        <sz val="11.0"/>
      </rPr>
      <t xml:space="preserve"> </t>
    </r>
    <r>
      <rPr>
        <rFont val="Calibri, sans-serif"/>
        <b val="0"/>
        <i val="0"/>
        <color rgb="FF323130"/>
        <sz val="11.0"/>
      </rPr>
      <t xml:space="preserve">will be hosting a resident-only meet-and-greet this Wednesday, 9/30 at 8pm Eastern time! Come join us as we discuss all your questions about our program as well as our experiences living and working in Brooklyn. We look forward to meeting you there! </t>
    </r>
    <r>
      <rPr>
        <rFont val="Calibri, sans-serif"/>
        <b/>
        <i val="0"/>
        <color rgb="FF323130"/>
        <sz val="11.0"/>
      </rPr>
      <t>Meeting Zoom (8pm Eastern time, 9/30):</t>
    </r>
    <r>
      <rPr>
        <rFont val="Calibri, sans-serif"/>
        <b val="0"/>
        <i val="0"/>
        <color rgb="FF323130"/>
        <sz val="11.0"/>
      </rPr>
      <t xml:space="preserve"> </t>
    </r>
    <r>
      <rPr>
        <rFont val="Calibri, sans-serif"/>
        <b val="0"/>
        <i val="0"/>
        <color rgb="FF1155CC"/>
        <sz val="11.0"/>
        <u/>
      </rPr>
      <t>https://zoom.us/j/92647590983</t>
    </r>
    <r>
      <rPr>
        <rFont val="Calibri, sans-serif"/>
        <b val="0"/>
        <i val="0"/>
        <color rgb="FF323130"/>
        <sz val="11.0"/>
      </rPr>
      <t xml:space="preserve"> </t>
    </r>
    <r>
      <rPr>
        <rFont val="Calibri, sans-serif"/>
        <b/>
        <i/>
        <color rgb="FF323130"/>
        <sz val="11.0"/>
      </rPr>
      <t xml:space="preserve">Follow us on Instagram: </t>
    </r>
    <r>
      <rPr>
        <rFont val="Calibri, sans-serif"/>
        <b/>
        <i/>
        <color rgb="FF1155CC"/>
        <sz val="11.0"/>
        <u/>
      </rPr>
      <t>https://www.instagram.com/suny.downstate.ent/?hl=en</t>
    </r>
  </si>
  <si>
    <t>Please join us on October 7th at 8PM Eastern Time for a Virtual Open House for the Cleveland Clinic Otolaryngology-Head and Neck Surgery residency program. Our residents will be running the program. They will be interviewing our new chair and give their views on our program and living in Cleveland. There will also be breakout rooms so you can speak with the residents and ask questions. Please email Christine at fleckec@ccf.org for the link. Follow us on Instagram at ccfohnsresidents and on Twitter @CCF_ent_program</t>
  </si>
  <si>
    <r>
      <rPr>
        <rFont val="Roboto, RobotoDraft, Helvetica, Arial, sans-serif"/>
        <color rgb="FF000000"/>
      </rPr>
      <t xml:space="preserve">Baylor Scott and White Health - Texas A&amp;M will be conducting a resident meet and greet/info session this Saturday 10/3!  We are inviting potential applicants to submit questions prior to the session here on otomatch (in this row), or at the google form here: </t>
    </r>
    <r>
      <rPr>
        <rFont val="Roboto, RobotoDraft, Helvetica, Arial, sans-serif"/>
        <color rgb="FF1155CC"/>
        <u/>
      </rPr>
      <t>https://forms.gle/E7kwmGvyB6hvJ5SV7</t>
    </r>
    <r>
      <rPr>
        <rFont val="Roboto, RobotoDraft, Helvetica, Arial, sans-serif"/>
        <color rgb="FF000000"/>
      </rPr>
      <t xml:space="preserve">
Will be providing a link to the session in the coming days - no need to sign up.  
</t>
    </r>
  </si>
  <si>
    <r>
      <rPr>
        <rFont val="Roboto, RobotoDraft, Helvetica, Arial, sans-serif"/>
        <color rgb="FF000000"/>
      </rPr>
      <t xml:space="preserve">Reminder University of Kentucky Open House Tommorow - 9/26/20 3:00pm EST!
Zoom link to online event:  https://uky.zoom.us/j/98150084475    
Link to sign up:  </t>
    </r>
    <r>
      <rPr>
        <rFont val="Roboto, RobotoDraft, Helvetica, Arial, sans-serif"/>
        <color rgb="FF1155CC"/>
        <u/>
      </rPr>
      <t>https://www.eventbrite.com/e/university-of-kentucky-otolaryngology-hns-virtual-open-house-tickets-121713780193</t>
    </r>
  </si>
  <si>
    <t>9/26/20 3:00pm-4:00pm EST</t>
  </si>
  <si>
    <t>Our Program Director, Dr. Brett Comer, will be doing a live presentation 
on all things University of Kentucky Otolaryngology-HNS.  
Afterward, there will be a  Q&amp;A with alumni and current residents of the 
UK Otolaryngology program. Please feel free to submit any questions
 you have via our Instagram or by emailing the program coordinator, 
Saralyn Buck, at saralyn.buck@uky.edu. 
*Attendance does not affect application.</t>
  </si>
  <si>
    <r>
      <rPr>
        <rFont val="Roboto, RobotoDraft, Helvetica, Arial, sans-serif"/>
        <color rgb="FF000000"/>
      </rPr>
      <t xml:space="preserve">Hello From the University of Nebraska Medical Center! We would like to invite you to our upcoming virtual open house with Dr. Christie Barnes, Program Director and Dr. Jonathan Hatch, Assitant Program Director to learn a bit about our program in Nebraska and ask any questions. You will have an opportunity to meet faculty in our specialities, laryngology, head and neck oncology, otology, rhinology, as well as resident-only chat where you can learn about Nebraska nice, our culture of wellness, and get answers to any questions. Please RSVP to ent@unmc.edu. </t>
    </r>
    <r>
      <rPr>
        <rFont val="Roboto, RobotoDraft, Helvetica, Arial, sans-serif"/>
        <color rgb="FF1155CC"/>
        <u/>
      </rPr>
      <t>https://bit.ly/3j7Dnaf</t>
    </r>
    <r>
      <rPr>
        <rFont val="Roboto, RobotoDraft, Helvetica, Arial, sans-serif"/>
        <color rgb="FF000000"/>
      </rPr>
      <t xml:space="preserve"> </t>
    </r>
  </si>
  <si>
    <t>October 13 and 15, 6:30PM to 7:30PM CST</t>
  </si>
  <si>
    <r>
      <rPr>
        <rFont val="Roboto, RobotoDraft, Helvetica, Arial, sans-serif"/>
        <color rgb="FF000000"/>
      </rPr>
      <t xml:space="preserve">MESSAGE FROM </t>
    </r>
    <r>
      <rPr>
        <rFont val="Roboto, RobotoDraft, Helvetica, Arial, sans-serif"/>
        <b/>
        <color rgb="FF000000"/>
      </rPr>
      <t>UNIVERSITY OF MIAMI: HURRICANE HOUR 9/30</t>
    </r>
    <r>
      <rPr>
        <rFont val="Roboto, RobotoDraft, Helvetica, Arial, sans-serif"/>
        <color rgb="FF000000"/>
      </rPr>
      <t>!
“Hurricane Hour” is a series of weekly conversations between faculty and residents that will highlight our residency program in a light-hearted and casual atmosphere for applicants in this 2020-2021 virtual cycle…and anyone who is interested! Faculty and residents will chat about ENT, life on campus, goals for the program, etc. within a Zoom conference lasting 1 hour. You’re welcome to listen along and we look forward to your questions!   
**On Week 3 of Hurricane Hour, we will be chatting with some of our many amazing mentor-mentee pairings within the department. They will discuss their journey together professionally and personally. You will see faculty, alumni, and residents this week! We’re so excited!**   Sign up to receive Zoom links, updates, and reminders! (If you’ve already signed up for the last HH, no need to do it again- you’ll get the email</t>
    </r>
    <r>
      <rPr>
        <rFont val="Roboto, RobotoDraft, Helvetica, Arial, sans-serif"/>
        <color rgb="FF000000"/>
      </rPr>
      <t>s!</t>
    </r>
    <r>
      <rPr>
        <rFont val="Roboto, RobotoDraft, Helvetica, Arial, sans-serif"/>
        <color rgb="FF000000"/>
      </rPr>
      <t>)</t>
    </r>
    <r>
      <rPr>
        <rFont val="Roboto, RobotoDraft, Helvetica, Arial, sans-serif"/>
        <color rgb="FF000000"/>
      </rPr>
      <t xml:space="preserve"> </t>
    </r>
    <r>
      <rPr>
        <rFont val="Roboto, RobotoDraft, Helvetica, Arial, sans-serif"/>
        <color rgb="FF000000"/>
      </rPr>
      <t xml:space="preserve"> </t>
    </r>
    <r>
      <rPr>
        <rFont val="Roboto, RobotoDraft, Helvetica, Arial, sans-serif"/>
        <color rgb="FF1155CC"/>
        <u/>
      </rPr>
      <t>tiny.cc/wsstsz</t>
    </r>
  </si>
  <si>
    <t>30 Sep 2020 at 7:00 PM Eastern</t>
  </si>
  <si>
    <t>tiny.cc/wsstsz</t>
  </si>
  <si>
    <r>
      <rPr>
        <rFont val="Roboto, RobotoDraft, Helvetica, Arial, sans-serif"/>
        <b/>
        <color rgb="FF000000"/>
      </rPr>
      <t xml:space="preserve">BIDMC </t>
    </r>
    <r>
      <rPr>
        <rFont val="Roboto, RobotoDraft, Helvetica, Arial, sans-serif"/>
        <color rgb="FF000000"/>
      </rPr>
      <t xml:space="preserve">- If you missed our first intro session and are interested in learning more about our Harvard Medical School/Beth Israel Deaconess Medical Center Otolaryngology-Head &amp; Neck Surgery Residency, please join us for our upcoming Program Director Info Session and Q&amp;A! It will take place on Monday, 9/28 at 7:00 PM EST. The session will be led by Program Director, Dr. Scharukh Jalisi and Associate Program Director, Dr. James Naples. 
</t>
    </r>
    <r>
      <rPr>
        <rFont val="Roboto, RobotoDraft, Helvetica, Arial, sans-serif"/>
        <b/>
        <color rgb="FF000000"/>
      </rPr>
      <t xml:space="preserve">Zoom link: </t>
    </r>
    <r>
      <rPr>
        <rFont val="Roboto, RobotoDraft, Helvetica, Arial, sans-serif"/>
        <color rgb="FF000000"/>
      </rPr>
      <t xml:space="preserve"> </t>
    </r>
    <r>
      <rPr>
        <rFont val="Roboto, RobotoDraft, Helvetica, Arial, sans-serif"/>
        <color rgb="FF1155CC"/>
        <u/>
      </rPr>
      <t>https://zoom.us/j/92261361638?pwd=RnBmZXIxN2N6NUh4L0RtQ0krUVZpdz09</t>
    </r>
    <r>
      <rPr>
        <rFont val="Roboto, RobotoDraft, Helvetica, Arial, sans-serif"/>
        <color rgb="FF000000"/>
      </rPr>
      <t xml:space="preserve"> 
</t>
    </r>
    <r>
      <rPr>
        <rFont val="Roboto, RobotoDraft, Helvetica, Arial, sans-serif"/>
        <b/>
        <color rgb="FF000000"/>
      </rPr>
      <t xml:space="preserve">Join our mailing list for prospective applicants: </t>
    </r>
    <r>
      <rPr>
        <rFont val="Roboto, RobotoDraft, Helvetica, Arial, sans-serif"/>
        <color rgb="FF1155CC"/>
        <u/>
      </rPr>
      <t>https://www.surveymonkey.com/r/NZZLV82</t>
    </r>
    <r>
      <rPr>
        <rFont val="Roboto, RobotoDraft, Helvetica, Arial, sans-serif"/>
        <color rgb="FF000000"/>
      </rPr>
      <t xml:space="preserve"> </t>
    </r>
  </si>
  <si>
    <t>28 Sep 2020 at 7:00 PM Eastern</t>
  </si>
  <si>
    <t>Beth Israel Deaconess Medical Center</t>
  </si>
  <si>
    <r>
      <rPr>
        <rFont val="Roboto, RobotoDraft, Helvetica, Arial, sans-serif"/>
        <color rgb="FFFF0000"/>
      </rPr>
      <t>Geisinger Medical Center</t>
    </r>
    <r>
      <rPr>
        <rFont val="Roboto, RobotoDraft, Helvetica, Arial, sans-serif"/>
        <color rgb="FF000000"/>
      </rPr>
      <t xml:space="preserve"> - Resident Meet and Great/Info Session
</t>
    </r>
    <r>
      <rPr>
        <rFont val="Calibri"/>
        <color rgb="FF000000"/>
      </rPr>
      <t>While less well-known outside of Pennsylvania, we are a large hospital system with a massive encatchment area.  We have a well-rounded training program with an incredibly strong operative experience in all aspects of ENT.  We almost never double scrub a case other than large head and neck cases. Perks include only having to cover the main hospital center for call, affordable cost of living</t>
    </r>
    <r>
      <rPr>
        <rFont val="Calibri"/>
        <i/>
        <color rgb="FF000000"/>
      </rPr>
      <t> </t>
    </r>
    <r>
      <rPr>
        <rFont val="Calibri"/>
        <color rgb="FF000000"/>
      </rPr>
      <t>in a beautiful part of the country, and a super close-knit community and group of residents/friends!  Join us on Wednesday September 30th from 7-8 for a </t>
    </r>
    <r>
      <rPr>
        <rFont val="Calibri"/>
        <i/>
        <color rgb="FF000000"/>
      </rPr>
      <t>resident only</t>
    </r>
    <r>
      <rPr>
        <rFont val="Calibri"/>
        <color rgb="FF000000"/>
      </rPr>
      <t> information session where you will have the opportunity to ask your candid questions.
Feel free to</t>
    </r>
    <r>
      <rPr>
        <rFont val="Calibri"/>
        <color rgb="FF000000"/>
      </rPr>
      <t xml:space="preserve"> email me at </t>
    </r>
    <r>
      <rPr>
        <rFont val="Calibri"/>
        <color rgb="FF1155CC"/>
      </rPr>
      <t xml:space="preserve">trschwartz91@gmail.com.  </t>
    </r>
    <r>
      <rPr>
        <rFont val="Calibri"/>
        <color rgb="FF000000"/>
      </rPr>
      <t>Follow-us on our new Instagram account: Geisinger_ENT
Link to Microsoft T</t>
    </r>
    <r>
      <rPr>
        <rFont val="Calibri"/>
        <color rgb="FF000000"/>
      </rPr>
      <t xml:space="preserve">eams meeting: </t>
    </r>
    <r>
      <rPr>
        <rFont val="Arial"/>
        <color rgb="FF6264A7"/>
        <u/>
      </rPr>
      <t xml:space="preserve">Join
Microsoft Teams Meeting
</t>
    </r>
    <r>
      <rPr>
        <rFont val="Times New Roman"/>
        <color rgb="FF000000"/>
      </rPr>
      <t xml:space="preserve">
</t>
    </r>
  </si>
  <si>
    <r>
      <t xml:space="preserve">McGovern Medical School/UT  Houston will be hosting an Online Open House on 28 Sep 2020 6pm CDT. Please click here to register or paste this link in your browser: </t>
    </r>
    <r>
      <rPr>
        <rFont val="Roboto, RobotoDraft, Helvetica, Arial, sans-serif"/>
        <color rgb="FF1155CC"/>
        <u/>
      </rPr>
      <t>https://uthealth.webex.com/uthealth/onstage/g.php?MTID=e747a8097541a4c7126d730a7609ca5a9</t>
    </r>
    <r>
      <rPr>
        <rFont val="Roboto, RobotoDraft, Helvetica, Arial, sans-serif"/>
        <color rgb="FF000000"/>
      </rPr>
      <t xml:space="preserve"> Stay tuned for info on an upcoming session with the residents, also!</t>
    </r>
  </si>
  <si>
    <t>28 Sep 2020 at 6pm CENTRAL</t>
  </si>
  <si>
    <r>
      <rPr>
        <color rgb="FFCC0000"/>
        <sz val="12.0"/>
      </rPr>
      <t xml:space="preserve">University of Arkansas - Meet the Residents </t>
    </r>
    <r>
      <rPr/>
      <t xml:space="preserve">
Wednesday September 23th at 6:30pm CST  (7 pm EST) - Come join us for the second in a series of virtual meetings that will allow medical students a chance to get to know our program. This will be residents only and is open to all medical students interested in Otolaryngology. We will start with a short 5-10 minute talk about our program and then open it up to live q/a. Zoom registration link: </t>
    </r>
    <r>
      <rPr>
        <color rgb="FF1155CC"/>
        <u/>
      </rPr>
      <t>Register for UAMS Meet the Residents Wed Sept 23r</t>
    </r>
    <r>
      <rPr/>
      <t>d</t>
    </r>
  </si>
  <si>
    <t>23 Sep 2020 at 6:30 PM Central (7:30 Eastern, 4:30 Pacific)</t>
  </si>
  <si>
    <r>
      <rPr>
        <rFont val="Arial"/>
      </rPr>
      <t>Considering applying for the research/clinical track for residency training?     
Reserve your spot to attend</t>
    </r>
    <r>
      <rPr>
        <rFont val="Arial"/>
        <color rgb="FF000000"/>
      </rPr>
      <t xml:space="preserve"> </t>
    </r>
    <r>
      <rPr>
        <rFont val="Arial"/>
        <b/>
        <color rgb="FFCC0000"/>
        <u/>
      </rPr>
      <t>A Taste of WashU ENT</t>
    </r>
    <r>
      <rPr>
        <rFont val="Arial"/>
      </rPr>
      <t xml:space="preserve"> (Part 3) on </t>
    </r>
    <r>
      <rPr>
        <rFont val="Arial"/>
        <b/>
      </rPr>
      <t>Wed, Sept 23 at 7pm CDT</t>
    </r>
    <r>
      <rPr>
        <rFont val="Arial"/>
      </rPr>
      <t xml:space="preserve"> (5pm PDT; 8pm EDT) via Zoom. This episode focuses on our </t>
    </r>
    <r>
      <rPr>
        <rFont val="Arial"/>
        <b/>
        <color rgb="FFCC0000"/>
      </rPr>
      <t>Physician-Scientist Training Program</t>
    </r>
    <r>
      <rPr>
        <rFont val="Arial"/>
      </rPr>
      <t xml:space="preserve">. 
You'll hear from current research residents as well as recent alumni from across the country, as well as Program Co-Directors: Jay Piccirillo, MD, and Mark Warchol, PhD.
Space is limited. </t>
    </r>
    <r>
      <rPr>
        <rFont val="Arial"/>
        <b/>
      </rPr>
      <t>Sign up now via e</t>
    </r>
    <r>
      <rPr>
        <rFont val="Arial"/>
        <b/>
        <color rgb="FF000000"/>
      </rPr>
      <t>mail:</t>
    </r>
    <r>
      <rPr>
        <rFont val="Arial"/>
        <color rgb="FF000000"/>
      </rPr>
      <t xml:space="preserve"> </t>
    </r>
    <r>
      <rPr>
        <rFont val="Arial"/>
        <color rgb="FF1155CC"/>
        <u/>
      </rPr>
      <t>ENTresidency@wustl.edu</t>
    </r>
    <r>
      <rPr>
        <rFont val="Arial"/>
      </rPr>
      <t>. Please include any questions you'd like to ensure are addressed during this zoom session.</t>
    </r>
  </si>
  <si>
    <t>Wed, Sept 23 at 7pm Central (5pm Pacific; 8pm Eastern)</t>
  </si>
  <si>
    <r>
      <rPr/>
      <t xml:space="preserve">A message from the </t>
    </r>
    <r>
      <rPr>
        <b/>
        <sz val="12.0"/>
      </rPr>
      <t>University of Washington Department of Otolaryngology - Head &amp; Neck Surgery</t>
    </r>
    <r>
      <rPr/>
      <t xml:space="preserve">
Dont forget that the </t>
    </r>
    <r>
      <rPr>
        <b/>
      </rPr>
      <t xml:space="preserve">Pediatric Otolaryngology Faculty at the Seattle Children’s Hospital </t>
    </r>
    <r>
      <rPr/>
      <t xml:space="preserve">will be hosting a Virtual Town Hall on </t>
    </r>
    <r>
      <rPr>
        <b/>
      </rPr>
      <t>Today, Tuesday, September 22nd from 5:30-6:30pm PST.</t>
    </r>
    <r>
      <rPr/>
      <t xml:space="preserve"> This event is open to all applicants and the Zoom link is below! Dont miss a chance to learn more about the world-class Peds OtoHNS service at SCH and get all your burning questions answered!
Link: </t>
    </r>
    <r>
      <rPr>
        <color rgb="FF1155CC"/>
        <u/>
      </rPr>
      <t>https://uw-phi.zoom.us/j/4798970391</t>
    </r>
    <r>
      <rPr/>
      <t xml:space="preserve">
Finally, if you have any questions about these events, or the program in general, please reach out to UW.OtoHNS.Questions@gmail.com and we will get back to you
</t>
    </r>
  </si>
  <si>
    <r>
      <rPr>
        <b/>
        <color rgb="FF1F497D"/>
        <sz val="14.0"/>
      </rPr>
      <t>Emory Otolaryngology</t>
    </r>
    <r>
      <rPr>
        <color rgb="FF1F497D"/>
        <sz val="14.0"/>
      </rPr>
      <t xml:space="preserve"> </t>
    </r>
    <r>
      <rPr/>
      <t xml:space="preserve">will host 2 optional virtual Q&amp;A sessions with our residents! The first is this Sunday, September 27 at 3:00 PM EDT. We'll break into small groups for some casual, relaxed conversations for you to learn about us and our outstanding program and city! Go to </t>
    </r>
    <r>
      <rPr>
        <color rgb="FF1155CC"/>
        <u/>
      </rPr>
      <t>https://tinyurl.com/EmoryENTQA1</t>
    </r>
    <r>
      <rPr/>
      <t xml:space="preserve"> to register. ⁠The second Q&amp;A will be Thursday, October 8th at 8:00 PM EDT. Go to </t>
    </r>
    <r>
      <rPr>
        <color rgb="FF1155CC"/>
        <u/>
      </rPr>
      <t>https://tinyurl.com/EmoryENTQA2</t>
    </r>
    <r>
      <rPr/>
      <t xml:space="preserve"> to register for that session! You are welcome, but by no means expected, to attend both.⁠ </t>
    </r>
  </si>
  <si>
    <r>
      <rPr>
        <rFont val="Arial"/>
        <b/>
        <color rgb="FF0000FF"/>
        <sz val="12.0"/>
        <u/>
      </rPr>
      <t>Medical College of Georgia</t>
    </r>
    <r>
      <rPr>
        <rFont val="Arial"/>
        <b/>
        <color rgb="FF000000"/>
        <sz val="12.0"/>
        <u/>
      </rPr>
      <t xml:space="preserve"> </t>
    </r>
    <r>
      <rPr>
        <rFont val="Arial"/>
        <b val="0"/>
        <color rgb="FF000000"/>
        <u/>
      </rPr>
      <t xml:space="preserve">Residency Program Interest Session via Zoom with Faculty and Residents. There will be a short presentation to tell you about our program, but most of the meeting will be dedicated to Q&amp;A with the residents. We will be able to answer your questions in real time. 9/24 at 5:30pm EST. 
Email cacook1@augusta.edu to get Zoom meeting info. Also check us out online:
</t>
    </r>
    <r>
      <rPr>
        <rFont val="Arial"/>
        <b/>
        <color rgb="FF000000"/>
        <u/>
      </rPr>
      <t xml:space="preserve">Website: </t>
    </r>
    <r>
      <rPr>
        <rFont val="Arial"/>
        <b/>
        <color rgb="FF1155CC"/>
        <u/>
      </rPr>
      <t>https://www.augusta.edu/mcg/otolaryngology/</t>
    </r>
    <r>
      <rPr>
        <rFont val="Arial"/>
        <b/>
        <color rgb="FF000000"/>
        <u/>
      </rPr>
      <t xml:space="preserve">  
Facebook: </t>
    </r>
    <r>
      <rPr>
        <rFont val="Arial"/>
        <b/>
        <color rgb="FF1155CC"/>
        <u/>
      </rPr>
      <t>https://www.facebook.com/MCGOtolaryngology/</t>
    </r>
    <r>
      <rPr>
        <rFont val="Arial"/>
        <b/>
        <color rgb="FF000000"/>
        <u/>
      </rPr>
      <t xml:space="preserve">  
Instagram: </t>
    </r>
    <r>
      <rPr>
        <rFont val="Arial"/>
        <b/>
        <color rgb="FF1155CC"/>
        <u/>
      </rPr>
      <t>https://www.instagram.com/mcgotolaryngology/</t>
    </r>
    <r>
      <rPr>
        <rFont val="Arial"/>
        <b/>
        <color rgb="FF000000"/>
        <u/>
      </rPr>
      <t xml:space="preserve">  
Youtube: </t>
    </r>
    <r>
      <rPr>
        <rFont val="Arial"/>
        <b/>
        <color rgb="FF1155CC"/>
        <u/>
      </rPr>
      <t>https://www.youtube.com/channel/UCpFR_2SRHnn4e7mvZjyAL2w</t>
    </r>
    <r>
      <rPr>
        <rFont val="Arial"/>
        <b/>
        <color rgb="FF000000"/>
        <u/>
      </rPr>
      <t xml:space="preserve">   
</t>
    </r>
  </si>
  <si>
    <t>5:30 pm ET</t>
  </si>
  <si>
    <r>
      <rPr>
        <b/>
      </rPr>
      <t>Mayo Clinic in Arizona Virtual Residency Open House    Thursday, September 24th   4-6 p.m. MST         Register to attend: </t>
    </r>
    <r>
      <rPr>
        <rFont val="Times New Roman"/>
        <b/>
        <color rgb="FF000000"/>
        <sz val="11.0"/>
        <u/>
      </rPr>
      <t>https://mc-meet.zoom.us/meeting/register/tJ0vdu6gqDspH9OTlCCbN8NV9JKtXJZWS23Z</t>
    </r>
    <r>
      <rPr>
        <b/>
      </rPr>
      <t xml:space="preserve"> </t>
    </r>
  </si>
  <si>
    <t>Thursday, Sept 24. 4-6 p.m. MST</t>
  </si>
  <si>
    <r>
      <rPr/>
      <t>- RESIDENT Q&amp;A: THIS FRIDAY (25th) 630-730pm PST
- RESIDENCY PROGRAM LEADERSHIP/FACULTY Q&amp;A: Thursday, October 1st 430-530pm PST
Sign</t>
    </r>
    <r>
      <rPr>
        <color rgb="FF000000"/>
      </rPr>
      <t xml:space="preserve"> up </t>
    </r>
    <r>
      <rPr>
        <color rgb="FF1155CC"/>
        <u/>
      </rPr>
      <t>here</t>
    </r>
    <r>
      <rPr/>
      <t xml:space="preserve"> </t>
    </r>
  </si>
  <si>
    <t>check out our instagram page (registration link is also in our insta bio): @kp_otolaryngology_residency</t>
  </si>
  <si>
    <r>
      <rPr>
        <b/>
        <color rgb="FF4A86E8"/>
        <sz val="12.0"/>
      </rPr>
      <t xml:space="preserve">Join us Saturday, September 26, 2020 at 3:00pm via Zoom for a Virtual Open House and discover everything UK OTO has to offer. 
</t>
    </r>
    <r>
      <rPr>
        <b/>
        <sz val="12.0"/>
      </rPr>
      <t xml:space="preserve">Our Program Director, Dr. Brett Comer, will be doing a live presentation on all things University of Kentucky Otolaryngology-HNS.
</t>
    </r>
    <r>
      <rPr>
        <b/>
        <color rgb="FFFF00FF"/>
        <sz val="12.0"/>
      </rPr>
      <t>Zoom link to online event:</t>
    </r>
    <r>
      <rPr>
        <b/>
        <color rgb="FF000000"/>
        <sz val="12.0"/>
      </rPr>
      <t xml:space="preserve">  </t>
    </r>
    <r>
      <rPr>
        <b/>
        <color rgb="FF1155CC"/>
        <sz val="12.0"/>
        <u/>
      </rPr>
      <t>https://uky.zoom.us/j/98150084475</t>
    </r>
    <r>
      <rPr>
        <b/>
        <sz val="12.0"/>
      </rPr>
      <t xml:space="preserve">    
</t>
    </r>
    <r>
      <rPr>
        <b/>
        <color rgb="FFFF00FF"/>
        <sz val="12.0"/>
      </rPr>
      <t>Link to sig</t>
    </r>
    <r>
      <rPr>
        <color rgb="FFFF00FF"/>
      </rPr>
      <t xml:space="preserve">n up:  </t>
    </r>
    <r>
      <rPr>
        <color rgb="FF1155CC"/>
        <u/>
      </rPr>
      <t>https://www.eventbrite.com/e/university-of-kentucky-otolaryngology-hns-virtual-open-house-tickets-121713780193</t>
    </r>
    <r>
      <rPr/>
      <t xml:space="preserve">
</t>
    </r>
  </si>
  <si>
    <t>9/26/20 at 3:00pm</t>
  </si>
  <si>
    <t xml:space="preserve">University of Arizona - Otolaryngology was granted a 
complement increase by the ACGME to 10 residents total
 (2 per year) and will be recruiting for 2 spots this year! </t>
  </si>
  <si>
    <r>
      <rPr>
        <rFont val="Calibri"/>
        <b/>
        <color theme="1"/>
      </rPr>
      <t xml:space="preserve">University of New Mexico Otolaryngology-Head and Neck Surgery:
</t>
    </r>
    <r>
      <rPr>
        <rFont val="Calibri"/>
        <b val="0"/>
        <color theme="1"/>
      </rPr>
      <t xml:space="preserve">The UNM Otolaryngology-Head and Neck Surgery residency program will be hosting a resident meet and greet on Tuesday, September 29 at 630PM MST on Zoom.
This will be a chance to talk with our residents and learn more about the program from their perspective. Bring any questions you might have. Hope to see you there! Thanks. </t>
    </r>
    <r>
      <rPr>
        <rFont val="Calibri"/>
        <b/>
        <color theme="1"/>
      </rPr>
      <t>Contact:</t>
    </r>
    <r>
      <rPr>
        <rFont val="Calibri"/>
        <b val="0"/>
        <color theme="1"/>
      </rPr>
      <t xml:space="preserve"> PMBenavidez@salud.unm.edu </t>
    </r>
    <r>
      <rPr>
        <rFont val="Calibri"/>
        <b/>
        <color theme="1"/>
      </rPr>
      <t xml:space="preserve">
To Register:</t>
    </r>
    <r>
      <rPr>
        <rFont val="Calibri"/>
        <b val="0"/>
        <color theme="1"/>
      </rPr>
      <t xml:space="preserve"> </t>
    </r>
    <r>
      <rPr>
        <rFont val="Calibri"/>
        <b/>
        <color theme="1"/>
      </rPr>
      <t xml:space="preserve">https://forms.gle/CzWqPGTUxHiZMZQC8 </t>
    </r>
  </si>
  <si>
    <t>9/29/20 630PM MST</t>
  </si>
  <si>
    <t>https://forms.gle/CzWqPGTUxHiZMZQC8</t>
  </si>
  <si>
    <r>
      <rPr>
        <rFont val="Calibri"/>
        <b val="0"/>
        <color theme="1"/>
      </rPr>
      <t xml:space="preserve">A message from the </t>
    </r>
    <r>
      <rPr>
        <rFont val="Calibri"/>
        <b/>
        <color theme="1"/>
      </rPr>
      <t xml:space="preserve">University of Washington Department of Otolaryngology - Head &amp; Neck Surgery
</t>
    </r>
    <r>
      <rPr>
        <rFont val="Calibri"/>
        <b val="0"/>
        <color theme="1"/>
      </rPr>
      <t xml:space="preserve">
We are happy to announce our next set of </t>
    </r>
    <r>
      <rPr>
        <rFont val="Calibri"/>
        <b/>
        <color theme="1"/>
      </rPr>
      <t>attending office hours!</t>
    </r>
    <r>
      <rPr>
        <rFont val="Calibri"/>
        <b val="0"/>
        <color theme="1"/>
      </rPr>
      <t xml:space="preserve"> These will be held this </t>
    </r>
    <r>
      <rPr>
        <rFont val="Calibri"/>
        <b/>
        <color theme="1"/>
      </rPr>
      <t xml:space="preserve">Monday, September 21st:
</t>
    </r>
    <r>
      <rPr>
        <rFont val="Calibri"/>
        <b val="0"/>
        <color theme="1"/>
      </rPr>
      <t xml:space="preserve">
</t>
    </r>
    <r>
      <rPr>
        <rFont val="Calibri"/>
        <b/>
        <color theme="1"/>
      </rPr>
      <t xml:space="preserve">Dr. Jake Dahl, Assistant Professor of Pediatric Otolaryngology at Seattle Children’s Hospital
</t>
    </r>
    <r>
      <rPr>
        <rFont val="Calibri"/>
        <b val="0"/>
        <color theme="1"/>
      </rPr>
      <t xml:space="preserve">Monday, September 21st
1:00pm PST - 2:00pm PST
Sign-up at: </t>
    </r>
    <r>
      <rPr>
        <rFont val="Calibri"/>
        <b/>
        <color theme="1"/>
      </rPr>
      <t xml:space="preserve">https://www.signupgenius.com/go/10c0d4fabad2ca1f9c52-program
</t>
    </r>
    <r>
      <rPr>
        <rFont val="Calibri"/>
        <b val="0"/>
        <color theme="1"/>
      </rPr>
      <t xml:space="preserve">
The zoom link will be sent to registered participants 15 minutes prior to the start of the first session. 
Additionally, we are happy to announce that the </t>
    </r>
    <r>
      <rPr>
        <rFont val="Calibri"/>
        <b/>
        <color theme="1"/>
      </rPr>
      <t>Department of OtoHNS at Seattle Children’s Hospital will be hosting a Virtual Town Hall on Tuesday, September 22nd from 5:30-6:30pm PST.</t>
    </r>
    <r>
      <rPr>
        <rFont val="Calibri"/>
        <b val="0"/>
        <color theme="1"/>
      </rPr>
      <t xml:space="preserve"> This event will not need pre-registration and the Zoom link will be forthcoming. 
Finally, if you have any questions about these events, or the program in general, please reach out to </t>
    </r>
    <r>
      <rPr>
        <rFont val="Calibri"/>
        <b/>
        <color theme="1"/>
      </rPr>
      <t>UW.OtoHNS.Questions@gmail.com</t>
    </r>
    <r>
      <rPr>
        <rFont val="Calibri"/>
        <b val="0"/>
        <color theme="1"/>
      </rPr>
      <t xml:space="preserve"> and we will get back to you
</t>
    </r>
  </si>
  <si>
    <r>
      <rPr/>
      <t xml:space="preserve">Instagram @OhioStateENT Twitter: @OhioStateENT Virtual HH Signup Form: </t>
    </r>
    <r>
      <rPr>
        <color rgb="FF1155CC"/>
        <u/>
      </rPr>
      <t>https://forms.gle/Td5qm2geFxbEFtUK7</t>
    </r>
    <r>
      <rPr/>
      <t xml:space="preserve"> Video on Culture: </t>
    </r>
    <r>
      <rPr>
        <color rgb="FF1155CC"/>
        <u/>
      </rPr>
      <t>https://www.youtube.com/watch?v=MB711em5SJk&amp;feature=youtu.be</t>
    </r>
    <r>
      <rPr/>
      <t xml:space="preserve"> Video on Residency Training: </t>
    </r>
    <r>
      <rPr>
        <color rgb="FF1155CC"/>
        <u/>
      </rPr>
      <t>https://www.youtube.com/watch?v=IRpiIRCm7BU</t>
    </r>
    <r>
      <rPr/>
      <t xml:space="preserve"> </t>
    </r>
  </si>
  <si>
    <r>
      <rPr>
        <rFont val="Arial"/>
        <b/>
        <color rgb="FF000000"/>
      </rPr>
      <t>Massachusetts Eye and Ear/ Mass General Brigham Combined Harvard Program in Otolaryngology</t>
    </r>
    <r>
      <rPr>
        <rFont val="Arial"/>
        <color rgb="FF000000"/>
      </rPr>
      <t xml:space="preserve">:  Meet our residents in an informational and informal webinar to learn about their lives and day-to-day in the resideny program.  We will have a Q&amp;A session- can ask us anything!  Program attendance will not be recorded or used for applications in anyway- this is just for your information!  Follow us on Isntagram @harvard.oto.res and to join the mailing list or register for the event, please e-mail Julie_Arria@meei.harvard.edu.  </t>
    </r>
  </si>
  <si>
    <t>PLEASE NOTE due to conflict with the signaling session, this has been rescheduled for 9/24 at 7PM (EST)</t>
  </si>
  <si>
    <r>
      <rPr>
        <color rgb="FFCC0000"/>
        <sz val="12.0"/>
      </rPr>
      <t xml:space="preserve">University of Arkansas - Meet the Residents </t>
    </r>
    <r>
      <rPr/>
      <t xml:space="preserve">
Wednesday September 23th at 6:30pm CST  (7 pm EST) - Come join us for the second in a series of virtual meetings that will allow medical students a chance to get to know our program. This will be residents only and is open to all medical students interested in Otolaryngology. We will start with a short 5-10 minute talk about our program and then open it up to live q/a. Zoom registration link: </t>
    </r>
    <r>
      <rPr>
        <color rgb="FF1155CC"/>
        <u/>
      </rPr>
      <t>Register for UAMS Meet the Residents Wed Sept 23rd</t>
    </r>
  </si>
  <si>
    <r>
      <rPr/>
      <t xml:space="preserve">Click the link below to learn about the University of Mississippi Medical Center Otolaryngology Program from the resident perspective! </t>
    </r>
    <r>
      <rPr>
        <color rgb="FF000000"/>
      </rPr>
      <t xml:space="preserve">
</t>
    </r>
    <r>
      <rPr>
        <color rgb="FF1155CC"/>
      </rPr>
      <t>https://www.youtube.com/watch?v=ZfRN-9pFhK4&amp;feature=emb_title</t>
    </r>
  </si>
  <si>
    <r>
      <rPr>
        <rFont val="Calibri, sans-serif"/>
        <b/>
        <color rgb="FF674EA7"/>
        <sz val="11.0"/>
      </rPr>
      <t>Additional spots have been added for October 6 and 13 - we look forward to meeting you!</t>
    </r>
    <r>
      <rPr>
        <rFont val="Calibri, sans-serif"/>
        <b/>
        <color rgb="FF000000"/>
        <sz val="11.0"/>
      </rPr>
      <t xml:space="preserve">
UPMC Pittsburgh Otolaryngology - Head &amp; Neck Surgery</t>
    </r>
    <r>
      <rPr>
        <rFont val="Calibri, sans-serif"/>
        <color rgb="FF000000"/>
        <sz val="11.0"/>
      </rPr>
      <t xml:space="preserve"> invites you to join us for one of our 3 open houses! Sessions will be held on September 22, October 6 &amp; 13, from 7-9pm EST and each will be capped at 12 people. They will include a program overview as well as some time with our incredible residents. 
</t>
    </r>
    <r>
      <rPr>
        <rFont val="Calibri, sans-serif"/>
        <b/>
        <color rgb="FF000000"/>
        <sz val="11.0"/>
      </rPr>
      <t>Please register here</t>
    </r>
    <r>
      <rPr>
        <rFont val="Calibri, sans-serif"/>
        <color rgb="FF000000"/>
        <sz val="11.0"/>
      </rPr>
      <t xml:space="preserve">: </t>
    </r>
    <r>
      <rPr>
        <rFont val="Calibri, sans-serif"/>
        <color rgb="FF1155CC"/>
        <sz val="11.0"/>
        <u/>
      </rPr>
      <t>https://pittoto.carrd.co/</t>
    </r>
    <r>
      <rPr>
        <rFont val="Calibri, sans-serif"/>
        <color rgb="FF000000"/>
        <sz val="11.0"/>
      </rPr>
      <t xml:space="preserve"> If you have any questions or the slots are full, please feel free to reach out to us at OtoHNS@upmc.edu. This website will continue to be updated with more program info, as well as our Instagram @pitt_otolaryngology. </t>
    </r>
  </si>
  <si>
    <r>
      <rPr>
        <rFont val="Arial"/>
        <b/>
        <color rgb="FF000000"/>
      </rPr>
      <t xml:space="preserve">Vanderbilt </t>
    </r>
    <r>
      <rPr>
        <rFont val="Arial"/>
        <color rgb="FF000000"/>
      </rPr>
      <t xml:space="preserve">will be hosting a virtual town hall on </t>
    </r>
    <r>
      <rPr>
        <rFont val="Arial"/>
        <b/>
        <color rgb="FF000000"/>
      </rPr>
      <t xml:space="preserve">Monday, Sept 21 at 6pm CST </t>
    </r>
    <r>
      <rPr>
        <rFont val="Arial"/>
        <color rgb="FF000000"/>
      </rPr>
      <t xml:space="preserve">for medical student applicants. There will be presentations by our department chair, residency program director, and current residents, followed by Q&amp;A. We are excited to share our program with you! You can register at </t>
    </r>
    <r>
      <rPr>
        <rFont val="Arial"/>
        <color rgb="FF1155CC"/>
        <u/>
      </rPr>
      <t>https://is.gd/tBaUp1.</t>
    </r>
    <r>
      <rPr>
        <rFont val="Arial"/>
        <color rgb="FF000000"/>
      </rPr>
      <t xml:space="preserve"> Follow us on Instagram @vumc_otores and Twitter @VanderbiltENT for more updates.</t>
    </r>
  </si>
  <si>
    <r>
      <rPr>
        <rFont val="Arial"/>
        <b/>
        <color rgb="FF000000"/>
      </rPr>
      <t>Penn State</t>
    </r>
    <r>
      <rPr>
        <rFont val="Arial"/>
        <color rgb="FF000000"/>
      </rPr>
      <t xml:space="preserve"> will be holding a second Virtual Town Hall events for medical students and prospective applicants to our residency program.  Join us to learn more about the program and our team.  Meet the Program Director, faculty and residents.  The event will include a overview presentation, a Q&amp;A session, and then breakouts with our resident team.  September 17, 2020 8:00-9:30 pm EST.  Please register via </t>
    </r>
    <r>
      <rPr>
        <rFont val="Arial"/>
        <color rgb="FF1155CC"/>
        <u/>
      </rPr>
      <t>https://forms.gle/8gFLBtFqBEh9ZMVF9</t>
    </r>
    <r>
      <rPr>
        <rFont val="Arial"/>
        <color rgb="FF000000"/>
      </rPr>
      <t xml:space="preserve"> .  We look forward to meeting with you!  </t>
    </r>
    <r>
      <rPr>
        <rFont val="Arial"/>
        <color rgb="FF1155CC"/>
        <u/>
      </rPr>
      <t>https://residency.med.psu.edu/programs/otolaryngology-residency/</t>
    </r>
  </si>
  <si>
    <r>
      <rPr>
        <b/>
      </rPr>
      <t>University of Arizona Otolaryngology - Head &amp; Neck Surgery</t>
    </r>
    <r>
      <rPr/>
      <t xml:space="preserve">
invites you to join our </t>
    </r>
    <r>
      <rPr>
        <color rgb="FFFF0000"/>
      </rPr>
      <t>Virtual Happy Hour/Q&amp;A</t>
    </r>
    <r>
      <rPr/>
      <t xml:space="preserve"> on Friday, Sept 18th
at 5PM MST. Please join our PD, Dr. Audrey Baker, Assoc. PD, 
Dr. Shethal Bearelly, Dept. Chair, Dr. Steven Wang and our current 
residents to see what makes the </t>
    </r>
    <r>
      <rPr>
        <b/>
      </rPr>
      <t>University of Arizona</t>
    </r>
    <r>
      <rPr/>
      <t xml:space="preserve"> an 
excellent place to t</t>
    </r>
    <r>
      <rPr>
        <color rgb="FF000000"/>
      </rPr>
      <t xml:space="preserve">rain!
</t>
    </r>
    <r>
      <rPr>
        <b/>
        <color rgb="FF1155CC"/>
        <u/>
      </rPr>
      <t>Click here to register!</t>
    </r>
  </si>
  <si>
    <r>
      <rPr/>
      <t xml:space="preserve">Considering applying for the research/clinical track for residency training?
    Reserve your spot to attend </t>
    </r>
    <r>
      <rPr>
        <b/>
        <color rgb="FFCC0000"/>
        <u/>
      </rPr>
      <t>A Taste of WashU ENT</t>
    </r>
    <r>
      <rPr/>
      <t xml:space="preserve"> (Part 3) on </t>
    </r>
    <r>
      <rPr>
        <b/>
      </rPr>
      <t>Wed, Sept 23 at 7pm CDT</t>
    </r>
    <r>
      <rPr/>
      <t xml:space="preserve"> (5pm PDT; 8pm EDT) via Zoom.
This episode focuses on our </t>
    </r>
    <r>
      <rPr>
        <b/>
        <color rgb="FFCC0000"/>
      </rPr>
      <t>Physician-Scientist Training Program</t>
    </r>
    <r>
      <rPr/>
      <t xml:space="preserve">.
    Program Director Dr. Jay Piccirillo will host current research residents as well as graduates across the country to share their perspectives and answer your questions.
    Space is limited. </t>
    </r>
    <r>
      <rPr>
        <b/>
      </rPr>
      <t>Sign up now via email</t>
    </r>
    <r>
      <rPr>
        <b/>
        <color rgb="FF000000"/>
      </rPr>
      <t>:</t>
    </r>
    <r>
      <rPr>
        <color rgb="FF000000"/>
      </rPr>
      <t xml:space="preserve"> </t>
    </r>
    <r>
      <rPr>
        <color rgb="FF1155CC"/>
        <u/>
      </rPr>
      <t>ENTresidency@wustl.edu</t>
    </r>
    <r>
      <rPr/>
      <t>. Please include any questions you'd like to ensure are addressed during this zoom session.</t>
    </r>
  </si>
  <si>
    <r>
      <rPr>
        <rFont val="Arial"/>
        <color rgb="FF000000"/>
      </rPr>
      <t xml:space="preserve">Click </t>
    </r>
    <r>
      <rPr>
        <rFont val="Arial"/>
        <color rgb="FF1155CC"/>
        <u/>
      </rPr>
      <t>here</t>
    </r>
    <r>
      <rPr>
        <rFont val="Arial"/>
        <color rgb="FF000000"/>
      </rPr>
      <t xml:space="preserve"> to view Part 1 &amp; 2 of
</t>
    </r>
    <r>
      <rPr>
        <rFont val="Arial"/>
        <b/>
        <color rgb="FFCC0000"/>
      </rPr>
      <t xml:space="preserve">A Taste of WashU ENT </t>
    </r>
  </si>
  <si>
    <r>
      <rPr/>
      <t xml:space="preserve">The </t>
    </r>
    <r>
      <rPr>
        <b/>
      </rPr>
      <t>residents</t>
    </r>
    <r>
      <rPr/>
      <t xml:space="preserve"> at the </t>
    </r>
    <r>
      <rPr>
        <b/>
      </rPr>
      <t>University of Ilinois Chicago</t>
    </r>
    <r>
      <rPr/>
      <t xml:space="preserve"> would like to meet you tomorrow night during our 6pm "town hall". You can register here:         </t>
    </r>
    <r>
      <rPr>
        <color rgb="FF1155CC"/>
        <u/>
      </rPr>
      <t>https://uic.zoom.us/meeting/register/tJMtcuisqjgoEt2a7Z6REfKiy42jXII1SXq6</t>
    </r>
    <r>
      <rPr/>
      <t xml:space="preserve">                     </t>
    </r>
  </si>
  <si>
    <t>Weds, 9/16, 6pm CST</t>
  </si>
  <si>
    <t xml:space="preserve"> epis</t>
  </si>
  <si>
    <r>
      <rPr/>
      <t xml:space="preserve">University of Iowa Otolaryngology Residency invites you to join us for our Open House  tomorrow, 9/16 at 6 PM CST. Dr. Hansen, Dr. Chang and Dr. Owen will provide an introduction, and residents will be there for Q&amp;A. Register at </t>
    </r>
    <r>
      <rPr>
        <color rgb="FF1155CC"/>
        <u/>
      </rPr>
      <t>https://uiowa.zoom.us/meeting/register/tJUrd-uspj8jGdbZplfaUh6v5ajngp7XhCV1</t>
    </r>
    <r>
      <rPr/>
      <t xml:space="preserve"> and email andrew-davis@uiowa.edu with any questions you'd like to hear us answer. See you there!</t>
    </r>
  </si>
  <si>
    <t>A reminder to join the SUNY Upstate residents on 9/15 at 6:30 pm for a virtual meet and greet and program overview.  Email walczakr@upstate.edu for the details!</t>
  </si>
  <si>
    <r>
      <rPr>
        <rFont val="arial"/>
      </rPr>
      <t xml:space="preserve">University of Colorado Otolaryngology Residency invites you to check out our virtual tour with videos from current residents, faculty, and alumni! Learn about our amazing residency on your own time at </t>
    </r>
    <r>
      <rPr>
        <rFont val="arial"/>
        <color rgb="FF1155CC"/>
        <u/>
      </rPr>
      <t>https://medschool.cuanschutz.edu/otolaryngology/education/residency/virtual-tour</t>
    </r>
    <r>
      <rPr>
        <rFont val="arial"/>
      </rPr>
      <t xml:space="preserve"> .   Follow us on our new Instagram feed at </t>
    </r>
    <r>
      <rPr>
        <rFont val="arial"/>
        <color rgb="FF1155CC"/>
        <u/>
      </rPr>
      <t>https://www.instagram.com/cu_ent_residency/</t>
    </r>
  </si>
  <si>
    <r>
      <rPr>
        <rFont val="Trebuchet MS"/>
        <i/>
        <sz val="11.0"/>
      </rPr>
      <t>Considering applying for the research/clinical track for residency training?</t>
    </r>
    <r>
      <rPr>
        <rFont val="Trebuchet MS"/>
        <sz val="11.0"/>
      </rPr>
      <t xml:space="preserve">
    Reserve your spot to attend </t>
    </r>
    <r>
      <rPr>
        <rFont val="Trebuchet MS"/>
        <b/>
        <color rgb="FFCC0000"/>
        <sz val="11.0"/>
      </rPr>
      <t xml:space="preserve">A Taste of WashU ENT: Physician-Scientist Training Program </t>
    </r>
    <r>
      <rPr>
        <rFont val="Trebuchet MS"/>
        <sz val="11.0"/>
      </rPr>
      <t xml:space="preserve">on </t>
    </r>
    <r>
      <rPr>
        <rFont val="Trebuchet MS"/>
        <b/>
        <sz val="11.0"/>
      </rPr>
      <t xml:space="preserve">Wed, Sept 23 </t>
    </r>
    <r>
      <rPr>
        <rFont val="Trebuchet MS"/>
        <sz val="11.0"/>
      </rPr>
      <t>at 7pm CDT (5pm PDT; 8pm EDT) via Zoom.
    Program Director Dr. Jay Piccirillo will host current research residents as well as graduates across the country to share their perspectives and answer your questions.
    Space is limited. Sign up now via ema</t>
    </r>
    <r>
      <rPr>
        <rFont val="Trebuchet MS"/>
        <color rgb="FF000000"/>
        <sz val="11.0"/>
      </rPr>
      <t xml:space="preserve">il: </t>
    </r>
    <r>
      <rPr>
        <rFont val="Trebuchet MS"/>
        <color rgb="FF1155CC"/>
        <sz val="11.0"/>
        <u/>
      </rPr>
      <t>ENTresidency@wustl.edu</t>
    </r>
    <r>
      <rPr>
        <rFont val="Trebuchet MS"/>
        <sz val="11.0"/>
      </rPr>
      <t>. Please include any questions you'd like to ensure are addressed during this zoom session.</t>
    </r>
  </si>
  <si>
    <t xml:space="preserve">Wed, Sept 23, 2020
7pm Central (5pm Pacific; 8pm Eastern)
</t>
  </si>
  <si>
    <t>This session will be specifically focused on the T32-funded research track of the residency training program in Otolaryngology-Head &amp; Neck Surgery Department at Washington University in St. Louis.</t>
  </si>
  <si>
    <r>
      <rPr>
        <rFont val="Calibri, sans-serif"/>
        <b/>
        <color rgb="FF000000"/>
        <sz val="11.0"/>
      </rPr>
      <t xml:space="preserve">UM/JMH is hosting our first "Hurricane Hour" on Sept 16th from 7-8pm EDT. “Hurricane Hour” is a series of weekly interviews between faculty and residents that will highlight our residency program in a light-hearted and casual atmosphere for applicants in this 2020-2021 virtual cycle…and anyone who is interested! Faculty and residents will chat about ENT, life on campus, goals for the program, etc. within a Zoom conference lasting 1 hour. You’re welcome to listen along and we look forward to your questions!   On Sept 16  of Hurricane Hour, Program Director Dr. Sargi will be "interviewing" current residents who were home students, away rotators and interview-only applicants- Christie, Brandon, Laila, and Carlos. We invite you to log on and support this series as we navigate this new virtual cycle-  it will be a great opportunity to learn more about our residents and colleagues!   Sign up to receive Zoom links, updates, and reminders!  </t>
    </r>
    <r>
      <rPr>
        <rFont val="Calibri, sans-serif"/>
        <b/>
        <color rgb="FF1155CC"/>
        <sz val="11.0"/>
        <u/>
      </rPr>
      <t>tiny.cc/wsstsz</t>
    </r>
    <r>
      <rPr>
        <rFont val="Calibri, sans-serif"/>
        <b/>
        <color rgb="FF000000"/>
        <sz val="11.0"/>
      </rPr>
      <t xml:space="preserve">  </t>
    </r>
  </si>
  <si>
    <r>
      <rPr>
        <rFont val="Calibri, sans-serif"/>
        <b/>
        <color rgb="FF000000"/>
        <sz val="11.0"/>
      </rPr>
      <t xml:space="preserve">Rutgers NJMS </t>
    </r>
    <r>
      <rPr>
        <rFont val="Calibri, sans-serif"/>
        <b val="0"/>
        <color rgb="FF000000"/>
        <sz val="11.0"/>
      </rPr>
      <t>Otolaryngology-Head and Neck Surgery invites you to join our Virtual Meet and Greet/Q&amp;A Wednesday, Sept. 16th 8:00pm-9:00pm EST. Please join our PD, Dr. Kalyoussef, Dept. Chair, Dr. Baredes, and current residents to see what makes Rutgers such a dynamic and innovative place to train!</t>
    </r>
    <r>
      <rPr>
        <rFont val="Calibri, sans-serif"/>
        <b val="0"/>
        <color rgb="FF000000"/>
        <sz val="11.0"/>
      </rPr>
      <t xml:space="preserve">
</t>
    </r>
    <r>
      <rPr>
        <rFont val="Calibri, sans-serif"/>
        <b/>
        <color rgb="FF1155CC"/>
        <sz val="11.0"/>
        <u/>
      </rPr>
      <t xml:space="preserve">Click here to join!
</t>
    </r>
    <r>
      <rPr>
        <rFont val="Calibri, sans-serif"/>
        <b/>
        <color rgb="FF000000"/>
        <sz val="11.0"/>
      </rPr>
      <t>Meeting number: 120 637 5924
Password: OTO123</t>
    </r>
  </si>
  <si>
    <r>
      <rPr>
        <rFont val="Calibri, sans-serif"/>
        <b/>
        <color rgb="FF674EA7"/>
        <sz val="11.0"/>
      </rPr>
      <t>Additional spots have been added for October 6 &amp; 13 - we look forward to meeting you!</t>
    </r>
    <r>
      <rPr>
        <rFont val="Calibri, sans-serif"/>
        <b/>
        <color rgb="FF000000"/>
        <sz val="11.0"/>
      </rPr>
      <t xml:space="preserve">
UPMC Pittsburgh Otolaryngology - Head &amp; Neck Surgery</t>
    </r>
    <r>
      <rPr>
        <rFont val="Calibri, sans-serif"/>
        <color rgb="FF000000"/>
        <sz val="11.0"/>
      </rPr>
      <t xml:space="preserve"> invites you to join us for one of our 3 open houses! Sessions will be held on September 22, October 6 &amp; 13, from 7-9pm EST and each will be capped at 12 people. They will include a program overview as well as some time with our incredible residents. 
</t>
    </r>
    <r>
      <rPr>
        <rFont val="Calibri, sans-serif"/>
        <b/>
        <color rgb="FF000000"/>
        <sz val="11.0"/>
      </rPr>
      <t>Please register here</t>
    </r>
    <r>
      <rPr>
        <rFont val="Calibri, sans-serif"/>
        <color rgb="FF000000"/>
        <sz val="11.0"/>
      </rPr>
      <t xml:space="preserve">: https://pittoto.carrd.co/ If you have any questions or the slots are full, please feel free to reach out to us at OtoHNS@upmc.edu. This website will continue to be updated with more program info, as well as our Instagram @pitt_otolaryngology. </t>
    </r>
  </si>
  <si>
    <t>&lt;looks like the dates are already filled up, any chance there will be more? was hoping to use a token on this place &lt; Hello! Please feel free to email OtoHNS@upmc.edu and we will be sure to alert you of any additional dates that are added.</t>
  </si>
  <si>
    <r>
      <rPr>
        <rFont val="Calibri, sans-serif"/>
        <b/>
        <color rgb="FF000000"/>
        <sz val="11.0"/>
      </rPr>
      <t>UNC</t>
    </r>
    <r>
      <rPr>
        <rFont val="Calibri, sans-serif"/>
        <color rgb="FF000000"/>
        <sz val="11.0"/>
      </rPr>
      <t xml:space="preserve"> is proud to offer all otolaryngology residency applicants a chance to meet our awesome residents on 9/13/20 between 2-4 pm EST. Link to register: </t>
    </r>
    <r>
      <rPr>
        <rFont val="Calibri, sans-serif"/>
        <color rgb="FF1155CC"/>
        <sz val="11.0"/>
        <u/>
      </rPr>
      <t>cutt.ly/4fRM4WN</t>
    </r>
  </si>
  <si>
    <r>
      <rPr>
        <rFont val="Calibri, sans-serif"/>
        <b/>
        <i val="0"/>
        <color rgb="FF000000"/>
        <sz val="11.0"/>
      </rPr>
      <t>University of Wisconsin Otolaryngology - Head &amp; Neck Surgery</t>
    </r>
    <r>
      <rPr>
        <rFont val="Calibri, sans-serif"/>
        <i val="0"/>
        <color rgb="FF000000"/>
        <sz val="11.0"/>
      </rPr>
      <t xml:space="preserve"> - Meet the Residents &amp; Faculty of Otolaryngology! Tuesday, September 15 &amp; 22, 2020 at 8:00 PM (CST) REGISTRATION REQUIRED: </t>
    </r>
    <r>
      <rPr>
        <rFont val="Calibri, sans-serif"/>
        <i val="0"/>
        <color rgb="FF1155CC"/>
        <sz val="11.0"/>
        <u/>
      </rPr>
      <t>https://tinyurl.com/y69adwtd</t>
    </r>
    <r>
      <rPr>
        <rFont val="Calibri, sans-serif"/>
        <i val="0"/>
        <color rgb="FF000000"/>
        <sz val="11.0"/>
      </rPr>
      <t xml:space="preserve">  A Zoom link will be provided to registrants prior to the session.</t>
    </r>
  </si>
  <si>
    <t>&lt; registration link much dead +1 &lt;try it without the period at the end</t>
  </si>
  <si>
    <r>
      <rPr/>
      <t xml:space="preserve">The University of California, Irvine Department of Otolaryngolgy - Head and Neck Surgery invites you to a </t>
    </r>
    <r>
      <rPr>
        <b/>
      </rPr>
      <t>Virtual Meet 'n Greet</t>
    </r>
    <r>
      <rPr/>
      <t xml:space="preserve">: </t>
    </r>
    <r>
      <rPr>
        <b/>
      </rPr>
      <t>Saturday 9/12 @ 10AM PST</t>
    </r>
    <r>
      <rPr/>
      <t xml:space="preserve">. We will offer a program overview and a Residents &amp; Applicant ONLY session. Please register  </t>
    </r>
    <r>
      <rPr>
        <color rgb="FF1155CC"/>
        <u/>
      </rPr>
      <t>https://tinyurl.com/UCIMeetnGreet</t>
    </r>
    <r>
      <rPr/>
      <t xml:space="preserve"> &amp; a Zoom link will be sent to you. You can find more information on our Instgram @uci_otohns.</t>
    </r>
  </si>
  <si>
    <r>
      <rPr>
        <rFont val="Arial"/>
        <color rgb="FF000000"/>
      </rPr>
      <t xml:space="preserve">A message from the </t>
    </r>
    <r>
      <rPr>
        <rFont val="Arial"/>
        <b/>
        <color rgb="FF000000"/>
      </rPr>
      <t xml:space="preserve">University of Washington Department of Otolaryngology - Head &amp; Neck Surgery
</t>
    </r>
    <r>
      <rPr>
        <rFont val="Arial"/>
        <color rgb="FF000000"/>
      </rPr>
      <t xml:space="preserve">
We are happy to announce our </t>
    </r>
    <r>
      <rPr>
        <rFont val="Arial"/>
        <b/>
        <color rgb="FF000000"/>
      </rPr>
      <t>next set of attending office hours!</t>
    </r>
    <r>
      <rPr>
        <rFont val="Arial"/>
        <color rgb="FF000000"/>
      </rPr>
      <t xml:space="preserve"> These will be held this </t>
    </r>
    <r>
      <rPr>
        <rFont val="Arial"/>
        <b/>
        <color rgb="FF000000"/>
      </rPr>
      <t>Monday, September 14th – Wednesday, September 16th.</t>
    </r>
    <r>
      <rPr>
        <rFont val="Arial"/>
        <color rgb="FF000000"/>
      </rPr>
      <t xml:space="preserve"> Please use the following link to sign up for the time slot and attending(s) that you would like some face-time with: 
</t>
    </r>
    <r>
      <rPr>
        <rFont val="Arial"/>
        <b/>
        <color rgb="FF1155CC"/>
        <u/>
      </rPr>
      <t>https://www.signupgenius.com/go/10c0d4fabad2ca1f9c52-program</t>
    </r>
    <r>
      <rPr>
        <rFont val="Arial"/>
        <color rgb="FF000000"/>
      </rPr>
      <t xml:space="preserve">
The zoom links will be sent to registered participants 15 minutes prior to the start of the first session. 
The following attending’s will be available to meet:
</t>
    </r>
    <r>
      <rPr>
        <rFont val="Arial"/>
        <b/>
        <color rgb="FF000000"/>
      </rPr>
      <t>Dr. Tanya Meyer, Program Director and Associate Professor of Laryngology</t>
    </r>
    <r>
      <rPr>
        <rFont val="Arial"/>
        <color rgb="FF000000"/>
      </rPr>
      <t xml:space="preserve">
Monday, September 14th
2:30pm PST - 2:30pm PST
</t>
    </r>
    <r>
      <rPr>
        <rFont val="Arial"/>
        <b/>
        <color rgb="FF000000"/>
      </rPr>
      <t>Dr. Maya Sardesai, Associate Program Director and Associate Professor of Laryngology and Facial Plastic Surgery</t>
    </r>
    <r>
      <rPr>
        <rFont val="Arial"/>
        <color rgb="FF000000"/>
      </rPr>
      <t xml:space="preserve">
Tuesday, September 15th
4:00pm PST - 5:00pm PST 
</t>
    </r>
    <r>
      <rPr>
        <rFont val="Arial"/>
        <b/>
        <color rgb="FF000000"/>
      </rPr>
      <t>Dr. Nina Lu, Assistant Professor of Facial Plastic Surgery</t>
    </r>
    <r>
      <rPr>
        <rFont val="Arial"/>
        <color rgb="FF000000"/>
      </rPr>
      <t xml:space="preserve">
Wednesday, September 16th
4:00pm PST - 5:00pm PST 
Finally, if you have any questions about these events, or the program in general, please reach out to UW.OtoHNS.Questions@gmail.com and we will get back to you.
</t>
    </r>
  </si>
  <si>
    <t xml:space="preserve">Dr. Tanya Meyer, Program Director and Associate Professor of Laryngology
Monday, September 14th
2:30pm PST - 2:30pm PST
Dr. Maya Sardesai, Associate Program Director and Associate Professor of Laryngology and Facial Plastic Surgery
Tuesday, September 15th
4:00pm PST - 5:00pm PST 
Dr. Nina Lu, Assistant Professor of Facial Plastic Surgery
Wednesday, September 16th
4:00pm PST - 5:00pm PST </t>
  </si>
  <si>
    <r>
      <rPr>
        <rFont val="Arial"/>
        <b/>
        <color rgb="FF000000"/>
      </rPr>
      <t xml:space="preserve">Tonight!
</t>
    </r>
    <r>
      <rPr>
        <rFont val="Arial"/>
        <color rgb="FF000000"/>
      </rPr>
      <t xml:space="preserve">University of Pennsylvania Residency Program Info Session (tonight) Thursday, September 10, 2020 @ 7-8:30 PM (EDT) Join us for an info session and Q&amp;A with program leadership and residents, followed by breakout sessions with the opportunity to chat with current residents.   Please register at https://bit.ly/PennENT to receive the link        </t>
    </r>
  </si>
  <si>
    <t>9/10, 7pm (EDT)</t>
  </si>
  <si>
    <r>
      <rPr>
        <rFont val="Roboto, RobotoDraft, Helvetica, Arial, sans-serif"/>
        <color rgb="FF000000"/>
      </rPr>
      <t xml:space="preserve">Join the University of Cincinnati for 5 Q&amp;A Sessions / Virtual Happy Hours: Registration --&gt; </t>
    </r>
    <r>
      <rPr>
        <rFont val="Roboto, RobotoDraft, Helvetica, Arial, sans-serif"/>
        <color rgb="FF1155CC"/>
        <u/>
      </rPr>
      <t>https://ucincinnati.zoom.us/meeting/register/tJYkdOqtqjgjHtJkUVBdm1YA2A7bm7rR8Ps-</t>
    </r>
  </si>
  <si>
    <t>SUNY Upstate
Resident Meet &amp; Greet (program overview, FAQ's, 
Q&amp;A with residents) 9/15 @ 6:30 pm 
Please email walczakr@upstate.edu for the Zoom ID
Follow us on Instagram @upstate_ent</t>
  </si>
  <si>
    <r>
      <rPr>
        <rFont val="Arial"/>
        <b/>
        <color rgb="FF0000FF"/>
      </rPr>
      <t>Zucker School of Medicine at Hofstra/Northwell</t>
    </r>
    <r>
      <rPr>
        <rFont val="Arial"/>
        <b val="0"/>
        <color rgb="FF0000FF"/>
      </rPr>
      <t xml:space="preserve"> Q&amp;A session led by faculty and resident</t>
    </r>
    <r>
      <rPr>
        <rFont val="Arial"/>
        <b val="0"/>
        <color rgb="FF0000FF"/>
        <sz val="11.0"/>
      </rPr>
      <t>s</t>
    </r>
    <r>
      <rPr>
        <rFont val="Arial"/>
        <b/>
        <color rgb="FF0000FF"/>
        <sz val="11.0"/>
      </rPr>
      <t xml:space="preserve"> </t>
    </r>
    <r>
      <rPr>
        <rFont val="Arial"/>
        <b/>
        <color rgb="FFFF0000"/>
        <sz val="11.0"/>
      </rPr>
      <t>is back on for tonight, 9/9</t>
    </r>
    <r>
      <rPr>
        <rFont val="Arial"/>
        <b/>
        <color rgb="FF0000FF"/>
        <sz val="11.0"/>
      </rPr>
      <t xml:space="preserve">. </t>
    </r>
    <r>
      <rPr>
        <rFont val="Arial"/>
        <b val="0"/>
        <color rgb="FF0000FF"/>
      </rPr>
      <t>Please RSVP at</t>
    </r>
    <r>
      <rPr>
        <rFont val="Arial"/>
        <b/>
        <color rgb="FF0000FF"/>
      </rPr>
      <t xml:space="preserve"> lrahman2@northwell.edu </t>
    </r>
    <r>
      <rPr>
        <rFont val="Arial"/>
        <b val="0"/>
        <color rgb="FF0000FF"/>
      </rPr>
      <t xml:space="preserve">for further information! You can also check out our instagram at </t>
    </r>
    <r>
      <rPr>
        <rFont val="Arial"/>
        <b/>
        <color rgb="FF0000FF"/>
      </rPr>
      <t xml:space="preserve">@nh_otolaryngology. </t>
    </r>
  </si>
  <si>
    <t>9/9 7-8PM EST</t>
  </si>
  <si>
    <t>Ohio State just announced virtual HH for 9/24 at 7:30EST and posted 2 videos; please see their post in the program info tab</t>
  </si>
  <si>
    <r>
      <rPr>
        <b/>
        <color rgb="FFFF009A"/>
        <sz val="12.0"/>
      </rPr>
      <t>M</t>
    </r>
    <r>
      <rPr>
        <b/>
        <color rgb="FF0000FF"/>
        <sz val="12.0"/>
      </rPr>
      <t>ontefiore Medical Center/Albert Einstein College of Medicine</t>
    </r>
    <r>
      <rPr/>
      <t xml:space="preserve"> will be hosting our second of two virtual information sessions next Monday, September 14th at 8-9:30pm EST. Come spend some time with our department and learn what makes training in the Bronx unique! You will hear directly from program leadership, attendings, and residents and there will be time for Q&amp;A. We will also follow the info session with a virtual happy hour with just our residents on the following evening. Please register via the following google form and the zoom info will be shared with you! </t>
    </r>
    <r>
      <rPr>
        <color rgb="FF1155CC"/>
        <u/>
      </rPr>
      <t>https://forms.gle/VjDbYqHrSouZk2gz7</t>
    </r>
  </si>
  <si>
    <r>
      <rPr>
        <rFont val="Arial"/>
        <color rgb="FF000000"/>
      </rPr>
      <t>REMINDER: Johns Hopkins is hosting a Virtual Clinical Elective in Equitable Healthcare        with the school of medicine - otolaryngology is one of 15 departments in the school of medicine participating. Mornings spent with the department, afternoons spent with the entire course focusing on topics including health disparities, immigrant health, implicit bias, palliative care, and community resources in Baltimore. 
The course runs from 9/28-10</t>
    </r>
    <r>
      <rPr>
        <rFont val="Arial"/>
        <b/>
        <color rgb="FF000000"/>
      </rPr>
      <t>/</t>
    </r>
    <r>
      <rPr>
        <rFont val="Arial"/>
        <color rgb="FF000000"/>
      </rPr>
      <t xml:space="preserve">9 and </t>
    </r>
    <r>
      <rPr>
        <rFont val="Arial"/>
        <b/>
        <color rgb="FF000000"/>
      </rPr>
      <t>applications are due this Friday!</t>
    </r>
    <r>
      <rPr>
        <rFont val="Arial"/>
        <color rgb="FF000000"/>
      </rPr>
      <t xml:space="preserve">
More info here: </t>
    </r>
    <r>
      <rPr>
        <rFont val="Arial"/>
        <color rgb="FF1155CC"/>
        <u/>
      </rPr>
      <t>https://twitter.com/hopkinsoto/status/1303459204217307136?s=21</t>
    </r>
  </si>
  <si>
    <t>Applications due 9/11
Course 9/28-10/9</t>
  </si>
  <si>
    <t>https://twitter.com/hopkinsoto/status/1303459204217307136?s=21</t>
  </si>
  <si>
    <r>
      <rPr>
        <rFont val="Arial"/>
        <color rgb="FF000000"/>
      </rPr>
      <t xml:space="preserve">Less than two hours until the second set of </t>
    </r>
    <r>
      <rPr>
        <rFont val="Arial"/>
        <b/>
        <color rgb="FF000000"/>
      </rPr>
      <t>UW OtoHNS Office Hours</t>
    </r>
    <r>
      <rPr>
        <rFont val="Arial"/>
        <color rgb="FF000000"/>
      </rPr>
      <t xml:space="preserve">! Sign-up now with the following link for the time slot and attending(s) that you would like some face-time with: 
https://www.signupgenius.com/go/10C0D4FABAD2CA1F9C52-program The zoom links will be sent to registered participants 15 minutes prior to the start of the first session. 
</t>
    </r>
  </si>
  <si>
    <t>The following attending’s will be available to meet: 
Dr. John (Jake) Dahl, Assistant Professor of Pediatric Otolaryngology at Seattle Children’s Hospital 2:00pm PST - 3:00pm PST 
Dr. Jenny Stone, T32 Program Director and Research Professor 3:30pm PST - 4:30pm PST 
Dr. Maya Sardesai, Assistant Residency Program Director and Associate Professor of Laryngology and Facial Plastic Surgery 4:00pm PST - 5:00pm</t>
  </si>
  <si>
    <r>
      <rPr>
        <rFont val="Calibri"/>
        <b/>
        <color theme="1"/>
        <sz val="11.0"/>
      </rPr>
      <t xml:space="preserve">UCLA Resident Meet &amp; Greet (Coffee Hour)  </t>
    </r>
    <r>
      <rPr>
        <rFont val="Calibri"/>
        <color theme="1"/>
        <sz val="11.0"/>
      </rPr>
      <t xml:space="preserve"> Calling all MS4s applying to ENT this year- our residents are hosting a Coffee Hour this coming Saturday 9/12 at 8am PST!  We’ll be answering all of your questions about our residency program and will give you a glimpse into what life in LA is like! Bring your favorite coffee/tea and join us for an informal chat in this resident-led event (no attendings present).  Please RSVP by Friday 9/11 at 8pm via the following link: forms.gle/rQVVoNZXYtZs5Lbw9 Once you RSVP, a Zoom link will be emailed to the address you provide in the google forms survey. Questions? Contact PGY-1 Lauran Evans: LKEvans@mednet.ucla.edu</t>
    </r>
  </si>
  <si>
    <t>Saturday 9/12 at 8am PST</t>
  </si>
  <si>
    <t>A message from the University of Washington Department of Otolaryngology - Head &amp; Neck Surgery Don’t forget that Tomorrow, September 7th, is the first resident-only happy hour! This will start at 5:00pm PST. Come hear about all the things you wanted to ask about UW but were too afraid to ask. If there are any specific questions that you might have before the happy hour, that the residents can address as a group, feel free to shoot them over to UW.OtoHNS.Questions@gmail.com before-hand. This email is run strictly by residents. Otherwise use the following Zoom link tomorrow at 5: https://washington.zoom.us/j/99441991836 Additionally, we are happy to announce our next set of attending office hours! These will be held this Tuesday, September 8th. Please use the following link to sign up for the time slot and attending(s) that you would like some face-time with: https://www.signupgenius.com/go/10C0D4FABAD2CA1F9C52-program The zoom links will be sent to registered participants 15 minutes prior to the start of the first session. The following attending’s will be available to meet: Dr. John (Jake) Dahl, Assistant Professor of Pediatric Otolaryngology at Seattle Children’s Hospital 2:00pm PST - 3:00pm PST Dr. Jenny Stone, T32 Program Director and Research Professor 3:30pm PST - 4:30pm PST Dr. Maya Sardesai, Assistant Residency Program Director and Associate Professor of Laryngology and Facial Plastic Surgery 4:00pm PST - 5:00pm PST Finally, if you have any questions about these events, or the program in general, please reach out to UW.OtoHNS.Questions@gmail.com and we will get back to you</t>
  </si>
  <si>
    <t>Wake Forest otolaryngology is having a virtual interest meeting tonight, Tuesday 8/25 from 8:30-10pm EST. Email Suzie Padgett at tpadgett@wakehealth.edu</t>
  </si>
  <si>
    <t xml:space="preserve">Sorry for the reschedule, but due to a very unfortunate circumstance Zucker School of Medicine at Hofstra/Northwell will have to reschedule the 9/9 Q&amp;A session :( . We will post an announcement when we have a definitive date.   </t>
  </si>
  <si>
    <r>
      <rPr>
        <b/>
      </rPr>
      <t>University of Utah Otolaryngology</t>
    </r>
    <r>
      <rPr/>
      <t xml:space="preserve"> Virtual Open House:   We've added an extra date!  Our final open house will be held  Wednesday, September 9th at 6:00pm MDT. You will hear from our PD Dr. Grimmer, followed by a private session with residents. </t>
    </r>
    <r>
      <rPr>
        <color rgb="FF1155CC"/>
        <u/>
      </rPr>
      <t>https://utah.zoom.us/j/94767105321</t>
    </r>
    <r>
      <rPr/>
      <t xml:space="preserve"> Hope to see you there! Follow us on Instagram @UtahENT for updates, </t>
    </r>
  </si>
  <si>
    <r>
      <rPr>
        <rFont val="Calibri"/>
        <b/>
        <color theme="1"/>
      </rPr>
      <t xml:space="preserve">Preference Signaling for ENT Residency Applications
</t>
    </r>
    <r>
      <rPr>
        <rFont val="Calibri"/>
        <color theme="1"/>
      </rPr>
      <t xml:space="preserve">Join the American Academy of Otolaryngology-Head and Neck Surgery (AAO-HNS) and the Otolaryngology Program Director's Organization for a follow-up discussion on the new reality of applying to residency. This webinar will cover an overview of preference signaling and how it will launch during the 2020 application season, including a discussion on the background, rationale, logistics, and benefits to both applicants and residency programs. For medical students planning on applying for ENT residency, this session is a must to better understand the impact of preference signaling.
</t>
    </r>
  </si>
  <si>
    <t xml:space="preserve">Sep 17, 2020 07:00 PM in Eastern Time </t>
  </si>
  <si>
    <t xml:space="preserve">The residency program has started two social media accounts on Instagram and Twitter (username: @umiamient), to raise awareness for our program. We plan to engage not only applicants of this 2020-2021 virtual cycle, but also alumni and other ENT residency programs across the country. On these platforms, we will introduce residents and attendings at UMH/JMH, post information about recruitment events, highlight new research from our department, and discuss interesting ENT cases and daily life on our campus. We hope you will follow along and enjoy! </t>
  </si>
  <si>
    <r>
      <rPr/>
      <t xml:space="preserve">Dont forget to sign-up for a time-slot for the </t>
    </r>
    <r>
      <rPr>
        <b/>
      </rPr>
      <t>University of Washington</t>
    </r>
    <r>
      <rPr/>
      <t xml:space="preserve"> virtual office hours with the Program Director and Research Director! This event happens tomorrow and spots are limited!</t>
    </r>
    <r>
      <rPr>
        <color rgb="FF000000"/>
      </rPr>
      <t xml:space="preserve">
</t>
    </r>
    <r>
      <rPr>
        <color rgb="FF1155CC"/>
        <u/>
      </rPr>
      <t>https://www.signupgenius.com/go/10C0D4FABAD2CA1F9C52-program</t>
    </r>
  </si>
  <si>
    <r>
      <rPr/>
      <t xml:space="preserve">UVA Live with the Department of Otolaryngology- Head and Neck Surgery. On Thursday, September 17th at 8:00PM EST join us for the opportunity to hear from faculty representatives from each of our 6 divisions, including our department Chair and Program Director, as well as a synopsis of our research division, followed by a private Q&amp;A with our current residents. Registration has just opened with the launch of our “2020 Prospective Applicants” webpage, where you will find the most up-to-date information about this interview season. </t>
    </r>
    <r>
      <rPr>
        <color rgb="FF1155CC"/>
        <u/>
      </rPr>
      <t>https://med.virginia.edu/otolaryngology/education/residency-program/2020-applicants/</t>
    </r>
    <r>
      <rPr/>
      <t xml:space="preserve"> 
We can't wait to meet you!</t>
    </r>
  </si>
  <si>
    <t>Thursday, September 17, 2020 8:00PM EST</t>
  </si>
  <si>
    <t>&lt; this is the same date/time as the AAO Preference Signaling webinar &lt; good catch - time and or date will be changing &amp; will update &lt; We have moved our event to 8:00PM on 9/17/20.</t>
  </si>
  <si>
    <r>
      <rPr>
        <rFont val="Arial"/>
      </rPr>
      <t xml:space="preserve">Join the </t>
    </r>
    <r>
      <rPr>
        <rFont val="Arial"/>
        <b/>
        <color rgb="FF9900FF"/>
        <sz val="14.0"/>
      </rPr>
      <t>LSU Health Shreveport Otolaryngology/ ENT</t>
    </r>
    <r>
      <rPr>
        <rFont val="Arial"/>
      </rPr>
      <t xml:space="preserve">Chairman, Program Director, Faculty, and Residents on Sept. 22nd at 7pm CST to learn about our program and ask any questions! You are welcome to come for any part or all of the open house. Register in advance here: Register in advance here: </t>
    </r>
    <r>
      <rPr>
        <rFont val="Arial"/>
        <color rgb="FF1155CC"/>
        <u/>
      </rPr>
      <t>https://lsuhsc.zoom.us/meeting/register/tJAoduivrDoqEtH6WllXk5Xf7VAzuDNpcjCm</t>
    </r>
    <r>
      <rPr>
        <rFont val="Arial"/>
      </rPr>
      <t xml:space="preserve">
</t>
    </r>
  </si>
  <si>
    <r>
      <rPr>
        <rFont val="Arial"/>
        <color rgb="FF1155CC"/>
        <u/>
      </rPr>
      <t xml:space="preserve">Register in advance here: </t>
    </r>
    <r>
      <rPr>
        <rFont val="Arial"/>
        <color rgb="FF1155CC"/>
        <u/>
      </rPr>
      <t xml:space="preserve">
https://zoom.us/j/98559440821?pwd=M1J6cnZMVUJiRW56QXpaSGZISFR1QT0</t>
    </r>
    <r>
      <rPr>
        <rFont val="Arial"/>
        <color rgb="FF1155CC"/>
        <u/>
      </rPr>
      <t>9</t>
    </r>
  </si>
  <si>
    <r>
      <rPr/>
      <t xml:space="preserve">The University of Kansas Medical Center, Department of Otolaryngology Head and Neck Surgery invites students to TWO NEW EVENTS this month! We have another opportunity to MEET OUR CHIEFS - 9/18 @ 6:30PM CDT Zoom with our PGY5s and learn more about the KU residency program.   Sign up for lots of inside info on Kansas City and our residency program.  Spaces are limited, so sign up now!  </t>
    </r>
    <r>
      <rPr>
        <color rgb="FF1155CC"/>
        <u/>
      </rPr>
      <t>http://bit.ly/ZoomwiththeChiefs</t>
    </r>
    <r>
      <rPr/>
      <t xml:space="preserve">     Our faculty Meet and Greet is on 9/30 @7PM CDT. We will have faculty from many of our subspecialties answering your questions about our program! Don't miss additional opportunity to get to know us, and give us a chance to get to know you!  You can sign up now - </t>
    </r>
    <r>
      <rPr>
        <color rgb="FF1155CC"/>
        <u/>
      </rPr>
      <t>http://bit.ly/KUENTFacultyZoom</t>
    </r>
    <r>
      <rPr/>
      <t xml:space="preserve">     For more information, contact Toni Holthaus at aholthaus@kumc.edu  visit us: http://www.kumc.edu/school-of-medicine/otolaryngology/residency-program.html  </t>
    </r>
  </si>
  <si>
    <r>
      <rPr>
        <rFont val="Calibri,sans-serif"/>
        <color rgb="FF212121"/>
        <sz val="14.0"/>
      </rPr>
      <t xml:space="preserve">Department of Oto-HNS at Southern Illinois University invites you to hangout with our residents next Monday 9/7/20 at 7pm Central. Definitely important to get the residents perspective! Join Zoom Meeting </t>
    </r>
    <r>
      <rPr>
        <rFont val="Calibri,sans-serif"/>
        <color rgb="FF1155CC"/>
        <sz val="14.0"/>
        <u/>
      </rPr>
      <t>https://us02web.zoom.us/j/87162758600</t>
    </r>
  </si>
  <si>
    <t xml:space="preserve">9/7/20 7pm Central </t>
  </si>
  <si>
    <r>
      <rPr>
        <rFont val="arial,sans,sans-serif"/>
      </rPr>
      <t xml:space="preserve">See discussion post for more details: </t>
    </r>
    <r>
      <rPr>
        <rFont val="arial,sans,sans-serif"/>
        <color rgb="FF1155CC"/>
        <u/>
      </rPr>
      <t>https://www.tapatalk.com/groups/otolaryngologyresidencyapplicants/viewtopic.php?p=22473#p22473</t>
    </r>
  </si>
  <si>
    <t>I missed this zoom meeting, is there any way that I can get in contact with this program?</t>
  </si>
  <si>
    <r>
      <rPr/>
      <t xml:space="preserve">The University of California, Irvine Department of Otolaryngolgy - Head and Neck Surgery invites you to a </t>
    </r>
    <r>
      <rPr>
        <b/>
      </rPr>
      <t>Virtual Meet 'n Greet</t>
    </r>
    <r>
      <rPr/>
      <t xml:space="preserve">: </t>
    </r>
    <r>
      <rPr>
        <b/>
      </rPr>
      <t>Wednesday 9/2 @ 5PM PST</t>
    </r>
    <r>
      <rPr/>
      <t xml:space="preserve">.   We will offer a program overview and breakout sessions with faculty as well as a Residents &amp; Applicant ONLY session. Please register  </t>
    </r>
    <r>
      <rPr>
        <color rgb="FF1155CC"/>
        <u/>
      </rPr>
      <t>https://tinyurl.com/UCIMeetnGreet</t>
    </r>
    <r>
      <rPr/>
      <t xml:space="preserve"> &amp; a Zoom link will be sent to you. You can find more information on our Instgram @uci_otohns.</t>
    </r>
  </si>
  <si>
    <r>
      <rPr>
        <color rgb="FF000000"/>
      </rPr>
      <t>As posted yesterday, the</t>
    </r>
    <r>
      <rPr>
        <b/>
        <color rgb="FF000000"/>
      </rPr>
      <t xml:space="preserve"> University of Washington</t>
    </r>
    <r>
      <rPr>
        <color rgb="FF000000"/>
      </rPr>
      <t xml:space="preserve"> will be holding virtual office hours to have a chance to meet some of our attendings and answer any questions applicants may have in small group settings. This </t>
    </r>
    <r>
      <rPr>
        <b/>
        <color rgb="FF000000"/>
      </rPr>
      <t>Friday, September 4th</t>
    </r>
    <r>
      <rPr>
        <color rgb="FF000000"/>
      </rPr>
      <t xml:space="preserve"> will be the first of many sessions and the following faculty will be open to meet:     
</t>
    </r>
    <r>
      <rPr>
        <b/>
        <color rgb="FF000000"/>
      </rPr>
      <t xml:space="preserve">Dr. Tanya Meyer, Residency Program Director and Associate Professor of Laryngology  
1:00pm PST - 2:00pm PST    
Dr. Jenny Stone, T32 Program Director and Research Professor  
2:30pm PST - 3:30pm PST        </t>
    </r>
    <r>
      <rPr>
        <color rgb="FF000000"/>
      </rPr>
      <t xml:space="preserve">  
Please sign-up for slots for this and future events at the following link: </t>
    </r>
    <r>
      <rPr>
        <color rgb="FF1155CC"/>
        <u/>
      </rPr>
      <t>https://www.signupgenius.com/go/10C0D4FABAD2CA1F9C52-program</t>
    </r>
    <r>
      <rPr>
        <color rgb="FF000000"/>
      </rPr>
      <t xml:space="preserve">  Please provide your email address so we can get in touch with you for a link and please only sign up for 1 time slot per faculty member.  
Finally, if you have any questions about these events, or the program in general, please reach out to UW.OtoHNS.Questions@gmail.com and we will get back to you.              </t>
    </r>
  </si>
  <si>
    <r>
      <rPr>
        <color rgb="FF000000"/>
      </rPr>
      <t xml:space="preserve">Join us for a resident Q&amp;A session at </t>
    </r>
    <r>
      <rPr>
        <b/>
        <color rgb="FF000000"/>
      </rPr>
      <t xml:space="preserve">Baylor College </t>
    </r>
    <r>
      <rPr>
        <color rgb="FF000000"/>
      </rPr>
      <t xml:space="preserve">of Medicine 9/2 at 6pm CST, register below </t>
    </r>
    <r>
      <rPr>
        <color rgb="FF1155CC"/>
        <u/>
      </rPr>
      <t>https://bcm.zoom.us/meeting/register/tJMudumgpz8jE9YnHSOEpTbYiJ1Kjaou1sqz.</t>
    </r>
    <r>
      <rPr>
        <color rgb="FF000000"/>
      </rPr>
      <t xml:space="preserve"> Thanks all!</t>
    </r>
  </si>
  <si>
    <r>
      <rPr>
        <rFont val="Arial"/>
        <b/>
        <color rgb="FF000000"/>
        <u/>
      </rPr>
      <t xml:space="preserve">Medical College of Georgia </t>
    </r>
    <r>
      <rPr>
        <rFont val="Arial"/>
        <b val="0"/>
        <color rgb="FF000000"/>
        <u/>
      </rPr>
      <t>Residency Program Interest Session via Zoom with Faculty and Residents. There will be a short presentation to tell you about our program, but most of the meeting will be dedicated to Q&amp;A with the residents. We will be able to answer your questions in real time. 9/24 at 5:30pm EST. Email cacook1@augusta.edu to get Zoom meeting info. Also check us out on Facebook and Instagram (@mcgotolaryngology) or our website:</t>
    </r>
    <r>
      <rPr>
        <rFont val="Arial"/>
        <b/>
        <color rgb="FF0000FF"/>
        <u/>
      </rPr>
      <t xml:space="preserve"> </t>
    </r>
    <r>
      <rPr>
        <rFont val="Arial"/>
        <b/>
        <color rgb="FF1155CC"/>
        <u/>
      </rPr>
      <t>https://www.augusta.edu/mcg/otolaryngology/</t>
    </r>
    <r>
      <rPr>
        <rFont val="Arial"/>
        <b/>
        <color rgb="FF0000FF"/>
        <u/>
      </rPr>
      <t xml:space="preserve"> </t>
    </r>
  </si>
  <si>
    <r>
      <rPr>
        <rFont val="Calibri"/>
        <b/>
        <color theme="1"/>
      </rPr>
      <t>University of Washington  Department of Otolaryngology - Head &amp; Neck Surgery</t>
    </r>
    <r>
      <rPr>
        <rFont val="Calibri"/>
        <color theme="1"/>
      </rPr>
      <t xml:space="preserve"> is pleased to announce the first of a number of upcoming recruitment events!   
Select attendings and faculty members will be holding virtual office hours to answer any questions applicants may have in a 1-on-1 or small group setting. This </t>
    </r>
    <r>
      <rPr>
        <rFont val="Calibri"/>
        <b/>
        <color theme="1"/>
      </rPr>
      <t>Friday, September 4th</t>
    </r>
    <r>
      <rPr>
        <rFont val="Calibri"/>
        <color theme="1"/>
      </rPr>
      <t xml:space="preserve"> will be the first of many sessions and the following faculty will be open to meet:   
</t>
    </r>
    <r>
      <rPr>
        <rFont val="Calibri"/>
        <b/>
        <color theme="1"/>
      </rPr>
      <t xml:space="preserve">Dr. Tanya Meyer, Residency Program Director and Associate Professor of Laryngology 
</t>
    </r>
    <r>
      <rPr>
        <rFont val="Calibri"/>
        <color theme="1"/>
      </rPr>
      <t xml:space="preserve">1:00pm PST - 2:00pm PST  
</t>
    </r>
    <r>
      <rPr>
        <rFont val="Calibri"/>
        <b/>
        <color theme="1"/>
      </rPr>
      <t xml:space="preserve">Dr. Jenny Stone, T32 Program Director and Research Professor 
</t>
    </r>
    <r>
      <rPr>
        <rFont val="Calibri"/>
        <color theme="1"/>
      </rPr>
      <t xml:space="preserve">2:30pm PST - 3:30pm PST        
In addition, there will be a </t>
    </r>
    <r>
      <rPr>
        <rFont val="Calibri"/>
        <b/>
        <color theme="1"/>
      </rPr>
      <t>Resident-Only Happy Hour</t>
    </r>
    <r>
      <rPr>
        <rFont val="Calibri"/>
        <color theme="1"/>
      </rPr>
      <t xml:space="preserve"> on </t>
    </r>
    <r>
      <rPr>
        <rFont val="Calibri"/>
        <b/>
        <color theme="1"/>
      </rPr>
      <t>Monday, September, 7th starting at 5:00pm PST</t>
    </r>
    <r>
      <rPr>
        <rFont val="Calibri"/>
        <color theme="1"/>
      </rPr>
      <t xml:space="preserve">. In this session, you will be able to get honest and open answers to all your questions from the people who live and breath UW Oto every day.  
</t>
    </r>
    <r>
      <rPr>
        <rFont val="Calibri"/>
        <b/>
        <color theme="1"/>
      </rPr>
      <t>All Zoom links will be forthcoming</t>
    </r>
    <r>
      <rPr>
        <rFont val="Calibri"/>
        <color theme="1"/>
      </rPr>
      <t xml:space="preserve">, so keep an eye out on here and on our </t>
    </r>
    <r>
      <rPr>
        <rFont val="Calibri"/>
        <b/>
        <color theme="1"/>
      </rPr>
      <t>instagram @uw.oto.res</t>
    </r>
    <r>
      <rPr>
        <rFont val="Calibri"/>
        <color theme="1"/>
      </rPr>
      <t xml:space="preserve"> so you don't miss the opportunity to join! 
Finally, if you have any questions about these events, or the program in general, please reach out to </t>
    </r>
    <r>
      <rPr>
        <rFont val="Calibri"/>
        <b/>
        <color theme="1"/>
      </rPr>
      <t>UW.OtoHNS.Questions@gmail.com</t>
    </r>
    <r>
      <rPr>
        <rFont val="Calibri"/>
        <color theme="1"/>
      </rPr>
      <t xml:space="preserve"> and we will get back to you.       </t>
    </r>
  </si>
  <si>
    <t>Dr. Tanya Meyer, Residency Program Director and Associate Professor of Laryngology
 9/4/20, 1:00pm PST - 2:00pm PST
Dr. Jenny Stone, T32 Program Director and Research Professor
9/4/20, 2:30pm PST - 3:30pm PST      
Residents-Only
9/7/20, 5:00pm PST</t>
  </si>
  <si>
    <r>
      <rPr>
        <rFont val="Calibri"/>
        <b/>
        <color rgb="FF0000FF"/>
      </rPr>
      <t>Zucker School of Medicine at Hofstra/Northwell</t>
    </r>
    <r>
      <rPr>
        <rFont val="Calibri"/>
        <b val="0"/>
        <color rgb="FF0000FF"/>
      </rPr>
      <t xml:space="preserve"> Q&amp;A session led by faculty and resident</t>
    </r>
    <r>
      <rPr>
        <rFont val="Calibri"/>
        <b val="0"/>
        <color rgb="FF0000FF"/>
        <sz val="11.0"/>
      </rPr>
      <t>s</t>
    </r>
    <r>
      <rPr>
        <rFont val="Calibri"/>
        <b/>
        <color theme="1"/>
        <sz val="11.0"/>
      </rPr>
      <t xml:space="preserve"> </t>
    </r>
    <r>
      <rPr>
        <rFont val="Calibri"/>
        <b/>
        <color rgb="FFFF0000"/>
        <sz val="11.0"/>
      </rPr>
      <t>will be on 9/9</t>
    </r>
    <r>
      <rPr>
        <rFont val="Calibri"/>
        <b/>
        <color theme="1"/>
        <sz val="11.0"/>
      </rPr>
      <t xml:space="preserve">. </t>
    </r>
    <r>
      <rPr>
        <rFont val="Calibri"/>
        <b val="0"/>
        <color theme="1"/>
      </rPr>
      <t>Please RSVP at</t>
    </r>
    <r>
      <rPr>
        <rFont val="Calibri"/>
        <b/>
        <color theme="1"/>
      </rPr>
      <t xml:space="preserve"> lrahman2@northwell.edu </t>
    </r>
    <r>
      <rPr>
        <rFont val="Calibri"/>
        <b val="0"/>
        <color theme="1"/>
      </rPr>
      <t xml:space="preserve">for further information! You can also check out our instagram at </t>
    </r>
    <r>
      <rPr>
        <rFont val="Calibri"/>
        <b/>
        <color theme="1"/>
      </rPr>
      <t xml:space="preserve">@nh_otolaryngology. </t>
    </r>
  </si>
  <si>
    <r>
      <rPr>
        <b/>
        <color rgb="FF3C78D8"/>
        <sz val="12.0"/>
      </rPr>
      <t xml:space="preserve">Jefferson </t>
    </r>
    <r>
      <rPr>
        <b val="0"/>
      </rPr>
      <t>is hosting two informational Town Hall sessions with residents and faculty on the following dates.  We look forward to meeting you and sharing our program.</t>
    </r>
    <r>
      <rPr>
        <b/>
        <color rgb="FF1155CC"/>
        <u/>
      </rPr>
      <t xml:space="preserve">
</t>
    </r>
    <r>
      <rPr>
        <b/>
      </rPr>
      <t xml:space="preserve">October 7th at 7:00PM EST: 
</t>
    </r>
    <r>
      <rPr>
        <b/>
        <color rgb="FF1155CC"/>
        <u/>
      </rPr>
      <t>https://Jefferson.zoom.us/j/97489400135</t>
    </r>
  </si>
  <si>
    <t>9/16/2020 at 10AM (EST)
10/7/2020 at 7PM (EST)</t>
  </si>
  <si>
    <r>
      <rPr>
        <b/>
      </rPr>
      <t xml:space="preserve">University of Pennsylvania Residency Program Info Session Thursday, September 10, 2020 @ 7-8:30 PM (EDT) </t>
    </r>
    <r>
      <rPr>
        <b val="0"/>
      </rPr>
      <t xml:space="preserve">Join us for an info session and Q&amp;A with program leadership and residents, followed by breakout sessions with the opportunity to chat with current residents.   Please register </t>
    </r>
    <r>
      <rPr>
        <b val="0"/>
        <color rgb="FF000000"/>
      </rPr>
      <t xml:space="preserve">at </t>
    </r>
    <r>
      <rPr>
        <b/>
        <color rgb="FF1155CC"/>
        <u/>
      </rPr>
      <t>https://bit.ly/PennENT</t>
    </r>
    <r>
      <rPr>
        <b/>
      </rPr>
      <t xml:space="preserve"> </t>
    </r>
    <r>
      <rPr>
        <b val="0"/>
      </rPr>
      <t>to receive the link</t>
    </r>
  </si>
  <si>
    <r>
      <rPr>
        <b/>
      </rPr>
      <t>Univ of Illinoic Chicago is hosting two Meet and Greets:                                                                                       hosted by FACULTY on</t>
    </r>
    <r>
      <rPr/>
      <t xml:space="preserve"> </t>
    </r>
    <r>
      <rPr>
        <b/>
      </rPr>
      <t>Weds, 9/9, 4pm (CST), registration</t>
    </r>
    <r>
      <rPr/>
      <t xml:space="preserve">:  </t>
    </r>
    <r>
      <rPr>
        <color rgb="FF1155CC"/>
        <u/>
      </rPr>
      <t>https://uic.zoom.us/meeting/register/tJ0uc-6qrj4tHdFSSAf8Za7g9iZE6ZoEAfVZ</t>
    </r>
    <r>
      <rPr/>
      <t xml:space="preserve">                                                                                                                                                                                                                         </t>
    </r>
    <r>
      <rPr>
        <b/>
      </rPr>
      <t>hosted by RESIDENTS on Weds, 9/16, 6pm (CST)</t>
    </r>
    <r>
      <rPr/>
      <t xml:space="preserve">, </t>
    </r>
    <r>
      <rPr>
        <b/>
      </rPr>
      <t xml:space="preserve">registration:                                        </t>
    </r>
    <r>
      <rPr/>
      <t xml:space="preserve"> </t>
    </r>
    <r>
      <rPr>
        <color rgb="FF1155CC"/>
        <u/>
      </rPr>
      <t>https://uic.zoom.us/meeting/register/tJMtcuisqjgoEt2a7Z6REfKiy42jXII1SXq6</t>
    </r>
  </si>
  <si>
    <t>with faculty 9/9, 4pm (CST), register                                                            with residents 9/16, 6pm (CST), register</t>
  </si>
  <si>
    <r>
      <rPr>
        <b/>
      </rPr>
      <t>Univ of Illinois Chicago</t>
    </r>
    <r>
      <rPr/>
      <t xml:space="preserve"> </t>
    </r>
    <r>
      <rPr>
        <b/>
      </rPr>
      <t>recruiting students to participate in daily Elearning Sessions</t>
    </r>
    <r>
      <rPr/>
      <t xml:space="preserve"> starting </t>
    </r>
    <r>
      <rPr>
        <b/>
      </rPr>
      <t>Sept 8 at 4pm</t>
    </r>
    <r>
      <rPr/>
      <t xml:space="preserve">. </t>
    </r>
    <r>
      <rPr>
        <b/>
      </rPr>
      <t>Students can participate in one week blocks or for the whole month</t>
    </r>
    <r>
      <rPr/>
      <t xml:space="preserve">. Please contact czell3@uic.edu if interested. More info posted on Discussions tab of </t>
    </r>
    <r>
      <rPr>
        <color rgb="FF1155CC"/>
        <u/>
      </rPr>
      <t>otomatch.com</t>
    </r>
  </si>
  <si>
    <t>9/8-10/2, 4pm daily</t>
  </si>
  <si>
    <r>
      <rPr>
        <rFont val="Calibri"/>
        <b/>
        <color theme="1"/>
      </rPr>
      <t>Zucker School of Medicine at Hofstra/Northwell</t>
    </r>
    <r>
      <rPr>
        <rFont val="Calibri"/>
        <color theme="1"/>
      </rPr>
      <t xml:space="preserve"> is hosting a </t>
    </r>
    <r>
      <rPr>
        <rFont val="Calibri"/>
        <color rgb="FFFF0000"/>
      </rPr>
      <t>Q&amp;A session</t>
    </r>
    <r>
      <rPr>
        <rFont val="Calibri"/>
        <color theme="1"/>
      </rPr>
      <t xml:space="preserve"> led by faculty and residents on </t>
    </r>
    <r>
      <rPr>
        <rFont val="Calibri"/>
        <b/>
        <color theme="1"/>
      </rPr>
      <t>9/9 from 7-8PM EST</t>
    </r>
    <r>
      <rPr>
        <rFont val="Calibri"/>
        <color theme="1"/>
      </rPr>
      <t>. Please RSVP at</t>
    </r>
    <r>
      <rPr>
        <rFont val="Calibri"/>
        <color rgb="FF0000FF"/>
      </rPr>
      <t xml:space="preserve"> lrahman2@northwell.edu</t>
    </r>
    <r>
      <rPr>
        <rFont val="Calibri"/>
        <color theme="1"/>
      </rPr>
      <t xml:space="preserve"> for further information! You can also check out our instagram at @nh_otolaryngology. </t>
    </r>
  </si>
  <si>
    <t>7-8PM EST</t>
  </si>
  <si>
    <r>
      <rPr>
        <rFont val="Calibri"/>
        <color theme="1"/>
      </rPr>
      <t xml:space="preserve">NYP </t>
    </r>
    <r>
      <rPr>
        <rFont val="Calibri"/>
        <color rgb="FF0000FF"/>
      </rPr>
      <t>Columbia</t>
    </r>
    <r>
      <rPr>
        <rFont val="Calibri"/>
        <color theme="1"/>
      </rPr>
      <t>/</t>
    </r>
    <r>
      <rPr>
        <rFont val="Calibri"/>
        <color rgb="FFFF0000"/>
      </rPr>
      <t>Cornell</t>
    </r>
    <r>
      <rPr>
        <rFont val="Calibri"/>
        <color theme="1"/>
      </rPr>
      <t xml:space="preserve"> is hosting an Open House as an introduction our residency program on </t>
    </r>
    <r>
      <rPr>
        <rFont val="Calibri"/>
        <b/>
        <color theme="1"/>
      </rPr>
      <t xml:space="preserve">9/8 </t>
    </r>
    <r>
      <rPr>
        <rFont val="Calibri"/>
        <color theme="1"/>
      </rPr>
      <t>and</t>
    </r>
    <r>
      <rPr>
        <rFont val="Calibri"/>
        <b/>
        <color theme="1"/>
      </rPr>
      <t xml:space="preserve"> 9/30</t>
    </r>
    <r>
      <rPr>
        <rFont val="Calibri"/>
        <color theme="1"/>
      </rPr>
      <t xml:space="preserve"> (7-8:30 PM EST). We invite all interested applicants to learn more about our program and residency training in NYC.
The session will include a general information session about our program led by faculty, Q&amp;A session led by residents, and breakout rooms with residents
Please email your preferred date to mzd2020@med.cornell.edu. Watch your email for a Zoom invite!</t>
    </r>
  </si>
  <si>
    <t>9/8 and 9/30</t>
  </si>
  <si>
    <t>7-8:30 PM EST</t>
  </si>
  <si>
    <r>
      <rPr>
        <color rgb="FFFF0000"/>
      </rPr>
      <t>Join the University of Cincinnati for 5 Q&amp;A Sessions / Virtual Happy Hours: Registration --&gt;</t>
    </r>
    <r>
      <rPr/>
      <t xml:space="preserve">    </t>
    </r>
    <r>
      <rPr>
        <color rgb="FF1155CC"/>
        <u/>
      </rPr>
      <t>https://ucincinnati.zoom.us/meeting/register/tJYkdOqtqjgjHtJkUVBdm1YA2A7bm7rR8Ps-</t>
    </r>
    <r>
      <rPr/>
      <t xml:space="preserve">  </t>
    </r>
  </si>
  <si>
    <t>9/14-9/18</t>
  </si>
  <si>
    <t>Sessions are: 6-7p EST</t>
  </si>
  <si>
    <r>
      <rPr>
        <b/>
        <color rgb="FF0000FF"/>
      </rPr>
      <t xml:space="preserve">Duke University </t>
    </r>
    <r>
      <rPr/>
      <t xml:space="preserve">will be holding our next Virtual Town Hall on 9/1 at 7pm EST.  We'd love to meet you! See our twitter for details - </t>
    </r>
    <r>
      <rPr>
        <color rgb="FF1155CC"/>
        <u/>
      </rPr>
      <t>https://twitter.com/Duke_Oto/status/1298302434419200007</t>
    </r>
  </si>
  <si>
    <r>
      <rPr>
        <b/>
        <color rgb="FF0000FF"/>
      </rPr>
      <t xml:space="preserve">Medical College of Georgia Residency Program Interest Session via Zoom with Faculty and Residents. </t>
    </r>
    <r>
      <rPr/>
      <t xml:space="preserve">There will be a short presentation to tell you about our program, but most of the meeting will be dedicated to Q&amp;A with the residents. We will be able to answer your questions in real time. 8/27 at 5:30pm EST. Email cacook1@augusta.edu to get Zoom meeting info. Also check us out on Facebook and Instagram (@mcgotolaryngology) or our website: </t>
    </r>
    <r>
      <rPr>
        <color rgb="FF1155CC"/>
        <u/>
      </rPr>
      <t>https://www.augusta.edu/mcg/otolaryngology/</t>
    </r>
    <r>
      <rPr/>
      <t xml:space="preserve"> </t>
    </r>
  </si>
  <si>
    <r>
      <rPr/>
      <t xml:space="preserve">The </t>
    </r>
    <r>
      <rPr>
        <b/>
      </rPr>
      <t>University of Missouri - Columbia</t>
    </r>
    <r>
      <rPr/>
      <t xml:space="preserve"> will be hosting a virtual open house on September 9, 2020 starting at 7 PM (CST) You are invited to join us for a brief intro from our PDs and then our residents will take over for a Q&amp;A session.  Please RSVP here University of Missouri - Columbia will be hosting two virtual open houses on August 17, 2020 and September 9, 2020 starting at 7 PM (CST)   You are invited to join us to learn more about our program and meet our program directors, program coordinator and some of our current residents.  Please RSVP </t>
    </r>
    <r>
      <rPr>
        <color rgb="FF1155CC"/>
        <u/>
      </rPr>
      <t>here</t>
    </r>
    <r>
      <rPr/>
      <t xml:space="preserve"> Watch your email for a zoom invite!Watch your email for a zoom invite!    </t>
    </r>
    <r>
      <rPr>
        <color rgb="FF1155CC"/>
        <u/>
      </rPr>
      <t>MU OtoHNS website</t>
    </r>
  </si>
  <si>
    <r>
      <rPr>
        <rFont val="Arial, sans-serif"/>
        <b val="0"/>
        <color rgb="FF000000"/>
      </rPr>
      <t xml:space="preserve">The </t>
    </r>
    <r>
      <rPr>
        <rFont val="Arial, sans-serif"/>
        <b/>
        <color rgb="FFFF0000"/>
      </rPr>
      <t>USC Caruso Department of Otolaryngology</t>
    </r>
    <r>
      <rPr>
        <rFont val="Arial, sans-serif"/>
        <b val="0"/>
        <color rgb="FF000000"/>
      </rPr>
      <t xml:space="preserve"> would like to invite you to attend a Virtual Meet &amp; Greet from 4-5pm PDT on Thursday, September 10th. You’ll be introduced to our Program Director, Dr. Niels Kokot, as well as our Associate Program Director, Dr. Tamara Chambers. After the one-hour information session, we invite you to join our residents at a smaller session. The first resident session will take place immediately after the webinar, from 5-6pm PDT on Thursday, September 10th. We will offer an additional session a week later, from 3-4pm PDT on Thursday, September 17th. Please register for whichever date is more convenient for you, and make sure you register for both the webinar and the resident events if you can attend both!</t>
    </r>
  </si>
  <si>
    <t>9/10/20 and 9/17/20</t>
  </si>
  <si>
    <r>
      <rPr/>
      <t xml:space="preserve">
</t>
    </r>
    <r>
      <rPr>
        <b/>
        <color rgb="FFFF0000"/>
      </rPr>
      <t xml:space="preserve">USC Caruso Department of Otolaryngology
</t>
    </r>
    <r>
      <rPr/>
      <t xml:space="preserve">Here’s the link with the event and registration information: </t>
    </r>
    <r>
      <rPr>
        <color rgb="FF1155CC"/>
        <u/>
      </rPr>
      <t xml:space="preserve">https://tinyurl.com/y6c55zhh
</t>
    </r>
    <r>
      <rPr/>
      <t xml:space="preserve">
And here’s the link to our website: </t>
    </r>
    <r>
      <rPr>
        <color rgb="FF1155CC"/>
        <u/>
      </rPr>
      <t xml:space="preserve">https://keck.usc.edu/otolaryngology/training-education/residency-program/
</t>
    </r>
    <r>
      <rPr/>
      <t xml:space="preserve">
We look forward to sharing our program with you!</t>
    </r>
  </si>
  <si>
    <r>
      <rPr>
        <b/>
      </rPr>
      <t>Optimize your virtual interview process!</t>
    </r>
    <r>
      <rPr/>
      <t xml:space="preserve"> 
Otolaryngology programs recognize the challenges of conducting interviews virtually. This is clearly a dramatic shift in how we traditionally structure the interview process. The University of New Mexico is surveying medical students applying to otolaryngology residency positions. To optimize this virtual experience for you and amplify the voice of all otolaryngology applicants, we plan to publish these results. This anonymous survey will take you about 5-10 minutes. </t>
    </r>
    <r>
      <rPr>
        <color rgb="FF1155CC"/>
        <u/>
      </rPr>
      <t>https://ctsctrials.health.unm.edu/redcap/surveys/?s=NYYH3LTRPK</t>
    </r>
  </si>
  <si>
    <t xml:space="preserve">UCSF Department of Otolaryngology – Head and Neck Surgery invites all applicants and interested students view our new, home-made Residency Program Introductory Video:   
https://ohns.ucsf.edu/education/residency-program/get-to-know-us 
This video serves as the centerpiece for our video library which can be accessed through the same link.  We hope that these resources provide you with a better understanding of the culture, innovation and diversity that define our program.  Don’t miss the “Doctor” tribute video in the fun section! 
 Please contact Pranathi Sundaram (pranathi.sundaram@ucsf.edu) for more information. </t>
  </si>
  <si>
    <t>Last day to apply to Vanderbilts Virtual Online Otolaryngology Medical Student Education block! This is a monthlong immersion with lectures and small group events with VUMC faculty and residents (attendance is not required at all events), with the goal of introducing students to our program and also get to know you!</t>
  </si>
  <si>
    <t>Email candace.allen@vumc.org with CV, unofficial medical school transcript, and short paragraph (&lt;500 words) regarding your interest</t>
  </si>
  <si>
    <t>https://www.vumc.org/ent/residency-program</t>
  </si>
  <si>
    <r>
      <rPr>
        <rFont val="Trebuchet MS"/>
        <sz val="11.0"/>
      </rPr>
      <t xml:space="preserve">
Reserve your spot to attend </t>
    </r>
    <r>
      <rPr>
        <rFont val="Trebuchet MS"/>
        <b/>
        <color rgb="FFCC0000"/>
        <sz val="11.0"/>
      </rPr>
      <t xml:space="preserve">A Taste of WashU ENT: Residency Life &amp; Training Highlights </t>
    </r>
    <r>
      <rPr>
        <rFont val="Trebuchet MS"/>
        <sz val="11.0"/>
      </rPr>
      <t xml:space="preserve">on </t>
    </r>
    <r>
      <rPr>
        <rFont val="Trebuchet MS"/>
        <b/>
        <sz val="11.0"/>
      </rPr>
      <t xml:space="preserve">Wed, Aug 26 </t>
    </r>
    <r>
      <rPr>
        <rFont val="Trebuchet MS"/>
        <sz val="11.0"/>
      </rPr>
      <t xml:space="preserve">at 7pm CDT (5pm PDT; 8pm EDT) via Zoom. </t>
    </r>
    <r>
      <rPr>
        <rFont val="Trebuchet MS"/>
        <b/>
        <sz val="11.0"/>
      </rPr>
      <t xml:space="preserve">Senior resident team PGY5 Rajan Dang, MD, and PGY4 Miranda Lindburg, MD, will co-host a group of residents </t>
    </r>
    <r>
      <rPr>
        <rFont val="Trebuchet MS"/>
        <sz val="11.0"/>
      </rPr>
      <t>to share information and answer your questions after a brief welcome and program overview by faculty leaders. Space is limited. Sign up now via email</t>
    </r>
    <r>
      <rPr>
        <rFont val="Trebuchet MS"/>
      </rPr>
      <t xml:space="preserve">: </t>
    </r>
    <r>
      <rPr>
        <rFont val="Trebuchet MS"/>
        <color rgb="FF1155CC"/>
        <sz val="11.0"/>
        <u/>
      </rPr>
      <t>ENTresidency@wustl.edu</t>
    </r>
    <r>
      <rPr>
        <rFont val="Trebuchet MS"/>
        <sz val="11.0"/>
      </rPr>
      <t>. Please include any questions you'd like to ensure are addressed during this zoom session</t>
    </r>
    <r>
      <rPr>
        <rFont val="Trebuchet MS"/>
      </rPr>
      <t>.</t>
    </r>
    <r>
      <rPr>
        <rFont val="arial"/>
      </rPr>
      <t xml:space="preserve">
</t>
    </r>
  </si>
  <si>
    <t>Sign up now via email: ENTresidency@wustl.edu.</t>
  </si>
  <si>
    <r>
      <rPr/>
      <t xml:space="preserve">UNC Oto Residency Zoom Q&amp;A with Faculty on Monday August 31 5-6pm EST. Register here: </t>
    </r>
    <r>
      <rPr>
        <color rgb="FF1155CC"/>
        <u/>
      </rPr>
      <t>cutt.ly/pfri2uI</t>
    </r>
  </si>
  <si>
    <r>
      <rPr>
        <b/>
      </rPr>
      <t>Hopkins</t>
    </r>
    <r>
      <rPr/>
      <t xml:space="preserve"> happy hour series - small group sessions capped to 12 applicants to hang out with our residents! Six sessions over the next few weeks, register here: </t>
    </r>
    <r>
      <rPr>
        <color rgb="FF1155CC"/>
        <u/>
      </rPr>
      <t>https://bit.ly/2YtuP5k</t>
    </r>
  </si>
  <si>
    <t>9/3, 9/6, 9/13, 9/23, 9/27, 10/4</t>
  </si>
  <si>
    <t xml:space="preserve">Follow the new University of Cincinnati Otolaryngology- HNS Resident Instagram account @Cincy_ENT to get the latest updates and meet our residents and faculty! https://www.instagram.com/cincy_ent/ </t>
  </si>
  <si>
    <r>
      <rPr/>
      <t xml:space="preserve">UNC Oto Residency Zoom Q&amp;A with Faculty on Monday August 31 5-6pm EST. Register here: </t>
    </r>
    <r>
      <rPr>
        <color rgb="FF1155CC"/>
        <u/>
      </rPr>
      <t>cutt.ly/pfri2uI</t>
    </r>
  </si>
  <si>
    <r>
      <rPr>
        <rFont val="Arial"/>
        <b/>
        <color rgb="FF000000"/>
      </rPr>
      <t>Penn State</t>
    </r>
    <r>
      <rPr>
        <rFont val="Arial"/>
        <color rgb="FF000000"/>
      </rPr>
      <t xml:space="preserve"> will be holding two Virtual Town Hall events for medical students and prospective applicants to our residency program.  Join us to learn more about the program and our team.  Meet the Program Director, faculty and residents.  Each event will include a overview presentation, followed by a Q&amp;A session, and then breakouts with our resident team.  August 26, 2020 and September 17, 2020 8:00-9:30 pm EST.  Please register via </t>
    </r>
    <r>
      <rPr>
        <rFont val="Arial"/>
        <color rgb="FF1155CC"/>
        <u/>
      </rPr>
      <t>https://forms.gle/8gFLBtFqBEh9ZMVF9</t>
    </r>
    <r>
      <rPr>
        <rFont val="Arial"/>
        <color rgb="FF000000"/>
      </rPr>
      <t xml:space="preserve"> .  We look forward to meeting with you.  </t>
    </r>
    <r>
      <rPr>
        <rFont val="Arial"/>
        <color rgb="FF1155CC"/>
        <u/>
      </rPr>
      <t>https://residency.med.psu.edu/programs/otolaryngology-residency/</t>
    </r>
  </si>
  <si>
    <t>8/26/20 and 9/17/20</t>
  </si>
  <si>
    <r>
      <rPr>
        <b/>
        <color rgb="FFFF0000"/>
        <sz val="14.0"/>
      </rPr>
      <t>Kaiser Permanente Zoom Resident Q&amp;A</t>
    </r>
    <r>
      <rPr/>
      <t xml:space="preserve"> coming up THIS THURSDAY 630-730pm PST - sign up </t>
    </r>
    <r>
      <rPr>
        <color rgb="FF1155CC"/>
        <u/>
      </rPr>
      <t>here</t>
    </r>
    <r>
      <rPr/>
      <t xml:space="preserve"> to join the upcoming event(s) and/or add yourself to our mailing list to receive information about future events</t>
    </r>
  </si>
  <si>
    <t>8/27 and 9/25 630-730pm PST</t>
  </si>
  <si>
    <r>
      <rPr>
        <rFont val="&quot;Times New Roman&quot;, serif"/>
        <b/>
        <color rgb="FF000000"/>
        <sz val="12.0"/>
      </rPr>
      <t>Join us for the</t>
    </r>
    <r>
      <rPr>
        <rFont val="&quot;Times New Roman&quot;, serif"/>
        <b/>
        <color rgb="FF0000FF"/>
        <sz val="12.0"/>
      </rPr>
      <t xml:space="preserve"> Baylor College of Medicine </t>
    </r>
    <r>
      <rPr>
        <rFont val="&quot;Times New Roman&quot;, serif"/>
        <b/>
        <color rgb="FF000000"/>
        <sz val="12.0"/>
      </rPr>
      <t xml:space="preserve">Virtual Open House. Scheduled </t>
    </r>
    <r>
      <rPr>
        <rFont val="&quot;Times New Roman&quot;, serif"/>
        <b/>
        <color rgb="FF0000FF"/>
        <sz val="12.0"/>
      </rPr>
      <t>Thursday, August 27, 2020 from 7:00 -8:00 PM</t>
    </r>
    <r>
      <rPr>
        <rFont val="&quot;Times New Roman&quot;, serif"/>
        <b/>
        <color rgb="FF000000"/>
        <sz val="12.0"/>
      </rPr>
      <t xml:space="preserve"> There will be a virtual tour of the TX Medical Center, Highlights about our affiliated training hospitals, Learn about our diverse patient population, as well as about collaborative research opportunities. </t>
    </r>
    <r>
      <rPr>
        <rFont val="&quot;Times New Roman&quot;, serif"/>
        <b/>
        <color rgb="FF0000FF"/>
        <sz val="12.0"/>
      </rPr>
      <t xml:space="preserve"> </t>
    </r>
    <r>
      <rPr>
        <rFont val="&quot;Times New Roman&quot;, serif"/>
        <b/>
        <color rgb="FF1155CC"/>
        <sz val="12.0"/>
        <u/>
      </rPr>
      <t>https://bcm.zoom.us/meeting/register/tJ0pd--pqj0jG91U-eY7hkeOsMXaqfbZfF89</t>
    </r>
    <r>
      <rPr>
        <rFont val="&quot;Times New Roman&quot;, serif"/>
        <b/>
        <color rgb="FF0000FF"/>
        <sz val="12.0"/>
      </rPr>
      <t xml:space="preserve"> </t>
    </r>
  </si>
  <si>
    <r>
      <rPr/>
      <t xml:space="preserve">Resident virtual meet &amp; greet on 9/2/2020. Register here </t>
    </r>
    <r>
      <rPr>
        <color rgb="FF1155CC"/>
        <u/>
      </rPr>
      <t>https://bcm.zoom.us/meeting/register/tJMudumgpz8jE9YnHSOEpTbYiJ1Kjaou1sqz</t>
    </r>
  </si>
  <si>
    <r>
      <t xml:space="preserve"> </t>
    </r>
    <r>
      <rPr>
        <b/>
        <color rgb="FFFF0000"/>
      </rPr>
      <t xml:space="preserve">USC Caruso Department of Otolaryngology </t>
    </r>
    <r>
      <rPr/>
      <t xml:space="preserve">Here’s the link with the event and registration information: </t>
    </r>
    <r>
      <rPr>
        <color rgb="FF1155CC"/>
        <u/>
      </rPr>
      <t xml:space="preserve">https://tinyurl.com/y6c55zhh </t>
    </r>
    <r>
      <rPr/>
      <t xml:space="preserve"> And here’s the link to our webs</t>
    </r>
    <r>
      <rPr>
        <color rgb="FF000000"/>
      </rPr>
      <t xml:space="preserve">ite: </t>
    </r>
    <r>
      <rPr>
        <color rgb="FF1155CC"/>
        <u/>
      </rPr>
      <t xml:space="preserve">https://keck.usc.edu/otolaryngology/training-education/residency-program/ </t>
    </r>
    <r>
      <rPr/>
      <t xml:space="preserve"> We look forward to sharing our program with you!</t>
    </r>
  </si>
  <si>
    <r>
      <rPr>
        <rFont val="Trebuchet MS"/>
        <sz val="11.0"/>
      </rPr>
      <t xml:space="preserve">
Reserve your spot to attend </t>
    </r>
    <r>
      <rPr>
        <rFont val="Trebuchet MS"/>
        <b/>
        <color rgb="FFCC0000"/>
        <sz val="11.0"/>
      </rPr>
      <t xml:space="preserve">A Taste of WashU ENT: Residency Life &amp; Training Highlights </t>
    </r>
    <r>
      <rPr>
        <rFont val="Trebuchet MS"/>
        <sz val="11.0"/>
      </rPr>
      <t xml:space="preserve">on </t>
    </r>
    <r>
      <rPr>
        <rFont val="Trebuchet MS"/>
        <b/>
        <sz val="11.0"/>
      </rPr>
      <t xml:space="preserve">Wed, Aug 26 </t>
    </r>
    <r>
      <rPr>
        <rFont val="Trebuchet MS"/>
        <sz val="11.0"/>
      </rPr>
      <t xml:space="preserve">at 7pm CDT (5pm PDT; 8pm EDT) via Zoom. </t>
    </r>
    <r>
      <rPr>
        <rFont val="Trebuchet MS"/>
        <b/>
        <sz val="11.0"/>
      </rPr>
      <t xml:space="preserve">Senior resident team PGY5 Rajan Dang, MD, and PGY4 Miranda Lindburg, MD, will co-host a group of residents </t>
    </r>
    <r>
      <rPr>
        <rFont val="Trebuchet MS"/>
        <sz val="11.0"/>
      </rPr>
      <t>to share information and answer your questions after a brief welcome and program overview by faculty leaders. Space is limited. Sign up now via email</t>
    </r>
    <r>
      <rPr>
        <rFont val="Trebuchet MS"/>
      </rPr>
      <t xml:space="preserve">: </t>
    </r>
    <r>
      <rPr>
        <rFont val="Trebuchet MS"/>
        <color rgb="FF1155CC"/>
        <sz val="11.0"/>
        <u/>
      </rPr>
      <t>ENTresidency@wustl.edu</t>
    </r>
    <r>
      <rPr>
        <rFont val="Trebuchet MS"/>
        <sz val="11.0"/>
      </rPr>
      <t>. Please include any questions you'd like to ensure are addressed during this zoom session</t>
    </r>
    <r>
      <rPr>
        <rFont val="Trebuchet MS"/>
      </rPr>
      <t>.</t>
    </r>
    <r>
      <rPr/>
      <t xml:space="preserve">
</t>
    </r>
  </si>
  <si>
    <t>Otomatch posts that haven't aged well</t>
  </si>
  <si>
    <t>Most Underrated Program</t>
  </si>
  <si>
    <t>Favorite interview question</t>
  </si>
  <si>
    <t>Worst interview question</t>
  </si>
  <si>
    <t>Best Chair</t>
  </si>
  <si>
    <t>Best PD</t>
  </si>
  <si>
    <t>Coolest Non-Chair, Non-PD faculty</t>
  </si>
  <si>
    <t>Best PC</t>
  </si>
  <si>
    <t>Best Interview Day</t>
  </si>
  <si>
    <t>Best Social</t>
  </si>
  <si>
    <t>Worst Interview day</t>
  </si>
  <si>
    <t>Worst social</t>
  </si>
  <si>
    <t>Best swag</t>
  </si>
  <si>
    <t>Fastest Interview day</t>
  </si>
  <si>
    <t>Best resident room</t>
  </si>
  <si>
    <t>Cringiest interview moment</t>
  </si>
  <si>
    <t>Happiest residents</t>
  </si>
  <si>
    <t>Best call schedule</t>
  </si>
  <si>
    <t>Worst call schedule</t>
  </si>
  <si>
    <t>Unhappiest residents</t>
  </si>
  <si>
    <t>Best otomatch persona</t>
  </si>
  <si>
    <t>"Does this happen every year where it seems like a blood bath but ends up not being that bad?"</t>
  </si>
  <si>
    <t>UCI</t>
  </si>
  <si>
    <t>What surgical intrument are you and why?</t>
  </si>
  <si>
    <t>Do you have any questions for me? &lt; +2 Even worse when it's how they start the interview</t>
  </si>
  <si>
    <t>Dr. Patrik Byrne from CC +8</t>
  </si>
  <si>
    <t>Dr. Audrey Baker, Arizona +6</t>
  </si>
  <si>
    <t>Dr. Gurrola, UCSF +1</t>
  </si>
  <si>
    <t>Sue Bisco from Mayo Rochester +10000 &lt; i honestly ranked Mayo higher because of this lady</t>
  </si>
  <si>
    <t>UW+2</t>
  </si>
  <si>
    <t>UCSF w/ virtual bar format +2</t>
  </si>
  <si>
    <t>Any interview day over 5 hours long +4&lt;Duke....</t>
  </si>
  <si>
    <t>UTSW first social day</t>
  </si>
  <si>
    <t>Vandy gift box with water bottle, chocolate, "vinyl record" with playlist, pen light, Nashville hot chicken rub seasoning +3</t>
  </si>
  <si>
    <t>UNLV &lt; don't think this one can be beat. 45 minutes is FAST.</t>
  </si>
  <si>
    <t>Mayo Clinic</t>
  </si>
  <si>
    <t>The coffee incident</t>
  </si>
  <si>
    <t>Loma Linda +2</t>
  </si>
  <si>
    <t>Vanderbilt +3</t>
  </si>
  <si>
    <t>UCLA +3</t>
  </si>
  <si>
    <t>"Sure is quiet" guy/girl</t>
  </si>
  <si>
    <t>wake forest +3</t>
  </si>
  <si>
    <t>what piñata animal would you choose and what kind of candy would you fill it with? +1</t>
  </si>
  <si>
    <t>Why ENT? (Lol did you read my PS? Isn't that what it's for. Felt like I wasted a lot of time answering this question when I clearly mentioned why in my PS.)</t>
  </si>
  <si>
    <t>Dr Nicole Maronian, Case Western +10</t>
  </si>
  <si>
    <t>Dr. Cabrera-Muffly, Colorado +8</t>
  </si>
  <si>
    <t>Dr. Merati, UW +2</t>
  </si>
  <si>
    <t>Christopher Zell from UIC +7</t>
  </si>
  <si>
    <t>Hopkins (not too long, not too short, just right) +4</t>
  </si>
  <si>
    <t>Georgetown game night with residents. It reduced the akwardness of zoom +2</t>
  </si>
  <si>
    <t>Any interview with 10 or more rooms +4 &lt; e.g. Northwestern</t>
  </si>
  <si>
    <t>SUNY Brooklyn &lt; SUNY Brooklyn didn't have a social. It was a resident presentation with Q&amp;A on interview day...</t>
  </si>
  <si>
    <t>WashU St Louis: 2 diferent BBQ sauces, 3 chips, 2 licorice, chocolate, coffee mug, magnet and much more but i cant remember because i ate it all lol +2</t>
  </si>
  <si>
    <t>UCLA +2</t>
  </si>
  <si>
    <t>Vandy+3</t>
  </si>
  <si>
    <t>When an applicant complained about the interview day in the public Zoom chat&lt;Which interview? &lt; SUNY Upstate</t>
  </si>
  <si>
    <t>Duke +3</t>
  </si>
  <si>
    <t>Duke +1</t>
  </si>
  <si>
    <t>"Slow day today" +2</t>
  </si>
  <si>
    <t>OHSU &lt; I don't think OHSU is underrated. I think most people highly respect the program&lt; i think it's underrated on Doximity. it should be in the top 10 imo &lt; LOL OHSU is NOT a top 10 program &lt; why? i thought it was more impressive than some of the other top 10's. it's also ranked in the top 10 for reserach. i have to imagine they'd be ranked higher for reputation if they had more than 3/year (more alumni to vote)</t>
  </si>
  <si>
    <t>If you were a bicycle part, which one would you be and why?</t>
  </si>
  <si>
    <t>Can surgery be taught or is it learned?</t>
  </si>
  <si>
    <t>Dr Gregory Farwell, UC Davis +8</t>
  </si>
  <si>
    <t>Mark Wax, OHSU +7</t>
  </si>
  <si>
    <t>Dr. Netterville - Vandy +4&lt;I want to +1 this a thousand times &lt;+1!!!</t>
  </si>
  <si>
    <t>UW with cocktail recipes &lt;+4</t>
  </si>
  <si>
    <t xml:space="preserve">Any interview with 3 or more interviewers &lt; per room? &lt; yes! that's what I meant </t>
  </si>
  <si>
    <t>Indiana - all over the place and with little thought, was a turn off &lt; counterpoint, I thought the residents were fun and great&lt; i actually thought it was the best social!&lt;I really liked it -1</t>
  </si>
  <si>
    <t>UNC: toffee, UNC scrub cap, candle &lt; toffee was great</t>
  </si>
  <si>
    <t>k</t>
  </si>
  <si>
    <t>USF residents actively looking at my step score/class rank (and commenting negatively) while I was already entered in the room</t>
  </si>
  <si>
    <t>UC Davis +1</t>
  </si>
  <si>
    <t>Call me maybe lyricist +1000</t>
  </si>
  <si>
    <t>&lt; being a part of those lyrics is one of my greatest accomplishments &lt; Lololol me too yo &lt; same, friendos</t>
  </si>
  <si>
    <t>how did you prepare for this interview?</t>
  </si>
  <si>
    <t>Tell me about a time you failed &lt; why is this a bad q? Feel like you can honestly tell a fair amount based on how they answer this one (humility, teachability, etc.)</t>
  </si>
  <si>
    <t>Dr. Rhee, Medical College of Wisconsin+2</t>
  </si>
  <si>
    <t>Dr. Dana Crosby, SIU +5</t>
  </si>
  <si>
    <t>Dr. Moore - Emory +3</t>
  </si>
  <si>
    <t>Ellen from UNC &lt;3 +2</t>
  </si>
  <si>
    <t>Miami +3&lt;Had the best pep-talk by residents before</t>
  </si>
  <si>
    <t>UNC scavenger hunt</t>
  </si>
  <si>
    <t xml:space="preserve">Case Western &lt; Interesting, I interviewed at Case last year in person and thought they had a great interview day. Came out very impressed. &lt; My case interivew wasn't bad at all. It was actually what I expected an interview to be. </t>
  </si>
  <si>
    <t>Whichever program had that resident post that the interviewees were "tired" at their social, and they ranked them lower because they didn't ask any questions at the social. First of all, the socials at most schools have been "off the record" and not supposed to influence match. Second of all, maybe they didn't ask any questions because it wasn't an engaging social? I have a sneaking suspicion that this program that posted this comment is already listed here. +1000</t>
  </si>
  <si>
    <t>WashU St Louis: 2 diferent BBQ sauces, 3 chips, 2 licorice, chocolate, coffee mug, magnet and much more but i cant remember because i ate it all lol +3</t>
  </si>
  <si>
    <t>Hopkins +1</t>
  </si>
  <si>
    <t>Mayo Rochester+1</t>
  </si>
  <si>
    <t>Emory +1</t>
  </si>
  <si>
    <t>Person who made the marble simulation +4</t>
  </si>
  <si>
    <t>what is your least favorite thing about this specialty?</t>
  </si>
  <si>
    <t>tell me something you believe that most people disagree with.</t>
  </si>
  <si>
    <t>Dr. St. John, UCLA +4</t>
  </si>
  <si>
    <t>Janalee Stokken, Mayo Clinic +2</t>
  </si>
  <si>
    <t>Dr. Alejandro Rivas - Case Western +3</t>
  </si>
  <si>
    <t>Kelly from EVMS +6</t>
  </si>
  <si>
    <t>Wash U with the Pokémon set up virtual bar haha +5</t>
  </si>
  <si>
    <t>Kentucky. No breakout rooms, just 40 people on a call trying to have meaningful conversation. It was miserable.&lt;i thought they tried and tried to make it fun. we had break out rooms during my social</t>
  </si>
  <si>
    <t>Nebraska: care package with wireless charger, pen, clip, chocolate bomb, tissues, reusable steel straws +2</t>
  </si>
  <si>
    <t>Kaiser +1</t>
  </si>
  <si>
    <t>UTSW</t>
  </si>
  <si>
    <t>anonymous faculty giving solid life advice</t>
  </si>
  <si>
    <t>CWRu +1</t>
  </si>
  <si>
    <t>"define professionalism" 🙄</t>
  </si>
  <si>
    <t>Dr. Friedlander, Tulane +5</t>
  </si>
  <si>
    <t>Dr. Marita Teng, Mt. Sinai +2</t>
  </si>
  <si>
    <t>Dr. Christine Dinh - Miami +2!!!</t>
  </si>
  <si>
    <t>Geoff from SUNY Upstate +1</t>
  </si>
  <si>
    <t>U of Utah +1</t>
  </si>
  <si>
    <t>anytime when they ask to see pets and kids and you have neither</t>
  </si>
  <si>
    <t>Tennessee sent some great bbq sauce, plus the cashew candies &lt; those cashew candies were an unexpected banger  +2</t>
  </si>
  <si>
    <t>LSU-Shreveport +1</t>
  </si>
  <si>
    <t>Hopkins +3</t>
  </si>
  <si>
    <t>"marc thorne here..." +2</t>
  </si>
  <si>
    <t>Loma Linda +1</t>
  </si>
  <si>
    <t>what was the worst day of your life &lt; yikes</t>
  </si>
  <si>
    <t>Dr. David Cognetti, Jefferson +3</t>
  </si>
  <si>
    <t>Dr. Marisa Earley, UT-San Antonio +1</t>
  </si>
  <si>
    <t>Dr. Kirke, Mt. Sinai +1</t>
  </si>
  <si>
    <t>Annmarie from UPMC erie</t>
  </si>
  <si>
    <t>UTHSC with resident/faculty jeopardy +1</t>
  </si>
  <si>
    <t>KU +4</t>
  </si>
  <si>
    <t>Vandy +4</t>
  </si>
  <si>
    <t>MEEI &lt; lol</t>
  </si>
  <si>
    <t>Dr. Eavey, Vanderbilt +3</t>
  </si>
  <si>
    <t>Dr. Brad deSilva, Ohio State +2</t>
  </si>
  <si>
    <t>Robin from Texas A&amp;M Scott &amp; White</t>
  </si>
  <si>
    <t>Yale was the hardest I laughed the entire cycle &lt; The Yale residents are great +3</t>
  </si>
  <si>
    <t>UMich: mug, coffee, chocolate, nice note :) +1</t>
  </si>
  <si>
    <t>OHSU +2</t>
  </si>
  <si>
    <t>Dr. Eric Genden, Mount Sinai +1</t>
  </si>
  <si>
    <t>Dr. Sargi, Miami +1</t>
  </si>
  <si>
    <t>Candace from Vandy! +4</t>
  </si>
  <si>
    <t>Kaiser with games! +1</t>
  </si>
  <si>
    <t>UCSD+2</t>
  </si>
  <si>
    <t>Dr. Eric Thorpe, Loyola +5</t>
  </si>
  <si>
    <t>Dr. Watson, UCSD +5</t>
  </si>
  <si>
    <t>Christine from Cleveland Clinic! +3</t>
  </si>
  <si>
    <t>EVMS scavenger hunt &lt; actually thought this was lame +1, lame</t>
  </si>
  <si>
    <t>Anyone who gave cash (Kaiser, OHSU, USC) &lt; Wayne State</t>
  </si>
  <si>
    <t>U Wisconsin +1</t>
  </si>
  <si>
    <t>Dr. Bevan Yueh, UMN +9</t>
  </si>
  <si>
    <t>Dr. Shipchandler, Indiana +9</t>
  </si>
  <si>
    <t>Donna from Hopkins +3</t>
  </si>
  <si>
    <t>NYP, very cool resident bunch +1</t>
  </si>
  <si>
    <t>UC Irvine +2</t>
  </si>
  <si>
    <t>Dr. Howard Francis, Duke+5</t>
  </si>
  <si>
    <t>Dr. Kalyoussef, Rutgers +1</t>
  </si>
  <si>
    <t xml:space="preserve">Jeannine Dunn, Miami (-1) &lt;why the downvote? </t>
  </si>
  <si>
    <t>U Colorado nacho night</t>
  </si>
  <si>
    <t>MCW + 1</t>
  </si>
  <si>
    <t>Dr. Gray, MEEI +2</t>
  </si>
  <si>
    <t>Casey from UF</t>
  </si>
  <si>
    <t xml:space="preserve">Vermont </t>
  </si>
  <si>
    <t>Sinai</t>
  </si>
  <si>
    <t>Dr. Babu, Ascension</t>
  </si>
  <si>
    <t>uchicago</t>
  </si>
  <si>
    <t>Dr. Sarah Mowry, CWRU +3</t>
  </si>
  <si>
    <t>Dr. Thorne/Dr. Kupfer, Michigan +5</t>
  </si>
  <si>
    <t>Dr. Tjoa, UCI + 4</t>
  </si>
  <si>
    <t>Dr. Pletcher!!!! UCSF</t>
  </si>
  <si>
    <t>e</t>
  </si>
  <si>
    <t>Type(call,email,etc.)</t>
  </si>
  <si>
    <t>People who got it</t>
  </si>
  <si>
    <t>Didn't</t>
  </si>
  <si>
    <t>Date</t>
  </si>
  <si>
    <t>Post-interview letter from PD. General words thanking applicants, short handwritten, personalized message on bottom :)</t>
  </si>
  <si>
    <t>+1 seems to be a yearly thing to everyone</t>
  </si>
  <si>
    <t>Post-interview letter in the mail from residents who interviewed me saying thank you and happy holidays &lt;got this in the mail but not email, is that what you meant? &lt; OP here - yeah sorry, snail mail physical letter in the mail, not email</t>
  </si>
  <si>
    <t>+7 (not including op)</t>
  </si>
  <si>
    <t>MEEI/Harvard</t>
  </si>
  <si>
    <t xml:space="preserve"> Post-interview actually got a thank you emails from the PD and resident interviewers&lt;the confusion is because OP said PD instead of PC whom the email was actually from</t>
  </si>
  <si>
    <t>Everyone</t>
  </si>
  <si>
    <t>Didn't receive a thank you email from PD :( &lt; It was generic and sent to everyone who interviewed.. check spam .. was not personalized +1 &lt; how do you know it was sent to everyone who interviewed? &lt; the phrasing in the letters.. "you all" etc. &lt; also it cc'ed all the applicants &lt;cc over 30 people never makes it to a google inbox</t>
  </si>
  <si>
    <t>please consider us highly &lt;was this during the IV? &lt; I think they do send post-interview communications based on prev years so maybe this wasnt to everyone?&lt; yeah just saw last year's thread that some did receive a ranked to match email, thanks for letting us know. what an amazing feeling that must be &lt; last years thread also had a lot of discussion about that being a troll lol&lt; not during interview. in an email</t>
  </si>
  <si>
    <t>was this said to a lot of applicants? &lt;i heard resident say to a group of applicants during social i think just promoting their program</t>
  </si>
  <si>
    <t>no email on my end +2</t>
  </si>
  <si>
    <t>1/9, DID anyone form the 1/11 interview date get one?</t>
  </si>
  <si>
    <t>UCD</t>
  </si>
  <si>
    <t>Personalized email from chair saying thanks for interviewing</t>
  </si>
  <si>
    <t xml:space="preserve">Email/letter from PD (sent through PC) saying thanks for interviewing &lt; PD or chair? &lt; chair &lt; did some people get thank you's from the chair and others from the PD? </t>
  </si>
  <si>
    <t>January</t>
  </si>
  <si>
    <t>pdf attachment saying thank you emailed from coordinator</t>
  </si>
  <si>
    <t>Personalized email from PD saying faculty thought there was a great fit, team player, and a comment about the application cycle in COVID &lt;did everyone get this?</t>
  </si>
  <si>
    <t>Did anyone not get this?</t>
  </si>
  <si>
    <t>U Chicago</t>
  </si>
  <si>
    <t>Post-interview thank you from chair and PD</t>
  </si>
  <si>
    <t>January (1/19)</t>
  </si>
  <si>
    <t>Post-card saying thank you</t>
  </si>
  <si>
    <t>ranked to match call from PD</t>
  </si>
  <si>
    <t>&lt; Troll &lt; sorry but i'm not a troll, the call happened</t>
  </si>
  <si>
    <t>Mask with letter</t>
  </si>
  <si>
    <t>Boston U</t>
  </si>
  <si>
    <t>Water bottle and brochure</t>
  </si>
  <si>
    <t xml:space="preserve">UCLA </t>
  </si>
  <si>
    <t>Thank you and list of interviewer contact info</t>
  </si>
  <si>
    <t>I imagine everyone did</t>
  </si>
  <si>
    <t>Jar of jam and personalized hand written note from PD &lt; this was the cutest thing ever&lt;honestly great jam</t>
  </si>
  <si>
    <t>6 &lt; I assumed everyone got this?</t>
  </si>
  <si>
    <t>Penn State Milton</t>
  </si>
  <si>
    <t>Handwritten thank you from PD</t>
  </si>
  <si>
    <t>&lt; Did anyone else get this?</t>
  </si>
  <si>
    <t>typed thank you note + portable phone power bank</t>
  </si>
  <si>
    <t>Email from PD, personalized</t>
  </si>
  <si>
    <t>&lt; what did it say?  &lt; we were impressed with you, you'd be a great fit &lt; lol got the same exact email, thought i was special for a second &lt; I'll take it honestly it was worth the rush &lt; don't blame ya</t>
  </si>
  <si>
    <t>UW</t>
  </si>
  <si>
    <t xml:space="preserve"> handwritten note from resident + mask + magnet + sticker</t>
  </si>
  <si>
    <t>&lt; Did anyone else not get this?</t>
  </si>
  <si>
    <t>Resident reached out as a point of contact for further questions</t>
  </si>
  <si>
    <t>second look weekend invite -&gt; diversity  event? &lt; doesnt explicity say but looks like it - also says "you have been selected".. anyone else get this? &lt; no +1 &lt; OP here, yes its def a diversity second look &lt; What is a diversity second look? &lt; see chat &lt; was this a Vanderbilt-specific thing or department-specific? &lt; invite was department specific, event is vanderbilt-wide</t>
  </si>
  <si>
    <t xml:space="preserve">Diversity second look weekend invite </t>
  </si>
  <si>
    <t>post-interview call about diversity initiatives</t>
  </si>
  <si>
    <t>&lt; who was this from? &lt; Mike Pence &lt; LOL</t>
  </si>
  <si>
    <t>year in review attachment</t>
  </si>
  <si>
    <t>thank you and request not to send a thank you back</t>
  </si>
  <si>
    <t>LSU Shreveport</t>
  </si>
  <si>
    <t xml:space="preserve">Email saying "excelled in your interview" </t>
  </si>
  <si>
    <t xml:space="preserve">Did every interviewee get this?&lt; is anyone answering this? (the email).  &gt;Nope, didn't get it can safely say won't match here lmao. &gt; now questioning all of my interview performances lol +1&gt; Believe me, it has less to do with "interview" and more about personality etc. Can't be helped besides program does do some shady stuff like interview for 3 spots and take their prelim every year it seems &lt; matching a home prelim is just as valid as matching a home student. It confirms that it is a positive environment where someone who knows it well is eager to stay. The friendships between the residents here was among the best I saw, and the faculty genuinely cared about the residents and program. Not surprised that those already there often accept the opportunity to stay. &lt; don't really think it's comparable at all &lt; pretty darn comparable to me. Taking a known entity isn't shady. </t>
  </si>
  <si>
    <t>&lt; Any guesses about how they decided who got this email vs. who didn't? Historical ranklist depth?</t>
  </si>
  <si>
    <t>mailed package with Thank you note from PD (not personalized), coffee, chocolate</t>
  </si>
  <si>
    <t>we love you but we're not talking to you til match day</t>
  </si>
  <si>
    <t>everyone</t>
  </si>
  <si>
    <t>personalized (first name) thank you email from PD &lt; and chair</t>
  </si>
  <si>
    <t>14 (everyone)</t>
  </si>
  <si>
    <t>Was this in response to anything or just on its own? &lt; just on its own &lt; did they say anything about how you were being considered or your fit with the program? &lt; not really they just said thanks and let us know if you have questions &lt; it honestly seemed like an email everyone would get &lt; I got one relatively late so could just be trickling &lt; is this alphabetical ? &lt; very possible. I am OP and my last name is very early in the alphabetical &lt; y'all this is definitely alphabetical don't freak out if you haven't gotten it yet. It's a really low resource hospital they just don't have the tech for mass personalized emails OKAY BE PATIENT</t>
  </si>
  <si>
    <t>mine went to "promotions" inbox on gmail so check there too!</t>
  </si>
  <si>
    <t>Any idea how many they contact? Just 5? I feel like this is going to everyone. It went to my promotions folder in gmail</t>
  </si>
  <si>
    <t>Is it considered personalized if they copy/pasted the body of the email for every single person? &gt; It definitely shouldn't be -- they only had my name (in different font size) with what looked like a copy &amp; pasted body &lt; just the first name part makes it personalized i think</t>
  </si>
  <si>
    <t>Went to everyone</t>
  </si>
  <si>
    <t>Diversity second look invite &lt; is this real??&lt;yes, already happened&lt; did it just go to URMs...? -- i think so ?</t>
  </si>
  <si>
    <t>personalized thank you (email)</t>
  </si>
  <si>
    <t xml:space="preserve">I got mine pretty far back in December. Did anyone else?&lt;yes &lt; cuz you interviewed in december and these ppl interviewed in february &lt; anyone who did an away rotation there get this? </t>
  </si>
  <si>
    <t>what did you get from baylor?? &lt; generic thank you letter + mask&lt;advertising an extra social right? I think it should be going to everyone, but snail mail &lt; When did you get? Haven't gotten yet&lt; was within the last week, forgot the exact day &lt;I got mine yesterday, reading the letter I'm pretty sure this will go to everyone +1</t>
  </si>
  <si>
    <t>early/mid feb</t>
  </si>
  <si>
    <t xml:space="preserve">Update from program director about positive changes within program. Not personalized. &lt;seems like evereyone got it </t>
  </si>
  <si>
    <t>folder and pen</t>
  </si>
  <si>
    <t xml:space="preserve">USC </t>
  </si>
  <si>
    <t xml:space="preserve">Virtual tour link. Looks like something that would be sent to every applicant. </t>
  </si>
  <si>
    <t>CCF</t>
  </si>
  <si>
    <t>Email from chair &lt; saying? &lt; "youre the bee's knees" &lt; you're the knee's bees</t>
  </si>
  <si>
    <t>Newsletter email from chair about updates in the department</t>
  </si>
  <si>
    <t>Per chat tab, "called and said they were very interested and asked if I had questions" &lt; did these people send LOI etc. or were these unsolicited? &lt; wasnt a RTM call for me &lt; same, did not explicitly say "RTM" but just "very interested"; I think MEEI avoids using the term "RTM". Wonder if any MEEI current residents could chime in on whether the call correlates to matching there &lt; curious if they only call people who didn't send LOI &lt; when were the calls made? Before or after the general email to everyone? &lt; I did not send an LOI and did not get a call lol &gt; based off of the fact that MEEI does do RTM phone calls in the past and that there were about 5 of them this year, i think its logical those were RTM phone calls even if the exact phrase wasn't used. congrats everyone &lt; only 7 people reported not receiving, so it's possible they called &gt;5 but people aren't reporting &lt; No they specifically said that they don't do RTM calls and it was to see if i had questions &lt; they specifically said that on the phone call? &lt; okay, but why would they call these 4 people? surely its because they thought very highly of them? I mean you can not call it a RTM call, but that is what it is or its a hey you're in a position to match, esp when there's evidence they've done it in the past. only other way is if these were the only 4 people who ghosted MEEI and they reached out but that's unlikely &lt; 4 people on otomatch-- not all applicants are on otomatch and not all reveal so almost certainly they called more than spots to match &lt; did not 'ghost' and received call, so can confirm that's not how they selected &lt; mind sharing if you got the call before or after the general email they sent everyone? &lt; after &lt; thanks! &lt; I asked one of my friends who is a MEEI resident and they said that the give the people on the admissions committee the choice whether to call or not and some do/some don't so its hard to tell what it means, but that there are definitely current residents who received no calls or post interview contact because people opted not to call</t>
  </si>
  <si>
    <t>&lt; Ended up being &gt;5 people getting this call. Was probably top 10-15 that got the call. GG if you dind't get a call</t>
  </si>
  <si>
    <t>Handwritten postcard from PD</t>
  </si>
  <si>
    <t>postmarked end of Feb</t>
  </si>
  <si>
    <t>I never got this, so it seems like it was sent selectively</t>
  </si>
  <si>
    <t>NYP</t>
  </si>
  <si>
    <t>Phone call</t>
  </si>
  <si>
    <t>This is a matrix of when each #1 vote was made for each of the top 20 programs.</t>
  </si>
  <si>
    <t>Time stamp is hours since New Years</t>
  </si>
  <si>
    <t>Vanderbilt University</t>
  </si>
  <si>
    <t>University of California (San Francisco)</t>
  </si>
  <si>
    <t>University of Southern California/LAC+USC Medical Center</t>
  </si>
  <si>
    <t>Massachusetts Eye and Ear Infirmary/Harvard Medical School</t>
  </si>
  <si>
    <t>Mayo Clinic College of Medicine (Rochester)</t>
  </si>
  <si>
    <t>UCLA Medical Center</t>
  </si>
  <si>
    <t>University of Pennsylvania</t>
  </si>
  <si>
    <t>University of Washington - 6 year</t>
  </si>
  <si>
    <t>Icahn School of Medicine at Mount Sinai</t>
  </si>
  <si>
    <t>University of Alabama Medical Center</t>
  </si>
  <si>
    <t>University of California (San Diego)</t>
  </si>
  <si>
    <t>Thomas Jefferson University</t>
  </si>
  <si>
    <t>Washington University/B-JH/SLCH Consortium</t>
  </si>
  <si>
    <t>Duke University Hospital</t>
  </si>
  <si>
    <t>Jackson Memorial Hospital/Miami</t>
  </si>
  <si>
    <t>Stanford University</t>
  </si>
  <si>
    <t>Boston University Medical Center</t>
  </si>
  <si>
    <t>University of California (Davis) Health System</t>
  </si>
  <si>
    <t>University of Texas Southwestern Medical School</t>
  </si>
  <si>
    <t>McGaw Medical Center of Northwestern University</t>
  </si>
  <si>
    <t>TimeStamp</t>
  </si>
  <si>
    <t>Positive Quality</t>
  </si>
  <si>
    <t>Number of People +1'ing</t>
  </si>
  <si>
    <t>Program (shame)</t>
  </si>
  <si>
    <t>Comments (Share your experience. Shining light on your experience could help drive discussions about this practice.)</t>
  </si>
  <si>
    <t># invited without an interview position (if this is the reason for the shame)</t>
  </si>
  <si>
    <t>DG &lt; Who is DG?</t>
  </si>
  <si>
    <t>encouragement</t>
  </si>
  <si>
    <t>Hey, just saying what's up. I know you're really anxious and scared, and I want you to know that you're not alone. I too am very anxious and scared. I too, despite my accomplishments everyone says I have, am placing my worth on this match. But I'm here to go against that and say to myself as well as all of you, you are excellent. You are smart, you are passionate, you are a hard worker and it's why you are here and it's why you care so much. If this match doesn't go the way you want, yes it will suck so much. More than most things and it will hurt. But then it will be okay. Life will go on, you will be a physician in ENT or in something else and likely a GREAT one at that. Your patients will be so lucky their lives are in your hands. You are so amazing. Don't ever forget that. I don't know any of you, but we just applied into one of the most difficult specialties during the most difficult year probably ever in application history in the middle of a pandemic. There is so much to life and we had to deal with it all while doing this. So be easy on yourself. Keep yourself busy, be prepared for any scenario, and remind yourself every morning that you have accomplished so much and if nothing else, I am so proud of you. -DG</t>
  </si>
  <si>
    <t>Oto marble madness</t>
  </si>
  <si>
    <t xml:space="preserve">https://www.reddit.com/r/medicalschool/comments/ltwuup/shitpost_saturday_this_years_application_cycle/ </t>
  </si>
  <si>
    <t>sending starbucks gift cards &amp; interview schedules via snailmail prior to interview! So kind 🤗  also, such a great group on interview day. residents, attendings, and PC were all incredible. thanks, Rush!</t>
  </si>
  <si>
    <t>Dirty Invites. Not an error. Just shitty. &gt;&gt; Super poor form</t>
  </si>
  <si>
    <t>swag after II &lt; before! (nice water bottle, pen, bag, journal, face mask, etc)</t>
  </si>
  <si>
    <t>Requested email for interview date/time preferences, and then took several days to get back. 
I think the real shame is sending a rejection via PDF (dated November 27th, 2006) attached to an eras message...so much work just to take the L. &gt;the extra mouse clicks,i can't imagine</t>
  </si>
  <si>
    <t>&lt; is this really worth a shame? &lt; not op, but i think so. If you dont know when you're interviewing, makes it hard to schedule the other interviews&lt; I would say this is par for the course though&lt; ....its actually more telling than anything. Its not the first year. They do this knowing it bothers people year after year. Uploading a scanned document dated years ago when you can type up a form email response in 5 minutes is telling on how they view applicants. Would not want to go here..</t>
  </si>
  <si>
    <t>virtual dinner with GrubHub voucher</t>
  </si>
  <si>
    <t>Been 5 days now since we emailed our interview preferences, hard to schedule other interviews like this...</t>
  </si>
  <si>
    <t>Closed Loop Rejection. Sucks, but at least I know not to have false hope &lt; -1 because it was in a pdf you had to open on ERAS &lt; meal vouchers</t>
  </si>
  <si>
    <t xml:space="preserve">haha what are these meal vouchers for &lt; food during the social night they said. </t>
  </si>
  <si>
    <t>Ohio State University</t>
  </si>
  <si>
    <t>Sent a rejection email with the subject line "Interview @ The Ohio State University"... +5 - come on OSU, you should know better.</t>
  </si>
  <si>
    <t>closed loop rejection with content in email</t>
  </si>
  <si>
    <t>PC getting on otomatch to let us know timeline of ii</t>
  </si>
  <si>
    <t>Interview day was so casual it honestly was annoying. Every single interviewer seemed so unenthusiastic about the program. The residents were really cool but the interview day just struck me as they were trying way too hard to be chill and didn't take it seriously. Also, no like intro session to talk about the program</t>
  </si>
  <si>
    <t xml:space="preserve">&lt;to be fair, they provided a pretty comprehensive program overview at the meet-and-greet earlier in the week </t>
  </si>
  <si>
    <t>Very responsive coordinator</t>
  </si>
  <si>
    <t>2-</t>
  </si>
  <si>
    <t>slow painful trickle of interview invites via phone call alternating with rejections via email over the course of 3 weeks</t>
  </si>
  <si>
    <t>&lt; Maybe I'm alone, but I don't really see this as a plus or minus? It's just another method of doing interviews</t>
  </si>
  <si>
    <t>Sending time when II will be sent out</t>
  </si>
  <si>
    <t>&lt;16 hours until the interview day and still no information about the time or the structure of the interview</t>
  </si>
  <si>
    <t>U Florida</t>
  </si>
  <si>
    <t xml:space="preserve">Required an email response for interview date preferences. The PC returned the email within 20 mins with a confirmed date. Timeliness is soooo appreciated, especially since some schools have not gotten back with confirmed date after 4 days. </t>
  </si>
  <si>
    <t>Supporting and tolerating racism - see chat</t>
  </si>
  <si>
    <t>PC confirmed the Interview date in a few minutes, great communication!</t>
  </si>
  <si>
    <t>Penn</t>
  </si>
  <si>
    <r>
      <rPr>
        <rFont val="Calibri"/>
        <color theme="1"/>
      </rPr>
      <t xml:space="preserve">Only offered interviews to people who signaled, which was </t>
    </r>
    <r>
      <rPr>
        <rFont val="Calibri"/>
        <b/>
        <color theme="1"/>
      </rPr>
      <t>explicitly</t>
    </r>
    <r>
      <rPr>
        <rFont val="Calibri"/>
        <color theme="1"/>
      </rPr>
      <t xml:space="preserve"> stated that that's not how signals were to be used</t>
    </r>
  </si>
  <si>
    <t>&lt;hard to blame them for this. a program wants to match ppl who want to be there &lt; yeah plus OPDO never explicitly said programs can't do that. in fact, a lot of speculation here said that programs would do that esp to ease burden of high app number &lt; It's not hard to blame them lol. I blame them. See how easy that was?</t>
  </si>
  <si>
    <t>Cedars-Sinai</t>
  </si>
  <si>
    <t xml:space="preserve">Required an email response for interview date preferences. Very quick responnse time from PC to confirm date. </t>
  </si>
  <si>
    <t>Interviewer took a 3 min phone call in a 12 min interview&lt;+1 surprisingly &lt;WTF?&lt; I had a guy take a 10 min phone call. It was a personal call</t>
  </si>
  <si>
    <t xml:space="preserve">Patient care? If it was urgent and patient care... you gotta do what you gotta do? &gt; A program shouldn't schedule someone who is on call by themselves for this reason. &lt; wasn't urgent, he didn't mute and I heard the entire conversation </t>
  </si>
  <si>
    <t>Super nice email from the chair! And the interview breakout rooms were a holler</t>
  </si>
  <si>
    <t>&lt;when you didnt get a chair email :/ &lt; it wasn't personalized. I'm sure all the emails were the same, wouldn't read into it</t>
  </si>
  <si>
    <t>... &lt; ? &lt; how many applicants they chose to interview &lt; Only got to meet the chair or the PD. PD didn't even show up during the day to say hi to all the applicants... Definitely over interviewed if they don't have the bandwidth to just say "thanks for showing up"</t>
  </si>
  <si>
    <t>&lt;from a different perspective, as someone that got off the waitlist, I was thrilled about this!</t>
  </si>
  <si>
    <t xml:space="preserve">&lt; PD said that program wouldn't consider applications from reapplicants in a pre-season meet and greet. It was kinda nice to hear a program come right out and say it instead of leaving it unsaid, but worth noting for other reapplicants. </t>
  </si>
  <si>
    <t>Used a scheduling software which provides immediate feedback for interview confirmation.</t>
  </si>
  <si>
    <t>Not a single person read my application. Didn't know anything about me whatsoever. It led to having the same 10 minute conversation in every room, because no one knew what to ask except "tell me about yourself."</t>
  </si>
  <si>
    <t xml:space="preserve">I agree and disagree. At least two rooms where people directly asked me about stuff from my app. Other rooms " any questions for me". I absolutely dislike " any questions for me to start of an interview". </t>
  </si>
  <si>
    <t>Stated date of invites early, kept to it, sent closed loop rejections</t>
  </si>
  <si>
    <t>UAMS</t>
  </si>
  <si>
    <t xml:space="preserve">No one opened our applications. Spent the 2 minutes between interviewees to *briefly* look over apps... really felt unimportant to them. &lt; Also a couple residents seemed drunk at the happy hour... I'm all for enjoying drinks, but it was like burping drunk. It was a weird vibe. </t>
  </si>
  <si>
    <t>Disagree, felt like people had read my app FWIW and got a nice vibe.  &lt; +1</t>
  </si>
  <si>
    <t>OU</t>
  </si>
  <si>
    <t>Sent out a folder with interview and program information</t>
  </si>
  <si>
    <t>&lt;this was incredibly useful for preparing to interview, and it arrived well ahead of time</t>
  </si>
  <si>
    <t>Social was very poorly organized. going around a zoom room with 40 applicants watching residents we've never met play 2 truths, 1 lie amongst themselves. interview schedules sent within 24 hrs of interview &lt; +1</t>
  </si>
  <si>
    <t>Closed loop rejections</t>
  </si>
  <si>
    <t>UTHSC</t>
  </si>
  <si>
    <t>Happy to exploit applicant peronal information to farm responses for resident projects. Cant be bothered to update their future colleagues on the status of their applications though. +2000</t>
  </si>
  <si>
    <t xml:space="preserve">&lt;rude af, probably not even IRB approved </t>
  </si>
  <si>
    <t>sending swag pre-interview</t>
  </si>
  <si>
    <t>Joplin (DO)</t>
  </si>
  <si>
    <t xml:space="preserve">Announced yesterday they dont even have a spot open after I already paid to send in my application. </t>
  </si>
  <si>
    <t>PD responding to concerns over Harbaugh on Otomatch</t>
  </si>
  <si>
    <t>When the PD liked your Harbaugh comment but didn't like your app :/. &lt;lol</t>
  </si>
  <si>
    <t>They didn't learn the first time. &lt; chair is a pretty shifty guy not surprising lol</t>
  </si>
  <si>
    <t>Closed loop rejection, very fast interview date confirmation from PC</t>
  </si>
  <si>
    <t>Mayo</t>
  </si>
  <si>
    <t>Unpaid research fellowship</t>
  </si>
  <si>
    <t>&lt; research fellowhsip will be funded now</t>
  </si>
  <si>
    <t>Interview day will only be 40-60 minutes so we don't have to block out an entire morning or afternoon for interviews
Personalized emails and PC was super nice and quick to respond</t>
  </si>
  <si>
    <t>PC very quick to respond to interview date, also updated us about additional date and asked if it would be more convenient for us.</t>
  </si>
  <si>
    <t xml:space="preserve">PC 10/10 +1 wow so friendly!!! Love it </t>
  </si>
  <si>
    <t>Very responsive PC; sent out an interactive presentation with tons of helpful information to prepare for the interview including videos made by residents and a detailed schedule with interviewer groups</t>
  </si>
  <si>
    <t>Virtual away participants got Swag</t>
  </si>
  <si>
    <t xml:space="preserve">Very punctual </t>
  </si>
  <si>
    <t>invitation and schedule by phone call, PC super super nice</t>
  </si>
  <si>
    <t>EVMS part 2</t>
  </si>
  <si>
    <t>coordinator sent out interview plan &gt;2 weeks before scheduled date, was very detailed, and even wrote a nice message in the email +1 , email made me smile! haha</t>
  </si>
  <si>
    <t>EVMS part 3</t>
  </si>
  <si>
    <t xml:space="preserve">sending out program/city info and swag by snailmail </t>
  </si>
  <si>
    <t>Swag before II! &lt;3</t>
  </si>
  <si>
    <t>Sent dope Jeff socks and tumbler for use during the happy hour the day before the interview which was super thoughtful</t>
  </si>
  <si>
    <t>Program Coordinators</t>
  </si>
  <si>
    <t>For Dealing with all of our swap requests</t>
  </si>
  <si>
    <t>----------------------</t>
  </si>
  <si>
    <t>ENT lyricist</t>
  </si>
  <si>
    <t>I threw signals in the well, don't ask me I'll never tell, I prayed to the PDs as they fell, but they said hey no way &lt; i'd trade my soul for invites, pennies and dimes for a night, of awkward zoom social delights, yeah you're in my way. my status: "holding", ripped dreams, tears were showing, can't take never knowing, where you think you're going baby? &lt; Hey, I haven't met you, and this is crazy, but here's my step score, invite me maybe? &lt; It's hard to not cry like a baby, here's my number, so call me maybe &lt; before you send out your invites I want one so bad, I want one so bad, I want one so so bad... x2 &lt; Hey, O H S U, I'm from Cali, so here's my step score, call me maybe</t>
  </si>
  <si>
    <t>Emailed out Starbucks gift cards for the Seattle coffee experience + mocktail recipe for Happy Hour with residents</t>
  </si>
  <si>
    <t>UK</t>
  </si>
  <si>
    <t>Local ground coffee and chocolates!</t>
  </si>
  <si>
    <t>Amazing Reading Terminal Market box with treats from Philadelphia!</t>
  </si>
  <si>
    <t xml:space="preserve">Everyone knew my application front and back. It made me feel genuinely valued as an applicant. The residents were super nice too. </t>
  </si>
  <si>
    <t>UT Memphis</t>
  </si>
  <si>
    <t>Huge gift box mailed to house with candies/snacks from Memphis and other UTHSC swag</t>
  </si>
  <si>
    <t>ohh I haven't received this yet but now I'm excited! haha</t>
  </si>
  <si>
    <t xml:space="preserve">University of Kansas </t>
  </si>
  <si>
    <t>Swag bag with water bottle, snacks, and coffee from local vendors</t>
  </si>
  <si>
    <t>The coffee is soooo good. Also an awesome travel mug. Go Jayhawks! &lt; still waiting for mine! &lt; they arrive the week of your interview. if you have not received one and you interviewed, contact the coordinator.</t>
  </si>
  <si>
    <t>Dry Rub is A+ on Pork Chops</t>
  </si>
  <si>
    <t>Interviewing was great! All the faculty and staff were absolutely amazing, engaging, talkative, kind, etc. I found it incredibly easy to talk and connect with them. I was a little worried going in after seeing the negativity towards the PD in the last spreadsheet. On the contrary, the PD was absolutely amazing and my doubts were quickly assuaged after speaking to him (and checking his Physician page on UCHealth I saw I was definitely not the only one). After talking to my friends who also did interviews there, I was definitely not the only one who thought this way.</t>
  </si>
  <si>
    <t>Called to schedule interview off the waitlist</t>
  </si>
  <si>
    <t>congrats! did you send a LOI or have anyone reach out? &lt; Thank you so much! I did both :) &lt; OP: followed your advice and got off the waitlist. Thanks! &lt; OP here, just saw this, SO HAPPY FOR YOU!! heck yes</t>
  </si>
  <si>
    <t>Huge gift box with swag, fancy face mask, and local Bay Area snacks</t>
  </si>
  <si>
    <t>Sent lots of goodies! (i.e. notepad, pens, gym bag, etc)</t>
  </si>
  <si>
    <t xml:space="preserve">?? all i got was a notepad and pen ?? &lt; gym bag arrived later &lt; when did this get to you?... still nothing in my mailbox...&lt;update, it arrived! :) </t>
  </si>
  <si>
    <t>Goodies! (notepad, pen, fancy face mask and coffe mug).</t>
  </si>
  <si>
    <t>I didn't receive SHIT &lt; It came well after my interview there, so maybe still rolling out idk?&lt; OP here, goodies arrived yesterday!</t>
  </si>
  <si>
    <t xml:space="preserve">uber eats gift card! </t>
  </si>
  <si>
    <t>MEEI</t>
  </si>
  <si>
    <t>uber eats gift card</t>
  </si>
  <si>
    <t>Mask Swag , +2nd gift battery pack in Jan+2</t>
  </si>
  <si>
    <t>oh i didnt get this :( still love them&lt; hmm me neither... wth &lt; it came by snail mail&lt;in a IU envelope? ill be on the lookout thanks!&lt;Didn't get too +1&lt; mine came in today! &lt;in Iu envelope?&lt; yes</t>
  </si>
  <si>
    <t>Grub hub gift card</t>
  </si>
  <si>
    <t>Facemask, magnet, handwritten card</t>
  </si>
  <si>
    <t>University of Washington? &lt; yes &lt; when relative to your interview did you get this? I didn't get anything :(</t>
  </si>
  <si>
    <t xml:space="preserve">Montefiore </t>
  </si>
  <si>
    <t>Received detailed interview information approximately one month before interview. Nicely written applicant letter outlining program, curricular components.</t>
  </si>
  <si>
    <t>jj</t>
  </si>
  <si>
    <t>legit so much info, but appreciate the transparency!</t>
  </si>
  <si>
    <t>Awesome gift box!</t>
  </si>
  <si>
    <t xml:space="preserve">Finally got it today— by far the best gift box. Super cute and thoughtful! </t>
  </si>
  <si>
    <t>Fun, creative and unique social</t>
  </si>
  <si>
    <t>grub hub gift card</t>
  </si>
  <si>
    <t>Dope care package with tumbler, selfie stick thing, pen, and grub hub gift card &lt; the dopest</t>
  </si>
  <si>
    <t>Cutest care package with candle and toffee from local vendors, flash drive, and UNC scrub cap!</t>
  </si>
  <si>
    <t>&lt; dang mine didn't come with scrub cap</t>
  </si>
  <si>
    <t>swag! so cute</t>
  </si>
  <si>
    <t xml:space="preserve">&lt;anyone not get it? </t>
  </si>
  <si>
    <t>cute mask swag with magnet clip and reversible beer coosie (pls dont judge my spelling, I like drinking beer not spelling that word)</t>
  </si>
  <si>
    <t>Did you get this after interviewing? yes</t>
  </si>
  <si>
    <t>Really comprehensive pre-interview packet send via email</t>
  </si>
  <si>
    <t>&lt;for what date? didnt get one&lt; 1/14</t>
  </si>
  <si>
    <t>grubhub gift card</t>
  </si>
  <si>
    <t>Mayo arizona</t>
  </si>
  <si>
    <t>Cool pen and card holder for your phone</t>
  </si>
  <si>
    <t>&lt;they didnt pay postage and i had to pay like $4 for a pen -_- &lt; LOL are you serious? haha &lt;yeet lol</t>
  </si>
  <si>
    <t>doordash gift card &lt; $25 too! Goes a long way in the Midwest</t>
  </si>
  <si>
    <t>Coffee mug &amp; pen with local cookies &amp; stickers!   and uber eats $25 card</t>
  </si>
  <si>
    <t>5ii</t>
  </si>
  <si>
    <t>A&amp;M Temple</t>
  </si>
  <si>
    <t>PC super sweet and accommodating to interview conflicts. Rearranged schedules so that I could make it to all.</t>
  </si>
  <si>
    <t>UVM</t>
  </si>
  <si>
    <t xml:space="preserve">Iowa </t>
  </si>
  <si>
    <t xml:space="preserve">Grub hub gift card </t>
  </si>
  <si>
    <t>Resident PPT showed the percentage married, single, and in relationships. wish every program would do this +1</t>
  </si>
  <si>
    <t xml:space="preserve">Hi </t>
  </si>
  <si>
    <t>$50 grubhub gift card valid for like 2 weeks</t>
  </si>
  <si>
    <t>$15 uber eats gift card</t>
  </si>
  <si>
    <t>Best social by far- great bunch of residents</t>
  </si>
  <si>
    <t>Swaggy swag &lt; the chocolate things were amazing and I am sad I ate them so fast</t>
  </si>
  <si>
    <t>also PC super lovely!</t>
  </si>
  <si>
    <t>$20 grubhub gift card</t>
  </si>
  <si>
    <t>Sent us a nachos recipe with seasoning made by the PD and margarita recipe for pre-interview social! &lt; Spice mix is low key delicious. Love that it had a little kick!</t>
  </si>
  <si>
    <t>Montefiore</t>
  </si>
  <si>
    <t>Virtual Happy Hour Invitation w/ Door dash gift card</t>
  </si>
  <si>
    <t>really? i thought there wasnt a happy hour, when is this?&lt;made a mistake on the "Name" sorry for the freak out! &lt; ahh thanks, I was sweating for a min haha</t>
  </si>
  <si>
    <t>Starbucks gift card</t>
  </si>
  <si>
    <t>Care package with wireless charger, chocolate bomb, tissues, reusable straws &gt; Hot Chocolate Bomb resulted in the biggest sugar crash. Worth it.</t>
  </si>
  <si>
    <t>3 (but i got steel straws..) +1&lt;didnt get:(</t>
  </si>
  <si>
    <t>Mayo Clinic (Rochester)</t>
  </si>
  <si>
    <t>Social was very well organized and i felt like i actually was able to get to know the residents</t>
  </si>
  <si>
    <t>Ms. Bisco is the bomb. Can you adopt me?</t>
  </si>
  <si>
    <t>Sue Bisco MVP</t>
  </si>
  <si>
    <t>Really cool swag box!!!+25$ Uber Eats Giftcard</t>
  </si>
  <si>
    <t>Best care package</t>
  </si>
  <si>
    <t xml:space="preserve">Pitt </t>
  </si>
  <si>
    <t>Swag + snacks</t>
  </si>
  <si>
    <t>candy and gifts</t>
  </si>
  <si>
    <r>
      <rPr>
        <rFont val="Calibri"/>
        <color theme="1"/>
      </rPr>
      <t xml:space="preserve">sent us locally-made </t>
    </r>
    <r>
      <rPr>
        <rFont val="Calibri"/>
        <i/>
        <color theme="1"/>
      </rPr>
      <t>jammmm</t>
    </r>
    <r>
      <rPr>
        <rFont val="Calibri"/>
        <color theme="1"/>
      </rPr>
      <t xml:space="preserve"> so cute </t>
    </r>
  </si>
  <si>
    <t>I did not get this haha &lt; same</t>
  </si>
  <si>
    <t>Gift bag for URM</t>
  </si>
  <si>
    <t>Pretty great gift box with popcorn, BBQ sauce, cookies, candy, cute pin, coffee, etc (note those cashew candies are bomb)</t>
  </si>
  <si>
    <t>gift box with pretzels</t>
  </si>
  <si>
    <t>Care package with local chocolate, coffee, pen, and card</t>
  </si>
  <si>
    <r>
      <rPr>
        <rFont val="Calibri"/>
        <b/>
        <color theme="1"/>
      </rPr>
      <t>How to use:</t>
    </r>
    <r>
      <rPr>
        <rFont val="Calibri"/>
        <color theme="1"/>
      </rPr>
      <t xml:space="preserve"> Please add 1 point to the grey shaded cells only if they satisfy the criteria for that column and 0 if they dont, leave blank if you dont know. Do not alter the colored cells. Please feel free to download sheet and edit the weight of each category as you please but DO NOT alter the weight on here. Best of luck! --Carlos</t>
    </r>
  </si>
  <si>
    <t>By "at least" do you mean more frequent than (q3) or less frequent than (q6)? &gt; So no points for Q4 or worse. Q5,6,7,8 ect. get a point</t>
  </si>
  <si>
    <t>Surgical training</t>
  </si>
  <si>
    <t>Do they have faculty in all subspecialties?</t>
  </si>
  <si>
    <t>Are they above national average for case volumes?</t>
  </si>
  <si>
    <t>Are the interns and PGY2s operating consistently atleast twice a week?</t>
  </si>
  <si>
    <t>Do they have PA/NP running floor while residents operate?</t>
  </si>
  <si>
    <t>Quality of life</t>
  </si>
  <si>
    <t>Do PGY4/5 ONLY take back up call?</t>
  </si>
  <si>
    <t>Is the primary call at least Q5?</t>
  </si>
  <si>
    <t>Is there a night float system? (If yes, also put 1 pt in Q5 call column)</t>
  </si>
  <si>
    <t>Do they have 4 weeks vacation per year?</t>
  </si>
  <si>
    <t>"Prestige"</t>
  </si>
  <si>
    <t>Are they Top 50 on Doximity?</t>
  </si>
  <si>
    <t>Are they top 10 on Doximity?</t>
  </si>
  <si>
    <t>Is ENT department top 20 on US news and world report?</t>
  </si>
  <si>
    <t>Is a graduate of the program serving as the chairman at another program?</t>
  </si>
  <si>
    <t>Total Points</t>
  </si>
  <si>
    <t>University of Michigan Health System Program</t>
  </si>
  <si>
    <t>Vanderbilt University Medical Center Program</t>
  </si>
  <si>
    <t>University of Washington Program - 6 year</t>
  </si>
  <si>
    <t>University of Pennsylvania Health System Program</t>
  </si>
  <si>
    <t>Icahn School of Medicine at Mount Sinai/New York Eye and Ear Infirmary/Mount Sinai Program</t>
  </si>
  <si>
    <t>Washington University/B-JH/SLCH Consortium Program</t>
  </si>
  <si>
    <t>Stanford Health Care-Sponsored Stanford University Program</t>
  </si>
  <si>
    <t>UPMC Medical Education (Pittsburgh) Program</t>
  </si>
  <si>
    <t>Case Western Reserve University/University Hospitals Cleveland Medical Center Program</t>
  </si>
  <si>
    <t>Jackson Memorial Hospital/University of Miami</t>
  </si>
  <si>
    <t>Mayo Clinic College of Medicine and Science (Rochester) Program</t>
  </si>
  <si>
    <t>Oregon Health &amp; Science University Program (OHSU)</t>
  </si>
  <si>
    <t>University of Alabama Medical Center Program</t>
  </si>
  <si>
    <t>Massachusetts Eye and Ear Infirmary/Harvard Medical School Program</t>
  </si>
  <si>
    <t>University of Iowa Hospitals and Clinics Program</t>
  </si>
  <si>
    <t>Cleveland Clinic Foundation Program</t>
  </si>
  <si>
    <t>Duke University Hospital Program</t>
  </si>
  <si>
    <t>Eastern Virginia Medical School Program</t>
  </si>
  <si>
    <t>MedStar Health/Georgetown University Hospital Program</t>
  </si>
  <si>
    <t>Sidney Kimmel Medical College at Thomas Jefferson University/TJUH Program</t>
  </si>
  <si>
    <t>UCLA David Geffen School of Medicine/UCLA Medical Center Program</t>
  </si>
  <si>
    <t>University of Chicago Program</t>
  </si>
  <si>
    <t>University of Southern California</t>
  </si>
  <si>
    <t>University of Wisconsin Hospitals and Clinics Program</t>
  </si>
  <si>
    <t>Wake Forest University School of Medicine Program</t>
  </si>
  <si>
    <t>New York Presbyterian Hospital (Columbia and Cornell Campus) Program</t>
  </si>
  <si>
    <t>Yale-New Haven Medical Center Program</t>
  </si>
  <si>
    <t>University of North Carolina Hospitals Program</t>
  </si>
  <si>
    <t>Emory University School of Medicine Program</t>
  </si>
  <si>
    <t>Mayo Clinic College of Medicine and Science (Arizona) Program</t>
  </si>
  <si>
    <t>Rush University Medical Center Program</t>
  </si>
  <si>
    <t>Rutgers New Jersey Medical School Program</t>
  </si>
  <si>
    <t>University of Minnesota Program</t>
  </si>
  <si>
    <t>University of Texas Southwestern Medical School Program</t>
  </si>
  <si>
    <t>Medical University of South Carolina Program</t>
  </si>
  <si>
    <t>New York University School of Medicine Program (NYU)</t>
  </si>
  <si>
    <t>University of California (San Diego) Medical Center Program</t>
  </si>
  <si>
    <t>University of Virginia</t>
  </si>
  <si>
    <t>University of Rochester Program</t>
  </si>
  <si>
    <t>University of California (San Francisco) Program</t>
  </si>
  <si>
    <t>University of Maryland Program</t>
  </si>
  <si>
    <t>University of Utah Health Program</t>
  </si>
  <si>
    <t>Loma Linda University Health Education Consortium Program</t>
  </si>
  <si>
    <t>University of California Davis Health Program</t>
  </si>
  <si>
    <t>University of Kansas School of Medicine Program</t>
  </si>
  <si>
    <t>University of Nebraska Medical Center, College of Medicine</t>
  </si>
  <si>
    <t>University of Arkansas for Medical Sciences Program</t>
  </si>
  <si>
    <t>Wayne State University School of Medicine Program</t>
  </si>
  <si>
    <t>Montefiore Medical Center/Albert Einstein College of Medicine Program</t>
  </si>
  <si>
    <t>Penn State Milton S Hershey Medical Center Program</t>
  </si>
  <si>
    <t>Baylor College of Medicine Program</t>
  </si>
  <si>
    <t>University of Mississippi Medical Center Program</t>
  </si>
  <si>
    <t>University of Missouri - Columbia Program</t>
  </si>
  <si>
    <t>University of South Florida Morsani Program</t>
  </si>
  <si>
    <t>University of Tennessee Program</t>
  </si>
  <si>
    <t>University of California (Irvine) Program</t>
  </si>
  <si>
    <t>Louisiana State University (Shreveport) Program</t>
  </si>
  <si>
    <t>University of Colorado Program</t>
  </si>
  <si>
    <t>Cooper Hospital-University Medical Center Program</t>
  </si>
  <si>
    <t>University of Arizona College of Medicine-Tucson Program</t>
  </si>
  <si>
    <t>George Washington University Program</t>
  </si>
  <si>
    <t>Louisiana State University Program</t>
  </si>
  <si>
    <t>Beth Israel Deaconess/Harvard</t>
  </si>
  <si>
    <t>St Louis University School of Medicine Program</t>
  </si>
  <si>
    <t>West Virginia University Program</t>
  </si>
  <si>
    <t>Zucker School of Medicine at Hofstra/Northwell</t>
  </si>
  <si>
    <t>Southern Illinois University Program</t>
  </si>
  <si>
    <t>University of Kentucky College of Medicine Program</t>
  </si>
  <si>
    <t>University of Texas Health San Antonio</t>
  </si>
  <si>
    <t>University of Texas Medical Branch Hospitals Program</t>
  </si>
  <si>
    <t>Cedars-Sinai Medical Center Program</t>
  </si>
  <si>
    <t>University of New Mexico School of Medicine Program</t>
  </si>
  <si>
    <t>University of Connecticut Program</t>
  </si>
  <si>
    <t>University of Oklahoma Health Sciences Center Program</t>
  </si>
  <si>
    <t>Geisinger Health System Program</t>
  </si>
  <si>
    <t>Tulane University Program</t>
  </si>
  <si>
    <t>University at Buffalo Program</t>
  </si>
  <si>
    <t>University of Nevada Las Vegas (UNLV) School of Medicine Program</t>
  </si>
  <si>
    <t>Boston University Medical Center Program</t>
  </si>
  <si>
    <t>McGovern Medical School (University of Texas Health Science Center at Houston) Program</t>
  </si>
  <si>
    <t>Stonybrook University Program</t>
  </si>
  <si>
    <t>Henry Ford Hospital/Wayne State University Program</t>
  </si>
  <si>
    <t>Loyola University Medical Center Program</t>
  </si>
  <si>
    <t>Madigan Army Medical Center Program</t>
  </si>
  <si>
    <t>Mary Hitchcock Memorial Hospital/Dartmouth-Hitchcock Program</t>
  </si>
  <si>
    <t>McLaren Health Care/Oakland/MSU Program [DO]</t>
  </si>
  <si>
    <t>Medical College of Georgia Program</t>
  </si>
  <si>
    <t>Medical College of Wisconsin Affiliated Hospitals Program</t>
  </si>
  <si>
    <t>National Capital Consortium Program (Walter Reed)</t>
  </si>
  <si>
    <t>Naval Medical Center (Portsmouth) Program</t>
  </si>
  <si>
    <t>Naval Medical Center (San Diego) Program</t>
  </si>
  <si>
    <t>San Antonio Uniformed Services Health Education Consortium Program</t>
  </si>
  <si>
    <t>SUNY Health Science Center at Brooklyn Program</t>
  </si>
  <si>
    <t>SUNY Upstate Medical University Program</t>
  </si>
  <si>
    <t>Temple University Hospital Program</t>
  </si>
  <si>
    <t>Texas A&amp;M College of Medicine-Scott and White Medical Center (Temple) 
Program</t>
  </si>
  <si>
    <t>Texas Tech University Health Sciences Center at Lubbock Program</t>
  </si>
  <si>
    <t>Tripler Army Medical Center Program</t>
  </si>
  <si>
    <t>Tufts Medical Center Program</t>
  </si>
  <si>
    <t>University of Illinois College of Medicine at Chicago Program</t>
  </si>
  <si>
    <t>University of Louisville School of Medicine Program</t>
  </si>
  <si>
    <t>University of Puerto Rico Program</t>
  </si>
  <si>
    <t>University of Vermont Medical Center Program</t>
  </si>
  <si>
    <t>Virginia Commonwealth University Health System Program</t>
  </si>
  <si>
    <t>Match Y/N</t>
  </si>
  <si>
    <t>If match, what # on ROL</t>
  </si>
  <si>
    <t>DO/MD Student? Reaplicant?</t>
  </si>
  <si>
    <t>II</t>
  </si>
  <si>
    <t>WL</t>
  </si>
  <si>
    <t>Rejection</t>
  </si>
  <si>
    <t>Range of # Programs applied to</t>
  </si>
  <si>
    <t>When did you decide to start pursuing ENT?</t>
  </si>
  <si>
    <t>Step 1</t>
  </si>
  <si>
    <t>Step 2</t>
  </si>
  <si>
    <t>IM Honors?</t>
  </si>
  <si>
    <t>Surgery Honors?</t>
  </si>
  <si>
    <t>Peer-reviewed Pubs EXCLUDING case reports (Accepted at time of ERAS submisison)</t>
  </si>
  <si>
    <t>All Peer-reviewed Pubs (Accepted at time of ERAS submisison)</t>
  </si>
  <si>
    <t>Peer-reviewed pubs (all including Accepted+Submitted)</t>
  </si>
  <si>
    <t>Pubs/ Abstracts/ Presentations</t>
  </si>
  <si>
    <t>Research Year?</t>
  </si>
  <si>
    <t>Med School Tier</t>
  </si>
  <si>
    <t>Virtual away?</t>
  </si>
  <si>
    <t>Signal yield? (received/sent)</t>
  </si>
  <si>
    <t>Region?</t>
  </si>
  <si>
    <t>AOA (yes, no, unavailable)</t>
  </si>
  <si>
    <t>Gold Humanism (yes, no, unavailable)</t>
  </si>
  <si>
    <t>Class Rank</t>
  </si>
  <si>
    <t>Questions/Comments to applicants</t>
  </si>
  <si>
    <t>Research powerhouse ;)</t>
  </si>
  <si>
    <t>MD</t>
  </si>
  <si>
    <t>&gt;10</t>
  </si>
  <si>
    <t>60-70</t>
  </si>
  <si>
    <t>M4</t>
  </si>
  <si>
    <t>24x</t>
  </si>
  <si>
    <t>26x</t>
  </si>
  <si>
    <t>High</t>
  </si>
  <si>
    <t>3/5</t>
  </si>
  <si>
    <t>SE</t>
  </si>
  <si>
    <t>Top 15%</t>
  </si>
  <si>
    <t>Daytripper</t>
  </si>
  <si>
    <t>90-100</t>
  </si>
  <si>
    <t>M3</t>
  </si>
  <si>
    <t>Mid</t>
  </si>
  <si>
    <t>Midwest</t>
  </si>
  <si>
    <t>Top 25%</t>
  </si>
  <si>
    <t>Im not crying, its just allergies</t>
  </si>
  <si>
    <t>&gt;15</t>
  </si>
  <si>
    <t>25X</t>
  </si>
  <si>
    <t>26X</t>
  </si>
  <si>
    <t>Mid/low</t>
  </si>
  <si>
    <t>No (In person away)</t>
  </si>
  <si>
    <t>4/5</t>
  </si>
  <si>
    <t>Top 10%</t>
  </si>
  <si>
    <t>Zzzzz</t>
  </si>
  <si>
    <t>lots</t>
  </si>
  <si>
    <t>&gt;100</t>
  </si>
  <si>
    <t>east</t>
  </si>
  <si>
    <t>Dying</t>
  </si>
  <si>
    <t>M2</t>
  </si>
  <si>
    <t>24X</t>
  </si>
  <si>
    <t>0/5</t>
  </si>
  <si>
    <t>West</t>
  </si>
  <si>
    <t>top 50%</t>
  </si>
  <si>
    <t>any advice appreciated &lt; I claim no expertise and you may have done this already, but i think it would be worth reaching out to those waitlist programs and expressing strong interest and/or asking mentors to reach out to those programs on your behalf. rooting for you</t>
  </si>
  <si>
    <t>pizzapizza</t>
  </si>
  <si>
    <t>5 ish</t>
  </si>
  <si>
    <t>10 ish</t>
  </si>
  <si>
    <t>25x</t>
  </si>
  <si>
    <t>mid</t>
  </si>
  <si>
    <t>South</t>
  </si>
  <si>
    <t xml:space="preserve">second quart </t>
  </si>
  <si>
    <t>ThiccHippo</t>
  </si>
  <si>
    <t>23x</t>
  </si>
  <si>
    <t>N/A -&gt; 24x</t>
  </si>
  <si>
    <t>high</t>
  </si>
  <si>
    <t>yes (1)</t>
  </si>
  <si>
    <t>5/5</t>
  </si>
  <si>
    <t>NE</t>
  </si>
  <si>
    <t>dropped 6</t>
  </si>
  <si>
    <t>yay</t>
  </si>
  <si>
    <t>100-110</t>
  </si>
  <si>
    <t>Low</t>
  </si>
  <si>
    <t>MW</t>
  </si>
  <si>
    <t>2nd</t>
  </si>
  <si>
    <t>couples match</t>
  </si>
  <si>
    <t>idk</t>
  </si>
  <si>
    <t>~100</t>
  </si>
  <si>
    <t>low</t>
  </si>
  <si>
    <t>2nd quart</t>
  </si>
  <si>
    <t>couples match too. dropped 2</t>
  </si>
  <si>
    <t>Otololol</t>
  </si>
  <si>
    <t>tons</t>
  </si>
  <si>
    <t>255-260</t>
  </si>
  <si>
    <t>250-255</t>
  </si>
  <si>
    <t>Yeet</t>
  </si>
  <si>
    <t>Clivus</t>
  </si>
  <si>
    <t>80-90</t>
  </si>
  <si>
    <t>amandible</t>
  </si>
  <si>
    <t>top 15%</t>
  </si>
  <si>
    <t>Chips</t>
  </si>
  <si>
    <t>so many</t>
  </si>
  <si>
    <t>70-80</t>
  </si>
  <si>
    <t>M1</t>
  </si>
  <si>
    <t>Mid/High</t>
  </si>
  <si>
    <t>2/5</t>
  </si>
  <si>
    <t>Ew David</t>
  </si>
  <si>
    <t>a zilli</t>
  </si>
  <si>
    <t>90-95</t>
  </si>
  <si>
    <t>ThisIsNotFine</t>
  </si>
  <si>
    <t>a ton</t>
  </si>
  <si>
    <t>browntown</t>
  </si>
  <si>
    <t>50-60</t>
  </si>
  <si>
    <t>welp</t>
  </si>
  <si>
    <t>&gt;&gt;</t>
  </si>
  <si>
    <t>Y (1)</t>
  </si>
  <si>
    <t>midwest</t>
  </si>
  <si>
    <t xml:space="preserve">made it </t>
  </si>
  <si>
    <t xml:space="preserve">MD (research year b/w 3rd and 4th year </t>
  </si>
  <si>
    <t>Low/Mid</t>
  </si>
  <si>
    <t>waxlump</t>
  </si>
  <si>
    <t>1/5</t>
  </si>
  <si>
    <t>[REDACTED]</t>
  </si>
  <si>
    <t>m3</t>
  </si>
  <si>
    <t>27x</t>
  </si>
  <si>
    <t>Kept 22 of my IIs. Released the rest. Share the love &lt;3</t>
  </si>
  <si>
    <t>finally contributing</t>
  </si>
  <si>
    <t>COVID</t>
  </si>
  <si>
    <t>1st quartile</t>
  </si>
  <si>
    <t>Marky Mark</t>
  </si>
  <si>
    <t>TX</t>
  </si>
  <si>
    <t>top 25%</t>
  </si>
  <si>
    <t>You may fail. All you can do is your best. I fail all the damn time in this field, but I always know I did my best. Who I am as a person is more than this profession. I think we forget that a lot.</t>
  </si>
  <si>
    <t>pov</t>
  </si>
  <si>
    <t>ghosted mostly</t>
  </si>
  <si>
    <t>yes (3)</t>
  </si>
  <si>
    <t>kept 18. Just want to say that "excluding case reports" is not a super helpful stat. I had two papers early in med school that were technically case reports and these were great to have on my app</t>
  </si>
  <si>
    <t>Bill Bar</t>
  </si>
  <si>
    <t>~60</t>
  </si>
  <si>
    <t>Y(1)</t>
  </si>
  <si>
    <t>hype</t>
  </si>
  <si>
    <t>whonose</t>
  </si>
  <si>
    <t>1/1</t>
  </si>
  <si>
    <t>south</t>
  </si>
  <si>
    <t>That'SnotMyName</t>
  </si>
  <si>
    <t>...the rest</t>
  </si>
  <si>
    <t>Even though I ended up at my top choice, if I had known before I applied what I know now about how competitive this field is, I would have dual applied. Anything can happen - keep your chin up and have back-up options!</t>
  </si>
  <si>
    <t>jellybean</t>
  </si>
  <si>
    <t>~265</t>
  </si>
  <si>
    <t>~275</t>
  </si>
  <si>
    <t>RhinoRocket</t>
  </si>
  <si>
    <t>Mid/Low</t>
  </si>
  <si>
    <t>^^ why would you think this is a troll? People are more than their step scores. These are often the people who need to and do work the hardest to prove themselves and that shows in their letters and other parts of their application. &lt; never underestimate someone with a chip on their shoulder &lt; "Like most who are underestimated, I have learned to overperform" - Stacy Abrams</t>
  </si>
  <si>
    <t>BigGulps</t>
  </si>
  <si>
    <t>~25</t>
  </si>
  <si>
    <t>???</t>
  </si>
  <si>
    <t>Jason Bourne</t>
  </si>
  <si>
    <t>a lot</t>
  </si>
  <si>
    <t>C</t>
  </si>
  <si>
    <t>5+</t>
  </si>
  <si>
    <t>m1</t>
  </si>
  <si>
    <t>ENT hopeful</t>
  </si>
  <si>
    <t>B</t>
  </si>
  <si>
    <t>1/2</t>
  </si>
  <si>
    <t>Torus Tubarius</t>
  </si>
  <si>
    <t>many</t>
  </si>
  <si>
    <t>Tinnitus</t>
  </si>
  <si>
    <t>250-260</t>
  </si>
  <si>
    <t>Ulrich von Liechtenstein</t>
  </si>
  <si>
    <t>FlatEarthSociety</t>
  </si>
  <si>
    <t>No home program.</t>
  </si>
  <si>
    <t xml:space="preserve">Moira </t>
  </si>
  <si>
    <t>a milli</t>
  </si>
  <si>
    <t>80-85</t>
  </si>
  <si>
    <t>15-20</t>
  </si>
  <si>
    <t>be yourself!</t>
  </si>
  <si>
    <t>okboomer</t>
  </si>
  <si>
    <t>East</t>
  </si>
  <si>
    <t>Top 1/3</t>
  </si>
  <si>
    <t>Pride Doc</t>
  </si>
  <si>
    <t>245-250</t>
  </si>
  <si>
    <t>240-245</t>
  </si>
  <si>
    <t>Northeast</t>
  </si>
  <si>
    <t>2nd Quart</t>
  </si>
  <si>
    <t>Probabynomatcheroo</t>
  </si>
  <si>
    <t>260-265</t>
  </si>
  <si>
    <t>yes 2</t>
  </si>
  <si>
    <t>top25%</t>
  </si>
  <si>
    <t>boogermcfarland</t>
  </si>
  <si>
    <t>250x</t>
  </si>
  <si>
    <t>0/2</t>
  </si>
  <si>
    <t>Reapp</t>
  </si>
  <si>
    <t xml:space="preserve">Treebeard </t>
  </si>
  <si>
    <t>MD (Reapp)</t>
  </si>
  <si>
    <t>&gt;90</t>
  </si>
  <si>
    <t>fookin_peaky</t>
  </si>
  <si>
    <t>only kept 19 &lt; congrats on the II, what do you think really pushed your app ?</t>
  </si>
  <si>
    <t>drizzy</t>
  </si>
  <si>
    <t>23X</t>
  </si>
  <si>
    <t>Top 15</t>
  </si>
  <si>
    <t>manatee</t>
  </si>
  <si>
    <t>20+</t>
  </si>
  <si>
    <t>????</t>
  </si>
  <si>
    <t>several</t>
  </si>
  <si>
    <t>N/A (COVID)</t>
  </si>
  <si>
    <t>3/3</t>
  </si>
  <si>
    <t>stressed</t>
  </si>
  <si>
    <t>3</t>
  </si>
  <si>
    <t>pessimist</t>
  </si>
  <si>
    <t>top 1/3</t>
  </si>
  <si>
    <t>omohyoid</t>
  </si>
  <si>
    <t>howdy</t>
  </si>
  <si>
    <t>265-270</t>
  </si>
  <si>
    <t>1/3</t>
  </si>
  <si>
    <t>OhMy!</t>
  </si>
  <si>
    <t>21x</t>
  </si>
  <si>
    <t>22x</t>
  </si>
  <si>
    <t>epistaxis</t>
  </si>
  <si>
    <t>DO</t>
  </si>
  <si>
    <t>entapplier</t>
  </si>
  <si>
    <t>Will be dropping some interviews for sure</t>
  </si>
  <si>
    <t>roflcopter</t>
  </si>
  <si>
    <t>Un perdador</t>
  </si>
  <si>
    <t>0/4</t>
  </si>
  <si>
    <t>FakeName001</t>
  </si>
  <si>
    <t>z</t>
  </si>
  <si>
    <t>XX</t>
  </si>
  <si>
    <t>40-50</t>
  </si>
  <si>
    <t>22X</t>
  </si>
  <si>
    <t>hideyocochlea</t>
  </si>
  <si>
    <t>MD (IMG)</t>
  </si>
  <si>
    <t>1/4</t>
  </si>
  <si>
    <t>god damn they are ruthless to IMG</t>
  </si>
  <si>
    <t>Yeezus</t>
  </si>
  <si>
    <t>WaitedUntilMatch</t>
  </si>
  <si>
    <t>Malleus</t>
  </si>
  <si>
    <t>hocus pocus</t>
  </si>
  <si>
    <t>3/4</t>
  </si>
  <si>
    <t>Mid-Atlantic</t>
  </si>
  <si>
    <t>ThiccSnot</t>
  </si>
  <si>
    <t>10ish</t>
  </si>
  <si>
    <t>M1/M2</t>
  </si>
  <si>
    <t>N/A - COVID</t>
  </si>
  <si>
    <t>Low low</t>
  </si>
  <si>
    <t>Simba</t>
  </si>
  <si>
    <t>otopotato</t>
  </si>
  <si>
    <t>70+</t>
  </si>
  <si>
    <t>235-240</t>
  </si>
  <si>
    <t>Midatlantic</t>
  </si>
  <si>
    <t>4th quartile</t>
  </si>
  <si>
    <t>shENT</t>
  </si>
  <si>
    <t>I-Oto-Know</t>
  </si>
  <si>
    <t>waffles</t>
  </si>
  <si>
    <t>Yes (1)</t>
  </si>
  <si>
    <t>Send LOIs to your top programs. Have your mentors reach out early (i.e. if first round of interviews have come out and you haven't gotten anything). My top 2 ended up being programs where I didn't initially get interviews. Also -- reach out to multiple friends/family/mentors to practice interviewing. There are A LOT of strategies to interviewing well and standing out. It's all about impressing on your interviews. Having an average or even only slightly above average interview will put you in an awkward position of not really being memorable and ranking in the 20-30 range on program's rank lists and slipping through the cracks (so to speak).</t>
  </si>
  <si>
    <t>whoops</t>
  </si>
  <si>
    <t>thyroid</t>
  </si>
  <si>
    <t>AHHHH!!!</t>
  </si>
  <si>
    <t>mid/low</t>
  </si>
  <si>
    <t>OTOCAT</t>
  </si>
  <si>
    <t>PhD</t>
  </si>
  <si>
    <t>anon_pikachu</t>
  </si>
  <si>
    <t>too many</t>
  </si>
  <si>
    <t>Yeee</t>
  </si>
  <si>
    <t>dropped 2</t>
  </si>
  <si>
    <t>Dessert Mirage</t>
  </si>
  <si>
    <t>probably</t>
  </si>
  <si>
    <t>throwaway229873621</t>
  </si>
  <si>
    <t>mENT</t>
  </si>
  <si>
    <t>anon96</t>
  </si>
  <si>
    <t>3rd quart</t>
  </si>
  <si>
    <t>Rooting for you!!! &lt; I appreciate it lol - anon96</t>
  </si>
  <si>
    <t>twitch witch</t>
  </si>
  <si>
    <t>west</t>
  </si>
  <si>
    <t>RainDrop DropTop</t>
  </si>
  <si>
    <t>&gt;25</t>
  </si>
  <si>
    <t>It is what it is</t>
  </si>
  <si>
    <t>Couples Match</t>
  </si>
  <si>
    <t>I am Jaar Jaar</t>
  </si>
  <si>
    <t>Unknown</t>
  </si>
  <si>
    <t>Only keeping 18.</t>
  </si>
  <si>
    <t>apply and reapply</t>
  </si>
  <si>
    <t>1</t>
  </si>
  <si>
    <t>A lot</t>
  </si>
  <si>
    <t>MS2</t>
  </si>
  <si>
    <t>2nd quartile</t>
  </si>
  <si>
    <t>Reapplicant after research fellowship</t>
  </si>
  <si>
    <t>Egg Man</t>
  </si>
  <si>
    <t>&lt; i'm rooting for you! you have a killer app and i hope programs can get over their DO stigma</t>
  </si>
  <si>
    <t xml:space="preserve">chordatympani </t>
  </si>
  <si>
    <t>Congrats (wo)man on matching with 3 IIs!</t>
  </si>
  <si>
    <t>rhinodino</t>
  </si>
  <si>
    <t>&gt;30</t>
  </si>
  <si>
    <t>meowcats</t>
  </si>
  <si>
    <t>&gt;20</t>
  </si>
  <si>
    <t>Grateful</t>
  </si>
  <si>
    <t>??</t>
  </si>
  <si>
    <t>Dragon</t>
  </si>
  <si>
    <t>Mid-High</t>
  </si>
  <si>
    <t>yeeeeNT</t>
  </si>
  <si>
    <t>~10</t>
  </si>
  <si>
    <t>~20</t>
  </si>
  <si>
    <t>top 30%</t>
  </si>
  <si>
    <t>Digastric</t>
  </si>
  <si>
    <t xml:space="preserve">many </t>
  </si>
  <si>
    <t>~5</t>
  </si>
  <si>
    <t>Average</t>
  </si>
  <si>
    <t>A</t>
  </si>
  <si>
    <t>Dropping 3 within this week</t>
  </si>
  <si>
    <t>Aussie</t>
  </si>
  <si>
    <t>faltyflat</t>
  </si>
  <si>
    <t>sneezy</t>
  </si>
  <si>
    <t>FYI I am couples matching &lt; Hows the II overlap with your SO? Any luck reaching out when one of you gets an interview? Future couples matcher next cycle. &lt; We had decent overlap in terms of regions, have about ~16 dual ranks where we could live in the same place. We both reached out on the other's behalf whenever we got a II and at least a few of them may have helped between us. Programs obviously not obligated to send an II, but I don't think there's any harm in reaching out. My signals/"couples match email" places had some overlap so that may have helped. Partner applying IM by the way and he did pretty well in terms of IIs. Best of luck! &lt; thanks so much!!</t>
  </si>
  <si>
    <t>peachrings</t>
  </si>
  <si>
    <t>noi dea</t>
  </si>
  <si>
    <t>SW</t>
  </si>
  <si>
    <t>ThroatGoat</t>
  </si>
  <si>
    <t>2/2</t>
  </si>
  <si>
    <t>columella</t>
  </si>
  <si>
    <t>yesmama</t>
  </si>
  <si>
    <t>Yes (2)</t>
  </si>
  <si>
    <t>mo bamba</t>
  </si>
  <si>
    <t>YourMomsApplication</t>
  </si>
  <si>
    <t>Plethora</t>
  </si>
  <si>
    <t>100+</t>
  </si>
  <si>
    <t>lidocaine</t>
  </si>
  <si>
    <t>27X</t>
  </si>
  <si>
    <t>&lt; Amazing app numbers. Hope schools see that and give you a shot!</t>
  </si>
  <si>
    <t>lucky AF</t>
  </si>
  <si>
    <t>incredibly fortunate to have matched with mediocre step scores and low pubs, had a great relationship with my home department and that's likely where i'm ending up</t>
  </si>
  <si>
    <t>2/4</t>
  </si>
  <si>
    <t>3rd</t>
  </si>
  <si>
    <t>Soeffed</t>
  </si>
  <si>
    <t>0/1</t>
  </si>
  <si>
    <t>Anxiety</t>
  </si>
  <si>
    <t>otoapp</t>
  </si>
  <si>
    <t>&lt; rooting for you man, this DO bias is too strong.</t>
  </si>
  <si>
    <t>Answer 1</t>
  </si>
  <si>
    <t>Answer 2</t>
  </si>
  <si>
    <t>Answer 3</t>
  </si>
  <si>
    <t>Answer 4</t>
  </si>
  <si>
    <t>Answer 5</t>
  </si>
  <si>
    <t>Safe space for all your burning questions for your elders who have come before you and passed this trial by fire. Add Q's below and A's to right.
Residents if you are willing to identify yourself in an answer (no need), lock the cell.</t>
  </si>
  <si>
    <t>Thoughts on sending emails of interest to programs we sent signals to, prior to the first wave of interviews?</t>
  </si>
  <si>
    <t>At my program, an additional letter of interest would likely help secure an interview invite. I'm at a mid-tier program with slight regional bias and my PD and PC like hearing from people who are interested&lt; which program?</t>
  </si>
  <si>
    <t>Honestly depends on the PD and individual program.  If you have a connection to a place that would not be obvious in your application, this may be worthwhile.</t>
  </si>
  <si>
    <t xml:space="preserve"> "What kind of physical tasks will we have to perform in interviews? &gt; wait what? Virtual? lol" with "What kind of physical tasks will we have to perform in interviews? &gt; wait what? Virtual? lol &lt; yeah will these even be possible this year?"</t>
  </si>
  <si>
    <t>Nothing you can prepare for. Putting in ear tubes, sinus endoscopy simulations, etc.</t>
  </si>
  <si>
    <t xml:space="preserve">Also, I don't know that anyone cares how good you do. The goal is to make sure you can be calm in a new situation and perform reasonably </t>
  </si>
  <si>
    <t>I had to bend a paperclip into a circle while talking. I guess other similar multitasking could still be done virtually</t>
  </si>
  <si>
    <t>I had none last year in 15 interviews; don't over stress about it!</t>
  </si>
  <si>
    <t>none</t>
  </si>
  <si>
    <t xml:space="preserve">None - don't worry about it. </t>
  </si>
  <si>
    <t>Any reapplicants that went on to match their second time around out there? If so, aside from the "why didn't you match the first time?" question, what was different about interviewing the second time around?</t>
  </si>
  <si>
    <t>I addressed the big weakness in my application (research for me) and then talked about how I worked to fix it. I also always talked about how there are a lot of amazing applicants out there.</t>
  </si>
  <si>
    <t xml:space="preserve">^^^+1 Which programs has accepted reapplicants in the past? You may be one or know one. </t>
  </si>
  <si>
    <t>georgetown</t>
  </si>
  <si>
    <t>UBuffalo</t>
  </si>
  <si>
    <t>LSU shreveport</t>
  </si>
  <si>
    <t xml:space="preserve">Wondering about zoom etiquette for virtual interviews: how do you suggest we deal with less than ideal private space for interview days? (e.g. loud ambient street noise, roommates, SOs or family who live in the same space, pets, etc.)  Are headphones ok? Should we mute/unmute or stay unmuted whole time? </t>
  </si>
  <si>
    <t>I feel like Headphones are 100% okay? Lot of our staff wear headphones/mics for virtual meetings/grand rounds</t>
  </si>
  <si>
    <t>It's new territory for everyone, no clear answer. IDeally find a quiet place you can be undisturbed for a few hours. Interview days are normally all day, but with virtual constraints it should be much shorter.</t>
  </si>
  <si>
    <t>headphones OK (attendings will use them), try to find a quiet room, even a closet could work. I think better not to mute/unmute, just keep it natural and unmuted the whole time</t>
  </si>
  <si>
    <t>lately talk of preferring no virtual backgrounds</t>
  </si>
  <si>
    <t>What's the best way to bring up personal ties to a program or region?</t>
  </si>
  <si>
    <t>Program specific paragraph is a good place to start, or during the interview</t>
  </si>
  <si>
    <t xml:space="preserve">I felt like often it was pretty natural in the conversation. People will say what questions do you have and things like that; you can find ways to bring up ties during those times or with personal paragraphs </t>
  </si>
  <si>
    <t>PSP or letter of interest prior to interviews; and then bringing up organically during interviews</t>
  </si>
  <si>
    <t>What if I have to fart or pee during Zoom interviews? Can I leave? There usual breaks during transitions wont be there</t>
  </si>
  <si>
    <t>Mute +1</t>
  </si>
  <si>
    <t>Have an empty bottle on hand :)</t>
  </si>
  <si>
    <t>place Foley before interviews :) +2 lmao</t>
  </si>
  <si>
    <t>Will DO applicants be required to take both Step 2 CK and CS?</t>
  </si>
  <si>
    <t xml:space="preserve">Will you want to know about why there were lapses in grades, like getting a P in IM versus H in everything else? </t>
  </si>
  <si>
    <t>Could raise a question if someone cares. But if its an anomaly among an otherwise great app I wouldn't sweat it much.</t>
  </si>
  <si>
    <t>Interview is usually more personal, factors like step and grades are just what get you the invite. I had a P and was never once asked about it</t>
  </si>
  <si>
    <t>Interview is all about personality and whether or not you would fit in</t>
  </si>
  <si>
    <t>Ive seen P and HS in Surg brought up before but not IM. Redflags are if there are warnings or behavioral issues in yout deans letter or if you had to retake  class.</t>
  </si>
  <si>
    <t>What do interviewers want to hear from the "tell me about yourself" question? Is this supposed to be talking about our path to ENT, or just about ourselves as a person? I'm not sure if I'm supposed to talk about where I'm from, went to school, activities, hobbies, etc. or if this is supposed to be an indirect "why ENT" question</t>
  </si>
  <si>
    <t>I think it probbaly depends on the person asking. I think that most people want to just know a little more about you. I had a canned response that I used for most of my interviews that touched on all of those different things and I felt that it was taken well</t>
  </si>
  <si>
    <t xml:space="preserve">I always did like a 90sec where I'm from, where I went to college/med school and added a few interesting things in to spark the conversation. </t>
  </si>
  <si>
    <t>What kind of pimp quesions did you get during interviews?</t>
  </si>
  <si>
    <t>Different programs had different. Mainly given some kind of patient scenario, how would you handle, lets say this changes, etc. You can't study for this stuff so just take it in stride</t>
  </si>
  <si>
    <t>I also got a FPRS pimp question where they showed me a defect and asked how I would reconstruct it</t>
  </si>
  <si>
    <t xml:space="preserve">I got VERY few pimp questions. Like maybe 2-3 the entire interview season, and I was fortunate enough to go on &gt;10 interviews </t>
  </si>
  <si>
    <t>Had some ask to describe a case I remember</t>
  </si>
  <si>
    <t>None +1</t>
  </si>
  <si>
    <t xml:space="preserve">Should i mention a spouse and child in the "tell me about yourself" question? Not sure if that is pro or con. Am male, if it matters. </t>
  </si>
  <si>
    <t>I brought up my fiance at many interviews in the area that she lived, and it was taken positively</t>
  </si>
  <si>
    <t>Some will warn you not to but tbh I interviewed while married, and anywhere that had a problem with it is probably not somewhere that would have been healthy for me to be.</t>
  </si>
  <si>
    <t>Has anyone actually ever experienced bias due to their married status/kids? &lt; No way to know for sure, but there are definitely programs that are friendlier to it and programs that view it as a hindrance</t>
  </si>
  <si>
    <t>Definitely don't be afraid to being it up! We want to get to know you</t>
  </si>
  <si>
    <t xml:space="preserve">I think it's totally up to you. I brought up my husband in all of my interviews and wore my rings. No way to know if some programs thought ill of it, but also I don't think I'd want to be at a program that devalues family. More often than not it opened the door for residents to talk about their experiences having kids in the programs, which I liked. </t>
  </si>
  <si>
    <t>How many interviews did you need to go on before you felt comfortable</t>
  </si>
  <si>
    <t>8/9? I went on 16 which was too many for sure &gt; I would love to experience this issue of "too many"</t>
  </si>
  <si>
    <t xml:space="preserve">I think it is important to think about. By the last 3; I did myself and the programs a disservice IMO as I was just not engaged. I think once you get to 12-14, even if you have the opportunity to go on many more, it doesn't really help. By that point you know where you want to go and unless there are some programs you're very interested in that interview late, you're likely not going to change your rank list much. For example, I kept the same number 1/2 throughout the interview cycle and matched there even after all the other interviews </t>
  </si>
  <si>
    <t xml:space="preserve">According to the match data last year, seems like ~12 is the sweet spot, but some people with more didn't match too. I went on too many, but don't regret any of them  </t>
  </si>
  <si>
    <t>Yea you need to do what's best for you but I do think it's good to keep in mind that you don't need to go on a million interviews to latch highly</t>
  </si>
  <si>
    <t xml:space="preserve">ENT is competitive, you never Know what can happen, I took every interview possible when I applied last year. I was able to make it to 16 of them. </t>
  </si>
  <si>
    <t>What are some good questions to ask interviewers/residents about their program?</t>
  </si>
  <si>
    <t>Honestly just what you want to know. Don't waste valuable interview time with questions you already know the answers to. It's totally ok to say you don't have other questions at the moment and don't want to waste their time.</t>
  </si>
  <si>
    <t>Longest amount of hours worked without sleep?</t>
  </si>
  <si>
    <t>It's totally ok to ask the same question in each room to different interviewers, especially if it's something important to you. It can help see if the answers are consistent or if someone else within the same program has a different perspective</t>
  </si>
  <si>
    <t xml:space="preserve">Probably best to ask the PD or a senior level resident, but case log data is valuable. Pay attention to key indicator cases (mastoids, neck dissections, etc.) and ignore the total number, as that is likely BS if every flex scope is logged etc. </t>
  </si>
  <si>
    <t>What kinds of things did you do in the OR as an M3/M4 to help stand out and have letter writers be able to comment on you operatively/clinically? i mostly just retracted on my rotation..</t>
  </si>
  <si>
    <t>Some places it was being able to converse with the attending while working with them, even if participation was just retracting. For others, the attending letter included info gleaned from residents who worked much more with me one-on-one and could speak more to my clinical skills than the attending could</t>
  </si>
  <si>
    <t>I practiced suturing and knot tying so that when my time came in the OR I was ready to wow</t>
  </si>
  <si>
    <t>Be prepared for cases, know basic anatomy, be able to suture - you won't be doing anything complicated, but you need to competently be able to close skin with either a simple running or subQ stitch</t>
  </si>
  <si>
    <t>What do you look for in future prospective co-residents?</t>
  </si>
  <si>
    <t>Hard workers, easy to get along with, willing to learn and receive feedback</t>
  </si>
  <si>
    <t>Make it clear I can trust you someday when signing out a patient/leaving you in an OR case by being kind, present, and hard working</t>
  </si>
  <si>
    <t>someone i enjoy spending time with but will also help do whatever tasks it takes to get the team out early</t>
  </si>
  <si>
    <t>Do residents have any say for accepting people for residency?</t>
  </si>
  <si>
    <t>Most do. Many program interview days feature a resident interviewer or 2, and most take resident input on candidates from their interactions</t>
  </si>
  <si>
    <t>In year's past, we would go through a powerpoint of all the interviewees we had and rank order them ourselves as the residents and give that to the faculty. I have not idea how much weight that was given to the final rank order submitted by the PD, but they had hour opinion. I imagine it's simply used to see who was at the bottom and who was at the top.</t>
  </si>
  <si>
    <t>evening prior with the residents and time during the interview day with lunch, etc. gave us more of a picture if the personalities could be a good fit, without that, the virtual sessions this year will make it harder to lend input.  outstanding candidates and outliers were listed to the committee at the end of each interview day</t>
  </si>
  <si>
    <t>My program has the residents attending the department rank session and weighing in based on any interactions they have with interview day</t>
  </si>
  <si>
    <t>We can blackball individuals. Aka if we don't like you and think you would be a pain to work with, our faculty most likely wont rank you high no matter how awesome your application is</t>
  </si>
  <si>
    <t>At my program, the resident interviewers have equal weight as attendings in scoring applicants. They rely on resident interviewers for assessing fit with other residents. Applicants can be moved up on the rank list if all the residents really like someone and blackballed if they are not liked</t>
  </si>
  <si>
    <t>Resident input used to DNR people and break ties.</t>
  </si>
  <si>
    <t>At our program residents and attendings have equal weight and say during the rank meeting. I think it just depends on the program and the selection committee structure</t>
  </si>
  <si>
    <t>Current interns/residents: Anyone want to share their anecdotal experience on how/why they think they matched with &lt;5 Interviews? &lt; +5 interested</t>
  </si>
  <si>
    <t>Home program</t>
  </si>
  <si>
    <t># of TOTAL Applicants (including Reapps)</t>
  </si>
  <si>
    <t># of Reapplicants only</t>
  </si>
  <si>
    <t># of Resident positions available</t>
  </si>
  <si>
    <t>Applicants/seat (for programs with # applicants &amp; seats data &amp; seats&gt;0)</t>
  </si>
  <si>
    <t>^ just double-checking, 414 is the number of US MD applicants not including DO? (for comparison since the figure above is showing MD + DO from this spreadsheet)</t>
  </si>
  <si>
    <t>A.T. Still University of Health Sciences Kirksville College of Osteopathic Medicine</t>
  </si>
  <si>
    <t>A.T. Still University of Health Sciences School of Osteopathic Medicine in Arizona</t>
  </si>
  <si>
    <t>Alabama College of Osteopathic Medicine</t>
  </si>
  <si>
    <t>Arizona College of Osteopathic Medicine of Midwestern University</t>
  </si>
  <si>
    <t>Arkansas College of Osteopathic Medicine</t>
  </si>
  <si>
    <t>Baylor College of Medicine</t>
  </si>
  <si>
    <t>Brown University</t>
  </si>
  <si>
    <t>Burrell College of Osteopathic Medicine at New Mexico State University</t>
  </si>
  <si>
    <t>California Health Sciences University College of Osteopathic Medicine</t>
  </si>
  <si>
    <t>Campbell University Jerry M. Wallace School of Osteopathic Medicine</t>
  </si>
  <si>
    <t>Case Western Reserve University</t>
  </si>
  <si>
    <t>Charles R. Drew University of Medicine and Science</t>
  </si>
  <si>
    <t>Chicago College of Osteopathic Medicine of Midwestern University</t>
  </si>
  <si>
    <t>Cooper Medical School of Rowan University</t>
  </si>
  <si>
    <t>Cornell/Columbia</t>
  </si>
  <si>
    <t>Cornell and Columbia are the same residency program with only 4 spots between them</t>
  </si>
  <si>
    <t>Creighton University</t>
  </si>
  <si>
    <t>Dartmouth College</t>
  </si>
  <si>
    <t>Des Moines University College of Osteopathic Medicine</t>
  </si>
  <si>
    <t>Duke University School of Medicine</t>
  </si>
  <si>
    <t>East Carolina University</t>
  </si>
  <si>
    <t>Eastern Tennessee State</t>
  </si>
  <si>
    <t>Eastern Virginia Medical School</t>
  </si>
  <si>
    <t>Edward Via College of Osteopathic Medicine</t>
  </si>
  <si>
    <t>Emory University</t>
  </si>
  <si>
    <t>Florida Atlantic</t>
  </si>
  <si>
    <t>Florida International</t>
  </si>
  <si>
    <t>For reference, # of US MD applicants last year (per Charting Match Outcomes 2020): 414, # of DO applicants: 30</t>
  </si>
  <si>
    <t>Geisinger Commonwealth School of Medicine</t>
  </si>
  <si>
    <t>George Washington School of Medicine</t>
  </si>
  <si>
    <t>oof&lt; +1 &lt; we all matched lol</t>
  </si>
  <si>
    <t>Georgetown University</t>
  </si>
  <si>
    <t>Added 2 seats to account for BIDMC</t>
  </si>
  <si>
    <t>Hawaii</t>
  </si>
  <si>
    <t>How did anyone even figure out it's 0? lol &lt; Why don't they have a residency program haha I would rank it 1 lol  &lt; They have a military program- not available to us commoners&lt; i'm going to start one here in the later half of my career</t>
  </si>
  <si>
    <t>Hofstra University</t>
  </si>
  <si>
    <t>Howard University</t>
  </si>
  <si>
    <t>Icahn School of Medicine at Mt. Sinai</t>
  </si>
  <si>
    <t>Idaho College of Osteopathic Medicine</t>
  </si>
  <si>
    <t xml:space="preserve">Indiana University </t>
  </si>
  <si>
    <t>Jefferson - Sidney Kimmel Medical College</t>
  </si>
  <si>
    <t xml:space="preserve">Johns Hopkins University </t>
  </si>
  <si>
    <t>Kansas City University College of Osteopathic Medicine</t>
  </si>
  <si>
    <t>Lake Erie College of Osteopathic Medicine</t>
  </si>
  <si>
    <t>Liberty University College of Osteopathic Medicine</t>
  </si>
  <si>
    <t>Lincoln Memorial University - DeBusk College of Osteopathic Medicine</t>
  </si>
  <si>
    <t xml:space="preserve">Loma Linda University </t>
  </si>
  <si>
    <t>Loyola University</t>
  </si>
  <si>
    <t>Bold=not sure&lt; lol decide soon bro!&lt;of the number</t>
  </si>
  <si>
    <t xml:space="preserve">LSU - Shreveport </t>
  </si>
  <si>
    <t>Marian University College of Osteopathic Medicine</t>
  </si>
  <si>
    <t>Met atleast 1 on the trail</t>
  </si>
  <si>
    <t>Marshall University</t>
  </si>
  <si>
    <t>0łł</t>
  </si>
  <si>
    <t>Mayo Medical School - Arizona</t>
  </si>
  <si>
    <t>Mayo Medical School - Rochester</t>
  </si>
  <si>
    <t>McGovern Medical School (UT Houston)</t>
  </si>
  <si>
    <t>MD Only</t>
  </si>
  <si>
    <t>Medical College of Georgia</t>
  </si>
  <si>
    <t>Medical University of South Carolina</t>
  </si>
  <si>
    <t>Meharry Medical College</t>
  </si>
  <si>
    <t>Miami (Miller)</t>
  </si>
  <si>
    <t>Michigan State</t>
  </si>
  <si>
    <t>At least 1&lt; isn't this a DO school?</t>
  </si>
  <si>
    <t>They have an MD school too</t>
  </si>
  <si>
    <t>Michigan State University College of Osteopathic Medicine</t>
  </si>
  <si>
    <t xml:space="preserve">&lt; lol did they mean 2? &lt; I know there are more than 2, but doubt there are 12 &lt; think it's 12 from all the MSU campuses&lt; This is accurate, its 12 just from MSUCOM </t>
  </si>
  <si>
    <t>Missouri - Columbia</t>
  </si>
  <si>
    <t>Missouri - Kansas City</t>
  </si>
  <si>
    <t>Morehouse School of Medicine</t>
  </si>
  <si>
    <t>New York Institute of Technology College of Osteopathic Medicine</t>
  </si>
  <si>
    <t>NYMC doesn't have an ENT program? why the 4 resident spots available?</t>
  </si>
  <si>
    <t>Northwestern University (Feinberg)</t>
  </si>
  <si>
    <t>Nova Southeastern University Dr. Kiran C. Patel College of Osteopathic Medicine</t>
  </si>
  <si>
    <t>Oakland University (Beaumont)</t>
  </si>
  <si>
    <t xml:space="preserve">Ohio State University </t>
  </si>
  <si>
    <t>Ohio University Heritage College of Osteopathic Medicine</t>
  </si>
  <si>
    <t>not sure where else to put the ohio programs</t>
  </si>
  <si>
    <t>Oklahoma State University Center for Health Sciences College of Osteopathic Medicine</t>
  </si>
  <si>
    <t>Oregon Health &amp; Science University</t>
  </si>
  <si>
    <t>Pacific Northwest University of Health Sciences College of Osteopathic Medicine</t>
  </si>
  <si>
    <t>Pennsylvania State University</t>
  </si>
  <si>
    <t>Philadelphia College of Osteopathic Medicine Georgia Campus</t>
  </si>
  <si>
    <t>Met atleast 1 on the trail&lt;Also I dont see PCOM main campus on this list</t>
  </si>
  <si>
    <t>Quinnipiac</t>
  </si>
  <si>
    <t>Rocky Vista University College of Osteopathic Medicine</t>
  </si>
  <si>
    <t>Rosalind Franklin University</t>
  </si>
  <si>
    <t>Rowan University School of Osteopathic Medicine</t>
  </si>
  <si>
    <t>At least 1</t>
  </si>
  <si>
    <t xml:space="preserve">Rutgers New Jersey Medical School </t>
  </si>
  <si>
    <t>Rutgers Robert Wood Johnson Medical School</t>
  </si>
  <si>
    <t>Sam Houston State University College of Osteopathic Medicine</t>
  </si>
  <si>
    <t>School Name (DO)</t>
  </si>
  <si>
    <t># of applicants</t>
  </si>
  <si>
    <t># of reapplicants</t>
  </si>
  <si>
    <t xml:space="preserve">Any school that has no department and no slot filled in, I bolded and put 0 so that we have a better idea of "percentage filled" &lt; not sure I understand this.. why could then not have applicants from there, even without a department?&lt; The probability of them having no applicants considering that they haven't filled in their slots yet and don't have a department vs slots that have a department and are blank and slots that have already been filled with no department. We're getting an estimate. </t>
  </si>
  <si>
    <t xml:space="preserve">Stanford University </t>
  </si>
  <si>
    <t xml:space="preserve">SUNY Buffalo </t>
  </si>
  <si>
    <t>Texas A&amp;M Health Science Center</t>
  </si>
  <si>
    <t>Texas Tech - El Paso</t>
  </si>
  <si>
    <t>Texas Tech University - Lubbock</t>
  </si>
  <si>
    <t>Touro College of Osteopathic Medicine - New York</t>
  </si>
  <si>
    <t>Touro University College of Osteopathic Medicine - California</t>
  </si>
  <si>
    <t>Touro University Nevada College of Osteopathic Medicine</t>
  </si>
  <si>
    <t xml:space="preserve">Tufts University </t>
  </si>
  <si>
    <t>UC - Davis</t>
  </si>
  <si>
    <t>UC - Irvine</t>
  </si>
  <si>
    <t>oof</t>
  </si>
  <si>
    <t>Uniformed Services University of Health Sciences</t>
  </si>
  <si>
    <t>University of Alabama</t>
  </si>
  <si>
    <t>University of Arizona - Tucson</t>
  </si>
  <si>
    <t>University of Arkansas</t>
  </si>
  <si>
    <t>University of Central Florida</t>
  </si>
  <si>
    <t>University of Chicago (Pritzker)</t>
  </si>
  <si>
    <t>University of Colorado</t>
  </si>
  <si>
    <t xml:space="preserve">University of Illinois </t>
  </si>
  <si>
    <t>University of Louisville</t>
  </si>
  <si>
    <t>pretty sure of the # but not positive</t>
  </si>
  <si>
    <t>University of Mississippi</t>
  </si>
  <si>
    <t>University of Nevada - Las Vegas</t>
  </si>
  <si>
    <t>University of Nevada - Reno</t>
  </si>
  <si>
    <t>University of New England College of Osteopathic Medicine</t>
  </si>
  <si>
    <t>University of New Mexico</t>
  </si>
  <si>
    <t>University of North Dakota</t>
  </si>
  <si>
    <t>University of North Texas Health Science Center at Fort Worth - Texas College of Osteopathic Medicine</t>
  </si>
  <si>
    <t>University of Pennsylvania (Perelman)</t>
  </si>
  <si>
    <t>University of Pikeville - Kentucky College of Osteopathic Medicine</t>
  </si>
  <si>
    <t>University of Pittsburgh</t>
  </si>
  <si>
    <t>University of South Carolina - Columbia</t>
  </si>
  <si>
    <t>University of South Carolina - Greenville</t>
  </si>
  <si>
    <t>University of Tennessee Health Science Center</t>
  </si>
  <si>
    <t>University of the Incarnate Word School of Osteopathic Medicine</t>
  </si>
  <si>
    <t>University of Toledo</t>
  </si>
  <si>
    <t>University of Utah</t>
  </si>
  <si>
    <t>I've seen at least two on the virtual trail</t>
  </si>
  <si>
    <t>USC (Keck)</t>
  </si>
  <si>
    <t>UT Austin</t>
  </si>
  <si>
    <t>UTRGV</t>
  </si>
  <si>
    <t>UTSA</t>
  </si>
  <si>
    <t xml:space="preserve">Vanderbilt University </t>
  </si>
  <si>
    <t>Virginia Tech Carilion</t>
  </si>
  <si>
    <t>Wake Forest University</t>
  </si>
  <si>
    <t>Washington University in St. Louis</t>
  </si>
  <si>
    <t>Wayne State University</t>
  </si>
  <si>
    <t>Wayne+Henry Ford</t>
  </si>
  <si>
    <t>West Virginia School of Osteopathic Medicine</t>
  </si>
  <si>
    <t xml:space="preserve">West Virginia University </t>
  </si>
  <si>
    <t>Western Michigan University (Stryker)</t>
  </si>
  <si>
    <t>Western University of Health Sciences College of Osteopathic Medicine of the Pacific</t>
  </si>
  <si>
    <t>William Carey University College of Osteopathic Medicine</t>
  </si>
  <si>
    <t xml:space="preserve">Wright State University </t>
  </si>
  <si>
    <t xml:space="preserve">Yale University </t>
  </si>
  <si>
    <t>Number of Cells Filled Out</t>
  </si>
  <si>
    <t>Percentage</t>
  </si>
  <si>
    <t>(there were 350 positions offered in 2020&lt;that includes DO)</t>
  </si>
  <si>
    <t>what about residency programs that don't have a medical school?&lt;We've tried to include them. Usually, they have a university affiliation</t>
  </si>
  <si>
    <r>
      <rPr>
        <rFont val="Calibri"/>
        <b/>
        <color theme="1"/>
      </rPr>
      <t xml:space="preserve">UPDATE DAILY. </t>
    </r>
    <r>
      <rPr>
        <rFont val="Calibri"/>
        <color theme="1"/>
      </rPr>
      <t xml:space="preserve">Delete Your Tally From Your Old Bracket and Add It To Your New Bracket When Updating; will be cleared every East Coast morning. </t>
    </r>
    <r>
      <rPr>
        <rFont val="Calibri"/>
        <b/>
        <color theme="1"/>
      </rPr>
      <t>IIs RECEIVED AS OF 11/12:</t>
    </r>
    <r>
      <rPr>
        <rFont val="Calibri"/>
        <color theme="1"/>
      </rPr>
      <t xml:space="preserve"> 0 (+21); 1-2 (+29); 3-4 (+45); 5-6 (+28); 7-8 (+11); 9-10 (+3); 11-12 (+3); 13-14 (+1); 15-16 (+0); 17-18 (+0); 19-20 (+0); &gt;20 (+0)  </t>
    </r>
    <r>
      <rPr>
        <rFont val="Calibri"/>
        <b/>
        <color theme="1"/>
      </rPr>
      <t>Average (as of Morning 11/12)</t>
    </r>
    <r>
      <rPr>
        <rFont val="Calibri"/>
        <color theme="1"/>
      </rPr>
      <t xml:space="preserve">: 3.0  </t>
    </r>
    <r>
      <rPr>
        <rFont val="Calibri"/>
        <b/>
        <color theme="1"/>
      </rPr>
      <t>SUCCESSFUL SIGNALS (11/12)</t>
    </r>
    <r>
      <rPr>
        <rFont val="Calibri"/>
        <color theme="1"/>
      </rPr>
      <t xml:space="preserve">: 0 (+2), 1 (+38), 2 (+17), 3 (+2), 4 (+1), 5(+0)  </t>
    </r>
    <r>
      <rPr>
        <rFont val="Calibri"/>
        <b/>
        <color theme="1"/>
      </rPr>
      <t>WASTED SIGNALS (11/12)</t>
    </r>
    <r>
      <rPr>
        <rFont val="Calibri"/>
        <color theme="1"/>
      </rPr>
      <t xml:space="preserve">: 0 (+1), 1 (+17), 2 (+10), 3 (+3), 4 (+0), 5 (+0) </t>
    </r>
  </si>
  <si>
    <t>Interview Invites</t>
  </si>
  <si>
    <t>Applicants</t>
  </si>
  <si>
    <t>Successful Signals</t>
  </si>
  <si>
    <t>Wasted Signals</t>
  </si>
  <si>
    <t>1 to 2</t>
  </si>
  <si>
    <t>3 to 4</t>
  </si>
  <si>
    <t>5 to 6</t>
  </si>
  <si>
    <t>7 to 8</t>
  </si>
  <si>
    <t>9 to 10</t>
  </si>
  <si>
    <t>11 to 12</t>
  </si>
  <si>
    <t>13 to 14</t>
  </si>
  <si>
    <t>15 to 16</t>
  </si>
  <si>
    <t>17 to 18</t>
  </si>
  <si>
    <t>19 to 20</t>
  </si>
  <si>
    <t>#1</t>
  </si>
  <si>
    <t>#2</t>
  </si>
  <si>
    <t>#3</t>
  </si>
  <si>
    <t># Spots</t>
  </si>
  <si>
    <t>Adjusted Total</t>
  </si>
  <si>
    <t>DNR (Did Not Rank, ie interviewed but not on rank list)</t>
  </si>
  <si>
    <t>Last on list</t>
  </si>
  <si>
    <t>DNR reason</t>
  </si>
  <si>
    <t>Why?? &lt; see N&amp;S</t>
  </si>
  <si>
    <t>Plz explain</t>
  </si>
  <si>
    <t>Why? &lt;  +6</t>
  </si>
  <si>
    <t>1, considering DNR</t>
  </si>
  <si>
    <t>whoa, why? &lt; very negative interaction with faculty member&lt;also had what I would describe as mildly negative interaction with a faculty member, but not bad enough for me to DNR. I'd rather match you know... &lt; the comment was so bad that i think id rather not match than match here. unfortunately cant comment on who or what rn &lt; can you say generically if it was racist, sexist, just plain rude, etc? &lt; I will say that it was a string of very ignorant comments from a leadership member, which told me all i needed to know about the culture here. was honestly shocking. They went from very high on my list to bottom but</t>
  </si>
  <si>
    <t>Ohio State University Hospital Program (OSU)</t>
  </si>
  <si>
    <t>&lt;WHY?? +4 &lt; discussion with a current resident &lt; Please elaborate &lt; +1 didnt get a bad vibe, what gives? &lt; have heard from several former students who rotated here that this program is malignant and the residents do not enjoy working together &lt; Current resident here; I dont think this is true at all. We all have a fam like vibe and would stick our neck out for each other. Cant speak to what other student rotators experienced, but I rotated here and really wanted to come here after working with the residents for a month.</t>
  </si>
  <si>
    <t>Faculty seemed arrogant and uninterested in interviewing me</t>
  </si>
  <si>
    <t>&lt;WHY? &lt; had some really bad vibes from residents about program leadership, and had multiple attendings who I either didn't like or were straight up rude in the IV +2 &lt; though I am not OP, of all the programs I interviewed at, this one seemed by far to be the most malignant.</t>
  </si>
  <si>
    <t>&lt; why?</t>
  </si>
  <si>
    <t>University of Cincinnati Medical Center/College of Medicine Program</t>
  </si>
  <si>
    <t xml:space="preserve">I thought irvine was taking 3 this year?&lt; They are. Corrected. </t>
  </si>
  <si>
    <t>Jackson Memorial Hospital/University of Miami (research/T32)</t>
  </si>
  <si>
    <t>University of Washington Program - Research 7 year</t>
  </si>
  <si>
    <t>&lt;why?</t>
  </si>
  <si>
    <t>Massachusetts Eye and Ear Infirmary/Harvard Medical School Program - Research</t>
  </si>
  <si>
    <t>University of North Carolina Hospitals Program - Research</t>
  </si>
  <si>
    <t xml:space="preserve">University of Nebraska Medical Center, College of Medicine </t>
  </si>
  <si>
    <t>&lt; Why? +1 &lt;not OP, but ranking them lower bc everyone in dept is white and they have to do a rural rotation &lt; FWIW they have 2 POC on faculty.  &lt; do brown men count as POC? - a (only somewhat joking) brown man</t>
  </si>
  <si>
    <t>University of Michigan Health System Program - Research</t>
  </si>
  <si>
    <t>Why?</t>
  </si>
  <si>
    <t>considering DNR</t>
  </si>
  <si>
    <t>&lt; any particular reason why? &lt;limiting detail given they only interviewed 15 people, but the leadership was rude &gt; GW interviewed only 15 people? wow &lt; I interviewed there. They interviewed 20, but had many home applicants. I liked them, but they are small.</t>
  </si>
  <si>
    <t>University of Iowa Hospitals and Clinics Program - Research</t>
  </si>
  <si>
    <t xml:space="preserve">&lt;Why? &lt;The chair is a hardcore trump support&lt; lol if your brain is so broken you would rather not match then have a trump supporter as your chair. &lt; that is def not brain broken, i feel the same way. that is not the leadership i would want for 5 years. </t>
  </si>
  <si>
    <t>Texas A&amp;M College of Medicine-Scott and White Medical Center (Temple) 
 Program</t>
  </si>
  <si>
    <t>Duke University Hospital Program - Research</t>
  </si>
  <si>
    <t>Penn State Milton S Hershey Medical Center Program - Research</t>
  </si>
  <si>
    <t>University of Colorado Program - Research</t>
  </si>
  <si>
    <t xml:space="preserve">University of Tennessee Program </t>
  </si>
  <si>
    <t>Stanford Health Care-Sponsored Stanford University Program (T32)</t>
  </si>
  <si>
    <t>&lt; Why? +1&lt;chair was very offputting and rude during my IV &lt; ranking them.. but same +2 &lt; interesting i felt like the PD was more offputting</t>
  </si>
  <si>
    <t>&lt; why?, location is not suitable for me. &lt; why interview...</t>
  </si>
  <si>
    <t xml:space="preserve">Concerned that there are no PGY3s (one was dismissed 2/2 professionalism concerns, another "required more time to develop skills and was afforded the opportunity to do so"). It doesn't seem like this is necessarily Mizzou's fault, but it would still be rough to have no PGY5s as a PGY2. </t>
  </si>
  <si>
    <t>&lt;why? &lt; really small program (2 residents starting this year) with poor call schedule in a less than ideal location for me +1 &lt; why did you even attend the interview then? you can easily look up program size, call schedule and obviously location... &lt; Cut him/her some slack. The interview season spans a couple of months and the interviewee's II # changes throughout the year. Call schedule isn't readily available prior to interviews. Maybe he/she came to this conclusion only after interviewing there. Interviewing at a program you know you will DNR is wrong, but poster gave no indication that this was the case. Most people go into interviews with an open mind. &lt; exactly, MOST people lol &lt; they also interviewed a boat load of people, wouldn't be surprised a number of people ended up not liking them&lt; how do you know they interviewed a ton of people? Only four interviewed same time as me.&amp; like twenty something at the social &lt; Not OP. I did not attend the social because the program is last on my rank list. I went in with an open mind, found that the interview structure gave me the clear impression that this would not be a good fit. &lt; OP here, it was one of my first interviews and the cons of the program didn't stand out as much to me until I interviewed at others</t>
  </si>
  <si>
    <t>&lt; Why? +1</t>
  </si>
  <si>
    <t>Washington University/B-JH/SLCH Consortium Program - Research</t>
  </si>
  <si>
    <t>&lt; why?&lt;Makes me sad as someone that really wanted to go here/was on WL</t>
  </si>
  <si>
    <t>&lt; curious</t>
  </si>
  <si>
    <t>&lt; curious as to why?&lt; maybe no female residents &lt; makes sense &lt; someones gotta break this tradition though &lt; ok then u do it lmao &lt; spicy, but not unwarranted comment lol &lt; I am a minority in medicine in many ways and did not think I would be happy here training for 5yrs given everything that's happened in the past year. Even though there was nothing wrong with the faculty or residents, I ranked it very low.</t>
  </si>
  <si>
    <t xml:space="preserve">Zucker School of Medicine at Hofstra/Northwell </t>
  </si>
  <si>
    <t>&lt;why? &lt; new, have nothing else against it</t>
  </si>
  <si>
    <t>Program A</t>
  </si>
  <si>
    <t>Program B</t>
  </si>
  <si>
    <t>Comments</t>
  </si>
  <si>
    <t>Adding this here so it is documented somewhere. 1115 1/21 A racist troll is trying to take over otomatch and has put in racist, vile, disgusting, offensive and harmful images. this person has protected the cell and is deleting any comment attempting to change the page to get rid of these images. @Sam, please delete these images</t>
  </si>
  <si>
    <t>Surgical traning, reputation, culture?</t>
  </si>
  <si>
    <t xml:space="preserve">clinical/surgical training? Vandy for operative autonomy/clinical training. MEEI for research/academic training --&gt; will MEEI set you up that much better for academics?&lt; i have heard that Vandy is pretty top heavy with residents not operating a ton until PGY4. also they don't seem to have a lot of research. on the flip side, the culture at Vandy seems second to none. i'd say if your priority is culture/work-life balance, choose Vandy. if your priority is research/academics choose MEEI. by the time you graduate both programs will probably make you into competent surgeons but you're not going to get the autonomy you would get from day 1 at some other programs like Ohio State or WUSTL &lt;  Vandy operative experience: operate 3x a week as PGY1-2s and 3-5x a week as PGY3-5s. &lt; They both set you up for academics just fine. Vandy has more people who go into PP (self-selection, everyone is research-bound at MEEI) but they send ~60% of grads to elite fellowships and academics &lt; &lt;agree, Vandy fellowship matches are solid, research is still big there and everyone does 6 months (no T32)&lt; agree with everything except that PGY1s definitely do not operate 3x a week. PGY1's there rarely get into the OR and Vandy is pretty open about that. i would recommend you talking to a resident there &lt;not OP but disagree. on my rotation I saw interns in the ORs doing intern-level cases (DL, biopsy, trach, skin grafts, facial trauma, peds). They’re obviously not in the big HN cases but its safe to say they’re in the OR a few days /week. &gt; Can someone comment on operative ex perience/autonomy for chiefs? mostly care about operating independently at year 5 by </t>
  </si>
  <si>
    <t>Cleveland clinic</t>
  </si>
  <si>
    <t>clinical/surgical training</t>
  </si>
  <si>
    <t xml:space="preserve">Culture? Culture is similar - InTeNsE at both, in particular east coast vibe at UW. 
</t>
  </si>
  <si>
    <t>surgical experience?&lt; i worry about the surgical volume at Duke. while the q8 call seems nice at first, it is a little bit of a red flag for me because it might be secondary to low volume (i feel like there are other programs with 4 residents/year and a single call pool who have to do more frequent call). Stanford has a shit ton of faculty so i would imagine the surgical exerience is pretty good despite rumblings on here about low autonomy &lt;False about Call and Surgical experience. if anythin, if you're on call more, you're post call more and either not operating because your have in-house call or operating with potentialy little sleep as at-home call, which is when you don't learn as much. Also, being at Duke, we have the fortune of having the surgical volume of 3 extra attendings at Duke Regional hospital and 3 extra attendings at Duke Raleigh but don't have to cover call at those hospitals, with the exception of being paid for moonlighting call at Duke Regional hospital as a senior resident. This blend of extra attendings at other hospitals without call at those hospitals allows us to have our cake and eat it too--we get to operate at those locations during the day, but we don't have to drive there at night for another epistaxis or peritonsillar abscess. The only types of operating during call overnight are emergencies like awake trachs and nasotracheal intubations, and then you have your bedside face lacs, but don't think of a high frequency of call as meaning more operating. Duke is at least 2 deep in every subspecialty, including sleep, and many more in the other fields (4 ear surgeons with 2 generalists that also do ear, 6 head and neck surgeons, etc.) so the cases are there. We unfortunatley aren't able to cover every surgical case that happens with our attendings, which is a good thing for our training in terms of operative opportunity.</t>
  </si>
  <si>
    <t>&lt;+1 Michigan I would say faculty are much more invested (partly because there is so little to do in Ann Arbor but teach the residents), and would set you up really well for a H&amp;N fellowship. Call is also significantly better at UofM, but SF&gt;&gt;Ann Arbor &gt; County experience differentiates SF from Michigan but the case volume at ZSFGH is very low and residents operate end up double and triple scrubbing (PGY2,3, and 4 in the same room) with OR cases just 2 days a week. Definitely had concerns about operative autonomy and volume compared to other places, wasn’t like most other county experiences.  Other differences include the multiple sites throughout the city (Parnassus, Mission Bay, VA) vs single campus at Michigan.  Residents seemed annoyed by the split and having to drive/park between multiple sites in one day on subspecialty services.  I didn’t really get why the splits happened the way they did, with ICUs at Parnassus but everything else at MB.  From a patient care standpoint it just didn’t make sense and from a residency/coverage/EMR standpoint it just seemed like a headache.</t>
  </si>
  <si>
    <t xml:space="preserve">Loma Linda </t>
  </si>
  <si>
    <t xml:space="preserve">Relative strength of sub specialties, fellowship matches &lt; Duke much stronger in all subspecialties; only reason I would see someone choosing Loma Linda over Duke is if they really wanted to be in California &lt; Loma Linda has had great fellowship matches. In the last year alone one went to H&amp;N at Hopkins and another FPRS at Stanford. I agree that being in California is a big draw. </t>
  </si>
  <si>
    <r>
      <rPr>
        <rFont val="Arial"/>
        <color rgb="FF0563C1"/>
        <u/>
      </rPr>
      <t>https://headnecksurgery.duke.edu/education/residency-programs/otolaryngology-residency-program/graduated-residents</t>
    </r>
    <r>
      <rPr>
        <rFont val="Arial"/>
      </rPr>
      <t xml:space="preserve"> &lt; Duke grads 2011-now &lt; Honestly not that impressive. Loma Linda's fellowship matches are better but who knows reasons </t>
    </r>
  </si>
  <si>
    <t>For Oklahoma, everybody seemed super nice and residents seem to get along really well. Strengths seemed to be H&amp;N and early autonomy. Downsides are lack of laryngologist and the call schedule that comes with alternating 2-3 program. Nebraska seemed very well rounded but some faculty didn't seem as approachable though the residents seemed to really like their experience. The rural experience seemed like a unique really well-liked opportunity</t>
  </si>
  <si>
    <t>Wake</t>
  </si>
  <si>
    <t>&lt; strengths for michigan include better call schedule, more research months. strengths for UTSW are diverse patient population and autonomy at the parkland hospital. UTSW has less time for research and call is much worse. at the end of the day both will give you great training and both have friendly culture &lt; very helpful thanks! &lt; Michigan slightly more prestigious. Both are probably clinically comparable though UTSW schedule is more intense call. Michigan likely better for research/academia. As above, you can't go wrong with either.</t>
  </si>
  <si>
    <t>evms</t>
  </si>
  <si>
    <t>KY</t>
  </si>
  <si>
    <t>UT houston</t>
  </si>
  <si>
    <t>NYP Cornell Columbia</t>
  </si>
  <si>
    <t>My impression that NYP is an stronger overall research program than NW, but NW does have very strong rhinology. Operatively I think NYP also edges out NW except for rhinology and peds due to NW splitting H&amp;N and the other subspecialties with the other chicago programs. Living in Chicago is also very different to NYC. Personally I would go NYP because I have always wanted to live in NYC, but NW is also a great choice. &lt;ty</t>
  </si>
  <si>
    <t>Mayo AZ</t>
  </si>
  <si>
    <t xml:space="preserve">Operative experience, fellowship matches? &lt; +1 </t>
  </si>
  <si>
    <t>BUMC</t>
  </si>
  <si>
    <t xml:space="preserve">&lt; +1 &lt; probably not what you want, but cinci probably top 3 in peds in country vs bumc you share a rotation and probably not a great experience &lt; cincy is a 'stronger' program. But a worse location. Cincy (like all Ohio programs) has top notch head and neck experience and the peds experience is probably the best in the country. They are strong enough in everything else. BU seems like its fairly strong enough in everything, but not particularly spectacular in anything. </t>
  </si>
  <si>
    <t xml:space="preserve">UCSD </t>
  </si>
  <si>
    <t>UCLA is definitely more well-known and prestigious than UCSD. It's a larger department that is deep in every specialty. They're very strong in H&amp;N, laryngology, and facial plastics. LA is probably a +/- depending on what you're looking for. UCSD is a smaller, but rapidly growing department - they hired 9 faculty within the last 3 years. They're going to 3 residents a year permanently (starting next year). My PD (top 5 program) thinks UCSD is on the rise and will be one of CA's top programs in the near future. UCSD is very strong in otology and facial plastics. They have the biggest acoustic neuroma program in the country. They do like 3-5 acoustic neuromas a week. They're growing in rhinology and H&amp;N. Plastics used to do flaps at UCSD until about 3-4 years ago. Their flap volume is still relatively light (~1 flap a week), but they just got a significant investment in their H&amp;N cancer center so I expect their H&amp;N practice will grow exponentially over the next couple years. SD is probably a S+ place to live for most people you talk to. UCLA is more well-balanced and stronger clinically (probably), but UCSD is growing and has always had a very strong research profile. Like many choices, you can't really go wrong. It just depends on whether you want tried and true with UCLA or want to take a growth opportunity with UCSD. &lt; UCLA with the stronger operative experience, fellowship matches. Both solid, though&lt; thanks!</t>
  </si>
  <si>
    <t>Vandy, UW</t>
  </si>
  <si>
    <t>Vandy for lifestyle, nashville, rep. UW for Operating experince, research, rep, &lt; wustl for OR exp, research, culture, rep</t>
  </si>
  <si>
    <t>UMiami</t>
  </si>
  <si>
    <t xml:space="preserve">Davis &lt; why? &lt; probably some troll, someone has been just posting the other program every recent  X vs. UMiami comparison request&lt; davis has great culture- very wellness friendly- and great training. I am biased and from california so would likely choose there- but probs comes down to would you rather live in davis vs miami? &lt; Miami probably a step above in academics. Both are busy programs with Miami likely being slightly busier call. Miami closer to the typical city experience, though Sacramento is not a bad place to live. </t>
  </si>
  <si>
    <t>U Tennessee</t>
  </si>
  <si>
    <t xml:space="preserve">Miami </t>
  </si>
  <si>
    <t>ohsu &lt; why? &lt; someone here just has a boner for OHSU and keeps posting pro-OHSU stuff. Miami is clearly a better surgical program &lt;that claim is also unbased. OP: take with a grain of salt those who assert their opinion without any supporting evidence as both prior posters did</t>
  </si>
  <si>
    <t>MEEi</t>
  </si>
  <si>
    <t>cAnNoT gO WrOnG &lt; Vandy stronger clinically acorss all specialiteis IMO (rotated at both) in terms of resident exposure and autonomy, MEEI is a research machine, but Vandy can also hold its own in that regard as well. &lt; Vandy residents seem way more normal &lt; Not sure if I agree with Vandy being stronger across all subspecialties. MEEI definitely is better at otology (probably best in the country for otology) and maybe better at facial plastics. Vandy certainly is much stronger in H&amp;N and laryngology. Rhinology and peds probably a toss-up. &lt; Aspiring otologist here: Vanderbilt has an insane otology experience with several giants in the ear world there.  Glasscock basically invented modern day otology and they do more CIs than anyone. Otherwise this is probably a fair assessment. &lt; yeah ears are amazing at both. &lt; MEEI is definitely better at facial plastics, rhinology, peds. Vanderbilt is definitely better in otology (there and House are top dogs), head and neck, laryngology.</t>
  </si>
  <si>
    <t>Both really strong programs overall. OSU and Penn are similar in H&amp;N (maybe OSU slightly stronger given huge volumes, but Penn is also very good and where TORS was invented). Otology better at OSU slightly, but rhinology and peds better at Penn. I think both offer a great sleep experience too, which is nice (Penn has sleep fellowship, OSU has an attending who does the most inspires in the country). Not sure about FPRS or laryngology at both to comment about that though. Philadelphia &gt;&gt;&gt; Columbus, Philly is a bigger city and has more to do around it (NYC, DC, etc) in my personal opinion&gt; Penn also has established reputation while OSU is def up and coming. Would say rhinology and peds at penn is much better than OSU while otology might be similar, maybe slight nudge to osu. imo h&amp;n is strong at both but think that TORS experience at Penn is top notch in country and gives Penn the edge. would guess that fprs and laryngology is about the same at both. basic and clinical research overall stronger at Penn. while philly is bigger city, columbus is definitely cheaper to live in. philly is a little warmer, has access to the shore. would say that penn has a more academic vibe but still high surgical volume while osu is more blue collar midwest type program. my sense is that ENT runs OSU (very big, estabalished dept and probably the highest ranked dept in the hospital by far) vs Penn where every dept is top 15 in country.</t>
  </si>
  <si>
    <t xml:space="preserve">tough one. these are both next to each other on my list but Duke has the slight edge for me, mostly due to research opportunities. i had some negative interview experiences in 1-2 rooms at both of these but am telling myself it's not reflective of the programs. i also don't really wanna do peds which is more of an excuse for me to rank Cinci lower. at the end of the day though i'd be happy at either </t>
  </si>
  <si>
    <t>North Carolina will have much better weather, and is a closer drive to many desireable locations (few hours to many different beach locations or the mountains. I was pro night float as an applicant, but now after having done a bunch of night float as a resident, I actually don't like switching my circadian rhythm at all and prefer to just have a long night a few times a month, and I believe Cincy was night float. Cincy is a historic power house, Duke is arguably very "up and coming"</t>
  </si>
  <si>
    <t>UTSW &lt; Can you elaborate?</t>
  </si>
  <si>
    <t xml:space="preserve">Rochester </t>
  </si>
  <si>
    <t>Direct comparison based on program please. Location agnostic &lt; GW has been discussed a few times here. Consensus is strong H&amp;N and strong peds, but heavy call because its small. IDK about Rochester.</t>
  </si>
  <si>
    <t>both workhorse programs with great training but UTSW has bigger names in the field and dallas is probably a little better than atlanta as far as places to live &lt; lmao Dallas better then ATL? naw &lt; IMO atlanta is much more enjoyable than dallas &lt;what about differences in culture? they both seem to check all the boxes otherwise&lt; dallas is probably a better place to live but I heard Emory has better training overall?</t>
  </si>
  <si>
    <t>help&lt;MEEI for sure. &lt; why? Thought UW had excellent reputation and operative experience &lt; I think UW does have an excellent experience, reputation, and research in all aspects. Laryngology better at UW. Rhinology and otology better at MEEI. H&amp;N, FPRS, and peds feel like toss-ups between the two programs. Research is definitely really strong at both. UW is a 6-year program whereas MEEI is a 5-year for categorical, both 7-year for T32. Boston and Seattle are both nice cities, though expensive. Really just comes down to personal preference and if you want to be on the East or West coast &lt; what about operative experience between the two? &lt; UW has one of the best operative experiences for "top" research programs because of volume and small number of residents but it is also 6 years&lt;UW better HN IMO</t>
  </si>
  <si>
    <t xml:space="preserve">Northwestern </t>
  </si>
  <si>
    <t xml:space="preserve">Utah </t>
  </si>
  <si>
    <t>BUMP please answer!!!</t>
  </si>
  <si>
    <t>MEEI has a better name and QOL.  UCLA supposedly has "worst call in the nation". Maybe UCLA has better training but that may also be haters hating on MEEI who say that. &lt; Weather at UCLA &gt;&gt;&gt; weather in Boston. Quality of training sounds similar&lt;MEEI has way more intense culture, more research emphasis and less clinical/operative emphasis than LA</t>
  </si>
  <si>
    <t>UTSW is stronger in pretty much every field with the only thing UT Houston offering that is better being rotations at MD Anderson. &lt; houston is a better city, but agree utsw is a stronger program</t>
  </si>
  <si>
    <t>BMC</t>
  </si>
  <si>
    <t xml:space="preserve">Jefferson </t>
  </si>
  <si>
    <t>jeff &lt; definitely Emory. Ranked Emory higher.</t>
  </si>
  <si>
    <t>UW for lifestyle, prestige, and Merati. UCLA for sunny weather and Maie St. John. i don't think you'll be closing doors by going to either. i'm ranking UW higher but i also don't mind the extra research year. the call schedule at UCLA was the big turn off for me &lt; UW for lifestyle...that's a first &lt; true, but only when you compare to UCLA</t>
  </si>
  <si>
    <t>Mayo (don't tell me about differences in location)</t>
  </si>
  <si>
    <t>Mayo for surgical training and autonomy, WAY less scut than SF, quality of life, and call schedule.</t>
  </si>
  <si>
    <t>OP: Cedars is closer to home (SoCal) but Montefiore is established program.montefiore in my opinion &lt; Cedars will eventually become a strong SoCal program but they're still so new. Montefiore, from what I've heard from mentors, is incredibly underrated and offers one of the best training programs in NY &lt; + 1</t>
  </si>
  <si>
    <t>Resident culture, operative experience?</t>
  </si>
  <si>
    <t>Kaiser P</t>
  </si>
  <si>
    <t>Loma Linda is a well established program with strong surgical training in all subspecialties except sleep. Location is probably better than Kaiser too. &lt; Kaiser is in a better location than Loma Linda. Oakland gets a bad rep, but it's changed a lot over the years. There's a lot to do between Oakland/Berkeley/SF. Loma Linda is in "SoCal", but I would consider it to be very different than what you typically think of as SoCal (i.e. LA, OC, SD) &lt; CA native here. Agree that Oakland is a better location with more things to do in closer proximity (SF/Berkeley/San Jose). Loma Linda is more isolated as there would be a significant drive to LA or other more prototypical cities iconic of "SoCal". &lt; Yeah there's terrible traffic all around LA. It's an easy 90 min drive between Loma Linda and San Diego though. &lt; Anyone have insight on Kaiser's program?</t>
  </si>
  <si>
    <t>Operative experience, reputation, location ? &lt; depends what you want. i think MUSC has better operative experience but Hopkins has a better reputation. Charleston and Baltimore are both nice beach towns &lt; not sure I would say baltimore is a beach town...there's a harbor &gt; Lol baltimore definitely not a beach town&lt; dang that's the biggest downside of virtual interviews for me. here i was thinking baltimore was a beach town because i looked it up on google maps on saw it was on the coast &lt; this is hilarious +2</t>
  </si>
  <si>
    <t>Portland</t>
  </si>
  <si>
    <t>Seattle</t>
  </si>
  <si>
    <r>
      <rPr>
        <rFont val="Calibri"/>
        <color theme="1"/>
      </rPr>
      <t xml:space="preserve">mostly interested in which is a better  place to live &lt; Seattle has more going on and feels more like a city. Portland is nice, but has a smaller feel. Portland has gotten a lot of attention about it's weirdness with shows like Portlandia, but Seattle is the OG for weirdness. This is the town that brought you 90's grunge. Add in the tech industry with Seattle and you get this weird, but fun blend with anything you could want. Both are culturally accepting of all with a live and let live vibe. Both have experienced a lot of growth since the 90s. Be prepared for Seattle traffic. Portland doesn't have sales tax or let you pump your own gas. &lt; thanks! &lt; Seattle gets significantly more fog and rain with less sun in the winter than Portland with otherwise similar weather. Seattle is closer to the ocean vs Portland surrounded by rivers. Portland probably wins on affordability but Seattle is much more diverse of a population. &lt; Seattle is on the Puget Sound (inland salt water sea),  but the Pacific Ocean propper is several hours away (2.5 h by car). Portland is on the Columbia river and also relatively far from the Pacific (1.5 hours by car).  &lt; WA = no state income tax; OR = no sales tax &lt; Both have great access to hiking and skiing although I personally prefer Portland's. I disagree about Seattle being "weirder" than Portland. Seattle is a </t>
    </r>
    <r>
      <rPr>
        <rFont val="Calibri"/>
        <i/>
        <color theme="1"/>
      </rPr>
      <t xml:space="preserve">huge </t>
    </r>
    <r>
      <rPr>
        <rFont val="Calibri"/>
        <color theme="1"/>
      </rPr>
      <t xml:space="preserve">city. Its size dilutes the culture. Portland has a very very distinct culture that is pervasive </t>
    </r>
    <r>
      <rPr>
        <rFont val="Calibri"/>
        <i/>
        <color theme="1"/>
      </rPr>
      <t>everywhere</t>
    </r>
    <r>
      <rPr>
        <rFont val="Calibri"/>
        <color theme="1"/>
      </rPr>
      <t xml:space="preserve">. &lt; honestly they are 99% the same, your life will be equivocal at both. Just pick the program you like more! </t>
    </r>
  </si>
  <si>
    <t>I've lived in both for over a year each. Seattle wins, hands down. Portland is just..strange. You will feed broke most of the time in Seattle with rent prices around 40% of your income, but you'll be happy and poor while you ride the Ferry in the Puget Sound.</t>
  </si>
  <si>
    <t>Tennessee (Memphis)</t>
  </si>
  <si>
    <t>Less emphasis on location, mostly regarding training and exposure</t>
  </si>
  <si>
    <t>So these two actually seem pretty similar to me. IDK what to tell you. Prob comes down to location/ resident vibe</t>
  </si>
  <si>
    <t xml:space="preserve">Both are strong programs. UCLA is the stronger program academically and in research, but UCI will give you a strong well rounded surgical experience. UCI has good depth across the specialties and just added a well-qualified sleep attending. You also rotate at VA, kaiser, CHOC, and UCI which exposes you to a very diverse patient population.  OC vs LA is going to come down to preference. OC is more suburban, but you have easy access to beautiful beaches, disneyland, and fun cities like Laguna and Newport Beach. Traffic is bad at both. LA food scene edges out OC, but don't discount the options in OC. Residents at UCI are genuinely friends. Pre-covid traditions include an attending, resident, and staff wood-fired pizza baking competition in the chair's back yard.  &lt;The facial plastics guy at UCI is a little crazy to work with.. &lt;UCLA, not even close&lt; i've heard the lifestyle is prety bad at UCLA though? is it worth it? &lt; THe facial plastic guy at UCI is also one of the research superstars (Along with the otology guys and the rhinology guy) &lt; The facial plastic guy is also a bad ass surgeon and one of the best at revision rhinoplasty in the country. </t>
  </si>
  <si>
    <t>Boston or San Fran tbh..both are solid doggies excellent programs. program wise, they're similar; weather wise though?? I think the training/research opportunities are significantly better at MEEI but SF is a better place to live &lt; I disagree, I think overall surgical training at UCSF is stronger (earlier OR experience, more diverse clinical sites with SF General, Parnassus, Mission Bay, Mt. Zion, VA) whereas MEEI only has MEEI and BWH without a county or VA experience. This is probably because UCSF is the only program in SF while Boston has 4 programs (MEEI, BMC, Tufts, and BIDMC) that each rotate at different hospitals across the city; for example, the public hospital (Boston Medical Center) and Boston VA are covered by other Boston residency programs. UCSF is stronger in laryngology and facial plastics (aside from facial nerve, which is better at MEEI), while MEEI is stronger in otology and rhinology. Comparable in H&amp;N. Research strength is very similar between both. Residents at both are very nice. Both programs will have no problem getting you to where you want to be at the end of the day.</t>
  </si>
  <si>
    <t>i really loved MUSC. they have leaders in just about every subspecialty, great culture, and superb training. i think they will have more recognition nationally when applying for fellowships, although USC may give you the edge for west coast programs. i would rather live in CA than SC and this would be the reason i would rank USC higher &gt; on the flip side, I think patients would be more impressed by USC residency than MUSC considering MUSC isn't really a big name in medicine for any specialty other than ENT &lt; I don't think you should be concerned about that. Focus on getting the best training, then you can go build relationships and grow a referral base.  &lt; Patients won't care b/c they'll be seeing you by referral more often than not &lt; Both will give you fantastic training and career support. USC sets you up better for the west coast while MUSC sets you up better for the east coast.+1</t>
  </si>
  <si>
    <t>BIDMC</t>
  </si>
  <si>
    <t>depends if you prefer U or ID</t>
  </si>
  <si>
    <t>U of Wisconsin</t>
  </si>
  <si>
    <t>ohsu&lt; thanks!</t>
  </si>
  <si>
    <t xml:space="preserve">George Washington </t>
  </si>
  <si>
    <t>&lt;presidents or programs? &lt; GW and Jeff both have really strong H&amp;N. Both have good exsposure to all subspecialties, but call is lighter at Jeff cuz you have a large group of residents to split it with. If H&amp;N is your jam tho, you cant go wrong with either. &lt; Jeff is the better program without question &lt; how so? I dont really care about doximity, I just wanna be well trained. &lt; Both are operatively strong programs, paritculary in H&amp;N, but Jefferson has the depth across multiple subspecialties. Plus the number of residents means the call schedule at Jefferson is better</t>
  </si>
  <si>
    <t>iowa has the history, the neurotology, and the h&amp;n. Minnesota is a much better city, with a rockstar FPRS and peds experience</t>
  </si>
  <si>
    <t>Minnesota has noticeably busier call, Iowa has night float and pretty good call schedule overall. Otherwise agreed with the first post &lt; MN recently implemented night float too. But yes more hospitals to cover</t>
  </si>
  <si>
    <t>Boston Medical Center</t>
  </si>
  <si>
    <t>BMC has really good gender affirming surgery and boston is a fun place to live. Miami wins at everything else. &lt; having lived in both Miami definitely is more fun than Boston with # of things to do&lt;i've only visited miami and I live in boston, I personally LOVE boston and bmc has some great faculty &lt; I've been to both and prefer Boston, but I HATE the humidity/heat of Miami.</t>
  </si>
  <si>
    <t xml:space="preserve">Hofstra </t>
  </si>
  <si>
    <t>Downstate</t>
  </si>
  <si>
    <t>Futran</t>
  </si>
  <si>
    <t>Wax</t>
  </si>
  <si>
    <t>Wax was hilarious. Wax is a LEGEND and such a fun PD. Also his name alone wins. &lt; i wonder if he every considered any other specialty with a name like that. Lol Futran is the OG HN flap surgeon. Learned from Urkin at the beginning. Wax is a weirdo, but does a shit ton of flaps as well. Both great. &lt; You're comparing a PD and a chair lol</t>
  </si>
  <si>
    <t>UCSD by many miles. +1 &gt;Not so fast, I would say loma linda is stronger surgically comparatively and is 1 year less.&lt; UCSD seems like it's good surgically at least based on the depth and breadth of their faculty, am i missing something? &lt; LL if you're cool with the culture&lt; i'm a spiritual person but i also love meat &lt; Talking to faculty, Loma Linda might have the edge for operative experience, but UCSD's research and location is A+ if you can take the extra built in year &lt; Loma linda has EXCELLENT operative experience and strong volume, highly underrated +2</t>
  </si>
  <si>
    <t>Please +1 &gt; Personally think Colorado &gt;&gt; Boston, because they have a better fellowship match, they don't share a metro with three other programs, and I like Denver more than Boston. I wouldn't say they're too far off from each other as far as quality though</t>
  </si>
  <si>
    <t>GW has a very strong H&amp;N experience but is well covered in all the sub specialties, with no deficit. Faculty are well known and well connected and current chiefs matched well (MD anderson for H&amp;N and Boston Childrens for peds). That being said its a smaller program with 1 and 2 residents alternating each year, which brings with it more call. Gtown has 3 rez per year and also covers all the subspecialties well but rotates very little through childrens national (GW rotates there much more) but they also have one full time peds at gtown and are getting a new one soon. Gtown also has fantastic teaching. Their PD is the creator of COCLIA, but now has a new curriculum that the residents love even more. They also run bootcamps that are attended by residents across the US. They also have a lighter call because of the 3 residents per year. Both are fantastic and will train you well. When picking between them i would use your interview impressions to gauge culture and fit.</t>
  </si>
  <si>
    <t>Let me say this as kindly as I can regarding GW - the chair is not personable or approachable. A different attending encouraged residents to cheat on the inservice exam (i.e. write down questions/answers and give them to next cohort of residents). The residents they have now are great, but they have had some interesting ones in the past. Of course, there are some good things about the program too. Peds experience is excellent. The PD is awesome. But, there's a reason home students have for the most part chosen to go elsewhere. Feel free to find residents/attendings who did med school at GW and they will confirm what I've written. I don't know as much about Georgetown but another student rotated there and wasn't impressed with the level of training of their residents. &lt; So the Chair has his own personality. Its not malignant by any means, he's just particular about certain things in the OR and probably talks less than most, and in a low voice, so you kinda have to pick up on his tone. But he'll joke with you and talk to about baseball and what not. Honestly he just feels kinda southern to me. The PD is awsome and warm and talkative so if thats what you want in leadership, then you'll get that too. Honestly didnt get malignant vibes from anyone, and my exsperience working with the residents is a major reason I wanted to go into ENT in the first place.</t>
  </si>
  <si>
    <t xml:space="preserve">As a home student, I've had multiple interactions with the chair and he has always been kind. I have also never heard anything about the in-service exam. The residents have been incredibly supportive and helpful throughout the application process, and they're probably a big part of why I felt like I would fit into the ENT community. Attendings go out of their way to help medical students even if they're not their letter writers. They've reached out to me during interview season to check up on me, and I really think they've been amazing mentors. That being said, I do agree with the first commenter in that GW is strong for head and neck and peds, and the call can be rough. </t>
  </si>
  <si>
    <r>
      <rPr>
        <rFont val="Calibri"/>
        <color theme="1"/>
      </rPr>
      <t xml:space="preserve">&lt;As the person who considered DNRing GW, the program leadership was rude on interview day. Not sure how this translates to the day-to-day of residency if they can't keep it together for their </t>
    </r>
    <r>
      <rPr>
        <rFont val="Calibri"/>
        <b/>
        <color theme="1"/>
      </rPr>
      <t>only</t>
    </r>
    <r>
      <rPr>
        <rFont val="Calibri"/>
        <color theme="1"/>
      </rPr>
      <t xml:space="preserve"> interview day &lt; can you be more specific? &lt;no because I was one of 20 interviewees</t>
    </r>
  </si>
  <si>
    <t xml:space="preserve">&lt; As a research fellow at GW, I want to say that GW's faculty are caring and invested in the well-being of students, residents, and researchers. I am sorry that someone got a bad first impression on interview day. I wish you could have seen the program for the gem it really is. I can tell you that the strength of the program and faculty plays a large part in the number of applicants from GW over the last few years (just look at the applicants by school tab).  An earlier poster mentioned that home students choose to go elsewhere. This simply isn't accurate. GW usually has many more students than residency positions each year. Many of the residents at GW are former students, away rotators, or research fellows who chose to rank the program highly. True, GW is a small program which can translate into a rougher call schedule, but you would be hard-pressed to find a better ENT program the size of GW. </t>
  </si>
  <si>
    <t>Mayo Roch 100%. You get to operate starting PGY-1 year where at Iowa it is very clinic heavy for the first few years. The amount of automity at Mayo &gt;Iowa. Both in similar small midwest towns. &lt; thank you! &lt; That being said, my mentors have told me Iowa produces extremely surgically strong attendings which lines up with what I have heard and seen. I wouldn't discount Iowa at all if I had the choice. &lt; Iowa is the better program. Hands down. It produces more faculty across the country than Mayo. Also more productive from a research perspective. &lt; lots of hands downs and 100%s being thrown out. The best advice I've heard about this one is that they just have different approaches to producing surgeons. Depends on what your cup of tea is. &lt; i'm not the most patient person. i want to get in the OR as soon as i can. i think i'm gonna pick Mayo &lt; Lots of Mayo grads choose PP so less people to become faculty because Mayo makes you super strong surgically you don't even need a fellowship to indepently do CI's in PP &lt; more than 50% of grads from Mayo go into fellowship/academics</t>
  </si>
  <si>
    <t>Do you want to live in LA or Rochester? Easy choice IMO&lt; i'd rather live in LA but am worried about the call schedule and really like the apprenticeship model. i know there's pro's and con's to each so i'm just curious what others would pick</t>
  </si>
  <si>
    <t>It's -10 degrees today in Rochester...</t>
  </si>
  <si>
    <t>Charles Cummings</t>
  </si>
  <si>
    <t>Jonas Johnson</t>
  </si>
  <si>
    <t>LOL WHAT IS THIS.</t>
  </si>
  <si>
    <t>UF is a far stronger program but a less desireable location, from the perspective of someone who knows both very well &lt; thank you SO much. I don't have much of a background knowledge on either and am struggling to differentiate based on interview day/websites. Do you have any more thoughts about strengths and weaknesses of both?</t>
  </si>
  <si>
    <t>Utah &gt; Wayne State &gt; UNLV. You're welcome +1  &lt; lol dead</t>
  </si>
  <si>
    <t>Utah&lt;completely different experiences, UNLV is ok if you're planning to be a community generalist but anything else utah&gt;&gt;&gt;UNLV</t>
  </si>
  <si>
    <t>Eloy had like 30 abstracts at the last TRIO meeting if you're into that kinda thing. don't know anything about hofstra but i think it's in new york &lt;this comment was random lol</t>
  </si>
  <si>
    <t>interviewed at UConn and it seems like a strong program from a training standpoint, and the PD is very supportive. the main downside of UConn is that call is brutal. unfortunately i know nothing about montefiore</t>
  </si>
  <si>
    <t>very nice weather for both, oceans nearby, palo alto is a little more dry than miami which is more temperate &lt; i cannot imagine that this is what they were looking for haha. &lt; at miami you'll be very strong operatively, having jackson = early autonomy but you will work hard. both have a research focus but it seems like the resources/research at stanford are more broad. &lt; Stanford is more research. Miami is more clinical. Both are at least solid in both. It depends on what you want.</t>
  </si>
  <si>
    <t xml:space="preserve">Michigan has more prestige but UCSF has better location, albeit more expensive. both have strong training and could set you up well for fellowship &lt; who doesn't want to live in Ann Arbor??! /s. All jokes aside, Michigan is a significantly stronger program, but can't go wrong with either if you don't want to live in Ann Arbor&lt;&lt;lmao Michigan is definitely not a "significantly stronger program" than UCSF. It would be easy to argue that UCSF is as good as Michigan and would be possible to argue that UCSF is better than Michigan </t>
  </si>
  <si>
    <t>both operatively strong. minnesota residents seems to be spread a little more thin with the number of hospitals they cover. both are strong H&amp;N, cinci obviously has the edge for peds and minnesota for facial plastics. i would choose minnesota for location and leadership under dr. yueh, but this is largely just personal preference. &lt; Minnesota also has a great peds program. FPRS at Minnesota is amazing for fellowship but the resident experience probably does not matter as much.</t>
  </si>
  <si>
    <t>Alabama</t>
  </si>
  <si>
    <t>overall operative experience &gt; no experience with bama but I thought Kentucky's op experience seemed v strong. Super strong peds and ears, young attendings that let you do a lot. No fellows, no intention to get any despite the volume. they stressed it was a strength for them &gt; Bama has extremey high operative volume. Great peds experience, great H&amp;N experience, Great Rhinology experience, Otology is on the upswing with a couple recent hires, Laryngology is reving up nicely since getting Dr. Simpson. UABs name will likely get you farther.</t>
  </si>
  <si>
    <t xml:space="preserve">Sinai </t>
  </si>
  <si>
    <t>Help. Residents seem very different, Sinai seems like NYC people, like to go out to bars very chill/down to earth all seem to get along very well. Michigan more family oriented (most residents are married, some have multiple children), seemed like a much more varied group that maybe dont hang out as much as the Sinai residents outside the hospital? Michigan much more H&amp;N focused. &lt; Michigan more H&amp;N focused than Sinai? Sinai has some of the best H&amp;N experience in the country &lt; More autonomy at Sinai</t>
  </si>
  <si>
    <t>tufts</t>
  </si>
  <si>
    <t>beth israel</t>
  </si>
  <si>
    <t>help +1</t>
  </si>
  <si>
    <t>Minnesota stronger in FPRS and Peds (2 standalone peds hospitals + complex peds reconstructions like craniosynostosis), CWRU extremely strong in H&amp;N. Equal in neurotology experience, maybe edge towards Case. Minneapolis may be a better city, but Cleveland is underrated, especially when it comes to cost of living. Both match well with fellowships in all subspecialties.</t>
  </si>
  <si>
    <t xml:space="preserve">Both laid back west coast programs, OHSU more emphasis on research, USC more emphasis on clinicals. USC bigger program with more faculty and residents. OHSU only game in Oregon. </t>
  </si>
  <si>
    <t>Ohio State has best surgical experience in the country (crazy number of cases/resident - like 3800, which is double that of some programs), well-rounded overall in all subspecialties, and impressive fellowship matches. UCSF also strong surgically with good breadth across all subspecialties (but not as strong as OSU) and great fellowship matches, but seems to have a heavier research focus.</t>
  </si>
  <si>
    <t>Halp? &lt; Rutgers more varied clinical sites, urban newark to suburban barnabas and others.</t>
  </si>
  <si>
    <t>plz &lt;the stanford name carries a lot of weight, baylor faculty are relatively new with a lot of turnover recently</t>
  </si>
  <si>
    <t>plzzz (comment on surgical experience and autonomy) &lt; Both strong programs, this is mostly a question of preference. Both large names, but Vanderbilt considered the bigger academic name. You can get strong fellowships from either. As for surgical experience, WUSTL definitely wins out here. Surgical experience is very openly delayed at Vanderbilt. You will get into the OR as a PGY-2, but not commonly as a PGY-1. At WUSTL, you will be running your own OR rooms as a PGY-1. That being said, you can come out being a strong surgeon from either. The difference is subtle, basically stronger academics at Vandy and better autonomy at WUSTL. If home call vs night float matters to you, that is another consideration. &lt; Thank you so much, really appreciate this! &lt; WUSTL has more formal, hierarchical relationships, previously known to have a malignant vibe particularly in HN. &lt; Have had personal experience at both and can say the relationships both between residents and with attendings are very similar between the two. Would disagree that WUSTL is more formal, but rather there are attendings at both institutions that require a more formal interaction (as is true of just about every program). The malignant vibe is something that has come up a bit. I think in the past WUSTL did have more of a malignant vibe, but this was years ago and for the past several cycles it has instead been known for how well it's residents get along/have fun together. &lt; WUSTL has less autonomy in my experience, strong head and neck experience but residents were pretty depressed/run down &lt; Could you say a bit more about this? Was this in interviews or other experience?  &lt; +1 &lt; not sure what this person is referring to, but as a concrete example of autonomy just look at certain cases. Trachs are PGY2 cases at vandy, they are open about this fact. Trachs are PGY1 cases at WUSTL. More complex airway cases (ex. laser cases) are also common for PGY-1s at WUSTL whereas extremely uncommon for PGY1s at Vandy. Again, both programs turn out great surgeons at the end of the day, just trying to give some actual examples. As for resident happiness, I thought very similar, not sure what this person is referencing &lt; heard the same rumblings about malignant attitudes from former WUSTL med students &lt; +1 &lt; Wonder how recent this is. I think they've kept a lot of their students in recent years, though obviously that can happen for a variety of reasons.</t>
  </si>
  <si>
    <t xml:space="preserve">Both programs with reputation for extremely strong surgical training with early autonomy with less emphasis on research output for residents. They both seem quite well rounded, with Sinai having the edge in H&amp;N, and USC maybe having a stronger otology experience/optional T32 with their chair. Major differences include number of sites with Sinai having multiple hospitals across the city whereas USC's hospitals are on the same campus. I think you can't go wrong here, but the major difference will be location. LA vs NYC is the big question IMO. &lt; I think Sinai has a bigger name to be honest. But agree with the above comment, decide which city you want to live in, program wise you cant go wrong &lt; both top 25 programs, cant go wrong. USC more well known nationally &lt;Disagree with the last comment, I've heard Sinai is more well known nationally (and I think higher ranked) &lt; Sinai definitely higher ranked and more nationally known for ENT, not the case for the institution though </t>
  </si>
  <si>
    <t>MEE</t>
  </si>
  <si>
    <t>Ohio state</t>
  </si>
  <si>
    <t>pls</t>
  </si>
  <si>
    <t>Doctors Hospital/Ohio Health</t>
  </si>
  <si>
    <t>MEEI has the name brand. Doctors Hospital has everything else (clinical training, research, location etc) &lt; is this for real? Location? Columbus Ohio versus Boston... and research/clinical? I would go with MEEI for all of them over this other place &lt; What are you looking for in a program? If you're going into academis, MEEI is probably the way to go. It will set you up well for fellowship applications &lt; yeah honestly this makes no sense unless you have a strong connection to Ohio. Better name, better location, comprable training (If you are absolutely sure you want PP then maybe a less academic place than MEEI makes more sense?) &lt; I was the first poster here. OBVIOUSLY that was sarcasm as was this comparison. Come on guys</t>
  </si>
  <si>
    <t>&lt; I'm pretty sure this was sarcasm</t>
  </si>
  <si>
    <t>UPMC</t>
  </si>
  <si>
    <t>Robust free flap experience at Cleveland Clinic with coverage by both H&amp;N and FPRS attendings v newer free flap program at UPMC. Pittsburgh is marginally a better city than Cleveland, but at the end of the day midwest is midwest and the Browns are the best team in the AFC North</t>
  </si>
  <si>
    <t>please &lt;- Mayo better surgical training by far. Wash U has lots of big names in research (ie Picirillo editor for JAMA OTO), but not sure how much they still publish and how much residents there publish? Both strong in HN &lt; disagree, WUSTL has incredible surgical training with early autonomy. Both big in research and good academic name. WUSTL definitely has more trauma experience too, which again means more autonomy early on &gt; um I mean you're running a service on your own as an intern at Mayo because of the apprenticeship model so i dont necessarily think WUSTL has more autonomy....you also run your own clinic and service as a chief, PGY2s are doing H&amp;N cases as primary surgeon, etc. Not saying WUSTL doesnt have great autonomy, but I'd just be surprised if it was more than Mayo. WUSTL will have more trauma.</t>
  </si>
  <si>
    <t>Michigan definitely has stronger overall surgical experience and autonomy. Both very strong in all subspecialties, but Michigan better in H&amp;N and MEEI better in otology. Similar research opportunities. Boston &gt;&gt;&gt; Ann Arbor ; I did subis at both and agree that Michigan has earlier autonomy and stronger H&amp;N (though weaker at TORS specifcally I believe) but I'm not sure about overall surgical experience. &gt; MEEI is stronger in FPRS and otology (although Michigan is good at both)- two of the last four H&amp;N fellows at Michigan were from MEEI and both were excellent so I think these programs are pretty close IMO as someone familiar with both &gt; MEEI is stronger than Michigan in everything except maybe HN except michigan doesn't do robot as mentioned above &lt; Michigan laryngology is stronger than at MEEI &lt; I think residents get more surgical experience at Michigan (and Michigan is known for excellent clinical and surgical training). Obviously can't go wrong at either program and will come out amazing &lt; both pretty top heavy but MEEI less so&lt;I personally disagree. I know residents at both; MEEI is known to be quite top heavy but still give good surgical training. Michigan is known to be less top heavy and also give good surgical training. Next year and this years fellows for FPRS at Michigan are from MEEI and as was previously said the last 2 years Michigan H+N fellows have been from MEEI. IMO, this demonstrates that FPRS is at least close to equivalent as these fellows choose to come here, and as stated H+N is definitely stronger at Michigan. Laryngology is more challenging; Zeitel is at MGH and is not very much affiliated with the MEEI from what I hear, but I could be wrong while Norm Hogikyan is at Michigan as well as a Vandy and UW trained laryngologist. Neurotology as a fellow is superior at Michigan than MEEI from talking to fellows going into neurotology, doesn't necessarily trickle down to resident but something I thought was worth mentioning. Rhinology is definitely superior at MEEI than at Michigan. Can't go wrong at either &lt; Michigan definitely has the edge on HN but MEEI has the edge on the other sub specialties no doubt. Would do MEEI personally unless Midwest ties &lt; MEEI is probably one of the best, if not the best, otology fellowships so I would definitely give the edge to MEEI over michigan in that realm. &lt; FPRS fellowship at MEEI is focused on facial nerve although the residents said that this is changing so you rotate with all FPRS attendings- the overall FPRS experience seems pretty good at MEEI since they have multiple chiefs going into it yearly &lt; MEEI residents don't operate with Zeitels at all (he has his own fellowship at MGH and is not associated with MEEI). Agree that FPRS at MEEI is facial nerve heavy, while Michigan is well-rounded and overall better. One thing is that MEEI otology experience is late (PGY4 and PGY5) compared to other pgrograms &lt; Regarding FPRS fellows "choosing to go" to Michigan over MEEI, most people like to leave for fellowship to get different experiences as you should be comfortable learning something in a system after 5 years .. some places dont even accept their own residents as fellows &lt; for FPRS, Minnesota and Hopkins do not accept their own residents as fellows</t>
  </si>
  <si>
    <r>
      <rPr>
        <rFont val="Calibri"/>
        <color theme="1"/>
      </rPr>
      <t>I know this was already done. But gosh it's so hard. &gt; Unless you want to be in CA, do Vandy. No one ever questions their surgical skills, but everyone, whether warranted or not, questions stanford grads surgical skills &lt; Vandy 100%. No question. This place is an absolute powerhouse, it's truly hard to ever turn this down &lt; Agree, Vandy definiteliy wins here. Not to mention that even if you want to be in cali, Palo Alto is suburbia, super expensive, and not the most "fun" of places to be. Vanderbilt takes the cake on this, i think you'd be silly to pass it up&lt;Thanks! &lt; Would like to dispel the myth that Stanford has poor operative experience. I think it stems from the fact that Stanford used to be a small program in early 2000s with less ~</t>
    </r>
    <r>
      <rPr>
        <rFont val="Calibri"/>
        <b/>
        <color theme="1"/>
      </rPr>
      <t xml:space="preserve">15 faculty, </t>
    </r>
    <r>
      <rPr>
        <rFont val="Calibri"/>
        <color theme="1"/>
      </rPr>
      <t>their OHNS was under the surgery department,</t>
    </r>
    <r>
      <rPr>
        <rFont val="Calibri"/>
        <b/>
        <color theme="1"/>
      </rPr>
      <t xml:space="preserve"> </t>
    </r>
    <r>
      <rPr>
        <rFont val="Calibri"/>
        <color theme="1"/>
      </rPr>
      <t xml:space="preserve">and operative experience was reportedly more limited. Since then Stanford has grown tremendously and has more than </t>
    </r>
    <r>
      <rPr>
        <rFont val="Calibri"/>
        <b/>
        <color theme="1"/>
      </rPr>
      <t>60 faculty</t>
    </r>
    <r>
      <rPr>
        <rFont val="Calibri"/>
        <color theme="1"/>
      </rPr>
      <t xml:space="preserve"> members across all specialties. I think both are great programs but I wanted to dispel the myth that was previously stated since its heavily propagated on otomatch. Also I've never heard of Stanford Grad's surgical skills being questioned... have you seen the fellowship match statistics? &lt; sure, stanfords op expereince probably isnt as bad as what is perceived, but it's undeniable that Vanderbilt's is better...&gt; IDK what makes you so confident in that assertion, but would also like to add that while Palo Alto is expensive, Stanford has one of the highest (if not the highest when you factor in benefits) resident salaries in the country, and has the best resident salary/benefits in the Bay Area. So you will be able to live comfortably in the Bay Area. My take on this is that both programs are awesome, and you should base your decision more on location since you'll be trained to be an exceptional ENT at either program. And Bay Area life is fun, Palo Alto is a great place to live. Please take everything you see on Otomatch with a grain a salt :D  &lt; Lol someone is super defensive of Stanford...wonder who that may be? Stanford is amazing. No one denies that. The OP was asking for a comparison between Stanford and Vandy, and i think what people have commented here regarding the differences is valid - non stanford, non vandy resident &lt; I'm not the previous poster with the Stanford boner but I wanted to say that I did a sub I at Vandy and their operative experience isn't that great either. So many fellows (definitely does matter despite what they say) and extremely top heavy &gt; current resident not at either program. i would pick  &lt; Vandy home student from last year, I couldn’t disagree more.  The top programs in the country have fellows, that’s not a coincidence. Fellows mean that the operative experience is better, 1) because it means the program is doing the volume and complexity of cases to support a fellow and 2) because the fellow-led operating room is where residents get upgraded in responsibility.  Intern becomes a 2/3, 2/3 becomes a 4/5.  As a current intern (not at Vandy) I can tell you that fellows make your lives better, not worse.  I can also definitively say that they are NOT top-heavy by any stretch of the imagination and their chiefs are straight up studs.  Their operative ability is not in question. </t>
    </r>
  </si>
  <si>
    <t>UNM</t>
  </si>
  <si>
    <t xml:space="preserve">Albequerque is much cheaper to live in that Vegas, but Vegas isn't terrible in terms of price. Both programs have heavry workload, which equals lots of cases, with the other side being a lot of work.UNM switched to a postcall day after home call, which the residents felt really improved QOL and didn't affect their surgical experience. UNLV is starting their first year of 2 residents with their recently approved 2/1/2/1/2. Both have suprisingly strong fellowship matches for the residents that go into fellowship, likely due to the fact that the attendings trained at the big names. At the end of the day, both of these departments seem pretty underfunded/undersupported from an institutional standpoint, but have still been able to thrive off of what seems the sweat of the residents and attendings backs. I personally would go UNM&gt;UNLV. </t>
  </si>
  <si>
    <t>UC-Davis</t>
  </si>
  <si>
    <t>Both are busy, high volume programs with very early hands on training (Both programs told me that 2s were doing some neck dissections, parotids etc.) The biggest differences here would be size of programs. Davis is 3 residents per year and mostly cover their med center versus Emory has 4 residents and are spread out over multiple hospitals having to take call at a number of them.  Interviewed at both last year and loved the culture at both with great residents and faculty. I favored the family feel of Davis but you can't go wrong with either program - you will become a competent and very skilled surgeon&lt; Thanks for the advice! Good points.</t>
  </si>
  <si>
    <t>Wow, Yale really blowing up</t>
  </si>
  <si>
    <t>UCDavis</t>
  </si>
  <si>
    <t>Definitely Colorado. By a thousand times (commenting as a Colorado applicant) &lt; Interviewed at both, loved both. The H&amp;N experience seems more robust at yale. CU seems to be in the process of improving theirs but hard to know how good it will be. I don't love that CU residents have to cover a handful of hospitals for call. The residents at yale seemed happier and mentioned a handful of times that they're able to have a great QoL during residency. I think I preferred yale as a program (although it's really close) but CU has a much better location imo so I think I'll rank CU a spot higher than yale. I don't think you can go wrong with either! &lt; I know someone at Yale, and their QoL is REALLY good, especially for a medium sized program. It's not Q10 call like Vandy, but it's really good and people have lives and come out well-trained &lt; Thanks for the answers everyone! I know Colorado has more of a reputation but I honestly loved my Yale interview and feel crazy for wanting to rank it higher. &lt; Yale is dope, can't go wrong</t>
  </si>
  <si>
    <t xml:space="preserve">Minnesota is a super underrated program as a resident who doesn't go there.  They have some of the best FPRS in the country, best peds in the country, and strong neurotology.  A good amount of trauma and its in a GREAT city.  </t>
  </si>
  <si>
    <t xml:space="preserve">Do you want to live in Kansas City for 5 years or Denver? &lt; Interviewed at both. Resident culture had more collegial vibe at Kansas. PD at Kansas is awesome. Sounds like operative and clinical strength are about equal. Kansas City much more affordable housing and cheaper cost of living. Overall, Kansas seemed to have a better culture between residents themselves and residents/faculty. </t>
  </si>
  <si>
    <t>(OP: Both locations are similarly favorable from a proximity to family standpoint). &lt; They are both similar in a lot of ways. In terms of location, Irvine is a better location than New Haven, but New Haven is close to NY and Boston and residents can totally travel on weekends. Call schedule at Yale is much better because of the night float system, whereas UCI is home call without a post-call day roughly q4. Yale has more residents (3/year), whereas UCI varies between 2 and 3 a year. Faculty sizes are similar I think, but Yale has added something like 4-5 new faculty in the last year or so, so Yale is probably bigger/edging out UCI (but UCI has a stand alone children's hospital with a couple peds people). At Yale you also operate with some of the community docs at the more "community" type hospital, so those people could also be considered. Yale is a huge cancer center , so the HN experience is robust, and almost certainly larger than UCI's. Something like 5-6 HN attendings at Yale with a couple of flaps a week. Peds at UCI probably beats out Yale because of CHOC. Rhinology and Otology are probably similar. FPRS faculty size I think is similar (1-2 at each), but UCI might be the better experience because SoCal (though I think there is sometimes an FPRS fellow). Seemingly spectacular culture at both. Research variety and depth are similar at both, though at Yale it seems to be more focused on onc, whereas at UCI it seems to be mostly otology/rhinology. Yale has a VA and a community (though not county) hospital. The main Yale hospital has a "children's hospital" section, while UCI has CHOC, Kaiser, and VA. Basically, similar programs, can't go wrong, yadda yadda</t>
  </si>
  <si>
    <t>I've interviewed at both, one last year and one this year. I think the training is good at both. Rutgers probably is more respected  and has more research opportunities. It's close to NYC, so more city things to do. VCU probably better if you're looking for a more quiet location</t>
  </si>
  <si>
    <t>Amazing location, less well rounded training</t>
  </si>
  <si>
    <t>Better training and reputation, meh city but closer to family</t>
  </si>
  <si>
    <t>For me, better training trumps all. and if family is closer than def do that. you can always fly out on that week vacation and get a break or go see family. you can't just hop over to a better institute for a few months to get better training. not to mention what happens if you decide you don't want to be a comprehensive ent in the community and instead want to do facial plastics or neuroto, where match rates for fellowship can be as low as 60%? def personal decision but i think people can clearly see the benefits of family/geography, but often rely on "any program is a good one" for training when in fact that's not entirely true</t>
  </si>
  <si>
    <t>&lt;&lt;I'm also in this same boat. Could someone please help?</t>
  </si>
  <si>
    <t xml:space="preserve">Interviewed/rotated at both. Excelllent hardworking well-trained surgeons from both programs, but anecdotally the chiefs at Utah were surgically more impressive than those at Davis. </t>
  </si>
  <si>
    <t>UCLA, Jefferson</t>
  </si>
  <si>
    <t xml:space="preserve">Deciding how to rank these three programs. I have a strong-ish interest in research where I want to have at least some for sure, but don't *need* to have a ton of it to be happy. More important to me is resident camaraderie and feeling like the faculty are supportive mentors, general work-life stuff. Seems like Jefferson has the best reputation/no issues I've heard of from a culture standpoint, but I'm not sure I should rank it above UW and UCLA which are such powerhouses in the field just because of potential past issues with culture. &lt; i would argue that jefferson has as strong of a reputation as UW or UCLA, especially for head and neck &lt; I'd say that UW probably has the best reputation amongst the three (most people would consider it a top 10 training program unlike the others) but all of these are elite and if you're making this choice you can't really go wrong &lt; UCLA is considered a top 10 program, although there are probably like 15 programs considered "top 10" lol &lt; UW best reputation, UCLA close second, Jeff very strong program but not the same level of reputation. Operate most at jeff, least at UCLA, middle at UW. Academics best at UW. All great cities, but i personally dont love LA. UCLA and UW lifestyle similar, jeff better. </t>
  </si>
  <si>
    <t xml:space="preserve">LA&gt;&gt;the others locatio-wise. I think you're best served by going over what current resident have told you, esp if dept leadership has changed. &gt; LOL Seattle is so much better than LA &lt; Seattle sooooo expensive though :( And UW housing stipend &lt;&lt;&lt; UCLA housing stipend, not that it matters *that* much but it matters a little. &lt; Where UCLA is is more expensive than most places in Seattle. USC is a different story lol &lt; "LA &gt;&gt; ____" for YOU, maybe not for OP &lt;this is obviously opinions based, so quit saying "for you" &lt; Philly is great place to live too. Probably the most affordable of the three. &lt; Lived in Seattle and LA. I'm biased towards Seattle, but I like hiking, mountain sports, and sailing. LA is very different, more fashion forward. The areas around Seattle are less suburban than Southern California so you can get away from the city easier on the weekends. </t>
  </si>
  <si>
    <t>both known for their otology. Iowa historically stronger in H&amp;N although UNC does TONS of flaps. better work/life balance at iowa &lt; heard iowa was top heavy, do they still get good experience? &lt; I interviewed there and they acknowledged that they may be more top heavy than some programs but its more balanced than it was 5-10 years ago. All the seniors felt comfortable for fellowship/pp/whatever</t>
  </si>
  <si>
    <t>UW has more faculty and has higher volume, more hospitals, busier call. If you know you want to do otology, i would go to Iowa, otherwise i think UW wins in most other areas</t>
  </si>
  <si>
    <t>Both have a great reputation and you'll be trained well at either. Imo I think michigan is equal or slightly better than iowa in all aspects. Location 100% goes to ann arbor &gt; iowa city. &lt; Otology better at Iowa but agree with everything else &lt; Ive lived in IC and spent quite a bit of time in AA. They are relatively similar in terms of culture, I always think of Iowa City as a smaller Ann Arbor. Michigan as a state has more interesting things to do than Iowa though, especially if you like outdoorsy stuff or pro sports (bad pro sports&gt;no pro sports lol)</t>
  </si>
  <si>
    <t>Never interviewed at Albany, but I think Baylor is a really fantastic program.</t>
  </si>
  <si>
    <t>Tufts has a good peds experience. Don't know too much about Albany.</t>
  </si>
  <si>
    <t xml:space="preserve">Albany </t>
  </si>
  <si>
    <t>Stonybrook</t>
  </si>
  <si>
    <t>ARKANSAS</t>
  </si>
  <si>
    <t>TULANE</t>
  </si>
  <si>
    <t>Which is the stronger program in terms of surgical exposure and reputation? Arkansas</t>
  </si>
  <si>
    <t>how does the reputation of these two programs compare?&lt; jefferson has the better reputation for ent. baylor has the better reputation for med school</t>
  </si>
  <si>
    <t xml:space="preserve">Similar programs in terms of having abundant county experience and strong and storied oto departments. Baylor has had a lot of recent faculty turnover and their culture is more formal and hierarchical. Oto department recently lost affiliation with methodist hospital. &lt; as a BCM student, just wanted to clarify that they are still operating at Methodist currently </t>
  </si>
  <si>
    <t>Both strong programs with great operative and research experiences. Both you apparently work your ass off at. I think decision comes down to people you met and location preference.</t>
  </si>
  <si>
    <t>Beth Israel</t>
  </si>
  <si>
    <t>BU</t>
  </si>
  <si>
    <t>Case West</t>
  </si>
  <si>
    <t>Case has a night float if that is your thing! I've heard that the operative experience at Cleveland Clinic can be a little less in terms of autonomy, but that's all hearsay, don't know from personal experience. I'm sure both are great programs. &lt; I thought the same about CCF but I rotated here and the residents are very skilled and definitely have great operative experiences &lt; case has more trauma. cc has more complex patients, more department support/$.</t>
  </si>
  <si>
    <t>Had significant experiences at both. Both excellent training programs with great autonomy when it comes to surgical experience. Case may have a few more connections for fellowship, but Utah is in a far superior location in terms of recreational opportunities. Can't go wrong etiher way, to be honest. &lt;Utah's faculty diversity is lacking compared to Case. Mostly white men vs women + people of color at Case</t>
  </si>
  <si>
    <t>Small (1-2 resi/year) but established programs</t>
  </si>
  <si>
    <t>Established program</t>
  </si>
  <si>
    <t>Ohio State has much stronger H&amp;N and a larger department overall. Their residents rotate at more hospitals, and they come out VERY strong surgically from Ohio State. Cinci can't be beat for peds if you're into that.</t>
  </si>
  <si>
    <t xml:space="preserve">both great - where do you want to live?&lt; portland &lt; I got a very similar but distinct vibe from each program. OHSU had a little more of an academic skew to their program with a heavier research focus while CO seemed less intent on pushing academics, but I think both have had good success getting residents to fellowships at solid programs. Denver is WAY cheaper to live in. Portland has a more niche hipster/granola culture to it that CO has to a certain extent but it isn't as intense as Portland. Denver is farther from hiking/skiing but the quality of both are far superior when you get to it. Portland's hiking and skiing is super close (&lt;1-2hrs), but the snow isn't as powdery and the hiking doesn't *quite* have that wow factor that the heart of the Colorado/Utah/Wyoming Rocky Mountains has. &lt; Have lived in both places, agree with the skiing/snowboarding being better near Colorado (though Mt. Hood is still pretty good). But disagree on the hiking being better in Colorado. The Columbia River Gorge has some of the most beatiful hiking in the country and I would say it's more than comparable with Colorado's. &lt; You also have the oregon coast nearby which is beautiful. The PNW puts oceans and mountains within driving distance. </t>
  </si>
  <si>
    <t>Emory for the training, though colorado is a much better place to live.</t>
  </si>
  <si>
    <t>Columbia/Cornell</t>
  </si>
  <si>
    <t>Mt. Sinai/NYU</t>
  </si>
  <si>
    <t>I thought someone compared this already elsewhere.</t>
  </si>
  <si>
    <t>Mayo has the apprenticeship model. Duke residents seem closer (although Mayo Rochester residents all seem very nice). Durham &gt; Rochester</t>
  </si>
  <si>
    <t>The counter to the apprenticeship model is the decrease in teaching junior residents as a senior resident. A significant portion of my sinus skills were taught to me by 4's and 5's, and our VA rotation is essentially the 5 running a junior through each case. That certainly develops you in different ways and helps you see surgical cases through different eyes, all while not having an attending give you perfect retraction. Team rounds can also be an opportunity for growth as a physician during residency, although most senior/chief residents simply try and just get this over with and don't spend too much time teaching. However, running a team as a chief is something that is a great learning environment that is lost in the apprenticeship model. There are obviously many good things to be said about the apprenticeship model that are addressed elsewhere.</t>
  </si>
  <si>
    <t>&lt; Not sure if this is suggesting lack of senior resident teaching at Mayo? For clarity pgy 2-4 years at Mayo are apprenticeship based and pgy5 year is a dedicated chief year in which the chief runs their own service (consults, chief clinic, etc) with the junior residents and function as junior faculty in the or by walking juniors through their own primary cases and other attending's cases</t>
  </si>
  <si>
    <t>Iowa is an established program, but Duke is an up and coming program that will most probably be large and near top tier in the future. Lots of great hires, expanidng residency. Location in Durham/Triangle &gt; iowa city for sure (except for certain people, of course). Residents are both seem very happy and friends with eachother, but at Duke they seemed more like best best friends and hilarious, but at Iowa it seemed like more people had built their own lives outside of the hospital a little more, which is also great in it's own right. Seems like Iowa has stronger surgical training and really get to see and do everything (huge entrapment area), which isn't necessarily the case yet at Duke (though resident's also seem strong coming out of Duke, but perhaps not as more breadth). &lt;Disagree with last statement. Iowa favors clinic-based training for first 2 years. Duke has you operating one on one with attendings early in PGY-2. Fellowship matches at Iowa seem stronger.&lt; thanks! &lt; I really liked the Duke residents but did not feel the surgical training was as robust</t>
  </si>
  <si>
    <t>&lt; jefferson the stronger name in ent and known for great operative experience &lt; jefferson hands down without a doubt. bigger program with more resources and more cases &lt; Jefferson - you know it's a solid program whereas Duke still feels like a chance</t>
  </si>
  <si>
    <t xml:space="preserve">duke has better basketball, unc has better ent &lt; lol &lt; interviewed and really liked both! both made it in my top 5, but ended up at my #1 so i have no stake in this game - i put duke over unc. i think duke is on the rise, new chair from hopkins, lots of hungry faculty including a very motivated PD, research opportunities, opportunities for their leadership tract, etc.... to me felt like you could get a "hopkins" caliber of training but with a resident-centered focus. i wouldve been thrilled to end up there. unc also seemed great - had a really cool training lab that we experienced on the interview trail. just didn't feel like there were as many opportunities and the research opportunities seemed very focused on the t32 applicants (and like you had to do bench work if you did the t32) </t>
  </si>
  <si>
    <t>&lt; unc is a research behemoth. there are a couple T32's there now who will graduate with over 40 pubs in clinical research. obviously as a grant the T32 encourages research on certain topics but i wouldnt say there's a bias towards basic science. also completely agree that duke is on the rise!</t>
  </si>
  <si>
    <t>UNC has two call pools, Duke has one. So, you will be on call about twice as much at UNC (this may have changed from when i interviewed at both). Duke has a VA experience. UNC has a stronger history in ENT, obviously. Duke pays you more to live in the cheaper city. Even though UNC is the historically stronger program, the average layperson/patient throughout most of the country would be more impressed with Duke behind your name. UNC will have more fellows, and seems like Zanation does really cool stuff.</t>
  </si>
  <si>
    <t>Both are very hard-working programs - those two plus Baylor were the programs where I wrote in my notes "the residents seem very worn out" ... comparison-wise, Utah is stronger in peds, Emory has Grady / unbeatable trauma experience. Pretty different cities, but the 1s/2s seemed too beat down to differentiate what city they were in anyway. &lt;Utah resident here, and not really sure what this comment is based on? Also have friends at Baylor and Emory, and both are doing phenomenal, so IDK what they mean by "beat down". This seems to be from before our interviews and we didnt have away rotators, so maybe take it with a grain (or maybe a lot) of salt. I will say PGY1 is a pretty great year, and PGY2 much improved with postcall days. Both years are great. If you interviewed you can feel free to reach out and get the scoop if you have lingering concerns. FYI there are a plethora of differences between these programs, but honestly I think it just comes down to "fit" and where you want to be! Good luck, I don't think you can really go wrong if you are doing Otolaryngology!</t>
  </si>
  <si>
    <t>Emory offers world class subspecialists with huge volume across the board but particularly in head and neck and rhinology/skull base. The other clinical sites (VA, private practice plastics, Grady) balances that with a more general/different experiences. The combination makes Emory outstanding. The PGY2s work hard but the chief years are very nice and finishing as a well trained and well rounded surgeon makes it worth it.</t>
  </si>
  <si>
    <t>This was answered already below.</t>
  </si>
  <si>
    <t>Kaiser Permanante (esp for applicant from southeast)</t>
  </si>
  <si>
    <t>Boston university</t>
  </si>
  <si>
    <t>wash u malignant culture &lt; why? &lt; can't speak for ENT but I've had friends in other departments that have been treated horribly by the hospital system during COVID. They also say the institution has a "publish or perish" mentality with a lot of ladder climbers. &lt; i don't think this relates to the ent department itself. the residency program has been known for its collegiality for several years now, they even devote a good amount of money each month for social events (at least before covid, will return after covid). As for the hospital system, I would say most hospitals will have some departments that are more malignant than others so I wouldn't judge one by another. As for publishing as an attending, the pressure to publish is something that happens at most top academic institutions. If we are comparing to Hopkins, they would certainly have this pressure as well</t>
  </si>
  <si>
    <t xml:space="preserve">Hopkins has great research training and great prestige, but I think that Michigan has better surgical training </t>
  </si>
  <si>
    <r>
      <rPr>
        <rFont val="Calibri"/>
        <color theme="1"/>
      </rPr>
      <t xml:space="preserve">think this question is more location dependent as they are both incredibly renowned programs where you will make lots of connections (although you probably won't get much autonomy).... i interviewed at both and felt like the vibes were very similar... both very academic (and for me, both were too fellow centered based on conversations with residents). however both offer the opportunity to work with really famous surgeons and get involved in cutting edge research. </t>
    </r>
    <r>
      <rPr>
        <rFont val="Calibri"/>
        <b/>
        <color theme="1"/>
      </rPr>
      <t>tldr</t>
    </r>
    <r>
      <rPr>
        <rFont val="Calibri"/>
        <color theme="1"/>
      </rPr>
      <t>: if i was deciding between these two, i'd consider where i'd rather live because they offer very similar experiences. &lt; be careful of the culture at Penn &lt; what's the culture at penn? &lt; i think the operative expereince at penn is more autonomous than at JHU &lt; the PD at Penn is a jerk honestly, he is very full of himself. although penn is great, doesn't mean you have to be arrogant about it and talk down to others. First hand experience with this man. &lt; he doesnt talk down other programs, he talks up penn from my interview experience with him. Thought he was pretty straight forward, no beating around the bush, and pretty funny actually</t>
    </r>
  </si>
  <si>
    <t>As someone who rotated at Penn, it has traditionally had a much more "formal" culture where there was a stricter hierarchy between attendings/fellows/residents. It has started to change in recent years as they've hired younger attendings into the practice. This is especially true in Head &amp; Neck -- the last 3 hires have been young attendings recently graduated from fellowship who are really down-to-earth, personable, fun to work. There is also a change of command happening right now with the current Chair leaving to become CEO/president of Maryland's health system. There is a good relationship between the fellows and residents -- depends on the comfort level of the fellows, but recently, fellows have taken on much more of a mentorship role allowing residents to operate more. Residents spend a lot of time together and get along really well - it's a fun group of people. If you're looking for a "family-style" program where you're super "buddy-buddy" and on a first-name basis with your attendings, you won't find it there. That said, they do get great operative training and do well regardless of whether they pursue private practice or fellowship.</t>
  </si>
  <si>
    <t xml:space="preserve">Michigan </t>
  </si>
  <si>
    <t xml:space="preserve">Davis has more well known faculty and is well rounded. Both have high surgical volume. I think Davis has a better culture. Indiana covers more hospitals. Location is obviously the biggest difference here. </t>
  </si>
  <si>
    <t>&lt;Indiana's culture is changing and improving drastically with new chair so I wouldn't consider culture in the equation currently</t>
  </si>
  <si>
    <t>UAB was one of my favorite programs I interviewed at. Awesome faculty, great training, and fun residents. Indiana is strong as wel, but if you don't care about what region you live in, would interview at UAB &lt; Was very impressed by the training and culture at both programs</t>
  </si>
  <si>
    <t>very similar large name academic midwest programs with good blend of research and surgical breadth. I would argue WUSTL stronger in H&amp;N, I think both strong in otology</t>
  </si>
  <si>
    <t>USC more well-rounded with larger department and county experience, Kaiser cushier program. Los Angeles &gt;&gt;&gt; Oakland, probably cheaper too. Reputation matters a lot and the rep of an academic institution like USC is going to carry a lot more weight than someone who trained at Kaiser.</t>
  </si>
  <si>
    <t xml:space="preserve">UNC stronger research wise, although both will prepare you well for an academic career. chapel hill&gt;kansas city. &lt;&lt;Kansas will have more hands-on training, better clinical training from what I hear from the residents. UNC is more fellow heavy these days </t>
  </si>
  <si>
    <t xml:space="preserve">Kentucky </t>
  </si>
  <si>
    <t xml:space="preserve">Lousiville </t>
  </si>
  <si>
    <t>Chair at Louisville is one of the nicest, most down to earth people. Great program at Louisville that is growing &lt; Louisville over Lexington IMO as far as city &gt; Louisviille has an incredibly diverse range of faculty &amp; are actively trying to recruit more diverse resident cohorts&lt; UK better hospital with cancer center, bigger program. UK has extensive faculty stability</t>
  </si>
  <si>
    <t>St Louis</t>
  </si>
  <si>
    <t xml:space="preserve">LSU </t>
  </si>
  <si>
    <t>LSU - Nola</t>
  </si>
  <si>
    <t>surgical training superior at LSU nola IMO</t>
  </si>
  <si>
    <t xml:space="preserve">Maryland </t>
  </si>
  <si>
    <t>Mayo (Mn)</t>
  </si>
  <si>
    <t>Both train great surgeons and I've worked with impressive folks from both.  MEEI probably has a stronger research culture- Mayo has the apprenticeshp model which is a big difference.  The residents at Mayo are probably more midwest vibe, have families, etc. and Mayo is in a much more slow and "less to do" city, that is much more affordable so tends to draw family folks who are not looking for a city life.  Both offer great training, mentors, and seem like they send people to great fellowships.  I think this ultimately boils down to where you are at in life and whether you want an urban or more rural setting rather than the hospitals themselves. &lt; lots of fellows vs. only one neurotology makes a big difference for operative autonomy &lt; really depends on your fellow experience, as they can also be beneficial if the attendings are very involved with residents.. I know I've worked with grads from both and they are both operatively good.. Also, Mayo hs a head and neck fellowship too (which again could be a positive)&lt;-that fellowship is no longer active. The program stopped it so residents could get more experience &lt; Oh, didn't know t hat it was stopped- thanks.. still, I think the operative autonomy is attending dependent versus fellow dependent but that is my own thought! I also think fellows can help or hurt depending on who they are and their comfort levels but also bring a degree of "how I do things" from other institutions.. but the fellow versus no fellow debate is for another place.. good luck deciding OP! Can't go wrong</t>
  </si>
  <si>
    <t xml:space="preserve">Wake Forest </t>
  </si>
  <si>
    <t>&lt; wake forest has some of the nicest/friendly faculty ever. you will get great training there +1 &lt; as does mayo arizona &lt; Wake is a surgically stronger and better connected program</t>
  </si>
  <si>
    <t xml:space="preserve">University of Arizone </t>
  </si>
  <si>
    <t>Mayo stronger in every aspect except trauma and taking care of underserved populations. More established program and more faculty in each area. Both have great comraderie amongst faculty and residents, mayo has a bit more support with 2/year with potential for 3/year. Both cities comparable quality of life.</t>
  </si>
  <si>
    <t>Michigan stronger name and stronger research, both great surgical training, both middle of nowhere, but rochester is more middle of nowhere than ann arbor&lt;Ann Arbor is not middle of nowhere, take that back &lt; Michigan stronger at everything &lt; Michigan has a major international airport 20 miles from the hospital, which makes travel incredibly easy &lt; Mayo only has a neurotology fellow which means a lot more first assist or chief-led cases with fewer people in the OR</t>
  </si>
  <si>
    <t>Mayo is becoming more a research powerhouse now and you get excellent operative autonomy, but Rochester is middle of nowhere. Twin cities are close by if motivated to drive (1 hr)</t>
  </si>
  <si>
    <t>&lt;thanks!</t>
  </si>
  <si>
    <t>hot AF or cold AF &lt;lol &lt; Mayo rochester has more resources but geographically I think it's obviously worse for activities &lt; size is obviously different as well. Mayo AZ has 2 residents a year and Mayo RST has 5. Call structure is home call for AZ and in house for RST. &lt; similar program structure but Rochester better for trauma and AZ better for peds at Phoenix Children's &lt; dont Rochester residents do their trauma at Hennipin with UMN? &lt; they have trauma every third week on call in RST but also have a month at hennipin for different trauma experience</t>
  </si>
  <si>
    <t xml:space="preserve">Mayo has the unique apprenticeship model and is known for producing great surgeons. They have some educational leaders in the field who produce the surgical video atlas and headmirror podcast if that's something you want to be involved with as a resident. Call/hours tends to be better than most places with the apprenticeship model. Most residents have families and Rochester may not be the best place for a young single person, depending on what you're interested in. Minnesota is a reputable program but the residents seem to be spread pretty thin having to cover 6 hospitals. Dr. Yueh, their chair, is a leader in the field and a true strength of the program. Minnesota is particularly strong in plastics, peds and otology and unique in that it covers a big academic center two safety net hospitals with great trauma experience, two childrens hospitals with cleft/craniofacial exposure and a VA. Its a busy program but the residents end up with excellent surgical experience compared to other places at its academic level. Can't go wrong with either program. Minneapolis &gt;&gt;&gt; Rochester tho </t>
  </si>
  <si>
    <t>Can someone please explain the specifics of the apprenticeship model? &lt; paired 1 on 1 with attendings instead of a service (every other day in clinic, round only on that attending's patient, have research when they have admin time, etc)</t>
  </si>
  <si>
    <t>BU, Tufts</t>
  </si>
  <si>
    <t>MEEI is going to have more breadth and depth, and it has one of the strongest names in the field if that is important to you. It will also have top notch research opportunities in basic science, translational, and clinical research. That being said, BU and Tufts both have great surgical training and can get you to any fellowship in the country if you are willing to work hard/network/etc.  &lt; Also MEE clinical opportunities are going to be more vast than the other two based on faculty sizes etc.</t>
  </si>
  <si>
    <t>Interviewed at both. My impression was that MEEI was busier and had a far more intense, bordering on malignant culture. Great faculty and teachers at both, great residents I really enjoyed getting to know at both. Obviously will set you up equally well to get a good fellowship and have an academic job. Overall though I thought Hopkins seemed like a lot happier of a place &gt; interviewed at both, got equally strange vibes on both days from faculty. residents seemed great. operative autonomy lower at either of these programs compared to other places. &gt;+1</t>
  </si>
  <si>
    <t>I rotated at both and I actually disagree with the person who postedon the left.. From my rotations, I also that MEEI was busier and more intense, but they seemed much more clincally competent.  Both places had great faculty and teachers, but the MEEI residents definitely seemed overall closer to me and like a super fun group whereas the Hopkins residents had some that were close, but overall kind of mostly colleagues.  I thought MEE seemed like a place where the residents had way more fun together and Hopkins was better for research but I guess you can't really go wrong here and both are great places and clearly its dependent on you as a person since I had an opposite experience of the person on the left! &lt;&lt; agree. Hopkins felt more formal (attending-residents and resident-resident) and less operative-heavy. I didn't rotate there, but a friend did (so secondhand info here) and said they were surprised at how little autonomy residents got in the OR/fellow-focused things felt. I did rotate at MEEI and felt the residents were very competent. +3</t>
  </si>
  <si>
    <t>Mt. Sinai (regarding operative experience)</t>
  </si>
  <si>
    <t>Objectively very similar from an operative perspective - big name attendings in every subspecialty, busy places &lt; much more autonomy at Sinai but better research at MEEI</t>
  </si>
  <si>
    <t>baylor has strong program  &lt; miami has strong program &lt; fight, fight +1 &lt; I've heard both are a lottttt of work (relative to other programs where you also work hard) &lt; having interviewed at both, gut feel: loved miami, less impressed by baylor. resident culture was a big factor for me and i didnt get that closeness sense at baylor. more formal relationships between faculty/residents at baylor.</t>
  </si>
  <si>
    <t>&lt; miami the stronger program all around. be careful about NYC programs that aren't Sinai &lt; why?&lt; not sure but heard this from a resident friend who went to med school in nyc. something about the merger of sinai with nyee hurting the other programs, take it with a grain of salt &lt; i vote NYP as the stronger program...&lt;why one or the other for those who voted? &lt;I heard to stay away from NY programs&lt;+1 &lt; lol wut? plenty of strong programs in NYC... &lt; can those who heard stay away from NY programs elaborate? From a NY program, and wondering if I'm missing something</t>
  </si>
  <si>
    <t>,+1, I need this &gt; ??? Living in Miami or living in Iowa? Maybe that helps. Don't underestimate lifestyle when it's one of the few things that matter</t>
  </si>
  <si>
    <t>Michigan has larger academic name than WUSTL, but WUSTL has much more surgical experience and autonomy while still providing good name/research opportunities &lt; lol Michigan is well known to provide one of the best surgical experiences among the research heavy programs. &lt; for the super research heavy programs this is probably true (ex compared to MEEI or Hopkins), but WUSTL is in a different class of surgical exp. PGY2s regularly reach key indicators for surgeries that residents in other programs only reach in their 4th or 5th years. Even interns at WUSTL are expected to be primary surgeon on a wide breadth of cases. &lt; I didn't rotate at WUSTL but at michigan, their juniors were operating a ton &lt; Michigan junior residents don't operate the way WUSTLs do. more clinic, less OR &lt; lol such a strong statement. how would you actually know this?</t>
  </si>
  <si>
    <t>Interviewed at both; I think they probably have similar surgical autonomy and experience. I do agree that Michigan has the better academic name, but both are strong academic programs. I know multiple people who ranked Michigan higher than WASHU, but both would train you well</t>
  </si>
  <si>
    <t>Kansas, Case Western</t>
  </si>
  <si>
    <t>Minnesota... unless you care where you live... in which case... also Minesotta &lt; lol</t>
  </si>
  <si>
    <t xml:space="preserve">pls&lt; kansas is a strong program with high volume and lots of research opportunities. it's definitely on the rise. in terms of places to live though, minneapolis&gt;kansas city. don't know much about minnesota as a program though &gt; Minnesota is amazing in facial plastics and very good in otology.. they have probably the best FPRS fellowship in the country and they have a good otology fellowship </t>
  </si>
  <si>
    <t>Duke, Miami</t>
  </si>
  <si>
    <t xml:space="preserve">All strong programs. Miami has abundant county experience and very strong head and neck as well as neurotology. One T32 resident per year. MUSC all rotations within a single hospital system, also with strong head and neck and neurotology. Very good call schedule at miami, and miami PD is a very approachable and lovable guy &lt;&lt; Thank you. What is the call schedule? </t>
  </si>
  <si>
    <t>Duke will have far fewer fellows than Miami and MUSC (pros and cons to that). You get 2 separate 3 month rotations at Duke in private practice, but don't have to take call at those locations (win-win). Call schedule is q8 at Duke for one campus only (no driving on call). Like the other programs compared here, Duke has at least 2 subspecialists in every field--even sleep and sialoendoscopy.</t>
  </si>
  <si>
    <t xml:space="preserve">Interviewed at both, program-wise I got pretty similar vibes - MUSC felt more established while UAB felt more like an up-and-comer, but both were very strong in research  and had deep benches in all departments. I liked Charleston better than Birmingham as a place to live for 5 years, but I would've been pleased with either. </t>
  </si>
  <si>
    <t>Interviewed at both. I thought the only problem with UAB was they seemed weak at neurotology, but everything else was pretty stellar, especially now that they got a famous laryngologist.</t>
  </si>
  <si>
    <t>night float</t>
  </si>
  <si>
    <t>in house w/post call day</t>
  </si>
  <si>
    <t>no post call day with night float ;)</t>
  </si>
  <si>
    <t>Loyola, UIC, UChicago, Rush</t>
  </si>
  <si>
    <t>Operative experience? &lt; all are about equivalent truly. In terms of reputation Northwestern &gt; Rush == Loyola &gt; U Chicago &gt; UIC &lt; none are that great overall (not a well-rounded experience at any) but each has at least one area they're really strong in &lt; I wouldn't say not great, you'll come out a competent oto from any of these programs &lt; I'm from the area and given the recent growth at a few of these programs, think the general consensus is NW &gt; Rush == UChicago &gt; Loyola (great for otology) &gt; UIC. With that said though, the culture of NW turns off a lot of people. &gt; can you elaborate on NW culture? &lt; really formal, much more hierarchical than other programs. I remember someone mentioning that they're told to dress business casual for lectures, etc. Other attendings in the city have said that they were turned off by how the hierarchy even persists at the attending level.&lt; this was previously the case more than 3 years ago. The old school, hierarchical attendings have now retired. Residents round and do lecture in scrubs. Several new, young attendings in the department</t>
  </si>
  <si>
    <t>Would argue Northwestern and Loyola are solid programs that are known for well rounded, very competent residents. Granted this is just one person's opinion, but my school's old chair who is very well established told me that she felt Loyola was the best training in Chicago since they were truly the program with the widest breadth of experiences/cases in each speciality at a high volume &lt; at this point, i would put Rush at par with Loyola; case volumes per resident are the highest in the city and Rush Chair has done wonders to expand the department: both FPRS attendings are Hopkins trained + 2 rhinologists are Penn-trained, and the larygnologist is MEEI-trained... its much better than what it used to be; they have a strong experience in all subspecialties</t>
  </si>
  <si>
    <t xml:space="preserve">BUMC </t>
  </si>
  <si>
    <t xml:space="preserve">Sinai superior in almost every way for clinical training. Columbia Cornell have a good name though and plenty of faculty with great connections, and you will likely still land a great job or fellowship afterwards &lt; Both are solid programs and you cant go wrong. However, will agree that Sinai is a bigger name in ENT. The merger with NYEE a few years ago solidified them as the premier program in NYC. You basically merged two very solid programs and got an awesome combo. Very solid head and neck, rhinology, and laryngology experience. The otology and FPRS are solid and are both rapidly expanding. The peds experience was very much boosted by the addition of Westchester Medical Center as a rotation site (part of the NYEE experience). You will come out of Sinai as an incredibly competent general ENT and will have your pick of fellowship if you are interested. As a comparison I believe that NYP rotations are focused on site rather than subspecialty. So their chiefs essentially spend 3/4ths of their 5th year on head and neck. Meanwhile Sinai does subspecialty specific rotations starting as PGY2/3 and repeat many rotations 2-3 times so you get very focused exposure to all of the subspecialties. </t>
  </si>
  <si>
    <t xml:space="preserve">I'm a med student at NYP. The residents seem very well-trained, get along with one another and faculty, and seem to get what they want fellowship-wise. The faculty is well-rounded and they are very good teachers. The fellows here are also great teachers and enhance as opposed to detract from the resident experience. Most residents live on the UES in a few-block radius of one another, which seems to be conducive to spending time together outside the hospital. &lt; not that important for ranking purposes but NYP housing is centered around Cornell and is significantly (approx 1k/month) more expensive than comprable Sinai housing. But when youre a resident in NYC you can essentially live almost anywhere (there are residents at both programs who have commuted from NJ) so this isnt hugely important. But something to consider if youre moving across the country and want an easy and affordable deal on an apt in NYC </t>
  </si>
  <si>
    <t xml:space="preserve">NYP </t>
  </si>
  <si>
    <t>NYP stronger reputation, good work culture, good clinical and research training. Montefiore smaller program, but with the size comes a real family-like closeness between residents and faculty, and absence of fellows really seems to provide residents with exposure to more advanced cases.</t>
  </si>
  <si>
    <t>Tough call! Honestly, feel a pretty close tie and your location preference is your tie breaker. For NYU, well represented in all subspecialties and will get good clinic and research training. Seems like faculty and residents get along well. I did feel a few of my interview rooms were kinda cold, but not sure how much to put into that. BMC, I also suspect well rounded training. Personally rewarding working in a safety net hospital. Really enjoyed my interactions with all residents and attendings.</t>
  </si>
  <si>
    <t>Sinai/NYEEI</t>
  </si>
  <si>
    <t>Sinai &gt; all other NYC programs +1 &gt; any further elaboration? &gt; NYP has the best reputation nationally</t>
  </si>
  <si>
    <t>Vs. The rest of the NYC programs tbh. Know it was posted below but more info?&lt;NYU &lt;Its debatable, but most people would say Sinai is the strongest program in NYC</t>
  </si>
  <si>
    <t>NYU +1 &lt; Cornell +2</t>
  </si>
  <si>
    <t xml:space="preserve">Both are very well rounded. Ohio State probably does the most flap cases in the country. Vandy is up there too, but maybe a little bit more well rounded as a whole. Vandy call &gt;&gt;&gt; Ohio State. Ohio State QOL is rough &lt; how many flaps are these programs doing? Also massive amount of flaps is not desirable (or shouldnt be desirable if you consider what you really want out of residency) for like 95% of all residents &lt; most flaps are a resection, at least one neck, vessel exploration, multiple closures +/- skin graft. I'm not sure what there is that isn't desirable about doing a flap for training </t>
  </si>
  <si>
    <t>"man, i wish we did more flaps" - says almost no ENT resident ever.</t>
  </si>
  <si>
    <t xml:space="preserve">,+1 plz, +1 also interested! </t>
  </si>
  <si>
    <t xml:space="preserve">both are great programs. honestly. i know more about OHSU- really strong facial plastic surgery and rhinology &amp; good lifestyle.&lt; how is H&amp;N and otology at OHSU?&lt;solid training. ohsu is a very well rounded program. miami probs has better otology&lt; miami has great otology! </t>
  </si>
  <si>
    <t>Cinci is hands down the best place in the country to get peds training as a resident. Residents get experience in fellowship level airway surgeries and every other area of peds. Most who go into peds will end up doing fellowship at Cinci but could go anywhere. Outside of peds, overall very well-rounded, high volume program. Residents get early surgical experience. Excellent match into fellowships (especially FPRS). Great research opportunities with vast resources from Childrens. OHSU may have edge with rhinology and FPRS but not by much.</t>
  </si>
  <si>
    <t>Current resident, med school on the west coast. UW may have a bit more prestige, but I universally heard horror stories about how miserable and overworked their residents were and how toxic the culture was. OHSU I heard only positive things about &lt; UW is one of the top residencies in the country. It may be hard work but it's probably worth it &lt;I'm very curious how the change to night float has affected this; I heard it was truly awful before that and am wondering if the toxic rep has changed since that was implemented?</t>
  </si>
  <si>
    <t xml:space="preserve">&lt; toxic? </t>
  </si>
  <si>
    <t>Thread in main chat on Otomatch: "was wondering this too. i've seen mixed reviews on otomatch, some glowing reviews and some toxic. as someone who is considering using a token on this place i would love to get to the bottom of this. it's hard to know what to believe on this forum &lt; Per one of their interns (who I know from having gone to med school together), the night float system seemed to have fixed a lot of the problems. &lt; Some faculty at my home department have described UW as more "hierarchical" and "academic" than other programs which may or may not be code for toxic. &lt; this was commented upon in one of the resident-led sessions as well. They simply described their culture as more formal - not to say that's inherently malignant, but obviously not for the average person who wants their fellow residents to be their work family. &lt; is this in reference to U Wisconsin or U Washington? &lt; U Washington &lt; I'm a med student at UW. The resident culture is NOT a problem. They're all fun and get along great. Some of the older attendings are more formal, but overall the switch to nightfloat seems to have been a huge boost. Before, it was 3 residents a year, working home call at 4 busy hospitals in Seattle covering the patient volume of 5 states, but switching to nightfloat and adding a fourth resident has done wonders (still extremely busy though). They're also very conscious about culture issues in the past and are being very proactive in working to rectify past issues (hierarchy, overworked residents). &lt; Interviewed last year, seems like a great group and would have been happy to end up there"</t>
  </si>
  <si>
    <t>Oregon</t>
  </si>
  <si>
    <t>U Washington (Seattle)</t>
  </si>
  <si>
    <t>already done below</t>
  </si>
  <si>
    <t>already done above</t>
  </si>
  <si>
    <t>Vanderbilt residents are better trained, arguably more academic, and way cooler. And the vandy dept culture is unbeatable--i hear Penn has some malig vibes. Vandy 100%</t>
  </si>
  <si>
    <t xml:space="preserve">Obviously both top tier programs. You will get fantastic surgical/clinical training at both programs. Penn's culture is more East Coast hierarchical, but that's changing a lot with new, younger attendings. UCSF's culture is very collegial and family-like. Call schedule at Penn is definitely tough especially as a PGY-2, but definitely manageable. I've heard that UCSF's call used to be one of the worst, but they're moving to a night float system next year. Penn is definitely more an academic/resesearch powerhouse, but that being said, UCSF places very, very well into fellowship (in fact, one of the UCSF chiefs is going to Penn for H&amp;N). SF and Philly are both great cities. Lots of bars, restaurants, proximity to nature, etc. Philly is significantly more affordable than SF though (e.g. the average 1BR in Philly will cost you anywhere from $1000-$1800 whereas the average 1 BR in SF will cost you anywhere from $2200-$3200)&lt; this is a hard one, if you prioritize friendly/casual culture, definitely UCSF, if you want </t>
  </si>
  <si>
    <t>have friends who are residents at both. I gather that pitt has better operative autonomy and thus results in stronger surgeons. can't go wrong with either in terms of research resources and "name". pitt has night float for call which helps with quality of life. philly is probably a better city than pittsburgh. &lt; I have friends at both and it actually seems like Penn has more autonomy, so most likely that means they're pretty similar from that standpoint  &lt; both are amazing programs. you're not gonna go wrong with either.</t>
  </si>
  <si>
    <t>got weird toxic vibes from both, just trying to figure out which is slightly less toxic &lt; don't go to either then?</t>
  </si>
  <si>
    <t xml:space="preserve">Penn State is an up and coming program, covers all subspecialties. Strong operative experience, research emphasis and resident culture </t>
  </si>
  <si>
    <t>Became its own department about one year ago. Just hired new neurotology and FPRS attendings so there are now 2 per subspecialty. Hershey is an affordable place to live</t>
  </si>
  <si>
    <t>f</t>
  </si>
  <si>
    <t>location is vastly different between the two. more autonomy at pitt based on talking to residents from both programs. strong academic name with both.</t>
  </si>
  <si>
    <t>Both chairs are incredible people, both PDs are also awesome. Rush has made some key hires in recent years inc. Drs. Bhayani, Karas, and Husain to help round out their subspecialties. UChicago has also grown recently but they've hired a few subspecialists right out of fellowship so a good number of attendings are on the younger side. UChicago is on the South Side so the patient population tends to be more underserved but Rush also has some community health initiatives. There's only 1 female rush resident vs a handful at uchicago if that's something that matters to you.</t>
  </si>
  <si>
    <t>Never interviewed at Rutgers, but Monte is a really strong program! A really strong focus on residency education and early surgical autonomy. Good access to interesting research topics. Good match to fellowships for those interested.</t>
  </si>
  <si>
    <t>Both known to have great camaraderie amongst the resident. Sinai with much stronger operative experience and autonomy but Hopkins has better research. Better head and neck recon training at sinai as a resident</t>
  </si>
  <si>
    <t xml:space="preserve">I rotated at Hopkins and have a good friend at Sinai.. I didn't think the resident vibe was great at Hopkins, and my friend loved the vibe at Sinai </t>
  </si>
  <si>
    <t>Sinai/NYEE</t>
  </si>
  <si>
    <t>Both big names (Penn might be ever so slightly a bigger name, with more layman appeal). Both strong programs that will allow you to do whatever you want. I am more familiar with Sinai and have to say that despite the big academic name, the ENT program does not seem to push anyone into academics. The research is plentiful and readily available, but there is a fairly minimal expectation for research for those who dont want to do it. Great program for getting good clinical/surgical training with plenty of opportunities to transition to a very academic career (but plenty of options if youre someone who is set on PP)</t>
  </si>
  <si>
    <t>similar programs, operative heavy, great reputations in the field &lt; I would say Sinai is a bigger name, but otherwise I think they are comprable powerhouses</t>
  </si>
  <si>
    <t>small programs (1-2 per class)</t>
  </si>
  <si>
    <t>larger (3-4 per class)</t>
  </si>
  <si>
    <t>Small programs offer more intimate working with co-residents and faculty, offer apprenticeship models, less likely to be covering multiple hospitals on call. Large programs more likely to have more faculty/cover full range of subspecialties, have higher patient volume, have larger call pool/night float, greater variety of hospital settings, and likelier to have fellows (a good or bad thing depending on who you believe). Resident autonomy will depend more on individual department than small vs large size. Program size is also surprisingly not necessarily correlated to geography (small program =/= small city- some small programs are just new programs in a big city). Conclusion is I think there are benefits to both, and most programs will train you well, so feel out for yourself what you think will make you a better trainee. +1 thanks!</t>
  </si>
  <si>
    <t>insert classic "both strong research programs that will prepare you well for academic job, if that's your thing. tend to be top heavy in terms of surgical experience but obviously if you're deciding between these two, can't go wrong with either!" &lt;lol &lt;any actual opinions/experiences with either of these places? &lt; from mentors, hopkins has a more diverse patient population, and more overall operative experience +1 baltimore way more diverse than palo alto... &lt; current resident, did Sub-Is at both a few years ago - Stanford was much more intense culturally than I anticipated, and a lot worse lifestyle than I was hoping for. Residents were really mixed personalities, some awesome and some not so much. I was hoping to love it and really didn't. Hopkins was kind of the opposite, a lot more relaxed than I would've thought with good life balance as well as good training, and I really loved all the people. Both obviously good training and will set you up well for whatever you want career-wise</t>
  </si>
  <si>
    <t>Deleted: "I know this was already done. But gosh it's so hard. &gt; Unless you want to be in CA, do Vandy. No one ever questions their surgical skills, but everyone, whether warranted or not, questions stanford grads surgical skills &lt; Vandy 100%. No question. This place is an absolute powerhouse, it's truly hard to ever turn this down &lt; Agree, Vandy definiteliy wins here. Not to mention that even if you want to be in cali, Palo Alto is suburbia, super expensive, and not the most "fun" of places to be. Vanderbilt takes the cake on this, i think you'd be silly to pass it up&lt;Thanks! &lt; Would like to dispel the myth that Stanford has poor operative experience. I think it stems from the fact that Stanford used to be a small program in early 2000s with less ~15 faculty, their OHNS was under the surgery department, and operative experience was reportedly more limited. Since then Stanford has grown tremendously and has more than 60 faculty members across all specialties. I think both are great programs but I wanted to dispel the myth that was previously stated since its heavily propagated on otomatch. Also I've never heard of Stanford Grad's surgical skills being questioned... have you seen the fellowship match statistics? &lt; sure, stanfords op expereince probably isnt as bad as what is perceived, but it's undeniable that Vanderbilt's is better...&gt; IDK what makes you so confident in that assertion, but would also like to add that while Palo Alto is expensive, Stanford has one of the highest (if not the highest when you factor in benefits) resident salaries in the country, and has the best resident salary/benefits in the Bay Area. So you will be able to live comfortably in the Bay Area. My take on this is that both programs are awesome, and you should base your decision more on location since you'll be trained to be an exceptional ENT at either program. And Bay Area life is fun, Palo Alto is a great place to live. Please take everything you see on Otomatch with a grain a salt :D &lt; Lol someone is super defensive of Stanford...wonder who that may be? Stanford is amazing. No one denies that. The OP was asking for a comparison between Stanford and Vandy, and i think what people have commented here regarding the differences is valid - non stanford, non vandy resident &lt; I'm not the previous poster with the Stanford boner but I wanted to say that I did a sub I at Vandy and their operative experience isn't that great either. So many fellows (definitely does matter despite what they say) and extremely top heavy &gt; current resident not at either program. i would pick &lt; Vandy home student from last year, I couldn’t disagree more. The top programs in the country have fellows, that’s not a coincidence. Fellows mean that the operative experience is better, 1) because it means the program is doing the volume and complexity of cases to support a fellow and 2) because the fellow-led operating room is where residents get upgraded in responsibility. Intern becomes a 2/3, 2/3 becomes a 4/5. As a current intern (not at Vandy) I can tell you that fellows make your lives better, not worse. I can also definitively say that they are NOT top-heavy by any stretch of the imagination and their chiefs are straight up studs. Their operative ability is not in question. "</t>
  </si>
  <si>
    <t>i think both are pretty similar in most aspects. they are both mid-tier programs that will give you good training and have ample research opportunities, preparing you well for either fellowship or private practice. i would base your decision off location because i think training, research, and culture are pretty similar</t>
  </si>
  <si>
    <t>&lt;For the person who said UAB&gt;Duke.. what makes you say that? Anyone with experience there as a home student or past rotator?</t>
  </si>
  <si>
    <t>I would say that UAB will give you a head and neck education that's second to none. Same thing can probaly be said for UAB's peds experience. I think Duke would give you more of a well rounded education--they're at least 2 deep in every sub-specialty, including sleep surgeons, facial plastics, laryngology, and Duke has way more otologists that are high caliber.</t>
  </si>
  <si>
    <t>&lt; both strong programs. Utah is known for peds and heavy operative experience, and great location for the outdoors. UAB is pretty well-balanced with good mix of clinical and research experience and the residents seem pretty happy overall. &gt; UAB is weak in facial plastics and otology although otology is on the upswing with their recent hires. Facial plastics lacks depth</t>
  </si>
  <si>
    <t>good training at both, i would prefer Davis for location</t>
  </si>
  <si>
    <t>both socal. san diego is basically a.6 year program though. &lt; SD is a 6 year program for 2 out of 3 of its residents. Also, it's become more common in recent years for people to want an extra T32 year so there's a decent % you can make it a 5 year program</t>
  </si>
  <si>
    <t>can someone comment on culture for these two?</t>
  </si>
  <si>
    <t>Both programs have family vibes and good trauma experience. Location is likely an important factor. USC with larger oto department, UCD does cleft repairs.  &lt; USC probably more well rounded overall from the standpoint of all of the subspecialities</t>
  </si>
  <si>
    <t xml:space="preserve">UCI </t>
  </si>
  <si>
    <t xml:space="preserve">&lt; +1 interested in this - UCSD is a 6 year program. So if you like research or want flexibility in your schedule during residency that would be a big benefit </t>
  </si>
  <si>
    <t>Kaiser Oakland</t>
  </si>
  <si>
    <t>"UCLA call is brutal" - most overhypped sentence ever lol! &gt; its really not that bad. trust. current resident here. great culture and call is comparable to other programs.</t>
  </si>
  <si>
    <t>UCLA &gt; why?</t>
  </si>
  <si>
    <t>USC, UC Irvine, Loma Linda, Cedars-Sinai</t>
  </si>
  <si>
    <t>R</t>
  </si>
  <si>
    <t>, USC</t>
  </si>
  <si>
    <t xml:space="preserve">UCSD is more research heavy. Smaller program and a division of the surgery department, but up and coming. UCLA and USC are more established and storied programs with their own ENT departments. &gt; UCSD has more research but still seems to have strong clinical/hands on experience &lt; I woudln't say UCSD has more research, it's just required as part of the T32 research year. </t>
  </si>
  <si>
    <t>Patient demographics (Stanford patients tend to be high SES, not many underserved compared to SF General Hospital). Stanford also seems to emphasize basic science research a lot more than UCSF. Residents get worked harder at UCSF</t>
  </si>
  <si>
    <r>
      <rPr/>
      <t xml:space="preserve">&lt;just to address a misconception - at Stanford, we cover SCVMC which is the 700+ bed public safety net hospital/level 1 trauma center for all of San Jose and South Bay: </t>
    </r>
    <r>
      <rPr>
        <color rgb="FF1155CC"/>
        <u/>
      </rPr>
      <t>https://en.wikipedia.org/wiki/Santa_Clara_Valley_Medical_Center</t>
    </r>
    <r>
      <rPr/>
      <t xml:space="preserve"> 
Nothing but love and respect for our colleagues at UCSF though!</t>
    </r>
  </si>
  <si>
    <t xml:space="preserve">UIC </t>
  </si>
  <si>
    <t xml:space="preserve">both are really high volume programs where you will work hard. both are top tier for rhinology. ohio state has the edge in head and neck, unc has the edge in otology. you can't really go wrong with either from a training standpoint. </t>
  </si>
  <si>
    <t>&lt; unc is much more of a powerhouse for ent. very high volume, leaders in the field especially for rhinology and otology. utah will give you great training but will not have the reputation and connections of unc. can't go wrong with either, but depends on what you are looking for &lt;Disagree on the well connected thing-- Utah residents said at the social they are very supported for going to any fellowship, with well-known attendings in national Oto leadership, and many also do priv practice without getting blackballed, which you can't say about all programs. Also Utah residents had killer numbers for otology and rhinology cases.</t>
  </si>
  <si>
    <t>&lt;sorry to hijack, but any thoughts on UNC versus UPenn?&lt; pretty similar in terms of very academic programs with good breadth and depth, lots of volume, and lots of research. formal, east coast culture at both. the biggest difference is probably location (large cold NE city vs. small southern college town with nearby mountains and natural beauty). UNC is very well known nationally for the simulations research/rhinology/otology and penn for tors (fellow level case).</t>
  </si>
  <si>
    <t>UNC may have a little higher reputation, but honestly speaking I don't think you could go wrong with either. UNC is a lot more stronger in terms of research if thats your cup of tea. Case is phenomenal  operative wise and always has great fellowship matches.  Case  call schedule is very reasonable as well with  4 residents/yr &lt; UNC better reputation but worse operatively too many fellows&lt; UNC has a super high volume, esp. in head and neck and rhinology/skull base, so i don't think the fellows really detract from resident operative experience (except for the complex skull base cases)</t>
  </si>
  <si>
    <t>MCW stronger rep &gt; really? I wouldve said the opposite. Uwisc with very well rounded training and research $$ &gt; yes, MCW is a very underrated program &gt; you say "underrated" but its actually highly regarded in my circles so I wouldn't agree but different circles i guess &gt; stronger rep and underrated seem like they might contradict each other. I've heard great things about both. UWisconsin is like top 5 in the nation for research funding (or something like that) and well represented in all areas</t>
  </si>
  <si>
    <t>Great operative experience at both, potentially more time operating at Jeff. Penn more hierarchical and formal, more emphasis on research. The residents and attendings at Jeff seem closer.</t>
  </si>
  <si>
    <t>What about reputation?</t>
  </si>
  <si>
    <t>you can't beat the head and neck volume at jefferson, whereas UPMC will give you a more balanced exposure to all specialties. both have excellent surgical training and autonomy in the OR starting early on. UPMC is more academic, jeff you can avoid research if it's not for you. philly better location than pittsburgh, pittsburgh more affordable COL. you can't go wrong with either, so think about what your long term career goals are and see which program you fit better with.</t>
  </si>
  <si>
    <t xml:space="preserve">Both operatively heavy, hospitals in close proximity. Both have dedicated sleep experience for residents with training from leaders in the field. Jefferson with more facial plastics exposure, USC with more otology, the rest is pretty similar. It probably comes down to location if you'd rather be on the east or west coast. </t>
  </si>
  <si>
    <t>I'm just gonna drop facts here: Stanford is a great place to go for fellowship, but you're better off at a more operative heavy program for residency. &lt; thanks for the insight. what experience have you had with Stanford to support this statement? &lt; Rotated at both last year</t>
  </si>
  <si>
    <t>Having rotated at both, UCLA is a more formal culture, while USC has more of a family vibe. UCLA spreads their residents throughout the city with significant distances between the sites (Olive View, Harbor UCLA, Ronald Raegan, Santa Monica Hospital, CHLA, the VA), while USC residents spend their time at 3 hospitals that are minutes from eachother (LA County and Keck are across the street, CHLA is close by). I'd say the UCLA program is harder on its residents overall because the call schedule can be brutal when it's only a few residents at each site on the call pool, and when you're covering multiple hospitals on call, espeically in LA traffic. USC residents only cover their respective hospital in which they are rotating when they're on call. USC residents spend the vast majoirty of their training at LA County hospital, which affords them a lot of autonomy and makes them very technically skilled, I'd say moreso than UCLA residents from what I've seen. However, the UCLA residents have more exposure to their faculty because they spend more time at Ronald Raegan with all of their attendings. UCLA has more fellows than USC; USC just has a sleep fellow and laryngology fellow, and are going to have a neurotology fellow starting next year. Both programs have a strong emphasis on research, with UCLA's strength being head and neck research while USC's strength is auditory research, although both programs have ample opportunities for research in all of the subspecialities. USC also has an optional T32 for any resident who is interested. Faculty sizes are equal for both programs</t>
  </si>
  <si>
    <t>&lt;&lt; both programs seem very strong - what's the relative prestige/perception of the two? &lt; Depends who you ask. USC has a reputation for producing strong independent residents due to the abdundant LA county experience, while UCLA is well known for the strong research output from their well-known faculty. Although USC also has some very well-known faculty, and UCLA residents also get some county experience throughout their training. &lt;&lt; is there not enough attending teaching/oversight at USC? &lt; There is plenty, every case is staffed by an attending whether at the county, keck or CHLA &lt; Both programs will train you exceptionally well, but UCLA is historically the more prestigous program. UCLA also may have the better balance between autonomy and supervised learning since residents go back and forth between the university hospital and the county sites every year &gt; tho UCLA has a reputation for not providing residents enough hands-on autonomy until 5th year &gt; as a UCLA intern I logged over 40 cases at the private hospital in my first 3 months, I know reputations float around, so just wanted to share my experience too - both programs are great! &lt; Can't really beat USC as far as places to train</t>
  </si>
  <si>
    <t>UCLA, Stanford</t>
  </si>
  <si>
    <t xml:space="preserve">Lots of great thoughts already above but wanted to ask for comparisons specifically regarding resident culture! </t>
  </si>
  <si>
    <t>Similar programs, large departments with extensive county experience. Both particularly strong in neurotology and head &amp; neck. Both have a T32 research year option, although you have to apply for Miami's and at USC you can just request a T32 research year.  May come down to where you want to live, LA vs Miami, which are both fun, vibrant cities with sunshine</t>
  </si>
  <si>
    <t>UT Houston (McGovern)</t>
  </si>
  <si>
    <t>Mizzou</t>
  </si>
  <si>
    <t>Both are solid programs. Utah seems to be an overall stronger program, but I wouldn't say the gap was very big. Utah obviously has better access to outdoor things, and they definitely have a "Work Hard Play Hard" mentality (they seemed to work really really hard). Arkansas seemed to have a better work-life balance.</t>
  </si>
  <si>
    <t>both are workhorse programs. you will come out as a great surgeon from either and you will have training in every subspeciality and be competetive for almost any fellowship if you put the work in. utah may have the edge for peds and location, minnesota for facial plastics &lt; I feel like peds at minnesota is some of the best in the coutnry. they do everything there above the clavicles and have carved out an incredible space in terms of what they can do &lt; also minneapolis is amazing as a city.. probably has the location edge except weather&lt;lol wot</t>
  </si>
  <si>
    <t>OHSU as a program has excellent facial plastic surgery and pretty good rhinology.</t>
  </si>
  <si>
    <t xml:space="preserve">Current resident, had experiences at both. My impression was that OHSU has an overall better reputation, and overall better lifestyle. Both awesome cities and programs with great people. </t>
  </si>
  <si>
    <t>CO</t>
  </si>
  <si>
    <t xml:space="preserve">Utah if you want to do peds and work your tail off... colorado if you want to do anything besides peds or giant flap surgeries. also colorado if you want to have a life... or if you are at all interested in education as their PD is awesome and very involved in that </t>
  </si>
  <si>
    <t>&lt; i thought colorado was known for really strong peds? &lt; And they are also worked very, very hard &lt; does CO not do flaps? &lt; yes, CO does do flaps &lt; CO will outright tell you that facial cosmetics and H&amp;N are their weaknesses. They have it, and they do enough that you'll know if you like it and want to do more, but it isn't a strength like their other specialities are</t>
  </si>
  <si>
    <t>&lt;where don't residents work hard?</t>
  </si>
  <si>
    <t>Wash U</t>
  </si>
  <si>
    <t>also intereested in this!</t>
  </si>
  <si>
    <t>UTSW stronger rep</t>
  </si>
  <si>
    <t>They both match well into fellowship and have a well rounded program. Both also are in similar areas with a similar focus on getting you experience in private practie environments (Wake Forest probably does a better job with their continuity clinic, which is truly unmatched across the country). UVA has a little more of a "name" to it. As far as lifestyle, Charlottesville is a little more expensive but also closer to the mountains/outdoors. Winston-Salem is a little cheaper but a little farther from the mountains/outdoors. Both fun cities. &lt; I've lived in charlottesville before and can definitely say it's an awesome awesome town. If you like food, wineries, breweries, and outdoors it's for sure an awesome place to live. I will say that charlottesville might be a touch more family oriented than some bigger cities might be, but not by a lot. &lt; Never been to Charlottesville but Winston-Salem has a lot more than you'd think - great breweries, close to the mountains, close to the beach.</t>
  </si>
  <si>
    <t>both great locations with low cost of living. charlottesville is college town with great mountains/outdoors/wineries, durham is a small city with a nice grungy personality and probably has a bit more young professionals given it's proximity to raleigh and chape hill. both are middle tier in terms of ent reputation and should prepare you well for either fellowship or PP</t>
  </si>
  <si>
    <t xml:space="preserve">Why is Duke considered middle tier??? Seems strong.&lt; to be fair, most ent residencies are pretty strong and will give you good training and Duke is one of them. Duke has historically had one of the best (top 5) gen surg programs in the country and this has overshadowed ENT. I think ENT pretty recently became a department at Duke. It is definitely headed in the right direction though and you can't go wrong choosing it for residency. Within ENT circles though most ppl would not consider it up there with "top tier" programs like Hopkins, MEEI, vandy, Sinai, WUSTL, UW and the likes &lt; unfortunately there are too many good programs in ENT and if you are going to split them up (in an semi-arbitrary fashion) into high/mid/low tier then Duke would not be a high tier program. But </t>
  </si>
  <si>
    <t>both have good training. seattle &gt; nashville but residents at UW have to work a lot harder. &gt; Vanderbilt is a better program with a way better lifestyle, still with strong research, and shorter. Do i need to say more? &lt; Seattle is way better than Nashville, you get better surgical training at UW, and UW sets you up and trains you for getting academic positions. &lt; &lt;better is a bit of a stretch, Vandy is a top 3 program and known for its surgical/clinical excellence.  UW trains great people too. Think it comes down to culture more than anything, UW has a decidedly east coast culture (despite its location) akin to Penn/MEEI, research emphasis 6 yr program. Both elite but appeal to different types of people. Both will set you up for any competivie fellowship</t>
  </si>
  <si>
    <t>I'm in the same position figuring this out. Don't think you can go wrong with either. Really just up to your personal preference, e.g., where you want to live. UW strong surgical training in all subspecialties. Probably one of the programs most focused on reesarch, as all positions are T32. In that vain, great access to research oppurtunities. It seems that they did a lot to address prior issues with working culture, though i don't really know about the institution as a whole. Sinai also top notch program. You'll come out as an excellent surgeon, and research is excellent too. End of the day, both programs will train you well to be an academic surgeon, and if you choose private practice, you'll have well rounded training.</t>
  </si>
  <si>
    <t>hopkins has a little more depth in each subspeciality, otherwise they are pretty comparable. &lt; both had Cummings</t>
  </si>
  <si>
    <t>Someone who interviewed at both last year and ranked them both highly- Both elite tier, top 10 programs. Clinically both are very strong. Michigan is probably better in Otology (one of UWs weaknesses) and H&amp;N (but UW is still very strong) and UW is probably better for peds (but Michigan is still very strong) and trauma. Both are top research programs however UWs program is more built on academics as its T32 program has been in place for decades and the program prides itself on it. Culture-wise, Michigan is known to be a more laidback culture and UW has a more intense reputation, but things have changed a lot over the past few years based on the switch to nightfloat and adding another resident. Both resident groups seemed great, but Michigan's group seemed to be slightly more tightknit. Location-wise, Seattle is way better than Ann Arbor but it's also an extremely high cost of living and UW Hospital system is known to not compensate its residents accordingly. All-in-all, can't go wrong with either, hope this was helpful. &lt; Thank you, very helpful! &lt; just had to say that Ann Arbor is an AMAZING place to live, definitely not a negative for Michigan &lt; Ann Arbor is a great place to live but it's definitely not as nice as Seattle (unbelievably gorgeous)</t>
  </si>
  <si>
    <t>&lt;agree with everything except HN, I dont think either is weaker than the other, both are as good as your gonna get. UW has 5 HN surgeons/6 flap surgeons and Futran is chair. &lt; I think michigan has higher volume with 8 H&amp;N people but really, at the resident level, the individual resident is going to be the limiting factor of their own head and neck training</t>
  </si>
  <si>
    <t>Completely different programs other than both having emphasis on research &lt; very helpful &lt; UW is a much stronger program in pretty much everything besides otology where UCSD has a a sizeable advantage. Location is amazing for both. UW seems like a more formal, NE-style program and UCSD seems more laidback. Research heavy for both and you should be able to get your pick of fellowship from either &lt; UW is a much bigger name</t>
  </si>
  <si>
    <t>are these not even comparable?</t>
  </si>
  <si>
    <t>Future career in academia, public health/health services research &lt; UW for sure. This was answered above too.</t>
  </si>
  <si>
    <t>UW (Seattle)</t>
  </si>
  <si>
    <t>Looking specificly at developing a career in academia, research in health policy/health services &lt; Although Duke is definitely on the rise with Dr. Francis, right now UW is a significantly more prestigious program (name brand matters) and is hard to beat if you want to do academics (research powerhouse with T32 and is a mill for dept chairs). Unsure if health policy specifically is better at one place than the other</t>
  </si>
  <si>
    <t>The Sanford school of Public Policy and the collaborative environment at Duke and at the ENT Department would probably enable you aspirations. They have one or two surgeons at Duke that do or have worked with the World Health Organization in the past.</t>
  </si>
  <si>
    <t xml:space="preserve">Both are top-notch programs, and often compared to each other. Both very well rounded with leade rs in each subspecialty represented, strong surgical  volume and strong fellowship matches from residents. Vandy call schedule is unbeatable, and their resident community is clearly very tight and collaborative. &lt; I'd agree that Vandy is probably more close knit than Ann Arbor. Operatively, I thought UM more impressive in terms of volume and watching their chiefs operate but that vary year to year, more dependent on the individual than the program itself. Nashville &gt;&gt; Ann Arbor &gt; Vanderbilt graduates really impressive surgeons. Some headed to elite fellowships, others straight to pp to do cool stuff: cochlear implants and ears/thyroids, paras, parotids/head neck cancer ablation/sinus and skull base/cosmetic stuff. On my away I got to see just how comfortable the chiefs are with higher level cases after just 5 years. The difference is mostly cultural bc everyone from Michigan does a fellowship and research is king there. </t>
  </si>
  <si>
    <t xml:space="preserve">Vandy had the first female to play in a college football game+1 &lt; this is awesome, but at the same time, who cares? Vandy residents are known to be the most "well rounded" surgically, clinically, and research wise. GOALS +1. Hopkins is obviously phenomenal, but i think tend more to lean into being a more "research" focused program </t>
  </si>
  <si>
    <t>Is no one concerned about the amount of fellows at either of these institutions? I have certainly heard from residents at other programs that these residents do not have the best operative experience. I think it says something when you see all Vandy graduates pursued fellowhips. Is that because they weren't comfortbale coming out as a generalist?&lt; no i think a lot of people pursue fellowships because it sets them up nicely for an academic career, and people interested academics tend to go to the academic heavyweights like vandy</t>
  </si>
  <si>
    <t>i've never heard of having a fellow be a bad experience. Sure maybe their 1st month they are nervouse and may be more involved but the rest of the time they typically teach more and let you do more than attendings a lot of the time</t>
  </si>
  <si>
    <t>~1/3 of Vandy grads don't do fellowships, FYI. This year, 2/5 did general, last year 1/6, the year before 1/4, before that 3/5</t>
  </si>
  <si>
    <t>I would say Vanderbilt is a much stronger program, mostly becuase they are so well rounded with giants in the field in almsot every field, including sleep. Stanford's undergraduate definitely carries it somewhat, but it also has pretty unparalled research and faculty. If you are deciding between these two, you are in a pretty good place haha</t>
  </si>
  <si>
    <t xml:space="preserve">Vandy &gt; Stanford, but like the OP said, both are amazing. </t>
  </si>
  <si>
    <t>UVA, EVMS</t>
  </si>
  <si>
    <t>Henry Ford Hospital</t>
  </si>
  <si>
    <t>From chat - There are 2 programs. Henry Ford/Wayne State vs Wayne State. We refer to the former as Henry Ford and the latter as Wayne State. &lt; Is one better than the other? &lt; I am wondering the same. Is there a worse reputation of henry ford/wayne state vs wayne state? &lt; From the area, I've heard that henry ford is a better overall hospital but that ENT is better at WSU&lt; i have heard that henry ford is better but i'm from outside the area so idk &lt; I'm regional, my attendings seem to think more highly of wayne (especially for research) but HFHS seems to be improving quite a bit recently</t>
  </si>
  <si>
    <t>Can someone speak to these 2???</t>
  </si>
  <si>
    <t>WUSTL has one more letter in their name +1&lt; UTSW for more of a training/surgical volume focus, WUSTL for more a a research/academic focus &lt; you can say "wustl" but you can't say "utsw" so go with WUSTL&lt;- best reasoning I've come across on this thread</t>
  </si>
  <si>
    <t>Great undergrads, eh oto &lt; any differences between the two? &lt; Yale is better. Larger class size. I would rank Yale mid-tier and Dartmouth lower.</t>
  </si>
  <si>
    <t xml:space="preserve">Both great camaraderie between the residents. Sinai with the leg up on volume, head and neck, rhinology, autonomy, and call; UCSF better at Peds and FPRS. Probably a tie between giants in laryngology and both are strong but not standouts in otology  </t>
  </si>
  <si>
    <t>Location is a key difference between both. But if you don't care about living near the beach, then UCD offers excellent training with very well established faculty. UCSD just recently started growing over the last few years. Their referrals get taken from LA programs while UCD has a huge catchment in Northern California. Also not sure if you want to do 6 years vs 5 years of residency.</t>
  </si>
  <si>
    <t>Kansas is the more well-rounded program and more well known within ENT circles. both locations suck but Kansas is your best option in terms of training and prestige.  Disagree with previous post.  For anyone who has been to or lived in Lexington, it is a great area.  Training volume and culture is second to none.</t>
  </si>
  <si>
    <t>URochester</t>
  </si>
  <si>
    <t>Zucker/Hofstra-Northwell</t>
  </si>
  <si>
    <t>UVermont</t>
  </si>
  <si>
    <t>St Louis univ</t>
  </si>
  <si>
    <t>U of Arizona</t>
  </si>
  <si>
    <t>U of Arizona by far in terms of location and training</t>
  </si>
  <si>
    <t>already discussed above</t>
  </si>
  <si>
    <t>both great H&amp;N and research. Michigan has more prestige but Miami has better location and more diverse patient population</t>
  </si>
  <si>
    <t xml:space="preserve">Wake Forrest </t>
  </si>
  <si>
    <t>both reputable med schools but mid to low tier oto programs. Yale has good H&amp;N with Judson, but gen surg dominates endocrine. i'd probably pick U Chicago for location</t>
  </si>
  <si>
    <t>(OP here - i know OSU is better, but trying to gauge HOW much better)</t>
  </si>
  <si>
    <t>kentucky</t>
  </si>
  <si>
    <t>Arkansas (UAMS)</t>
  </si>
  <si>
    <t xml:space="preserve">Wisconsin </t>
  </si>
  <si>
    <t>Pros</t>
  </si>
  <si>
    <t>Cons</t>
  </si>
  <si>
    <t>Dating scene</t>
  </si>
  <si>
    <t>Rent cost</t>
  </si>
  <si>
    <t>Transportation</t>
  </si>
  <si>
    <t>Local grocery stores (including ethnic groceries)</t>
  </si>
  <si>
    <t>The must sees, eats, and things to do (restuarants, attractions, bars)</t>
  </si>
  <si>
    <t>Jobs &amp; Large Employers for SO</t>
  </si>
  <si>
    <t>Albany, NY</t>
  </si>
  <si>
    <t>amazing hikes. adirondacks/lake george and catskills in your backyard. grew up near the area and love it for that. really affordable housing. close proximity to boston, nyc, montreal for visits</t>
  </si>
  <si>
    <t>not a ton going on in city, but still some cool places popping up</t>
  </si>
  <si>
    <t>500-1800 depending on how nice you want it and if you want roommates or no</t>
  </si>
  <si>
    <t>walk, bike, drive</t>
  </si>
  <si>
    <t>whole foods, trader joes, market 32, aldies</t>
  </si>
  <si>
    <t>ny state gvt and gvt influencers</t>
  </si>
  <si>
    <t>Albuquerque, NM</t>
  </si>
  <si>
    <t>Outdoors, lots of sunshine, city is at the base of a huge mountain. Lots of Hispanic and Native culture in the 'burqe. SantaFe and high culture are an hour drive or train ride away. Skiing in winter. Lots of public land and true wilderness areas within 3 hours drive.</t>
  </si>
  <si>
    <t xml:space="preserve">long way from both coasts. not a ton of night life, lots of hispanic and native culture may cause culture shock to outsiders. </t>
  </si>
  <si>
    <t>car</t>
  </si>
  <si>
    <t>whole foods, trader joes,  sprouts, smith's,</t>
  </si>
  <si>
    <t>Sadie's, El Pinto, Leroy's on Coors, Flying Star, The  Range in Bernalillo, The Dog House on central if you want to Break Bad, any place with sopapillas. Take a ride on the tramway to the  top of sandia peak and eat at the high finance restauraunt or take a hike to the crest.  Balloon Fiesta in October</t>
  </si>
  <si>
    <t>sandia labs, Intel, fed gov islargest employer in state</t>
  </si>
  <si>
    <t>Ann Arbor</t>
  </si>
  <si>
    <t>The best college town in america. Lots of cool mom and pap shops, Michigan athletics brings world class sports to Ann Arbor almost daily. Only 35ish min to international airport in Detroit.</t>
  </si>
  <si>
    <t xml:space="preserve">Can get very cold, small town feel, most ppl employed by the university so your network will be mostly colleagues, can hang out in Detrot but kinda sketch, able to drive to Chicago but long drive. mostly white/gentrified. way too into their "leaders and best" tagline. </t>
  </si>
  <si>
    <t xml:space="preserve">Lot of people connected to the university (which can be good or bad). Majority of Ann Arbor is people under 35. Large undergrad / grad student population. Popular nightlife spots often have a mixture of both grad/undergrad. Detroit + Suburbs nearby for more options. </t>
  </si>
  <si>
    <t>car, bike, walking, UMich busses, employees get free access to all AAATA transit</t>
  </si>
  <si>
    <t>Kroger, Whole Foods, Trader Joes, Busch's, Meijer, Costco, Plum Market, Argus Farm Stop &lt;local farm store with 2 locations in town</t>
  </si>
  <si>
    <t>Zingerman's deli, Frita Batidos (+2), The Big House, Hill Auditorium concerts</t>
  </si>
  <si>
    <t>Lot of tech startups, major automotive nearby, Google, lot of jobs in Detroit if willing to commute</t>
  </si>
  <si>
    <t>Atlanta</t>
  </si>
  <si>
    <t>Huge city that doesn't give off concrete jungle vibes. Tons to do regardless of your interests. Lots of beautiful outdoor spaces/trees everywhere (when you fly in, you'd never know it was a massive metropolitan area if it weren't for the skyline). Airport where you can fly most places direct, even to many international locations. Not many tourists and the people who live here come from all over. Very diverse city. LGBTQ+ friendly</t>
  </si>
  <si>
    <t>Traffic is absolutely terrible. It can take up to an hour to go two or three miles, even in-town driving. The population density is rapidly increasing. Housing isn't cheap (although better than some major cities its size) &lt; the traffic is only terrible if you are communiting from a suburb, which you would not be doing. within the city, it is only medium-bad. Definitely does not take an hour to go a couple miles.</t>
  </si>
  <si>
    <t>About $1200 for a nice studio or decent 1 bedroom. $1600ish for a reasonable 2 bedroom. A few hundred more a month if you're right on the beltline/in a growing neighborhood or want upper end features</t>
  </si>
  <si>
    <t>Public transportation is terrible - really only useful to get to the airport. You definitely need a car, and unfortunately should plan to spend a lot of time in it if you travel during peak times of the day</t>
  </si>
  <si>
    <t>Kroger, Publix, Whole Foods, TJ</t>
  </si>
  <si>
    <t>Piedmont Park, beltline, GA Aquarium</t>
  </si>
  <si>
    <t>Augusta, GA</t>
  </si>
  <si>
    <t>Augusta National and The Masters</t>
  </si>
  <si>
    <t>Baltimore, MD</t>
  </si>
  <si>
    <t>Waterfronts nb t.  is nice, cheap cost of living, close to DC and other major NE cities (Philly, NYC), all 4 seasons- none particularly severe, many nearby hiking/biking trails and parks. Good food scene</t>
  </si>
  <si>
    <t>Pretty much everything else :( &lt; rip umaryland peeps</t>
  </si>
  <si>
    <t>Friend in baltimore says its pretty barren. Better luck funding some1 in DC and neighboring states... Dating scene here is quite terrible.. basically either youre dating another hopkins/maryland person or going to DC or some other city</t>
  </si>
  <si>
    <t>car, parking at all JHH locations right next to hospital.  shock trauma has better but not as safe parking. &lt;question, don't residents have to take a shuttle for parking at JHH?</t>
  </si>
  <si>
    <t>Harris Teeter, Giant, Safeway, Sprouts, Whole Foods, TJ</t>
  </si>
  <si>
    <t>Cafe Hon,  Nacho Mamas, Eat Bertha's Mussles, Edgar Allen Poe's grave</t>
  </si>
  <si>
    <t>lots of defense contractors, can commute to DC</t>
  </si>
  <si>
    <t>Birmingham, AL</t>
  </si>
  <si>
    <t>Growing food scene with lots of fun local restaurants and breweries. Not much traffic. Drivable to mountains and beaches. Low cost of living &lt; low cost of living?? Seriously? Bham is kind of expensive &lt; Expensive if you want to live somewhere safe. Cheap if you want to live in an "up and coming" area.</t>
  </si>
  <si>
    <t>No pro sports</t>
  </si>
  <si>
    <t>There are multiple universities in Birmingham and a sizeable young professional population. I'd probably put it at like a 4/10 for dating.</t>
  </si>
  <si>
    <t>Variable, $1300-2000 for a 1bd/1ba although there are certainly some "steals" where you could find &lt;$1000 a month if you're lucky. Potential to buy a home if you want to invest in an "up and coming" area</t>
  </si>
  <si>
    <t>Whole Foods, Publix, Trader Joes, Aldi, Fresh Market, Winn Dixie, Piggly Wiggly, Target, Asian Supermarket ~15min from Hospital</t>
  </si>
  <si>
    <t>Boston</t>
  </si>
  <si>
    <t>Easily walkable, great outdoors activities close by in the mountains or on the water, pretty good arts and culture scene, beautiful and temperate summers and falls, excellent professional sports teams, lots of well-educated young people around you (if you're single and looking to mingle)</t>
  </si>
  <si>
    <t>Cold AF, expensive for what you get compared to similar cities, not as lively as large cities such as NYC, LA, or Chicago especially at night; food scene not as good as other large cities; no good beaches nearby; more of a college-aged population; public transportation options can't necessarily get you everywhere, but it's expensive and inconvenient to have a car; kind of racially segregated by neighborhood (and as a result, each hospital also sees a different patient population that's somewhat racially segregated)</t>
  </si>
  <si>
    <t>Lots of well-educated young people</t>
  </si>
  <si>
    <t>$1800-2400 for a studio, $1900-2500 for a 1BR (though nice, new buildings are $2800+), can be around $1000-1200/room with roommates</t>
  </si>
  <si>
    <t>Walk, bus, bike (your own or bluebikes), the T (subway), car (if you want, but not necessary)</t>
  </si>
  <si>
    <t>Stop n Shop, Star Market, Trader Joe's, Whole Foods, H-Mart, Target, Costco, Farmer's markets</t>
  </si>
  <si>
    <t>Freedom Trail, Ferry to Provincetown, Union Oyster House, Red Sox games, Boston Garden, clam chowder at Legal Seafood</t>
  </si>
  <si>
    <t>General Electric, Liberty Mutual, Gillette, TJX, Fidelity, BCG, Bain</t>
  </si>
  <si>
    <t>Brooklyn, NY</t>
  </si>
  <si>
    <t>Bronx, NY</t>
  </si>
  <si>
    <t>Buffalo, NY</t>
  </si>
  <si>
    <t>Very low cost of living, fun bars breweries and restaurants, its called the "city of good neighbors" so everyone is pretty nice, nice parks, sports (professional hockey and football teams)</t>
  </si>
  <si>
    <t>snow if you're not into that, streets have lots of potholes, red lights are optionaland watch out for the left turn gunners on the light change, high taxes</t>
  </si>
  <si>
    <t>$900-$1200 for a nice 1 BR, can be less with roommates ($450-600ish), resident often buy a house ($150k for 1500-2k sq ft)</t>
  </si>
  <si>
    <t>walkable depending on the neighborhood, need a car to get to hospitals and stores but very short drive</t>
  </si>
  <si>
    <r>
      <rPr>
        <rFont val="Calibri"/>
        <b/>
        <color theme="1"/>
      </rPr>
      <t>WEGMANS</t>
    </r>
    <r>
      <rPr>
        <rFont val="Calibri"/>
        <color theme="1"/>
      </rPr>
      <t xml:space="preserve">, Top's, Aldi, Trader Joes, Whole foods </t>
    </r>
  </si>
  <si>
    <t>Chicken wings from Duff's, Niagara Falls, Table breaking at a tailgate</t>
  </si>
  <si>
    <t>GM, Solar city, M&amp;T bank</t>
  </si>
  <si>
    <t>Burlington, VT</t>
  </si>
  <si>
    <t>Beautiful small city / big town on Lake Champlain (picturesque). Great craft beer and cider companies. Close to a lot of mountains for skiing/snowboarding. Fall and summer are very pretty. People are friendly. Close to Montreal.</t>
  </si>
  <si>
    <t xml:space="preserve">Lot of snow during the winter if you aren't into skiing/snowboarding. If you're from a city Burlington may feel small despite being Vermont's largest town. Not super diverse....mostly liberal (not saying that's a good or bad thing depending on your views). Mostly white. No major sports. Smaller regional airport.  </t>
  </si>
  <si>
    <t xml:space="preserve">Not a massive dating pool due to the size of the town. Popular bars and "clubs" will likely have a mix of undergrad and post-grad individuals as there isn't a wide selection of places to go out on weekend. Fair number of crunchy/granola people. Very friendly people though. </t>
  </si>
  <si>
    <t xml:space="preserve">walkable on the weekends if you live near downtown but will want a car to get to/from the hospital. </t>
  </si>
  <si>
    <t>Chapel Hill, NC</t>
  </si>
  <si>
    <t>easy living, proximity to Raleigh and Durham, good college sports atmosphere</t>
  </si>
  <si>
    <t>small college town, not a lot of young professionals compared to bigger cities</t>
  </si>
  <si>
    <t>not great. chapel hill is mostly college students. there are more options if you're willing to drive to durham or raleigh, but it still doesn't even come close to places like chicago, nyc, or sf</t>
  </si>
  <si>
    <t>$700-$1300 for nice 1 BR</t>
  </si>
  <si>
    <t>Harris Teeter, Kroger, Food Lion, Trader Joe's, Wegman's (in the process of being built), Publix (30 min away), Aldi, Sprouts, Target, Walmart, Costco, Sam's Club, H-mart (40 min away), Whole Foods</t>
  </si>
  <si>
    <t>Topo, the old well, He's not</t>
  </si>
  <si>
    <t>Charleston, SC</t>
  </si>
  <si>
    <t>great weather and access to beaches and other outdoor opportunities. amazing food scene, good bar scene. downtown is very walkable or fun to bike. lots of good breweries</t>
  </si>
  <si>
    <t>if you live on the peninsula it's more expensive and a lot of housing is older. living off the peninsula can be a pain for commuting with traffic and flooding. lots of tourists and college students around &lt; good luck getting good Asian food here, which also speaks into the city's diversity</t>
  </si>
  <si>
    <t>Charlottesville, VA</t>
  </si>
  <si>
    <t>great access to the mountains for hiking/rock climbing/ biking and other outdoor options. large brewery and winery scene. good variety of food options. close to DC, also airport is quick to get in and out. Pre-pandemic there was a great music scene and dance community (e.g. salsa, swing, tango)</t>
  </si>
  <si>
    <t xml:space="preserve">not as cheap to live as expected, limited options near the hospital. most young adults are college or grad students, some other hospital employees
UVA resident here: We all live at most 15 min away from the hospital, most of us have &lt; 10 min commute :) Those who live "farther" is because they wanted a nice house with a yard
</t>
  </si>
  <si>
    <t>Chicago, IL</t>
  </si>
  <si>
    <t>great food scene, culture, excellent public transport (not as extensive as nyc), two airports, lake is super fun in the summer, lakeshore path awesome place to bike/run/rollerblade if that's your thing</t>
  </si>
  <si>
    <t xml:space="preserve">cook county has high property taxes if you choose to buy a house/condo. midwest winters. &lt; as a chicagoan, crime :( even in south loop and west loop, shootings and stabbings aren't infrequent especially around L stops. it's an amazing place to be as a young professional although nature/hiking is not as easily accessible which has been made even more apparent during covid. </t>
  </si>
  <si>
    <t xml:space="preserve">Ample, as you can imagine. </t>
  </si>
  <si>
    <t>excellent downtown with the L</t>
  </si>
  <si>
    <t>trader joe's, whole foods, mariano's, jewel-osco, costco</t>
  </si>
  <si>
    <t xml:space="preserve">architecture tour on the chicago river. millenium park/grant park/maggie daley park. </t>
  </si>
  <si>
    <t>Cincinnati, OH</t>
  </si>
  <si>
    <t>Lots of cool neighborhoods throughout city (OTR, Covington, Mt. Adams). Big brewery scene with German roots. NFL, MLB and MLS teams with brand new soccer stadium in OTR. Great variety and quality of food, James Beard nominated chefs. Awesome art museums and frequent Broadway tours. and Close to Bourbon trail. Low cost of living. Very little traffic. Lots of hiking, bike trails and outdoor space (very dog friendly). Downtown/OTR area has recently undergone massive renaissance with tons of gorgeous old buildings, quaint hidden bars, emphasis on local foods</t>
  </si>
  <si>
    <t>Downtown OTR: $1250-1500 for nice 1BR; 1500-1750 for nice 2 BR. Cheaper if you go a bit further out or into KY</t>
  </si>
  <si>
    <t>Super easy, interstate cuts through downtown and connects all major neighborhoods. Free trolley downtown/OTR</t>
  </si>
  <si>
    <t>Jungle Jims (literally the most insane/enormous grocery you will ever experience), Whole Foods, TJs, Kroger, Fresh Market, local co-ops, Findlay Market with Mediterranean grocery store, Chinese market</t>
  </si>
  <si>
    <t>Findlay market (one of the oldest covered markets in country) - open year-round, tons of local food vendors and specialty shops, local artisans; brewery tours (highest # of breweries per capita in country); tour of old Cincy subway passages (underground); go to a Reds or Bengals game (if you dare hah); see a hockey game; head into KY for Bourbon trail (literally across the river); hiking/climbing/camping at Red River Gorge or Hocking Hills; take a run down the amazing river view trail downtown; go to Cincinnati Zoo (#1 in country); Newport Aquarium; Jungle Jim's grocery store (INSANE)</t>
  </si>
  <si>
    <t>P&amp;G, GE, Kroger, lots of start ups, huge financial/banking district</t>
  </si>
  <si>
    <t>Cleveland, OH</t>
  </si>
  <si>
    <t>Low cost of living. Suprisingly good restaurants, breweries. Good parks and lots to do when weather is nice, nice people, on a lake, get four seasons. Up and coming young professional neighborhoods (Tremont, Ohio City) on the west side with independent restaurants, bars, board game cafes, etc. Browns have (almost) made a huge turn around. NFL/NBA/MLB tickets that are affordable. Lots of good music venues (Blossom - outdoor performing arts venue which runs an annual concert series in the summer)</t>
  </si>
  <si>
    <t>Cold in the winter (+ a decent amount of snow),</t>
  </si>
  <si>
    <t>not a great dating scene &lt; what is it that isn't great about dating scene? &lt; It's just a limited pool and very white with a lot of people who are Ohio born and raised...not necessarily a bad thing, just not my particular vibe</t>
  </si>
  <si>
    <t xml:space="preserve">$700-1500 for 1bd depending on how nice of a place you want </t>
  </si>
  <si>
    <t>Will need a car, but RTA (bus/train system) does exist</t>
  </si>
  <si>
    <t>Giant Eagle, Aldi, Dave's, Trader Joes, Costco, Whole  Foods, Marc's, Acme, Heinen, BJs, Sam's Club</t>
  </si>
  <si>
    <t>Columbia, MO</t>
  </si>
  <si>
    <t>Columbus, OH</t>
  </si>
  <si>
    <t>v lgbtq friendly; bike trails through the city</t>
  </si>
  <si>
    <t xml:space="preserve">Not much to do outside if you want hills or mountains. A few parks neaby to "hike" but mainly for nature walks. </t>
  </si>
  <si>
    <t>Dallas, TX</t>
  </si>
  <si>
    <t>Metropolitan area with outdoor activities to do as well (good multiuse trail system with Katy Trail and White Rock Lake). Good bar and restaurant scene (a lot of ethnic cuisine). Different areas of Dallas have their own vibe (Uptown, Deep Ellum, Bishop art district, lower Greenville). Weather is hot, rarely gets &lt; freezing if warm weather is your thing. Lots of concert and sports venues (Cowboys stadium in Arlington, American Airlines center in downtown, House of Blues, etc). &lt; second everything above. also would add amazing food. Texmex, BBQ, steaks/burgers are a strength. Much more Asian food than you would expect, there are large Korean, Vietnamese, and Chinese populations in the suburbs. didn't really experience much of the Indian/South Asian food scene, but I hear it's good too. Lots of fusion and modern restaurants popping up everywhere. &lt; Dallas being "good for outdoors" is debatable at best. Having trails available doesn't make them good.</t>
  </si>
  <si>
    <t>Gets hot during the summer, car dependent, some crime around the hospital area, bad traffic, sometimes you get a "Dallasite" vibe from people &lt; pretty gentrified, parts of south Dallas are very poor and high crime areas. Easy to avoid if you're aware. &lt; I feel a lot of people in dallas are sort of pretentious, not very down to earth. The population isn't very diverse (or the diversity is all in the suburbs) &lt; Not a lot of outdoors activities &lt; no culture &lt;is culture code for something?</t>
  </si>
  <si>
    <t>$1-2k for 1b/1b depending. Less w/ multiple rooms / roommates</t>
  </si>
  <si>
    <t>Probably will need a car. DART is the bus/train system and can reasonably get you places</t>
  </si>
  <si>
    <t>Tom Thumb, Trader Joe's, Costco, Walmart, Whole Foods, Sam's Club, Costco, Kroger, 99 Ranch, H-mart, Target</t>
  </si>
  <si>
    <t>Denver</t>
  </si>
  <si>
    <t xml:space="preserve">blue skies, four seasons, mountains and the most cosmopolitain city in the southwest. world class skiing a couple hours away. legal weed. sunny 300 days of the year. </t>
  </si>
  <si>
    <t>legal weed&lt;why is that a con? &lt; not OP but the weed clouds stink. traffic to the mountains is horrible. not much culture. &lt;Traffic is not horrible if you come from any other major commuter city (ATL, LA, San Fran, etc.)</t>
  </si>
  <si>
    <t>single straight men have a rep for being peter pans, most people are pretty outdoorsy&lt;what does peter pans mean &lt; never grow up &lt;LOL never heard that before</t>
  </si>
  <si>
    <t>high for west, but low compared to CA</t>
  </si>
  <si>
    <t>Need a car</t>
  </si>
  <si>
    <t>King Soopers, Sprouts, Whole Foods, Trader Joe's, Natural Grocers, Safeway, Costco, Target, Sam's Club</t>
  </si>
  <si>
    <t xml:space="preserve">Red Rocks, Rocky Mountain National Park, Denver Museum of Nature and Science, City Park, </t>
  </si>
  <si>
    <t>Molson/Coors, DaVita, Comcast, United Airlines, HealthONE, Lockheed Martin</t>
  </si>
  <si>
    <t>Detroit</t>
  </si>
  <si>
    <t>Low cost of living, downtown area is constantly up-and-coming with lots of new cool bars and restaurants, lots of young professionals, very diverse (largest population of people from the middle east outside of the actual middle east), nice suburbs, various areas to go out in that all have a different vibe, beautiful areas in the upper peninsula and on the lakes &lt; Always something to do during each season and great local breweries</t>
  </si>
  <si>
    <t>Cold weather 4-6 months out of the year, bad sports teams, need a car, GREY... just grey &lt; need to avoid certain parts of Detroit, especially at night (although right downtown where all the bars/restaurants/sporting events are I feel safe in). crime in Detroit is no joke. many residents live outside of Detroit (eg Royal Oak) for that reason. Only chain grocery store right downtown is Whole Foods so people who live down there find they have to go out of the city to do their regular shopping</t>
  </si>
  <si>
    <t>~1k for 1b/1b standard, can go higher for nicer spots</t>
  </si>
  <si>
    <t>Kroger, Meijer, Whole Foods, Trader Joes, costco, sam's club, Wal-Mart, Target, Aldi, Fresh Thyme, Fresh Market</t>
  </si>
  <si>
    <t>DMA, Belle isle, Picture rock National park (Upper Peninsula), Detroit Institute of Arts, easy access to Canada</t>
  </si>
  <si>
    <t>Durham, NC</t>
  </si>
  <si>
    <t>Decent cost of living. Prices are increasing near the downtown area, but still affordable. You can afford to buy a house if you're willing to drive 15 minutes to the hospital. Little to no traffic most of the time. The restaurant scene is decent. It rarely snows, but if it does the city shuts down.  In close proximity to lots of lakes, parks, and hiking trails. 20 minutes away from an international airport. Most people are nice and it is a very liberal town. &lt;might want to google "crime in Durham" &lt; There is crime in durham, have lived here for 6 years with no issue. Like most places, there are simply a few neighborhoods where you wouldn't go at night time.</t>
  </si>
  <si>
    <t xml:space="preserve">Small city and not much to do if you're not a huge fan of breweries. If you want to go to a bigger city you have to travel to Charlotte (2 hours) or Raleigh (30 minutes). A car is necessary to get around town. </t>
  </si>
  <si>
    <t>There are a lot of young professionals with the health care and tech industry (reseach triangle park, UNC, Duke, NC State all in region)</t>
  </si>
  <si>
    <t>1000-1500 for 1-2 bedroom apartment or house. There are several apartment buildings within walking distance of the hospital. &lt;can get 3-4 bedroom single family home with doctor's loan an 1500-2000/month mortgage</t>
  </si>
  <si>
    <t xml:space="preserve">Need a car, can bike around easily though </t>
  </si>
  <si>
    <t>Harris Teeter, Whole FOods, Trader Joe's, costco/sams club, walmart, target, wegmans...basically anything you'd need</t>
  </si>
  <si>
    <t>Duke, UNC, NC State, Research Triangle Park, Raleigh, Durham, and Chapel Hill all with many companies.</t>
  </si>
  <si>
    <t>Gainesville, FL</t>
  </si>
  <si>
    <t>Great college town, decent bar/restaurant scene in the downtown area as well as midtown (across from campus), great place to raise a family if you have kids, short driving distance to multiple other cities/beaches in north/central florida. Pretty good nature scene with Paynes prairie, Ginnie Springs, Devils Millhopper, Lake Wauberg. Tons of medical professionals from other fields. Low cost of living</t>
  </si>
  <si>
    <t>Hot and humid almost all of the time, near daily rain showers. Not much to do once you leave UF campus area, very rural in the rest of Alachua county. Not located on either ocean. Gainesville airport is very expensive to fly in and out of, closest other airports are a couple hours away (orlando, tampa, Jax)</t>
  </si>
  <si>
    <t>Galveston, TX</t>
  </si>
  <si>
    <t>TX beach</t>
  </si>
  <si>
    <t>hurricanes</t>
  </si>
  <si>
    <t>Hanover, NH</t>
  </si>
  <si>
    <t>Hartford, CT</t>
  </si>
  <si>
    <t>Hershey, PA</t>
  </si>
  <si>
    <t>Affordable, friendly people</t>
  </si>
  <si>
    <t>Can feel quiet in central PA</t>
  </si>
  <si>
    <t>Car</t>
  </si>
  <si>
    <t>Giant, Karns, Aldi</t>
  </si>
  <si>
    <t>Troegs (beer)</t>
  </si>
  <si>
    <t>Hershey Company, hospital, government</t>
  </si>
  <si>
    <t>Houston, TX</t>
  </si>
  <si>
    <t>Spent about 3 months here. Top notch food, really cant beat BBQ, texmex, soul food etc. You'd be very surprised how strong of an asian food representation there is here. Large Thai population. Crayfish Pho! Very diverse city, maybe most diverse in US. People were very kind, at least those I interacted with. There are good museums, parks, zoos, music, etc. Cheap cost of living and you can get a nice place with large space and good amenities for affordable price. Really world-class biomedical infrastructure. When you're in the hospital area, it literally feels like a hospital city. Drive to the beach in Galveston isn't far, Dallas and Austin are a couple hours drive away. Great sports teams</t>
  </si>
  <si>
    <t>Hot, humid, kinda backwards in some ways (e.g. anti-vaxxers...), less to do than larger cities like chicago. Traffic is pretty bad, if you don't live close to the hospital</t>
  </si>
  <si>
    <t>Tons of young/single people from all over the country</t>
  </si>
  <si>
    <t>Near med center 1b/ba ranges from $1200 - $1800. Lots of opportunity to rent rooms in houses/condos as well.</t>
  </si>
  <si>
    <t xml:space="preserve">HEB (texas only chain), trader joes, walmart, target, kroger, costco, HMart &lt; HEB is the best +2 HEBae </t>
  </si>
  <si>
    <t>Zoo, texmex, BBQ, bats, crayfish pho, topgolf</t>
  </si>
  <si>
    <t xml:space="preserve">Indianapolis, IN </t>
  </si>
  <si>
    <t>Iowa City, IA</t>
  </si>
  <si>
    <t>Gorgeous college students &lt; yikes this creeps me out &lt; For real, especially since it's the only box filled out... &lt; haha, to be fair, there are definitely people graduating who are only ~25</t>
  </si>
  <si>
    <t>Irvine, CA (Orange County, CA) &lt; I'm going to expand this to OC broadly b/c UCI's medical center is actually in Orange/Anaheim (as opposed to Irvine)</t>
  </si>
  <si>
    <t>super suburban feel if you like that! tons of plazas (which i am biased to love) with really amazing and cheap food options. right next to disneyland!! roads are super wide, super easy to drive in. one of the safest cities in the country. really amazing kbbq and boba options &lt; OC extends really far and every city is really unique in its own way. The largest Vietnamese community in the US is in the Westminster/Garden Grove area, Santa Ana and the like are home to a very large latinx population, there are beaches everywhere from Huntington to Newport to Dana Point, as you go further South in OC towards Aliso Viejo, San Clemente, and Dana Point, you move away from the multiculturally diverse areas of OC and into very wealthy, more homogenous communities. That said, there's so much to do all over OC. There's basically anything and everything you could want and traffic's much better than in LA ;).</t>
  </si>
  <si>
    <t>Very suburban, definitely not walkable and the public transit system is pretty poor, ride share is very expensive so a car is absolutely necessary</t>
  </si>
  <si>
    <t>Good, lots of options within OC, but can expand to LA if willing to drive a little</t>
  </si>
  <si>
    <t>$$ (reasonable, it's not super cheap, but it's not as expensive as LA either), depends on what you're looking for</t>
  </si>
  <si>
    <t>Car, car, car-o</t>
  </si>
  <si>
    <t>There's a bunch! Stater Bros, Ralphs, Albertsons, Trader Joe's, Whole Foods, Ranch 99, H-Mart, etc.</t>
  </si>
  <si>
    <t>The Playground (downtown Santa Ana), Omomo is a boba shop that has the best matcha tea I've ever had</t>
  </si>
  <si>
    <t xml:space="preserve">Strong companies in biotech, traditional tech, many different private hospitals and HMOs (Kaiser). Strong universities and cal state system for those in higher education. </t>
  </si>
  <si>
    <t>Kansas City, KS</t>
  </si>
  <si>
    <t>Very livable larger-sized city, minimal traffic and lines, and things like grocery stores/shopping/etc are easily accessible. Having lived in places like Austin in the past, this is a much easier city to live in with plenty of activities for a variety of interests. Well known for BBQ (burnt ends) but has a really impressive non-BBQ restaurant scene and a number of great coffee shops and cocktail bars. Lots of energy in the downtown area. Very affordable to live, with downtown and suburbian options. Good place for raising a family. Beautiful parks and outdoor areas/neighborhoods, also called the City of Fountains (city with the most fountains second to Rome). Four seasons with relatively mild winters compared to other Midwestern cities. Great museums, including the Nelson-Atkins, an art museum that has been recognized in the NY Times, and a fantastic WWI museum. Patrick Mahomes and the Chiefs are bringing a lot of extra attention to the city.</t>
  </si>
  <si>
    <t>Definitely need a car to live here, airport isn't the best but is getting revamped</t>
  </si>
  <si>
    <t>Very affordable, though there are pricier options in the Downtown/Crossroads (ie, artsy district) if you want something like that. Fab Five from Queer Eye lived in the Crossroads/Downtown area during the season filmed here</t>
  </si>
  <si>
    <t>Aldi, Hy-Vee, Trader Joe's, Whole Foods, Price Chopper, Cosentino's (local grocery store), Costco</t>
  </si>
  <si>
    <t>Plaza (outdoor shopping center), River Market, Nelson-Atkins Museum, WWI Museum/memorial, Joe's (one of the most famous BBQ spots in a literal gas station), Power &amp; Light District (downtown), Crossroads (artsy district just South of Downtown), West Bottoms, Union Station</t>
  </si>
  <si>
    <t>Cerner, Hallmark, probably others</t>
  </si>
  <si>
    <t>Las Vegas, NV</t>
  </si>
  <si>
    <t>Lexington, KY</t>
  </si>
  <si>
    <t xml:space="preserve">I went here for undergrad so here is my take: Kentucky basketball and football are huge, A lot of grad/undergrad students. Brewery/bar scene is typically younger crowd. Outdoors stuff: hunting,fishing,golf and hiking. Food is alright, my favorite place is bourbon n'toulouse. </t>
  </si>
  <si>
    <t xml:space="preserve">College town that dies in the summer. </t>
  </si>
  <si>
    <t xml:space="preserve">grad/undergrad students. </t>
  </si>
  <si>
    <t xml:space="preserve">Dirt cheap </t>
  </si>
  <si>
    <t>Kroger</t>
  </si>
  <si>
    <t xml:space="preserve">Keeneland, Bourbon Trail. </t>
  </si>
  <si>
    <t>Little Rock, AR</t>
  </si>
  <si>
    <t xml:space="preserve">Good medium size city.  Low cost of living (most residents buy houses).  Very little traffic. Good variety of restaurants, micro breweries, concerts/shows/symphony/etc (pre-covid).  Lots of outdoor activities: trails and parks in the city, many lakes nearby.  Decent weather, get all four seasons, summer can be hot but not too bad.  Winter usually has 2-3 snow/ice storms that shut down schools for a day or 2 but them everything melts and back to normal.  </t>
  </si>
  <si>
    <t xml:space="preserve">Most residents buy houses.                           There are also a number of rent houses (2bd/800-1,500 sq ft) in a neighborhood adjacent to UAMS.                               If you want to rent an apartment, rent can vary from $500-$1000 &amp; up, depending how bougie you want to be.    </t>
  </si>
  <si>
    <t>Kroger, Whole Foods, Trader Joe's</t>
  </si>
  <si>
    <t>Clinton Presidential Library, Downtown River Market District (bars, restaurants, trails, museums, art galleries, farmers market- all along the Arkansas river), Pinnacle Mountain</t>
  </si>
  <si>
    <t>Loma Linda, CA</t>
  </si>
  <si>
    <t>Long Island, NY</t>
  </si>
  <si>
    <r>
      <rPr>
        <rFont val="Calibri"/>
        <color theme="1"/>
      </rPr>
      <t xml:space="preserve">beach is so easily accessbile, really cute towns spread out over the island, montauk is beautiful, north fork has cute farms and lots of vineyards. Good brewers are popping up everywhere. City is easy to get to from anywhere on the island. </t>
    </r>
    <r>
      <rPr>
        <rFont val="Calibri"/>
        <b/>
        <color theme="1"/>
      </rPr>
      <t xml:space="preserve">Stony brook is very different from Hofstra in terms of location, they're over an hour away by car from each other. </t>
    </r>
  </si>
  <si>
    <t xml:space="preserve">$$$$$$$$$$ expensive as all HECK and traffic is actually death. "Long Island" is hard to characterize as a whole since each part of it can be very different from another part. It takes &gt;2 hours to get from the west end to east end.  </t>
  </si>
  <si>
    <t xml:space="preserve">a lot but will depend on the part of the island </t>
  </si>
  <si>
    <t xml:space="preserve">LIRR, car, ferry (bridgeport CT, block island, fire island, etc) </t>
  </si>
  <si>
    <t xml:space="preserve">Stop and shop, King kullen, whole foods, uhh will depend on where you are on the island </t>
  </si>
  <si>
    <t>Los Angeles, CA</t>
  </si>
  <si>
    <t>WEATHER, ~60-80s year round.. Really diverse population with lots of different neighborhoods to explore. Varied cultures throughout, always somewthing interesting to see and do. From bars and restaurants to museums and shows, there's something in LA for everyone to do. The beach is close and accessible with Santa Monica/Venice Beach being close by (Malibu, Santa Barbara, etc. further north, Huntingon, Newport, etc. further south). Mountains are very close by as well with Mountain High, Big Bear, etc. Direct flights to Asia/Pacific, Music, art, etc. Best food in the county, hands down, they have great restaurants from EVERY country and culture</t>
  </si>
  <si>
    <t>Definitely $$ compared to other parts of the country, but largely depends on where you live and how you live. West LA (by UCLA) is very different and much more expensive than East LA (by USC). Public transit sucks in LA so you'll need a car for sure. Unfortunately, traffic in LA can be very bad and all the highways get very congested during peak hours (6 am - 9 am and 4 pm to 7 PM,  not since COVID though and not resident hours).. 4-5 miles in LA can take over 45 min if traffic is bad enough.</t>
  </si>
  <si>
    <t>You know :) &lt; no actually i dont :p</t>
  </si>
  <si>
    <t>Depends on where you live in LA. Seems like the 1 Br apartments in West LA go for $2K+ while the 1 Br apartments in East LA go for $1.6k+ &lt;most residents in the LA programs were splitting with a roomie or SO &gt; USC residents own houses</t>
  </si>
  <si>
    <t>Car is 100% required, you can Uber/Lyft/etc. occasionally but it'll be very annoying and very expensive.  EV or hybrids get special lanes</t>
  </si>
  <si>
    <t>Everything from local, mom-and-pop grocery stores to your traditional large grocery chains. Close to where I am, there's Vons, Whole Foods, Trader Joe's, Superior Grocers, H-Mart, Ranch 99, etc.</t>
  </si>
  <si>
    <t>Hollywood! Santa Monica beach, griffith park, malibu, venice beach, Angeles national forest, too much to describe really.</t>
  </si>
  <si>
    <t>Lubbock, TX</t>
  </si>
  <si>
    <t>no state income tax</t>
  </si>
  <si>
    <t>i looked on the map and its like 5 hours from everywhere. &lt; Haboobs!</t>
  </si>
  <si>
    <t>Costco, Sprouts</t>
  </si>
  <si>
    <t>lots of oil jobs.  ChemEs make bank</t>
  </si>
  <si>
    <t>Alphabetical much?????&gt;lol</t>
  </si>
  <si>
    <t>Madison, WI</t>
  </si>
  <si>
    <t>Great beer and good food. Family-friendly. Little traffic. Four lakes. Active community. &lt; surprising number of artistis tour through Madison, culturally punches way above its weight.  Awesome food scene, several James Beard nominated restaurants/chefs</t>
  </si>
  <si>
    <t>Freezing cold in winter. Super in-your-face liberal (lol how is this a con)&gt;lol I love it</t>
  </si>
  <si>
    <t>Car ideal, but easily busable and/or walkable</t>
  </si>
  <si>
    <t>Willy St. Co-Op</t>
  </si>
  <si>
    <t>Graze, A Pig in a Fur Coat, Capitol building, Overture Center</t>
  </si>
  <si>
    <t>Epic, Trek</t>
  </si>
  <si>
    <t>Memphis, TN</t>
  </si>
  <si>
    <t xml:space="preserve">Best BBQ in the country (fight me Texas). Good variety of food options. Really cheap cost of living. Plenty of options for running/biking and huge park system out east. Sports: NBA (Go Grizz!!), minor league soccer and baseball. Some top broadway tours come every year. Fun festivals: MusicFest, BBQ competition, Mempho. Little traffic. &lt; Memphis people are very passionate about the city and it's growth. You serve a lot of underserved people. </t>
  </si>
  <si>
    <t>Unpredictable weather (very hot/cold or can rain for days), history of segregation with huge differences in neighborhoods, some crazy drivers</t>
  </si>
  <si>
    <t xml:space="preserve">Really cheap! Can range from $500 (usually with roommate) to $1500; A lot of residents buy houses too because it's really affordable on resident salary </t>
  </si>
  <si>
    <t>Kroger, Fresh Market, Aldo, Whole Foods, Trader Joes (more east), Costco</t>
  </si>
  <si>
    <t>BBQ, Zoo, Civil Rights Museum, any Andrew MIchael restaruant</t>
  </si>
  <si>
    <t>Miami, FL</t>
  </si>
  <si>
    <t>Always hot AF except for 2 days in winter when it drops to the 60s and everyone pulls out their nice fur coats and drinks hot chocolate with churros. Good latin food from all countries. Friendly people and babes/studs everywhere.</t>
  </si>
  <si>
    <t>ALWAYS hot AF. Spanish is almost mandatory. If you dont believe me try ordering SubWay without pointing... i dare you. &lt; doctors are mid tier in the social heirarchy. &lt; this is interesting - who are top tier in Miami socia hierarchy? &lt; OP here: This is fake news. Docs are actually very highly regarded in hispanic culture. People will shower and get dressed in nice clothes to see you. Trust me. You will be very highly regarded and treated better than in most places in the US.&lt;patients at Jackson will think you are an angel sent from heaven. in clinic and in the hospital you will get decent respect.  but if you go out to the beach or cogal gables for dinner, dropping the DR card wont get you a table with a view...but $50 might. cops might cut you a little slack if they see your jackson ID. &lt; if you drop the Dr card to cut in line for dinner reservation youre kindof an asshole &lt;if you don't use every bit of influence you have to get ahead, Miami will eat you alive.</t>
  </si>
  <si>
    <t>The ladies here want you to take them out and spend money. The guys in town will drive a brand new BMW but live in a shit studio. In miami... This is the way!</t>
  </si>
  <si>
    <t>Ehh its cheap if you come from an exspensive city like NY/DC/Boston but pricey if you come from a small one like chapple hill. Luxury 1 bedroom in the fun part of Brickle will run you about 2k. Cheap one bedroom in the suburbs 1200 &lt; I bought a house in Miami Springs (Mayberry of MIA) for $300k - safe and decent schools</t>
  </si>
  <si>
    <t>Car is mandatory!!! If you dont know how to drive... you better learn &lt; crap&lt; tambien por hablando espanol</t>
  </si>
  <si>
    <t>Theres a ton of grocery stores dont worry. Also youll have a car. Do go to Publix and get a PubSub (sandwhich). May i suggest a chicken tender sub with boars head southwest sauce. A PubSub is kindof a must if youre gonna say you lived in Florida. Trust me.</t>
  </si>
  <si>
    <r>
      <rPr/>
      <t xml:space="preserve">millions, but you have 5 years so enjoy &lt; stone crab claws during the season for sure &lt;Mattheson Hamock is my favorite beach &lt; thats not even a beach. dont listen to this fool. there is a nice restaurant overlooking the puddle that they are calling a beach that is real nice for dates though. Its called red fish. check it out &lt; no jelly fish in MH. check the pix and judge puddle vs lagoon for yourself </t>
    </r>
    <r>
      <rPr>
        <color rgb="FF1155CC"/>
        <u/>
      </rPr>
      <t>https://bit.ly/2XUuyrz</t>
    </r>
    <r>
      <rPr/>
      <t xml:space="preserve"> &lt;shuckers for fresh oysters and garcias for fish fresh off the boat</t>
    </r>
  </si>
  <si>
    <t>Plenty</t>
  </si>
  <si>
    <t>Milwaukee, WI</t>
  </si>
  <si>
    <t>Minneapolis, MN</t>
  </si>
  <si>
    <t>Young, active city with a lot to do in the area and surrounding suburbs! Minneapolis has more to do than St. Paul, with a lot of great restaurants and gastropubs. "Uptown" is full of bars and restaurants and is approximately 10 minutes from the hospital. It's the land of 10,000+ lakes, so in the summer there are plenty of beautiful lakes to walk around and to jetski and do other watersports. Lake of the Isles is a hit for sailing and kayaking in the summer. In the winter, you can play hockey and ice fish on any of the lakes. St. Paul is a more historic area and is quieter, but still great musuems and restaurants as well. Also, Mall of America is our pride and joy! Great sports in the city as well, with the Minnesota Twins, Wild and Vikings</t>
  </si>
  <si>
    <t>It is very, and I mean very cold in the winter. I know February has been in the 0-5 degree F range, -20 with windchill. It can be brutal in the winter months, but the summers are some of the most beautiful in the country. If you love winter activities, there is plenty to do as well.</t>
  </si>
  <si>
    <t>A ton of young singles in the "Uptown" area and in Minneapolis!</t>
  </si>
  <si>
    <t>Mall of America, Stone Arch Bridge is super fun to walk across in the summer, Lake of the Isles, Lake Minnetonka which is like 20-25 minutes away and is a blast</t>
  </si>
  <si>
    <t>Morgantown, WV</t>
  </si>
  <si>
    <t>Nashville, TN</t>
  </si>
  <si>
    <t>Help!!</t>
  </si>
  <si>
    <t>New Haven, CT</t>
  </si>
  <si>
    <t>Nice little town. Food is surprisingly good, especially the pizza (though it's not like there is every type of food you could possibly want). It's a city dominated by Yale, which has a lot of pros and cons. Has a graduate student-only bar that I believe residents are allowed to go to with very cheap drinks. Driving distance from Boston, NYC, Philly, with a cheap train straight to Grand Central station. &lt; Stoolprez/el prez/ dave portnoy says new haven pizza is the best. This is the only reason i know new haven exists</t>
  </si>
  <si>
    <t>Cold-ish winters (it's the NE). A little more difficult to catch flights, as you have to drive to Hartford or NYC, with a few specific exceptions that fly out of the local airport</t>
  </si>
  <si>
    <t>Walkable. Only the VA is driving distance, but there is a bus that runs regularly to the VA.</t>
  </si>
  <si>
    <t>TJs, Whole foods, etc (but theres are a 15 minute drive)</t>
  </si>
  <si>
    <t>Arethusa ice cream, New Haven pizza (Sally's, Pepe's, Modern, Bar), Harvard Yale Game, Prime 16 burgers</t>
  </si>
  <si>
    <t>New Orleans, LA</t>
  </si>
  <si>
    <t>Amazing food and culture (sans COVID preventing lots of things these days); music scene is unreal; people are super friendly but not shoving it down your throat, welcoming to outsiders but still tons of locals with deep roots in the area, weather is def hot+muggy in the summer but there's AC is prevalent (ik that's not the case some places), winters are mild but still exist so there's still some seasonality to the area; lots to do outdoors from fishing to boating to hunting to parks; sports are huge here and give a common ground for locals to talk about fun convo starter for patients even if you dont keep up with them like me; not nearly the same traffic/congestion as other big cities (pro/con depending on what you are looking for); safety should be a concern just like any other city but it really is limited to certain areas that you likely will not be in as a resident; walking late at night alone is dumb just like anywhere else but it's likely not as bad as you may think</t>
  </si>
  <si>
    <t xml:space="preserve">No great public transport, definitely need a car but parking is free lots of places and inexpensive when you do pay for street parking/for apartments; there are certain areas that flood if there's a monsoon -- the big hopsital that TU/LSU work at does become an island ~1x/yr that will sink your car if it's not in the garage </t>
  </si>
  <si>
    <t>If you live downtown you could walk/bike but would likely still want a car for errands and other weekend activities (lots of fun weekend trips nearby)</t>
  </si>
  <si>
    <t>trader joes, walmart, rouses, winn-dixie, fresh market, costco, target, whole foods,  Langenstein's, dorignacs, rouses (but we hate them now)</t>
  </si>
  <si>
    <t>This list would be endless Nola is the best city ever</t>
  </si>
  <si>
    <t>Norfolk,Va</t>
  </si>
  <si>
    <t>Near Virginia Beach,outdoor activities like hiking, surfing,boating and fishing. Great coffee shop scene.  "southern". Robust concert/music stuff for a small town. Great town for pets.</t>
  </si>
  <si>
    <t>"southern", city feels segregated(IMO), humid summers. If you live in norfolk there is a street flooding problem around the campus. Huge Navy population and not a lot of other young professionals</t>
  </si>
  <si>
    <t xml:space="preserve">For guys: Either medical people or someone who likes the beach a little too much. Girls: Navy guys or other medical people.  lgbtq: my medical school friends seemed to enjoy themselves so I figure the scene must be popping. overall: from all the residents I have met in all departments they either date other medical people or were married/ attached before  residency. Richmond which is 1.5 hours away has a lot of young professionals so I guess you could max out your dating app range and see what happens. </t>
  </si>
  <si>
    <t xml:space="preserve">~ 1,000 for 1 bed room with central A/C, 800 w/o A/C. You could afford to buy a house if you wanted. </t>
  </si>
  <si>
    <t>You can walk to work everyday if you want but will need a car for the outpatient surgical centers/clinic(about 20-30 minutes away)</t>
  </si>
  <si>
    <t xml:space="preserve">Great selection ( harris teeter, aldi, food lion)if you're willing to drive 15-30 minutes away Costco,whole foods and trader joes. </t>
  </si>
  <si>
    <t xml:space="preserve">Waterside district, The main, Oceanfront and several breweries. Did I mention the beach?   If you're into golf a lot of cheap golf. You can make a day trip to D.C, Richmond, Raleigh N.C. </t>
  </si>
  <si>
    <t xml:space="preserve">ADP, dominion , some small engineering/architect firms. Navy. </t>
  </si>
  <si>
    <t xml:space="preserve">Manhattan, NY (NYC) &lt; I think this needs to be filled out with each boro separate. NYC is not the same across boros whatsoever &lt; perhaps break down by bronx, manhattan, long island, brooklyn most helpful given programs in NYC area, request in separate row if you want to know more! Assume this row is for manhattan&lt; Done. Add your comments! </t>
  </si>
  <si>
    <t>arts, culture, food of every cuisine for every budget, very convenient to get around without car, hiking and other East coast cities easily accessible by train/bus, things to do for any interest, leagues you can join for most sports, MUSIC &lt; agree with everything, and even if you are from small city, still a great place to live for a few years. There is really no place like NYC. Also, I almost always feel safe even if catching subway late in the day. &lt; literally the best city in the world &lt; also you will likely not find better tasting tap water or higher water pressure (may be con, may also be my sample size) anywhere else in the world  &lt; disagree with the water (it's no Denver water) but NYC is so diverse on an international level, Central Park is my happy place &lt; also may have an awesome Mayor soon #yanggang</t>
  </si>
  <si>
    <t>$$$$, loud, dirty, crowded &lt; agree too, though you can find food, rent on the lower prices, and the public services do a pretty good job of regularly clearing the trash &lt; crime rate rising, and I will say as a current NYC resident that I have been threatened for money once &lt; real talk, i'm worried about falling asleep with all the street noise. thoughts? &lt; i use ear plugs which muffles the noise enough that i fall asleep fine &lt; you get used to the noise so much so that when you're not in NYC you're worried it's too quiet and you might be murdered &lt; 80 hour work weeks are my ambien</t>
  </si>
  <si>
    <t>overall strong, though statistically better odds for guys &lt; met my SO here, a lotta options. But gotta say, I disagree. I know girls who went on multiple dates a week &lt; i know girls who went on multiple dates a week, i also know guys who went on a date every day of the week. but anecdotes aside, the fact remains that assuming a college-educated crowd is only willing to date the college-educated, the odds still favor guys. will be interesting to see if WFH changes the dating scene</t>
  </si>
  <si>
    <t xml:space="preserve">Varies a lot: $2,000 for small studio without ameneties, $2,500 for studio/1 bed with nice amenities, &gt;$3,000 for 2 bedrooms, but salary is proportionally higher &gt; pay 2.2k for a large 1BR, and looked at a small 1BR for 1700. So there is a lot of fluctuation. Also, specifically this year, there are a TON of good apt deals because a lot of people have left NYC during the pandemic </t>
  </si>
  <si>
    <t>walk, bus, subway, bike (citibike), electric skateboards and scooters if that's your thing, ferry; street parking available, but not reliable; parking stall cost prohibitively expensive (~$500/month)</t>
  </si>
  <si>
    <t xml:space="preserve">depends on your neighborhood - Trader Joes, Whole Foods, Safeway, Target, Hmart &lt; i think you mean Fairway? Safeway is in CA &lt; getting my grocery stores confused - I mean Fairway! </t>
  </si>
  <si>
    <t xml:space="preserve">Broadway when it's back, Metropolitan Museum of Art, Central Park, High Line, the Vessel, all the neighborhoods (Chinatown, West Village, Ktown, East Village, etc), Bryant Park Winter Village, Governor's Island in the summer &gt; DUMBO, riding the East River Ferry, walking across the Brooklyn Bridge when it's not crowded, Prospect Park, Coney Island, MoMA PS1 (outer borough love &lt;3) &gt; more outer borough love: Gantry in Long Island City, Dyker Heights Christmas lights, Flushing Chinatown &lt; +1 for Flushing. really cheap, delicious chinese food. </t>
  </si>
  <si>
    <t>Oakland, CA</t>
  </si>
  <si>
    <t xml:space="preserve">fantastic city - all the diversity, food, entertainment that SF has, but 10x less pretentious. Safe city, worst that will happen is a broken car window (city living). So close to world-class vacationing at Napa, Lake Tahoe, Yosemite, California Coast.  </t>
  </si>
  <si>
    <t>expensive, but the residency pay reflects cost of living</t>
  </si>
  <si>
    <t>1600 for studio - 1800 - 2000 for fantastic 1 bedroom. cheaper with roommates.</t>
  </si>
  <si>
    <t>lake merrit</t>
  </si>
  <si>
    <t>Oklahoma City, OK</t>
  </si>
  <si>
    <t xml:space="preserve">affordable, easy traffic, OKC Thunder, growing food/brewery scene but generally just nice, easy living, decent concert scene </t>
  </si>
  <si>
    <t xml:space="preserve">hot summers, ice winters - not tons to do </t>
  </si>
  <si>
    <t>$1200 for single in nice apartment complexes, many resident homeowners ~10-15m away from hospital. paycheck goes far in OKC</t>
  </si>
  <si>
    <t>pretty much need a car</t>
  </si>
  <si>
    <t xml:space="preserve">lacking in downtown area but whole foods/TJ/everything ~10-15m away. costco about 20 minutes away. solid asian district filled with great restaraunts and stores </t>
  </si>
  <si>
    <t xml:space="preserve">Devon, OUHSC, probs more oil/gas? </t>
  </si>
  <si>
    <t>Omaha, NE</t>
  </si>
  <si>
    <t>Pretty affordable housing, easy traffic to get around, lots of great restaurants, baseball college world series, major league soccer, minor league baseball, olympic swim trials every few years. Walking/running trails through and around the city. Easy drive to bigger cities 2.5 hours to Kansas City, 7 hours to Denver and Minneapolis &lt; could be wrong, but I don't think there is an MLS team in Omaha &lt; you're right, it is a professional team, USL League One, Union Omaha</t>
  </si>
  <si>
    <t>Summer is hot/winter is cold; no mountains or ocean</t>
  </si>
  <si>
    <t>Mostly driving, there is a bus system. the city just opened a rapid bus transit from the downtown Omaha area to the west part of the city that goes by campus, but public transportation is poor</t>
  </si>
  <si>
    <t>Trader Joes, Whole Foods, Hyvee, Fareway, Bakers (Kroger Brand), Walmart, Costco, the summer farmer's markets are great on the weekends if you can</t>
  </si>
  <si>
    <t>Union Pacific railroad, First National Bank, Kiewit Construction, a ton of insuance companies, banking, the University of Nebraska Omaha - the job market in Omaha is good and there is a huge variety in the jobs and employers available</t>
  </si>
  <si>
    <t>Palo Alto, CA</t>
  </si>
  <si>
    <t>Close proximity to Stanford which has a beautiful campus, very safe surburban city that is home to a lot of rich families and young professionals, downtown has bars, restaurants, coffee/boba shops, old-school theater. It's probably 45 min-1 hour away from SF by Caltrain. If you have a car, there's a lot of great places to drive to (e.g. Castro St in Mountain View, amazing Chinese food in Cupertino, one of the largest Vietnamese populations in San Jose, really good Japanese food in San Mateo, etc.).</t>
  </si>
  <si>
    <t xml:space="preserve">Quiet surburban city that doesn't have much to offer to young (especially single) folks. It definitely caters to rich, surburban families. </t>
  </si>
  <si>
    <t>Definitely a lot of young tech folks as well as graduate students/residents/fellows in the area. Like SF, PA is much more male &gt; female.</t>
  </si>
  <si>
    <t>$$$</t>
  </si>
  <si>
    <t>Car is your best option. There are buses that can take you locally. Caltrain if you're going to the South Bay or up to SF. A lot of people bike locally as well. Rideshare is very readily available and used more probably frequently than other transit options.</t>
  </si>
  <si>
    <t>Safeway, Trader Joe's, Whole Food's, Ranch 99 (a couple cities away)</t>
  </si>
  <si>
    <t>Tech, finance/consulting/VC</t>
  </si>
  <si>
    <t>Philadelphia</t>
  </si>
  <si>
    <t xml:space="preserve">FOOD! Very livable city; good places to run &lt; I really love Philly, probably one of my favorite cities. Its not too big not too small, great food, fun neighborhoods and night life, kinda grungy but in a good way. Theres a great running trail along the Schuylkill River. Cool museums. Diverse. Easy weekend trips to NYC, AC, etc. </t>
  </si>
  <si>
    <t>inner city transportation system isn't great, definitely some dangerous areas of the city (some very close to the hospitals)</t>
  </si>
  <si>
    <t xml:space="preserve">1 bedroom $1k+ </t>
  </si>
  <si>
    <t>Pittsburgh, PA</t>
  </si>
  <si>
    <t>Really great city; hills and water all over. Definitley a steel town vibe but great. Salt of the earth people</t>
  </si>
  <si>
    <t xml:space="preserve">Sports fans are incredibly obnoxious and it rains more than Seattle. </t>
  </si>
  <si>
    <t>Phoenix, AZ</t>
  </si>
  <si>
    <t>Beautiful weather 8-9m of the year (60-80s and sunny), lots of sports and outdoor activities. Parking is always free and good freeway system gets you anywhere in the valley. 4+ million people live here so, while it's not known for its food or art scene, there is still a lot to do. Fridays on First downtown is a fun monthly event with art, food trucks, music, and free admission to museums. Decent concerts. 2 hours from skiing/snow/cooler summers and 1-2 hours from the mountains in all directions. 4-5h from beach in Mexico, 6h to san diego or LA, and 5h from vegas. Grand canyon, national parks in southern utah are driveable. Good nightlife in downtown Scottsdale and Mill Ave in Tempe.</t>
  </si>
  <si>
    <t>Summers are hot—people stay indoors just as you would during the winter elsewhere. Manageable with AC as it's not humid at all. City is really spread out and requires driving to go anywhere. Downtown is in process of gentrifying but still pretty patchwork between nice/walkable areas. Hard to find any amazing food aside from Mexican food. Airport is okay for US destinations but hardly any international flights. Public transit is on the rise but currently super limited.</t>
  </si>
  <si>
    <t>$1200-1500 for a newer one bedroom or older two bedroom in nicer areas.</t>
  </si>
  <si>
    <t>Car 99% of the time unless going downtown from Mesa/Gilbert/Tempe. Light rail runs in two directions but nice for sporting events, concerts, etc to park and ride into downtown.</t>
  </si>
  <si>
    <t>All west coast chains, Sprouts, Trader Joe's, Costco. Safeway everywhere. A few Asian grocery stores in Mesa and East Phoenix, smaller Latin American grocery stores as well.</t>
  </si>
  <si>
    <t>Tacos</t>
  </si>
  <si>
    <t>Portland, OR</t>
  </si>
  <si>
    <t xml:space="preserve">Really cool city. Combines the accessibility and lifestyle of a metropolitan area with the open spaces and outdoor activities of a more rural municipality. Great beer, great coffee. Awesome places to run. Fishing is great surrounding the city. Mount hood is a great place to hike or ski with great views. Oregon coast is about 2 hours away (see: Goonies for that whole vibe). "Portland Weird" IS a vibe. People are artistically/intentionally weird in a very interesting way; some might call it bohemian. </t>
  </si>
  <si>
    <t>"Portland Weird" may not be your weird. Traffic is rough and oft bemoaned by inhabitants. &lt; Doesn't rain as much as further up North (Seattle) but still a very wet winter.&lt; Gloomiest city in the contiguous US by US News, Downtown has been wrecked by the recent protests</t>
  </si>
  <si>
    <t>Decent. People here are obviously really into the outdoors scene so let that be known.</t>
  </si>
  <si>
    <t>CHEAP (at least compared to other cities). Rentals by the waterfront (close to OHSU) are approximately 1500 for nice 1br. &gt; If your idea of cheap is less than NYC and the coastal california cities, then it's cheap. If your idea of cheap is less than Denver/Dallas/Salt Lake then it is NOT cheap &gt;&gt; agreed, not that cheap compared to others</t>
  </si>
  <si>
    <t xml:space="preserve">Most people use the bus system to get around. There is a tram through town that people use less frequently. Can use the trolley to get to the hill on which OHSU resides, parking is expensive </t>
  </si>
  <si>
    <t>Farmer's markets. Co-Ops. Whole Foods. Albertson's. Trader Joes. Fred Meyer. Safeway.</t>
  </si>
  <si>
    <t>Multnomah Falls. Mount Hood (SUMMER SKIING). Day trip to the Oregon Coast. Vineyards in Oregon Wine Country. Hiking around various trails. Voodoo Donuts is a bit overrated but still go once. &lt; The hiking in the Columbia River Gorge is pretty life-changing. Multnomah is popular (for good reason), but you can pretty much get off at any exit and find a picturesque hike with amazing waterfalls.</t>
  </si>
  <si>
    <t>Nike, Intel</t>
  </si>
  <si>
    <t>Queens, NY</t>
  </si>
  <si>
    <t>Rochseter, MN</t>
  </si>
  <si>
    <t>Low cost of living, no traffic, plenty of outdoor activities (hiking, kayaking, camping, Boundary Waters), close knit community, rapidly growing with new stores/restaurants/apartments being build all the time, plenty of unique bars/restaurants to keep you busy and satisfied, close to Minneapolis with even more to do (professional sports etc), good schools for kids, easy to buy a house, airport in town that makes travel very easy (sometimes cheaper than flying from MSP)</t>
  </si>
  <si>
    <t>Winter (it can get below zero at times), not a big city</t>
  </si>
  <si>
    <t>Not as many single people here as bigger cities. Dating life is more prominent in the twin cities. There are still some single people at Mayo (in the ENT residency, other residency, nurses, PAs, etc.)</t>
  </si>
  <si>
    <t>Hy-Vee, TJs, Fresh Thyme, People's Food Co-op</t>
  </si>
  <si>
    <t>Thursdays on first, Weekend Farmers Market, Minnesota state fair, mall of america, bleu duck, cameo at the castle, breweries (forager, little thistle, thesis, etc), quarry hill nature center, whitewater state park</t>
  </si>
  <si>
    <t>Rochester, NY</t>
  </si>
  <si>
    <t>Low cost of living, family friendly, good food scene; abundant local theatre, arts, music, festivals, etc; minimal traffic; wineries, breweries, hiking trails, and skiing closeby; home of Wegmans; quick flight to most East Coast cities; ~2 hours to Niagara Falls; comfortable summers with lots of water access/kayaking/boating</t>
  </si>
  <si>
    <t>Winter; minimal public transit; small-midsized city; high rent (&gt;$2k) in newer downtown developments</t>
  </si>
  <si>
    <t>Lots of families; +/- dating scene</t>
  </si>
  <si>
    <t>~$800-1500 for 1-3 BR apt; many residents buy homes</t>
  </si>
  <si>
    <t>Wegmans :), Tops, Trader Joe's, Costco; Whole Foods coming soon</t>
  </si>
  <si>
    <t>Sacramento, CA</t>
  </si>
  <si>
    <t xml:space="preserve">CHEAP for California/the West Coast, California sun and weather, easy access to top tier national parks and winter time skiing, Traffic isn't too bad and the restaurant scene is growing. The addition of the new Kings arena downtown really perked up the scene, with lots of new fun bars and restaurants. </t>
  </si>
  <si>
    <t>Definitely an up-and-coming city so it may not have everything you want as far as restaurants/cost of living. They don't do a good job of caring for their homeless and cleaning up the city so this leads to there being trash in a lot of the non-wealthy areas.</t>
  </si>
  <si>
    <t>Decent dating scene with lots of young professionals in politics because of the capitol. Also an extremely family friendly area.</t>
  </si>
  <si>
    <t>~$1500 for a 600 sqft apartment; getting more expensive by the year as Californians leave the major hubs and come there</t>
  </si>
  <si>
    <t>Sacramento Co-op! (amazing), Trader Joes, Costco, Whole Foods, Bel Air, Target</t>
  </si>
  <si>
    <t xml:space="preserve">Float down the river when its 113 degrees out. Nearby wine country (thats not Napa). </t>
  </si>
  <si>
    <t>Salt Lake City, UT</t>
  </si>
  <si>
    <t>Decent cost of living, locals are nice, beautiful/clean city, no traffic, the amazing outdoor recreational activity access (hiking right behind the hospital, more trail access ~30 min drive, ski resorts ~35-45 min drive), nice weather...the biggest pro is really the outdoors, lots of cute neighborhoods with local shops and restaurants, decent bar scene pre covid, basically all the amenities of a major city without the crowding/traffic</t>
  </si>
  <si>
    <t>family friendly but also good for singles</t>
  </si>
  <si>
    <t>~1300-1800 for luxury condo vs. house (rent or buy), easy to live close to hospital</t>
  </si>
  <si>
    <t>Trader Joes, Smiths (owned by Kroger), Whole Foods, Harmons, Costco, Sprouts, Target, Walmart</t>
  </si>
  <si>
    <t>Skiing/snowboarding, hiking, mountain lakes, concerts, 9th/9th area, sugarhouse</t>
  </si>
  <si>
    <t>lots of tech jobs, the U</t>
  </si>
  <si>
    <t>San Antonio, TX</t>
  </si>
  <si>
    <t>Summers are hot (100F+). Not much variety in ethnic foods(&lt;- Definitely not true)</t>
  </si>
  <si>
    <t>700-1100 single bedroom. 1200-1400 two-three bedroom.</t>
  </si>
  <si>
    <t>HEB (super popular in south Texas), trader joes, sprouts, walmart, costco, Sam's, whole foods</t>
  </si>
  <si>
    <t>San Diego, CA</t>
  </si>
  <si>
    <t>amazing weather year round. lots of outdoor activities from multiple beaches to hiking and more. different neighborhood have different options for cool social scenes. large brewery scene. downtown is easy to get around. large diversity. great airport to get to other cities easy, weekend trips possible to LA, Big Bear, Vegas etc</t>
  </si>
  <si>
    <t>some areas are much more expensive than others and the cheaper areas tend to be a larger commute where traffic becomes an issue. Need a car, public transportation is very limited</t>
  </si>
  <si>
    <t>Wide range of options depending on location. It's expensive but not absurd. I'd guess that the range is $1000-2000 for a one bedroom, cheaper with rooomates so you can kind of do what you want depending on budget, but it's not "cheap" by any means.</t>
  </si>
  <si>
    <t>Will need a car, main hospitals are ~20 minutes apart &lt; The VA and Jacobs Medical Center are walking distance in La Jolla, Hillcrest is about 20 mins away from La Jolla.</t>
  </si>
  <si>
    <t xml:space="preserve">Great farmer's markets, TJs, Whole Foods, Costco, etc &lt; and also lots of Asian markets not too far away for those who care! &lt; ty! I care a lot about this </t>
  </si>
  <si>
    <t>get a california burrito and thank me later +1 &lt; fish tacos also +1</t>
  </si>
  <si>
    <t>Alot of biotech in the area</t>
  </si>
  <si>
    <t>San Francisco, CA</t>
  </si>
  <si>
    <t>Warm weather, vibrant city, lots to do indoors and outdoors</t>
  </si>
  <si>
    <t>$$$$$ &lt; would add infinite $ if I could</t>
  </si>
  <si>
    <t>good if you're a hetero woman, but its a lot of dudes in tech &lt; the odds are good but the goods are odd &lt; lmao, that was awesome</t>
  </si>
  <si>
    <t>good luck</t>
  </si>
  <si>
    <t>the bart is good for only a limited part of the city, otherwise uber or driving</t>
  </si>
  <si>
    <t>produce is great and cheap, ferry buliding farmers market, specialty grocery stores and bodegas plentiful in addition to the usual safeway/tjs/whole foods</t>
  </si>
  <si>
    <t>the mission burrito, arizmendi bakery pizza</t>
  </si>
  <si>
    <t>tech</t>
  </si>
  <si>
    <t>Seattle, WA</t>
  </si>
  <si>
    <t>Incredibly picturesque city with the Puget Sound and Olympic Mountains to the West, Lake Washington and Cascade Mountains to the East, and Mt. Rainier towering over the city to the South. Very liberal city with lots of activism. Great food, beer, coffee. Good pro sports minus the Ms (RIP Sonics). One of the best places to be if you are into the outdoors with access to the water and true mountains within 30 minutes. The most gorgeous summers and honestly the winters are overblown and are way better than the midwest or northeast. Yes, it rains a lot but it is throw on a jacket and you're fine type rain.</t>
  </si>
  <si>
    <t>$2000+ for 1 BR</t>
  </si>
  <si>
    <t>Likely need a car. Bus system is sparsely used and Light Rail only has a few stops (one is UW though).</t>
  </si>
  <si>
    <t>QFC (Kroger affiliate), Safeway, Whole Foods, Trader Joe's</t>
  </si>
  <si>
    <t>St. Louis, MO</t>
  </si>
  <si>
    <t>Honestly a surprising city in how much there is to do, great places to eat. Lots of free museums, HUGE parks (Forest Park, across the street from Barnes is 40% bigger than Central Park and has great running trails, a very nice free zoo, outdoor musical theatre, sports fields, rental boats etc), and a great restaurant/brewery scene with lots of new places. Can drive to hiking/camping at some surprisingly cool spots/swimming holes. Weather is hot and humid in the summer but winters are generally mild. Very cheap to live (including in very safe, family-friendly areas)</t>
  </si>
  <si>
    <t>poor public transit (almost non-existent); 2 academic hospital systems within the city; &lt; public transport is definitely limited but can get you the major hubs fairly easily. Clayton → CWE → downtown/stadiums all pretty accessible. Still would want a car tho</t>
  </si>
  <si>
    <t>&lt;$1000 for 2 bedroom in STL city</t>
  </si>
  <si>
    <t xml:space="preserve">need a car, some bikeable </t>
  </si>
  <si>
    <t>Schnucks, Whole Foods, TJs, Dierbergs, Aldis, Jae's international foods, United Provisions, Costco; incredible farmers markets in Tower Grove Park 2x/week, Soulard's farmers market</t>
  </si>
  <si>
    <t>St. Louis Art Museum, Missouri History Museum, St. Louis Science Center, City museum is pretty cool too. Zoo. Beautiful parks such as Forest Park, Tower Grove Park, Laumeier Sculpture Park.  Missouri Botanical Garden. St. Charles Historic District (30-40 min away from city) Meramec Caverns. Maramec Springs. Decent hiking, we have the Ozark Trail. St. Louis Aquarium is very small but quite interactive. Restaurants: Olio, Nixta, Union Loafers, Indo all on Tower Grove Street. The Hill neighborhood for italian food. Cherokee Street for mexican food. BBQ is the THING here. Salt + Smoke, Pappy's, Sugarfire. Great ice cream from local creamery at Clementine's. Baseball and hockey games.</t>
  </si>
  <si>
    <t>Syracuse, NY</t>
  </si>
  <si>
    <t xml:space="preserve">City largely based on the college (Syracuse University) and the hospital systems with solid food, growing downtown area. Super affordable on resident salary. College basketball. Short drive to some of the best outdoors in the country - fingerlakes and adirondacks. Summer and early fall are absolutely gorgeous. If you're into winter sports then obviously tons to do. </t>
  </si>
  <si>
    <t>Weather - winter lasts a long time but doesn't significantly affect daily life.</t>
  </si>
  <si>
    <t xml:space="preserve">Large range for 1 bedroom. Anywhere from $800-1800 for a 1 bedroom depending on how close you want to live to hospital/how nice you want your place to be. Some awesome and affordable apartment options downtown. Can buy houses in suburbs too. </t>
  </si>
  <si>
    <t xml:space="preserve">Likely need a car </t>
  </si>
  <si>
    <t>Wegman's (#1 grocery store in the country). BJ's, Costco, aldi's, Walmart, ethnic groceries also available in city and Erie blvd</t>
  </si>
  <si>
    <t>Tampa, FL</t>
  </si>
  <si>
    <t>Tucson, AZ</t>
  </si>
  <si>
    <t xml:space="preserve">Similar to Phoenix but a little smaller (still 1 million people), more down to earth, more college town vibes. Still great Mexican food and close to the mountains. Burgeoning food/drink scene. Lots of indy/hipster entertainment. Really good biking, climbing and hiking! Really low cost of living </t>
  </si>
  <si>
    <t>Hot in the summer, no professional sports or big acts</t>
  </si>
  <si>
    <t xml:space="preserve">Lots of undergrads/grad students/other residents. Small scene of young professionals. </t>
  </si>
  <si>
    <t>~1500/house for 3 bedroom house, buying very doable on resident salary</t>
  </si>
  <si>
    <t>LIkely need a car, but really good biking infastructure if you live closer to the university, light rail connects the University and Medical Center to downtown</t>
  </si>
  <si>
    <t xml:space="preserve">Safeway, Albertsons, Whole Foods, Trader Joe's, Food City, Korean/Chinese Groceries, Carnicerias, Farmer's Markets </t>
  </si>
  <si>
    <t xml:space="preserve">Mount Lemmon, the Loop, Sabino Canyon, Saguaro National Park, Madera Canyon. Wander around the Mercado, 4th Avenue and downtown for good food/drink. </t>
  </si>
  <si>
    <t>Raytheon, Caterpillar, Roche, Freeport McRohan, Arasco, UA Tech Park, UArizona, Various Health Systems, lots of small defence, aerospace and engineering contractors.</t>
  </si>
  <si>
    <t>Tulsa, OK</t>
  </si>
  <si>
    <t>Winston-Salem, NC</t>
  </si>
  <si>
    <t>Isnt this place haunted by a headless horseman or something?? Also witches!&lt; oooo spooky. salem witch trials? &lt; Great place to live. Houses and apartments within walking distance of the hospital, but will probably want a car to get around in Winston. Growing downtown, ongoing renovations of old tobacco buildings into new research/business buildings (Innovation Quarter with many incoming companies, growing fast). Plenty of fun restaurants/cafes. Good hiking short drives away. 4 nice seasons, snows maybe 1-3 times a year. Old Salem is a nice unique aspect of the city. Home of the original Krispy Kreme donut store (still going strong!).</t>
  </si>
  <si>
    <t>Car, maybe bike (sorry that is vague haha - I'm not a bike person so don't know how it compares to elsewhere). There are neighborhoods and new apartments within walking distance to the hospital.</t>
  </si>
  <si>
    <t>Harris Teeter, Publics, Trader Joes, more!</t>
  </si>
  <si>
    <t>Impressive arts/music with School of the Arts, Steven's Center, and Winston Salem Symphony. Fun home baseball games (The Dash) and Wake Forest home games. Pilot Mountain is a nice hike.</t>
  </si>
  <si>
    <t>Wake Forest (both the hospital and the undergrad campus), Wells Fargo, science/research, Hanes Brands</t>
  </si>
  <si>
    <t>Washington, DC</t>
  </si>
  <si>
    <r>
      <rPr>
        <rFont val="Calibri"/>
        <color theme="1"/>
      </rPr>
      <t xml:space="preserve">A ton of things to do, weather is warm, rarely snows, food scene is great (not as good as NYC </t>
    </r>
    <r>
      <rPr>
        <rFont val="Calibri"/>
        <strike/>
        <color theme="1"/>
      </rPr>
      <t>or Philly</t>
    </r>
    <r>
      <rPr>
        <rFont val="Calibri"/>
        <color theme="1"/>
      </rPr>
      <t xml:space="preserve"> but still pretty awesome), great metro system, can easily walk around/bike, Shenandoah and lots of small local national parks are nearby for hiking, DC has a lot of parks too</t>
    </r>
  </si>
  <si>
    <t>Summer gets muggy, cost of living is high, 23.41% probability of insurrection &gt; LOL</t>
  </si>
  <si>
    <t>Pretty good, lots of people who work for government, lots of young professionals, very LGBTQ friendly</t>
  </si>
  <si>
    <t>Need a car &lt; you dont need a car to get around the city but you will need one for distant hospitals in the DMV area &lt; +1 Also, some programs don't have a convenient metrostop (Georgetown)</t>
  </si>
  <si>
    <t>Trader Joe's, Whole Foods, Giant, Safeway, farmers markets in DuPont Circle</t>
  </si>
  <si>
    <t>STEP/Clerkship</t>
  </si>
  <si>
    <t>How much do H, HP, P matter? looks like average ENT applicant comes in at 4 H's</t>
  </si>
  <si>
    <t>I got 2 P (surgery) and 3 HP and 13 IIs so probably not a big deal if your LORs and AI comments are good (Update: I matched with 0 honors lol) &lt; agree, as long as the rest of your app doesn't have "deficiencies" u can have some give in other areas. &lt; love this man/maam. thanks</t>
  </si>
  <si>
    <t>Step 2 CK matters less than i thought. i scored signficantly lower on it and was worried about that, but i still got plenty of interviews and it never came up</t>
  </si>
  <si>
    <t>&lt; agreed, took it in December and ended up getting a 27x and nobody cares. If you think you'll knock it out of the park (or wish you'd done better on step 1), take it early so that it makes it into your primary application. &lt; agreed, my CK score was already in when I applied and I scored 23x, was super nervous since it actually went down from my step 1 score (just had a rough personal life when taking CK), but didn't really seem to affect which interviews I got, got plenty of really great programs and was never asked about it. &lt; My step 2 CK score was &gt;20 points higher than step 1 and it never came up. The importance will probably increase with the move to step 1 p/f</t>
  </si>
  <si>
    <t>STEP culture is going to change with the scoring system for STEP 1 changing to pass/fail soon. For those that will still get a score - you do not have to get the highest score in your class to qualify for ENT. I've had multiple attendings tell me that my decent score was definitely "high enough" and that sometimes scores that are super high make them question if the applicant has strengths beyond test-taking, i.e. patient interactions, interpersonal skills, etc. That being said, I am sure there are many high-scoring applicants with awesome bedside manner. Just a message to encourage you if you feel like your score is "good not great."</t>
  </si>
  <si>
    <t>why do people capitalize STEP. it's Step 1. &lt; because its an easy filter to apply. clinical grades are not uniform so that makes them worse. Its really a measure of how hard youre willing to work for a good score if you think about it. anyone can get &gt;250 if you really push yourself. But a 240+ is still a good score &lt; I think this was literally a grammatical question. OP, yes I agree, it should just be Step 1, it's not an acronym &lt; haha yeah I think OP was just talking about grammar</t>
  </si>
  <si>
    <t>If you can, take step 2ck right after MS3 rotations end. I took it end of Dec and it was much harder to recall info and focus on studying.</t>
  </si>
  <si>
    <t>&lt;If you did well on Step 1, is there any need to take Step 2 before ERAS, or would it be better to delay slightly just in case you don't do well on Step 2 and can avoid sending it to school &lt; I waited because I was busy with rotations/ ERAS and didn't want to mess with my step 1 score. I had a three month gap between end of third year and taking step 2 and felt like it all came back just fine with the added bonus of not stressing about programs seeing it &lt; If you did above average for match applicants (i.e. 248/249), then I would not take Step 2 before ERAS &lt; I did well on step 1, and took step 2ck because i was at home during COVID so I figured I would do something with the time. It's a little stressful to know you need to outperform yourself on step 1 with your 2ck score, but I also can't overemphasize how nice it is not to be thinking about studying for and taking 2ck during the stress of interview season. So if you think you're in good shape, maybe take a uworld practice test. they are accurate and you might be able to knock it out early. &lt; Just as a heads up, some interviewers will outright ask why you haven't taken it or why you took it early. They don't want an applicant that's worried they may do poorly on a board exam</t>
  </si>
  <si>
    <t>Have the requirements for number of LORs changed this year due to COVID? I will be applying next year and I am trying to guage how many letters I will need</t>
  </si>
  <si>
    <t>no. Still 3-4 &lt; but non-ENT LOR were acceptable since aways were canceled.</t>
  </si>
  <si>
    <t>General/Misc Advice</t>
  </si>
  <si>
    <t>For anyone who is deciding between ENT and something like ortho or any other surg subspecialty, how did you figure out it was the one? &lt;by rotating and serious introspection</t>
  </si>
  <si>
    <t>Can anyone confirm that it is true or provide information on the Mayo Florida ENT program supposably starting up in 2022? &lt; Yes they plan to accept their first resident in 2022</t>
  </si>
  <si>
    <t xml:space="preserve">Advice: Cannot stress the importance of having a good relationship with your home program. It was paramount this year obviously without aways, but I wouldn't go into any application cycle of ENT hoping that it's gonna be a down year. Your best shot at matching is often your home institution, and having them backing you up and ranking you as high as possible can give you some confidence/hope even with few interviews. </t>
  </si>
  <si>
    <r>
      <rPr/>
      <t xml:space="preserve">Best tips to overcome this issue for students without home programs?&lt; OP here, great question and sorry for leaving you guys out. I'd love for someone applying without a home program to chime in, but here's how I'd recommend approaching it. You will be able to do an away rotation even if they are cancelled according to this years rules, but this was met with variable success from my understanding. First thing I'd do is reach out to any ENTs that work at your hospital or nearby that you are getting clinical experience from. Use them to network to their contacts at academic centers, which they almost certainly have. Networking is usually more efficient than cold emailing, although the latter won't hurt you. Overall, the goal is to establish a relationship with a program so the advice on the left applies to you. Keep in mind that the main reason I wrote the advice is that students who manage to irritate their home program tend to have trouble, so just keep that in mind when you're doing aways etc.  &lt; Here's a good article from Headmirror about no home program --&gt; </t>
    </r>
    <r>
      <rPr>
        <color rgb="FF1155CC"/>
        <u/>
      </rPr>
      <t>https://www.headmirror.com/no-home-program</t>
    </r>
  </si>
  <si>
    <t>&lt; idk if there is a solution. This is one of many issues with going to a school without a home program. If you are lucky enough to go to a school that is at least in the same city as a program, get invovled with them early. It might not completely fix the problem, as you can't shadow first/second year, and you presumably can't do an ENT clerkship 3rd year, but perhaps getting to know them somewhat through research is enough until you do a Sub-I there. If you don't have a program anywhere near you, I can't think of a solution.</t>
  </si>
  <si>
    <t>Spend time crafting a good personal statement. try to come up with a theme/personal brand that people will remember you by. i did this and my personal statement has come up in almost every interview. depsite what people tell you, it actually matters &lt; agree with this a lot! Several interviewers commented on how much they enjoyed reading my PS and asked me specific questions about details I talked about</t>
  </si>
  <si>
    <t>Definitely agree, I spun mine into a sort of "story" format to keep it interesting, and it came up on almost every IV!</t>
  </si>
  <si>
    <t>wish i did this! my PS was generic af and never came up, definitely didnt help but didnt hurt me</t>
  </si>
  <si>
    <t>Try to be the best applicant from your home program. it seems like 1-2 people from each school tend to get most of the top interviews</t>
  </si>
  <si>
    <t>Don't try to overshadow your fellow students though; please play nice in the sandbox. +1</t>
  </si>
  <si>
    <t>come up with a spreadsheet of interview dates before invites are released so that you know which date to pick. people are vultures and the best dates fill up super fast if you're not on top of your game</t>
  </si>
  <si>
    <t>.+100! Organization is KEY, also choose a light rotation for ~November when most IIs come out so you can quickly get to your email (like Advanced anatomy, radiology)</t>
  </si>
  <si>
    <t>i'm pretty set on academics and made that clear in my personal statement. i was worried it might hurt me in getting interviews for more community focused programs but that was not the case at all. i got interviews from a great mix of programs. i recommend just being genuine about who you are and what you want</t>
  </si>
  <si>
    <t>Anyone planning to dual apply next year / anyone who dual applied this cycle have tips? I guess things will be different with in person interviews, but is it OK to apply to two different specialties at the same program or should you avoid this?</t>
  </si>
  <si>
    <t xml:space="preserve">I dual applied general surgery and ENT; did a GS Sub-I and was very honest about my dual application. Just inform the advising department of the other specialty very early on and they should be reasonable and at the very least, understandable for your reasons for dual applying. I have applied to two different specialties at the same program however have not interviewed at two of the same places except home. </t>
  </si>
  <si>
    <t xml:space="preserve">Home program is encouraging people not to apply (or dual apply) to ENT next year. Is this happening at any other programs? </t>
  </si>
  <si>
    <t>My home program is encouraging everyone to apply</t>
  </si>
  <si>
    <t>Sub-Intership/Acting Intership Tips</t>
  </si>
  <si>
    <r>
      <rPr>
        <rFont val="Calibri"/>
        <color theme="1"/>
      </rPr>
      <t xml:space="preserve">Is this referring to sub-internships -- or to intern year? I would imagine if its for MS1-3s, we're talking sub-i's. I was told, "We dont' expect you to know anything, we just expect you to want to learn." I don't fully agree with that, because obviously it's good to know </t>
    </r>
    <r>
      <rPr>
        <rFont val="Calibri"/>
        <i/>
        <color theme="1"/>
      </rPr>
      <t>something</t>
    </r>
    <r>
      <rPr>
        <rFont val="Calibri"/>
        <color theme="1"/>
      </rPr>
      <t xml:space="preserve">. But ENT is it's own field that you unfortunately do not learn a lot about during medical school itself. So... don't be surprsied when you feel just about as useless as you did at the start of 3rd year clerkships, or even as clueless as you felt at the start of year 1. Put in the work, be a team player, don't get the same question wrong twice. &lt; yeah I made this for Sub-Is. Not sure if it's a useful tab, but I agree that going into a sub-I blindly is a bad idea. Great advice! </t>
    </r>
  </si>
  <si>
    <t>One thing you could do to prepare is reviewing H&amp;N anatomy. Almost all of my "pimping" was on that &lt; "Some Anatomists Like Freaking Out Poor Medical Students" &lt; agree, 85% of questions I got asked were on anatomy</t>
  </si>
  <si>
    <t>&lt; know the levels of neck dissection in and out</t>
  </si>
  <si>
    <t xml:space="preserve">I'd recommend some reading- ENT secrets was an appropriate level. No need to read the whole thing or memorize, but helpful for seeing patients in the clinic and preparing for some pimping. For cases, I would just find something online or even a video </t>
  </si>
  <si>
    <t>Mayo Clinic has some pretty good videos for common cases on youtube&lt;Headmirror.com has the surgical video atlas and you can find their podcast "Headmirror's ENT in a Nutshell" on spotify, apple music etc</t>
  </si>
  <si>
    <r>
      <rPr/>
      <t xml:space="preserve">Another resource I'd recommend to med students is Primary Care Otolaryngology - </t>
    </r>
    <r>
      <rPr>
        <color rgb="FF1155CC"/>
        <u/>
      </rPr>
      <t>https://www.entnet.org/sites/default/files/Oto-Primary-Care-WEB.pdf.</t>
    </r>
    <r>
      <rPr/>
      <t xml:space="preserve"> Despite it's name, it's actually fairly in depth and I'm sure there's plenty that medical students don't know in there. It's a pretty easy read overall. The way I'd recommend using it is reading the relevant chapter before the associated clinic/case - ie if you're gonna be in otology clinic, read the ear chapters. Otherwise agree with other posters that anatomy is most of the questions you'll get. To me, that's largely a function of being in the OR so much as an AI, but don't mess up your chances in clinic too!</t>
    </r>
  </si>
  <si>
    <t xml:space="preserve">Anyone have an anki deck they recommend for learning head and neck anatomy? </t>
  </si>
  <si>
    <r>
      <rPr>
        <rFont val="Arial"/>
        <color rgb="FF000000"/>
      </rPr>
      <t xml:space="preserve">Looks like AAMC is recommending limiting away rotations for upcoming 2021-2022 cycle to 1 away rotation per student and residencies will be encouraged to look unfavorably at those who exceed the 1 away rotation guideline. </t>
    </r>
    <r>
      <rPr>
        <rFont val="Arial"/>
        <color rgb="FF1155CC"/>
        <u/>
      </rPr>
      <t>https://www.aamc.org/what-we-do/mission-areas/medical-education/away-rotations-interviews-2020-21-residency-cycle</t>
    </r>
  </si>
  <si>
    <t>Research</t>
  </si>
  <si>
    <t>Research is as much about getting letters from big name faculty as it is about getting pubs. try to find mentors who are well-known in their subspecialities and have a track record of being productive</t>
  </si>
  <si>
    <t>Have at least 1 project you are genuinely passionate about. You talk about it endlessly in interviews and if you're truly into it, it becomes so much easier +2</t>
  </si>
  <si>
    <t xml:space="preserve">This is great advice. Having a lot of pubs is never gonna hurt you, but chart reviews are easy and it's not that interesting to talk about. If you can design and lead your own project in addition to the low hanging fruit, it ends up being a really cool part of your app.  </t>
  </si>
  <si>
    <t>Aways</t>
  </si>
  <si>
    <t>BTW new for 2021, each program application will be $15!!</t>
  </si>
  <si>
    <t>&lt;Is this a change from last year? Increase or decrease? &lt;last year was school dependent I think, there wasn't a fixed amount &lt; no it was tiers "first ____ = $__/program" then goes up as you apply to more</t>
  </si>
  <si>
    <t>Thoughts on away rotations for next summer / when would the deadlines be?</t>
  </si>
  <si>
    <t xml:space="preserve">MS4 here, have talked to a few of the MS3s applying next year. I'd say the advice that we got last year stands true this year - prepare to apply on a normal timeline. Things like getting your medical clearances (PPDs, vaccinations/titers) is annoying and time consuming. Many programs require personal statements/essays. Start getting it done early. I'd anticipate that with the COVID vaccine you might be able to do aways, but the applications for aways might be delayed a couple of months. Just my guess though. </t>
  </si>
  <si>
    <t>I doubt they'll happen, but you should apply regardless. Some opened up as early as February</t>
  </si>
  <si>
    <t>I've heard getting titers and vaccines is a pain for VSAS.. is there anyway to know what these reqs are and get it done right now? &lt; Titers usually have to be current within 1y of planned rotation, so be careful if using 2020 titers or tests depending on dates. Last thing you want is an away opening to apply and you're held up by lacking immunizations</t>
  </si>
  <si>
    <r>
      <rPr/>
      <t xml:space="preserve">There is a "common" immunization form linked below that most programs want. Some programs have their own form or want extra things in addition to the form, so would check requirements on programs that you are interested in. This is the aamc immunizations form (usually also required for med school admission) </t>
    </r>
    <r>
      <rPr>
        <color rgb="FF1155CC"/>
        <u/>
      </rPr>
      <t>https://www.aamc.org/media/23441/download</t>
    </r>
  </si>
  <si>
    <t>highly recommend getting them done early.. I thought my hep b vaccination was enough, turns out they require titers, mine were low and had to do the 3-dose vaccine schedule which takes a few months</t>
  </si>
  <si>
    <t>Also our student health has really decreased their capacity with COVID so work on those appointments early if you need them</t>
  </si>
  <si>
    <t>I had a private practice PCP. He coded all the titers as "preventative care," which was covered by my insurance. Getting titers really isn't much of a pain this way. Just stop by a lab, draw blood, bada-bing-bada-boom.</t>
  </si>
  <si>
    <t xml:space="preserve">If virtual aways are a thing this year, i highly recommend. i did 2 and was able to get interviews at both of them without the time, effort, and money required for an in-person away (signaled one of them so there may be some confounding). i also felt like i got a good feel of the programs depsite it being virtual&lt; </t>
  </si>
  <si>
    <t>&lt;Can you describe a virtual away? Do you have to block out time for the whole day for it? Is it mostly lectures/cases, or is there real patient care stuff?&lt; it depends on the program, but mine mostly involved attending didactics for 1-3 hrs per day and some journal clubs, resident socials, etc. no real patient care stuff but some faculty walked us through cases. most last anywhere from 2 weeks to 1 month. the times were variable so i don't think it would be possible to do two at once or during a rotation</t>
  </si>
  <si>
    <t>&lt;Did you find virtual away information on each department website or are they also listted on VSAS?&lt; one was via a program i had previously applied for an in-person away through VSAS. when that wasn't happening anymore they emailed applicants and offered them a virtual away. the other i just found through the department website</t>
  </si>
  <si>
    <t>do I need a letter of recommendation for away rotations? &lt; it depends on the program, but yes some do require</t>
  </si>
  <si>
    <t>Program</t>
  </si>
  <si>
    <t>PD Last Name</t>
  </si>
  <si>
    <t>Chair Last Name</t>
  </si>
  <si>
    <t>City</t>
  </si>
  <si>
    <t>State</t>
  </si>
  <si>
    <t>Positions in 2020 Match</t>
  </si>
  <si>
    <t>Year Established (for MD)</t>
  </si>
  <si>
    <t>Requires Step2 for application</t>
  </si>
  <si>
    <t>Virtual Sub-I and Info Sessions</t>
  </si>
  <si>
    <t>Website</t>
  </si>
  <si>
    <t>ACGME Link</t>
  </si>
  <si>
    <t>Call (Home,float,Inhouse)</t>
  </si>
  <si>
    <t>Salary</t>
  </si>
  <si>
    <t>Health Benefits</t>
  </si>
  <si>
    <t>Resident Union</t>
  </si>
  <si>
    <t>Childcare</t>
  </si>
  <si>
    <t>401k</t>
  </si>
  <si>
    <t>Meal Allowance</t>
  </si>
  <si>
    <t>Book/Edu Stipend</t>
  </si>
  <si>
    <t>Weeks Vacation  per yr</t>
  </si>
  <si>
    <t>Parking</t>
  </si>
  <si>
    <t>Subsidized Housing</t>
  </si>
  <si>
    <t>Fed Loan Payback Underserved Community</t>
  </si>
  <si>
    <t>T32 MPH PhD options</t>
  </si>
  <si>
    <t>Protected months of Research</t>
  </si>
  <si>
    <t>Time off/Pay Travel to present research</t>
  </si>
  <si>
    <t>Required/Avg Research/year</t>
  </si>
  <si>
    <t>Required Inservice Scores</t>
  </si>
  <si>
    <t>First Time Board Passing Rate (5 year)</t>
  </si>
  <si>
    <t>Fired Residents in Past 5 Years</t>
  </si>
  <si>
    <t>Trauma Call Frequency</t>
  </si>
  <si>
    <t>General Attendings</t>
  </si>
  <si>
    <t>H&amp;N Attendings</t>
  </si>
  <si>
    <t>Neurotologists</t>
  </si>
  <si>
    <t>Laryngologists</t>
  </si>
  <si>
    <t>Peds Attendings</t>
  </si>
  <si>
    <t>FPRS Attendings</t>
  </si>
  <si>
    <t>Rhinology Attendings</t>
  </si>
  <si>
    <t>Sleep Training</t>
  </si>
  <si>
    <t>Allergy Training</t>
  </si>
  <si>
    <t>Avg Total Cases</t>
  </si>
  <si>
    <t>Training Events BootCamp/TBoneCourse/Otofest</t>
  </si>
  <si>
    <t>Alumni Fellowship vs PP Percent</t>
  </si>
  <si>
    <t>x</t>
  </si>
  <si>
    <t>Mouzakes</t>
  </si>
  <si>
    <t>GenSurg</t>
  </si>
  <si>
    <t>NY</t>
  </si>
  <si>
    <t>https://www.amc.edu/academic/gme/programs/Otolaryngology/index.cfm</t>
  </si>
  <si>
    <t>https://apps.acgme.org/ads/Public/Programs/Detail?programId=4548&amp;ReturnUrl=https%3A%2F%2Fapps.acgme.org%2Fads%2FPublic%2FPrograms%2FSearch%3FstateId%26specialtyId%3D51%26specialtyCategoryTypeId%26numCode%26city</t>
  </si>
  <si>
    <t>63k+</t>
  </si>
  <si>
    <t>med, dental, vision</t>
  </si>
  <si>
    <t>yes, on-call</t>
  </si>
  <si>
    <t>free</t>
  </si>
  <si>
    <t>6 months</t>
  </si>
  <si>
    <t>Ascension Macomb-Oakland Hospital Program</t>
  </si>
  <si>
    <t>Babu</t>
  </si>
  <si>
    <t>Warren</t>
  </si>
  <si>
    <t>MI</t>
  </si>
  <si>
    <t>https://apps.acgme.org/ads/Public/Programs/Detail?programId=28375&amp;ReturnUrl=https%3A%2F%2Fapps.acgme.org%2Fads%2FPublic%2FPrograms%2FSearch%3FstateId%26specialtyId%3D51%26specialtyCategoryTypeId%26numCode%26city</t>
  </si>
  <si>
    <t>52k+</t>
  </si>
  <si>
    <t>corporate package</t>
  </si>
  <si>
    <t>1.5k</t>
  </si>
  <si>
    <t>3 months</t>
  </si>
  <si>
    <t>Olson</t>
  </si>
  <si>
    <t>Donovan</t>
  </si>
  <si>
    <t>Houston</t>
  </si>
  <si>
    <r>
      <rPr/>
      <t xml:space="preserve">Virtual Meet &amp; Greet
August 27, 2020 7-8 p.m.
</t>
    </r>
    <r>
      <rPr>
        <color rgb="FF1155CC"/>
        <u/>
      </rPr>
      <t>https://bcm.zoom.us/meeting/register/tJ0pd--pqj0jG91U-eY7hkeOsMXaqfbZfF89</t>
    </r>
  </si>
  <si>
    <r>
      <t xml:space="preserve">Join current Residents for a Virtual Meet &amp; Greet and Q&amp;A  Ask residents questions about Baylor College of Medicine and the Houston Medical Center  September 2, 2020 6:00 pm CST  RSVP here: </t>
    </r>
    <r>
      <rPr>
        <color rgb="FF1155CC"/>
        <u/>
      </rPr>
      <t>https://bcm.zoom.us/meeting/register/tJMudumgpz8jE9YnHSOEpTbYiJ1Kjaou1sqz</t>
    </r>
  </si>
  <si>
    <t>https://apps.acgme.org/ads/Public/Programs/Detail?programId=4582&amp;ReturnUrl=https%3A%2F%2Fapps.acgme.org%2Fads%2FPublic%2FPrograms%2FSearch%3FstateId%26specialtyId%3D51%26specialtyCategoryTypeId%26numCode%26city</t>
  </si>
  <si>
    <t>25+ @ TCH</t>
  </si>
  <si>
    <t>20+ additional H&amp;N, laryngology, otology, FPRS and rhinology/skull base attendings at MDACC (8 mo) and Methodist (5 mo)</t>
  </si>
  <si>
    <t>Beaumont Health (Farmington Hills) Program</t>
  </si>
  <si>
    <t>Farrugia</t>
  </si>
  <si>
    <t>Farmington Hills</t>
  </si>
  <si>
    <t>Beth Israel Deaconess Medical Center/Harvard Medical School Program</t>
  </si>
  <si>
    <t>Jalisi</t>
  </si>
  <si>
    <t>MA</t>
  </si>
  <si>
    <t>Approved April 2020! Scrambling 2 spots for 2019-20; will officially join the match starting 2020-21 cycle</t>
  </si>
  <si>
    <t>c</t>
  </si>
  <si>
    <t>Platt</t>
  </si>
  <si>
    <t>Grillone</t>
  </si>
  <si>
    <t>Virtual Rotation - 2 weeks - Oct.-Feb. - Apply in VSAS</t>
  </si>
  <si>
    <t>Coordinator: Lipsky</t>
  </si>
  <si>
    <t>Case Western Reserve University/University Hospitals Cleveland Medical 
 Center Program</t>
  </si>
  <si>
    <t>Mowry</t>
  </si>
  <si>
    <t>Maronian</t>
  </si>
  <si>
    <t>Cleveland</t>
  </si>
  <si>
    <t>OH</t>
  </si>
  <si>
    <r>
      <rPr/>
      <t>Virtual Meet &amp; Greet/Q&amp;A
Wednesday, 8/12 @ 8 p.m</t>
    </r>
    <r>
      <rPr>
        <color rgb="FF000000"/>
      </rPr>
      <t xml:space="preserve">.
</t>
    </r>
    <r>
      <rPr>
        <color rgb="FF1155CC"/>
        <u/>
      </rPr>
      <t>https://cwru.zoom.us/meeting/register/tJIlfu6spzguGtXrhfdI1qmwjOo016_zKHRW</t>
    </r>
  </si>
  <si>
    <t xml:space="preserve">Join us on August 12th @ 8 pm for a virtual meet and greet with some of the residents and faculty of our program! There will be an overview by the PD followed by some virtual "breakout" rooms with residents. </t>
  </si>
  <si>
    <t>float at UH; home call at community hospital</t>
  </si>
  <si>
    <t>Rimell</t>
  </si>
  <si>
    <t>Liu</t>
  </si>
  <si>
    <t>Los Angeles</t>
  </si>
  <si>
    <t>CA</t>
  </si>
  <si>
    <t>60k PGY1 + 10k housing stipend</t>
  </si>
  <si>
    <t>Opt for 1 of 3 plans, low monthly rate, many deductibles/lab tests waived if going to Cedars for care</t>
  </si>
  <si>
    <t>Yes, offers matching after 1 year</t>
  </si>
  <si>
    <t>1k/year</t>
  </si>
  <si>
    <t>Included</t>
  </si>
  <si>
    <t>10k housing stipend/year</t>
  </si>
  <si>
    <t>Kominsky</t>
  </si>
  <si>
    <t>Byrne</t>
  </si>
  <si>
    <r>
      <rPr/>
      <t xml:space="preserve">Virtual Open House, Wednesday October 7 @8PM Eastern, email </t>
    </r>
    <r>
      <rPr>
        <color rgb="FF1155CC"/>
      </rPr>
      <t>fleckec@ccf.org</t>
    </r>
    <r>
      <rPr/>
      <t xml:space="preserve"> for the link</t>
    </r>
  </si>
  <si>
    <t>home call. Q6 as PGY2, Q8 as PGY3. Q7 backup as PGY4-5.</t>
  </si>
  <si>
    <t>No match</t>
  </si>
  <si>
    <t>Not included</t>
  </si>
  <si>
    <t>Every other day at Level III (not very busy trauma), rotate at county level I trauma center for 1 month during residency</t>
  </si>
  <si>
    <t>Yes - PD board certified in sleep</t>
  </si>
  <si>
    <t>Ahmad</t>
  </si>
  <si>
    <t>Camden</t>
  </si>
  <si>
    <t>NJ</t>
  </si>
  <si>
    <t>https://www.cooperhealth.edu/residencies/otolaryngology/education</t>
  </si>
  <si>
    <t>https://apps.acgme.org/ads/Public/Programs/Detail?programId=39001&amp;ReturnUrl=https%3A%2F%2Fapps.acgme.org%2Fads%2FPublic%2FPrograms%2FSearch</t>
  </si>
  <si>
    <t>59k PGY1</t>
  </si>
  <si>
    <t>Resident can choose from three health insurance plans; can also opt for dental and vision at low monthly rates</t>
  </si>
  <si>
    <t>Yes, $75/month</t>
  </si>
  <si>
    <t>Qualifies for PSLF loan foregiveness program</t>
  </si>
  <si>
    <t>None</t>
  </si>
  <si>
    <t>Bootcamp, TBonbe Course</t>
  </si>
  <si>
    <t>Detroit Medical Center Corporation Program</t>
  </si>
  <si>
    <t>Stern</t>
  </si>
  <si>
    <t>Commerce Township</t>
  </si>
  <si>
    <t>Doctors Hospital/OhioHealth Program</t>
  </si>
  <si>
    <t>Klapchar</t>
  </si>
  <si>
    <t>Columbus</t>
  </si>
  <si>
    <t>https://www.ohiohealth.com/medical-education/residencies/ent-doctors-hospital/</t>
  </si>
  <si>
    <t>20-21:       56056 pgy1         64168 pgy5</t>
  </si>
  <si>
    <t xml:space="preserve">OhioHealth insurance: medical, dental, vision, disability </t>
  </si>
  <si>
    <t>Only at select locations</t>
  </si>
  <si>
    <t>Website does not say</t>
  </si>
  <si>
    <t>"Parking privileges"</t>
  </si>
  <si>
    <t>Woodard</t>
  </si>
  <si>
    <t>Francis</t>
  </si>
  <si>
    <t>Durham</t>
  </si>
  <si>
    <t>NC</t>
  </si>
  <si>
    <t>not to rank</t>
  </si>
  <si>
    <r>
      <rPr/>
      <t>Virtual town hall 9/1, 7pm EST.</t>
    </r>
    <r>
      <rPr>
        <color rgb="FF000000"/>
      </rPr>
      <t xml:space="preserve">
</t>
    </r>
    <r>
      <rPr>
        <color rgb="FF1155CC"/>
        <u/>
      </rPr>
      <t>https://twitter.com/Duke_Oto/status/1298302434419200007</t>
    </r>
  </si>
  <si>
    <t xml:space="preserve">Coordinator: Allsbrook
3 months as a PGY2 at Duke Regional Hospital (15 minute drive) and 3 months as a PGY3 at Duke Raleigh Hospital (30 minute drive). You train with both generalists and sub-specialists in a more Private Practice setting at these locations (daily catered lunch in a nice lounge, quick OR turnaround times, etc.), yet we don't have to take call at these off-site locations (the best of both worlds!).
Moonlighting: PGY 4 and 5s take call at Duke Regional if they want to make side money, most shifts don't require that they come in, but they still get paid.
Leadership Curriculum: Emphasized during senior residency years, where a leadership consulting firm is hired to personally work with you to identify strengths and weaknesses, then develop a plan for maximizing your potential as a leader in medicine.
2019-20 interview day 7:30a-5p
</t>
  </si>
  <si>
    <t>https://headnecksurgery.duke.edu/education/residency-programs/otolaryngology-residency-program</t>
  </si>
  <si>
    <t>Q8-9 at home call between Main Duke and the VA accross the street. If you get destroyed overnight, we get you home by noon or sooner the next day.</t>
  </si>
  <si>
    <t>58k (phenomenal for COL in Durham)</t>
  </si>
  <si>
    <t>they pay for you, not any dependents</t>
  </si>
  <si>
    <t>provides option, no matching</t>
  </si>
  <si>
    <t>every day from 1900-0530, you get $10</t>
  </si>
  <si>
    <t>4!</t>
  </si>
  <si>
    <t>Free, covered parking, with 5 minute indoor walk to resident lounge/workroom</t>
  </si>
  <si>
    <t>Not needed in Durham, you can live like a queen/king if you're used to big city prices</t>
  </si>
  <si>
    <t>yes x2</t>
  </si>
  <si>
    <t>option for 7 yr Research Track</t>
  </si>
  <si>
    <t>5 months</t>
  </si>
  <si>
    <t>Night float</t>
  </si>
  <si>
    <t>Hua, Ellison, some VA faculty and new rotation at duke regional community hospital with multiple generalists as a PGY2. The Department is actively hiring more generalists.</t>
  </si>
  <si>
    <t>Walter lee, Liana Puscas, Dan Rocke, Russel Kahmke, Trinitia Cannon, Tammara Watts</t>
  </si>
  <si>
    <t>3 neurotologists: Howard Francis, David Kaylie, and Cal Cunningham. 1 otologist Susan Emmett. Actively hiring 2 more neurotologists</t>
  </si>
  <si>
    <t>Seth Cohen, Alissa Collins</t>
  </si>
  <si>
    <t>Eileen Raynor, Jeffrey Cheng, Janet Lee</t>
  </si>
  <si>
    <t>Charles Woodard, Dane Barrett, Tamara Watts</t>
  </si>
  <si>
    <t xml:space="preserve">David Jang, Ralph Abi Hachem, Brad Goldstein </t>
  </si>
  <si>
    <t>Kahmke and Ellison do Inspires, like 50 in the last year or so, along with UPPP, etc.</t>
  </si>
  <si>
    <t>The rising PGY3s all get sent to a course together. Ellison does a lot of allergy as well.</t>
  </si>
  <si>
    <t>Hosts emergency bootcamp, CMF trauma course, temporal bone course, H/N + Facial Recon course, FESS on cadavers course</t>
  </si>
  <si>
    <t>Seems to be about 50/50. Both career paths are supported. Recent fellowships: Neurotology: Miami, House, Toronto. Rhinology: Jeff, Duke. Peds: UAB, Hopkins, Jeff, Michigan. Plastics: Penn, Emory, Stanford, UC Davis. Laryngology: UTSA, Wisonsin. H/N: Mayo, UAB, Toronto. People in PP: California, Colorado, Texas, South Dakota, Virginia, Georgia</t>
  </si>
  <si>
    <t>Dobratz</t>
  </si>
  <si>
    <t>Strasnick</t>
  </si>
  <si>
    <t>Norfolk</t>
  </si>
  <si>
    <t>VA</t>
  </si>
  <si>
    <t>Wise</t>
  </si>
  <si>
    <t>Mattox</t>
  </si>
  <si>
    <t>GA</t>
  </si>
  <si>
    <t>No (FREIDA and Residency Explorer are incorrect)</t>
  </si>
  <si>
    <r>
      <rPr/>
      <t xml:space="preserve">Virtual Open House on Sunday, August 16th from 3:00 - 5:00 PM (EDT). Register at </t>
    </r>
    <r>
      <rPr>
        <color rgb="FF1155CC"/>
        <u/>
      </rPr>
      <t>tinyurl.com/EmoryENTOpenHouse.</t>
    </r>
    <r>
      <rPr/>
      <t xml:space="preserve"> Resident Q&amp;As, Sunday, September 27 at 3:00 PM EDT - https://tinyurl.com/EmoryENTQA1, Thursday, October 8th at 8:00 PM EDT - </t>
    </r>
    <r>
      <rPr>
        <color rgb="FF1155CC"/>
        <u/>
      </rPr>
      <t>https://tinyurl.com/EmoryENTQA2</t>
    </r>
  </si>
  <si>
    <t>2019-20 interview day 7a-5p</t>
  </si>
  <si>
    <t>http://otolaryngology.emory.edu/ed_and_train/residency/index.html</t>
  </si>
  <si>
    <t>Home call. No overnight call as a PGY1. Q4 for PGY2 and PGY3. PGY3s cover lighter hospitals. No primary call for PGY4s or 5s. Q8 backup call.</t>
  </si>
  <si>
    <t>$61K (PGY1) to $72K (PGY5)</t>
  </si>
  <si>
    <t>Individuals are included with no employee contribution</t>
  </si>
  <si>
    <t>Available</t>
  </si>
  <si>
    <t>1% of salary regardless of employee contribution</t>
  </si>
  <si>
    <t>$12/day</t>
  </si>
  <si>
    <t>$300/year</t>
  </si>
  <si>
    <t>Free at all facilities</t>
  </si>
  <si>
    <t>Unnecessary</t>
  </si>
  <si>
    <t>Not required</t>
  </si>
  <si>
    <t>q3day, split with PRS and OMFS</t>
  </si>
  <si>
    <t>Pending</t>
  </si>
  <si>
    <t>&gt;3000</t>
  </si>
  <si>
    <t>T-bone, Facial Plastics (fresh cadavers), Rhinology (fresh cadavers), each class goes to a course, meeting, or bootcamp.</t>
  </si>
  <si>
    <t>~75% fellowship</t>
  </si>
  <si>
    <t>Greene</t>
  </si>
  <si>
    <t>Altman</t>
  </si>
  <si>
    <t>Danville</t>
  </si>
  <si>
    <t>PA</t>
  </si>
  <si>
    <r>
      <rPr/>
      <t xml:space="preserve">Geisinger Medical Center - Resident Meet and Great/Info Session
Join us on Wednesday September 30th from 7-8 for a resident only information session where you will have the opportunity to ask your candid questions.Link to Microsoft Teams meeting: </t>
    </r>
    <r>
      <rPr>
        <color rgb="FF6264A7"/>
        <sz val="14.0"/>
        <u/>
      </rPr>
      <t>Join
Microsoft Teams Meeting</t>
    </r>
    <r>
      <rPr/>
      <t xml:space="preserve">
</t>
    </r>
  </si>
  <si>
    <t xml:space="preserve">While less well-known outside of Pennsylvania, we are a large hospital system with a massive encatchment area.  We have a well-rounded training program with an incredibly strong operative experience in all aspects of ENT.  We almost never double scrub a case other than large head and neck cases. Perks include only having to cover the main hospital center for call, affordable cost of living in a beautiful part of the country, and a super close-knit community and group of residents/friends!  </t>
  </si>
  <si>
    <t>instagram: @Geisinger_ENT</t>
  </si>
  <si>
    <t>Home call.  The main hospital and children's hospital are attached so only have to cover one site (trust us this is a nice thing).  Buddy call as a PGY1 with the PGY3s when on service.  q3 call, primary call as PGY2 and PGY3, back-up call as PGY4 and PGY5.  One major and one minor holiday per year</t>
  </si>
  <si>
    <t>$58K (PGY1) to $69K (PGY5)</t>
  </si>
  <si>
    <t>can contribute to 403b but Geisinger does not match</t>
  </si>
  <si>
    <t>1200 per year</t>
  </si>
  <si>
    <t>750 PGY1.  2500 per year after, pay for boards</t>
  </si>
  <si>
    <t>3 weeks.  Pretty easy going about how you use your vacation time.  Don't need to plan far in advance.</t>
  </si>
  <si>
    <t>Free</t>
  </si>
  <si>
    <t>Unnecessary.  Almost everyone buys homes, low cost of living.  Very nice perk.</t>
  </si>
  <si>
    <t>4 months (2 PGY3 year, 2 PGY4 year)</t>
  </si>
  <si>
    <t>2 (1 fellowship trained, 1 with 100% otology practice but no fellowship)</t>
  </si>
  <si>
    <t>0 (still do a lot of sinus cases, including complex frontal sinus such as Draf 3 and transphenoidal pituitary approaches)</t>
  </si>
  <si>
    <t>T-bone course here.  Interns go to a boot camp.  Everyone goes to a trauma course, head and neck course, airway course, and can be funded to go other courses.</t>
  </si>
  <si>
    <t>~50%</t>
  </si>
  <si>
    <t>Zapanta</t>
  </si>
  <si>
    <t>Bielamowicz</t>
  </si>
  <si>
    <t>Washington</t>
  </si>
  <si>
    <t>DC</t>
  </si>
  <si>
    <t>Excellent DMV area program with some of the best head and neck surgeons on the east coast. World renown pediatric ENTs at Children's. Chair wrote the textbook on Laryngology. A lot of facial trauma experience in DC. About 2-4 flap cases per month. Alternates 1-2 residents per year (1 for 2020 match)</t>
  </si>
  <si>
    <t xml:space="preserve"> https://smhs.gwu.edu/oto/
Instagram: @gw_oto
Twitter: @gw_otohns</t>
  </si>
  <si>
    <t>Inhouse PGY1, homecall PGY2-5; Children's has different call schedule</t>
  </si>
  <si>
    <t>Discounted</t>
  </si>
  <si>
    <t>3 months (pgy3)</t>
  </si>
  <si>
    <t>Trauma split with PRS</t>
  </si>
  <si>
    <t>10 at Children's</t>
  </si>
  <si>
    <t>0 (1 Private that does some plastics training every year)</t>
  </si>
  <si>
    <t>1 (PD)</t>
  </si>
  <si>
    <t>PGY1-3 Boot camp. Microsurgery sim center for lateral skull base and otologic surgery. Yearly cadaver rhinology and sinus surgery lab. Surgical sim lab for robotic surgery training.</t>
  </si>
  <si>
    <t>Ko</t>
  </si>
  <si>
    <t xml:space="preserve">Yaremchuk </t>
  </si>
  <si>
    <t>?</t>
  </si>
  <si>
    <t>Alternates 2 and 3 a year. There will be 3 spots for 2020 Match.</t>
  </si>
  <si>
    <t>https://www.henryford.com/hcp/med-ed/residencies-fellowships/hfh/ent</t>
  </si>
  <si>
    <t xml:space="preserve">No PGY1 call. PGY2-3 have home call Q4 at the main hospital. PGY4-5 are back up call at the main hospital but primary call at West Bloomfield, however you get paid $140 for every consult you see at WB so seniors love to get consulted at WB. </t>
  </si>
  <si>
    <t>$1500/yr mentioned during interview day presentation</t>
  </si>
  <si>
    <t>$900 for PGY 1-2. $1500 for PGY3-5</t>
  </si>
  <si>
    <t>20 days</t>
  </si>
  <si>
    <t>Yes, for the first 2-3 years residents can live in an apartment located about 1/2 block from the main HF hospital for $600/month?. This was mentioned during interview by 1 of the residents</t>
  </si>
  <si>
    <t>3 months during PGY 4 yr.</t>
  </si>
  <si>
    <t>2, plus 1 endocrine (Dr. Singer) and 1 OMFS (Dr. Barbetta, really fun guy during interview)</t>
  </si>
  <si>
    <t>T bone and rhinology course every year. T bone available for residents to practice at any time.</t>
  </si>
  <si>
    <t>Henry Ford Macomb Hospital Program</t>
  </si>
  <si>
    <t>Kubek</t>
  </si>
  <si>
    <t>Clinton Township</t>
  </si>
  <si>
    <t>Icahn School of Medicine at Mount Sinai/New York Eye and Ear 
 Infirmary/Mount Sinai Program</t>
  </si>
  <si>
    <t>Teng</t>
  </si>
  <si>
    <t>Genden</t>
  </si>
  <si>
    <t>New York</t>
  </si>
  <si>
    <r>
      <rPr>
        <rFont val="&quot;Arial&quot;, sans-serif"/>
        <sz val="11.0"/>
      </rPr>
      <t>"</t>
    </r>
    <r>
      <rPr>
        <rFont val="&quot;Arial&quot;, sans-serif"/>
        <sz val="6.0"/>
      </rPr>
      <t xml:space="preserve">The Mount Sinai Otolaryngology Program has created a "Department of Otolaryngology Virtual Away Elective," a two-week rotation with a capacity for 8 students to be held during the first two weeks of August and again during the 1st two weeks of September. (8 students each)  Please see the two attached links for the course syllabus and a tentative schedule.  Registration for the course will open later this month through VSAS.  For any questions feel free to reach out to the clerkship director - Dr. Aldo Londino (aldo.londino@mountsinai.org)."
</t>
    </r>
    <r>
      <rPr>
        <rFont val="&quot;Arial&quot;, sans-serif"/>
        <color rgb="FF1155CC"/>
        <sz val="6.0"/>
        <u/>
      </rPr>
      <t>https://drive.google.com/file/d/1OxHsg1qJrweQQbyV3tMGnJKIsGN-A1Tr/view?usp=sharing</t>
    </r>
    <r>
      <rPr>
        <rFont val="&quot;Arial&quot;, sans-serif"/>
        <sz val="6.0"/>
      </rPr>
      <t xml:space="preserve">
</t>
    </r>
    <r>
      <rPr>
        <rFont val="&quot;Arial&quot;, sans-serif"/>
        <color rgb="FF1155CC"/>
        <sz val="6.0"/>
        <u/>
      </rPr>
      <t>https://drive.google.com/file/d/17BiVSCE7_jXJG92kqps6d7adck0Eh6uS/view?usp=sharing</t>
    </r>
    <r>
      <rPr>
        <rFont val="&quot;Arial&quot;, sans-serif"/>
        <sz val="6.0"/>
      </rPr>
      <t xml:space="preserve">
Hey everyone! The Department of Otolaryngology at Mount Sinai invites all applicants (and anyone else who is interested!) to follow our department on Instagram (@mount_sinai_oto). We will be using this platform throughout the application cycle to showcase our program and our awesome residents. </t>
    </r>
  </si>
  <si>
    <t>2019-20 interview day morning and afternoon sessions. Afternoon 11a-4p</t>
  </si>
  <si>
    <t>71-85K</t>
  </si>
  <si>
    <t>Inicluded</t>
  </si>
  <si>
    <t>$800/year</t>
  </si>
  <si>
    <t>$500/year</t>
  </si>
  <si>
    <t>Yes, lots</t>
  </si>
  <si>
    <t>Bootcamp every July</t>
  </si>
  <si>
    <t>Indiana University School of Medicine Program</t>
  </si>
  <si>
    <t>Shipchandler</t>
  </si>
  <si>
    <t>Ting</t>
  </si>
  <si>
    <t>Indianapolis</t>
  </si>
  <si>
    <t>IN</t>
  </si>
  <si>
    <t>https://medicine.iu.edu/otolaryngology/education/residency</t>
  </si>
  <si>
    <t>Jackson Memorial Hospital/Jackson Health System Program</t>
  </si>
  <si>
    <t>Sargi</t>
  </si>
  <si>
    <t>Telischi</t>
  </si>
  <si>
    <t>FL</t>
  </si>
  <si>
    <t>The residency program has started two social media accounts on Instagram and Twitter (username: @umiamient), to raise awareness for our program. We plan to engage not only applicants of this 2020-2021 virtual cycle, but also alumni and other ENT residency programs across the country. On these platforms, we will introduce residents and attendings at UMH/JMH, post information about recruitment events, highlight new research from our department, and discuss interesting ENT cases and daily life on our campus. We hope you will follow along and enjoy!</t>
  </si>
  <si>
    <t>https://med.miami.edu/departments/otolaryngology</t>
  </si>
  <si>
    <t>In-house as PGY2 and 3 with guaranteed postcall day, chief back up from home</t>
  </si>
  <si>
    <t>PGY1 - $57,481
PGY2 - $59,612
PGY3 - $61,964
PGY4 - $64,622
PGY5 - $66,981</t>
  </si>
  <si>
    <t>Full benefits included for yourself (HMO) for no extra charge. Literally almost no co-pay for anything. Spouse and kids cost more per month, but super affordable</t>
  </si>
  <si>
    <t xml:space="preserve">https://www.cirseiu.org/jackson-memorial-hospital/
</t>
  </si>
  <si>
    <t>Varies w PGY/amount of call, but it is more than enough ($1400 per year at one hospital, $10/day based on call at another hospital, but on the same campus so you can use it whenever/however you want)</t>
  </si>
  <si>
    <t>$2000/yr which is separte from dept paying for conferences</t>
  </si>
  <si>
    <t>Like ~$10 per month if you want it</t>
  </si>
  <si>
    <t>1 project/year, present at our annual research symposium</t>
  </si>
  <si>
    <t>Don't know, but never heard of anyone failing</t>
  </si>
  <si>
    <t>Split with plastics/OMFS, but not on call during daytime for trauma</t>
  </si>
  <si>
    <t>Multiple annual courses (rhinology, T bone, airway, facial plastics, etc.)</t>
  </si>
  <si>
    <t>~50/50</t>
  </si>
  <si>
    <t>NRMP not ACGME</t>
  </si>
  <si>
    <t>Jackson Memorial Hospital/Jackson Health System Program - Research</t>
  </si>
  <si>
    <t>PGY1 - $57,481
PGY2 - $59,612
PGY3 - $61,964
PGY4 - $64,622
PGY5 - $66,981
PGY6 - $69,775</t>
  </si>
  <si>
    <t>1 project/year, present at our annual research symposium, plus research year</t>
  </si>
  <si>
    <t>Johns Hopkins University Program</t>
  </si>
  <si>
    <t>Hillel</t>
  </si>
  <si>
    <t xml:space="preserve">Eisele </t>
  </si>
  <si>
    <t>Baltimore</t>
  </si>
  <si>
    <t>2019-20 interview day 6a-4p. Pre-interview social (6p)</t>
  </si>
  <si>
    <t>https://www.hopkinsmedicine.org/otolaryngology/education/residency/</t>
  </si>
  <si>
    <t>Night float at main hospital, home call for two other sites</t>
  </si>
  <si>
    <t>Full benefits included for yourself and a spouse</t>
  </si>
  <si>
    <t>Onsite childcare 'Bright Horizons' available</t>
  </si>
  <si>
    <t>Varies w PGY/amount of call</t>
  </si>
  <si>
    <t>$1100/yr plus additional for conferences, dept jackets, loupes (paid seperately by department)</t>
  </si>
  <si>
    <t>4 weeks</t>
  </si>
  <si>
    <t>1/year</t>
  </si>
  <si>
    <t>Split with PRS</t>
  </si>
  <si>
    <t>Annual dissection/cadaver courses for temporal bone, head/neck, rhinology, FPRS, allergy, laryngology, pediatric airway</t>
  </si>
  <si>
    <t>https://www.hopkinsmedicine.org/otolaryngology/education/residency/former_residents.html</t>
  </si>
  <si>
    <t>Johns Hopkins University Program - Research</t>
  </si>
  <si>
    <t>https://youtu.be/jwxfaJOdulk</t>
  </si>
  <si>
    <t>Kaiser Permanente Northern California Program</t>
  </si>
  <si>
    <t>Durr</t>
  </si>
  <si>
    <t>Gurushanthaiah</t>
  </si>
  <si>
    <t>Oakland</t>
  </si>
  <si>
    <r>
      <rPr/>
      <t xml:space="preserve">We are hosting several virtual Q&amp;A events - sign up </t>
    </r>
    <r>
      <rPr>
        <color rgb="FF1155CC"/>
        <u/>
      </rPr>
      <t>here</t>
    </r>
    <r>
      <rPr/>
      <t xml:space="preserve"> to join the event(s) and/or add yourself to our mailing list to receive information about upcoming events</t>
    </r>
  </si>
  <si>
    <t>Thanks to everyone that joined our virtual open house on July 11th.  If you have any questions about the event, please reach out to our program coordinator, Antoinette Niblett at antoinette.m.niblett@kp.org</t>
  </si>
  <si>
    <t>https://residency-ncal.kaiserpermanente.org/programs/hns/virtual-residency-open-house/</t>
  </si>
  <si>
    <t>home call on all rotations</t>
  </si>
  <si>
    <t>69K for intern up to 88K for chief resident + $3,500 housing allowance per year</t>
  </si>
  <si>
    <t>full medical/dental coverage for resident plus spouse/domestic partner and all children</t>
  </si>
  <si>
    <t>$1500/year</t>
  </si>
  <si>
    <t>$1250/yr as PGY1-2, $1500/yr as PGY3-5, $60/mo for gym membership</t>
  </si>
  <si>
    <t>$3,500 housing stipend + $1000 relocation stipend</t>
  </si>
  <si>
    <t>Y, 4 protected months</t>
  </si>
  <si>
    <t>every night, staff many of the cases with maxillofacial surgery team</t>
  </si>
  <si>
    <t>&gt;3500</t>
  </si>
  <si>
    <t>Intern simulation bootcamp, annual dissection/cadaver course for head and neck, rhinology, laryngology.  Annual temporal bone dissection course.</t>
  </si>
  <si>
    <t>https://residency-ncal.kaiserpermanente.org/programs/hns/residents/</t>
  </si>
  <si>
    <t>Kansas City University of Medicine &amp; Biosciences-GME Consortium (KCU-GME 
 Consortium)/Freeman Program</t>
  </si>
  <si>
    <t>McIntire</t>
  </si>
  <si>
    <t>Joplin</t>
  </si>
  <si>
    <t>MO</t>
  </si>
  <si>
    <t>2 (+7 in Mercy Hospital)</t>
  </si>
  <si>
    <t>&gt;2500</t>
  </si>
  <si>
    <t>Kettering Health Network Program</t>
  </si>
  <si>
    <t>Fuentes</t>
  </si>
  <si>
    <t>Dayton</t>
  </si>
  <si>
    <t>Church</t>
  </si>
  <si>
    <t xml:space="preserve">Simental </t>
  </si>
  <si>
    <t>Home Call: q7-8 junior</t>
  </si>
  <si>
    <t>None, 20% discount in cafeteria</t>
  </si>
  <si>
    <t>$1000/yr plus conferences, FIGS, North Face jacket, books, loupes</t>
  </si>
  <si>
    <t>Y, 3 months</t>
  </si>
  <si>
    <t>1 project/year, one oral presentation during residency</t>
  </si>
  <si>
    <t>Once every 3 weeks at Medical Center, 2 out of 3 weeks at Riverside County</t>
  </si>
  <si>
    <t>Paid UC Davis Intern Bootcamp, Rhinology cadaver course, Laryngectomy cadaver course, Airway simulation, Temporal bone dissection course, Injection labs</t>
  </si>
  <si>
    <t>Hamiter</t>
  </si>
  <si>
    <t>Nathan</t>
  </si>
  <si>
    <t>Shreveport</t>
  </si>
  <si>
    <t>LA</t>
  </si>
  <si>
    <r>
      <rPr>
        <sz val="10.0"/>
      </rPr>
      <t xml:space="preserve">Join the </t>
    </r>
    <r>
      <rPr>
        <color rgb="FF9900FF"/>
        <sz val="10.0"/>
      </rPr>
      <t xml:space="preserve">LSU Health Shreveport Otolaryngology/ ENT </t>
    </r>
    <r>
      <rPr>
        <sz val="10.0"/>
      </rPr>
      <t xml:space="preserve">Chairman, Program Director, Faculty, and Residents on Sept. 22th at 7pm CST to learn about our program and ask any questions! You are welcome to come for any part or all of the open house. Register in advance here: </t>
    </r>
    <r>
      <rPr>
        <color rgb="FF1155CC"/>
        <sz val="10.0"/>
        <u/>
      </rPr>
      <t xml:space="preserve">
https://zoom.us/j/98559440821?pwd=M1J6cnZMVUJiRW56QXpaSGZISFR1QT09</t>
    </r>
  </si>
  <si>
    <t>https://www.lsuhs.edu/departments/school-of-medicine/otolaryngology-head-and-neck-surgery</t>
  </si>
  <si>
    <t>$1250 for books, conferences, and Qbanks</t>
  </si>
  <si>
    <t xml:space="preserve">Y,  3 months </t>
  </si>
  <si>
    <t>Hetzler</t>
  </si>
  <si>
    <t>Nuss</t>
  </si>
  <si>
    <t>New Orleans</t>
  </si>
  <si>
    <t>Thorpe</t>
  </si>
  <si>
    <t>Maywood</t>
  </si>
  <si>
    <t>IL</t>
  </si>
  <si>
    <r>
      <rPr>
        <sz val="10.0"/>
      </rPr>
      <t>Join the Loyola Otolaryngology residents and PD on August 11th at 5:30pm CST to learn about our program and ask any questions! Join the zoom meeting using the link below and feel free to come and go as you need</t>
    </r>
    <r>
      <rPr>
        <color rgb="FF1155CC"/>
        <sz val="10.0"/>
        <u/>
      </rPr>
      <t xml:space="preserve">
https://zoom.us/j/98559440821?pwd=M1J6cnZMVUJiRW56QXpaSGZISFR1QT09</t>
    </r>
  </si>
  <si>
    <t>in house</t>
  </si>
  <si>
    <t>Yes ~$600/year</t>
  </si>
  <si>
    <t>Y, 4 months</t>
  </si>
  <si>
    <t xml:space="preserve">Last 10 days of the month </t>
  </si>
  <si>
    <t>Hohman</t>
  </si>
  <si>
    <t>Tacoma</t>
  </si>
  <si>
    <t>WA</t>
  </si>
  <si>
    <t>Chen</t>
  </si>
  <si>
    <t>Paydarfar</t>
  </si>
  <si>
    <t>Lebanon</t>
  </si>
  <si>
    <t>NH</t>
  </si>
  <si>
    <r>
      <rPr>
        <sz val="10.0"/>
      </rPr>
      <t>The Dartmouth-Hitchcock
Otolaryngology Head and Neck Surgery residency program is hosting an
information session that will highlight important aspects of our residency
program including research, the VA experience and Global Health. We will also
feature faculty members from each subspecialty as well as our residents, and
conclude with a Q&amp;A session.   We hope you can join us and learn about our residency program!
Participation in this event will not impact your candidacy for our residency program. Your contact information will
only be used for the open house.
August 30th, 4pm-6:30p</t>
    </r>
    <r>
      <rPr>
        <color rgb="FF000000"/>
        <sz val="10.0"/>
      </rPr>
      <t xml:space="preserve">m   Register at </t>
    </r>
    <r>
      <rPr>
        <color rgb="FF1155CC"/>
        <sz val="10.0"/>
        <u/>
      </rPr>
      <t>https://www.surveymonkey.com/r/V28LSY5</t>
    </r>
  </si>
  <si>
    <t>https://gme.dartmouth-hitchcock.org/otolaryngology.html</t>
  </si>
  <si>
    <t>3 weeks + 5 personal days honored</t>
  </si>
  <si>
    <t>Four</t>
  </si>
  <si>
    <t>Gray</t>
  </si>
  <si>
    <t>Welling</t>
  </si>
  <si>
    <r>
      <rPr/>
      <t xml:space="preserve">Harvard Otolaryngology (Mass Eye and Ear/Mass General/Brigham) is hosting a Q&amp;A session and panel to discuss the upcoming application cycle and provide information about our program.  The panel is open to all applicants and will be a Zoom meeting on </t>
    </r>
    <r>
      <rPr>
        <b/>
      </rPr>
      <t>June 4th</t>
    </r>
    <r>
      <rPr/>
      <t xml:space="preserve"> at 8PM and will have several attendings that are involved with medical student education and residents to help answer your questions.  Please bring any and all questions you might have- looking forward to talking to all of you! Please register by sending your contact information and medical school to our medical student coordinator (Julie_Arria@MEEI.HARVARD.EDU) who will add you to our special mailing list which will deliver updates regarding our program, the Zoom link for the webinar, information on the application cycle, and information on future events of interest specially geared to medical students. ALSO, please follow us on social media for more information regarding upcoming events and to gain more information about our residency program in general - Instagram: https://www.instagram.com/harvard.mee.ohnsresidency/ Twitter: </t>
    </r>
    <r>
      <rPr>
        <color rgb="FF1155CC"/>
        <u/>
      </rPr>
      <t>https://twitter.com/MEEIOtolaryngo1</t>
    </r>
  </si>
  <si>
    <t>2019-20 interview day split into morning or afternoon sessions. Afternoon was 9a-5p. Pre-interview social.</t>
  </si>
  <si>
    <t>https://oto.hms.harvard.edu/residency-program</t>
  </si>
  <si>
    <t>In-house while at MEEI; home while at BWH; both with post-call days</t>
  </si>
  <si>
    <t>https://www.partners.org/Graduate-Medical-Education/Residents-Clinical-Fellows/Salary-Benefits/Salary.aspx</t>
  </si>
  <si>
    <t>https://drive.google.com/file/d/1KOpPqebahdMgpqQVyFiE1MXM53fnE_TJ/view</t>
  </si>
  <si>
    <t>https://www.partners.org/Graduate-Medical-Education/Residents-Clinical-Fellows/Salary-Benefits/Childcare-Lactation.aspx</t>
  </si>
  <si>
    <t>Non-matching 403(b) offered.</t>
  </si>
  <si>
    <t>~$1000 a year a the Brigham/Mass Eye and Ear</t>
  </si>
  <si>
    <t>$500/year (not including $900 for loupes)</t>
  </si>
  <si>
    <t>https://www.partners.org/Assets/Documents/Graduate-Medical-Education/Policies/GME-Trainee-Vacation-and-Leave-Policy.pdf</t>
  </si>
  <si>
    <t>https://www.partners.org/Graduate-Medical-Education/Residents-Clinical-Fellows/Salary-Benefits/Transportation-Parking.aspx</t>
  </si>
  <si>
    <t>Yes (below)</t>
  </si>
  <si>
    <t>https://oto.hms.harvard.edu/research-opportunities</t>
  </si>
  <si>
    <t>Up to $2700/year</t>
  </si>
  <si>
    <t>Same interview day as regular track, and they'll ask which tracks you want to apply for.</t>
  </si>
  <si>
    <t>Yes; Can use for research or to pursue advanced degrees (MPH, MBA, etc)</t>
  </si>
  <si>
    <t>PGY-3, 4</t>
  </si>
  <si>
    <t>Nagel</t>
  </si>
  <si>
    <t>Hinni</t>
  </si>
  <si>
    <t>Phoenix</t>
  </si>
  <si>
    <t>AZ</t>
  </si>
  <si>
    <r>
      <rPr>
        <b/>
      </rPr>
      <t xml:space="preserve">Mayo Clinic in Arizona </t>
    </r>
    <r>
      <rPr/>
      <t xml:space="preserve">is hosting a GME Virtual Residency Open House with breakout sessions on </t>
    </r>
    <r>
      <rPr>
        <b/>
      </rPr>
      <t>9/24/20 @ 4-6 p.m. MST</t>
    </r>
    <r>
      <rPr/>
      <t>.  Register in advance to get the Zoom link </t>
    </r>
    <r>
      <rPr>
        <rFont val="Times New Roman"/>
        <color rgb="FF000000"/>
        <sz val="12.0"/>
        <u/>
      </rPr>
      <t>https://mc-meet.zoom.us/meeting/register/tJ0vdu6gqDspH9OTlCCbN8NV9JKtXJZWS23Z</t>
    </r>
    <r>
      <rPr>
        <rFont val="Times New Roman"/>
        <sz val="12.0"/>
        <u/>
      </rPr>
      <t xml:space="preserve"> 
</t>
    </r>
    <r>
      <rPr>
        <rFont val="Times New Roman"/>
        <sz val="12.0"/>
      </rPr>
      <t>  </t>
    </r>
  </si>
  <si>
    <t>Home call q4-5. Only cover one hospital (do not have to drive between hospitals). Peds call/hospital when on peds rotation PGY-2&amp;3. Trauma call at county hospital when on trauma rotation PGY-3. frequency decreases and coverage increases as you progress to chief year.</t>
  </si>
  <si>
    <r>
      <rPr/>
      <t xml:space="preserve">PGY1- $57,653
PGY2- $59,662
PGY3- $62,130
PGY4- $64,728
PGY5- $67,521   
</t>
    </r>
    <r>
      <rPr>
        <color rgb="FF1155CC"/>
        <u/>
      </rPr>
      <t>stipend</t>
    </r>
  </si>
  <si>
    <t>https://mcforms.mayo.edu/mc1000-mc1099/mc1090-109.pdf</t>
  </si>
  <si>
    <t>Available without match</t>
  </si>
  <si>
    <t>~$1500 per year</t>
  </si>
  <si>
    <t xml:space="preserve">Loupes paid 1st year, academy FLEX program, all poster/podium trips paid for, some conferences paid for without poster/podium </t>
  </si>
  <si>
    <t xml:space="preserve">15 days. Can carry over 5 to next year. </t>
  </si>
  <si>
    <t>Free. Covered and uncovered. Convenient/easy</t>
  </si>
  <si>
    <t>3 months of fully protected research time PGY-3</t>
  </si>
  <si>
    <t xml:space="preserve">Yes. 10 travel days per year (only WEEK DAYS count toward travel days). Up to $1750 per trip. </t>
  </si>
  <si>
    <t>Submission of one first author manuscript by graduation. Yearly resident research day presentation</t>
  </si>
  <si>
    <t>3 months of dedicated facial trauma at County hospital as PGY-2. Trauma call ~q4. Trauma service is typically triage and typially primary service. Call frequency ~q4.</t>
  </si>
  <si>
    <t>(4) Thomas Nagel
Michael Hinni
Richard Hayden
Brittany Howard</t>
  </si>
  <si>
    <t>(2) Peter Weisskopf
Nicholas Deep</t>
  </si>
  <si>
    <t>(2) William Karle
David Lott</t>
  </si>
  <si>
    <t>(7+) Mark Gerber
Sharon Gnagi
Nathan Page
David Crockett
Robert Mancuso
Aditi Bhuskute
Erynne Faucett
2 more soon</t>
  </si>
  <si>
    <t>(2) Brittany Howard
Stephen Bansberg</t>
  </si>
  <si>
    <t>(2) Devyani Lal
Michael Marino</t>
  </si>
  <si>
    <t>(1) Stephen Bansberg</t>
  </si>
  <si>
    <t xml:space="preserve">- Microsurgery course (PGY4 or 5)
- Endoscopic skull base cadaver course (done every other year)
TBone (done every year)
- Endoscopic skull base conference (available every year)
- AO CMF trauma/plating course (done as PGY-3)
- Cadaver lab with flap crash course (done every other year)
- Attending lecture series with protected education day (1 day per month)
</t>
  </si>
  <si>
    <t xml:space="preserve">~50/50 historically. Both paths are fully supported.
2020 - Rhinolgy fellowship MUSC, H&amp;N fellowship oklahoma
2019 - H&amp;N fellowship, Plastics fellowship
2018 - Private practice general, NYU neurotology
</t>
  </si>
  <si>
    <t>Stokken</t>
  </si>
  <si>
    <t>Moore</t>
  </si>
  <si>
    <t>MN</t>
  </si>
  <si>
    <r>
      <rPr>
        <color rgb="FF000000"/>
        <sz val="12.0"/>
        <u/>
      </rPr>
      <t xml:space="preserve">Learn about our residents, staff, Rochester, and more on our new website! </t>
    </r>
    <r>
      <rPr>
        <color rgb="FF1155CC"/>
        <sz val="12.0"/>
        <u/>
      </rPr>
      <t>www.mayoentresidency.com</t>
    </r>
  </si>
  <si>
    <r>
      <rPr>
        <color rgb="FF000000"/>
        <sz val="9.0"/>
        <u/>
      </rPr>
      <t xml:space="preserve">Twitter: @MayoENTResident  
Instagram: @Mayo.clinic.otolaryngology
Website: </t>
    </r>
    <r>
      <rPr>
        <b/>
        <color rgb="FF000000"/>
        <sz val="9.0"/>
        <u/>
      </rPr>
      <t xml:space="preserve">www.Mayoentresidency.com  </t>
    </r>
    <r>
      <rPr>
        <color rgb="FF000000"/>
        <sz val="9.0"/>
        <u/>
      </rPr>
      <t>&amp;</t>
    </r>
    <r>
      <rPr>
        <b/>
        <color rgb="FF000000"/>
        <sz val="9.0"/>
        <u/>
      </rPr>
      <t xml:space="preserve">  </t>
    </r>
    <r>
      <rPr>
        <color rgb="FF000000"/>
        <sz val="9.0"/>
        <u/>
      </rPr>
      <t xml:space="preserve">
</t>
    </r>
    <r>
      <rPr>
        <color rgb="FF1155CC"/>
        <sz val="9.0"/>
        <u/>
      </rPr>
      <t>https://college.mayo.edu/academics/residencies-and-fellowships/otolaryngology---head-and-neck-surgery-residency-minnesota/</t>
    </r>
  </si>
  <si>
    <t>Inhouse q6 during PGY2 year + 1 block during PGY1 year. Cover two hospitals but both on came campus with a connecting shuttle. PGY3/4 take outside patient phone calls and inpatient weekend rounds for one week q10 weeks. PGY5 as junior backup q5weeks</t>
  </si>
  <si>
    <t>PGY1- $57,653
PGY2- $59,662
PGY3- $62,130
PGY4- $64,728
PGY5- $67,521</t>
  </si>
  <si>
    <t xml:space="preserve">~$2000 per year </t>
  </si>
  <si>
    <t>Board Vitals subscription + $500 education stipend + All poster/oral presentation trips paid for + one conference attendance without presentation paid for</t>
  </si>
  <si>
    <t>3 weeks (Up to 5 days can carry over to next year)</t>
  </si>
  <si>
    <t>Free. Multiple covered staff parking garages and uncovered lots throughout the city/campus</t>
  </si>
  <si>
    <t>One research day per week PGY2-4 years (Adds up to 6 months of research time, just spread out over 2.5 years)</t>
  </si>
  <si>
    <t xml:space="preserve">Yes. 10 travel days per year (only WEEK DAYS count against travel days). Up to $1750 per trip. </t>
  </si>
  <si>
    <t>Submission of one first author manuscript by graduation. Present yearly to the research committee</t>
  </si>
  <si>
    <t>1 week every 3 weeks. Rotates with plastic surgery, OMFS, and ENT. One month Hennepin Country trauma rotation as a chief</t>
  </si>
  <si>
    <t>Many, but residents don't work with them often. Optional rotations available at one of the Mayo community sites during elective time</t>
  </si>
  <si>
    <t>Eric Moore, 
Dan Price, 
Kathryn Van Abel, 
Jan Kasperbauer,
Kendall Tasche</t>
  </si>
  <si>
    <t>Colin Driscoll,
Brian Neff,
Matt Carlson</t>
  </si>
  <si>
    <t>Dale Ekbom,
Semirra Bayan</t>
  </si>
  <si>
    <t>Laura Orvidas,
Shelagh Cofer,
Josh Wiedermann, Sharon Libi</t>
  </si>
  <si>
    <t>Grant Hamilton,
Michael Olson</t>
  </si>
  <si>
    <t xml:space="preserve">Garret Choby
Erin O'Brien
Janalee Stokken 
Carlos Pinheiro-Neto 
</t>
  </si>
  <si>
    <t>Michael Olson</t>
  </si>
  <si>
    <t>Approximate per year:
80,000 patient visits
2,000 H&amp;N surgeries
1,800 otologic 
1,500 rhinology/sinus</t>
  </si>
  <si>
    <t xml:space="preserve">Microsurgery course (PGY2 or 3)
June Boot camp &amp; cadaver lab (Incoming PGY1, 2, 5)
Endoscopic Anterior Skull Base Course (PGY3)
Otofest (PGY2, 4)
Cochlear Implant Workshop (PGY3, 5)
Cadaver lab during H&amp;N core curriculum
</t>
  </si>
  <si>
    <t xml:space="preserve">
Recent grads:
2021 - 1 Rhinology (Stanford), 2 FP (Hopkins, Toriumi), 1 H&amp;N (Urken), 1 PP
2020 - 1 PP, 1 FP (UNC), 1 Endocrine (Stanford), 1 Otology (UAMS)
2019 - 3 PP, 1 Rhinology (Utah)
2018 - 1 PP, 1 H&amp;N (Urken), 1 Neurotology (Mayo)
2017 - 1 Sleep (Texas), 1 Peds (MUSC), 2 PP</t>
  </si>
  <si>
    <t>McGaw Medical Center of Northwestern University Program</t>
  </si>
  <si>
    <t>Micco</t>
  </si>
  <si>
    <t>Kern</t>
  </si>
  <si>
    <t>Chicago</t>
  </si>
  <si>
    <r>
      <rPr/>
      <t xml:space="preserve">Resident meet &amp; greet - 9/10/2020 - signup below!
</t>
    </r>
    <r>
      <rPr>
        <color rgb="FF1155CC"/>
        <u/>
      </rPr>
      <t>https://docs.google.com/forms/d/e/1FAIpQLScyj2Kah7-sHUSsSlMJZe9OzRZo-3-ZqZYGUb-jg5CfGQXfOA/viewform?usp=sf_link</t>
    </r>
  </si>
  <si>
    <t xml:space="preserve">Email abhita@northwestern.edu (PGY-5) with any questions about our program! </t>
  </si>
  <si>
    <t>https://www.oto-hns.northwestern.edu/</t>
  </si>
  <si>
    <t>Home call q4 (NMH), q3-4 (Lurie), q4-5 (County)</t>
  </si>
  <si>
    <t>PGY-1: $63.4k
PGY-2: $65.9k
PGY-3: $68.1k
PGY-4: $72.0k
PGY-5: $74.9k</t>
  </si>
  <si>
    <t>https://www.mcgaw.northwestern.edu/docs/2020-mcgaw-medical-center-benefit-guide.pdf</t>
  </si>
  <si>
    <t>2% match</t>
  </si>
  <si>
    <t xml:space="preserve">~$1000 at NMH, free at county </t>
  </si>
  <si>
    <t>$500 loupe fund, posters/oral presentations paid by dept, lots of free books throughout the year</t>
  </si>
  <si>
    <t>PGY-1 : 3 weeks, PGY-2-5: 4 weeks</t>
  </si>
  <si>
    <t>Available for a fee</t>
  </si>
  <si>
    <t>PGY-3 - 4 months</t>
  </si>
  <si>
    <t>Usually 1 presentation vs pub per year from PGY-3-5 years</t>
  </si>
  <si>
    <t xml:space="preserve">None </t>
  </si>
  <si>
    <t xml:space="preserve">100% last 5 years </t>
  </si>
  <si>
    <t>q3 (shared amongst plastics and OMFS) at NMH + County</t>
  </si>
  <si>
    <t xml:space="preserve">Stephanie Smith
</t>
  </si>
  <si>
    <t>Whitney Liddy
Urjeet Patel
Sandeep Samant 
Jose Dutra
Katelyn Stepan</t>
  </si>
  <si>
    <t>Akihiro Matsuoka
Alan Micco (PD)
Robert Battista
Nancy Young (Lurie)</t>
  </si>
  <si>
    <t>Michiel Bove
(active recruitment of second laryngologist)</t>
  </si>
  <si>
    <t>Jonathan Ida
Dougas Johnston
Jennifer Lavin
John Maddalozzo
Jeffrey Rastatter
Laura Rosenthal
Kathleen Billings
Stephen Hoff
Dana Thompson
Taher Valika
James Schroeder
Saied Ghadersohi
Nancy Young</t>
  </si>
  <si>
    <t>J. Regan Thomas
Douglas Sidle</t>
  </si>
  <si>
    <t>Kevin Welch
David Conley
Bruce Tan
Robert Kern</t>
  </si>
  <si>
    <t xml:space="preserve">Michael Awad </t>
  </si>
  <si>
    <t xml:space="preserve">Whitney Stevens
Anju Peters (joint sinus center, weekly conference, bimonthly sinus center multidisciplinary clinic) </t>
  </si>
  <si>
    <t xml:space="preserve">Tbone course (all years), anatomy + histology course (PGY-2), intern lectures bimonthly, micro course (PGY-4+5) </t>
  </si>
  <si>
    <t xml:space="preserve">Most do fellowship, 2018-2019 = 2 general, 2019-2020 = 1 general </t>
  </si>
  <si>
    <t>McLaren Health Care/Oakland/MSU Program</t>
  </si>
  <si>
    <t>Shermetaro</t>
  </si>
  <si>
    <t>Pontiac</t>
  </si>
  <si>
    <t>Prosser</t>
  </si>
  <si>
    <t>Kountakis</t>
  </si>
  <si>
    <t>Augusta</t>
  </si>
  <si>
    <r>
      <rPr>
        <rFont val="Calibri"/>
        <b/>
        <color rgb="FF0000FF"/>
      </rPr>
      <t xml:space="preserve">Medical College of Georgia Residency Program Interest Session via Zoom with Faculty and Residents. </t>
    </r>
    <r>
      <rPr>
        <rFont val="Calibri"/>
        <color theme="1"/>
      </rPr>
      <t>There will be a short presentation to tell you about our program, but most of the meeting will be dedicated to Q&amp;A with the residents. We will be able to answer your questions in real time. 8/27 at 5:30pm EST. Email cacook1@augusta.edu to get Zoom meeting info.</t>
    </r>
  </si>
  <si>
    <t xml:space="preserve">2019-20 interview day 6:30am-2:30pm. Pre-interview social. Alternates between 2 and 3 spots each year. There will be 2 spots for 2020-21 Match. </t>
  </si>
  <si>
    <t>Home q5</t>
  </si>
  <si>
    <t>2, +1 thyroid/parathyroid surgeon</t>
  </si>
  <si>
    <t>Robey</t>
  </si>
  <si>
    <t>Rhee</t>
  </si>
  <si>
    <t>Milwaukee</t>
  </si>
  <si>
    <t>WI</t>
  </si>
  <si>
    <t>Home q9</t>
  </si>
  <si>
    <t>3 weeks + 1 week education + some holiday (TGiving, Xmax, New Years) block days</t>
  </si>
  <si>
    <t>PGY3- 4 months</t>
  </si>
  <si>
    <t>1 week/year</t>
  </si>
  <si>
    <t>Every other week (shared with Plastics)</t>
  </si>
  <si>
    <t>Meyer</t>
  </si>
  <si>
    <t>Lambert</t>
  </si>
  <si>
    <t>Charleston</t>
  </si>
  <si>
    <t>SC</t>
  </si>
  <si>
    <t xml:space="preserve">NY – FP
Miami – H&amp;N
NY – H&amp;N   
UW Seattle – FPRS
UNC – H&amp;N
UMN – Peds
</t>
  </si>
  <si>
    <t>Malekzadeh</t>
  </si>
  <si>
    <t>Davidson</t>
  </si>
  <si>
    <t>https://ent.georgetown.edu/
IG: @georgetownoto
Facebook: /georgetownoto</t>
  </si>
  <si>
    <t>PGY-2s and 3s take in-house w/ post-call days
  *5-6 calls/mo as a 2
  *4-5 calls/mo as a 3
4s and 5s take back-up</t>
  </si>
  <si>
    <t>PGY1: 62k
PGY2: 63k
PGY3: 65k
PGY4: 69k
PGY5: 71k</t>
  </si>
  <si>
    <t>Can choose from 1 of 3 health insurance plans;
can opt for dental and vision at low monthly rates</t>
  </si>
  <si>
    <r>
      <rPr>
        <rFont val="Calibri"/>
        <color theme="1"/>
        <sz val="7.0"/>
      </rPr>
      <t xml:space="preserve">Back-up childcare at a subsidized rate through Physician Wellness initiative:
</t>
    </r>
    <r>
      <rPr>
        <rFont val="Calibri"/>
        <color theme="1"/>
        <sz val="6.0"/>
      </rPr>
      <t>https://www.medstarhealth.org/physician-well-being/programs-and-resources/</t>
    </r>
  </si>
  <si>
    <t>403b w/ 3% matching</t>
  </si>
  <si>
    <t>Yes-on call at
Georgetown and
daily while rotating
at WHC</t>
  </si>
  <si>
    <t>Yes: 1k each at Gtown
and WHC</t>
  </si>
  <si>
    <t>3 + time off over
winter holidays
(usually ~6 days)</t>
  </si>
  <si>
    <t>Free to residents at all hospitals</t>
  </si>
  <si>
    <t>4 during PGY-3</t>
  </si>
  <si>
    <t>1 presentation or publication/year</t>
  </si>
  <si>
    <t>At Georgetown and VA: even days (split w/ Plastics)-less trauma-heavy
At Washington Hospital Center: 1 week/mo (split w/ OMFS and Plastics)-more trauma-heavy</t>
  </si>
  <si>
    <r>
      <rPr>
        <rFont val="Calibri"/>
        <color theme="1"/>
      </rPr>
      <t>2</t>
    </r>
    <r>
      <rPr>
        <rFont val="Calibri"/>
        <color theme="1"/>
        <sz val="8.0"/>
      </rPr>
      <t xml:space="preserve"> (but also rotate at Children's National for 2 mo as a PGY-2)</t>
    </r>
  </si>
  <si>
    <t>&gt;2000</t>
  </si>
  <si>
    <t>Host annual boot camp for PGY1s/2s, laryngology sim event, t-bone course by faculty as PGY-2s</t>
  </si>
  <si>
    <t>Historically ~2/3 do fellowship but trending towards more PP currently</t>
  </si>
  <si>
    <t>Bent</t>
  </si>
  <si>
    <t>Smith</t>
  </si>
  <si>
    <t>Bronx</t>
  </si>
  <si>
    <r>
      <rPr>
        <b/>
        <color rgb="FFFF009A"/>
        <sz val="12.0"/>
      </rPr>
      <t>M</t>
    </r>
    <r>
      <rPr>
        <b/>
        <color rgb="FF0000FF"/>
        <sz val="12.0"/>
      </rPr>
      <t>ontefiore Medical Center/Albert Einstein College of Medicine</t>
    </r>
    <r>
      <rPr/>
      <t xml:space="preserve"> will be hosting two virtual information sessions on Thursday, August 27th 5:30-7pm EST and Monday, September 14th at 8-9:30pm EST. Come spend some time with our department and learn what makes training in the Bronx unique! Attendees will hear directly from program leadership, attendings, and residents and there will be time for Q&amp;A. Each session will also be followed by a virtual happy hour with residents on a separate evening. Please register via the following google form and zoom information will be shared with you! </t>
    </r>
    <r>
      <rPr>
        <color rgb="FF1155CC"/>
        <u/>
      </rPr>
      <t>https://forms.gle/VjDbYqHrSouZk2gz7</t>
    </r>
  </si>
  <si>
    <t xml:space="preserve">in house with post call days </t>
  </si>
  <si>
    <t>National Capital Consortium Program</t>
  </si>
  <si>
    <t>Maturo</t>
  </si>
  <si>
    <t>Bethesda</t>
  </si>
  <si>
    <t>Teti</t>
  </si>
  <si>
    <t>Portsmouth</t>
  </si>
  <si>
    <t>Johnson</t>
  </si>
  <si>
    <t>San Diego</t>
  </si>
  <si>
    <t>Stewart/Lustig</t>
  </si>
  <si>
    <t xml:space="preserve">We are hosting an Open House as an introduction our residency program on 9/8 and 9/30 (7-8:30 PM EST). We invite all interested applicants to learn more about our program and residency training in NYC 🌆.
The session will include a message from our chairs (Dr. Stewart and Dr. Lustig), general information session about our program led by faculty, Q&amp;A session led by residents, and breakout rooms where we hope you’ll get to know our residents better.
Please email your preferred date to Maullika mzd2020@med.cornell.edu. Check your email for a response!
-------
Please sign up here to receive details about Zoom "Meet and Greets" and other information sessions! https://forms.gle/4NBu8cJ6xVEmzWCe9   </t>
  </si>
  <si>
    <r>
      <rPr/>
      <t xml:space="preserve">
2019-20 interview day 7:30a-5p
NYP Columbia/Cornell Instagram: </t>
    </r>
    <r>
      <rPr>
        <color rgb="FF1155CC"/>
        <u/>
      </rPr>
      <t>instagram.com/columbia.weillcornell.oto/</t>
    </r>
    <r>
      <rPr/>
      <t xml:space="preserve">
Columbia Twitter: </t>
    </r>
    <r>
      <rPr>
        <color rgb="FF1155CC"/>
        <u/>
      </rPr>
      <t>twitter.com/columbiaoto</t>
    </r>
  </si>
  <si>
    <t>Lebowitz</t>
  </si>
  <si>
    <t>Roland</t>
  </si>
  <si>
    <t>- Actually only 3 spots available in 2020 because of a directly admitted resident from NYU's 3 year program</t>
  </si>
  <si>
    <t>Dr. deSilva (main); Dr. Kang and Dr. Lind are associated PDs</t>
  </si>
  <si>
    <t>Rocco</t>
  </si>
  <si>
    <r>
      <rPr/>
      <t xml:space="preserve">Instagram @OhioStateENT Twitter: @OhioStateENT Virtual HH Signup Form: </t>
    </r>
    <r>
      <rPr>
        <color rgb="FF1155CC"/>
        <u/>
      </rPr>
      <t>https://forms.gle/Td5qm2geFxbEFtUK7</t>
    </r>
    <r>
      <rPr/>
      <t xml:space="preserve"> Video on Culture: </t>
    </r>
    <r>
      <rPr>
        <color rgb="FF1155CC"/>
        <u/>
      </rPr>
      <t>https://www.youtube.com/watch?v=MB711em5SJk&amp;feature=youtu.be</t>
    </r>
    <r>
      <rPr/>
      <t xml:space="preserve"> Video on Residency Training: </t>
    </r>
    <r>
      <rPr>
        <color rgb="FF1155CC"/>
        <u/>
      </rPr>
      <t>https://www.youtube.com/watch?v=IRpiIRCm7BU</t>
    </r>
    <r>
      <rPr/>
      <t xml:space="preserve"> </t>
    </r>
  </si>
  <si>
    <t>https://medicine.osu.edu/departments/otolaryngology/education/residency</t>
  </si>
  <si>
    <t>Night float at OSU; q4-5 at nationwide childrens</t>
  </si>
  <si>
    <t>Awesome employee matching policy</t>
  </si>
  <si>
    <t>3 weeks</t>
  </si>
  <si>
    <t>Paid for by Department</t>
  </si>
  <si>
    <t>Any poster/oral gets $1000 typically from department-no questions asked; Leadership involvement requiring meeting participation also nets $1000</t>
  </si>
  <si>
    <t>Third of month (split between OMFS and plastics)</t>
  </si>
  <si>
    <t>8 (240+ free flaps a year)</t>
  </si>
  <si>
    <t>4 (&gt;180 CI's a year, &gt;60 vestibular schwannomas a year)</t>
  </si>
  <si>
    <t>2 (four if you count Dr. VanKoevering and Dr. Carrau)</t>
  </si>
  <si>
    <t>#1 Inspire Implant Volume Surgeon in the World: Dr. Eugene Chio (&gt;250 implants); no fellow; Inspire does course at OSU so graduating chiefs are automatically certified</t>
  </si>
  <si>
    <t>Allergy department within ENT department</t>
  </si>
  <si>
    <t>You will be exceptionally well trained</t>
  </si>
  <si>
    <t>Facial Trauma Course, Premiere Head &amp; Neck Free Flap Course (Co-sponsored by AHNS), Lateral Skullbase Course, Anterior Skullbase Course</t>
  </si>
  <si>
    <t>50/50</t>
  </si>
  <si>
    <t>Oklahoma State University Center for Health Sciences Program</t>
  </si>
  <si>
    <t>Hamilton</t>
  </si>
  <si>
    <t>Langley</t>
  </si>
  <si>
    <t>Tulsa</t>
  </si>
  <si>
    <t>OK</t>
  </si>
  <si>
    <t>https://padlet.com/jennwilson_garcia/w5f0w9sv8j804r6y</t>
  </si>
  <si>
    <t>https://medicine.okstate.edu/academics/otolaryngology/index.html</t>
  </si>
  <si>
    <t>Flint</t>
  </si>
  <si>
    <t>OR</t>
  </si>
  <si>
    <r>
      <rPr>
        <b/>
        <color rgb="FF0563C1"/>
        <sz val="12.0"/>
      </rPr>
      <t xml:space="preserve">OHSU's Department of Otolaryngology-Head &amp; Neck Surgery Resident Meet and Greet
</t>
    </r>
    <r>
      <rPr>
        <color rgb="FF000000"/>
      </rPr>
      <t>We are excited to invite you to our first resident meet &amp; greet! Meet our residents and ask some of your burning questions next Tuesday, 8/18, at 6pm PST.</t>
    </r>
    <r>
      <rPr>
        <color rgb="FF000000"/>
      </rPr>
      <t xml:space="preserve">  
</t>
    </r>
    <r>
      <rPr>
        <b/>
        <i/>
        <color rgb="FF1155CC"/>
      </rPr>
      <t>Register here.</t>
    </r>
  </si>
  <si>
    <t>Twitter
Instagram</t>
  </si>
  <si>
    <t>In house ~q5</t>
  </si>
  <si>
    <t>6 months, 1 during R2 to prepare a grant application, 5 during R3 to conduct research</t>
  </si>
  <si>
    <t>McGinn</t>
  </si>
  <si>
    <t xml:space="preserve">Goldenberg </t>
  </si>
  <si>
    <t>Hershey</t>
  </si>
  <si>
    <r>
      <rPr/>
      <t xml:space="preserve">Please sign up for virtual town halls August 26 and September 17, 2020 from 8-9:30 pm EST. </t>
    </r>
    <r>
      <rPr>
        <color rgb="FF1155CC"/>
        <u/>
      </rPr>
      <t>https://forms.gle/8gFLBtFqBEh9ZMVF9</t>
    </r>
  </si>
  <si>
    <t>Twitter: https://www.facebook.com/WeAreOtolaryngologyHeadandNeckSurgery/ Facebook: https://www.facebook.com/WeAreOtolaryngologyHeadandNeckSurgery/ Instagram: https://instagram.com/weareotoresidency?igshid=soevo4alcjdo</t>
  </si>
  <si>
    <t>https://residency.med.psu.edu/programs/otolaryngology-residency/</t>
  </si>
  <si>
    <t>60K starting</t>
  </si>
  <si>
    <t>3 health insurance plans, optional super cheap dental and vision</t>
  </si>
  <si>
    <t>Yes - $400 quarterly</t>
  </si>
  <si>
    <t>$400 + Pays for Loupes</t>
  </si>
  <si>
    <t xml:space="preserve">Residents are supposed to park in westview lot, a 10-15 minute walk from the hospital </t>
  </si>
  <si>
    <t>Yes - 3 consecutive</t>
  </si>
  <si>
    <t>Alternate months with plastics</t>
  </si>
  <si>
    <t>Goldenberg</t>
  </si>
  <si>
    <r>
      <rPr/>
      <t xml:space="preserve">Please sign up for virtual town halls August 26 and September 17, 2020 from 8-9:30 pm EST. </t>
    </r>
    <r>
      <rPr>
        <color rgb="FF1155CC"/>
        <u/>
      </rPr>
      <t>https://forms.gle/8gFLBtFqBEh9ZMVF9</t>
    </r>
  </si>
  <si>
    <r>
      <rPr>
        <rFont val="&quot;Calibri&quot;, sans-serif"/>
        <color rgb="FF0563C1"/>
        <sz val="12.0"/>
        <u/>
      </rPr>
      <t xml:space="preserve">Twitter: </t>
    </r>
    <r>
      <rPr>
        <rFont val="&quot;Calibri&quot;, sans-serif"/>
        <color rgb="FF0563C1"/>
        <sz val="12.0"/>
        <u/>
      </rPr>
      <t>https://www.facebook.com/WeAreOtolaryngologyHeadandNeckSurgery/</t>
    </r>
    <r>
      <rPr>
        <rFont val="&quot;Calibri&quot;, sans-serif"/>
        <color rgb="FF0563C1"/>
        <sz val="12.0"/>
        <u/>
      </rPr>
      <t xml:space="preserve"> Facebook: </t>
    </r>
    <r>
      <rPr>
        <rFont val="&quot;Calibri&quot;, sans-serif"/>
        <color rgb="FF0563C1"/>
        <sz val="12.0"/>
        <u/>
      </rPr>
      <t>https://www.facebook.com/WeAreOtolaryngologyHeadandNeckSurgery/</t>
    </r>
    <r>
      <rPr>
        <rFont val="&quot;Calibri&quot;, sans-serif"/>
        <color rgb="FF0563C1"/>
        <sz val="12.0"/>
        <u/>
      </rPr>
      <t xml:space="preserve"> Instagram: </t>
    </r>
    <r>
      <rPr>
        <rFont val="&quot;Calibri&quot;, sans-serif"/>
        <color rgb="FF0563C1"/>
        <sz val="12.0"/>
        <u/>
      </rPr>
      <t>https://instagram.com/weareotoresidency?igshid=soevo4alcjdo</t>
    </r>
  </si>
  <si>
    <t>Philadelphia College of Osteopathic Medicine Program (PCOM)</t>
  </si>
  <si>
    <t>McGrath</t>
  </si>
  <si>
    <t>LoSavio</t>
  </si>
  <si>
    <t>Batra</t>
  </si>
  <si>
    <r>
      <rPr/>
      <t xml:space="preserve">Rush University Medical Center’s  Department of Otolaryngology will be hosting 8 live webinars to highlight our residency program for the upcoming 2020-2021 application cycle. There will be time for a Q&amp;A session with each webinar. We look forward to meeting all interested medical students. Live Webinar Schedule  
August 13th,2020 -( 6-7pm Central Time ) -Meet Leadership
August 17th,2020 - ( 6-7pm Central Time ) - Head and Neck 
August 18th, 2020 - (6-7pm Central Time)-Otology 
August 19th,2020- (6-7pmCentral Time)- Meet The Residents
August 20th, 2020-(6-7pm Central Time)- Rhinology
August 24th, 2020-(6-7pm Central Time)- Sleep/Laryngology/Pediatrics
August 26th, 2020-(6-7pmCentral Time)- FPRS
August 27th,2020-(6-7pm Central Time)- Special Education Programs
Zoom Webinar Registration Linkk : 
 </t>
    </r>
    <r>
      <rPr>
        <color rgb="FF1155CC"/>
        <u/>
      </rPr>
      <t>https://Rush.zoom.us/meeting/register/tJUvduigqzgtHtNMaEYkCaDoMqDZ8_pwABWp</t>
    </r>
  </si>
  <si>
    <t>Free parking for residents in garage attached to hospital</t>
  </si>
  <si>
    <t>Every other day (split with plastics)</t>
  </si>
  <si>
    <t>Losavio</t>
  </si>
  <si>
    <t>Stenson, Al-Khudari, Bhayani</t>
  </si>
  <si>
    <t>Wiet, Michaelides</t>
  </si>
  <si>
    <t>Husain</t>
  </si>
  <si>
    <t>Jeffe, Karas</t>
  </si>
  <si>
    <t>Revenaugh, Smith</t>
  </si>
  <si>
    <t>Tajudeen, Batra, Papagiannopoulos</t>
  </si>
  <si>
    <t>Losavio, Hutz</t>
  </si>
  <si>
    <t>Yearly temporal bone course, endoscpic skull base lab, monthly lectures/academic day</t>
  </si>
  <si>
    <t>77% went to fellowship out of the last 9 alumni</t>
  </si>
  <si>
    <t>Kalyoussef</t>
  </si>
  <si>
    <t>Baredes</t>
  </si>
  <si>
    <t>Newark</t>
  </si>
  <si>
    <r>
      <rPr>
        <rFont val="Calibri, sans-serif"/>
        <b/>
        <color rgb="FF000000"/>
        <sz val="11.0"/>
      </rPr>
      <t xml:space="preserve">Rutgers NJMS </t>
    </r>
    <r>
      <rPr>
        <rFont val="Calibri, sans-serif"/>
        <b val="0"/>
        <color rgb="FF000000"/>
        <sz val="11.0"/>
      </rPr>
      <t>Otolaryngology-Head and Neck Surgery invites you to join our Virtual Meet and Greet/Q&amp;A Wednesday, Sept. 16th 8:00pm-9:00pm EST. Please join our PD, Dr. Kalyoussef, Dept. Chair, Dr. Baredes, and current residents to see what makes Rutgers such a dynamic and innovative place to train!</t>
    </r>
    <r>
      <rPr>
        <rFont val="Calibri, sans-serif"/>
        <b val="0"/>
        <color rgb="FF000000"/>
        <sz val="11.0"/>
      </rPr>
      <t xml:space="preserve">
</t>
    </r>
    <r>
      <rPr>
        <rFont val="Calibri, sans-serif"/>
        <b/>
        <color rgb="FF1155CC"/>
        <sz val="11.0"/>
        <u/>
      </rPr>
      <t>Click here to join!</t>
    </r>
  </si>
  <si>
    <t>2803331062 is the old program number.  Updated 9/25/19. Combined with St Barnabas in 2019</t>
  </si>
  <si>
    <t>Newberry</t>
  </si>
  <si>
    <t>JBSA Fort Sam Houston</t>
  </si>
  <si>
    <t>Boon</t>
  </si>
  <si>
    <t>Cognetti</t>
  </si>
  <si>
    <r>
      <rPr/>
      <t xml:space="preserve">Jefferson is hosting two informational Town Hall sessions with residents and faculty on the following dates.  We look forward to meeting you and sharing our program.
</t>
    </r>
    <r>
      <rPr>
        <b/>
      </rPr>
      <t xml:space="preserve">
September 16th at 10:00AM EST: </t>
    </r>
    <r>
      <rPr/>
      <t xml:space="preserve">
</t>
    </r>
    <r>
      <rPr>
        <color rgb="FF1155CC"/>
        <u/>
      </rPr>
      <t>https://Jefferson.zoom.us/j/97004205372</t>
    </r>
    <r>
      <rPr/>
      <t xml:space="preserve">
</t>
    </r>
    <r>
      <rPr>
        <b/>
      </rPr>
      <t xml:space="preserve">October 7th at 7:00PM EST: </t>
    </r>
    <r>
      <rPr/>
      <t xml:space="preserve">
</t>
    </r>
    <r>
      <rPr>
        <color rgb="FF1155CC"/>
        <u/>
      </rPr>
      <t>https://Jefferson.zoom.us/j/97489400135</t>
    </r>
  </si>
  <si>
    <r>
      <rPr>
        <color rgb="FF1155CC"/>
        <u/>
      </rPr>
      <t>Instagram</t>
    </r>
    <r>
      <rPr>
        <b/>
        <color rgb="FF1155CC"/>
        <u/>
      </rPr>
      <t>: @jefferson.ent.residency</t>
    </r>
  </si>
  <si>
    <t>https://www.jefferson.edu/university/jmc/departments/otolaryngology/education/residency/program.html</t>
  </si>
  <si>
    <t xml:space="preserve">PGY1: No ENT call
PGY2: q6 in-house
PGY3: q10 in-house
PGY4: q6 home call
PGY5: q10 home call
</t>
  </si>
  <si>
    <r>
      <rPr>
        <color rgb="FF000000"/>
        <u/>
      </rPr>
      <t>61k to 71k</t>
    </r>
    <r>
      <rPr>
        <color rgb="FF000000"/>
        <u/>
      </rPr>
      <t xml:space="preserve">
</t>
    </r>
    <r>
      <rPr>
        <color rgb="FF000000"/>
        <u/>
      </rPr>
      <t xml:space="preserve">
</t>
    </r>
    <r>
      <rPr>
        <color rgb="FF1155CC"/>
        <u/>
      </rPr>
      <t>https://www.jefferson.edu/university/jmc/salary.html</t>
    </r>
  </si>
  <si>
    <t>https://www.jefferson.edu/content/dam/academic/skmc/documents/Benefits-2020-21.pdf</t>
  </si>
  <si>
    <t>$8/call shift</t>
  </si>
  <si>
    <t xml:space="preserve">Book by dep't annually.
Technology stipend
DosedDaily subscription
BoardVitals subscription
</t>
  </si>
  <si>
    <t>10 weeks as PGY3
10 weeks as PGY4</t>
  </si>
  <si>
    <t>No requirement.  Residents average 1 conference per year (more in PGY3/4 given research rotations)</t>
  </si>
  <si>
    <t>Month on, month off (alternate with OMFS).</t>
  </si>
  <si>
    <t>Dept runs approx 100 cases per week at main hospital.  
Residents graduate with approx 3000+ cases logged.</t>
  </si>
  <si>
    <t>PGY2 Boot Camp
PGY3 Airway course
PGY3 Ultrasound course
PGY3 T bone course
PGY4 Surgical simulation course
PGY5 T bone course</t>
  </si>
  <si>
    <t>60/40</t>
  </si>
  <si>
    <t>Crosby</t>
  </si>
  <si>
    <t>Stack</t>
  </si>
  <si>
    <t>Springfield</t>
  </si>
  <si>
    <t>https://www.siumed.edu/surgery/ent/residency.html</t>
  </si>
  <si>
    <t>Q3 home</t>
  </si>
  <si>
    <t>55k to 60k</t>
  </si>
  <si>
    <t>health/dental for small fee, vision offered, free life/disability</t>
  </si>
  <si>
    <t>403b offered</t>
  </si>
  <si>
    <t>yes; $50/month?</t>
  </si>
  <si>
    <t>3wks vacay, 2wks sick</t>
  </si>
  <si>
    <t>1 month PGY2, 2 months PGY3</t>
  </si>
  <si>
    <t>1 week</t>
  </si>
  <si>
    <t>involved in 1 research project</t>
  </si>
  <si>
    <t>Alternate every other day w/ plastics</t>
  </si>
  <si>
    <t>PGY1 Boot Camp
1 week T bone course</t>
  </si>
  <si>
    <t>40/60</t>
  </si>
  <si>
    <t>St Elizabeth Boardman Hospital Program</t>
  </si>
  <si>
    <t>Bunevich</t>
  </si>
  <si>
    <t>Boardman</t>
  </si>
  <si>
    <t>Brunworth</t>
  </si>
  <si>
    <t xml:space="preserve">Antisdel </t>
  </si>
  <si>
    <t>https://www.slu.edu/medicine/otolaryngology/residency/index.php</t>
  </si>
  <si>
    <t>52k to 61k</t>
  </si>
  <si>
    <t>No, but St. Louis is cheap</t>
  </si>
  <si>
    <t>3 mos during PGY3</t>
  </si>
  <si>
    <t>annual T bone course</t>
  </si>
  <si>
    <t>Sung</t>
  </si>
  <si>
    <t>Jackler</t>
  </si>
  <si>
    <t>4 + 1 CSTP</t>
  </si>
  <si>
    <r>
      <rPr>
        <b/>
        <color rgb="FF990000"/>
      </rPr>
      <t>Stanford University Department of Otolaryngology – Head &amp; Neck Surgery hosted a Virtual Departmental Open House on Saturday, August 29, 2020 on Zoom.</t>
    </r>
    <r>
      <rPr/>
      <t xml:space="preserve"> A video recording of the event is available on the residency website: </t>
    </r>
    <r>
      <rPr>
        <color rgb="FF1155CC"/>
        <u/>
      </rPr>
      <t>https://med.stanford.edu/ohns/education/residency.html</t>
    </r>
  </si>
  <si>
    <t>In addition, we welcome you to attend, virtually, the clerkship talks that we host for our rotating medical students, which are about an hour long and include a Q&amp;A portion for all participants (Schedule: https://med.stanford.edu/ohns/education/undergraduate-courses.html). You may also join our weekly Resident Education sessions that take place on Monday mornings at 8:00 am PDT (11:00 am EDT) via Zoom (Education Schedule: https://med.stanford.edu/ohns/education/calendar.html). To participate in these sessions, you must be a student of a US medical school with an active .edu email account. To register, please contact Xiaoyu Feng at xyfeng@stanford.edu.</t>
  </si>
  <si>
    <t>https://med.stanford.edu/ohns/education/residency.html</t>
  </si>
  <si>
    <t>1/2 Night float / 1/2 Home</t>
  </si>
  <si>
    <t>$68-$87K</t>
  </si>
  <si>
    <r>
      <t xml:space="preserve">See: </t>
    </r>
    <r>
      <rPr>
        <color rgb="FF1155CC"/>
        <u/>
      </rPr>
      <t>https://med. stanford.edu/gme/housestaff/all-topics/benefits.html</t>
    </r>
  </si>
  <si>
    <t>Rosenfeld</t>
  </si>
  <si>
    <t>Brooklyn</t>
  </si>
  <si>
    <t>Suryadevara</t>
  </si>
  <si>
    <t>Syracuse</t>
  </si>
  <si>
    <t>Resident Meet &amp; Greet (program overview, FAQ's, Q&amp;A with residents) 9/15 @ 6:30 pm
Please email walczakr@upstate.edu for Zoom ID
Follow us on Instagram @upstate_ent</t>
  </si>
  <si>
    <t>Whitley</t>
  </si>
  <si>
    <t>Schmalbach</t>
  </si>
  <si>
    <t>Hill III</t>
  </si>
  <si>
    <t>53-62K, Texas has no state income tax</t>
  </si>
  <si>
    <t>https://www.bswhealth.med/education/Pages/gme/temple/benefits.aspx</t>
  </si>
  <si>
    <t>Yes, based on call schedule</t>
  </si>
  <si>
    <t>None, OMFS and Plastics take trauma call</t>
  </si>
  <si>
    <t>2 surgeons doing Inspire</t>
  </si>
  <si>
    <t>33% Fellowship; 2019 - Laryngology, 2020 - Rhinology</t>
  </si>
  <si>
    <t>Cordero</t>
  </si>
  <si>
    <t>Lubbock</t>
  </si>
  <si>
    <t>https://www.ttuhsc.edu/medicine/graduate-medical-education/programs.aspx</t>
  </si>
  <si>
    <t>Wirtz</t>
  </si>
  <si>
    <t>Tripler AMC</t>
  </si>
  <si>
    <t>HI</t>
  </si>
  <si>
    <t>Schessel</t>
  </si>
  <si>
    <t>O'Leary</t>
  </si>
  <si>
    <t>Rebeiz</t>
  </si>
  <si>
    <r>
      <rPr>
        <b/>
        <u/>
      </rPr>
      <t>A Virtual Sub-I</t>
    </r>
    <r>
      <rPr/>
      <t xml:space="preserve"> including an overview of the program with current residents and faculty will take place </t>
    </r>
    <r>
      <rPr>
        <b/>
      </rPr>
      <t xml:space="preserve">Sunday, August 2nd at 12:00 EST! </t>
    </r>
    <r>
      <rPr/>
      <t xml:space="preserve">(copy and paste link below in browser to register)
You are invited to a Zoom meeting. 
When: Aug 2, 2020 12:00 PM Eastern Time (US and Canada) 
Register in advance for this meeting:
</t>
    </r>
    <r>
      <rPr>
        <color rgb="FF1155CC"/>
        <u/>
      </rPr>
      <t>https://wellforce.zoom.us/meeting/register/tJAlce-grjMpG9bSLr9aMg94bUhLJB2YWVx_</t>
    </r>
    <r>
      <rPr/>
      <t xml:space="preserve"> 
After registering, you will receive a confirmation email containing information about joining the meeting.</t>
    </r>
  </si>
  <si>
    <t>62-72K</t>
  </si>
  <si>
    <t>Yes, pay a monthly rate</t>
  </si>
  <si>
    <t>Every other month at Tufts, 2/7 days at RIH</t>
  </si>
  <si>
    <t>Many- work with private practice generalists at Brockton and RIH</t>
  </si>
  <si>
    <t>Yes, 1 attending does hypoglossal nerve stimulator (INSPIRE)</t>
  </si>
  <si>
    <t>50/50 split between private practice and fellowship</t>
  </si>
  <si>
    <t>Friedlander</t>
  </si>
  <si>
    <t>Insurance provided</t>
  </si>
  <si>
    <t>Provided</t>
  </si>
  <si>
    <t>Yes, while on call</t>
  </si>
  <si>
    <t>On call roughly 7 times per month as PGY2, gets progressively less frequent as PGY3,4, then ZERO call as chief</t>
  </si>
  <si>
    <t>Holliday</t>
  </si>
  <si>
    <t>St John</t>
  </si>
  <si>
    <t>UCLA Resident Meet &amp; Greet (Coffee Hour)   Calling all MS4s applying to ENT this year- our residents are hosting a Coffee Hour this coming Saturday 9/12 at 8am PST!  We’ll be answering all of your questions about our residency program and will give you a glimpse into what life in LA is like! Bring your favorite coffee/tea and join us for an informal chat in this resident-led event.</t>
  </si>
  <si>
    <r>
      <rPr/>
      <t xml:space="preserve">Recruitment video: </t>
    </r>
    <r>
      <rPr>
        <color rgb="FF1155CC"/>
        <u/>
      </rPr>
      <t>https://youtu.be/t9d5e1auFzE</t>
    </r>
    <r>
      <rPr/>
      <t xml:space="preserve"> </t>
    </r>
  </si>
  <si>
    <t>https://www.uclahealth.org/head-neck-surgery/</t>
  </si>
  <si>
    <t>Inhouse PGY1; home call the other years</t>
  </si>
  <si>
    <t>64k to 75k</t>
  </si>
  <si>
    <t>Medical/dental/vision provided at no cost</t>
  </si>
  <si>
    <t>Yes; negotiated for raises, food money, Uber home when fatigued, paid white coats &amp; patagonias, etc.</t>
  </si>
  <si>
    <t>Several resources available</t>
  </si>
  <si>
    <t>Yes, $3k per year in cafeteria food at Ronald Reagan + $25/day Uber Eats when not at Ronald Reagan and the hospital doesn't have a cafeteria</t>
  </si>
  <si>
    <t>$500/yr first year; $1,000/yr the rest of the yrs</t>
  </si>
  <si>
    <t>Y but costs</t>
  </si>
  <si>
    <t>6mo during PGY-4</t>
  </si>
  <si>
    <t>&gt;4</t>
  </si>
  <si>
    <t xml:space="preserve">2 main faculty </t>
  </si>
  <si>
    <t>Yes, one attending does alot of DISE, hyoid suspension, INSPIRE, etc.</t>
  </si>
  <si>
    <t>UCLA/UCSD boot camps for PGY1&amp;2</t>
  </si>
  <si>
    <t>Miller</t>
  </si>
  <si>
    <t>Sherris</t>
  </si>
  <si>
    <r>
      <rPr>
        <b/>
        <color rgb="FF000000"/>
        <sz val="10.0"/>
      </rPr>
      <t xml:space="preserve">Summer Oto Course: Thursdays at 6:30 to 7:30 pm EDT starting on June 18 2020. If you registered and didn't receive a link check your junk/spam folder.  </t>
    </r>
    <r>
      <rPr>
        <b/>
        <color rgb="FF1155CC"/>
        <sz val="10.0"/>
        <u/>
      </rPr>
      <t>https://docs.google.com/forms/d/e/1FAIpQLSfzZaVWVduZS1h-DcF5KXLQMs0hL7mwXxA7FkzGvZdbo7g4FA/viewform?usp=sf_link</t>
    </r>
    <r>
      <rPr>
        <b/>
        <color rgb="FF000000"/>
        <sz val="10.0"/>
      </rPr>
      <t xml:space="preserve">                                                                                                                                                                                                      Course info and preliminary schedule at: </t>
    </r>
    <r>
      <rPr>
        <b/>
        <color rgb="FF1155CC"/>
        <sz val="10.0"/>
        <u/>
      </rPr>
      <t>https://docs.google.com/document/d/1qnK2flLPLGxHvVJ_iKieGahBGS21zs_sVBl9fndir70/edit?usp=sharing</t>
    </r>
    <r>
      <rPr>
        <b/>
        <color rgb="FF000000"/>
        <sz val="10.0"/>
      </rPr>
      <t xml:space="preserve">   </t>
    </r>
    <r>
      <rPr>
        <color rgb="FF000000"/>
        <sz val="10.0"/>
      </rPr>
      <t xml:space="preserve">                                                </t>
    </r>
  </si>
  <si>
    <r>
      <rPr>
        <rFont val="Roboto, RobotoDraft, Helvetica, Arial, sans-serif"/>
        <b/>
        <color rgb="FF980000"/>
      </rPr>
      <t xml:space="preserve">Virtual Open House 23 August 8 pm Eastern Daylight Time. Sign up link:   </t>
    </r>
    <r>
      <rPr>
        <rFont val="Roboto, RobotoDraft, Helvetica, Arial, sans-serif"/>
        <b/>
        <color rgb="FF1155CC"/>
        <u/>
      </rPr>
      <t>https://docs.google.com/forms/d/e/1FAIpQLSde-00GIRjKo2cAGaYeOObl7uNE40VjKcD6Yu30_oE3vmdT2A/viewform?usp=sf_link</t>
    </r>
  </si>
  <si>
    <t>Q4 PGY2&amp;3 home</t>
  </si>
  <si>
    <t>53k to 59k</t>
  </si>
  <si>
    <t>paid</t>
  </si>
  <si>
    <t>yes at some sites</t>
  </si>
  <si>
    <t>Q2 rotate with OMFS (ie Q4 individually), PGY2's take most trauma call</t>
  </si>
  <si>
    <t>rhinofest, tbone, otofest</t>
  </si>
  <si>
    <t>50/50, lots of FPRS</t>
  </si>
  <si>
    <t>Carroll</t>
  </si>
  <si>
    <t>Birmingham</t>
  </si>
  <si>
    <t>AL</t>
  </si>
  <si>
    <r>
      <rPr>
        <b/>
        <color rgb="FF000000"/>
      </rPr>
      <t xml:space="preserve">UAB GME - Diversity and Inclusion Mixer: October 16, 5-6 PM CST. The UAB Graduate Medical Education Office is hosting a virtual mixer for URiM residency applicants. Learn more about UAB and Birmingham from our program director and residents along with other UAB programs.  </t>
    </r>
    <r>
      <rPr>
        <b/>
        <color rgb="FF1155CC"/>
        <u/>
      </rPr>
      <t>https://uab.zoom.us/meeting/register/tJUrdO6grDwuHdIKnaG9bhsOeUP9lNth3hF2</t>
    </r>
  </si>
  <si>
    <t>Baker</t>
  </si>
  <si>
    <t>Wang</t>
  </si>
  <si>
    <t>Tucson</t>
  </si>
  <si>
    <t>https://otolaryngology.medicine.arizona.edu/</t>
  </si>
  <si>
    <t>58k to 70k</t>
  </si>
  <si>
    <t>Medical/dental covered for resident/spouse/family</t>
  </si>
  <si>
    <t>yes; 4% employer match</t>
  </si>
  <si>
    <t>$1400 meal card/year for all dining areas at the hospitals and clinics</t>
  </si>
  <si>
    <t>will cover costs of travel if presenting research + one educational conference per year</t>
  </si>
  <si>
    <t>PGY1 Bootcamp, Tbone labs with faculty, facial trauma plating courses</t>
  </si>
  <si>
    <t>2020: Head Neck
2019: Facial Plastics
2018: Laryngology
2017: Peds</t>
  </si>
  <si>
    <t>Nolder</t>
  </si>
  <si>
    <t>Dornhoffer</t>
  </si>
  <si>
    <t>Little Rock</t>
  </si>
  <si>
    <t>AR</t>
  </si>
  <si>
    <r>
      <rPr>
        <b/>
      </rPr>
      <t xml:space="preserve">University of Arkansas - Meet the Residents </t>
    </r>
    <r>
      <rPr/>
      <t xml:space="preserve">
</t>
    </r>
    <r>
      <rPr>
        <b/>
      </rPr>
      <t>Wednesday September 23th at 6:30pm CST  (7 pm EST)</t>
    </r>
    <r>
      <rPr/>
      <t xml:space="preserve"> - Come join us for the second in a series of virtual meetings that will allow medical students a chance to get to know our program. This will be residents only and is open to all medical students interested in Otolaryngology. We will start with a short 5-10 minute talk about our program and then open it up to live q/a. Zoom registration link: </t>
    </r>
    <r>
      <rPr>
        <color rgb="FF1155CC"/>
        <u/>
      </rPr>
      <t>Register for September 23rd UAMS Meet the Residents</t>
    </r>
    <r>
      <rPr/>
      <t xml:space="preserve"> </t>
    </r>
  </si>
  <si>
    <t>https://otolaryngology.uams.edu/</t>
  </si>
  <si>
    <t>5-6 home calls/mo PGY2/3</t>
  </si>
  <si>
    <t>$54-60k, goes a long way</t>
  </si>
  <si>
    <r>
      <rPr/>
      <t xml:space="preserve">Medical covered,  details at </t>
    </r>
    <r>
      <rPr>
        <color rgb="FF1155CC"/>
        <u/>
      </rPr>
      <t>https://gme.uams.edu/residents/handbook/</t>
    </r>
    <r>
      <rPr/>
      <t xml:space="preserve"> </t>
    </r>
  </si>
  <si>
    <t>$1000/yr (PGY1:$500)</t>
  </si>
  <si>
    <t>Y, free</t>
  </si>
  <si>
    <t>4. PGY2-5 1 mo/yr</t>
  </si>
  <si>
    <t>All oral/podium travel fully covered</t>
  </si>
  <si>
    <t>T bone labs with faculty. Microvascular lab</t>
  </si>
  <si>
    <t>Average about 1 out of 3 choose a fellowship            2020: Oto, H&amp;N, PP            2019: 3 PP                  2018: Peds, 2 PP</t>
  </si>
  <si>
    <t>Tjoa</t>
  </si>
  <si>
    <t>Armstrong</t>
  </si>
  <si>
    <t>Orange</t>
  </si>
  <si>
    <r>
      <t xml:space="preserve">The University of California, Irvine Department of Otolaryngolgy - Head and Neck Surgery invites you to a </t>
    </r>
    <r>
      <rPr>
        <b/>
      </rPr>
      <t>Virtual Meet 'n Greet</t>
    </r>
    <r>
      <rPr/>
      <t xml:space="preserve">: </t>
    </r>
    <r>
      <rPr>
        <b/>
      </rPr>
      <t>Wednesday 9/2 @ 5PM PST</t>
    </r>
    <r>
      <rPr/>
      <t xml:space="preserve"> or </t>
    </r>
    <r>
      <rPr>
        <b/>
      </rPr>
      <t>Saturday 9/12 @ 10AM PST</t>
    </r>
    <r>
      <rPr/>
      <t xml:space="preserve">.   We will offer a program overview and breakout sessions with faculty as well as a Residents &amp; Applicant ONLY session. Please register  </t>
    </r>
    <r>
      <rPr>
        <color rgb="FF1155CC"/>
        <u/>
      </rPr>
      <t>https://tinyurl.com/UCIMeetnGreet</t>
    </r>
    <r>
      <rPr/>
      <t xml:space="preserve"> &amp; a Zoom link will be sent to you. You can find more information on our Instgram @uci_otohns.</t>
    </r>
  </si>
  <si>
    <t xml:space="preserve">8k </t>
  </si>
  <si>
    <t>Watson</t>
  </si>
  <si>
    <t>Harris</t>
  </si>
  <si>
    <r>
      <rPr>
        <b/>
        <u/>
      </rPr>
      <t>Join UC San Diego for a Virtual Subinternship!</t>
    </r>
    <r>
      <rPr>
        <u/>
      </rPr>
      <t xml:space="preserve"> </t>
    </r>
    <r>
      <rPr/>
      <t xml:space="preserve">The two-week interactive rotations with faculty and residents are running August 31st- December 11th.   Check out a video on our virtual Sub-I: </t>
    </r>
    <r>
      <rPr>
        <color rgb="FF1155CC"/>
        <u/>
      </rPr>
      <t>https://vimeo.com/user16212450/review/449372292/cd780a8ac1</t>
    </r>
    <r>
      <rPr/>
      <t xml:space="preserve">   </t>
    </r>
    <r>
      <rPr>
        <b/>
      </rPr>
      <t>ROTATIONS ARE FULL. BUT ACCEPTING WAITLIST CANDIATES</t>
    </r>
    <r>
      <rPr/>
      <t xml:space="preserve">:  </t>
    </r>
    <r>
      <rPr>
        <color rgb="FF1155CC"/>
        <u/>
      </rPr>
      <t>https://medschool.ucsd.edu/som/surgery/divisions/Otolaryngology/education/residency/Pages/Virtual-Subinternship.aspx</t>
    </r>
    <r>
      <rPr/>
      <t xml:space="preserve">  </t>
    </r>
  </si>
  <si>
    <r>
      <rPr/>
      <t xml:space="preserve">
ACGME Approved 3 positions per year 
Residency Video:
</t>
    </r>
    <r>
      <rPr>
        <color rgb="FF1155CC"/>
        <u/>
      </rPr>
      <t xml:space="preserve">https://www.youtube.com/watch?v=LpHE1nhIWb0&amp;feature=emb_title
</t>
    </r>
  </si>
  <si>
    <t>https://medschool.ucsd.edu/som/surgery/divisions/Otolaryngology/education/residency/Pages/default.aspx</t>
  </si>
  <si>
    <t>PGY-1: $60,719 
PGY-2: $62,713 
PGY-3: $65,169 
PGY-4: $67,769 
PGY-5: $70,543 
PGY-6: $73,164</t>
  </si>
  <si>
    <t>Medical/Dental/Vision (Your choice)</t>
  </si>
  <si>
    <t xml:space="preserve">4 Weeks </t>
  </si>
  <si>
    <t>Paid</t>
  </si>
  <si>
    <t>$5000 stipend</t>
  </si>
  <si>
    <t>Yes Optional T-32 your PGY-4 year</t>
  </si>
  <si>
    <t>12 if participating in the T-32 or else 3</t>
  </si>
  <si>
    <t xml:space="preserve">Yes. All travel paid when you are presenting. </t>
  </si>
  <si>
    <t>Yes/ 1 Attending</t>
  </si>
  <si>
    <t>3800+</t>
  </si>
  <si>
    <t xml:space="preserve">July Virtual Didactics Bootcamp, 
Fall SUO Bootcamp at UC San Diego Center for Future of Surgery (Surgical Skill Labs), 
Annual TBone course in Spring
</t>
  </si>
  <si>
    <t>Pletcher</t>
  </si>
  <si>
    <t>Murr</t>
  </si>
  <si>
    <t>San Francisco</t>
  </si>
  <si>
    <r>
      <rPr>
        <rFont val="&quot;Arial&quot;"/>
        <color rgb="FF000000"/>
      </rPr>
      <t xml:space="preserve">The University of California, San Francisco (UCSF) Department of Otolaryngology – Head and Neck Surgery will host a </t>
    </r>
    <r>
      <rPr>
        <rFont val="&quot;Arial&quot;"/>
        <b/>
        <color rgb="FF000000"/>
      </rPr>
      <t>residency information session on Thursday, August 20th at 5PM PST.</t>
    </r>
    <r>
      <rPr>
        <rFont val="&quot;Arial&quot;"/>
        <color rgb="FF000000"/>
      </rPr>
      <t xml:space="preserve"> We invite all interested students to learn more about our program and residency training in San Francisco. The session will begin with general information about our program. We will then provide opportunities for break-out meetings with current UCSF Residents and a Faculty Q&amp;A session. We look forward to meeting you and sharing information about the program!  Register in advance for this meeting: </t>
    </r>
    <r>
      <rPr>
        <rFont val="&quot;Arial&quot;"/>
        <color rgb="FF1155CC"/>
        <u/>
      </rPr>
      <t>https://ucsf.`zoom.us/meeting/register/tJIufuGorj4rGNR3aF4djAMQukBb2H8ievIu</t>
    </r>
    <r>
      <rPr>
        <rFont val="&quot;Arial&quot;"/>
        <color rgb="FF000000"/>
      </rPr>
      <t xml:space="preserve"> </t>
    </r>
  </si>
  <si>
    <t>2019-20 interview day 7a-6p</t>
  </si>
  <si>
    <t>https://ohns.ucsf.edu/education/residency-program/get-to-know-us</t>
  </si>
  <si>
    <t>Home q2-3</t>
  </si>
  <si>
    <t>Not free</t>
  </si>
  <si>
    <t>Yes - ~$1000 a month</t>
  </si>
  <si>
    <t>Yes, travel and registration fees paid for presenters</t>
  </si>
  <si>
    <t>1 Presentation/year for PGY 2-5</t>
  </si>
  <si>
    <t>Split with OMFS, Plastics</t>
  </si>
  <si>
    <t>boot camp at Davis</t>
  </si>
  <si>
    <t>Last 4 years 11/16 Fellowship: Otology x 4 (MEEI x2, Hopkins, Pitt), Laryngol x 3 (UW, Sinai, Davis),  FPRS x 2 (Jacono, Farrior), Peds (UW), Rhinology (Stanford)</t>
  </si>
  <si>
    <t>University of California (Davis) Program</t>
  </si>
  <si>
    <t>Diaz</t>
  </si>
  <si>
    <t>Farwell</t>
  </si>
  <si>
    <t>Sacramento</t>
  </si>
  <si>
    <r>
      <rPr>
        <rFont val="Arial"/>
        <color rgb="FF333333"/>
        <sz val="10.0"/>
      </rPr>
      <t xml:space="preserve">Town Hall July 15 5 PM (PST): On behalf of the faculty at UC Davis ENT, we would like to invite medical students to attend our first of several virtual events highlighting our department and program opportunities. Register for our first ENT Virtual Town Hall and get a close-up look at our program. Medical students interested in a career in Otolaryngology will meet faculty and residents from our department and have the opportunity to engage in a question/answer session. </t>
    </r>
    <r>
      <rPr>
        <rFont val="Arial"/>
        <color rgb="FF1155CC"/>
        <sz val="10.0"/>
        <u/>
      </rPr>
      <t>https://health.ucdavis.edu/otolaryngology/news/index.html</t>
    </r>
  </si>
  <si>
    <t>Instagram: ucdavishealth.oto</t>
  </si>
  <si>
    <r>
      <rPr>
        <color rgb="FF1155CC"/>
        <u/>
      </rPr>
      <t>https://health.ucdavis.edu/otolaryngology/</t>
    </r>
    <r>
      <rPr>
        <color rgb="FF1155CC"/>
        <u/>
      </rPr>
      <t xml:space="preserve">  </t>
    </r>
  </si>
  <si>
    <t>In-house junior, home senior</t>
  </si>
  <si>
    <t>Medical/Dental/Vision, Anthem Blue Cross</t>
  </si>
  <si>
    <t>$2400/yr</t>
  </si>
  <si>
    <t>Yes, $500/yr; up to $1200 loupes PGY-1; endowment funds for textbooks/equipment/research supplies</t>
  </si>
  <si>
    <t>$60/month</t>
  </si>
  <si>
    <t>$1500 moving stipend</t>
  </si>
  <si>
    <t>Bootcamp annual in August/TBone Course in Fall and Spring</t>
  </si>
  <si>
    <t>Last 4 years 10/12 Fellowship: 3 peds (Utah, Colorado, Arkansas), 3 head and neck (UW, Vandy Penn), 2 facial plastics (Vandy, Minnesota), 1 laryngology (UCSF), 1 rhinology (Utalh)</t>
  </si>
  <si>
    <t>Baroody</t>
  </si>
  <si>
    <t>Agrawal</t>
  </si>
  <si>
    <r>
      <rPr>
        <rFont val="Arial"/>
        <color rgb="FF333333"/>
        <sz val="10.0"/>
      </rPr>
      <t xml:space="preserve">University of Chicago will be having a virtual ʺmeet and greetʺ on August 8, 2020 starting at 10am CST and going until approximately 12:30pm.  Come join us to learn more about our program, meet some of our faculty as well as our residents. We will also be having a resident happy hour on August 9, 2020 from 7 PM CST- 8:30 PM CST  Please RSVP on google doc and an email of the zoom invite will be sent to you! RSVP here: </t>
    </r>
    <r>
      <rPr>
        <rFont val="Arial"/>
        <color rgb="FF1155CC"/>
        <sz val="10.0"/>
        <u/>
      </rPr>
      <t xml:space="preserve">https://forms.gle/YHyi3hjNzwZ8MwYf7 </t>
    </r>
  </si>
  <si>
    <t>2019-20 interview day 6a-4p. Great balance of autonomy and supervision. Have seen PGY5s walk PGY-2s through cases very competently as if they were the attending, while the actual attending observed nearby. Culture is very supportive and flat. Chair is super accessible and invested in residents and med students.</t>
  </si>
  <si>
    <t>https://surgery.uchicago.edu/education/ohns-residency</t>
  </si>
  <si>
    <t>In-house 1st 6months of 2nd year Q7, one weekend a month for interns (daytime), home call</t>
  </si>
  <si>
    <t>pay, discounted</t>
  </si>
  <si>
    <t>yes- Northshore rotation</t>
  </si>
  <si>
    <t>Last 3 yrs, 5/6 have gone to fellowship (H&amp;N NW, UCDavis; Peds Cinci, Colorado; Rhino MEEI)</t>
  </si>
  <si>
    <t>Patil</t>
  </si>
  <si>
    <t>Pensak</t>
  </si>
  <si>
    <t xml:space="preserve">9/14-9/18: Join the University of Cincinnati for 5 Q&amp;A Sessions / Virtual Happy Hours: Registration --&gt;    https://ucincinnati.zoom.us/meeting/register/tJYkdOqtqjgjHtJkUVBdm1YA2A7bm7rR8Ps-  </t>
  </si>
  <si>
    <t>https://med2.uc.edu/otolaryngology</t>
  </si>
  <si>
    <t>Night float (UCMC, Children's and VA- all same campus)</t>
  </si>
  <si>
    <t>$59-67k</t>
  </si>
  <si>
    <t>Yes, very affordable health, dental, eye insurance</t>
  </si>
  <si>
    <t>Yes, unlimited essentially</t>
  </si>
  <si>
    <t>Split among ENT, plastics and OMFS</t>
  </si>
  <si>
    <t>~50/50. Recent fellowships: Cornell laryngology, UPenn peds, Azizzadeh FPRS, Jacono FPRS, Cincy peds, UCSD neurotology, Vandy H&amp;N</t>
  </si>
  <si>
    <t>Cabrera-Muffly</t>
  </si>
  <si>
    <t>Jenkins</t>
  </si>
  <si>
    <t>Aurora</t>
  </si>
  <si>
    <t>2019-20 interview day 6:45a-5p</t>
  </si>
  <si>
    <t>Yes, sleep attending</t>
  </si>
  <si>
    <t>Past 3 years, 8/9 have gone to fellowship (H&amp;N Memorial Sloan Kettering, University of Toronto; Neurotology Vandy, Michigan, House; Laryngology, Vandy; Rhinology, OHSU; FPRS, Baylor All Saints)</t>
  </si>
  <si>
    <t>Parham</t>
  </si>
  <si>
    <t>Lafreniere</t>
  </si>
  <si>
    <t>Farmington</t>
  </si>
  <si>
    <t>CT</t>
  </si>
  <si>
    <t>https://health.uconn.edu/graduate-medical-education/otolaryngology-residency-program/</t>
  </si>
  <si>
    <t>Home Q4</t>
  </si>
  <si>
    <t>60k (PGY1) - 70k (PGY5)</t>
  </si>
  <si>
    <t>they pay for you, spouses &amp; children added for additional cost</t>
  </si>
  <si>
    <t>pre-tax dependent care reimbursement account</t>
  </si>
  <si>
    <t>Boot camp, Sinus course, Temporal Bone Lab, Laryngeal Dissection course, Plating course, Microvascular and Flap Labs</t>
  </si>
  <si>
    <t>University of Florida Program</t>
  </si>
  <si>
    <t>Chheda</t>
  </si>
  <si>
    <t>Antonelli</t>
  </si>
  <si>
    <t>Gainesville</t>
  </si>
  <si>
    <t>TBA</t>
  </si>
  <si>
    <t>home Q5 for junior residents (PGY2-3) according to website.</t>
  </si>
  <si>
    <t>yes, program pays all of premium</t>
  </si>
  <si>
    <t>Gatorcare, subsidized childcare (not free)</t>
  </si>
  <si>
    <t>have to pay for parking</t>
  </si>
  <si>
    <t>yes, will pay to send you to anything that gets accepted to a conference</t>
  </si>
  <si>
    <t>2 projects that are ready to publish by graduation</t>
  </si>
  <si>
    <t>Split between ENT, plastics and OMFS</t>
  </si>
  <si>
    <t>yes (1 fellowship trained attending)</t>
  </si>
  <si>
    <t>3500+</t>
  </si>
  <si>
    <t>boot camp, two sinus courses every year, temporal bone course</t>
  </si>
  <si>
    <t>Dixon</t>
  </si>
  <si>
    <t>Wenig</t>
  </si>
  <si>
    <t>Participate in Daily Interactive Student Elearning Sessions with UIC faculty from 9/8 - 10/2. contact czell3@uic.edu for more information.                                                                                                                                                                                                    Follow UIC on instagram @uic.oto</t>
  </si>
  <si>
    <r>
      <rPr>
        <b/>
      </rPr>
      <t>Univ of Illinoic Chicago is hosting two Meet and Greets:                                                                                       hosted by FACULTY on</t>
    </r>
    <r>
      <rPr/>
      <t xml:space="preserve"> </t>
    </r>
    <r>
      <rPr>
        <b/>
      </rPr>
      <t>Weds, 9/9, 4pm (CST), registration</t>
    </r>
    <r>
      <rPr/>
      <t xml:space="preserve">:  </t>
    </r>
    <r>
      <rPr>
        <color rgb="FF1155CC"/>
        <u/>
      </rPr>
      <t>https://uic.zoom.us/meeting/register/tJ0uc-6qrj4tHdFSSAf8Za7g9iZE6ZoEAfVZ</t>
    </r>
    <r>
      <rPr/>
      <t xml:space="preserve">                                                                                                                                                                                                                         </t>
    </r>
    <r>
      <rPr>
        <b/>
      </rPr>
      <t>hosted by RESIDENTS on Weds, 9/16, 6pm (CST)</t>
    </r>
    <r>
      <rPr/>
      <t xml:space="preserve">, </t>
    </r>
    <r>
      <rPr>
        <b/>
      </rPr>
      <t xml:space="preserve">registration:                                        </t>
    </r>
    <r>
      <rPr/>
      <t xml:space="preserve"> </t>
    </r>
    <r>
      <rPr>
        <color rgb="FF1155CC"/>
        <u/>
      </rPr>
      <t>https://uic.zoom.us/meeting/register/tJMtcuisqjgoEt2a7Z6REfKiy42jXII1SXq6</t>
    </r>
  </si>
  <si>
    <t>https://chicago.medicine.uic.edu/departments/academic-departments/otolaryngology-home/</t>
  </si>
  <si>
    <t>home call only: call team= one junior and one senior</t>
  </si>
  <si>
    <t>59k-68k</t>
  </si>
  <si>
    <t>yes- pension</t>
  </si>
  <si>
    <t>discounted monthly rate</t>
  </si>
  <si>
    <t>3 consecutive mos</t>
  </si>
  <si>
    <t>2 projects that are published</t>
  </si>
  <si>
    <t>Rakhi Thambi    Ari Rubenfeld</t>
  </si>
  <si>
    <t>Barry Wenig       Virgine Achim</t>
  </si>
  <si>
    <t>Jeff Yu            Heather Weinreich               Miriam Redleaf</t>
  </si>
  <si>
    <t>H. Steve Sims</t>
  </si>
  <si>
    <t>same list as McGaw Northwestern</t>
  </si>
  <si>
    <t>Tatiana Dixon Julia Kerolus</t>
  </si>
  <si>
    <t>Victoria Lee Stephanie Joe</t>
  </si>
  <si>
    <t>ORL boot camp, sinus course, temporal bone course, Ear Week, robotic surgery course, saliendoscopy practicum</t>
  </si>
  <si>
    <t>40% fellowship / 60% PP</t>
  </si>
  <si>
    <t>Chang</t>
  </si>
  <si>
    <t>Hansen</t>
  </si>
  <si>
    <t>Iowa City</t>
  </si>
  <si>
    <t>IA</t>
  </si>
  <si>
    <r>
      <rPr>
        <b/>
      </rPr>
      <t xml:space="preserve">Iowa Q&amp;A                                                                                </t>
    </r>
    <r>
      <rPr>
        <b val="0"/>
      </rPr>
      <t xml:space="preserve">Have some questions you would like to ask our program director or residents? Please add them to the attached google doc. We will coordinate with Dr. Chang and a few residents to answer your questions. </t>
    </r>
    <r>
      <rPr>
        <b/>
        <color rgb="FF1155CC"/>
        <u/>
      </rPr>
      <t>https://docs.google.com/document/d/1Ks53R9had0Echj0-wkAbx3_mu_mAVdx10Hb4OhYH3xY/edit</t>
    </r>
  </si>
  <si>
    <t xml:space="preserve">Junior: night float. One junior takes 24-hour in-house call on Saturday and one takes 12-hour in-house call on Sunday. Senior: home call. Alternate trauma call with Plastic Surgery and OMFS. </t>
  </si>
  <si>
    <t xml:space="preserve">Covers all UIHC providers. At most $1 copay for most meds. Covers dental and some vision. </t>
  </si>
  <si>
    <t>Discounted, very short walk to Oto clinic</t>
  </si>
  <si>
    <t>Research residents cover call during in-service, otherwise you are free.</t>
  </si>
  <si>
    <t>Kraft</t>
  </si>
  <si>
    <t>Chiu</t>
  </si>
  <si>
    <t>Kansas City</t>
  </si>
  <si>
    <t>KS</t>
  </si>
  <si>
    <r>
      <rPr>
        <rFont val="Arial"/>
        <b/>
        <color rgb="FF000000"/>
      </rPr>
      <t>Announcement</t>
    </r>
    <r>
      <rPr>
        <rFont val="Arial"/>
        <color rgb="FF000000"/>
      </rPr>
      <t xml:space="preserve">:  The Department of Otolaryngology – Head &amp; Neck Surgery at the University of Kansas has two open, paid clinical research fellowship positions for MD-graduates or medical students interested in gaining experience in the field of Otolaryngology during the 2021-22 academic year. Research fellows report directly to the Department Chair Dr. Alex Chiu and Clinical Research Director Dr. Kevin Sykes. The research fellows work closely with otolaryngology faculty, surgical fellows, and residents to develop, manage, and publish results of clinical research studies.
Highlights of the fellowship include:
•        Broad clinical research portfolio with robust opportunities in all otolaryngology subspecialties
•        Multiple clinical and research faculty collaborators with active grant support on diverse topics
•        Research opportunities in novel and emerging "hot topics" in medicine
•        Focused scholarship that can lead to multiple publications from the fellowship year
Department research infrastructure includes a motivated research staff and a PhD faculty member whose focus is Healthcare Delivery Research in Otolaryngology. Several clinician researchers partner closely with our research staff to execute investigator-initiated clinical trials.
Interested applicants should email a current CV, cover letter, and 2 letters of reference to our Senior Coordinator for Residency &amp; Fellowships Toni Holthaus at aholthaus@kumc.edu. ERAS letters of reference are acceptable.  </t>
    </r>
    <r>
      <rPr>
        <rFont val="Arial"/>
        <color rgb="FF1155CC"/>
        <u/>
      </rPr>
      <t xml:space="preserve">More information on our website.
</t>
    </r>
    <r>
      <rPr>
        <rFont val="Arial"/>
        <color rgb="FF000000"/>
      </rPr>
      <t xml:space="preserve"> </t>
    </r>
  </si>
  <si>
    <t>Coordinator  - Toni Holthaus
E: aholthaus@kumc.edu</t>
  </si>
  <si>
    <t>www.kumc.edu/ent</t>
  </si>
  <si>
    <t>Inhouse/Home</t>
  </si>
  <si>
    <t>State pays for 6 weeks of parental leave!!!</t>
  </si>
  <si>
    <t>Onsite Child Care Center currently being added</t>
  </si>
  <si>
    <t>yes, program pays to attend</t>
  </si>
  <si>
    <t>Sinus course, Temporal Bone Lab, 
Annual meetings...</t>
  </si>
  <si>
    <t>Comer</t>
  </si>
  <si>
    <t>Jones</t>
  </si>
  <si>
    <t>Lexington</t>
  </si>
  <si>
    <r>
      <rPr>
        <b/>
        <color rgb="FF4A86E8"/>
      </rPr>
      <t xml:space="preserve">Join us Saturday, September 26, 2020 at 3:00pm via Zoom for a Virtual Open House and discover everything UK OTO has to offer. 
</t>
    </r>
    <r>
      <rPr>
        <b/>
      </rPr>
      <t xml:space="preserve">Our Program Director, Dr. Brett Comer, will be doing a live presentation on all things University of Kentucky Otolaryngology-HNS.
</t>
    </r>
    <r>
      <rPr/>
      <t xml:space="preserve">
</t>
    </r>
    <r>
      <rPr>
        <b/>
      </rPr>
      <t>Afterward, there will be a live Q&amp;A with alumni and current residents of the UK Otolaryngology program. Please feel free to submit any questions you have via our Instagram or by emailing the program coordinator, Saralyn Buck, at saralyn.buck@uky.edu.
*Attendance does not affect application.</t>
    </r>
    <r>
      <rPr>
        <b/>
        <sz val="12.0"/>
      </rPr>
      <t xml:space="preserve">
</t>
    </r>
    <r>
      <rPr>
        <b/>
        <color rgb="FFFF00FF"/>
        <sz val="12.0"/>
      </rPr>
      <t>Zoom link to online event:</t>
    </r>
    <r>
      <rPr>
        <b/>
        <color rgb="FF000000"/>
        <sz val="12.0"/>
      </rPr>
      <t xml:space="preserve">  </t>
    </r>
    <r>
      <rPr>
        <b/>
        <color rgb="FF1155CC"/>
        <sz val="12.0"/>
        <u/>
      </rPr>
      <t>https://uky.zoom.us/j/98150084475</t>
    </r>
    <r>
      <rPr>
        <b/>
        <sz val="12.0"/>
      </rPr>
      <t xml:space="preserve">    
</t>
    </r>
    <r>
      <rPr>
        <b/>
        <color rgb="FFFF00FF"/>
        <sz val="12.0"/>
      </rPr>
      <t>Link to sig</t>
    </r>
    <r>
      <rPr>
        <color rgb="FFFF00FF"/>
      </rPr>
      <t xml:space="preserve">n up:  </t>
    </r>
    <r>
      <rPr>
        <color rgb="FF1155CC"/>
        <u/>
      </rPr>
      <t>https://www.eventbrite.com/e/university-of-kentucky-otolaryngology-hns-virtual-open-house-tickets-121713780193</t>
    </r>
    <r>
      <rPr/>
      <t xml:space="preserve">
</t>
    </r>
  </si>
  <si>
    <t>q3d</t>
  </si>
  <si>
    <t>Chandran</t>
  </si>
  <si>
    <t xml:space="preserve">Bumpous </t>
  </si>
  <si>
    <t>Approved for 3rd resident 2020</t>
  </si>
  <si>
    <t>Guardiani</t>
  </si>
  <si>
    <t>Taylor</t>
  </si>
  <si>
    <t>Inhouse q6</t>
  </si>
  <si>
    <t>403b</t>
  </si>
  <si>
    <t>q5 weeks</t>
  </si>
  <si>
    <t>Thorne</t>
  </si>
  <si>
    <t>Prince</t>
  </si>
  <si>
    <r>
      <rPr>
        <rFont val="Arial"/>
        <b/>
        <color rgb="FF0000FF"/>
        <sz val="11.0"/>
      </rPr>
      <t>University of Michigan/Michigan Medicine:</t>
    </r>
    <r>
      <rPr>
        <rFont val="Arial"/>
        <color rgb="FF000000"/>
        <sz val="11.0"/>
      </rPr>
      <t xml:space="preserve"> Thanks for everyone who attended the Michigan Otolaryngology Virtual Subinternship event earlier this summer! If there are any topics you would like to revisit, or if you missed the program, the video link is available here: </t>
    </r>
    <r>
      <rPr>
        <rFont val="Arial"/>
        <color rgb="FF1155CC"/>
        <sz val="11.0"/>
      </rPr>
      <t xml:space="preserve">https://www.youtube.com/watch?v=58b1n-FFu1M&amp;t=5626s </t>
    </r>
    <r>
      <rPr>
        <rFont val="Arial"/>
        <color rgb="FF000000"/>
        <sz val="11.0"/>
      </rPr>
      <t xml:space="preserve">. See the comments section for time stamps of each individual section. As a reminder, you can access the FAQ document and the student guide (latter has presenter contact info AND specialty-specific resources that our residents use to study!) here: </t>
    </r>
    <r>
      <rPr>
        <rFont val="Arial"/>
        <color rgb="FF1155CC"/>
        <sz val="11.0"/>
        <u/>
      </rPr>
      <t>https://medicine.umich.edu/dept/otolaryngology/events/202006/michigan-otolaryngology-virtual-subinternship.</t>
    </r>
  </si>
  <si>
    <t>PGY2: inhouse 4 calls/month, PGY3: inhouse: 3 calls/month, PGY4/5: backup call for main hospital and primary VA home call</t>
  </si>
  <si>
    <t>$60,275-$76,927 for PGY1-6 residents</t>
  </si>
  <si>
    <t>T32 = 18 months of research</t>
  </si>
  <si>
    <t xml:space="preserve">q3 weeks </t>
  </si>
  <si>
    <t>weekly didactics as a residency, weekly didactics/case conference/tumor board by service, journal clubs, grand rounds; annual boot camp, dedicated intern skills month, open access temporal bone lab, dedicated temporal bone course, annual sinus and skull base dissection course, annual head and neck dissection course, trauma course, pop-up simulation/dissection events</t>
  </si>
  <si>
    <t xml:space="preserve">Lyford-Pike </t>
  </si>
  <si>
    <t>Yueh</t>
  </si>
  <si>
    <t>Minneapolis</t>
  </si>
  <si>
    <t>Home, primary call 2, 3, and half of 4th year, q5-6, still take call during research block</t>
  </si>
  <si>
    <t>Yes, program pays to attend, but due to coverage residents said attending more than one/yr would be hard</t>
  </si>
  <si>
    <t>Jackson</t>
  </si>
  <si>
    <t>Stringer</t>
  </si>
  <si>
    <t>MS</t>
  </si>
  <si>
    <r>
      <rPr/>
      <t xml:space="preserve">
</t>
    </r>
    <r>
      <rPr>
        <rFont val="Times New Roman"/>
        <b/>
        <sz val="12.0"/>
      </rPr>
      <t>Click below to hear a conversation between the University of Mississippi Otolaryngology</t>
    </r>
    <r>
      <rPr>
        <rFont val="Times New Roman"/>
        <sz val="12.0"/>
      </rPr>
      <t xml:space="preserve"> </t>
    </r>
    <r>
      <rPr>
        <rFont val="Times New Roman"/>
        <b/>
        <sz val="12.0"/>
      </rPr>
      <t>Residency Program Chair, Dr. Scott Stringer, and APD, Dr. Gina Jefferson.</t>
    </r>
    <r>
      <rPr>
        <rFont val="Times New Roman"/>
        <sz val="12.0"/>
      </rPr>
      <t xml:space="preserve"> Tune in to hear their thoughts on our residency program and this unique application season</t>
    </r>
    <r>
      <rPr>
        <rFont val="Times New Roman"/>
        <color rgb="FF000000"/>
        <sz val="12.0"/>
      </rPr>
      <t xml:space="preserve">.
</t>
    </r>
    <r>
      <rPr>
        <rFont val="Calibri"/>
        <color rgb="FF0563C1"/>
        <sz val="12.0"/>
        <u/>
      </rPr>
      <t>https://youtu.be/vbXprACKAHM</t>
    </r>
    <r>
      <rPr>
        <rFont val="Calibri"/>
        <color rgb="FF1F497D"/>
        <sz val="12.0"/>
      </rPr>
      <t xml:space="preserve"> 
</t>
    </r>
    <r>
      <rPr>
        <b/>
      </rPr>
      <t xml:space="preserve">
University of Mississippi Medical Center – Virtual Sub-Internship Opportunity!</t>
    </r>
    <r>
      <rPr/>
      <t xml:space="preserve"> 
Applications are now being accepted for the UMMC Department of Otolaryngology – Head and Neck Surgery’s first virtual sub-internship. This will be a two week rotation beginning on August 10th. Six slots are available for this first session. Please apply by August 6th.
</t>
    </r>
    <r>
      <rPr>
        <color rgb="FF1155CC"/>
        <u/>
      </rPr>
      <t>https://www.umc.edu/som/Departments%20and%20Offices/SOM%20Departments/Otolaryngology/Medical%20Students/Virtual%20Sub%20Internship.html</t>
    </r>
  </si>
  <si>
    <r>
      <rPr>
        <b/>
      </rPr>
      <t>Would you like to learn</t>
    </r>
    <r>
      <rPr/>
      <t xml:space="preserve"> </t>
    </r>
    <r>
      <rPr>
        <b/>
        <i/>
        <color rgb="FF0000FF"/>
      </rPr>
      <t>all the things</t>
    </r>
    <r>
      <rPr>
        <b/>
      </rPr>
      <t xml:space="preserve"> about the University of Mississippi Medical Center Otolaryngology Program? Check out our Padlet for a deep dive into all aspects of our program</t>
    </r>
    <r>
      <rPr/>
      <t>!</t>
    </r>
    <r>
      <rPr>
        <rFont val="Calibri"/>
        <color rgb="FF0563C1"/>
        <sz val="11.0"/>
        <u/>
      </rPr>
      <t xml:space="preserve">https://padlet.com/bjboyd/jnsvq0xuvox6iikc
</t>
    </r>
    <r>
      <rPr/>
      <t xml:space="preserve">
</t>
    </r>
    <r>
      <rPr>
        <color rgb="FF1155CC"/>
        <u/>
      </rPr>
      <t xml:space="preserve">
</t>
    </r>
  </si>
  <si>
    <t>umc.edu/entresidents</t>
  </si>
  <si>
    <t>q6 Home Call at one insitution</t>
  </si>
  <si>
    <t>on-call meal allowance</t>
  </si>
  <si>
    <t>Free covered parking</t>
  </si>
  <si>
    <t>Yes, time off and funding provided for research presentations.</t>
  </si>
  <si>
    <t>Rotating every 3 weeks with ENT, plastic surgery, and oral surgery.</t>
  </si>
  <si>
    <t>around 2500 cases at graduation</t>
  </si>
  <si>
    <t>Anatomy course, sinus course, soft tissue and local flap course, sleep surgery course, maxillofacial trauma course, regional resident readiness boot camp, monthly temporal bone lab.</t>
  </si>
  <si>
    <t>University of Missouri-Columbia Program</t>
  </si>
  <si>
    <t>Zitsch</t>
  </si>
  <si>
    <r>
      <rPr/>
      <t xml:space="preserve">The University of Missouri - Columbia will be hosting a virtual open house on September 9, 2020 starting at 7 PM (CST) You are invited to join us for a brief intro from our PDs and then our residents will take over for a Q&amp;A session.  Please RSVP </t>
    </r>
    <r>
      <rPr>
        <color rgb="FF1155CC"/>
        <u/>
      </rPr>
      <t xml:space="preserve">here </t>
    </r>
    <r>
      <rPr/>
      <t xml:space="preserve">Watch your email for a zoom invite!  </t>
    </r>
    <r>
      <rPr>
        <color rgb="FF1155CC"/>
        <u/>
      </rPr>
      <t>MU OtoHNS website</t>
    </r>
    <r>
      <rPr/>
      <t xml:space="preserve">
</t>
    </r>
  </si>
  <si>
    <r>
      <rPr>
        <color rgb="FF000000"/>
      </rPr>
      <t xml:space="preserve">Follow us on  </t>
    </r>
    <r>
      <rPr>
        <color rgb="FF1155CC"/>
        <u/>
      </rPr>
      <t xml:space="preserve">Instagram  </t>
    </r>
    <r>
      <rPr>
        <color rgb="FF000000"/>
      </rPr>
      <t xml:space="preserve"> </t>
    </r>
    <r>
      <rPr>
        <color rgb="FF1155CC"/>
        <u/>
      </rPr>
      <t>Facebook</t>
    </r>
    <r>
      <rPr>
        <color rgb="FF000000"/>
      </rPr>
      <t xml:space="preserve">  </t>
    </r>
    <r>
      <rPr>
        <color rgb="FF1155CC"/>
        <u/>
      </rPr>
      <t xml:space="preserve">Twitter    </t>
    </r>
  </si>
  <si>
    <t>https://medicine.missouri.edu/departments/otolaryngology-head-and-neck-surgery/residency</t>
  </si>
  <si>
    <t>University of Nebraska Medical Center College of Medicine Program</t>
  </si>
  <si>
    <t>Barnes</t>
  </si>
  <si>
    <t>Omaha</t>
  </si>
  <si>
    <t>Please join UNMC for a virtual open house on October 13 or 15 from 6:30 to 7:30PM CST with our Program Director Christie Barnes and Assistant Director, Jonathan Hatch to discuss in-house courses in each discipline, temporal bone drilling session, dedicated research rotation, annual retreat and more. Breakout sessions with faculty and residents will be held.</t>
  </si>
  <si>
    <t>https://twitter.com/EntUnmc</t>
  </si>
  <si>
    <t>https://www.unmc.edu/ent/</t>
  </si>
  <si>
    <t>59k</t>
  </si>
  <si>
    <r>
      <rPr/>
      <t xml:space="preserve">UMR/out of paycheck, eyemed vision, dental, all benefits listed here: </t>
    </r>
    <r>
      <rPr>
        <color rgb="FF1155CC"/>
        <u/>
      </rPr>
      <t>https://hr.unl.edu/benefits/insurance/</t>
    </r>
  </si>
  <si>
    <t>Depends on month, and is split between Plastics and ENT and omfs</t>
  </si>
  <si>
    <t>Courses: Head &amp; Neck anatomy, basic and advanced sinus, monthly temporal bone drilling, basic and advanced temporal bone course, basic and advanced airways, skullbase surgery, h&amp;N ultrasound course</t>
  </si>
  <si>
    <t>Ng</t>
  </si>
  <si>
    <t>Las Vegas</t>
  </si>
  <si>
    <t>NV</t>
  </si>
  <si>
    <t>https://www.unlv.edu/medicine/otolaryngology</t>
  </si>
  <si>
    <t>Meiklejohn</t>
  </si>
  <si>
    <t>Spafford</t>
  </si>
  <si>
    <t>Albuquerque</t>
  </si>
  <si>
    <t>NM</t>
  </si>
  <si>
    <r>
      <rPr>
        <rFont val="Arial"/>
        <b/>
        <color rgb="FF000000"/>
      </rPr>
      <t xml:space="preserve">
</t>
    </r>
    <r>
      <rPr>
        <rFont val="Arial"/>
        <b val="0"/>
        <color rgb="FF000000"/>
      </rPr>
      <t xml:space="preserve">The University of New Mexico Otolaryngology-Head and Neck Surgery residency program will host a virtual open house on Tuesday, August 18 from 6:00 – 7:30pm MST on Zoom.  All candidates interested in applying to Otolaryngology this year are invited to attend. This is an opportunity for applicants to learn more about our program, the beautiful state of New Mexico, and the unique patient populations we serve. There will be a welcome by the Program Director, Dr. Duncan Meiklejohn, a description of the residency program, and introductions to our faculty and residents. We will end with a group question and answer session with our resident and faculty team. The registration link is included.
We look forward to meeting you and are excited to share our program with you!
    ​- The University of New Mexico Division of Otolaryngology-Head and Neck Surgery
To Register: </t>
    </r>
    <r>
      <rPr>
        <rFont val="Arial"/>
        <b/>
        <color rgb="FF1155CC"/>
        <u/>
      </rPr>
      <t>https://forms.gle/ryFHBmJuMwo2V64b9</t>
    </r>
  </si>
  <si>
    <t>https://hsc.unm.edu/school-of-medicine/surgery/residency/otolaryngology/requirements-and-benefits.html</t>
  </si>
  <si>
    <t>55k</t>
  </si>
  <si>
    <r>
      <rPr>
        <color rgb="FF000000"/>
      </rPr>
      <t xml:space="preserve">Brief benefit summary: </t>
    </r>
    <r>
      <rPr>
        <color rgb="FF1155CC"/>
        <u/>
      </rPr>
      <t>https://app.box.com/s/9gz71ttqu8c2sz6ndy7yqf7ijc2ci4cq</t>
    </r>
    <r>
      <rPr>
        <color rgb="FF000000"/>
      </rPr>
      <t xml:space="preserve">   Paid w/ pre-tax income, med/dental/vision.</t>
    </r>
  </si>
  <si>
    <t>Yes! Very active union that recently secured $40 cell phone stipend &amp; 3% raise</t>
  </si>
  <si>
    <t>Supposedly, but I think it has a waiting list.</t>
  </si>
  <si>
    <t>No. I think unmatched 403b available.</t>
  </si>
  <si>
    <t>Yes, $1350/yr</t>
  </si>
  <si>
    <t>Yes, $600/yr. x1 pair of loupes given PGY1 or PGY2 year.</t>
  </si>
  <si>
    <t>$40 for garage right across from hospital, no permit needed for off-campus sites. Uber for busy call nights if too tired to drive.</t>
  </si>
  <si>
    <t>1-2 projects/year, idealy x1 manuscript mininimum</t>
  </si>
  <si>
    <t xml:space="preserve">Depends on month - split between ENT/OMFS/Plastics, but no OMFS residency, so coverage split between ENT &amp; plastics residents (60%/40% respectively). APPs cover some of the ENT-OMFS night shifts, but ENT gets $350/night if our residents are covering an OMFS night shift. </t>
  </si>
  <si>
    <t>Around or above 3k at graduation</t>
  </si>
  <si>
    <t>Varies. 2 of 5 in the last three graduating classes (H&amp;N and FPRS)</t>
  </si>
  <si>
    <t>Buckmire</t>
  </si>
  <si>
    <t xml:space="preserve">Yarbrough </t>
  </si>
  <si>
    <t>Chapel Hill</t>
  </si>
  <si>
    <t>~55k</t>
  </si>
  <si>
    <t>UMR/comes out of paycheck</t>
  </si>
  <si>
    <t>Technically, yes. Residents get moved to top of wait list at Victory Village</t>
  </si>
  <si>
    <t>403b/Not matched</t>
  </si>
  <si>
    <t>550/yr; on camus across from hospital</t>
  </si>
  <si>
    <t>Yes x2</t>
  </si>
  <si>
    <t>1-2 scholary projects/year</t>
  </si>
  <si>
    <t>Depends on month, and is split between OMFS, Plastics and ENT.</t>
  </si>
  <si>
    <t xml:space="preserve">Intern/Junior BootCamp (@Duke); Elaborate T-bone course; Annual Head/Neck Micro course </t>
  </si>
  <si>
    <t>80/20, but varies year-to-year</t>
  </si>
  <si>
    <t>Vasan</t>
  </si>
  <si>
    <t>Krempl</t>
  </si>
  <si>
    <t>Oklahoma City</t>
  </si>
  <si>
    <t xml:space="preserve">2 (3 in 2021) </t>
  </si>
  <si>
    <t>not for Interview</t>
  </si>
  <si>
    <t xml:space="preserve">500/yr </t>
  </si>
  <si>
    <t>split with OMFS and Plastics</t>
  </si>
  <si>
    <t>1 (1 joining summer 2021)</t>
  </si>
  <si>
    <t>some at VA</t>
  </si>
  <si>
    <t>Ruckenstein</t>
  </si>
  <si>
    <r>
      <rPr>
        <b/>
      </rPr>
      <t xml:space="preserve">Thursday, September 10, 2020 @ 7-8:30 PM (EDT)
</t>
    </r>
    <r>
      <rPr>
        <b val="0"/>
      </rPr>
      <t>Join us for an info session and Q&amp;A with program leadership and residents, followed by breakout sessions with the opportunity to chat with current residents. 
Please register a</t>
    </r>
    <r>
      <rPr>
        <b val="0"/>
        <color rgb="FF000000"/>
      </rPr>
      <t xml:space="preserve">t </t>
    </r>
    <r>
      <rPr>
        <b/>
        <color rgb="FF1155CC"/>
        <u/>
      </rPr>
      <t>https://bit.ly/PennENT</t>
    </r>
    <r>
      <rPr>
        <b/>
      </rPr>
      <t xml:space="preserve"> </t>
    </r>
    <r>
      <rPr>
        <b val="0"/>
      </rPr>
      <t>to receive the link</t>
    </r>
  </si>
  <si>
    <t>mix of home and in-house</t>
  </si>
  <si>
    <t>~60k</t>
  </si>
  <si>
    <t>no match</t>
  </si>
  <si>
    <t>money offered for either hospital parking, public transit pass, or a debit card that can be used for public transit or uber pool</t>
  </si>
  <si>
    <t>Yes, for any poster or podium presentation you're accepted to</t>
  </si>
  <si>
    <t>Every 3 weeks split with OMFS and plastics</t>
  </si>
  <si>
    <t>depends on the year, usually ~2 PP per year</t>
  </si>
  <si>
    <t>Gonzalez-Aquino</t>
  </si>
  <si>
    <t>San Juan</t>
  </si>
  <si>
    <t>PR</t>
  </si>
  <si>
    <t>Man</t>
  </si>
  <si>
    <t>Newlands</t>
  </si>
  <si>
    <t>https://www.urmc.rochester.edu/education/graduate-medical-education/prospective-residents/otolaryngology.aspx</t>
  </si>
  <si>
    <t>Home, ~Q5</t>
  </si>
  <si>
    <t>300/yr</t>
  </si>
  <si>
    <t>4 weeks, get either Thanksgiving or Christmas week off every year</t>
  </si>
  <si>
    <t>Half price</t>
  </si>
  <si>
    <t>5-6 mo</t>
  </si>
  <si>
    <t>Yes for any poster or podium presentation</t>
  </si>
  <si>
    <t>1 project per year, presented at Resident Research Forum each spring</t>
  </si>
  <si>
    <t>Every third week rotating with OMFS and Plastics</t>
  </si>
  <si>
    <t>Yes, with hypoglossal nerve stimulator</t>
  </si>
  <si>
    <t>1 paid course yearly: PGY2: AO trauma, PGY3: Summer Sinus Symposium, PGY4: Michigan Ear course, PGY5: free trip to Academy with no presentation necessary. Home T-bone course every year.</t>
  </si>
  <si>
    <t>Roughly 50/50</t>
  </si>
  <si>
    <t>Boyev</t>
  </si>
  <si>
    <t>Padhya</t>
  </si>
  <si>
    <t>Tampa</t>
  </si>
  <si>
    <t>End of August, more details to follow</t>
  </si>
  <si>
    <t>52k</t>
  </si>
  <si>
    <t>At all sites</t>
  </si>
  <si>
    <t>1-2 scholarly projects/year</t>
  </si>
  <si>
    <t xml:space="preserve">Every other week, alternates with Plastics. </t>
  </si>
  <si>
    <t xml:space="preserve">Yes </t>
  </si>
  <si>
    <t>University of Southern California/LAC+USC Medical Center Program</t>
  </si>
  <si>
    <t>Kokot</t>
  </si>
  <si>
    <t>Oghalai</t>
  </si>
  <si>
    <t>August</t>
  </si>
  <si>
    <r>
      <rPr/>
      <t xml:space="preserve">Optional T32 via Dr. Oghalai (chair) if desired. History of department can be found here: </t>
    </r>
    <r>
      <rPr>
        <color rgb="FF1155CC"/>
        <u/>
      </rPr>
      <t>https://keck.usc.edu/otolaryngology/wp-content/uploads/sites/14/2017/12/HISTORY-OF-USC-OTOLARYNGOLOGY.pdf</t>
    </r>
  </si>
  <si>
    <t>https://keck.usc.edu/otolaryngology/</t>
  </si>
  <si>
    <t>Starts at 60k, goes up to 80k (with housing stipend included)</t>
  </si>
  <si>
    <t>Full health benefits for yourself, spouse and kids</t>
  </si>
  <si>
    <t>30 dollars/day</t>
  </si>
  <si>
    <t>1000/year</t>
  </si>
  <si>
    <t>At all hospital sites</t>
  </si>
  <si>
    <t>Receiving a living stipend</t>
  </si>
  <si>
    <t>Yes, optional T32 available for interested residents</t>
  </si>
  <si>
    <t>Paid Travel</t>
  </si>
  <si>
    <t>Alternates with OMFS and Plastics</t>
  </si>
  <si>
    <t>Yes, 1 fellowship-trained sleep attending</t>
  </si>
  <si>
    <t>Around 2/3 Fellowship 1/3 PP</t>
  </si>
  <si>
    <t>Stocks</t>
  </si>
  <si>
    <t>Gillespie</t>
  </si>
  <si>
    <t>Memphis</t>
  </si>
  <si>
    <t>TN</t>
  </si>
  <si>
    <r>
      <rPr/>
      <t xml:space="preserve">
University of Tennessee Virtual Open House: Tuesday, August 25 &amp; Thursday, September 3, 6-7PM CST
Learn about our Otolaryngology Training Program from our faculty &amp; residents!
Please register online to receive a reminder and a link to the meeting. 
August 25th registration: https://bit.ly/2PUlWwK 
September 3rd registration: </t>
    </r>
    <r>
      <rPr>
        <color rgb="FF1155CC"/>
        <u/>
      </rPr>
      <t>https://bit.ly/3kLvHvv</t>
    </r>
    <r>
      <rPr/>
      <t xml:space="preserve"> 
Follow us on Instagram: https://www.instagram.com/uthsc.ent/</t>
    </r>
  </si>
  <si>
    <t>Home q7-8</t>
  </si>
  <si>
    <t>Gillespie (Chair)</t>
  </si>
  <si>
    <t>Gleysteen, Sansoni, Kahue</t>
  </si>
  <si>
    <t>Yawn, MacDonald</t>
  </si>
  <si>
    <t>Stinnett</t>
  </si>
  <si>
    <t>Wood, Sheyn, McLevy, Thompson, Stocks, Long</t>
  </si>
  <si>
    <t>Dedhia</t>
  </si>
  <si>
    <t>Ranagarajan, Sansoni</t>
  </si>
  <si>
    <r>
      <rPr>
        <rFont val="Arial, sans-serif"/>
        <b/>
        <color rgb="FFFF9900"/>
      </rPr>
      <t>McGovern Medical School</t>
    </r>
    <r>
      <rPr>
        <rFont val="Arial, sans-serif"/>
        <color rgb="FF000000"/>
      </rPr>
      <t>, part of UT Health (Houston) [aka University of Texas Health Science Center at Houston Program]</t>
    </r>
  </si>
  <si>
    <t>Alexander</t>
  </si>
  <si>
    <t>Citardi</t>
  </si>
  <si>
    <r>
      <rPr/>
      <t xml:space="preserve">We will be hosting an Online Open House on 28 Sep 2020 6pm CDT.  Please click </t>
    </r>
    <r>
      <rPr>
        <color rgb="FF1155CC"/>
        <u/>
      </rPr>
      <t>here</t>
    </r>
    <r>
      <rPr/>
      <t xml:space="preserve"> to register or paste this link in your browser: https://uthealth.webex.com/uthealth/onstage/g.php?MTID=e747a8097541a4c7126d730a7609ca5a9  Stay tuned for info on an upcoming session with the residents, also!</t>
    </r>
  </si>
  <si>
    <t xml:space="preserve">Get to know our residents (no faculty on these meetings): Oct 8 @7p CDT [https://us02web.zoom.us/meeting/register/tZAsd-yurTssGNPEI9Nb2krud_CELRYopFuQ] or Oct 12 @ 7p CDT [https://us02web.zoom.us/meeting/register/tZYodOCvpjouGdW-hP-eC6CR7dsupM_wDVjB] .  PLease register in advance (for your and our security to prevent unwanter incursions).  Hope to see you there! </t>
  </si>
  <si>
    <t>Home, q 4-5 (unless someone's on vacation)</t>
  </si>
  <si>
    <t>https://med.uth.edu/oep/gme/faq-benefits/</t>
  </si>
  <si>
    <r>
      <rPr/>
      <t xml:space="preserve">Benefits info here:  </t>
    </r>
    <r>
      <rPr>
        <color rgb="FF1155CC"/>
        <u/>
      </rPr>
      <t>https://med.uth.edu/oep/wp-content/uploads/sites/70/2019/04/BenefitsOverview-1.pdf</t>
    </r>
  </si>
  <si>
    <t>meal tickets provided by clinical sites</t>
  </si>
  <si>
    <t>3 (typically, 2m as PGY3 and 1m as PGY4)</t>
  </si>
  <si>
    <t>None- 1 resident resigned at the end of the PGY1 year in 2019; he switched to Anesthesia)</t>
  </si>
  <si>
    <t>q3 (shared with OMFS and Plastic Surgery)</t>
  </si>
  <si>
    <t>Alava, Burke, Gomez-Rivera</t>
  </si>
  <si>
    <t>Jain, Karni + MDA faculty</t>
  </si>
  <si>
    <t>Patki, Yuksel</t>
  </si>
  <si>
    <t>Huang, Jiang, Roy, Yuksel</t>
  </si>
  <si>
    <t>Ho, Kao</t>
  </si>
  <si>
    <t>Citardi, Luong, Yao</t>
  </si>
  <si>
    <t>AAOA meetings and office-based allergy training</t>
  </si>
  <si>
    <t>past 5 years: 70% fellowship (H&amp;N, FPRS, Rhino, Peds); 30% PP</t>
  </si>
  <si>
    <t>Earley</t>
  </si>
  <si>
    <t>Home, q4 for PGY 2-3; back-up call for seniors</t>
  </si>
  <si>
    <t xml:space="preserve">Yes - $10 per call </t>
  </si>
  <si>
    <t xml:space="preserve">Yes - $2000, with Step 3 and UWorld covered. </t>
  </si>
  <si>
    <t xml:space="preserve">Free hospital garage parking </t>
  </si>
  <si>
    <t xml:space="preserve">Paid travel if presenting </t>
  </si>
  <si>
    <t>1 per year (at least one first or second authorship by end of residency)</t>
  </si>
  <si>
    <t>q6</t>
  </si>
  <si>
    <t>Coblens</t>
  </si>
  <si>
    <t>Resto</t>
  </si>
  <si>
    <t>Galveston</t>
  </si>
  <si>
    <r>
      <rPr/>
      <t xml:space="preserve">Thank you to everyone who made it out last night to the UTMB Applicant Zoom Meeting! We all sincerely enjoyed introducing ourselves to everyone and hope you all came out of it with a good sense of the culture we have down here in Galveston. We are excited to share some fantastic news: our first ever </t>
    </r>
    <r>
      <rPr>
        <b/>
      </rPr>
      <t>Virtual Away Rotation</t>
    </r>
    <r>
      <rPr/>
      <t xml:space="preserve"> is officially live and available on VSAS! This will be a fully online course aimed at cultivating senior medical students and teaching key knowledge for their transition to an otolaryngology residency. Additionally, students will learn training techniques and exercises aimed at optimizing wellness, generating resiliency, and developing an unbeatable mind. The content of the course includes online lectures by UTMB faculty and residents, Zoom meetings, review materials, and wellness exercises. The only requirements are the ability to track your daily steps and sleep, both of which can be done on a smartphone. For more information on this course, refer to the VSAS page "OTOU 4008 - Unbeatable Otolaryngology-Virtual" or visit the following link: </t>
    </r>
    <r>
      <rPr>
        <color rgb="FF1155CC"/>
      </rPr>
      <t>https://apps.aamc.org/vsas/public.html#/p-elective-details/?returnUrl=find-electives&amp;electiveId=180352</t>
    </r>
    <r>
      <rPr>
        <color rgb="FF0000FF"/>
        <u/>
      </rPr>
      <t xml:space="preserve">
</t>
    </r>
    <r>
      <rPr/>
      <t>In addition, for those applicants who do not have a home otolaryngology program, UTMB is offering a traditional Acting Internship for external students. For more information, find "OTOU-4002 - Acting Internship in Otolaryngology" or visit this link</t>
    </r>
    <r>
      <rPr>
        <color rgb="FF000000"/>
      </rPr>
      <t>:</t>
    </r>
    <r>
      <rPr/>
      <t xml:space="preserve"> </t>
    </r>
    <r>
      <rPr>
        <color rgb="FF1155CC"/>
      </rPr>
      <t>https://apps.aamc.org/vsas/public.html#/p-elective-details/?returnUrl=find-electives&amp;electiveId=179314</t>
    </r>
  </si>
  <si>
    <t>Dr. Byron J. Bailey was appointed Wiess Professor and Chairman in 1963. Dr. Resto is the current chair.</t>
  </si>
  <si>
    <t>https://www.utmb.edu/oto/medical-education/residency-program</t>
  </si>
  <si>
    <t>Home call, Q5</t>
  </si>
  <si>
    <t>Includes health, dental and vision insurance</t>
  </si>
  <si>
    <t>q3</t>
  </si>
  <si>
    <t xml:space="preserve">T bone lab, microvascular lab, surgical skill lab. </t>
  </si>
  <si>
    <t>https://www.utmb.edu/oto/medical-education/alumni</t>
  </si>
  <si>
    <t>Truelson</t>
  </si>
  <si>
    <t>Marple</t>
  </si>
  <si>
    <t>Dallas</t>
  </si>
  <si>
    <t>Follow us on Instragram and Twitter: @UTSWENT</t>
  </si>
  <si>
    <t>Home call, Q3-5 for PGY2-3</t>
  </si>
  <si>
    <t>3 months in the 4th year</t>
  </si>
  <si>
    <t>10 days/year</t>
  </si>
  <si>
    <t>Divided by week between ENT, Plastics and OMFS</t>
  </si>
  <si>
    <t>Yearly course</t>
  </si>
  <si>
    <t>Anatomy bootcamp q2 years, T bone course 4 times/year + 1 formal as PGY3, Rhinology course q2 years, Airway dissection course q1 year</t>
  </si>
  <si>
    <t>Grimmer</t>
  </si>
  <si>
    <t>Shelton</t>
  </si>
  <si>
    <t>Salt Lake City</t>
  </si>
  <si>
    <t>UT</t>
  </si>
  <si>
    <r>
      <rPr/>
      <t xml:space="preserve">Follow us on Instagram @UtahENT for updates, virtual Open House August 7 &amp; August 24 at 6PM MDT, you will hear from our PD Dr. Grimmer, followed by a private session with residents. </t>
    </r>
    <r>
      <rPr>
        <color rgb="FF1155CC"/>
        <u/>
      </rPr>
      <t>https://utah.zoom.us/j/94767105321</t>
    </r>
    <r>
      <rPr/>
      <t xml:space="preserve"> Hope to see you there! </t>
    </r>
  </si>
  <si>
    <t>Excellent training in every field, residents have great prospects for jobs in general ENT and have matched into comptetive fellowships in all subspecialties.</t>
  </si>
  <si>
    <t>https://medicine.utah.edu/surgery/otolaryngology/residency/</t>
  </si>
  <si>
    <t>In house q6 w/ post-call day.</t>
  </si>
  <si>
    <t>~61,000</t>
  </si>
  <si>
    <t xml:space="preserve">NAP fund-about $2000/yr </t>
  </si>
  <si>
    <t>Split with plastics, ENT covers even days</t>
  </si>
  <si>
    <t>50/50; 2018: Rhinology, Peds, Facial Plastics 2019: Neurotology &amp; PP 2020: H&amp;N, Peds, Laryngology. 2021: H&amp;N, Peds &amp; PP</t>
  </si>
  <si>
    <t xml:space="preserve">Sajisevi </t>
  </si>
  <si>
    <t>Herrington</t>
  </si>
  <si>
    <t>Burlington</t>
  </si>
  <si>
    <t>VT</t>
  </si>
  <si>
    <t>Yes - covered garage across from the hospital entrance (residents only)</t>
  </si>
  <si>
    <t>Monthly between ENT and Plastics</t>
  </si>
  <si>
    <t>CHOP Airway course, ENT Boot Camp Course, AAOA Basic Course, PGY3 to COSM and PGY4/5 to Academy regardless of poster/podium presentations, yearly cadaver/anatomy course, yearly T-bone course (3-4 sessions)</t>
  </si>
  <si>
    <t>University of Virginia Medical Center Program</t>
  </si>
  <si>
    <t>Kesser</t>
  </si>
  <si>
    <t>Park</t>
  </si>
  <si>
    <t>Charlottesville</t>
  </si>
  <si>
    <r>
      <rPr/>
      <t xml:space="preserve">Follow us on Instagram and Twitter: @UVAOtoHNS
Learn more about our program here: </t>
    </r>
    <r>
      <rPr>
        <color rgb="FF1155CC"/>
        <u/>
      </rPr>
      <t>https://www.youtube.com/watch?v=IT7zXoNk-gk&amp;feature=youtu.be</t>
    </r>
    <r>
      <rPr>
        <color rgb="FF000000"/>
      </rPr>
      <t xml:space="preserve">
</t>
    </r>
    <r>
      <rPr>
        <color rgb="FF1155CC"/>
        <u/>
      </rPr>
      <t>https://med.virginia.edu/otolaryngology/education/residency-program/2020-applicants/</t>
    </r>
  </si>
  <si>
    <t>Very supportive of career ambitions whether it's private practice or academic. Excellent fellowship matches: Michigan Ear Institute, Vanderbilt for Peds, University of Iowa for Head and Neck (3), House Ear Clinic, University of Minnesota for Facial Plastics (2), UCLA for Facial Plastics (2) Adelaide, Australia (PJ Wormald) for Rhinology, Vanderbilt for Peds etc.</t>
  </si>
  <si>
    <t>https://med.virginia.edu/otolaryngology/education/residency-program/</t>
  </si>
  <si>
    <t>Q5 home call, only cover one hospital, next morning senior asks if you need to go home based on your call night (no questions asked about how many consults you saw or how many hours you sleep since we all have different needs to function) there is no pressure to "be strong" and stay if you were busy all night </t>
  </si>
  <si>
    <t>https://med.virginia.edu/gme/program-resources/salary-benefits/</t>
  </si>
  <si>
    <t>With this plan having a baby at UVA = $0! 
Aetna health insurance is $62.75/mo and only increases to 64.50/mo to add family, UVA Housestaff (resident) Plan waives the deductible and copay for care received at UVA that Aetna covers....basically if you get care at UVA you don't pay anything outside the premium. 
Dental and Vision insurance paid by UVA</t>
  </si>
  <si>
    <r>
      <rPr/>
      <t xml:space="preserve">Hospital associated daycare with early hours
</t>
    </r>
    <r>
      <rPr>
        <color rgb="FF1155CC"/>
        <u/>
      </rPr>
      <t>https://news.med.virginia.edu/medicinematters/uvasomrestriction/public/2013/09/09/uva-physicians-group-child-care-center/</t>
    </r>
  </si>
  <si>
    <t>Yes - $2500 over 5 years, most people don't end up spending it all</t>
  </si>
  <si>
    <t xml:space="preserve">3 + 5 days for Christmas or New Years each year. </t>
  </si>
  <si>
    <t>Y (given an additional stipend to salary to cover parking, if you live close enough and don't need parking you keep the stipend regardless)</t>
  </si>
  <si>
    <t>4 mo PGY3 - protected</t>
  </si>
  <si>
    <t>Yes, very flexible</t>
  </si>
  <si>
    <t>At least 1 project/ year PGY2-5 are required to submit to the annual Fitz-Hugh Symposium (the ENT department research day)</t>
  </si>
  <si>
    <t>Trauma is split with plastic surgery every other week. 
Facial plastics/laryngology chief resident is in charge of the case and will work with the person on call the day/night it goes to the OR</t>
  </si>
  <si>
    <t>Hypoglossal nerve stim</t>
  </si>
  <si>
    <t xml:space="preserve">Trauma course, 3rd yrs go to a sinus course, ultrasound course, TORs training course, "laser days" </t>
  </si>
  <si>
    <t xml:space="preserve">50/50
</t>
  </si>
  <si>
    <t>University of Washington Program - Research 6 year</t>
  </si>
  <si>
    <t>Follow us on Instagram @uw.oto.res</t>
  </si>
  <si>
    <t xml:space="preserve">Float (UW, SCH, VA) and home (Harborview) </t>
  </si>
  <si>
    <t>with matching</t>
  </si>
  <si>
    <t>400/yr</t>
  </si>
  <si>
    <t>Y at Va, SCH, Paid at HMC, UWMC</t>
  </si>
  <si>
    <t>1 year T32</t>
  </si>
  <si>
    <t>1 yr + 3 mo</t>
  </si>
  <si>
    <t>3 days/week split between call pool</t>
  </si>
  <si>
    <t>Rhiology and FP boot camps, tbone course during research year</t>
  </si>
  <si>
    <t>Mostly fellowship (70%)</t>
  </si>
  <si>
    <r>
      <rPr/>
      <t xml:space="preserve">The University of Washington Department of Otolaryngology- Head &amp; Neck Surgery invites you to join us for a virtual town hall regarding our residency training program this Thursday May 28th, at 6 PM (PST).  This 1-hour event is open to anyone interested in a residency in Otolaryngology at UW.  Our Medical Student Clerkship Director will host and moderate a discussion with our Department Chair, Residency Program Director, and Director of the residency T32 Research Program.  Zoom link and info below.  We look forward to sharing more about our program! Join Zoom Meeting </t>
    </r>
    <r>
      <rPr>
        <color rgb="FF1155CC"/>
        <u/>
      </rPr>
      <t>https://uw-phi.zoom.us/j/98866466284</t>
    </r>
    <r>
      <rPr/>
      <t xml:space="preserve"> Meeting ID: 988 6646 6284One tap mobile +12532158782,,98866466284# US (Tacoma) +13462487799,,98866466284# US (Houston)</t>
    </r>
  </si>
  <si>
    <t>2 year T32, can get MPH during this time</t>
  </si>
  <si>
    <t xml:space="preserve">2 yrs + 3 mo </t>
  </si>
  <si>
    <t>Kille</t>
  </si>
  <si>
    <t>McCulloch</t>
  </si>
  <si>
    <t>Madison</t>
  </si>
  <si>
    <t xml:space="preserve">float </t>
  </si>
  <si>
    <t>UPMC Medical Education (Erie) Program</t>
  </si>
  <si>
    <t>Erie</t>
  </si>
  <si>
    <t>Jabbour</t>
  </si>
  <si>
    <t>9/22, 10/6, 10/13</t>
  </si>
  <si>
    <t>Night Float during PGY2 year</t>
  </si>
  <si>
    <t>Salary ~ $61k</t>
  </si>
  <si>
    <t>Paid: You Contribute $0/paycheck</t>
  </si>
  <si>
    <t>with matching. Traditional and Roth options available</t>
  </si>
  <si>
    <t>You earn meal tickets when you take overnight call</t>
  </si>
  <si>
    <t>$1000/conference if presenting</t>
  </si>
  <si>
    <t>3 + Sick Time + 1 Xmas/New Year week</t>
  </si>
  <si>
    <t>Free, lot is &lt;1 minute walk from the main entrance</t>
  </si>
  <si>
    <t>T32 option - don't need to apply separately via ERAS. Can opt-in during residency.</t>
  </si>
  <si>
    <t>No requirement. Average 24 pubs annually across the program</t>
  </si>
  <si>
    <t>Split every 3rd week (rotates with plastics and OMFS)</t>
  </si>
  <si>
    <t>9 dedicated workshops per year:
 Difficult Airway Management Course, Anatomy Course, Sinus Course, Temporal Bone Course, Advanced Physical Examination Course, Advanced Cardiac Life Support Course, Basic Life Support Course, Advanced Trauma Life Support Course, Laser Course</t>
  </si>
  <si>
    <t>Sinard</t>
  </si>
  <si>
    <t>Eavey</t>
  </si>
  <si>
    <t>Nashville</t>
  </si>
  <si>
    <t>Virtual town hall Mon Sept 21, check announcement tab for more details! Follow our Residency Progeram Instagram @vumc_otores and Departmental Twitter @VanderbiltENT for up to date announcements.</t>
  </si>
  <si>
    <t>Home, Q10, primary call as PGY2/3; cover adult, peds, and VA (all on the same campus). Face call T/Th and every 3rd Sat(!!!). Weekend skeleton team rounds on all patients (1 senior, 2 juniors, intern). Interns end up working 1-2 weekend a month, juniors work 1 weekend a month, seniors work 1 weekend every 2-3 months.</t>
  </si>
  <si>
    <t>https://www.vumc.org/gme/18354</t>
  </si>
  <si>
    <t>Aetna medical, dental, vision</t>
  </si>
  <si>
    <t>Affiliated daycare next door to hospital</t>
  </si>
  <si>
    <t>403b with matching (Fidelity)</t>
  </si>
  <si>
    <t>Yes - generous stipend each year based on the amount of call you take (approx $1500). Does not roll over into the next year.</t>
  </si>
  <si>
    <t>Department pays for all travel, per diem at conferences. Department pays for loupes w/light source as interns. Education incentive money for inservice.</t>
  </si>
  <si>
    <t>3 weeks vacation per year (can be used as single days, i.e. to make a 3-4 day weekend) plus additional holiday time off (christmas or new years).  Separate, 2 weeks of professional time per year</t>
  </si>
  <si>
    <t>yes, free</t>
  </si>
  <si>
    <t>qualifies for NPSLF</t>
  </si>
  <si>
    <t xml:space="preserve">20 weeks (PGY3 year), split in 2 blocks </t>
  </si>
  <si>
    <t>Yes, essentially unlimited, does not count toward vacay</t>
  </si>
  <si>
    <t>1 project/year PGY2-5, which is presented at annual Research/ Graduation Day in June</t>
  </si>
  <si>
    <t>No - there are monetary education incentives for scoring 8-9 or &gt;80%. These can be used for books, computers, iPads, etc.</t>
  </si>
  <si>
    <t>Split with plastics, OMFS. ENT covers Tuesdays, Thursdays, and every 3rd Saturday</t>
  </si>
  <si>
    <t>6 (3rd year includes private practice experience in Williamson County)</t>
  </si>
  <si>
    <t>Yes, fellowship-trained sleep surgeon</t>
  </si>
  <si>
    <t>Yes, 3rd year rhinology rotation includes allergy mini-rotation</t>
  </si>
  <si>
    <t>T-bone lab with specimens available, Summer school July-Aug during resident conferences every year to cover common ENT consults. Research boot camp first two weeks of 3rd year (excused from clincial duties).</t>
  </si>
  <si>
    <t>Last 5 years: 13/22 (59%) did fellowship, last years fellowships: H&amp;N at UPenn, H&amp;N at WashU, Neurotology at Mayo, Skull Base/Rhinology at UNC, Laryngology at Emory</t>
  </si>
  <si>
    <t>Dodson</t>
  </si>
  <si>
    <t>Dinardo</t>
  </si>
  <si>
    <t>Richmond</t>
  </si>
  <si>
    <r>
      <rPr>
        <rFont val="&quot;Helvetica Neue&quot;"/>
        <b/>
        <color rgb="FF454545"/>
        <sz val="12.0"/>
      </rPr>
      <t xml:space="preserve">VCU Info Session/Meet and Greet </t>
    </r>
    <r>
      <rPr>
        <rFont val="&quot;Helvetica Neue&quot;"/>
        <b val="0"/>
        <color rgb="FF454545"/>
        <sz val="12.0"/>
      </rPr>
      <t xml:space="preserve">- we'll be offering a rundown of what VCU and Richmond have to offer.  This will feature a brief introduction by our program director and breakout rooms with residents.  We'd love to see you there! (RSVP link: </t>
    </r>
    <r>
      <rPr>
        <rFont val="&quot;Helvetica Neue&quot;"/>
        <b/>
        <color rgb="FF1155CC"/>
        <sz val="12.0"/>
        <u/>
      </rPr>
      <t>https://forms.gle/U7HGaNMnvJu8Bsun8)</t>
    </r>
  </si>
  <si>
    <t>https://ent.vcu.edu/</t>
  </si>
  <si>
    <t>https://medschool.vcu.edu/education/gme/applicant-resources/#d.en.318387</t>
  </si>
  <si>
    <t>Dental/Medical</t>
  </si>
  <si>
    <t>on-site daycare with extended hours for medical professionals</t>
  </si>
  <si>
    <t>yes...for now</t>
  </si>
  <si>
    <t>yes, $600/year, +online library</t>
  </si>
  <si>
    <t>yes, but pay for it</t>
  </si>
  <si>
    <t>4 months - unprotected</t>
  </si>
  <si>
    <t>roughly q3wks</t>
  </si>
  <si>
    <t>1(+1community), hiring another</t>
  </si>
  <si>
    <t>2, hiring another</t>
  </si>
  <si>
    <t>limited</t>
  </si>
  <si>
    <t xml:space="preserve">travel:bootcamp, AO trauma, selected tbone/sinus courses at resident discretion. in house:tbone, sinus, micro courses. </t>
  </si>
  <si>
    <t>60/40 in last 10 years</t>
  </si>
  <si>
    <t>Downs</t>
  </si>
  <si>
    <t>Browne</t>
  </si>
  <si>
    <t>Winston-Salem</t>
  </si>
  <si>
    <r>
      <rPr>
        <rFont val="Calibri"/>
        <b/>
        <color rgb="FF0000FF"/>
        <sz val="12.0"/>
        <u/>
      </rPr>
      <t xml:space="preserve">Wake Forest Otolaryngology - Info Session: </t>
    </r>
    <r>
      <rPr>
        <rFont val="Calibri"/>
        <b val="0"/>
        <color rgb="FF000000"/>
        <sz val="12.0"/>
        <u/>
      </rPr>
      <t xml:space="preserve">Wednesday, August 19, 8:30-10pm and Tuesday, August 25, 8:30-10pm. Please email Suzie Padgett at </t>
    </r>
    <r>
      <rPr>
        <rFont val="Calibri"/>
        <b val="0"/>
        <color rgb="FF000000"/>
        <sz val="12.0"/>
        <u/>
      </rPr>
      <t>tpadgett@wakehealth.edu</t>
    </r>
    <r>
      <rPr>
        <rFont val="Calibri"/>
        <b val="0"/>
        <color rgb="FF000000"/>
        <sz val="12.0"/>
        <u/>
      </rPr>
      <t xml:space="preserve"> to register and receive the sign up link. Follow @wakeforest_ENT for more information and full agenda for the sessions. Time with residents only will be included during the session.</t>
    </r>
  </si>
  <si>
    <t>Dental/Medical/Vision (you chooose which options you want)</t>
  </si>
  <si>
    <t>Daycare next to the hospital</t>
  </si>
  <si>
    <t>Yes, dinner / breakfast, free chik-fila on call!</t>
  </si>
  <si>
    <t>3 weeks as interns, 3 weeks + 5 flex days as residents</t>
  </si>
  <si>
    <t>4 months - 1 PGY2, 2 PGY 3, 1 PGY4</t>
  </si>
  <si>
    <t>Every 2 weeks (shared with plastics), call split Q6 amongst PGY2s and PGY3s</t>
  </si>
  <si>
    <t>4 (3 do flaps)</t>
  </si>
  <si>
    <t>4000+</t>
  </si>
  <si>
    <t>Lieu</t>
  </si>
  <si>
    <t>Buchman</t>
  </si>
  <si>
    <r>
      <rPr>
        <rFont val="Arial"/>
        <color rgb="FF201F1E"/>
        <sz val="11.0"/>
      </rPr>
      <t xml:space="preserve">Reserve your spot to attend Episode #3 </t>
    </r>
    <r>
      <rPr>
        <rFont val="Arial"/>
        <b/>
        <color rgb="FF201F1E"/>
        <sz val="11.0"/>
      </rPr>
      <t xml:space="preserve">A Taste of WashU ENT </t>
    </r>
    <r>
      <rPr>
        <rFont val="Arial"/>
        <color rgb="FF201F1E"/>
        <sz val="11.0"/>
      </rPr>
      <t xml:space="preserve">on </t>
    </r>
    <r>
      <rPr>
        <rFont val="Arial"/>
        <b/>
        <color rgb="FF201F1E"/>
        <sz val="11.0"/>
      </rPr>
      <t xml:space="preserve">Wed, Sept 23 at 7pm Central </t>
    </r>
    <r>
      <rPr>
        <rFont val="Arial"/>
        <color rgb="FF201F1E"/>
        <sz val="11.0"/>
      </rPr>
      <t>(5pm Pacific; 8pm Eastern) via Zoom. This episode focuses on our</t>
    </r>
    <r>
      <rPr>
        <rFont val="Arial"/>
        <b/>
        <color rgb="FF201F1E"/>
        <sz val="11.0"/>
      </rPr>
      <t xml:space="preserve"> </t>
    </r>
    <r>
      <rPr>
        <rFont val="Arial"/>
        <color rgb="FF201F1E"/>
        <sz val="11.0"/>
      </rPr>
      <t>T32-funded</t>
    </r>
    <r>
      <rPr>
        <rFont val="Arial"/>
        <b/>
        <color rgb="FF201F1E"/>
        <sz val="11.0"/>
      </rPr>
      <t xml:space="preserve"> Physician-Scientist Training Program.</t>
    </r>
    <r>
      <rPr>
        <rFont val="Arial"/>
        <color rgb="FF201F1E"/>
        <sz val="11.0"/>
      </rPr>
      <t xml:space="preserve">
Program Director Dr. Jay Piccirillo will host current research residents as well as our graduates across the country to share their perspectives and answer your questions.
Space is limited. Sign up now via email:</t>
    </r>
    <r>
      <rPr>
        <rFont val="Arial"/>
        <color rgb="FF201F1E"/>
        <sz val="11.0"/>
      </rPr>
      <t xml:space="preserve"> </t>
    </r>
    <r>
      <rPr>
        <rFont val="Arial"/>
        <color rgb="FF0563C1"/>
        <sz val="11.0"/>
        <u/>
      </rPr>
      <t>ENTresidency@wustl.edu</t>
    </r>
    <r>
      <rPr>
        <rFont val="Arial"/>
        <color rgb="FF201F1E"/>
        <sz val="11.0"/>
      </rPr>
      <t xml:space="preserve">. 
Please include any questions you'd like to ensure are addressed during this zoom session.
</t>
    </r>
  </si>
  <si>
    <t>https://oto.wustl.edu/</t>
  </si>
  <si>
    <t xml:space="preserve">Night float, saturday 24h shifts covered by PGY2s ~q4 weeks </t>
  </si>
  <si>
    <t>gme.wustl.edu/about/policies-procedures/stipends/</t>
  </si>
  <si>
    <t>https://www.bjctotalrewards.org/Benefits/Benefits-Enrollment</t>
  </si>
  <si>
    <t>Subsidized hospital-affiliated daycare, + many affordable non-affiliated options</t>
  </si>
  <si>
    <t>Yes with match (currently 1.75% for 4% employee contribution)</t>
  </si>
  <si>
    <t>Yes for in house call shifts</t>
  </si>
  <si>
    <t>$400/yr (includes AAO-HNS membership fees)</t>
  </si>
  <si>
    <t>4wk total (2 wks + 5 flex days + Xmas/New Yr wk)</t>
  </si>
  <si>
    <t>5 months for non-T32s in PGY3</t>
  </si>
  <si>
    <t>Every other day is trauma. Call is split into 12 hour shifts (day call + nightfloat)</t>
  </si>
  <si>
    <t>7 (6 do flaps)</t>
  </si>
  <si>
    <t>Yes by a H&amp;N surgeon</t>
  </si>
  <si>
    <t>Occasional clinic while on general ENT</t>
  </si>
  <si>
    <t>PGY2 bootcamp, AO trauma option annually, tbone lab monthly + a PGY4 intensive week</t>
  </si>
  <si>
    <t>Follow us on Instagram: @WashU.ENT
and Twitter: @Wustl.ENT</t>
  </si>
  <si>
    <t>MSPH or MSC option for T32s</t>
  </si>
  <si>
    <t>4 months for T32s in PGY3</t>
  </si>
  <si>
    <t>1 publication per year suggested</t>
  </si>
  <si>
    <t>Hotaling</t>
  </si>
  <si>
    <t>Lin</t>
  </si>
  <si>
    <t>https://otolaryngology.med.wayne.edu/</t>
  </si>
  <si>
    <t>Home w/ guaranteed post call day; PGY2 q4-5</t>
  </si>
  <si>
    <t>Shared cost; Medical/Dental/Vision</t>
  </si>
  <si>
    <t>403b; 2x match!</t>
  </si>
  <si>
    <t>While on call</t>
  </si>
  <si>
    <t xml:space="preserve">20 days </t>
  </si>
  <si>
    <t>No; affordable housing market for buying</t>
  </si>
  <si>
    <t xml:space="preserve">Can't tell from website </t>
  </si>
  <si>
    <t>12 weeks</t>
  </si>
  <si>
    <t>intern anatomy course, 2-day T-bone, FPRS/rhino, pathology</t>
  </si>
  <si>
    <t>Kellermeyer</t>
  </si>
  <si>
    <t>Ramadan</t>
  </si>
  <si>
    <t>Morgantown</t>
  </si>
  <si>
    <t>WV</t>
  </si>
  <si>
    <t xml:space="preserve">Home; PGY2&amp;3 q4 </t>
  </si>
  <si>
    <t>3 + Xmas/New Yr</t>
  </si>
  <si>
    <t>3 mo</t>
  </si>
  <si>
    <t>q other week (split with OMFS)</t>
  </si>
  <si>
    <t>4-&gt;5 in 2020; Recruiting one more</t>
  </si>
  <si>
    <t>5 (one is double fellowship-trained in Skull Base)</t>
  </si>
  <si>
    <t>1 (recruiting 1 more)</t>
  </si>
  <si>
    <t>Yes (1 attending board certified in sleep, 2 attendings do INSPIRE)</t>
  </si>
  <si>
    <t>Western Reserve Hospital Program</t>
  </si>
  <si>
    <t>Lutz</t>
  </si>
  <si>
    <t>Cuyahoga falls</t>
  </si>
  <si>
    <t>3 + holidays</t>
  </si>
  <si>
    <t>No; cheap housing market</t>
  </si>
  <si>
    <t>4 months</t>
  </si>
  <si>
    <t>1 conference presentation per year</t>
  </si>
  <si>
    <t>Manes</t>
  </si>
  <si>
    <t>Judson</t>
  </si>
  <si>
    <t>New Haven</t>
  </si>
  <si>
    <r>
      <rPr>
        <rFont val="Arial"/>
        <color rgb="FF000000"/>
        <sz val="12.0"/>
      </rPr>
      <t xml:space="preserve">Yale Otolaryngology is hosting two virtual recruitment sessions in August. The first will be on Tuesday, August 11 at 8pm EDT. It will feature program leads, resident and alumni perspectives and an opportunity to learn about our residency program in New Haven. There will also be opportunities for questions and discussion with both attendings and residents. The second will be on Tuesday, August 25 at 8pm EDT. This will include a virtual tour, as well as discussion of Successful Strategies for Couples Matching in ENT, hosted by 2 of our current residents who each successfully couples matched with their respective partners. Please register by sending your name and medical school to our residency coordinator, Karen Rispoli, at karen.rispoli@yale.edu. We will add you to our mailing list and send out links to the two Zoom meetings. Also, follow us on social media for more information regarding our program. </t>
    </r>
    <r>
      <rPr>
        <rFont val="Arial"/>
        <color rgb="FF1155CC"/>
        <sz val="12.0"/>
        <u/>
      </rPr>
      <t>https://twitter.com/Yale_ENT</t>
    </r>
    <r>
      <rPr>
        <rFont val="Arial"/>
        <color rgb="FF000000"/>
        <sz val="12.0"/>
      </rPr>
      <t xml:space="preserve">
</t>
    </r>
    <r>
      <rPr>
        <rFont val="Arial"/>
        <color rgb="FF1155CC"/>
        <sz val="12.0"/>
        <u/>
      </rPr>
      <t>https://www.facebook.com/YaleENT
https://www.instagram.com/yale_entresidency/</t>
    </r>
  </si>
  <si>
    <t>wayne</t>
  </si>
  <si>
    <t>Zahtz</t>
  </si>
  <si>
    <t>Vambutas</t>
  </si>
  <si>
    <t>New, 2019</t>
  </si>
  <si>
    <t>https://professionals.northwell.edu/graduate-medical-education/residency-rotation-otolaryngology-lhh-nsuh-lij</t>
  </si>
  <si>
    <t>Home (LHH q4),In house (LIJ, q3-4): only cover one hospital at a time</t>
  </si>
  <si>
    <t>73k+</t>
  </si>
  <si>
    <t>Medical, dental, vision,</t>
  </si>
  <si>
    <t>Yes free meals provided (LHH) and 50% at LIJ (sent as direct deposit to your bank acc)</t>
  </si>
  <si>
    <t>Yes, $1000/year</t>
  </si>
  <si>
    <t xml:space="preserve">free (LIJ) </t>
  </si>
  <si>
    <t>3mo</t>
  </si>
  <si>
    <t xml:space="preserve">New program </t>
  </si>
  <si>
    <t>bootcamp, dissection course with own tbone lab</t>
  </si>
  <si>
    <t>Non-military</t>
  </si>
  <si>
    <t>General thoughts</t>
  </si>
  <si>
    <t>Interview Structure</t>
  </si>
  <si>
    <t>Number of candidates</t>
  </si>
  <si>
    <t>Positive Impressions</t>
  </si>
  <si>
    <t>Negative Impressions</t>
  </si>
  <si>
    <t>Home Student Impressions</t>
  </si>
  <si>
    <t>Perks (food, parking, housing, educational stipends, loupes, anything else)</t>
  </si>
  <si>
    <t>EHR system</t>
  </si>
  <si>
    <t>Albany Medical Center Program</t>
  </si>
  <si>
    <t>Close knit group of residents. H&amp;N seems pretty weak- no flaps. Faculty didnt seem as collegial compare to others I've seen on the trail. Didn't love my interactions with faculty. Some were not very friendly or welcoming.  +2 &lt; I had a different impression, I thought all the faculty I interviewed with knew my app well, were friendly and supportive and Dr. Mouzakes specifically was wonderful! Obviously some rooms had behavioral questions and tried to remain neutral but overall pleasant experience imo &lt; +5 for Dr. Mouzakes</t>
  </si>
  <si>
    <t>Many behavioral style questions! Hated the MS teams platform. Felt like the flow wasn't great- you get own interview room and faculty move rooms, sometimes my interviewer were &gt;10 min late to the 15 min interview, which then overlapped with another. Also had to click on another link to go to the break room with residents. Didn't like being in control of moving bw rooms. Faculty asked many behavioral style questions and asked how you'd a approach a certain ethical scenario. Also asked if you have any questions for them almost in each room so have a bunch prepared+2</t>
  </si>
  <si>
    <t>25/spot</t>
  </si>
  <si>
    <t>Very efficiently run with a great opportunity to meet current residents. Interviews are in breakout rooms that automatically close at a certain time so keep an eye on the clock. &lt; one faculty interview left a really bad taste in my mouth. spent the whole time questioning my intentions for pursuing medicine and if i am a hard worker or a "faker". felt like i had to argue to defend myself. left that one feeling angry &lt; I think I know which faculty you're referring to, and I similarly had a pretty bad experience with them.&lt;+5 &lt; lol he was horrible. felt like he was trying to pick a fight with me or something. i also got the sense they work really really hard &lt;chair seems like a wonderful individual, definitely got the sense that the faculty thoroughly read my application, the residents in the break room were AMAZING. felt that residents finished training as excellent surgeons &lt; loved the chair as well, and the majority of faculty were fantastic. Also had the 'stress' interview with a faculty member who was clearly trying to pick a fight. I did not have the energy to argue with him and so just nodded along politely as he aggressively attacked parts of my application/research &lt; I also had this interviewer who asked if I was a faker. Very difficult and annoying interview, left a sour taste in my mouth. They flew to the bottom of my list after that &lt; weird i didn't have a 'stress' interview here.. although i did interview very early in the season +1</t>
  </si>
  <si>
    <t>9.6/spot</t>
  </si>
  <si>
    <t>&lt; Is this correct? Seems like it's 18 per day, 4 days of interviews, would suggest closer to 14.4/spot&lt;they added an extra interview day</t>
  </si>
  <si>
    <t>Pi personally really liked the interview day and feel that this program is going to be extremely strong. The faculty and residents are great, the program has amazing potential and people in place I trust to execute. Lots of room for innovation, creativity, and pivoting. I have an early adopter-type personality though and that might not be for everyone. But i was impressed and got good vibes. Also like that youre learning directly from attendings and start doing advanced procedures early. I trust i would get amazing training here. for reference I have 12 top 20 interviews.&lt; jesus christ 12?! Good for you that is amazing &lt; thank you! Going in to every place with an open mind is very helpful &lt; haven't interviewed yet, but it is great to hear that they are attracting the early-adopter types who would see the potential in being a part of/helping to build something new. I'm pretty excited to hear more about the program and their vision and plans to execute. Also for reference, I have 5 out of 8 of the top 10, and the rest are in the top 20 (not tons, though). &lt; OP here, for sure. I interviewed at MEEI also and got the same "extremely talented" (yet humble) vibes from these faculty members. MEEI and BI oto programs seem to collaborate a good amount and their residents work together. Tons of opportunity for those looking to really be the foundation of something awesome &lt; dudette/dude, really appreciate your positive energy and insights and overall optimistic vibe, can we be friends? &lt; lol, dudette! YES I want more ent buddies lets be friends! &lt; dudette buddies! If you're on slack, I'm oto_anon (not all that creative, apparently)...I literally post nothing, but digging the energy so feel free to ping me if you ever want to shoot the breeze. &lt; seconding/thirding/fourthing the above, excellent top shelf vibes from the program in general, they have trained MEEI peeps for years so the faculty-resident interactions aren't completely new, they have an ambitious vision and want the program to be a top program in the future which is refreshing to hear from an applicant's perspective, and they seem pretty committed to early operative experience, which will hold for our year although it begs the question if they will be able to sustain it in 5-10 years but i guess that doesn't affect us? idk</t>
  </si>
  <si>
    <t>was pimped clinically on interview day+2&lt; it was rough+1 &lt; bruh</t>
  </si>
  <si>
    <t>Well organized day, ran very smoothly. Enjoyable evening social to get to know the residents, appreciated choice of 2 times. Program had a nice focus on diversity and service. So impressed by this program and how kind and dedicated everyone seems. Also residents here are unionized</t>
  </si>
  <si>
    <t>cycle through several breakout rooms, usually 2 attendings in each but one room is with chief residents and another with PGY1-4 residents. each room is 20 minutes</t>
  </si>
  <si>
    <t>annual $900 educational stipend, $750 meal allowance for BMC cafeteria, subsidized parking, lab coats,</t>
  </si>
  <si>
    <t>Very positive experience. Residents seem really friendly and genuinely seem like a big family. Faculty were really easy to get along with, although some of the interviews were quite intense, so prepare yourselves. &lt; what was intense about it? &lt; it's very much an MMI with standardized questions and some ENT knowledge questions &lt; glad others thought a few were intense. it was really friendly overall tho! +3 &lt; very friendly overall, I had a tough time garnering how truly close the residents are as friends. Despite some difficult questions, I liked everyone I interacted with &lt; no one else did cases like case, was not a fan &lt; now i know why they call it case (ha ha)&lt; also not a fan &lt; honestly enjoyed it, the attendings were nice and supportive throughout. Much more fun than answering BS interview questions &lt; didn't like the pimping and knowledge base questions. one room was exceptionally challenging and i felt i totally tanked it despite this being a program i really want to train at. most faculty were engaging and interested and had read my app. PD is very nice and the chair is awesome. my best interview was with the chair. &lt; 2nd that the chair was amazing, definitely one of the most impressive chairs with regards to reading applications and being involved</t>
  </si>
  <si>
    <t xml:space="preserve">13x15 mins, one of which is with resident interviewers; two breaks. </t>
  </si>
  <si>
    <t>15/spot?</t>
  </si>
  <si>
    <t>i feel like the MMIs of the home interviews were not reflective of the nature of the program; relationships b/w faculty and residents are relatively chill in real life, and the "pimping" style case review questions doesn't reflect that culture</t>
  </si>
  <si>
    <t>head mirror, loupes, PGY3 and PGY5 fully funded to attend academy</t>
  </si>
  <si>
    <t>Allscripts</t>
  </si>
  <si>
    <t xml:space="preserve">they were very enthusastic about residents and their new program. </t>
  </si>
  <si>
    <t xml:space="preserve">7 interviews x 15 minutes, with 5  minute breaks and a virtual lobby to hang out with the 2 residents for 20-40 minutes at a time &lt; some interviews seemed uninterested. A few behavioral questions. </t>
  </si>
  <si>
    <t xml:space="preserve">$10,000 annual housing stipend, step 3 reimbursed, free parking/laundry service/lab coats, meal cards, </t>
  </si>
  <si>
    <t>loved my day. everyone was so down to earth. the new chair seems awesome. last minute destroyed my rank list! &lt; also loved my day. great program. PD is nice, the new chair has lots of ambition &amp; excitement. Overall a very strong program. Also it came through clearly that the faculty &amp; residents get along very well, and that the residents genuinely love being there. as for the interview, most interviewers were engaging though there was one room in particular  that was a bit painful because they were not engaging or seemed interested at all/doing the interview because they had to type of thing. at least that was my experience and at least one other candidtate's experience. despite that blemish on the day it was great, easy conversation &amp; typical interview questions. &lt; i don't think i met a more invested group of residents. they so obviously love their program</t>
  </si>
  <si>
    <t>10x15min with 5 min in between, break sessions w/ residents but can turn off cameras if wanted. standard interview Q's</t>
  </si>
  <si>
    <t>fully financed oral/poster presentations up to 2 a year</t>
  </si>
  <si>
    <t>Epic</t>
  </si>
  <si>
    <t>I was very pleased with this new program. They have a robust private practice to complement their house staff and partner with Upenn for didactics. General feel was a "close family", and not in a cheesy way. I really liked the PD and he seems very invested in the residents. The current residents also feel very friendly and like a good group to hang out with. Id give them a real hard look if you have a chance to interview because it is a gem. +6 &lt; all the clinical scenarios were a turn off. +5 &lt; Dr. Ahmad was so awesome and everyone else was really nice too. And yea the clinical scenarios gave me PTSD flashbacks to my subI but honestly not that bad &lt; Fave part is Dr. Ahmad being "Look I know I was also given a scenario question to ask but screw that LET'S CHAT" &lt; 3 clinical scenarios out of 10 encounters; turned me off big time&lt; these clinical scenarios were largely very laid back (only one felt intense, the rest were just what are you concerned about, would you call for help) +1 didn't feel that pressured</t>
  </si>
  <si>
    <t xml:space="preserve">10 interviews, each with a theme +/- clinical scenario (so very MMI style), 15 min each with their in house staff and the private practice group. One session is with the residents. </t>
  </si>
  <si>
    <t>20/spot? - hm, Cooper had 2 dates 11/23 and 11/30, each with a morning and afternoon session, so it might actually be closer to 30+/spot (since it only takes 1 resident)</t>
  </si>
  <si>
    <t xml:space="preserve">super laid back, very conversational. Everyone was pleasant. Would have liked some kind of information overview about the program. </t>
  </si>
  <si>
    <t xml:space="preserve">2 x 15 min rooms. One with attendings and one with residents. </t>
  </si>
  <si>
    <t>Very well organized, residents seemed super close, really enjoyed the faculty&lt; residents here were awesome. department has grown a ton in the past 5-10 years. great research opportunities &lt; duke was siiiiickk!! everyone is so nice and the residents are hilarious &lt; thought some of the interviewers were pretty stoic&lt; +2 glad i'm not the only one who thought this. everything else about the day was great except for 2-3 breakout rooms&lt;Residents were great! Went above and beyond to show what it was like to be a resident at Duke. &lt; +1 by far the best presentation I've seen for a program, really got a feel for life in and out of the hospital</t>
  </si>
  <si>
    <t>rotate through 8 breakout rooms about 20 min each</t>
  </si>
  <si>
    <t>16/day; 16/spot?&lt; yeah since there are 4 interview days, just don't know how they split up research vs clinical track</t>
  </si>
  <si>
    <t>residents were awesome. call schedule is great (q8 home call, single call pool, covers centrally located hospitals)</t>
  </si>
  <si>
    <t>got a weird vibe from some of the attendings, but it might have just been their interview style &lt; same +1 &lt; hard same</t>
  </si>
  <si>
    <t>The faculty are wonderful. They are invested in teaching the residents (and med students!) and care a ton about the residents and helping them achieve their goals. The residents are amazing, are great friends who support each other, and love the program. Happy environment where faculty/residents enjoy what they are doing.</t>
  </si>
  <si>
    <t>free parking and loupes. funding for conference presentations. can take call at Duke Regional hospital as a senior and make $700/weekend</t>
  </si>
  <si>
    <t xml:space="preserve">&lt; Thank you for not saying "EPIC" in all caps. I hate when people do that +1 &lt;ur welcome </t>
  </si>
  <si>
    <t xml:space="preserve">Interview ran from 4pm until about 9:45pm which I found to be very annoying personally. The interviews were 50/50 some very kind and genuine people. Some were very stoic and just felt like they were grilling me the whole interview. 11 interviews seemed a bit excessive in my opinion. However, very impressed by their program. Chair of the department is amazing, PC is the best ever and residents seem really cool and a fun/kind group &lt;&lt; I second this. While I understand it may have been annoying for east coasters re: the time (I'm West coast, so it was fine), I also know that most of the itnerviewers were in clinic/hospital all day and then came home to interview you with their entire night. So I was just thankful of that. &lt; Just wanted to say thanks for writing down your experiences, because mine was the exact same. Some rooms I felt like I couldn't get my interviewers to crack at all, and that it was just question after question. Others were some of my most pleasent interviews of the cycle. </t>
  </si>
  <si>
    <t>16/spot?</t>
  </si>
  <si>
    <t>Epic + Allscripts in clinic</t>
  </si>
  <si>
    <t xml:space="preserve">i was really surprised by how directly a couple of my interviewers talked about diversity and inclusion. a couple of them really brought it up proactively and talked about it in a meaningful way, which made a good impression on me. &lt; seems like a good batch of people that care about their patients. Definitely got the vibe that they work very hard. That just seems to be the status quo for them &lt; Got a really great impression from the program and faculty but also got the vibe that they work a lot with a rough call schedule. Seems like a program that needs another resident spot or two based on the volume&lt; also got the impression they work veryy hard. actually was told this by attendings multiple times, but I think they get very good training. </t>
  </si>
  <si>
    <t>~3 hours, conversational mostly</t>
  </si>
  <si>
    <t>I was pleased with the program. it's very well balanced and resident go on to do well in both fellowships and private practice. residents are tight knit and seem to be getting along well, most have families and kids. Danville is a small town and more family friendly. lots of changes since the new chair as hired about 1.5 years ago - increased research opportunities, will be submitting funding for another resident in the next year. high case volume!! Incredibly strong in endocrine, H+N, and peds. Have made significant improvements in laryngology with the addition of the new chair. No fellowship-trained rhinologist and only one fellowship-trained neurotologist, but residents felt they got solid training in both.</t>
  </si>
  <si>
    <t xml:space="preserve">8 interviews, no theme, just whatever the interviewer wanted to ask about. 15 minutes with 1-2 staff. one session with residents. </t>
  </si>
  <si>
    <t>16/spot</t>
  </si>
  <si>
    <t>$500 moving reimbursement, R1 - $750 for books/journal subscriptions
R2 and greater - $2,500 per year for books and CME</t>
  </si>
  <si>
    <t>EPIC</t>
  </si>
  <si>
    <t>Relaxed interview day. Super chill residents. Lots of applicants from GW</t>
  </si>
  <si>
    <t xml:space="preserve">20 minute interviews with one or two faculty. </t>
  </si>
  <si>
    <t>20/1 spot</t>
  </si>
  <si>
    <t>I thought the chair was pretty cold, there were several rooms where it was clear they had not read my application. that said there were a lot of really lovely people and the residents seem really awesome</t>
  </si>
  <si>
    <t>educational stipend $900/yr PGY-1 &amp; 2 years and $1500/yr PGY3+ (for non-participatory conferences, books, iPad purchase program, etc), conference fund PGY-1 &amp; 2 years $1500/yr PGY-3 and above two $1500 conferences and one $950 conference (all must be participatory conferences, surgical loupes, and discounts on auto/phone service companies</t>
  </si>
  <si>
    <t>Very nice interview day, colelgial residents, nice faculty. Mix of chatting and standardized behavioral questions &lt; Really enjoyed the day. There was a pre-recorded video for the tour as well as residents Zooming in from their respective hospital locations showing us around. Also, one resident showed us his apartment which was neat - esp w/ concerns about accomodation in NYC. All of the faculty were engaging and interesting to talk to &lt; very well balanced program, felt like i would graduate as a great surgeon, plenty of opportunity for top tier academicians but no research pressure for the private practice inclined</t>
  </si>
  <si>
    <t>6 x 15 minute interviews. 2 faculty per room. Half the group goes on a tour while the other half interviews.</t>
  </si>
  <si>
    <t>72 interviews/ 6 spots = 12 per spot</t>
  </si>
  <si>
    <t>The residents seem liike theyre having so much fun together all the time &lt; the residents were the best part &lt; they were hilarious</t>
  </si>
  <si>
    <t xml:space="preserve">on call travel reimbursed, cafeteria meal credits, free on call meals, educational stipend $500/yr, in-service exam and boardvitals paid by hospital, competitive salaries (PGY1 starts at $70,876), ipad mini, airfare for medical missions trips, society membership dues reimbursed, travel expenses to conferences (poster or oral if PGY2-3, oral if PGY4-5), subsidized housing, Broadway/sports/cellphone providers discounts  </t>
  </si>
  <si>
    <t>Epic, Meditech (NYEE), CPRS (VA)</t>
  </si>
  <si>
    <t>Awesome program, everyone is really nice. The residents spoke so highly of the program and attendings. No malignancy in the program. The Chair and PD are doing really awesome things. I liked the quick interview format. Thalamus also worked well because it kicked everyone off and made sure everything ran on time. &lt;Adding since everyone's commenting: Chair did read everyone's app. Felt like most interviewers read my app. &lt; Seems like a great program, but wasn't a big fan of the interview structure. Felt unnecessary to wake up 4 hours before a single hour of interviews - the orientation could have been a separate video.</t>
  </si>
  <si>
    <t>8x10 minute interviews, resident room with more information, orientation and wrap up sessions- there are potentially large breaks between when your interview begin compared to the orientation and wrap up depending on which interview group you are in that day- follows thalamus schedule to the second&lt; thalamus almost made interviews around 8 minutes with the process of being cut off and then opening a new video</t>
  </si>
  <si>
    <t>The culture at IU really is phenomenal. Very collegial and friendly, I can't think of a malignant faculty (a couple of interesting people/oddballs, but they're still friendly and great teachers). I would say there is good operative experience (residents easily reach key indicators and the 4th and 5th years definitely look like competent surgeons who are capable of discussing the nuances of cases or operative techniques with attendings). Volume enough for a H&amp;N fellow, FPRS fellow, and this year will also have space for a rhinology fellow. Also supportive faculty that help residents match into fellowship or find a job after graduating, with no bias towards one path or the other. Based on my experience interviewing this year, I realized we have a fairly small peds division compared to some other programs (just recently got a third peds faculty), but otherwise I think solid representation of the subspecialties (3 laryngologists, 3 neurotologsts, 2 rhinologists, 4 head and neck faculty, 2 FPRS faculty, 3 peds faculty, one generalist and one chief staying on as new general faculty next year). The faculty are also pretty well connected and from all over in terms of training, so opportunities to get connected outside of Indiana/Midwest are possible in case that was a concern</t>
  </si>
  <si>
    <t>loupes, conferences</t>
  </si>
  <si>
    <t>Cerner, Epic, VA system (CPRS)</t>
  </si>
  <si>
    <t>Faculty were genuinely interested in me as a person, and there was still time for questions despite 13 minute interviews. Some questions were very specific situational ones or kinda slight spins on standard questions, but overall good vibes. &lt; +1, they seemed like a really nice group of attendings and I'd be thrilled to train under them. the questions can be somewhat difficult because they ask common questions in slightly unusual ways.&lt; i felt like a lot of the faculty were hard to read &lt; i thought they were all super easy to talk to! time flew by - probably best interview day of the year&lt; interesting. i came in really excited but was not impressed at all. didn't feel like the faculty really cared about residents &lt;i got opposite vibe from this!! i thought they were really invested. also swag bag was legit</t>
  </si>
  <si>
    <t xml:space="preserve">11x13 min interviews with 1 or 2 faculty or 2 residents with a 15 min break in between. There's a resident room in the morning and afternoon to ask any questions. </t>
  </si>
  <si>
    <t>Residents (Debbie!!) really put in a lot of work to plan thoughtful and creative social events and make themselves accessible</t>
  </si>
  <si>
    <t>current residents are awesome and there are some that go above and beyond and will look out for you. most attendings are nice and enjoy teaching. some are less kind towards trainees but that seems to be inevitable at most places with a huge number of faculty. relationships on the more formal side but may be more casual with the younger faculty</t>
  </si>
  <si>
    <t>lab coats, subsidized parking, AAO dues and in-service exam and BoardVitals paid by department, educational fund $1000 to $1500 a year, loupes paid by department, meal fund $$$$, travel reimbursement for conferences, free health insurance for you and SO</t>
  </si>
  <si>
    <t>Care package was dope! The residents and faculty are legit close. The faculty were really easy to talk to, even the chair and PD. Pre interview social was the night before with faculty and residents, but it was very lowkey and a relaxed environment. There was resident specific session on the interview day so you still get to ask tailored questions. The actual interview length was shy of 2 hrs which is nice cuz zoom fatigue</t>
  </si>
  <si>
    <t>You're assigned to either morning or afternoon session. 6x15min interviews with 1 or 2 faculty, and 1 session with the 2 chiefs. Presentations by PD and then residents prior to interviews. If you have afternoon session there's time with residents before. Some behavioral questions. &lt; had 1-2 ethical mmi-style questions</t>
  </si>
  <si>
    <t>24/spot</t>
  </si>
  <si>
    <t>educational stipend PGY-1s and PGY-2s will be reimbursed up to $1250, PGY-3s will be reimbursed up to $750; up to $3500 annual housing stipend depending on training site, one-time stipend relocation stipend $1000, may be reimbursed up to $60/month for a qualified Fitness Club membership, work iPhone</t>
  </si>
  <si>
    <t>They don't have formal interviews. &lt; Huh? &lt;they don't have interviews. &lt; how to they select residents? &lt; the audition is the interview? Who knows. &lt; wierd</t>
  </si>
  <si>
    <t>who the hell knows</t>
  </si>
  <si>
    <t>Everyone was SO nice and happy to have us there. The residents and faculty all seemed very happy and the unique focus on the underserved brings a unique fulfillment/purpose that seems like a really meaningful atmosphere. Half of the interviewers were clearly very faith-driven, and the other half insisted that it wasn't that religious, but it all seemed well-meaning. Research is supported but not mandated, international trips are built in to the curriculum, funded, and count as credit weeks since it is a huge part of their mission. Funded attendance at a national conference every year plus any you present at. Vegetarian cafeteria but coffee everywhere. Seemed like a very supportive, friendly place to train while providing good surgical experience. &lt; Faith-based? &lt; Seventh day adventist&lt; excellent experience here. this program bumped way up on my rank list after interview day. very mission driven with a focus on whole-patient care and global health. everyone seems happy</t>
  </si>
  <si>
    <t>10/spot; 20x2 interview days</t>
  </si>
  <si>
    <t>people are really nice and happy. spiritual care curriculum seems really cool. amazing global health opportunities</t>
  </si>
  <si>
    <t>no sleep training, bring your own meat</t>
  </si>
  <si>
    <t>$895 for step 3, $300 cell phone stipend, white coats (no personal laundry), uptodate reimbursement &lt; 3 pairs of branded FIGS &lt; loupes &amp; headlights</t>
  </si>
  <si>
    <t>Mostly "get to know you" questions. Couple behavioral/clinical. Very conversational and faculty seemed like they knew my app well. Residents seemed to all get along well and talking with them in between interviews was fun &lt; residents are fun and Dr. Nathan is a shining star</t>
  </si>
  <si>
    <t>Ten 15 minute interviews in breakout rooms with individual faculty. 30 min intro by PD and chair. In between interviews had time to interact with residents and other applicants; also about an hour or so in the breakout rooms with residents in between interviews depending on schedule</t>
  </si>
  <si>
    <t>~20/spot; maybe closer to 30/spot if they take their prelim</t>
  </si>
  <si>
    <t>Awesome group of residents that really do support each other. Strong facial plastics and H&amp;N experience. Dr Nathan is extremely supportive of residents and med students and will do all she can to help you succeed</t>
  </si>
  <si>
    <t xml:space="preserve">white coats, free parking, $1250/yr in funds for books + conferences, $250 monthly stipend for meals , paid Qbanks and cummings, no loupe fund </t>
  </si>
  <si>
    <t>Louisiana State University bud Program</t>
  </si>
  <si>
    <t>Ten 15 minute interviews with 2 minutes between each and no break. Each of the interviews is a separate Zoom link, but the faculty monitored time pretty well. There was a 1 hour intro by the chair prior to interviews</t>
  </si>
  <si>
    <t>Really tight-knit group of residents who seem really fun to be around. Work hard play hard vibe. Faculty asked really straightforward questions and didn't grill us too hard about our application. They seemed like they genuinely wanted to get to know us. &lt;agreed. Very reasonable interview schedule too with a good amount of time for conversation.</t>
  </si>
  <si>
    <t xml:space="preserve">~1 hour intro from PD, 2 hour resident social, 15-30 minute one-on-one interview with a resident and a 4 attendings. Interviewee stays in one breakout room and interviewer physically change rooms to join  </t>
  </si>
  <si>
    <t>meal allowance, on-campus parking (monthly cost)</t>
  </si>
  <si>
    <t>Interesting vibe. Each room asked one behavioral type question (or two). Then the rest of the time you asked questions. Some interviewers asked if you had questions at the beginning which is really tough when you have maybe 3 questions for each and the interviewers expect you to fill 20 minutes without asking any questions of you. Makes one feel like they could be a bit disinterested. Program Director is a darling and honestly a very collegial vibe though overall! &gt; Very friendy group of residents and faculty that seem to get along incredibly well. Training seems very impressive with a true apprenticeship type model an very early OR exposure and operative autonomy. &gt; Early otology exposure starting as a PGY-2 which seemed unique. Residents and faculty were easy to talk to. Seemed to get along very well. Very collegial vibe throughout both the social and interview day.</t>
  </si>
  <si>
    <t>30 minute intro. 6 room. One with residents. Other 5 with pairs of attendings representing each subspecialty. 15 minute tour to conclude. 15 minute end of day comments from PD.</t>
  </si>
  <si>
    <t>24 total for 1</t>
  </si>
  <si>
    <t>Meal allowance, loupes, yearly book money, free parking, conference funding, board vitals access</t>
  </si>
  <si>
    <t xml:space="preserve">bump...intense +1 &lt;overall very impressive +3, you interview with a lot of MEE faculty as well as a few from Brigham and Womens, one interview room is a more "serious" room which seems consistent with previous years. Residents seem easy to talk to &lt; faculty stay neutral during the interview --&gt; what does this mean? &lt; just be prepared for your interviewers not to react much to your answers +4 &gt; was there a different room for those applying into the research track? &lt; nope &lt; I thought the one room was intense .. residents seemed awesome though and overall impressive &lt; Thanks! Intense in vibe, or pimping or behavioral...? &lt; didnt seem very welcoming, felt very impersonal. The residents are cool i guess, but they are cool everywhere! I donno, left a weird taste in my mouth +3 &lt; I thought it was a pretty impressive interview but like the person said before, interviews are all pretty neutral so they don't erally give you an impression on how you did except the resident room which is very chill  &lt; what was particularly impressive about them? I didn't get a good sense of the unique resources available, just that a lot of the residents are extremely well-published &lt; I agree with what folks are saying was that the questions were intense and it's disconcerting when the responses are neutral. I get the feeling that they do this for the sake of fairness rather than trying to give out an intense vibe. It sucks not to get the external validation, but hopefully people feel better that this seems to be a nearly universal feeling. Try not to let it affect your decision-making too much. &lt; The residents actually said that this was the case today-- good interview overall! &lt; Did not enjoy this interview - faculty seemed aloof and uninterested. Also found the descriptions that the PD and chair gave regarding the intent and vibe of the interview day was wholly inconsistent with reality. Residents were nice enough but more reserved than residents at all my other interviews so far &lt; I think I was ~the 6th poster up top -- I thought it was intense just in that each room was focused on some set questions so it wasn't as much just chatting like other interviews but I thought the overall interview gave me a good feeling about what it woudl actually be like there, opportunities, and I had a good time at the social and talking to the residents but clearly its a mixed viewpoint so I guess thats a good sign that I liked it still &lt; I also really liked it and I feel like they had a really strong commitment to diversity from the pre-interview dinner, questions in the rooms, and their outreach to other programs .. rooms were formal and had some set questions but everyone had read my app well before it seemed so overall I enjoyed it alot </t>
  </si>
  <si>
    <t>10/spot</t>
  </si>
  <si>
    <t>surgical loupes, headlights possible with academic fund, unlimited conference travel, meal plan for all residents, free meals on call, free ubers home post-call, subsidized parking versus free parking depending on site</t>
  </si>
  <si>
    <t xml:space="preserve">Really friendly and casual convos with faculty. Everyone asked personal questions and was engaged. Many opened the room asking for questions, which became a bit tough by the end of the interview day. Program chair kept asking for where else I was interviewing, was a bit awkward trying to dodge the question. &lt; Overall a very impressive program probably the best or among the best in the country that will only continue to grow. However had a different experience from OP's in that a couple interviewers were at times unengaged and clearly doing other things on their computer when not speaking or asking questions, most others were engaging. &lt; Also got questions about the number of interviews/where else I'm interviewing but from another faculty member. Other than that one interview, it was an extremely impressive program. I expect to see them go up in the ranks as time progresses. &lt; also got illegal questions </t>
  </si>
  <si>
    <t>7 interviews each 20 minutes with 2 faculty per room. 3 break rooms with residents scattered throughout day.</t>
  </si>
  <si>
    <t>15/spot</t>
  </si>
  <si>
    <t xml:space="preserve">Great group of people here. Smaller size really makes for a tight knit group of residents, and the attendings know the residents well and take a real interest in them. </t>
  </si>
  <si>
    <t>free parking, ~$1-2k stipend for food (partly based on number of call days), loupes bought for you intern year, 1-2k travel expenses covered with accepted posters/podium presentations, travel for other conferences covered based on PGY year, book fund for resident library, academy FLEX program paid for</t>
  </si>
  <si>
    <t xml:space="preserve">Amazing program. the faculty are really invested in resident education and the apprenticeship model is second to none for surgical training. the resources available at Mayo such as temporal bone lab and research support are unparalleled. the residents are all very friendly and most are in relationships or married with kids. the interview was mostly standardized questions but not too stressful &lt; my hardest interview by a long shot </t>
  </si>
  <si>
    <t>6 breakout rooms 25 min each with 2-3 faculty per room. An additional room devoted to a skills session</t>
  </si>
  <si>
    <t>10/spot - 52 total interviews for 5 spots</t>
  </si>
  <si>
    <t>Best surgical training in the country &lt; Nicest PC on the trail!</t>
  </si>
  <si>
    <t>not much racial diversity within the faculty/residents if that is a consideration, but the ones met on interview day were very pleasant &lt; got a major bro vibe from some residents which was disappointing +2 &lt; wierd didn't pick up on this. got family vibes tho</t>
  </si>
  <si>
    <t xml:space="preserve">Mentorship model of training seems to build in an extra level of support for residents. All residents seem to have peak quality of life because of the program structure. Attendings love to teach - variety of teaching styles so it depends on the learner for which ones work best for them, but overall very positive relationships with faculty. Residents seem to genuinely like each other and are happy here. </t>
  </si>
  <si>
    <t>free parking, food $$$, educational stipened</t>
  </si>
  <si>
    <t>rotate through 7 breakout rooms, 15 min each, 2 faculty in each room. time built in for hospital tour, augusta tour, and resident Q&amp;A. the PGY2's are a hoot</t>
  </si>
  <si>
    <t>Medical College of Wisconsin Program</t>
  </si>
  <si>
    <t>Friendly residents, strong operative experience with amazing fellowship matches (class of 2021 - wow!) should you want to do fellowship- a fair number also go into private practice. Great call schedule. &lt; To add, I think Dr. Rhee was one of the most genuine chairs I've gotten to chat with. He seems to truly be looking for a resident that would be the best fit with the pre-existing resident team. &lt; everyone was SO NICE +1 &lt; some of the nicest attendings i have met on the trail</t>
  </si>
  <si>
    <t>13 faculty interviews (1-on-1) and 2 resident interviews (2 residents per room) in the afternoon, 13 min each with 2 min break in between. Most interviews are low-key and conversational, a lot of chances to ask questions. Morning consisted of welcome from chairman, overview from PD, q&amp;a, resident presentation, and resident breakout room</t>
  </si>
  <si>
    <t>epic</t>
  </si>
  <si>
    <t>i was very impressed by this program. the operative experience is second to none and they have national leaders in almost every subspecialty. the residents and faculty seem down to earth and have a collegial culture. tons of research opportunities here as well. &lt;seemed like residents are overworked, just by the schedule/case load, but seems like they also have some lighter rotations/years in training &lt; case load is very high but i thought call schedule was actually not that bad compared to others. they referenced "concentrating the pain" of residency several times. PD is kinda a character but still seems to care about residents &lt; I thought it sounds like the dream, operate a ton when youre at work but have enough time off to enjoy yourself. Also they have some impressive fellowship matches</t>
  </si>
  <si>
    <t>8 breakout rooms with 1 or 2 faculty in each, 15 min each. ~1hr presentation about the program and another hour spent getting to know the residents &lt; also between interviews we were in a room with only other applicants for 5 mins and this was the first time I'd had any chance to interact with you guys and it was really fun!&lt; +1 met some amazing coapplicants today</t>
  </si>
  <si>
    <t>15/ interview day, 3 dates so 45/4 spots?</t>
  </si>
  <si>
    <t>Fun pre-interview social with residents. All interviewers were easy to talk to and asked about research and hobbies &lt; all interviewers were very easy to talk to, a few behavioral questions per room as well as one scenario-based question total. residents are great, lunchtime social involved a roast of each class which was hilarious</t>
  </si>
  <si>
    <t>2 interviewers per room excepts residents, PD, and chair</t>
  </si>
  <si>
    <t>Cerner</t>
  </si>
  <si>
    <t>Pre-Interview Social was helpful in learning more about the residents. Very relaxed vibe and the grubhub giftcard was appreciated! The interviews were super super relaxed. Just getting to know us. No hard questions. Each interviewer clearly knew my application. However, the post-interview enrichment session was not needed after a long half day of interviews. &lt;&lt; politely disagree as it was nice to see the apartment (add more resident housing! it's helpful) and thought that the interactive portion was brief enough to be useful &lt; I don't know if it was just me, but in the research room I got grilled about my research in a way that was a bit off-putting to me. I agree the rest of the interviewers were very personable and easy to talk to, but the research one I felt like I was on the defensive and expected to defend my research project/experiences &lt; I liked the research guy a lot, thought he was genuinely asking about my research goals to see if there were the right people/opportunities there to help me reach them</t>
  </si>
  <si>
    <t>One room of residents. Seven attending rooms (one with PD, one with Chair). Three breaks. &lt; 13 minute interviews with 2 minutes transition time between rooms. Break for everyone every three rooms, one 15 minute "break block" interview scheduled after resident interview room</t>
  </si>
  <si>
    <t>Surprisingly laidback and collegial despite the stereotype of East Coast schools being hierarchical. Also this could be a positive or negative, but actively chose to not have fellows</t>
  </si>
  <si>
    <t>A few residents live in the Bronx, but it seems like a decent number (maybe even a majority) of them choose to live outside of the Bronx in Upper Manhattan or elsewhere. Idk what that says about the Bronx. Also it's pretty expensive living there and I don't remember hearing about a living stipend like a lot of Cali schools have</t>
  </si>
  <si>
    <t>This program is a gem and as other commenters have stated, definitely not hierarchical in any way. I think they definitely represented themselves accurately during the interview day and showed how great their residents are and how down to earth the faculty is.</t>
  </si>
  <si>
    <t>Everybody was super friendly, mix of behavioral and conversational questions. I was pleasantly surprised how many people seemed to have read my application and asked specific questions about it.The resident rooms are super chill and fun. The residents give the tour, which is a mix of pre-recorded video and them walking around the hospital live-- very casual and nice to see the rapport between the residents.  &lt; Residents are awesome!! +1</t>
  </si>
  <si>
    <t>11x 20min interviews. 9 rooms with attendings (1 with both chairs, 1 with both PDs), 2 with residents. interviewees are split into two groups: one does tour in AM, interviews in PM, the other does the opposite. long day but there are breaks before/after the tour and for lunch. zoom social with the residents the same evening (there is a break after the interviews so you have time to eat dinner if you want). Helpful hint: interview day schedules are on page 50 something of the welcome packet they send (it's quite long)</t>
  </si>
  <si>
    <t>December 5: 20 Candidates, 15/spot?&lt;works out that way.&lt; The last day was only 10 candidates.&lt;total? Or just 10 in each am/pm shot? &lt; Total so 50 candidates for all 3 days or 12.5/spot</t>
  </si>
  <si>
    <t>Later and less autonomy, same with operative experience</t>
  </si>
  <si>
    <t>Residents and faculty get along well. All subspecialties are well represented. You'll get great training. Living in NY is a lot of fun.</t>
  </si>
  <si>
    <t xml:space="preserve">Residents seem to have great relationships with one another. Attendings were friendly and interested in learning about us as people but there were some behavioral questions. The presentation about the city and the hospitals was excellent and highly informative. </t>
  </si>
  <si>
    <t>11/spot</t>
  </si>
  <si>
    <t>residents are an awesome group who enjoy hanging out with each other, attendings are friendly, you get great training - the general thoughts are an accurate representation of the program</t>
  </si>
  <si>
    <t>loupes, educational fund</t>
  </si>
  <si>
    <t xml:space="preserve">Very conversational &lt; chairman didnt read anyones apps which was a turn off. +2 Other faculty did read our apps and took time to ask and answer q's. Best part was probably the residents. Abhita was super nice and set up a great social and jake is a class A jokester &lt;Sam was pretty awesome too! Great social and virtual open houses &lt; the chair was definitely just there to sell the program and not interview you but on the plus side you don't have to worry about being grilled &lt; I agree, the chair was kind of a turn off. That being said the other faculty made up for it! &lt; even so, I still enjoyed my conversation with the chair! He said some things that made it clear he actually had perused my app &lt; you mean he said "you have great scores and grades", yea buddy we all do. Im honestly not dissapointed he didnt care to read my app but it does make me wonder that if he doesnt care about what residents get selected to go to the program, what else does he not care about? like does he not care about producing well rounded residents?  &lt;My experience with the chair was great, it was more about the NW program than myself but he had looked at my app and knew about my general strengths/aspirations &lt; I had a great time chatting with the chair - was just nice to have a relaxed interview and hear about where he sees the program going. &lt; my impression with the chair was that he had already made his mind up about me (for better or for worse? idk but he was not interested in getting to know me). </t>
  </si>
  <si>
    <t>12 x 15 min interviews. 2 rooms with residents---1 chief room which is interviewing and one with other residents just hanging out</t>
  </si>
  <si>
    <t>20/spot</t>
  </si>
  <si>
    <t>Very conversational, plenty of time for questions. &lt; dr elmaraghy will appear emotionless and is easily the most uncomfortable and most challenging interviewer. besides him, it's a great day. i think deep down he's a nice guy though.&lt;totally disagree I really liked him +3 &lt; loved the PD +4 &gt; One of the most fun group of residents. Somewhat bro culture (relative within ENT) but not a downside in my mind. Attendings and residents very comfortable with each other and cracked a lot of jokes. Incredible surgical volume.</t>
  </si>
  <si>
    <t xml:space="preserve">13 x 15 min interviews via Zoom. Generally, 2 on 1 or 3 on 1. One room with residents. </t>
  </si>
  <si>
    <t>did anyone else hear that weird comment about coffee drinks during one of the socials? +3 &lt; what was the comment?</t>
  </si>
  <si>
    <t xml:space="preserve">up to $1000 for conferences, </t>
  </si>
  <si>
    <t>Interviews were laid back and everyone was friendly. It was one of the longer interviews in total: about 2.5 hours the night before and close to 8 (includes a lunch break) the day of. Seems like a very strong progrram- comphresive training with emphasis on research (dedicated 1 month in PGY2 and 5 months in PGY3)</t>
  </si>
  <si>
    <t>~40/3 spots (there were 10 of us on the first day, there were 4 interview days), but also need to include home students &lt;there isn't a separate IV date for home students!</t>
  </si>
  <si>
    <t>full funding for conferences, educational fund, a free meal/work shift, 2 free meals when on call, monogrammed scrubs/white coat, discounted parking (residents pay $100/month),  free loupes</t>
  </si>
  <si>
    <r>
      <rPr>
        <rFont val="Calibri"/>
        <color theme="1"/>
      </rPr>
      <t xml:space="preserve">Residents kept speaking very highly of their attendings, saying they get great op experience since the attendings know everyone well!! No weird questions or pimping. Definitely felt they read our apps closely, and asked the basics about them &lt; overall vibe i got was very serious and a bit intense. not as friendly as other places interviewed at &lt; </t>
    </r>
    <r>
      <rPr>
        <rFont val="Calibri"/>
        <b/>
        <color theme="1"/>
      </rPr>
      <t>Not the vibe I got at all</t>
    </r>
  </si>
  <si>
    <t xml:space="preserve">20 min with 2 attendings each, total of 8 breakout rooms. One on one with the PD and two of those room were resident interactions </t>
  </si>
  <si>
    <t>24/spot?</t>
  </si>
  <si>
    <t>Program pays for loupes! Caf food stipend. Free parking. $350/yr education fund, program pays for AAO dues, board vitals and other educational resources. Sends residents to multiple training courses. Unlimited research funding, conference travel and hotel fees all covered.</t>
  </si>
  <si>
    <t>15 minute interviews with 1-3 attendings (split by subspecialty) or PGY4+5 + 3 15 minute casual Q&amp;A with junior residents. You get to meet all residents and attendings at Rush.</t>
  </si>
  <si>
    <t>22.5/spot?</t>
  </si>
  <si>
    <t>Chill interview day. All interview sessions were very conversational, just trying to get to know you as an applicant. +1 &lt; Agreed, very casual 1 on 1 or 2 on 1 conversations. One room with chief residents. One room as "break"/hangout with some residents. Everyone was super nice and the banter between residents and attendings was pretty funny. Seems like a good place to&lt; last year in the name and shame it seemed like there was mention of a bad interaction with a specific faculty, do any current students or residents have more input about that?&lt; i personally had one interview here that left me feeling like it went really awkwardly, lots of weird comments/jokes? maybe we just didn't vibe &lt;Got a great impression of the program today. Everyone was really nice, attendings and residents seemed like they all had great relationships. Was impressed by their case volume and training opporunities across all the different sites</t>
  </si>
  <si>
    <t>12 minute interviews with 1-2 attendings, chief resident room, causal break/Q&amp;A with juniors. Very low key, no pressure interview structure. Day went very smoothly, timer to let you know how much time is left. Heard of one room being cut off in the middle of a conversation but I think the kinks got ironed out throughout the day, I didnt have any issues. 
"Social" the night before was with all the residents. breakout rooms with pre-assigned topics (research, living in jersey, etc.) with 2-3 residents: 4-5 applicants. Good set up, made for more intimate setting than giant group zooms</t>
  </si>
  <si>
    <t>educational stipend $600/yr, $20 food when on-call, overnight, or any shift over 12 hours, full conference reimbursement if 1st author oral presentation</t>
  </si>
  <si>
    <t>honestly feels like jefferson has everything. like, literally everything you can think of in a great program - chill residents, nice faculty, the pd and new chair were easy to talk to, the residents seem really well taken care of and seem to love each other. super high surg volume &lt; chillest interview day I've had &lt; everyone was happy and confident and super welcoming &lt; very busy HN, but otology not until chief year from what I heard &lt; they told us on interview day that they do otology as pgy3s and 5s. such a strong department, im a bit enamored &lt; otology is jefferson's achille's heel. weak otology experience, think a resident was being a bit too honest but said they didn't feel confident doing much ear stuff when graduating.</t>
  </si>
  <si>
    <t>12 min interviews x7, one is with residents, each room has one question they ask and the rest of the time is conversational, resident social after with ice breaker and breakout into smaller rotating rooms</t>
  </si>
  <si>
    <t>Everyone SUPER personable. Mostly 'get to know you' questions. PD very clearly cares about resident education and wellbeing. +3 &lt; Very underrated program. PD is amazing. PC ran everything very smoothly &lt;+1 absolutely loved her! Residents seem to get along well. Most of the faculty were easy to talk to. Seems like theres nothing to do in the area.
for LGBTQ applicants, this place seemed SUPER progressive/friendly/welcoming. almost every interviewer had their pronouns and residents discussed their experiences. &lt;+6</t>
  </si>
  <si>
    <t>10x 12 minute interviews, rotate through breakout rooms. 1 session with next year's chiefs. 2 "Break" periods with only residents. &lt; tbh, this didn't feel like a real break, wish they gave us actuall break time. &lt; didn't love that the resident social was just "we'll stay until the last person leaves" and also in such large groups, made it difficult for easy conversation. +1 socials should have a set cutoff time so the applicants don't feel pressured to stay</t>
  </si>
  <si>
    <t>interviewed 48 applicants for 2 spots &lt; added 8 more interview spots (usually just 40) this year with the virtual format; 24/spot</t>
  </si>
  <si>
    <t>Free food and parking at both hospitals; monthly meal allowance; white coats; money toward loupes</t>
  </si>
  <si>
    <t>Epic and PowerChart</t>
  </si>
  <si>
    <t>Residents and faculty were really friendly and seemed to get along together well. Most interviews conversational or asked if we had any questions for them. Strong peds, rhinology, and head/neck. Brand new hospital opened in September. Some minor tech glitches on their first interview day, but PC very kind!</t>
  </si>
  <si>
    <t>2 groups; 1/2 meet with residents while the other half rotate thru 7 rooms of faculty/residents for 12 min interviews each; switch halfway</t>
  </si>
  <si>
    <t>28 for 2 spots; 14/spot; does this include their home applicants b/c I didn't see any on my interview day; if it doesn't, there are 4 home applicants as well that interviewed separate. &lt; home applicants interviewed seprately; 16/spot</t>
  </si>
  <si>
    <t>Really great interview day. All faculty seemed to have read your application and just wanted to get to know you more and see if you would be a good fit for the program. Recent department chair change but both ingoing and outgoing chairs seem incredibly nice. &lt; Overall quite nice, though incredibly research focused/academic, which was expected. I don't think the PD really read my app, which was a bummer. Was very nice regardless</t>
  </si>
  <si>
    <t>approximately 9 x 15 minute interviews rotating through with breaks inbetween. Also a few rooms scheduled to chat with the residents</t>
  </si>
  <si>
    <t>48 for 5 spots?</t>
  </si>
  <si>
    <r>
      <rPr>
        <rFont val="Calibri"/>
        <b/>
        <color theme="1"/>
      </rPr>
      <t>Rep that they don't let the residents operate very much (x3);</t>
    </r>
    <r>
      <rPr>
        <rFont val="Calibri"/>
        <color theme="1"/>
      </rPr>
      <t xml:space="preserve"> prioritized admins getting vaccine over residents and other frontline workers</t>
    </r>
  </si>
  <si>
    <t>Annual educational allowance $2000, cell phone allowance $1000, food allowance $10 per day (shifts of 12 hours or longer for clinical rotations only at SHC &amp; LPCH), housing stipend $600 monthly, moving allowanc $3000, 1% annual bonus based on completion of a Quality Improvement Project, reimburse cost of initial CA MD license and renewals/initial DEA and renewals/USMLE 3</t>
  </si>
  <si>
    <t>Stony Brook Medicine Program</t>
  </si>
  <si>
    <t>6x20min interviews, 10min breaks</t>
  </si>
  <si>
    <t>conferences funded if presenting, chiefs funded 1 conference, meals when on call</t>
  </si>
  <si>
    <t>Pretty chill interview day. Standard interview questions. Faculty felt very personable. Faculty just asked questions they were interested in based on your application which every faculty member seemed to know pretty well. PC (Nicole) did an AMAZING job running the whole day. The whole day went very smoothly. They're the only academic medical center in Brooklyn and cover such a wide range of hospitals. Brooklyn seems like an incredible place to live and train.&lt;Chair/PD was weird</t>
  </si>
  <si>
    <t>~6 hours long. 8 x 15 minute interviews, rotate through break out rooms. 1 interview session with two residents. Couple actual breaks built in throughout the interview day. Session began with opening remarks by Chair/PD and faculty introduction. There was an info session + Q&amp;A with residents either before or after the interview day started.</t>
  </si>
  <si>
    <t xml:space="preserve">prescription stamper, lab coats &amp; maintenance, posters/illustrations for meetings/Grand Rounds, Loupes, parking, Academy membership, boardvitals </t>
  </si>
  <si>
    <t>Overall, the attendings and residents I interacted with were personable. Had a tight knit feel, and all the residents were joking with each other and got along well. The interviews themselves were very laid back and I appreciated their candor in answering questions. &lt; echoing this, very personanable residents/staff (&lt;Geoff!) and super pleasant experience overall &lt; they very clearly didn't read my application and the chair was about as uncharismatic and unenthusiastic about the program as possible, honestly a very painful interview so watch out for that chair +3 &lt; that chair was honestly my most painful interview this whole season</t>
  </si>
  <si>
    <t>General remarks at the start and then round robin 15-20min interviews in 5 different rooms. 4 attendings and 1 session with resident(s)</t>
  </si>
  <si>
    <t>11/session with 5 sessions, ~18-19/spot</t>
  </si>
  <si>
    <t>Medium sized program alternating 2-3 residents. Many hospital locations you may need to drive in between. Does a otology rotation during PGY4 at Pittsburgh. Everyone was very laid back and wanted to get to know you. Residents in the main room were super funny and kept us all entertained. Intro video available on Youtube was very funny and definitely demonstrates family-feel of the residency program</t>
  </si>
  <si>
    <t>6X 10 min interviews with 1-2 faculty, 1 room with residents. Between interviews we were in a main ZOOM room with other residents and applicants</t>
  </si>
  <si>
    <t>4-hour escort service, lab coats, discounted textbooks campus bookstore, discounted gym membership, annual educational stipend $650, $1500 for conferences for chiefs/seniors , free parking</t>
  </si>
  <si>
    <t>Well structured interview day, small program with 4-5 residents, faculty seemed nice. Program coordinator was extremely helpful in arranging the breakout rooms also. They didn't spend much time talking about the city, and lack of (any) diversity in the faculty or current residents was a bit worrisome since I don't know much about the south</t>
  </si>
  <si>
    <t>Free call meals with three months rollover, Free lab coats, Free parking, Paid basic postgraduate training permit fee, Paid membership to AMA, TMA and Bell County Medical Association, Funding assistance for research presentations at state and national research conferences, $500 book fund</t>
  </si>
  <si>
    <t xml:space="preserve">On-call meal tickets, lab coats, laundry service, ACLS renewals paid by department, Meeting Expenses-for meetings where resident is presenting an abstract and has written the manuscript in journal format </t>
  </si>
  <si>
    <t>really well run day. residents and staff were personable and easy to talk to overall. Really got the sense that they just wanted to get to know me &lt; my interviewers were super fun. I came away feeling like they knew me on a personal level</t>
  </si>
  <si>
    <t>9 interviews with 2 staff each room (1 room with chief residents), 15 minutes each</t>
  </si>
  <si>
    <t>During the lunch hour, all the residents (scattered throughout the hospital) joined the zoom call. You can tell that they're all great friends and really care about getting to know the applicants. Everyone was brilliant and funny! Great group of people all around (applicants, residents, and faculty)</t>
  </si>
  <si>
    <t>Meal vouchers when you take call. Educational stipend can be spent of books, step 3, loupes, etc. Combined didactics with BMC residents allows you to make more friends lol</t>
  </si>
  <si>
    <t>really relaxed, typical interview questions, plenty of opportunity to be yourself&lt; seemed like a great overall program with the impression from the interview. All the residents are really cool and fun to talk to. Faculty seem like they care aboout their residents and want to produce great surgeons. They really just want to get to know you in the interview. I will say great group of applicants on the interview as well</t>
  </si>
  <si>
    <t>3 different groups. One group is getting a virtual tour of the hospitals with 2 residents and the chance to ask questions. One group interviews with faculty (4 rooms, 15 minutes each). The last group is a powerpoint of New Orleans and stuff to do in the city which was something I really appreciated. &lt; A meet and greet the night before</t>
  </si>
  <si>
    <t>36 for 3 spots, 12/spot</t>
  </si>
  <si>
    <t>parking provided; no educational stipend (pay for your own loupes)</t>
  </si>
  <si>
    <t xml:space="preserve">Very relaxed interviews, no behavioral questions. Everyone was friendly. Residents admit that call is tough. PD and chair addressed their commitment to diversity and inclusion in my individual interviews - answers seemed legit. &lt; actually thought this was one of my more intense interviews, with some faculty asking q after q and leaving no time for me to ask questions which has been different from my other interview experiences, didn't feel as conversational &lt; I definitely had a couple interviewers do this, but I didn't have any stressful, behavioral questions. All my questions were directed to different aspects of my application. I personally enjoyed not having to think of lots of questions to ask at the end.&lt; didn't feel like i got a good feel for the faculty during my interview, most of them were laryngologists </t>
  </si>
  <si>
    <t>6 interviews total. 3 interviews each with two faculty, 16 minutes each. 1 interview with two residents, 16 minutes. 1 interview each with chair and PD, 9 minutes each. &lt; FYI, as of their second interview day, each interview was 20 minutes, and thhen the interview with the chair and PD were each 11 minutes</t>
  </si>
  <si>
    <t>42 for 5 spots, 8/spot</t>
  </si>
  <si>
    <t>Residents get really good surgical training and have impressive fellowship matches. Strong leadership with Dr. St. John and Dr. Holliday</t>
  </si>
  <si>
    <t>Problems with racism in past &lt; some of the faculty with problematic histories are still ENTs at UCLA&lt; Dr. Berke still interviews current applicants &lt; residents seem to work harder than most with the multiple call pools and hospiitals. LA is expensive</t>
  </si>
  <si>
    <t>they all really get along well. faculty and residents are super close and they made an effort to get me involved on the team&lt;re racism:never felt it as a nonwhite applicant</t>
  </si>
  <si>
    <r>
      <rPr/>
      <t xml:space="preserve">Educational Stipend: $500/year (PGY 1); $1,000/year (PGY 2+), Loupes for PGY-2s reimbursed up to $1000, Board vitals Q-Bank, AAO-HNSF membership 
Housing Stipend: $12,000; $1000/month, paid as wages and subject to withholdings (i.e., taxes) OR opportunity to live in new subsidized UCLA Apartment Building just for Housestaff: </t>
    </r>
    <r>
      <rPr>
        <color rgb="FF1155CC"/>
        <u/>
      </rPr>
      <t>https://portal.housing.ucla.edu/student-housing/graduate-students-and-students-with-families/boulevard-apartments</t>
    </r>
    <r>
      <rPr/>
      <t xml:space="preserve"> 
Meals: $3,000/year for use in UCLA Hospital cafeterias (Westwood &amp; Santa Monica), Uber Eats at sites where there is no meal stipend
Transportation: Uber from any hospital to home and back if too fatigued to drive, parking is free at some hospitals, $80/mo at main hospital
Relocation Reimbursement: up to $2,750 in reimbursement for expenses incurred due to relocation. Subject to the University’s Travel and Relocation Policy
License Reimbursement: Covers License, License renewal, USMLE Step 3 fees
UCLA Patagonia fleeces, Embroidered white coats, white coat laundry service
</t>
    </r>
  </si>
  <si>
    <t>Residents all seem very happy to be there. Really supportive environment. Friendly faculty&lt; huge fan of how funny and quirky the residents are. seems like my type of peeps +1 &lt; very impressed by how well everyone seemed to know my application. Felt like everyone was genuinely interested in getting to know you! +2</t>
  </si>
  <si>
    <t>Six 12 minute interviews rotating through breakout rooms with 1-2 attendings and the chief residents</t>
  </si>
  <si>
    <t>12/spot?</t>
  </si>
  <si>
    <t>48 for 4 spots; 12/spot</t>
  </si>
  <si>
    <t xml:space="preserve">Faculty were very inviting. PD and Chair were awesome. &lt; Friendly, down to earth faculty and residents. It was very apparent that everyone got along and valued that kind of culture. Sounds like a very operative heavy program with a good variety of cases. Interviews were conversational, couple of standard questions. Really enjoyed it! &lt; completely agree, not a stressful interview day at all! Everyone asked questions about our hobbies and families, mostly talked up their program and asked what questions we have. One room talked about research and one about hobbies, the rest were very free form. Lots of face time w the residents </t>
  </si>
  <si>
    <t>20 minute intro from Chair; 5x15min interviews with 2-3 faculty per room; Q&amp;A w/ resident break for 2 hours</t>
  </si>
  <si>
    <t>30/spot?</t>
  </si>
  <si>
    <t xml:space="preserve">They seem to operate a ton! Even as Interns &lt; Had a really great impression - the faculty were recruited to develop the residency program and are therefore very invested in the residents, the residents themselves seem down to earth and happy </t>
  </si>
  <si>
    <t>Arizona is hotttt</t>
  </si>
  <si>
    <t xml:space="preserve">Honestly love this place. Residents are really close with each other and faculty. It being a small program you will work hard but residents become so so confident in the OR.   </t>
  </si>
  <si>
    <t>free covered parking, $1400 meal card/year for all dining areas at the Banner hospitals and clinics, personalized scrubs/jackets, loupes, conferences funded if presenting research, funded for one educational course/yr, free copy of Cummings, 401K with 4% employer match</t>
  </si>
  <si>
    <t xml:space="preserve">Awesome interview. PC was awesome. Very laid back feel, not a single weird question. Very much just wanted to get to know me as a person. Seems like a great program. &lt; Extremely efficiently run interview day, mad props to the PC. Every interviewer had clearly read my application. Definitely feels like the program has a strong family vibe. &lt; didn't have same feeling, PC didn't seem to take my interview seriously, didn't seem like she read my app, was just talking some other faculty in room. </t>
  </si>
  <si>
    <t>~10-12 15 minute interviews with a break in between followed by 4 10 minute "Social Rooms" that had residents.</t>
  </si>
  <si>
    <t>50 for 3 spots</t>
  </si>
  <si>
    <t>Super friendly interactions. 12 minute interviews go by quickly though +1 &lt; 9 x 12 minute interviews, most have multiple faculty members, you interview with faculty across all the different sites (UCI MC, CHOC, Kaiser, etc.), mostly conversational, there was a research room but it was very chill, 1-2 rooms where I had multiple back-to-back behavioral-type interview questions &lt;most interviewers seemed bored/tired +3</t>
  </si>
  <si>
    <t>1 hour resident social, 10 minute intro by PD, 9 x 12 minute interviews with most having 2-3 faculty per room; there's a 20 minute intro video done by the Chair that gets sent out a couple days before the interview day, breakout rooms between interviews with resident Q&amp;A (very casual, they're v nice, such goofballs) &lt; interesting, I'm interview on last interview day- 11 rooms x 12 mins, most rooms have 1 faculty some have 2. 11 applicants for AM sessions</t>
  </si>
  <si>
    <t xml:space="preserve">8 interviewees per AM/PM spot so each interview day has 16. Looks like there are at least 3-4 interview days so 60+ applicants for 3 spots? </t>
  </si>
  <si>
    <t xml:space="preserve">Good or bad- many (much more than half) of residents are married +/- kids </t>
  </si>
  <si>
    <t>Great faculty and residents. They all get along well. Smaller programs allows for that flexiblity in training. They have two medical students who are doing a research year with them so it's a high possibility they'll be matching them (but who knows!)</t>
  </si>
  <si>
    <t>annual housing stipend $8000, exam stipends for step 3 and medical licensure, $1500 educational stipend, food $80+/month</t>
  </si>
  <si>
    <t>Gem of a program. has grown a ton recently with 8 faculty hires in the last 3 years. at least 2 deep in every subspecialty. residents are super friendly and down to earth. the fellowship matches are very impressive. the 1-year T32 track is an added benefit for 2 residents per year. hard to beat in terms of location. interview itself was chill, no behavioral questions</t>
  </si>
  <si>
    <t>8 breakout rooms 10 min each</t>
  </si>
  <si>
    <t>17 interviewees per day, 4 interview days = 68 total for 2 spots. 34/spot&lt; don't they have 3 residency positions this year? &lt; nope its 2 due to funding difficulties, confirmed with chair&lt; thanks!&lt; are both of these T32 spots? &lt; yes</t>
  </si>
  <si>
    <t>downsizing back to 2 residents/cohort due to funding restrictions</t>
  </si>
  <si>
    <t>Kind, supportive faculty and residents. Everyone gets along and is accessible. Residents are super competent in the OR</t>
  </si>
  <si>
    <t>$6000 stipend for housing annually, $500 educational/book fund, all conference travel and expenses paid for (for posters and papers), meal money when you take call, all step 3/licensure paid for</t>
  </si>
  <si>
    <t>Fantastic program, UCSF has a significant amount of research going on which they like to show off. Despite the name recognition and amount of research, I was super happy to find the people weren't robots, they were all super easy to talk to, both faculty and residents. San Francisco is an expensive place to live and lots of the questions directed towards the residents were related to living in UCSF, but they seem like they live fairly comfortably. They are moving to a night float system which was a resident led initiative that they think will make call much better for incoming classes. All fields of ENT are represented, including sleep surgery, and so it sounds like a comprehensive training program. Quite a few people go into fellowships, in their graduating class they have 2 Head and Neck bound and one FPRS bound and one private practice in the area. Historically they send a lot of people into FPRS or Head and Neck and I think one other (maybe Rhinology?) fellowship. Strangely (imo) FPRS does all of the microvascular stuff for flap cases, rather than the Head and Neck people----&gt;anyone think the PhDs were odd? +3 that was the weirdest question and hardest to read, felt pretty awkward &gt; I forgot what they asked, but yeah.. &gt; PhD rooms were the worst&lt; Did anybody else find it a turnoff that the chair talked about rankings for so long but didn't touch much on the culture/support/diversity? Am I reading into this too much or do ya'll think that says a lot about the overall priorities of the program leadership? &lt; My impression is the PD is a unique, but a very nice and supportive person. I honestly wouldn't read into it too much, especially with a program that has no history (to my knowledge, of course) of such problems</t>
  </si>
  <si>
    <t>Orientation/intro + Resident Q&amp;A the night before. Day of (zoom): 10 interview rooms with 2 faculty each, 15 minute interviews with 5 minutes between rooms. Each room has a "theme" which a lot of them will tell you what it is when you get in there. Six 15 minute break blocks spread throughout the day. During breaks you and a few other applicants who are also on break are put in a zoom room with a ton of the residents and can hang out with them, ask questions, or shut off your camera and take a break (they're really cool and seem to enjoy hanging out with one another, so even if you don't interact with them, they have fun just chatting with each other, but they definitely try to incorporate the applicants). Overall length of interview day about 5 hours, but breaks make it manageable. Resident social via Varty (website app) about 30 minutes after the day ends, very cool way to do it!</t>
  </si>
  <si>
    <t>14 interviewees for 3 days, 42 for 5 spots</t>
  </si>
  <si>
    <t>Surprisingly down to earth faculty, super fun resident cohort that seems to get along really well with one another and random applicants. Significant female representation in resident class. Also it's in SF, so weather is NOICE (but not relatively within Cali)</t>
  </si>
  <si>
    <t>Cost of living, some places are in perpetual fog, previous issues retaining faculty, no cosmetic FP</t>
  </si>
  <si>
    <t>$13000 stipend (~$1100/month) for housing annually, lol also a $50/month Chief resident stipend, $1800 relocation stipend for moving there, unlimited funding for attending conferences as long as you are presenting there, $1000 education fund suggested to be used for loupes in intern year</t>
  </si>
  <si>
    <t xml:space="preserve">    </t>
  </si>
  <si>
    <t xml:space="preserve">Faculty were very collegial, read all of our applications in detail. Were just trying to get to know you. Really enjoyed it +1 &lt; Some faculty members didn't seem like they were interested in my application? I loved speaking with Dr. Farwell and Dr. Diaz though! +2 &gt; I agree. like multiple faculty really didn't seem interested at all and did not want to be there +1 (same sentiment, also was in the last group of interviewees so they are prob exhausted.)...  I'm not impressed by their alumni's fellowship matches &lt; I think they get pretty much what they want. In the last four years, HN - vandy, UW, Penn; FPRS - vandy, Minnesota (best one); Peds - Colorado, Arkansas, Utah; rhinology - Utah.  Laryngology - UCSF with Rosen </t>
  </si>
  <si>
    <t>10ish 20 minute sessions with 1-2 faculty and one room with just residents. chat with residents in between sessions</t>
  </si>
  <si>
    <t xml:space="preserve"> .l/</t>
  </si>
  <si>
    <t>free hospital gym, $1500 training stipend, $500/year development account, $2400/year food stipend, loupes, step 3 mostly covered, academy dues covered, mission trip encouraged as a senior, conference travel covered if presenting poster/podium + additional education days</t>
  </si>
  <si>
    <t>Easy-going conversational style, assessing fit. Family feel to program. Very nice faculty. &lt; really read application</t>
  </si>
  <si>
    <t xml:space="preserve">~45-1 hr intro by chair, PD, and residents. 14x10 min interviews, one with two PGY3s, rest with faculty. 2 10 min breaks. informal lunch chat with residents before or after the session depending on if AM or PM. </t>
  </si>
  <si>
    <t>60 interviewed; 3/yr, 20/spot</t>
  </si>
  <si>
    <t>residents rock, overall very chill OR culture with just a few more "intense" attendings, but nothing too bad. thought the program represented itself well. &lt; +1. Accurate representation of the program at the social and on interview day. Really tight-knit group of residents and faculty and a fun environment to be in. Dr Agrawal (chair) and Dr Baroody (PD) are both excellent clinicians/surgeons and educators as are the rest of the faculty..</t>
  </si>
  <si>
    <t>Loupes, free textbook/year, cash for publishing, meals on call, white coats/white coat laundering</t>
  </si>
  <si>
    <t>very operative heavy, strong surgical training in every subspecialty but especially peds. residents were nice and relatable. i got completely slaughtered by the chair but most of my other interviews were super chill &gt;omg seriously what did they do +1 spill the tea &lt; I personally had the opposite experience, I feel like they really asked questions to get to know who you are well, both the PD and chair were really engaged. Maybe just a different style than other interviews</t>
  </si>
  <si>
    <t>5 breakout rooms 15 min each. some of the faculty/residents in the breakout rooms were not the same as listed on the schedule they sent us which was very disorienting. in one room i mistook a faculty member to be a chief resident. just super awkward and inappropriate &lt; same experience</t>
  </si>
  <si>
    <t>Residents seem to get amazing surgical training. Good PP jobs and fellowships</t>
  </si>
  <si>
    <t>Very smooth interview day. Every room had 1-2 scripted questions but otherwise convos were mostly conversational. Seemed like no factuly had read my application? &lt; I didn't feel this way, felt like all faculty had it in front of them and some referenced portions of my PS, LOR, etc. +1</t>
  </si>
  <si>
    <t>6 interviews, each 15 minutes. 1 room with chair &amp; PD, 1 room with 2 residents, 4 rooms with 2 faculty in each room. Each room has 1-2 scripted questions. Informal chat with residents over the course of the hour beforehand.</t>
  </si>
  <si>
    <t xml:space="preserve">lots of behavorial questions that were very tough to answer&lt; the PD is a really nice person who really sought to impress the interviewers. The attending interviewers are really kind; there is an obvious community atmosphere here! &lt; the residents all seem friendly and normal. attendings are really nice as well. it seems like you get a really strong operative experience here and they have good fellowship match outcomes. call here seems worse than most places (~q4 home call covering 4 hospitals and no post-call day as a junior). overall a solid program. agree that the interview was on the more intense side &lt; I didn't think it was intense at all! everyone was SUPER nice, and made me feel so welcome. Each of them had "standard/stock" interview questions, but they definitely were just curious about how you would approach each scenario. A great day with great people &lt; i agree, not intense but maybe just more formal than some. I got a great impression here! &lt; tough call schedule with multiple hospitals covered, behavioral questions were hard </t>
  </si>
  <si>
    <t>rotate through a total of 7 breakout rooms, most are 2 on 1 interviews lasting 15 min. there are breaks built in between interviews to talk with residents in an informal setting</t>
  </si>
  <si>
    <t>PD mentioned 40 Candidates for 2 spots, 20/spot</t>
  </si>
  <si>
    <t>all expenses covered for one educational benefit/yr, cover all AAOA/AAO-HNS/NEOS dues, BoardVitals Membership, head mirror (PGY1) and surgical loupes (PGY3), PGY1 gets Boston Children's CORES Boot Camp, PGY2 gets book allowance, PGY3 attends COSM, PGY4 attends academy, PGY5 attends Osler Institute Board Review Course in Chicago, conferences funded for podium presentations at national conferences</t>
  </si>
  <si>
    <t xml:space="preserve">Very chill, work hard play hard vibe; extremely nice residents and super attentive PD. Seems like excellent early operative experience at new facilities; weak in facial plastics but looking to hire another rhinologist and facial plastics&lt;PD is one of the greatest guys I've ever met &lt;everyone seemed to have read your applications &lt; really great people, everyone in the department from the chair to the PD and APD to the PC and to all the residents, kinda impossible not to like them </t>
  </si>
  <si>
    <t>30-45 min intro by PD; 5x15min interviews, four with 2-3 faculty per room and one with PGY4s; 5 min breaks in between with other applicants, one 10 min break</t>
  </si>
  <si>
    <t>18/spot</t>
  </si>
  <si>
    <t xml:space="preserve">Overall chill OR culture with awesome residents and faculty. Everyone is reall invested in teaching you and supporting you both professionally and personally. </t>
  </si>
  <si>
    <t>Some of the nicest people I have interviewed with! Very conversational and I was genuinely impressed with how supportive, collegial, and fun the faculty and residents were. Really appreciate their emphasis on the importance of diversity, inclusion, and perspective, esp considering the recent events of 2020. Would love to train here. &lt; hadnt been really on my radar but this program blew me away! Such kind faculty and residents who were very respectful of us and our time. very relaxed. seems like an awesome and inclusive enviroment and would be honored to train here</t>
  </si>
  <si>
    <t>20 min welcome by chair, 4 team interviews (6 faculty + 3 Chief residents); 15 min interviews + 5 min break inbetween rounds; 85 minute session with just residents</t>
  </si>
  <si>
    <t>Interviewed today. I've had 8 interviews so far and this was the most relaxed. They really all took the time to get to know me and ask about my goals for the future. Several "do you have any questions?" moments, and every question I did have they spent several minutes answering. With the 20 minute interview time there was plenty of time for getting to know eachother and answer questions. For being such a top teir program, they were super nice.&lt; +1 this was the chillest interview on the trail so far.  agree that it felt like the interview was just getting to know you and answer questions. seems like an amazing group of residents and faculty. i also really appreciated their interview structure where it was relatively short (3 hours) and also gave time to get to know the residents and fellow applicants</t>
  </si>
  <si>
    <t>interview day was super chill, 5 sessions x 20 min with 2-3 faculty per room, one room is with residents. Very informal and laidback, their faculty were awesome and so approachable. there's an informal resident presentation Q&amp;A session at the end &lt; Great to know; thank you for posting! &lt; i felt like everyone knew my application in great detail, and this made me feel valued as an applicant. everyone was really down to earth, including giants in the field. &lt; lol i guess this means I was a dumb guy just chatting with somebody not realizing they were a "giant in the field" &lt; look up the H-index of Dr. Richard Smith and see if you can find one higher (there are some, but mind still blown).&lt; damn that is high</t>
  </si>
  <si>
    <t>&lt;Richard Smith is a giant &lt; how tall we talking? &lt;+1</t>
  </si>
  <si>
    <t>approachable faculty and residents are engaged. long day. +1&gt; what made it so long? It's an impressive program and has a lot to offer, but by the end of the day I was pretty exhausted. Residents are SUPER nice &lt; very impressive fellowship match list &lt;such accomplished yet down to earth faculty</t>
  </si>
  <si>
    <t>overall 3 "learn about KU" rooms that were 20 mins each, 5 interview rooms 15 mins each, 6 theme rooms 15 mins each. Breaks in between each interview are short (1-2 mins), 45 min lunch break, and 1 other break that was 15 mins overall the day was 8:30-4pm. &lt; tbh I hated the theme rooms. Mine were at the end of the day and most of them were immediate "so what questions do you have for us?" type rooms. Like what questions do I have about "Clinical Practice"? Y'all do surgery here? &lt; lol</t>
  </si>
  <si>
    <t>16 interviewees per session, 16/spot</t>
  </si>
  <si>
    <t>Cumming's text book, subscription to Archives of Otolaryngology-Head and Neck Surgery, white coats and otoscopes, covered for parking at KUMC, medical licenses, and gym membership to Kirmayer Fitness Center, loupes during PGY2</t>
  </si>
  <si>
    <t>9 different 15 minute sessions with 6 interviews (most with 2 faculty) and 3 sessions to get tours/ask residents questions. The breakout rooms were run very smoothly. Plenty of time to ask questions and get to know the faculty - all but one of the interviews was very conversational and the one had more of the directed typical interview questions. The faculty all seem to get along great and know each other well. Residents were all very friendly and helpful with answering questions. &lt;agree, overall pretty chill. i picked up on that the residents overall like it, but some of them seemed like they were not being genuine with how much they liked the program and they felt obligated to say they loved it. i don't think this was pressure from faculty by any means, but several of them didn't come off as sincere in enjoying their residency. that being said, seems like they get good surgical volume, have a PD that really cares about them and their development, and the residents themselves get along well. lexington definitely not for everyone, but doesn't seem terrible. &lt; I didn't pick up the vibe that the residents were insincere ymmv &lt; Residents were VERY laid back and were all smiles ESPECIALLY the PGY4's. They seemed gneuinely happy to be there and they stressed how well they got along and the biggest draw to the program was how well they got along with one another. Probably the most laidback program. &lt; Dr. Gupta plays music while we wait to transition rooms and honestly is a dope DJ. Lots of bops</t>
  </si>
  <si>
    <t>This faculty here were some of the nicest I have met to date. We talked about music taste for the majority of one of my interviews and they all seemed like they just wanted to get to know me. They made sure I could share my research and professional side, but they really want to get you know you personally. I got a different impression from the residents than what is postedvon the left. During all my interactions we were laughing and just talking about life. I feel they were just looking for who they could see being a good fit with them. Overall a very close faculty and resident group. For interview day just make sure to be genuine and they will respond very well. Probably one of my favorite interviews to date</t>
  </si>
  <si>
    <t>monthly meal allowance, parking permits, white coats, loupes</t>
  </si>
  <si>
    <t xml:space="preserve">Very friendly group, like to joke around with each other. Plenty of home grown faculty, and lots of people that chose to stay. My interviews were much less pointed than other places, and instead they felt just like they wanted to shoot the breeze with you and learn about you as a person (less so than as an applicant). </t>
  </si>
  <si>
    <t xml:space="preserve">Half day interview, with a resident social later that evening. 4 interviews (18min each) with 2-3 faculty each, 5 breaks with residents in the waiting room to answer questions between. </t>
  </si>
  <si>
    <t xml:space="preserve">"Dedicated" research isn't protected from call duties . </t>
  </si>
  <si>
    <t xml:space="preserve">embroidered lab coats, additional benefits may include textbooks, professional dues, or funds for travel to educational meetings. </t>
  </si>
  <si>
    <t xml:space="preserve">One of the nicest chairs! Seems like they have a very collegial/family vibe within the department; questions are really just to know you, everyone was really nice &lt; yeah definitely second this. everyone was so nice and I felt like they really care about maintaining an excellent culture. </t>
  </si>
  <si>
    <t>7 interview rooms, one with PGY-3s x15 minute with 5 minute breaks in between (Waiting Room enabled so you won't walk in accidentally to someone else's interview) Q&amp;A for Junior and Senior residents in between interviews; each room is transparent about what type of room it is (i.e. Research room etc)</t>
  </si>
  <si>
    <t xml:space="preserve">The residents are all super cool and seem to really enjoy their time at Miami and with one another. Seems to have a large surgical volume. They pull patients from central and south america, so good place if you speak spanish/want to treat spanish speaking populations. From what I could tell on interviews, the attendings are all really cool and down to earth, very easy to talk to! They say it's like family around there (which like every program says), but I honestly believe them, the faculty and residents seem very open and happy. I will say the Chair interview is kind of hard to read. He remains very stoic during the interview and a question or two caught me a little off guard, but other than that, was a fantastic interview day! </t>
  </si>
  <si>
    <t>45 minute intro followed by 9 interview rooms (2 resident rooms, one break block) each one being 15 minutes long, then wrapup. People are broken into a Group A and a Group B. One Group won't get to talk to the Chair and the other won't get to talk to the PD, but otherwise I think fairly comparable experiences with who you interview with in the program. They wanted an open zoom session at the end where you could go into whatever breakout room and chat with any faculty, but zoom didn't allow us to move ourselves from room to room. They might nix this aspect in future interview days</t>
  </si>
  <si>
    <t>17 interviewees on my day&lt; 18 on my day &lt; somewhere around that ballpark for my day&lt;seems like close to 17.5 per. &lt; keep in mind one spot is a T32 research spot&lt; How does this change? Many applicants are applying for both spots</t>
  </si>
  <si>
    <t>Good resident culture, friendly and approachable attendings, weather stupid nice #PalmTrees</t>
  </si>
  <si>
    <t>For some reson i got a vibe that the residents were trying to sell me a timeshare in Brickell, maybe the balcony views and apartment complex ammenities were overemphasized a bit lol.</t>
  </si>
  <si>
    <t>Fairly accurate, they sell their program well because it's easy to do since it is a very good program and relationships are strong. Just know that the residents work very, very hard. Between a busy schedule and high research expectations, there isn't a ton of time left for extracurriculars.</t>
  </si>
  <si>
    <t>Cost of living is apparently quite good there, lots of residents live in high rise apartments with view of the beach, the hospitals are all on one campus that you can walk to visit every single one in twenty minutes (like literally 3-5 minutes walk from one hospital to another)</t>
  </si>
  <si>
    <t>Cerner and Epic</t>
  </si>
  <si>
    <t>everyone is so friendly. most of the questions were behavioral, but they warned us of this during the social the night before. this is a well-rounded program with a clear focus on resident education. the benefits here are second to none. also the most diverse team in the country in terms of both residents and faculty. many of the faculty are invested in medical education and leaders on the national front. call doesn't seem too bad here compared to similar tier programs. &lt; residents are dope. attendings were very nice and very invested in resident education. got a very strong collegial/familal vibe even over zoom &lt; every faculty member clearly read my application in detail, a much-appreciated effort that showed interest in applicants +1 &lt;even with mostly behavioral questions, was able to show how much effort went into getting to know each applicant</t>
  </si>
  <si>
    <t>rotate through 7 breakout rooms, 2 faculty per room, 20 min each. several breaks are built in which is nice</t>
  </si>
  <si>
    <t>a little over 1 months salaray as a bonus, cell phone stipend, cafeteria funds, educational fund covers loupes, unliited research funding when poster or presentation is accepted, unionized so very competitive salary, step 3 paid for</t>
  </si>
  <si>
    <t>larger program with small-program feel. More faculty than residents. Chair hyped us up which was nice :)  +2 &lt; Wish I could get a recording of his motivational speech and play it back anytime I'm down! He's awesome! +2 &lt;i got chills when he was speaking, awesome dude &lt; eh imo the chair's comments felt insincere +1 but maybe his speech just started to feel rehearsed &lt; not sure what his speech sounded like but the chair in real life is the most genuinely wonderful person.</t>
  </si>
  <si>
    <t>meals when on-call, white coat laundry service</t>
  </si>
  <si>
    <t>overall great faculty and residents. family vibes all around. seems like residents get great autonomy and come out as excellent surgeons. really strong in facial plastic with a unique resident injection clinic and many residents going on to do fellowships. many of the interview questions were behavioral and pretty tough to answer || Had a lot of fun on this interview day, literally every single person was so nice &lt; Chair and PD both seem awesome here</t>
  </si>
  <si>
    <t>rotate through breakout rooms with 4-5 faculty per room. one room with 3 resident interviewers. time for Q&amp;A and social with residents built in</t>
  </si>
  <si>
    <t>free covered parking</t>
  </si>
  <si>
    <t>from chat - really focused on me as whole applicant and directed a lot of their questions at things that aren't typically "measured" when looking at stats (extracurriculars, PS, behavioral questions)</t>
  </si>
  <si>
    <t>Strong operative experience, great research opportunities with recently expanded research program/faculty</t>
  </si>
  <si>
    <t>No PGY-3s which wasn't mentioned on my interview day &lt; this seems to have changed in the last two weeks based on their website. Super sketchy, especially given that nobody explained the change. &lt; super sketchy &lt; agreed, it was mentioned in the second paragraph of a letter they sent out in late January (1 fired, 1 held back a year)</t>
  </si>
  <si>
    <t>personalized lab coats, head mirror, copy of a definitive text (such as Cummings or Bailey’s), tuning fork, pocket otoscope, FLEX by AAO-HNS, residents can earn up to $12,500 worth of points redeemed for academic travel, books, loupes, etc</t>
  </si>
  <si>
    <t>once done with the interview questions, thought the rooms were pretty conversational and easy-going. Seems like a very well-rounded program that is definitely growing. Omaha is an underrated city. Faculty and residents really appeared to get along well and culture seems great &lt;not a high stress interview at all, faculty/residents are great &lt; I agree with some interviews being conversational but 1/2 the interviews had specific prompts (2 where you're paired with an applicant to do an activity, one in which you're asked about a written ethical dilemma, and one where you're given a riddle to solve)</t>
  </si>
  <si>
    <t>8 x 20 min interviews with 2-3 attendings and residents per room. Mix of questions. Resident social in the evening</t>
  </si>
  <si>
    <t>48 interviewees/ 16/spot</t>
  </si>
  <si>
    <t>4 lab coats with laundering, $300 for education per year, paid Nebraska temporary education permit (TEP), BLS/ACLS renewal/fees &amp; training, Fee waived DEA, surgical loupes, Bailey's Head &amp; Neck Surgery: Otolaryngology, Otolaryngology Prep &amp; Practice for OTE, $7 daily meal allowance, travel reimbursement for meetings, resident only wellness lounge/loupes.</t>
  </si>
  <si>
    <t>Very rushed, hard to get a good sense of the program. Overall the attendings were pleasant &lt; Agreed, very rushed, like they're buying TP at the start of the pandemic and making sure they have "something". Pretty unethical to interview so many candidate for 1 spot to be honest. We are people. &lt; I thought they had 2 spots this year?  &lt; yeah they're 2-1 now;  &lt; as a heads up, they're switching the format b/c they sensed that applicants weren't digging the short interview day&lt; i liked the short interview day they had. they had pre-recorded videos that were optional to watch at the beginning. &lt; +1 found the shorter day with 4 rooms very applicant-friendly</t>
  </si>
  <si>
    <t>2 breakout rooms, 17 min each (3 attendings in one room, 4 in other). Behavioral questions. &lt; changed to 3 breakout rooms with 2 attendings each and 1 room with chair</t>
  </si>
  <si>
    <t xml:space="preserve">seems like you get a ton autonomy in the OR even as an intern </t>
  </si>
  <si>
    <t xml:space="preserve">loupes, free covered parking, copy of definitive text (baileys or cummings), 2 lab coats, personalized arcteryx jacket </t>
  </si>
  <si>
    <t>residents and faculty were very welcoming, the interview sessions were fun&lt; faculty were friendly. emphasis on health equity. awesome place to live. social was kind of unorganized</t>
  </si>
  <si>
    <t>5 15 minute interviews with a 2-5 attendings in each zoom room. Rooms each had one standardized question, plus some get to know you or let you ask questions tmie. A separate resident hang out zoom to talk at when you're on off time. &lt; PC is incredibly nice and friendly, but I did feel as though the switching between rooms was not a very smooth process.1+</t>
  </si>
  <si>
    <t>45 interviewees total for 2 spots (22.5/spot)</t>
  </si>
  <si>
    <t>family vibes, close relationships with attendings, lots of operative experience</t>
  </si>
  <si>
    <t>call seems kinda rough. only 3 research months</t>
  </si>
  <si>
    <t>loupes, free covered parking, copy of definitive text (baileys or cummings), 2 lab coats, personalized arcteryx jacket</t>
  </si>
  <si>
    <t>University of North Carolina Hospitals Program no</t>
  </si>
  <si>
    <t>Already remarked upon in the chat, but some of us definitely felt as though in every room, there tended to 1 person who just wasn't paying attention. Across the board I felt like faculty weren't super interested in what I had to say. Scavenger hunt during resident mixer was fun though. &lt; I also got an overall pretentious vibe from numerous people I spoke with and didn't find the residents joking around with each other or talking about anything they did for fun together outside of work. I know Zoom is an awkward platform for that but I definitely got that sense at other programs and didn't here. +3 &lt;anyone else get a weird vibe from one specific attending? +1 &lt; did we even interview at the same place? i didn't get this vibe at all. i could tell they read my application and were engaged with my answers. I didn't get any sense of pretentiousness at all. i have pretty bad imposter syndrome so i was nervous about feeling inferior coming in, but honestly i came away from the interview day feeling very impressed. the residents were also all really nice, were joking around with each other, and played a zoom game with the applicants which was super fun. i wasn't gonna write an impression but the other reviews on here were so off from what i experienced i felt i had to +2 &lt; My experience was different from the OP, but I'm not trying to discount their opinion. We probably had different experiences. No one during my interview seemed pretentious. There was a structured question in each room, but after that was out the way everything was conversational and all the interviewers except for 1 seemed liked they cared a lot. Everyone actually read my application too. Also, the residents seemed like a fun group to be around and had the best Zoom icebreaker I have been a part of - they listed items the chat and everyone did an at-home scavenger hunt, then talked about the what items they brought back. +1</t>
  </si>
  <si>
    <t xml:space="preserve">10X 10-min interviews with 2-3 (mostly 3) attendings in each room; 1 room had 4 residents. </t>
  </si>
  <si>
    <t xml:space="preserve">seems to have really nice faculty. pretty chill interview with easy conversations. Residents get along really well and oklahoma is a great place to live with affordability. just hired new facial plastics guy that seems awesome and cleft peds that will come on in summer 2021. only downside is no robotics but plans to obtain in next 2-3 yrs. </t>
  </si>
  <si>
    <t xml:space="preserve">Opens with a 45 min presentation about OU and frequently asked questions. Eight 20 minute interviews in breakout rooms with 1-2 faculty (one room had 1 resident). </t>
  </si>
  <si>
    <t xml:space="preserve">Really great program. Resdient camaraderie and family feel/relationships with the attendings is truly incredible. Residents are operating very early and graduate competent especially with head and neck experience. Faculty run 2 rooms at all times so residents have great autonomy. Busy call schedule as a junior esp. when balancing H&amp;N but other rotations are more manageable in terms of day to day hours. Easy and conveniant place to live for residency. </t>
  </si>
  <si>
    <t>reimbursed many certifications including ACLS/BLS and medical license fees, 2 monogrammed lab coats, education fund of $500/year, meals provided for residents on call</t>
  </si>
  <si>
    <t>Epic in Spring 2022. Meditech now</t>
  </si>
  <si>
    <r>
      <rPr>
        <rFont val="Calibri"/>
        <color theme="1"/>
      </rPr>
      <t xml:space="preserve">Seemed like they only interviewed people who signaled &lt; yup, was stated in introduction. &lt; damn feels bad since I didn't get one and I signaled lol &lt; that's </t>
    </r>
    <r>
      <rPr>
        <rFont val="Calibri"/>
        <b/>
        <color theme="1"/>
      </rPr>
      <t>NOT</t>
    </r>
    <r>
      <rPr>
        <rFont val="Calibri"/>
        <color theme="1"/>
      </rPr>
      <t xml:space="preserve"> how signals were supposed to be used</t>
    </r>
  </si>
  <si>
    <t>Really love the program. All the residents are incredibly smart and talented but very down-to-earth and willing to help. The incoming chiefs are especially amazing and I have no doubt that anyone starting at this program next year will have a fantastic working dynamic with them. In generally, all the residents get along very well and spend a lot of time together outside of the hospital. There's plenty to do in Philly from outdoor recreational activities to bars and restaurants. The city does done a really good job of opening up outdoor spaces during COVID so if COVID should continue into the start of intern year, I expect you'll still be fine to spend time socially. Also, the department has been very good about prioritizing getting its residents vaccinated and protected.
As for faculty, I think Penn has traditionally had a more formal, hierarchical culture, but it's changed a lot over the last couple years. We just got a new APD who graduated from the residency program and she's amazing. We've hired a bunch of young junior faculty across otology, rhinology, and especially H&amp;N in the last couple years. A bunch of them did either residency and/or fellowship at Penn so they're very understanding of the hardships of a resident. There are definitely a handful of older attendings with whom you'll have a more formal relationship with, but honestly, as a med student, I never felt unwelcome. A lot of the big-names in the field literally went to bat for us to get us PPE as med students when the med school wouldn't provide N95's, etc. on our sub-I's.</t>
  </si>
  <si>
    <t>annual book stipend, loupes, headlights, reimbursed for on-call transportation, cell phone stipend, parking stipend/monthly public transportation pass, protected wellness days</t>
  </si>
  <si>
    <t xml:space="preserve">Not this cycle, but interviewed here last year. Residents were super nice...attendings especially PD was very rude. Inviting 30 people per spot and having zero respect for our time. I didn't rank them. &lt; Not sure about others, but I felt most of the attendings were very friendly this year! +5&lt;They were very friendly! &lt; Friendly but not very interested in my application. &lt; Everyone was very nice. Great place and people seem to get along with each other for sure. Rooms focused more on asking a few standardized questions and then giving you space to ask (or just asking you what questions you have). Definitely felt like at least one of the rooms was actively clicking through my application for the first time during my interview. </t>
  </si>
  <si>
    <t>Great interview day in general, faculty were conversive and chill. The only weird thing was my interaction with the PD. I was in their room for one of the last interview of the PM and they expected me to ask questions for the entire 15 minutes, with very short, curt responses. I was confused.&lt;PD was awkward af with me +1&lt;this day was great some obligatory questions in most rooms and plenty of time to chat afterwards, PD/APD seemed very resident forward &lt; I didn't get a full 15 minutes of "ask us questions" but got into that much earlier than my other interviews in a lot of the rooms &lt;chair was rude and uninterested, the chiefs also seemed a bit tired of being there and came across as uninterested on my interview day+4&lt;chair was rude with me as well, made me feel horrible about myself waling out... debating about not ranking this place :/ &lt;I'm also contemplating not ranking</t>
  </si>
  <si>
    <t>Chair told me I was wrong about the timeline of my own CV...it was really dismissive and felt like he was talking about me in front of me rather than having a conversation. Really distasteful interaction.</t>
  </si>
  <si>
    <t>It seems like a very colleagial group of residents. The focus here is definitely on clinical and surgical training. Strenghts seem to be head and neck, rhinology, and sleep surgery but they also have a relatively new facial plastics surgeon with cool research interests. Call seems pretty bad here especially during PGY2 but residents say it gets better. Peds rotation is in Jacksonville and they pay for you to stay at a nice hotel &lt; *edit* Chair (not PD) asked some illegal questions but great interview day otherwise +2 &lt; chair asked me some illegal questions+2, only 1-3 faculty actually read my CV and was often asked to regurgitate it to them, residents were great though &lt; second the comment about ppl reading CVs, it didnt feel like anybody had actually read mine &lt;+3 &lt; They all seemed nice, but very few of the faculty introduced themselves at the beginning of the interview, which was a bit jarring. Residents seem close and to like each other a lot.</t>
  </si>
  <si>
    <t>9 interviews, 8 min each. 1 minute warning but no timer - often cut off abruptly &lt; was 10-15 minutes behind the entire time :(</t>
  </si>
  <si>
    <t xml:space="preserve">Food up to $30 at every hospital,, white coats and scrubs with laundry service, free parking, conferences up to $1500 each year, surgical loupes, reimbursed for California medical license application fees and renewal, paid DEA license, annual housing stipend $4000, $1000 per year educational stipend. </t>
  </si>
  <si>
    <t>4 lab coats</t>
  </si>
  <si>
    <t>Faculty are really proud of how they've built the program from the ground up over the past 15 years. Residents seem friendly, though not particularly close. Program recently lost PD, new APD stepping in to role, doesn't seem to worry faculty or residents. Interview day ran very smoothly.</t>
  </si>
  <si>
    <t>9 interviews, each 20 minutes with 10 minute breaks between interviews.</t>
  </si>
  <si>
    <t>Very conversational with a sprinkle of interview questions. PD is very friendly and kind, really felt as though she read my application and referred to it. They really hype you up too which is super nice. &lt;+1 pd is the best</t>
  </si>
  <si>
    <t xml:space="preserve">5 interviews with faculty, 1 interview with PGY3/4. Also a resident session where there's a program info ppt. Then opportunity to ask residents questions. Then breakout rooms with 2-3 residents with 3-4 applicants and they're more conversational. Rezrate gives you the time in YOUR time zone </t>
  </si>
  <si>
    <t>20-24/spot? &lt;18 at interview day 1... 4 interview dates... Maybe 36/spot??, 2 groups of 8, 32/spot</t>
  </si>
  <si>
    <t>3-4 interview questions per room but mostly conversational although I thought a couple rooms were a little intense. Interacting with all the residents was really fun. Seems like there is an great culture there and PD is super nice</t>
  </si>
  <si>
    <t>Resident social the night before interview. Brief opening presentatin by PD, twelve 10-minute interviews that are 1-on-1. They use Thalamus as their virtual interview mechanism (may be a good idea to familiarize yourself before)</t>
  </si>
  <si>
    <t>funding available for travel to meetings and the purchase of books and journals</t>
  </si>
  <si>
    <t>It seemed like 1 standard question per room, very conversational and laidback. There was a google form that allowed you to enter in questions (serious and silly) in advance to chat about during the resident social &lt; agree on the conversational and laidback aspects. I often spent the beginning of my interviews talking about something not medicine related, either from my app or just something that came up in conversation, like two of the interviewers virtual backgrounds. Had no issues talking to any faculty or the residents, residents seem very tightknit and playfully make fun of each other or themselves all the time (very much my vibe, I'm sure I can give them a lot of fodder if I match there next year). Seems like very high clinical volume with large catchment area for the DFW area, they talked about how they feel like they have the volume they could even add a 5th resident, but that they want to have a conversation with the residents prior to making a decision like that. Dallas also seems like a cool place to live, residents talked about the dog-friendliness of the city, but some people also own cats, good food in the area, kind of a young person's city, good cost of living despite being so large, a few residents bought houses, I think most rent though.&lt; had a great interview day overall. most of the faculty were super easy to talk to. seems like a really strong training program without the big ego's. residents seem to work harder than most but they get great autonomy and operative experience. research months are short (3 total) and come late (PGY4) which is the main downside for me &lt; Agree with residents having a very "make fun of themselves and others" mentality. Would also add that they seemed a little worn out/overworked.</t>
  </si>
  <si>
    <t>Resident social the night of and/or before interview (sandwhiched between two interview days). Overview of residency by APD and residents. Zoom platform. &lt; Eight 15 minute interviews with 5 minute transition period between each, also with numerous breaks in between (either a straight up 15 minute break or a resident waiting breakout room). I don't think I ever had more than two interviews back to back without some kind of break from having to answer questions. Makes the day longer, but a good time to learn about the residents and hang out.</t>
  </si>
  <si>
    <t>12/spot</t>
  </si>
  <si>
    <t>high volume</t>
  </si>
  <si>
    <t>A lot of clinical exposure, huge amount of volume, and a variety of patient populations and settings (VA, children's, Parkland [Dallas' county hospital where you will see everything and anything], university hospital). I think all the senior residents are exceptionally competent, largely due to the amount of clinical exposure and graduated autonomy, esp at Parkland. I honestly love all of the faculty - all of them are super down to Earth and enjoyable to chat with. OR environment pretty relaxed. Residents are awesome and have a family vibe. Probably true residents may work harder than most.</t>
  </si>
  <si>
    <t>Some call money for food, apparently one of the hospitals has free good soup every day (ask Palmila PGY-2 for her recs on mixing of soups haha), $500/year (I think) educational fund can be used to help buy loupes</t>
  </si>
  <si>
    <t>Anyone else feel like they are interviewing A TON of applicants?&lt;COVID probably unsure how it will work out if everyone can attend tons of remote IIs&lt; aren't they doing 2 days? 42 interviews for 3 spots doesn't seem like too many.... &lt; It looks like 14 applicants each block. 3 blocks per day. 84 applicants for 3 spots? &lt;was thinking the same... if they're doing the same thing tomorrow that's crazy &lt; Three blocks on Sat as well but 7 applicants per block, so 21 total for the day. Are you sure it was 14 per block? &lt; seemed like there was another group of 7 simultaneousy interviewing with other faculty during my block &gt; Friday (today) it was 7 per block, totaling 21 &lt; there was another group simultaneously interviewing with other faculty that was not on the schedule you received. so its actually 21 x 2 = 42 for friday. have to assume it will be the same for saturday as well &gt; holy moly that seems like a nightmare &lt; It was the samet oday, so 84 total for 3 spots</t>
  </si>
  <si>
    <t>6x15 min interviews with 2 breaks, also 5 minute break between each interview</t>
  </si>
  <si>
    <t>28/spot</t>
  </si>
  <si>
    <t xml:space="preserve">Best social by far- great bunch of residents </t>
  </si>
  <si>
    <t>resident fund</t>
  </si>
  <si>
    <t xml:space="preserve">Interviews were very conversational and focused upon getting to know applicants. One "tough" question per room, which were often not tough but rather just inquisitions about things already written in the application. Otherwise, stations focused upon random topics. Low stress. </t>
  </si>
  <si>
    <t xml:space="preserve">6x15 min interviews (two interviewers per room). No breaks. One room with residents. </t>
  </si>
  <si>
    <t>free parking, white coats &amp; laundry, free text books, free loups, money for food, pay for conference and airway, allergy, trauma courses, free coffee, free snacks free pager with unlimited data plan :)</t>
  </si>
  <si>
    <t xml:space="preserve">Epic </t>
  </si>
  <si>
    <t>Had a great interview day! Mix of behavioral questions and get to know you type questions in the interview. Beginning remarks by PD were very nice- he went around the room and said one unique thing by memory about each applicant which was impressive. Enjoyed talking to faculty, everyone had read application. Resident presentation was great, seems like a very close knit and fun bunch! &lt; really strong in facial plastics and laryngology. the chair seems really cool but asks some of the hardest questions i have had yet. most residents go into private practice but i felt like the program sets you up well for any fellowship (50% do fellowship, both chiefs matched at their #1 choice!)</t>
  </si>
  <si>
    <t>6 interviews with 2-3 faculty members, 1 interview with chiefs 10 min break bw interviews; interviews 20 min long</t>
  </si>
  <si>
    <t>45/3 spots; 15/spot</t>
  </si>
  <si>
    <t>All impressions currently listed are true from my experience. To add to the interview impressions:
Very friendly and approachable attendings. Single site for call. Constantly growing faculty and research opportunities. Great matches recently in essentially every subspecialty (FPRS, Oto, Lary, Peds; can't remember last rhino or H&amp;N, but wouldn't be concerned). Charlottesville is nice college town (way more restaurants, bars, and concerts than a city it's size should have) and close to Shenandoah, DC, and Richmond. Residents want more APPs to help with scutwork, which the faculty is doing (in response to that feedback).</t>
  </si>
  <si>
    <t>Free white coats/unlimited cleaning service for them, full funded for oral presentations by department, 50% funded for posters (the rest comes out of the 2.5k book funds), health insurance is very cheap, co-pays/deductables are fully covered, free Board vitals subscription all 5 years</t>
  </si>
  <si>
    <t>Incredibly impressive day. Definitely a powerhouse program if you want to be a competent surgeon and want to do academics. Their social was also very fun and you could definitely tell the residents are really close and fun to be around. &lt; The cutest and most wholesome social/happy hour. &lt; Such a wonderful interview day--I felt that I did get a sense of the culture. I will say that being abruptly cut off due to time constraints can be disorienting, but overall, I thought it was a wonderful experience. &lt; I was absolutely smitten by today. Such an amazing program.&lt; is the happy hour the night before? &lt; I think it depends, it was the night after for me. &lt; Didn't like that PD and Chair interviews were shorter, felt like I didn't get a full feel for the program because of it. Residency structure changing due to resident feedback (ex. nightfloat) which should make life better but will cut into operative experience. Definitely strong preference for academicians. Coming into the interview with high expectations I feel their reputation is deserved but wasn't blown away like previous posters. &lt; UW has one of the highest volumes in the country, don't think that nightfloat will negatively affect operative experience</t>
  </si>
  <si>
    <t>10x15 minutes (including PD and chair - 7.5 min each) + 2v1 resident interview</t>
  </si>
  <si>
    <t>Concerns about malignant culture.  Have heard persistent rumblings of residents being poorly treated.  Had to soap 2 years ago due to poor reputation &lt; lol this still floating around</t>
  </si>
  <si>
    <t>Wonderful interview day where the faculty and residents seemed genuinely interested in the applicants. I felt like they were straightforward with what their goals were during each interview and they seemed committed to making sure that the applicants find their right fit. &lt;Very friendly and cheerful program coordinator. They also gave a nice $10 Starbuck's giftcard! +1 &lt; Was very impressed with their surgical numbers and research output - seems like an underrated powerhouse</t>
  </si>
  <si>
    <t xml:space="preserve">10 x 15 minute interviews -- 9 attendings, 1 interview w/ residents. 1 "standard" question asked each interview, which they asked all applicants. Afterwards, free to chat about anything. </t>
  </si>
  <si>
    <t xml:space="preserve">3 x 15 minute interviews - 4 attendings, 1 interview with PGY5 and PGY4. </t>
  </si>
  <si>
    <t xml:space="preserve">Loved the PD. Emphasis on surgical autonomy </t>
  </si>
  <si>
    <t>2 white coats w/dry cleaning, conferences $1,000 for all PGY4-5s, additonal $1000 for PGY1-5 presenting at national conference, covered for yearly In-Service Exam, member dues for academy. Free parking at all locations, Meal tickets for call, Loupes paid for, Several textbooks covered as well, FLEX, Boardvitals</t>
  </si>
  <si>
    <t>was really impressed by this program. it's a relatively new program but has tons of faculty and everyone is extremely nice and approachable. they have a really unique leadership curriculum designed by Dr. Eavy. also great global health opportunities. call here seems pretty light compared to other top tier programs, with some people quoting q10. &lt; This is not a new program at 35 years old unless your only comparison Harvard and Hopkins.</t>
  </si>
  <si>
    <t>rotate through 8 or 9 breakout rooms each 15 min. no behavioral questions. everyone had read my application</t>
  </si>
  <si>
    <t>some of the nicest people to train with. great breadth and depth &lt; Residents seemed incredible</t>
  </si>
  <si>
    <t>lots of fellows, chair stepping down, don't go to the OR much as an intern &lt; apparently asked an illegal question "how many interviews have you had?" &lt; faculty seemed really uninterested during interviews? +2  &lt; wasn't my impression at all, faculty knew my application here better than anywhere else and i had the best convos on the trail, absolutely zero intimidating questions/pimping. just really getting to know them and visa versa which obviously reflects the laid back culture there &lt; fascinating! Which interview day were you? I had rooms where they didn't ask a single question about my app and just kept asking me if I had more questions for them &lt; not OP but agree with the person who commented on them knowing my app front to back&lt;My single best interview. They all read my app and Dr. Netterville was exceptionally an absolute pleasure to talk to.</t>
  </si>
  <si>
    <t>vandy is an amazing place! the program culture presented by residents is super true, they are all super tight knit and genuinely enjoy working with each other, and hang out together all the time"</t>
  </si>
  <si>
    <t>free parking, transportation services, food $1000 - $2000 based on call load, white coat and scrubs laundering, loupes and light paid for, conferences (whether poster or oral) completely paid for with no cap , AAO, FLEX and boardvitals, 401k matching</t>
  </si>
  <si>
    <t>Very laid-back, faculty and residents were engaged and approachable. They were open with their responses to difficult questions. Not a single weird or inappropriate question or interaction. Loved the resident tour of the facilities!</t>
  </si>
  <si>
    <t>2 blocks, 1 for interviews and the other for tour/meet and greet with residents. 6 x 10 minute interviews with 2 faculty each, 1 of those with 2 interviewing residents</t>
  </si>
  <si>
    <t>this is a gem of a program. operative volumes are high and there are at least 2 faculty in every subspecialty. many of the faculty trained at prestigious places. the faculty seem very approachable. the residents are cool. most residents go into private practice and research is not emphasized a ton +1 &lt; Will add that I feel like the only thing keeping this program from shooting up the ranks is their lack of a research focus. They seem to have the volume, uniqueness, and collegiality down pat. &lt; Completely agree with the person before me. Was incredibly impressed by this program.</t>
  </si>
  <si>
    <t>rotate through 9 breakout rooms, 15 min each</t>
  </si>
  <si>
    <t>friendly faculty, normal residents, high operative volume with tons of autonomy, resident continuity clinic. call q5-7</t>
  </si>
  <si>
    <t>not a ton of research opportunities</t>
  </si>
  <si>
    <t>everyone was really nice. great research infrastructure and excellent surgical training across the board. night float is a bonus. overall a well-rounded program</t>
  </si>
  <si>
    <t>11 interviews, each 15 min long. Interviewers score each applicant on RedCap right after each interview</t>
  </si>
  <si>
    <t>felt like the residents here were genuinely happy</t>
  </si>
  <si>
    <t>free parking, up to $2000 per podium presentation, 401k with matching</t>
  </si>
  <si>
    <t>Personally had a really good impression of everyone I met. Faculty were very friendly across the board. Resident room was just a space to ask questions, which was really helpful.</t>
  </si>
  <si>
    <t>12 interviews, each 15 minutes long. 7 interviews are broken down by subspecialty, 2 faculty in each room. 1 interview individually with PD, associate PD, chair, and T32 director. 1 interview room with current chief resident and PGY-4.</t>
  </si>
  <si>
    <t>24 for 2 spots; 12/spot</t>
  </si>
  <si>
    <t>Excellent social on Gathertown, really fun to casually chat, play games, be able to move in and out of conversations</t>
  </si>
  <si>
    <t xml:space="preserve">Really great impression from the program. They have a great culture, like one big family. Super strong head and neck. Residents and faculty are super tight! &lt; definitely second this opinion. Overall great vibe and super srtong H&amp;N and facial plastics &lt; +3 &lt; just to provide a contrary opinion, I got a.weird vibe from the faculty and it certainly.did seem that they had not really reviewed applications before interviewing. also the interview with the PD was just 15 minutes of "what questions do you have for me" &lt; huh, weird, I got the opposite impression. I was asked much more detailed questions about my application &amp; interests than my other 2 interviews so far. and I appreciated that there was a rotation with time for questions since 15 min interviews don't really lend themselves well to it. Also, got a chance to chat more casually with the PD - seems like a really cool guy, definitely bumped WSU higher on my WIP rank list based on interviews. &lt; I had a fantastic experience and was impressed that multiple faculty seemed to know my app well. The chair even discussed my hobbies and smaller details that no one else has addressed in interviews thus far. Conversation was easy and didn't feel stressed at all.&lt;The chair is one of the greatest things about Wayne +1 &lt; Honestly kinda worried he'd retire if I ended up at WSU :(     </t>
  </si>
  <si>
    <t xml:space="preserve">Pre-interview resident-only dinner the night before (~1-2hrs), with $25 towards Grubhub and ate during it. Interview day was a 30 min presentation from the PD, and 12 sessions of 15min interviews with faculty (1 session with 2 residents). Questions were mostly to get to know about you, and some behavioral. If you're interviewing with Dr. Carron you got some interesting questions to look forward to +1 &lt; I didn't think they were that weird +1 &lt; lots of behavioral/situational questions                              </t>
  </si>
  <si>
    <t>12 per session so probably 96 for 4 spots; 24/spot</t>
  </si>
  <si>
    <t>Very well done. Coordinator did an amazing job of making sure everything was on time. 6 one-on-one interviews with faculty, including the PD and chair. &lt; PD seems like a great guy +1 for PD &lt;extra shout out to PC, so well run (despite minor technical difficulties); I liked you controlled exiting your interview room, made it less awkward because you don't get cut off
residents didn't seem very interested in getting to know applicants +3 was not impressed with residents but really liked faculty +3 &lt; idk I thought the residents were pretty nice. volunteered information they knew we would want to know but might be uncomfortable asking like call schedule, etc.&lt;The residents were really nice. +1</t>
  </si>
  <si>
    <t>Pre-interview social with residents (had no end time, so I was on there for nearly 2.5hrs... not ideal). Interview day: Hangout w residents for 1.5h with 15m interview at some point with pgy3's. Welcome talk from PD &amp; chair. 6 20m 1-1 interviews with faculty.</t>
  </si>
  <si>
    <t>Conferences/workshops: $1,400 for PG5, $1,300 for PG4, $1,200 for PG3, $800 for PG2, and $500 for PG1; travel and housing expenses for conferences where presentations have been accepted; Scholarly bonus for accademic account for presenting and publishing. Annual In-Service Training Exam, USMLE Step 3 Exam, and WV Medical License Fees funded</t>
  </si>
  <si>
    <t>EPIC, and the VA System</t>
  </si>
  <si>
    <t xml:space="preserve">Very smooth, you go into breakout rooms like at most places. I appreciated the 60 second countdown so you can say your goodbyes at the end instead of getting cut off. </t>
  </si>
  <si>
    <t>7 rounds of 15 minute interviews with faculty groups, with 45 mins of downtime in a waiting room with residents -- can take a break or hang out and chat during that time, up to you.</t>
  </si>
  <si>
    <t>academic fund $1400, cafeteria budget $1100, conference funding (varies depending on conference, poster vs oral presentation), work iPhones and numbers</t>
  </si>
  <si>
    <t>Coordinator just places you into your breakout rooms. There is a 2 minute and 1 minute warning, but you don't get immediately pulled from the room so you were able to wrap up your conversation before moving on - just meant your break would be cut shortly if you went over time. Otherwise, each room had its own topic. Definitely be prepared for behavioral questions, but I honestly thought the interview was mostly conversational. The faculty and residents are very down to earth. This would be the third year of residents, but like everyone will tell you, they've been training residents for generations so it's effectively a "storied program trying something new which is having its own residency program". There are 5 former PDs on faculty and there's a big focus from everyone on personalized training paths whether you want to go into academia or private practice. Liked the program a lot overall. Am convinced it'll provide great surgical training and only anticipate it growing in size and reputation.</t>
  </si>
  <si>
    <t>7 x 15 min interviews (split into AM and PM groups):
- A room with Chair + PD
- A room with residents
- Rest of the rooms have 1-2 faculty interviewers
Each room had its own theme with pre-prepared questions (i.e. research, extra-curricular activities, etc). There was a 5 minute break between rooms where you're just with applicants + coordinator.
Happy hour social happened the night before and was just with residents.</t>
  </si>
  <si>
    <t xml:space="preserve">This program will skyrocket in the next few years. LIJ has high operative volume and interns even get a lot of OR experience early. The faculty is voluminous with every specialty well represented. Otology and Neurotology are definite strengths along with pediatric ENT at LIJ. My faculty mentorship here was absolutely unparalleled. I felt like they really cared about my success. The residents are very kind and down to earth and I think this came through at the social. </t>
  </si>
  <si>
    <t xml:space="preserve">Educational fund $1000/year (separate from conference funding) , Free food at LHH site, subsidized meals at other hospitals, taxi service for home call if you get called in, uniforms and laundry, subsidized housing, educational stipend, funding for national meeting attendance with first authorship on poster or presentation, coverage of on-call transportation costs, free parking. impressive salary compard to other NYC programs. </t>
  </si>
  <si>
    <t>Sunrise inpatient/ Allscripts outpatient</t>
  </si>
  <si>
    <t>2017-2018</t>
  </si>
  <si>
    <t>2018-2019</t>
  </si>
  <si>
    <t>2019-2020</t>
  </si>
  <si>
    <t xml:space="preserve">Take a look at the old sheet if you are interested in what type of post-interview communication these programs sent. This page represents a mix of RTMs and thank you letters from programs.  More detail can be found on the respective otomatch sheets from prior years. </t>
  </si>
  <si>
    <t>Albany Medical Center</t>
  </si>
  <si>
    <t>i feel like this sheet is misleading because most of the comments from last years posts claim there was no PIC and it was just trolling</t>
  </si>
  <si>
    <t>Augusta University</t>
  </si>
  <si>
    <t xml:space="preserve"> Agreed. Most of it was polite but non-specific PIC. I believe that top aplicants may get more specific communications (RTM or RTM-like calls/letters), but few probably share on otomatch for fear of outing themself. </t>
  </si>
  <si>
    <t>Point of this sheet was to let people know which programs sent thank you letters, RTM, etc. Was hoping to alleviate some anxiety if people didn't get a letter from one fo the &gt;80 programs that, that never makes any PIC.</t>
  </si>
  <si>
    <t>Kaiser Permanente</t>
  </si>
  <si>
    <t>Mayo Clinic Rochester, MN</t>
  </si>
  <si>
    <t>Medical College of Wisconsin (MCW) - Milwaukee</t>
  </si>
  <si>
    <t>Mt. Sinai Icahn/NYEE</t>
  </si>
  <si>
    <t>Montefiore Medical Center/Albert Einstein</t>
  </si>
  <si>
    <t>Penn State Hershey Medical Center</t>
  </si>
  <si>
    <t>South Harmon Institute of Technology</t>
  </si>
  <si>
    <t xml:space="preserve">                                                                                                                                                                                                                                                                                                                                                                                                                                                                                            </t>
  </si>
  <si>
    <t>Saint Louis University</t>
  </si>
  <si>
    <t>Southern Illinois</t>
  </si>
  <si>
    <t>Texas A &amp; M</t>
  </si>
  <si>
    <t>University of California, San Diego</t>
  </si>
  <si>
    <t>University of Kansas</t>
  </si>
  <si>
    <t>University of Missouri</t>
  </si>
  <si>
    <t>University of Moscow</t>
  </si>
  <si>
    <t>University of Nebraska</t>
  </si>
  <si>
    <t>DeVry Universityy</t>
  </si>
  <si>
    <t>&lt; lol &lt; will rank you highly if you pay us a fortune</t>
  </si>
  <si>
    <t>University of Texas at Houston</t>
  </si>
  <si>
    <t>University of Texas Southwestern (UTSW)</t>
  </si>
  <si>
    <t>Washington University St. Louis</t>
  </si>
  <si>
    <t>Day (session)</t>
  </si>
  <si>
    <t>Compliment</t>
  </si>
  <si>
    <t>Katie with the dog, you are awesome! +1 &lt; Katie with the piano is also awesome, enjoyed talking to you! +1 &lt; both katies are super cool!! &lt; now all we need is a Katie that has a dog AND a piano :p &lt; aka the chosen one who will bring balance to the Match &lt;bernedoodle katie?! &lt;some kind of lab mix. there's another??</t>
  </si>
  <si>
    <t>Hayley you're so damn cute</t>
  </si>
  <si>
    <t>Monday</t>
  </si>
  <si>
    <t xml:space="preserve">Aaron from Seattle I think - good vibes </t>
  </si>
  <si>
    <t>all of them</t>
  </si>
  <si>
    <t>the applicant with really funny jokes (if you've been there, you know) &lt; just imagining this is me in hopes I'm not socially awkward LOL&lt; not all all, you made me smile!</t>
  </si>
  <si>
    <t>ALL OF US</t>
  </si>
  <si>
    <t>YOU ARE DOING GREAT :) I BELIEVE IN YOU! life is a journey &amp; you can take it one day at a time. you rule &lt; +EVERYTHING!!!  As a coordinator, let me just say it was not easy.  But those of you I got to meet online were rockstars.  Programs cannot interview everyone, and I know the stress level was high for you all.  BELIEVE IN YOU! You made it this far, you are worth it!  GOOD LUCK to all of you!!!</t>
  </si>
  <si>
    <t>Wednesday AM</t>
  </si>
  <si>
    <t xml:space="preserve">some badass future shENTs out there. Yall seem so cool &lt; where are all the cool hENTs out there at??&lt;feeling left out as a hENT &lt;considering all of ENT used to be hENT yall can chill&lt; women are the future &lt; as a shENT, have met some awesome hENTs! yall entering this profession are great :) </t>
  </si>
  <si>
    <t>Friday</t>
  </si>
  <si>
    <t>Person who brought their adorable pug to the social - thank you for making my day better :) +1 i love captain</t>
  </si>
  <si>
    <t>BU Social</t>
  </si>
  <si>
    <t>Saturday</t>
  </si>
  <si>
    <t>Some fun students and hilarious residents! Thanks for making the night seem a bit more normal +1 Katie you seem awesome!</t>
  </si>
  <si>
    <t>Thursday (social)</t>
  </si>
  <si>
    <t>Guy from Emory was very cute &lt; Thank you 😎</t>
  </si>
  <si>
    <t>Nate, what a fine specimen you are&lt; isnt he from U of Florida? &lt;ugh yes isnt he dreamy</t>
  </si>
  <si>
    <t>MK you are just absolutely stunning &lt; sorry buddy she's going to nyu with me&lt; she deserves the best</t>
  </si>
  <si>
    <t>the person who wants to visit all MLB ballparks (anonymously called out by the PD), I would totally do that with you</t>
  </si>
  <si>
    <t>Thursday</t>
  </si>
  <si>
    <t>Duke residents and resident video - amazing.&lt; +4&lt; The video was amazing, 10/10 production &lt; absolutely hilarious want to go here in part just to see the chief roast</t>
  </si>
  <si>
    <t>To the guy who professed his love for Taylor Swift's new album. i feel it too bro. i was too afraid to speak up and i regret it &lt; lmao</t>
  </si>
  <si>
    <t>Do you have to be good looking to match at Duke? &lt; Yes. &lt; fat crush on these residents&lt; am Duke resident, thx</t>
  </si>
  <si>
    <t xml:space="preserve">Duke </t>
  </si>
  <si>
    <t>Allowing applicants to chit chat with just each other between interviews -- this was nice and I like that it also wasnt forced between every interview; time between interviews was also perfection</t>
  </si>
  <si>
    <t>Wednesday</t>
  </si>
  <si>
    <t>everyone who hasn't seen their name here yet</t>
  </si>
  <si>
    <t>every damn day</t>
  </si>
  <si>
    <t>you are KILLING it. look at you go, glen coco. you are interviewing for ENT, you are dwamn attractive, and I cant wait to meet you and be your friend! &lt; as a certified uggo, thx for this +4 &lt; ty kind stranger who posted this compliment &lt;why thank you kind stranger</t>
  </si>
  <si>
    <t>&lt;3</t>
  </si>
  <si>
    <t>Casey the man for figuring a way to rearranage the schedule so everyone ended on time &lt; +1 he is so nice +3 &lt;after three interview groups today he still managed to have nice converstations with all of us, awesome human</t>
  </si>
  <si>
    <t>Fun pre-interview game night!</t>
  </si>
  <si>
    <t xml:space="preserve">Saturday </t>
  </si>
  <si>
    <t>Andrea the pgy4, you look exactly like Brittany Snow from pitch perfect who is an absolute smoke</t>
  </si>
  <si>
    <t>Hofstra and NU</t>
  </si>
  <si>
    <t xml:space="preserve">Joe NYU guy I wanna be your friend &lt; haha always down to make a new friend -Joe </t>
  </si>
  <si>
    <t>I forget</t>
  </si>
  <si>
    <t>i forget</t>
  </si>
  <si>
    <t>Maddie from Madison i think you're pretty and you seem really cool +1 I was going to post the same thing haha, beat me to it</t>
  </si>
  <si>
    <t>theres a girl from wisconsin with really good hair &lt; +1 &lt; I'm the other applicant this year from WI and second this :)</t>
  </si>
  <si>
    <t xml:space="preserve">Becky I love your hair and I wanted to say the name change fits bc you are officially Becky w/ the good hair 
Also William with the good hair ;) </t>
  </si>
  <si>
    <t>Friday, Social</t>
  </si>
  <si>
    <t>Joseph Peterson, the resident from Iowa is crazy attractive. this guy is HOT &lt; too bad he is taken :( &lt;ALSO him hosting the virtual program session back last Fall was a big reason why I applied. He was super helpful, funny and down to earth! &lt; he also made a video that was super helpful about the program</t>
  </si>
  <si>
    <t>&lt; LMAO okay Joseph Peterson &lt; I mean. I did not write any of that, though I may have asked for it. I now feel both more confident and significantly uncomfortable.</t>
  </si>
  <si>
    <t>Irvine</t>
  </si>
  <si>
    <t>Appreciated the vibe of the residents and loved all the trolling that went on. We need more of this! +2 The "sometimes maybe good, sometimes maybe shit" video is my new favorite thing</t>
  </si>
  <si>
    <t>Hi Jim throwing y'all residents a compliment for being cool :') and the cool swag +4 &lt;3 &lt; I love my socks &lt; I love you guys</t>
  </si>
  <si>
    <t>Asian girl with aloe plant and lamp in the background, you are super cute and truly a gem! Loved your positive vibes! &lt;haha shes not a piece of meat!</t>
  </si>
  <si>
    <t>Thank you for making the breaks in the day a bit more fun Molly, even if I don't agree with your taste in peanut butter :); thank you to the candidate that messaged me and made some jokes. literally lol'd. &lt; haha glad I could make you laugh, thanks for only subtly flexing the gift kansas thermos &lt; My pleasure Amit! More crunchy is more better, try it and see.</t>
  </si>
  <si>
    <t>MCG</t>
  </si>
  <si>
    <t>PGY2 resident babes you were funny and beautiful and all-around awesome</t>
  </si>
  <si>
    <t xml:space="preserve">Some awesome shENTs I wish are my coresidents +3&lt; Why does this seem like a humble brag? &lt; this page is for positivity sir/maam. </t>
  </si>
  <si>
    <t>Phonecall</t>
  </si>
  <si>
    <t>So nice of residents to call before hand and offer support. Best kind act so far imo</t>
  </si>
  <si>
    <t>Exceptionally positive vibes before and during interviews +2</t>
  </si>
  <si>
    <t>miami</t>
  </si>
  <si>
    <t>friday</t>
  </si>
  <si>
    <t>dude from Case, good chatting with you :)  (from your break buddy) &lt;- great meeting you man, thanks for the shout out! Good luck on the match!</t>
  </si>
  <si>
    <t>I was struggling during the interview, and an applicant from Maryland spent a few minutes of her break to help me get back on my feet; really turned my whole interview season around.  Thanks a lot K! &lt; :) glad to help, and that you're killing it!! &lt; wowza, heart warming +3</t>
  </si>
  <si>
    <t>Lauren you're a dime</t>
  </si>
  <si>
    <t>monty</t>
  </si>
  <si>
    <t>kimberly c you are distractingly beautiful and seem like such a nice person 🤗 &lt; your smile is more infectious than this new covid strain &lt; hahahahaha omg my friend just screenshotted and sent me this. Thank you! - kimberly c &lt; 🥰</t>
  </si>
  <si>
    <t>To everyone who interviewed, it was so nice to actually get to chat with you all during breaks between interviews!! You all are really cool :) +7</t>
  </si>
  <si>
    <t xml:space="preserve">DOs starting a DO chat love that for you &lt; sounds slightly condescending &lt; not meant to be. cant imagine what is like going through this process with such ignorant bias when youre clearly just as qualified. seems like an extra hurdle thats completely unnecessary. A group page seems like a nice supportive environment. &lt;DO here, doesnt sound condescending at all. &lt; major shout out to the DOs. ya'll are awesome hope you match amazingly this cycle&gt; DO here. This is awesome. Appreciate the love. </t>
  </si>
  <si>
    <t>Solid crew, was nice talking to y'all! :) +1</t>
  </si>
  <si>
    <t>1/15 AM</t>
  </si>
  <si>
    <t>shENT from SC - you seem like the NICEST person ever and I wish I got to meet you irl!! - (fellow female applicant from NJ!) &lt;&lt; so fun chattin in applicant room yall. hope sushi lived up +1 &lt; Had a ton of fun talking to y'all! Thanks for making the day go by fast! Would totally be thrilled to be any of y'all's co-resident</t>
  </si>
  <si>
    <t>Saturday, PM</t>
  </si>
  <si>
    <t>NYU boy i forget your name but youre so hot. call me &lt; NYU guys now wondering "is this me" &lt; am an NYU boy, unlikely this is me, but I am an NYU boy &lt; A dude here and gotta say a lot of competition amongst the dudes at NYU, felling a little jello &lt; a non-NYU dude here, still a bit jello &lt; oh, specified saturday PM. Hmm... I think I know who you're talking about &lt; what color was the tie? &lt; i forgot :( &lt; any details to uncover the mystery man? &lt; is he single&lt; +1 idk if he's single but i'm ready to marry him &lt; recovered this gem &lt; I think this person is JC</t>
  </si>
  <si>
    <t>Man named after vodka brand, keep up the great vibes ;D &lt; Smirnov you were super cool and i wanna be friends with you in real life &lt; yes smirnov so cool we love you</t>
  </si>
  <si>
    <t>NYU happy hour</t>
  </si>
  <si>
    <t>Emily, I really like your glasses and your whole vibe &lt; what if this is the really hot dude and the first post-er was Emily?! It could be an ENT Match!! &lt; OP here, i'm a woman but good thought &lt; lolol &lt; sorry, they put the bachelorette on Netflix and I got too excited</t>
  </si>
  <si>
    <t>&lt; second this - great vibes</t>
  </si>
  <si>
    <t>Sunday program overview</t>
  </si>
  <si>
    <t>thank you everyone for keeping the questions flowing &lt;3. please bring a bunch tomorrow too. &lt; Srly thx, I never know what to ask. &lt; good job yall, that was a long session &lt; +1 it's so nice they kept asking us if we have more q, but man that was exhausting</t>
  </si>
  <si>
    <t>PGY2 dude is super hot &lt; *immediately stalks OSU PGY2 resident class* &lt;too bad hes taken :(</t>
  </si>
  <si>
    <t>Which one all the PGY2 dudes are super hot :/</t>
  </si>
  <si>
    <t>wow their intern class is really 5 dudes??</t>
  </si>
  <si>
    <t>Pre-interviews</t>
  </si>
  <si>
    <t>Girl from U of Florida - you are a beaut and seem lovely</t>
  </si>
  <si>
    <t>saturday</t>
  </si>
  <si>
    <t>gatherton was great +1</t>
  </si>
  <si>
    <t>Thursday, PM</t>
  </si>
  <si>
    <t>SOPHIA, you are so cool!!!! Nic Cage movie marathon as coresidents someday, plz &lt; Hottake: nicolas case is actually a genius actor whose style is a rejection of the dogmatic focus on realism. "The bees!!! The bees!!! Ahhh!!!!"</t>
  </si>
  <si>
    <r>
      <rPr/>
      <t xml:space="preserve">Permanent application cycle mood: </t>
    </r>
    <r>
      <rPr>
        <color rgb="FF1155CC"/>
        <u/>
      </rPr>
      <t>https://www.youtube.com/watch?v=4zySHepF04c</t>
    </r>
  </si>
  <si>
    <r>
      <rPr/>
      <t>&lt;</t>
    </r>
    <r>
      <rPr>
        <color rgb="FF1155CC"/>
        <u/>
      </rPr>
      <t>https://www.youtube.com/watch?v=RUcv1DkKVTQ&amp;t=64s &lt; I wish Upstart ran an ENT residency program instead of a bank</t>
    </r>
  </si>
  <si>
    <t>Jarrod you're #1</t>
  </si>
  <si>
    <t>I have honestly never laughed so hard in an interview. Shout out to a great group of residents and co applicants +2 &lt; Please make Truth Adjacent a real thing because I will def subscribe</t>
  </si>
  <si>
    <t>The ones I was at</t>
  </si>
  <si>
    <t>Just here to compliment myself because self love is the best love. D, you're doing great buddy, you got out of bed today, thats a big accomplishment&lt;+5&lt; you go glen coco +1 &lt; lmfao.  &lt; love this energy +3</t>
  </si>
  <si>
    <t>God I love this page</t>
  </si>
  <si>
    <t>Chief resident is drop dead &lt;3 &gt; I didn't interview there this year, but I remember her from their virtual open house. Could be a model +1 &lt; not sure if she's taken but im ready to commit lol&lt; i got interviewed by a chief resident who was a model and single. we talked about the dating scene there and i wanted to cry &lt; does this change how you rank Tufts? &lt; no because she'll be gone :'(&lt; also fell in love during the virtual open house. Sigh &lt; not interviewing here but woah she's gorgeous</t>
  </si>
  <si>
    <t>Literally showed records of a zoom goat show lol. Is this close enough to a pony show? &lt; wat. more deets plz. &lt; You can apparently hire a goat to zoom with you, so a resident did that for some occassion XD&lt; was it a billy goat? &lt; lol thats halarious</t>
  </si>
  <si>
    <t>Resident doing virutal tour, GORGEOUS</t>
  </si>
  <si>
    <t>Meghana, you're really pretty! &lt; why was everyone at this interview day attractive +2 &lt;momo's r hot af</t>
  </si>
  <si>
    <t>fellow applicants on my breaks, you gave me life :) +3 &lt; great crew&lt;+1, really enjoyed that &lt; agreed! &lt; all love fam, hope to meet yall again maybe as coresidents!</t>
  </si>
  <si>
    <t>The PGY5 was a whole vibe! Thanks for being awesome! &lt; Duncan the MAN +2</t>
  </si>
  <si>
    <t>Thanks for doing the ugly face photo during the resident interview. Definetly will be a highlight from this interview season &lt; sounds halarious, jeolous</t>
  </si>
  <si>
    <t>Shout out to everybody that attended today's interviews and the mixer. yall are awesome :) +2</t>
  </si>
  <si>
    <t>Residents have the CUTEST dogs</t>
  </si>
  <si>
    <t>1/16 PM</t>
  </si>
  <si>
    <t xml:space="preserve">What an INCREDIBLE group of shENTs on the interview! I wish we all had a chance to chat because you all seem awesome! so inspiring to have a female-dominated interview group :) To the guy on the call you seem cool too! haha &lt; enjoyed hearing about everyone's fun facts from the PD :)  &lt;we all killed it with the background game (insert flame emoji) </t>
  </si>
  <si>
    <t>UWash</t>
  </si>
  <si>
    <t>Mt fuji poster guy, still love your poster &lt; love that someone in Washington has a Fuji poster instead of Rainier haha &lt; thanks homie :)</t>
  </si>
  <si>
    <t>Applicant rocking the red jacket over the black turtleneck, who is your stylist? A+++ also loved the print on the wall, hope we can be friends &lt; daym</t>
  </si>
  <si>
    <t>WVU</t>
  </si>
  <si>
    <t>shout out to the OUWB student who singlehandedly kept the residents talking during the QnA sessions&lt; the OUWB students this year are awesome</t>
  </si>
  <si>
    <t>Zucker</t>
  </si>
  <si>
    <t>TY all co-applicants for being so awesome +2 &lt; everyone was so fun to chat with!!! +1</t>
  </si>
  <si>
    <t>Tristan PGY-2...nice job MC-ing +1</t>
  </si>
  <si>
    <t>Float:</t>
  </si>
  <si>
    <t>Comments/Frequency</t>
  </si>
  <si>
    <t>Golden weekend/Power weekend?</t>
  </si>
  <si>
    <t>In House:</t>
  </si>
  <si>
    <t>Home/In House:</t>
  </si>
  <si>
    <t>Home:</t>
  </si>
  <si>
    <t>Home Call Post Call Day?</t>
  </si>
  <si>
    <t>2 months nightfloat R2 and 2 months R3 year. Senior years take backup call roughly q6 (unclear if it's 1 in every 6 nights, or 1 full week every 6 weeks). &lt; lol, 1/6 nights and 1/6 weeks is a huge difference. Any clarifications?&lt; think it's the latter, at least for the weekends &lt;1/6 individual weeknights, 1/6 entire weekends</t>
  </si>
  <si>
    <t>only 4 call/mo as PGY2, and 2 calls per month as PGY3 (correct) &lt; I dont think this is accurate (*yes this is accurate+1). I think they said you still take 3-4/month as a PGY3-4 &lt; just to clarify, its 4 calls a month as PGY2, then 2 as a PGY3, then backup call as PGY4-5 (source: UM resident directly) - to pu in perspective, thats q7 as a 2, then q15 as a 3</t>
  </si>
  <si>
    <t>In house + post-call day
PGY-2: Q7-8. 1 Fri/Sun per mo.
PGY-3: 2-3 calls/mo (Q10-11). 1 Sat per mo.
Back-up as PGY-4/5.
PGY-4: 5 calls/mo, 1 wkend/mo
PGY-5: 2 weekdays/mo, 1 Friday/mo
Trauma split monthly with OMFS</t>
  </si>
  <si>
    <t>required to leave after 12pm &lt; nice &lt; 2 call pools &lt; can drive around between hospitals during call &lt; q4 for pgy2, 2/month pgy3, 1/month pgy4</t>
  </si>
  <si>
    <t>Inhouse call split between 2s/3s with 2s taking more calls than 3s, no call is more frequent than q3 (which is rare with so many juniors).Back up home call is split among 4s/5s with 4s taking more than 5s. Chief call is covered Sun-Thursday, and Fri-Sun. Weekends depend on the rotation but since there are 8 residents in the junior call pool most residents have at least 2 weekends off a month.</t>
  </si>
  <si>
    <t>5-7 calls/month (including 1-2 weekend days). pgy2-3: two pools - one is in house w/post call day, other is "home" call. pgy4-5: 2-4 calls/month with 1/10 weekends and all are backup for all 5 hospitals</t>
  </si>
  <si>
    <t>Yes?</t>
  </si>
  <si>
    <t>Q3/4 PGY2 and PGY3; PGY4 and 5 backup call; split trauma with plastics</t>
  </si>
  <si>
    <t>Don't think so</t>
  </si>
  <si>
    <t>5-6 weeks as a PGY2 and 5-6 weeks as a PGY3</t>
  </si>
  <si>
    <t>PGY3 and 4 do Q3 - I think?</t>
  </si>
  <si>
    <t>Night Float: 6-7 weeks as a PGY2 and 4 weeks as a PGY3; SCVMC/VA: separate call pool, ~Q4 home call</t>
  </si>
  <si>
    <t>Q10 call. like WUT. lol</t>
  </si>
  <si>
    <t>PGY1 work 1 weekend/month (5 AM-noon Sat and Sun)
PGY2/3 work 1 weekend/month (work a 24 Sat or Sun)
PGY4 work 6 weekends a year (back-up call Sat and Sun)
PGY5 work 4 weekends a year (back-up call Sat and Sun)</t>
  </si>
  <si>
    <t>night float 1 mo PGY2, PGY3, PGY4 years Sun-Thur; 3 call shifts a week, Friday 5:30pm to after rounds Sat, Sat 6:30am-after rounds Sun, Sun 6:30am to 5:30pm; you go home after your case is done and service is tidied up during the week, usually around 5:30 or 6. Bulk of call is in 2nd year. Buddy call only in first year, 2nd years have senior (3 or 4) buddy until Thansgiving weekend. After Thanksgiving of third year, never take another in house saturday call --- of note VA call pool separate split between junior and midlevel resident 50/50. Home call but really home call. Only get called in 1 or two times a month.</t>
  </si>
  <si>
    <t>University: Home call + post-call day (leave by 11 post call) Wake: Treated as in-house, full post call day (unless you want to stay). Intern year: no overnight call; Jr Call: q5 at UNC (2/3), q4 at Wake (2/3/4); Sr Call (4/5@ UNC, you are backup, q8)</t>
  </si>
  <si>
    <t>PGY2/3 work 1 weekend/month (work a 24 Sat or Sun)</t>
  </si>
  <si>
    <t>q4/5</t>
  </si>
  <si>
    <t>½ of PGY 2-3 years are night float at UH, the other half are home call at Metro with no post call day</t>
  </si>
  <si>
    <t>approximately 1 golden out of every 4 in second year though we give flanking weekends for vacations so it is a little less than that. All golden weekends your night float month. 2-3 of every 4 weekends golden in 3rd year. Only one call shift per weekend per person max.</t>
  </si>
  <si>
    <t>Intern year was crazy good at the main site: all weekends and holidays off! wtf. Was b/c they have a massive call pool with 6 residents per year, despite having a lot of sites in the system. Two call pools, each covering half the sites. Junior call was some sort of night float system I recall, and the rest of the year very little call. Senior call was cush back up call. Srry, that all the details I can remember</t>
  </si>
  <si>
    <t>PGY4 work 6 weekends a year (back-up call Sat and Sun)</t>
  </si>
  <si>
    <t>No (like most home call programs, if you get destroyed and aren't passionate about working your post-call day, you will get to go home)</t>
  </si>
  <si>
    <t>q8</t>
  </si>
  <si>
    <t>You work 2 weekends a month as an intern, 1 weekend a month as a junior resident (2/3), and 1 in 8 weekends as a senior (4/5)</t>
  </si>
  <si>
    <t>night float, but also for 3 months have q4 call as pgy2-3 at childrens hospital. also have foreign body and trauma call that are shared with other services</t>
  </si>
  <si>
    <t>Two call pools: MEEI and BWH (Longwood). PGY2: Q4 home call (with post-call day) while at BWH for 10 weeks; PGY3/4: Q6 in-house call (with post-call day ) at MEEI and Q4 home call (with post-call day) while at BWH for 10 weeks; Q3 in-house call at Boston Children's. In-house at MEE, home call at Longwood &lt; did anyone fully understand the schedule? &lt; no it was very confusing &lt; to help clarify, Longwood=BWH - call schedule still confusing though</t>
  </si>
  <si>
    <t>PGY5 work 4 weekends a year (back-up call Sat and Sun)</t>
  </si>
  <si>
    <t>Nightfloat (UWMC, SCH, VA): 2mo R2, 1mo R3; Separate Harborview home call pool q8d, 1x/month 36 hr call</t>
  </si>
  <si>
    <t>q6 as PGY2 and for 10 weeks of PGY1 year. No primary call as PGY3+. Post call day. PGY 3/4 cover patient priority line/weekend rounds one week at a time q10 weeks. PGY5s cover junior backup q5 weeks.</t>
  </si>
  <si>
    <t>Every other weekend as PGY2, 90% of weekends off as PGY3/4, 80% of weekends off as PGY5</t>
  </si>
  <si>
    <t>Hofstra</t>
  </si>
  <si>
    <t>U of MS</t>
  </si>
  <si>
    <t>Nightfloat covering main hospital during PGY2; home call for other sites with much lighter call</t>
  </si>
  <si>
    <t>details pending</t>
  </si>
  <si>
    <t xml:space="preserve">Q4 junior call. On call 1 weekend per month. Trauma every other week (split with plastic surgery). Chief call currently q3 but will be q4 in a few years once full complement of 15 residents </t>
  </si>
  <si>
    <t xml:space="preserve">Yes. 3 golden weekends a month during junior call years </t>
  </si>
  <si>
    <t xml:space="preserve">Minnesota </t>
  </si>
  <si>
    <t>I forget the specifics IIRC 1 call pool was night float and 1 was home &lt; I believe Hennepin/University is NF and the other (?Regions/VA) is home</t>
  </si>
  <si>
    <t>Davis</t>
  </si>
  <si>
    <t>q3.5 with post-call</t>
  </si>
  <si>
    <t>Q5-6 as PGY2, Q6-7 as PGY-3, 2 primary call/mo as PGY-4 (this might change with 4 residents/yr), PGY-4/5 back-up call; split trauma call with OMFS/plastics (works out to 2 wks/mo)</t>
  </si>
  <si>
    <t>1 day per work-week and 1 weekend per month (averages out to Q5 call) as PGY2/3; backup call as PGY4/5; no call as intern. A hospitalist holds the inpatient pager from 7 PM and deals with all non-ENT calls for primary patients (i.e. nausea, HTN management, fluids) and will call you for any ENT-specific concerns. Consult pager is seperate and is held by resident on call.</t>
  </si>
  <si>
    <t>from main chat: "It's q4 in-house call with a post-call day as an intern when you're on service. Junior call is roughly q3-q4 home call - you only cover the hospital that you're rotating at (the only exception is occassionally residents will cover Reagan and Santa Monica but those hospitals are down the street from one another). You don't have to drive across the city to multiple hospitals while you're on call. Call is minimal while you're on your research months. R5/Chiefs are on back-up call."</t>
  </si>
  <si>
    <t>Q6 call PG2-5, 1-2 weekend call / month, PGY2/3 take primary call, try to get juniors out by noon, PGY4/5 back-up call, split trauma call with plastics, no OMFS</t>
  </si>
  <si>
    <t>$10 dollars meal voucher  for call dinner (Subway, Chick-Fila, Au Bon Pain) $7.50 meal voucher for post call breakfast (hospital cafeteria)</t>
  </si>
  <si>
    <t>3-4 calls / mo as PGY2/3</t>
  </si>
  <si>
    <t>q4, will get better with adding one res/year this year</t>
  </si>
  <si>
    <t>U of Louisville</t>
  </si>
  <si>
    <t>q5, will go to q6 with next year</t>
  </si>
  <si>
    <t>Q5, one weekend per month</t>
  </si>
  <si>
    <t>q4/q5 (depending on when one of the pgy3s is on OMF service) next year during pgy2/3. Home call, 4 hospitals. NO trauma call (except for 3 months during pgy3 while rotating on OMF service, and during that time, NO ENT call). PGY4/5 have backup call</t>
  </si>
  <si>
    <t>~q4 home as junior, backup as senior, unless taking buddy call with intern. Some junior call shared with PA fellow. Cover full weekends (Fri AM to Mon AM) at a time ~q4. One hospital at a time, no trauma at main.</t>
  </si>
  <si>
    <t>3/4 weekends golden</t>
  </si>
  <si>
    <t>One day/week, one weekend Fri eve - Mon AM per month for R2-R5s; occasional in-house call for surgical interns</t>
  </si>
  <si>
    <t>Q6 home call as PGY2, Q8 as PGY3. Q7 backup call as PGY4/5. Cover one hospital</t>
  </si>
  <si>
    <t>Graduated call. One weekend/month. About 10 calls/month as PGY-2 and decreases as you move up. Backup as PGY-5</t>
  </si>
  <si>
    <t>q4 home call, 2 weekend on, 2 weekends off per month</t>
  </si>
  <si>
    <t>university/CHOC pool - typically one weekend where you work 2 days, one where you work one, and one where you have 2 weekends walk</t>
  </si>
  <si>
    <t>5-6 home calls/mo PGY2/3.   backup call as PGY4/5</t>
  </si>
  <si>
    <t>Split trauma with plastics every month. juniors q3-4 every month. seniors back-up call</t>
  </si>
  <si>
    <t>No (depends on how busy)</t>
  </si>
  <si>
    <t>Split trauma q2 w OMFS @trauma center  PGY2: q4h at 3 hospitals, trauma call at the county hospital   PGY3: q4 at 3 hospitals, non trauma at the county hospital  PGY4: mostly backup call, primary when the juniors are on vacation, about 30 days of primary call for the year  PGY5: all backup call . Backup call is hands on supervisions July-Dec and PRN Jan-June. Junior call attendings directly often.</t>
  </si>
  <si>
    <t xml:space="preserve">Rounding is hospital dependent and decided by the teams at the hospital. Whoever is rounding does both weekend days.  Juniors typically have 1-2 Goldens a month.  Seniors probably also 1-2 what with rounding and backup. </t>
  </si>
  <si>
    <t>up to you</t>
  </si>
  <si>
    <t>yes.2/3 weekends are golden as a 2&amp;3. 5/6 weekends golden as a 4&amp;5</t>
  </si>
  <si>
    <t xml:space="preserve">When not operating, leave by 12PM </t>
  </si>
  <si>
    <t>Q4 call with backup as a 2nd year, backup call Q4-7 as a third year. 4th year variable, backup backup call as a chief.</t>
  </si>
  <si>
    <t>No?</t>
  </si>
  <si>
    <t>unclear if this was 1 call pool or two??</t>
  </si>
  <si>
    <t>Yes (see right)</t>
  </si>
  <si>
    <t>Post-call day (interns leave at 9 am, PGY-2/3 leave at noon)</t>
  </si>
  <si>
    <t>Platform</t>
  </si>
  <si>
    <t>Handle</t>
  </si>
  <si>
    <t>Horoscope</t>
  </si>
  <si>
    <t>Tell me a joke</t>
  </si>
  <si>
    <t>Instagram</t>
  </si>
  <si>
    <t>otobaddies</t>
  </si>
  <si>
    <t>leo</t>
  </si>
  <si>
    <t>DAYS</t>
  </si>
  <si>
    <t>rank list due</t>
  </si>
  <si>
    <t>Have</t>
  </si>
  <si>
    <t>Want</t>
  </si>
  <si>
    <t>Please add your swap request to the bottom of this list so that those who posted before you are closer to the top. Thank you!</t>
  </si>
  <si>
    <t>1/11 PM</t>
  </si>
  <si>
    <t>drzhivago2011@outlook.com, please and thank you</t>
  </si>
  <si>
    <t>1/23 AM</t>
  </si>
  <si>
    <t>1/23 PM, 12/18</t>
  </si>
  <si>
    <t>386-846-7992</t>
  </si>
  <si>
    <t>&lt; I might be able to help you out! contact info?</t>
  </si>
  <si>
    <t>12/14 or 1/29</t>
  </si>
  <si>
    <t>972-363-3864 Thanks!!!</t>
  </si>
  <si>
    <t>12/11 or 12/12</t>
  </si>
  <si>
    <t>505-553-6212</t>
  </si>
  <si>
    <t>Univ Arkansas</t>
  </si>
  <si>
    <t>1/8PM</t>
  </si>
  <si>
    <t>12/8;1/9</t>
  </si>
  <si>
    <t>608-622-5225</t>
  </si>
  <si>
    <t>text or voicemail</t>
  </si>
  <si>
    <t>wyatt.ricenarusch@my.rfums.org</t>
  </si>
  <si>
    <t>1/8 AM</t>
  </si>
  <si>
    <t>1/8 PM</t>
  </si>
  <si>
    <t>12/12 AM</t>
  </si>
  <si>
    <t>12/11 PM</t>
  </si>
  <si>
    <t>I have Miami 1/8 or 1/9. Looking for 12/12 (Slack: Entweep)</t>
  </si>
  <si>
    <t>&lt;OP here; sorry, can't make either of those dates :( hope you find a swap!</t>
  </si>
  <si>
    <t>1/10, 1/16</t>
  </si>
  <si>
    <t>603-913-4886</t>
  </si>
  <si>
    <t>text/call/voicemail. Thank you!</t>
  </si>
  <si>
    <t>Boston Med Center</t>
  </si>
  <si>
    <t>12/7, 12/9, 12/16, 1/13</t>
  </si>
  <si>
    <t>12/12, 1/6</t>
  </si>
  <si>
    <t>216-571-7706</t>
  </si>
  <si>
    <t>SUNY upstate</t>
  </si>
  <si>
    <t>401-243-7258</t>
  </si>
  <si>
    <t>text/call, thanks!</t>
  </si>
  <si>
    <t>12/4 PM</t>
  </si>
  <si>
    <t>12/4 am or 12/7</t>
  </si>
  <si>
    <t>217-390-4477</t>
  </si>
  <si>
    <t>12/11 AM or 12/14 AM</t>
  </si>
  <si>
    <t>1/11 or 1/15</t>
  </si>
  <si>
    <t>864-752-5666</t>
  </si>
  <si>
    <t>UT McGovern</t>
  </si>
  <si>
    <t>12/10 or 1/25</t>
  </si>
  <si>
    <t>515-447-0258</t>
  </si>
  <si>
    <t>text/call/voicemail. Thanks so much!</t>
  </si>
  <si>
    <t>1/25 AM or PM</t>
  </si>
  <si>
    <t>814-308-4111</t>
  </si>
  <si>
    <t>text</t>
  </si>
  <si>
    <t>Thank you very much!</t>
  </si>
  <si>
    <t>12/18 or 12/8</t>
  </si>
  <si>
    <t>210-857-8953</t>
  </si>
  <si>
    <t>text/call/voicemail. Thanks!!</t>
  </si>
  <si>
    <t xml:space="preserve">Any </t>
  </si>
  <si>
    <t>812-272-3585</t>
  </si>
  <si>
    <t>1/09 or 1/08</t>
  </si>
  <si>
    <t>12/11/2020 or 12/12/2020</t>
  </si>
  <si>
    <t>Slack: Entweep or text 248-909-5113 Thanks!</t>
  </si>
  <si>
    <t>how do you have two dates?</t>
  </si>
  <si>
    <t>12/15 or 12/17</t>
  </si>
  <si>
    <t>408-315-4310</t>
  </si>
  <si>
    <t>text/call/voicemail (asap, if possible, they have a short window!). Thanks!</t>
  </si>
  <si>
    <t>Any other</t>
  </si>
  <si>
    <t xml:space="preserve">603 277 0807 </t>
  </si>
  <si>
    <t>262-408-8264</t>
  </si>
  <si>
    <t>Boston (BUMC)</t>
  </si>
  <si>
    <t>12/7, 12/9, 12/11, 12/16</t>
  </si>
  <si>
    <t>text/call/voicemail</t>
  </si>
  <si>
    <t>1/9 PM</t>
  </si>
  <si>
    <t>1/9 AM</t>
  </si>
  <si>
    <t>251-656-0898</t>
  </si>
  <si>
    <t>Text/Call/Voicemail</t>
  </si>
  <si>
    <t>1/14(PM)</t>
  </si>
  <si>
    <t>1/6 or 1/7</t>
  </si>
  <si>
    <t>Colorado (clinical)</t>
  </si>
  <si>
    <t>512-698-6335</t>
  </si>
  <si>
    <t xml:space="preserve">Text/Call/Voicemail. Thanks! </t>
  </si>
  <si>
    <t>Is your interview 1/8 AM or PM?</t>
  </si>
  <si>
    <t>12/11 AM or 12/13</t>
  </si>
  <si>
    <t>217.390.4477</t>
  </si>
  <si>
    <t>Text/call/VM - thank you!</t>
  </si>
  <si>
    <t>To automatically swap, use the Interview Broker "Waitlist" feature on 1/13</t>
  </si>
  <si>
    <t>1/21 or 1/22</t>
  </si>
  <si>
    <t>text/call/VM Thanks!</t>
  </si>
  <si>
    <t>1/20 or 12/17</t>
  </si>
  <si>
    <t>Slack: hopefuloto</t>
  </si>
  <si>
    <t>Please let me know if this is possible!</t>
  </si>
  <si>
    <t>12/14 or 1/13</t>
  </si>
  <si>
    <t>did you find someone?</t>
  </si>
  <si>
    <t>Text/call</t>
  </si>
  <si>
    <t>1/8 am</t>
  </si>
  <si>
    <t>12/14 or 1/8 pm</t>
  </si>
  <si>
    <t>573-808-5232</t>
  </si>
  <si>
    <t>1/9 AM or PM</t>
  </si>
  <si>
    <t>I'd love you forever</t>
  </si>
  <si>
    <t>January 21 AM</t>
  </si>
  <si>
    <t>Jan 21/Jan 22 PM</t>
  </si>
  <si>
    <t>sbbh@bu.edu</t>
  </si>
  <si>
    <t xml:space="preserve">Please :) :) </t>
  </si>
  <si>
    <t>Mayo Clinic in Arizona</t>
  </si>
  <si>
    <t>1/11 pm</t>
  </si>
  <si>
    <t>any other day</t>
  </si>
  <si>
    <t>1/14 or 1/20</t>
  </si>
  <si>
    <t>Any</t>
  </si>
  <si>
    <t>12/18 or 1/6</t>
  </si>
  <si>
    <t>slack: sneezy or text (425)-563-3578</t>
  </si>
  <si>
    <t>WashU</t>
  </si>
  <si>
    <t>U Cincinnati</t>
  </si>
  <si>
    <t>1/22 pm</t>
  </si>
  <si>
    <t xml:space="preserve">1/23, 12/18, 1/22 am </t>
  </si>
  <si>
    <t>slack:ee</t>
  </si>
  <si>
    <t>1/22 am</t>
  </si>
  <si>
    <t>12/18, 1/6</t>
  </si>
  <si>
    <t>1/6, 1/15</t>
  </si>
  <si>
    <t>763-760-3876</t>
  </si>
  <si>
    <t>12/15, 12/17</t>
  </si>
  <si>
    <t>1/8 afternoon session</t>
  </si>
  <si>
    <t>1/8 morning</t>
  </si>
  <si>
    <t>case western</t>
  </si>
  <si>
    <t>1/9 am</t>
  </si>
  <si>
    <t>minnesota</t>
  </si>
  <si>
    <t>1/6, 1/13, 1/24 (am or pm)</t>
  </si>
  <si>
    <t>908-477-7431</t>
  </si>
  <si>
    <t>text/call/vm</t>
  </si>
  <si>
    <t xml:space="preserve">pls tysm! </t>
  </si>
  <si>
    <t>1/8 AM or PM</t>
  </si>
  <si>
    <t xml:space="preserve">text/call/vm </t>
  </si>
  <si>
    <t>1/16 any time</t>
  </si>
  <si>
    <t>1/9 pm</t>
  </si>
  <si>
    <t>1/14 or 1/16 anytime</t>
  </si>
  <si>
    <t>pls &amp; ty</t>
  </si>
  <si>
    <t>&lt; would either of you be willing to trade for 1/9 AM</t>
  </si>
  <si>
    <t>URMC (Rochester)</t>
  </si>
  <si>
    <t>1/7 or 1/23</t>
  </si>
  <si>
    <t>469-714-3221</t>
  </si>
  <si>
    <t>724-388-8592</t>
  </si>
  <si>
    <t>1/8 anytime</t>
  </si>
  <si>
    <t>248-914-0997</t>
  </si>
  <si>
    <t>248-622-1445</t>
  </si>
  <si>
    <t>call/text</t>
  </si>
  <si>
    <t>225-324-1139</t>
  </si>
  <si>
    <t>1/13 PM</t>
  </si>
  <si>
    <t>1/13 AM</t>
  </si>
  <si>
    <t>UT-Mcgovern</t>
  </si>
  <si>
    <t xml:space="preserve">1/11 pm </t>
  </si>
  <si>
    <t>1/25 am or pm</t>
  </si>
  <si>
    <t>606-213-3034</t>
  </si>
  <si>
    <t xml:space="preserve">Text </t>
  </si>
  <si>
    <t xml:space="preserve">Georgetown </t>
  </si>
  <si>
    <t xml:space="preserve">1/7 afternoon </t>
  </si>
  <si>
    <t xml:space="preserve">1/21 or 1/7 am </t>
  </si>
  <si>
    <t>Just post in here plz</t>
  </si>
  <si>
    <t>Hey! I'm on the waitlist here did you end up dropping this?</t>
  </si>
  <si>
    <t>1/12 PM</t>
  </si>
  <si>
    <t>1/12 AM</t>
  </si>
  <si>
    <t>Thank you so much!!! You're a lifesaver!</t>
  </si>
  <si>
    <t>would you drop if you cannot swap?</t>
  </si>
  <si>
    <t>Zucker / Hofstra</t>
  </si>
  <si>
    <t>^ Not sure this question is appropriate. The likelihood that they might drop something if they don't get a swap is high. A person asking shows that there are a ton of ulterior motives, and people may withhold a swap just to make someone more competitive drop an interview. +1000</t>
  </si>
  <si>
    <t xml:space="preserve">I asked because I'm on a waitlist here. No other motive, just blind hope. +1. Also, the fact that you think like that makes me question your motives. </t>
  </si>
  <si>
    <t>626 825 0396</t>
  </si>
  <si>
    <t>^OP, did you end up finding a swap?</t>
  </si>
  <si>
    <t xml:space="preserve">Missouri </t>
  </si>
  <si>
    <t>1/15 am</t>
  </si>
  <si>
    <t>1/15 pm</t>
  </si>
  <si>
    <t xml:space="preserve">text </t>
  </si>
  <si>
    <t>any</t>
  </si>
  <si>
    <t>text please</t>
  </si>
  <si>
    <t xml:space="preserve">1/14 AM </t>
  </si>
  <si>
    <t xml:space="preserve">1/14 PM </t>
  </si>
  <si>
    <t>text please!</t>
  </si>
  <si>
    <t>text /call</t>
  </si>
  <si>
    <t>text/call please!</t>
  </si>
  <si>
    <t>OPDO Invitation Window</t>
  </si>
  <si>
    <t>Holidays</t>
  </si>
  <si>
    <t>easy clusters (1-2)</t>
  </si>
  <si>
    <t>mild clusters (3)</t>
  </si>
  <si>
    <t>major clusters (4+)</t>
  </si>
  <si>
    <t>November</t>
  </si>
  <si>
    <t>Sunday</t>
  </si>
  <si>
    <t>Tuesday</t>
  </si>
  <si>
    <t>VOTE VOTE VOTE +3</t>
  </si>
  <si>
    <r>
      <rPr>
        <rFont val="Arial"/>
        <b/>
        <color theme="1"/>
      </rPr>
      <t xml:space="preserve">25
</t>
    </r>
    <r>
      <rPr>
        <rFont val="Arial"/>
        <b val="0"/>
        <color theme="1"/>
      </rPr>
      <t>mayo sends invites today</t>
    </r>
  </si>
  <si>
    <t>26
Thanksgiving</t>
  </si>
  <si>
    <t>December</t>
  </si>
  <si>
    <t xml:space="preserve">Hannukah begins 11
</t>
  </si>
  <si>
    <t>Christmas Eve!</t>
  </si>
  <si>
    <t>Christmas</t>
  </si>
  <si>
    <r>
      <rPr>
        <rFont val="Arial"/>
        <b/>
        <color theme="1"/>
      </rPr>
      <t xml:space="preserve">31
</t>
    </r>
    <r>
      <rPr>
        <rFont val="Arial"/>
        <b val="0"/>
        <color theme="1"/>
      </rPr>
      <t>LAST DAY OF 
2020</t>
    </r>
  </si>
  <si>
    <t>6
Mayo AZ?</t>
  </si>
  <si>
    <t>February</t>
  </si>
  <si>
    <t>15
Day of cheap chocolate. +2</t>
  </si>
  <si>
    <t>March 3
Rank Lists Due</t>
  </si>
  <si>
    <t>Program Name</t>
  </si>
  <si>
    <t>Interview Dates man mm</t>
  </si>
  <si>
    <r>
      <rPr>
        <rFont val="Calibri"/>
        <b/>
        <color theme="1"/>
        <sz val="9.0"/>
      </rPr>
      <t xml:space="preserve">First Offer Date                                   </t>
    </r>
    <r>
      <rPr>
        <rFont val="Calibri"/>
        <b/>
        <color rgb="FF38761D"/>
        <sz val="9.0"/>
      </rPr>
      <t>Green</t>
    </r>
    <r>
      <rPr>
        <rFont val="Calibri"/>
        <b/>
        <color theme="1"/>
        <sz val="9.0"/>
      </rPr>
      <t xml:space="preserve"> = </t>
    </r>
    <r>
      <rPr>
        <rFont val="Calibri"/>
        <b/>
        <i/>
        <color rgb="FF38761D"/>
        <sz val="9.0"/>
      </rPr>
      <t>officially</t>
    </r>
    <r>
      <rPr>
        <rFont val="Calibri"/>
        <b/>
        <color theme="1"/>
        <sz val="9.0"/>
      </rPr>
      <t xml:space="preserve"> sent </t>
    </r>
    <r>
      <rPr>
        <rFont val="Calibri"/>
        <b/>
        <color rgb="FF38761D"/>
        <sz val="9.0"/>
      </rPr>
      <t>TODAY</t>
    </r>
    <r>
      <rPr>
        <rFont val="Calibri"/>
        <b/>
        <color theme="1"/>
        <sz val="9.0"/>
      </rPr>
      <t xml:space="preserve">; </t>
    </r>
    <r>
      <rPr>
        <rFont val="Calibri"/>
        <b/>
        <color rgb="FF46BDC6"/>
        <sz val="9.0"/>
      </rPr>
      <t>Teal</t>
    </r>
    <r>
      <rPr>
        <rFont val="Calibri"/>
        <b/>
        <color theme="1"/>
        <sz val="9.0"/>
      </rPr>
      <t xml:space="preserve"> = sent </t>
    </r>
    <r>
      <rPr>
        <rFont val="Calibri"/>
        <b/>
        <color rgb="FF46BDC6"/>
        <sz val="9.0"/>
      </rPr>
      <t>previous date</t>
    </r>
    <r>
      <rPr>
        <rFont val="Calibri"/>
        <b/>
        <color theme="1"/>
        <sz val="9.0"/>
      </rPr>
      <t xml:space="preserve">;       </t>
    </r>
    <r>
      <rPr>
        <rFont val="Calibri"/>
        <b/>
        <color rgb="FFFFFFFF"/>
        <sz val="9.0"/>
      </rPr>
      <t>White</t>
    </r>
    <r>
      <rPr>
        <rFont val="Calibri"/>
        <b/>
        <color theme="1"/>
        <sz val="9.0"/>
      </rPr>
      <t xml:space="preserve"> = </t>
    </r>
    <r>
      <rPr>
        <rFont val="Calibri"/>
        <b/>
        <color rgb="FFFFFFFF"/>
        <sz val="9.0"/>
      </rPr>
      <t>anticipated</t>
    </r>
    <r>
      <rPr>
        <rFont val="Calibri"/>
        <b/>
        <color theme="1"/>
        <sz val="9.0"/>
      </rPr>
      <t xml:space="preserve"> date</t>
    </r>
  </si>
  <si>
    <t>Second Offer</t>
  </si>
  <si>
    <t>Waitlist</t>
  </si>
  <si>
    <t>Off WL</t>
  </si>
  <si>
    <t>Interview Format</t>
  </si>
  <si>
    <t>Contacted via...</t>
  </si>
  <si>
    <t>Scheduled via...</t>
  </si>
  <si>
    <t xml:space="preserve">IV Offer (2019-20) </t>
  </si>
  <si>
    <t>Spots
2020-2021</t>
  </si>
  <si>
    <t>#4</t>
  </si>
  <si>
    <t>#5</t>
  </si>
  <si>
    <t>#6</t>
  </si>
  <si>
    <t>ERAS message</t>
  </si>
  <si>
    <t>12/9/2020 PM</t>
  </si>
  <si>
    <t>12/11/2020 PM</t>
  </si>
  <si>
    <t>12/16/2020 PM</t>
  </si>
  <si>
    <t>12/19/2020 AM</t>
  </si>
  <si>
    <t>1/13/21 PM</t>
  </si>
  <si>
    <t>ERAS Scheduler</t>
  </si>
  <si>
    <t>12/14/2020 PM</t>
  </si>
  <si>
    <t>12/18/2020 AM</t>
  </si>
  <si>
    <t>12/18/2020 PM</t>
  </si>
  <si>
    <t>Email date preferences</t>
  </si>
  <si>
    <t>email</t>
  </si>
  <si>
    <t>fill out form via 3rd party</t>
  </si>
  <si>
    <t>email choice of date</t>
  </si>
  <si>
    <t>Thalamus</t>
  </si>
  <si>
    <t>Phone Invitation</t>
  </si>
  <si>
    <t>Phone, stated they will send a confirmation email</t>
  </si>
  <si>
    <t>Phone invitation</t>
  </si>
  <si>
    <t>Schedule over phone</t>
  </si>
  <si>
    <t>Already completed</t>
  </si>
  <si>
    <t>rolling invites</t>
  </si>
  <si>
    <t xml:space="preserve">Reply with date via ERAS </t>
  </si>
  <si>
    <t>12/18 AM</t>
  </si>
  <si>
    <t>12/18 PM</t>
  </si>
  <si>
    <t>1/22 AM</t>
  </si>
  <si>
    <t>1/22 PM</t>
  </si>
  <si>
    <t>1/23 PM</t>
  </si>
  <si>
    <t>ERAS scheduler</t>
  </si>
  <si>
    <t>Thalamus invite software</t>
  </si>
  <si>
    <t>Aiming for 11/30</t>
  </si>
  <si>
    <t>thalamus</t>
  </si>
  <si>
    <t>RezRate</t>
  </si>
  <si>
    <t>all interviews 9 am - 5 pm</t>
  </si>
  <si>
    <t>Phone</t>
  </si>
  <si>
    <t>RezRate email</t>
  </si>
  <si>
    <t>Thalamus (email)</t>
  </si>
  <si>
    <t>email choice of dates / one date offered</t>
  </si>
  <si>
    <t>Median number of spots/program</t>
  </si>
  <si>
    <t>Please do not delete the calculations below; refresh with the checkbox</t>
  </si>
  <si>
    <t>135 total, 6? military</t>
  </si>
  <si>
    <t>Summary of Sent Invites*</t>
  </si>
  <si>
    <t>Total Programs:</t>
  </si>
  <si>
    <t>NEW programs that sent today</t>
  </si>
  <si>
    <t>*sent means first group of invites for a program have gone out</t>
  </si>
  <si>
    <t>Total Filled:</t>
  </si>
  <si>
    <t>Programs that have sent previously</t>
  </si>
  <si>
    <t>but does not mean that they have filled all of their invites</t>
  </si>
  <si>
    <t>Total Blank:</t>
  </si>
  <si>
    <t>Total anticipated TODAY**</t>
  </si>
  <si>
    <r>
      <rPr>
        <rFont val="Calibri"/>
        <b/>
        <color theme="1"/>
        <sz val="9.0"/>
      </rPr>
      <t>**</t>
    </r>
    <r>
      <rPr>
        <rFont val="Calibri"/>
        <b val="0"/>
        <i/>
        <color theme="1"/>
        <sz val="9.0"/>
      </rPr>
      <t>calculates the number of times the first offer date is today's date</t>
    </r>
  </si>
  <si>
    <t>% Filled:</t>
  </si>
  <si>
    <t>Total already sent (OVERALL)</t>
  </si>
  <si>
    <t>&lt;-- ?</t>
  </si>
  <si>
    <t>% Blank:</t>
  </si>
  <si>
    <t>% Sent:</t>
  </si>
  <si>
    <t>Summary of Unsent Invites</t>
  </si>
  <si>
    <t>Programs that have yet to send</t>
  </si>
  <si>
    <t>Known programs remaining today</t>
  </si>
  <si>
    <t>% Offer Date Known, not yet sent</t>
  </si>
  <si>
    <t>% Offer Date Unknown</t>
  </si>
  <si>
    <t>% Unsent:</t>
  </si>
  <si>
    <t>TO REFRESH:</t>
  </si>
  <si>
    <t>Uncheck and recheck box --------&gt;</t>
  </si>
  <si>
    <t>^how does this magical thing work?&lt; the checkbox is a built-in function in google sheets that acts as a boolean, the color counting function was a script downloaded off the internet, it has a boolean input for whether it is on or off, unchecking and rechecking turns it off and back on to refresh&lt;very cool function +1</t>
  </si>
  <si>
    <t xml:space="preserve">Interview Offer (2019-20) </t>
  </si>
  <si>
    <t>Dinner/Social</t>
  </si>
  <si>
    <t>Dirty Invite
i.e. Invited for interview, no spots available when responding/put on waitlist
Helpful to add your response time.</t>
  </si>
  <si>
    <t>1/112021</t>
  </si>
  <si>
    <t xml:space="preserve">Released This Week (1/18-1/24):    UCSD                                                                                                                                                                                              Cancellations This Week (1/18-1/24): Stony Brook (+1), UNLV, U of Kansas, Cleveland Clinic                                                                                                                                                        </t>
  </si>
  <si>
    <t>Previous cancellations: Texas Tech (+2), U Arkansas (+3), Henry Ford (+5), Penn State (+2), Loma Linda (+1), Arizona (+1), Wisconsin (+2), San Antonio (+1), UNLV (+3), UC Irvine (+2), MUSC (+1), Kaiser NorCal (+1), UCSF (+1), Dartmouth-Hitchcock (+2), University of Rochester (+3), University of Illinois - Chicago (+2), Louisville (+5), University of Washington (+1), LSU Shreveport (+2), Baylor (+2), Vermont (+3) Medical College of Wisconsin (+2) Utah (+1), Texas A&amp;M (+1), Albany (+2), Hofstra (+1), Florida (+1), UT Medical Branch (+1), New Mexico (+2), University of Minnesota (+1), UNC (+1), Einstein (+1) Mayo AZ (+2), Oklahoma (+2) UCLA (+1) UTSW (+1) UChicago (+1), Maryland (+1) UPMC Hamot (+1), UVA (+1), Utah (+2), Mayo MN, UChicago, UCLA (+1), Hopkins, Penn State Hershey, UNLV, Nebraska, UFlorida, Texas A&amp;M , UColorado, Utah", SUNY Downstate, Louisville, Maryland, Hofstra, Rochester, Cincinnati, Tulane, Vermont, Duke(+1), UChicago, MCW (+1), Louisville, UNLV (+1), Utah (+1), Boston University, Rochester, Tulane, VCU, Texas A&amp;M, Mayo AZ, Henry Ford (+1), Oklahoma, Temple, UVM, Florida, Arizona, Loma Linda, Colorado T32, Stony Brook; Stony Brook (+1), OHSU(+1), Arkansas, UMaryland, LSU-NO, UPMC, Albert Einstein, UTSW, UIC +1, UVA, UMMC, Loma Linda, UT-Houston +1, Texas Tech</t>
  </si>
  <si>
    <t>Previous cancelations: Texas Tech (+2), U Arkansas (+3), Henry Ford (+5), Penn State (+2), Loma Linda (+1), Arizona (+1), Wisconsin (+2), San Antonio (+1), UNLV (+3), UC Irvine (+2), MUSC (+1), Kaiser NorCal (+1), UCSF (+1), Dartmouth-Hitchcock (+2), University of Rochester (+3), University of Illinois - Chicago (+2), Louisville (+5), University of Washington (+1), LSU Shreveport (+2), Baylor (+2), Vermont (+3) Medical College of Wisconsin (+2) Utah (+1), Texas A&amp;M (+1), Albany (+2), Hofstra (+1), Florida (+1), UT Medical Branch (+1), New Mexico (+2), University of Minnesota (+1), UNC (+1), Einstein (+1) Mayo AZ (+2), Oklahoma (+2) UCLA (+1) UTSW (+1) UChicago (+1), Maryland (+1) UPMC Hamot (+1), UVA (+1), Utah (+2), Mayo MN, UChicago, UCLA (+1), Hopkins, Penn State Hershey, UNLV, Nebraska, UFlorida, Texas A&amp;M , UColorado, Utah", SUNY Downstate, Louisville, Maryland, Hofstra, Rochester, Cincinnati, Tulane, Vermont, Duke(+1), UChicago, MCW (+1), Louisville, UNLV (+1), Utah (+1), Boston University, Rochester, Tulane, VCU, Texas A&amp;M, Mayo AZ, Henry Ford (+1), Oklahoma, Temple, UVM, Florida, Arizona, Loma Linda, Colorado T32, Stony Brook; Stony Brook (+1), OHSU(+1), Arkansas, UMaryland, LSU-NO, UPMC, Albert Einstein, UTSW, UIC +1, UVA, UMMC, Loma Linda, UT-Houston +1, Texas Tech</t>
  </si>
  <si>
    <t>This sheet has been locked to prevent further vandalism.  Use the new chat tab. ---sam</t>
  </si>
  <si>
    <t xml:space="preserve">WE HAVE TWO CHAT SHEETS GOING - USE THE NEW CHAT SHEET! </t>
  </si>
  <si>
    <t>There was a racist troll who posted vulgar and profane and racist images hence the creation of the new sheet. Sam, perhaps delete this one to avoid confusion?</t>
  </si>
  <si>
    <t xml:space="preserve">For the OSU person who recieved a call, were you a home student or did they indicate during your interview day that you were going to match? Any details please about the call. From Ohio but doing med school out west and want to get home. </t>
  </si>
  <si>
    <t xml:space="preserve">What is going on here??? i cant even delete these cells above &lt; omg I just woke up to a picture of an ass pooping into a class jar or something what tf was that &lt; *rafiki voice* it doesn't matter! it's in the past! </t>
  </si>
  <si>
    <t>Just canceled Cleveland Clinic. Hope one of you gets it!</t>
  </si>
  <si>
    <t>Cinci applicants for tomorrow-does anyone know whether lunch is a session we need to go to or just a break? &gt; pretty sure you can log off considering there is another info session afterwards</t>
  </si>
  <si>
    <t>is there a tab in past otomatches where ppl posted what number on their rank list they ended up matching?</t>
  </si>
  <si>
    <t>Did UWash say/hint do not need to do write post-interview communication? I cant remember. Any other programs that said? Ugh... Shoulda noted it down in retrospect... &lt; yeah i'm pretty sure they said don't &lt; they didn't say anything at my interview lol&lt; I wrote them a thank you and they seemed cool with it</t>
  </si>
  <si>
    <t>I've also done 11 and am thinking about canceling the rest. It's been rough trying to maintain the level of enthusiasm I think you need for a good interview</t>
  </si>
  <si>
    <t>Vanderbilt interview was a dream. Their residents are amazing. GIDDY &lt;+3 &lt;Didn't interview, why was it so good &lt; zoom is awk, but even through it you can tell how much they care about each other and just seem so happy. The attendings are all giants in the field but so down to earth and kind. Pretty spectacular program all around &lt; yeah the pgy1s and 2 all together having fun was so cool to see! &lt;idk i feel like most of the other programs I've interviewed at had some of the same comraderie (or even more) between residents and with faculty. &lt; really? I thought they were some of the best in terms of realness &lt; this is just my two cents, but of course with that culture + the academic powerhouse it is- I think it's def desirable. As someone with interviews at the "top and bottom" i've felt (if that's even possible) incredible culture at a handful of others &lt; loved my interview. They are all intimidatingly cool&lt; yeah it seemed genuine. this is one interview day that bumped the program way up on my rank list</t>
  </si>
  <si>
    <t xml:space="preserve">Anyone else feel that interviews probably don't matter much this year? I feel like I crushed my interviews but it sounds like everyone feels this way.  &lt; honestly I REALLY don't know. I hear both sides: rank list is pretty much set before itnerviews and then they move slightly after, others (including one PD I interviewed with) say that all interviewers are on even playing ground. I think it's just program dependent. Have others heard differently?&lt; most of the time rank list is made after the interview but it is based on your whole application. at most places each faculty uses a sheet to score you on things like research, letters, and volunteering. so interviewing is only one part of the puzzle &lt; this sounds like the most common, based on the brief summary PDs provided during pre-interview presentation&lt; ya like at WashU you could see faculty typing their scores into RedCap after each interview. At Mayo Clinic each faculty gave their score sheet to the PC at the end of the day. Pretty common &lt; Hey guys I'm a resident. Let me tell you your interviews absolutely matter. Our program uses stats to determine who to invite but the ranklist is made from scratch at the end of the interview day. Trust me the interviews matter now more than ever when they can't meet you on an away. </t>
  </si>
  <si>
    <t>Just a pep talk for those who are strugging with this process. But as people have said before, if you got an interview, they want you for some reason. And more importantly, programs do not know how many interviews you have. So even if you have 5 vs. 10, or 10 vs. 15 (if you're like me and compare yourself to people you know), while it's hard for that to cast doubt on your own competitiveness, remember that programs DO NOT KNOW THIS. Just keep this in mind.&lt; if low tiers knew how many interviews we were going on i wonder if they would still want to interview us &lt; I feel like they can see right through the hoarders lol &lt; Haha how so? &lt; a little bit, like when they say "we know you have a lot of options" as a generality</t>
  </si>
  <si>
    <t>Is Sinai's website outdated in terms of their current residents and such? &lt; yeah but they have an updated roster on the usb they mailed &lt; wait they mailed interviewees a USB with their program info?? that is ... odd... &lt; oh lol, thats what it was? I thought it was just an empty usb for us to use. It was actually a really cute gift. some local NY candy, USB, sanitizer, and a card &lt; that does sound nice, i thought you meant just a USB lol. although a USB does seem a little outdated (i'm in the minority who still use a PC / have a USB port but i feel like the vast majority of my class have macbooks and don't have a USB port anymore) &lt; have a USB-C port on my laptop and its super annoying having to use an adaptor&lt;Vandy did this too and didn't realize. Progarm info on USB &lt; weird, mine was blank. Anything different than what's been emailed/on the website? &lt; for vandy or sinai? for sinai theres an updated resident roster and a department yearly report thing that I didn't find on their website (but didn't look that hard) &lt; there's also contact info for the residents/interviewers and an interview day acknowledgement form with a space for a signature at the bottom but the PC didn't mention it in any email so not sure if they actually want it back...&lt; lol sorry for vandy &lt; oh crap, I didn't know there was an interview acknowledgement form. lol I might just send it now</t>
  </si>
  <si>
    <t>pretty sure figuring out rank lists (especially with an SO) has been the hardest part of med school so far. i love a bunch of programs and can't decide. will give someone my stimulus $ to make the right decision for me.&lt;Go off vibes as your last factor in the final step of determining your rank list. &lt;second you on the SO part too! it stresses me out, a part of me just wants to let him do all the decisions lol &lt; SO needs to be happy. Their preferences should be heavily weighed if not the deciding factor</t>
  </si>
  <si>
    <t>What's your favorite journal to skim/read? I'm not talking about for submissions, just for your reading/education?&lt; laryngoscope &lt; shoot i just be watching netflix &lt; I read on the toilet &lt; game informer is a great toilet read</t>
  </si>
  <si>
    <r>
      <rPr>
        <rFont val="Roboto, RobotoDraft, Helvetica, Arial, sans-serif"/>
        <color rgb="FF3C4043"/>
        <sz val="11.0"/>
      </rPr>
      <t>i've added the top 3 tab back in. please do not delete it. sam has already weighed in and said he would not delete it. please have respect for your coapplicants who want this information and do not delete it. i don't really like it or plan to use it, but i don't think it's my place (or anybody else's) to delete it when other people find it useful and the forum moderator has given the ok. &lt;</t>
    </r>
    <r>
      <rPr>
        <rFont val="Roboto, RobotoDraft, Helvetica, Arial, sans-serif"/>
        <color rgb="FF3C4043"/>
        <sz val="11.0"/>
      </rPr>
      <t xml:space="preserve"> how about keep it, but keep the stats+top 3 shenanigans to the right - people who want it can scroll over and get it. don't put it in everyone's face.</t>
    </r>
    <r>
      <rPr>
        <rFont val="Roboto, RobotoDraft, Helvetica, Arial, sans-serif"/>
        <color rgb="FF3C4043"/>
        <sz val="11.0"/>
      </rPr>
      <t xml:space="preserve"> &lt; how's that for a negotiation? &lt; this sounds like a fair compromise &lt; +1 this is some art of the deal type negotiation &gt;So why don't the people who don't want to see it use Sam's survey, but those that want it, just use this new tab - simple as that </t>
    </r>
  </si>
  <si>
    <r>
      <rPr>
        <rFont val="Arial"/>
        <color rgb="FF000000"/>
      </rPr>
      <t xml:space="preserve">and please justify any benefit in the face of likely maniuplation &lt;anyone else need to go to google to define what cogent means? lol &lt; this is a public forum and it's not anybody's job to police the information here just because they don't like it. if something is rude or offensive, then by all means get rid of it. but if you just don't like it, you don't have the right to remove it when other people are interested in it. sam is the closest thing we have to a forum moderator and he has already spoken and said he would not delete it. so what gives you the right to delete it? &lt; OP here, I did not delete the tab. &lt; not saying you did, this is more of a general question to whoever deleted it / feels that they have the right to delete it &lt; OP here, I don't think the deletion was justified, but I believe that we should take the addition of controversial tabs as seriously as we consider their deletion. There has been a trend towards the unilateral creation of these tabs when the creator doesn't like dissenting voices. This happened with the creation of the slack, the stats tab, and now the "top 3" tab. It's disrespectiful to the community. &lt; totally agree. feels like red vs blue politics on here. &lt; not really equivalent. My feelings aren't super strong either way (I do trend toward having the tab), but the tab was created only after Sam weighed in and gave the green light for it (even stating that </t>
    </r>
    <r>
      <rPr>
        <rFont val="Arial"/>
        <b/>
        <color rgb="FF000000"/>
      </rPr>
      <t>he</t>
    </r>
    <r>
      <rPr>
        <rFont val="Arial"/>
        <color rgb="FF000000"/>
      </rPr>
      <t xml:space="preserve">/she trends toward having more info). The deletion was done completely unilaterally because there's a faction that doesn't like it  &lt; I think we agree that the deletion was bad. Restore it, but let's get back to the OP's original question and stop using the deletion as a straw man for the OP's valid question. &lt; how is it disrespectful to create a tab (or slack for that matter) when nobody is forced to use it? let the people who think it would be useful have it. nobody else has to participate. &lt; Again, why create the tab in the first place? Why do people want it? Because Uro does it isn't much of a reason. </t>
    </r>
  </si>
  <si>
    <r>
      <rPr>
        <rFont val="Arial"/>
        <color rgb="FF000000"/>
      </rPr>
      <t>the top 3 is going to be heavily biased and open to easy manipulation. it is therefore unhelpful, unreliable, and VERY LIKELY to cause undue stress to other co-applicants in the midst of an already ~unprecedentedly~ stressful application cycle. There's a reason sam didn't endorse it, why many of us don't want it. "don't look at it" isn't fair at all. suggesting others to grow in "self control" 'is ridiculous. the people who actually fill shit out on here are a very biased group of applicants. &lt; +1 I also am bemused by how people think this is helpful and how it is going to change their rank lists. if you didn't get a strong impression on interview day but more people ranking a program influences your decision then you've got questionable motivations &lt; unhelpful. that's obvious dude. it's more the uncertainty and anxiety its going to bring MANY of us. it's just going to magnify the challenge of this cycle.  &lt; sam did not endorse it, but he also very clearly said he would not delete it and that "</t>
    </r>
    <r>
      <rPr>
        <rFont val="Arial"/>
        <color rgb="FF000000"/>
      </rPr>
      <t>I tend to side with those that think more info is good as long as you see if for what it is</t>
    </r>
    <r>
      <rPr>
        <rFont val="Arial"/>
        <color rgb="FF000000"/>
      </rPr>
      <t>. " so to delete it just because you don't like it is really disrespectful.</t>
    </r>
  </si>
  <si>
    <t xml:space="preserve">anyone know the call schedule for UPMC Pitt? missed that part of the zoom room </t>
  </si>
  <si>
    <t>night float &lt; yeah but its more than that. what hospitals are covered by the PGY 3 &amp; 4's? PGY-2s cover presumably the main hospital. idk i had a lot of questions unanswered tonight by upmc &lt;glad im not the only one, that was a not that great social &lt;+1</t>
  </si>
  <si>
    <t>also what factors caused them to go from #1-2 in USNWR in 2016 to unranked/30s???</t>
  </si>
  <si>
    <r>
      <rPr>
        <color rgb="FF1155CC"/>
        <sz val="10.0"/>
        <u/>
      </rPr>
      <t>https://wallethub.com/edu/best-worst-cities-for-singles/9015</t>
    </r>
    <r>
      <rPr>
        <color rgb="FF000000"/>
        <sz val="10.0"/>
      </rPr>
      <t xml:space="preserve"> for my fellow single friends out there &lt;3</t>
    </r>
  </si>
  <si>
    <r>
      <rPr>
        <rFont val="Arial"/>
        <color rgb="FF000000"/>
      </rPr>
      <t xml:space="preserve">&lt; best city for </t>
    </r>
    <r>
      <rPr>
        <rFont val="Arial"/>
        <i/>
        <color rgb="FF000000"/>
      </rPr>
      <t>white</t>
    </r>
    <r>
      <rPr>
        <rFont val="Arial"/>
        <color rgb="FF000000"/>
      </rPr>
      <t xml:space="preserve"> singles haha &lt; LOL yeah half these cities are extremely white...but appreciate the effort...guess i'll just be single forever &lt; +1 just me and my cats</t>
    </r>
  </si>
  <si>
    <r>
      <rPr>
        <color rgb="FF000000"/>
        <sz val="10.0"/>
      </rPr>
      <t xml:space="preserve">M3 here seeking some M4 wisdom... What are some of the most bread and butter suturing techniques to master before rotating? All info is appreciated (pattern, indication/region used most often, suture/needle size, suture type, needle size, etc.) &lt; techniques I used the most on my sub-I : deep dermals, running subcuticular, simple interrupted, simple running. theres a great youtube video I think by Duke plastics that goes over all of them in detail. &lt; closing the gap is a website for EM physicians but also has videos for basic suture techniques &lt; </t>
    </r>
    <r>
      <rPr>
        <color rgb="FF1155CC"/>
        <sz val="10.0"/>
        <u/>
      </rPr>
      <t>headmirror.com</t>
    </r>
    <r>
      <rPr>
        <color rgb="FF000000"/>
        <sz val="10.0"/>
      </rPr>
      <t xml:space="preserve"> has a basic suture technique in the plastics category in their surgical video &lt; techniques I mastered on my Sub-I: Observing my resident doing all the things the other person said. particularly adept at suture cutting. &lt; fastest suture cutter this side of the mississippi, especially proficient at blaming the scissors when the suture doesnt cut properly &lt; as an M4 I did a lot of deep dermals on flap cases and did a decent amount of simple runnings, as well as drain stitches which (depending on surgeon preference) might be a figure of 8 stitch or an air knot followed by hand tying or something else. Usually you don't have to worry about suture gauge or type, the attendings/residents know what they want to use and the scrub techs usually already have it ready. But if you wanted to know, sutures get numbered 0-0, 1-0, 2-0, etc and the higher the number, the thinner/smaller the needle. Mostly I've worked with 3-0 or 4-0 for deep dermals (usually vicryls) and 4-0 or 5-0 (often plain or fast gut) for running stitches, often nylon or silk for drain stitches. Learn one handed/two-handed tying and instrument tying if you don't already know how!</t>
    </r>
  </si>
  <si>
    <r>
      <rPr>
        <color rgb="FF000000"/>
        <sz val="10.0"/>
      </rPr>
      <t xml:space="preserve">Any inside knowledge on UW culture? Seems like an amazing program though with some rumors about past toxicity/malignancy, it seems like it was mostly related to call being horrible. From what it seems, call is better now. I want to rank them in my top 3 but am worried I am ranking highly one of those programs people have alluded to that seem great but are actually secretly toxic. TBH this is what i'm worried about most regarding making the rank list. Same with UCLA and recent issues with Dr. Head. &lt; re: UW, it seems like its much better now. For UCLA thing, chatted with a friend, seems like quite a long time ago when it happened &lt; the stuff about UCLA is still ongoing as of 2019: </t>
    </r>
    <r>
      <rPr>
        <color rgb="FF1155CC"/>
        <sz val="10.0"/>
        <u/>
      </rPr>
      <t>https://cdn.ca9.uscourts.gov/datastore/opinions/2019/09/05/17-55942.pdf</t>
    </r>
    <r>
      <rPr>
        <color rgb="FF000000"/>
        <sz val="10.0"/>
      </rPr>
      <t xml:space="preserve"> &lt; at least the initial incident was a while ago &lt; UW's call was ungodly bad 5 years ago. q3 "home call" covering 4 busy hospitals in Seattle. And having 3 residents a year for one of the highest volume programs in the country clearly was not a good idea. The switch to nightfloat and adding a 4th resident clearly helped because anyone would be miserable in the previous setting.</t>
    </r>
  </si>
  <si>
    <r>
      <rPr>
        <rFont val="Arial"/>
        <color rgb="FF000000"/>
      </rPr>
      <t>re UCLA, my friend who is an ms4 says the culture is definitely not like that. they changed chair, pd and other leadership since the incident</t>
    </r>
    <r>
      <rPr>
        <rFont val="Arial"/>
        <b/>
        <color rgb="FF000000"/>
      </rPr>
      <t xml:space="preserve"> in 2006</t>
    </r>
    <r>
      <rPr>
        <rFont val="Arial"/>
        <color rgb="FF000000"/>
      </rPr>
      <t xml:space="preserve">. yeah the court stuff is ongoing, but thats not related to the day-to-day of residency life and culture there &lt; how much can a dept's culture possibly change if the individuals directly involved in this incident (Wang, specifically) are still practicing within the institution? &lt;dude, idk. she has her own fellow i think so idk how much the residents actually work with her. personally i am not letting it affect how i'm ranking them &lt;i also interviewed there and the faculty interviewers were pretty diverse. also on otomatch theres always a chance someone is trying to sabotage a top institution to get their own foot in the door &lt; heard from a resident that the program is aware of the discussions on Otomatch and is actively taking steps to address the issue. lots of buy-in from new chair and PD. they started a committee to address efforts in diversity and are actively trying to improve things going forward. said UCLA definitely doesn't have a malignant culture anymore. &lt; OP here: thanks everyone for their input. I think this is such a maddening year in that we can't come meet these programs in person. I'm just gonna go with my gut, both of these programs represented themselves very well on interview day and although the historical stuff is a bit worrying, I get the sense that the way things are currently is different. </t>
    </r>
  </si>
  <si>
    <t>What confused me/rubbed me the wrong way though is why they had Dr. Berke be one of the interviewers. There are plenty of faculty at UCLA and to have one of the faculty involved in the lawsuit be at the front lines of interviewing potential future residents made me feel like they *weren't* taking this seriously. I know it's irrational, but can't stop thinking about this. &lt; that is not irrational. I would be bothered by that too and for good reason (and I say this as someone with no skin in the game, not interviewing here or trying to steal a spot). &lt; yeah I guess i mean not so much "irrational" as "contradictory to the rest of the evidence" which is that I really thought that the current chair, PD, and residents genuinely cared about diversity unless they're all lying through their teeth and I'm a big sucker. it's just hard to square that with "but also thinks it's OK to have Dr. Berke interview applicants, some of whom are POC."  +2 &lt;OTOH by making Berke an interviewer, it gives anyone interviewing a chance  to speak directly to him, ask any questions, and come to your own conclusions. if he still worked with residents but wasnt at interviews it would look like they were hiding something. with the tenure system and the VAMC, i doubt that firing either Wang or Berke was an option for UCLA. &lt;this seems like a logical, level-headed conclusion. probably difficult/impossible to get rid of 2 tenured H&amp;N surgeons &lt; oh for sure, I know that it's REALLY hard to fire people no matter what's happened, and I am not judging them for still having them as faculty. but it was weird to me that Berke still interviews.</t>
  </si>
  <si>
    <r>
      <rPr>
        <rFont val="Arial"/>
        <color rgb="FF000000"/>
      </rPr>
      <t xml:space="preserve">Real question, do you think Jill Biden should use the Dr title? She has a EdD in educational leadership and her dissertation was called Student Retention at the Community College: Meeting Students' Needs.&lt; please don't feed the troll. This person is posting this bs on multiple pages. &lt; she earned a doctorate degree so why not? &lt; in a hospital or patient-facing setting? no. anywhere else where it isnt misrepresenting credentials? absolutely &lt; i reallllyy don't understand why the title of her dissertation is relevant, except for the stigma against community colleges / the tendency for people to look down on them. it feels like people are trying to discount her work based on its </t>
    </r>
    <r>
      <rPr>
        <rFont val="Arial"/>
        <i/>
        <color rgb="FF000000"/>
      </rPr>
      <t>association</t>
    </r>
    <r>
      <rPr>
        <rFont val="Arial"/>
        <color rgb="FF000000"/>
      </rPr>
      <t xml:space="preserve"> with community colleges, like even touching on the topic decreases the academic validity &gt; </t>
    </r>
    <r>
      <rPr>
        <rFont val="Arial"/>
        <b/>
        <color rgb="FF000000"/>
      </rPr>
      <t xml:space="preserve">C'MON MAN &lt; </t>
    </r>
    <r>
      <rPr>
        <rFont val="Arial"/>
        <color rgb="FF000000"/>
      </rPr>
      <t xml:space="preserve">why is this a real question? &lt; Lol, did none of y'all call your college professors Dr.? She has a DOCTORATE. </t>
    </r>
    <r>
      <rPr>
        <rFont val="Arial"/>
        <b/>
        <i/>
        <color rgb="FF000000"/>
        <u/>
      </rPr>
      <t xml:space="preserve">If you question her validity to call herself doctor, you need to look inward and ask yourself if maybe you're questioning her credentials for other reasons than her educational background... </t>
    </r>
    <r>
      <rPr>
        <rFont val="Arial"/>
        <b/>
        <i/>
        <color rgb="FF000000"/>
      </rPr>
      <t>&lt;</t>
    </r>
    <r>
      <rPr>
        <rFont val="Arial"/>
        <i/>
        <color rgb="FF000000"/>
      </rPr>
      <t xml:space="preserve"> </t>
    </r>
    <r>
      <rPr>
        <rFont val="Arial"/>
        <color rgb="FF000000"/>
      </rPr>
      <t xml:space="preserve">so many calls on otomatch for people to "look inward" - c'mon peeps. get over yourself. </t>
    </r>
  </si>
  <si>
    <r>
      <rPr>
        <rFont val="Arial"/>
        <color rgb="FF000000"/>
      </rPr>
      <t>The word doctor is derived from the Latin verb “docere,” meaning to teach, or a scholar. &lt; And in 2021 using the title in a social setting is 99% of the time affiliated with a medical doctor. If you earn a non-medical doctorate and use the title anywhere outside professional society conferences, classrooms or your CV, it comes off both pretentious and misleading. &lt; i think this comment is entirely pretentous and misleading. wtf. a phd is often 2-3 years longer than an MD and requires a novel addition to the field, not just memorization of usmle and a good job memorizing acls pathways. the correct response would be to elevate our PhD peers and give them the respect they deserve, not to shit on them and pretend we're all knowing. and seriously? we're upset at the title of her dissertation? wtf have you done or learned or added to the field? we shit our pants when we have to present a patient to our chief resident that's 4 years older than us. try standing in front of a dissertation committee and presenting your work publically. MDs don't add anything to their field and just practice pathways that are well established, written out, and often literally in our pockets or on our phones. PhDs literally discover new things. if anyone deserves the title of dr. it is them not us</t>
    </r>
    <r>
      <rPr>
        <rFont val="Arial"/>
        <b/>
        <color rgb="FF000000"/>
      </rPr>
      <t xml:space="preserve"> +1!! </t>
    </r>
    <r>
      <rPr>
        <rFont val="Arial"/>
        <color rgb="FF000000"/>
      </rPr>
      <t>&lt; honestly, would prefer to drop titles across the board. &lt; i do think titles are helpful in the situation they are meant to be used (e.g. a PhD in an academic center may be called professor, which is senior to their post-docs who are called Dr., which is senior to the PhD students who have not yet earned that title). these titles are stand-ins so that people can easily understand the structure of an organization and the duties/qualifications of each person (e.g. patients at a hospital generally have at least a basic idea of the duties/training of a doctor vs. a nurse vs. a chaplain) &lt; how do you make the distinction between which doctorates matter vs. which ones don't? there's so much degree inflation right now. MD, DO, PhD... definitely those deserve the title of doctor. now what about EdD? what about DNP? what about DPT? &lt; The discussion between EdD and PhD vs DNP and NP/Master's in PT vs DPT are totally different. EdD and PhD in education have nuanced differences usually involving a focus on research in one with a focus on leadership in the other (although both certainly emphasize research and leadership in both). To me, it's similar to arguing the validity of a BA vs a BS. They're both degrees of comparable level just with a difference in the emphasis/curriculum. DNP vs NP also have the same nuances and end goals BUT there is an added issue of workplace titles with DNPs that have created issues in the medical field. I don't think it's fair to lump EdD/PhD into the same conversation as NP/DNP. TBH, when it comes to the field of PT, I see no issues with it being a doctorate. We call dentists and optometrists doctors without issue...a PT has the same length of training and organ/skill specialization as those individuals...why shouldn't they have a similar title? &lt; a dentist definitely has more training than a PT or optometrist.. they complete the equivalent of medical school and many do residencies if they want to specialize (e.g. orthodontist, prosthedontist)</t>
    </r>
  </si>
  <si>
    <r>
      <rPr>
        <rFont val="Arial"/>
        <color rgb="FF000000"/>
      </rPr>
      <t xml:space="preserve">Free service (with .edu email) that helps you find which cities are a good match for you.  </t>
    </r>
    <r>
      <rPr>
        <rFont val="Arial"/>
        <color rgb="FF1155CC"/>
        <u/>
      </rPr>
      <t>Mycitymatch.com</t>
    </r>
  </si>
  <si>
    <r>
      <rPr>
        <rFont val="Arial"/>
        <color rgb="FF000000"/>
      </rPr>
      <t>I think if you search, it was answered somewhere below &lt; cell A452 currently &lt; from that cell-  "</t>
    </r>
    <r>
      <rPr>
        <rFont val="Arial"/>
        <i/>
        <color rgb="FF000000"/>
      </rPr>
      <t>someone on the social asked what the weirdest question we've been asked is, and someone said "if you were a coffee drink, what would you be?" and a resident said something like "haha that's so weird. How would you even answer that if you're a black person?". Important to note 0 Black residents or applicants were on the call, and some people laughed uncomfortably. It was definitely a fucked up thing to say, and I'm not considering ranking them anymore.</t>
    </r>
    <r>
      <rPr>
        <rFont val="Arial"/>
        <color rgb="FF000000"/>
      </rPr>
      <t>" &lt; yikes &lt; ... wtf, what year resident was this? &lt; there was a big discussion below about this a while back. pretty sure a couple POC applicants chimed in and said they were on the call and didn't find the comment that offensive&lt;rec going back and looking thru convo, it was good one&lt; This is Brad deSilva, MD (PD) and this inappropriate and racially insensitive comment was brought to the faculty's attention. Our faculty and residents met to review and the resident that made the comment came forward. We discussed how this was unacceptable and how this person's language was hurtful and inappropriate. The resident physician's comment does not reflect the culture of our residency program, faculty, and department. &lt; Thank you for the transparency. +3 &lt; Dr. deSilva is literally the best PD out there. &lt; Dr. deSilva, you're the man and a clear example of class &amp; quality +1</t>
    </r>
  </si>
  <si>
    <r>
      <rPr>
        <rFont val="Arial"/>
        <color rgb="FF000000"/>
      </rPr>
      <t>this post is sincerely not meant to be inflammatory. as a white male, i am nervous about this application cycle. with the events of the past year, highlighting the importance of eliminating systemic racism and addressing diversity (which i wholly support), i feel at a significant disadvantage as compared to my more diverse colleagues - particularly those with darker or different-than-white skin. I'm gay but it's not on my app, and most people don't guess it about me until I tell them for whatever reason. Anyways, wanted to see if any other white males are nervous about this? Especially to your top tiered interviews? I have around ~15 interviews and several top tiered programs (in top 10 on doximity), and I'm afraid i'm not going to be able to get a spot at those top places, or at least at a disadvantage, because i am not diverse (on paper) - again, in light of what has happened and brought to light  this year. &lt; Just wanna put here that you posed this question in a sensitive way, and you were not inflammatory or offensive. It's valid to have these concerns. &lt; OP here, thank you &lt; Atleast OP now has a small glimpse of what its like being a POC in America. A very very small glimpse. OP, your privilege is showing.  &lt;I don't think the OP is trying to flaunt his privilege. I do think that your response was inflammatory, whereas his honest question was not. Coming from a POC. &lt; +4. Also OP is gay. We can't discount the discrimination LGBTQA+ face &lt; +1, also white LGBT. That discrimination is similarly real. And this is not to discount or compare one's struggle to another's. Let's all be kind to one another &lt; one of my attendings knows a lot of umich faculty and being white or male seems to be a disadvantage when it comes to matching there. one look at the resident cohort will tell you the same. obviously everyone there is *extremely* deserving of their spot but I do think that all things being equal, they will rank the URM applicant higher than the cis/white/male applicant. &gt;</t>
    </r>
    <r>
      <rPr>
        <rFont val="Arial"/>
        <b/>
        <color rgb="FF000000"/>
      </rPr>
      <t xml:space="preserve"> C'MON MAN</t>
    </r>
  </si>
  <si>
    <t>&lt; seattle if you like nature (and are okay with gray/rainy weather for a large portion of the year), NYC if you love city life and don't mind the cost, smell, etc &lt; during my UW interview, they actually said that it doesn't rain as much as people think and that Seattle gets less rain overall than NYC in the average year &lt; i lived in seattle for a couple of years, it may not rain as much in terms of quantity but there's more light rain and gray skies than NYC afaik. I love Seattle summers but the other 9 months of the year weren't my favorite tbh. This might not matter as much in residency as we'll all be stuck in the hospital anyways.</t>
  </si>
  <si>
    <r>
      <rPr>
        <rFont val="Arial"/>
        <color rgb="FF000000"/>
      </rPr>
      <t xml:space="preserve">What is the consensus about asking  the PD or Chair to call your #1? Kosher? Not? &lt; Is it considered a match violation. When I brought up the idea to my PD, he said it would be, but unsure whether he was correct. &lt; It's not from what I understand. If your PD is resistant to the idea, then I wouldn't push it though. </t>
    </r>
    <r>
      <rPr>
        <rFont val="Arial"/>
        <color rgb="FF1155CC"/>
        <u/>
      </rPr>
      <t>https://www.nrmp.org/reporting-investigation-violations/</t>
    </r>
    <r>
      <rPr>
        <rFont val="Arial"/>
        <color rgb="FF000000"/>
      </rPr>
      <t xml:space="preserve"> &gt; my chair offered... &lt; great, take them up on it. It's not a match violation</t>
    </r>
  </si>
  <si>
    <r>
      <rPr>
        <rFont val="Arial"/>
        <color rgb="FF000000"/>
      </rPr>
      <t xml:space="preserve">Both good programs; Vandy is historically more prestigious than Pitt if that matters to you &lt;both are top 10 programs - both are amazing programs but in very different locaations - where would you rather live? &lt; LOL Pitt is definitely more </t>
    </r>
    <r>
      <rPr>
        <rFont val="Arial"/>
        <i/>
        <color rgb="FF000000"/>
      </rPr>
      <t>historically</t>
    </r>
    <r>
      <rPr>
        <rFont val="Arial"/>
        <color rgb="FF000000"/>
      </rPr>
      <t xml:space="preserve"> prestigious. Vandy is definitely new elite.</t>
    </r>
  </si>
  <si>
    <t>anyone know why there are no PGY-3s at Missouri? &lt; that's super weird&lt; one of the residents said they dont even know why and made it sound kind of shady</t>
  </si>
  <si>
    <r>
      <rPr>
        <rFont val="Arial"/>
        <color rgb="FF000000"/>
      </rPr>
      <t xml:space="preserve">The website is messed up I think&lt; the residents mentioned there are no PGY3s&lt; what happened bc this wasn't mentioned on my interview day? And I thought they were on the website just a couple weeks ago... &lt; seconding that the resident today confirmed there are no PGY3's, and I'm also just now realizing that when I checked a month or two ago, I think there were 2 PGY3's so that's odd. &lt; Uh what?? Can someone shed some light on this? &lt; One of the PGY3s is now listed as a PGY2. The other resident that was previously listed as a PGY3 is nowhere to found on the page. &lt; omg sus indeed &lt; Can confirm on wayback machine </t>
    </r>
    <r>
      <rPr>
        <rFont val="Arial"/>
        <color rgb="FF1155CC"/>
        <u/>
      </rPr>
      <t>https://web.archive.org/web/20200714122319/https://medicine.missouri.edu/departments/otolaryngology-head-and-neck-surgery/residency/current-residents</t>
    </r>
    <r>
      <rPr>
        <rFont val="Arial"/>
        <color rgb="FF000000"/>
      </rPr>
      <t xml:space="preserve"> that they had 2 members of class of 2023 in July and now one is 2024 and the other isn't listed &lt; Well that is weird!</t>
    </r>
  </si>
  <si>
    <t>Did anyone get faculty contact info from the UTSW PC?&lt; nope. but they're making their rank order list as we speak &lt; okay so it's not just me haha. Ghosted by Jamila</t>
  </si>
  <si>
    <r>
      <rPr>
        <rFont val="Arial"/>
        <color rgb="FF000000"/>
      </rPr>
      <t xml:space="preserve">Are there any other applicants that struggle with body positivity issues, who are grateful for virtual interivews? As someone that has struggled with their weight, I'm glad for the limited format, despite aknowledging I'm still facing some of these biases anyway. </t>
    </r>
    <r>
      <rPr>
        <rFont val="Arial"/>
        <color rgb="FF1155CC"/>
        <u/>
      </rPr>
      <t>https://journals.lww.com/academicmedicine/Fulltext/2019/11000/Bias_in_Radiology_Resident_Selection__Do_We.41.aspx</t>
    </r>
  </si>
  <si>
    <r>
      <rPr>
        <rFont val="Arial"/>
        <color rgb="FF1155CC"/>
        <u/>
      </rPr>
      <t>https://med.dartmouth-hitchcock.org/pa-residency/entparesidency.html</t>
    </r>
    <r>
      <rPr>
        <rFont val="Arial"/>
        <color rgb="FF000000"/>
      </rPr>
      <t xml:space="preserve"> pretty absurd. Dartmouth is starting a PA ENT Surgical residency &lt; 'starting'? has been active for a couple years now. From the residents, sounds like there are clear expectations about PA vs MD boundaries and the program doesn't hinder surgical training for residents &lt; they actually discussed this on interview days, the residents all thought that PA ENT residents were amazing and helped a lot with seeing consults, writing notes, etc when you're operating. i think this is especially true at a 1-per-year program. iirc the PA residents do not learn to operate although they might assist surgeons in the OR+1 &lt; Current Darmouth ENT resident here! Would love to help clarify. We have a PA resident with 1-2 residents per year. We LOVE our PA residents, they help with our day to day work (including floor work, signing in patients, clinic coverage). In regards to the robot, our PA residents are trained to be bedside assist while we, the residents train to actually using the robot to operate (starting PGY-2 year). In general, we have very different roles and training goals than the PAs. They do not get in the way of our training, they are a great compliment to it in fact. &lt; actuallly sounds awesome, hate fiddling with the robot &lt; Mayo Arizona also has this. It's not a new concept. It's just formalizing what was already happening with ENT PAs in the private practice world.</t>
    </r>
  </si>
  <si>
    <r>
      <rPr>
        <rFont val="Arial"/>
        <color rgb="FF000000"/>
      </rPr>
      <t>&lt;nope, wont name them now or after match until rotations happen again. the</t>
    </r>
    <r>
      <rPr>
        <rFont val="Arial"/>
        <b/>
        <color rgb="FFFF00FF"/>
      </rPr>
      <t xml:space="preserve"> other people applying from my program are snakes</t>
    </r>
    <r>
      <rPr>
        <rFont val="Arial"/>
        <color rgb="FF000000"/>
      </rPr>
      <t xml:space="preserve"> and would throw me under the bus yesterday given the chance. ent is a small field and the risk-benefit aint worth it &lt; there are only a few ppl who know what i know and would narrow it way down, and ent is a small field etc etc&lt; yeah only a handful of ppl applying from my home program, if I outed them it would throw us all under the bus&lt; ur programs sound like trash water stanky doo doo fr &lt; can tell you i am from a top tier program (not trash water program) and will say that a lot of what is written on otomatch about the program just isnt true. some of it is better in real life (autonomy, reputation) but some of it is worse (resident happiness). just not comfortable posting on here about it without it potentially having personal issues &lt; could you at least define top tier? &lt; that is completely fair, although I have to say that given that I will be committing to spending 5 years at a program based on minimal information gleamed over zoom....this terrifies me. If there is any way to subtly signal which program is malignant (even if it is vague, or involves some white lies about how you obtained the info) it would be so very greatly appreciated +1 . &gt; top tier = top 10-15 program by any metric really</t>
    </r>
  </si>
  <si>
    <r>
      <rPr>
        <rFont val="Arial"/>
        <b/>
        <color rgb="FF000000"/>
      </rPr>
      <t>nyone know if were being evaluated during the resident breakout rooms for the COLORADO interview?+</t>
    </r>
    <r>
      <rPr>
        <rFont val="Arial"/>
        <color rgb="FF000000"/>
      </rPr>
      <t>1 &lt; We only being evaluated during the interview room that included the two PGY4 residents who had a structured question for each applicant. They stated that no formal evaluation was occuring during the two 30-minute breakout rooms with the residents. - anyone else feel like faculty didn't read their application?</t>
    </r>
  </si>
  <si>
    <r>
      <rPr>
        <rFont val="Arial"/>
        <b/>
        <color rgb="FF000000"/>
      </rPr>
      <t xml:space="preserve">anyone know if were being evaluated during the resident breakout rooms for the COLORADO interview?+1 &lt; </t>
    </r>
    <r>
      <rPr>
        <rFont val="Arial"/>
        <b val="0"/>
        <color rgb="FF000000"/>
      </rPr>
      <t>or any resident breakout room for that matter. Can current residents chip in?</t>
    </r>
  </si>
  <si>
    <r>
      <rPr>
        <rFont val="Arial"/>
      </rPr>
      <t xml:space="preserve">Fatalism, humility and faith are my coping skills. Proverbs 16:9&lt;oooh you sound like someone I want to talk to... love that tension fatalism and faith, that'd make for a great conversation!! &lt; i want in on this conversation too! 
&lt;some of my ancient ramblings on the topic.
</t>
    </r>
    <r>
      <rPr>
        <rFont val="Arial"/>
        <color rgb="FF1155CC"/>
        <u/>
      </rPr>
      <t>https://www.tapatalk.com/groups/otolaryngologyresidencyapplicants/viewtopic.php?p=21230#p21230</t>
    </r>
    <r>
      <rPr>
        <rFont val="Arial"/>
      </rPr>
      <t xml:space="preserve">
the tensions between determinism, free will, responsibility, justice and faith...and the match are some of my favorite convos.
and your discussions are why i keep this site running. share your thougts...
---sam
&lt; just saw your comment Sam! sounds like Proverbs 16 is something applicants like us could be reminded of annually haha. personally praying and hoping that i'll end up at the right place for me even if it's not what i think it looks like. since we're flying somewhat blind in this virtual process, i'm not super attached to my "top" choices, just gonna put my best foot and face forward and have faith that wherever i end up is best for me</t>
    </r>
  </si>
  <si>
    <r>
      <rPr>
        <rFont val="Arial"/>
        <color rgb="FF000000"/>
      </rPr>
      <t xml:space="preserve">How are folks preparing for Mayo skills session?&lt; just going in blind, not too worried about it &lt; can someone remind me where the zoom interview link is?&lt;I've been doing 600 push ups everyday for the past 7 weeks &lt; have you lost your hair yet &lt; ONE PUNCHHHH&lt;how did you know i was balding? My T is actually incredibly low. I just alopecia areata &lt; just a One Punch Man reference here, nothing to see &lt; </t>
    </r>
    <r>
      <rPr>
        <rFont val="Arial"/>
        <color rgb="FF1155CC"/>
        <u/>
      </rPr>
      <t>https://www.youtube.com/watch?v=oULm7KlOpIs</t>
    </r>
  </si>
  <si>
    <r>
      <rPr>
        <rFont val="Arial"/>
        <color rgb="FF000000"/>
      </rPr>
      <t>&lt;i personally think you should decide within 24 hours if its in three days. but that is my opinion &lt; i think by the end of the day today if they're going to drop the 1/13 date. dropping with less than 24 hours til the interview is probably not a great look &lt; thanks guys, OP here, I would definitely not drop the currently scheduled one on such short notice, it's more regarding how long is too long to wait to decline the current invite in the unlikely event i can find someone to switch &lt; i think the chance of coordinating a switch in one day is pretty low... you might have to just tell them you can't that date but would love to if there availablity on any other day &lt;+1 this is probably the best way, not much chance to coordinate a swap unfortunately &lt; thanks all! &lt;</t>
    </r>
    <r>
      <rPr>
        <rFont val="Arial"/>
        <b/>
        <color rgb="FF000000"/>
      </rPr>
      <t xml:space="preserve">to the OP that dropped UTSW today, this is why you dont drop 2 days before hand, im sure this person would have loved to interview in place of whatever school they signed up for, but now are obligated to take the other school bc the interview is too close. mad disrespectful +2 &lt; </t>
    </r>
    <r>
      <rPr>
        <rFont val="Arial"/>
        <color rgb="FF000000"/>
      </rPr>
      <t xml:space="preserve">better to have dropped late than not dropped at all. that being said, to the peeps trying to coordinate swaps for interviews coming </t>
    </r>
    <r>
      <rPr>
        <rFont val="Arial"/>
        <i/>
        <color rgb="FF000000"/>
      </rPr>
      <t>very</t>
    </r>
    <r>
      <rPr>
        <rFont val="Arial"/>
        <color rgb="FF000000"/>
      </rPr>
      <t xml:space="preserve"> soon, it's probably time to let go </t>
    </r>
  </si>
  <si>
    <r>
      <rPr>
        <rFont val="Arial"/>
        <b/>
        <color theme="1"/>
      </rPr>
      <t>why we so concerned with klout? yall wanna be surgeons or celebrities</t>
    </r>
    <r>
      <rPr>
        <rFont val="Arial"/>
        <color theme="1"/>
      </rPr>
      <t>? &lt;***fave comment next to the person that didn't know WAP was talking about the uvula*** &lt; lol i get where you're coming from but it'd be foolish not to accept the fact that connections make a huge difference in the field (or really in any career). unfortunately, the good surgeon with great connections is almost always going to get to where they're going faster than the great surgeon with good connections. everyone's just trying to understand how to play the game.&lt; depends on the game you are playing...academic connections to "big" names are much less important if you plan to join a big private practice group or even hangup your own shingle.  tho geography ties are a real thing.  lots of ENTs endup practicing witin 100 miles of where they did residency. not as much as other MD,but still a strong effect. &lt; i think ppl are concerned too just you never know what can happen in 5 years. you might end up seeing yourself wanting to work in an academic center as a fellowship trained ENT. or maybe you want to be involved in leadership. i think everyone knows that clinical training will be strong everywhere and an OR is an OR. a lot of the differentiating things other than location might come down to reputation, name brand, research opportunities, etc</t>
    </r>
  </si>
  <si>
    <r>
      <rPr>
        <rFont val="Arial"/>
        <color rgb="FF000000"/>
      </rPr>
      <t xml:space="preserve">How about ones that are too high?! &lt; Hopkins &lt; Baylor &lt; how are you guys deciding this 0_0 do you have misgivings or something&lt;MUSC &lt; I left Hopkins thinking they were underrated 🙃. Didn't expect to be impressed by them given high expectations but I was! &lt; I have been pleasantly surprised by multiple programs that I did not anticipate liking at all! It's really been clear how important program "fit" is.&lt; yeah i feel like i fit in better with the lower ranked programs which makes it even harder to form a rank list&lt; hopkins is my dad &lt; yo same i feel much more comfortable at lower ranked programs, much more intimidated at higher programs &lt; </t>
    </r>
    <r>
      <rPr>
        <rFont val="Arial"/>
        <b/>
        <color rgb="FF000000"/>
      </rPr>
      <t>follow that real vibe then. 95% of programs will train you well, and rankings are just for academic masturbation. After all the work to get here, it's important to be happy and choose wherever is truly best for you</t>
    </r>
    <r>
      <rPr>
        <rFont val="Arial"/>
        <color rgb="FF000000"/>
      </rPr>
      <t>.</t>
    </r>
  </si>
  <si>
    <t>does anyone know the # of cases residents at Michigan normally graduate with?&lt; 17,000 i think usually &lt; Isn''t the national average 1780 lol &lt;yup the nat average is ~1780 as resident surgeon. was hoping to get an objective comparision of surgical volume at michigan compared to other programs &lt; 17,000! i feel like that number is off by a factor&lt; i troll posted 17,000 yall..don't mind me &lt;lol</t>
  </si>
  <si>
    <r>
      <rPr>
        <rFont val="Arial"/>
        <color rgb="FF000000"/>
      </rPr>
      <t xml:space="preserve">Recommend this webinar for anyone applying next year: </t>
    </r>
    <r>
      <rPr>
        <rFont val="Arial"/>
        <color rgb="FF1155CC"/>
        <u/>
      </rPr>
      <t>https://suo-aado.org/mpage/WebinarSeries2020</t>
    </r>
  </si>
  <si>
    <r>
      <rPr>
        <rFont val="Arial"/>
        <color rgb="FF000000"/>
      </rPr>
      <t xml:space="preserve">From the speaker panel on day 1, it sounds like SUO will be pushing ORTA and other psyche/personality assessement tools to replace Step 1 scores. Based on my experience the ORTA was not useful. Though the Sheriff of Sodium seems to give useful match insights on his blog.  I'd be interested to see what he has to say about all this psyche profile stuff. ---sam &lt;looks like his talk is already on youtube </t>
    </r>
    <r>
      <rPr>
        <rFont val="Arial"/>
        <color rgb="FF1155CC"/>
        <u/>
      </rPr>
      <t>https://www.youtube.com/watch?v=6AcX38JVhbI&amp;feature=youtu.be</t>
    </r>
    <r>
      <rPr>
        <rFont val="Arial"/>
        <color rgb="FF000000"/>
      </rPr>
      <t xml:space="preserve"> &lt;intersting talk for a GME/match nerd like me. but its 80 mins. tl;dw message to PDs need application caps &amp; holistic review, do not use step 2ck, dirty invites are well...dirty. ---sam</t>
    </r>
  </si>
  <si>
    <r>
      <rPr>
        <rFont val="Arial"/>
        <color rgb="FF000000"/>
      </rPr>
      <t xml:space="preserve">anybody know why some NYC programs have a higher salary than others? I had thought that was GME standardized based of cost of living? &lt; There's a set number of federal money allocated to each school per resident, and from what I recall, this number is universal. The amount of that money allocated to resident salary is up to the program. Programs allocate more or less of that amount depending on cost of living. For new york, the majority of that budget is delegated to resident salary. Butchering the exact numbers a bit, but say around 90,000 is delegated per resident, NYC programs pays close to that full amount so residents have a livable wage, and the program "pockets" less of it. Compared to other programs that pay residents 50-60,000, and "pockets" the rest. </t>
    </r>
    <r>
      <rPr>
        <rFont val="Arial"/>
        <b/>
        <color rgb="FF000000"/>
      </rPr>
      <t>tldr</t>
    </r>
    <r>
      <rPr>
        <rFont val="Arial"/>
        <color rgb="FF000000"/>
      </rPr>
      <t>; I guess don't worry too much about salaries b/c we'll all just scrape by at the end of the day lol &lt; very helpful thank you &lt; some programs also provide a housing stipend (e.g. NYP gives a housing stipend, not sure how much exactly) or subsidized housing since the cost of living is so high &lt;&lt;&lt; Obviously don't choose your program based on salary, but all the same don't discount the benefits of salary and cost of living. 60k/year can look veeeeery different in say NYC vs Kentucky. If you factor in cost of living, you could literally have 2-4x disposable income with the same salary depending on location. Having a nice place to live and creature comforts isn't anything to scoff at during the busiest and most stressful few years of your life.</t>
    </r>
  </si>
  <si>
    <r>
      <rPr>
        <rFont val="Arial"/>
      </rPr>
      <t xml:space="preserve">duke changed to a controversial interview style back in 2015-16. not sure if they are still using this, but it put many people off. --sam </t>
    </r>
    <r>
      <rPr>
        <rFont val="Arial"/>
        <color rgb="FF1155CC"/>
        <u/>
      </rPr>
      <t>https://www.tapatalk.com/groups/otolaryngologyresidencyapplicants/viewtopic.php?p=21202#p21202</t>
    </r>
  </si>
  <si>
    <r>
      <rPr>
        <rFont val="Arial"/>
        <color rgb="FF1155CC"/>
        <u/>
      </rPr>
      <t xml:space="preserve">https://med.umn.edu/ent/education-training/residency/alumni &lt; </t>
    </r>
    <r>
      <rPr>
        <rFont val="Arial"/>
        <b/>
        <color rgb="FF1155CC"/>
        <u/>
      </rPr>
      <t>UNM not UMN</t>
    </r>
    <r>
      <rPr>
        <rFont val="Arial"/>
        <color rgb="FF000000"/>
        <u/>
      </rPr>
      <t xml:space="preserve"> &lt;roadrunners not hockey</t>
    </r>
  </si>
  <si>
    <r>
      <rPr>
        <rFont val="Arial"/>
        <color rgb="FF000000"/>
      </rPr>
      <t xml:space="preserve">Anyone know what to expect if "MMI" blocks are listed on the schedule? &lt; </t>
    </r>
    <r>
      <rPr>
        <rFont val="Arial"/>
        <color rgb="FF1155CC"/>
        <u/>
      </rPr>
      <t>https://www.shemmassianconsulting.com/blog/mmi-interview</t>
    </r>
  </si>
  <si>
    <r>
      <rPr>
        <rFont val="Arial"/>
        <color rgb="FF000000"/>
      </rPr>
      <t xml:space="preserve">"Refraining from asking illegal or coercive questions Program directors shall recognize the negative consequences that can result from questions about age, gender, race, religion, sexual orientation, and family status, and shall ensure that communication with applicants remains focused on the applicant’s goodness of fit within their programs." Also, on asking about locations applied to: </t>
    </r>
    <r>
      <rPr>
        <rFont val="Arial"/>
        <color rgb="FF1155CC"/>
        <u/>
      </rPr>
      <t>https://www.doctorsintraining.com/blog/what-you-should-know-about-the-new-nrmp-rule/</t>
    </r>
  </si>
  <si>
    <r>
      <rPr>
        <rFont val="Arial"/>
        <color rgb="FF000000"/>
      </rPr>
      <t xml:space="preserve">Which fellowships out of residency do you think are the most future-proof/easy to get a job after completion? &gt; Also how hard is it to get a job if you do not do fellowship? &lt; in my opinion, I feel like neurotology, FPRS, and laryngology are usually pretty safe bets. plus those are usually the most common areas of weakness you see in programs (if you're interested in academics). not sure about the private side of things. it seems like almost every program has multiple head and neck, rhinology and peds attendings. this is just my perspective as an MS4 so take it with a grain of salt &gt; what are the least competitive fellowships? &lt; peds has had more spots than applicants some years &lt; Something a lot of attendings never learn is that everyone is replaceable and you can get a job in any field as long as you're patient and ok with moving to wherever an opportunity arises. The more you subspecialize and get good at something, the more marketable you are. A general peds ENT is much less marketable in academics than someone who has background in cleft work or someone who can do airway reconstruction. </t>
    </r>
    <r>
      <rPr>
        <rFont val="Arial"/>
        <b/>
        <i/>
        <color rgb="FF000000"/>
      </rPr>
      <t>TL;DR you can make yourself a marketable job applicant with more training in any subspecialty and shouldn't let that stop you from picking a field.</t>
    </r>
  </si>
  <si>
    <r>
      <rPr>
        <rFont val="Arial"/>
        <b/>
        <color rgb="FF000000"/>
      </rPr>
      <t xml:space="preserve">DId anyone get the EVMS package yet? &lt; </t>
    </r>
    <r>
      <rPr>
        <rFont val="Arial"/>
        <b val="0"/>
        <color rgb="FF000000"/>
      </rPr>
      <t>Yes, interviewed in Early December and received package after interview. Mostly program information with a nice little personal touch. Nothing in the package was necessary for interview.</t>
    </r>
  </si>
  <si>
    <r>
      <rPr>
        <rFont val="Arial"/>
        <b/>
        <color rgb="FF000000"/>
      </rPr>
      <t xml:space="preserve">The am/pm slots probably led to unintended consequences. </t>
    </r>
    <r>
      <rPr>
        <rFont val="Arial"/>
        <b val="0"/>
        <color rgb="FF000000"/>
      </rPr>
      <t>&lt; What does this mean? &lt; ye, though I personally never scheduled it that way despite the oppurtunity to. Too much strain. Appreciate the consolidated interviews. &lt; how would you guys go about this if this is the only way to schedule them back to back? Still do it and hope the first ends on time? &lt; I have one day where I have two back to back (AM and PM). I out of courtesy told the AM PC about this, and she accommodated my schedule to finish as early as possible, which was so sweet. So now i have an hour in between. &lt; okay! was debating whether or not to tell PC about this but will reach out and see if they can accomodate &lt;I asked what the interview times would be for both interviews to check there wouldm't be overlap (wouldn't do this if you have more than 15 min of overlap..too stressful..was eventually able to move one of my interviews so it wasn't an issue&lt; AM/PM slots *probably*led to more "hoarding"&lt;Yeah self-admittingly, I scheduled two interviews in one day because I had to</t>
    </r>
  </si>
  <si>
    <t>&lt; I feel like it's always the same schools because of robustness of the research and the systems they have going&lt; My money is on sinai and vandy. &lt; at a powerhouse / high rank school with &gt;1.5x applicants/home spot  and I can assure you we are sweating. Mainly because we don't know if the top will get ranked high everywhere and the rest of us despite being great will just fall really low&lt;I'm at a low-tier school and we're doing really well. I don't think being at a powerhouse correlates with application success &lt; FWIW Vandy, Hopkins, UCSD, and Cincy had the best matches last year from their med students  &lt; how many interviews is really well? &lt; what kind of question and answers are these? how is any of this quantifiable or objective? all you can say is generally across the board oto applicants are very strong and there certainly is a trend that students at top 10-25 programs tend to match at a higher percentage and top 10-25 programs seem to take more students from similar programs. but there are exceptions either way.</t>
  </si>
  <si>
    <r>
      <rPr>
        <rFont val="Arial"/>
        <color rgb="FF000000"/>
      </rPr>
      <t>https://hopkinscme.cloud-cme.com/course/courseoverview?P=5&amp;EID=30014</t>
    </r>
    <r>
      <rPr>
        <rFont val="Arial"/>
        <color rgb="FF000000"/>
      </rPr>
      <t xml:space="preserve"> If interested and available, this is a virtual CME course in general otolaryngology topics at Johns Hopkins that is $35 for medical students to attend.  &lt; wish they wouldnt ask med students for money +1</t>
    </r>
  </si>
  <si>
    <r>
      <rPr>
        <rFont val="Arial"/>
        <color rgb="FF1155CC"/>
        <u/>
      </rPr>
      <t>https://www.aamc.org/media/39876/download</t>
    </r>
    <r>
      <rPr>
        <rFont val="Arial"/>
        <color rgb="FF000000"/>
      </rPr>
      <t xml:space="preserve"> &gt; so I guess this shows that there are 200 more applicants this year. and also interesting looking at the gender breakdown... only 35 more females applying this year and ~170 more males</t>
    </r>
  </si>
  <si>
    <r>
      <rPr>
        <rFont val="Arial"/>
        <color rgb="FF000000"/>
      </rPr>
      <t xml:space="preserve">Why are these numbers difference from the eras file? 53 applications per student is much lower than the 77 quoted in that &lt; I dont know what you're talking about, but did ERAS look at all students in all specialties? This link is 2020...  here is 2021 </t>
    </r>
    <r>
      <rPr>
        <rFont val="Arial"/>
        <color rgb="FF1155CC"/>
        <u/>
      </rPr>
      <t>https://www.aamc.org/data-reports/interactive-data/eras-statistics-data</t>
    </r>
    <r>
      <rPr>
        <rFont val="Arial"/>
        <color rgb="FF000000"/>
      </rPr>
      <t>&lt; oh yeah that's the eras file i was referring to</t>
    </r>
  </si>
  <si>
    <r>
      <rPr>
        <rFont val="Arial"/>
        <color rgb="FF000000"/>
      </rPr>
      <t xml:space="preserve">Interesting article on a national interview calender w/ only 12 dates: </t>
    </r>
    <r>
      <rPr>
        <rFont val="Arial"/>
        <color rgb="FF1155CC"/>
        <u/>
      </rPr>
      <t>https://jamanetwork.com/journals/jamaotolaryngology/fullarticle/2774503?guestAccessKey=c2a42858-7492-44a9-9913-b6448175d0cb&amp;utm_source=silverchair&amp;utm_medium=email&amp;utm_campaign=article_alert-jamaotolaryngology&amp;utm_content=olf&amp;utm_term=123020</t>
    </r>
  </si>
  <si>
    <r>
      <rPr>
        <rFont val="Arial"/>
        <b/>
        <color rgb="FF000000"/>
      </rPr>
      <t>would love to know this!! haha interviewing there in a couple weeks and already very excited! &lt;</t>
    </r>
    <r>
      <rPr>
        <rFont val="Arial"/>
        <b val="0"/>
        <color rgb="FF000000"/>
      </rPr>
      <t>interviewed there and i dont remember them saying this but i could be wrong. keep us posted</t>
    </r>
  </si>
  <si>
    <r>
      <rPr>
        <rFont val="Arial"/>
        <color rgb="FF000000"/>
      </rPr>
      <t>https://thalamusgme.com/2020-residency-recruitment-crisis/</t>
    </r>
    <r>
      <rPr>
        <rFont val="Arial"/>
        <color rgb="FF000000"/>
      </rPr>
      <t xml:space="preserve"> applicant data accross specialties by thalamus answering if distribution of interviews changed since prior years &lt;idk.. only one of my interviews have been via thalamus &lt; I think they collaborated with other groups</t>
    </r>
  </si>
  <si>
    <t>What time and day (relative to the interview day) was the Georgetown social? It'll be the night before, I think last one started at 8. Completely optional and will not have any effect on your ranking (current resident). &lt; awesome, thank you!</t>
  </si>
  <si>
    <r>
      <rPr>
        <rFont val="Arial"/>
        <color rgb="FF000000"/>
      </rPr>
      <t xml:space="preserve">Want to review head and neck anatomy during my free time. Moore's or Grey's? &lt; I love spending my free time with Grey's Anatomy...it's free on Netflix &lt; lol. on a more serious note, my favorite source for H&amp;N is Netter's for Dentistry &lt; For basics i use </t>
    </r>
    <r>
      <rPr>
        <rFont val="Arial"/>
        <color rgb="FF1155CC"/>
        <u/>
      </rPr>
      <t>teachmeanatomy.info</t>
    </r>
  </si>
  <si>
    <r>
      <rPr/>
      <t xml:space="preserve">&lt; I have only a few interview but my friends listen to me vent very regularly. Realized I have really supportive friends. Everyone will try to reassure you it's human nature!  &lt; therapy helps. our school provides free / confidential mental health services and its really helpful talking through my stresses with someone who knows what I am going through but is also objective / slightly removed enough to give me good perspective &lt; definitely will second this one &lt; </t>
    </r>
    <r>
      <rPr>
        <color rgb="FF1155CC"/>
        <u/>
      </rPr>
      <t>https://www.youtube.com/watch?v=KxGRhd_iWuE</t>
    </r>
  </si>
  <si>
    <r>
      <rPr/>
      <t xml:space="preserve">&lt;Pasha. I have it as an M4 and can see myself using it in residency &lt; I feel like junior residents typically use Pasha, KJ Lee, or Goldenberg. I personally liked Lalwani a lot b/c it uses paragraph style vs. the outline-style of the former resources. Senior residents seem to spend more time with Cummings or Baileys which most departments seem to provide for you. &lt; Thank you all! &lt; anyone happen to have a PDF for pasha 5th edition? I bought the 3rd edition a couple of years back and don't have the $ for 5th edition until the stimulus checks hit :( &lt; </t>
    </r>
    <r>
      <rPr>
        <color rgb="FF1155CC"/>
        <u/>
      </rPr>
      <t>Libgen.is</t>
    </r>
    <r>
      <rPr/>
      <t xml:space="preserve"> has it all ;)</t>
    </r>
  </si>
  <si>
    <r>
      <rPr/>
      <t xml:space="preserve">If anyone has actual numbers please post them. Id love to know. There definitely is a report that you can buy that has them because my chiefs were looking at them recently. &gt; I think you're referring to the MGMA report. There are others too. Actually a good one is thru AAMC. Regardless, MGMA and AAMC don't break ENT down by subspecialities. 2019 MGMA says averege salary for ENT is 365k. Keep in mind that is for all levels of experience &lt; reddit post i found, idk how legit it is </t>
    </r>
    <r>
      <rPr>
        <color rgb="FF1155CC"/>
        <u/>
      </rPr>
      <t xml:space="preserve">https://www.reddit.com/r/medicalschool/comments/cokkn2/serious_2018_mgma_data_for_those_curious/ &gt; </t>
    </r>
    <r>
      <rPr>
        <color rgb="FF000000"/>
        <u/>
      </rPr>
      <t>the MGMA is pretty legit. Think it costs several thousands of dollars to get a copy. my understanding is a lot of hospital systems will use that as a guide for salary offers and negiotiation.</t>
    </r>
    <r>
      <rPr/>
      <t xml:space="preserve"> &lt;MGMA is basically a salary survery for hospital employed physicians. hospital systems buy a subscription. you might be able to get access at your local hospital med library..but usually not.  if you are looking for free info, look at public employee salary sources.  the VAMC lists all their docs salaries. most state and county employees are listed as well. &gt; can also google the salary of UC employees&gt; </t>
    </r>
    <r>
      <rPr>
        <color rgb="FF1155CC"/>
        <u/>
      </rPr>
      <t>https://www.reddit.com/r/medicalschool/comments/gnnruf/serious_mgma_data_showing_the_average_salary_of/</t>
    </r>
  </si>
  <si>
    <r>
      <rPr>
        <rFont val="Arial"/>
        <color rgb="FF000000"/>
      </rPr>
      <t xml:space="preserve">in regards to the AAMC letter on interview hoarding, has anyone heard if programs will actually respond (ex: adding more interview days) or if theyre just gonna brush it off cuz its getting a bit late in the game &lt;--What letter are you talking about? &lt; </t>
    </r>
    <r>
      <rPr>
        <rFont val="Arial"/>
        <color rgb="FF1155CC"/>
        <u/>
      </rPr>
      <t>https://i.imgur.com/w56TlDW.jpg</t>
    </r>
    <r>
      <rPr>
        <rFont val="Arial"/>
        <color rgb="FF000000"/>
      </rPr>
      <t xml:space="preserve"> </t>
    </r>
  </si>
  <si>
    <t>I rotated there ~6 years ago and it didn't seem racist just incredibly malignant from top down. They're also an incredibly incestuous program and a large majority of the attendings trained there so yes it likely is cultural. I still ranked them #2 cuz LA is awesome but at the time under Berke definitely malignant and I wonder if the "racism" wasnt just the global shitty nature of the program.</t>
  </si>
  <si>
    <t>I doubt any applicant brought it up. &lt; Hard to say if they're even aware of the comments on here. Chair and PD briefly mentioned a focus on building diversity, but it wasn't any different than how any other program has brought up diversity during their interviews. I personally didn't have the guts to bring it up explicitly. Someone else mentioned in their Impressions that the Chair/PD directly addressed diversity in their 1:1 and seemed sincere. I didn't get any sense of malignancy from the program from either the faculty or residents, but no, they didn't directly address the scandal. &lt; I am an interviewee and reading about the scandal makes me extremely worried about the culture at UCLA. Does anyone else (home student or away rotator) have a sense as to whether there is pervasive racism and discrimination? The fact that the residents were involved in this (through the making of the humiliating and offensive slideshow) is particularly concerning.&lt; it's also usually worse than one instance &lt; agree. this is why when i hear something insensitive during a social/interview, i just know it's 10x worse behind closed doors. &lt; I mean the resident "roast" happened in 2006 and Dr. Head joined faculty in 2003. it sounds like there were already issues with racism and discrimination before the "roast". That presentation is just the straw that broke the camel's back. &lt; you have to feel pretty comfortable as a resident to present that kind of slide too. like obviously they felt like they wouldnt get in trouble/that their environment was racist enough to support them.</t>
  </si>
  <si>
    <r>
      <rPr>
        <rFont val="Arial"/>
        <color theme="1"/>
      </rPr>
      <t xml:space="preserve">ENT resident chiming in here. I have no skin in the residency application game. I strongly caution you to ignore case logs numbers presented for residency. Agree with &lt;-----, case logs are more worthwhile for fellowship. The accuracy of case logging is </t>
    </r>
    <r>
      <rPr>
        <rFont val="Arial"/>
        <b/>
        <i/>
        <color theme="1"/>
        <u/>
      </rPr>
      <t>awful</t>
    </r>
    <r>
      <rPr>
        <rFont val="Arial"/>
        <color theme="1"/>
      </rPr>
      <t xml:space="preserve">. The context for case logging: ask people who are extremely busy to do what is considered busy-work with no incentive or benefit. I have heard of residents logging cases retroactively literally 6+ months later. Agree that many residents "stop logging" or more frequently "stop nit-picking" after they have met their minimums. Do residents really log that cartilage graft harvest that counts as a "key indicator" every time like they did intern year? Do they log their 100th tonsillectomy even though it's not a key indicator and doesn't matter. Do they log a flexible laryngoscopy ever? Some residents/programs might have 300 flexible laryngoscopies in their case logs. The truly busier resident may log ZERO because their too busy to care about flex scopes in clinic. More importantly, there is essentially ZERO consistency in how people are logging resident surgeon vs assistant. Some residents log </t>
    </r>
    <r>
      <rPr>
        <rFont val="Arial"/>
        <b/>
        <color theme="1"/>
        <u/>
      </rPr>
      <t xml:space="preserve">much </t>
    </r>
    <r>
      <rPr>
        <rFont val="Arial"/>
        <color theme="1"/>
      </rPr>
      <t xml:space="preserve">more aggresively. This may also change based on the program and how things have been logged "locally" for the past years. Same thing with "splitting cases up into more than one case". Residents are not formally trained or educated in how to properly log cases. You can imagine the results of that.  Do not be fooled by programs pushing these tables in your face. Also agree with the person before that number of cases and </t>
    </r>
    <r>
      <rPr>
        <rFont val="Arial"/>
        <b/>
        <color theme="1"/>
      </rPr>
      <t>logged</t>
    </r>
    <r>
      <rPr>
        <rFont val="Arial"/>
        <color theme="1"/>
      </rPr>
      <t xml:space="preserve"> "participation" is not a measure of how well the resident was trained. Take these scenarios  1) You have  two necks with different attendings, you get your hands in there, do key steps, but can't finish it out.  2) You have a two necks back to back with the same attending and they have time to teach that day. He/she does one and you do one. 3) You have two necks, you get through almost the whole thing on one and not much of the other, but both times it's with the fellow. 4) Two necks, same day, super radiated and difficult, you don't do much but learn how to get through more advanced surgical field or repair a carotid injury. These are logged as 2 primary cases, 1 primary case, 1 primary case, and 0 primary cases. Which place were you "trained at better"? Tables =/= real life. Also, how quickly someone becomes surgically competent varies on person and procedure. You may not benefit from your 50th parathyroidectomy but definitely will from your 25th neck dissection. So volume in the right places  may also be more important than just "case volume". You are better off asking residents at the interview how comfortable they feel completing bread and butter surgeries. </t>
    </r>
  </si>
  <si>
    <t xml:space="preserve">&lt;+1 on broey, felt like i didnt fit in as a nonwhite woman &lt; +1&lt; unfortunately this can be a self-fulfilling prophecy. programs that aren't diverse have trouble recruiting under-represented residents even if the program ranks them highly, just because applicants are less likely to go somewhere where they don't have diverse mentors. the converse is also true. michigan, the most diverse program in the country is arguably more appealing for applicants from under-represented backgrounds &lt; it's definitely self-perpetuating, but it's worse when the residents seem to lean into that.&lt; didn't get an interview here, but can definitely agree with that &lt; TIL that I'm a bro :'( &lt; you can be a bro and make sure URM feel included. or you can be a bro and say "we want someone who will fit in here" implying that you just want more bros. &lt;+2 I could tell the PD was genuinely invested, but everyone else seemed like they were being forced to care about "diversity"&lt;+1 </t>
  </si>
  <si>
    <r>
      <rPr>
        <rFont val="Arial"/>
        <color rgb="FF000000"/>
      </rPr>
      <t xml:space="preserve">Just want to give a shoutout to the NRMP app that helps in crafting a rank list for applicants based on a running score over the course of the interview season. It's been useful for keeping notes and organizing my thoughts after an interview, maybe others will find it useful. </t>
    </r>
    <r>
      <rPr>
        <rFont val="Arial"/>
        <color rgb="FF1155CC"/>
        <u/>
      </rPr>
      <t>https://www.nrmp.org/prism-interview-scheduling-tool/</t>
    </r>
  </si>
  <si>
    <r>
      <rPr>
        <rFont val="Arial"/>
      </rPr>
      <t xml:space="preserve">they must be worried that  this year is going to be a soapfest. &lt; Interview hoarding has always been an issue in otolaryngology. This is the year it bleeds over into other specialties which is why the AAMC is addressing it. &lt; how is releasing a statement  addressing it ?( I'm certain everyone is aware) &lt; they are recommending action. &lt; applying to a TY ... man I expected more &lt; AAMC is part of the problem. They are unwilling to put any caps on ERAS because it means decreased application fees and revenue. &lt; Agree, without systematic changes to the application system, they are basically offloading the blame to programs and applicants &lt; The hoarding problem was very predictable. </t>
    </r>
    <r>
      <rPr>
        <rFont val="Arial"/>
        <color rgb="FF1155CC"/>
        <u/>
      </rPr>
      <t>https://doi.org/10.1016/j.jsurg.2020.08.033</t>
    </r>
    <r>
      <rPr>
        <rFont val="Arial"/>
      </rPr>
      <t xml:space="preserve"> &lt; Yeah, agree a simple statement without hard rules cant change anything. Look at the ortho people. They were recommended to only apply to a specific number of programs and of course, not all are going to follow willingly. This really shot those who followed the recommendation in the foot. Prisoners dillema. &lt; btw, I cant imagine that much people holding &gt;20, its fricken tiring. Just hit the 11 interview point and absolutely demolished. Already dropped from above 20 to below 20.&lt; loll i am at 4 at have zoom fatigue already</t>
    </r>
  </si>
  <si>
    <r>
      <rPr>
        <rFont val="Arial"/>
        <color rgb="FF1155CC"/>
        <u/>
      </rPr>
      <t>https://i.imgur.com/w56TlDW.jpg</t>
    </r>
    <r>
      <rPr>
        <rFont val="Arial"/>
        <color rgb="FF000000"/>
        <u/>
      </rPr>
      <t xml:space="preserve"> LOL so the AAMC decides to speak on interview distribution eh? &lt;people with 20+ interviews who think this doesn't apply to them... </t>
    </r>
  </si>
  <si>
    <r>
      <rPr>
        <rFont val="Arial"/>
      </rPr>
      <t xml:space="preserve">Stanford is another institution dealing with this, and it's extremely fair to be critical or otherwise make not of how residents are prioritized/treated. Vaccine allocation is a marker of this. The chief residents across all depts obviously all felt strongly enough to release a public letter (shown here as a comment in thread): </t>
    </r>
    <r>
      <rPr>
        <rFont val="Arial"/>
        <color rgb="FF1155CC"/>
        <u/>
      </rPr>
      <t xml:space="preserve">https://www.reddit.com/r/Residency/comments/kffgzs/name_and_shame_stanford_healthcare/ </t>
    </r>
    <r>
      <rPr>
        <rFont val="Arial"/>
        <color rgb="FF000000"/>
        <u/>
      </rPr>
      <t>&lt; Protests occuring at Stanford today re: this</t>
    </r>
    <r>
      <rPr>
        <rFont val="Arial"/>
      </rPr>
      <t xml:space="preserve"> &lt; There are some good people trying to rectify it too though. If you read the article, Chief of Surgery thought it was very unfair and encouraged faculty to pair up with residents, attend vaccination together and phsyically demand the resident receive their dose in their place </t>
    </r>
    <r>
      <rPr>
        <rFont val="Arial"/>
        <color rgb="FF1155CC"/>
        <u/>
      </rPr>
      <t>https://www.propublica.org/article/only-seven-of-stanfords-first-5-000-vaccines-were-designated-for-medical-residents</t>
    </r>
    <r>
      <rPr>
        <rFont val="Arial"/>
      </rPr>
      <t xml:space="preserve"> </t>
    </r>
  </si>
  <si>
    <r>
      <rPr>
        <rFont val="Arial"/>
        <color rgb="FF1155CC"/>
        <u/>
      </rPr>
      <t>https://www.reddit.com/r/residency/comments/kfcqzo</t>
    </r>
    <r>
      <rPr>
        <rFont val="Arial"/>
      </rPr>
      <t xml:space="preserve"> Wash U putting residents at the bottom of their priority list for vaccines. &lt; to be fair, this is an institutional decision, not departmental and probably won't affect us &lt; Residents work for the institution...not sure why you think that this wouldn't affect residents. Your institutions general treatment of residents should absolutely be something that concerns you. &lt; same with Stanford</t>
    </r>
  </si>
  <si>
    <r>
      <rPr>
        <rFont val="Arial"/>
        <color theme="1"/>
      </rPr>
      <t xml:space="preserve">Dayton (DO program) II &lt; </t>
    </r>
    <r>
      <rPr>
        <rFont val="Arial"/>
        <color theme="1"/>
      </rPr>
      <t>Nice, congrats! let the green boxes continue!</t>
    </r>
  </si>
  <si>
    <r>
      <rPr>
        <rFont val="Arial"/>
      </rPr>
      <t xml:space="preserve">I'm not a lawyer, but this is pretty good solid proof that there are more lawsuits to come </t>
    </r>
    <r>
      <rPr>
        <rFont val="Arial"/>
        <color rgb="FF1155CC"/>
        <u/>
      </rPr>
      <t>https://bohmlaw.com/blg-important-appellate-victory-employee-ninth-circuit/</t>
    </r>
  </si>
  <si>
    <r>
      <rPr>
        <rFont val="Arial"/>
        <color rgb="FF000000"/>
      </rPr>
      <t xml:space="preserve">Heard there are more lawsuits in the works. &lt; about the same incident, or different?? +1!! &lt; Not sure but from what I heard this is. Unfortunately there is no way to verify this but this is what I heard. Also here's a more detailed account about the last lawsuit </t>
    </r>
    <r>
      <rPr>
        <rFont val="Arial"/>
        <color rgb="FF1155CC"/>
        <u/>
      </rPr>
      <t>https://docs.house.gov/meetings/VR/VR00/20140708/102441/HHRG-113-VR00-Wstate-HeadMDC-20140708.pdf</t>
    </r>
    <r>
      <rPr>
        <rFont val="Arial"/>
        <color rgb="FF000000"/>
      </rPr>
      <t xml:space="preserve">  it has all the receipts for anyone who doesn't believe lol &lt;ok damn, stuff about the old chair smoking pot &lt; also about withholding his paychecks until his house went into foreclosure, seriously wtf &lt;ew the sexual favors between the 2 faculty who are also racist.. they nasty &lt; and they're both still at the program... &lt;OTOH, i wouldn't want my institution (UCLA) telling me which consenting adults I can sleep with. &lt; Wow I was pretty excited about UCLA but this is 262 pages demonstrating horrible culture. Is that worse than giving up sunny socal? tbdb</t>
    </r>
  </si>
  <si>
    <r>
      <rPr>
        <rFont val="Arial"/>
        <b/>
        <color rgb="FF000000"/>
      </rPr>
      <t>fellow interviewees at UCLA tomorrow - how would you go about asking how the department handled the lawsuit and what they are doing about racial discrimination? &lt; i wouldnt. Id ask about how they address equity in general and see what they say. no need to pour salt on old wounds but it is good to hear their current plans and ideas to see if they take it seriously &lt; did this come up last year or previously? i've been lurking since i was an M2 but i can't remember this coming up before &lt; can someone give a TL;DR report of what happened? havent heard of this &lt;</t>
    </r>
    <r>
      <rPr>
        <rFont val="Arial"/>
        <b val="0"/>
        <color rgb="FF000000"/>
      </rPr>
      <t xml:space="preserve">interivewing tomorrow, notsure. honestly im hoping that there are residents/med students from there who see this message and pass it along to leadership, i feel uncomfortable bringing it up &lt; they should be held accountable and expect to be asked about this and shouldnt be offended if they have any integrity &lt; there are always two sides to the stroy, but since the case was settled both sides probably have some type of gag order in the settlement that doesn't let them talk about the case at all.  so don't expect to hear anything from UCLA faculty or even Dr. Head. &lt; there are always two sides to every story? What a priviledged response. Not sure what would make you think being depicted as a gorilla being sodomized by your chair in front of your entire department is in any way excusable. +1001 &lt;even if there is a gag order, i want to hear what steps they are taking to recruit black faculty/residents. how have they trained their current faculty to not be so blatantly racist &lt;sounds like it was actually a faculty roast with slides made by the residents. &lt; THE FACT THAT IT WAS A "ROAST" DOES NOT MAKE IT EXCUSEABLE!!!!!!! check your priviledge!! my god please educate yourself +1 &lt;a roast is "bro your dancing sucks, not being photo shopped onto gorilla! &lt;point being that the RESIDENTS were the ones that made the racist slide. sounds like the residents were at least part ofthe problem. &lt;have any of you actually watched a roast on comedy central...there is some over the top racist shit that gets said. &lt; careful Brad, your ignorance is showing +1 &lt;so are yo bocotting comedy central because they allow racist jokes? &lt; im sad youre going into this field. &lt; </t>
    </r>
    <r>
      <rPr>
        <rFont val="Arial"/>
        <b/>
        <color rgb="FF000000"/>
      </rPr>
      <t>there was a second suggestion earlier about making the department/residents aware of this concern so they can initiate and discuss any changes made since, recent changes including on this front WOULD NOT be part of any gag order.</t>
    </r>
    <r>
      <rPr>
        <rFont val="Arial"/>
        <b val="0"/>
        <color rgb="FF000000"/>
      </rPr>
      <t xml:space="preserve">  +2</t>
    </r>
    <r>
      <rPr>
        <rFont val="Arial"/>
        <b val="0"/>
        <color rgb="FF0000FF"/>
      </rPr>
      <t xml:space="preserve"> &lt;the person who said they knew an intern there, can you reach out?? +1 d-</t>
    </r>
  </si>
  <si>
    <r>
      <rPr/>
      <t xml:space="preserve">Here is some recent tea from 2019 </t>
    </r>
    <r>
      <rPr>
        <color rgb="FF1155CC"/>
        <u/>
      </rPr>
      <t>https://cdn.ca9.uscourts.gov/datastore/opinions/2019/09/05/17-55942.pdf</t>
    </r>
    <r>
      <rPr/>
      <t xml:space="preserve"> these lawsuits are still in the works against UCLA &lt; ok honestly the fact that most of the people named in the suit trained at UCLA and stayed there, kinda suggests its baked into the culture. i think im going to cancel my interview.</t>
    </r>
  </si>
  <si>
    <r>
      <rPr>
        <rFont val="Arial"/>
        <color rgb="FF000000"/>
      </rPr>
      <t xml:space="preserve">Why did the post below about UCLA get deleted?&lt;what was the post?&lt;+1 &lt; it said "anyone have any thoughts on this? he ended up with a large compensation </t>
    </r>
    <r>
      <rPr>
        <rFont val="Arial"/>
        <color rgb="FF1155CC"/>
        <u/>
      </rPr>
      <t>https://www.youtube.com/watch?v=9eMwYtycb_I</t>
    </r>
    <r>
      <rPr>
        <rFont val="Arial"/>
        <color rgb="FF000000"/>
      </rPr>
      <t>" and "</t>
    </r>
    <r>
      <rPr>
        <rFont val="Arial"/>
        <color rgb="FF1155CC"/>
        <u/>
      </rPr>
      <t>https://www.latimes.com/local/la-xpm-2013-jul-18-la-me-ucla-settle-20130719-story.html</t>
    </r>
    <r>
      <rPr>
        <rFont val="Arial"/>
        <color rgb="FF000000"/>
      </rPr>
      <t xml:space="preserve">"&lt; holy shit. i am shook &lt; this is absolutely disgusting and highly concerning &lt;more snooping and i found this </t>
    </r>
    <r>
      <rPr>
        <rFont val="Arial"/>
        <color rgb="FF1155CC"/>
        <u/>
      </rPr>
      <t>https://archives-veterans.house.gov/witness-testimony/christian-head-md</t>
    </r>
    <r>
      <rPr>
        <rFont val="Arial"/>
        <color rgb="FF000000"/>
      </rPr>
      <t xml:space="preserve">, they name another surgeon still on staff        </t>
    </r>
  </si>
  <si>
    <t>omg... I just watched the video...this is HORRIFIC. &lt; so are Dr. Berke and Dr. Head both still at UCLA? &lt; looks like dr berke is, I dont see head there. or any other black faculty. "committment to diversity at ucla"&lt; damn. had no idea about this. really interested for this interview day to see what the culture is like and if this is true &lt; In the article it says that as part of the settlement UCLA did not admit fault or liability, but they did share that an "unfortunate slide had been shown" so it sounds like the slide did exist. Can't believe that anyone in their right mind would think that is even close to an appropriate idea. Just horrifying. &lt; holy &lt;yall there are comments being deleted in the cell to the left, i hope its not being edited by someone from ucla &lt; I feel like UCLA should be required to address the situation to all applicants just to get some clarity on the situation &lt; wow Wang is still there too &lt; I made a TL;DR that was deleted but I think it was just because I was editing the cell at the same time as someone else. I hope it wasn't anything too sinister... &lt; wow this is insane &lt; HOLY SHIT WTF UCLA im so freaking glad you didnt give me an interview you racist AF institution &lt; this is what happens to your Black peers everyone. This is real. Read it, watch it, understand why diversity is important and why we need more Black doctors who are treated equally as everyone else. &lt;damn this breaks my heart +1 &lt; need non-Black advocates in this field. &lt;as a non black applicant, here to be an ally and friend to all POC (+3) &lt; I can't believe Dr. Wang is still at UCLA. Also UCLA has not had any black residents over the last 6 years + &lt; how tf is Dr Wang still employed anywhere &lt;forreal, sleeping with a supervisor + racist + timecard fraud, how does she still have a job</t>
  </si>
  <si>
    <r>
      <rPr>
        <rFont val="Arial"/>
        <color rgb="FF000000"/>
      </rPr>
      <t xml:space="preserve">Latest data on # of total applicants... 626 total applicants for ENT O.O: </t>
    </r>
    <r>
      <rPr>
        <rFont val="Arial"/>
        <color rgb="FF1155CC"/>
        <u/>
      </rPr>
      <t>https://www.aamc.org/system/files/2020-11/ERAS%202021%20Residency%20Prelim%20Data%20Nov%209%202020.xlsx</t>
    </r>
    <r>
      <rPr>
        <rFont val="Arial"/>
        <color rgb="FF000000"/>
      </rPr>
      <t xml:space="preserve"> &lt; appreciate you posting this (though it is another drop in the bucket of anxiety), but this isn't new... this is "as of 11/9 each season" for all of the specialties, ERAS 2016-ERAS 2021. </t>
    </r>
  </si>
  <si>
    <r>
      <rPr>
        <rFont val="Arial"/>
        <color rgb="FF000000"/>
      </rPr>
      <t xml:space="preserve">Dansko IMO is only comfortable if you're standing but awful to walk in+3 &lt;as a resident you will be doing tons of walking, especially stairs. &lt;current PGY2, 100% Calzuros...also, fun colors! &lt; I love my danskos and after breaking them in I am able to powerwalk in them like a champ! I did get a little surgi-shoe envy when I saw a resident rocking </t>
    </r>
    <r>
      <rPr>
        <rFont val="Arial"/>
        <color rgb="FF1155CC"/>
        <u/>
      </rPr>
      <t>OOFO clogs</t>
    </r>
    <r>
      <rPr>
        <rFont val="Arial"/>
        <color rgb="FF000000"/>
      </rPr>
      <t>, they looked mighty comfy</t>
    </r>
  </si>
  <si>
    <r>
      <rPr>
        <rFont val="Arial"/>
        <color rgb="FF000000"/>
      </rPr>
      <t>how long was the UNC interview and when did it start? &lt; it went from 9 to 3, but the actual interviews were only 2 hours, rest of it was resident social hours and panels &lt; was this clinical or research track? &lt; you interview for both at the same time &lt; okay, clinical only here. would it probably be noticed if i was missing starting around 1 pm? Have another interview that i'm trying to make work that day... &lt; they probably wouldn't notice. i'm not sure if they had multiple groups running on the same day, but i was done with interviews by 12:30 and the rest of the day was just attending panels and resident social events which could probably be skipped. obviously if you have time go, but they're definitely lower yield than going to another interview &lt; they do have multiple groups of interviews going, so it will depend on which group you're in &lt;</t>
    </r>
    <r>
      <rPr>
        <rFont val="Arial"/>
        <b/>
        <color rgb="FF000000"/>
      </rPr>
      <t>UNC person here, just email the PC and get her take. She is very approachable and will make things work for you if she can.</t>
    </r>
  </si>
  <si>
    <r>
      <rPr>
        <rFont val="Arial"/>
        <color rgb="FF000000"/>
      </rPr>
      <t xml:space="preserve">anyone else coming from a malignant home program and hoping they don't match there? &lt; can we </t>
    </r>
    <r>
      <rPr>
        <rFont val="Arial"/>
        <b/>
        <color rgb="FF000000"/>
      </rPr>
      <t xml:space="preserve">please </t>
    </r>
    <r>
      <rPr>
        <rFont val="Arial"/>
        <color rgb="FF000000"/>
      </rPr>
      <t xml:space="preserve">figure out a way to share this kind of info? I understand there are concerns with anonymity but especially this year, it will be insanely hard to judge culture of a program &lt; maybe we can make a list somewhere of programs that we've heard might be malignant? Harder to verify if actually true but will hopefully help all of us &lt; have to be careful. looking at that Iowa issue from a month ago, if we don't have people able to verify then unfortunately people may take advantage of this and try to dissuade others from going to a perfectly fine program. </t>
    </r>
  </si>
  <si>
    <r>
      <rPr>
        <rFont val="Arial"/>
        <color rgb="FF000000"/>
      </rPr>
      <t xml:space="preserve">didnt know there were malignant programs currently :/ &lt; </t>
    </r>
    <r>
      <rPr>
        <rFont val="Arial"/>
        <b/>
        <color rgb="FF000000"/>
      </rPr>
      <t xml:space="preserve">name names! </t>
    </r>
    <r>
      <rPr>
        <rFont val="Arial"/>
        <color rgb="FF000000"/>
      </rPr>
      <t>&lt; malignant is such a harsh word&lt; would rather not go into details for the sake of anonymity &lt;+4 re: malignant home &lt; it would be helpful for those interviewing there  to know which program. &lt; No one is going to identify their home program as malignant esp if they may have to match there. Maybe they can explain how the program is malignant &lt; maybe we can start a list of malignant programs on a tab &lt; Understand the benefits of entering a program that already has a wonderful community, but as a word of encouragement - as a resident you will be in a position to slowly start to shift the culture for positive change. Think of the wonderful residents that took care of us as medical students and made us feel included - we get the chance to be that person for someone else in as soon as 6 months! :) &lt;There's a grimey program that I cant wait to name and shame. Has been named and shamed in the past &lt; malignancy is cultural and institutional. a great intern or two isn't going to change that. &lt;same..no one likes the PD where I am and I feel bad for whoever has to work with this person for 5 years.&lt;The chair/faculty of the place I'm thinking of..... &lt; it's definitely the chair of my department that makes it so that I don't want to match at my home institution. Nothing I could change about that as a resident.&lt; for mine, it's multiple faculty members. and the residents are miserable &lt; Since names aren't going to be volunteered here, for those of you who at home institutes who know its malignant, do you think that this malignancy came off during the interview or is it pretty well concealed? &lt;100% well-concealed,you'd think we were each others long-lost brothers/sisters from how it's portrayed to interviewees&lt;Pretty well-concealed lmao. But it's not a program that occurs to you so likelihood is you won't have to worry about it &lt; welp, this is concerning.&lt;Witnessed the PD at my program make a resident tear up in frustratrion. he/she also routinely shit on me during my rotation as a med student. Seriously considering not ranking my home program &lt; probably way more common, but my program doesn't let the, lets say, "less nice or affable" attendings be involved in interviews. so you see the cheerful attendings, think they represent the whole dept, and kind of get mislead. im sure this happen elsewhere but still. &lt; Will add montefiore to this list. Saw an attending make a resident cry in the OR. &lt;Ive made nurses, residents and co-residents cry....nurses, residents and attendings have made me cry...but it was always for the good of the patient. call me malignant &lt; Shitting on a resident for their technique and being an overall jerk has nothing to do with "good of the patient," just being a dick attending. And I guarantee you having a distraught resident holding a scalpel does no favors to the patient on the table. I do call you malignant lol. &lt;if they F-up enough for me to make em cry, they dont have a scalpel, drill or anything esle that could do damage. emotion consolidates memory...if its important enough to remember never to do something again, its appropriate to elicit an emotional response. if a resident cuts the facial nerve and vomits when she realizes she did it...that the response a compasinate physician should have...belittling her would be shitting on a resident.  if a resident cuts the facial nerve and says oh well...we warned her about the risk of nerve injury...that resident needs to get yelled at and not hold anything sharp for the rest of the day.  making him undestand the severity of his mistake is absolutely not shitting on him &lt; You're just absolutely wrong. That aside, the incident in question wasn't any type of error on the resident's part, just an attending being an asshole. Stop defending misplaced malignancy and just take the L.</t>
    </r>
  </si>
  <si>
    <r>
      <rPr>
        <rFont val="Arial"/>
        <color rgb="FF000000"/>
      </rPr>
      <t xml:space="preserve">How are people at &lt;10 interviews staying sane? Need tips&lt;staying confident that I can match at my home program (or the programs I have interviews with)&lt;omg it has honestly been incredibly hard...for me its tons of sleep and netflix &lt;I thought &lt;10 is kind of the norm this year and this convo would be more approp for &lt;6-7, am i wrong? &lt; who knows...Otomatch is definitely skewed but especially if some programs are interviewing more I still don't feel safe  with 7&lt; but i think you can feel better about 7 than say last year with that amount &lt; Working hard to stay confident in the interviews I do have but unfortunately crying a lot in the empty time in between. Also talked to a couple of my home program residents who were reassuring but it still sucks. &lt; I have 4 II and it's very hard&lt;sitting at 8 and feeling like a king... i will match... i will match... I wil match +1 &lt; </t>
    </r>
    <r>
      <rPr>
        <rFont val="Arial"/>
        <b/>
        <color rgb="FF000000"/>
      </rPr>
      <t>how does one channel this sick king energy&lt;</t>
    </r>
    <r>
      <rPr>
        <rFont val="Arial"/>
        <color rgb="FF000000"/>
      </rPr>
      <t xml:space="preserve">I have 13 interviews but still worried about not matching..&lt;13 wow that's a lot &lt; yah, sitting at 7 and trying to stay positive as well. just gonna trust in the process. I've done all I can with what i had, i don't regret anything about how i performed in med school. if i don't match i'll soap into something else without regrets. definitely don't want to go through this dehumanizing process again </t>
    </r>
  </si>
  <si>
    <r>
      <rPr>
        <rFont val="Arial"/>
        <color rgb="FF000000"/>
        <u/>
      </rPr>
      <t>https://www.headmirror.com/interviews</t>
    </r>
    <r>
      <rPr>
        <rFont val="Arial"/>
        <color rgb="FF000000"/>
        <u/>
      </rPr>
      <t xml:space="preserve"> &lt; </t>
    </r>
    <r>
      <rPr>
        <rFont val="Arial"/>
        <color rgb="FF1155CC"/>
        <u/>
      </rPr>
      <t>https://www.entnet.org/content/commonly-asked-interview-questions</t>
    </r>
    <r>
      <rPr>
        <rFont val="Arial"/>
        <color rgb="FF000000"/>
        <u/>
      </rPr>
      <t xml:space="preserve"> </t>
    </r>
  </si>
  <si>
    <r>
      <rPr>
        <rFont val="Arial"/>
        <color rgb="FF000000"/>
        <u/>
      </rPr>
      <t>https://www.headmirror.com/interviews</t>
    </r>
    <r>
      <rPr>
        <rFont val="Arial"/>
        <color rgb="FF000000"/>
        <u/>
      </rPr>
      <t xml:space="preserve"> &lt; </t>
    </r>
    <r>
      <rPr>
        <rFont val="Arial"/>
        <color rgb="FF1155CC"/>
        <u/>
      </rPr>
      <t>https://www.entnet.org/content/commonly-asked-interview-questions</t>
    </r>
    <r>
      <rPr>
        <rFont val="Arial"/>
        <color rgb="FF000000"/>
        <u/>
      </rPr>
      <t xml:space="preserve"> </t>
    </r>
  </si>
  <si>
    <r>
      <t>Cont from below: I just want to say, that urology chat is full of really offensive posts and it honestly makes me so happy that the culture in ENT is so much more progressive and happy.  (+1!!!) &lt;It could just be that they are closer to match and way more "anxious" &lt;</t>
    </r>
    <r>
      <rPr>
        <rFont val="Arial"/>
        <b val="0"/>
        <color rgb="FF000000"/>
      </rPr>
      <t xml:space="preserve">anxiety isnt an excuse for blatent intolerance...thats literally the whole Karen argument +1 </t>
    </r>
  </si>
  <si>
    <r>
      <t xml:space="preserve">Anyone else watching this urology spreadsheet 👀 &lt; </t>
    </r>
    <r>
      <rPr>
        <rFont val="Arial"/>
        <color rgb="FF1155CC"/>
      </rPr>
      <t>https://docs.google.com/spreadsheets/d/1o2w4G4pkBQkrUGvBaXwzCxZGxo0AnDAL1V7rKIqhHks/edit#gid=711818988</t>
    </r>
    <r>
      <rPr>
        <rFont val="Arial"/>
        <color rgb="FF000000"/>
      </rPr>
      <t xml:space="preserve"> &lt; definitely some hot takes &lt; holy shit their spreadsheet has gone full toxic waste zone now&lt; even though they're "deleting toxic posts" there's still plenty of awful stuff left on there.. </t>
    </r>
  </si>
  <si>
    <r>
      <rPr>
        <rFont val="Arial"/>
        <color theme="1"/>
      </rPr>
      <t xml:space="preserve">&lt;it might be more helpful for future applicants to know which programs </t>
    </r>
    <r>
      <rPr>
        <rFont val="Arial"/>
        <i/>
        <color theme="1"/>
      </rPr>
      <t>don't</t>
    </r>
    <r>
      <rPr>
        <rFont val="Arial"/>
        <color theme="1"/>
      </rPr>
      <t xml:space="preserve"> really care about signals, either those that still sent a decent amount of interviews to those who didn't signal, or those that don't seem to interview people based on signals</t>
    </r>
  </si>
  <si>
    <r>
      <rPr>
        <rFont val="Arial"/>
        <color theme="1"/>
      </rPr>
      <t xml:space="preserve">lets help out our MS3 friends and list the programs that highly valued signals so that if the program continues, they know to not expect an interview unless they signal. ones that come to mind: UCSF, Penn&lt;&lt; what makes us able to say this rn? We don't have numbers on how many signals they got an how many they chose or didn't choose. Oto match data is likely heavily skewed  &lt; Penn said in their introduction "thank you for signalling us". whats the harm in giving ms3s a heads up? theres people with ties to the area who might benefit from knowing which programs value signals highly&lt; fair I just think without knowing more than that (my understanding is majority of programs are not revealing this) that maybe it can be misleading. But I guess for that specific program it's helpful  &lt; my top 20 program PD told me that many programs that are ranked the highest will elect to not participate in signals next year because it just adds to noise &lt; Also be clear- even if penn exclusively interviewed signals, you need to look at how many actually signaled to figure out signal efficacy. They're a top program- if 200 signaled and they picked 40, the fact that 100% of their interviewees were signals hardly matters when signaling only gives you a 20% shot of an interview.. &gt; </t>
    </r>
    <r>
      <rPr>
        <rFont val="Arial"/>
        <b/>
        <color theme="1"/>
      </rPr>
      <t>I honestly do not understand why people are upset about this. People get upset when they find out a program didn't care about signals then they get upset about when a program only used signals??? This was the whole point. Look signals were agreed to by PD's to lessen the work and interviewing only signaled people definitely fits that criteria. I am sure top places got &gt;50 interviews at least and I am sure there are signaled applicants who didn't get an interview. You can't expect top 10 PDs to go through all 500 applicants when they literally know that 400 of them didn't even have their program in the top 5</t>
    </r>
    <r>
      <rPr>
        <rFont val="Arial"/>
        <color theme="1"/>
      </rPr>
      <t>. &gt; If your job is to look through applications, I expect you to do your due deligence and look at the applications. Using a single metric to throw out or keep a candidate is bad form and one of the reasons Step 1 is being removed as a quantifiable metric. &gt; stop thinking that the PD's jobs are to look thru all applciations. Among many things, their job is to fill the residency program with residents who can fulfill the needs of the dept. Of course they will use any tools to make that as efficient as possible. And from all the conversations I've heard, PD's aren't super excited about losing Step 1 as quantifiable metric. you can't be mad that this process seems arbitrary then get upset when PD's use hard variables to filter applicants</t>
    </r>
  </si>
  <si>
    <r>
      <t>Would it be crazy for us to fill out somewhere the number of applicants at each programs respective interview dates? I feel like a good tally of how many applicants per seat each program is interviewing could be elucidating &lt; we could try, tho I pretty much forgot all that info from the past 8 interviews :(&lt;</t>
    </r>
    <r>
      <rPr>
        <rFont val="Arial"/>
        <b/>
        <color theme="1"/>
      </rPr>
      <t>adding to interview impressions tab...if you put info type your interview date followed by number of candidates at particular date</t>
    </r>
    <r>
      <rPr>
        <rFont val="Arial"/>
        <color theme="1"/>
      </rPr>
      <t>!</t>
    </r>
  </si>
  <si>
    <t>what programs have a prelim they usually take? Thinking of canceling LSU shreveport, heard they interview for 3 spots but take their prelim  &lt; so is that someone who is reapplying this year? Yes. I think these programs usually interview the person, but if they are known to take them they are interviewing far more candidates per spot. If anything I think that's gonna be a big determinant on matching. Canceling a program interviewing 10 canddiates for 1 spot vs a program (maybe even high ranked) that is interviewing 20-30 for 1 spot would seem like a bad idea</t>
  </si>
  <si>
    <r>
      <rPr>
        <rFont val="Arial"/>
        <color theme="1"/>
      </rPr>
      <t xml:space="preserve">LSU did this also &lt; Wayne State too, worked well I thought &lt; except that there was </t>
    </r>
    <r>
      <rPr>
        <rFont val="Arial"/>
        <b/>
        <color theme="1"/>
      </rPr>
      <t>no buffer</t>
    </r>
    <r>
      <rPr>
        <rFont val="Arial"/>
        <color theme="1"/>
      </rPr>
      <t xml:space="preserve"> in between; I was constantly late to next room</t>
    </r>
  </si>
  <si>
    <r>
      <rPr>
        <rFont val="Arial"/>
        <color theme="1"/>
      </rPr>
      <t xml:space="preserve">Anyone who interviewed with USF Morsani on 11/19: Did you have </t>
    </r>
    <r>
      <rPr>
        <rFont val="Arial"/>
        <b/>
        <color theme="1"/>
      </rPr>
      <t>any</t>
    </r>
    <r>
      <rPr>
        <rFont val="Arial"/>
        <color theme="1"/>
      </rPr>
      <t xml:space="preserve"> time to ask faculty questions? Also, did each interviewer just have a set question to ask (vs "get to know you," open-ended conversation)? 8 minutes just seems </t>
    </r>
    <r>
      <rPr>
        <rFont val="Arial"/>
        <b/>
        <color theme="1"/>
      </rPr>
      <t xml:space="preserve">so </t>
    </r>
    <r>
      <rPr>
        <rFont val="Arial"/>
        <color theme="1"/>
      </rPr>
      <t>short.&lt; it was mixed. in some rooms they started by asking if we had any questions. from what i remember most of the rooms were just open-ended conversations plus some questions about specific parts of my application they found interesting &lt; awesome, thank you+1</t>
    </r>
  </si>
  <si>
    <r>
      <rPr>
        <rFont val="Arial"/>
        <color theme="1"/>
      </rPr>
      <t xml:space="preserve">&lt; I hope programs don't build their rank list based on any assumptions derived from the signals. They were intended to help programs decide who to interview and help applicants get interviews at specific programs. A lot has changes in the months from September to February. &lt; I honestly disagree. The intent of signals was to assist programs in who they would interview, but the guidance was to signal programs you were interested in (your "top 5" at pre-interview), if you have no interest in a program then you shouldn't have signaled it...it sounds like a lot of applicants in hindsight used them "strategically" (i.e. gamed the system to get a handful more interviews but not to go to places they wanted) &lt; Interest changes when interviewing and people may have used signals  to open a geographic region. I don't think signalling was ever supposed to be your "top 5 pre-interview." Even OPDO suggested in their explanation that applicants should consider a </t>
    </r>
    <r>
      <rPr>
        <rFont val="Arial"/>
        <color theme="1"/>
        <u/>
      </rPr>
      <t>strategy</t>
    </r>
    <r>
      <rPr>
        <rFont val="Arial"/>
        <color theme="1"/>
      </rPr>
      <t xml:space="preserve"> of applying to 3-4 mid-tiers and 1-2 reach programs. There was always going to be stratigic use of signals from applicants. I don't think they should be used by programs when ranking because applicants already have a good way to account for their preference at that step by building the applicant rank list. &lt; With the Match algorithm, programs gain no benefit by using signals when ordering their rank list.  Consider two applicants (A favored by program, but did not signal and B signaled but less favorably viewed by the Program).  If a Program ranks applicant B over applicant A, the only meaningful outcome is that the program may lose the opportunity to match their preferred candidate.  Some argue that Programs care about "matching high on their list" ... sharing this information is a match violation and massaging your rank list to try and fill higher only prevents programs from the opportunity to match preferred candidates.  Some programs don't understand how the match works and believe that by ranking an applicant more highlty, they can "pull" the applicant towards their program.  That's just wrong, but what can you do.  Is there an unconscious bias in programs to prefer applicants who have sent a signal?  Perhaps, but purposefully using signals when creating a rank list just a bad decision regardless of whether you are a top tier or low/mid tier program ... not to mention that the purpose of the interview is to provide both applicants and programs with additional information to make informed ranking choices.  Expecting that applicants would rank based on pre-interview signals is certainly flawed.</t>
    </r>
  </si>
  <si>
    <r>
      <rPr>
        <rFont val="Arial"/>
      </rPr>
      <t xml:space="preserve">Just curious how you guys are handling interviews with more stoic, sometimes angry looking interviewers? Do you tell them a joke LOL &lt; not sure that would be a great idea lol.. i would just try to accept that their stoic/angry look is their baseline and nothing to do with you. don't let it shake you, just be yourself and answer their questions as well as you can. &lt; These may actually be the most helpful for gauging how your interview is going. </t>
    </r>
    <r>
      <rPr>
        <rFont val="Arial"/>
        <color rgb="FF1155CC"/>
        <u/>
      </rPr>
      <t>https://www.theladders.com/career-advice/harvard-has-the-ultimate-public-speaking-tip-that-youve-never-heard-of</t>
    </r>
    <r>
      <rPr>
        <rFont val="Arial"/>
      </rPr>
      <t xml:space="preserve"> &lt; fun article, ty! OP here, haven't told a joke yet, but for the stoic folks, personal goal is to try to get them to crack a smile haha &lt; I just try to match the energy of the interviewer and be myself</t>
    </r>
  </si>
  <si>
    <r>
      <rPr>
        <rFont val="Arial"/>
        <color theme="1"/>
      </rPr>
      <t xml:space="preserve">Dumb question but what does PQSI mean? lol (listed as an interview room topic - for context) &lt; all I know about is the sleep quality questionnaire but I can't imagine thats what you will be talking about. let us know what it actually is for you! &lt; haha yeah that was my first thought too but was like that doesn't seem to make sense. Will do! But if anyone knows/can help, I'd be grateful! I don't want to look like an idiot on interview day lol&lt; </t>
    </r>
    <r>
      <rPr>
        <rFont val="Arial"/>
        <b/>
        <color theme="1"/>
      </rPr>
      <t xml:space="preserve">quality and safety improvement </t>
    </r>
    <r>
      <rPr>
        <rFont val="Arial"/>
        <color theme="1"/>
      </rPr>
      <t>&lt; The sleep index is actually PSQI, not PQSI. Made that mistake when googling lol.&lt; patient quality/safety maybe (just a guess)</t>
    </r>
  </si>
  <si>
    <r>
      <rPr>
        <rFont val="Arial"/>
      </rPr>
      <t xml:space="preserve">IMPORTANT: lead singer of paramore, Hayley Williams, featured on tiny desk (home) today...must listen for a funk, vibe, and mental health </t>
    </r>
    <r>
      <rPr>
        <rFont val="Arial"/>
        <color rgb="FF1155CC"/>
        <u/>
      </rPr>
      <t>https://youtu.be/ZknTE5DPlAA</t>
    </r>
    <r>
      <rPr>
        <rFont val="Arial"/>
      </rPr>
      <t>&lt; wow i really enjoyed this thanks for sharing i hope we match together &lt; God bless us, every one (but especially you for sharing this)</t>
    </r>
  </si>
  <si>
    <r>
      <rPr>
        <rFont val="Arial"/>
        <color theme="1"/>
      </rPr>
      <t xml:space="preserve">Okay so legit question that i'm really struggling with: for me, the number of ranks to match feels even harder to reach for me because location does matter so much to me; while im interviewing at all of mine for the experience / maybe a pleasant surprise, I think i'd be hesitant to rank some of these if there was really a chance I'd end up in that location. Which further drops my number by like 4-5 places. Are others struggling with this as well? Or is everyone on here SO gungho ENT that they would rather match and train in a part of the US where they don't wanna live in order to train? &lt; </t>
    </r>
    <r>
      <rPr>
        <rFont val="Arial"/>
        <b/>
        <color theme="1"/>
      </rPr>
      <t>OP, you're an asshole &lt; you're an asshole for saying that ;)</t>
    </r>
    <r>
      <rPr>
        <rFont val="Arial"/>
        <color theme="1"/>
      </rPr>
      <t xml:space="preserve"> &lt; &lt; I'm feeling very similarly, but less so that I can't see myself training in any specific location, but more so b/c my SO will be very, very displeased if I end up very far away xD&lt; i feel the same way. i'd rather not match than train at certain places. the culture of medicine tells us that residency is the only option, but i've had a lot of friends who have not done residency after med school and are now very happy and successful &lt;what do they do?&lt; a lot of them go into tech or business. it's pretty normal for west coast schools and you can make a pretty good living &lt;smartest guy I knew from UG went to med school at an ivy, did 1 year surgical residency and figured it wasnt for him then went to work in med tech. he is very happy with his decision&lt; i've heard that only about 70% of stanford students go to residency. there's a lot of other options out there. it's just not something most med schools will tell you about &lt; also that medschoolinsiders guy that matched into plastics and then decided to drop out, seems happy enough with his decision &lt; stanford med school is known for this, the only 2 people I know that went there both decided residency was the worst and are happy doing medical consulting or startups&lt; it doesn't have to just be stanford. literally all of us are amazing candidates for consulting, tech, and startup jobs if we're willing to put the time in to do an mba or internship and learn some new skills. idk why this isn't more common &lt; IB, consulting, tech, etc. are very different jobs than medicine. People just have to decide for themselves what they enjoy and what they value. I came from that world and would not go back personally. I'd rather find something in medicine that makes me happy even if it doesn't end up being ENT b/c #60percentmatchrate &lt;--I agree I actually didn't go residency after med school and went to work in IB. The grass is not greener. Jobs in the corporate world suck. There's a reason they have to pay people tons of money to do it. Because literally no one would waste their life on corporate drugery otherwise. &lt; Current PGY-1, imo its better to be open minded on where you would feel comfortable living. You guys were robbed this year of seeing/touring cities and the local area. You might find you actually like places you would have never have thought of living. And if you care so much about where you are living that you are willing to give up your career as an ENT to work in the corporate world then you should re-evaluate how important being an ENT is to you; if its not then you are in for a rude awakening when residency starts &lt; I don't think it's unreasonable to not want to move away from family &amp; significant others career opportunities. As great as Mayo is, I would never move there because it would be a selfish move given my situation. You could offer me a million dollars to live in north dakota for 5 years and I wouldn't do it. </t>
    </r>
  </si>
  <si>
    <r>
      <rPr>
        <rFont val="Arial"/>
        <color rgb="FF000000"/>
      </rPr>
      <t xml:space="preserve">Can I just say that if you don't match you're going to be hoping for any fucking job? Go read the reddit SOAP thread for some nightmare fuel. </t>
    </r>
    <r>
      <rPr>
        <rFont val="Arial"/>
        <b/>
        <color rgb="FF000000"/>
      </rPr>
      <t xml:space="preserve">Cant believe there are galaxybrains out there interviewing at places they dont intend to rank. We need an interview cap fucking yesterday. +7 </t>
    </r>
    <r>
      <rPr>
        <rFont val="Arial"/>
        <color rgb="FF000000"/>
      </rPr>
      <t>&lt;lmao agree &lt; I just don't understand why you apply ENT and deal with this pressure if this is not what you want to do. I would literally wait and do a research year or two if it meant I would for sure Match anywhere in ENT &lt; lol this attitude is why people look down on people who dual apply ENT + other. ENT isn't the end all be all. There are a lot of factors that drive a person's decision to pursue a specific residency in a specific specialty.&lt; agree. we do not live in a vacuum. it's completely okay to interview at places and not rank them. literally this is how any other job works. medicine has brainwashed you if you think otherwise &lt; Yup, in no other field is would an interview process like ours fly. When my business friends were interviewing the companies paid for the whole trip + like $100/day for food. I love ENT but there's more to life than just medicine. I'm interviewing at a handful of places I really don't want to end up because my SO also has a career. Just because there's someone out there that would do anything to match into any program doesn't mean I'm going to feel bad about prioritizing my &amp; my SO's life goals.&lt; Interviewing at a place you are intested in and then end up hating and not ranking? Thats fine. Interviewing at a place you have no intention of ranking is a dick move period. If you're okay with not matching then cancel the interview and let some other person interview there. &lt; I'll be ranking every program I interview at, just hoping to not end up at some of these. &lt;honestly what someone does with an interview is their business. no one knows what this cycle is going to look like, and if people are holding on to interviews because of uncertainty despite not wanting to end up there, that's their deal.&lt; fully agree! also dual applying should be way more accepted given these are years of our lives we're talking and huge financial decisions. Not everyone has the option to not work for yet another year and rack up debt. &lt; I love ENT and clearly think it's the best specialty out there for me. But am I the only one who thinks I could have been happy in a bunch of other specialties? I don't understand this simping for a specialty when there are also a bunch of other options out there.</t>
    </r>
  </si>
  <si>
    <r>
      <rPr>
        <color rgb="FF000000"/>
      </rPr>
      <t xml:space="preserve">"It May Be Too cLate to Avoid a Crisis in the Surgery Match This Year" interesting read.. Do you think we will experience the same thing? </t>
    </r>
    <r>
      <rPr>
        <color rgb="FF1155CC"/>
        <u/>
      </rPr>
      <t>https://www.facs.org/publications/bulletin-brief/120820/announcements#matchcrisis</t>
    </r>
    <r>
      <rPr>
        <color rgb="FF000000"/>
      </rPr>
      <t xml:space="preserve"> </t>
    </r>
  </si>
  <si>
    <r>
      <rPr>
        <rFont val="Georgia, &quot;Times New Roman&quot;, Times, serif"/>
        <color rgb="FF000000"/>
      </rPr>
      <t xml:space="preserve">"It May Be Too Late to Avoid a Crisis in the Surgery Match This Year" interesting read.. Do you think we will experience the same thing? </t>
    </r>
    <r>
      <rPr>
        <rFont val="Georgia, &quot;Times New Roman&quot;, Times, serif"/>
        <color rgb="FF1155CC"/>
        <u/>
      </rPr>
      <t>https://www.facs.org/publications/bulletin-brief/120820/announcements#matchcrisis</t>
    </r>
    <r>
      <rPr>
        <rFont val="Georgia, &quot;Times New Roman&quot;, Times, serif"/>
        <color rgb="FF000000"/>
      </rPr>
      <t xml:space="preserve"> </t>
    </r>
  </si>
  <si>
    <r>
      <rPr>
        <rFont val="Arial"/>
        <color rgb="FF1155CC"/>
        <sz val="10.0"/>
        <u/>
      </rPr>
      <t xml:space="preserve">https://www.youtube.com/watch?v=kvgfgGmemdA. &gt; </t>
    </r>
    <r>
      <rPr>
        <rFont val="Arial"/>
        <color rgb="FF000000"/>
        <sz val="10.0"/>
        <u/>
      </rPr>
      <t>I think "Sunny" is what I'm most worried about. She could have been probably told she's ranked to match since shes #3 on a program that probably doesn't always get their top 2 picks and then bam, she doesn't match. Emphasizes that "ranked to match" can go south and also why canceling interviews could be a real problem</t>
    </r>
    <r>
      <rPr>
        <rFont val="Arial"/>
        <sz val="10.0"/>
      </rPr>
      <t xml:space="preserve"> &lt; true true but also take this example with a grain of salt-- they purposefully put someone there who doesn't match to explain how that happens. there is a big difference between someone not matching with a couple programs on their list vs. 15 programs on their list. &lt; I agree with you, but I think this example can still apply if you extrapolate it. True sunny has only 2 programs but her list is only 33% smaller than the Joseph and Latha. If you increase the number of applicants and number of programs, then 2-4 programs could still be impactful (that would be about 33% of the 10 II for example). Not great math and everything will depend but either way, things to consider &lt; ehh i would be careful about doing calculations like that. it's definitely not linear so i don't think you can extrapolate like this &lt; </t>
    </r>
    <r>
      <rPr>
        <rFont val="Arial"/>
        <color rgb="FF1155CC"/>
        <sz val="10.0"/>
        <u/>
      </rPr>
      <t>https://www.carms.ca/the-match/how-it-works/</t>
    </r>
    <r>
      <rPr>
        <rFont val="Arial"/>
        <sz val="10.0"/>
      </rPr>
      <t xml:space="preserve">  i think this one does a better job of describing how the system works (this is from the canadian match but the system is the same)
&lt; OP here. It's nice to know that my rank order list won't be the reason I go unmatched (assuming I rank every program where I interview. I think more applicants could benefit from this knowledge. If a program does tell an applicant they are "ranked to match," the applicant should know that they should still build their list based on applicant preference. This contact is usually a move by programs to get applicants to rank a program higher. This benefts programs, but doesn't really benefit or hurt the applicant. &lt; also there is (normally) no way for a program to know whether you ranked them high  or not, and it really doesn't matter except for some fucked up sense of pride &lt; Agreed. if a program tells you you are ranked to match, respond that you consider them highly (don't lie) but give them sort of a vague optimisim (unless they are truely you're number 1, then tell the truth) then hopefully go into match knowing that you can do no worse than them on your match list. it's a match violation if they demand to know where they rank. all that is legal is to voluntarily give up info, you can't coerce or manipulate. the only way you can hurt yourself is if you tell them you don't like them or act rude, they drop you down their rank list, and now you won't match there. technically, in a messed up way if a program tells you you're number 1 and you don't give them the same in return, and they get offended and drop you down, then you've hurt yourself. its pride and stupid, but i think PDs do pride themselves on getting thier applicants from high on their list vs applicants where we're often just happy we matched </t>
    </r>
  </si>
  <si>
    <r>
      <rPr>
        <rFont val="Calibri"/>
        <color theme="1"/>
      </rPr>
      <t xml:space="preserve">There has been some waitlist movement&lt; for nw? Their email said otherwise &lt; </t>
    </r>
    <r>
      <rPr>
        <rFont val="Calibri"/>
        <color rgb="FF57BB8A"/>
      </rPr>
      <t xml:space="preserve">just got NW II off waitlist &lt; </t>
    </r>
    <r>
      <rPr>
        <rFont val="Calibri"/>
        <color theme="1"/>
      </rPr>
      <t>did you send them a LOI or signal?&lt;when did that happen?their email made it sound like no movement. also they said no communication right? &lt; someone prob dropped&lt; got a call this morning, I did signal but no LOI&lt;well dang congrats! &lt; I had to drop because of a family emergency which is a massive bummer but glad that the spot went to someone excited about it!</t>
    </r>
  </si>
  <si>
    <r>
      <rPr>
        <rFont val="Arial"/>
      </rPr>
      <t xml:space="preserve">If anyone wants a fun read today 10/10 recommend seeing the drama on </t>
    </r>
    <r>
      <rPr>
        <rFont val="Arial"/>
        <color rgb="FF1155CC"/>
        <u/>
      </rPr>
      <t>Plastics</t>
    </r>
    <r>
      <rPr>
        <rFont val="Arial"/>
      </rPr>
      <t xml:space="preserve"> and </t>
    </r>
    <r>
      <rPr>
        <rFont val="Arial"/>
        <color rgb="FF1155CC"/>
        <u/>
      </rPr>
      <t>Ortho</t>
    </r>
    <r>
      <rPr>
        <rFont val="Arial"/>
      </rPr>
      <t xml:space="preserve"> docs- specifically the Mayo-AZ drama like row ~41 on ortho doc.</t>
    </r>
  </si>
  <si>
    <r>
      <rPr>
        <rFont val="Arial"/>
        <color rgb="FF000000"/>
        <sz val="10.0"/>
      </rPr>
      <t xml:space="preserve">&lt; </t>
    </r>
    <r>
      <rPr>
        <rFont val="Arial"/>
        <color rgb="FF1155CC"/>
        <sz val="10.0"/>
        <u/>
      </rPr>
      <t>https://docs.google.com/spreadsheets/d/1i7Cl7PiZKxEf17iMmFq94z8jzowEkShzchznRZkg6cA/edit?ts=5e84ee2e#gid=0</t>
    </r>
  </si>
  <si>
    <r>
      <rPr>
        <rFont val="Arial"/>
        <color rgb="FF000000"/>
        <sz val="10.0"/>
      </rPr>
      <t xml:space="preserve">I have no info. But I wanted to make sure everyone knows you can make a full sentence only using the word buffalo. Buffalo buffalo Buffalo buffalo buffalo buffalo Buffalo buffalo is a gramatically ok sentence. &lt; lmfao &lt; </t>
    </r>
    <r>
      <rPr>
        <rFont val="Arial"/>
        <color rgb="FF1155CC"/>
        <sz val="10.0"/>
        <u/>
      </rPr>
      <t>https://en.wikipedia.org/wiki/Buffalo_buffalo_Buffalo_buffalo_buffalo_buffalo_Buffalo_buffalo</t>
    </r>
    <r>
      <rPr>
        <rFont val="Arial"/>
        <color rgb="FF000000"/>
        <sz val="10.0"/>
      </rPr>
      <t xml:space="preserve"> &lt; this sorta just made my day lol</t>
    </r>
  </si>
  <si>
    <r>
      <rPr>
        <rFont val="Arial"/>
        <b/>
        <color theme="1"/>
        <sz val="10.0"/>
      </rPr>
      <t xml:space="preserve">I will be cancelling my UMN interview on 1/23! &lt;&lt; awesome! Please post when if possible. Thank you! </t>
    </r>
    <r>
      <rPr>
        <rFont val="Arial"/>
        <color theme="1"/>
        <sz val="10.0"/>
      </rPr>
      <t>&lt;no but will be cancelling kaiser and u illinois in chicago &lt; why kaiser? is it not a good program? &lt; just overlaps with something else &lt; gotcha. I ask because I have an interview there. I was initially excited because it's a great location and looks like an awesome faculty with a great environment, but I honestly don't know muhc more about it and am really open to hearing all opinions. Good look with your other interview! &lt;My impression was that kaiser is not an academic-heavy place &lt;I actually kinda love that, I kinda prefer to just operate... &lt; looking at previous graduates, seems like it's a great way to enter the Kaiser system, which is pretty sweet &lt; living in the bay can't hurt &lt; Bay Area native here. Definitely heard my classmates not like the Bay that much. I personally love it but I think it can come off as somewhat pretentious sometimes. I don't think it's a problem in medical training in the Bay though. &lt; have lived in the bay, it's a good place to live but definitely a good number of downsides even taking cost out of it. i would never want to raise a family in that kind of environment personally. With that said, Kaiser seems great if you're looking for a more operative (vs research) heavy program &lt;</t>
    </r>
    <r>
      <rPr>
        <rFont val="Arial"/>
        <b/>
        <color theme="1"/>
        <sz val="10.0"/>
      </rPr>
      <t xml:space="preserve"> I will be cancelling my UMN interview on 1/23</t>
    </r>
    <r>
      <rPr>
        <rFont val="Arial"/>
        <color theme="1"/>
        <sz val="10.0"/>
      </rPr>
      <t>&lt; add this up top &lt; any reason ya'll are cancelling MN? Obv because you have a conflict but like why not the other program instead of UMN</t>
    </r>
  </si>
  <si>
    <r>
      <rPr/>
      <t xml:space="preserve">&lt; what ENT interview questions document are we referencing? &lt; </t>
    </r>
    <r>
      <rPr>
        <color rgb="FF1155CC"/>
        <u/>
      </rPr>
      <t>https://www.entnet.org/content/commonly-asked-interview-questions</t>
    </r>
  </si>
  <si>
    <r>
      <rPr>
        <rFont val="Calibri"/>
        <color theme="1"/>
      </rPr>
      <t xml:space="preserve">What are the best jokes to give during an interview if the interviewer asks? &lt; Lol that interviewer is about to hear the same joke 20 times &lt; my app &lt; lol&lt; what do u call a cow without legs &lt; ground beef...?&lt; yep! &lt;lol&lt; </t>
    </r>
    <r>
      <rPr>
        <rFont val="Calibri"/>
        <b/>
        <color theme="1"/>
      </rPr>
      <t>what do the chorda tympani and the clitoris have in common? they both supply taste to the anterior 2/3s of the tongue&lt;omg.</t>
    </r>
  </si>
  <si>
    <r>
      <rPr/>
      <t xml:space="preserve">RIP&lt;I have a good friend without a home program and he's doing really well. it's possible + 1 &lt; idk if this helps, but headmirror just put something out for people without home programs. most of it is before applying though... </t>
    </r>
    <r>
      <rPr>
        <color rgb="FF1155CC"/>
        <u/>
      </rPr>
      <t>https://www.headmirror.com/no-home-program</t>
    </r>
  </si>
  <si>
    <r>
      <rPr>
        <rFont val="Arial"/>
        <color rgb="FF000000"/>
        <sz val="10.0"/>
      </rPr>
      <t xml:space="preserve">UW def has at least some h*n focus with futran &lt; </t>
    </r>
    <r>
      <rPr>
        <rFont val="Arial"/>
        <b val="0"/>
        <color rgb="FF000000"/>
        <sz val="10.0"/>
      </rPr>
      <t xml:space="preserve">UW student here, I would agree with this. </t>
    </r>
  </si>
  <si>
    <r>
      <rPr/>
      <t xml:space="preserve">&lt; this link has a bunch of great videos created during the pandemic </t>
    </r>
    <r>
      <rPr>
        <color rgb="FF1155CC"/>
        <u/>
      </rPr>
      <t>https://sites.usc.edu/ohnscovid/pastvideos/</t>
    </r>
  </si>
  <si>
    <r>
      <rPr>
        <rFont val="Arial"/>
        <sz val="10.0"/>
      </rPr>
      <t xml:space="preserve">Ran across this in a previous year's threads RE: swaps --&gt; </t>
    </r>
    <r>
      <rPr>
        <rFont val="Arial"/>
        <color rgb="FF1155CC"/>
        <sz val="10.0"/>
        <u/>
      </rPr>
      <t>http://bitm.ly/2iF5aV1</t>
    </r>
    <r>
      <rPr>
        <rFont val="Arial"/>
        <sz val="10.0"/>
      </rPr>
      <t xml:space="preserve"> Helpful. Before you swap, give it a read</t>
    </r>
  </si>
  <si>
    <r>
      <rPr>
        <rFont val="Arial"/>
        <sz val="10.0"/>
      </rPr>
      <t xml:space="preserve">wow guys let's not do this, besides pretty easy to get yourself caught and land in more jeopardy than its worth if you do &lt; OP here. I don't think we should put a hard stop on swaps, but I'd definitely start with asking the coordinator rather than finding a swap first&lt; +1 &lt; Also found this thread to be interestingon this topic: </t>
    </r>
    <r>
      <rPr>
        <rFont val="Arial"/>
        <color rgb="FF1155CC"/>
        <sz val="10.0"/>
        <u/>
      </rPr>
      <t>https://www.tapatalk.com/groups/otolaryngologyresidencyapplicants/interview-swaps-whoops-t2381.html</t>
    </r>
    <r>
      <rPr>
        <rFont val="Arial"/>
        <sz val="10.0"/>
      </rPr>
      <t xml:space="preserve"> &lt; does anyone else think these stories are absolutely insane? Emailing the program coordinator posing as an interviewee to cancel their interview? What is even the logic behind that?? What are the odds that you would even personally benefit? Not to mention the ethics of course. So crazy&lt; yeah it's wild. These ppl will be the next dr deaths of our field</t>
    </r>
  </si>
  <si>
    <r>
      <rPr>
        <rFont val="Arial"/>
        <color theme="1"/>
        <sz val="10.0"/>
      </rPr>
      <t xml:space="preserve">Does anyone know of a case report journal (pref ent but but necessary) </t>
    </r>
    <r>
      <rPr>
        <rFont val="Arial"/>
        <b/>
        <color theme="1"/>
        <sz val="10.0"/>
      </rPr>
      <t>that doesn't have a fee for submission/publication</t>
    </r>
    <r>
      <rPr>
        <rFont val="Arial"/>
        <color theme="1"/>
        <sz val="10.0"/>
      </rPr>
      <t>? Don't judge, please. &lt; ENT Journal "Clinics" are free &lt; could you please give a link to this "clinics" journal? can't find it on Google.</t>
    </r>
  </si>
  <si>
    <r>
      <rPr>
        <rFont val="Arial"/>
        <sz val="10.0"/>
      </rPr>
      <t xml:space="preserve">Intern here - yes. Some of the ones I got last year were "you're a senior resident and one of your patients says *insert sexist remark here* to one of your female junior residents, what is your response" and "Youre on night float and get a consult for a face lac in a kid 30 minutes before signout, what do you do". I would just run through some of the archived questions found on this spreadsheet and elsewhere and get comfortable walking through your thought process outloud. Dont be afraid to take a beat and think. IMO, these shouldnt be the most stressful part of your interviews.&lt;where are the interview questions on this spreadsheet? +1. Sorry, I thought they were already in here, but </t>
    </r>
    <r>
      <rPr>
        <rFont val="Arial"/>
        <color rgb="FF1155CC"/>
        <sz val="10.0"/>
        <u/>
      </rPr>
      <t>this</t>
    </r>
    <r>
      <rPr>
        <rFont val="Arial"/>
        <sz val="10.0"/>
      </rPr>
      <t xml:space="preserve"> is a pretty comprehensive list &lt; what do you do if you get a face lac 30 mins before signout lol, take care of it? Just an intern so others may have a different view, but my response was essentially go see the patient and staff the consult, make sure you're communicating whats going on to whoever you're supposed to sign out to so they can help you out if possible, etc.... which was pretty well recieved. Again, as long as you can logically talk through your thought process, you'll be fine.&lt; what's the best response for the sexist remark? my instinct would be to tell the patient we don't tolerate that here and then to go comfort my female junior resident &lt; the sexist remark thing actually happened to me in real life (where I was the one being commented about) and my surgical resident just told the patient that i'm a valued member of the team, an excellent medical student, and that he's looking forward to being my colleague one day. i think this was a great way to handle it because as the med student i felt valued but he didn't attack the patient/make things awkward. keep things positive. don't alienate the patient. but support your teammate.&lt; wow this is great. thank you for sharing. and sorry that happened to you! &lt; I would go with no tolerance route. Just because someone is the patient doesnt excuse descriminitory/sexist/racist behavior &lt; it doesn't excuse it, but sometimes it's just not worth anyone's time to pick fights with a patient, no matter how much you disagree with their beliefs. you're there to take care of them, not to preach social justice. make sure your teammate is taken care of, stand up for them, but don't take up 10 mins on rounds telling a cancer patient you don't tolerate their behavior.</t>
    </r>
  </si>
  <si>
    <r>
      <t>Top programs for each subspecialty?  HN: Michigan, Vandy, davis,wustl, miami, UPMC, iowa, UW, Ohio State, Sinai;  Peds: Cincy, Boston, CHOP, UW, UColorado;  Oto: MEEI, vandy, iowa, hopkins, UPMC, UNC, UCSD ;  FPRS: Minnesota, Hopkins, UCSF, UCLA, dean toriumi (Rush)- this is an observership in only cosmetics so you probably should know that going in, rousso (alabama);   Lary: vandy, sinai, UCLA, ?hopkins ;  Rhin: unc, ohsu, meei, upmc, stanford, cleveland clinic, ohio state, penn;  Sleep: USC, stanford, vandy, cincy, henry ford &lt;</t>
    </r>
    <r>
      <rPr>
        <rFont val="Arial"/>
        <b/>
        <color theme="1"/>
        <sz val="11.0"/>
      </rPr>
      <t>MIAMI FOR OTO?</t>
    </r>
  </si>
  <si>
    <r>
      <rPr>
        <rFont val="Arial"/>
        <sz val="11.0"/>
      </rPr>
      <t xml:space="preserve">PD detailing secrets of effective LOIs. Happy thanksgiving :D </t>
    </r>
    <r>
      <rPr>
        <rFont val="Arial"/>
        <color rgb="FF1155CC"/>
        <sz val="11.0"/>
        <u/>
      </rPr>
      <t>https://www.youtube.com/watch?v=dQw4w9WgXcQ &lt;  wow this was the most helpful thing posted this cycle!!</t>
    </r>
    <r>
      <rPr>
        <rFont val="Arial"/>
        <sz val="11.0"/>
      </rPr>
      <t xml:space="preserve"> +3 &lt; Something to really be thankful for today  &lt; I have some issues with this as the PD assumes I already know the rules as well as he does</t>
    </r>
  </si>
  <si>
    <t>where do most people fall on their rank list? &lt; Stats from previous years indicate of those who match, ~70% at their top 3, ~75-80% at top 5</t>
  </si>
  <si>
    <t>likelihood of falling in top 10?&lt; i heard the intern class at michigan last year all matched at their #1&lt;haha cant tell if youre kidding&lt; not kidding. and if you think about it, for highly desirable programs like michigan you have to rank them 1 if you want a chance to match there just by nature of the algorithm &lt; not nessesarily, depends more on where the program ranked you&lt; true true &lt; i honestly think people will fall higher on their rank lists this year&lt;higher as in like further down? &lt; no as in closer to the top. i think the top people interviewing at 20+ places will cause programs to match deeper into their rank lists, so even though "average" applicants will likely have less interviews total, i think they will have more bang for their buck per program. &lt; This gives me hope :)</t>
  </si>
  <si>
    <r>
      <rPr>
        <rFont val="Arial"/>
      </rPr>
      <t xml:space="preserve">Did anyone that got an II at Mizzou signal? Dr Chang was one of the main proponents of the signaling system so trying to see if they even used it there:  IIs with signal: +2 IIs without signal: +9 &lt; LOL this makes me laugh &lt; live footage of Dr. Chang: </t>
    </r>
    <r>
      <rPr>
        <rFont val="Arial"/>
        <color rgb="FF1155CC"/>
        <u/>
      </rPr>
      <t>https://media1.tenor.com/images/aeb5c1e1d94d758a10940a7526e98469/tenor.gif?itemid=4649117</t>
    </r>
  </si>
  <si>
    <r>
      <rPr>
        <rFont val="Arial"/>
        <sz val="9.0"/>
      </rPr>
      <t xml:space="preserve">How do we reconcile findings from this article: </t>
    </r>
    <r>
      <rPr>
        <rFont val="Arial"/>
        <color rgb="FF1155CC"/>
        <sz val="9.0"/>
        <u/>
      </rPr>
      <t>https://journals.sagepub.com/doi/abs/10.1177/014556131809700922</t>
    </r>
    <r>
      <rPr>
        <rFont val="Arial"/>
        <sz val="9.0"/>
      </rPr>
      <t>&lt; interesting findings! i was suprised at how high the match rate was for reapplicants based on the anedotes i have read on here. also the fact that ppl taking a research year almost fared better than ppl doing a surgery prelim surprised me &lt; yeah, thats what I thought too when I first read it. Of course, this year will be different since match rate going to be worse accross the board. But, I found the article to be very reassuring. &lt; This study also looks at reapplicants when the applicant numbers were way down. That may explain some of their findings. &lt;good point</t>
    </r>
  </si>
  <si>
    <r>
      <rPr>
        <rFont val="Arial"/>
      </rPr>
      <t xml:space="preserve">&lt; plllllzzzzzz call me maybe &lt; pls call meeeeeeeeeeeee I'm begging &lt; what a teaseeee haha &lt; I will literally not give up hope until they straight up reject me or match day, whichever comes first. &lt; i truly do not understand this method, i get that it feels more personal but also this is like prolonged torture haha &lt; its seems like a lot of frickin work too on the program side! &lt; yeah i guess things dont revolve around </t>
    </r>
    <r>
      <rPr>
        <rFont val="Arial"/>
        <color rgb="FF1155CC"/>
        <u/>
      </rPr>
      <t>otomatch.com</t>
    </r>
  </si>
  <si>
    <r>
      <rPr>
        <color rgb="FF000000"/>
      </rPr>
      <t xml:space="preserve">stooooop my body can't handle this much rejection in one day &lt; every time I don't get invited </t>
    </r>
    <r>
      <rPr>
        <color rgb="FF1155CC"/>
        <u/>
      </rPr>
      <t>https://www.youtube.com/watch?v=23mknmBdW9g &lt; gonna need a 10 hour loop of this for all of the Ls I've been taking</t>
    </r>
  </si>
  <si>
    <t>wonder when more west coast will come &lt;UCSD in 30 minutes &lt; probs too busy surfing smh &lt; so is OHSU done calling?&lt; i don't think so. it doesn't seem like there were that many confirmations on here but i guess there's no way to know&lt; I know calling is sometimes a nice touch, but if you're gonna do it, do it right. Send the calls within a tight timeframe, don't make us guess &lt; "noon", they said &lt; damn, the double pump fake &lt; UCSD is coming out soon, chillax ;) &lt; This person is in the know! &lt; you can tell by the winky face for sure &lt; told ya guys ;) Good luck to all!!!</t>
  </si>
  <si>
    <r>
      <rPr>
        <color rgb="FF000000"/>
        <sz val="10.0"/>
      </rPr>
      <t>Universal offer day for orth is today. For anyone curious, check out the ortho match spreadsheet. Pretty crazy. &lt; can you link &lt;</t>
    </r>
    <r>
      <rPr>
        <color rgb="FF1155CC"/>
        <sz val="10.0"/>
        <u/>
      </rPr>
      <t>https://docs.google.com/spreadsheets/d/1CkaEdA_ch-yWAGuC3sV9nRyQYVKFpW_GRMJeS4LUoFE/edit#gid=762986581</t>
    </r>
  </si>
  <si>
    <r>
      <rPr>
        <rFont val="Calibri"/>
        <color rgb="FF000000"/>
        <sz val="10.0"/>
      </rPr>
      <t>Penn state II &gt; I wish e had usernames so we could shame people who post a program uptop with no details  &lt; why would you want to shame them? what bearing does them posting a program have o you &lt; method of II received has been pretty telling on whether or not more may go out that day.&lt; sorry guys i posted it. got an email via eras this morning from Penn State. only one interview date was left when i opened it&lt; Right, but that still doesn't answer my quesiton. Why does whether someone posted it have any bearing on you checking your phone and expecting an invite from this or another program. Don't be neurotic, let the process play out. Stop talking about shaming people &lt; I second that, be kind everyone  &lt; no one is obligated to even be here, so the idea of shaming someone for sharing information is extremely toxic. what the heck??? &lt; thanks guys. as the person who posted about penn state i had no malicious intent so i appreciate not being shamed lol &lt; you good fam. &lt;</t>
    </r>
    <r>
      <rPr>
        <rFont val="Calibri"/>
        <b/>
        <color rgb="FF000000"/>
        <sz val="10.0"/>
      </rPr>
      <t>wait, are we not doing green cells anymore? &lt;</t>
    </r>
    <r>
      <rPr>
        <rFont val="Calibri"/>
        <color rgb="FF000000"/>
        <sz val="10.0"/>
      </rPr>
      <t xml:space="preserve"> agree with everyone, only benefit is forcing me to refresh my email and realizing its empty lol. minor benefits of reminding me to turn on my phone ring, but very negligable. never really understood why the relevance to me of: ERAS, signals, regional vs non-regional, etc. End of the day, all I can do is check my email. &lt;i feel like OP was proabably just joking lol chill out </t>
    </r>
  </si>
  <si>
    <r>
      <rPr>
        <rFont val="Arial"/>
        <color rgb="FF1155CC"/>
        <u/>
      </rPr>
      <t>https://www.nrmp.org/match-fees/</t>
    </r>
    <r>
      <rPr>
        <rFont val="Arial"/>
        <color rgb="FF000000"/>
        <u/>
      </rPr>
      <t xml:space="preserve">   &lt; confirmed! Dont hoard IIs! &lt; dont think a couple hundred dollars will disincentivize anyone when weve paid 3000 already &lt; first things first, getting to 20 interviews lol</t>
    </r>
  </si>
  <si>
    <r>
      <rPr>
        <rFont val="Arial"/>
        <color theme="1"/>
      </rPr>
      <t>To be clear, OPDO explicitly asked that we DO NOT disclose our signals prior to them being submitted. Regardless of your opinion on whether signaling was effective, I do not think we should be undermining the system as it was intended.&gt; but why not? it can only help us... not to mention some have reported programs will be using signals to rank students. i dont think anyone's really following OPDO's recs &lt; given that this was a trial of a new system, I think any efforts to analyze its effectiveness post-match will be limited if we undermine the intended nature of the system. &lt; since signals have already been submitted, we could now disclose the signals, correct? &lt; also more information always helps. knowing the distribution of intended signals before submission would have just empowered applicants if anything. same reason why people collect stats and look at all this stuff &lt; OPDO just wants to be first authors on their paper smh &lt; I really see no reason why signals need to be so secret. if you really think about it, i cant think of any other reason besides PD's being selfish or programs not wanting it to get out what applicants think of them or maybe it should show that the signaling system isn't helping and this was a waste of time &lt;</t>
    </r>
    <r>
      <rPr>
        <rFont val="Arial"/>
        <b/>
        <color theme="1"/>
      </rPr>
      <t>for the record, OPDO asked programs not to disclose the number of signals they recieved. applicants are under no such obligation &lt; yes but why for the programs? whats the reason?</t>
    </r>
  </si>
  <si>
    <r>
      <rPr>
        <rFont val="Arial"/>
        <color rgb="FF000000"/>
      </rPr>
      <t xml:space="preserve">as a kind reminder, those with many interviews - please drop the ones that you realistically have no intention of ranking. many of us would benefit. &gt; Especially at these lower tier programs that many of realistically are aiming for &lt; +1 &lt; what's a good number to reach before dropping interviews? &lt;11 in previous years gets you a 90+ chance of matching..&lt;what gets you 100?&lt; i've been told to go on more this year since programs are more likely to rank home students highly. is there truth to this or is it just a toxic narrative? &lt; I dont think there is a number were you're absolutely safe. The average number of ranks for those who matched was 14 previously, but I heard anecdotes of people with a good number who don't match.&lt;  i saw someone on texas star with 22 who didn't match &lt; Ok guys seriously please do not hoard 22 interviews &lt; what is to say people won't, there is no cap and people have not matched with good numbers. I've heard of people with 14+ II, AOA and 250+ that did not match. I don't think you can fault people for being cautious. Unless you are really confident about matching (which I certainly am not after seeing this cycle unfold), I can't fault people for going on more interviews this year. &lt; AOA status and step scores are not everything &lt; very true, which is even a stronger argument for going on more interviews to increasing your chances. &lt; there's a reason people with those numbers don't match... socially unaware, awkward, just putting off bad vibes, etc &lt; I agree that in some cases, yes, this may be true. But I personally know of individuals with the stats mentioned above that are phenomenal human beings and great personal skills that just didn't match. It happens, especially in a competitive match like oto. &lt; Aight guys, if you honest to God don't think it makes sense for a guy with 20+ interviews to maybe drop a few in order to help their fellow applicant idk what to tell you. That weird 1% candidate who doesn't match is not a good enough argument +2 &lt; agree! &lt; Unfortunately, because of the nature of this year, I think all seats will match perfectly fine. Its just the sheer number of applicants. &lt; I am not sure if the bump in this year's applicants reflects an increase in "qualified" applicants. Some might have been peripherally doing ENT things or didn't have strong stats or whatever other reason for not as strong of an app but decided to throw their hat into the ring because of the feasibility of dual applying this year. I would like to know the changes to the average matched and unmatched applicants stats this year. &lt; I don't buy this argument, at least not to any significant extent. This isn't IM, how does one "throw their hat" into ENT? You need 3 ENT letters, which are harder to get than 3 IM letters. It's not a core clerkship, so you have to go out of your way to ask for it for 3rd year, and then do a sub-I (or just do a Sub-I). Everyone knows research is important in ENT, and you AT LEAST need something in the works, if not any pubs. I mean I guess someone without research could just trhow their hat into the ring, but it seems unbelievable&lt; first of all no number of IIs will get you 100% chance of matching, people who have more than 16 interviews and dont match means that something happened during their interviews that made programs either not rank them or rank them much lower than other applicants. it means theres a problem with their fit into the program. &lt; i'm someone who threw my hat in the ring this year because i thought with the pandemic less ppl would apply. i was obviously wrong &lt; I stand corrected! Could be the reason then. &lt; You didn't need 3 ENT letters (https://cdn.ymaws.com/suo-aado.org/resource/resmgr/covid-19/suo-aado-opdo_away_rotation_.pdf)&lt; i did my ent rotation early in my third year and loved it. was able to get enough letters but didn't have any research. i still applied because i figured most MS3's had their third year cut short and didn't even get to do ent so i thought i'd be fine&lt; </t>
    </r>
    <r>
      <rPr>
        <rFont val="Arial"/>
        <b/>
        <color rgb="FF000000"/>
      </rPr>
      <t>This whole conversation is so toxic. everyone just worry about yourselves and hope for the best for your future colleagues. take a sip of wine and watch the queens gambit, you dont get IIs on here anyway. &lt; to those that may have decided later than others - you deserve to be here! Really all of us are just throwing our hats up in the air and hoping they land somewhere. Best of luck to all of us! : )</t>
    </r>
  </si>
  <si>
    <r>
      <rPr>
        <rFont val="Arial"/>
      </rPr>
      <t xml:space="preserve">ive seen this but i want to know how far down your rank list you have to go, not how many interviews total &lt; we should collect this data in some attempt to help out next year's applicants. i haven't heard of this data being out there. &lt; its available on the Match website "Charting Outcomes in the 2020 Match" </t>
    </r>
    <r>
      <rPr>
        <rFont val="Arial"/>
        <color rgb="FF1155CC"/>
        <u/>
      </rPr>
      <t>https://www.nrmp.org/main-residency-match-data/</t>
    </r>
    <r>
      <rPr>
        <rFont val="Arial"/>
      </rPr>
      <t xml:space="preserve"> &lt; i looked through that, i couldnt find anything about how far down their list people go &lt; confused by your question. this graph shows the number of ranked programs on a list, not total number of interviews &lt; it doesnt say anything about what number on their rank list they ended up matching at, it could be 1 or 20 or anything in between &lt; That is individual, but this shows that there are a number of people (&lt;5%) who rank 15+ programs and don't match anywhere so obviously they fell lower than # 15 &lt; it looks like a model fit curve and i wish the actual data was available. its hard to drop interviews when you could get 20 interviews, cancel 5 for the common good, and then end up not matching&lt;exactly &lt; if i knew i wouldnt drop below my home program on my list, i would easily cancel 5 interviews right now &lt; agreed &lt; this curve also gives 0 information on predictive power of the model</t>
    </r>
  </si>
  <si>
    <r>
      <t xml:space="preserve">wow! congrats +4 &lt; omg love that for you David! +1&lt; congrats David!&lt;lmao how do we know it's david +2 &lt; </t>
    </r>
    <r>
      <rPr>
        <rFont val="Arial"/>
        <i/>
        <color theme="1"/>
      </rPr>
      <t>ew david</t>
    </r>
    <r>
      <rPr>
        <rFont val="Arial"/>
        <color theme="1"/>
      </rPr>
      <t xml:space="preserve"> &lt; Oh, my god&lt;who is david &lt; the newest ohio interviewee +1 &lt; Just schitty jokes ;) +4 &lt; you are living an exciting new chapter in the book on tape of your life +1 &lt; sissy slaps david's shoulder in complete surprise*&lt;I wanna meet David &lt; I smoked with David! &lt; jealous &lt; love this journey for you!!! &lt;boop &lt; David we are gonna n eed an update after the interview, club wait list is rooting for you</t>
    </r>
  </si>
  <si>
    <r>
      <rPr>
        <rFont val="Arial"/>
        <color rgb="FF000000"/>
      </rPr>
      <t xml:space="preserve">Does anyone else feel like we may be running into the situation the authors describe in this paper? </t>
    </r>
    <r>
      <rPr>
        <rFont val="Arial"/>
        <color rgb="FF1155CC"/>
        <u/>
      </rPr>
      <t>https://www.ncbi.nlm.nih.gov/pmc/articles/PMC7489264/</t>
    </r>
    <r>
      <rPr>
        <rFont val="Arial"/>
        <color rgb="FF000000"/>
      </rPr>
      <t xml:space="preserve"> It seems like we are likely in the bottom right quadrant of the matrix. A few programs added interviews, but most kept numbers the same. While I like preference signalling, it doesn't do much to change the math behind the number of interviews offerred relative to the number of applicants. &lt; Are scenarios 2 and 4 even desirable? &lt; 2 and 4 are more equitable. You can debate whether that matters. &lt;It is an interesting paper, but its doesn't seem to change matches and the failure mode?  Would you rather get 3 interviews and know your chances of SOAP are high or 12 and be blind sided with having to SOAP. &lt;from a signal processing perspective interview caps increase the quantization noise in the system. where/if you match just becomes more random. increasing the # of interviews actually increases your sampling.  intuitively this makes the resident-program fit better, but its expensive for everyone. &lt; make$ $en$e why the aamc wont support caps &lt; Also I think 12 is a relatively low cap, I'd be fine with like 17. Well above the 90% match rate in a normal year but still doesn't allow students to hoard like 25 interviews including places they're not interested in &lt; i wish i had guidance on when to self-cap. i dont want to hoard, but i would kick myself in the butt if i dont match and voluntarily cancelled interviews. &lt; I feel like 17-18 is a good place to self-cap. the algorithm has shown that chances to match aren't much higher after 16. &lt; Agree, I don't think I will do more than 20, probably 17-18 if I can get that many. &lt; is it better to cancel a high tier place you don't care about or a low tier you don't particularly care for? &lt; cancel the one you care less about </t>
    </r>
  </si>
  <si>
    <r>
      <rPr>
        <rFont val="Calibri"/>
        <color theme="1"/>
      </rPr>
      <t xml:space="preserve">Only 4:45pm on the west coast so maybe? Kinda doubting it though &lt; 8 mins until end of business hours but who's counting &lt; </t>
    </r>
    <r>
      <rPr>
        <rFont val="Calibri"/>
        <b/>
        <color theme="1"/>
      </rPr>
      <t xml:space="preserve">UCSD sneakily updated their release date:  11/23/2020, 9am Pacific, 12pm Eastern </t>
    </r>
    <r>
      <rPr>
        <rFont val="Calibri"/>
        <color theme="1"/>
      </rPr>
      <t xml:space="preserve"> &lt; OHSU still says today &lt; sneaky sneaky &lt; naughty naughty u sneaky sneaky haha but fr i think programs are overwhelmed by apps i'd cut my own power if i were a program to buy myself more time &lt; lol &lt; JHU conspiracy confirmed</t>
    </r>
  </si>
  <si>
    <r>
      <rPr>
        <rFont val="Calibri"/>
        <strike/>
        <color theme="1"/>
      </rPr>
      <t>kim</t>
    </r>
    <r>
      <rPr>
        <rFont val="Calibri"/>
        <color theme="1"/>
      </rPr>
      <t xml:space="preserve"> karenthere are people that are dying &lt; LOL + exactly &lt;yall with attitudes like this you dont deserve to get interview invites smdh</t>
    </r>
  </si>
  <si>
    <r>
      <t xml:space="preserve">What's worse? Saying you'll do something and not actually doing it, or not saying what you'll do &lt; they had a power outage, give 'em a break&lt; that's okay, but if you're gonna tweet out that you're doing it, also tweet out that there's a delay, say it'll be tomorrow idk +2 &lt; power was out for 15 minutes lol &lt; </t>
    </r>
    <r>
      <rPr>
        <rFont val="Calibri"/>
        <b/>
        <color theme="1"/>
      </rPr>
      <t xml:space="preserve">errybody take some deep breaths the world does not indeed revolve around the 100 people on otomatch. </t>
    </r>
    <r>
      <rPr>
        <rFont val="Calibri"/>
        <color theme="1"/>
      </rPr>
      <t>im glued to my computer too but it is what it is. &lt; all I'm saying is we are held to a very high standard of timeliness and staying true to our word throughout medical school. Why make all these excuses for an institution that likely would not make the same excuses for us if we were late on something? &lt; would you want an interviewer to hold you accountable for losing your power thus wifi during a zoom interview? &lt; no, but do I think they might? Yes. Losing power isn't the issue, not communicating is. If I lose power in an interview, I am excepted to pick up the phone and call and explain &lt; i'm sure they're trying but i am also 100% ok being less than top priority right nowi &lt; im not saying prioritize us and sit down and make decisions. I'm saying, PC can type a 1 sentence tweet saying there's a delay due to power outage, that's it. That's all it takes. ReLly not a lot to ask &lt; you guys are acting like getting interview invites out is a hard deadline, there is a window for a reason. They gave a date, but didn't stick to it exactly...but who cares. They'll send it out tomorrow or sometime in the next coming weeks. holy moly. who cares. &lt; I WOULD LIKE TO SPEAK TO THE MANAGER {{okay karen}} &lt; first of all, I'm black I'm not a Karen lol, second of all, yall acting like I'm saying they need to shut the hospital down and do nothing but focus on us. At the end of the day, they made a statement. If they can't follow through, the move is to say something. Period. &lt; i think we can have good faith that if they could, they would. also period.&lt; KAREN OMG &lt; period. period. period. comma. period. &lt; "karen is a state of mind" is in my top favorite thing i've ever heard +1 &lt; yeah but someone deleted it, I was so proud of that comment &lt; resurrect it &lt; karen is a state of mind, keep race out of it &lt; +6 BOOM &lt; ty kind soul &lt;3 &lt; supporting racism is a state of mind too. Lots of trump voters on here. &lt; karen is as karen does regardles of skin color &lt; just to close the loop here "But a predominant feature of the "Karen" stereotype is that they weaponise their relative privilege against people of colour - for example, when making police complaints against black people for minor or even - in numerous cases - fictitious infringements." https://www.bbc.com/news/world-53588201</t>
    </r>
  </si>
  <si>
    <r>
      <rPr>
        <rFont val="Calibri"/>
        <color theme="1"/>
      </rPr>
      <t>They're probably too busy taking care of patients during a power outage to tweet. &lt; lol that's why programs have a program coordinator? To coordinate these things &lt; The program coordinator is taking care of patients? &lt;bottom line is I'd rather have them get it right then do something haphazardly. I think it is best to be patient in these moments &lt; last I heard, computer and lights were out. Vents and vital machines were working. Only a quater of outlets had backup generator access. Pretty crazy day in hopkins. &lt; o shit! &lt; OP, did not know this information, I rescind my complaint &lt; why arent there more generators at this FINE institution &lt; because its baltimore lol &lt; are there even lights in baltimore? &lt; I do think a single tweet from the PC saying "Hey we have a power outage, will send out IIs in the coming day(s)" would have been the right move&lt;</t>
    </r>
    <r>
      <rPr>
        <rFont val="Calibri"/>
        <b/>
        <color theme="1"/>
      </rPr>
      <t xml:space="preserve"> y'all freaking out a lot about waiting an extra day to take the L</t>
    </r>
    <r>
      <rPr>
        <rFont val="Calibri"/>
        <color theme="1"/>
      </rPr>
      <t xml:space="preserve"> &lt; lmao I was annoyed but this made me laugh.  &lt; the person controlling the twitter, the person controlling when interviews get released, and the PC are probably 3 different people and 2/3 working MDs. it's really not that easy, karen. &lt; what is going on, otomatch be crazy &lt; lol, people are going nuts &lt; Um can anyone confirm there is a power outage at Hopkins? I asked my roommate who's fiance is at hopkins and she said power was out for less than a minute? &lt; why don't y'all move this to slack smh typing over each other like crazy</t>
    </r>
  </si>
  <si>
    <r>
      <rPr/>
      <t xml:space="preserve">Yearly warning about interview swaps. ---sam </t>
    </r>
    <r>
      <rPr>
        <color rgb="FF1155CC"/>
        <u/>
      </rPr>
      <t>https://www.tapatalk.com/groups/otolaryngologyresidencyapplicants/interview-swaps-t3540.html</t>
    </r>
    <r>
      <rPr/>
      <t xml:space="preserve"> &lt; Very helpful. Thanks!+1</t>
    </r>
  </si>
  <si>
    <r>
      <t>Did anyone get confirmation from Montefiore/Albert Einstein? &lt; not yet +6 &lt;yes,about 1 hour ago per email +1 &lt; did you respond via eras or via email? &lt; eras &lt; I got confirmation about the date, still have to hear about the AM / PM session&lt;</t>
    </r>
    <r>
      <rPr>
        <rFont val="Calibri"/>
        <b/>
        <color theme="1"/>
      </rPr>
      <t>what dates were you confirmed for?</t>
    </r>
    <r>
      <rPr>
        <rFont val="Calibri"/>
        <color theme="1"/>
      </rPr>
      <t>&lt; dang, still haven't gotten date confirmation, wonder if responding via email was the wrong move, should I respond in ERAS? &lt;was confirmed for January 15th. I didn't know which way to respond to her so I emailed back on ERAS as well as finding the PC email and emailing directly&lt; welp, here's to hoping that responding in ERAS hours after responding via email doesn't hurt me lol&gt;anyone still waiting?&lt;&lt; yupp</t>
    </r>
  </si>
  <si>
    <r>
      <rPr>
        <rFont val="Calibri"/>
        <color theme="1"/>
      </rPr>
      <t>Did anyone get confirmation from Montefiore/Albert Einstein? &lt; not yet +6 &lt;yes,about 1 hour ago per email +1 &lt; did you respond via eras or via email? &lt; eras &lt; I got confirmation about the date, still have to hear about the AM / PM session&lt;</t>
    </r>
    <r>
      <rPr>
        <rFont val="Calibri"/>
        <b/>
        <color theme="1"/>
      </rPr>
      <t>what dates were you confirmed for?</t>
    </r>
    <r>
      <rPr>
        <rFont val="Calibri"/>
        <color theme="1"/>
      </rPr>
      <t>&lt; dang, still haven't gotten date confirmation, wonder if responding via email was the wrong move, should I respond in ERAS? &lt;was confirmed for January 15th. I didn't know which way to respond to her so I emailed back on ERAS as well as finding the PC email and emailing directly&lt; welp, here's to hoping that responding in ERAS hours after responding via email doesn't hurt me lol</t>
    </r>
  </si>
  <si>
    <r>
      <rPr>
        <rFont val="Calibri"/>
        <color theme="1"/>
      </rPr>
      <t>hot take: i think swaps are unethical. in a normal year you wouldn't swap with plane tickets, travel plans, etc. swapping just allows the competitive tier to hoard.&lt;people swap every year, this is no different than others.for example, press "control F swap" on last year's sheet and you get 127 hits &lt; I disagree with you. The applicant got the invite and just wants to switch the date. Their hard work is still rewarded.  &lt; ye, think swapping is okay too. I guess programs think so too since its been done for a while now. &lt; i told y'all it was HOT&lt; i mean of course programs wouldn't have a problem with swaps because they still get to interview their favorites. but when you zoom out i think it is a problem. &lt; what other unpopular opinions can we throw out there &lt; rhino gets left out of otorhinolaryngology way too often&lt; lol &lt; Hot take: Otolaringylogy/otorhinolaringology-head and neck surgery is a long name and requires way too much explanation to those outside of medicine. &lt; and if I have to explain the difference between ENT and EMT one more time... &lt; Amen!!! &lt; If I just say head and neck surgery, people assume I want to do brain surgery. &lt; Otolaryngology is for snot lovers&lt; "No, it</t>
    </r>
    <r>
      <rPr>
        <rFont val="Calibri"/>
        <color theme="1"/>
        <u/>
      </rPr>
      <t>SNOT</t>
    </r>
    <r>
      <rPr>
        <rFont val="Calibri"/>
        <color theme="1"/>
      </rPr>
      <t>" &lt; i just tell people im a (future) booger buster &lt; Another Hot take: Gen surg people who think snot is way grosser than poop are simply wrong. +3 &lt; medicine is all about choosing which secretion you can tolerate&lt; APPs should have independent practicing rights&lt; Carol Baskin didn't kill her husband &lt; then where's the body??&lt;Didn't they say something about an airplane</t>
    </r>
  </si>
  <si>
    <r>
      <rPr>
        <rFont val="Calibri"/>
        <color theme="1"/>
      </rPr>
      <t xml:space="preserve">Go up one cell, and right twice&lt; all of the invites, not just any invites &lt; ah, no we have no idea &lt; All the invites??? No certainty, but it does appear that some programs are sending II's out in one big wave while some are trickling out the invites. &lt; 11/17 </t>
    </r>
    <r>
      <rPr>
        <rFont val="Calibri"/>
        <b/>
        <color theme="1"/>
      </rPr>
      <t>I just got einstein and that list says they already sent all of theirs... so can't be true</t>
    </r>
  </si>
  <si>
    <r>
      <rPr>
        <rFont val="Calibri"/>
        <color theme="1"/>
      </rPr>
      <t xml:space="preserve">what's a good number of interviews to go on this year? i heard last year there were several ppl who didn't match with 12+ interviews. could this be prevented by going on more, or is there a breaking point where after a certain spot on your rank list it's super unlikely you'll match there &lt; Generally people talk about the 90% likelihood of match number from "charting outcomes" as the goal number. The 2020 number for US MD seniors was somewhere between 12 and 13 interviews. It has been lower in the years when the applicant number was down (2016, or 2017 matches). It's only a 90% probability, so some with more interivews still went unmatched. There really isn't going to be a 100% number since you see diminishing returns with more interviews. &gt; </t>
    </r>
    <r>
      <rPr>
        <rFont val="Calibri"/>
        <b/>
        <color theme="1"/>
      </rPr>
      <t>is there an average spot people fall on their rank lists?&lt;</t>
    </r>
    <r>
      <rPr>
        <rFont val="Calibri"/>
        <color theme="1"/>
      </rPr>
      <t xml:space="preserve"> i don't know if there's any data on this but i imagine it would be lower than most specialities given that there are usually only 2-5 seats/program and those tend to be filled quickly by ppl who rank them #1 vs. IM where there's 50+ spots and a good chance of matching in your top 3 &lt; I also don't have data, but i heard anedoctally that a bunch of people match in their top and a bunch of people match to their bottom. The reasoning was something about the small size of the applicant pool and a lot of overlap between where people interview, or something like that.&lt; agreed. it's probably a 2 peaked curve, not unlike the age distribution for hpv-related oropharygeal cancers &lt; lmao &lt;&lt; I can't find the chart right now, but it's a surprisingly high number of people who match their top 5, even within ENT. The reason being only so many people match. Once you match you are fairly likely to match your top 3 (~70%) or top 5 (~80%)</t>
    </r>
  </si>
  <si>
    <r>
      <rPr/>
      <t xml:space="preserve">thank you for some hope + 1000&lt; Can someone who has rotated at Emory or knows about the place give an overview of the program? &lt; </t>
    </r>
    <r>
      <rPr>
        <color rgb="FF1155CC"/>
        <u/>
      </rPr>
      <t>http://www.otolaryngology.emory.edu/ed_and_train/residency/ed_and_struc.html</t>
    </r>
    <r>
      <rPr/>
      <t xml:space="preserve"> &lt; if you have specific questions, I'd be happy to try and give the answer a shot &lt; the invite email also had info on a live and recorded info session</t>
    </r>
  </si>
  <si>
    <r>
      <rPr>
        <rFont val="Roboto, RobotoDraft, Helvetica, Arial, sans-serif"/>
        <color rgb="FF000000"/>
      </rPr>
      <t xml:space="preserve">join us on slack! 208 of us and counting! Anonymous. Join me on Slack — it’s a faster, simpler way to work. Sign up here, from any device: </t>
    </r>
    <r>
      <rPr>
        <rFont val="Roboto, RobotoDraft, Helvetica, Arial, sans-serif"/>
        <color rgb="FF1155CC"/>
        <u/>
      </rPr>
      <t>https://join.slack.com/t/otomatch2020workspace/shared_invite/zt-j8fmfksh-fiFYoEvRYKk6gM9ABe3p8A</t>
    </r>
  </si>
  <si>
    <r>
      <rPr>
        <rFont val="Roboto, RobotoDraft, Helvetica, Arial, sans-serif"/>
        <color rgb="FF000000"/>
      </rPr>
      <t xml:space="preserve">join us on slack! 208 of us and counting! Anonymous. Join me on Slack — it’s a faster, simpler way to work. Sign up here, from any device: </t>
    </r>
    <r>
      <rPr>
        <rFont val="Roboto, RobotoDraft, Helvetica, Arial, sans-serif"/>
        <color rgb="FF1155CC"/>
        <u/>
      </rPr>
      <t>https://join.slack.com/t/otomatch2020workspace/shared_invite/zt-j8fmfksh-fiFYoEvRYKk6gM9ABe3p8A</t>
    </r>
  </si>
  <si>
    <r>
      <rPr>
        <rFont val="Calibri"/>
        <color theme="1"/>
      </rPr>
      <t xml:space="preserve">&lt; Didn't you get a confirmation? Probably email the PCs and ask them to redownload your app once it gets reuploaded&lt;this is why i checked over my checklist and confirmation of uoloads like 50x &lt; I had the confirmation. but it seems my PC upload Dr.A's letter under the names of both Dr. A and Dr. B, but never uploaded Dr.B's letter!&lt;oh shit sorry OP... your PC sucks &lt; I would also contact that letter writer and make sure they kow what happened. Hopefully they become a bigger advocate for you &lt; thanks, I did Cced the letter writer. Would it help if I contact PDs of programs which already sent IIs, just to see if they would give me a second chance? &lt; I think you should contact </t>
    </r>
    <r>
      <rPr>
        <rFont val="Calibri"/>
        <color theme="1"/>
        <u/>
      </rPr>
      <t>all</t>
    </r>
    <r>
      <rPr>
        <rFont val="Calibri"/>
        <color theme="1"/>
      </rPr>
      <t xml:space="preserve"> the PCs (prob not the PDs, but maybe someone can chime in). Depending on your letter writers response, may want to cc the letter writer in these emails.</t>
    </r>
  </si>
  <si>
    <r>
      <rPr>
        <rFont val="Roboto, RobotoDraft, Helvetica, Arial, sans-serif"/>
        <color rgb="FF000000"/>
      </rPr>
      <t xml:space="preserve">I'm wrestling with the idea on how to communicate with programs during this cycle, as I'm getting mixed ideas from my mentors/current residents. I came across this recent study that I found pretty helpful to guage what people typically do and how different forms of communication are perceived by programs. Hope this helps people. </t>
    </r>
    <r>
      <rPr>
        <rFont val="Roboto, RobotoDraft, Helvetica, Arial, sans-serif"/>
        <color rgb="FF1155CC"/>
        <u/>
      </rPr>
      <t>https://journals.sagepub.com/doi/10.1177/0003489420928381?url_ver=Z39.88-2003&amp;rfr_id=ori:rid:crossref.org&amp;rfr_dat=cr_pub%20%200pubmed</t>
    </r>
    <r>
      <rPr>
        <rFont val="Roboto, RobotoDraft, Helvetica, Arial, sans-serif"/>
        <color rgb="FF000000"/>
      </rPr>
      <t xml:space="preserve"> &lt;thanks!&lt; "324 applicants" that sounds nice haha</t>
    </r>
  </si>
  <si>
    <r>
      <rPr>
        <rFont val="Roboto, RobotoDraft, Helvetica, Arial, sans-serif"/>
        <color rgb="FF000000"/>
      </rPr>
      <t xml:space="preserve">If you're looking to swap interview dates join us on Slack.184 have joined. Sign up here, from any device: </t>
    </r>
    <r>
      <rPr>
        <rFont val="Roboto, RobotoDraft, Helvetica, Arial, sans-serif"/>
        <color rgb="FF1155CC"/>
        <u/>
      </rPr>
      <t>https://otomatch2020workspace.slack.com/join/shared_invite/zt-j8fmfksh-fiFYoEvRYKk6gM9ABe3p8A#/</t>
    </r>
  </si>
  <si>
    <r>
      <rPr>
        <rFont val="Arial"/>
        <color theme="1"/>
      </rPr>
      <t xml:space="preserve">any advice on navigating interview conflicts? &lt; give one up. &lt; And specify that they hand it to me pls &lt; oh boi, its getting tight, and not even that many interviews. A lot of close calls. &lt; I was advised to kindly ask if one of the programs has alternative dates, and if not, then you just have to politely drop one. Best to give good leway, perhaps a few weeks in advance? But interested in what others have to say. &lt; You can actually ask here on otomatch if people with interviews at the same program are willing to switch dates. Or perhaps we should make a slack # for that&lt; </t>
    </r>
    <r>
      <rPr>
        <rFont val="Arial"/>
        <b/>
        <color theme="1"/>
      </rPr>
      <t xml:space="preserve">there is now a slack channel for swaps! </t>
    </r>
    <r>
      <rPr>
        <rFont val="Arial"/>
        <color theme="1"/>
      </rPr>
      <t>find the link to the otomatch slack below</t>
    </r>
    <r>
      <rPr>
        <rFont val="Arial"/>
        <b/>
        <color theme="1"/>
      </rPr>
      <t xml:space="preserve"> </t>
    </r>
    <r>
      <rPr>
        <rFont val="Arial"/>
        <color theme="1"/>
      </rPr>
      <t>&lt; do programs really allow students to switch interview dates with each other?&lt; If both students are involved with emailing the PC, sometimes yes, some programs do have individual waitlists for specific days/don't allow swaps &lt; where is the slack channel for swaps?&lt; last year we had a page for people to post about wanting to swab. I'd recommend adding one of those. It helped me out with one conflict.</t>
    </r>
  </si>
  <si>
    <r>
      <rPr/>
      <t xml:space="preserve">Handy interview tracker template to occupy your time while we continue to wait for interviews :) </t>
    </r>
    <r>
      <rPr>
        <color rgb="FF1155CC"/>
        <u/>
      </rPr>
      <t>https://www.reddit.com/r/medicalschool/comments/jsaxe8/residency_im_a_data_analyst_and_built_my_wife_and/</t>
    </r>
  </si>
  <si>
    <r>
      <rPr>
        <rFont val="Calibri"/>
        <color theme="1"/>
      </rPr>
      <t xml:space="preserve">Hey, we are resetting the II number every morning, so please update it in the morning + when you get an interview during the day &lt; (Can we clarify whether people are counting their home program II even if they haven't received it yet?) &lt; Let's keep it to II's (count your home program once invited, but not before) &lt; </t>
    </r>
    <r>
      <rPr>
        <rFont val="Calibri"/>
        <b/>
        <color theme="1"/>
      </rPr>
      <t>no one should be counting their home program if it hasnt been officially recieved</t>
    </r>
  </si>
  <si>
    <t>UCI II +4 personalized email &lt; flex...&lt; lol mine was not personalized &lt; is it still rolling or all at once? Signal? &lt;No signal for me &lt; I signaled</t>
  </si>
  <si>
    <r>
      <rPr>
        <rFont val="Calibri"/>
        <color theme="1"/>
      </rPr>
      <t xml:space="preserve">How do you use the ERAS schdeuling system? &lt; get in there ASAP and click on "Interviews", then click the drop down, then click "schedule" next to the date you want (or "waitlist" if there aren't any spots left). &lt; thanks for fast reply! Anyone else not have the "schedule" option showing from Shreveport? +2 &lt;same and also it says "No Invitations" right now&lt;yup not able to schedule &lt; haha ok whew not just me not knowing how to use ERAS lol&lt; wait so what do we do? &lt; i received n invite through message center but not through the actual eras scheduler &lt; I went ahead and responded to Tremendous and just said I didn't see the invitation in the ERAS system yet, but aI'm assuming it'll come up eventually &lt;can you update us what she says?&lt;yes! &lt; sometimes it takes a while &lt; its there now &lt; some reason the dates are different from that in the email &lt; I guess we go by the scheduler? &lt; I messaged the coordinator to let them know &lt;they replied back: correct dates are </t>
    </r>
    <r>
      <rPr>
        <rFont val="Calibri"/>
        <b/>
        <color theme="1"/>
      </rPr>
      <t xml:space="preserve">12/14 and 12/15 &lt; </t>
    </r>
    <r>
      <rPr>
        <rFont val="Calibri"/>
        <color theme="1"/>
      </rPr>
      <t xml:space="preserve">thanks! </t>
    </r>
  </si>
  <si>
    <r>
      <rPr/>
      <t xml:space="preserve">Here ya go: </t>
    </r>
    <r>
      <rPr>
        <color rgb="FF1155CC"/>
        <u/>
      </rPr>
      <t>https://docs.google.com/spreadsheets/d/e/2PACX-1vSwbfhHKkHlDwtuPYxRC2KxMXyLLbWEEh7CZVmVXVZszMwa6pDqKiXazVVPjzbq6DSux1LzN7b5Btmh/pubhtml</t>
    </r>
    <r>
      <rPr/>
      <t xml:space="preserve"> </t>
    </r>
  </si>
  <si>
    <r>
      <t xml:space="preserve">Thiszz sheet has been hitting the 100 interactive user limit most of this week.  I checked out the slack headedup by otoslack@gmail.com.  It looks like a good alternative to continue the interactive chitchat, especially if the main sheet has too many users. otoslack@gmail.com has agreed to moderate over there. keep it fun and keep her/him out of court. For those of you that are lurking and watching for Interview Invite updates please use the read only link here: </t>
    </r>
    <r>
      <rPr>
        <rFont val="Arial"/>
        <color rgb="FF1155CC"/>
        <sz val="10.0"/>
        <u/>
      </rPr>
      <t>https://docs.google.com/spreadsheets/d/e/2PACX-1vSwbfhHKkHlDwtuPYxRC2KxMXyLLbWEEh7CZVmVXVZszMwa6pDqKiXazVVPjzbq6DSux1LzN7b5Btmh/pubhtml</t>
    </r>
    <r>
      <rPr>
        <rFont val="Arial"/>
        <color rgb="FF000000"/>
        <sz val="10.0"/>
      </rPr>
      <t xml:space="preserve"> This gets updated in real time and doesn't count against our 100 user limit. ---sam'</t>
    </r>
  </si>
  <si>
    <r>
      <rPr/>
      <t xml:space="preserve">&lt;lol first im hearing of this. What are teh changes? &lt; they announced a couple months back when they delayed the initial planned change over the summer, I don't believe they've said anything about delaying the changes further, here's the previous announcement: </t>
    </r>
    <r>
      <rPr>
        <color rgb="FF1155CC"/>
        <u/>
      </rPr>
      <t>https://covid.usmle.org/announcements/new-practice-materials-and-helpful-information-step-1-and-step-2-ck-exams-now &lt; the breakdown seems to have changed, but is there any objectively new material here we need to know?</t>
    </r>
  </si>
  <si>
    <r>
      <rPr>
        <rFont val="Arial"/>
        <color rgb="FF000000"/>
        <sz val="10.0"/>
      </rPr>
      <t xml:space="preserve">the fact that someone deleted boi this is the reason the slack channel was made. Restoring: Over 135 of us on the slack channel. Will still use this for II notifications. join us! </t>
    </r>
    <r>
      <rPr>
        <rFont val="Arial"/>
        <color rgb="FF1155CC"/>
        <sz val="10.0"/>
        <u/>
      </rPr>
      <t>https://join.slack.com/t/otomatch2020workspace/shared_invite/zt-j8fmfksh-fiFYoEvRYKk6gM9ABe3p8A</t>
    </r>
  </si>
  <si>
    <r>
      <rPr/>
      <t xml:space="preserve">already 100+ of us on slack! :) and growing LINK: Join me on Slack — it’s a faster, simpler way to work. Sign up here, from any device: </t>
    </r>
    <r>
      <rPr>
        <color rgb="FF1155CC"/>
        <u/>
      </rPr>
      <t>https://join.slack.com/t/otomatch2020workspace/shared_invite/zt-j8fmfksh-fiFYoEvRYKk6gM9ABe3p8A</t>
    </r>
    <r>
      <rPr/>
      <t xml:space="preserve">     &lt; great now we have to be glued to two different systems &lt; nah, I assume all important announcements will still take place here (&amp; be replicated over). it'd be great to de-clutter this though so that people can actually get on and comment when IIs are going out &lt; is this anonymous? &lt; yes, you can choose your own username when you join. there's also an anonymous bot that lets you post even more anonymously</t>
    </r>
  </si>
  <si>
    <r>
      <rPr>
        <color rgb="FF1155CC"/>
        <u/>
      </rPr>
      <t xml:space="preserve">Join me on Slack — it’s a faster, simpler way to work. Sign up here, from any device: </t>
    </r>
    <r>
      <rPr>
        <color rgb="FF1155CC"/>
        <u/>
      </rPr>
      <t>https://join.slack.com/t/otomatch2020workspace/shared_invite/zt-j8fmfksh-fiFYoEvRYKk6gM9ABe3p8A</t>
    </r>
  </si>
  <si>
    <r>
      <rPr>
        <rFont val="Calibri"/>
        <color rgb="FF000000"/>
      </rPr>
      <t xml:space="preserve">I'd really rather we don't. This is just another avenue to get confused. &lt; you do not personally have to move, but those who want to give it a try should be able to. &lt; Yup, nobody has to join, just a test. If it sucks we can just delete it. &lt; Also, OP here: </t>
    </r>
    <r>
      <rPr>
        <rFont val="Calibri"/>
        <b/>
        <color rgb="FF000000"/>
      </rPr>
      <t xml:space="preserve">nobody will be able to see the email you use to sign up, myself included. Feel free to change your username/display name if you want to be anonymous &lt; </t>
    </r>
    <r>
      <rPr>
        <rFont val="Calibri"/>
        <color rgb="FF000000"/>
      </rPr>
      <t xml:space="preserve">I am very much against this move. This was done very quickly without enough discussion with the communicty established here on otomatch. Sam has worked hard to establish a community and culture here on Otomatch that supports applicants. I am not against establishing a slack or discord, but I don't think this should be done without serious consideration from the applicants. Maybe you could create a formal survey (through google forms) and coordinate with Sam to distribute/ moderate the results, but unilaterally making the decision to move to slack will only add to the confusion. </t>
    </r>
  </si>
  <si>
    <r>
      <rPr>
        <rFont val="Calibri"/>
        <b/>
        <color rgb="FF000000"/>
      </rPr>
      <t xml:space="preserve"> </t>
    </r>
    <r>
      <rPr>
        <rFont val="Calibri"/>
        <b val="0"/>
        <color rgb="FF000000"/>
      </rPr>
      <t>does that mean there is going to be activity on both pages? &lt; I'm literally watching people in the cell to the left delete numbers from no and add them to yes, this is chaos. &lt; and someone just deleted this cell, there were a bunch of comments that just got deleted &lt; this is why slack or discord would be better &lt; edit history also shows people subtracting for yes and adding to no? let's relax here people +1 &lt; legal votes only pls &lt; there have also been reports of dead applicants casting votes from beyond the grave &lt; I'm seeing "yes" votes being burned in dumpsters &lt; STOP THE COUNT! &lt; Yes was winning until all of these sketchy late votes came in and they were overwhelmingly for No...they're stealing the poll from us! &lt;fakenews</t>
    </r>
  </si>
  <si>
    <r>
      <rPr>
        <rFont val="Arial"/>
        <b val="0"/>
        <color rgb="FF000000"/>
      </rPr>
      <t xml:space="preserve">My feeling is that whoever controls </t>
    </r>
    <r>
      <rPr>
        <rFont val="Arial"/>
        <b val="0"/>
        <color rgb="FF1155CC"/>
        <u/>
      </rPr>
      <t>otomatch.com</t>
    </r>
    <r>
      <rPr>
        <rFont val="Arial"/>
        <b val="0"/>
        <color rgb="FF000000"/>
      </rPr>
      <t xml:space="preserve"> should set the precedent for next cycle. I think it would be very difficult to completely switch to a new medium mid cycle. I do think it would be reasonable to switch for just chat feature. However, I would expect people to stay on here as well so you're going to have 2 sites to manage this cycle which could become more cumbersome. &lt; Transitioning in the middle of the applicaiton cycle is even more cumbersome &lt; Isn't the chat feature 99% of the benefit of this site though? &lt; I think someone should just try it out if you think it is the right move and then we can see if people shift over. but we can't expect everyone to shift over. thats my 2c +2 &lt; I agree, the main utility of Slack is the clean chatting interface, but the remainder of the tabs on Otomatch can remain and be useful. I'm pretty sure you can embed (or at least pin) an excel sheet in Slack as well for quick access</t>
    </r>
  </si>
  <si>
    <r>
      <rPr>
        <rFont val="Calibri"/>
        <b/>
        <color theme="1"/>
      </rPr>
      <t>OP here. FALSE ALARM</t>
    </r>
    <r>
      <rPr>
        <rFont val="Calibri"/>
        <color theme="1"/>
      </rPr>
      <t xml:space="preserve">. Dual applying and got a waitlist for my other specialty. The specialty wasn't mentioned in the email and my wishful thinking took over. I had to google the PC's name to figure it out. &gt;OHSU waitlist @ 10:47 CST&lt; eras or email?&lt; ERAS &lt; anybody receive OHSU II? &lt; maybe waitlist is coming before II? &lt; OP here. That was my thought. Crossing my fingers it is a short waitlist. &lt;Ty for keeping us in the loop, good luck! +1 &lt; </t>
    </r>
    <r>
      <rPr>
        <rFont val="Calibri"/>
        <b/>
        <color theme="1"/>
      </rPr>
      <t xml:space="preserve">So, to clarify: no OHSU waitlist sent?? &lt; No, it was a false alarm </t>
    </r>
    <r>
      <rPr>
        <rFont val="Calibri"/>
        <color theme="1"/>
      </rPr>
      <t xml:space="preserve">&lt; Thank you :) </t>
    </r>
  </si>
  <si>
    <r>
      <rPr>
        <rFont val="Calibri"/>
        <b/>
        <color theme="1"/>
      </rPr>
      <t xml:space="preserve">Average number of interviews per applicant: 3 (11/11/21) </t>
    </r>
    <r>
      <rPr>
        <rFont val="Calibri"/>
        <b val="0"/>
        <color theme="1"/>
      </rPr>
      <t>&lt; this is a very misleading stat +1 &lt; It will be a skewed distribution with outliers getting a ton of interviews and most getting few or none, median is much more informative than mean</t>
    </r>
  </si>
  <si>
    <r>
      <rPr/>
      <t xml:space="preserve">The competition for ENT is the same reason derm, plastics, and ortho are competitive: Salary. Arguably infectious disease and neurology are just as facinating of fields... but look at the revenue they bring a hospital and the subsequent salary difference. Sadly thats what drives competition. ENT averages have SKYROCKETED recently too. Per medscape, there was literally an ~80K jump between 2018 ($383k) and 2019 ($461k). https://www.medscape.com/slideshow/2018-compensation-overview-6009667#4 </t>
    </r>
    <r>
      <rPr>
        <color rgb="FF1155CC"/>
        <u/>
      </rPr>
      <t>https://www.medscape.com/slideshow/2019-compensation-overview-6011286#3Its</t>
    </r>
    <r>
      <rPr/>
      <t xml:space="preserve"> . Likely some selection bias rather than every ENT got an 80k bump, but salaries are certainly going up and that most recent number has a larger sample size so is more likely accurate. At this rate, the competition is not going to lighten up anytime soon folks.</t>
    </r>
  </si>
  <si>
    <r>
      <rPr>
        <rFont val="Calibri"/>
        <color theme="1"/>
      </rPr>
      <t xml:space="preserve">lol at baylor having an interview in 9 days &lt; Rush has one </t>
    </r>
    <r>
      <rPr>
        <rFont val="Calibri"/>
        <b/>
        <color theme="1"/>
      </rPr>
      <t>this</t>
    </r>
    <r>
      <rPr>
        <rFont val="Calibri"/>
        <color theme="1"/>
      </rPr>
      <t xml:space="preserve"> Saturday !&lt; yeah but baylor hasn't even sent out invites yet! &lt; Famous last words &lt; starting to wonder if it is just for home students, hopefully II go out soon if not &lt; there are only 5 home students so doubt it</t>
    </r>
  </si>
  <si>
    <r>
      <rPr>
        <rFont val="Calibri"/>
        <color theme="1"/>
      </rPr>
      <t xml:space="preserve">&lt;I think it wasn accident. Can we restore it. &lt; </t>
    </r>
    <r>
      <rPr>
        <rFont val="Calibri"/>
        <b/>
        <color theme="1"/>
      </rPr>
      <t>Top row, third column. Update daily if things change.</t>
    </r>
  </si>
  <si>
    <r>
      <rPr>
        <rFont val="Calibri"/>
        <color theme="1"/>
      </rPr>
      <t xml:space="preserve">&lt;signalled and did not receive +4 &lt; The II still hasn't been confirmed by a second poster yet.&lt; </t>
    </r>
    <r>
      <rPr>
        <rFont val="Calibri"/>
        <b/>
        <color theme="1"/>
      </rPr>
      <t xml:space="preserve">I posted originally above, can confirm I got the II to the email I had on ERAS but it wasn't through AAMC so be aware of that; Have been trying to post on here the details but the traffic prevented editing; Did not signal &lt; any ties to the area?&lt; Not particularly </t>
    </r>
  </si>
  <si>
    <r>
      <rPr>
        <rFont val="Calibri"/>
        <color theme="1"/>
      </rPr>
      <t xml:space="preserve">Interview Invitation &lt; </t>
    </r>
    <r>
      <rPr>
        <rFont val="Calibri"/>
        <b/>
        <color theme="1"/>
      </rPr>
      <t xml:space="preserve">Follow-up: What is an 'L'? &lt; my understanding is slang for loss lol </t>
    </r>
    <r>
      <rPr>
        <rFont val="Calibri"/>
        <color theme="1"/>
      </rPr>
      <t xml:space="preserve">&lt; It's hard to know that when you've never gone through it :P </t>
    </r>
  </si>
  <si>
    <r>
      <rPr>
        <rFont val="Roboto, RobotoDraft, Helvetica, Arial, sans-serif"/>
        <color rgb="FF000000"/>
      </rPr>
      <t>d</t>
    </r>
    <r>
      <rPr>
        <rFont val="Roboto, RobotoDraft, Helvetica, Arial, sans-serif"/>
        <strike/>
        <color rgb="FF000000"/>
      </rPr>
      <t>id Loyola already send? it's green on the IV sheet but no one's said anything</t>
    </r>
    <r>
      <rPr>
        <rFont val="Roboto, RobotoDraft, Helvetica, Arial, sans-serif"/>
        <color rgb="FF000000"/>
      </rPr>
      <t xml:space="preserve"> &lt; No. They were made green last night prematurely &lt; how about yale? &lt; bruh the programs who have offered already offered invites today are in the cell to the left +1 &lt; if we haven't gotten an II from these schools yet today, does that mean it might come later today or just wait until next II wave? &lt; I think it depends on the program. They might be slowly coming out on the same day or they might be batched. I would guess most follow the latter. &lt; so just to confirm what may be obvious to others, but Loyola and Yale have NOT come out and we're put in the yellow cell by accident yesterday?</t>
    </r>
  </si>
  <si>
    <r>
      <t xml:space="preserve">Did anyone get </t>
    </r>
    <r>
      <rPr>
        <rFont val="Calibri"/>
        <b/>
        <color theme="1"/>
      </rPr>
      <t>rush</t>
    </r>
    <r>
      <rPr>
        <rFont val="Calibri"/>
        <color theme="1"/>
      </rPr>
      <t>? &lt; nope, and signalled there &lt; got rush + 2</t>
    </r>
  </si>
  <si>
    <r>
      <rPr>
        <rFont val="Calibri"/>
        <color theme="1"/>
      </rPr>
      <t xml:space="preserve">anyone else get an interview invite from a program not talked about yet and not your home institution but afraid to say so because you don't want to be identified? &lt; </t>
    </r>
    <r>
      <rPr>
        <rFont val="Calibri"/>
        <b/>
        <color theme="1"/>
      </rPr>
      <t xml:space="preserve">got an invite from LSU today+6 </t>
    </r>
    <r>
      <rPr>
        <rFont val="Calibri"/>
        <color theme="1"/>
      </rPr>
      <t>&lt; shreveport or NO? &lt; New Orleans &lt; Can you put on the IV page? &lt; added &lt; thanks &lt; home program? no+8 &lt; Signaled? no+9 &lt;stats? &lt;anyone who got an interview hear back confirming the date they will be interviewing?&lt; No, I haven't heard back yet&lt; Has anyone heard back? (still haven't heard back and its 11/9)&lt; Still havent heard back (11/10)&lt;has anyone heard back (11/12)?</t>
    </r>
  </si>
  <si>
    <r>
      <rPr/>
      <t xml:space="preserve">Low key, how much does step 2 matter at this point +1&lt;can be just as important as step 1 in some cases or not important at all in others, all depends on the applicant&lt;what if you have strong step1, otherwise solid app &lt;then prob doesnt matter at all, unless you crushed it then could help&lt;you are telling me exactly what I wanna hear at this moment as I struggle to study lol &lt;what if 245-250 step 1?&lt;also, anyone have any insight on how much if the UW Qbank one should finish to score 255+? i'm at 60% complete averaging 78%correct &lt; I did all of UW once, did my incorrects the week before, took the test, felt like shit after, and got a 267 lol &lt; lol this loser couldn't even break 270 foh someone isnt matchinggggggggg &lt; there's a score predictor sheet on reddit that i found helpful. it takes into account your UW %, UWSAs, shelf scores, free 120. I did not finish the question bank (I think did like 2/3rds of it?) and did well, ~5 points higher than the score predictor. </t>
    </r>
    <r>
      <rPr>
        <color rgb="FF1155CC"/>
        <u/>
      </rPr>
      <t>https://www.reddit.com/r/Step2/comments/g5njom/ck_score_predictor/</t>
    </r>
  </si>
  <si>
    <r>
      <t xml:space="preserve">Our UVA Residency Video is live!: </t>
    </r>
    <r>
      <rPr>
        <color rgb="FF1155CC"/>
        <u/>
      </rPr>
      <t>https://youtu.be/A6RHJbXKE3Y</t>
    </r>
    <r>
      <rPr/>
      <t xml:space="preserve">   Message us on instagram @uvaotohns if you have questions about our program</t>
    </r>
  </si>
  <si>
    <r>
      <rPr>
        <rFont val="Calibri"/>
        <color rgb="FF000000"/>
      </rPr>
      <t>It's redundant that it's on two sheets. Someone who's bored, if you could condense them into the Calendar tab and then delete the 2020-2021 IV dates tab? Or Have everyone input into the 2020-21 IV dates first, put a note somewhere or something &lt;</t>
    </r>
    <r>
      <rPr>
        <rFont val="Calibri"/>
        <b/>
        <color rgb="FF000000"/>
      </rPr>
      <t xml:space="preserve"> Yeah but now the IV invite dates are deleted!! </t>
    </r>
    <r>
      <rPr>
        <rFont val="Calibri"/>
        <b/>
        <color rgb="FF000000"/>
      </rPr>
      <t>&lt; yeah wasn't the point of the IV dates tab for programs to input the info there... &lt; bring back the IV dates tab! &lt; + 5</t>
    </r>
    <r>
      <rPr>
        <rFont val="Calibri"/>
        <color rgb="FF000000"/>
      </rPr>
      <t>&lt; fine to have it be a calendar and IV dates tab. bring it back! +2 &lt; I thought that I was crazy looking for that tab over and over! &lt; seems bringing it back from version history is impossible without just recreating it from scratch &lt; please bring it back! Looks like not all the info made it into the calendar tab... (50 programs had listed dates on IV dates tab, only 43 on calendar)&lt;Someone bring it back...&lt;what is happening to the interview &amp; offer dates tab....guys why did we break this?? &lt; It was back this morning around 10 am and then removed again. Someone restore it. Please stop deleting this. &lt;</t>
    </r>
    <r>
      <rPr>
        <rFont val="Calibri"/>
        <b/>
        <color rgb="FF000000"/>
      </rPr>
      <t>consolidated. all dates are listed on the IV dates tab, and calendar ONLY has the calendar view. that way dates are only added to the list form</t>
    </r>
  </si>
  <si>
    <r>
      <rPr>
        <rFont val="Roboto, RobotoDraft, Helvetica, Arial, sans-serif"/>
        <color rgb="FF000000"/>
      </rPr>
      <t xml:space="preserve">&lt;ENT programs will look out for you, regardless of institutional problems. &lt; agreed. I don't think shaming programs on this page is a good idea. One fake anecdote can hurt reputations significantly. &lt; I don't think that it was the ENT programs driving this, but the hospital administrations. </t>
    </r>
    <r>
      <rPr>
        <rFont val="Roboto, RobotoDraft, Helvetica, Arial, sans-serif"/>
        <b/>
        <color rgb="FF000000"/>
      </rPr>
      <t xml:space="preserve">Not a fair thing to shame programs over, but I am all for shaming programs that send "dirty interviews invites" when the time comes. </t>
    </r>
    <r>
      <rPr>
        <rFont val="Roboto, RobotoDraft, Helvetica, Arial, sans-serif"/>
        <color rgb="FF000000"/>
      </rPr>
      <t>It creates the wrong incentives for students and should end but about a third of programs continue the practicce. &lt; That's fair, but would i still want to train at a place that treats residents poorly even if it's hospital admin +1? &lt; what are "dirty interview invites"?  &lt; A program sending more invitations than there are interview slots. By design some applicants get left out because they didn't reply quickly enough. A sign of laziness and disrespect on the part of programs who engage in this practice &lt;&lt; Any programs that people know for a fact did this last year?&lt;</t>
    </r>
    <r>
      <rPr>
        <rFont val="Roboto, RobotoDraft, Helvetica, Arial, sans-serif"/>
        <b/>
        <color rgb="FF000000"/>
      </rPr>
      <t>I hereby commit to shaming any program that pulls this type of trash move. Some of y'all preach "mental health and wellness" but then pull trash like this &lt; +14</t>
    </r>
  </si>
  <si>
    <r>
      <rPr/>
      <t xml:space="preserve">OPDO has an interview calendar ( </t>
    </r>
    <r>
      <rPr>
        <color rgb="FF1155CC"/>
        <u/>
      </rPr>
      <t>https://opdo-hns.org/page/ResidencyInterviewCalendar</t>
    </r>
    <r>
      <rPr/>
      <t xml:space="preserve"> ) which is currently blank but does anyone know how this usually works? Is there a chance this will be populated before 11/9? &lt;it was active last year, but never as complete as the one on here &lt; The lack of centralisation is a huge negative. It's kind of amazing that programmes aren't all forced to list their IV dates and release dates early and in one location. &lt; Does anyone else think that a three week invite window is too long? A narrower window would make scheduling easier for applicants. &lt; agreed, way too long, and later than pretty much all other specialties! &lt;the only organization that could force a centralized interview calendar is ERAS.  OPDO, AAO-HNS, all these others are voluntary organizations and don't have any real way to punish programs if they don't participate in your central calendar idea.&lt; I'm kinda happy about the window, I have 5 gas interviews so far in the next 3 weeks... It would be way harder to dual apply if this window was not here &lt; Talking about how the current invite window makes it easier to dual apply might actually encourage OPDO to adopt an earlier invite window. ¯\_(ツ)_/¯</t>
    </r>
  </si>
  <si>
    <r>
      <rPr>
        <rFont val="Arial"/>
        <color rgb="FF000000"/>
        <sz val="9.0"/>
      </rPr>
      <t xml:space="preserve">I feel like none of these comments have addressed the obvious: how can they test your surgical skills over Zoom unless they ask you to provide the supplies? Which, if that ends up being the case, you should have plenty of time to prepare for whatever they're going to throw at you. &lt; Good point. They could also mail you some simple supplies and instruct you to open them the day of the interview. It could have some simple suturing supplies or ties, but I feel like this is being super extra. I think there are some studies showing that dexterity tasks on interview day don't really predict anything ( I don't have any sources readily available, FWIW).  Overall, I think having a dexterity task on interview day is unlikely. I wouldn't spend a lot of interview prep time on this. If you are comfortable with basic suture ties already, you are probably prepared. &lt; It's obnoxious and reflects poorly on the program. Skills should be mentioned in LoRs, and even if they aren't, interns will figure it out.&lt; </t>
    </r>
    <r>
      <rPr>
        <rFont val="Arial"/>
        <color rgb="FF1155CC"/>
        <sz val="9.0"/>
        <u/>
      </rPr>
      <t>https://pubmed.ncbi.nlm.nih.gov/20513025/</t>
    </r>
    <r>
      <rPr>
        <rFont val="Arial"/>
        <color rgb="FF000000"/>
        <sz val="9.0"/>
      </rPr>
      <t xml:space="preserve">     </t>
    </r>
    <r>
      <rPr>
        <rFont val="Arial"/>
        <color rgb="FF1155CC"/>
        <sz val="9.0"/>
        <u/>
      </rPr>
      <t>https://pubmed.ncbi.nlm.nih.gov/24945869/</t>
    </r>
  </si>
  <si>
    <r>
      <rPr>
        <rFont val="Roboto, RobotoDraft, Helvetica, Arial, sans-serif"/>
        <color rgb="FF000000"/>
      </rPr>
      <t xml:space="preserve">IJPO and Otology &amp; Neurotology are good subspecialty journals as well.  High impact factor but subspecialized. &lt; lol wouldn't call 2-4 "high impact" factor &lt; Headmirror has a pretty comprehjensive list 
</t>
    </r>
    <r>
      <rPr>
        <rFont val="Roboto, RobotoDraft, Helvetica, Arial, sans-serif"/>
        <color rgb="FF000000"/>
        <u/>
      </rPr>
      <t>https://www.headmirror.com/ent-journals</t>
    </r>
    <r>
      <rPr>
        <rFont val="Roboto, RobotoDraft, Helvetica, Arial, sans-serif"/>
        <color rgb="FF000000"/>
      </rPr>
      <t xml:space="preserve"> &lt; head &amp; neck and american journal of allergy &amp; rhinology are solid &lt;Auris Nasus Larynx is a decent lower-tier that easy to submit to</t>
    </r>
  </si>
  <si>
    <r>
      <rPr>
        <rFont val="Roboto, RobotoDraft, Helvetica, Arial, sans-serif"/>
        <color rgb="FF000000"/>
      </rPr>
      <t xml:space="preserve">This made me laugh (in a good way) haha, thank you&lt; OP here..i just had to keep it real. ppl  r on here doing far too much sometimes but we just gotta let them live...ALSO if anyone is not super busy clinically, join my discord </t>
    </r>
    <r>
      <rPr>
        <rFont val="Roboto, RobotoDraft, Helvetica, Arial, sans-serif"/>
        <color rgb="FF000000"/>
        <u/>
      </rPr>
      <t>https://discord.gg/jGTVYUp</t>
    </r>
    <r>
      <rPr>
        <rFont val="Roboto, RobotoDraft, Helvetica, Arial, sans-serif"/>
        <color rgb="FF000000"/>
      </rPr>
      <t xml:space="preserve">  lets play catan online or email me gongobongos1995@gmail.com and I'll invite you &lt;speaking of discord and games, anyone on here clash? &lt; love catan but what's a discord &lt; </t>
    </r>
    <r>
      <rPr>
        <rFont val="Roboto, RobotoDraft, Helvetica, Arial, sans-serif"/>
        <color rgb="FF000000"/>
        <u/>
      </rPr>
      <t>http://letmegooglethat.com/?q=discord</t>
    </r>
  </si>
  <si>
    <r>
      <rPr/>
      <t>&lt;how do you play catan online? my family loves the game&lt;</t>
    </r>
    <r>
      <rPr>
        <color rgb="FF1155CC"/>
        <u/>
      </rPr>
      <t>colonist.io</t>
    </r>
    <r>
      <rPr/>
      <t>, join my discord. we set a game up and get into it</t>
    </r>
  </si>
  <si>
    <r>
      <rPr>
        <rFont val="Calibri"/>
        <color theme="1"/>
      </rPr>
      <t xml:space="preserve">who do you think got the most signals? &lt; MEEI &lt; Stanford&lt; Michigan&lt; Vanderbilt &lt; UCSF&lt; Utah and Colorado, Shreveport &lt; Why those? They wouldn't be ones i would normally think of&lt; good location and ppl might strategically target more middle tier programs &lt; oh very good points. Like how Georgetown gets so many apps for med school admissions &lt; I wonder if places that generally you would think would get a lot of tokens, did not besause of how many home applicants they have (looking at Mich, Penn, Hopkins, Sinai, Columbia/Cornell)&lt; good point but i also wonder if those programs will interview all of their home applicants. haha if hopkins interviewed all 10 home applicants that would be a fourth of their interviews &lt; Most applicants at top programs are also decent applicants, and all do home rotations, so don't be surprised if most or all of home applicants interview at their home program..&lt; it's just crazy to think that 25% of the interview spots would be filled by home applicants. hopkins website says they interview 40 applicants per year. i imagine they would be tempted by other strong applicants&lt; I don't think theyre all strong to be honest. &lt; </t>
    </r>
    <r>
      <rPr>
        <rFont val="Calibri"/>
        <b/>
        <color theme="1"/>
      </rPr>
      <t xml:space="preserve">I think programs are going to interview all of their home students (because not doing so would be honestly rude), but they might interview more away applicants to compensate for students they dont think would be a good fit. If hopkins doesnt particularly like 5 of their applicants then they might interview 45. Or they might still do 30 but the outside applicants are getting a closer look than you think. &lt; </t>
    </r>
    <r>
      <rPr>
        <rFont val="Calibri"/>
        <color theme="1"/>
      </rPr>
      <t>It's already established that some programs will be increasing the number of interview spots this year, so I agree with the previous commenter. &lt; Know from good source that a program listed above will interview all their home applicants even tho it would be 25% of the spots without changing the total number of spots. those programs value their own applicants and have seen them in home rotations. there's a reason why 1/3 of residents are home applicants. and without aways, that other 1/3 that is typically away rotators will go towards home more than outside applicants. wouldn't be surpised if 2/3 of residents are home applicants esp at those above programs &lt; Yep. It's very common for home programs to interview all of their own, both for common courtesy and because they know them best out of all applicants. You think they might be "tempted" by outsiders but outsiders are just random people on a piece of paper. Especially given everything going on this year, I would be surprised if any program wasn't interviewing all its home students. &lt; It would be disrespectful if a program didn't at least interview home students &lt;gotta admit, as a jhu undergrad alum, i was salty when jhu turned me down for residency interview.  stopped donating to jhu that year.  might restart now that kids are applying to college. &lt;Undergrad has no bearing on residency. So many medical schools let alone residencies are just university affiliates in name only</t>
    </r>
  </si>
  <si>
    <r>
      <rPr>
        <rFont val="Roboto, RobotoDraft, Helvetica, Arial, sans-serif"/>
        <color rgb="FF000000"/>
      </rPr>
      <t xml:space="preserve">This made me laugh (in a good way) haha, thank you&lt; OP here..i just had to keep it real. ppl  r on here doing far too much sometimes but we just gotta let them live...ALSO if anyone is not super busy clinically, join my discord </t>
    </r>
    <r>
      <rPr>
        <rFont val="Roboto, RobotoDraft, Helvetica, Arial, sans-serif"/>
        <color rgb="FF000000"/>
        <u/>
      </rPr>
      <t>https://discord.gg/jGTVYUp</t>
    </r>
    <r>
      <rPr>
        <rFont val="Roboto, RobotoDraft, Helvetica, Arial, sans-serif"/>
        <color rgb="FF000000"/>
      </rPr>
      <t xml:space="preserve">  lets play catan online or email me gongobongos1995@gmail.com and I'll invite you &lt;speaking of discord and games, anyone on here clash? &lt; love catan but what's a discord &lt; </t>
    </r>
    <r>
      <rPr>
        <rFont val="Roboto, RobotoDraft, Helvetica, Arial, sans-serif"/>
        <color rgb="FF000000"/>
        <u/>
      </rPr>
      <t>http://letmegooglethat.com/?q=discord</t>
    </r>
  </si>
  <si>
    <r>
      <rPr/>
      <t xml:space="preserve">what are the "top 20" programs?&lt;ummm programs that are ranked as top 20... &gt; </t>
    </r>
    <r>
      <rPr>
        <color rgb="FF1155CC"/>
        <u/>
      </rPr>
      <t>https://residency.doximity.com/programs?residency_specialty_id=52&amp;sort_by=reputation&amp;location_type=region</t>
    </r>
    <r>
      <rPr/>
      <t xml:space="preserve"> &lt; doximity is trash but it's a place to start</t>
    </r>
  </si>
  <si>
    <r>
      <rPr>
        <rFont val="Roboto, RobotoDraft, Helvetica, Arial, sans-serif"/>
        <color rgb="FF000000"/>
      </rPr>
      <t xml:space="preserve">&lt; number of applicants paints a pretty stark picture +1&lt; eff should have dual applied&lt; Lmao ~521 USMD applicants and 48 USDO for 354 seats, be prepared for the blood bath people; 62% match rate incoming the worst match ever. &lt; Inevitable, too many new/unranked med schools with no programs and not enough spots to keep up &gt; this is crazy 463 -&gt; 521 MD applicants, this year is going to be really really rough &lt; why is the total so discordant from the signalling numbers though? &lt; Is it? Wasnt signaling like 506? &lt; 558 total applicants submitted signals (did not specificy whether US, IMG, MD, DO etc)&lt;So glad I did not listen to the 6 faculty members that told me not to dual apply. 250+, AOA, and some research and I feel like there is still a chance I won't match &gt; with added uncertainty of this year ---&gt; time to freak out? &lt; Oh. Oh yes. &lt; I'm trying to figure out the discrepe&lt; how many traditional MD PGY1 spots are available this year?&lt;60 more applicants is such a large jump.. can I still dual apply?// </t>
    </r>
    <r>
      <rPr>
        <rFont val="Roboto, RobotoDraft, Helvetica, Arial, sans-serif"/>
        <b/>
        <color rgb="FF000000"/>
      </rPr>
      <t xml:space="preserve">Calculated stats based on link: compared to last year, 12% (n=61) increase in MD and DO applicants (12.5% for MD only, 6.7% for DO); 23.6% decrease in IMG applicants ; all applicants including IMGs - overall increase of 8.5% (n=48) &lt; </t>
    </r>
    <r>
      <rPr>
        <rFont val="Roboto, RobotoDraft, Helvetica, Arial, sans-serif"/>
        <color rgb="FF000000"/>
      </rPr>
      <t>By late December you should know roughly where you fall. The biggest predictor by far of successful match is number of interviews you get.&lt; do you think that the signaling system will change this or at least alter it? &lt; No. Still finite number of interview spots and match spots available. Signaling might change who gets which interviews, but it will still be a similar number of interviews needed to match as in past years</t>
    </r>
  </si>
  <si>
    <r>
      <rPr>
        <color rgb="FF000000"/>
      </rPr>
      <t xml:space="preserve">For anyone looking to compare with results AAMC reported in the past, here is a link to their report in April 2020.
</t>
    </r>
    <r>
      <rPr>
        <color rgb="FF000000"/>
        <u/>
      </rPr>
      <t>https://www.aamc.org/system/files/2020-04/residency_04.xlsx</t>
    </r>
  </si>
  <si>
    <r>
      <rPr>
        <color rgb="FF000000"/>
        <sz val="10.0"/>
      </rPr>
      <t xml:space="preserve">Friendly reminder that tomorrow is the deadline to submit the supplementary statement for Stanford's research track, according to their website: </t>
    </r>
    <r>
      <rPr>
        <color rgb="FF1155CC"/>
        <sz val="10.0"/>
        <u/>
      </rPr>
      <t>http://med.stanford.edu/ohns/education/residency/cstp.html</t>
    </r>
  </si>
  <si>
    <r>
      <rPr>
        <rFont val="Calibri"/>
        <color rgb="FF000000"/>
        <sz val="10.0"/>
      </rPr>
      <t>Cedars-Sinai with the email tease +1 &lt; it is "purely informaitonal" &lt;</t>
    </r>
    <r>
      <rPr>
        <rFont val="Calibri"/>
        <b/>
        <color rgb="FF000000"/>
        <sz val="14.0"/>
      </rPr>
      <t>Anyone else feel that sending these to our ERAS email is inappropriate</t>
    </r>
    <r>
      <rPr>
        <rFont val="Calibri"/>
        <color rgb="FF000000"/>
        <sz val="10.0"/>
      </rPr>
      <t>? First, why are you holding a session now? Spend that time to read my application and select applicants, then worry about your information session with them. &lt;agreed if it not an interview dont fucking send it to eras&lt;did everyone get this? &gt; Completely agree. These "optional" but we know you applied and know your name and we will probably know who's there and who's not "open houses" prior to interview offers are not really fair and are shady. My other question is so does this mean that interviews won't have any informational sessions at these programs? To me, either do it all when you interview people, or make the time to put asynchronous, non-tracked information/videos on your website.&lt; i don't think it bothers me as much as you guys but i agree it is a very sneaky way for less reputable programs to narrow down the applicant pool and i'm not going to play that game</t>
    </r>
  </si>
  <si>
    <r>
      <rPr>
        <color rgb="FF000000"/>
        <sz val="10.0"/>
      </rPr>
      <t xml:space="preserve">Hi everybody, Yale research team here again. You may remember us from our previous hit: the ENT applicant survey for 2020-21 ( </t>
    </r>
    <r>
      <rPr>
        <color rgb="FF1155CC"/>
        <sz val="10.0"/>
        <u/>
      </rPr>
      <t>https://doi.org/10.1177%2F0003489420952470</t>
    </r>
    <r>
      <rPr>
        <color rgb="FF000000"/>
        <sz val="10.0"/>
      </rPr>
      <t xml:space="preserve"> ). We also conducted a parallel survey of PDs during the summer which was just recently published online and can be found below. This was all done pre-signalling rollout, but hopefully people find some useful info in the paper, and that it serves as a snapshot in the evolving nature of this cycle. Best of luck to all going forward! </t>
    </r>
    <r>
      <rPr>
        <color rgb="FF1155CC"/>
        <sz val="10.0"/>
        <u/>
      </rPr>
      <t>https://doi.org/10.1177%2F0003489420967045</t>
    </r>
    <r>
      <rPr>
        <color rgb="FF000000"/>
        <sz val="10.0"/>
      </rPr>
      <t xml:space="preserve"> ; Share link for those without institutional access </t>
    </r>
    <r>
      <rPr>
        <color rgb="FF1155CC"/>
        <sz val="10.0"/>
        <u/>
      </rPr>
      <t>https://journals.sagepub.com/share/AHATT6I4ZRX2P23TSDQF?target=10.1177/0003489420967045</t>
    </r>
    <r>
      <rPr>
        <color rgb="FF000000"/>
        <sz val="10.0"/>
      </rPr>
      <t xml:space="preserve">  &lt; Thank you for publishing the results of the student survey with a Creative Commons license! Any chance we could get a prepub or reprint link for the PD survey. ---sam</t>
    </r>
  </si>
  <si>
    <r>
      <rPr>
        <color rgb="FF000000"/>
      </rPr>
      <t xml:space="preserve">I don't think there's a single  ENT program that over invites applicants from why I remember. The best dates get taken but no one over invites like they do on other specialties &lt; </t>
    </r>
    <r>
      <rPr>
        <color rgb="FF000000"/>
        <u/>
      </rPr>
      <t>https://public.tableau.com/profile/national.resident.matching.program#!/vizhome/PDSurvey2020-Final/Desktoptablet</t>
    </r>
    <r>
      <rPr>
        <color rgb="FF000000"/>
      </rPr>
      <t xml:space="preserve"> Incorrect. This survey of PD's showed 28% of programs sent out "dirty invites." Extending more invitations than interview positions is pretty common.  &lt; Can confirm, it happened to m,e</t>
    </r>
  </si>
  <si>
    <r>
      <rPr>
        <rFont val="Arial"/>
        <color rgb="FF000000"/>
      </rPr>
      <t xml:space="preserve">Do we have to sign up for thalamus this year?&gt;What is thalamus &gt; interview scheduling service </t>
    </r>
    <r>
      <rPr>
        <rFont val="Arial"/>
        <color rgb="FF1155CC"/>
        <u/>
      </rPr>
      <t>https://thalamusgme.com/</t>
    </r>
    <r>
      <rPr>
        <rFont val="Arial"/>
        <color rgb="FF000000"/>
      </rPr>
      <t xml:space="preserve"> &lt; only a few programs used this, most scheduled interviews via email</t>
    </r>
  </si>
  <si>
    <r>
      <rPr>
        <rFont val="Arial"/>
        <color rgb="FF000000"/>
      </rPr>
      <t xml:space="preserve">Interesting review paper on the match published today on all the things oto has tried to do/considering for the problem of too many applications. This will certainly be an interesting year </t>
    </r>
    <r>
      <rPr>
        <rFont val="Arial"/>
        <color rgb="FF1155CC"/>
        <u/>
      </rPr>
      <t>https://journals.sagepub.com/doi/full/10.1177/0194599820961989</t>
    </r>
    <r>
      <rPr>
        <rFont val="Arial"/>
        <color rgb="FF000000"/>
      </rPr>
      <t xml:space="preserve"> </t>
    </r>
  </si>
  <si>
    <r>
      <rPr>
        <rFont val="Calibri"/>
        <color rgb="FF000000"/>
      </rPr>
      <t xml:space="preserve">&lt; agree that major revision and minor revision does not equal "provisionally accepted." in fact some programs may even ask you to provide proof of provisional acceptance so don't use this term too generously &lt; what if the response </t>
    </r>
    <r>
      <rPr>
        <rFont val="Calibri"/>
        <i/>
        <color rgb="FF000000"/>
      </rPr>
      <t xml:space="preserve">does </t>
    </r>
    <r>
      <rPr>
        <rFont val="Calibri"/>
        <color rgb="FF000000"/>
      </rPr>
      <t>say "accepted with major revisions?" is that provisional acceptance?&lt; yeah if it says the word accepted i would count it &lt; also make sure the revision letter doesnt say like 'submission w revision does not guarantee acceptance' &lt; No major revisions are almost nevre guaranteed acceptance so I would not list it as such</t>
    </r>
  </si>
  <si>
    <r>
      <rPr>
        <rFont val="Arial"/>
        <color rgb="FF000000"/>
      </rPr>
      <t xml:space="preserve">When you edit a personal statement after assigning it, does it automatically update for all the schools? &lt; seems like it automatically updates, but if it is past oct 21 and the program has already downloaded your original PS, there's no guarantee that they will go back and download the new one (source: </t>
    </r>
    <r>
      <rPr>
        <rFont val="Arial"/>
        <color rgb="FF1155CC"/>
        <u/>
      </rPr>
      <t>https://forums.studentdoctor.net/threads/submitted-personal-statement-but-can-still-edit.1279872/</t>
    </r>
    <r>
      <rPr>
        <rFont val="Arial"/>
        <color rgb="FF000000"/>
      </rPr>
      <t xml:space="preserve"> )</t>
    </r>
  </si>
  <si>
    <r>
      <rPr>
        <b/>
      </rPr>
      <t xml:space="preserve">Reminder: U of Minnesota Webinar from the residents today! 2-3pm CST (3pm EST); Register at </t>
    </r>
    <r>
      <rPr>
        <color rgb="FF1155CC"/>
        <u/>
      </rPr>
      <t>https://z.umn.edu/oto</t>
    </r>
    <r>
      <rPr/>
      <t xml:space="preserve"> We're looking forward to meeting you all! :) </t>
    </r>
  </si>
  <si>
    <r>
      <rPr>
        <color rgb="FF000000"/>
      </rPr>
      <t xml:space="preserve">&lt; i am applying to 60&lt; Also don't listen to your mentors when the say apply to 40. They're trying to help themselves (ie other faculty) not you. Apply to as many as you can see yourself being acceptable &gt; applying anything less than 70 is risky unless you're 250+, honors in surgery, and coming from top tier medical school. Applying to a 40 may have been okay back in the day, but ENT is really competitive nowadays.  &lt; not true, i know plenty of people who did just fine last year applying to 40-50&lt; reliastically, it doesn't make sense to apply to more than this. The only way to apply to 80-90 programs is to be applying to a ton of places way outside of your region. Not all, but most, of those programs likely will not interview you anyway (especially this year if you apply accross the country and didnt signal them and have no indication of interest out there). There's a reason NRMP data shows deminishing returns after about 40 applications. Id venture to say your # of interviews likely doesn't change much between 50-80 apps, given that your 40-50 apps are chosen wisely. &lt; where is this data on applications? &lt; thought the data was diminishing returns after 62? or maybe 42? &lt; I can't find the graphic anymore, but i recall diminishing returns was lower at around 30-40, but returns were still being seen. In other words, the increase in matching chances still increased at apps &gt;40, but you get less bang for your buck. &lt; here is the link to the graphic you were mentioning it (just fill in the applicant type and specialty). they break it down by step score: for &gt;252, it's 28 apps; for 241-251, it's 45; for &lt;241, it's 48 </t>
    </r>
    <r>
      <rPr>
        <color rgb="FF000000"/>
        <u/>
      </rPr>
      <t>https://students-residents.aamc.org/applying-residency/filteredresult/apply-smart-data-consider-when-applying-residency/</t>
    </r>
    <r>
      <rPr>
        <color rgb="FF000000"/>
      </rPr>
      <t xml:space="preserve"> &gt;&gt; Right, but if you look at that graph, up at 50-60, the graph is essentially plateuing. If you arent matching with 60, well thought out apps, you surely arent matching just by applying to 100. I think that's the point. If you apply to 70-90 programs and match, you probably would have matched at less than that &lt; The only problem is that this data only accounts for step 1 scores vs # apps submitted. Our application profiles are much more complicated, and it's difficult to say if an applicant with a step 1 score of 252 would fit in the 80% who will match at 28 apps, or if the additional 10% boost is needed with 60 apps. We can't predict the future, so applying to 60+ programs is safer. &lt; How about 100+? Another 3-4% boost from 60? &lt; Now that cost outweighs benefits for me. an extra 40 programs is $1200. Another 3-4% boost (from 90 to 93/94%) is not worth $1200. Going from 80% to 90%, however, for $900 is worthwhile imo. +1</t>
    </r>
  </si>
  <si>
    <r>
      <rPr>
        <color rgb="FF000000"/>
      </rPr>
      <t xml:space="preserve">It looks open to me: </t>
    </r>
    <r>
      <rPr>
        <color rgb="FF000000"/>
        <u/>
      </rPr>
      <t>https://www.triological.org/abstract-submission/</t>
    </r>
    <r>
      <rPr>
        <color rgb="FF000000"/>
      </rPr>
      <t xml:space="preserve"> I haven't gone all the way through to submission yet cause I'm still running some stats, but really banking on it being open until the 19th as stated.</t>
    </r>
  </si>
  <si>
    <r>
      <rPr>
        <color rgb="FF000000"/>
        <u/>
      </rPr>
      <t>https://apps.acgme.org/ads/Public/Reports/Report/18</t>
    </r>
    <r>
      <rPr>
        <color rgb="FF000000"/>
        <u/>
      </rPr>
      <t xml:space="preserve"> this link has all the programs that applied for single accreditation which is basically all the DO programs</t>
    </r>
  </si>
  <si>
    <r>
      <rPr>
        <rFont val="Calibri"/>
        <color theme="1"/>
      </rPr>
      <t xml:space="preserve">kiss of death for personal statment to have a paragraph on second page? &lt; probably not recommended for your universal one, but maybe for program-specific paragraph is okay &lt; came here to ask this exact thing, if a program specific paragraph on the second page is too long &lt; Personally, I would closely stick to the 1 page limit "rule"&lt;is it really that big of a deal if we are 3 lines into the second page? &lt; No, it's not really </t>
    </r>
    <r>
      <rPr>
        <rFont val="Calibri"/>
        <i/>
        <color theme="1"/>
      </rPr>
      <t>that</t>
    </r>
    <r>
      <rPr>
        <rFont val="Calibri"/>
        <color theme="1"/>
      </rPr>
      <t xml:space="preserve"> big of a deal, but you will have many people reviewing your application wondering why you couldn't keep it to one page like nearly everyone else.  Not disqualifying, but you don't want to stand out in that way.  Program specific paragraphs might be a reasonable exception, but it's all a guess about perception of the reviewer. &lt; can someone verify this, that going slightly over a page would truly result in an applicant being perceived differently? &lt; I hereby verify this</t>
    </r>
  </si>
  <si>
    <r>
      <rPr/>
      <t xml:space="preserve">stumbled uon this, interviews with program directors (6 or 7 total I think) on this application cycle. Pretty helpful advice.   </t>
    </r>
    <r>
      <rPr>
        <color rgb="FF1155CC"/>
        <u/>
      </rPr>
      <t>https://medstudentedge.com/2020/09/14/exclusive-advice-from-program-directors-on-how-to-succeed-in-the-2021-residency-application-cycle/</t>
    </r>
    <r>
      <rPr/>
      <t xml:space="preserve"> </t>
    </r>
  </si>
  <si>
    <r>
      <rPr>
        <color rgb="FF000000"/>
      </rPr>
      <t xml:space="preserve">sitting in front of a window would be a bad lighting choice.  your face will be dark and the window will be very bright. (bad backlighting situation).  check out this video if you want to get high end with a key, fill, and hair light.  </t>
    </r>
    <r>
      <rPr>
        <color rgb="FF000000"/>
      </rPr>
      <t xml:space="preserve">
</t>
    </r>
    <r>
      <rPr>
        <color rgb="FF000000"/>
        <u/>
      </rPr>
      <t>https://www.youtube.com/watch?v=G6W5wbPqzPw</t>
    </r>
    <r>
      <rPr>
        <color rgb="FF000000"/>
      </rPr>
      <t xml:space="preserve"> &lt; it would be ok though if you are sitting facing the window, right?  &lt;facing the window would be ok..it may make your midface washed out.  it will make your nose  and chin look smaller and forehead look bigger.  also wont stand out from background as much, so any trinkets in the background may be more distracting.  </t>
    </r>
  </si>
  <si>
    <r>
      <rPr/>
      <t xml:space="preserve">if the papers are done, you could upload them to </t>
    </r>
    <r>
      <rPr>
        <color rgb="FF1155CC"/>
        <u/>
      </rPr>
      <t>https://www.medrxiv.org/</t>
    </r>
    <r>
      <rPr/>
      <t xml:space="preserve">
If they are still in preparation and you want to talk about them, the most you could strech it would be to list the title and  authors with "in preparation" instead of submitted.But be prepared to be grilled on the details of the research if you list i</t>
    </r>
  </si>
  <si>
    <r>
      <rPr>
        <rFont val="Arial"/>
        <color rgb="FF000000"/>
      </rPr>
      <t xml:space="preserve">Does PMID matter that much? I have an article that is published online ahead of print with a DOI. The journal is indexed in pubmed, but hasn't uploaded any articles from this future issue to pubmed. It would be great if it were assigned a PMID before apps are transmitted next week. Does it really matter? The article is published and readable with the DOI. &gt; Does it have a volume and issue number? If not then this article sounds like it's "In press". Technically, I think that even if it's viewable in pubmed but without a vol/issue no, this is still "in-press" (but on my ERAS, I'm gonna go ahead and put these down as published)  &lt; OP here. It has a volume and issue number. It is on the journal website, but not viewable in pubmed yet. It looks like the journal hasn't uploaded the November issue yet. </t>
    </r>
    <r>
      <rPr>
        <rFont val="Arial"/>
        <b/>
        <color rgb="FF000000"/>
      </rPr>
      <t>Are there any attendings or PDs that can chime in?</t>
    </r>
    <r>
      <rPr>
        <rFont val="Arial"/>
        <color rgb="FF000000"/>
      </rPr>
      <t xml:space="preserve"> It's on the journal website with a volume and issue number, just not viewable on PMID yet. The journal is pubmed indexed so it will have a PMID in the near future. Planning on listing it as published with it's appropriate DOI. It will just lack the PMID for the time being. Does it really matter when you review apps? &lt; sidebar: where are you putting DOI? in the title? I don't see a dedicated spot for it like PMID &lt;attending here: if you have a volume, issue and page number, it is published. if you don't have one of those but its available on the publisher's website, its an "eprint ahead of pub"  If you have the acceptance letter but no way for an interviewer to read the article its "in press".  If you have a letter saying revise and resubmitbor even accepted with revision, it is still "submitted".  If you want a simple black and white rule, don't say published unless the interviewer can read the article easily. &lt; +1</t>
    </r>
  </si>
  <si>
    <r>
      <rPr>
        <rFont val="Arial"/>
        <color rgb="FF000000"/>
      </rPr>
      <t xml:space="preserve">This is coming, and you shouldn't let your medical schools screw you over: </t>
    </r>
    <r>
      <rPr>
        <rFont val="Arial"/>
        <color rgb="FF1155CC"/>
        <u/>
      </rPr>
      <t>https://www.kevinmd.com/blog/2020/10/rapid-changes-to-aoa-inclusion-are-inequitable.html</t>
    </r>
    <r>
      <rPr>
        <rFont val="Arial"/>
        <color rgb="FF000000"/>
      </rPr>
      <t xml:space="preserve">  </t>
    </r>
  </si>
  <si>
    <r>
      <rPr>
        <rFont val="Roboto, RobotoDraft, Helvetica, Arial, sans-serif"/>
        <color rgb="FF000000"/>
      </rPr>
      <t xml:space="preserve">Zucker/Hofstra has a fun new  informative video about the residency program that can be seen here: </t>
    </r>
    <r>
      <rPr>
        <rFont val="Roboto, RobotoDraft, Helvetica, Arial, sans-serif"/>
        <color rgb="FF1155CC"/>
        <u/>
      </rPr>
      <t>https://youtu.be/lYWo7odQrjM</t>
    </r>
    <r>
      <rPr>
        <rFont val="Roboto, RobotoDraft, Helvetica, Arial, sans-serif"/>
        <color rgb="FF000000"/>
      </rPr>
      <t xml:space="preserve"> :) Was</t>
    </r>
  </si>
  <si>
    <r>
      <rPr>
        <color rgb="FF000000"/>
      </rPr>
      <t xml:space="preserve">Hey guys - ENT resident at Minnesota here - it's a really weird year with all the changes due to COVID and everything changing into virtual, just wanted to wish everyone good vibes &amp; let you know about a webinar we'll be hosting next Sunday (I know the weekend before apps are submitted, but if you have an hour we'd love to tell you about our program). Intro by the PD and then you'll have breakout rooms with the residents to get to now us/what we're about/what we're like. Link to register: </t>
    </r>
    <r>
      <rPr>
        <color rgb="FF000000"/>
        <u/>
      </rPr>
      <t>https://z.umn.edu/oto</t>
    </r>
  </si>
  <si>
    <r>
      <rPr>
        <rFont val="Calibri"/>
        <color rgb="FF000000"/>
      </rPr>
      <t xml:space="preserve">No, but the actual trail is tough&lt; on one zoom call an applicant asked if residents get enough time in clinic. i was like wtf i've never heard of someone wanting more clinic time over the OR &lt; I have not heard of this either, head and neck surgery is amazing. Why more LPR, cerumen, and tmj pt.?&lt; i know right, probably not a good look for that applicant &lt; current resident here, I think students in general do not understand how important clinic is. Themany of the surgical cases you do in residency are not things you will be doing in practice. However, clinic is where you will spend the vast majority of your time as an attending and you want to get very very very good at it. Sadly, there are many programs lacking in good clinic experience. You obviously don't want it to take you away from the OR too much, but you do want to make sure it's very well incorporated into your residency, There were places I remember asking about during interviews and residents got like very minimal clinic exposure. &lt; I’m the applicant who asked about adequate clinic time and obviously am not interested in more time in clinic than in the OR. Most programs seem to get their residents operating just fine, not so clear if they also involved their residents in the clinical decision-making. Thank you to the resident who responded to this!  &lt; Do people not understand that  typicsl PP general ENT spends 4 days in clinic to one operating day? &lt; OP here. i didn't intend to downplay the importance of clinic and i agree there is so much to learn from clinic. but we learn how to see clinic patients in med school (without all the ENT specific stuff obviously). residency is for learning how to operate, and for ENT that means learning the nuances of 100's of different procedures. you only get 5 years. i would much rather have a surgeon who spends 4-5 days/week of residency in the OR than one who spends half of her time in the clinic. but maybe that's just me &lt; </t>
    </r>
    <r>
      <rPr>
        <rFont val="Calibri"/>
        <b/>
        <color rgb="FF000000"/>
      </rPr>
      <t xml:space="preserve">PGY4 here. Honestly its all about balance. Most places (probably all) have enough OR time to get basic competency in all necessary OR procedures. But you cant downplay clinic. And you should also distinguish between resident clinic and attending clinic. I learn the most when im with an attending and I see how they manage their patients. Resident clinic is great but its sometimes just residents making all the decisions with minimal attending oversight. Which is both good and bad. Learning to operate is essential and obviously important. But learning how to appropriately evaluate patients for the OR is JUST AS IMPORTANT. In a field thats filled with both medical and surgical management, it is extremely important to figure out the nuances of what makes someone an operative candidate and to learn how to approropriately counsel a patient. Yes you can learn that as an attending, but residency is your one and only chance to hang out with a variety of different attendings and learn how that decision process works. </t>
    </r>
    <r>
      <rPr>
        <rFont val="Calibri"/>
        <color rgb="FF000000"/>
      </rPr>
      <t>&lt; this is such an informative response. Thank you for taking the time to educate us on this!</t>
    </r>
  </si>
  <si>
    <r>
      <rPr>
        <rFont val="Calibri"/>
        <color rgb="FF000000"/>
      </rPr>
      <t xml:space="preserve">&lt;really? most of my attendings have said 60 &lt; Theres no downside to applying to more idk what the debate is &lt; The downside is it costs more money. $1000 can be pretty important for certain people, but I personally would just spend it on the extra apps, especially since we don't have to fly around this year &lt; I dont get it. If you can go $300k in debt for medical education, why would you not spend an extra few $100 to ensure you get enough interviews to match? This isnt the place to be cheap fam. &lt; </t>
    </r>
    <r>
      <rPr>
        <rFont val="Calibri"/>
        <b/>
        <color rgb="FF000000"/>
      </rPr>
      <t xml:space="preserve">You guys dont have to worry about spending money on interviews (yes this year sucks but this is one of the few benefits of the situation). I would recommend applying to any place that you can see yourself going to (taking into account family and SO and everything else). You can always decline interviews but you cant decide to apply to more places later on. This might work in medicine where there are 10+ interview dates, but it doesnt work in a surgical subspecialty when there are 2-4 interview days that all fill up in 10 minutes after invites go out &lt; </t>
    </r>
    <r>
      <rPr>
        <rFont val="Calibri"/>
        <color rgb="FF000000"/>
      </rPr>
      <t>Also lots of people get scholarships and such. Not everyone is in 300K debt (im envious lol). $1000 can be a big deal for some folks.</t>
    </r>
  </si>
  <si>
    <r>
      <rPr>
        <b/>
        <color rgb="FF000000"/>
      </rPr>
      <t xml:space="preserve">--&gt; check out the Announcement tab for all the info. Registration link: </t>
    </r>
    <r>
      <rPr>
        <b/>
        <color rgb="FF000000"/>
        <u/>
      </rPr>
      <t>https://forms.gle/1vttTfz1pGHJmCHh6</t>
    </r>
  </si>
  <si>
    <r>
      <rPr>
        <color rgb="FF000000"/>
      </rPr>
      <t xml:space="preserve">&lt;yeah i was in a similar boat and just decided to pull the trigger. i think its hard to know for sure that ur making the right decision without seeing programs in person &lt; what's the website for selecting the programs? Can't find it on google search &lt; </t>
    </r>
    <r>
      <rPr>
        <color rgb="FF000000"/>
        <u/>
      </rPr>
      <t>https://opdo-hns.org/mpage/signaling</t>
    </r>
    <r>
      <rPr>
        <color rgb="FF000000"/>
      </rPr>
      <t xml:space="preserve"> &lt; Thank you!! &lt; added to Useful Links tab &lt; In the same position! So hard...</t>
    </r>
  </si>
  <si>
    <r>
      <rPr>
        <color rgb="FF000000"/>
        <sz val="10.0"/>
      </rPr>
      <t xml:space="preserve">What is our current understanding of interview timing? Do we need to be at our emails at every second of the day? If so, when does this start, right after October 21 or during November/Dec?  &lt; I would have constant email coverage from end of Oct onward  &lt;- </t>
    </r>
    <r>
      <rPr>
        <color rgb="FF1155CC"/>
        <sz val="10.0"/>
        <u/>
      </rPr>
      <t>https://opdo-hns.org/page/InterviewDates</t>
    </r>
    <r>
      <rPr>
        <color rgb="FF000000"/>
        <sz val="10.0"/>
      </rPr>
      <t xml:space="preserve"> &lt; Programs are "encouraged" to do a 3 week timeframe but last year only about a half did. You'll need to start checking earlier and later too.</t>
    </r>
  </si>
  <si>
    <r>
      <rPr/>
      <t xml:space="preserve">Baylor Scott and White Texas A&amp;M - Come join us soon!  We are having an informal instagram live session with just some residents.  4PM CST!
</t>
    </r>
    <r>
      <rPr>
        <color rgb="FF1155CC"/>
        <u/>
      </rPr>
      <t>https://www.instagram.com/bswhtemple_ent/</t>
    </r>
  </si>
  <si>
    <r>
      <rPr>
        <color rgb="FF000000"/>
      </rPr>
      <t xml:space="preserve">The benefits are probably insanely marginal past an already high number (my guess is like 40), and it would be better for everyone if everyone applied to fewer (including students [fewer interviews, more at places you actually care about, more matches at your actual top choices]), but it's a prisoner's dilemma, and as long as everyone is applying to 60-70, it likely hurts you to some small degree not to apply to that many. That said, I know people who applied to 30-40 and had absolutely no problem matching at their top choices.  &lt; The ERAS data is pretty helpful here.  Based on your step scores, you can see that the marginal utility of additional applications is low for those with step scores above 252 after ~30 applications.  Scores of 241-251 reach that point around 45 applications.  For lower scores, less pronounced flattening but relatively little benefit after 50 applications or so.  </t>
    </r>
    <r>
      <rPr>
        <color rgb="FF000000"/>
        <u/>
      </rPr>
      <t>https://students-residents.aamc.org/applying-residency/filteredresult/apply-smart-data-consider-when-applying-residency/</t>
    </r>
  </si>
  <si>
    <r>
      <rPr>
        <rFont val="Calibri"/>
        <b/>
        <color theme="1"/>
      </rPr>
      <t>Are you an Otolaryngology residency applicant and attend a medical school without a residency program?</t>
    </r>
    <r>
      <rPr>
        <rFont val="Calibri"/>
        <color theme="1"/>
      </rPr>
      <t xml:space="preserve">
The COVID-19 Pandemic has caused unwanted anxiety to many of the applicants. Personally, I am a resident that came from medical school without an otolaryngology residency program and I can imagine the pressure this has placed on all applicants and those who come from medical schools without a residency program. A few otolaryngology residents, that graduated from medical schools without an otolaryngology residency program, would like to organize an</t>
    </r>
    <r>
      <rPr>
        <rFont val="Calibri"/>
        <b/>
        <color theme="1"/>
      </rPr>
      <t xml:space="preserve"> informal Q&amp;A session </t>
    </r>
    <r>
      <rPr>
        <rFont val="Calibri"/>
        <color theme="1"/>
      </rPr>
      <t xml:space="preserve">to help answer your questions and give advice. This is an </t>
    </r>
    <r>
      <rPr>
        <rFont val="Calibri"/>
        <b/>
        <color theme="1"/>
      </rPr>
      <t xml:space="preserve">OPTIONAL </t>
    </r>
    <r>
      <rPr>
        <rFont val="Calibri"/>
        <color theme="1"/>
      </rPr>
      <t>event open to any applicant, however, we believe applicants who come from medical schools without an otolaryngology residency program will benefit the most given the focus of this informal Q&amp;A. 
If you are interested in joining this informal Q&amp;A please email:</t>
    </r>
    <r>
      <rPr>
        <rFont val="Calibri"/>
        <b/>
        <color theme="1"/>
      </rPr>
      <t xml:space="preserve"> pquesada@kumc.edu
Event: October 8, 2020 at 7:00pm CT</t>
    </r>
    <r>
      <rPr>
        <rFont val="Calibri"/>
        <color theme="1"/>
      </rPr>
      <t xml:space="preserve">
</t>
    </r>
  </si>
  <si>
    <r>
      <rPr/>
      <t xml:space="preserve">OPDO Council with a reminder that the Signaling Portal is now open and that all Signals must be received by Friday, 10/9 to ensure on-time distribution to Programs.  Signals will be collated and distributed on 10/21 to coincide with release of applications.  Additional information and Signaling Portal available at entsignaling.org.  Questions or comments (anonymous options available) may be submitted through the comment link on </t>
    </r>
    <r>
      <rPr>
        <color rgb="FF1155CC"/>
        <u/>
      </rPr>
      <t>entsignaling.org</t>
    </r>
    <r>
      <rPr/>
      <t xml:space="preserve"> </t>
    </r>
  </si>
  <si>
    <r>
      <rPr/>
      <t xml:space="preserve">if it got published in a journal indexed by pubmed it was peer reviewed, even if the peer that reviewed it was the editor of the journal.  Journal editors are all either MDs, DOs or PhDs.  These are your peers. So yes if it was a letter to the editor that gets published it is peer reviewed.  If it is a letter to the editor to your local newspaper, Huffington post, Slate, or someones instagram feed, it can go under other publications.&gt; the exception is invited articles/commentary, which may not neccessarily be refereed &gt; lolll that is straight up not how peer review works. it is a standardized process that involves external reviewers, not just the journal editor declaring it peer-reviewed. If you are confused about what this entails here is a basic overview: </t>
    </r>
    <r>
      <rPr>
        <color rgb="FF1155CC"/>
        <u/>
      </rPr>
      <t>https://en.wikipedia.org/wiki/Scholarly_peer_review#Procedure</t>
    </r>
  </si>
  <si>
    <r>
      <rPr>
        <b/>
      </rPr>
      <t>Would you like to learn</t>
    </r>
    <r>
      <rPr>
        <b/>
        <color rgb="FF0000FF"/>
      </rPr>
      <t xml:space="preserve"> </t>
    </r>
    <r>
      <rPr>
        <b/>
        <i/>
        <color rgb="FF0000FF"/>
      </rPr>
      <t>all the things</t>
    </r>
    <r>
      <rPr>
        <b/>
      </rPr>
      <t xml:space="preserve"> about the University of Mississippi Medical Center Otolaryngology Program? Check out our Padlet for a deep dive into all aspects of our program!</t>
    </r>
    <r>
      <rPr>
        <b/>
        <color rgb="FF0000FF"/>
      </rPr>
      <t xml:space="preserve">
</t>
    </r>
    <r>
      <rPr>
        <color rgb="FF1155CC"/>
        <u/>
      </rPr>
      <t>https://padlet.com/bjboyd/jnsvq0xuvox6iikc</t>
    </r>
    <r>
      <rPr>
        <rFont val="Calibri"/>
        <color rgb="FF0563C1"/>
        <sz val="12.0"/>
        <u/>
      </rPr>
      <t xml:space="preserve">
</t>
    </r>
  </si>
  <si>
    <r>
      <rPr/>
      <t>OPDO Official Interview Invite window is Nov 9 to 30.  Most programs have been going along with this.</t>
    </r>
    <r>
      <rPr>
        <color rgb="FF000000"/>
      </rPr>
      <t xml:space="preserve">
</t>
    </r>
    <r>
      <rPr>
        <color rgb="FF1155CC"/>
        <u/>
      </rPr>
      <t>https://opdo-hns.org/page/InterviewDates</t>
    </r>
  </si>
  <si>
    <r>
      <rPr>
        <color rgb="FF1155CC"/>
        <u/>
      </rPr>
      <t xml:space="preserve">https://twitter.com/JeffersNguyen /status/1310559568448151553?s=20 </t>
    </r>
    <r>
      <rPr>
        <color rgb="FF000000"/>
        <u/>
      </rPr>
      <t>"not capping interviews at 12 + all applicants accept interviews = half of applicants will receive &lt;1 interview" &lt;definitely see some issues with this model (e.g. most likely not possible to attend all offered interviews because of scheduling conflict) but still, yikes.. &gt; I very much doubt there is enough time for something like this to be instituted</t>
    </r>
  </si>
  <si>
    <r>
      <rPr/>
      <t xml:space="preserve">This might have been addressed earlier, but does anyone know how we will get access to our tokens? They come out tomorrow, but I haven't heard anything about whether they're given to everyone on ERAS, or if you have to sign up for them, or what &lt; Go to </t>
    </r>
    <r>
      <rPr>
        <color rgb="FF1155CC"/>
        <u/>
      </rPr>
      <t>ENTsignaling.org</t>
    </r>
    <r>
      <rPr/>
      <t xml:space="preserve"> (signals are submitted through a link on the bottom left hand corner, opens tomorrow 9/28)</t>
    </r>
  </si>
  <si>
    <r>
      <rPr>
        <color rgb="FF000000"/>
      </rPr>
      <t xml:space="preserve">Great 7-minute interview with an ENT intern at George Washington University with application and interview tips: </t>
    </r>
    <r>
      <rPr>
        <color rgb="FF000000"/>
        <u/>
      </rPr>
      <t>https://open.spotify.com/episode/6mSGkJNyhLUoURbr0UlOLg</t>
    </r>
  </si>
  <si>
    <r>
      <rPr>
        <rFont val="Calibri"/>
        <color theme="1"/>
      </rPr>
      <t xml:space="preserve">has anyone heard about Mount Sinai's early assurance for their MS4s? heard they've already matched home students for uro, EM &lt; i'm sketpical, sounds like it would be against match policy &lt; It's kinda a moot point considering they matched 4 home students last year. Even without an early assurance, they will likely still take many of their own with 11 applying &lt; I don't think that should detract you. If anything, thats more of a reason for them to take outside students this year, because they don't want to seem inbred too much &lt;&lt; Mount Sinai OHNS is not participating in this pathway &lt;&lt; If they cared about appearing inbred, they wouldn't take so many of their own lol. I think they'll take the best folks out there, and this year they'll know their own the best &lt;&lt; I mean, that's kind of an anomaly. most years they haven't taken many of their own &lt; Most years they have 50 students doing away rotations too, what's your point &lt; </t>
    </r>
    <r>
      <rPr>
        <rFont val="Calibri"/>
        <b/>
        <color theme="1"/>
      </rPr>
      <t xml:space="preserve">Matching a lot of your own students is oftentimes a reflection of med students wanting to stay at their own program. The 4 that were matched were awesome applicants and they wanted to stay at Mount Sinai. There is no broader agenda. </t>
    </r>
  </si>
  <si>
    <r>
      <rPr>
        <rFont val="Calibri"/>
        <color theme="1"/>
        <sz val="11.0"/>
      </rPr>
      <t xml:space="preserve">Reminder to fill out </t>
    </r>
    <r>
      <rPr>
        <rFont val="Calibri"/>
        <b/>
        <color theme="1"/>
        <sz val="11.0"/>
      </rPr>
      <t>Program Info tab</t>
    </r>
    <r>
      <rPr>
        <rFont val="Calibri"/>
        <color theme="1"/>
        <sz val="11.0"/>
      </rPr>
      <t>, specifically information like call schedule, dedicated research months, and number of faculty in each division. This information is helpful for deciding how to use tokens &lt;+1</t>
    </r>
  </si>
  <si>
    <r>
      <rPr>
        <rFont val="Calibri"/>
        <color rgb="FF000000"/>
      </rPr>
      <t xml:space="preserve">Who cares &lt;+1 &lt; Lol why comment if you don't care&lt; i care! &lt; +5 &lt; its nice to have a sense when considering programs. for example, NYP is a program that historically likes to take its own students, and they have 11 students applying this year. especially with COVID, that definitely lowers the odds for applicants from other schools&lt;This is wrong &lt; you never know where you're going to match, apply everywhere and hope for the best &lt; agreed. Having the applicants by school tab information doesn't change how I apply or my outcomes. The info just gives me anxiety. &lt; how about its utility for the token system, at the very least? I'm not going to give one of my few tokens to a program if I don't think I have a high shot of getting an interview based on the number of applicants from that school. &lt; I think this could also potentially be a good argument for using a token when you think about the value of the token, like they talked about in the meeting. E.g. if you are really interested in a program that you don't have strong geographic ties to / could potentially look like you are just throwing another random application in the ring, and they have a ton of home applicants so less room to give out external invites, then that could be a very good use of a token (compared to another program that you may have a better shot of getting an invite from without having to use a token)&lt; which is why there should be a token tab...even if people lie still helpful. def more helpful than applicants by school &lt; ehh i think it wouldn't end up being as helpful esp. because how many people are realistically going to fill it out? is it really that helpful if we know where 50/400 people are sending their tokens (assuming the information is accurate)?&lt; It'll be kind of like a game theory type situation. Won't work &lt; Hard disagree, knowing applicant numbers is very important. I did an away last year and wasn't offered an interview at the program because they reserve x spots for home and away students, and with so many home students they interviewed very few away students. So those applicant numbers can very much matter &lt; It's unlikely that you didn't get offered an interview "because" they reserve spots for home and away students since doing away rotations sets you up very well if you make a strong impression. Ultimately programs want to take the best students that they can that fit with their mission and culture &lt; I'm telling you verbatim what I and other applicants were told by the program- hard cap of X interview spots for home + away, Y home students, so only X-Y away students were allotted interviews. I don't want to identify but suffice to say we knew how many students did aways and how many home students there were, and they interviewed a startlingly low number (&lt;10%) of the aways. So it wasn't just a "me" problem. </t>
    </r>
    <r>
      <rPr>
        <rFont val="Calibri"/>
        <b/>
        <color rgb="FF000000"/>
      </rPr>
      <t>Bottom line is especially in a year like this, consider that tokens will go farther at programs with fewer home students</t>
    </r>
    <r>
      <rPr>
        <rFont val="Calibri"/>
        <color rgb="FF000000"/>
      </rPr>
      <t>.&gt;&gt; and they'll go even further at programs with fewer applicants giving tokens. and the flip is true - your token might not mean much at places that get &gt;40 tokens, i imagine at these places, not a single applicant that hasn't given a token will interview &lt; I just don't think this is the case. Do you really think all programs will look at superstar applicants who they would love to have at their program but didn't get a token from will decide not to give any of those people interviews? Just does not make sense. &lt; makes perfect sense if those programs don't tend to attract superstar applicants.  programs have limited interview slots, and want to spend them on applicants with some likelihood of matching at their program &lt; Broadly, it is the case. A top program getting 300 great applicants and 60 tokens can choose to only interview the token applicants if they so choose. Sam did the math and there are far more interview spots than tokens, so of course you *can* still get interviews without tokens. But the point was that a top program getting many tokens can be far pickier about who to interview, so tokens there wouldn't carry as much weight. While at a lower-tier program receiving fewer tokens, your token would carry far more weight in terms of signaling interest leading to an interview (assuming you are a qualified applicant). &lt; I'm at a top tier program by most convential measures and our residency faculty have hinted/strongly suggested taht they will not be considering non token applicants</t>
    </r>
  </si>
  <si>
    <r>
      <rPr>
        <color rgb="FF1155CC"/>
      </rPr>
      <t>University of Mississippi Otolaryngology - Dr. Scott Stringer and Dr. Gina Jefferson.</t>
    </r>
    <r>
      <rPr/>
      <t xml:space="preserve"> Tune in to hear their thoughts on our residency program and this unique application season.</t>
    </r>
    <r>
      <rPr>
        <color rgb="FF000000"/>
      </rPr>
      <t xml:space="preserve">
</t>
    </r>
    <r>
      <rPr>
        <color rgb="FF1155CC"/>
        <u/>
      </rPr>
      <t>https://youtu.be/vbXprACKA</t>
    </r>
    <r>
      <rPr>
        <rFont val="Calibri"/>
        <color rgb="FF1155CC"/>
        <sz val="12.0"/>
        <u/>
      </rPr>
      <t>HM</t>
    </r>
    <r>
      <rPr>
        <rFont val="Calibri"/>
        <color rgb="FF1F497D"/>
        <sz val="12.0"/>
      </rPr>
      <t xml:space="preserve"> 
</t>
    </r>
    <r>
      <rPr>
        <rFont val="Calibri"/>
        <sz val="12.0"/>
      </rPr>
      <t xml:space="preserve"> 
</t>
    </r>
  </si>
  <si>
    <r>
      <rPr/>
      <t xml:space="preserve">Are people using the standardized LORs? </t>
    </r>
    <r>
      <rPr>
        <color rgb="FF1155CC"/>
        <u/>
      </rPr>
      <t>https://opdo-hns.org/page/Recommendation</t>
    </r>
  </si>
  <si>
    <r>
      <rPr>
        <rFont val="Calibri"/>
        <color rgb="FF000000"/>
      </rPr>
      <t>&lt;there are still a good number of programs offering them, I gree with the statements that there should have been better guidance on deciding if virtual rotations count or not &lt; OPDO council member here.  Apologies that the guidance related to virtual subIs was not clear last night.  Program Directors have been instructed that they should not expect a signal only for students from their home program or students who have completed an</t>
    </r>
    <r>
      <rPr>
        <rFont val="Calibri"/>
        <b/>
        <color rgb="FF000000"/>
      </rPr>
      <t xml:space="preserve"> in-person</t>
    </r>
    <r>
      <rPr>
        <rFont val="Calibri"/>
        <color rgb="FF000000"/>
      </rPr>
      <t xml:space="preserve"> visiting sub Internship in the current academic year.  </t>
    </r>
    <r>
      <rPr>
        <rFont val="Calibri"/>
        <b/>
        <color rgb="FF000000"/>
      </rPr>
      <t>Applicants should use signals (at their discretion) to programs where they complete a virtual rotation or any other rotation that does not fall into these 2 categories</t>
    </r>
    <r>
      <rPr>
        <rFont val="Calibri"/>
        <color rgb="FF000000"/>
      </rPr>
      <t xml:space="preserve">. The FAQs and Guidance sections on </t>
    </r>
    <r>
      <rPr>
        <rFont val="Calibri"/>
        <color rgb="FF000000"/>
      </rPr>
      <t>entsignaling.org</t>
    </r>
    <r>
      <rPr>
        <rFont val="Calibri"/>
        <color rgb="FF000000"/>
      </rPr>
      <t xml:space="preserve"> are being edited to clearly and consistently reflect that Home Programs and In Person SubInternship rotations are the only scenarios where students are NOT to signal. &lt; this is reasonable. thank you for your leadership and clarity.</t>
    </r>
  </si>
  <si>
    <r>
      <rPr>
        <rFont val="Calibri"/>
        <color rgb="FF000000"/>
      </rPr>
      <t xml:space="preserve">If your program is aware that they are not supposed to expect a signal from you and telling you to do so anyway, I would report it to the signaling feedback form they mentioned yesterday. This is counter to the instructions that programs get that are directly listed on the signaling website. (here is the link: </t>
    </r>
    <r>
      <rPr>
        <rFont val="Calibri"/>
        <color rgb="FF000000"/>
      </rPr>
      <t>https://form.jotform.com/AMSForms/signaling-issue-report-form</t>
    </r>
    <r>
      <rPr>
        <rFont val="Calibri"/>
        <color rgb="FF000000"/>
      </rPr>
      <t xml:space="preserve"> &lt; definitely agree with reporting the program...&lt; Lol if you are one of very few people applying from that institution, and they get reported, I wonder how they'd react knowing that you reported them &lt; I would hope that the people in charge of responding to these complaints would respond in a tactful way-- they are also aware that people want to remain anonymous and I hope would take that into consideration when addressing this (and I think you could emphasize this in the complaint)</t>
    </r>
  </si>
  <si>
    <r>
      <rPr/>
      <t xml:space="preserve">This might've been answered first, but what is the order PDs look at apps? Step 1 -&gt; Step 2 or M3 grades...etc etc?&lt;There isn't a series of steps and it's not a protocol &lt; my home PD said that at every institution he's been at, the order of items for interview consideration is Step 1, LORs, grades, pubs, personal statement. Ofc, this is only one PD's experience at a handful of institutions. &lt; There have been studies and surveys on this. Different everywhere but the stats say Step 1&gt;LOR&gt;away rotation&gt;grades </t>
    </r>
    <r>
      <rPr>
        <color rgb="FF1155CC"/>
        <u/>
      </rPr>
      <t>https://public.tableau.com/profile/national.resident.matching.program#!/vizhome/PDSurvey2020-Final/Desktoptablet</t>
    </r>
    <r>
      <rPr/>
      <t xml:space="preserve"> &lt; It's going to be different everywhere.. My PD said they always start with the personal statement before even checking Step 1, so you just can't predict this type of thing </t>
    </r>
  </si>
  <si>
    <r>
      <rPr/>
      <t xml:space="preserve">Good morning all! We are excited to start the interview season. Please check out our website </t>
    </r>
    <r>
      <rPr>
        <color rgb="FF1155CC"/>
        <u/>
      </rPr>
      <t>https://www.cooperhealth.edu/residencies/otolaryngology/education</t>
    </r>
    <r>
      <rPr/>
      <t xml:space="preserve"> and follow us on instagram at Cooperotoresidency </t>
    </r>
  </si>
  <si>
    <r>
      <rPr>
        <rFont val="Calibri"/>
        <color rgb="FF000000"/>
      </rPr>
      <t xml:space="preserve">Hi! I'm one of the MEE residents.. We just found out about the conflicting AAO-HNS program and we are going to delay our webinar till next week so everyone has the opportunity to learn about the signaling.  Our event with just the residents is going to happen </t>
    </r>
    <r>
      <rPr>
        <rFont val="Calibri"/>
        <b/>
        <color rgb="FF000000"/>
      </rPr>
      <t>next Thursday, September 24th at 7PM instead</t>
    </r>
    <r>
      <rPr>
        <rFont val="Calibri"/>
        <color rgb="FF000000"/>
      </rPr>
      <t>.  Everyone on the mailing list should hear shortly.  As an aside, I love residency here, love my classmates, and love the training I'm getting so to anyone who might think otherwise, give us a chance to change your mind =)</t>
    </r>
  </si>
  <si>
    <r>
      <rPr>
        <color rgb="FF000000"/>
        <u/>
      </rPr>
      <t>https://www.entnet.org/sites/default/files/Oto-Primary-Care-WEB.pdf</t>
    </r>
    <r>
      <rPr>
        <color rgb="FF000000"/>
      </rPr>
      <t xml:space="preserve">
&lt; This is a good, FREE, basic into to ENT. It will not have the answers to frequent pimp questions, relevant anatomy or steps for operations.  ENT Secrets and a surgical atlas are helpful for these.</t>
    </r>
  </si>
  <si>
    <r>
      <rPr>
        <b/>
        <color rgb="FFCC0000"/>
      </rPr>
      <t>University of Arkansas for Medical Sciences (UAMS)</t>
    </r>
    <r>
      <rPr/>
      <t xml:space="preserve"> </t>
    </r>
    <r>
      <rPr>
        <b/>
      </rPr>
      <t>Meet the Residents Wed Sept 23rd</t>
    </r>
    <r>
      <rPr/>
      <t xml:space="preserve">. Resident only info session, more information in announcements: </t>
    </r>
    <r>
      <rPr>
        <color rgb="FF1155CC"/>
        <u/>
      </rPr>
      <t>Register</t>
    </r>
  </si>
  <si>
    <r>
      <rPr>
        <color rgb="FF1155CC"/>
        <u/>
      </rPr>
      <t>https://forums.studentdoctor.net/threads/eras-publications-listing-faq.751255/</t>
    </r>
    <r>
      <rPr/>
      <t xml:space="preserve"> (Admittedly not a legitimate resource, but saw it referenced multiple times in different places so just wanted to make sure) &lt; good to know where this is coming from...the rest of the  advice is generally good, but I would disagree with the specific point on poster presentations...if your name is on it, you are an author.  </t>
    </r>
  </si>
  <si>
    <r>
      <rPr/>
      <t xml:space="preserve">I think someone had thrown this site in here before. They announced a series on PDs coming out over the next two weeks. Hopefully they have an ENT PD that they were able to interview.  </t>
    </r>
    <r>
      <rPr>
        <color rgb="FF1155CC"/>
        <u/>
      </rPr>
      <t>https://medstudentedge.com/2020/09/14/exclusive-advice-from-program-directors-on-how-to-succeed-in-the-2021-residency-application-cycle/</t>
    </r>
  </si>
  <si>
    <r>
      <rPr/>
      <t>Google: T32 NIH Otolaryngology</t>
    </r>
    <r>
      <rPr>
        <color rgb="FF000000"/>
      </rPr>
      <t xml:space="preserve"> </t>
    </r>
    <r>
      <rPr>
        <color rgb="FF1155CC"/>
        <u/>
      </rPr>
      <t xml:space="preserve">https://www.nidcd.nih.gov/training/centers  </t>
    </r>
    <r>
      <rPr/>
      <t>&lt;this is sort of helpful but honestly not exactly what we're looking for. We need a single compiled list of institutions rather than people - there are definitely some locations on there that are not associated with a specific institution (i.e. Portland, don't think that OHSU has a T32) &lt;some of these are T32's for audiology and speechpath doctorates.</t>
    </r>
  </si>
  <si>
    <r>
      <t>Went to the gomer blog looking for classic "ENT excommunicated for q-tip use" article but found my new on call anthem.</t>
    </r>
    <r>
      <rPr>
        <color rgb="FF000000"/>
      </rPr>
      <t xml:space="preserve"> </t>
    </r>
    <r>
      <rPr>
        <color rgb="FF1155CC"/>
        <u/>
      </rPr>
      <t>http://gomerblog.com/2017/05/ent-parody-warren-g-nate-dogg-regulate-pure-awesomeness/</t>
    </r>
  </si>
  <si>
    <r>
      <rPr>
        <rFont val="Roboto, RobotoDraft, Helvetica, Arial, sans-serif"/>
        <color rgb="FF000000"/>
      </rPr>
      <t xml:space="preserve">Hey all- wondering how many hours you have all spent on various virtual events in preparation for this application cycle?  Have heard of some level of concern from faculty and chairs about the burden for students who may feel the need to attend.  &lt; at first i tried to attend all of them but quickly got burnt out and stopped caring. now i attend maybe 1-2 per week at most &lt; agreed, while it is a nice gesture in a lot of ways, there are sooo many and a lot of pressure to attend </t>
    </r>
    <r>
      <rPr>
        <rFont val="Roboto, RobotoDraft, Helvetica, Arial, sans-serif"/>
        <i/>
        <color rgb="FF000000"/>
      </rPr>
      <t>just in case</t>
    </r>
    <r>
      <rPr>
        <rFont val="Roboto, RobotoDraft, Helvetica, Arial, sans-serif"/>
        <color rgb="FF000000"/>
      </rPr>
      <t>, even though they all say they aren't taking attendance or counting these as a factor. even 1-2 per week can be a burden, especially when some of them are 2-3hrs!&lt; i also feel pressure when there's only like 20 ppl on the meeting and it's supposed to be interactive when really i'm just trying to learn more about the program &lt; haha so true. The smaller ones feel like I'm more obligated to stay, but in all honesty those are the sessions that I quickly realize the program is not a good fit. Oh well :/ &lt; Agree with above. I think it could be manageable if the sessions were only 1h max. 30min to talk about the program, 30min to talk with residents. The excessive talk from each subspecialty doesn't provide any new information regarding whether or not I'll apply, and if that matters for anyone, then they can ask the residents or attendings themselves via Q&amp;A format.</t>
    </r>
  </si>
  <si>
    <r>
      <rPr>
        <rFont val="Calibri"/>
        <color rgb="FF000000"/>
      </rPr>
      <t>&lt;preach, why are there 10 sessions for one program. you're program is not that important  &lt; rude IMO there are residents and faculty giving up family/life time to do these. if you don't like it just don't go. &lt; +1 it is cool to see how much faculty/residents seem to care about their programs and are willing to take time to show us why they love it. almost no other specialities are doing this. &lt;</t>
    </r>
    <r>
      <rPr>
        <rFont val="Calibri"/>
        <b/>
        <i/>
        <color rgb="FF000000"/>
      </rPr>
      <t xml:space="preserve">I was initially skeptical of these virtual events, but they've been a huge help. Shoutout to all the programs that are putting these on for us. Also, shoutout to the programs that are doing "virtual learning sessions" though virtual sub-I's and what not, they've been really nice. For those that might be frustrated or "burned out", I think a reassurance for applicants that their attendance may not affect their application outcome could go a very long way. </t>
    </r>
    <r>
      <rPr>
        <rFont val="Calibri"/>
        <color rgb="FF000000"/>
      </rPr>
      <t xml:space="preserve"> &lt; No one can reassure that. Even if they are officially purely informational and not affecting applications, unofficially I'm sure good or bad impressions at these events will ultimately impact applicants' name recognition and interview invites. When there are hundreds of applicants and only a select few who registered and attended a program's info sessions, it will certainly be noted.</t>
    </r>
  </si>
  <si>
    <r>
      <rPr>
        <rFont val="Arial"/>
        <color rgb="FF000000"/>
      </rPr>
      <t xml:space="preserve">Less than two hours until the second set of UW OtoHNS Office Hours! Sign-up now with the following link for the time slot and attending(s) that you would like some face-time with: 
</t>
    </r>
    <r>
      <rPr>
        <rFont val="Arial"/>
        <color rgb="FF1155CC"/>
        <u/>
      </rPr>
      <t>https://www.signupgenius.com/go/10C0D4FABAD2CA1F9C52-program</t>
    </r>
    <r>
      <rPr>
        <rFont val="Arial"/>
        <color rgb="FF000000"/>
      </rPr>
      <t xml:space="preserve"> The zoom links will be sent to registered participants 15 minutes prior to the start of the first session. 
The following attending’s will be available to meet: 
Dr. John (Jake) Dahl, Assistant Professor of Pediatric Otolaryngology at Seattle Children’s Hospital 
2:00pm PST - 3:00pm PST 
Dr. Jenny Stone, T32 Program Director and Research Professor 
3:30pm PST - 4:30pm PST 
Dr. Maya Sardesai, Assistant Residency Program Director and Associate Professor of Laryngology and Facial Plastic Surgery 
4:00pm PST - 5:00pm</t>
    </r>
  </si>
  <si>
    <r>
      <rPr>
        <rFont val="Calibri"/>
        <b/>
        <color theme="1"/>
      </rPr>
      <t xml:space="preserve">Announcement Summary 9/8/20 </t>
    </r>
    <r>
      <rPr>
        <rFont val="Calibri"/>
        <color theme="1"/>
      </rPr>
      <t xml:space="preserve">
The following programs made announcements on 9/6
See Announcements Tab.
- Wake Forest
- University of Washington</t>
    </r>
  </si>
  <si>
    <r>
      <rPr>
        <color rgb="FF000000"/>
        <u/>
      </rPr>
      <t>https://www.cirseiu.org/benefits/</t>
    </r>
    <r>
      <rPr>
        <color rgb="FF000000"/>
      </rPr>
      <t xml:space="preserve">  Then look under "Find your hospital"</t>
    </r>
  </si>
  <si>
    <r>
      <rPr>
        <rFont val="&quot;Arial&quot;"/>
        <b/>
        <color rgb="FF000000"/>
      </rPr>
      <t xml:space="preserve">Announcement Summary 9/7/20   </t>
    </r>
    <r>
      <rPr>
        <rFont val="&quot;Arial&quot;"/>
        <color rgb="FF000000"/>
      </rPr>
      <t>The following programs made announcements on 9/7  See Announcements Tab.  - UCLA</t>
    </r>
  </si>
  <si>
    <r>
      <rPr>
        <rFont val="Calibri"/>
        <b/>
        <color theme="1"/>
      </rPr>
      <t xml:space="preserve">Announcement Summary 9/6/20 </t>
    </r>
    <r>
      <rPr>
        <rFont val="Calibri"/>
        <color theme="1"/>
      </rPr>
      <t xml:space="preserve">
The following programs made announcements on 9/6
See Announcements Tab.
- University of Washington
</t>
    </r>
  </si>
  <si>
    <r>
      <rPr>
        <rFont val="Arial"/>
        <color rgb="FF000000"/>
      </rPr>
      <t xml:space="preserve">&lt;Yeah can we get the number of PDs who filled this out and how many were MDs vs DOs? &lt; n=30  </t>
    </r>
    <r>
      <rPr>
        <rFont val="Arial"/>
        <color rgb="FF1155CC"/>
        <u/>
      </rPr>
      <t>https://mk0nrmp3oyqui6wqfm.kinstacdn.com/wp-content/uploads/2020/08/2020-PD-Survey.pdf</t>
    </r>
  </si>
  <si>
    <r>
      <rPr/>
      <t xml:space="preserve">2020 Program Director Survey Results: </t>
    </r>
    <r>
      <rPr>
        <color rgb="FF1155CC"/>
        <u/>
      </rPr>
      <t>https://public.tableau.com/profile/national.resident.matching.program#!/vizhome/PDSurvey202Desktoptablet0-Final/</t>
    </r>
  </si>
  <si>
    <r>
      <rPr/>
      <t>I was curious about how much difference the signaling process will make for this year's match and did some math. Looks like at most 50% of interview spots will be reserved for signalers.  On the low end, it may be closer to 20%. More details here.</t>
    </r>
    <r>
      <rPr>
        <color rgb="FF000000"/>
      </rPr>
      <t xml:space="preserve"> </t>
    </r>
    <r>
      <rPr>
        <color rgb="FF1155CC"/>
        <u/>
      </rPr>
      <t xml:space="preserve">http://www.samreyes.org/2020/09/04/some-math-about-the-ent-signaling-system/ </t>
    </r>
    <r>
      <rPr/>
      <t xml:space="preserve">---sam </t>
    </r>
  </si>
  <si>
    <r>
      <rPr/>
      <t xml:space="preserve">Upcoming webinar on “Preference Signaling for ENT Residency Applications”, scheduled for Sept 17 at 7PM Eastern Time. This webinar is directed by the AAO-HNS and the Otolaryngology Program Director’s Organization to provide prospective applicants with up-to-date information regarding the upcoming match. </t>
    </r>
    <r>
      <rPr>
        <color rgb="FF1155CC"/>
        <u/>
      </rPr>
      <t>https://entnet-org.zoom.us/webinar/register/WN_hcvPnX8oTfWFOHqgraHwMw</t>
    </r>
    <r>
      <rPr/>
      <t>"</t>
    </r>
  </si>
  <si>
    <r>
      <rPr>
        <color rgb="FF000000"/>
      </rPr>
      <t xml:space="preserve">if its not accepted, it is not published.  put it on </t>
    </r>
    <r>
      <rPr>
        <color rgb="FF000000"/>
        <u/>
      </rPr>
      <t>https://www.medrxiv.org/</t>
    </r>
    <r>
      <rPr>
        <color rgb="FF000000"/>
      </rPr>
      <t xml:space="preserve"> as a preprint...then list it as preprint/submitted under other non-peer reviewed publications.</t>
    </r>
  </si>
  <si>
    <r>
      <rPr/>
      <t xml:space="preserve">Faculty at my institution mentioned that the signaling system puts applicants at a big disadvantage, and that we shouldn't expect to match somewhere we don't signal (including our program). This is at a top 10 program btw. Is there similar rhetoric at other places y'all are at? And is there any way to maybe push the APDO to reduce it to 1-2 signals...? &lt; This definitely isn't supposed to be how it works according to OPDO as evidenced by the video </t>
    </r>
    <r>
      <rPr>
        <color rgb="FF1155CC"/>
        <u/>
      </rPr>
      <t>https://vimeo.com/435250604</t>
    </r>
    <r>
      <rPr/>
      <t xml:space="preserve"> &lt; Respectfully OP, don't think your faculty is speaking from anything besides personal opinion. Why would we have a lower chance at matching at our home institution because of the signaling program, when we're not even allowed to signal our home program? Widespread consensus would suggest that many more students will be matching at their home institution given the absence of away rotations. &lt; Our PD (also top 10 program) explicitly told us NOT to signal our home program since it'd be a waste of a token. They're planning on using the system to potentially screen/interview candidates that they wouldn't have normally (i.e. people who grew up and went to school in Alabama all their lives trying to go to the NE or someone who spent all their time in Boston trying to go to Cali)</t>
    </r>
  </si>
  <si>
    <r>
      <rPr>
        <rFont val="Calibri"/>
        <b/>
        <color theme="1"/>
      </rPr>
      <t xml:space="preserve">Announcement Summary 9/3/20 </t>
    </r>
    <r>
      <rPr>
        <rFont val="Calibri"/>
        <color theme="1"/>
      </rPr>
      <t xml:space="preserve">
The following programs made announcements on 9/3
See Announcements Tab.
- University of Washington
- Kansas
- Southern Illinois University
- University of Virginia</t>
    </r>
  </si>
  <si>
    <r>
      <rPr>
        <rFont val="Calibri"/>
        <color theme="1"/>
      </rPr>
      <t xml:space="preserve">Just wasted 15 minutes of my time comparing last year's "Applicants by school" tab with this year's results thus far. We've got 37 </t>
    </r>
    <r>
      <rPr>
        <rFont val="Calibri"/>
        <i/>
        <color theme="1"/>
        <u/>
      </rPr>
      <t>more</t>
    </r>
    <r>
      <rPr>
        <rFont val="Calibri"/>
        <color theme="1"/>
      </rPr>
      <t xml:space="preserve"> applicants from the same schools compared to last year (roughly ~40% of programs were able to be compared by having both years filled in). Buckle up, y'all. &lt; lol thanks for doing that &lt; not to waste any more time on this...but since you mentioned it...did you roll back the history on last years sheet to the same September?  the number of applicants per school might change with the time of year. &lt; woah do people actually change their mind between sept and october? 0_0 &lt; I did not roll back the time to September</t>
    </r>
  </si>
  <si>
    <r>
      <rPr>
        <rFont val="Calibri"/>
        <b/>
        <color theme="1"/>
      </rPr>
      <t xml:space="preserve">Announcement Summary 9/2/20 </t>
    </r>
    <r>
      <rPr>
        <rFont val="Calibri"/>
        <color theme="1"/>
      </rPr>
      <t xml:space="preserve">
The following programs made announcements on 9/2
See Announcements Tab.
- University of Washington        
- UC Irvine
- LSU Shreveport</t>
    </r>
  </si>
  <si>
    <r>
      <rPr>
        <rFont val="Calibri"/>
        <b/>
        <color rgb="FF000000"/>
      </rPr>
      <t xml:space="preserve">Announcement Summary 9/1/20 
</t>
    </r>
    <r>
      <rPr>
        <rFont val="Calibri"/>
        <color rgb="FF000000"/>
      </rPr>
      <t xml:space="preserve">The following programs made announcements on 8/31 or 9/1/20 
See Announcements Tab.
- Baylor
- Medical College of Georgia Residency
- University of Washington
- Zucker School of Medicine at Hofstra/Northwell
- Jefferson 
- University of Pennsylvania
- Univ of Illinois Chicago 
</t>
    </r>
  </si>
  <si>
    <r>
      <rPr>
        <color rgb="FF000000"/>
      </rPr>
      <t xml:space="preserve">It’s free til midnight tonight, then I’m gonna charge a few bucks for it because I spent a lot of time on it. Really hope it helps you guys! &gt;&gt; Link: </t>
    </r>
    <r>
      <rPr>
        <color rgb="FF000000"/>
      </rPr>
      <t>https://apps.apple.com/us/app/id1527905671</t>
    </r>
    <r>
      <rPr>
        <color rgb="FF000000"/>
      </rPr>
      <t xml:space="preserve"> &gt; darn missed it +3 &lt; Jared, if you are serious about ENT applicants using this email me at drreyes@gmail.com and I will write up an unpaid review. If this is just a spam/ad i guess i wont hear back from you.  —-sam &gt; no repsonse in almost a week.  I cannot recommend this app. ---sam &lt;&lt;  Hi Sam, I just sent you an email. Sorry for the delay. I'm an intern curently juggling wards and hadn't checked back to this spreadsheet. I would genuinely appreciate any feedback you might have.  I don't track these spreadsheets meticulously, but if anyone else has any feedback, please shoot me an email (raabejared@gmail.com) and I will get back to you quickly</t>
    </r>
  </si>
  <si>
    <r>
      <rPr>
        <rFont val="Calibri"/>
        <b/>
        <color theme="1"/>
        <u/>
      </rPr>
      <t>Check out the Applicants by School tab and input your school's number of applicants!</t>
    </r>
    <r>
      <rPr>
        <rFont val="Calibri"/>
        <color theme="1"/>
      </rPr>
      <t xml:space="preserve"> Would love to get this information together. &lt; How are there 10 people applying from one school? &lt; looks like Mt. Sinai is off the menu lol.  &lt; Last year there were several schools with 10+ apps, it was heinous</t>
    </r>
  </si>
  <si>
    <r>
      <rPr>
        <color rgb="FF000000"/>
      </rPr>
      <t xml:space="preserve">It’s free til midnight tonight, then I’m gonna charge a few bucks for it because I spent a lot of time on it. Really hope it helps you guys! &gt;&gt; Link: </t>
    </r>
    <r>
      <rPr>
        <color rgb="FF000000"/>
      </rPr>
      <t>https://apps.apple.com/us/app/id1527905671</t>
    </r>
    <r>
      <rPr>
        <color rgb="FF000000"/>
      </rPr>
      <t xml:space="preserve"> &gt; darn missed it +3 &lt; Jared, if you are serious about ENT applicants using this email me at drreyes@gmail.com and I will write up an unpaid review. If this is just a spam/ad i guess i wont hear back from you.  —-sam &gt; no repsonse in almost a week.  I cannot recommend this app. ---sam &lt;&lt;  Hi Sam, I just sent you an email. Sorry for the delay. I'm an intern curently juggling wards and hadn't checked back to this spreadsheet. I would genuinely appreciate any feedback you might have.  I don't track these spreadsheets meticulously, but if anyone else has any feedback, please shoot me an email (raabejared@gmail.com) and I will get back to you quickly</t>
    </r>
  </si>
  <si>
    <r>
      <rPr/>
      <t xml:space="preserve">Question about backup plans and CMS funding. If you do a prelim/TY year, you'd effectively lose a year of CMS funding, meaning your 5th year as an ENT resident would be funded at a 0.5 FTE rate. Do programs weigh this when you apply or when making their ROL? Or is funding not a big deal for most hospitals? Related link: </t>
    </r>
    <r>
      <rPr>
        <color rgb="FF1155CC"/>
        <u/>
      </rPr>
      <t>https://pubmed.ncbi.nlm.nih.gov/30273432/</t>
    </r>
  </si>
  <si>
    <r>
      <rPr>
        <rFont val="Calibri"/>
        <b/>
        <color theme="1"/>
      </rPr>
      <t>Announcement Summary 8/28/20</t>
    </r>
    <r>
      <rPr>
        <rFont val="Calibri"/>
        <color theme="1"/>
      </rPr>
      <t xml:space="preserve">
The following programs made announcements on 8/28/20
See Announcements Tab.
- Zucker School of Medicine at Hofstra/Northwell
</t>
    </r>
  </si>
  <si>
    <r>
      <rPr>
        <rFont val="&quot;Arial&quot;"/>
        <b/>
        <color rgb="FF000000"/>
      </rPr>
      <t>Announcement Summary 8/27/20</t>
    </r>
    <r>
      <rPr>
        <rFont val="&quot;Arial&quot;"/>
        <color rgb="FF000000"/>
      </rPr>
      <t xml:space="preserve"> 
The following programs made announcements on 8/27/20 See Announcements Tab.
- NYP Columbia/Cornell 
- University of Cincinnati</t>
    </r>
  </si>
  <si>
    <r>
      <rPr/>
      <t xml:space="preserve">Hey team, discovered this site recently from another med student. Has some pretty helpful resources for residency apps and interviews. Figured I would pass along.  </t>
    </r>
    <r>
      <rPr>
        <color rgb="FF1155CC"/>
        <u/>
      </rPr>
      <t>https://medstudentedge.com/</t>
    </r>
  </si>
  <si>
    <r>
      <rPr>
        <rFont val="Calibri"/>
        <b/>
        <color theme="1"/>
      </rPr>
      <t>Announcement Summary 8/26/20</t>
    </r>
    <r>
      <rPr>
        <rFont val="Calibri"/>
        <color theme="1"/>
      </rPr>
      <t xml:space="preserve">
The following programs made announcements on 8/26/20
See Announcements Tab.
- Duke
</t>
    </r>
  </si>
  <si>
    <r>
      <rPr>
        <rFont val="Calibri"/>
        <b/>
        <color theme="1"/>
      </rPr>
      <t>Announcement Summary 8/25/20</t>
    </r>
    <r>
      <rPr>
        <rFont val="Calibri"/>
        <color theme="1"/>
      </rPr>
      <t xml:space="preserve">
The following programs made announcements on 8/25/20
I have moved these to the Announcements Tab.
- Medical College of Georgia 
- USC
- Wake Forest
- Baylor
- University of Missouri - Columbia
- UCSF
- UNM Virtual Interview Survey
</t>
    </r>
  </si>
  <si>
    <r>
      <rPr>
        <rFont val="Trebuchet MS"/>
        <sz val="11.0"/>
      </rPr>
      <t xml:space="preserve"> Reserve your spot to attend </t>
    </r>
    <r>
      <rPr>
        <rFont val="Trebuchet MS"/>
        <b/>
        <color rgb="FFCC0000"/>
        <sz val="11.0"/>
      </rPr>
      <t xml:space="preserve">A Taste of WashU ENT: Residency Life &amp; Training Highlights </t>
    </r>
    <r>
      <rPr>
        <rFont val="Trebuchet MS"/>
        <sz val="11.0"/>
      </rPr>
      <t xml:space="preserve">on </t>
    </r>
    <r>
      <rPr>
        <rFont val="Trebuchet MS"/>
        <b/>
        <color rgb="FF980000"/>
        <sz val="11.0"/>
      </rPr>
      <t xml:space="preserve">Wed, Aug 26 </t>
    </r>
    <r>
      <rPr>
        <rFont val="Trebuchet MS"/>
        <color rgb="FF980000"/>
        <sz val="11.0"/>
      </rPr>
      <t>at 7pm</t>
    </r>
    <r>
      <rPr>
        <rFont val="Trebuchet MS"/>
        <sz val="11.0"/>
      </rPr>
      <t xml:space="preserve"> CDT (5pm PDT; 8pm EDT) via Zoom. </t>
    </r>
    <r>
      <rPr>
        <rFont val="Trebuchet MS"/>
        <b/>
        <sz val="11.0"/>
      </rPr>
      <t xml:space="preserve">Senior resident team PGY5 Rajan Dang, MD, and PGY4 Miranda Lindburg, MD, will co-host a group of residents </t>
    </r>
    <r>
      <rPr>
        <rFont val="Trebuchet MS"/>
        <sz val="11.0"/>
      </rPr>
      <t>to share information and answer your questions after a brief welcome and program overview by faculty leaders. Space is limited. Sign up now via email</t>
    </r>
    <r>
      <rPr>
        <rFont val="Trebuchet MS"/>
      </rPr>
      <t xml:space="preserve">: </t>
    </r>
    <r>
      <rPr>
        <rFont val="Trebuchet MS"/>
        <color rgb="FF1155CC"/>
        <sz val="11.0"/>
        <u/>
      </rPr>
      <t>ENTresidency@wustl.edu</t>
    </r>
    <r>
      <rPr>
        <rFont val="Trebuchet MS"/>
        <sz val="11.0"/>
      </rPr>
      <t>. Please include any questions you'd like to ensure are addressed during this zoom session</t>
    </r>
    <r>
      <rPr>
        <rFont val="Trebuchet MS"/>
      </rPr>
      <t>.</t>
    </r>
    <r>
      <rPr>
        <rFont val="arial"/>
      </rPr>
      <t xml:space="preserve"> </t>
    </r>
  </si>
  <si>
    <r>
      <rPr>
        <rFont val="Helvetica Neue"/>
        <color rgb="FF1D2228"/>
      </rPr>
      <t xml:space="preserve">My name is Brandon Esianor, I am a PGY3 at Vanderbilt and the creator of the pilot program STAR OTO...... </t>
    </r>
    <r>
      <rPr>
        <rFont val="Helvetica Neue"/>
        <color rgb="FF1155CC"/>
        <u/>
      </rPr>
      <t>https://tinyurl.com/starting</t>
    </r>
  </si>
  <si>
    <r>
      <rPr>
        <rFont val="Arial"/>
        <color rgb="FF1D2228"/>
      </rPr>
      <t xml:space="preserve">We are excited to launch a new collaborative multi-institutional initiative developed by residents!   STAR OTO (Short Talks by Aspiring Residents in Otolaryngology) is an optional virtual platform for Otolaryngology-Head and Neck Surgery applicants to create short videos (4-5 minutes)of biographical and academic talks with prospective residency programs. Participants will have the opportunity to meet one-on-one with a faculty member of their choosing to review content prior to video creation(access list from website below). Modifications of prior presentation is encouraged (interesting cases or topics, research, etc.). Our goal is to connect residency programs and applicants in an era with no aways rotations.  For more information, please visit </t>
    </r>
    <r>
      <rPr>
        <rFont val="Arial"/>
        <color rgb="FF000000"/>
      </rPr>
      <t>https://www.vumc.org/ent/staroto</t>
    </r>
    <r>
      <rPr>
        <rFont val="Arial"/>
        <color rgb="FF1D2228"/>
      </rPr>
      <t xml:space="preserve"> Contact us at staroto20@gmail.com with any questions or concerns.  </t>
    </r>
  </si>
  <si>
    <r>
      <rPr>
        <rFont val="arial,sans,sans-serif"/>
        <color rgb="FF000000"/>
      </rPr>
      <t xml:space="preserve">So i guess to have a shot matching at Vandy or the other participating institutions this is another hoop to go through :( &lt; not happy about the extra work during an already stressful cycle &lt; Not if they don't hit critical mass, which I don't think they will. This is not applicant-friendly at all, as evident by the below discussion on this. There is already a replacement for aways &lt; The cynic in me tells me this was not done with applicant interests in mind. Case in point: Deadline for video upload is </t>
    </r>
    <r>
      <rPr>
        <rFont val="arial,sans,sans-serif"/>
        <b/>
        <color rgb="FF000000"/>
      </rPr>
      <t xml:space="preserve">one month </t>
    </r>
    <r>
      <rPr>
        <rFont val="arial,sans,sans-serif"/>
        <color rgb="FF000000"/>
      </rPr>
      <t>from now. I hope the authors of this program understand that sub-is have previously been cancelled and delayed, and so a not insignificant portion of the applicant pool is now committed to clinical duties at the moment. Will VUMC or other organizations penalize these candidates for not engaging with a slapdash effort at assembling another application hoop? &lt;really disappointed in this. while i know it was made with good intentions, i'm confused why they asked for feedback (below) and then announced the program a day later depsite nothing but negative feedback. not a good look for Vandy +5 &gt; Ugh, there are programs i actually am really interested in on their list too. &lt; Not a fan of this at all &lt; At least push the deadline to a couple weeks later to give us more time @STAROTO - resident; obviously, we have no choice in the matter, so we can try and do it to the best of our ability</t>
    </r>
  </si>
  <si>
    <r>
      <rPr>
        <rFont val="arial, sans, sans-serif"/>
        <color theme="1"/>
      </rPr>
      <t>&lt;thanks for torturing us during an extremely stressful application with the cancellation of aways, scrambling for letters for those of us without home programs, token signalling, and zoom interviews. glad to have one extra thing added on my plate when last years match rate was 70% for ENT &lt; if none of us do the video then we don't have to worry about it. i'll try to convince my friends not to &lt; A 5 minute (really 4 minutes because they want 1 minute to be biographical) presentation on our research is also just kind of too short for a GREAT presentation. And then 10 minutes is too long for residencies to want to watch. A discussion on our research during interviews is much better imho &lt; can we boycott &lt; Would love to boycott with you. "Developed by residents" screams "I'm trying to get a pub at your inconvenience." Does this program even help anyone? Not the faculty, not the residents, not the applicants.  &lt; I wonder if OPDO is aware of this/how they feel about it. As someone mentioned before there was a lot of thought put into the signaling being applicant-friendly and this seems like the opposite. &lt; I'm so disappointed in this program. I previously strongly considered using a token on Vanderbilt but this program reflects poorly on them, given the fact that applicants already have to go through such a stressful application process. They seem not to care about student feedback, given the initial negative reception to their suggestion of starting this program, yet they went ahead and decided to implement this anyway. &lt;</t>
    </r>
    <r>
      <rPr>
        <rFont val="arial, sans, sans-serif"/>
        <b/>
        <color theme="1"/>
      </rPr>
      <t xml:space="preserve"> OPDO council was asked to announce/endorse the program and declined for the reasons noted in this thread. &lt;is this true? i'm surprised they would go through with it if OPDO declined plus all of the negative feedback. i can tell you i'm not going to participate in this nonesense. i'll let you guys know if i match &lt; The OPDO council was asked to endorse this program.  While the council appreciates the efforts to allow applicants to highlight their candidacy in this challenging year, we are concerned about a perceived obligation on the part of applicants which may exacerbate the workload and stress of an already difficult application cycle.  As a council, we do not endorse this project.  We do, however, respect individual decisions to participate on the part of both programs and applicants and appreciate the motivation and effort to create STAR OTO.  We strongly discourage programs from penalizing any applicants who choose not to participate in this program. - OPDO Council</t>
    </r>
  </si>
  <si>
    <r>
      <rPr>
        <rFont val="arial, sans, sans-serif"/>
        <color theme="1"/>
      </rPr>
      <t xml:space="preserve">&lt;hard pass, way too freaking many virtual things this cycle&lt; I'm getting "virtual things" fatigue &lt; on a principled level, I think it's a bit crazy for an individual program to create a new standard; hypothetically, all 130 something programs could do that and then we'd have a huge amount of likely unhelpful and redundant work to do; this makes me appreciate the deliberation with which leadership across the country thought through and decided on signaling, even if there may be issues or concerns with the system. &lt; it makes me queasy just thinking about putting a video like this together &lt; I'm not excited about this at all and I feel like it's just another hoop to jump through but I feel obligated to do it because it's already been set up (without asking applicants if we want it) &lt;&lt;&lt; they did ask applicants for feedback beforehand &lt; SUO/OPDO can anyone please weigh in? &lt; +2 &lt; </t>
    </r>
    <r>
      <rPr>
        <rFont val="arial, sans, sans-serif"/>
        <b/>
        <color theme="1"/>
      </rPr>
      <t>The OPDO council was asked to endorse this program.  While the council appreciates the efforts to allow applicants to highlight their candidacy in this challenging year, we are concerned about a perceived obligation on the part of applicants which may exacerbate the workload and stress of an already difficult application cycle.  As a council, we do not endorse this project.  We do, however, respect individual decisions to participate on the part of both programs and applicants and appreciate the motivation and effort to create STAR OTO.  We strongly discourage programs from penalizing any applicants who choose not to participate in this program. - OPDO Council</t>
    </r>
  </si>
  <si>
    <r>
      <rPr>
        <rFont val="Calibri"/>
        <b/>
        <color theme="1"/>
      </rPr>
      <t>University of Utah Virtual Open House!</t>
    </r>
    <r>
      <rPr>
        <rFont val="Calibri"/>
        <color theme="1"/>
      </rPr>
      <t xml:space="preserve"> Virtual Open House August 7 &amp; August 24 at 6PM MDT, you will hear from our PD Dr. Grimmer, followed by a private session with residents. Join us to learn more about our wonderful program and why we love Utah! </t>
    </r>
    <r>
      <rPr>
        <rFont val="Calibri"/>
        <color rgb="FF000000"/>
      </rPr>
      <t>https://utah.zoom.us/j/94767105321</t>
    </r>
    <r>
      <rPr>
        <rFont val="Calibri"/>
        <color theme="1"/>
      </rPr>
      <t xml:space="preserve"> Hope to see you there! Follow us on Instagram @UtahENT for updates! </t>
    </r>
  </si>
  <si>
    <r>
      <rPr>
        <rFont val="&quot;Times New Roman&quot;, serif"/>
        <b/>
        <color rgb="FF000000"/>
        <sz val="12.0"/>
      </rPr>
      <t>Join us for the</t>
    </r>
    <r>
      <rPr>
        <rFont val="&quot;Times New Roman&quot;, serif"/>
        <b/>
        <color rgb="FF0000FF"/>
        <sz val="12.0"/>
      </rPr>
      <t xml:space="preserve"> Baylor College of Medicine </t>
    </r>
    <r>
      <rPr>
        <rFont val="&quot;Times New Roman&quot;, serif"/>
        <b/>
        <color rgb="FF000000"/>
        <sz val="12.0"/>
      </rPr>
      <t xml:space="preserve">Virtual Open House. Scheduled </t>
    </r>
    <r>
      <rPr>
        <rFont val="&quot;Times New Roman&quot;, serif"/>
        <b/>
        <color rgb="FF0000FF"/>
        <sz val="12.0"/>
      </rPr>
      <t>Thursday, August 27, 2020 from 7:00 -8:00 PM</t>
    </r>
    <r>
      <rPr>
        <rFont val="&quot;Times New Roman&quot;, serif"/>
        <b/>
        <color rgb="FF000000"/>
        <sz val="12.0"/>
      </rPr>
      <t xml:space="preserve"> There will be a virtual tour of the TX Medical Center, Highlights about our affiliated training hospitals, Learn about our diverse patient population, as well as about collaborative research opportunities. </t>
    </r>
    <r>
      <rPr>
        <rFont val="&quot;Times New Roman&quot;, serif"/>
        <b/>
        <color rgb="FF0000FF"/>
        <sz val="12.0"/>
      </rPr>
      <t xml:space="preserve"> </t>
    </r>
    <r>
      <rPr>
        <rFont val="&quot;Times New Roman&quot;, serif"/>
        <b/>
        <color rgb="FF1155CC"/>
        <sz val="12.0"/>
        <u/>
      </rPr>
      <t>https://bcm.zoom.us/meeting/register/tJ0pd--pqj0jG91U-eY7hkeOsMXaqfbZfF89</t>
    </r>
    <r>
      <rPr>
        <rFont val="&quot;Times New Roman&quot;, serif"/>
        <b/>
        <color rgb="FF0000FF"/>
        <sz val="12.0"/>
      </rPr>
      <t xml:space="preserve"> </t>
    </r>
  </si>
  <si>
    <r>
      <rPr>
        <rFont val="arial, sans, sans-serif"/>
        <color rgb="FF000000"/>
      </rPr>
      <t>- Program info tab is supposed to be the central spot for meet and greets, infe sessions, virtual rotations, etc listed by program.  
- It is not automatically synchronized, but @_shadiam and @JackieKDeVries have been doing a great job currating this google calendar with all that info summarized by da</t>
    </r>
    <r>
      <rPr>
        <rFont val="arial, sans, sans-serif"/>
        <color rgb="FF000000"/>
      </rPr>
      <t>te.
https://calendar.google.com/calendar/embed?src=c_ct8bebkngkm1bsm8u5t5ofhlr4%40group.calendar.google.com
- 2020-2021 IV Dates tab should be giong up this weekend.
---sam</t>
    </r>
    <r>
      <rPr>
        <rFont val="arial, sans, sans-serif"/>
        <color rgb="FF000000"/>
      </rPr>
      <t xml:space="preserve">
</t>
    </r>
    <r>
      <rPr>
        <rFont val="arial, sans, sans-serif"/>
        <color rgb="FF000000"/>
        <u/>
      </rPr>
      <t xml:space="preserve">
</t>
    </r>
  </si>
  <si>
    <r>
      <rPr>
        <rFont val="&quot;Times New Roman&quot;, serif"/>
        <sz val="11.0"/>
      </rPr>
      <t xml:space="preserve">Hi everyone, the Yale research team here. We conducted a survey earlier this year looking at student perspectives regarding the upcoming cycle which we’ve finally concluded. We covered topics like research year engagement, perceived changes to candidate assessment, strategies for application, and more. We did our best to capture the thoughts and concerns of applicants, and we encourage everyone to dig into the supplementary material where we include all the thoughtful comments offered to us (edited for anonymity). Our goal was to offer a bit of clarity moving into a rocky cycle, and hopefully students and programs alike find some insight here. The raw PDF of the submission can be accessed below, or the DOI for those with institutional access. Best of luck to all this year, and thanks to Otomatch and all applicants for your contributions! </t>
    </r>
    <r>
      <rPr>
        <rFont val="&quot;Times New Roman&quot;, serif"/>
        <color rgb="FF1155CC"/>
        <sz val="11.0"/>
        <u/>
      </rPr>
      <t>http://bit.ly/Oto2020</t>
    </r>
    <r>
      <rPr>
        <rFont val="&quot;Times New Roman&quot;, serif"/>
        <sz val="11.0"/>
      </rPr>
      <t xml:space="preserve"> </t>
    </r>
    <r>
      <rPr>
        <rFont val="&quot;Times New Roman&quot;, serif"/>
        <color rgb="FF1155CC"/>
        <sz val="11.0"/>
        <u/>
      </rPr>
      <t>https://doi.org/10.1177%2F0003489420952470</t>
    </r>
    <r>
      <rPr>
        <rFont val="&quot;Times New Roman&quot;, serif"/>
        <sz val="11.0"/>
      </rPr>
      <t xml:space="preserve"> </t>
    </r>
  </si>
  <si>
    <r>
      <rPr>
        <rFont val="Trebuchet MS"/>
        <sz val="11.0"/>
      </rPr>
      <t xml:space="preserve">
Reserve your spot to attend </t>
    </r>
    <r>
      <rPr>
        <rFont val="Trebuchet MS"/>
        <b/>
        <color rgb="FFCC0000"/>
        <sz val="11.0"/>
      </rPr>
      <t xml:space="preserve">A Taste of WashU ENT: Residency Life &amp; Training Highlights </t>
    </r>
    <r>
      <rPr>
        <rFont val="Trebuchet MS"/>
        <sz val="11.0"/>
      </rPr>
      <t xml:space="preserve">on </t>
    </r>
    <r>
      <rPr>
        <rFont val="Trebuchet MS"/>
        <b/>
        <sz val="11.0"/>
      </rPr>
      <t xml:space="preserve">Wed, Aug 26 </t>
    </r>
    <r>
      <rPr>
        <rFont val="Trebuchet MS"/>
        <sz val="11.0"/>
      </rPr>
      <t xml:space="preserve">at 7pm CDT (5pm PDT; 8pm EDT) via Zoom. </t>
    </r>
    <r>
      <rPr>
        <rFont val="Trebuchet MS"/>
        <b/>
        <sz val="11.0"/>
      </rPr>
      <t xml:space="preserve">Senior resident team PGY5 Rajan Dang, MD, and PGY4 Miranda Lindburg, MD, will co-host a group of residents </t>
    </r>
    <r>
      <rPr>
        <rFont val="Trebuchet MS"/>
        <sz val="11.0"/>
      </rPr>
      <t>to share information and answer your questions after a brief welcome and program overview by faculty leaders. Space is limited. Sign up now via email</t>
    </r>
    <r>
      <rPr>
        <rFont val="Trebuchet MS"/>
      </rPr>
      <t xml:space="preserve">: </t>
    </r>
    <r>
      <rPr>
        <rFont val="Trebuchet MS"/>
        <color rgb="FF1155CC"/>
        <sz val="11.0"/>
        <u/>
      </rPr>
      <t>ENTresidency@wustl.edu</t>
    </r>
    <r>
      <rPr>
        <rFont val="Trebuchet MS"/>
        <sz val="11.0"/>
      </rPr>
      <t>. Please include any questions you'd like to ensure are addressed during this zoom session</t>
    </r>
    <r>
      <rPr>
        <rFont val="Trebuchet MS"/>
      </rPr>
      <t>.</t>
    </r>
    <r>
      <rPr>
        <rFont val="arial"/>
      </rPr>
      <t xml:space="preserve">
</t>
    </r>
  </si>
  <si>
    <r>
      <rPr>
        <rFont val="Arial, sans-serif"/>
        <b/>
        <color rgb="FFFF0000"/>
      </rPr>
      <t xml:space="preserve">Click the link below to learn more about the University of Mississippi Medical Center Otolaryngology Program! </t>
    </r>
    <r>
      <rPr>
        <rFont val="Arial, sans-serif"/>
        <b/>
        <color rgb="FF0000FF"/>
      </rPr>
      <t xml:space="preserve">  </t>
    </r>
    <r>
      <rPr>
        <rFont val="Arial, sans-serif"/>
        <b/>
        <color rgb="FF1155CC"/>
        <u/>
      </rPr>
      <t>https://www.youtube.com/watch?time_continue=10&amp;v=GDIHJW6Fdv4&amp;feature=emb_logo</t>
    </r>
  </si>
  <si>
    <r>
      <rPr>
        <rFont val="Arial, sans-serif"/>
        <b/>
        <color rgb="FFFF0000"/>
      </rPr>
      <t>University of Arkansas -</t>
    </r>
    <r>
      <rPr>
        <rFont val="Arial, sans-serif"/>
        <b/>
        <color rgb="FF000000"/>
      </rPr>
      <t xml:space="preserve"> </t>
    </r>
    <r>
      <rPr>
        <rFont val="Arial, sans-serif"/>
        <b/>
        <color rgb="FFFF0000"/>
      </rPr>
      <t>Meet the Residents</t>
    </r>
    <r>
      <rPr>
        <rFont val="Arial, sans-serif"/>
        <b/>
        <color rgb="FF000000"/>
      </rPr>
      <t xml:space="preserve"> Monday August 24th at 6pm CST (7 pm EST)</t>
    </r>
    <r>
      <rPr>
        <rFont val="Arial, sans-serif"/>
        <b val="0"/>
        <color rgb="FF000000"/>
      </rPr>
      <t xml:space="preserve"> Come join us for the second in a series of virtual meetings that will allow medical students a chance to get to know our program. This will be residents only and is open to all medical students interested in Otolaryngology. We will start with a short 5-10 minute talk about our program and then open it up to live q/a.                                                                                                                                                                                                                                                                                Zoom registration link:</t>
    </r>
    <r>
      <rPr>
        <rFont val="Arial, sans-serif"/>
        <b val="0"/>
        <i/>
        <color rgb="FF0000FF"/>
      </rPr>
      <t xml:space="preserve"> </t>
    </r>
    <r>
      <rPr>
        <rFont val="Arial, sans-serif"/>
        <b val="0"/>
        <i/>
        <color rgb="FF1155CC"/>
        <u/>
      </rPr>
      <t>https://uams.zoom.us/meeting/register/tJcqcOCqrTkrG9A9VU7zUOo5sVOGgVdQEYO7</t>
    </r>
  </si>
  <si>
    <r>
      <rPr>
        <rFont val="Calibri"/>
        <color theme="1"/>
        <sz val="11.0"/>
      </rPr>
      <t xml:space="preserve">Please save the date for </t>
    </r>
    <r>
      <rPr>
        <rFont val="Calibri"/>
        <b/>
        <color rgb="FF0000FF"/>
        <sz val="11.0"/>
      </rPr>
      <t>Duke University's</t>
    </r>
    <r>
      <rPr>
        <rFont val="Calibri"/>
        <color theme="1"/>
        <sz val="11.0"/>
      </rPr>
      <t xml:space="preserve"> 3rd Virtual Town Hall on 9/1 at 7pm EST.  Details to follow.
</t>
    </r>
  </si>
  <si>
    <r>
      <rPr>
        <sz val="11.0"/>
      </rPr>
      <t xml:space="preserve">
</t>
    </r>
    <r>
      <rPr>
        <b/>
        <sz val="11.0"/>
      </rPr>
      <t>University of Tennessee Virtual Open House</t>
    </r>
    <r>
      <rPr>
        <sz val="11.0"/>
      </rPr>
      <t xml:space="preserve">: Tuesday, August 25 &amp; Thursday, September 3, 6-7PM CST
Learn about our Otolaryngology Training Program from our faculty &amp; residents!
Please register online to receive a reminder and a link to the meeting. 
August 25th registration: </t>
    </r>
    <r>
      <rPr>
        <color rgb="FF1155CC"/>
        <sz val="11.0"/>
        <u/>
      </rPr>
      <t>https://bit.ly/2PUlWwK</t>
    </r>
    <r>
      <rPr>
        <sz val="11.0"/>
      </rPr>
      <t xml:space="preserve"> 
September 3rd registration: </t>
    </r>
    <r>
      <rPr>
        <color rgb="FF1155CC"/>
        <sz val="11.0"/>
        <u/>
      </rPr>
      <t>https://bit.ly/3kLvHvv</t>
    </r>
    <r>
      <rPr>
        <sz val="11.0"/>
      </rPr>
      <t xml:space="preserve"> 
Follow us on Instagram: https://www.instagram.com/uthsc.ent/ 
</t>
    </r>
  </si>
  <si>
    <r>
      <rPr>
        <rFont val="Calibri"/>
        <b/>
        <color theme="1"/>
      </rPr>
      <t>Harvard Medical School (MEE/Brigham) Webinar on Research Opportunities</t>
    </r>
    <r>
      <rPr>
        <rFont val="Calibri"/>
        <color theme="1"/>
      </rPr>
      <t xml:space="preserve">: August 26th, 8PM (will be sent to mailing list from list webinar but if you were not signed up then just e-mail julie_arria@meei.harvard.edu if interested).  We will have a panel of residents and attendings discussing their research and research opportunities available to residents.  FYI: Attendance will not be recorded in any way to impact your application- its for your interest and information only! </t>
    </r>
  </si>
  <si>
    <r>
      <rPr>
        <b/>
        <color rgb="FF38761D"/>
        <sz val="12.0"/>
        <u/>
      </rPr>
      <t>USF Otolaryngology Virtual Meet and Greet</t>
    </r>
    <r>
      <rPr>
        <b/>
        <color rgb="FF0000FF"/>
        <sz val="12.0"/>
        <u/>
      </rPr>
      <t>:</t>
    </r>
    <r>
      <rPr>
        <b val="0"/>
        <color rgb="FF000000"/>
        <sz val="12.0"/>
        <u/>
      </rPr>
      <t xml:space="preserve"> Sunday August 30th at 7PM Eastern time. Please register at </t>
    </r>
    <r>
      <rPr>
        <b val="0"/>
        <color rgb="FF1155CC"/>
        <sz val="12.0"/>
        <u/>
      </rPr>
      <t>https://forms.gle/TjeAsu4nabim6GRq8</t>
    </r>
    <r>
      <rPr>
        <b val="0"/>
        <color rgb="FF000000"/>
        <sz val="12.0"/>
        <u/>
      </rPr>
      <t xml:space="preserve"> Follow usf_otolaryngology on Instagram for any updates regarding this session. We wish you all the best of luck this year, and if you have any questions feel free to reach out. </t>
    </r>
  </si>
  <si>
    <r>
      <rPr>
        <rFont val="Calibri"/>
        <b/>
        <color rgb="FF0000FF"/>
        <sz val="12.0"/>
        <u/>
      </rPr>
      <t xml:space="preserve">Wake Forest Otolaryngology - Info Session: </t>
    </r>
    <r>
      <rPr>
        <rFont val="Calibri"/>
        <b val="0"/>
        <color rgb="FF000000"/>
        <sz val="12.0"/>
        <u/>
      </rPr>
      <t xml:space="preserve">Wednesday, August 19, 8:30-10pm and Tuesday, August 25, 8:30-10pm. Please email Suzie Padgett at </t>
    </r>
    <r>
      <rPr>
        <rFont val="Calibri"/>
        <b val="0"/>
        <color rgb="FF000000"/>
        <sz val="12.0"/>
        <u/>
      </rPr>
      <t>tpadgett@wakehealth.edu</t>
    </r>
    <r>
      <rPr>
        <rFont val="Calibri"/>
        <b val="0"/>
        <color rgb="FF000000"/>
        <sz val="12.0"/>
        <u/>
      </rPr>
      <t xml:space="preserve"> to register and receive the sign up link. Follow @wakeforest_ENT for more information and full agenda for the sessions. Time with residents only will be included during the session.</t>
    </r>
  </si>
  <si>
    <r>
      <rPr>
        <rFont val="Arial, sans-serif"/>
        <b/>
        <color rgb="FF000000"/>
      </rPr>
      <t xml:space="preserve">Confirming that the signaling program will go-live this year. The OPDO mcouncil will be meeting this week to develop a robust communication plan targeted to applicants, program directors, and deans of students. In the meantime, check out this introductory video: </t>
    </r>
    <r>
      <rPr>
        <rFont val="Arial, sans-serif"/>
        <b/>
        <color rgb="FF1155CC"/>
        <u/>
      </rPr>
      <t>https://vimeo.com/435250604</t>
    </r>
    <r>
      <rPr>
        <rFont val="Arial, sans-serif"/>
        <b/>
        <color rgb="FF000000"/>
      </rPr>
      <t xml:space="preserve">  Please know that many, many hours of work have gone in to developing this plan, and that the primary goal of the group from the outset has been to better support applicants through an especially challenging match cycle.  While certainly no guarantee, we are as confident as we can be that this will help applicants obtain interviews at their most desired programs.  Marc Thorne- OPDO Council Member</t>
    </r>
    <r>
      <rPr>
        <rFont val="Arial, sans-serif"/>
        <b val="0"/>
        <color rgb="FF000000"/>
      </rPr>
      <t xml:space="preserve"> &lt; Thank you for all your hard work and transparency this cycle. In the midst of all the anxiety, I find solace knowing that PDs are doing their best to help applicants match at their desired programs. Best of luck to everyone!</t>
    </r>
  </si>
  <si>
    <r>
      <rPr/>
      <t xml:space="preserve">Found these two info sessions on instagram, but dont see them here- 
unc_ohns
</t>
    </r>
    <r>
      <rPr>
        <color rgb="FF1155CC"/>
        <u/>
      </rPr>
      <t>https://zoom.us/meeting/register/tJUoduiorjIqHNeCOo-Z8G_0j1q5FopSRrad</t>
    </r>
    <r>
      <rPr/>
      <t xml:space="preserve">
wakeforest_ent
You are invited to our virtual meet and greet next Wednesday, August 19! Please email Suzie (tpadgett@wakehealth.edu) to register. We hope to see you there!</t>
    </r>
  </si>
  <si>
    <r>
      <rPr>
        <b/>
        <color rgb="FF0000FF"/>
      </rPr>
      <t xml:space="preserve">Duke University </t>
    </r>
    <r>
      <rPr/>
      <t xml:space="preserve">is holding a general Q&amp;A about applying to ENT residency on 8/23 at noon EST.  For more info - </t>
    </r>
    <r>
      <rPr>
        <color rgb="FF1155CC"/>
        <u/>
      </rPr>
      <t>https://twitter.com/Duke_Oto/status/1294652104607436800</t>
    </r>
  </si>
  <si>
    <r>
      <rPr>
        <b/>
        <color rgb="FF012169"/>
        <sz val="13.0"/>
      </rPr>
      <t>Reminder! Emory’s Department of Otolaryngology Virtual Open House</t>
    </r>
    <r>
      <rPr>
        <color rgb="FF000000"/>
        <sz val="13.0"/>
      </rPr>
      <t xml:space="preserve"> </t>
    </r>
    <r>
      <rPr>
        <color rgb="FF000000"/>
      </rPr>
      <t xml:space="preserve">will be this Sunday, August 16th, at 3:00 PM (EDT). You’ll hear from our faculty and residents about what makes Emory an outstanding program! Go to </t>
    </r>
    <r>
      <rPr>
        <color rgb="FF000000"/>
      </rPr>
      <t>tinyurl.com/EmoryENTOpenHouse</t>
    </r>
    <r>
      <rPr>
        <color rgb="FF000000"/>
      </rPr>
      <t xml:space="preserve"> to register!</t>
    </r>
  </si>
  <si>
    <r>
      <rPr>
        <rFont val="arial, sans, sans-serif"/>
      </rPr>
      <t xml:space="preserve">Reminder! The University of New Mexico will be hosting a virtual open house on Tuesday, August 18 at 6pm MST. The registration link will be closed Sunday evening (8/16) and a Zoom link will be sent out to participants who have registered. If you haven't signed up yet and would like to the form link is attached. Also, check out the Youtube link for a short teaser trailer about the program before the event on Tuesday. </t>
    </r>
    <r>
      <rPr>
        <rFont val="arial, sans, sans-serif"/>
        <color rgb="FF1155CC"/>
        <u/>
      </rPr>
      <t>UNM ENT Trailer</t>
    </r>
    <r>
      <rPr>
        <rFont val="arial, sans, sans-serif"/>
      </rPr>
      <t xml:space="preserve">, </t>
    </r>
    <r>
      <rPr>
        <rFont val="arial, sans, sans-serif"/>
        <color rgb="FF1155CC"/>
        <u/>
      </rPr>
      <t>Signup Link</t>
    </r>
  </si>
  <si>
    <r>
      <rPr/>
      <t xml:space="preserve">UCSF Diversity Virtual 1st Look - Sunday, August 16th 3 PM to 6 PM, RSVP here: http://tiny.ucsf.edu/UCSFGMEdiversity1stlook​​​​​​​,  </t>
    </r>
    <r>
      <rPr>
        <color rgb="FF1155CC"/>
        <u/>
      </rPr>
      <t>https://meded.ucsf.edu/events/gme-diversity-virtual-1st-look</t>
    </r>
  </si>
  <si>
    <r>
      <rPr/>
      <t xml:space="preserve">Rush University Medical Center’s  Department of Otolaryngology will be hosting 8 live webinars to highlight our residency program for the upcoming 2020-2021 application cycle. There will be time for a Q&amp;A session with each webinar. We look forward to meeting all interested medical students. Live Webinar Schedule   August 13th,2020 -( 6-7pm Central Time ) -Meet Leadership August 17th,2020 - ( 6-7pm Central Time ) - Head and Neck  August 18th, 2020 - (6-7pm Central Time)-Otology  August 19th,2020- (6-7pmCentral Time)- Meet The Residents August 20th, 2020-(6-7pm Central Time)- Rhinology August 24th, 2020-(6-7pm Central Time)- Sleep/Laryngology/Pediatrics August 26th, 2020-(6-7pmCentral Time)- FPRS August 27th,2020-(6-7pm Central Time)- Special Education Programs    Zoom Webinar Registration Linkk :   </t>
    </r>
    <r>
      <rPr>
        <color rgb="FF1155CC"/>
        <u/>
      </rPr>
      <t>https://Rush.zoom.us/meeting/register/tJUvduigqzgtHtNMaEYkCaDoMqDZ8_pwABWp</t>
    </r>
  </si>
  <si>
    <r>
      <rPr/>
      <t xml:space="preserve">&lt; i use this list </t>
    </r>
    <r>
      <rPr>
        <color rgb="FF1155CC"/>
        <u/>
      </rPr>
      <t>https://www.scimagojr.com/journalrank.php?category=2733</t>
    </r>
    <r>
      <rPr/>
      <t xml:space="preserve">   &lt;+1 that is a</t>
    </r>
    <r>
      <rPr>
        <b/>
      </rPr>
      <t xml:space="preserve"> great list! </t>
    </r>
    <r>
      <rPr/>
      <t>MS and PGYs that plan to publish in the next year should write this link down. Suprising that Ear and Hearing is Ranked so high, but that may be due to the  fact that there are more Audiologists than ENTs</t>
    </r>
  </si>
  <si>
    <r>
      <rPr>
        <color rgb="FF000000"/>
      </rPr>
      <t xml:space="preserve">&lt; i use this list </t>
    </r>
    <r>
      <rPr>
        <color rgb="FF000000"/>
        <u/>
      </rPr>
      <t>https://www.scimagojr.com/journalrank.php?category=2733</t>
    </r>
    <r>
      <rPr>
        <color rgb="FF000000"/>
      </rPr>
      <t xml:space="preserve">   &lt;+1 that is a</t>
    </r>
    <r>
      <rPr>
        <b/>
        <color rgb="FF000000"/>
      </rPr>
      <t xml:space="preserve"> great list! </t>
    </r>
    <r>
      <rPr>
        <color rgb="FF000000"/>
      </rPr>
      <t>MS and PGYs that plan to publish in the next year should write this link down. Suprising that Ear and Hearing is Ranked so high, but that may be due to the  fact that there are more Audiologists than ENTs</t>
    </r>
  </si>
  <si>
    <r>
      <rPr>
        <b/>
      </rPr>
      <t>University of Arizona Department of Otolaryngology - Head &amp; Neck Surgery</t>
    </r>
    <r>
      <rPr/>
      <t xml:space="preserve"> Virtual Happy Hour is today at 5PM MST! Grab your favorite cold beverage and get to know what our program is all about. After presentations there will be a Q &amp; A session. Register here: </t>
    </r>
    <r>
      <rPr>
        <color rgb="FF1155CC"/>
        <u/>
      </rPr>
      <t xml:space="preserve">Zoom Registration Link </t>
    </r>
    <r>
      <rPr/>
      <t xml:space="preserve">We look forward to meeting you! </t>
    </r>
  </si>
  <si>
    <r>
      <rPr/>
      <t xml:space="preserve">just letting everyone know the calendar of virtual events is now on headmirror - programs can also use this to schedule their sessions at non-conflicting times: </t>
    </r>
    <r>
      <rPr>
        <color rgb="FF1155CC"/>
        <u/>
      </rPr>
      <t>https://www.headmirror.com/match-2021</t>
    </r>
    <r>
      <rPr/>
      <t xml:space="preserve"> </t>
    </r>
  </si>
  <si>
    <r>
      <rPr>
        <color rgb="FF000000"/>
      </rPr>
      <t xml:space="preserve">This is a great idea.  Thanks to Shadi Ahmadmehrabi (@_shadiam; MS5...make sure to use the underscore) and Jackie DeVries (@JackieKDeVries; MS4) for organizeing the calendar.  Is there any way to subscribe to the calendar, so it comes up on my personal calendar? ---sam Hey Sam! Yes hit the plus sign on the bottom right corner from the Headmirror link or use this link: </t>
    </r>
    <r>
      <rPr>
        <color rgb="FF000000"/>
        <u/>
      </rPr>
      <t>https://calendar.google.com/calendar/embed?src=c_ct8bebkngkm1bsm8u5t5ofhlr4%40group.calendar.google.com&amp;ctz=America%2FNew_York</t>
    </r>
    <r>
      <rPr>
        <color rgb="FF000000"/>
      </rPr>
      <t xml:space="preserve"> - Shadi (thanks for noting the underscore!) &gt;+1</t>
    </r>
  </si>
  <si>
    <r>
      <rPr>
        <color rgb="FF000000"/>
      </rPr>
      <t xml:space="preserve">less competetive &amp;&amp; west &amp;&amp; coast = null &lt; but seriously according to the otomatch top 3 rank survey from 2019 the lowest ranked programs were (lowest to highest): #49 Tie - U Washington 7-year program and Loma Linda, #35 Kaiser Permanente Medical Group (Northern California), #33 University of California (Irvine), #32 University of California (San Diego) See the links on </t>
    </r>
    <r>
      <rPr>
        <color rgb="FF000000"/>
        <u/>
      </rPr>
      <t>otomatch.com</t>
    </r>
    <r>
      <rPr>
        <color rgb="FF000000"/>
      </rPr>
      <t xml:space="preserve"> for 2020 results and methodology.  ---sam  </t>
    </r>
  </si>
  <si>
    <r>
      <rPr/>
      <t xml:space="preserve">Hello, Otolaryngology-Head &amp; Neck Surgery residency applicants. Want a chance to hear about </t>
    </r>
    <r>
      <rPr>
        <b/>
        <color rgb="FF0000FF"/>
      </rPr>
      <t>University of Kansas ENT</t>
    </r>
    <r>
      <rPr/>
      <t xml:space="preserve"> from the perspective of a resident? Send us your anonymous questions and residents will answer them over future social media posts!  </t>
    </r>
    <r>
      <rPr>
        <color rgb="FF1155CC"/>
        <u/>
      </rPr>
      <t>https://bit.ly/31GpcBv</t>
    </r>
  </si>
  <si>
    <r>
      <rPr/>
      <t xml:space="preserve">Rush University Medical Center’s  Department of Otolaryngology will be hosting 8 live webinars to highlight our residency program for the upcoming 2020-2021 application cycle. There will be time for a Q&amp;A session with each webinar. We look forward to meeting all interested medical students. Live Webinar Schedule   August 13th,2020 -( 6-7pm Central Time ) -Meet Leadership August 17th,2020 - ( 6-7pm Central Time ) - Head and Neck  August 18th, 2020 - (6-7pm Central Time)-Otology  August 19th,2020- (6-7pmCentral Time)- Meet The Residents August 20th, 2020-(6-7pm Central Time)- Rhinology August 24th, 2020-(6-7pm Central Time)- Sleep/Laryngology/Pediatrics August 26th, 2020-(6-7pmCentral Time)- FPRS August 27th,2020-(6-7pm Central Time)- Special Education Programs    Zoom Webinar Registration Linkk :   </t>
    </r>
    <r>
      <rPr>
        <color rgb="FF1155CC"/>
        <u/>
      </rPr>
      <t>https://Rush.zoom.us/meeting/register/tJUvduigqzgtHtNMaEYkCaDoMqDZ8_pwABWp</t>
    </r>
  </si>
  <si>
    <r>
      <rPr/>
      <t xml:space="preserve">Rush University Medical Center’s  Department of Otolaryngology will be hosting 8 live webinars to highlight our residency program for the upcoming 2020-2021 application cycle. There will be time for a Q&amp;A session with each webinar. We look forward to meeting all interested medical students. Live Webinar Schedule   August 13th,2020 -( 6-7pm Central Time ) -Meet Leadership August 17th,2020 - ( 6-7pm Central Time ) - Head and Neck  August 18th, 2020 - (6-7pm Central Time)-Otology  August 19th,2020- (6-7pmCentral Time)- Meet The Residents August 20th, 2020-(6-7pm Central Time)- Rhinology August 24th, 2020-(6-7pm Central Time)- Sleep/Laryngology/Pediatrics August 26th, 2020-(6-7pmCentral Time)- FPRS August 27th,2020-(6-7pm Central Time)- Special Education Programs    Zoom Webinar Registration Linkk :   </t>
    </r>
    <r>
      <rPr>
        <color rgb="FF1155CC"/>
        <u/>
      </rPr>
      <t>https://Rush.zoom.us/meeting/register/tJUvduigqzgtHtNMaEYkCaDoMqDZ8_pwABWp</t>
    </r>
  </si>
  <si>
    <r>
      <rPr/>
      <t xml:space="preserve">Rush University Medical Center’s  Department of Otolaryngology will be hosting 8 live webinars to highlight our residency program for the upcoming 2020-2021 application cycle. There will be time for a Q&amp;A session with each webinar. We look forward to meeting all interested medical students. Live Webinar Schedule   August 13th,2020 -( 6-7pm Central Time ) -Meet Leadership August 17th,2020 - ( 6-7pm Central Time ) - Head and Neck  August 18th, 2020 - (6-7pm Central Time)-Otology  August 19th,2020- (6-7pmCentral Time)- Meet The Residents August 20th, 2020-(6-7pm Central Time)- Rhinology August 24th, 2020-(6-7pm Central Time)- Sleep/Laryngology/Pediatrics August 26th, 2020-(6-7pmCentral Time)- FPRS August 27th,2020-(6-7pm Central Time)- Special Education Programs    Zoom Webinar Registration Linkk :   </t>
    </r>
    <r>
      <rPr>
        <color rgb="FF1155CC"/>
        <u/>
      </rPr>
      <t>https://Rush.zoom.us/meeting/register/tJUvduigqzgtHtNMaEYkCaDoMqDZ8_pwABWp</t>
    </r>
  </si>
  <si>
    <r>
      <rPr>
        <rFont val="Calibri"/>
        <sz val="12.0"/>
      </rPr>
      <t xml:space="preserve">Check out our new </t>
    </r>
    <r>
      <rPr>
        <rFont val="Calibri"/>
        <b/>
        <sz val="12.0"/>
      </rPr>
      <t>University of Virginia (UVA)</t>
    </r>
    <r>
      <rPr>
        <rFont val="Calibri"/>
        <sz val="12.0"/>
      </rPr>
      <t xml:space="preserve"> newsletter –What You Oto Know! It
includes a great overview of our department, faculty, and each subspecialty.
It also includes information about our resident’s research, next steps for our graduating
chiefs, and where you can find our alumni. Exciting news includes
information about our newest faculty Dr. McGarey (Laryngology), Dr. Garneau
(Head and Neck), and Dr. Oyer (Facial Plastics)</t>
    </r>
    <r>
      <rPr>
        <rFont val="Calibri"/>
        <color rgb="FF000000"/>
        <sz val="12.0"/>
      </rPr>
      <t xml:space="preserve">.    
</t>
    </r>
    <r>
      <rPr>
        <rFont val="Calibri"/>
        <color rgb="FF1155CC"/>
        <sz val="12.0"/>
      </rPr>
      <t xml:space="preserve">https://med.virginia.edu/otolaryngology/about/what-you-oto-know/
</t>
    </r>
    <r>
      <rPr>
        <rFont val="Calibri"/>
        <sz val="12.0"/>
      </rPr>
      <t xml:space="preserve">You can also follow us on Instagram and twitter @UVAotoHNS
</t>
    </r>
  </si>
  <si>
    <r>
      <rPr>
        <rFont val="Arial"/>
        <color theme="1"/>
        <sz val="11.0"/>
      </rPr>
      <t xml:space="preserve">Please join us on Wednesday, August 12th at 8:00 pm for a virtual “Meet &amp; Greet/Q&amp;A” to learn about the residency program at </t>
    </r>
    <r>
      <rPr>
        <rFont val="Arial"/>
        <b/>
        <color theme="1"/>
        <sz val="11.0"/>
      </rPr>
      <t>Case Western Reserve/University Hospitals Cleveland Medical Center</t>
    </r>
    <r>
      <rPr>
        <rFont val="Arial"/>
        <color theme="1"/>
        <sz val="11.0"/>
      </rPr>
      <t>. There will be an overview of the program given by our program director, followed by some individual breakout sessions with pairs of residents. Come learn about what our program has to offer! Register at the link to the right. --&gt;</t>
    </r>
  </si>
  <si>
    <r>
      <rPr>
        <rFont val="Calibri"/>
        <color rgb="FF000000"/>
      </rPr>
      <t>Are you sure its 28,000 characters?  Thats like 3000+ words.  Are you sure its not 2800 characters?
Usually its 1 page single spaced or 1000 words or less. &lt; 1 page single spaced. You wil be judged negatively if it is two pages.  &lt; even if it just goes over 1 page by like 3-4 lines? &lt; dont overthink this.</t>
    </r>
    <r>
      <rPr>
        <rFont val="Calibri"/>
        <b/>
        <color rgb="FF000000"/>
      </rPr>
      <t>(+1)</t>
    </r>
    <r>
      <rPr>
        <rFont val="Calibri"/>
        <color rgb="FF000000"/>
      </rPr>
      <t xml:space="preserve"> pretty sure when the app is produced for programs the personal statement might be a different size than a word document. Stick to approximately 1 page, but dont stress if you are a few lines over. Have read some amazing personal statements from people who wrote over a page and who ended up matching spectacularly. &gt;&gt; yeah, i was just typing into see if it would cut me off and went past 5000 characters with space and then saw limit. good to know 1 pg ish is standard. thanks!</t>
    </r>
  </si>
  <si>
    <r>
      <rPr>
        <color rgb="FF980000"/>
        <sz val="14.0"/>
      </rPr>
      <t xml:space="preserve">LOYOLA Department of Otolaryngology - Head and Neck Surgery </t>
    </r>
    <r>
      <rPr>
        <color rgb="FF000000"/>
        <sz val="9.0"/>
      </rPr>
      <t xml:space="preserve">information session tonight at 5:30pm CST!! Dr. Thorpe, our PD, and the residents look forward to talking about our program and answering any questions you might have. Zoom link here: </t>
    </r>
    <r>
      <rPr>
        <color rgb="FF1155CC"/>
        <sz val="9.0"/>
        <u/>
      </rPr>
      <t>https://zoom.us/j/98559440821?pwd=M1J6cnZMVUJiRW56QXpaSGZISFR1QT09</t>
    </r>
    <r>
      <rPr>
        <color rgb="FF000000"/>
        <sz val="9.0"/>
      </rPr>
      <t>, you can also find the link on our instagram, @loyolaent</t>
    </r>
  </si>
  <si>
    <r>
      <rPr>
        <b/>
        <color rgb="FF0563C1"/>
        <sz val="12.0"/>
      </rPr>
      <t>OHSU's Department of Otolaryngology-Head &amp; Neck Surgery Resident Meet and Greet</t>
    </r>
    <r>
      <rPr>
        <color rgb="FF000000"/>
        <sz val="12.0"/>
      </rPr>
      <t xml:space="preserve">: </t>
    </r>
    <r>
      <rPr>
        <color rgb="FF000000"/>
      </rPr>
      <t xml:space="preserve">We are excited to invite you to our first resident meet &amp; greet! Meet our residents and ask some of your burning questions next Tuesday, 8/18, at 6pm PST. </t>
    </r>
    <r>
      <rPr>
        <color rgb="FF000000"/>
      </rPr>
      <t xml:space="preserve"> </t>
    </r>
    <r>
      <rPr>
        <b/>
        <i/>
        <color rgb="FF1155CC"/>
      </rPr>
      <t>Register here.</t>
    </r>
  </si>
  <si>
    <r>
      <rPr>
        <b/>
        <color rgb="FF012169"/>
        <sz val="13.0"/>
      </rPr>
      <t>Emory’s Department of Otolaryngology Virtual Open House</t>
    </r>
    <r>
      <rPr>
        <color rgb="FF000000"/>
        <sz val="13.0"/>
      </rPr>
      <t xml:space="preserve"> </t>
    </r>
    <r>
      <rPr>
        <color rgb="FF000000"/>
      </rPr>
      <t>will be this Sunday, August 16th, at 3:00 PM (EDT). You’ll hear from our faculty and residents about what makes Emory an outstanding program! Go to tinyurl.com/EmoryENTOpenHouse to register!</t>
    </r>
  </si>
  <si>
    <r>
      <rPr>
        <b/>
      </rPr>
      <t xml:space="preserve">University of Chicago </t>
    </r>
    <r>
      <rPr/>
      <t xml:space="preserve">residents are hosting a happy hour tonight at 7PM CST! Come say hi, meet our current residents, and learn more about our program. We're excited to meet you! Sign up here: </t>
    </r>
    <r>
      <rPr>
        <color rgb="FF1155CC"/>
        <u/>
      </rPr>
      <t>bit.ly/3imxF3w</t>
    </r>
  </si>
  <si>
    <r>
      <rPr>
        <b/>
        <color rgb="FF000000"/>
      </rPr>
      <t xml:space="preserve">University of Chicago </t>
    </r>
    <r>
      <rPr>
        <color rgb="FF000000"/>
      </rPr>
      <t xml:space="preserve">residents are hosting a happy hour tonight at 7PM CST! Come say hi, meet our current residents, and learn more about our program. We're excited to meet you! Sign up here: </t>
    </r>
    <r>
      <rPr>
        <color rgb="FF000000"/>
        <u/>
      </rPr>
      <t>bit.ly/3imxF3w</t>
    </r>
  </si>
  <si>
    <r>
      <rPr/>
      <t xml:space="preserve">AAOHNS Virtual Student Forum     For any of you who missed it. AAOHNS has put the recording of the forum from last week wherePDs fielded questions from students  </t>
    </r>
    <r>
      <rPr>
        <color rgb="FF1155CC"/>
        <u/>
      </rPr>
      <t>https://m.youtube.com/watch?feature=youtu.be&amp;v=6VGm8E5N_kg</t>
    </r>
  </si>
  <si>
    <r>
      <rPr>
        <b/>
        <color rgb="FFFF009A"/>
        <sz val="12.0"/>
      </rPr>
      <t>M</t>
    </r>
    <r>
      <rPr>
        <b/>
        <color rgb="FF073763"/>
        <sz val="12.0"/>
      </rPr>
      <t>ontefiore Medical Center/Albert Einstein College of Medicine</t>
    </r>
    <r>
      <rPr>
        <b/>
        <color rgb="FFFF009A"/>
        <sz val="12.0"/>
      </rPr>
      <t xml:space="preserve"> </t>
    </r>
    <r>
      <rPr>
        <b val="0"/>
        <color rgb="FF000000"/>
        <sz val="11.0"/>
      </rPr>
      <t xml:space="preserve">will be hosting two virtual information sessions on Thursday, August 27th 5:30-7pm EST and Monday, September 14th at 8-9:30pm EST. Come spend some time with our department and learn what makes training in the Bronx unique! Attendees will hear directly from program leadership, attendings, and residents and there will be time for Q&amp;A. Each session will also be followed by a virtual happy hour with residents on a following evening. Please register via the following google form and zoom information will be shared with you! </t>
    </r>
    <r>
      <rPr>
        <b/>
        <color rgb="FF1155CC"/>
        <sz val="12.0"/>
        <u/>
      </rPr>
      <t>https://forms.gle/zrdvMCcFE2nA2x6u8.</t>
    </r>
    <r>
      <rPr>
        <b val="0"/>
        <color rgb="FF000000"/>
        <sz val="11.0"/>
      </rPr>
      <t xml:space="preserve"> </t>
    </r>
  </si>
  <si>
    <r>
      <rPr>
        <color rgb="FF000000"/>
      </rPr>
      <t xml:space="preserve">Rush University Medical Center’s  Department of Otolaryngology will be hosting 8 live webinars to highlight our residency program for the upcoming 2020-2021 application cycle. There will be time for a Q&amp;A session with each webinar. We look forward to meeting all interested medical students. Live Webinar Schedule  
August 13th,2020 -( 6-7pm Central Time ) -Meet Leadership
August 17th,2020 - ( 6-7pm Central Time ) - Head and Neck 
August 18th, 2020 - (6-7pm Central Time)-Otology 
August 19th,2020- (6-7pmCentral Time)- Meet The Residents
August 20th, 2020-(6-7pm Central Time)- Rhinology
August 24th, 2020-(6-7pm Central Time)- Sleep/Laryngology/Pediatrics
August 26th, 2020-(6-7pmCentral Time)- FPRS
August 27th,2020-(6-7pm Central Time)- Special Education Programs
Zoom Webinar Registration Linkk : 
 </t>
    </r>
    <r>
      <rPr>
        <color rgb="FF000000"/>
        <u/>
      </rPr>
      <t>https://Rush.zoom.us/meeting/register/tJUvduigqzgtHtNMaEYkCaDoMqDZ8_pwABWp</t>
    </r>
  </si>
  <si>
    <r>
      <rPr/>
      <t xml:space="preserve">Applications are now being accepted for the KUMC Department of Otolaryngology – Head and Neck Surgery’s virtual sub-internship.   This will be a four-week virtual rotation beginning on August 10th.   We are offering 10 spots during each block, and the students will benefit from the following: Didactic Conferences (Monday evenings), Case conferences (Tuesday mornings), research meeting participation, Grand Rounds, faculty office hours, and each block with end with a social zoom with senior residents.  Sign up TODAY for a block that best works for you! </t>
    </r>
    <r>
      <rPr>
        <color rgb="FF1155CC"/>
        <u/>
      </rPr>
      <t>https://bit.ly/KUENTSubInternship</t>
    </r>
    <r>
      <rPr/>
      <t xml:space="preserve">    Participation in activity is not required to apply to our program this season, but an opportunity for you to get to know our program, our faculty and our residents.  </t>
    </r>
  </si>
  <si>
    <r>
      <rPr>
        <b/>
      </rPr>
      <t>University of Utah Virtual Open House!</t>
    </r>
    <r>
      <rPr/>
      <t xml:space="preserve"> Virtual Open House August 7 &amp; August 24 at 6PM MDT, you will hear from our PD Dr. Grimmer, followed by a private session with residents. Join us to learn more about our wonderful program and why we love Utah! </t>
    </r>
    <r>
      <rPr>
        <color rgb="FF1155CC"/>
        <u/>
      </rPr>
      <t>https://utah.zoom.us/j/94767105321</t>
    </r>
    <r>
      <rPr/>
      <t xml:space="preserve"> Hope to see you there! Follow us on Instagram @UtahENT for updates! </t>
    </r>
  </si>
  <si>
    <r>
      <rPr>
        <rFont val="&quot;Helvetica Neue&quot;, Helvetica, Arial, sans-serif"/>
        <color rgb="FF000000"/>
      </rPr>
      <t>I found some of the AnkiDecks that had been uploaded earlier this year.  Put them on a shared google drive folder.  May be dupes or not useful.  Reply in this thread to let me know which are useful to keep.</t>
    </r>
    <r>
      <rPr>
        <rFont val="&quot;Helvetica Neue&quot;, Helvetica, Arial, sans-serif"/>
        <color rgb="FF000000"/>
      </rPr>
      <t xml:space="preserve"> </t>
    </r>
    <r>
      <rPr>
        <rFont val="&quot;Helvetica Neue&quot;, Helvetica, Arial, sans-serif"/>
        <color rgb="FF1155CC"/>
        <u/>
      </rPr>
      <t xml:space="preserve">https://drive.google.com/drive/folders/1zuEjwSNJnAjheJO470HdrRlGttlkImnB?usp=sharing </t>
    </r>
    <r>
      <rPr>
        <rFont val="&quot;Helvetica Neue&quot;, Helvetica, Arial, sans-serif"/>
        <color rgb="FF000000"/>
      </rPr>
      <t xml:space="preserve"> ---sam</t>
    </r>
  </si>
  <si>
    <r>
      <rPr>
        <rFont val="&quot;Helvetica Neue&quot;, Helvetica, Arial, sans-serif"/>
        <b/>
        <color rgb="FF000000"/>
      </rPr>
      <t xml:space="preserve">USC: </t>
    </r>
    <r>
      <rPr>
        <rFont val="&quot;Helvetica Neue&quot;, Helvetica, Arial, sans-serif"/>
        <b val="0"/>
        <color rgb="FF000000"/>
      </rPr>
      <t>follow us on Instagram! usc.otolaryngology</t>
    </r>
  </si>
  <si>
    <r>
      <rPr>
        <rFont val="Arial"/>
        <b/>
        <color rgb="FF000000"/>
      </rPr>
      <t xml:space="preserve">University of New Mexico Otolaryngology-Head and Neck Surgery: 
</t>
    </r>
    <r>
      <rPr>
        <rFont val="Arial"/>
        <b val="0"/>
        <color rgb="FF000000"/>
      </rPr>
      <t xml:space="preserve">The University of New Mexico Otolaryngology-Head and Neck Surgery residency program will host a virtual open house on Tuesday, August 18 from 6:00 – 7:30pm MST on Zoom.  All candidates interested in applying to Otolaryngology this year are invited to attend. This is an opportunity for applicants to learn more about our program, the beautiful state of New Mexico, and the unique patient populations we serve. There will be a welcome by the Program Director, Dr. Duncan Meiklejohn, a description of the residency program, and introductions to our faculty and residents. We will end with a group question and answer session with our resident and faculty team. The registration link is included.
We look forward to meeting you and are excited to share our program with you!
    ​- The University of New Mexico Division of Otolaryngology-Head and Neck Surgery
To Register: </t>
    </r>
    <r>
      <rPr>
        <rFont val="Arial"/>
        <b/>
        <color rgb="FF1155CC"/>
        <u/>
      </rPr>
      <t>https://forms.gle/ryFHBmJuMwo2V64b9</t>
    </r>
  </si>
  <si>
    <r>
      <rPr>
        <rFont val="&quot;Helvetica Neue&quot;, Helvetica, Arial, sans-serif"/>
        <b/>
        <color rgb="FF000000"/>
      </rPr>
      <t xml:space="preserve">University of Arizona Otolaryngology - Head &amp; Neck Surgery
</t>
    </r>
    <r>
      <rPr>
        <rFont val="&quot;Helvetica Neue&quot;, Helvetica, Arial, sans-serif"/>
        <color rgb="FF000000"/>
      </rPr>
      <t>Interested in getting to know what our program is all about? Join us for a virtual happy hour 
Thursday, August 13th at 5 PM MST to meet some of our faculty and residents and engage 
in a Q &amp; A session! Register her</t>
    </r>
    <r>
      <rPr>
        <rFont val="&quot;Helvetica Neue&quot;, Helvetica, Arial, sans-serif"/>
        <color rgb="FF000000"/>
      </rPr>
      <t xml:space="preserve">e: </t>
    </r>
    <r>
      <rPr>
        <rFont val="&quot;Helvetica Neue&quot;, Helvetica, Arial, sans-serif"/>
        <color rgb="FF1155CC"/>
        <u/>
      </rPr>
      <t>UArizona Zoom Registration</t>
    </r>
  </si>
  <si>
    <r>
      <rPr>
        <rFont val="Arial"/>
        <color rgb="FF000000"/>
      </rPr>
      <t>OPDO chair encouraged using standardized LoR (</t>
    </r>
    <r>
      <rPr>
        <rFont val="Arial"/>
        <color rgb="FF000000"/>
      </rPr>
      <t>https://opdo-hns.org/page/InterviewDates</t>
    </r>
    <r>
      <rPr>
        <rFont val="Arial"/>
        <color rgb="FF000000"/>
      </rPr>
      <t>). Are there any programs that require the standardized LoR?</t>
    </r>
  </si>
  <si>
    <r>
      <rPr>
        <rFont val="Arial"/>
        <b/>
        <color rgb="FF000000"/>
      </rPr>
      <t xml:space="preserve">University at Buffalo Virtual Open House August 23 at 8 pm Eastern Daylight Time.
</t>
    </r>
    <r>
      <rPr>
        <rFont val="Arial"/>
        <b val="0"/>
        <color rgb="FF000000"/>
      </rPr>
      <t xml:space="preserve">Find out what makes UB unique. Talk to our residents and faculty. 
Sign up link: </t>
    </r>
    <r>
      <rPr>
        <rFont val="Roboto, RobotoDraft, Helvetica, Arial, sans-serif"/>
        <b/>
        <color rgb="FF000000"/>
      </rPr>
      <t xml:space="preserve">  </t>
    </r>
    <r>
      <rPr>
        <rFont val="Roboto, RobotoDraft, Helvetica, Arial, sans-serif"/>
        <b/>
        <color rgb="FF1155CC"/>
        <u/>
      </rPr>
      <t>https://docs.google.com/forms/d/e/1FAIpQLSde-00GIRjKo2cAGaYeOObl7uNE40VjKcD6Yu30_oE3vmdT2A/viewform?usp=sf_link</t>
    </r>
  </si>
  <si>
    <r>
      <rPr>
        <b/>
      </rPr>
      <t>University of Mississippi Medical Center – Virtual Sub-Internship Opportunity!</t>
    </r>
    <r>
      <rPr/>
      <t xml:space="preserve"> 
Applications are now being accepted for the UMMC Department of Otolaryngology – Head and Neck Surgery’s first virtual sub-internship. This will be a two week rotation beginning on August 10th. Six slots are available for this first session. Please apply by August 6th.
Students will participate in daily educational sessions with our residents and faculty from 7:00 AM to 8:00 AM (CT). Each student will also be matched with a current resident in our program for one-on-one on-call presentations to foster a mentor-mentee relationship.  To avoid conflicts with current clinical responsibilities these sessions will be individually scheduled with the students.  The rotation will conclude with an evening social Zoom hour with our residents. We hope you will join us and get to know our residents, faculty, and program. We can’t wait to get to know you! </t>
    </r>
    <r>
      <rPr>
        <color rgb="FF1155CC"/>
        <u/>
      </rPr>
      <t>https://www.umc.edu/som/Departments%20and%20Offices/SOM%20Departments/Otolaryngology/Medical%20Students/Virtual%20Sub%20Internship.html</t>
    </r>
  </si>
  <si>
    <r>
      <rPr>
        <rFont val="Arial"/>
        <b/>
        <color rgb="FF0000FF"/>
        <sz val="11.0"/>
      </rPr>
      <t>UNIVERSITY OF KANSAS MEDICAL CENTER:</t>
    </r>
    <r>
      <rPr>
        <rFont val="Arial"/>
        <color rgb="FF000000"/>
        <sz val="11.0"/>
      </rPr>
      <t xml:space="preserve"> Our Chiefs are talking... Come get the scoop on the 24th ranked residency program.  Spots are limited... sign up now : </t>
    </r>
    <r>
      <rPr>
        <rFont val="Arial"/>
        <color rgb="FF1155CC"/>
        <sz val="11.0"/>
        <u/>
      </rPr>
      <t>https://bit.ly/ZoomAug14</t>
    </r>
  </si>
  <si>
    <r>
      <rPr/>
      <t xml:space="preserve">"2021 Combined Sections Meeting (Orlando, FL) – no sooner than December 20, 2020, and no later than January 19, 2021."
</t>
    </r>
    <r>
      <rPr>
        <color rgb="FF1155CC"/>
        <u/>
      </rPr>
      <t>https://www.triological.org/abstract-submission/</t>
    </r>
  </si>
  <si>
    <r>
      <rPr>
        <rFont val="Arial"/>
        <b/>
        <color rgb="FF000000"/>
        <sz val="14.0"/>
      </rPr>
      <t>University of Chicago</t>
    </r>
    <r>
      <rPr>
        <rFont val="Arial"/>
        <color rgb="FF000000"/>
        <sz val="11.0"/>
      </rPr>
      <t xml:space="preserve"> will be having a virtual ʺmeet and greetʺ on August 8, 2020 starting at 10am CST and going until approximately 12:30pm.  Come join us to learn more about our program, meet some of our faculty as well as our residents.  Please RSVP on google doc and an email of the zoom invite will be sent to you! RSVP here: </t>
    </r>
    <r>
      <rPr>
        <rFont val="Arial"/>
        <color rgb="FF1155CC"/>
        <sz val="11.0"/>
        <u/>
      </rPr>
      <t>https://forms.gle/YHyi3hjNzwZ8MwYf7</t>
    </r>
  </si>
  <si>
    <r>
      <rPr>
        <rFont val="Arial"/>
        <b/>
        <color rgb="FF0000FF"/>
        <sz val="12.0"/>
      </rPr>
      <t>University of Michigan/Michigan Medicine:</t>
    </r>
    <r>
      <rPr>
        <rFont val="Arial"/>
        <color rgb="FF000000"/>
        <sz val="11.0"/>
      </rPr>
      <t xml:space="preserve"> Thanks for everyone who attended the Michigan Otolaryngology Virtual Subinternship event earlier this summer! If there are any topics you would like to revisit, or if you missed the program, the video link is available here: </t>
    </r>
    <r>
      <rPr>
        <rFont val="Arial"/>
        <color rgb="FF1155CC"/>
        <sz val="11.0"/>
      </rPr>
      <t xml:space="preserve">https://www.youtube.com/watch?v=58b1n-FFu1M&amp;t=5626s </t>
    </r>
    <r>
      <rPr>
        <rFont val="Arial"/>
        <color rgb="FF000000"/>
        <sz val="11.0"/>
      </rPr>
      <t xml:space="preserve">. See the comments section for time stamps of each individual section. As a reminder, you can access the FAQ document and the student guide (latter has presenter contact info AND specialty-specific resources that our residents use to study!) here: </t>
    </r>
    <r>
      <rPr>
        <rFont val="Arial"/>
        <color rgb="FF1155CC"/>
        <sz val="11.0"/>
        <u/>
      </rPr>
      <t>https://medicine.umich.edu/dept/otolaryngology/events/202006/michigan-otolaryngology-virtual-subinternship.</t>
    </r>
  </si>
  <si>
    <r>
      <rPr/>
      <t xml:space="preserve">Hi everyone, Someone in the Q&amp;A asked if there was a centralized place with virtual open houses/meet and greets. I thought I'd share a running Google calendar with all of the virtual events I have seen advertised: https://calendar.google.com/calendar/embed?src=c_ct8bebkngkm1bsm8u5t5ofhlr4%40group.calendar.google.com&amp;ctz=America%2FNew_York the zoom or google form links are in the description of each event You can sync it to with your Google calendar and it will update as I enter more events. You can also sync with other platforms like Outlook using the link or by exporting it, however, this will not necessarily update automatically (here is a webpage with instructions on exporting: https://support.google.com/calendar/?hl=en#topic=3417927). You can always access the updated version using the link. I gathered events from here and Twitter. If I missed anything, please let me know! - Shadi &lt; Calendar now on HeadMirror: </t>
    </r>
    <r>
      <rPr>
        <color rgb="FF1155CC"/>
        <u/>
      </rPr>
      <t>https://www.headmirror.com/match-2021</t>
    </r>
    <r>
      <rPr/>
      <t xml:space="preserve"> </t>
    </r>
  </si>
  <si>
    <r>
      <rPr/>
      <t xml:space="preserve">Join the </t>
    </r>
    <r>
      <rPr>
        <b/>
        <color rgb="FF990000"/>
      </rPr>
      <t>Loyola Otolaryngology residents and PD</t>
    </r>
    <r>
      <rPr/>
      <t xml:space="preserve"> on August 11th at 5:30pm CST to learn about our program and ask any questions! Join the zoom meeting using the link below and feel free to come and go as you need </t>
    </r>
    <r>
      <rPr>
        <color rgb="FF1155CC"/>
        <u/>
      </rPr>
      <t>https://zoom.us/j/98559440821?pwd=M1J6cnZMVUJiRW56QXpaSGZISFR1QT09</t>
    </r>
  </si>
  <si>
    <r>
      <rPr>
        <rFont val="Arial"/>
        <b/>
        <color rgb="FF4A86E8"/>
        <u/>
      </rPr>
      <t xml:space="preserve">TUFTS Otolaryngology Virtual Sub-I: </t>
    </r>
    <r>
      <rPr>
        <rFont val="Arial"/>
        <color rgb="FF000000"/>
      </rPr>
      <t xml:space="preserve">Come hang out with us today and get a taste of what Tufts ENT and Boston are all about! Today, Sunday Aug 2 at 12pm EST:  https://wellforce.zoom.us/meeting/register/tJAlce-grjMpG9bSLr9aMg94bUhLJB2YWVx_ </t>
    </r>
  </si>
  <si>
    <r>
      <rPr>
        <color rgb="FF000000"/>
      </rPr>
      <t xml:space="preserve">&lt;straightup blood bath &lt; can somebody link this? Not sure what you're talking about &lt; </t>
    </r>
    <r>
      <rPr>
        <color rgb="FF000000"/>
        <u/>
      </rPr>
      <t>https://www.nrmp.org/main-residency-match-data/</t>
    </r>
    <r>
      <rPr>
        <color rgb="FF000000"/>
      </rPr>
      <t xml:space="preserve"> charting outcomes below &lt; I thought we kinda already knew these bad match rates? &lt; These are probably the worst match rates in ENT hx though.  &lt; I agree but I just meant we already knew 310/421 was the match rate for US seniors based off the match data that came out months ago &lt; But now we know what kinda slaughter it was, that is lots of very qualified people went unmatched &lt; honestly this makes me wanna say eff it and apply to something else that will just take me instead of asking for a dog and pony show then giving me a 75% shot at having a job next year&lt; ohh gotcha, yeahh that's scary :(( </t>
    </r>
  </si>
  <si>
    <r>
      <rPr>
        <rFont val="Arial"/>
        <b/>
        <color rgb="FF000000"/>
      </rPr>
      <t xml:space="preserve">UT Southwestern Otolaryngology </t>
    </r>
    <r>
      <rPr>
        <rFont val="Arial"/>
        <color rgb="FF000000"/>
      </rPr>
      <t xml:space="preserve"> - Follow us on Instagram: </t>
    </r>
    <r>
      <rPr>
        <rFont val="Arial"/>
        <color rgb="FF1155CC"/>
        <u/>
      </rPr>
      <t>https://www.instagram.com/utswent/?hl=en</t>
    </r>
    <r>
      <rPr>
        <rFont val="Arial"/>
        <color rgb="FF000000"/>
      </rPr>
      <t xml:space="preserve"> and Twitter : </t>
    </r>
    <r>
      <rPr>
        <rFont val="Arial"/>
        <color rgb="FF1155CC"/>
        <u/>
      </rPr>
      <t>https://twitter.com/utswent</t>
    </r>
  </si>
  <si>
    <r>
      <rPr>
        <rFont val="Arial"/>
        <color rgb="FF000000"/>
      </rPr>
      <t xml:space="preserve">Penn State will be holding two Virtual Town Hall events for medical students and prospective applicants to our residency program.  Join us to learn more about the program and our team.  Meet the Program Director, faculty and residents.  Each event will include a overview presentation, followed by a Q&amp;A session, and then breakouts with our resident team.  August 26, 2020 and September 17, 2020 8:00-9:30 pm EST.  Please register via </t>
    </r>
    <r>
      <rPr>
        <rFont val="Arial"/>
        <color rgb="FF1155CC"/>
        <u/>
      </rPr>
      <t>https://forms.gle/8gFLBtFqBEh9ZMVF9</t>
    </r>
    <r>
      <rPr>
        <rFont val="Arial"/>
        <color rgb="FF000000"/>
      </rPr>
      <t xml:space="preserve"> .  We look forward to meeting with you.  </t>
    </r>
    <r>
      <rPr>
        <rFont val="Arial"/>
        <color rgb="FF1155CC"/>
        <u/>
      </rPr>
      <t>https://residency.med.psu.edu/programs/otolaryngology-residency/</t>
    </r>
  </si>
  <si>
    <r>
      <rPr>
        <rFont val="Arial"/>
        <b/>
        <color rgb="FF000000"/>
      </rPr>
      <t>University of Missouri - Columbia</t>
    </r>
    <r>
      <rPr>
        <rFont val="Arial"/>
        <color rgb="FF000000"/>
      </rPr>
      <t xml:space="preserve"> will be hosting two virtual open houses on August 17, 2020 and September 9, 2020 starting at 7 PM (CST) You are invited to join us to learn more about our program and meet our program directors, program coordinator and some of our current residents. Please RSVP here </t>
    </r>
    <r>
      <rPr>
        <rFont val="Arial"/>
        <color rgb="FF1155CC"/>
        <u/>
      </rPr>
      <t>https://forms.gle/o9nnDkJvdbKJ6K7B9</t>
    </r>
    <r>
      <rPr>
        <rFont val="Arial"/>
        <color rgb="FF000000"/>
      </rPr>
      <t xml:space="preserve"> Watch your email for a zoom invite!  </t>
    </r>
    <r>
      <rPr>
        <rFont val="Arial"/>
        <color rgb="FF1155CC"/>
        <u/>
      </rPr>
      <t>ent.missouri.edu</t>
    </r>
  </si>
  <si>
    <r>
      <rPr>
        <rFont val="Calibri"/>
        <color rgb="FF000000"/>
      </rPr>
      <t xml:space="preserve">&lt; Google form currently has some permission restrictions&gt; </t>
    </r>
    <r>
      <rPr>
        <rFont val="Calibri"/>
        <b/>
        <color rgb="FF000000"/>
      </rPr>
      <t>Updated link, should work now!</t>
    </r>
  </si>
  <si>
    <r>
      <rPr>
        <b/>
      </rPr>
      <t>University of Chicago</t>
    </r>
    <r>
      <rPr/>
      <t xml:space="preserve"> will be having a virtual "meet and greet" on August 8, 2020 starting at 10am CST and going until approximately 12:30pm.  Come join us to learn more about our program, meet some of our faculty as well as our residents.  Please RSVP on google doc and an email of the zoom invite will be sent to you! RSVP here: </t>
    </r>
    <r>
      <rPr>
        <color rgb="FF1155CC"/>
        <u/>
      </rPr>
      <t>https://forms.gle/YHyi3hjNzwZ8MwYf7</t>
    </r>
  </si>
  <si>
    <r>
      <rPr/>
      <t xml:space="preserve">Vandy's virtual sub I info </t>
    </r>
    <r>
      <rPr>
        <color rgb="FF1155CC"/>
        <u/>
      </rPr>
      <t>https://twitter.com/vanderbiltent/status/1288248033856098304?s=21</t>
    </r>
  </si>
  <si>
    <r>
      <rPr>
        <b/>
      </rPr>
      <t xml:space="preserve">Duke University's </t>
    </r>
    <r>
      <rPr/>
      <t xml:space="preserve">Virtual town hall is tonight @ 6:00pm - </t>
    </r>
    <r>
      <rPr>
        <color rgb="FF1155CC"/>
        <u/>
      </rPr>
      <t>https://twitter.com/Duke_Oto/status/1288148324738953216</t>
    </r>
    <r>
      <rPr/>
      <t xml:space="preserve"> </t>
    </r>
    <r>
      <rPr>
        <color rgb="FF1155CC"/>
        <u/>
      </rPr>
      <t>https://duke.zoom.us/j/91943451433</t>
    </r>
    <r>
      <rPr/>
      <t xml:space="preserve"> Hope to see you there!</t>
    </r>
  </si>
  <si>
    <r>
      <rPr>
        <b/>
      </rPr>
      <t>University of Utah Otolaryngology - Head &amp; Neck Surgery is hosting a Virtual Open House on Friday, August 7th and Monday, August 24th, 6:00pm MDT/8:00 EDT).</t>
    </r>
    <r>
      <rPr/>
      <t xml:space="preserve"> Hear from our Program Director, Dr. Grimmer. Learn more about our program directly from our residents during a private session (no faculty). </t>
    </r>
    <r>
      <rPr>
        <color rgb="FF1155CC"/>
        <u/>
      </rPr>
      <t>https://utah.zoom.us/j/94767105321</t>
    </r>
    <r>
      <rPr/>
      <t xml:space="preserve">   Follow Utah ENT on Facebook and Instagram for more details. </t>
    </r>
  </si>
  <si>
    <r>
      <rPr>
        <b/>
        <color rgb="FF990000"/>
      </rPr>
      <t>Stanford University Department of Otolaryngology – Head &amp; Neck Surgery will be hosting a Virtual Departmental Open House on Saturday, August 29, 2020, 1:00 – 3:30 pm PDT (4:00 – 6:30 pm EDT) on Zoom.</t>
    </r>
    <r>
      <rPr/>
      <t xml:space="preserve"> You will be introduced to the department chair, program director, and representatives from all of our divisions, as well as several of our current residents and alumni. The session will conclude with a Panel Q &amp; A at 2:45 pm and Breakout Rooms hosted by our residents at 3:00 pm. You are welcome to come for any part or all of the open house. </t>
    </r>
    <r>
      <rPr>
        <b/>
      </rPr>
      <t>Register in advance</t>
    </r>
    <r>
      <rPr/>
      <t xml:space="preserve"> here: </t>
    </r>
    <r>
      <rPr>
        <color rgb="FF1155CC"/>
        <u/>
      </rPr>
      <t>https://stanford.zoom.us/meeting/register/tJUud-muqz0qGdPmzAnvQDQF8RtEp0F-vdfN</t>
    </r>
  </si>
  <si>
    <r>
      <rPr>
        <rFont val="Arial"/>
        <color rgb="FF000000"/>
      </rPr>
      <t xml:space="preserve">In addition, we welcome you to attend, virtually, the clerkship talks that we host for our rotating medical students, which are about an hour long and include a Q&amp;A portion for all participants (Schedule: </t>
    </r>
    <r>
      <rPr>
        <rFont val="Arial"/>
        <color rgb="FF000000"/>
        <u/>
      </rPr>
      <t>https://med.stanford.edu/ohns/education/undergraduate-courses.html).</t>
    </r>
    <r>
      <rPr>
        <rFont val="Arial"/>
        <color rgb="FF000000"/>
      </rPr>
      <t xml:space="preserve"> You may also join our weekly Resident Education sessions that take place on Monday mornings at 8:00 am PDT (11:00 am EDT) via Zoom (Education Schedule: </t>
    </r>
    <r>
      <rPr>
        <rFont val="Arial"/>
        <color rgb="FF000000"/>
      </rPr>
      <t>https://med.stanford.edu/ohns/education/calendar.html).</t>
    </r>
    <r>
      <rPr>
        <rFont val="Arial"/>
        <color rgb="FF000000"/>
      </rPr>
      <t xml:space="preserve"> To participate in these sessions, you must be a student of a US medical school with an active .edu email account. To register, please contact Xiaoyu Feng at xyfeng@stanford.edu.</t>
    </r>
  </si>
  <si>
    <r>
      <rPr/>
      <t>random but whats the virtual event AAO HNS is holding on the 30th? Been out of the loop..&lt;</t>
    </r>
    <r>
      <rPr>
        <color rgb="FF1155CC"/>
        <u/>
      </rPr>
      <t>https://www.eventbrite.com/e/medical-student-forum-tickets-106223174374</t>
    </r>
  </si>
  <si>
    <r>
      <rPr/>
      <t xml:space="preserve">FYI just saw Vanderbilt is having a virtual experience that can allow you to get to know their residents and learn about their program over a four week period </t>
    </r>
    <r>
      <rPr>
        <color rgb="FF1155CC"/>
        <u/>
      </rPr>
      <t>https://twitter.com/VanderbiltENT/status/1286742458370408449/photo/1</t>
    </r>
    <r>
      <rPr/>
      <t xml:space="preserve"> </t>
    </r>
  </si>
  <si>
    <r>
      <rPr>
        <b/>
        <color rgb="FF000000"/>
      </rPr>
      <t>Application info for Vanderbilt virtual experience:</t>
    </r>
    <r>
      <rPr>
        <color rgb="FF000000"/>
      </rPr>
      <t xml:space="preserve"> </t>
    </r>
    <r>
      <rPr>
        <color rgb="FF000000"/>
        <u/>
      </rPr>
      <t>https://www.instagram.com/p/CDMW9eWjEkI/</t>
    </r>
    <r>
      <rPr>
        <color rgb="FF000000"/>
      </rPr>
      <t xml:space="preserve"> </t>
    </r>
  </si>
  <si>
    <r>
      <rPr/>
      <t xml:space="preserve">Hi everyone, We are conducting a quality improvement survey to optimize virtual otolaryngology residency program information sessions. The survey is completely anonymous and should take less than 5 minutes to complete. This is a great opportunity to let programs know what you hope to gain from these sessions. Please direct any questions to the study PI Dr. Sonya Malekzadeh (MALEKZAS@gunet.georgetown.edu) or lead researcher Jordan Grauer (jgrauer2016@health.fau.edu)  </t>
    </r>
    <r>
      <rPr>
        <color rgb="FF1155CC"/>
        <u/>
      </rPr>
      <t>https://forms.gle/MkrPgpg4cSv1bYoi8</t>
    </r>
    <r>
      <rPr/>
      <t xml:space="preserve">  &lt; is this research, IRB? &lt; No this is for a quality improvement initiative </t>
    </r>
  </si>
  <si>
    <r>
      <rPr/>
      <t xml:space="preserve">Thank you to everyone who made it out last night to the UTMB Applicant Zoom Meeting! We all sincerely enjoyed introducing ourselves to everyone and hope you all came out of it with a good sense of the culture we have down here in Galveston. We are excited to share some fantastic news: our first ever </t>
    </r>
    <r>
      <rPr>
        <b/>
      </rPr>
      <t>Virtual Away Rotation</t>
    </r>
    <r>
      <rPr/>
      <t xml:space="preserve"> is officially live and available on VSAS! This will be a fully online course aimed at cultivating senior medical students and teaching key knowledge for their transition to an otolaryngology residency. Additionally, students will learn training techniques and exercises aimed at optimizing wellness, generating resiliency, and developing an unbeatable mind. The content of the course includes online lectures by UTMB faculty and residents, Zoom meetings, review materials, and wellness exercises. The only requirements are the ability to track your daily steps and sleep, both of which can be done on a smartphone. For more information on this course, refer to the VSAS page "OTOU 4008 - Unbeatable Otolaryngology-Virtual" or visit the following link: </t>
    </r>
    <r>
      <rPr>
        <color rgb="FF1155CC"/>
      </rPr>
      <t>https://apps.aamc.org/vsas/public.html#/p-elective-details/?returnUrl=find-electives&amp;electiveId=180352</t>
    </r>
    <r>
      <rPr>
        <color rgb="FF0000FF"/>
        <u/>
      </rPr>
      <t xml:space="preserve">  </t>
    </r>
    <r>
      <rPr/>
      <t>In addition, for those applicants who do not have a home otolaryngology program, UTMB is offering a traditional Acting Internship for external students. For more information, find "OTOU-4002 - Acting Internship in Otolaryngology" or visit this link</t>
    </r>
    <r>
      <rPr>
        <color rgb="FF000000"/>
      </rPr>
      <t>:</t>
    </r>
    <r>
      <rPr/>
      <t xml:space="preserve"> </t>
    </r>
    <r>
      <rPr>
        <color rgb="FF1155CC"/>
        <u/>
      </rPr>
      <t>https://apps.aamc.org/vsas/public.html#/p-elective-details/?returnUrl=find-electives&amp;electiveId=179314.</t>
    </r>
    <r>
      <rPr/>
      <t xml:space="preserve"> --&gt;&gt;&gt; </t>
    </r>
    <r>
      <rPr>
        <color rgb="FFFF0000"/>
      </rPr>
      <t xml:space="preserve">Hey everyone, one of the UTMB residents here, would </t>
    </r>
    <r>
      <rPr>
        <color rgb="FFFF0000"/>
        <u/>
      </rPr>
      <t>strongly</t>
    </r>
    <r>
      <rPr>
        <color rgb="FFFF0000"/>
      </rPr>
      <t xml:space="preserve"> encourage considering the virtual rotation. Dr. Pine and the residents and other faculty have put together a great course. You also get a book from Dr. Pine and he is planning to zoom with each virtual rotator about their application. It is going to be great!</t>
    </r>
    <r>
      <rPr/>
      <t xml:space="preserve"> </t>
    </r>
  </si>
  <si>
    <r>
      <rPr/>
      <t xml:space="preserve">Anybody feel like this app cycle will be as brutal as last years? those match rates are freaking me out &lt; you are talking about the 2020 NRMP Results and Data right?  </t>
    </r>
    <r>
      <rPr>
        <color rgb="FF000000"/>
      </rPr>
      <t xml:space="preserve"> </t>
    </r>
    <r>
      <rPr>
        <color rgb="FF1155CC"/>
        <u/>
      </rPr>
      <t>https://mk0nrmp3oyqui6wqfm.kinstacdn.com/wp-content/uploads/2020/06/MM_Results_and-Data_2020-1.pdf</t>
    </r>
  </si>
  <si>
    <r>
      <rPr>
        <color rgb="FF000000"/>
      </rPr>
      <t>average was 70 per student over the past 3 years. It will likely be similar this year unless the token system drastically changes things &gt; Average has gone up to mid-70s in recent years but used to be as low as 40's only a few years ago. &lt;I don't think it s been in the 40's for ENT for decades...source for those numbers?...I stand corrected. during the PSP and ORTA era (2016-2018), average applications per applicant dropped to the 30's for ENT...down from 50-60's. When several programs didnt match, ORTA and PSPs were removed as requirements and applications per applicant bounced back up.  Data here:</t>
    </r>
    <r>
      <rPr>
        <color rgb="FF000000"/>
      </rPr>
      <t xml:space="preserve">
</t>
    </r>
    <r>
      <rPr>
        <color rgb="FF000000"/>
        <u/>
      </rPr>
      <t xml:space="preserve">https://www.aamc.org/eras-statistics-2019
</t>
    </r>
  </si>
  <si>
    <r>
      <rPr>
        <b/>
        <color rgb="FFFF0000"/>
      </rPr>
      <t>The University of California, San Francisco (UCSF) Department of Otolaryngology – Head and Neck Surgery will host a residency information session on Thursday,</t>
    </r>
    <r>
      <rPr>
        <b/>
        <i/>
        <color rgb="FFFF0000"/>
      </rPr>
      <t xml:space="preserve"> August 20th at 5PM PST</t>
    </r>
    <r>
      <rPr/>
      <t xml:space="preserve">. We invite all interested students to learn more about our program and residency training in San Francisco. The session will begin with general information about our program. We will then provide opportunities for break-out meetings with current UCSF Residents and a Faculty Q&amp;A session. We look forward to meeting you and sharing information about the program! </t>
    </r>
    <r>
      <rPr>
        <b/>
      </rPr>
      <t xml:space="preserve"> Register in advance for this meeting:</t>
    </r>
    <r>
      <rPr/>
      <t xml:space="preserve"> </t>
    </r>
    <r>
      <rPr>
        <color rgb="FF1155CC"/>
        <u/>
      </rPr>
      <t>https://ucsf.zoom.us/meeting/register/tJIufuGorj4rGNR3aF4djAMQukBb2H8ievIu</t>
    </r>
    <r>
      <rPr/>
      <t xml:space="preserve"> </t>
    </r>
  </si>
  <si>
    <r>
      <rPr/>
      <t>Hi, I'm pleased to announce</t>
    </r>
    <r>
      <rPr>
        <b/>
      </rPr>
      <t xml:space="preserve"> Duke</t>
    </r>
    <r>
      <rPr/>
      <t xml:space="preserve">'s next virtual town hall on Tuesday, July 28th at 6pm EST. Please see </t>
    </r>
    <r>
      <rPr>
        <color rgb="FF1155CC"/>
        <u/>
      </rPr>
      <t>https://twitter.com/Duke_Oto/status/1286043051127963654</t>
    </r>
    <r>
      <rPr/>
      <t xml:space="preserve"> for details and submit your questions for the residents and faculty to lori.allsbrook@duke.edu. Hope to meet you there!</t>
    </r>
  </si>
  <si>
    <t>So the prompt is "why ENT," but we have to extrapolate that to "why should ENT take you?" Your personal statement should aim for 3 things: convince the reader that you truly love ENT, showcase how you are unique as an individual, and address any outstanding deficits for your application. Assuming you adequately addressed those first two points, your third point should talk about your re-application into ENT. This is convenient, because it fits nicely into point number 1: you truly love ENT. Nothing shows better committment than failing and continuing to try. If you're having trouble with those first two points, I recommend you write a narrative on what makes you unique, then fit that into ENT. I think by the time we apply for residency, we have had some life-changing experience or another that defined who we are. If that life-changing experience was actually within your medical and professional journey, then I recommend you start writing about why you like ENT, and what narrative resonated with that fact. Then cut things down to less than a page single-spaced. I then recommend you have friends/family/peers/etc read your work. Aside from those three points I mentioned earlier, your friends should be able to answer the following questions: Can I identify this as YOUR personal statement if it was anonymous? Does this personal statement make me want to meet you? Does this personal statement SHOW instead of TELL? In case it isnt clear, the answer should be YES to all those questions. Good luck on reapplying! &lt;+1</t>
  </si>
  <si>
    <r>
      <rPr/>
      <t xml:space="preserve">Reserve your spot to attend </t>
    </r>
    <r>
      <rPr>
        <b/>
        <color rgb="FFCC0000"/>
        <sz val="11.0"/>
      </rPr>
      <t>A Taste of WashU ENT Residency Program</t>
    </r>
    <r>
      <rPr/>
      <t xml:space="preserve"> on </t>
    </r>
    <r>
      <rPr>
        <b/>
      </rPr>
      <t>Tue, July 28</t>
    </r>
    <r>
      <rPr/>
      <t xml:space="preserve"> at 7pm CDT (5pm PDT; 8pm EDT) via Zoom with faculty and residents. Space is limited. Sign up now via email: </t>
    </r>
    <r>
      <rPr>
        <color rgb="FF1155CC"/>
        <u/>
      </rPr>
      <t>entresidency@wustl.edu</t>
    </r>
    <r>
      <rPr/>
      <t>. Please include any questions you'd like to ensure are addressed during this brief program overview.</t>
    </r>
  </si>
  <si>
    <r>
      <rPr>
        <b/>
      </rPr>
      <t xml:space="preserve">Follow Resident Instagram Take Overs </t>
    </r>
    <r>
      <rPr>
        <b/>
        <color rgb="FF1155CC"/>
        <u/>
      </rPr>
      <t>@WashU.Ent</t>
    </r>
    <r>
      <rPr/>
      <t>. Our PGY3 (but kinda PGY5) resident, Jake Lee @jakereezy, taken over the department Instagram for a week, the 1st of many. See photo - He’s the one palpating his own thyroid notch at Dr. Buchman’s last Christmas party. Join his adventures of trying to maintain the VA service, reintegrating back to clinical life, and exploring St. Louis through our stories and posts!</t>
    </r>
  </si>
  <si>
    <r>
      <rPr>
        <rFont val="Calibri"/>
        <color theme="1"/>
      </rPr>
      <t xml:space="preserve">University of Arkansas meet and greet info on "program info" tab. Come join </t>
    </r>
    <r>
      <rPr>
        <rFont val="Calibri"/>
        <b/>
        <color rgb="FFFF0000"/>
      </rPr>
      <t>7/29 @ 6:30 pm</t>
    </r>
    <r>
      <rPr>
        <rFont val="Calibri"/>
        <color theme="1"/>
      </rPr>
      <t xml:space="preserve"> central time!</t>
    </r>
  </si>
  <si>
    <r>
      <rPr>
        <b/>
      </rPr>
      <t>The University of Texas Medical Branch Otolaryngology Department</t>
    </r>
    <r>
      <rPr/>
      <t xml:space="preserve"> will be hosting an open meeting on 7/22/2020 at 5:30 PM CST for one hour. The meeting will consist of an introduction by our program director and several other faculty members and will allow applicants the opportunity to get to know our program. Thereafter, a resident-only portion of the meeting will provide an opportunity to learn about life as a UTMB ENT resident. Questions will be logged in the chat section of the meeting and we will do our best to answer questions as they come along. The meeting will be open to all applicants. Please stay tuned on Otomatch for a link to the Zoom meeting. Sincerely, The UTMB ENT Team  &gt;&gt;&gt;&gt;Link added, Registration via Zoom is open! </t>
    </r>
    <r>
      <rPr>
        <color rgb="FF1155CC"/>
        <u/>
      </rPr>
      <t>https://zoom.us/meeting/register/tJEofuivqj0oHtxX1bgVQVwIP3u5Q3LAI_7o</t>
    </r>
    <r>
      <rPr/>
      <t xml:space="preserve"> +1</t>
    </r>
  </si>
  <si>
    <r>
      <rPr/>
      <t xml:space="preserve">ENT SECRETS Anki deck: </t>
    </r>
    <r>
      <rPr>
        <color rgb="FF1155CC"/>
        <u/>
      </rPr>
      <t>https://drive.google.com/file/d/1SQ9QmrNprdQuA2MOrJHqNnOcyQp5tWFD/view</t>
    </r>
  </si>
  <si>
    <r>
      <rPr/>
      <t xml:space="preserve">
</t>
    </r>
    <r>
      <rPr>
        <b/>
        <color rgb="FF0000FF"/>
      </rPr>
      <t>KUMC ENT Research Spotlight</t>
    </r>
    <r>
      <rPr/>
      <t xml:space="preserve">: All residency applicants are invited to join us via zoom on July 22, 6:30-7:30p CDT to learn about research in otolaryngology - head and neck surgery at the University of Kansas. During this interactive session, some of our faculty will share research highlights, followed by Q/A. Questions and discussion are encouraged, as this is both an opportunity for you to learn about KU ENT and for us to learn about you. Sign up here: </t>
    </r>
    <r>
      <rPr>
        <color rgb="FF1155CC"/>
        <u/>
      </rPr>
      <t>https://forms.gle/ADF3QLmSrzzZFAjH7</t>
    </r>
  </si>
  <si>
    <r>
      <rPr/>
      <t xml:space="preserve">Resources for reviewing head and neck anatomy? &gt; VULA has some great stuff for prepping cases. Dont knoww the best link but here's an example: </t>
    </r>
    <r>
      <rPr>
        <color rgb="FF1155CC"/>
        <u/>
      </rPr>
      <t>https://vula.uct.ac.za/access/content/group/ba5fb1bd-be95-48e5-81be-586fbaeba29d/Endoscopic%20cholesteatoma%2C%20tympanoplasty%20and%20middle%20ear%20surgery.pdf</t>
    </r>
  </si>
  <si>
    <r>
      <rPr>
        <rFont val="Arial"/>
        <color rgb="FF000000"/>
        <sz val="10.0"/>
      </rPr>
      <t xml:space="preserve">AAO-HNS is hosting a panel of PD;s answering questions submitted on here over the past couple months. Only ~120 seat available, so register soon.   </t>
    </r>
    <r>
      <rPr>
        <rFont val="Arial"/>
        <color rgb="FF1155CC"/>
        <sz val="10.0"/>
        <u/>
      </rPr>
      <t>https://www.eventbrite.com/e/medical-student-forum-tickets-106223174374</t>
    </r>
    <r>
      <rPr>
        <rFont val="Arial"/>
        <color rgb="FF000000"/>
        <sz val="10.0"/>
      </rPr>
      <t xml:space="preserve">  ---sam</t>
    </r>
  </si>
  <si>
    <r>
      <rPr>
        <rFont val="Arial"/>
        <color rgb="FF000000"/>
        <sz val="10.0"/>
      </rPr>
      <t xml:space="preserve">Colorado just uploaded some videos with information about the program. The second video offers a really good overview of the program, the culture, and the city: </t>
    </r>
    <r>
      <rPr>
        <rFont val="Arial"/>
        <color rgb="FF1155CC"/>
        <sz val="10.0"/>
        <u/>
      </rPr>
      <t>https://medschool.cuanschutz.edu/otolaryngology/education/residency/virtual-tour</t>
    </r>
  </si>
  <si>
    <r>
      <rPr>
        <rFont val="Arial"/>
        <color rgb="FF000000"/>
        <sz val="10.0"/>
      </rPr>
      <t xml:space="preserve">Hi everyone - NYP Columbia/Cornell ENT residents here! We are planning to host a series of "Meet and Greets" and other information sessions via Zoom. Please sign up here if you are interested in hearing from us about these programs. Looking forward to meeting you all virtually and best of luck with the Match! </t>
    </r>
    <r>
      <rPr>
        <rFont val="Arial"/>
        <color rgb="FF1155CC"/>
        <sz val="10.0"/>
        <u/>
      </rPr>
      <t>https://forms.gle/4NBu8cJ6xVEmzWCe9</t>
    </r>
  </si>
  <si>
    <r>
      <rPr>
        <rFont val="Arial"/>
        <color rgb="FF000000"/>
        <sz val="10.0"/>
      </rPr>
      <t xml:space="preserve">UC Davis Town Hall July 15 5 PM (PST): On behalf of the faculty at UC Davis ENT, we would like to invite medical students to attend our first of several virtual events highlighting our department and program opportunities. Register for our first ENT Virtual Town Hall and get a close-up look at our program. Medical students  interested in a career in Otolaryngology will meet faculty and residents from our department and have the opportunity to engage in a question/answer session. </t>
    </r>
    <r>
      <rPr>
        <rFont val="Arial"/>
        <color rgb="FF1155CC"/>
        <sz val="10.0"/>
        <u/>
      </rPr>
      <t>https://health.ucdavis.edu/otolaryngology/education/residency/program.html</t>
    </r>
  </si>
  <si>
    <r>
      <rPr>
        <rFont val="Roboto, RobotoDraft, Helvetica, Arial, sans-serif"/>
        <color rgb="FF3C4043"/>
        <sz val="11.0"/>
      </rPr>
      <t xml:space="preserve">Wake Forest Otolaryngology is conducting a survey about the attitudes of medical students and residents towards applying to Otolaryngology residencies and fellowships in light of the Covid-19 pandemic. The survey is completely anonymous, and should take less than 5 minutes to complete. There is no compensation for completing this survey. Please email the PI, Brian Downs (bdowns@wakehealth.edu) or study coordinator, Cameron Todd (PGY2) (ctodd@wakehealth.edu) with questions. IRB approval number IRB00066148. </t>
    </r>
    <r>
      <rPr>
        <rFont val="Roboto, RobotoDraft, Helvetica, Arial, sans-serif"/>
        <color rgb="FF1155CC"/>
        <sz val="11.0"/>
        <u/>
      </rPr>
      <t>https://redcap.link/h56xikms</t>
    </r>
  </si>
  <si>
    <r>
      <rPr>
        <rFont val="Arial"/>
        <color rgb="FF000000"/>
      </rPr>
      <t xml:space="preserve">USC put out a free video lecture series hosted by Otolaryngologists from all over the country on various topics within ENT. This was originally intended to provide residents with didactic instruction during the COVD pandemic. All of the lectures are recorded and available here (around 100 or so lectures): </t>
    </r>
    <r>
      <rPr>
        <rFont val="Arial"/>
        <color rgb="FF1155CC"/>
        <u/>
      </rPr>
      <t>https://sites.usc.edu/ohnscovid/.</t>
    </r>
    <r>
      <rPr>
        <rFont val="Arial"/>
        <color rgb="FF000000"/>
      </rPr>
      <t xml:space="preserve"> &lt; Another link with easy access to all 105 lectures in order: </t>
    </r>
    <r>
      <rPr>
        <rFont val="Arial"/>
        <color rgb="FF1155CC"/>
        <u/>
      </rPr>
      <t>https://keckmedia.mediasite.com/Mediasite/Catalog/catalogs/multi-institutional-otolaryngology-residency-education</t>
    </r>
  </si>
  <si>
    <r>
      <rPr>
        <color rgb="FF000000"/>
      </rPr>
      <t xml:space="preserve">This is amazing. Thank you to everyone involved! &lt; </t>
    </r>
    <r>
      <rPr>
        <color rgb="FF000000"/>
        <u/>
      </rPr>
      <t>http://entcovid.med.uky.edu/</t>
    </r>
    <r>
      <rPr>
        <color rgb="FF000000"/>
      </rPr>
      <t xml:space="preserve"> here's another similar one for midwest schools</t>
    </r>
  </si>
  <si>
    <r>
      <rPr>
        <color rgb="FF000000"/>
      </rPr>
      <t xml:space="preserve">here u go: </t>
    </r>
    <r>
      <rPr>
        <color rgb="FF000000"/>
        <u/>
      </rPr>
      <t>https://medstudentedge.com/residency-applications/</t>
    </r>
  </si>
  <si>
    <r>
      <rPr>
        <rFont val="Calibri"/>
        <color rgb="FF000000"/>
      </rPr>
      <t xml:space="preserve">Current resident here who was in a similar position. Would most definitely take the opportunity and crush it. Doing well on a sub-I *usually* helps you more than it hurts. The facetime wtih attendings can help secure any additional LORs that can help with the application process. +2 &gt;If anything, getting after an opportunity like this reflects favorably on your drive so IMHO do it! &lt; Do it!!! </t>
    </r>
    <r>
      <rPr>
        <rFont val="Calibri"/>
        <b/>
        <color rgb="FF000000"/>
      </rPr>
      <t xml:space="preserve">The guidance from OPDO was designed with students like you in mind. </t>
    </r>
    <r>
      <rPr>
        <rFont val="Calibri"/>
        <color rgb="FF000000"/>
      </rPr>
      <t>Take advantage of the opportunity. &lt;+1 No home program.  Definately do the away rotation! Good luck &lt; Thanks all!</t>
    </r>
  </si>
  <si>
    <r>
      <rPr>
        <rFont val="Arial"/>
        <color rgb="FF000000"/>
        <sz val="10.0"/>
      </rPr>
      <t xml:space="preserve">Yale Otolaryngology is hosting two virtual recruitment sessions in August. The first will be on Tuesday, August 11 at 8pm EDT. It will feature program leads, resident and alumni perspectives and an opportunity to learn about our residency program in New Haven. There will also be opportunities for questions and discussion with both attendings and residents. The second will be on Tuesday, August 25 at 8pm EDT. This will include a virtual tour, as well as discussion of Successful Strategies for Couples Matching in ENT, hosted by 2 of our current residents who each successfully couples matched with their respective partners. Please register by sending your name and medical school to our residency coordinator, Karen Rispoli, at karen.rispoli@yale.edu. We will add you to our mailing list and send out links to the two Zoom meetings. Also, follow us on social media for more information regarding our program. </t>
    </r>
    <r>
      <rPr>
        <rFont val="Arial"/>
        <color rgb="FF1155CC"/>
        <sz val="10.0"/>
        <u/>
      </rPr>
      <t>https://twitter.com/Yale_ENT</t>
    </r>
    <r>
      <rPr>
        <rFont val="Arial"/>
        <color rgb="FF000000"/>
        <sz val="10.0"/>
      </rPr>
      <t xml:space="preserve">
https://www.facebook.com/YaleENT </t>
    </r>
    <r>
      <rPr>
        <rFont val="Arial"/>
        <color rgb="FF1155CC"/>
        <sz val="10.0"/>
        <u/>
      </rPr>
      <t>https://www.instagram.com/yale_entresidency/</t>
    </r>
  </si>
  <si>
    <r>
      <rPr>
        <color rgb="FF000000"/>
      </rPr>
      <t>American Journal of Otolaryngology is a good midtier journal for for general ENT. Operative Techniques in Otolaryngology is good if it is a case series or trial of a surgical method.  For a fuller list, head mirror has a good page listing most all of the ENTjournals here:</t>
    </r>
    <r>
      <rPr>
        <color rgb="FF000000"/>
      </rPr>
      <t xml:space="preserve"> </t>
    </r>
    <r>
      <rPr>
        <color rgb="FF000000"/>
        <u/>
      </rPr>
      <t>https://www.headmirror.com/ent-journals</t>
    </r>
  </si>
  <si>
    <r>
      <rPr>
        <rFont val="Arial"/>
        <color rgb="FF3C4043"/>
        <sz val="10.0"/>
      </rPr>
      <t xml:space="preserve">The Mount Sinai Otolaryngology Program has created a "Department of Otolaryngology Virtual Away Elective," a two-week rotation with a capacity for 8 students to be held during the first two weeks of August and again during the 1st two weeks of September. (8 students each) Please see the two attached links for the course syllabus and a tentative schedule. Registration for the course will open later this month through VSAS. For any questions feel free to reach out to the clerkship director - Dr. Aldo Londino (aldo.londino@mountsinai.org).   x  </t>
    </r>
    <r>
      <rPr>
        <rFont val="Arial"/>
        <color rgb="FF1155CC"/>
        <sz val="10.0"/>
        <u/>
      </rPr>
      <t>https://drive.google.com/file/d/17BiVSCE7_jXJG92kqps6d7adck0Eh6uS/view?usp=sharing</t>
    </r>
  </si>
  <si>
    <r>
      <rPr>
        <rFont val="Arial"/>
        <color rgb="FF3C4043"/>
        <sz val="10.0"/>
      </rPr>
      <t xml:space="preserve">Another med student sent me this. Seems like this is a new site but i found the info really helpful, figured Id pass along: </t>
    </r>
    <r>
      <rPr>
        <rFont val="Arial"/>
        <color rgb="FF1155CC"/>
        <sz val="10.0"/>
        <u/>
      </rPr>
      <t>https://medstudentedge.com/residency-applications/</t>
    </r>
    <r>
      <rPr>
        <rFont val="Arial"/>
        <color rgb="FF3C4043"/>
        <sz val="10.0"/>
      </rPr>
      <t xml:space="preserve"> 
</t>
    </r>
  </si>
  <si>
    <r>
      <rPr>
        <color rgb="FF000000"/>
      </rPr>
      <t>"predatory" sounds a little harsh. they're just not as competetive to get published and a good option if it's not going elsewhere and if your PI is willing to pay the bill. i would never use my med school loans to cover the cost +1, any pubmed index journal, open-access or not, is good &lt; OP isn't wrong in his use of "predatory," but it definitely varies on the journal. See "</t>
    </r>
    <r>
      <rPr>
        <color rgb="FF000000"/>
        <u/>
      </rPr>
      <t>The Fox and the Crow: Predatory Open Access Journals in Otolaryngology</t>
    </r>
    <r>
      <rPr>
        <color rgb="FF000000"/>
      </rPr>
      <t xml:space="preserve">" </t>
    </r>
  </si>
  <si>
    <r>
      <t xml:space="preserve">Minimag xenon light bulb (3-4K light temp) and AAA batteries. &lt; $20 </t>
    </r>
    <r>
      <rPr>
        <color rgb="FF1155CC"/>
        <u/>
      </rPr>
      <t>https://www.amazon.com/Maglite-Mini-Incandescent-2-Cell-Flashlight/dp/B000056BMJ/ref=sr_1_11?dchild=1&amp;keywords=xenon+flashlight+AA&amp;qid=1592921354&amp;sr=8-11</t>
    </r>
  </si>
  <si>
    <r>
      <t xml:space="preserve">If you got money to burn, you can flex with one of these...and also hook it up to an endoscope.  </t>
    </r>
    <r>
      <rPr>
        <color rgb="FF1155CC"/>
        <u/>
      </rPr>
      <t>https://www.karlstorzndtec.com/en/products/light-sources/battery-powered-led-light-source/</t>
    </r>
  </si>
  <si>
    <r>
      <rPr>
        <color rgb="FF000000"/>
      </rPr>
      <t xml:space="preserve">I used this for all of my clinical rotations. Never had to replace the batteries, and the light is powerful: </t>
    </r>
    <r>
      <rPr>
        <color rgb="FF000000"/>
        <u/>
      </rPr>
      <t>https://www.amazon.com/CAVN-Penlight-Doctors-Reusable-Students/dp/B07JMNCHMN/ref=sr_1_4?dchild=1&amp;keywords=penlight&amp;qid=1592676086&amp;sr=8-4</t>
    </r>
  </si>
  <si>
    <r>
      <rPr>
        <rFont val="Arial"/>
        <b/>
        <color rgb="FF000000"/>
      </rPr>
      <t>Reminder: Michigan Virtual subI today!</t>
    </r>
    <r>
      <rPr>
        <rFont val="Arial"/>
        <color rgb="FF000000"/>
      </rPr>
      <t xml:space="preserve"> https://umich-health.zoom.us/webinar/register/WN_UngnmikSSWKbRseMxZ-W3g. We'll cover lots of things, but please note that this is NOT an audition for participants. We got a lot of questions about attire so wanted to let you all know we'll have your video off so feel free to watch in your PJ's! Even if you can't make it, we have posted a student guide on our website with resident-curated list of resources that we hope will be helpful as you transition through this year into your residency: </t>
    </r>
    <r>
      <rPr>
        <rFont val="Arial"/>
        <color rgb="FF1155CC"/>
        <u/>
      </rPr>
      <t>https://medicine.umich.edu/dept/otolaryngology/events/202006/michigan-otolaryngology-virtual-subinternship.</t>
    </r>
    <r>
      <rPr>
        <rFont val="Arial"/>
        <color rgb="FF000000"/>
      </rPr>
      <t xml:space="preserve"> Hope to see you at 10am EST!</t>
    </r>
  </si>
  <si>
    <r>
      <rPr>
        <rFont val="Arial"/>
        <b/>
        <color rgb="FF000000"/>
      </rPr>
      <t xml:space="preserve">When applying, remember how programs treated their resident during COVID crisis. </t>
    </r>
    <r>
      <rPr>
        <rFont val="Arial"/>
        <color rgb="FF000000"/>
      </rPr>
      <t>E.g. forcing residents into seeing COVID + cases while wearing a garbage bag and old reused N95 of questionable protection (Montefiore), reducing wages (Colorado and Rutgers), cancelling vacations without reimbursement and refusing to allow you to schedule it later once COVID has resolved (Downstate), and so forth. Highly suggested to list what you saw in Name and Shame tabs as a favor to all of your future colleages. &lt; OK, most of these decisions have nothing to do with the department, but fine to list if interested in an institutional culture or leadership POV, I guess. &lt; Departments have the ability to speak out about these changes for what its worth. &lt; Attendings always have the ability to lead by example. Please name programs where you saw attendings stepping up to show how to act in a crisis, and shame places where attendings hid behind their residents. &lt; Yeah these programs sound awful, nobody apply to these... &lt;LOL</t>
    </r>
  </si>
  <si>
    <r>
      <rPr>
        <rFont val="Arial"/>
        <color rgb="FF000000"/>
        <sz val="10.0"/>
      </rPr>
      <t xml:space="preserve">Statement from SUO/OPDO about recommending virtual rather than in-person interviews. </t>
    </r>
    <r>
      <rPr>
        <rFont val="Arial"/>
        <color rgb="FF1155CC"/>
        <sz val="10.0"/>
        <u/>
      </rPr>
      <t>https://cdn.ymaws.com/suo-aado.org/resource/resmgr/covid-19/suo-aado-opdo_medical_studen.pdf</t>
    </r>
    <r>
      <rPr>
        <rFont val="Arial"/>
        <color rgb="FF000000"/>
        <sz val="10.0"/>
      </rPr>
      <t xml:space="preserve"> More to come from SUO/OPDO and AAOHNS. ---sam</t>
    </r>
  </si>
  <si>
    <r>
      <rPr>
        <sz val="10.0"/>
      </rPr>
      <t xml:space="preserve">The recording for the first UW Town Hall is up on their residency website: </t>
    </r>
    <r>
      <rPr>
        <color rgb="FF1155CC"/>
        <sz val="10.0"/>
        <u/>
      </rPr>
      <t>https://otolaryngology.uw.edu/education/programs/residency</t>
    </r>
  </si>
  <si>
    <r>
      <rPr>
        <sz val="10.0"/>
      </rPr>
      <t xml:space="preserve">A Multimodal Multi-Institutional Solution to Remote Medical Student 2 Education for Otolaryngology during COVID-19 </t>
    </r>
    <r>
      <rPr>
        <color rgb="FF1155CC"/>
        <sz val="10.0"/>
        <u/>
      </rPr>
      <t>https://www.entnet.org/sites/default/files/uploads/ruthberg_a_multimodal_multi-institutional_solution.pdf</t>
    </r>
  </si>
  <si>
    <r>
      <rPr>
        <sz val="10.0"/>
      </rPr>
      <t xml:space="preserve">Hopefully this helps answer a lot of the common questions about this upcoming application cycle: Headmirror's ENT in a Nutshell Podcast just published a new episode called "Applying to Otolaryngology (ENT) Residency." They interview program directors from Mayo and University of Michigan about applying in general, as well as what they are expecting in this upcoming cycle. </t>
    </r>
    <r>
      <rPr>
        <color rgb="FF1155CC"/>
        <sz val="10.0"/>
        <u/>
      </rPr>
      <t>https://www.headmirror.com/podcast/2020/3/14/applying-to-ent</t>
    </r>
  </si>
  <si>
    <r>
      <rPr>
        <sz val="10.0"/>
      </rPr>
      <t xml:space="preserve">Hopkins has offered their 2cents! </t>
    </r>
    <r>
      <rPr>
        <color rgb="FF000000"/>
        <sz val="10.0"/>
        <u/>
      </rPr>
      <t>https://jamanetwork.com/journals/jamaotolaryngology/article-abstract/2766715</t>
    </r>
  </si>
  <si>
    <r>
      <rPr>
        <rFont val="Calibri"/>
        <b/>
        <color rgb="FF000000"/>
      </rPr>
      <t>Link is for the Univ at Buffalo online Otolaryngology course - follow the link for details.</t>
    </r>
    <r>
      <rPr>
        <rFont val="Calibri"/>
        <color rgb="FF000000"/>
      </rPr>
      <t xml:space="preserve">  Medical students (including incoming students) only please. &gt; Are prelims welcome? &lt; prelim like undergraduate premed? prob not useful for you.  Med students welcome at any level. &gt; Prelim like Gen Surg PGY1&gt; Yes PGY1s are welcome (this is from the organizer). </t>
    </r>
  </si>
  <si>
    <r>
      <rPr>
        <sz val="10.0"/>
      </rPr>
      <t xml:space="preserve">AAIM is recommending that ERAS implement a tiered approach to program applications. Additionally, they're suggesting adding ways to indicate geographic or special preference. They also suggest piloting early acceptance or multiple match cycles. Given how large IM as a specialty is, I think ERAS is definately going to implement something.&lt; source? &lt; </t>
    </r>
    <r>
      <rPr>
        <color rgb="FF1155CC"/>
        <sz val="10.0"/>
        <u/>
      </rPr>
      <t>https://im.org/resources/ume-gme-program-resources/resources-residency-application2021</t>
    </r>
  </si>
  <si>
    <r>
      <rPr>
        <rFont val="Calibri"/>
        <color theme="1"/>
        <sz val="10.0"/>
      </rPr>
      <t xml:space="preserve">Research question: When submitting to AAO-HNS, is there a way to get both a presentation at the annual meeting and an original research paper? If so, whats the best way to do this... submit abstract to the conference first? submit for general peer review first? &lt; Submit abstract first. If it gets accepted for oral presentation, I think you are required to submit a manuscript to the White Journal (Otolaryngology-Head and Neck Surgery). If it gets accepted for a poster presentation or rejected, I think you can submit wherever. &gt; Thanks! Since deadlines way past for this years conference in Sep and it will be bit until submissions open for 2022, is there any way to do this in reverse? ie. getting invited for a poster/oral after getting the manuscript accepted? &lt;i've never seen this done and sometimes when you submit an abstract you have to check a box saying it hasn't been published before, but it may be possible on a case by case basis &lt;seems unlikely right? Considering that conferences are supposed to be for novel, unpublihsed research &lt; Right, it has to be unpublished </t>
    </r>
    <r>
      <rPr>
        <rFont val="Calibri"/>
        <i/>
        <color theme="1"/>
        <sz val="10.0"/>
      </rPr>
      <t>at the time of presentation</t>
    </r>
    <r>
      <rPr>
        <rFont val="Calibri"/>
        <color theme="1"/>
        <sz val="10.0"/>
      </rPr>
      <t xml:space="preserve">. Once the meeting is over, you can submit it as a manuscript to whatever journal you would like, just MAKE SURE that you credit the meeting in your manuscript acknowledgements. Say something along the lines of "Thank you to ***insert meeting name here*** for accepting this project as a poster presentation in ***insert city where meeting was, date of the presentation***. I've done this several times before and it's totally acceptable as long as you give the meeting credit in your manuscript. &lt;huh? I've never seen someone publish an article, then present the </t>
    </r>
    <r>
      <rPr>
        <rFont val="Calibri"/>
        <b/>
        <color theme="1"/>
        <sz val="10.0"/>
      </rPr>
      <t>exact same data</t>
    </r>
    <r>
      <rPr>
        <rFont val="Calibri"/>
        <color theme="1"/>
        <sz val="10.0"/>
      </rPr>
      <t xml:space="preserve"> as a talk or poster 6+ months later.  maybe you could do it if there was some additional analysis of the results that wasn't in the paper but the poster above is correct. </t>
    </r>
    <r>
      <rPr>
        <rFont val="Calibri"/>
        <b/>
        <color theme="1"/>
        <sz val="10.0"/>
      </rPr>
      <t xml:space="preserve">Conferences are supposed to be for novel, unpublished research. </t>
    </r>
    <r>
      <rPr>
        <rFont val="Calibri"/>
        <color theme="1"/>
        <sz val="10.0"/>
      </rPr>
      <t>you might not get caught, but some people come down hard on double publishing.  and they tend to hold a grudge. &lt; Try to re-read, you didn't understand. I was saying you present the data at a conference first. So yes, the data is novel at the conference. Once it has been presented at the conference, then yes, the exact same data can then be published in a journal. I've done it several times before, like I said.&lt;most recent poster is correct,</t>
    </r>
    <r>
      <rPr>
        <rFont val="Calibri"/>
        <b/>
        <color theme="1"/>
        <sz val="10.0"/>
      </rPr>
      <t xml:space="preserve"> I misread.</t>
    </r>
    <r>
      <rPr>
        <rFont val="Calibri"/>
        <color theme="1"/>
        <sz val="10.0"/>
      </rPr>
      <t xml:space="preserve">  As you mentioned the acceptable order is conference to publish in abstract form, then journal article. Relevant to OP, if it is alreay accepted by a journal, it would be dicey presenting it at a conferencce afterward, but if its not already accepted ok to submit to conference while manuscript is in preparation to submit to journal.</t>
    </r>
  </si>
  <si>
    <r>
      <rPr/>
      <t>EM &amp; OB have both released statements on app and/or interview caps. Has anyone heard anything from their PD or someone else who might have insight on ENT doing this? App caps seem harmful for competitive subspecialties but interview caps I can understand a little more &lt;these app caps are silly... like how would they ever enforce this? Most of these guidelines are just lipservice.&lt; Yeah it's also probably more feasible with in-person interviews (which has the money-saving aspect) than with virtual interviews &lt;link for those statements? &lt;</t>
    </r>
    <r>
      <rPr>
        <color rgb="FF1155CC"/>
        <u/>
      </rPr>
      <t>https://students-residents.aamc.org/applying-residency/article/specialty-response-covid-19/</t>
    </r>
  </si>
  <si>
    <r>
      <rPr/>
      <t xml:space="preserve">Hi everyone! Harvard Otolaryngology (Mass Eye and Ear/Mass General/Brigham) is hosting a Q&amp;A session and panel to discuss the upcoming application cycle and provide information about our program.  The panel is open to all applicants and will be a Zoom meeting on June 4th at 8PM EST and will have several attendings that are involved with medical student education and residents to help answer your questions.  Please bring any and all questions you might have- looking forward to talking to all of you! Please register by sending your contact information and medical school to our medical student coordinator (Julie_Arria@MEEI.HARVARD.EDU) who will add you to our special mailing list which will deliver updates regarding our program, the Zoom link for the webinar, information on the application cycle, and information on future events of interest specially geared to medical students.Instagram: https://www.instagram.com/harvard.oto.res/ Twitter: </t>
    </r>
    <r>
      <rPr>
        <color rgb="FF1155CC"/>
        <u/>
      </rPr>
      <t>https://twitter.com/HarvardOtoRes</t>
    </r>
  </si>
  <si>
    <r>
      <rPr>
        <color rgb="FF000000"/>
      </rPr>
      <t xml:space="preserve">&lt; thanks for doing this! do you know if there will be any more dates in the future if we can't make this one? &lt; there will definitely be more dates in the future - be sure to follow us on social media to stay informed, we look forward to meeting you virtually! Instagram: </t>
    </r>
    <r>
      <rPr>
        <color rgb="FF000000"/>
        <u/>
      </rPr>
      <t>https://www.instagram.com/harvard.oto.res/</t>
    </r>
    <r>
      <rPr>
        <color rgb="FF000000"/>
      </rPr>
      <t xml:space="preserve"> Twitter: </t>
    </r>
    <r>
      <rPr>
        <color rgb="FF000000"/>
        <u/>
      </rPr>
      <t>https://twitter.com/HarvardOtoRes</t>
    </r>
  </si>
  <si>
    <r>
      <rPr/>
      <t xml:space="preserve">this 
</t>
    </r>
    <r>
      <rPr>
        <color rgb="FF1155CC"/>
        <u/>
      </rPr>
      <t>https://twitter.com/i/lists/1265357345988792320</t>
    </r>
    <r>
      <rPr/>
      <t xml:space="preserve"> this is a feed from all the ent programs on twitter </t>
    </r>
  </si>
  <si>
    <r>
      <rPr>
        <rFont val="&quot;Arial&quot;, sans-serif"/>
        <sz val="11.0"/>
      </rPr>
      <t xml:space="preserve">I made an Anki deck while I read through ENT Secrets over the last couple of months. It's definitely not exhaustive and I'm no pro, but I figured I'd drop it here for whoever might want it: </t>
    </r>
    <r>
      <rPr>
        <rFont val="&quot;Arial&quot;, sans-serif"/>
        <color rgb="FF1155CC"/>
        <sz val="7.0"/>
        <u/>
      </rPr>
      <t>https://drive.google.com/file/d/1SQ9QmrNprdQuA2MOrJHqNnOcyQp5tWFD/view?usp=sharing</t>
    </r>
    <r>
      <rPr>
        <rFont val="&quot;Arial&quot;, sans-serif"/>
        <sz val="11.0"/>
      </rPr>
      <t xml:space="preserve"> </t>
    </r>
  </si>
  <si>
    <r>
      <rPr>
        <rFont val="&quot;Arial&quot;, sans-serif"/>
        <color theme="1"/>
        <sz val="11.0"/>
      </rPr>
      <t xml:space="preserve">In the process of finding my voice, but I promise to have a steady stream of fire memes. Don't know how this hasn't been done before, but welcome to the future of the specialty. </t>
    </r>
    <r>
      <rPr>
        <rFont val="&quot;Arial&quot;, sans-serif"/>
        <b/>
        <color theme="1"/>
        <sz val="11.0"/>
      </rPr>
      <t xml:space="preserve">Instagram: @annals_of_oto_memes
</t>
    </r>
    <r>
      <rPr>
        <rFont val="&quot;Arial&quot;, sans-serif"/>
        <color theme="1"/>
        <sz val="11.0"/>
      </rPr>
      <t xml:space="preserve">Piggybacking on this, check out </t>
    </r>
    <r>
      <rPr>
        <rFont val="&quot;Arial&quot;, sans-serif"/>
        <b/>
        <color theme="1"/>
        <sz val="11.0"/>
      </rPr>
      <t>Instagram : @oto_with_jimbo</t>
    </r>
    <r>
      <rPr>
        <rFont val="&quot;Arial&quot;, sans-serif"/>
        <color theme="1"/>
        <sz val="11.0"/>
      </rPr>
      <t xml:space="preserve"> for learning with a resident through sketches</t>
    </r>
  </si>
  <si>
    <r>
      <rPr/>
      <t xml:space="preserve">MedStar Georgetown Oto-HNS would love to hear from applicants! Comment or message with questions! </t>
    </r>
    <r>
      <rPr>
        <color rgb="FF1155CC"/>
        <u/>
      </rPr>
      <t>IG</t>
    </r>
    <r>
      <rPr/>
      <t xml:space="preserve">: @georgetownoto </t>
    </r>
    <r>
      <rPr>
        <color rgb="FF1155CC"/>
        <u/>
      </rPr>
      <t>Twitter</t>
    </r>
    <r>
      <rPr/>
      <t xml:space="preserve">: @georgetownOTO </t>
    </r>
    <r>
      <rPr>
        <color rgb="FF1155CC"/>
        <u/>
      </rPr>
      <t>Facebook</t>
    </r>
    <r>
      <rPr/>
      <t>: /georgetownoto</t>
    </r>
  </si>
  <si>
    <r>
      <rPr>
        <rFont val="&quot;Arial&quot;, sans-serif"/>
        <sz val="11.0"/>
      </rPr>
      <t xml:space="preserve">Ongoing twitter thread from residents interested in learning how they can help us learn about their programs: </t>
    </r>
    <r>
      <rPr>
        <rFont val="&quot;Arial&quot;, sans-serif"/>
        <color rgb="FF1155CC"/>
        <sz val="11.0"/>
        <u/>
      </rPr>
      <t>https://twitter.com/paigekennedyMD/status/1263456754811232257</t>
    </r>
  </si>
  <si>
    <r>
      <rPr/>
      <t>Virtual SubI - lots of things, but not an audition! We got a lot of questions about attire so wanted to let you all know we'll have your video off so feel free to watch in your PJ's! We have posted a student guide on our website with resident-curated list of resources found here: </t>
    </r>
    <r>
      <rPr>
        <color rgb="FF1155CC"/>
        <u/>
      </rPr>
      <t>https://medicine.umich.edu/dept/otolaryngology/events/202006/michigan-otolaryngology-virtual-subinternship</t>
    </r>
  </si>
  <si>
    <r>
      <rPr/>
      <t xml:space="preserve">An oldie but goodie: </t>
    </r>
    <r>
      <rPr>
        <color rgb="FF1155CC"/>
        <u/>
      </rPr>
      <t>https://www.theonion.com/you-get-into-this-business-for-the-ear-and-the-nose-bu-1819585004</t>
    </r>
  </si>
  <si>
    <r>
      <rPr/>
      <t xml:space="preserve">Hi everyone. We're researchers from Yale conducting a survey aiming to capture student perspectives on the upcoming ENT application cycle. The principal investigator is Dr. R. Peter Manes (contact information is in the survey link). The IRB number is 2000028179, and the exemption form can be found in the link. We're looking for the experience of students who are currently, or have at some point, considered applying in the 2020 - 21 application cycle. Responses are completely anonymous and you will have the choice of joining a raffle for one of two $50 Amazon gift cards. Given the ongoing uncertainty surrounding COVID-19, we hope some insight into how students are faring will be beneficial to applicants and residency programs alike. This is an opportunity to make your concerns and challenges known to PDs nationally. </t>
    </r>
    <r>
      <rPr>
        <color rgb="FF1155CC"/>
        <u/>
      </rPr>
      <t>https://yalesurvey.ca1.qualtrics.com/jfe/form/SV_6Pap4UnCgsFLvwh</t>
    </r>
    <r>
      <rPr/>
      <t xml:space="preserve"> Our intention is to publish the results and make a pre-print freely available to inform PDs and applicants alike, with acknowledgment of OtoMatch and the participants. Please feel free to share with your classmates and local ENT interest groups. Thank you, stay safe, and good luck. &lt; Survey closed! Thank you for your participation. We are hoping to get the data out soon, and will also be doing the raffle soon!</t>
    </r>
  </si>
  <si>
    <r>
      <rPr/>
      <t xml:space="preserve">From Otomatch archives back in 2018: https://www.tapatalk.com/groups/otolaryngologyresidencyapplicants/orta-t3570.html  ORTA was stopped for applicants when &gt;10 programs didn't match, but ABOTO decided to give it to all incoming residents.  Since it is a research study, it can't be required.  But just like your Psyche 101 "required research volunteering" you will piss off some people if you refuse it.   From the SUO website it looks like the number of questionshas been cut down  </t>
    </r>
    <r>
      <rPr>
        <color rgb="FF000000"/>
      </rPr>
      <t xml:space="preserve"> </t>
    </r>
    <r>
      <rPr>
        <color rgb="FF1155CC"/>
        <u/>
      </rPr>
      <t>https://cdn.ymaws.com/suo-aado.org/resource/resmgr/2019_meeting/2019_presentations/3._abohns.pdf  Maybe because questions are getting leaked. http://www.ryanportermd.com/interviews/interview-questions  tti</t>
    </r>
  </si>
  <si>
    <r>
      <rPr/>
      <t xml:space="preserve">I hear Plastics and Urology are adopting this new format for sending out interviews -- I wonder if other specialties will follow suit: </t>
    </r>
    <r>
      <rPr>
        <color rgb="FF1155CC"/>
        <u/>
      </rPr>
      <t>https://acaplasticsurgeons.org/multimedia/files/2019/Interview-Policy.pdf</t>
    </r>
  </si>
  <si>
    <t xml:space="preserve">What is co-first authorship? Sounds like a fake merit they're dangling in front of you hoping you give up actual first authorship. &lt; it's more common these days because it's more "political" but still legit. designate co-firsts with a * with note at the end of the publication on your CV stating * = co-first or "these authors contributed equally"&lt; for the person who is technically listed as the second first co-author on the manuscript, should they put their name first on their CV? that's was i've heard but it feels kinda wierd &lt;no i would go with the * and keep the author order the same&lt; ok thanks! &lt; agree, keep author order as it would appear on Pubmed </t>
  </si>
  <si>
    <r>
      <rPr/>
      <t xml:space="preserve">Twitter feed on programs: </t>
    </r>
    <r>
      <rPr>
        <color rgb="FF1155CC"/>
        <u/>
      </rPr>
      <t>https://twitter.com/dxieMD/status/1259963345421172736</t>
    </r>
  </si>
  <si>
    <r>
      <rPr/>
      <t xml:space="preserve">NRMP report says 2 programs went unmatched this year: </t>
    </r>
    <r>
      <rPr>
        <color rgb="FF1155CC"/>
        <u/>
      </rPr>
      <t>https://mk0nrmp3oyqui6wqfm.kinstacdn.com/wp-content/uploads/2020/05/MM_Results_and-Data_2020.pdf</t>
    </r>
    <r>
      <rPr/>
      <t xml:space="preserve"> anyone know which 2 those are&lt; they were DO programs &lt;ok but which ones &lt; Joplin was one, they filled with an MD in the SOAP &lt; wait, DO's have their own programs? WHAT &lt; They used to, but its all integrated now from my understanding. A "DO" program is one that was historically DO-only... however all the attendings are likely DO's and probably (rightfully so) have a bias towards DO applicants &lt; Last year most historically DO programs mainly interviewed and took DO applicants. I think the long term goal is to integrate with MD to erase the distinction, but for now still pretty divided</t>
    </r>
  </si>
  <si>
    <r>
      <rPr>
        <rFont val="Calibri"/>
        <color theme="1"/>
      </rPr>
      <t>Any M3s on here wondering wth our app cycle is going to look like? lol. I'd like to do some aways but it's looking unlikely we get that opportunity &lt; it's basically guaranteed we wont do away</t>
    </r>
    <r>
      <rPr>
        <rFont val="Calibri"/>
        <b/>
        <color theme="1"/>
      </rPr>
      <t>S</t>
    </r>
    <r>
      <rPr>
        <rFont val="Calibri"/>
        <color theme="1"/>
      </rPr>
      <t>. Some people will do a single away if they have no home programs, but if you do, not happening basically &lt; rip</t>
    </r>
  </si>
  <si>
    <r>
      <rPr>
        <rFont val="arial"/>
        <color rgb="FF1155CC"/>
        <u/>
      </rPr>
      <t>https://www.aamc.org/system/files/2020-05/covid19_Final_Recommendations_05112020.pdf</t>
    </r>
    <r>
      <rPr>
        <rFont val="arial"/>
        <color rgb="FF000000"/>
      </rPr>
      <t xml:space="preserve">
tldr; 1) recommend against aways (unless no home program), 2) virtual interviews, 3) ERAS delayed until October</t>
    </r>
  </si>
  <si>
    <r>
      <rPr>
        <rFont val="arial"/>
        <color rgb="FF000000"/>
      </rPr>
      <t xml:space="preserve">Hey guys, PGY-1 here. Having recently gone through this process, I thought it was really easy to forget what was important when shaking hands.  I thought this article covered that really well and acted as a reminder to define your own goals/values.   </t>
    </r>
    <r>
      <rPr>
        <rFont val="arial"/>
        <color rgb="FF1155CC"/>
        <u/>
      </rPr>
      <t>https://www.theparisreview.org/blog/2020/05/07/fuck-the-bread-the-bread-is-over/?fbclid=IwAR10HALQzb_Ybki7cjQ-QI03blZq0bI_YITX807QYVCVEvUnriiPtBtzW8s</t>
    </r>
  </si>
  <si>
    <r>
      <rPr>
        <rFont val="Calibri"/>
        <color rgb="FF000000"/>
      </rPr>
      <t xml:space="preserve">&lt; Also curious as to logistics. Don't PDs ask things like are you 100% commited to this specialty, etc. etc., and are we supposed to lie? I feel like if our ENT PD found out anyone was dual applying they'd be at the bottom of the list &lt; I was never asked that question on the interview trail. Granted, I did not dual apply, but I don't think PDs can see if you are dual applying. &lt; What I've heard from people who dual applied in anesthesia/surgery/medicine/EM/etc. is that ENT is so competitive that PDs effectively assume you're committed if you're applying; the trouble falls with trying to convince your backup specialty that you're interested when you're the president of your ENT interest group and have pubs only in ENT, &lt;I dual applied and matched ENT this past cycle with ENT pubs. Don't be forthright with the fact that you are dual applying but can answer honestly about question at ENT interviews. I was asked a few times. I was also honest with back up specialty when asked directly which only happened a few times. &lt; </t>
    </r>
    <r>
      <rPr>
        <rFont val="Calibri"/>
        <b/>
        <color rgb="FF000000"/>
      </rPr>
      <t xml:space="preserve">And by being honest, what exactly did you say? What are examples of what people would say to ENT people and to backup specialty people? </t>
    </r>
    <r>
      <rPr>
        <rFont val="Calibri"/>
        <color rgb="FF000000"/>
      </rPr>
      <t xml:space="preserve">&lt; To the person who dual applied and match ENT this cycle can I please reach out to you? I am interested in chatting to give better advise to future applicants from my schools, thank you! cng113@gmail.com </t>
    </r>
  </si>
  <si>
    <r>
      <rPr>
        <rFont val="Calibri"/>
        <color rgb="FF000000"/>
      </rPr>
      <t>I have a copy I can sell to you, how can I get in touch with you? &gt; good question... prolly not a good idea to put an email or phone number on here...&lt;put an add on craigs list in they city the seller lives in.  Then the buyer looks for pasha on that city's craigslist.  Then you can connect via text, email, phone...whatever...just like usual on craigslist. &gt; that is a good idea - seller, what city you live in? &lt; just make a throwaway email. it takes two seconds &lt; good idea &lt;</t>
    </r>
    <r>
      <rPr>
        <rFont val="Calibri"/>
        <b/>
        <i/>
        <color rgb="FF000000"/>
      </rPr>
      <t xml:space="preserve"> to who ever was willing to sell me the pasha, contact me at EARMAN2021@GMAIL.COM</t>
    </r>
  </si>
  <si>
    <r>
      <rPr>
        <rFont val="arial"/>
        <b/>
        <color rgb="FF000000"/>
        <u/>
      </rPr>
      <t>The AAMC page at the end of this link is now gone???</t>
    </r>
    <r>
      <rPr>
        <rFont val="arial"/>
        <color rgb="FF000000"/>
        <u/>
      </rPr>
      <t xml:space="preserve">   https://www.aamc.org/what-we-do/mission-areas/medical-education/conducting-interviews-during-coronavirus-pandemic</t>
    </r>
  </si>
  <si>
    <r>
      <rPr>
        <rFont val="Calibri"/>
        <color theme="1"/>
      </rPr>
      <t xml:space="preserve">This would suck &lt; this </t>
    </r>
    <r>
      <rPr>
        <rFont val="Calibri"/>
        <color theme="1"/>
      </rPr>
      <t xml:space="preserve">will </t>
    </r>
    <r>
      <rPr>
        <rFont val="Calibri"/>
        <color theme="1"/>
      </rPr>
      <t>suck. i feel like there's no way programs won't follow the guidance &lt; as much as this sucks, you also DON'T want programs picking and choosing whether or not they do virtual interviews. It NEEDS to be uniform, and because of that this was the only possible solution :( &lt; time to bring out the makeup &lt; Me too, bro. We in this together &lt; Unfortunately, it's not just a programs decision - it's likely going to be an institution-wide decision to either have regular interviews or virtual interviews.&lt; on the bright side we don't have to wear pants! &lt; +1!</t>
    </r>
  </si>
  <si>
    <r>
      <rPr>
        <rFont val="arial"/>
        <color rgb="FF000000"/>
      </rPr>
      <t xml:space="preserve">The letter circulating on here earlier is now officially on the AAMC website: </t>
    </r>
    <r>
      <rPr>
        <rFont val="arial"/>
        <color rgb="FF1155CC"/>
        <u/>
      </rPr>
      <t>https://students-residents.aamc.org/applying-residency/article/specialty-response-covid-19/</t>
    </r>
  </si>
  <si>
    <r>
      <rPr>
        <rFont val="arial"/>
        <color rgb="FF000000"/>
      </rPr>
      <t xml:space="preserve">Hello everyone my name is Claudia Gutierrez (M4 at Mayo, Matched at UVA) and last month I hosted an </t>
    </r>
    <r>
      <rPr>
        <rFont val="arial"/>
        <b/>
        <color rgb="FF000000"/>
      </rPr>
      <t>"Applying to ENT" Zoom Panel</t>
    </r>
    <r>
      <rPr>
        <rFont val="arial"/>
        <color rgb="FF000000"/>
      </rPr>
      <t xml:space="preserve"> with April Peterson (UNC -&gt;Vandy), Jenna Barenga (Cincinnati -&gt; MUSC), Somto Okafor (UTSW -&gt; Duke), and Shaunak Amin (Vandy -&gt; U. of Wash) where we discussed everything from step scores, deciding on ENT late, how much research, taking a research year, writing your personal statement, how to fill out the experience/research section in ERAS with examples, couples matching, and making your ranklist.  If you would like a copy of the video please message me at cng113@gmail.com</t>
    </r>
  </si>
  <si>
    <r>
      <rPr>
        <rFont val="Calibri"/>
        <color rgb="FF000000"/>
      </rPr>
      <t>Thank you guys for doing this! &lt; is it possible to post a download link on here? &lt; I would prefer you email me so that we have an idea of how many people are accessing this resource and from what medical schools so that we can better tailor this talk in the future. I also include our personal emails in the e-mail with the video so that you can reach out to any of the panelists and we are not all comfortable posting personal emails on otomatch since it's open source. &lt; thanks so much for doing this! any chance of including someone in the future not from a home program? &lt; Definitely! While we did not have anyone without a home program in this panel we did speak with a couple individuals from programs w/o home program in preparation and shared their advice in the video - Claudia  &gt; Hey, Claudia, I am a newly matched resident as well (congrats to you!) coming from a school without a home dept, did a research year, and also matched into more of a "community" program. for future talks (I hope you organize them, because I wish they had been done for us), can you try to get a representative group of residents from a variety of academic backgrounds who matched at a variety of different schools. While going to a large academic program is an excellent goal for many, it's not for all, and I hope that some appliants have the opportunity to discover that through these panels. &gt; Absolutely!</t>
    </r>
    <r>
      <rPr>
        <rFont val="Calibri"/>
        <color rgb="FF000000"/>
        <u/>
      </rPr>
      <t xml:space="preserve"> Go ahead and e-mail me at gutierrez.claudia@mayo.edu so that we can stay in touch</t>
    </r>
    <r>
      <rPr>
        <rFont val="Calibri"/>
        <color rgb="FF000000"/>
      </rPr>
      <t>. In the video intro one of our "disclaimers" is that we did all meet on the interview trail/had apps geared towards large academic programs and realize that we are inevitably giving a biased view point as individuals who came from larger ENT/academic programs to begin with. That being said, we tried our best to give advise that would apply to all ENT applicants in general.</t>
    </r>
  </si>
  <si>
    <r>
      <rPr>
        <color rgb="FF000000"/>
      </rPr>
      <t xml:space="preserve">We should add this program to the 2020 match results list. Who are the lucky people who got these spots? +1 &lt; They announced on their twitter &lt; Victoria Huang and Peter Nagy </t>
    </r>
    <r>
      <rPr>
        <color rgb="FF000000"/>
        <u/>
      </rPr>
      <t>https://twitter.com/BIDMCSurgery/status/1258505761295962112</t>
    </r>
  </si>
  <si>
    <r>
      <rPr>
        <rFont val="Calibri"/>
        <color theme="1"/>
        <sz val="10.0"/>
      </rPr>
      <t xml:space="preserve">I can't verify this information - I found it in the Ortho chat. It looks like ENT (and NSG) made official recs on aways and applications. &lt; Looks like aways are not on the menu boys! &lt; Totally would believe it, though I'm gonna wait till I see this somewhere that isn't a random google drive form my opinion on it haha &lt;$5 a gunner made this &lt;  Our PD just forwarded this to us so I assume it's real unless he got baited lol &lt; Advisor sent it our way as well. Was able to see the forwarded email thread from the SUO&lt; i think it's crazy they won't allow LORs from non-home institutions, esp. if we've had longitudinal relationships with them without an away. &lt;same, i did a research year at a place thats not my home. do i not get a letter from them? that doesnt make sense &lt; I think there should be an exception for these more unique circumstances, but it's really difficult to police that. I can see why a blanket ban, while also reinforcing/insisting PDs not look at these students differently, is sort of necessary in this ridiculous year &lt; can also confirm this is legit +1+1&lt; our PD quoted the recs verbatim to us in an email &lt;what if we have third year letters from an institution that isn't our home?anyone know if that's still allowed&lt; </t>
    </r>
    <r>
      <rPr>
        <rFont val="Calibri"/>
        <b/>
        <color theme="1"/>
        <sz val="10.0"/>
      </rPr>
      <t>if there are any PD's on here can you please provide suggestions to the authoritative body regarding the LOR situation. it is possible to have a universal ban on aways without banning letters from non-home institutions. &lt;</t>
    </r>
    <r>
      <rPr>
        <rFont val="Calibri"/>
        <color theme="1"/>
        <sz val="10.0"/>
      </rPr>
      <t xml:space="preserve"> +1 to the bolded comment, I dont have a home program and have 2 LOR from non-home institutions that I was counting on &lt; I think the issue is they said they can't official ban aways, so a ban on away letters is their de factor ban... it's problematic &lt; They also make it seem like even for those without a home program that can do a rotation at the closest program (if possible) won't even be able to get letters from that program, which is also very strange. &lt; officially posted on the AAMC website now (https://students-residents.aamc.org/applying-residency/article/specialty-response-covid-19/)  &lt; those who do not have home programs can get letters from other institutions&lt; what about if we do have home program but did research somewhere else&lt; not sure why my comment was deleted, perhaps because I wasn't anonymous...but I'd like to think your letter writer may be instructed to specify in what context they worked with you so if it was in a research year or away rotation from 2019-2020 it would be viewed as acceptable. I find it hard to image that people will be, because they certainly ought not be, punished for doing research years/away rotations before all of this happened. Not in that boat but hope that doesn't end up being the case for anyone. &lt;copied my comment and ready to post it back over and over again, so don't try me @ the comment-deleter &lt;+1 &lt;&lt; Yea It seems incredibly unfair that those who did a research year or reapplicant be punished by not being able to get any use out of their 1-3 months of aways from last year &lt;&lt; Yeah but then is that not incredibly unfair to those who could not? Exclude the people without home programs for a second, they are in an incredibly unique situation so they deserve to have non-home letters. But everyonie else, i don't understand why it's unfair not to have a blanket ban to have an even playing field&lt; people who completed research years/away rotations 19-20 already invested the time, money, and effort into seeking, applying, receiving and completing those opportunities...it's really "incredibly unfair" to tell those students soz, these COVID-19 4th yrs can't use them so neither can u &lt;+1 agreed and I am not in this boat by any means, I just think you can't take away someones accomplishments from past experiences</t>
    </r>
  </si>
  <si>
    <r>
      <rPr>
        <color rgb="FF000000"/>
        <u/>
      </rPr>
      <t>https://drive.google.com/drive/u/0/folders/1RvOGmI6T-4YF-XLBHtwBydqlrWFYpU3L.</t>
    </r>
    <r>
      <rPr>
        <color rgb="FF000000"/>
      </rPr>
      <t xml:space="preserve"> &lt; I emailed one of the SUO committee members asking this question and she said it'd be fine to have a research year letter from a different institute!</t>
    </r>
  </si>
  <si>
    <r>
      <rPr>
        <rFont val="Calibri"/>
        <color rgb="FF000000"/>
      </rPr>
      <t xml:space="preserve">That's a pretty low step 1 (relatively); I'd try to get CK in and kill it &gt;260. Don't mean to be mean but surprised people with these scores applying ENT &lt; Suprised people like you feel the need to put someone down with only knowing a 3 digit score. get over yourself +1 +1 &lt; pretty sure this person didn't mean disrespect. i am actually surprised as well lol +2 &lt; I'm a med student at a big name institution, and several of our oto residents told me their Step scores were weak, but letters of rec, research, and aways got them where they wanted to go. Med students put a lot on step 1, but it's really questionable whether or not it matters that much. Stay positive and work hard(er)! &lt; u want someone operating on your face with a step of 225? i wouldn't &lt; 225 is failing for a reason. 235 is actually not a bad percentile. &lt; lol keep justifiying those with low scores, this isn't primary care &lt;really hope you don't end up interviewing at my program (current resident)--we see rotators with this type of elitist attitude come through not infrequently and 100% favor the student with the lower score who works harder and is easier to get along with +4&lt; The people who brag about their scholarships they got, their step scores, and other things are the ones we don't want. Similarly, though we are a "resarch powerhouse", we don't have a step cut off and we want people who get along well with us and work hard. We don't care what school you went to for medical school or undergrad or your step score.&lt; got a 225 and matched to my first choice this cycle &gt; if your step score is the only relatively weak part of your application, then it's not a big deal. There are confirmed "top 10" programs that don't even have step cut-offs. I would talk to someone who knows you and your application (preferably a resident or someone who just went through this process, not an attending who is far removed from it and only knows their own programs views). ignore the incredibly rude and demeaning people on here. &lt; look at charting the match. People match with step 1 in the 230s and lower every year, so why are people surprised that people are applying? &lt; Wow, I can't believe somebody actually said "do you want somebody with a 225 operating on your face?" honestly, you don't deserve this profession if you say shit like that. &lt; found the 225er lol &lt; hey moron, stop labeling people by their scores &lt; </t>
    </r>
    <r>
      <rPr>
        <rFont val="Calibri"/>
        <b/>
        <color rgb="FF000000"/>
        <u/>
      </rPr>
      <t>Tell that to PDs</t>
    </r>
    <r>
      <rPr>
        <rFont val="Calibri"/>
        <color rgb="FF000000"/>
      </rPr>
      <t xml:space="preserve"> &lt; Dude, I'm not sure if you are just being a troll (I'm pretty sure that you are), or if you are actually this shitty of a person, but I'm about to go off, and it's a good thing this spreadsheet is anonymous. First of all, I am a resident and have been in all of your shoes before. And I can tell you right now, if you somehow slip through the cracks and get an interview at our program, I am going to sniff your ass out and blackball the absolute shit out of you. You are a terrible person, and I don't care if you got a goddamn 400 on your step. I'll take the student who got a 198 and is awesome over your pompous ass. Seriously, your comments have made me so steamed that I am determined to have a low threshold for sniffing out bullshit this year when we interview y'all. I promise you, you will not match at our program, and I can tell you without a doubt that we will take an awesome "225er" personality over you. Nobody wants to work with a dick, and you sir, are a complete scum-of-the-earth asshole. &lt; 1) wow to this resident. This is a public spreadsheet, aka any troll off of the internet can post, 2) I already matched last cycle but continue to think scores matter, 3) wouldn't want to be in your program anyway, 4) you likely scored 225ish and bitter &gt; Lol, none of this makes you any less of a pompous ass. Good for you, you managed to hide your personality enough to slip through the cracks in the match process--but I can gaurantee your future coresidents will hate being around you if you seriously have this attitude all of the time. My step score has absolutely nothing to do with this, so nice non sequitur. And it's misleading to tell all of these applicants that scores are all that matter. I have been around this match process long enough to know that 99/100 attendings will take someone with a lower step score and an awesome personality over someone with a killer step score but shitty, douchey personality. Obviously someone who is awesome and also has good scores is ideal, but once your foot is in the door, all bets are off. &gt; Intern here with a 237, can second everything above. The reality is step is not an end-all. Some programs do have hard cut-offs, and may not give you an interview despite awesome other stats. But most programs have some type of holistic or points-based approach where step is one of a few important factors. There were definitely a couple places I'm sure my step score hurt me, but I got interviews at a range of programs including some top 10s, and matched well on my list. Bottom line is if you're a cool human being and otherwise impressive applicant, you'll still be one despite a (not egregiously) sub-average step 1. And if you're a terrible human being, a 299 step 1 won't help you match after they've met you on interview day and realized it.</t>
    </r>
  </si>
  <si>
    <r>
      <rPr/>
      <t xml:space="preserve">"Does anyone have any insight as to how competitive laryngology fellowship is? &lt; for peds (stats tab) https://www.sfmatch.org/SpecialtyInsideAll.aspx?id=15&amp;typ=1&amp;name=Pediatric%20Otolaryngology# &lt; rhinology https://www.sfmatch.org/SpecialtyInsideAll.aspx?id=4&amp;typ=1&amp;name=Rhinology# &lt; neurotology </t>
    </r>
    <r>
      <rPr>
        <color rgb="FF1155CC"/>
        <u/>
      </rPr>
      <t>https://www.sfmatch.org/PDFFilesDisplay/Neurotology_Fellowship_Match_Report_2019.pdf</t>
    </r>
  </si>
  <si>
    <r>
      <rPr>
        <rFont val="Arial"/>
        <color rgb="FF000000"/>
        <sz val="10.0"/>
      </rPr>
      <t xml:space="preserve">If we were on the cusp of being "competitive" for ENT and relying on aways to boost our app is it a good idea to wait until next year(by adding a year) when we can hopefully do  aways? &lt; YES +1 &lt; Probably but this year also might be an easier year since so many people are going to take that approach and will be deferring for a year. It's honestly like trying to time to the market &lt; Difficult decisions all around, thanks guys! &lt; I did a research year. It's great, makes you stand out. Only negative thing I have to say is that a research year </t>
    </r>
    <r>
      <rPr>
        <rFont val="Arial"/>
        <b/>
        <color rgb="FF000000"/>
        <sz val="10.0"/>
      </rPr>
      <t>can hurt</t>
    </r>
    <r>
      <rPr>
        <rFont val="Arial"/>
        <color rgb="FF000000"/>
        <sz val="10.0"/>
      </rPr>
      <t xml:space="preserve"> </t>
    </r>
    <r>
      <rPr>
        <rFont val="Arial"/>
        <b/>
        <color rgb="FF000000"/>
        <sz val="10.0"/>
      </rPr>
      <t>you</t>
    </r>
    <r>
      <rPr>
        <rFont val="Arial"/>
        <color rgb="FF000000"/>
        <sz val="10.0"/>
      </rPr>
      <t xml:space="preserve"> and </t>
    </r>
    <r>
      <rPr>
        <rFont val="Arial"/>
        <b/>
        <color rgb="FF000000"/>
        <sz val="10.0"/>
      </rPr>
      <t>make you a weaker applicant</t>
    </r>
    <r>
      <rPr>
        <rFont val="Arial"/>
        <color rgb="FF000000"/>
        <sz val="10.0"/>
      </rPr>
      <t xml:space="preserve"> if its not productive. Also in a research year you realistically only have 8 months to be productive since publishing articles takes months and you might not have enough time to get a paper in by the September ERAS submission deadline. Also when you do a research year, avoid basic science unless you have a really good mentor because its hard to be productive in 8 months with a basic science project. Clinical research, QI projects, translational research are better options since they are easier to publish in. Also, I wouldnt take a research year just to do case reports. &lt; productivity with a research year is going to be tougher eith everything going on - longer review times, IRB reviews, busier collaborators, etc&lt; mathcing into ENT is going to be tough this year and any year from now on. i would not base the decision of when to apply on how many other people will apply in a given cycle (1) because there's no way to predict this and (2) given the limited number of spots and how cool of a field it is, it will always be competitive</t>
    </r>
  </si>
  <si>
    <r>
      <rPr>
        <rFont val="Arial"/>
        <color rgb="FF000000"/>
        <sz val="10.0"/>
      </rPr>
      <t>Did anyone hear back about the new Beth Israel program? Are they actually taking people for July?   &lt; yes, taking two PGY1s for july 2020 - application process is over.</t>
    </r>
    <r>
      <rPr>
        <rFont val="Arial"/>
        <b/>
        <i/>
        <color rgb="FF000000"/>
        <sz val="10.0"/>
      </rPr>
      <t xml:space="preserve"> Did anyone who applied recieve that precious email yet</t>
    </r>
    <r>
      <rPr>
        <rFont val="Arial"/>
        <color rgb="FF000000"/>
        <sz val="10.0"/>
      </rPr>
      <t xml:space="preserve"> </t>
    </r>
    <r>
      <rPr>
        <rFont val="Arial"/>
        <b/>
        <i/>
        <color rgb="FF000000"/>
        <sz val="10.0"/>
      </rPr>
      <t>today???????????????</t>
    </r>
    <r>
      <rPr>
        <rFont val="Arial"/>
        <color rgb="FF000000"/>
        <sz val="10.0"/>
      </rPr>
      <t xml:space="preserve"> &lt;not yet  &lt; 😅 I'm shitting my pants over here!!!!! 😂 good luck!!!!</t>
    </r>
  </si>
  <si>
    <t>made a new hitler reacts video for ENT and COVID-19, welcome feedback: https://www.captiongenerator.com/1760122/ENT-tackles-COVID</t>
  </si>
  <si>
    <r>
      <rPr>
        <rFont val="Calibri"/>
        <color theme="1"/>
        <sz val="10.0"/>
      </rPr>
      <t xml:space="preserve">Hi everyone! Claudia Gutierrez (M4 at Mayo matched at UVA), April Peterson (M4 at UNC matched at Vandy), and Somto Okafor (M4 at UTSW matched at Duke) here. We just matched this cycle and are hosting a </t>
    </r>
    <r>
      <rPr>
        <rFont val="Calibri"/>
        <b/>
        <color theme="1"/>
        <sz val="10.0"/>
      </rPr>
      <t>zoom meeting on Monday, April 13th at 1:00 PM Central / 2:00 PM Eastern</t>
    </r>
    <r>
      <rPr>
        <rFont val="Calibri"/>
        <color theme="1"/>
        <sz val="10.0"/>
      </rPr>
      <t xml:space="preserve"> along with a few other panelists to answer questions you might have about the application process! Email me at Gutierrez.claudia@mayo.edu to sign up. &lt;Is this zoom for MS3's starting to apply or MS4's who have already matched? &lt;Are you all PC's or PD's? &lt;The zoom is intended for MS3s who are applying into oto this cycle, but all years are welcomed. Hope this clarifies! </t>
    </r>
  </si>
  <si>
    <t xml:space="preserve">Email me at gutierrez.claudia@mayo.edu if you would like a copy of the panel video, we discussed everything from Step scores, how much research, writing your personal statement, couples matching, and making your ranklist. </t>
  </si>
  <si>
    <r>
      <rPr>
        <color rgb="FF000000"/>
        <sz val="10.0"/>
      </rPr>
      <t xml:space="preserve">Case reports are very VERY hard to publish unless its truly something groundbreaking. A lot of journals that publish case reports require you to pay a publishing fee that ranges from 500-2k. Unfortunately a few relatively reputable ENT case report journals have moved in this direction. &lt; +1 Hindawi Case Reports in Otolaryngology, Clinical Case Reports (both have publication fees) &lt;&lt; if your research is ped ENT, there's IJPO Case Reports  &lt; Oh damn. How do people get so many publications? Without conferences, or a home program in my case, I have no idea how to get publications before September. &lt; ENT Journal "Clinics" are free! &lt; can you elaborate on this? Not sure what ENT journal clinics are. Sorry if that's a dumb question &lt; Not at all a dumb question! Its definitely difficult to navigate this process. For ENT Journal specifically, they are really short 1 to 1.5 page "clinical pearls" - they have to be pretty unique tho. </t>
    </r>
    <r>
      <rPr>
        <color rgb="FF000000"/>
        <sz val="10.0"/>
        <u/>
      </rPr>
      <t>https://journals.sagepub.com/author-instructions/EAR</t>
    </r>
    <r>
      <rPr>
        <color rgb="FF000000"/>
        <sz val="10.0"/>
      </rPr>
      <t xml:space="preserve"> for more info. Usually you can just scope out different journals and view types of articles they accept and go from there! :) &lt; Annals of Otology, Rhinology, and Laryngology publishes case reports and it is PubMed indexed &lt; The Laryngoscope has recently been publishing a few case reports - I've also seen a couple combined case report + literature reviews</t>
    </r>
  </si>
  <si>
    <r>
      <rPr>
        <rFont val="Calibri"/>
        <color rgb="FF000000"/>
        <sz val="10.0"/>
      </rPr>
      <t xml:space="preserve">&lt;uhhh dont talk to your PD about it. Your PD is your potential boss not your friend. Talk to whoever advices students on residency application at your school&lt; ok, wont ask PD. Wondering how much the word of the student advisor is. Esp as I'm almost certain they would recommend "disclose"&lt; I don't think it's necessary to mention. The app asks you about medical school professionalism, not college. I wouldn't say anything unless asked directly about it &gt; not tolerating those who lie, cheat, or steal is part of the honor code. My advice when it comes up is to mention what you learned from the experience and conveying how it won't happen again because of lessons you learned and steps you've taken to keep yourself from being in a vulnerable position again. BEAT NAVY! &lt; (it's "SINK NAVY", but i like ur spirit!) &lt; Absolutely do not mention this to anyone unless explicitly asked on an interview, you would hurt yourself if you volunteer this information. You are not required to disclose this on the application. That being said, come up with a real good answer just in case the topic comes up. &lt;+1 &lt; Appreciate the diversity of opinions. I do think this is crazy (this happened back in 2006, if you can imagine). Nice to hear some unfiltered responses, this shits been weighing on me &lt; I failed a core clerkship, still got a great number of interviews and matched at my top program. You can overcome a red flag as long as the rest of your app is strong. If anything, you can use this as a sort of strength, showing that you are a normal person who makes mistakes and who learns from those mistakes. And I would agree, do not disclose anything you don't have to, </t>
    </r>
    <r>
      <rPr>
        <rFont val="Calibri"/>
        <i/>
        <color rgb="FF000000"/>
        <sz val="10.0"/>
      </rPr>
      <t>especially</t>
    </r>
    <r>
      <rPr>
        <rFont val="Calibri"/>
        <color rgb="FF000000"/>
        <sz val="10.0"/>
      </rPr>
      <t xml:space="preserve"> if this happened in college. Trust me, nobody really cares what you did or didn't do in college. (But yes, you should have a very good and genuine answer if for whatever reason you are asked about this during interviews)</t>
    </r>
  </si>
  <si>
    <r>
      <rPr/>
      <t xml:space="preserve">Happening tonight at 7PM CST --- There's still time to sign up to learn about our program.  All otolaryngology residency candidates are invited to join us via zoom on </t>
    </r>
    <r>
      <rPr>
        <b/>
      </rPr>
      <t>June 17, 7-8p CDT</t>
    </r>
    <r>
      <rPr/>
      <t xml:space="preserve"> to meet the program leads at the University of Kansas and learn about our residency program in Kansas City.  This interactive session will start with an overview of program highlights, followed by Q/A. Questions and discussion are encouraged.  You’ll have an opportunity to meet our program leadership.  
Sign up here: </t>
    </r>
    <r>
      <rPr>
        <color rgb="FF1155CC"/>
        <u/>
      </rPr>
      <t>https://bit.ly/June17zoom</t>
    </r>
    <r>
      <rPr/>
      <t xml:space="preserve">
Stay tuned for future opportunities to zoom with our faculty and residents.  Learn about our program here: </t>
    </r>
    <r>
      <rPr>
        <color rgb="FF1155CC"/>
        <u/>
      </rPr>
      <t>https://bit.ly/ConsiderENT</t>
    </r>
    <r>
      <rPr/>
      <t xml:space="preserve">
For more information, contact Toni Holthaus at aholthaus@kumc.edu
</t>
    </r>
  </si>
  <si>
    <t>Spots</t>
  </si>
  <si>
    <t>2018 (old)</t>
  </si>
  <si>
    <t>Interview Offer (2019-20) (background blue=before today, beige=after today, neon green=today)</t>
  </si>
  <si>
    <t>If you add dates here, will you please also update the calendar as well? Thank you!</t>
  </si>
  <si>
    <t>10/29/2018</t>
  </si>
  <si>
    <t>Not on last year’s spreadsheet</t>
  </si>
  <si>
    <t>10/26/2018</t>
  </si>
  <si>
    <t>dinner night of interview</t>
  </si>
  <si>
    <t>10/30/2019 local applicants</t>
  </si>
  <si>
    <t>10/22/2018</t>
  </si>
  <si>
    <t>11/02/2018</t>
  </si>
  <si>
    <t>New program this year</t>
  </si>
  <si>
    <t>Dinner night of interview</t>
  </si>
  <si>
    <t>10/24/2018</t>
  </si>
  <si>
    <t>10/30/2018</t>
  </si>
  <si>
    <t>11/07/2018</t>
  </si>
  <si>
    <t>Email (PC: lori.allsbrook@duke.edu)</t>
  </si>
  <si>
    <t>Email (PC: renita.murry@emory.edu)</t>
  </si>
  <si>
    <t>10/23/2018</t>
  </si>
  <si>
    <t>11/12/2018</t>
  </si>
  <si>
    <t>11/02/2018 or 11/12/2018 (unclear)</t>
  </si>
  <si>
    <t>11/07/18</t>
  </si>
  <si>
    <t>Otomatch/Email announcement of invite release date, ERAS message invite</t>
  </si>
  <si>
    <t xml:space="preserve">Both dates gone within seconds after acceptance. </t>
  </si>
  <si>
    <t>Same as non-research track</t>
  </si>
  <si>
    <t>I answered the invite in seven minutes and there were no longer spots available. &lt;none at all or just none at a time you can make?</t>
  </si>
  <si>
    <t>Don’t traditionally send invites? Auditions only?</t>
  </si>
  <si>
    <t>Dinner night before interview</t>
  </si>
  <si>
    <t>ERAS</t>
  </si>
  <si>
    <t>Dinner social on 12/16/2019 6:30 P. M</t>
  </si>
  <si>
    <t>Military program</t>
  </si>
  <si>
    <t>11/05/18</t>
  </si>
  <si>
    <t>same as non-research track??</t>
  </si>
  <si>
    <t>10/31/2018</t>
  </si>
  <si>
    <t>10/17/2018</t>
  </si>
  <si>
    <t>Email &amp; ERAS</t>
  </si>
  <si>
    <t>11/06/2018</t>
  </si>
  <si>
    <t>10/19/2018</t>
  </si>
  <si>
    <t>11/08/2018</t>
  </si>
  <si>
    <t>10/25/2018</t>
  </si>
  <si>
    <t>10/30/19, 11/4/19</t>
  </si>
  <si>
    <t>10/16/2018</t>
  </si>
  <si>
    <t>10/16/19  :)</t>
  </si>
  <si>
    <t>Dinner after interview</t>
  </si>
  <si>
    <t>10/29/2019, 10/30/19</t>
  </si>
  <si>
    <t>Night prior</t>
  </si>
  <si>
    <t>PHONE!</t>
  </si>
  <si>
    <t>After interviews (5 to 8 pm)</t>
  </si>
  <si>
    <t>Email (date assigned)</t>
  </si>
  <si>
    <t>11/7/19, 11/8/19</t>
  </si>
  <si>
    <t>10/09/2018</t>
  </si>
  <si>
    <t>09/19/2018</t>
  </si>
  <si>
    <t>Dinner night before</t>
  </si>
  <si>
    <t>fsa</t>
  </si>
  <si>
    <t>Military Program</t>
  </si>
  <si>
    <t>11/01/2018</t>
  </si>
  <si>
    <t>10/15/2018</t>
  </si>
  <si>
    <t>Email (PC: cburton@mednet.ucla.edu)</t>
  </si>
  <si>
    <t>Dinner with residents the night before each interview</t>
  </si>
  <si>
    <t>ERAS EMAIL system</t>
  </si>
  <si>
    <t>dinner night before</t>
  </si>
  <si>
    <t>Email (PC: Pranathi.Sundaram@ucsf.edu)</t>
  </si>
  <si>
    <t>email reply</t>
  </si>
  <si>
    <t>eras message</t>
  </si>
  <si>
    <t>eras</t>
  </si>
  <si>
    <t>Same as non-research track??</t>
  </si>
  <si>
    <t>11/05/2018</t>
  </si>
  <si>
    <t>Email Reply</t>
  </si>
  <si>
    <t>Thalamus Email</t>
  </si>
  <si>
    <t>late lunch after interview</t>
  </si>
  <si>
    <t xml:space="preserve">Email </t>
  </si>
  <si>
    <t>Email (24 hrs before Interview Broker link)</t>
  </si>
  <si>
    <t>Interview Broker</t>
  </si>
  <si>
    <t>Evening after Interview</t>
  </si>
  <si>
    <t>PC Email</t>
  </si>
  <si>
    <t>Evening before Interview</t>
  </si>
  <si>
    <t>Email (PC: Candyann.humphries@unlv.edu)</t>
  </si>
  <si>
    <t>10/03/2018</t>
  </si>
  <si>
    <t>Dec. interview date has basketball game in the evening after interviews, 11/6 has thunder game night before</t>
  </si>
  <si>
    <t>ERAS message not ERAS invite</t>
  </si>
  <si>
    <t>Evening after interview</t>
  </si>
  <si>
    <t>Email (PC: Bonnie.Rosen@pennmedicine.upenn.edu)</t>
  </si>
  <si>
    <t>Usually only invite &amp; match students from PR</t>
  </si>
  <si>
    <t>10/17; 10/28</t>
  </si>
  <si>
    <t>Email PC (special pdf to send back)</t>
  </si>
  <si>
    <t>eras message and email</t>
  </si>
  <si>
    <t>Happy hour night of Jan 9th, 5-8pm</t>
  </si>
  <si>
    <t>10/18/2018</t>
  </si>
  <si>
    <t>Email PC</t>
  </si>
  <si>
    <t>11/03/2018</t>
  </si>
  <si>
    <t>Social the night before</t>
  </si>
  <si>
    <t>11/14/2018</t>
  </si>
  <si>
    <t>11/21/19 (home &amp; away)</t>
  </si>
  <si>
    <t>11/25 (never was officially waitlisted)</t>
  </si>
  <si>
    <t>interview broker</t>
  </si>
  <si>
    <t>12/12/2019 Dinner - optional</t>
  </si>
  <si>
    <t>11/19/2018</t>
  </si>
  <si>
    <t>phone call</t>
  </si>
  <si>
    <t>10/22/18</t>
  </si>
  <si>
    <t>All programs</t>
  </si>
  <si>
    <t>Programs that have offered invites</t>
  </si>
  <si>
    <t>Percent</t>
  </si>
  <si>
    <t>Day</t>
  </si>
  <si>
    <t>TextDate</t>
  </si>
  <si>
    <t>Programs</t>
  </si>
  <si>
    <t xml:space="preserve">Medical college of georgia   </t>
  </si>
  <si>
    <t>Interview dates left:</t>
  </si>
  <si>
    <t>Interview Offer</t>
  </si>
  <si>
    <t>% Programs with Invites</t>
  </si>
  <si>
    <t>10/31/2018, 11/6/18</t>
  </si>
  <si>
    <t>Night before</t>
  </si>
  <si>
    <t>11/26/2018, 12/3/2018</t>
  </si>
  <si>
    <t>6pm dinner night before, interview ends at 4pm</t>
  </si>
  <si>
    <t>10/29/2018, 10/30/2018, 11/5/2018</t>
  </si>
  <si>
    <t>Night of Interview</t>
  </si>
  <si>
    <t>Case Western Reserve</t>
  </si>
  <si>
    <t>11/14/18, 12/3/18</t>
  </si>
  <si>
    <t>12/13/18 (7 year)</t>
  </si>
  <si>
    <t>Night Before</t>
  </si>
  <si>
    <t>11/5/2018, 11/23</t>
  </si>
  <si>
    <t>night before</t>
  </si>
  <si>
    <t>email and eras</t>
  </si>
  <si>
    <t>new program</t>
  </si>
  <si>
    <t>11/5/2018, 11/8/2018</t>
  </si>
  <si>
    <t>11/13/2018; 11/27/2018, 12/6/2018</t>
  </si>
  <si>
    <t>night of 12/14 and 12/15</t>
  </si>
  <si>
    <t>Freeman Program (KCUMB)</t>
  </si>
  <si>
    <t>Don't traditonally send out invites, must audition</t>
  </si>
  <si>
    <t>11/15/2018 (emailed and WLed prior)</t>
  </si>
  <si>
    <t>Grandview Kettering Health</t>
  </si>
  <si>
    <t>Henry Ford-Macomb</t>
  </si>
  <si>
    <t>Iowa (1 is 5yr, 2 is 7yr)</t>
  </si>
  <si>
    <t>11/16/2018 (pre)</t>
  </si>
  <si>
    <t>11/7/2018, 11/9/2018, 11/12/2018</t>
  </si>
  <si>
    <t xml:space="preserve">Johns Hopkins </t>
  </si>
  <si>
    <t>ask for 1 page summary of application</t>
  </si>
  <si>
    <t>11/26/2018 11/27/2018</t>
  </si>
  <si>
    <t>11/19/2018 11/27</t>
  </si>
  <si>
    <t>afternoon of</t>
  </si>
  <si>
    <t>1/26/2018 also noted on OPDO listing; maybe mean 11/26/18?</t>
  </si>
  <si>
    <t>LSU (NO)</t>
  </si>
  <si>
    <t>12/3/2018 (night of)</t>
  </si>
  <si>
    <t>10/24/2018; 11/20/2018</t>
  </si>
  <si>
    <t>12/7 (night of) or 12/9 (pre)</t>
  </si>
  <si>
    <t>Required secondary application</t>
  </si>
  <si>
    <t>Mass Eye and Ear</t>
  </si>
  <si>
    <t>doodle poll</t>
  </si>
  <si>
    <t>Mayo Clinic Arizona</t>
  </si>
  <si>
    <t>Night of</t>
  </si>
  <si>
    <t>Medical College of Wisconsin (MCW)</t>
  </si>
  <si>
    <t>11/29/2018,1/4/19</t>
  </si>
  <si>
    <t>1/18/2019 for both</t>
  </si>
  <si>
    <t xml:space="preserve">Night of </t>
  </si>
  <si>
    <t>Night of 12/6</t>
  </si>
  <si>
    <t>MUSC - Dec for rotators/research year, Jan for internal/everyone else</t>
  </si>
  <si>
    <t>Email/Interview Broker</t>
  </si>
  <si>
    <t>11/27/201811/29/2018</t>
  </si>
  <si>
    <t>10/26/2018, 10/31/2018</t>
  </si>
  <si>
    <t>10/25/2018, 10/29/2018</t>
  </si>
  <si>
    <t>phone</t>
  </si>
  <si>
    <t>PCOM</t>
  </si>
  <si>
    <t>11/6/2018, 11/7/18, 11/26/18</t>
  </si>
  <si>
    <t>Rutgers-NJMS</t>
  </si>
  <si>
    <t xml:space="preserve">Saint Louis University </t>
  </si>
  <si>
    <t>11/12/2018 
12/3/2018, 12/27/2018</t>
  </si>
  <si>
    <t>SUNY Buffalo</t>
  </si>
  <si>
    <t>SUNY Downstate (Brooklyn)</t>
  </si>
  <si>
    <t>11/19/2018 11/27/2018</t>
  </si>
  <si>
    <t>(away rotator)</t>
  </si>
  <si>
    <t>SUNY Upstate (Syracuse)</t>
  </si>
  <si>
    <t>11/15 or 11/18</t>
  </si>
  <si>
    <t>Texas Tech in Lubbock, Texas</t>
  </si>
  <si>
    <t>Pre</t>
  </si>
  <si>
    <t>U of cincinnati</t>
  </si>
  <si>
    <t>10/22/2018, 11/15/18
11/21/18</t>
  </si>
  <si>
    <t>U of Illinois Chicago</t>
  </si>
  <si>
    <t>Day of for Dec ones and night before for 1/7 one</t>
  </si>
  <si>
    <t>U of Kentucky</t>
  </si>
  <si>
    <t>11/30 for 11/30-12/1; 1/11 for 1/11, 1/12</t>
  </si>
  <si>
    <t>U of Rochester</t>
  </si>
  <si>
    <t>11/8/2018
11/17/2018 11/19/2018</t>
  </si>
  <si>
    <t>Both before and after</t>
  </si>
  <si>
    <t>U of South Florida</t>
  </si>
  <si>
    <t>night before (11/14)</t>
  </si>
  <si>
    <t>In between each set of interview days</t>
  </si>
  <si>
    <t>ERAS message, email PC to schedule</t>
  </si>
  <si>
    <t>night of interview</t>
  </si>
  <si>
    <t>11/1/2018, 11/2/2018, 11/16/2018, 11/27/2018</t>
  </si>
  <si>
    <t>Night of interview</t>
  </si>
  <si>
    <t>phone, email for later offer</t>
  </si>
  <si>
    <t>11/8/2018, 11/9/18, 11/12/18, 11/14/18; 11/19/18</t>
  </si>
  <si>
    <t>12/13/2018,12/26/18</t>
  </si>
  <si>
    <t>1/4/2019 (for both interviews)</t>
  </si>
  <si>
    <t>1/4 for first two dates</t>
  </si>
  <si>
    <t>University of Nevada Las Vegas</t>
  </si>
  <si>
    <t>night of</t>
  </si>
  <si>
    <t>University of Pittsburgh (UPMC)</t>
  </si>
  <si>
    <t>University of Toronto</t>
  </si>
  <si>
    <t>10/22/2018/ 10/24/2018</t>
  </si>
  <si>
    <t>12/6 night for both days</t>
  </si>
  <si>
    <t>Need to fill out background check form.</t>
  </si>
  <si>
    <t>11/1/2018 - only rotators</t>
  </si>
  <si>
    <t>11/14/2018 (?)</t>
  </si>
  <si>
    <t>ERAS, email</t>
  </si>
  <si>
    <t xml:space="preserve">Vanderbilt </t>
  </si>
  <si>
    <t>11/2/2018, 11/8/2018</t>
  </si>
  <si>
    <t>asks to complete 1 page summary of application</t>
  </si>
  <si>
    <t>10/23/2018, 10/26/18</t>
  </si>
  <si>
    <t>West Virginia University</t>
  </si>
  <si>
    <t>10/26/2018, 11/14/2018</t>
  </si>
  <si>
    <t>Western Reserve Hospital</t>
  </si>
  <si>
    <t>1/28 PM</t>
  </si>
  <si>
    <t>Total Programs with Invites</t>
  </si>
  <si>
    <t>Total Programs without Invites</t>
  </si>
  <si>
    <t>Dixon Johns</t>
  </si>
  <si>
    <t>dixon130@uab.edu</t>
  </si>
  <si>
    <t>Jackson Randolph</t>
  </si>
  <si>
    <t>University of South Florida</t>
  </si>
  <si>
    <t>jacksonrandolph@usf.edu</t>
  </si>
  <si>
    <t>Maddy Goosmann</t>
  </si>
  <si>
    <t>Northeast Ohio Med U</t>
  </si>
  <si>
    <t>mgoosmann@neomed.edu</t>
  </si>
  <si>
    <t>Jolly Grewal</t>
  </si>
  <si>
    <t>grewalje@gmail.com</t>
  </si>
  <si>
    <t>Anthony DiPonio</t>
  </si>
  <si>
    <t>Ravi Patel</t>
  </si>
  <si>
    <t>rnp.ravi.patel@gmail.com</t>
  </si>
  <si>
    <t>Heck yes, nicely done!!!</t>
  </si>
  <si>
    <t>Elizabeth Shay</t>
  </si>
  <si>
    <t>Cleveland Clinic Lerner College of Med of CWRU</t>
  </si>
  <si>
    <t>elizabethshay2020@gmail.com</t>
  </si>
  <si>
    <t>Jaimin Patel</t>
  </si>
  <si>
    <t>U Miami</t>
  </si>
  <si>
    <t>Jxp1007@gmail.com</t>
  </si>
  <si>
    <t>Congrats jaimin!</t>
  </si>
  <si>
    <t>Nathan Kemper</t>
  </si>
  <si>
    <t xml:space="preserve">Cincinnati </t>
  </si>
  <si>
    <t>Kempernc@mail.uc.edu</t>
  </si>
  <si>
    <t xml:space="preserve">congrats!!!  </t>
  </si>
  <si>
    <t>Austin Walker</t>
  </si>
  <si>
    <t>austin.walker@northwestern.edu</t>
  </si>
  <si>
    <t>Congrats Austin!</t>
  </si>
  <si>
    <t>Cori Walker</t>
  </si>
  <si>
    <t xml:space="preserve">University of Chicago </t>
  </si>
  <si>
    <t>Cori.nicole.walker@gmail.com</t>
  </si>
  <si>
    <t>Yay Cori! &lt; YES CORI YES!!!!</t>
  </si>
  <si>
    <t>Nir Ben-Shlomo</t>
  </si>
  <si>
    <t>Ben Gurion University</t>
  </si>
  <si>
    <t>nbenshlomo@gmail.com</t>
  </si>
  <si>
    <t xml:space="preserve">Alexandra McMillan </t>
  </si>
  <si>
    <t xml:space="preserve">Case Western </t>
  </si>
  <si>
    <t xml:space="preserve">afm43@case.edu </t>
  </si>
  <si>
    <t>CONGRATS!!! BOOYAH :D</t>
  </si>
  <si>
    <t>Alia Mowery</t>
  </si>
  <si>
    <t>mowery.alia@gmail.com</t>
  </si>
  <si>
    <t>ALIA congrats girl you are such a badass!</t>
  </si>
  <si>
    <t>Zahra Sayyid</t>
  </si>
  <si>
    <t>zsayyid@gmail.com</t>
  </si>
  <si>
    <t>GET IT Zahra! &lt; congratulations Zahra!! your oral food allergy non-believer from Colorado</t>
  </si>
  <si>
    <t>Michael Cheng</t>
  </si>
  <si>
    <t>Weill Cornell Medicine</t>
  </si>
  <si>
    <t>mzcheng3@gmail.com</t>
  </si>
  <si>
    <t>Christopher Maroun</t>
  </si>
  <si>
    <t>cmaroun1@jhmi.edu</t>
  </si>
  <si>
    <t>Sarek Shen</t>
  </si>
  <si>
    <t>sarek.shen@gmail.com</t>
  </si>
  <si>
    <t>Congrats man!--your cali interview buddy &lt; YES SAREK!! &lt; LOVE THIS</t>
  </si>
  <si>
    <t>Elias Saba</t>
  </si>
  <si>
    <t>Jacob Hoerter</t>
  </si>
  <si>
    <t>Congrats Jacob!!! -Your Torchy's Tacos Bud &gt; thanks man!!!</t>
  </si>
  <si>
    <t xml:space="preserve">Rohit Nallani </t>
  </si>
  <si>
    <t>Michigan State University College of Human Medicine</t>
  </si>
  <si>
    <t>rohitnallani@gmail.com; love this support!&gt;</t>
  </si>
  <si>
    <t>Yaaas Rohit!!!!</t>
  </si>
  <si>
    <t>Pompeyo Quesada</t>
  </si>
  <si>
    <t>Texas Tech University School of Medicine El Paso</t>
  </si>
  <si>
    <t>pompeyo.r.quesada@gmail.com</t>
  </si>
  <si>
    <t>Anna Pavelonis</t>
  </si>
  <si>
    <t>University of Kansas School of Medicine</t>
  </si>
  <si>
    <t>Michael Price</t>
  </si>
  <si>
    <t>University of Nebraska College of Medicine</t>
  </si>
  <si>
    <t>HUGE Congrats, man! -Denver post-interview crew</t>
  </si>
  <si>
    <t>Matt Girgis</t>
  </si>
  <si>
    <t>Jon Harper</t>
  </si>
  <si>
    <t>Haha you and david! IHop boys &lt;Glad you matched with your wife congrats!!</t>
  </si>
  <si>
    <t>David Adkins</t>
  </si>
  <si>
    <t xml:space="preserve">West Virginia University School of Medicine </t>
  </si>
  <si>
    <t>dmadkins065@gmail.com</t>
  </si>
  <si>
    <t>YESSS!! Congrats!!! &lt;+2!</t>
  </si>
  <si>
    <t xml:space="preserve">Brian Kinealy </t>
  </si>
  <si>
    <t>Preston Leader</t>
  </si>
  <si>
    <t>WOOO GO BOI</t>
  </si>
  <si>
    <t>Drew Phillips</t>
  </si>
  <si>
    <t>Dphillips1@osteo.wvsom.edu</t>
  </si>
  <si>
    <t>WayAnne Watson</t>
  </si>
  <si>
    <t>LLU</t>
  </si>
  <si>
    <t xml:space="preserve">Yay!! </t>
  </si>
  <si>
    <t>Austin Miller</t>
  </si>
  <si>
    <t>McGovern Medical School</t>
  </si>
  <si>
    <t>Lets go!!</t>
  </si>
  <si>
    <t>Jaibir (Jai) Pannu</t>
  </si>
  <si>
    <t xml:space="preserve">So glad you got LLU with your S.O.! </t>
  </si>
  <si>
    <t>David Lam</t>
  </si>
  <si>
    <t>Get it David!</t>
  </si>
  <si>
    <t>Morgan Sandelski</t>
  </si>
  <si>
    <t>YEEE MORGAN CHI TOWN</t>
  </si>
  <si>
    <t>Samantha Cerasiello</t>
  </si>
  <si>
    <t>Rutgers NJMS</t>
  </si>
  <si>
    <t>Congrats!</t>
  </si>
  <si>
    <t>Kareem Shukairy</t>
  </si>
  <si>
    <t>J. Logan Sobiesk</t>
  </si>
  <si>
    <t>LSU-Shreveport</t>
  </si>
  <si>
    <t>Kurt Mueller</t>
  </si>
  <si>
    <t>kmueller2016@gmail.com</t>
  </si>
  <si>
    <t>Patrick Spiller</t>
  </si>
  <si>
    <t>pspil1@lsuhsc.edu</t>
  </si>
  <si>
    <t>CONGRATS SPILLER! -rotator</t>
  </si>
  <si>
    <t>Mark Landry</t>
  </si>
  <si>
    <t>Roger Bui</t>
  </si>
  <si>
    <t>buiroger8@gmail.com</t>
  </si>
  <si>
    <t>Gerald!!!!!!!!!! &lt; hehe i changed it back&lt; Be careful, this guy likes his steaks well done ;)</t>
  </si>
  <si>
    <t>UofSC Greenville</t>
  </si>
  <si>
    <t>Jerrah Pickle</t>
  </si>
  <si>
    <t>Congrats!! Hope they sell ziplock bags in Maryland! &gt;+1000</t>
  </si>
  <si>
    <t>Faiez Saiyed</t>
  </si>
  <si>
    <t>Sam Jones</t>
  </si>
  <si>
    <t xml:space="preserve">Temple </t>
  </si>
  <si>
    <t>Rui Liu</t>
  </si>
  <si>
    <t>&lt;3 &lt; so happy for your Rui!!</t>
  </si>
  <si>
    <t>Isaac Wasserman</t>
  </si>
  <si>
    <t>Best tie on the trail &lt; Looks like you know who liked the sock tie! #DeschlerStyle</t>
  </si>
  <si>
    <t>Danielle Reny</t>
  </si>
  <si>
    <t>Megan Mitchell</t>
  </si>
  <si>
    <t>Lucy Xu</t>
  </si>
  <si>
    <t>lxu.eras@gmail.com</t>
  </si>
  <si>
    <t>Killin it! &lt; CONGRATS! &lt; Congrats from your BMC buddy! &lt;3</t>
  </si>
  <si>
    <t>Taylor Cave</t>
  </si>
  <si>
    <t>Benjamin Tiano</t>
  </si>
  <si>
    <t>Kate Wallerius</t>
  </si>
  <si>
    <t xml:space="preserve">Georgetown University </t>
  </si>
  <si>
    <t xml:space="preserve">YAAAAASS QUEEN </t>
  </si>
  <si>
    <t>Kelly Staricha</t>
  </si>
  <si>
    <t xml:space="preserve">Medical College of Wisconsin </t>
  </si>
  <si>
    <t>Dontre' Douse</t>
  </si>
  <si>
    <t xml:space="preserve">Mercer University </t>
  </si>
  <si>
    <t>OKAY DONTRE!!!!!</t>
  </si>
  <si>
    <t>Dante Merlino</t>
  </si>
  <si>
    <t>SKMC at Thomas Jefferson University</t>
  </si>
  <si>
    <t>Dante.j.merlino@gmail.com</t>
  </si>
  <si>
    <t>Travis Haller</t>
  </si>
  <si>
    <t>Way to go Travis!!!&lt;congrats buddy!</t>
  </si>
  <si>
    <t>absolute BEAUTY of a person, congrats dude!</t>
  </si>
  <si>
    <t>Kunal Shetty</t>
  </si>
  <si>
    <t>BUSM</t>
  </si>
  <si>
    <t>David Allen</t>
  </si>
  <si>
    <t>david.allen@osumc.edu</t>
  </si>
  <si>
    <t xml:space="preserve">WAY TO GO!!!!! &gt; Congrats!!!!!! from your mich friend :) &lt;3&lt;3 &gt; And from your other Mich friend! &lt;&lt; third!! </t>
  </si>
  <si>
    <t>Brian Cameron</t>
  </si>
  <si>
    <t>Brandon Knight</t>
  </si>
  <si>
    <t>LMU-DCOM</t>
  </si>
  <si>
    <t>brandon.knight02@lmunet.edu</t>
  </si>
  <si>
    <t>Sam Beydoun</t>
  </si>
  <si>
    <t>a.sambeydoun@gmail.com</t>
  </si>
  <si>
    <t>SAM! Your non-Cincy friend from Austin :)</t>
  </si>
  <si>
    <t>Marc Drake</t>
  </si>
  <si>
    <t>Anna Berezovsky</t>
  </si>
  <si>
    <t>annaberezov1@gmail.com</t>
  </si>
  <si>
    <t>COSM shot gang! Congrats!&lt; it's happening!</t>
  </si>
  <si>
    <t>Eshita Singh</t>
  </si>
  <si>
    <t>eshitasingh426@gmail.com</t>
  </si>
  <si>
    <t>Luke Pasick</t>
  </si>
  <si>
    <t>Drexel</t>
  </si>
  <si>
    <t>732-301-4969 google voice</t>
  </si>
  <si>
    <t>WOOOOOO &lt; yes Luke!! Congrats&lt; CONGRATSSS</t>
  </si>
  <si>
    <t>Anahita Nourmahnad</t>
  </si>
  <si>
    <t>Christine Mei</t>
  </si>
  <si>
    <t>Madison Epperson</t>
  </si>
  <si>
    <t>LOVE YOU ALL &lt;3 &lt; congratulations madison!!! your cleveland rental car pick up buddy!</t>
  </si>
  <si>
    <t>Colleen Hochfelder</t>
  </si>
  <si>
    <t>cghochfelder2020@gmail.com</t>
  </si>
  <si>
    <t>YAAAS COLLEEN! &lt; +4</t>
  </si>
  <si>
    <t xml:space="preserve">YO GO GIRL! - your fellow book friend :) </t>
  </si>
  <si>
    <t>Mariel Watkins</t>
  </si>
  <si>
    <t>Meharry</t>
  </si>
  <si>
    <t>Alright Mariel!!!! Right were you belong! Welcome home</t>
  </si>
  <si>
    <t>Nadine Ibrahim</t>
  </si>
  <si>
    <t>ibrahim.nadine@gmail.com</t>
  </si>
  <si>
    <t>NADINE YOU ABSOLUTE GEM!! &lt;+10000 +2 more &lt;+MORE</t>
  </si>
  <si>
    <t>Connor Smith</t>
  </si>
  <si>
    <t xml:space="preserve">Howard University </t>
  </si>
  <si>
    <t xml:space="preserve">3% cashback :) </t>
  </si>
  <si>
    <t>So happy for you Connor!!</t>
  </si>
  <si>
    <t>Autefeh Sajjadi</t>
  </si>
  <si>
    <t>Creighton</t>
  </si>
  <si>
    <t>YAS!!!!  &lt; So pumped for you!!</t>
  </si>
  <si>
    <t>Ashwin Ganti</t>
  </si>
  <si>
    <t xml:space="preserve">Rush </t>
  </si>
  <si>
    <t>Yeah Ashwin!</t>
  </si>
  <si>
    <t>Chelsea Gelboin-Burkhart</t>
  </si>
  <si>
    <t xml:space="preserve">Stony Brook </t>
  </si>
  <si>
    <t>cgelboin@gmail.com</t>
  </si>
  <si>
    <t>Big interview wife vibes</t>
  </si>
  <si>
    <t>Kenzie Tolan</t>
  </si>
  <si>
    <t xml:space="preserve">University of Minnesota </t>
  </si>
  <si>
    <t>This girl rocks, congrats Kenzie!!</t>
  </si>
  <si>
    <t xml:space="preserve">Kacie Oglesby </t>
  </si>
  <si>
    <t>Shelby Barrera</t>
  </si>
  <si>
    <t>shelbycbarrera@gmail.com</t>
  </si>
  <si>
    <t>Trace Palmer</t>
  </si>
  <si>
    <t>Bonnie Chen</t>
  </si>
  <si>
    <t>Julia Dmowska</t>
  </si>
  <si>
    <t>Kelly Schmidt</t>
  </si>
  <si>
    <t>David Liao</t>
  </si>
  <si>
    <t xml:space="preserve">congrats man!! your virginia homie from the trail &gt; congrats! glad you two can stay close! Colorado Uber and taco friend </t>
  </si>
  <si>
    <t>Alexandra Hamberis</t>
  </si>
  <si>
    <t>hamberisa@gmail.com</t>
  </si>
  <si>
    <t xml:space="preserve">Yessss &lt; Congrats Alex! You guys have a dope AF intern class! </t>
  </si>
  <si>
    <t>Sida Chen</t>
  </si>
  <si>
    <t>Sunder Gidumal</t>
  </si>
  <si>
    <t>Catharine Kappauf</t>
  </si>
  <si>
    <t>catharine.kappauf@gmail.com</t>
  </si>
  <si>
    <t xml:space="preserve">sinai is so lucky to keep you! congrats girl! +1 </t>
  </si>
  <si>
    <t>Ann Powers</t>
  </si>
  <si>
    <t>Go Ann Powers!!! What a boss name. &lt;Yea, that is a sweet name  &lt; belongs to a pretty dope person too.</t>
  </si>
  <si>
    <t xml:space="preserve">Jenna Barengo </t>
  </si>
  <si>
    <t>Jhanner05@gmail.com (future applicants, reach out anytime!)</t>
  </si>
  <si>
    <t>Wooo! Met you on the trail so hype! &lt; COSM shot gang congrats pal&lt;yessss! 🙌🏻</t>
  </si>
  <si>
    <t>Corin Kinkhabwala</t>
  </si>
  <si>
    <t>Looks like one of us will be using that $150 United voucher after all, congrats!!!   &gt;hahahaha yess! mine was only for $100 though what's up with that</t>
  </si>
  <si>
    <t>Elizabeth Walker</t>
  </si>
  <si>
    <t xml:space="preserve">Emory </t>
  </si>
  <si>
    <t xml:space="preserve">James Sullivan </t>
  </si>
  <si>
    <t>Nice, dude!!! Congrats!</t>
  </si>
  <si>
    <t>National Capital Consortium (Walter Reed) (Military)</t>
  </si>
  <si>
    <t>Samuel Garrett</t>
  </si>
  <si>
    <t>SKMC @ Jefferson</t>
  </si>
  <si>
    <t>Jack Spencer</t>
  </si>
  <si>
    <t>Texas A&amp;M College of Medicine</t>
  </si>
  <si>
    <t>kboochoon.medicine@tamu.edu</t>
  </si>
  <si>
    <t>yay!!&lt; You're gonna kill it dude!!!!&lt;Nicest guy on the trail! &lt;Agreed! CONGRATS DUDE +10 &lt; DEM SHOULDERS!</t>
  </si>
  <si>
    <t>Kieran Boochoon</t>
  </si>
  <si>
    <t>University of Arizona - Phoenix</t>
  </si>
  <si>
    <t>scwheeler@email.arizona.edu</t>
  </si>
  <si>
    <t>So happy for you, Shannon!</t>
  </si>
  <si>
    <t>Nathan Lee</t>
  </si>
  <si>
    <t>nhlee@llu.edu</t>
  </si>
  <si>
    <t>Congrats Nathan!</t>
  </si>
  <si>
    <t>Emily Pascal</t>
  </si>
  <si>
    <t>emily.pascal@tufts.edu</t>
  </si>
  <si>
    <t>Nico Espinosa</t>
  </si>
  <si>
    <t>nicoespi@umich.edu</t>
  </si>
  <si>
    <t>Myyyyy man 😎 &lt; LET'S GOOOOO</t>
  </si>
  <si>
    <t>Chris Puchi</t>
  </si>
  <si>
    <t>christopher.a.puchi@vanderbilt.edu</t>
  </si>
  <si>
    <t>Pooooooch bro &lt; bro you did it!</t>
  </si>
  <si>
    <t>Funniest guy I met on the trail, soo happy for you man! I'll never forget your CS story</t>
  </si>
  <si>
    <t>Alexandra Michalowski</t>
  </si>
  <si>
    <t>"I went to yahlay and im a PGY-5 here now, feel free to reach out"</t>
  </si>
  <si>
    <t>Victoria Yu</t>
  </si>
  <si>
    <t>victoria.x.yu@gmail.com</t>
  </si>
  <si>
    <t>CONGRATS GIRLLLLLLL&lt;This girl is the SHIT</t>
  </si>
  <si>
    <t>Michelle Yu</t>
  </si>
  <si>
    <t>CONGRATS! &lt;3</t>
  </si>
  <si>
    <t>david.liao@jhmi.edu</t>
  </si>
  <si>
    <t>Werkin/twerkin, congrats Diva D! &lt; YAAAAAS gurl! &lt;OMG AMAZINGGG YGG &lt; CONGRATS DAVID!!! &lt;3</t>
  </si>
  <si>
    <t>Ben Hariri</t>
  </si>
  <si>
    <t>benjamin.hariri@gmail.com</t>
  </si>
  <si>
    <t>HAR-RIIII-RIII WAY 2 GOOOO</t>
  </si>
  <si>
    <t>David Strum</t>
  </si>
  <si>
    <t>dstrum@gwu.edu</t>
  </si>
  <si>
    <t>THIS GUY!!! Congratsss &lt; I'd let u strum on my guitar any day &lt; COSM SHOT GANG &lt; 🙏🏼 &lt; strum dog millionaire!!</t>
  </si>
  <si>
    <t>Nupur Bhatt</t>
  </si>
  <si>
    <t>nbhatt396@gmail.com</t>
  </si>
  <si>
    <t>Congrats Nupur!!&lt;2+ Love ya Noops!</t>
  </si>
  <si>
    <t>Yufan Lin</t>
  </si>
  <si>
    <t>liny2@amc.edu</t>
  </si>
  <si>
    <t>WHATS THAT SMELL BRO?? Congrats man!!!</t>
  </si>
  <si>
    <t>Peter Lancione</t>
  </si>
  <si>
    <t>peter.lancione@osumc.edu</t>
  </si>
  <si>
    <t xml:space="preserve">Congrats man! </t>
  </si>
  <si>
    <t>Ryan Ivancic</t>
  </si>
  <si>
    <t>ryan.ivancic@osumc.edu</t>
  </si>
  <si>
    <t>This guys a dog, congrats bigguy</t>
  </si>
  <si>
    <t>Zach Huttinger</t>
  </si>
  <si>
    <t>zmhutt@med.umich.edu</t>
  </si>
  <si>
    <t>Keven Ji</t>
  </si>
  <si>
    <t>u da best Kev &lt; YASSSS Keven! (a fellow Dukie)&lt; I see u Kev &lt; congrats Kevin!</t>
  </si>
  <si>
    <t>Jeffrey Hyzer</t>
  </si>
  <si>
    <t>hyzer@ohsu.edu</t>
  </si>
  <si>
    <t>Michael Dougherty</t>
  </si>
  <si>
    <t>Congrats Michael!</t>
  </si>
  <si>
    <t>Camille Sluder</t>
  </si>
  <si>
    <t>Avi Gupta</t>
  </si>
  <si>
    <t>UofSC SOM Columbia</t>
  </si>
  <si>
    <t>Lacy Brame</t>
  </si>
  <si>
    <t xml:space="preserve">Oklahoma State </t>
  </si>
  <si>
    <t xml:space="preserve">lacybrame@gmail.com </t>
  </si>
  <si>
    <t>Sam Bosco</t>
  </si>
  <si>
    <t>Marian University COM</t>
  </si>
  <si>
    <t>sbosco985@marian.edu</t>
  </si>
  <si>
    <t>Dan Eichorn</t>
  </si>
  <si>
    <t xml:space="preserve">Danielei@pcom.edu                     </t>
  </si>
  <si>
    <t>congrats Dan!</t>
  </si>
  <si>
    <t>Richard Bavier</t>
  </si>
  <si>
    <t>Rutgers: NJMS</t>
  </si>
  <si>
    <t>David Goldrich</t>
  </si>
  <si>
    <t>Rutgers RWJMS</t>
  </si>
  <si>
    <t>dgoldrich@gmail.com</t>
  </si>
  <si>
    <t>Nathan Lu</t>
  </si>
  <si>
    <t>CWRU SOM</t>
  </si>
  <si>
    <t>nel29@case.edu</t>
  </si>
  <si>
    <t>Nicholas Fung</t>
  </si>
  <si>
    <t>BEST HAIR ON THE TRAIL 2020, SLAY KWEEN! &lt;&lt; omg, agree &lt;&lt;get me some yeezys Mr. Fungster</t>
  </si>
  <si>
    <t>Terral Patel</t>
  </si>
  <si>
    <t>Kelly Daniels</t>
  </si>
  <si>
    <t>kxd078@jefferson.edu</t>
  </si>
  <si>
    <t xml:space="preserve">yeee kelly!! &gt; you're welcome great accessory xo  GO KELLY </t>
  </si>
  <si>
    <t>Lauren Gardiner</t>
  </si>
  <si>
    <t>gardinerla@vcu.edu</t>
  </si>
  <si>
    <t>yeah Lauren get it! &lt; you're awesome Lauren!! (homie from Duke) +3</t>
  </si>
  <si>
    <t>Manick Saran</t>
  </si>
  <si>
    <t>saran.manick1@gmail.com</t>
  </si>
  <si>
    <t>Catherine Loftus</t>
  </si>
  <si>
    <t>10cloftus@gmail.com</t>
  </si>
  <si>
    <t>Allie</t>
  </si>
  <si>
    <t>NYMC</t>
  </si>
  <si>
    <t>Michael Castle</t>
  </si>
  <si>
    <t>michaelcastle90@gmail.com</t>
  </si>
  <si>
    <t>Vidit Talati</t>
  </si>
  <si>
    <t>Tasher Losenegger</t>
  </si>
  <si>
    <t>tlosenegger@gmail.com</t>
  </si>
  <si>
    <t>Paul Cowan</t>
  </si>
  <si>
    <t>AT Still University - Arizona</t>
  </si>
  <si>
    <t>Pcowan@atsu.edu</t>
  </si>
  <si>
    <t>Jordan Thompson</t>
  </si>
  <si>
    <t>Loma Linda University</t>
  </si>
  <si>
    <t>jmthompson@llu.edu</t>
  </si>
  <si>
    <t>Roman Povolotskiy</t>
  </si>
  <si>
    <t>Roman.povolotskiy@njms.rutgers.edu</t>
  </si>
  <si>
    <t>Alston Adams</t>
  </si>
  <si>
    <t>Congratulations! - your vandy partner</t>
  </si>
  <si>
    <t>Young Byun</t>
  </si>
  <si>
    <t>YOUNGGGGGGG! My man. Congrats!- your bowling rival :)</t>
  </si>
  <si>
    <t>Matthew Gliksman</t>
  </si>
  <si>
    <t>Noor Ali</t>
  </si>
  <si>
    <t>Aga Khan University</t>
  </si>
  <si>
    <t>Congrats! They are so lucky to have you, Noor!!!</t>
  </si>
  <si>
    <t>Jillian Bleck</t>
  </si>
  <si>
    <t>jbleck@luc.edu</t>
  </si>
  <si>
    <t>Jay Homewood</t>
  </si>
  <si>
    <t>UNTHSC/TCOM</t>
  </si>
  <si>
    <t>tjh0211@my.unthsc.edu</t>
  </si>
  <si>
    <t>Alizabeth Weber</t>
  </si>
  <si>
    <t>akweber@uw.edu</t>
  </si>
  <si>
    <t>LIZ CONGRATS!! You are amazing!</t>
  </si>
  <si>
    <t>Josh Smith</t>
  </si>
  <si>
    <t>joshuabsmith.93@gmail.com</t>
  </si>
  <si>
    <t>Mohamed Diop</t>
  </si>
  <si>
    <t>mohameddioperas@gmail.com</t>
  </si>
  <si>
    <t>LETS GOOO!!! Congrats!!  CONGRATS MOHAMED!!! -friend of your coro RA buddy</t>
  </si>
  <si>
    <t xml:space="preserve">Zoe Fullerton </t>
  </si>
  <si>
    <t>zhfullerton@gmail.com</t>
  </si>
  <si>
    <t>Congrats Zoe!!!!</t>
  </si>
  <si>
    <t>Eric Wei</t>
  </si>
  <si>
    <t>eweinj at gmail</t>
  </si>
  <si>
    <t xml:space="preserve">Congrats!! &lt; WOOOO MY DUDE!!! &lt;&lt; Stanford plastics poppin' by, excited for joint cases w y'all! </t>
  </si>
  <si>
    <t>Alice Huang</t>
  </si>
  <si>
    <t>&lt;&lt; She's amazing! Congrats Alice!! +1000</t>
  </si>
  <si>
    <t>Roy Park</t>
  </si>
  <si>
    <t>Roy!!! WOOOOO! You're amazing!  &lt;&lt; Big dog! Congrats</t>
  </si>
  <si>
    <t>Alexander Graf</t>
  </si>
  <si>
    <t>James Alrassi</t>
  </si>
  <si>
    <t>James.alrassi@stonybrookmedicine.edu</t>
  </si>
  <si>
    <t>Sean Mooney</t>
  </si>
  <si>
    <t>sean.mooney@downstate.edu</t>
  </si>
  <si>
    <t>Jake Mesches</t>
  </si>
  <si>
    <t>YAY!!!!!!! +1</t>
  </si>
  <si>
    <t>Michael Tao</t>
  </si>
  <si>
    <t>michaeltao93@gmail.com</t>
  </si>
  <si>
    <t>My mann! &lt; so happy for you! and thanks for the ride!</t>
  </si>
  <si>
    <t>Brian Reilly</t>
  </si>
  <si>
    <t>Sydney Beatty</t>
  </si>
  <si>
    <t>sbeatty1@tulane.edu</t>
  </si>
  <si>
    <t>Ben Tansey</t>
  </si>
  <si>
    <t>Jeff May</t>
  </si>
  <si>
    <t>Jordan Luttrell</t>
  </si>
  <si>
    <t>Andrew Maroda</t>
  </si>
  <si>
    <t>Chase Kahn</t>
  </si>
  <si>
    <t>BU Medicine</t>
  </si>
  <si>
    <t>This guy rocks, you guys lucked out  &lt;&lt; YAY CHASE!!!!!!!</t>
  </si>
  <si>
    <t>Jena Patel</t>
  </si>
  <si>
    <t>Geisinger Commonwealth</t>
  </si>
  <si>
    <t>jena.c.patel1@gmail.com</t>
  </si>
  <si>
    <t>Go Jena! - your fellow Lyft rider from Hofstra iv to airport</t>
  </si>
  <si>
    <t>Annie Moroco</t>
  </si>
  <si>
    <t>annie.moroco@gmail.com</t>
  </si>
  <si>
    <t>So proud of you best bud!!!!</t>
  </si>
  <si>
    <t>Dev Amin</t>
  </si>
  <si>
    <t>SKMC at Jefferson</t>
  </si>
  <si>
    <t>Dev ilu - missed connection</t>
  </si>
  <si>
    <t>Dylan Bertoni</t>
  </si>
  <si>
    <t>UMaryland</t>
  </si>
  <si>
    <t>dylan.bertoni@som.umaryland.edu</t>
  </si>
  <si>
    <t>Peter Steinwald</t>
  </si>
  <si>
    <t>Wooooo! Go Peter!!!!!</t>
  </si>
  <si>
    <t>Bella Onwumbiko</t>
  </si>
  <si>
    <t xml:space="preserve">Univ of Maryland </t>
  </si>
  <si>
    <t>One of my favs from the trail! UR AMAZING, GIRL! +3&lt; WOOHOO CONGRATS! (Your Chem210 lab partner from duke)&lt; 😂 thanks guys! &lt; WOAH SO PROUD B! (Your favorite piece of plastic ha)</t>
  </si>
  <si>
    <t>Dylan Levy</t>
  </si>
  <si>
    <t>ekmiller@uams.edu</t>
  </si>
  <si>
    <t>Awesome! YAAS CHICA!! airport beers &lt;3</t>
  </si>
  <si>
    <t>Alex Peña</t>
  </si>
  <si>
    <t>alexp@uab.edu</t>
  </si>
  <si>
    <t>Congrats dude! Your buddy from the Rush interview</t>
  </si>
  <si>
    <t>Graham Norwood</t>
  </si>
  <si>
    <t>Luke Bailey</t>
  </si>
  <si>
    <t>Nicole Farber</t>
  </si>
  <si>
    <t xml:space="preserve">Rutgers NJMS </t>
  </si>
  <si>
    <t>nicolefarber94@gmail.com</t>
  </si>
  <si>
    <t>thanks for mailing me my scarf ilu</t>
  </si>
  <si>
    <t>Emelia Stuart</t>
  </si>
  <si>
    <t>Go Emelia!!! +1 Awesome!!!</t>
  </si>
  <si>
    <t>Aaron Done</t>
  </si>
  <si>
    <t>Univ Arizona</t>
  </si>
  <si>
    <t>Congrats Aaron!! -UCSD friends</t>
  </si>
  <si>
    <t>Ashley Lonergan</t>
  </si>
  <si>
    <t>ashleyroselonergan@gmail.com</t>
  </si>
  <si>
    <t>Benjamin Bitner</t>
  </si>
  <si>
    <t>&lt; congrats man, so happy for your and your fam!- your friend from the so-cal interview trail</t>
  </si>
  <si>
    <t>Alex Cronkite</t>
  </si>
  <si>
    <t xml:space="preserve">UCF </t>
  </si>
  <si>
    <t>CONGRATS ALEX!&lt; Nice DUUUDE! &lt; What a gangsta! -JB &lt; Congrats!!! from your fellow UM rotator</t>
  </si>
  <si>
    <t>Krishna Bommakanti</t>
  </si>
  <si>
    <t>kbommakanti1@gmail.com</t>
  </si>
  <si>
    <t>ayyy congrats girl</t>
  </si>
  <si>
    <t>Lauran Evans</t>
  </si>
  <si>
    <t>University of Nevada, Reno</t>
  </si>
  <si>
    <t>Lauranevans@gmail.com</t>
  </si>
  <si>
    <t>KILLED IT--your interview trail buddy from coast to coast</t>
  </si>
  <si>
    <t>Way to go!! Your Long Island car ride buddy!!!!! &lt; Just an MS1 dropping by on the festivities, awesome to see someone from my UG alma mater. Congrats!</t>
  </si>
  <si>
    <t>Solymar Torres</t>
  </si>
  <si>
    <t>solymar.torres@gmail.com</t>
  </si>
  <si>
    <t xml:space="preserve">yass girl! congrats! </t>
  </si>
  <si>
    <t>Emily Wong</t>
  </si>
  <si>
    <t>Sam Early</t>
  </si>
  <si>
    <t>searly@ucsd.edu</t>
  </si>
  <si>
    <t xml:space="preserve">Go Sam!!! </t>
  </si>
  <si>
    <t>Jeff Bernstein</t>
  </si>
  <si>
    <t>jdbernst@ucsd.edu</t>
  </si>
  <si>
    <t>dude nice!!</t>
  </si>
  <si>
    <t>Andrew Yousef</t>
  </si>
  <si>
    <t>mabrook! :)  &lt; Andrew, you're incredible and I'm so jealous of your co-interns!!!!</t>
  </si>
  <si>
    <t>Michael Lindeborg</t>
  </si>
  <si>
    <t>Shayan Fakurnejad</t>
  </si>
  <si>
    <t>Spenser Souza</t>
  </si>
  <si>
    <t>ssouza@tulane.edu</t>
  </si>
  <si>
    <t>brooooooooo</t>
  </si>
  <si>
    <t>Danielle Gillard</t>
  </si>
  <si>
    <t>danielle.gillard01@gmail.com</t>
  </si>
  <si>
    <t>Yayayayay!</t>
  </si>
  <si>
    <t>absolute fave</t>
  </si>
  <si>
    <t>Jacquelyn Kemmer</t>
  </si>
  <si>
    <t>jacquikemmer@gmail</t>
  </si>
  <si>
    <t>Joshua Lee</t>
  </si>
  <si>
    <t>joshua918@gmail.com</t>
  </si>
  <si>
    <t>Yes josh! yay! you're amazing! &lt; nice!</t>
  </si>
  <si>
    <t>jlee890@uic.edu</t>
  </si>
  <si>
    <t>Jane Schumacher</t>
  </si>
  <si>
    <t>schuma10@uic.edu</t>
  </si>
  <si>
    <t>Emma Martin</t>
  </si>
  <si>
    <t>eemarti2@uic.edu</t>
  </si>
  <si>
    <t xml:space="preserve">Congrats!!!! </t>
  </si>
  <si>
    <t>Heidi Martini-Stoica</t>
  </si>
  <si>
    <t>Todd Lambert</t>
  </si>
  <si>
    <t>Louisiana State University</t>
  </si>
  <si>
    <t>Eric Lee</t>
  </si>
  <si>
    <t>congrats Eric! &lt; awesome! - your friend from Trio &lt; Congrats, Eric!!!! - your cali co-sub-I</t>
  </si>
  <si>
    <t>Sarah Russel</t>
  </si>
  <si>
    <t>Aish Shukla</t>
  </si>
  <si>
    <t>Congrats Aish! &lt; Amazing! &lt; So happy for you!!</t>
  </si>
  <si>
    <t>Kevin Yu</t>
  </si>
  <si>
    <t>dudeeeeeeee congrats away homie</t>
  </si>
  <si>
    <t>Shaunak Amin</t>
  </si>
  <si>
    <t>shaunak.n.amin@vanderbilt.edu (feel free to reach out with any questions, esp. about Couples Match!)</t>
  </si>
  <si>
    <t>S H O &gt; me the way! &gt; my dude &lt;CONGRATSSSS!! &lt; +3 &lt; POWER COUPLE</t>
  </si>
  <si>
    <t>Kelsey Loy</t>
  </si>
  <si>
    <t>David Grande</t>
  </si>
  <si>
    <t xml:space="preserve">Loyola </t>
  </si>
  <si>
    <t>Ariana Grande's brother!!!&lt;*cousin</t>
  </si>
  <si>
    <t>Sam Auger</t>
  </si>
  <si>
    <t>sam.r.auger@gmail.com</t>
  </si>
  <si>
    <t>Aaron Wallace</t>
  </si>
  <si>
    <t>congrats!</t>
  </si>
  <si>
    <t>Muhammed Shand</t>
  </si>
  <si>
    <t>mfshand7@gmail.com</t>
  </si>
  <si>
    <t>Robert Wardlow</t>
  </si>
  <si>
    <t>cutest baby award goes to you!!!</t>
  </si>
  <si>
    <t>Kush Panara</t>
  </si>
  <si>
    <t>kpanara11@gmail.com</t>
  </si>
  <si>
    <t>This dude rocks, hope you like it there man</t>
  </si>
  <si>
    <t>Hannah Schwarzbach</t>
  </si>
  <si>
    <t>This girl likes hotdogs &gt; not OP, but girl cant get enough of them. can confirm. &lt;3</t>
  </si>
  <si>
    <t>my "medium sized friend" ILU girl!!</t>
  </si>
  <si>
    <t>Kara Silberthau</t>
  </si>
  <si>
    <t xml:space="preserve">Congrats!!! </t>
  </si>
  <si>
    <t>Anne Lowery</t>
  </si>
  <si>
    <t>ANNE YAS GURL YAS</t>
  </si>
  <si>
    <t>Isabelle Magro</t>
  </si>
  <si>
    <t xml:space="preserve">IIPP </t>
  </si>
  <si>
    <t>Ido Badash</t>
  </si>
  <si>
    <t>ido.badash@yahoo.com</t>
  </si>
  <si>
    <t>Da G888888est brothhaaaaa &lt;Way to go dude!!</t>
  </si>
  <si>
    <t>Margaret Nurimba</t>
  </si>
  <si>
    <t>wooooooooooo!!</t>
  </si>
  <si>
    <t>Erick Garcia</t>
  </si>
  <si>
    <t>I really was praying we would be cointerns man. You let me down!! Congrats!!</t>
  </si>
  <si>
    <t>Vega Were</t>
  </si>
  <si>
    <t xml:space="preserve">Yay, Vega!!!! So happy for you!! Thanks again for letting me stay with your parents :) </t>
  </si>
  <si>
    <t>Sophia Quinones</t>
  </si>
  <si>
    <t>sbquinon@utmb.edu</t>
  </si>
  <si>
    <t xml:space="preserve">Congrats girl!! </t>
  </si>
  <si>
    <t>Donald Tan</t>
  </si>
  <si>
    <t>Donaldt.ml@gmail.com</t>
  </si>
  <si>
    <t>Rebecca Lee</t>
  </si>
  <si>
    <t>Rebecca.lee@phhs.org</t>
  </si>
  <si>
    <t>Amazing! - your lego partner</t>
  </si>
  <si>
    <t>Ajay Narayanan</t>
  </si>
  <si>
    <t>Derek Sheen</t>
  </si>
  <si>
    <t>sheeneras@gmail.com (feel free to hmu! couples match with IM from home institution)</t>
  </si>
  <si>
    <t>congrats!! from your fellow virginia native &gt; we made it fam</t>
  </si>
  <si>
    <t xml:space="preserve">CONGRATS!!! </t>
  </si>
  <si>
    <t>Allison Durham</t>
  </si>
  <si>
    <t xml:space="preserve">allisonkirk333@gmail.com </t>
  </si>
  <si>
    <t>Cody Anderson</t>
  </si>
  <si>
    <t>Vanessa Trieu</t>
  </si>
  <si>
    <t>Derek Spath</t>
  </si>
  <si>
    <t>derekspa@buffalo.edu</t>
  </si>
  <si>
    <t>Congrats Derek!!!</t>
  </si>
  <si>
    <t xml:space="preserve">Jeremy Barr </t>
  </si>
  <si>
    <t>Yuki Yoshiyasu</t>
  </si>
  <si>
    <t>yuki.yoshiyasu@gmail.com</t>
  </si>
  <si>
    <t>Congrats Yuki!! &lt; Yay Yuki!!&lt;WOOHOO from your sailing buddies!!!</t>
  </si>
  <si>
    <t>Rory Lubner</t>
  </si>
  <si>
    <t xml:space="preserve">Brown University </t>
  </si>
  <si>
    <t>rory_lubner@brown.edu</t>
  </si>
  <si>
    <t>govna lubna, SO JEALOUS OF YOUR CO-INTERNS!!</t>
  </si>
  <si>
    <t>this whole class, just wow +5</t>
  </si>
  <si>
    <t>Wenda Ye</t>
  </si>
  <si>
    <t>yew@ccf.org</t>
  </si>
  <si>
    <t>Congrats Wenda, you're the best! +2 &lt;3</t>
  </si>
  <si>
    <t>Montana Upton</t>
  </si>
  <si>
    <t>mupton@mednet.ucla.edu</t>
  </si>
  <si>
    <t>so lucky to work with this girl! +1</t>
  </si>
  <si>
    <t>April Peterson</t>
  </si>
  <si>
    <t>UNC Chapel Hill</t>
  </si>
  <si>
    <t>april_peterson@med.unc.edu</t>
  </si>
  <si>
    <t>Wow such a hang &lt; yess April! Congrats! +1</t>
  </si>
  <si>
    <t>Natalie Schauwecker</t>
  </si>
  <si>
    <t>natalie.schauwecker@utsw.edu</t>
  </si>
  <si>
    <t>Congrats! yay! &lt; So well deserved!!!</t>
  </si>
  <si>
    <t>Luke Arnell</t>
  </si>
  <si>
    <t>Chris Harryman</t>
  </si>
  <si>
    <t>Claudia Gutierrez</t>
  </si>
  <si>
    <t>cng113@gmail.com</t>
  </si>
  <si>
    <t>&lt;congrats!! from your interview twin</t>
  </si>
  <si>
    <t>Nelson Gruszczynski</t>
  </si>
  <si>
    <t xml:space="preserve">Mayo </t>
  </si>
  <si>
    <t>nelrossgru@gmail.com</t>
  </si>
  <si>
    <t>congrats KING</t>
  </si>
  <si>
    <t>Cheryl Yu</t>
  </si>
  <si>
    <t>yuc3@vcu.edu</t>
  </si>
  <si>
    <t>Yiiiiis Cheryl &lt; +1</t>
  </si>
  <si>
    <t>Thomas Fitzpatrick</t>
  </si>
  <si>
    <t>tfitzpat@wakehealth.edu</t>
  </si>
  <si>
    <t>Maria Masciello</t>
  </si>
  <si>
    <t>YAYYYY!!!!</t>
  </si>
  <si>
    <t>Ben Lancaster</t>
  </si>
  <si>
    <t>You did it! Literally nobody thought you would! Screw them though!</t>
  </si>
  <si>
    <t>Justin Hall</t>
  </si>
  <si>
    <t>CONGRATS MAN &lt;+2. They are SOOOO lucky. Wow. Really surprised about this one!</t>
  </si>
  <si>
    <t>Stephanie Youssef</t>
  </si>
  <si>
    <t xml:space="preserve">Amazing! </t>
  </si>
  <si>
    <t>Sabina Dang</t>
  </si>
  <si>
    <t>sabinadang2@gmail.com (happy to answer any questions!)</t>
  </si>
  <si>
    <t>Daniel Lander</t>
  </si>
  <si>
    <t>daniel.lander@wustl.edu (feel free to email w/ any questions!)</t>
  </si>
  <si>
    <t>HELL yea Daniel! &lt; Congrats Daniel!</t>
  </si>
  <si>
    <t>Jordan Varghese</t>
  </si>
  <si>
    <t>jordanjvarghese@gmail.com (reach out with questions!)</t>
  </si>
  <si>
    <t>Will Strober</t>
  </si>
  <si>
    <t>wstrober@wustl.edu</t>
  </si>
  <si>
    <t>Michel Abboud</t>
  </si>
  <si>
    <t>Justin Graff</t>
  </si>
  <si>
    <t>Prashanth Prabakaran</t>
  </si>
  <si>
    <t>pjprabakaran1(at)gmail.com</t>
  </si>
  <si>
    <t>This guy ROCKS you guys are so lucky &lt;+2 -your friend from stanford sub-i</t>
  </si>
  <si>
    <t>Jack Peleman</t>
  </si>
  <si>
    <t>John Behnke</t>
  </si>
  <si>
    <t>Samuel Floren</t>
  </si>
  <si>
    <t>Donovan Lockwood</t>
  </si>
  <si>
    <t>Darpan Kayastha</t>
  </si>
  <si>
    <t>darpan.kayastha@yahoo.com</t>
  </si>
  <si>
    <t>Allison Reeder</t>
  </si>
  <si>
    <t xml:space="preserve">Wooohoooo! Congratulations Allison! SO EXCITED FOR YOU! Thank you again for the breakfast recommendations in Burlington! </t>
  </si>
  <si>
    <t>Away (yes/no/home)</t>
  </si>
  <si>
    <t>Benjamin Epstein</t>
  </si>
  <si>
    <t xml:space="preserve">Matched at Home </t>
  </si>
  <si>
    <t>Matched at Away</t>
  </si>
  <si>
    <t>Matched at Neither Home/Away</t>
  </si>
  <si>
    <t>TOTAL</t>
  </si>
  <si>
    <t>Reference</t>
  </si>
  <si>
    <t>What are the stages of skin graft healing?
How long does each stage take?</t>
  </si>
  <si>
    <r>
      <rPr>
        <color rgb="FF1155CC"/>
        <sz val="13.0"/>
        <u/>
      </rPr>
      <t>https://plasticsurgery.stanford.edu/content/dam/sm/plasticsurgery/documents/education/microsurgery/FlapsSelectedReadings.pdf</t>
    </r>
    <r>
      <rPr/>
      <t xml:space="preserve"> Page 4</t>
    </r>
  </si>
  <si>
    <t>Imbibition, inosculation, neovascularization - see reference Page 4 &lt; they get drunk, they kiss, they make connections</t>
  </si>
  <si>
    <t>What is the blood supply to the tonsil</t>
  </si>
  <si>
    <t>wiki</t>
  </si>
  <si>
    <t>tonsilar artery, branch of facial arter is main one, dorsal lingual, ascending palatine,ascending pharyngeal</t>
  </si>
  <si>
    <t>What are the branches of the tthyrocervical trunk</t>
  </si>
  <si>
    <t>Netters</t>
  </si>
  <si>
    <t>Suprascapular a, transverse cervical a, inferior thyroid artery</t>
  </si>
  <si>
    <t>Where can you find parathyroid glands</t>
  </si>
  <si>
    <t>https://www.parathyroid.com/parathyroid-anatomy.htm</t>
  </si>
  <si>
    <t>Superior parathyroid glands are usually posteroir, and 1cm above the crossing of the RLN and infterior thyroid artery, Inferior parathyroid glands are usually on anterior surface of thyroid</t>
  </si>
  <si>
    <t>Anywhere from the hyoid to the mediastinum.</t>
  </si>
  <si>
    <t>Embryological origins of parathyroid glands?</t>
  </si>
  <si>
    <t>3rd and 4th pharyngeal pouches. 3rd --&gt; inferior glands/thymus, 4th --&gt; superior /thyroid</t>
  </si>
  <si>
    <t>What is the major complications of tonsillectomy</t>
  </si>
  <si>
    <r>
      <rPr>
        <rFont val="Calibri"/>
        <color theme="1"/>
      </rPr>
      <t xml:space="preserve">PAIN, </t>
    </r>
    <r>
      <rPr>
        <rFont val="Calibri"/>
        <b/>
        <color theme="1"/>
      </rPr>
      <t>postoperative bleeding</t>
    </r>
    <r>
      <rPr>
        <rFont val="Calibri"/>
        <color theme="1"/>
      </rPr>
      <t xml:space="preserve">, postoperative airway obstruction, rarerly postoperative pulmonary edema, dehydration 2 pain &lt; I have been asked to explain the pathophys behind the pulm edema multiple times. </t>
    </r>
  </si>
  <si>
    <t xml:space="preserve">pathophysic of edema: either type1 d/t anesthesia. glottis paralyzed before diaphragm. or type 2: kid had chrnoic obstruction-&gt; increased autopeep-&gt;removal of obstruction-&gt; dramatic air flow ou of lung-&gt; decreased intra thor pressure. also increased venous return and LVEDP.  </t>
  </si>
  <si>
    <t>On a TBone CT find the cochlea</t>
  </si>
  <si>
    <t>On a sinus CT find the vidian nerve</t>
  </si>
  <si>
    <t>On a sinus CT find optic nerve</t>
  </si>
  <si>
    <t>On a sinus CT find V2</t>
  </si>
  <si>
    <t>How does amicar work</t>
  </si>
  <si>
    <t>aminocaproic acid is a lysine analogue that inhibits fibrinolytic enzymes</t>
  </si>
  <si>
    <t xml:space="preserve">Tell me about CN VII and it’s path from brain stem to the orbicularis occuli </t>
  </si>
  <si>
    <t>Tell me about this audiigram...CHL,MHL,SNHL,tymp,discrim, masking</t>
  </si>
  <si>
    <t>Primary Care in Otolaryngology textbook gives a perfect overview of this.</t>
  </si>
  <si>
    <t>What neuro structures do waves I,III and V of the ABR correspond to</t>
  </si>
  <si>
    <r>
      <rPr>
        <color rgb="FF1155CC"/>
        <u/>
      </rPr>
      <t>https://neurologiclabs.com/neuromonitoring/abr/</t>
    </r>
  </si>
  <si>
    <t xml:space="preserve">Most attendings will want you to use the not technically correct  nemomic ECOLI - eighth nerve (I), cochlear nucleus (II),  superior olivary complex (III), lateral lenmiscus (IV), inferior colliculus(V). See the reference for a the more nuanced list according to lesion studies by Moller </t>
  </si>
  <si>
    <t>What is the histologically accurate name of an acoustic neuroma</t>
  </si>
  <si>
    <t>https://www.anausa.org/learn-about-acoustic-neuroma/what-is-acoustic-neuroma#anatomy-of-an-acoustic-neuroma</t>
  </si>
  <si>
    <t>vestibular schwannoma</t>
  </si>
  <si>
    <t>What are factors that make a thyroid cancer patient higher risk...and how does that change your treatment</t>
  </si>
  <si>
    <t>AGES &amp; AMES criteria</t>
  </si>
  <si>
    <t>What is Ludwig’s angina</t>
  </si>
  <si>
    <t>BILATERAL Sublingual, submental AND Submandibular abscess typically from odontogenic infection, potential airway emergency</t>
  </si>
  <si>
    <t>What is Carharts notch</t>
  </si>
  <si>
    <t>ENT secrets</t>
  </si>
  <si>
    <t>Dip at 2000 Hz (false narrowing of the air-bone gap), suggestive of otosclerosis &lt;giddyup! that is correct! 90% of my med students miss this.</t>
  </si>
  <si>
    <t>What is the Flamingo/Schwartze Sign</t>
  </si>
  <si>
    <t>Redish/blue hue of the TM from fribrovascular proliforation of the mucosa of the middle ear. Sign of otosclerosis</t>
  </si>
  <si>
    <t>What is an inferior turbinate for?</t>
  </si>
  <si>
    <t>humidification and warming air</t>
  </si>
  <si>
    <t>also potentially has some sort of indirect role with smell - https://www.ncbi.nlm.nih.gov/pmc/articles/PMC4019738/</t>
  </si>
  <si>
    <t xml:space="preserve">Where is the incisive foramen </t>
  </si>
  <si>
    <t>opening in the bone of the anterior hard palate, immediately behind the incisor teeth</t>
  </si>
  <si>
    <t>What is the blood supply to the nose</t>
  </si>
  <si>
    <t>Anterior and posterior ethmoidal arteries, sphenopalatine artery, superior labial artery, greater palatine artery</t>
  </si>
  <si>
    <t>Where is the most common source of epistaxis (anterior vs posterior)</t>
  </si>
  <si>
    <t>Anterior at Kiesselbach's plexus, "Little's area"</t>
  </si>
  <si>
    <t>What is kiesselbach's plexus</t>
  </si>
  <si>
    <t>blood supply to the anterior nose, consists of branches of the sphenopalatine, ant and post ethmoid arteries, septal branch off superior labial, and greater palatine</t>
  </si>
  <si>
    <t>How many layers are there in the normal TM</t>
  </si>
  <si>
    <t>3 layers from internal to external is "CFS": Cuboidal, fibrous layer, squamous layer (endoderm, mesoderm, ectoderm)</t>
  </si>
  <si>
    <t>What do inner and outer hair cells do?</t>
  </si>
  <si>
    <t>inner - convert sound to afferent nerve signals, outer - electromechanical fine tuning of hearing....unless you are at NorthWestern where IHCs are electrmotile as well.&lt; haha</t>
  </si>
  <si>
    <t>How are OAEs generated</t>
  </si>
  <si>
    <t>Nonlinearities.  Some are passive like the mechanical limits of TM movement at high volumes. Others are active like the active damping/tuning from OHCs. OHCs is what most attendings are looking for.</t>
  </si>
  <si>
    <t>Is it great or greater auricular nerve</t>
  </si>
  <si>
    <t>Great</t>
  </si>
  <si>
    <t>What is the most common parotid neoplasm</t>
  </si>
  <si>
    <t>Pleomorphic adenoma, then Warthins (aka papillary cystadenoma lymphomatosum)</t>
  </si>
  <si>
    <t>What is the most common parotid malignancy</t>
  </si>
  <si>
    <t>Mucoepidermoid carcinoma, then ACC</t>
  </si>
  <si>
    <t xml:space="preserve">Which makes more saliva parotid or smg </t>
  </si>
  <si>
    <t>smg (submandibular gland) makes 70-75% of salvia (per Fellow presentation on salivary path)</t>
  </si>
  <si>
    <t>no. if you're asked this question, the attending probably means parotid. smg only makes the most in the unstimulated state</t>
  </si>
  <si>
    <t>What branchial arch is the stapes derived from?</t>
  </si>
  <si>
    <t xml:space="preserve">Second brachial arch, associated with CN 7, which innervates stapedius&gt;I believe the optic capsule contributes to stapes development as well. </t>
  </si>
  <si>
    <t xml:space="preserve">What are the boundries of the levels of neck dissection? </t>
  </si>
  <si>
    <t xml:space="preserve">I - 
II -
III -
IV -
V - 
VI - </t>
  </si>
  <si>
    <t>Workup of a thyroid nodule</t>
  </si>
  <si>
    <t xml:space="preserve">TSH and ultrasound, if TSH is WNL FNA if nodule is big (1 vs 1.5 cm) or scary (Rad, FH, Ca's). </t>
  </si>
  <si>
    <t>What benign salivary tumors are associated with HIV?</t>
  </si>
  <si>
    <t>BLEC (benign lymphoepithelial cyst)</t>
  </si>
  <si>
    <t>What is the innervation of the parotid gland?</t>
  </si>
  <si>
    <t xml:space="preserve">glossopharyngeal nerve </t>
  </si>
  <si>
    <t>What is the innervation of the submandibular and sublingual gland?</t>
  </si>
  <si>
    <t xml:space="preserve">Facial nerve via lingual nerve </t>
  </si>
  <si>
    <t>What are the branches of the facial nerve?</t>
  </si>
  <si>
    <t>"To Zanzibar By Motor Car": Temporal, Zygomatic, Buccal, Marginal mandibular, cervical.</t>
  </si>
  <si>
    <t>What are the anterior and posterior fascia layers of the "danger space"?</t>
  </si>
  <si>
    <t>Alar fascia anteriorly, prevertebral fascia posterior</t>
  </si>
  <si>
    <t>What is the most common thyroid malignancy?</t>
  </si>
  <si>
    <t>2019 NCCN guidelines page MS-3</t>
  </si>
  <si>
    <t xml:space="preserve">Papillary carcinoma (90%), follicular (5%), Hurthle cell( 2%), Medulary (2%) and anaplastic (1%)
</t>
  </si>
  <si>
    <t>Phrenic N. sits on the?</t>
  </si>
  <si>
    <t xml:space="preserve">Anterior Scalene </t>
  </si>
  <si>
    <t>What muscles does the facial nerve innervate besides muscle of facial expression?</t>
  </si>
  <si>
    <t xml:space="preserve">Stylohyoid, Stapedius, Posterior belly of digastric </t>
  </si>
  <si>
    <t>What is the most common skin cancer?</t>
  </si>
  <si>
    <t xml:space="preserve">basal cell carcinoma </t>
  </si>
  <si>
    <t>What are we worried about on the Left side of Neck Dissection?</t>
  </si>
  <si>
    <t xml:space="preserve">Thoracic duct, potential chyle leak (&gt;600 mL/24 hr is threshold for surgical intervention) </t>
  </si>
  <si>
    <t>What is the most common benign nasal tumor?</t>
  </si>
  <si>
    <t>Inverted papilloma (but there is a 10% chance of malignancy, aka premalignant); need to be excised. Also typically located on the lateral nasal wall vs septum</t>
  </si>
  <si>
    <t>Relationship between facial nerve and vestibular and cochlear nerves in the internal auditory canal?</t>
  </si>
  <si>
    <t>Facial nerve is anterior superior; Cochlear nerve is anterior inferior; vestibular nerves are posterior ("7-up, Coke-down")</t>
  </si>
  <si>
    <t>What are the 5 layers of the epidermis?</t>
  </si>
  <si>
    <t>Stratum corneum, lucidum, granulosum, spinosum, basale</t>
  </si>
  <si>
    <t>What are the surgical landmarks for the recurrent laryngeal nerve during thyroid surgery?</t>
  </si>
  <si>
    <t xml:space="preserve">Within Simon’s triangle: esophagus medially, carotid artery laterally, inferior thyroid artery superiorly. Also a few mm lateral to Berry‘s ligament, few cm medial to tubercle of zuckerkandl </t>
  </si>
  <si>
    <t>Borders of facial recess?</t>
  </si>
  <si>
    <t xml:space="preserve">Facial Nerve, Chorda Tympani, incus buttress </t>
  </si>
  <si>
    <t>Medical term for tongue tie?</t>
  </si>
  <si>
    <t xml:space="preserve">ankyloglossia </t>
  </si>
  <si>
    <t>aka Dentist's boat payment</t>
  </si>
  <si>
    <t>Width of dorsal/caudal strut for septo?</t>
  </si>
  <si>
    <t xml:space="preserve">1.5 cm </t>
  </si>
  <si>
    <t xml:space="preserve">Landmarks of mastoidectomy </t>
  </si>
  <si>
    <t xml:space="preserve">Superficial: Temporal Line-MacEwen triangle- Zygomatic Root-Posterior Canal Wall
Tegmen Mastoidium-Posterior Canal Wall-Sigmoid sinus
Koerner's Septum
Tegmen Mastoidium-Fossa Incudis-Posterior Canal Wall-Chorda Tympani-Jugular Bulb- Sigmoid Sinus
Deep:Tegmen Tympani-Incus-Lateral SSC-Facial Recess-Jugular Bulb-Posterior dural plate -Endolymphatic Sac- Posterior and superior SSCs-Sigmoid Sinus
</t>
  </si>
  <si>
    <t>Hereditary Hearing Loss</t>
  </si>
  <si>
    <t>http://hereditaryhearingloss.org/main.aspx?c=.HHH&amp;n=86162</t>
  </si>
  <si>
    <t xml:space="preserve">The answer to genetic hearing loss questions is usually Connexin-26 (non-syndromic), Usher's syndrome (syndromic with blindness) or Pendred Syndrome/EVA (syndromic with goiter) </t>
  </si>
  <si>
    <t>Also Jervell Lange-Nielson (sensorineural hearing loss with QT prolongation)</t>
  </si>
  <si>
    <t>How would you tell you injured the thoracic duct intraoperatively</t>
  </si>
  <si>
    <t>Chyle will be clear intraop because patient has been NPO, will solidify into gelatinous consistency.  if you irrigate with saline, the chyle will not mix with the water and show up as oild droplets floating in/on the saline.</t>
  </si>
  <si>
    <t xml:space="preserve">How does ABR work? </t>
  </si>
  <si>
    <t>http://www.neuroreille.com/promenade/english/audiometry/faudiometry.htm</t>
  </si>
  <si>
    <t>Surface electrodes placed on the forehead, mastoid, ear canal or middle ear allow recording of 5 waves of electrical activity through the brainstem. ECOLI for structures corresponding to peaks I, II, III, IV and V.  Lots of artifact rejection and signal averaging goes into this too...but only attendings that used to be engineers are interested in that part.If they are hardcore they may ask about click vs narrow ban noise stimuli....</t>
  </si>
  <si>
    <t>How does a Tympanogram work?</t>
  </si>
  <si>
    <t>http://med-fom-mel.sites.olt.ubc.ca/files/2016/03/Immittance-Audiometry.pdf</t>
  </si>
  <si>
    <t>What are the grades of tracheal stenosis?</t>
  </si>
  <si>
    <t xml:space="preserve">One through four. One is 0-50%, two is 51-70%, three is 71-99%, four is 100%. </t>
  </si>
  <si>
    <t>Called "Cotton-Myer Grading System"</t>
  </si>
  <si>
    <t>What is the Bethesda Criteria?</t>
  </si>
  <si>
    <t>Cytopathology from thyroid FNA is graded using the bethesda criteria. Bethesda III &amp; IV are "indeterminate" and ATA guidelines do not specifiy clear guidelines: up to surgeon to determine whether to recommend surgery vs. repeat FNA (+/- genetic testing) vs. observation. many institutions use molecular testings or ultrasound findings to guide decision making</t>
  </si>
  <si>
    <t>What is the most common site for a primary cancer when a patinet presents with a "lump in the neck"</t>
  </si>
  <si>
    <t>Oropharynx; consider tonsils or base of tongue</t>
  </si>
  <si>
    <t>Site</t>
  </si>
  <si>
    <t>Link</t>
  </si>
  <si>
    <t>Ryan Porter's Interview Questions hosted by AAOHNS</t>
  </si>
  <si>
    <t>https://www.entnet.org/content/commonly-asked-interview-questions</t>
  </si>
  <si>
    <t xml:space="preserve">Otomatch 2018-2019 Stats Survey </t>
  </si>
  <si>
    <t>http://otomatch.com/StatsSurveys/2018-2019a.html</t>
  </si>
  <si>
    <t>Video "Journal" for ENT surgeries</t>
  </si>
  <si>
    <r>
      <rPr>
        <color rgb="FF1155CC"/>
        <u/>
      </rPr>
      <t>https://jomi.com/otolaryngology</t>
    </r>
  </si>
  <si>
    <t>ERAS Applicant # Stats (updated monthly Oct - April)</t>
  </si>
  <si>
    <t>https://www.aamc.org/data-reports/interactive-data/eras-statistics</t>
  </si>
  <si>
    <t>NRMP Data and Reports</t>
  </si>
  <si>
    <t>http://www.nrmp.org/main-residency-match-data/</t>
  </si>
  <si>
    <t>Otomatch Top 3 Rank Survey 2018-2019</t>
  </si>
  <si>
    <t>http://otomatch.com/OT3RS/OT3RS-2019.html</t>
  </si>
  <si>
    <t>AAOHNS - Med Student Resources</t>
  </si>
  <si>
    <t>https://www.entnet.org/content/medical-student-resources</t>
  </si>
  <si>
    <t>https://www.aamc.org/data-reports/students-residents/interactive-data/table-b1-test-scores-and-experiences-first-year-residents-specialty</t>
  </si>
  <si>
    <t>Open Atlas of ENT Protocols</t>
  </si>
  <si>
    <t>https://www.headmirror.com/facial-plastic-surgery</t>
  </si>
  <si>
    <t>Stanford's Online Introductory ENT Textbook</t>
  </si>
  <si>
    <t>https://enttextbook.stanford.edu/</t>
  </si>
  <si>
    <t>Iowa head and neck protocols</t>
  </si>
  <si>
    <t>https://medicine.uiowa.edu/iowaprotocols/</t>
  </si>
  <si>
    <t>http://www.entdev.uct.ac.za/guides/open-access-atlas-of-otolaryngology-head-neck-operative-surgery/</t>
  </si>
  <si>
    <t>Memes</t>
  </si>
  <si>
    <t>@annals_of_oto_memes</t>
  </si>
  <si>
    <t>ENT Secrets - Anki Deck</t>
  </si>
  <si>
    <t>https://drive.google.com/file/d/1SQ9QmrNprdQuA2MOrJHqNnOcyQp5tWFD/view</t>
  </si>
  <si>
    <t>OtoNotes.com</t>
  </si>
  <si>
    <t>http://otonotes.com</t>
  </si>
  <si>
    <t>https://www.instagram.com/theotonotes</t>
  </si>
  <si>
    <t>Otomentor podcast</t>
  </si>
  <si>
    <t>https://podcasts.apple.com/us/podcast/otomentor/id1468153629</t>
  </si>
  <si>
    <t>https://calendar.google.com/calendar/embed?src=c_ct8bebkngkm1bsm8u5t5ofhlr4@group.calendar.google.com&amp;pli=1</t>
  </si>
  <si>
    <t>Headmirror.com</t>
  </si>
  <si>
    <t>https://www.headmirror.com/</t>
  </si>
  <si>
    <t>Headmirror's ENT in a Nutshell Podcast (also on Apple, Spotify, etc.)</t>
  </si>
  <si>
    <t>https://www.headmirror.com/toc-podcast</t>
  </si>
  <si>
    <t>Signaling site</t>
  </si>
  <si>
    <t>https://opdo-hns.org/mpage/signaling</t>
  </si>
  <si>
    <t>Couples Matching Rank List Calculator</t>
  </si>
  <si>
    <t>http://residencymatchtools.com/couplesmatch.html</t>
  </si>
  <si>
    <t>Interview Date 1</t>
  </si>
  <si>
    <t>Interview Date 2</t>
  </si>
  <si>
    <t>Interview Date 3</t>
  </si>
  <si>
    <t>Interview Date 4</t>
  </si>
  <si>
    <t>1st Offer Date</t>
  </si>
  <si>
    <t>Other Offer Dates</t>
  </si>
  <si>
    <t>Pre-Dinner</t>
  </si>
  <si>
    <t>Texas Lubbock</t>
  </si>
  <si>
    <t>11/2, 11/3, 12/5, 12/19</t>
  </si>
  <si>
    <t>10/3/2017, 12/21</t>
  </si>
  <si>
    <t>10/19, 10/25, 10/30</t>
  </si>
  <si>
    <t>University of Alabama at Birmingham</t>
  </si>
  <si>
    <t xml:space="preserve">Post-interview </t>
  </si>
  <si>
    <t>10/17/17, 11/13/17, 11/29, 12/22</t>
  </si>
  <si>
    <t>Post-interview</t>
  </si>
  <si>
    <t>10/26, 10/30, 11/2, 11/3, 11/15/ 11/28</t>
  </si>
  <si>
    <t xml:space="preserve">Phone </t>
  </si>
  <si>
    <t>on 12/3, 12/8</t>
  </si>
  <si>
    <t>10/30, 11/21</t>
  </si>
  <si>
    <t>10/31/17, 11/20/17, 1/10</t>
  </si>
  <si>
    <t>Pre for 11/16, 1/13</t>
  </si>
  <si>
    <t>University of Tennessee</t>
  </si>
  <si>
    <t>11/6,11/9, 11/20, 12/4</t>
  </si>
  <si>
    <t>Thurs, 11/2, 11/9</t>
  </si>
  <si>
    <t>Pre- for 12/9, post- for other dates</t>
  </si>
  <si>
    <t xml:space="preserve">PHONE </t>
  </si>
  <si>
    <t>no- "afternoon with residents after interview"</t>
  </si>
  <si>
    <t>10/25 (T32), 11/28 (T32), 12/4 (T32)</t>
  </si>
  <si>
    <t>12/2, 12/18</t>
  </si>
  <si>
    <t>10/25/17, 11/20</t>
  </si>
  <si>
    <t>10/30, 11/14, 11/20, 11/22</t>
  </si>
  <si>
    <t>11/1/17 11/14/17, 11/20, 11/21, 12/1, 1/4</t>
  </si>
  <si>
    <t>11/14/17, 11/20/17, 11/29/17</t>
  </si>
  <si>
    <t>Washington University St. Louis - 5/7 Year Track &amp; Dual Interview</t>
  </si>
  <si>
    <t>Post for 12/15, Pre for 12/16</t>
  </si>
  <si>
    <t>10/27/2017, 12/18/17</t>
  </si>
  <si>
    <t>11/14/17, 11/15</t>
  </si>
  <si>
    <t>Post-interview reception</t>
  </si>
  <si>
    <t>12/14/17-AM</t>
  </si>
  <si>
    <t>10/31/17, 11/7, 11/9, 11/17</t>
  </si>
  <si>
    <t>post 11/27 and 12/11, pre 11/28 and 12/12</t>
  </si>
  <si>
    <t>Rotators 12/12/17</t>
  </si>
  <si>
    <t>10/25, 11/8</t>
  </si>
  <si>
    <t>Post for 12/1 and 12/8, Pre for 12/2 and 12/9</t>
  </si>
  <si>
    <t>10/25, 11/6, 11/14, 11/21</t>
  </si>
  <si>
    <t>10/26, 11/14</t>
  </si>
  <si>
    <t>Post</t>
  </si>
  <si>
    <t>11/14/17,11/16, 11/20</t>
  </si>
  <si>
    <t>10/25, 10/26, 10/31, 11/20, 12/6, 12/20</t>
  </si>
  <si>
    <t>10/31, 11/7, 12/5, 12/8, 12/21, 1/18</t>
  </si>
  <si>
    <t>10/26/17, 11/22,11/30, 12/4</t>
  </si>
  <si>
    <t>11/8/17, 11/9/17, 1/2/2018</t>
  </si>
  <si>
    <t>11/2/17, 11/15, 11/16, 11/29, 12/1</t>
  </si>
  <si>
    <t>12/4 for either inverview date</t>
  </si>
  <si>
    <t>Post for 12/7, Pre for 12/8</t>
  </si>
  <si>
    <t>Yes (around 5pm) 12/16</t>
  </si>
  <si>
    <t>11/2/17, 11/8/17,11/10/17</t>
  </si>
  <si>
    <t>10/27, 11/2</t>
  </si>
  <si>
    <t>10/26, 11/2</t>
  </si>
  <si>
    <t>Post-interview (6:30-9:30pm)</t>
  </si>
  <si>
    <t>11/17/17, 11/21/17, 12/20</t>
  </si>
  <si>
    <t>PHONE / ERAS (WL)</t>
  </si>
  <si>
    <t>1/19 PM for both days</t>
  </si>
  <si>
    <t>Email/Thalamus</t>
  </si>
  <si>
    <t>10/31, 11/7</t>
  </si>
  <si>
    <t>11/21/17, 11/22/17, 11/27</t>
  </si>
  <si>
    <t>11/9, 11/15</t>
  </si>
  <si>
    <t>Pre 12/13</t>
  </si>
  <si>
    <t>11/1/17,11/6/17, 12/15</t>
  </si>
  <si>
    <t>11/3/17, 11/20/17, 1/5/18</t>
  </si>
  <si>
    <t xml:space="preserve">Post? </t>
  </si>
  <si>
    <t>10/31/2017, 11/30</t>
  </si>
  <si>
    <t>Post (12/12) or Pre (12/13)</t>
  </si>
  <si>
    <t>11/16/2017, 1/3</t>
  </si>
  <si>
    <t>11/1, 11/6, 11/8, 11/20, 11/29</t>
  </si>
  <si>
    <t>11/2, 11/8, 11/14, 11/16</t>
  </si>
  <si>
    <t>11/17/17, 11/27, 11/28</t>
  </si>
  <si>
    <t>11/1, 11/27</t>
  </si>
  <si>
    <t>Friday Evening (post friday pre sat)</t>
  </si>
  <si>
    <t>11/7, 11/28</t>
  </si>
  <si>
    <t>Yes (no jeans)</t>
  </si>
  <si>
    <t>Friday evening (post Friday pre sat)</t>
  </si>
  <si>
    <t>Tues Evening, Diversity dinner Wed</t>
  </si>
  <si>
    <t>11/2/17, 11/6/17</t>
  </si>
  <si>
    <t>11/3, 11/7</t>
  </si>
  <si>
    <t>U of Cincinnati</t>
  </si>
  <si>
    <t>11/2/17, 11/10, 12/4, 12/5</t>
  </si>
  <si>
    <t>11/15/2017, 12/8</t>
  </si>
  <si>
    <t>Stony Brook Medicine</t>
  </si>
  <si>
    <t>11/7/17, 11/15, 11/28, 11/30, 12/18</t>
  </si>
  <si>
    <t>11/6/2017, 11/29, 1/2, 1/3</t>
  </si>
  <si>
    <t>Dinner on 12/14, 1/9</t>
  </si>
  <si>
    <t>11/16/2017, 11/30, 12/4</t>
  </si>
  <si>
    <t>11/7/17, 11/8/17, 11/10/17</t>
  </si>
  <si>
    <t>12/13/17 for both</t>
  </si>
  <si>
    <t>1/22/18 (T32)</t>
  </si>
  <si>
    <t>11/8 (T32), 11/16, 11/20, 12/4, 12/7</t>
  </si>
  <si>
    <t>11/10/17,11/13, 11/14, 11/15</t>
  </si>
  <si>
    <t>12/8?</t>
  </si>
  <si>
    <t>11/20, 12/7</t>
  </si>
  <si>
    <t>11/20/17, 11/21</t>
  </si>
  <si>
    <t>11/9/2017, 12/11</t>
  </si>
  <si>
    <t>Myspace/AIM &lt; LOL</t>
  </si>
  <si>
    <t>11/9/17, 11/10</t>
  </si>
  <si>
    <t>11/10, 11/24,</t>
  </si>
  <si>
    <t>Interview broker</t>
  </si>
  <si>
    <t>1/5 and 1/8</t>
  </si>
  <si>
    <t>11/22/2017, 12/1,12/7, 12/20</t>
  </si>
  <si>
    <t>1/5 for both</t>
  </si>
  <si>
    <t>1/12 for both</t>
  </si>
  <si>
    <t>1/25 and 1/26 (night before each)</t>
  </si>
  <si>
    <t>12/8/2017, 12/18/17, 12/20/17</t>
  </si>
  <si>
    <t>Meeting name</t>
  </si>
  <si>
    <t>Society</t>
  </si>
  <si>
    <t>Date of meeting</t>
  </si>
  <si>
    <t>Deadline for submissions</t>
  </si>
  <si>
    <t>Location</t>
  </si>
  <si>
    <t>Topics</t>
  </si>
  <si>
    <t>Med student travel grants</t>
  </si>
  <si>
    <t>Other</t>
  </si>
  <si>
    <t>AAOHNS</t>
  </si>
  <si>
    <t>October 3 - 6, 2021</t>
  </si>
  <si>
    <t>PreAAOHNS</t>
  </si>
  <si>
    <t>ARS</t>
  </si>
  <si>
    <t>American Society of Pediatric Otolaryngology</t>
  </si>
  <si>
    <t>ASPO Summer Meeting</t>
  </si>
  <si>
    <t>July</t>
  </si>
  <si>
    <t>Pediatric ENT</t>
  </si>
  <si>
    <t>ASPO Annual Meeting</t>
  </si>
  <si>
    <t>March</t>
  </si>
  <si>
    <t>SENTAC</t>
  </si>
  <si>
    <t>Dec</t>
  </si>
  <si>
    <t>Pediatric Airway focus - interdisciplinary</t>
  </si>
  <si>
    <t>ARO</t>
  </si>
  <si>
    <t>Association for Research in Otolaryngology</t>
  </si>
  <si>
    <t>Feb</t>
  </si>
  <si>
    <t>San Jose, California USA 2022</t>
  </si>
  <si>
    <t>Very heavy on otology and neurophysiology basic science. Light on clinical studies.</t>
  </si>
  <si>
    <t>American Audiotory Society</t>
  </si>
  <si>
    <t>March 5 - 7, 2020</t>
  </si>
  <si>
    <t>Heavy on otology and neurophysiology basic science. A few MDs but mostly AuD and PhDs.</t>
  </si>
  <si>
    <t>https://www.amauditorysoc.org/submit-abstracts</t>
  </si>
  <si>
    <t xml:space="preserve"> yes, but you have to know someone</t>
  </si>
  <si>
    <t>COSM</t>
  </si>
  <si>
    <t>Trio</t>
  </si>
  <si>
    <t>Canceled 2020</t>
  </si>
  <si>
    <t>July 1, 2020 abstract submission OPENS, no dealine date yet</t>
  </si>
  <si>
    <t>Dallas 2022</t>
  </si>
  <si>
    <t>http://www.triological.org/</t>
  </si>
  <si>
    <t>AHNS (not every year)</t>
  </si>
  <si>
    <t>ANS</t>
  </si>
  <si>
    <t>AOS</t>
  </si>
  <si>
    <t>ALA</t>
  </si>
  <si>
    <t>ABES</t>
  </si>
  <si>
    <t>AAFPRS</t>
  </si>
  <si>
    <t>Intl Sleep Surg Society</t>
  </si>
  <si>
    <t>Fun group, but lots of travel cost since most meetings are intrnational</t>
  </si>
  <si>
    <t>Am academy of Otolaryngologic Allergy</t>
  </si>
  <si>
    <t>AAOA</t>
  </si>
  <si>
    <t>Rhinoworld</t>
  </si>
  <si>
    <t>Rhinology</t>
  </si>
  <si>
    <t>Trio Combined Sections Meeing</t>
  </si>
  <si>
    <t>Triological Society</t>
  </si>
  <si>
    <t>San Diego, CA 2022</t>
  </si>
  <si>
    <t>All of ENT, but light on cosmetic plastics</t>
  </si>
  <si>
    <r>
      <rPr>
        <color rgb="FF1155CC"/>
        <sz val="10.0"/>
        <u/>
      </rPr>
      <t>http://www.triological.org/</t>
    </r>
  </si>
  <si>
    <t>Almost always left over funds for med student travel grants (~$700)</t>
  </si>
  <si>
    <t>Fall Voice</t>
  </si>
  <si>
    <t>mid-October</t>
  </si>
  <si>
    <t>Laryngology, SLP</t>
  </si>
  <si>
    <t>http://www.fallvoice.org/</t>
  </si>
  <si>
    <t>Annual Symposium: Care of the Professional Voice</t>
  </si>
  <si>
    <t>Voice Foundation</t>
  </si>
  <si>
    <t>end of May</t>
  </si>
  <si>
    <t>ASRM</t>
  </si>
  <si>
    <t>American Society of Reconstructive Microsurgery</t>
  </si>
  <si>
    <t>interdisciplinary microsurgery</t>
  </si>
  <si>
    <t>16th Biennial Phonosurgery Symposium</t>
  </si>
  <si>
    <t>update on modern clinical care and scientific research  of the larynx and voice</t>
  </si>
  <si>
    <t>https://www.surgery.wisc.edu/education-training/continuing-medical-education/biennial-phonosurgery-symposium/</t>
  </si>
  <si>
    <t>Hands-on workshops</t>
  </si>
  <si>
    <t>Sin City Laryngology</t>
  </si>
  <si>
    <t>advanced practices in voice and dysphagia</t>
  </si>
  <si>
    <t>sincitylaryngology.com</t>
  </si>
  <si>
    <r>
      <rPr>
        <color rgb="FF1155CC"/>
        <sz val="13.0"/>
        <u/>
      </rPr>
      <t>https://plasticsurgery.stanford.edu/content/dam/sm/plasticsurgery/documents/education/microsurgery/FlapsSelectedReadings.pdf</t>
    </r>
    <r>
      <rPr/>
      <t xml:space="preserve"> Page 4</t>
    </r>
  </si>
  <si>
    <r>
      <rPr>
        <rFont val="Calibri"/>
        <color theme="1"/>
      </rPr>
      <t xml:space="preserve">PAIN, </t>
    </r>
    <r>
      <rPr>
        <rFont val="Calibri"/>
        <b/>
        <color theme="1"/>
      </rPr>
      <t>postoperative bleeding</t>
    </r>
    <r>
      <rPr>
        <rFont val="Calibri"/>
        <color theme="1"/>
      </rPr>
      <t xml:space="preserve">, postoperative airway obstruction, rarerly postoperative pulmonary edema, dehydration 2 pain &lt; I have been asked to explain the pathophys behind the pulm edema multiple times. </t>
    </r>
  </si>
  <si>
    <r>
      <rPr>
        <color rgb="FF1155CC"/>
        <u/>
      </rPr>
      <t>https://neurologiclabs.com/neuromonitoring/abr/</t>
    </r>
  </si>
  <si>
    <t>Add Q's below and A's to right.
If you are willing to identify yourself in an answer, lock the cell.</t>
  </si>
  <si>
    <r>
      <rPr>
        <rFont val="Calibri"/>
        <b/>
        <color theme="1"/>
      </rPr>
      <t>Marc Thorne</t>
    </r>
    <r>
      <rPr>
        <rFont val="Calibri"/>
        <color theme="1"/>
      </rPr>
      <t xml:space="preserve"> here, PD at Michigan- will attempt to answer below based on my perspective as program director as well as serving on OPDO council.  Feel free to ask any clarifying questions- will try to check in intermittently.  Know that we as program directors are here to help you as you navigate the match process this year and we all learn how to manage things a bit differently.</t>
    </r>
  </si>
  <si>
    <t>Anonymous answers
&lt; Add more anon answers after a &lt; symbol</t>
  </si>
  <si>
    <t>How many LORs do I need?</t>
  </si>
  <si>
    <t>You need 3, may submit 4</t>
  </si>
  <si>
    <t>Who do I get LORs from?</t>
  </si>
  <si>
    <t>In general, those faculty who know you well and can speak to your personal qualities based on experience with you.  Some potential advantage to having well-known letter writers from your institution.</t>
  </si>
  <si>
    <t xml:space="preserve">HUGE advantage to having well-known faculty write letters &lt; some faculty are better letter writters, since applicants don't see letters, your dean may be able to give some advice on who writes well, but may not know who is well known. </t>
  </si>
  <si>
    <t xml:space="preserve">Also,would recommend talking to the residents about who to get letters from. THey often know more than the dean </t>
  </si>
  <si>
    <t>Can I use LORs from non-ENTs?</t>
  </si>
  <si>
    <t>Yes.  Would expect this will be more common this year than in previous years.</t>
  </si>
  <si>
    <t>Yes. People do, but the advantage to ENT letters if you can get them is they speak more to your abilities within the field. Also since ENT is a small field, a well-known letter writers' recommendation will act as instant connections for you. A great general surgery or medicine letter still speaks volumes to your clinical abilities and character but the writer will be unknown to the residency program faculty reading your application.</t>
  </si>
  <si>
    <t>Can I use LORS from outside my institution?</t>
  </si>
  <si>
    <t>Yes, assuming you have had some meaningful relationship/interaction with those outside of your institution.</t>
  </si>
  <si>
    <t>Are there any away rotations in 2020?</t>
  </si>
  <si>
    <t>Instituion specific, but in general expect this will be very limited and primarily only for those without a home program or that require an away rotation as a graduation requirement.</t>
  </si>
  <si>
    <t>Are any programs considering pre-matching?</t>
  </si>
  <si>
    <t>Not that I am aware of.</t>
  </si>
  <si>
    <t>Will there be interview caps?</t>
  </si>
  <si>
    <t>Will there be a cap on the number of applications?</t>
  </si>
  <si>
    <t>What if there are more people applying from home program than spots available?</t>
  </si>
  <si>
    <t>Obviously that program won't take all of those students. &lt; usually about 25% of students match at their home program; of the other 75%, 25% match places they did aways (obviously less relevant this year), and 50% match at a program they didn't rotate at. It is not expected that everyone is able to match at their home program, so plan on applying broadly, interviewing wherever you can, and not expecting your home program to just automatically take you</t>
  </si>
  <si>
    <t>Are programs aware that some schools swiched to P/F for clerkship grading due to coronavirus interuptions? Eg, it's not possible to "honor" surgery or IM for some applicants.</t>
  </si>
  <si>
    <t>It is your school's responsibility to outline the grading structure. This is typically done in your dean's letter (MSPE). It is in the school's best interest to minimize any adverse effects changes due to COVID will have on its students</t>
  </si>
  <si>
    <t>Are students expected to participate in virtual aways?</t>
  </si>
  <si>
    <t>No, it is not expected. Most programs are not offering virtual aways and do not expect applicants to have completed virtual aways?</t>
  </si>
  <si>
    <t>How many ENT letters are ideal?</t>
  </si>
  <si>
    <t>Usually you submit 4 letters. All can be ENT, but at least 2 should be &lt; More the merrier</t>
  </si>
  <si>
    <t>Is there benefit to research letters (no clinical experience with the writer?)</t>
  </si>
  <si>
    <t>Do we need a chair letter?</t>
  </si>
  <si>
    <t xml:space="preserve">If you have other applicants from your home program and all but you have one, it might be questionable. </t>
  </si>
  <si>
    <t xml:space="preserve">If couples matching, when is the opportune time to reach out about additional interviews for each other? Assuming this may be different with ERAS pushed back and timelines likely coinciding. </t>
  </si>
  <si>
    <t>Couples matched this past year: Anytime one of us got an interview at a program, the other would email their corresponding department at the program and say something like "Hi, my partner got an interview in the X department here, just wanted to say how interested I am in this program."</t>
  </si>
  <si>
    <t>Given the shifted application timeline, do you know when interviews will be conducted this year?</t>
  </si>
  <si>
    <t>Resident here. ENT interviews are always already later in the year (mainly Nov-Jan) so I can't imagine much would change. So far my program's tentative dates look to be roughly the same as last year.</t>
  </si>
  <si>
    <t>Since aways are not going to happen this year, if we have geographic preference, is there a way we can demarcate that (besides the personal statement)? There was talk of ERAS adding an option.</t>
  </si>
  <si>
    <t xml:space="preserve">&lt;what talk about eras, link? &lt;no link yet,just rumor of some kind of token system where you can indicate your top 10 or so.&lt; still think personal statment paragraph is better option since this token think sounds like a cap &lt;our chair did mention this but it will not happen this year </t>
  </si>
  <si>
    <t>Will interviews be in-person or via telepresence?</t>
  </si>
  <si>
    <r>
      <rPr/>
      <t xml:space="preserve">SUO/OPDO Interview Statement June 2020 </t>
    </r>
    <r>
      <rPr>
        <color rgb="FF1155CC"/>
        <u/>
      </rPr>
      <t>https://cdn.ymaws.com/suo-aado.org/resource/resmgr/covid-19/suo-aado-opdo_medical_studen.pdf</t>
    </r>
  </si>
  <si>
    <t xml:space="preserve">Is there a cap on how many away rotations a student without a home program can attend? Student without a home program here, and I have heard conflicting information. Currently have 2 away rotations scheduled (8 weeks total) and am wondering if I should cancel the other one for professionalism and/or safety concerns. </t>
  </si>
  <si>
    <t>There is no "cap," but in the times of COVID-19 we are all a little leery of away rotations in general. I personally think going on more than a couple of aways is the wrong call from a pandemic/public health standpoint, but as a resident interviewing you I also would have a hard time judging someone with no home program doing everything they can to try to match.</t>
  </si>
  <si>
    <t>If we are reapplying and have letters from our away rotations last year, can we use those?</t>
  </si>
  <si>
    <t>Oto resident here: you can, but it would definitely be better if you have at least some new/updated letters.</t>
  </si>
  <si>
    <r>
      <rPr/>
      <t xml:space="preserve">Should letter writers use the standardized LORs? </t>
    </r>
    <r>
      <rPr>
        <color rgb="FF1155CC"/>
        <u/>
      </rPr>
      <t>https://opdo-hns.org/page/Recommendation</t>
    </r>
  </si>
  <si>
    <t>Poster or Talk #</t>
  </si>
  <si>
    <t>Title</t>
  </si>
  <si>
    <t>Best otomatch topic/post in 2020-2021</t>
  </si>
  <si>
    <t>PDF</t>
  </si>
  <si>
    <t>Sam Reyes</t>
  </si>
  <si>
    <t>Poster #31, 1-30@2:50pm</t>
  </si>
  <si>
    <t>Otomatch, AAMC and NRMP: How Do They Match Up? Comparison of Applicant Data for Individuals Applying to Otolaryngology Residency</t>
  </si>
  <si>
    <t>here's my step score, invite me maybe - anon ENT lyricist</t>
  </si>
  <si>
    <t>&lt;Ill come check you out Sam! &lt;thanks :)</t>
  </si>
  <si>
    <t>http://www.samreyes.org/wp-content/uploads/2021/01/TriologicalSocietyCombinedSectionsMeeting2021Poster.pdf</t>
  </si>
</sst>
</file>

<file path=xl/styles.xml><?xml version="1.0" encoding="utf-8"?>
<styleSheet xmlns="http://schemas.openxmlformats.org/spreadsheetml/2006/main" xmlns:x14ac="http://schemas.microsoft.com/office/spreadsheetml/2009/9/ac" xmlns:mc="http://schemas.openxmlformats.org/markup-compatibility/2006">
  <numFmts count="25">
    <numFmt numFmtId="164" formatCode="&quot;$&quot;#,##0.00"/>
    <numFmt numFmtId="165" formatCode="0.0%"/>
    <numFmt numFmtId="166" formatCode="m/d"/>
    <numFmt numFmtId="167" formatCode="m/d/yy"/>
    <numFmt numFmtId="168" formatCode="mm/dd/yyyy"/>
    <numFmt numFmtId="169" formatCode="dddd, mmmm d, yyyy h:mm:ss am/pm"/>
    <numFmt numFmtId="170" formatCode="m/d/yyyy"/>
    <numFmt numFmtId="171" formatCode="0.0"/>
    <numFmt numFmtId="172" formatCode="m-d"/>
    <numFmt numFmtId="173" formatCode="#,##0&quot;$&quot;"/>
    <numFmt numFmtId="174" formatCode="&quot;$&quot;#,##0"/>
    <numFmt numFmtId="175" formatCode="M/d/yyyy"/>
    <numFmt numFmtId="176" formatCode="m/d/yyyy h:mm am/pm"/>
    <numFmt numFmtId="177" formatCode="M/d/yyyy H:mm:ss"/>
    <numFmt numFmtId="178" formatCode="yyyy-mm-dd"/>
    <numFmt numFmtId="179" formatCode="mmmm d, yyyy"/>
    <numFmt numFmtId="180" formatCode="mmm d"/>
    <numFmt numFmtId="181" formatCode="m/d/yyyy h:mm"/>
    <numFmt numFmtId="182" formatCode="mm/dd/yy"/>
    <numFmt numFmtId="183" formatCode="mm/dd"/>
    <numFmt numFmtId="184" formatCode="ddd"/>
    <numFmt numFmtId="185" formatCode="ddd&quot;, &quot;m&quot;/&quot;d"/>
    <numFmt numFmtId="186" formatCode="ddd, m/d"/>
    <numFmt numFmtId="187" formatCode="mmmm yyyy"/>
    <numFmt numFmtId="188" formatCode="mmmm d"/>
  </numFmts>
  <fonts count="356">
    <font>
      <sz val="10.0"/>
      <color rgb="FF000000"/>
      <name val="Arial"/>
    </font>
    <font>
      <color theme="1"/>
      <name val="Calibri"/>
    </font>
    <font>
      <u/>
      <color rgb="FF000000"/>
      <name val="Arial"/>
    </font>
    <font>
      <color rgb="FF000000"/>
      <name val="Calibri"/>
    </font>
    <font>
      <u/>
      <color rgb="FF000000"/>
      <name val="Roboto"/>
    </font>
    <font>
      <sz val="12.0"/>
      <color rgb="FF000000"/>
      <name val="Calibri"/>
    </font>
    <font>
      <b/>
      <sz val="14.0"/>
      <color rgb="FF000000"/>
      <name val="Arial"/>
    </font>
    <font>
      <color theme="1"/>
      <name val="Arial"/>
    </font>
    <font>
      <b/>
      <color rgb="FF000000"/>
      <name val="Arial"/>
    </font>
    <font>
      <u/>
      <color rgb="FF1C1E21"/>
      <name val="Inherit"/>
    </font>
    <font>
      <color rgb="FF1C1E21"/>
      <name val="Inherit"/>
    </font>
    <font>
      <u/>
      <color rgb="FF0000FF"/>
    </font>
    <font>
      <i/>
      <color rgb="FF1C1E21"/>
      <name val="Inherit"/>
    </font>
    <font>
      <color rgb="FF000000"/>
      <name val="Arial"/>
    </font>
    <font>
      <u/>
      <color rgb="FF000000"/>
      <name val="Arial"/>
    </font>
    <font>
      <b/>
      <color theme="1"/>
      <name val="Calibri"/>
    </font>
    <font>
      <i/>
      <sz val="11.0"/>
      <color rgb="FF3C4043"/>
      <name val="Roboto"/>
    </font>
    <font>
      <sz val="11.0"/>
      <color rgb="FF000000"/>
      <name val="Arial"/>
    </font>
    <font>
      <color rgb="FF000000"/>
      <name val="Roboto"/>
    </font>
    <font>
      <u/>
      <color rgb="FF000000"/>
      <name val="Roboto"/>
    </font>
    <font>
      <u/>
      <color rgb="FF0000FF"/>
      <name val="Arial"/>
    </font>
    <font>
      <sz val="12.0"/>
      <color theme="1"/>
      <name val="Calibri"/>
    </font>
    <font>
      <b/>
      <color rgb="FF000000"/>
      <name val="Roboto"/>
    </font>
    <font>
      <u/>
      <color rgb="FF000000"/>
      <name val="Roboto"/>
    </font>
    <font>
      <sz val="10.0"/>
      <color rgb="FF000000"/>
      <name val="Roboto"/>
    </font>
    <font>
      <u/>
      <sz val="10.0"/>
      <color rgb="FF000000"/>
      <name val="Roboto"/>
    </font>
    <font>
      <color rgb="FF000000"/>
      <name val="&quot;Arial&quot;"/>
    </font>
    <font>
      <u/>
      <color rgb="FF000000"/>
      <name val="Roboto"/>
    </font>
    <font>
      <sz val="11.0"/>
      <color rgb="FF000000"/>
      <name val="Roboto"/>
    </font>
    <font>
      <u/>
      <color rgb="FF000000"/>
      <name val="Roboto"/>
    </font>
    <font>
      <i/>
      <sz val="11.0"/>
      <color rgb="FF000000"/>
      <name val="Roboto"/>
    </font>
    <font>
      <sz val="10.0"/>
      <color theme="1"/>
      <name val="Roboto"/>
    </font>
    <font>
      <sz val="10.0"/>
      <color rgb="FF000000"/>
      <name val="Calibri"/>
    </font>
    <font>
      <u/>
      <color rgb="FF000000"/>
    </font>
    <font>
      <u/>
      <color rgb="FF0563C1"/>
      <name val="Arial"/>
    </font>
    <font>
      <u/>
      <sz val="10.0"/>
      <color rgb="FF000000"/>
    </font>
    <font>
      <sz val="11.0"/>
      <color rgb="FF3C4043"/>
      <name val="Roboto"/>
    </font>
    <font>
      <u/>
      <sz val="10.0"/>
      <color rgb="FF000000"/>
    </font>
    <font>
      <u/>
      <sz val="10.0"/>
      <color rgb="FF000000"/>
    </font>
    <font>
      <u/>
      <color rgb="FF000000"/>
      <name val="Arial"/>
    </font>
    <font>
      <u/>
      <sz val="10.0"/>
      <color rgb="FF000000"/>
      <name val="Calibri"/>
    </font>
    <font>
      <u/>
      <color rgb="FF000000"/>
      <name val="&quot;Arial&quot;"/>
    </font>
    <font>
      <u/>
      <color rgb="FF0000FF"/>
      <name val="Arial"/>
    </font>
    <font>
      <u/>
      <color rgb="FF000000"/>
      <name val="&quot;Arial&quot;"/>
    </font>
    <font>
      <sz val="11.0"/>
      <color rgb="FF3C4043"/>
      <name val="Arial"/>
    </font>
    <font>
      <u/>
      <sz val="10.0"/>
      <color rgb="FF111111"/>
      <name val="Arial"/>
    </font>
    <font>
      <u/>
      <color rgb="FF1155CC"/>
      <name val="Roboto"/>
    </font>
    <font>
      <color rgb="FF000000"/>
      <name val="Helvetica"/>
    </font>
    <font>
      <u/>
      <color rgb="FF1155CC"/>
      <name val="Arial"/>
    </font>
    <font>
      <b/>
      <color rgb="FF000000"/>
      <name val="Helvetica"/>
    </font>
    <font>
      <b/>
      <sz val="10.0"/>
      <color rgb="FF000000"/>
      <name val="Arial"/>
    </font>
    <font>
      <b/>
      <color theme="1"/>
      <name val="Arial"/>
    </font>
    <font>
      <u/>
      <sz val="10.0"/>
      <color rgb="FF1155CC"/>
      <name val="Arial"/>
    </font>
    <font>
      <u/>
      <color rgb="FF0000FF"/>
      <name val="Arial"/>
    </font>
    <font>
      <i/>
      <u/>
      <sz val="11.0"/>
      <color rgb="FF3C4043"/>
      <name val="Arial"/>
    </font>
    <font>
      <sz val="10.0"/>
      <color theme="1"/>
      <name val="Arial"/>
    </font>
    <font>
      <u/>
      <sz val="10.0"/>
      <color rgb="FF0000FF"/>
      <name val="Arial"/>
    </font>
    <font>
      <u/>
      <sz val="10.0"/>
      <color rgb="FF1155CC"/>
      <name val="Arial"/>
    </font>
    <font>
      <b/>
      <sz val="18.0"/>
      <color theme="1"/>
      <name val="Arial"/>
    </font>
    <font>
      <u/>
      <sz val="10.0"/>
      <color rgb="FF0000FF"/>
      <name val="Arial"/>
    </font>
    <font>
      <sz val="9.0"/>
      <color theme="1"/>
      <name val="&quot;Helvetica Neue&quot;"/>
    </font>
    <font>
      <u/>
      <sz val="10.0"/>
      <color rgb="FF0000FF"/>
      <name val="Arial"/>
    </font>
    <font>
      <u/>
      <sz val="10.0"/>
      <color rgb="FF0000FF"/>
      <name val="Arial"/>
    </font>
    <font>
      <u/>
      <color rgb="FF000000"/>
      <name val="Calibri"/>
    </font>
    <font>
      <u/>
      <color rgb="FF1155CC"/>
    </font>
    <font>
      <u/>
      <color rgb="FF1155CC"/>
      <name val="Calibri"/>
    </font>
    <font>
      <u/>
      <sz val="10.0"/>
      <color rgb="FF0000FF"/>
      <name val="Arial"/>
    </font>
    <font>
      <sz val="10.0"/>
      <color theme="1"/>
      <name val="'.SFUI-Regular'"/>
    </font>
    <font>
      <color rgb="FF000000"/>
    </font>
    <font>
      <sz val="11.0"/>
      <color rgb="FF3C4043"/>
      <name val="Calibri"/>
    </font>
    <font>
      <u/>
      <color rgb="FF000000"/>
      <name val="Arial"/>
    </font>
    <font>
      <sz val="9.0"/>
      <color rgb="FF000000"/>
      <name val="Arial"/>
    </font>
    <font>
      <sz val="11.0"/>
      <color theme="1"/>
      <name val="Calibri"/>
    </font>
    <font>
      <strike/>
      <sz val="10.0"/>
      <color rgb="FF000000"/>
      <name val="Arial"/>
    </font>
    <font>
      <u/>
      <color rgb="FF000000"/>
      <name val="Calibri"/>
    </font>
    <font>
      <u/>
      <color rgb="FF000000"/>
    </font>
    <font>
      <sz val="10.0"/>
      <color theme="1"/>
      <name val="Calibri"/>
    </font>
    <font>
      <u/>
      <sz val="10.0"/>
      <color rgb="FF000000"/>
      <name val="Arial"/>
    </font>
    <font>
      <sz val="11.0"/>
      <color theme="1"/>
      <name val="&quot;Calibri&quot;"/>
    </font>
    <font>
      <u/>
      <sz val="10.0"/>
      <color rgb="FF000000"/>
      <name val="Arial"/>
    </font>
    <font>
      <b/>
      <sz val="11.0"/>
      <color rgb="FF000000"/>
      <name val="Arial"/>
    </font>
    <font>
      <sz val="10.0"/>
      <color rgb="FF3C4043"/>
      <name val="Calibri"/>
    </font>
    <font>
      <b/>
      <sz val="10.0"/>
      <color rgb="FF3C4043"/>
      <name val="Arial"/>
    </font>
    <font>
      <u/>
      <sz val="10.0"/>
      <color rgb="FF000000"/>
      <name val="Calibri"/>
    </font>
    <font>
      <u/>
      <color rgb="FF000000"/>
      <name val="Arial"/>
    </font>
    <font>
      <u/>
      <color rgb="FF000000"/>
      <name val="Arial"/>
    </font>
    <font>
      <u/>
      <color rgb="FF000000"/>
      <name val="Arial"/>
    </font>
    <font>
      <u/>
      <color rgb="FF000000"/>
      <name val="Arial"/>
    </font>
    <font>
      <u/>
      <color rgb="FF000000"/>
    </font>
    <font>
      <u/>
      <color rgb="FF000000"/>
    </font>
    <font>
      <u/>
      <color rgb="FF000000"/>
      <name val="Arial"/>
    </font>
    <font>
      <u/>
      <color rgb="FF0000FF"/>
      <name val="Arial"/>
    </font>
    <font>
      <i/>
      <u/>
      <sz val="11.0"/>
      <color rgb="FF3C4043"/>
      <name val="Roboto"/>
    </font>
    <font>
      <u/>
      <color rgb="FF000000"/>
      <name val="Arial"/>
    </font>
    <font>
      <u/>
      <color rgb="FF0000FF"/>
      <name val="Arial"/>
    </font>
    <font>
      <u/>
      <color rgb="FF0000FF"/>
      <name val="Arial"/>
    </font>
    <font>
      <color theme="1"/>
      <name val="Merriweather"/>
    </font>
    <font>
      <sz val="8.0"/>
      <color theme="1"/>
      <name val="Calibri"/>
    </font>
    <font>
      <u/>
      <color rgb="FF000000"/>
    </font>
    <font>
      <u/>
      <color rgb="FF000000"/>
      <name val="Georgia"/>
    </font>
    <font>
      <u/>
      <sz val="10.0"/>
      <color rgb="FF0000FF"/>
      <name val="Arial"/>
    </font>
    <font>
      <u/>
      <color rgb="FF0000FF"/>
      <name val="Arial"/>
    </font>
    <font>
      <u/>
      <sz val="10.0"/>
      <color rgb="FF000000"/>
      <name val="Arial"/>
    </font>
    <font>
      <b/>
      <sz val="10.0"/>
      <color theme="1"/>
      <name val="Arial"/>
    </font>
    <font>
      <b/>
      <color rgb="FF000000"/>
      <name val="Calibri"/>
    </font>
    <font>
      <sz val="11.0"/>
      <color theme="1"/>
      <name val="Arial"/>
    </font>
    <font>
      <u/>
      <color rgb="FF0000FF"/>
    </font>
    <font>
      <sz val="9.0"/>
      <color theme="1"/>
      <name val="Arial"/>
    </font>
    <font>
      <sz val="10.0"/>
      <color rgb="FF3C4043"/>
      <name val="Arial"/>
    </font>
    <font>
      <u/>
      <sz val="10.0"/>
      <color rgb="FF000000"/>
      <name val="Arial"/>
    </font>
    <font>
      <u/>
      <sz val="11.0"/>
      <color rgb="FF0000FF"/>
      <name val="Arial"/>
    </font>
    <font>
      <u/>
      <color rgb="FF000000"/>
      <name val="Arial"/>
    </font>
    <font>
      <u/>
      <color rgb="FF0000FF"/>
      <name val="Arial"/>
    </font>
    <font>
      <u/>
      <sz val="9.0"/>
      <color rgb="FF0000FF"/>
      <name val="Arial"/>
    </font>
    <font>
      <u/>
      <color rgb="FF000000"/>
    </font>
    <font>
      <u/>
      <sz val="10.0"/>
      <color rgb="FF000000"/>
    </font>
    <font>
      <u/>
      <color rgb="FF000000"/>
      <name val="Arial"/>
    </font>
    <font>
      <color rgb="FF0000FF"/>
    </font>
    <font>
      <sz val="12.0"/>
      <color theme="1"/>
      <name val="Cambria"/>
    </font>
    <font>
      <u/>
      <color theme="1"/>
      <name val="Arial"/>
    </font>
    <font>
      <u/>
      <color rgb="FF1155CC"/>
      <name val="Arial"/>
    </font>
    <font>
      <u/>
      <color rgb="FF1155CC"/>
      <name val="Arial"/>
    </font>
    <font>
      <u/>
      <color theme="1"/>
      <name val="Arial"/>
    </font>
    <font>
      <u/>
      <sz val="10.0"/>
      <color rgb="FF000000"/>
      <name val="Arial"/>
    </font>
    <font>
      <u/>
      <color rgb="FF0000FF"/>
    </font>
    <font>
      <u/>
      <color rgb="FF1155CC"/>
    </font>
    <font>
      <b/>
      <u/>
      <color rgb="FF000000"/>
      <name val="Arial"/>
    </font>
    <font>
      <u/>
      <sz val="9.0"/>
      <color rgb="FF000000"/>
      <name val="Arial"/>
    </font>
    <font>
      <u/>
      <color rgb="FF000000"/>
      <name val="Roboto"/>
    </font>
    <font>
      <u/>
      <sz val="10.0"/>
      <color rgb="FF000000"/>
    </font>
    <font>
      <u/>
      <color rgb="FF000000"/>
    </font>
    <font>
      <u/>
      <sz val="10.0"/>
      <color rgb="FF000000"/>
    </font>
    <font>
      <sz val="9.0"/>
      <color rgb="FF454545"/>
      <name val="&quot;Helvetica Neue&quot;"/>
    </font>
    <font>
      <b/>
      <sz val="9.0"/>
      <color rgb="FF454545"/>
      <name val="&quot;Helvetica Neue&quot;"/>
    </font>
    <font>
      <u/>
      <color rgb="FF000000"/>
      <name val="Arial"/>
    </font>
    <font>
      <u/>
      <color rgb="FF000000"/>
      <name val="Arial"/>
    </font>
    <font>
      <u/>
      <color rgb="FF000000"/>
      <name val="Roboto"/>
    </font>
    <font>
      <b/>
      <u/>
      <color rgb="FF000000"/>
    </font>
    <font>
      <u/>
      <sz val="10.0"/>
      <color rgb="FF000000"/>
    </font>
    <font>
      <sz val="11.0"/>
      <color rgb="FF323130"/>
      <name val="Calibri"/>
    </font>
    <font>
      <u/>
      <color rgb="FF000000"/>
      <name val="Calibri"/>
    </font>
    <font>
      <sz val="14.0"/>
      <color theme="1"/>
      <name val="Calibri"/>
    </font>
    <font>
      <u/>
      <color rgb="FF0000FF"/>
      <name val="Arial"/>
    </font>
    <font>
      <u/>
      <color rgb="FF1D2228"/>
      <name val="Helvetica Neue"/>
    </font>
    <font>
      <color rgb="FF1D2228"/>
      <name val="Helvetica Neue"/>
    </font>
    <font>
      <sz val="12.0"/>
      <color rgb="FF000000"/>
      <name val="&quot;Times New Roman&quot;"/>
    </font>
    <font>
      <sz val="11.0"/>
      <color rgb="FF000000"/>
      <name val="Calibri"/>
    </font>
    <font>
      <b/>
      <u/>
      <sz val="12.0"/>
      <color rgb="FF1155CC"/>
      <name val="&quot;Times New Roman&quot;"/>
    </font>
    <font>
      <b/>
      <u/>
      <sz val="12.0"/>
      <color rgb="FF0000FF"/>
      <name val="&quot;Times New Roman&quot;"/>
    </font>
    <font>
      <sz val="12.0"/>
      <color theme="1"/>
      <name val="&quot;Times New Roman&quot;"/>
    </font>
    <font>
      <u/>
      <color rgb="FF000000"/>
      <name val="Arial"/>
    </font>
    <font>
      <u/>
      <sz val="11.0"/>
      <color rgb="FF0000FF"/>
      <name val="&quot;Times New Roman&quot;"/>
    </font>
    <font>
      <sz val="8.0"/>
      <color rgb="FF000000"/>
      <name val="Arial"/>
    </font>
    <font>
      <b/>
      <u/>
      <color rgb="FFFF0000"/>
      <name val="Arial"/>
    </font>
    <font>
      <u/>
      <sz val="11.0"/>
      <color rgb="FF0000FF"/>
    </font>
    <font>
      <b/>
      <u/>
      <sz val="12.0"/>
      <color rgb="FF0000FF"/>
    </font>
    <font>
      <b/>
      <u/>
      <sz val="12.0"/>
      <color rgb="FF0000FF"/>
      <name val="Calibri"/>
    </font>
    <font>
      <b/>
      <u/>
      <color rgb="FF000000"/>
      <name val="Arial"/>
    </font>
    <font>
      <u/>
      <color rgb="FF0000FF"/>
      <name val="Arial"/>
    </font>
    <font>
      <u/>
      <color rgb="FF0000FF"/>
    </font>
    <font>
      <i/>
      <color rgb="FF000000"/>
      <name val="Arial"/>
    </font>
    <font>
      <u/>
      <color rgb="FF0000FF"/>
    </font>
    <font>
      <u/>
      <sz val="11.0"/>
      <color rgb="FF000000"/>
      <name val="Arial"/>
    </font>
    <font>
      <sz val="18.0"/>
      <color rgb="FF980000"/>
    </font>
    <font>
      <u/>
      <color rgb="FF000000"/>
      <name val="Calibri"/>
    </font>
    <font>
      <u/>
      <color rgb="FF000000"/>
      <name val="Calibri"/>
    </font>
    <font>
      <b/>
      <u/>
      <sz val="12.0"/>
      <color rgb="FFFF009A"/>
    </font>
    <font>
      <color rgb="FF1D2228"/>
      <name val="&quot;Helvetica Neue&quot;"/>
    </font>
    <font>
      <color rgb="FF000000"/>
      <name val="&quot;Helvetica Neue&quot;"/>
    </font>
    <font>
      <b/>
      <color rgb="FF000000"/>
      <name val="&quot;Helvetica Neue&quot;"/>
    </font>
    <font>
      <color rgb="FF000000"/>
      <name val="Docs-Roboto"/>
    </font>
    <font>
      <b/>
      <u/>
      <color rgb="FF980000"/>
      <name val="Roboto"/>
    </font>
    <font>
      <sz val="7.0"/>
      <color rgb="FF000000"/>
      <name val="Arial"/>
    </font>
    <font>
      <u/>
      <color rgb="FF0000FF"/>
    </font>
    <font>
      <u/>
      <sz val="11.0"/>
      <color rgb="FF3C4043"/>
      <name val="Roboto"/>
    </font>
    <font>
      <u/>
      <sz val="10.0"/>
      <color rgb="FF000000"/>
      <name val="Arial"/>
    </font>
    <font>
      <u/>
      <sz val="10.0"/>
      <color rgb="FF3C4043"/>
      <name val="Arial"/>
    </font>
    <font>
      <sz val="10.0"/>
      <color rgb="FF0000FF"/>
    </font>
    <font>
      <u/>
      <sz val="10.0"/>
      <color rgb="FF1155CC"/>
    </font>
    <font>
      <u/>
      <sz val="10.0"/>
      <color rgb="FF0000FF"/>
    </font>
    <font>
      <sz val="11.0"/>
      <color theme="1"/>
      <name val="&quot;Arial&quot;"/>
    </font>
    <font>
      <u/>
      <sz val="11.0"/>
      <color rgb="FF0000FF"/>
      <name val="&quot;Arial&quot;"/>
    </font>
    <font>
      <b/>
      <sz val="9.0"/>
      <color rgb="FF000000"/>
      <name val="Arial"/>
    </font>
    <font>
      <u/>
      <color rgb="FF000000"/>
      <name val="Arial"/>
    </font>
    <font>
      <u/>
      <sz val="10.0"/>
      <color rgb="FF000000"/>
    </font>
    <font>
      <u/>
      <color rgb="FF1155CC"/>
    </font>
    <font>
      <u/>
      <sz val="11.0"/>
      <color rgb="FF000000"/>
      <name val="Calibri"/>
    </font>
    <font>
      <b/>
      <u/>
      <sz val="12.0"/>
      <color theme="1"/>
      <name val="Calibri"/>
    </font>
    <font>
      <b/>
      <sz val="12.0"/>
      <color theme="1"/>
      <name val="Calibri"/>
    </font>
    <font>
      <b/>
      <u/>
      <sz val="12.0"/>
      <color theme="1"/>
      <name val="Calibri"/>
    </font>
    <font>
      <b/>
      <sz val="11.0"/>
      <color rgb="FF434343"/>
      <name val="Calibri"/>
    </font>
    <font>
      <u/>
      <color rgb="FF0563C1"/>
    </font>
    <font>
      <b/>
      <sz val="14.0"/>
      <color theme="1"/>
      <name val="Calibri"/>
    </font>
    <font>
      <u/>
      <color rgb="FF0000FF"/>
    </font>
    <font>
      <color rgb="FF000000"/>
      <name val="Docs-Calibri"/>
    </font>
    <font>
      <sz val="9.0"/>
      <color rgb="FF000000"/>
      <name val="Helvetica"/>
    </font>
    <font>
      <sz val="11.0"/>
      <color rgb="FF3C4043"/>
      <name val="Helvetica"/>
    </font>
    <font>
      <u/>
      <color rgb="FF1155CC"/>
      <name val="Calibri"/>
    </font>
    <font>
      <b/>
      <u/>
      <sz val="11.0"/>
      <color rgb="FF3C4043"/>
      <name val="Helvetica"/>
    </font>
    <font>
      <u/>
      <sz val="11.0"/>
      <color rgb="FF3C4043"/>
      <name val="Helvetica"/>
    </font>
    <font>
      <u/>
      <sz val="13.0"/>
      <color rgb="FF0000FF"/>
      <name val="&quot;Times New Roman&quot;"/>
    </font>
    <font>
      <b/>
      <sz val="12.0"/>
      <color rgb="FF454545"/>
      <name val="&quot;Helvetica Neue&quot;"/>
    </font>
    <font>
      <b/>
      <u/>
      <sz val="12.0"/>
      <color rgb="FF454545"/>
      <name val="&quot;Helvetica Neue&quot;"/>
    </font>
    <font>
      <u/>
      <color rgb="FF0000FF"/>
    </font>
    <font>
      <b/>
      <u/>
      <sz val="9.0"/>
      <color rgb="FF454545"/>
      <name val="&quot;Helvetica Neue&quot;"/>
    </font>
    <font>
      <b/>
      <u/>
      <sz val="12.0"/>
      <color rgb="FF0000FF"/>
    </font>
    <font>
      <sz val="14.0"/>
      <color theme="1"/>
      <name val="Arial"/>
    </font>
    <font>
      <u/>
      <sz val="12.0"/>
      <color rgb="FF0000FF"/>
    </font>
    <font>
      <b/>
      <u/>
      <color rgb="FF0000FF"/>
    </font>
    <font>
      <u/>
      <sz val="18.0"/>
      <color rgb="FF000000"/>
    </font>
    <font>
      <b/>
      <u/>
      <color rgb="FF0000FF"/>
    </font>
    <font>
      <b/>
      <u/>
      <color rgb="FF38761D"/>
    </font>
    <font>
      <b/>
      <color rgb="FF38761D"/>
      <name val="Arial"/>
    </font>
    <font>
      <b/>
      <u/>
      <color rgb="FF000000"/>
      <name val="Arial"/>
    </font>
    <font>
      <u/>
      <color rgb="FF0000FF"/>
    </font>
    <font>
      <b/>
      <i/>
      <u/>
      <sz val="11.0"/>
      <color rgb="FF323130"/>
      <name val="Calibri"/>
    </font>
    <font>
      <u/>
      <sz val="11.0"/>
      <color rgb="FF1155CC"/>
      <name val="Calibri"/>
    </font>
    <font>
      <u/>
      <sz val="11.0"/>
      <color rgb="FF1155CC"/>
      <name val="Docs-Calibri"/>
    </font>
    <font>
      <u/>
      <color rgb="FF1155CC"/>
      <name val="Arial"/>
    </font>
    <font>
      <u/>
      <color rgb="FF0000FF"/>
      <name val="Arial"/>
    </font>
    <font>
      <b/>
      <u/>
      <color rgb="FF000000"/>
      <name val="Arial"/>
    </font>
    <font>
      <b/>
      <u/>
      <color rgb="FF0000FF"/>
    </font>
    <font>
      <u/>
      <color rgb="FF1155CC"/>
      <name val="Calibri"/>
    </font>
    <font>
      <u/>
      <color rgb="FF1155CC"/>
      <name val="Arial"/>
    </font>
    <font>
      <u/>
      <color rgb="FF0000FF"/>
    </font>
    <font>
      <u/>
      <color rgb="FF000000"/>
      <name val="Arial"/>
    </font>
    <font>
      <u/>
      <color rgb="FF0000FF"/>
    </font>
    <font>
      <u/>
      <color rgb="FF0000FF"/>
    </font>
    <font>
      <u/>
      <color rgb="FF000000"/>
      <name val="Arial"/>
    </font>
    <font>
      <u/>
      <color rgb="FF1155CC"/>
      <name val="Calibri"/>
    </font>
    <font>
      <u/>
      <color rgb="FF0000FF"/>
    </font>
    <font>
      <color rgb="FF1155CC"/>
      <name val="Arial"/>
    </font>
    <font>
      <b/>
      <sz val="11.0"/>
      <color rgb="FF000000"/>
      <name val="Calibri"/>
    </font>
    <font>
      <color rgb="FF0000FF"/>
      <name val="Arial"/>
    </font>
    <font>
      <i/>
      <sz val="11.0"/>
      <color rgb="FF000000"/>
      <name val="Calibri"/>
    </font>
    <font>
      <b/>
      <color rgb="FF0000FF"/>
      <name val="Arial"/>
    </font>
    <font>
      <u/>
      <color rgb="FF0000FF"/>
    </font>
    <font>
      <color rgb="FF212121"/>
      <name val="Calibri"/>
    </font>
    <font>
      <u/>
      <color rgb="FF1155CC"/>
      <name val="Arial"/>
    </font>
    <font>
      <u/>
      <sz val="14.0"/>
      <color rgb="FF212121"/>
      <name val="Calibri"/>
    </font>
    <font>
      <u/>
      <color rgb="FF0000FF"/>
      <name val="Arial"/>
    </font>
    <font>
      <u/>
      <color rgb="FF000000"/>
      <name val="Calibri"/>
    </font>
    <font>
      <b/>
      <u/>
      <color rgb="FF0000FF"/>
      <name val="Arial"/>
    </font>
    <font>
      <u/>
      <color rgb="FF0000FF"/>
    </font>
    <font>
      <b/>
      <color rgb="FFFF0000"/>
      <name val="Arial"/>
    </font>
    <font>
      <u/>
      <color rgb="FF1155CC"/>
    </font>
    <font>
      <u/>
      <sz val="11.0"/>
      <color rgb="FFFF0000"/>
      <name val="&quot;Trebuchet MS&quot;"/>
    </font>
    <font>
      <b/>
      <sz val="11.0"/>
      <color rgb="FFFF0000"/>
      <name val="Calibri"/>
    </font>
    <font/>
    <font>
      <u/>
      <color rgb="FF0563C1"/>
    </font>
    <font>
      <sz val="11.0"/>
      <color rgb="FF333333"/>
      <name val="ProximaNovaRegular"/>
    </font>
    <font>
      <sz val="9.0"/>
      <color theme="1"/>
      <name val="Calibri"/>
    </font>
    <font>
      <strike/>
      <color theme="1"/>
      <name val="Arial"/>
    </font>
    <font>
      <u/>
      <color theme="1"/>
      <name val="Calibri"/>
    </font>
    <font>
      <u/>
      <sz val="12.0"/>
      <color rgb="FF000000"/>
      <name val="Calibri"/>
    </font>
    <font>
      <color rgb="FF212529"/>
      <name val="Arial"/>
    </font>
    <font>
      <sz val="10.0"/>
      <color rgb="FF212529"/>
      <name val="Arial"/>
    </font>
    <font>
      <b/>
      <sz val="12.0"/>
      <color rgb="FF212529"/>
      <name val="&quot;Source Sans Pro&quot;"/>
    </font>
    <font>
      <b/>
      <sz val="9.0"/>
      <color theme="1"/>
      <name val="Arial"/>
    </font>
    <font>
      <u/>
      <sz val="9.0"/>
      <color rgb="FF1155CC"/>
      <name val="Arial"/>
    </font>
    <font>
      <i/>
      <sz val="8.0"/>
      <color rgb="FF3C4043"/>
      <name val="Roboto"/>
    </font>
    <font>
      <sz val="9.0"/>
      <color theme="1"/>
      <name val="'.SFUI-Regular'"/>
    </font>
    <font>
      <sz val="10.0"/>
      <color rgb="FF000000"/>
      <name val="Verdana"/>
    </font>
    <font>
      <b/>
      <sz val="9.0"/>
      <color theme="1"/>
      <name val="Calibri"/>
    </font>
    <font>
      <sz val="10.0"/>
      <color rgb="FF333333"/>
      <name val="Arial"/>
    </font>
    <font>
      <u/>
      <color rgb="FF1155CC"/>
    </font>
    <font>
      <sz val="10.0"/>
      <color rgb="FF000000"/>
      <name val="&quot;Helvetica Neue&quot;"/>
    </font>
    <font>
      <u/>
      <color rgb="FF0000FF"/>
    </font>
    <font>
      <u/>
      <color rgb="FF0000FF"/>
    </font>
    <font>
      <u/>
      <sz val="11.0"/>
      <color rgb="FF0000FF"/>
      <name val="&quot;Arial&quot;"/>
    </font>
    <font>
      <u/>
      <color rgb="FF0000FF"/>
    </font>
    <font>
      <u/>
      <color rgb="FF1155CC"/>
    </font>
    <font>
      <color theme="1"/>
      <name val="Roboto"/>
    </font>
    <font>
      <u/>
      <sz val="10.0"/>
      <color rgb="FF0000FF"/>
    </font>
    <font>
      <u/>
      <color rgb="FF1155CC"/>
    </font>
    <font>
      <u/>
      <sz val="12.0"/>
      <color rgb="FF1155CC"/>
    </font>
    <font>
      <u/>
      <sz val="9.0"/>
      <color rgb="FF1155CC"/>
    </font>
    <font>
      <sz val="7.0"/>
      <color theme="1"/>
      <name val="Calibri"/>
    </font>
    <font>
      <u/>
      <color rgb="FF1155CC"/>
    </font>
    <font>
      <u/>
      <sz val="12.0"/>
      <color rgb="FF0563C1"/>
      <name val="&quot;Calibri&quot;"/>
    </font>
    <font>
      <u/>
      <color rgb="FF0000FF"/>
    </font>
    <font>
      <u/>
      <sz val="12.0"/>
      <color rgb="FF0563C1"/>
      <name val="&quot;Calibri&quot;"/>
    </font>
    <font>
      <sz val="10.0"/>
      <color rgb="FF201F1E"/>
      <name val="&quot;Segoe UI&quot;"/>
    </font>
    <font>
      <u/>
      <color rgb="FF1155CC"/>
    </font>
    <font>
      <u/>
      <color rgb="FF0000FF"/>
    </font>
    <font>
      <sz val="10.0"/>
      <color rgb="FF000000"/>
    </font>
    <font>
      <b/>
      <u/>
      <color rgb="FF980000"/>
      <name val="Roboto"/>
    </font>
    <font>
      <b/>
      <color rgb="FF980000"/>
      <name val="Roboto"/>
    </font>
    <font>
      <b/>
      <color rgb="FF000000"/>
    </font>
    <font>
      <sz val="10.0"/>
      <color rgb="FF333333"/>
      <name val="Calibri"/>
    </font>
    <font>
      <u/>
      <color rgb="FF0000FF"/>
    </font>
    <font>
      <u/>
      <color rgb="FF0000FF"/>
    </font>
    <font>
      <u/>
      <color rgb="FF1155CC"/>
    </font>
    <font>
      <u/>
      <color rgb="FF000000"/>
      <name val="&quot;Arial&quot;"/>
    </font>
    <font>
      <u/>
      <sz val="10.0"/>
      <color rgb="FF333333"/>
      <name val="Arial"/>
    </font>
    <font>
      <u/>
      <sz val="10.0"/>
      <color rgb="FF333333"/>
      <name val="Proxima-Nova"/>
    </font>
    <font>
      <b/>
      <sz val="11.0"/>
      <color rgb="FF6AA84F"/>
      <name val="Calibri"/>
    </font>
    <font>
      <u/>
      <color rgb="FF000000"/>
      <name val="Arial"/>
    </font>
    <font>
      <u/>
      <sz val="11.0"/>
      <color rgb="FF0563C1"/>
      <name val="Calibri"/>
    </font>
    <font>
      <u/>
      <color rgb="FF1155CC"/>
      <name val="Arial"/>
    </font>
    <font>
      <u/>
      <color rgb="FF1155CC"/>
      <name val="Arial"/>
    </font>
    <font>
      <color rgb="FFFF0000"/>
      <name val="Arial"/>
    </font>
    <font>
      <u/>
      <color rgb="FF1155CC"/>
      <name val="Arial"/>
    </font>
    <font>
      <u/>
      <color rgb="FF1155CC"/>
      <name val="Arial"/>
    </font>
    <font>
      <u/>
      <color rgb="FF0000FF"/>
      <name val="Arial"/>
    </font>
    <font>
      <b/>
      <u/>
      <sz val="12.0"/>
      <color rgb="FF0000FF"/>
      <name val="Calibri"/>
    </font>
    <font>
      <sz val="11.0"/>
      <color rgb="FF201F1E"/>
      <name val="Arial"/>
    </font>
    <font>
      <u/>
      <sz val="12.0"/>
      <color rgb="FF000000"/>
      <name val="Calibri"/>
    </font>
    <font>
      <u/>
      <sz val="12.0"/>
      <color rgb="FF954F72"/>
      <name val="&quot;Times New Roman&quot;"/>
    </font>
    <font>
      <u/>
      <sz val="11.0"/>
      <color rgb="FF000000"/>
      <name val="Calibri"/>
    </font>
    <font>
      <sz val="12.0"/>
      <color rgb="FF000000"/>
      <name val="-webkit-standard"/>
    </font>
    <font>
      <b/>
      <sz val="10.0"/>
      <color theme="1"/>
      <name val="Calibri"/>
    </font>
    <font>
      <sz val="9.0"/>
      <color rgb="FF000000"/>
      <name val="Calibri"/>
    </font>
    <font>
      <sz val="8.0"/>
      <color rgb="FF5F6368"/>
      <name val="Roboto"/>
    </font>
    <font>
      <color rgb="FF525066"/>
      <name val="Monospace"/>
    </font>
    <font>
      <color rgb="FF525066"/>
      <name val="Arial"/>
    </font>
    <font>
      <color rgb="FFFFFFFF"/>
      <name val="Calibri"/>
    </font>
    <font>
      <strike/>
      <color theme="1"/>
      <name val="Calibri"/>
    </font>
    <font>
      <b/>
      <sz val="9.0"/>
      <color rgb="FF000000"/>
      <name val="Calibri"/>
    </font>
    <font>
      <b/>
      <color rgb="FFFF0000"/>
      <name val="Calibri"/>
    </font>
    <font>
      <color rgb="FF262626"/>
      <name val="Calibri"/>
    </font>
    <font>
      <b/>
      <i/>
      <color theme="1"/>
      <name val="Calibri"/>
    </font>
    <font>
      <b/>
      <u/>
      <sz val="9.0"/>
      <color theme="1"/>
      <name val="Calibri"/>
    </font>
    <font>
      <color rgb="FF222222"/>
      <name val="Roboto"/>
    </font>
    <font>
      <color rgb="FF222222"/>
      <name val="Arial"/>
    </font>
    <font>
      <i/>
      <color theme="1"/>
      <name val="Calibri"/>
    </font>
    <font>
      <b/>
      <sz val="8.0"/>
      <color rgb="FF000000"/>
      <name val="Calibri"/>
    </font>
    <font>
      <b/>
      <sz val="8.0"/>
      <color theme="1"/>
      <name val="Calibri"/>
    </font>
    <font>
      <i/>
      <sz val="8.0"/>
      <color theme="1"/>
      <name val="Calibri"/>
    </font>
    <font>
      <i/>
      <sz val="9.0"/>
      <color theme="1"/>
      <name val="Calibri"/>
    </font>
    <font>
      <b/>
      <sz val="9.0"/>
      <color rgb="FFFFFFFF"/>
      <name val="Calibri"/>
    </font>
    <font>
      <b/>
      <sz val="9.0"/>
      <color rgb="FFFFFFFF"/>
      <name val="Arial"/>
    </font>
    <font>
      <b/>
      <sz val="24.0"/>
      <color theme="1"/>
      <name val="Calibri"/>
    </font>
    <font>
      <u/>
      <color rgb="FF1155CC"/>
      <name val="Arial"/>
    </font>
    <font>
      <u/>
      <color rgb="FF000000"/>
      <name val="Arial"/>
    </font>
    <font>
      <sz val="10.0"/>
      <color rgb="FF3C4043"/>
      <name val="Roboto"/>
    </font>
    <font>
      <u/>
      <color theme="1"/>
      <name val="Calibri"/>
    </font>
    <font>
      <u/>
      <sz val="9.0"/>
      <color theme="1"/>
      <name val="Calibri"/>
    </font>
    <font>
      <sz val="9.0"/>
      <color rgb="FFFFFFFF"/>
      <name val="Calibri"/>
    </font>
    <font>
      <b/>
      <strike/>
      <sz val="9.0"/>
      <color rgb="FF000000"/>
      <name val="Calibri"/>
    </font>
    <font>
      <strike/>
      <color rgb="FF000000"/>
      <name val="Calibri"/>
    </font>
    <font>
      <strike/>
      <color rgb="FF000000"/>
      <name val="Arial"/>
    </font>
    <font>
      <b/>
      <strike/>
      <color rgb="FF000000"/>
      <name val="Calibri"/>
    </font>
    <font>
      <sz val="11.0"/>
      <color rgb="FF000000"/>
      <name val="Sans-serif"/>
    </font>
    <font>
      <u/>
      <color rgb="FF0000FF"/>
    </font>
    <font>
      <b/>
      <sz val="12.0"/>
      <color rgb="FF000000"/>
      <name val="Arial"/>
    </font>
    <font>
      <sz val="11.0"/>
      <color rgb="FFFFFFFF"/>
      <name val="Arial"/>
    </font>
    <font>
      <sz val="12.0"/>
      <color rgb="FFFFFFFF"/>
      <name val="Spectral"/>
    </font>
    <font>
      <u/>
      <color rgb="FF0000FF"/>
    </font>
    <font>
      <u/>
      <color rgb="FF000000"/>
      <name val="Arial"/>
    </font>
    <font>
      <u/>
      <color rgb="FF1155CC"/>
      <name val="&quot;Arial&quot;"/>
    </font>
    <font>
      <u/>
      <color rgb="FF1155CC"/>
      <name val="Arial"/>
    </font>
    <font>
      <sz val="12.0"/>
      <color rgb="FF4D4D4D"/>
      <name val="Arial"/>
    </font>
    <font>
      <u/>
      <sz val="10.0"/>
      <color rgb="FF0000FF"/>
    </font>
    <font>
      <u/>
      <sz val="10.0"/>
      <color rgb="FF0000FF"/>
    </font>
    <font>
      <b/>
      <sz val="11.0"/>
      <color theme="1"/>
      <name val="Arial"/>
    </font>
  </fonts>
  <fills count="77">
    <fill>
      <patternFill patternType="none"/>
    </fill>
    <fill>
      <patternFill patternType="lightGray"/>
    </fill>
    <fill>
      <patternFill patternType="solid">
        <fgColor rgb="FFF4CCCC"/>
        <bgColor rgb="FFF4CCCC"/>
      </patternFill>
    </fill>
    <fill>
      <patternFill patternType="solid">
        <fgColor rgb="FFCFE2F3"/>
        <bgColor rgb="FFCFE2F3"/>
      </patternFill>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FCE5CD"/>
        <bgColor rgb="FFFCE5CD"/>
      </patternFill>
    </fill>
    <fill>
      <patternFill patternType="solid">
        <fgColor rgb="FF6FA8DC"/>
        <bgColor rgb="FF6FA8DC"/>
      </patternFill>
    </fill>
    <fill>
      <patternFill patternType="solid">
        <fgColor rgb="FFFF00FF"/>
        <bgColor rgb="FFFF00FF"/>
      </patternFill>
    </fill>
    <fill>
      <patternFill patternType="solid">
        <fgColor rgb="FFFF9900"/>
        <bgColor rgb="FFFF9900"/>
      </patternFill>
    </fill>
    <fill>
      <patternFill patternType="solid">
        <fgColor theme="0"/>
        <bgColor theme="0"/>
      </patternFill>
    </fill>
    <fill>
      <patternFill patternType="solid">
        <fgColor rgb="FFE06666"/>
        <bgColor rgb="FFE06666"/>
      </patternFill>
    </fill>
    <fill>
      <patternFill patternType="solid">
        <fgColor rgb="FFF6B26B"/>
        <bgColor rgb="FFF6B26B"/>
      </patternFill>
    </fill>
    <fill>
      <patternFill patternType="solid">
        <fgColor rgb="FFFF0000"/>
        <bgColor rgb="FFFF0000"/>
      </patternFill>
    </fill>
    <fill>
      <patternFill patternType="solid">
        <fgColor rgb="FFF7CB4D"/>
        <bgColor rgb="FFF7CB4D"/>
      </patternFill>
    </fill>
    <fill>
      <patternFill patternType="solid">
        <fgColor rgb="FF00FF00"/>
        <bgColor rgb="FF00FF00"/>
      </patternFill>
    </fill>
    <fill>
      <patternFill patternType="solid">
        <fgColor rgb="FF6AA84F"/>
        <bgColor rgb="FF6AA84F"/>
      </patternFill>
    </fill>
    <fill>
      <patternFill patternType="solid">
        <fgColor rgb="FF93C47D"/>
        <bgColor rgb="FF93C47D"/>
      </patternFill>
    </fill>
    <fill>
      <patternFill patternType="solid">
        <fgColor rgb="FFB6D7A8"/>
        <bgColor rgb="FFB6D7A8"/>
      </patternFill>
    </fill>
    <fill>
      <patternFill patternType="solid">
        <fgColor rgb="FF6D9EEB"/>
        <bgColor rgb="FF6D9EEB"/>
      </patternFill>
    </fill>
    <fill>
      <patternFill patternType="solid">
        <fgColor rgb="FFEA9999"/>
        <bgColor rgb="FFEA9999"/>
      </patternFill>
    </fill>
    <fill>
      <patternFill patternType="solid">
        <fgColor rgb="FF4A86E8"/>
        <bgColor rgb="FF4A86E8"/>
      </patternFill>
    </fill>
    <fill>
      <patternFill patternType="solid">
        <fgColor rgb="FF3C78D8"/>
        <bgColor rgb="FF3C78D8"/>
      </patternFill>
    </fill>
    <fill>
      <patternFill patternType="solid">
        <fgColor rgb="FFFAFAFA"/>
        <bgColor rgb="FFFAFAFA"/>
      </patternFill>
    </fill>
    <fill>
      <patternFill patternType="solid">
        <fgColor rgb="FFB1D1FF"/>
        <bgColor rgb="FFB1D1FF"/>
      </patternFill>
    </fill>
    <fill>
      <patternFill patternType="solid">
        <fgColor theme="9"/>
        <bgColor theme="9"/>
      </patternFill>
    </fill>
    <fill>
      <patternFill patternType="solid">
        <fgColor rgb="FFF9A2C5"/>
        <bgColor rgb="FFF9A2C5"/>
      </patternFill>
    </fill>
    <fill>
      <patternFill patternType="solid">
        <fgColor rgb="FFF3F3F3"/>
        <bgColor rgb="FFF3F3F3"/>
      </patternFill>
    </fill>
    <fill>
      <patternFill patternType="solid">
        <fgColor rgb="FFD9EAD3"/>
        <bgColor rgb="FFD9EAD3"/>
      </patternFill>
    </fill>
    <fill>
      <patternFill patternType="solid">
        <fgColor rgb="FF9FC5E8"/>
        <bgColor rgb="FF9FC5E8"/>
      </patternFill>
    </fill>
    <fill>
      <patternFill patternType="solid">
        <fgColor rgb="FF0563C1"/>
        <bgColor rgb="FF0563C1"/>
      </patternFill>
    </fill>
    <fill>
      <patternFill patternType="solid">
        <fgColor rgb="FFA4C2F4"/>
        <bgColor rgb="FFA4C2F4"/>
      </patternFill>
    </fill>
    <fill>
      <patternFill patternType="solid">
        <fgColor rgb="FFFFE599"/>
        <bgColor rgb="FFFFE599"/>
      </patternFill>
    </fill>
    <fill>
      <patternFill patternType="solid">
        <fgColor rgb="FFCC4125"/>
        <bgColor rgb="FFCC4125"/>
      </patternFill>
    </fill>
    <fill>
      <patternFill patternType="solid">
        <fgColor rgb="FFC9DAF8"/>
        <bgColor rgb="FFC9DAF8"/>
      </patternFill>
    </fill>
    <fill>
      <patternFill patternType="solid">
        <fgColor rgb="FFB7E1CD"/>
        <bgColor rgb="FFB7E1CD"/>
      </patternFill>
    </fill>
    <fill>
      <patternFill patternType="solid">
        <fgColor rgb="FFB4A7D6"/>
        <bgColor rgb="FFB4A7D6"/>
      </patternFill>
    </fill>
    <fill>
      <patternFill patternType="solid">
        <fgColor rgb="FFF9CB9C"/>
        <bgColor rgb="FFF9CB9C"/>
      </patternFill>
    </fill>
    <fill>
      <patternFill patternType="solid">
        <fgColor rgb="FFEFEFEF"/>
        <bgColor rgb="FFEFEFEF"/>
      </patternFill>
    </fill>
    <fill>
      <patternFill patternType="solid">
        <fgColor rgb="FFF0F3FC"/>
        <bgColor rgb="FFF0F3FC"/>
      </patternFill>
    </fill>
    <fill>
      <patternFill patternType="solid">
        <fgColor rgb="FFD9D9D9"/>
        <bgColor rgb="FFD9D9D9"/>
      </patternFill>
    </fill>
    <fill>
      <patternFill patternType="solid">
        <fgColor rgb="FFF8F9FA"/>
        <bgColor rgb="FFF8F9FA"/>
      </patternFill>
    </fill>
    <fill>
      <patternFill patternType="solid">
        <fgColor rgb="FF00FFFF"/>
        <bgColor rgb="FF00FFFF"/>
      </patternFill>
    </fill>
    <fill>
      <patternFill patternType="solid">
        <fgColor rgb="FFDADFE8"/>
        <bgColor rgb="FFDADFE8"/>
      </patternFill>
    </fill>
    <fill>
      <patternFill patternType="solid">
        <fgColor rgb="FFF1F8FF"/>
        <bgColor rgb="FFF1F8FF"/>
      </patternFill>
    </fill>
    <fill>
      <patternFill patternType="solid">
        <fgColor rgb="FFF1C232"/>
        <bgColor rgb="FFF1C232"/>
      </patternFill>
    </fill>
    <fill>
      <patternFill patternType="solid">
        <fgColor rgb="FFA8D08D"/>
        <bgColor rgb="FFA8D08D"/>
      </patternFill>
    </fill>
    <fill>
      <patternFill patternType="solid">
        <fgColor rgb="FFE2EFD9"/>
        <bgColor rgb="FFE2EFD9"/>
      </patternFill>
    </fill>
    <fill>
      <patternFill patternType="solid">
        <fgColor rgb="FF8EAADB"/>
        <bgColor rgb="FF8EAADB"/>
      </patternFill>
    </fill>
    <fill>
      <patternFill patternType="solid">
        <fgColor rgb="FFD9E2F3"/>
        <bgColor rgb="FFD9E2F3"/>
      </patternFill>
    </fill>
    <fill>
      <patternFill patternType="solid">
        <fgColor rgb="FFFFD965"/>
        <bgColor rgb="FFFFD965"/>
      </patternFill>
    </fill>
    <fill>
      <patternFill patternType="solid">
        <fgColor rgb="FFFEF2CB"/>
        <bgColor rgb="FFFEF2CB"/>
      </patternFill>
    </fill>
    <fill>
      <patternFill patternType="solid">
        <fgColor rgb="FFFF6600"/>
        <bgColor rgb="FFFF6600"/>
      </patternFill>
    </fill>
    <fill>
      <patternFill patternType="solid">
        <fgColor rgb="FFD0CECE"/>
        <bgColor rgb="FFD0CECE"/>
      </patternFill>
    </fill>
    <fill>
      <patternFill patternType="solid">
        <fgColor rgb="FFCCCCCC"/>
        <bgColor rgb="FFCCCCCC"/>
      </patternFill>
    </fill>
    <fill>
      <patternFill patternType="solid">
        <fgColor rgb="FFBDBDBD"/>
        <bgColor rgb="FFBDBDBD"/>
      </patternFill>
    </fill>
    <fill>
      <patternFill patternType="solid">
        <fgColor rgb="FFF8F8F8"/>
        <bgColor rgb="FFF8F8F8"/>
      </patternFill>
    </fill>
    <fill>
      <patternFill patternType="solid">
        <fgColor rgb="FFF4FCFF"/>
        <bgColor rgb="FFF4FCFF"/>
      </patternFill>
    </fill>
    <fill>
      <patternFill patternType="solid">
        <fgColor rgb="FFFDFDFD"/>
        <bgColor rgb="FFFDFDFD"/>
      </patternFill>
    </fill>
    <fill>
      <patternFill patternType="solid">
        <fgColor rgb="FFA2C4C9"/>
        <bgColor rgb="FFA2C4C9"/>
      </patternFill>
    </fill>
    <fill>
      <patternFill patternType="solid">
        <fgColor rgb="FFEAD1DC"/>
        <bgColor rgb="FFEAD1DC"/>
      </patternFill>
    </fill>
    <fill>
      <patternFill patternType="solid">
        <fgColor rgb="FFD3D3D3"/>
        <bgColor rgb="FFD3D3D3"/>
      </patternFill>
    </fill>
    <fill>
      <patternFill patternType="solid">
        <fgColor rgb="FFCDCDCD"/>
        <bgColor rgb="FFCDCDCD"/>
      </patternFill>
    </fill>
    <fill>
      <patternFill patternType="solid">
        <fgColor rgb="FFD8D8D8"/>
        <bgColor rgb="FFD8D8D8"/>
      </patternFill>
    </fill>
    <fill>
      <patternFill patternType="solid">
        <fgColor rgb="FFC7C7C7"/>
        <bgColor rgb="FFC7C7C7"/>
      </patternFill>
    </fill>
    <fill>
      <patternFill patternType="solid">
        <fgColor rgb="FFF1F1F1"/>
        <bgColor rgb="FFF1F1F1"/>
      </patternFill>
    </fill>
    <fill>
      <patternFill patternType="solid">
        <fgColor rgb="FF000000"/>
        <bgColor rgb="FF000000"/>
      </patternFill>
    </fill>
    <fill>
      <patternFill patternType="solid">
        <fgColor rgb="FFD9D2E9"/>
        <bgColor rgb="FFD9D2E9"/>
      </patternFill>
    </fill>
    <fill>
      <patternFill patternType="solid">
        <fgColor rgb="FFABD8F9"/>
        <bgColor rgb="FFABD8F9"/>
      </patternFill>
    </fill>
    <fill>
      <patternFill patternType="solid">
        <fgColor rgb="FFD5A6BD"/>
        <bgColor rgb="FFD5A6BD"/>
      </patternFill>
    </fill>
    <fill>
      <patternFill patternType="solid">
        <fgColor rgb="FF46BDC6"/>
        <bgColor rgb="FF46BDC6"/>
      </patternFill>
    </fill>
    <fill>
      <patternFill patternType="solid">
        <fgColor rgb="FF666666"/>
        <bgColor rgb="FF666666"/>
      </patternFill>
    </fill>
    <fill>
      <patternFill patternType="solid">
        <fgColor rgb="FFD0E0E3"/>
        <bgColor rgb="FFD0E0E3"/>
      </patternFill>
    </fill>
    <fill>
      <patternFill patternType="solid">
        <fgColor rgb="FFFEF8E3"/>
        <bgColor rgb="FFFEF8E3"/>
      </patternFill>
    </fill>
    <fill>
      <patternFill patternType="solid">
        <fgColor rgb="FF7EA8C6"/>
        <bgColor rgb="FF7EA8C6"/>
      </patternFill>
    </fill>
    <fill>
      <patternFill patternType="solid">
        <fgColor rgb="FFEFF7FF"/>
        <bgColor rgb="FFEFF7FF"/>
      </patternFill>
    </fill>
  </fills>
  <borders count="55">
    <border/>
    <border>
      <left style="thin">
        <color rgb="FF000000"/>
      </left>
      <right style="thin">
        <color rgb="FF000000"/>
      </right>
      <top style="thin">
        <color rgb="FF000000"/>
      </top>
      <bottom style="thin">
        <color rgb="FF000000"/>
      </bottom>
    </border>
    <border>
      <left style="thin">
        <color rgb="FF000000"/>
      </left>
      <right style="thin">
        <color rgb="FFCCCCCC"/>
      </right>
      <top style="thin">
        <color rgb="FFCCCCCC"/>
      </top>
      <bottom style="thin">
        <color rgb="FFCCCCCC"/>
      </bottom>
    </border>
    <border>
      <left style="double">
        <color rgb="FF38761D"/>
      </left>
      <right style="double">
        <color rgb="FF38761D"/>
      </right>
      <top style="double">
        <color rgb="FF38761D"/>
      </top>
      <bottom style="double">
        <color rgb="FF38761D"/>
      </bottom>
    </border>
    <border>
      <left style="thin">
        <color rgb="FF000000"/>
      </left>
      <right style="thin">
        <color rgb="FF000000"/>
      </right>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
      <left style="thin">
        <color rgb="FF000000"/>
      </left>
      <bottom style="thin">
        <color rgb="FF000000"/>
      </bottom>
    </border>
    <border>
      <right style="thin">
        <color rgb="FF000000"/>
      </right>
      <top style="thin">
        <color rgb="FF000000"/>
      </top>
    </border>
    <border>
      <right/>
    </border>
    <border>
      <left style="medium">
        <color rgb="FF000000"/>
      </left>
      <right style="medium">
        <color rgb="FF000000"/>
      </right>
      <top style="medium">
        <color rgb="FF000000"/>
      </top>
      <bottom style="medium">
        <color rgb="FF000000"/>
      </bottom>
    </border>
    <border>
      <left/>
      <right/>
      <top/>
      <bottom/>
    </border>
    <border>
      <left/>
      <right/>
      <top/>
    </border>
    <border>
      <left/>
      <top/>
      <bottom/>
    </border>
    <border>
      <top/>
      <bottom/>
    </border>
    <border>
      <right/>
      <top/>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CCCCCC"/>
      </left>
      <right style="thin">
        <color rgb="FFCCCCCC"/>
      </right>
      <top style="thin">
        <color rgb="FFCCCCCC"/>
      </top>
      <bottom style="thin">
        <color rgb="FFCCCCCC"/>
      </bottom>
    </border>
    <border>
      <top style="thin">
        <color rgb="FF000000"/>
      </top>
    </border>
    <border>
      <left style="thin">
        <color rgb="FF000000"/>
      </left>
      <top style="thin">
        <color rgb="FF000000"/>
      </top>
    </border>
    <border>
      <right style="thin">
        <color rgb="FFCCCCCC"/>
      </right>
    </border>
    <border>
      <left style="thin">
        <color rgb="FFCCCCCC"/>
      </left>
    </border>
    <border>
      <left style="thin">
        <color rgb="FF000000"/>
      </left>
      <right style="thick">
        <color rgb="FF000000"/>
      </right>
      <bottom style="thin">
        <color rgb="FF000000"/>
      </bottom>
    </border>
    <border>
      <left style="thick">
        <color rgb="FF000000"/>
      </left>
      <bottom style="thin">
        <color rgb="FF000000"/>
      </bottom>
    </border>
    <border>
      <left style="thin">
        <color rgb="FF000000"/>
      </left>
      <right style="thick">
        <color rgb="FF000000"/>
      </right>
    </border>
    <border>
      <left style="thick">
        <color rgb="FF000000"/>
      </left>
    </border>
    <border>
      <left style="thin">
        <color rgb="FF000000"/>
      </left>
      <right style="thick">
        <color rgb="FF000000"/>
      </right>
      <top style="thin">
        <color rgb="FF000000"/>
      </top>
    </border>
    <border>
      <left style="thick">
        <color rgb="FF000000"/>
      </left>
      <top style="thin">
        <color rgb="FF000000"/>
      </top>
    </border>
    <border>
      <left style="thin">
        <color rgb="FF000000"/>
      </left>
      <right style="thick">
        <color rgb="FF000000"/>
      </right>
      <top style="thin">
        <color rgb="FF000000"/>
      </top>
      <bottom style="thin">
        <color rgb="FF000000"/>
      </bottom>
    </border>
    <border>
      <left style="thick">
        <color rgb="FF000000"/>
      </left>
      <top style="thin">
        <color rgb="FF000000"/>
      </top>
      <bottom style="thin">
        <color rgb="FF000000"/>
      </bottom>
    </border>
    <border>
      <right style="thick">
        <color rgb="FF000000"/>
      </right>
      <bottom style="thin">
        <color rgb="FF000000"/>
      </bottom>
    </border>
    <border>
      <right style="thick">
        <color rgb="FF000000"/>
      </right>
    </border>
    <border>
      <left style="thin">
        <color rgb="FF14171A"/>
      </left>
      <right style="thick">
        <color rgb="FF000000"/>
      </right>
      <top style="thin">
        <color rgb="FF14171A"/>
      </top>
    </border>
    <border>
      <left style="thick">
        <color rgb="FF000000"/>
      </left>
      <top style="thin">
        <color rgb="FF14171A"/>
      </top>
    </border>
    <border>
      <left style="thin">
        <color rgb="FF000000"/>
      </left>
      <top style="thin">
        <color rgb="FF14171A"/>
      </top>
    </border>
    <border>
      <left style="thin">
        <color rgb="FF000000"/>
      </left>
      <right style="thick">
        <color rgb="FF000000"/>
      </right>
      <top style="thin">
        <color rgb="FF14171A"/>
      </top>
    </border>
    <border>
      <left style="thin">
        <color rgb="FF000000"/>
      </left>
      <right style="thin">
        <color rgb="FF000000"/>
      </right>
      <top style="thin">
        <color rgb="FF14171A"/>
      </top>
    </border>
    <border>
      <top style="thin">
        <color rgb="FF14171A"/>
      </top>
    </border>
    <border>
      <right style="thin">
        <color rgb="FF14171A"/>
      </right>
      <top style="thin">
        <color rgb="FF14171A"/>
      </top>
    </border>
    <border>
      <left style="thin">
        <color rgb="FF14171A"/>
      </left>
      <right style="thick">
        <color rgb="FF000000"/>
      </right>
    </border>
    <border>
      <right style="thin">
        <color rgb="FF14171A"/>
      </right>
    </border>
    <border>
      <left style="thin">
        <color rgb="FF14171A"/>
      </left>
      <right style="thick">
        <color rgb="FF000000"/>
      </right>
      <bottom style="thin">
        <color rgb="FF14171A"/>
      </bottom>
    </border>
    <border>
      <left style="thick">
        <color rgb="FF000000"/>
      </left>
      <bottom style="thin">
        <color rgb="FF14171A"/>
      </bottom>
    </border>
    <border>
      <left style="thin">
        <color rgb="FF000000"/>
      </left>
      <bottom style="thin">
        <color rgb="FF14171A"/>
      </bottom>
    </border>
    <border>
      <left style="thin">
        <color rgb="FF000000"/>
      </left>
      <right style="thick">
        <color rgb="FF000000"/>
      </right>
      <bottom style="thin">
        <color rgb="FF14171A"/>
      </bottom>
    </border>
    <border>
      <bottom style="thin">
        <color rgb="FF14171A"/>
      </bottom>
    </border>
    <border>
      <right style="thin">
        <color rgb="FF14171A"/>
      </right>
      <bottom style="thin">
        <color rgb="FF14171A"/>
      </bottom>
    </border>
    <border>
      <right style="thin">
        <color rgb="FF000000"/>
      </right>
      <top style="thin">
        <color rgb="FF14171A"/>
      </top>
    </border>
    <border>
      <left style="thin">
        <color rgb="FF000000"/>
      </left>
      <right style="thin">
        <color rgb="FF000000"/>
      </right>
      <bottom style="thin">
        <color rgb="FF14171A"/>
      </bottom>
    </border>
    <border>
      <top style="thin">
        <color rgb="FF000000"/>
      </top>
      <bottom style="thin">
        <color rgb="FF000000"/>
      </bottom>
    </border>
  </borders>
  <cellStyleXfs count="1">
    <xf borderId="0" fillId="0" fontId="0" numFmtId="0" applyAlignment="1" applyFont="1"/>
  </cellStyleXfs>
  <cellXfs count="2200">
    <xf borderId="0" fillId="0" fontId="0" numFmtId="0" xfId="0" applyAlignment="1" applyFont="1">
      <alignment readingOrder="0" shrinkToFit="0" vertical="bottom" wrapText="0"/>
    </xf>
    <xf borderId="0" fillId="0" fontId="1" numFmtId="0" xfId="0" applyAlignment="1" applyFont="1">
      <alignment readingOrder="0" vertical="top"/>
    </xf>
    <xf borderId="0" fillId="2" fontId="2" numFmtId="0" xfId="0" applyAlignment="1" applyFill="1" applyFont="1">
      <alignment horizontal="left" readingOrder="0"/>
    </xf>
    <xf borderId="0" fillId="2" fontId="3" numFmtId="0" xfId="0" applyAlignment="1" applyFont="1">
      <alignmen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wrapText="1"/>
    </xf>
    <xf borderId="0" fillId="3" fontId="1" numFmtId="0" xfId="0" applyAlignment="1" applyFill="1" applyFont="1">
      <alignment shrinkToFit="0" vertical="top" wrapText="1"/>
    </xf>
    <xf borderId="0" fillId="4" fontId="4" numFmtId="0" xfId="0" applyAlignment="1" applyFill="1" applyFont="1">
      <alignment horizontal="left" readingOrder="0" shrinkToFit="0" vertical="top" wrapText="1"/>
    </xf>
    <xf borderId="0" fillId="5" fontId="5" numFmtId="0" xfId="0" applyAlignment="1" applyFill="1" applyFont="1">
      <alignment horizontal="left" readingOrder="0" vertical="top"/>
    </xf>
    <xf borderId="0" fillId="6" fontId="6" numFmtId="0" xfId="0" applyAlignment="1" applyFill="1" applyFont="1">
      <alignment horizontal="center" readingOrder="0" shrinkToFit="0" wrapText="1"/>
    </xf>
    <xf borderId="0" fillId="0" fontId="7" numFmtId="0" xfId="0" applyAlignment="1" applyFont="1">
      <alignment vertical="bottom"/>
    </xf>
    <xf borderId="0" fillId="0" fontId="7" numFmtId="0" xfId="0" applyAlignment="1" applyFont="1">
      <alignment vertical="top"/>
    </xf>
    <xf borderId="0" fillId="7" fontId="1" numFmtId="0" xfId="0" applyAlignment="1" applyFill="1" applyFont="1">
      <alignment readingOrder="0" shrinkToFit="0" wrapText="1"/>
    </xf>
    <xf borderId="0" fillId="7" fontId="8" numFmtId="0" xfId="0" applyAlignment="1" applyFont="1">
      <alignment readingOrder="0" shrinkToFit="0" vertical="top" wrapText="1"/>
    </xf>
    <xf borderId="0" fillId="0" fontId="7" numFmtId="0" xfId="0" applyAlignment="1" applyFont="1">
      <alignment readingOrder="0" shrinkToFit="0" vertical="top" wrapText="1"/>
    </xf>
    <xf borderId="0" fillId="0" fontId="7" numFmtId="164" xfId="0" applyAlignment="1" applyFont="1" applyNumberFormat="1">
      <alignment readingOrder="0" shrinkToFit="0" vertical="top" wrapText="1"/>
    </xf>
    <xf borderId="0" fillId="0" fontId="7" numFmtId="0" xfId="0" applyAlignment="1" applyFont="1">
      <alignment readingOrder="0" shrinkToFit="0" vertical="top" wrapText="1"/>
    </xf>
    <xf borderId="0" fillId="0" fontId="1" numFmtId="0" xfId="0" applyAlignment="1" applyFont="1">
      <alignment readingOrder="0" shrinkToFit="0" wrapText="1"/>
    </xf>
    <xf borderId="0" fillId="4" fontId="9" numFmtId="0" xfId="0" applyAlignment="1" applyFont="1">
      <alignment horizontal="left" readingOrder="0" shrinkToFit="0" wrapText="1"/>
    </xf>
    <xf borderId="0" fillId="4" fontId="10" numFmtId="0" xfId="0" applyAlignment="1" applyFont="1">
      <alignment horizontal="left" readingOrder="0" shrinkToFit="0" wrapText="1"/>
    </xf>
    <xf borderId="0" fillId="0" fontId="11" numFmtId="0" xfId="0" applyAlignment="1" applyFont="1">
      <alignment readingOrder="0" shrinkToFit="0" wrapText="1"/>
    </xf>
    <xf borderId="0" fillId="0" fontId="12" numFmtId="0" xfId="0" applyAlignment="1" applyFont="1">
      <alignment shrinkToFit="0" vertical="bottom" wrapText="1"/>
    </xf>
    <xf borderId="0" fillId="0" fontId="1" numFmtId="0" xfId="0" applyAlignment="1" applyFont="1">
      <alignment readingOrder="0" shrinkToFit="0" wrapText="1"/>
    </xf>
    <xf borderId="0" fillId="0" fontId="13" numFmtId="0" xfId="0" applyAlignment="1" applyFont="1">
      <alignment readingOrder="0" shrinkToFit="0" vertical="top" wrapText="1"/>
    </xf>
    <xf borderId="0" fillId="0" fontId="14" numFmtId="0" xfId="0" applyAlignment="1" applyFont="1">
      <alignment readingOrder="0" shrinkToFit="0" vertical="top" wrapText="1"/>
    </xf>
    <xf borderId="0" fillId="0" fontId="15" numFmtId="0" xfId="0" applyAlignment="1" applyFont="1">
      <alignment readingOrder="0" shrinkToFit="0" wrapText="1"/>
    </xf>
    <xf borderId="0" fillId="4" fontId="16" numFmtId="0" xfId="0" applyAlignment="1" applyFont="1">
      <alignment readingOrder="0" shrinkToFit="0" wrapText="1"/>
    </xf>
    <xf borderId="0" fillId="0" fontId="17" numFmtId="0" xfId="0" applyAlignment="1" applyFont="1">
      <alignment readingOrder="0" shrinkToFit="0" vertical="top" wrapText="1"/>
    </xf>
    <xf borderId="0" fillId="4" fontId="18" numFmtId="0" xfId="0" applyAlignment="1" applyFont="1">
      <alignment horizontal="center" readingOrder="0" shrinkToFit="0" vertical="top" wrapText="1"/>
    </xf>
    <xf borderId="0" fillId="4" fontId="18" numFmtId="0" xfId="0" applyAlignment="1" applyFont="1">
      <alignment horizontal="left" readingOrder="0" shrinkToFit="0" vertical="top" wrapText="1"/>
    </xf>
    <xf borderId="0" fillId="4" fontId="18" numFmtId="0" xfId="0" applyAlignment="1" applyFont="1">
      <alignment horizontal="left" readingOrder="0" shrinkToFit="0" wrapText="1"/>
    </xf>
    <xf borderId="0" fillId="4" fontId="19" numFmtId="0" xfId="0" applyAlignment="1" applyFont="1">
      <alignment horizontal="left" readingOrder="0" shrinkToFit="0" wrapText="1"/>
    </xf>
    <xf borderId="0" fillId="4" fontId="18" numFmtId="0" xfId="0" applyAlignment="1" applyFont="1">
      <alignment horizontal="left" readingOrder="0" shrinkToFit="0" wrapText="1"/>
    </xf>
    <xf borderId="0" fillId="0" fontId="18" numFmtId="0" xfId="0" applyAlignment="1" applyFont="1">
      <alignment readingOrder="0" shrinkToFit="0" wrapText="1"/>
    </xf>
    <xf borderId="0" fillId="0" fontId="20" numFmtId="0" xfId="0" applyAlignment="1" applyFont="1">
      <alignment readingOrder="0" shrinkToFit="0" vertical="top" wrapText="1"/>
    </xf>
    <xf borderId="0" fillId="8" fontId="18" numFmtId="0" xfId="0" applyAlignment="1" applyFill="1" applyFont="1">
      <alignment readingOrder="0" shrinkToFit="0" wrapText="1"/>
    </xf>
    <xf borderId="0" fillId="9" fontId="13" numFmtId="0" xfId="0" applyAlignment="1" applyFill="1" applyFont="1">
      <alignment readingOrder="0" shrinkToFit="0" vertical="top" wrapText="1"/>
    </xf>
    <xf borderId="0" fillId="10" fontId="7" numFmtId="0" xfId="0" applyAlignment="1" applyFill="1" applyFont="1">
      <alignment readingOrder="0" shrinkToFit="0" vertical="top" wrapText="1"/>
    </xf>
    <xf borderId="0" fillId="0" fontId="21" numFmtId="0" xfId="0" applyAlignment="1" applyFont="1">
      <alignment readingOrder="0" shrinkToFit="0" wrapText="1"/>
    </xf>
    <xf borderId="0" fillId="0" fontId="18" numFmtId="0" xfId="0" applyAlignment="1" applyFont="1">
      <alignment horizontal="left" readingOrder="0" shrinkToFit="0" wrapText="1"/>
    </xf>
    <xf borderId="0" fillId="0" fontId="22" numFmtId="0" xfId="0" applyAlignment="1" applyFont="1">
      <alignment readingOrder="0" shrinkToFit="0" wrapText="1"/>
    </xf>
    <xf borderId="0" fillId="0" fontId="23" numFmtId="0" xfId="0" applyAlignment="1" applyFont="1">
      <alignment readingOrder="0" shrinkToFit="0" wrapText="1"/>
    </xf>
    <xf borderId="0" fillId="4" fontId="24" numFmtId="0" xfId="0" applyAlignment="1" applyFont="1">
      <alignment readingOrder="0" shrinkToFit="0" vertical="top" wrapText="1"/>
    </xf>
    <xf borderId="0" fillId="0" fontId="1" numFmtId="0" xfId="0" applyAlignment="1" applyFont="1">
      <alignment readingOrder="0" shrinkToFit="0" wrapText="1"/>
    </xf>
    <xf borderId="0" fillId="4" fontId="25" numFmtId="0" xfId="0" applyAlignment="1" applyFont="1">
      <alignment readingOrder="0" shrinkToFit="0" vertical="top" wrapText="1"/>
    </xf>
    <xf borderId="0" fillId="0" fontId="18" numFmtId="0" xfId="0" applyAlignment="1" applyFont="1">
      <alignment horizontal="left" readingOrder="0" shrinkToFit="0" wrapText="1"/>
    </xf>
    <xf borderId="0" fillId="0" fontId="18" numFmtId="0" xfId="0" applyAlignment="1" applyFont="1">
      <alignment readingOrder="0" shrinkToFit="0" wrapText="1"/>
    </xf>
    <xf borderId="0" fillId="0" fontId="26" numFmtId="0" xfId="0" applyAlignment="1" applyFont="1">
      <alignment readingOrder="0" shrinkToFit="0" wrapText="1"/>
    </xf>
    <xf borderId="0" fillId="4" fontId="27" numFmtId="0" xfId="0" applyAlignment="1" applyFont="1">
      <alignment readingOrder="0" shrinkToFit="0" wrapText="1"/>
    </xf>
    <xf borderId="0" fillId="4" fontId="24" numFmtId="0" xfId="0" applyAlignment="1" applyFont="1">
      <alignment readingOrder="0" shrinkToFit="0" wrapText="1"/>
    </xf>
    <xf borderId="0" fillId="0" fontId="1" numFmtId="0" xfId="0" applyAlignment="1" applyFont="1">
      <alignment readingOrder="0"/>
    </xf>
    <xf borderId="0" fillId="0" fontId="3" numFmtId="0" xfId="0" applyFont="1"/>
    <xf borderId="0" fillId="4" fontId="18" numFmtId="0" xfId="0" applyAlignment="1" applyFont="1">
      <alignment readingOrder="0" shrinkToFit="0" wrapText="1"/>
    </xf>
    <xf borderId="0" fillId="4" fontId="28" numFmtId="0" xfId="0" applyAlignment="1" applyFont="1">
      <alignment readingOrder="0" shrinkToFit="0" vertical="top" wrapText="1"/>
    </xf>
    <xf borderId="0" fillId="4" fontId="24" numFmtId="0" xfId="0" applyAlignment="1" applyFont="1">
      <alignment readingOrder="0" shrinkToFit="0" wrapText="1"/>
    </xf>
    <xf borderId="0" fillId="0" fontId="29" numFmtId="0" xfId="0" applyAlignment="1" applyFont="1">
      <alignment readingOrder="0" shrinkToFit="0" wrapText="1"/>
    </xf>
    <xf borderId="0" fillId="4" fontId="30" numFmtId="0" xfId="0" applyAlignment="1" applyFont="1">
      <alignment readingOrder="0" shrinkToFit="0" wrapText="1"/>
    </xf>
    <xf borderId="0" fillId="4" fontId="28" numFmtId="0" xfId="0" applyAlignment="1" applyFont="1">
      <alignment readingOrder="0" shrinkToFit="0" wrapText="1"/>
    </xf>
    <xf borderId="0" fillId="4" fontId="18" numFmtId="0" xfId="0" applyAlignment="1" applyFont="1">
      <alignment readingOrder="0" shrinkToFit="0" wrapText="1"/>
    </xf>
    <xf borderId="0" fillId="0" fontId="31" numFmtId="0" xfId="0" applyAlignment="1" applyFont="1">
      <alignment readingOrder="0" shrinkToFit="0" wrapText="1"/>
    </xf>
    <xf borderId="0" fillId="4" fontId="32" numFmtId="0" xfId="0" applyAlignment="1" applyFont="1">
      <alignment readingOrder="0" shrinkToFit="0" wrapText="1"/>
    </xf>
    <xf borderId="0" fillId="0" fontId="33" numFmtId="0" xfId="0" applyAlignment="1" applyFont="1">
      <alignment readingOrder="0" shrinkToFit="0" wrapText="1"/>
    </xf>
    <xf borderId="0" fillId="0" fontId="34" numFmtId="0" xfId="0" applyAlignment="1" applyFont="1">
      <alignment readingOrder="0" shrinkToFit="0" vertical="top" wrapText="1"/>
    </xf>
    <xf borderId="0" fillId="0" fontId="3" numFmtId="0" xfId="0" applyAlignment="1" applyFont="1">
      <alignment readingOrder="0" shrinkToFit="0" wrapText="1"/>
    </xf>
    <xf borderId="0" fillId="4" fontId="32" numFmtId="0" xfId="0" applyAlignment="1" applyFont="1">
      <alignment readingOrder="0" shrinkToFit="0" vertical="top" wrapText="1"/>
    </xf>
    <xf borderId="0" fillId="0" fontId="3" numFmtId="0" xfId="0" applyAlignment="1" applyFont="1">
      <alignment readingOrder="0" shrinkToFit="0" vertical="top" wrapText="1"/>
    </xf>
    <xf borderId="0" fillId="4" fontId="35" numFmtId="0" xfId="0" applyAlignment="1" applyFont="1">
      <alignment readingOrder="0" shrinkToFit="0" wrapText="1"/>
    </xf>
    <xf borderId="0" fillId="4" fontId="36" numFmtId="0" xfId="0" applyAlignment="1" applyFont="1">
      <alignment readingOrder="0" shrinkToFit="0" wrapText="1"/>
    </xf>
    <xf borderId="0" fillId="4" fontId="37" numFmtId="0" xfId="0" applyAlignment="1" applyFont="1">
      <alignment readingOrder="0" shrinkToFit="0" wrapText="1"/>
    </xf>
    <xf borderId="0" fillId="4" fontId="32" numFmtId="0" xfId="0" applyAlignment="1" applyFont="1">
      <alignment readingOrder="0" shrinkToFit="0" wrapText="1"/>
    </xf>
    <xf borderId="0" fillId="4" fontId="32" numFmtId="0" xfId="0" applyAlignment="1" applyFont="1">
      <alignment readingOrder="0" shrinkToFit="0" wrapText="1"/>
    </xf>
    <xf borderId="0" fillId="4" fontId="16" numFmtId="0" xfId="0" applyAlignment="1" applyFont="1">
      <alignment readingOrder="0" shrinkToFit="0" wrapText="1"/>
    </xf>
    <xf borderId="0" fillId="0" fontId="32" numFmtId="0" xfId="0" applyAlignment="1" applyFont="1">
      <alignment readingOrder="0" shrinkToFit="0" wrapText="1"/>
    </xf>
    <xf borderId="0" fillId="4" fontId="32" numFmtId="0" xfId="0" applyAlignment="1" applyFont="1">
      <alignment readingOrder="0" shrinkToFit="0" vertical="top" wrapText="1"/>
    </xf>
    <xf borderId="0" fillId="4" fontId="38" numFmtId="0" xfId="0" applyAlignment="1" applyFont="1">
      <alignment readingOrder="0" shrinkToFit="0" vertical="top" wrapText="1"/>
    </xf>
    <xf borderId="0" fillId="4" fontId="26" numFmtId="0" xfId="0" applyAlignment="1" applyFont="1">
      <alignment readingOrder="0" shrinkToFit="0" vertical="top" wrapText="1"/>
    </xf>
    <xf borderId="0" fillId="4" fontId="16" numFmtId="0" xfId="0" applyAlignment="1" applyFont="1">
      <alignment readingOrder="0"/>
    </xf>
    <xf borderId="0" fillId="5" fontId="32" numFmtId="0" xfId="0" applyAlignment="1" applyFont="1">
      <alignment readingOrder="0" shrinkToFit="0" vertical="top" wrapText="1"/>
    </xf>
    <xf borderId="0" fillId="11" fontId="32" numFmtId="0" xfId="0" applyAlignment="1" applyFill="1" applyFont="1">
      <alignment readingOrder="0" shrinkToFit="0" vertical="top" wrapText="1"/>
    </xf>
    <xf borderId="0" fillId="0" fontId="7" numFmtId="0" xfId="0" applyAlignment="1" applyFont="1">
      <alignment shrinkToFit="0" vertical="top" wrapText="1"/>
    </xf>
    <xf borderId="0" fillId="4" fontId="32" numFmtId="0" xfId="0" applyAlignment="1" applyFont="1">
      <alignment readingOrder="0" shrinkToFit="0" vertical="top" wrapText="1"/>
    </xf>
    <xf borderId="0" fillId="4" fontId="39" numFmtId="0" xfId="0" applyAlignment="1" applyFont="1">
      <alignment horizontal="left" readingOrder="0" shrinkToFit="0" wrapText="1"/>
    </xf>
    <xf borderId="0" fillId="4" fontId="40" numFmtId="0" xfId="0" applyAlignment="1" applyFont="1">
      <alignment readingOrder="0" shrinkToFit="0" vertical="top" wrapText="1"/>
    </xf>
    <xf borderId="0" fillId="4" fontId="26" numFmtId="0" xfId="0" applyAlignment="1" applyFont="1">
      <alignment readingOrder="0" shrinkToFit="0" vertical="top" wrapText="1"/>
    </xf>
    <xf borderId="0" fillId="4" fontId="41" numFmtId="0" xfId="0" applyAlignment="1" applyFont="1">
      <alignment readingOrder="0" shrinkToFit="0" vertical="top" wrapText="1"/>
    </xf>
    <xf borderId="0" fillId="0" fontId="26" numFmtId="0" xfId="0" applyAlignment="1" applyFont="1">
      <alignment readingOrder="0" shrinkToFit="0" vertical="top" wrapText="1"/>
    </xf>
    <xf borderId="0" fillId="0" fontId="42" numFmtId="164" xfId="0" applyAlignment="1" applyFont="1" applyNumberFormat="1">
      <alignment readingOrder="0" shrinkToFit="0" vertical="top" wrapText="1"/>
    </xf>
    <xf borderId="0" fillId="0" fontId="26" numFmtId="0" xfId="0" applyAlignment="1" applyFont="1">
      <alignment readingOrder="0" shrinkToFit="0" vertical="top" wrapText="1"/>
    </xf>
    <xf borderId="0" fillId="0" fontId="43" numFmtId="0" xfId="0" applyAlignment="1" applyFont="1">
      <alignment readingOrder="0" shrinkToFit="0" vertical="top" wrapText="1"/>
    </xf>
    <xf borderId="0" fillId="4" fontId="44" numFmtId="0" xfId="0" applyAlignment="1" applyFont="1">
      <alignment readingOrder="0" shrinkToFit="0" wrapText="1"/>
    </xf>
    <xf borderId="0" fillId="0" fontId="45" numFmtId="164" xfId="0" applyAlignment="1" applyFont="1" applyNumberFormat="1">
      <alignment readingOrder="0" shrinkToFit="0" vertical="top" wrapText="1"/>
    </xf>
    <xf borderId="0" fillId="0" fontId="0" numFmtId="0" xfId="0" applyAlignment="1" applyFont="1">
      <alignment horizontal="left" readingOrder="0" shrinkToFit="0" vertical="top" wrapText="1"/>
    </xf>
    <xf borderId="0" fillId="4" fontId="13" numFmtId="0" xfId="0" applyAlignment="1" applyFont="1">
      <alignment horizontal="left" readingOrder="0" shrinkToFit="0" vertical="top" wrapText="1"/>
    </xf>
    <xf borderId="0" fillId="4" fontId="13" numFmtId="0" xfId="0" applyAlignment="1" applyFont="1">
      <alignment horizontal="left" readingOrder="0" shrinkToFit="0" wrapText="1"/>
    </xf>
    <xf borderId="0" fillId="4" fontId="8" numFmtId="0" xfId="0" applyAlignment="1" applyFont="1">
      <alignment horizontal="left" readingOrder="0" shrinkToFit="0" wrapText="1"/>
    </xf>
    <xf borderId="0" fillId="4" fontId="13" numFmtId="0" xfId="0" applyAlignment="1" applyFont="1">
      <alignment horizontal="left" readingOrder="0" shrinkToFit="0" wrapText="1"/>
    </xf>
    <xf borderId="0" fillId="4" fontId="46" numFmtId="0" xfId="0" applyAlignment="1" applyFont="1">
      <alignment readingOrder="0" shrinkToFit="0" wrapText="1"/>
    </xf>
    <xf borderId="0" fillId="0" fontId="7" numFmtId="0" xfId="0" applyAlignment="1" applyFont="1">
      <alignment readingOrder="0" shrinkToFit="0" wrapText="1"/>
    </xf>
    <xf borderId="0" fillId="0" fontId="7" numFmtId="0" xfId="0" applyAlignment="1" applyFont="1">
      <alignment horizontal="left" readingOrder="0" shrinkToFit="0" wrapText="1"/>
    </xf>
    <xf borderId="0" fillId="4" fontId="13" numFmtId="0" xfId="0" applyAlignment="1" applyFont="1">
      <alignment horizontal="left" readingOrder="0" shrinkToFit="0" wrapText="1"/>
    </xf>
    <xf borderId="0" fillId="4" fontId="47" numFmtId="0" xfId="0" applyAlignment="1" applyFont="1">
      <alignment readingOrder="0" shrinkToFit="0" wrapText="1"/>
    </xf>
    <xf borderId="0" fillId="0" fontId="48" numFmtId="164" xfId="0" applyAlignment="1" applyFont="1" applyNumberFormat="1">
      <alignment readingOrder="0" shrinkToFit="0" vertical="top" wrapText="1"/>
    </xf>
    <xf borderId="0" fillId="4" fontId="49" numFmtId="0" xfId="0" applyAlignment="1" applyFont="1">
      <alignment readingOrder="0" shrinkToFit="0" wrapText="1"/>
    </xf>
    <xf borderId="0" fillId="0" fontId="50" numFmtId="0" xfId="0" applyAlignment="1" applyFont="1">
      <alignment horizontal="left" readingOrder="0" shrinkToFit="0" vertical="top" wrapText="1"/>
    </xf>
    <xf borderId="0" fillId="0" fontId="51" numFmtId="164" xfId="0" applyAlignment="1" applyFont="1" applyNumberFormat="1">
      <alignment readingOrder="0" shrinkToFit="0" vertical="top" wrapText="1"/>
    </xf>
    <xf borderId="0" fillId="0" fontId="51" numFmtId="0" xfId="0" applyAlignment="1" applyFont="1">
      <alignment readingOrder="0" shrinkToFit="0" vertical="top" wrapText="1"/>
    </xf>
    <xf borderId="0" fillId="0" fontId="51" numFmtId="0" xfId="0" applyAlignment="1" applyFont="1">
      <alignment vertical="top"/>
    </xf>
    <xf borderId="0" fillId="4" fontId="47" numFmtId="0" xfId="0" applyAlignment="1" applyFont="1">
      <alignment readingOrder="0" shrinkToFit="0" wrapText="1"/>
    </xf>
    <xf borderId="0" fillId="4" fontId="0" numFmtId="0" xfId="0" applyAlignment="1" applyFont="1">
      <alignment readingOrder="0" shrinkToFit="0" wrapText="1"/>
    </xf>
    <xf borderId="0" fillId="0" fontId="52" numFmtId="0" xfId="0" applyAlignment="1" applyFont="1">
      <alignment horizontal="left" readingOrder="0" shrinkToFit="0" vertical="top" wrapText="1"/>
    </xf>
    <xf borderId="0" fillId="0" fontId="0" numFmtId="0" xfId="0" applyAlignment="1" applyFont="1">
      <alignment readingOrder="0" shrinkToFit="0" vertical="top" wrapText="1"/>
    </xf>
    <xf borderId="0" fillId="0" fontId="7" numFmtId="164" xfId="0" applyAlignment="1" applyFont="1" applyNumberFormat="1">
      <alignment vertical="top"/>
    </xf>
    <xf borderId="0" fillId="0" fontId="53" numFmtId="0" xfId="0" applyAlignment="1" applyFont="1">
      <alignment readingOrder="0" shrinkToFit="0" wrapText="1"/>
    </xf>
    <xf borderId="0" fillId="0" fontId="7" numFmtId="164" xfId="0" applyAlignment="1" applyFont="1" applyNumberFormat="1">
      <alignment readingOrder="0" vertical="top"/>
    </xf>
    <xf borderId="0" fillId="4" fontId="54" numFmtId="0" xfId="0" applyAlignment="1" applyFont="1">
      <alignment readingOrder="0" shrinkToFit="0" wrapText="1"/>
    </xf>
    <xf borderId="0" fillId="0" fontId="55" numFmtId="0" xfId="0" applyAlignment="1" applyFont="1">
      <alignment readingOrder="0" shrinkToFit="0" vertical="top" wrapText="1"/>
    </xf>
    <xf borderId="0" fillId="0" fontId="56" numFmtId="0" xfId="0" applyAlignment="1" applyFont="1">
      <alignment readingOrder="0" shrinkToFit="0" vertical="top" wrapText="1"/>
    </xf>
    <xf borderId="0" fillId="0" fontId="32" numFmtId="0" xfId="0" applyFont="1"/>
    <xf borderId="0" fillId="0" fontId="13" numFmtId="0" xfId="0" applyAlignment="1" applyFont="1">
      <alignment readingOrder="0" shrinkToFit="0" vertical="top" wrapText="1"/>
    </xf>
    <xf borderId="0" fillId="4" fontId="13" numFmtId="0" xfId="0" applyAlignment="1" applyFont="1">
      <alignment readingOrder="0" shrinkToFit="0" vertical="top" wrapText="1"/>
    </xf>
    <xf borderId="0" fillId="0" fontId="57" numFmtId="0" xfId="0" applyAlignment="1" applyFont="1">
      <alignment readingOrder="0" shrinkToFit="0" vertical="top" wrapText="1"/>
    </xf>
    <xf borderId="0" fillId="0" fontId="58" numFmtId="0" xfId="0" applyAlignment="1" applyFont="1">
      <alignment readingOrder="0" shrinkToFit="0" vertical="top" wrapText="1"/>
    </xf>
    <xf borderId="0" fillId="11" fontId="55" numFmtId="0" xfId="0" applyAlignment="1" applyFont="1">
      <alignment readingOrder="0" shrinkToFit="0" vertical="top" wrapText="1"/>
    </xf>
    <xf borderId="0" fillId="11" fontId="59" numFmtId="0" xfId="0" applyAlignment="1" applyFont="1">
      <alignment readingOrder="0" shrinkToFit="0" vertical="top" wrapText="1"/>
    </xf>
    <xf borderId="0" fillId="0" fontId="7" numFmtId="0" xfId="0" applyAlignment="1" applyFont="1">
      <alignment readingOrder="0" vertical="bottom"/>
    </xf>
    <xf borderId="0" fillId="0" fontId="60" numFmtId="0" xfId="0" applyAlignment="1" applyFont="1">
      <alignment readingOrder="0" shrinkToFit="0" wrapText="1"/>
    </xf>
    <xf borderId="0" fillId="0" fontId="7" numFmtId="0" xfId="0" applyAlignment="1" applyFont="1">
      <alignment readingOrder="0" vertical="top"/>
    </xf>
    <xf borderId="0" fillId="5" fontId="61" numFmtId="0" xfId="0" applyAlignment="1" applyFont="1">
      <alignment readingOrder="0" shrinkToFit="0" vertical="top" wrapText="1"/>
    </xf>
    <xf borderId="0" fillId="4" fontId="55" numFmtId="0" xfId="0" applyAlignment="1" applyFont="1">
      <alignment readingOrder="0" shrinkToFit="0" vertical="top" wrapText="1"/>
    </xf>
    <xf borderId="0" fillId="4" fontId="62" numFmtId="0" xfId="0" applyAlignment="1" applyFont="1">
      <alignment readingOrder="0" shrinkToFit="0" vertical="top" wrapText="1"/>
    </xf>
    <xf borderId="0" fillId="4" fontId="36" numFmtId="0" xfId="0" applyAlignment="1" applyFont="1">
      <alignment readingOrder="0" shrinkToFit="0" wrapText="1"/>
    </xf>
    <xf borderId="0" fillId="4" fontId="55" numFmtId="0" xfId="0" applyAlignment="1" applyFont="1">
      <alignment readingOrder="0" shrinkToFit="0" vertical="top" wrapText="1"/>
    </xf>
    <xf borderId="0" fillId="0" fontId="1" numFmtId="0" xfId="0" applyAlignment="1" applyFont="1">
      <alignment readingOrder="0" shrinkToFit="0" vertical="top" wrapText="1"/>
    </xf>
    <xf borderId="0" fillId="0" fontId="7" numFmtId="0" xfId="0" applyAlignment="1" applyFont="1">
      <alignment readingOrder="0" shrinkToFit="0" vertical="bottom" wrapText="1"/>
    </xf>
    <xf borderId="0" fillId="4" fontId="3" numFmtId="0" xfId="0" applyAlignment="1" applyFont="1">
      <alignment readingOrder="0" shrinkToFit="0" vertical="top" wrapText="1"/>
    </xf>
    <xf borderId="0" fillId="4" fontId="63" numFmtId="0" xfId="0" applyAlignment="1" applyFont="1">
      <alignment readingOrder="0" shrinkToFit="0" vertical="top" wrapText="1"/>
    </xf>
    <xf borderId="0" fillId="0" fontId="55" numFmtId="0" xfId="0" applyAlignment="1" applyFont="1">
      <alignment readingOrder="0" shrinkToFit="0" wrapText="1"/>
    </xf>
    <xf borderId="0" fillId="4" fontId="64" numFmtId="0" xfId="0" applyAlignment="1" applyFont="1">
      <alignment readingOrder="0" shrinkToFit="0" vertical="top" wrapText="1"/>
    </xf>
    <xf borderId="0" fillId="4" fontId="65" numFmtId="0" xfId="0" applyAlignment="1" applyFont="1">
      <alignment readingOrder="0" shrinkToFit="0" vertical="top" wrapText="1"/>
    </xf>
    <xf borderId="0" fillId="0" fontId="66" numFmtId="0" xfId="0" applyAlignment="1" applyFont="1">
      <alignment readingOrder="0" shrinkToFit="0" wrapText="1"/>
    </xf>
    <xf borderId="0" fillId="0" fontId="55" numFmtId="0" xfId="0" applyAlignment="1" applyFont="1">
      <alignment readingOrder="0" shrinkToFit="0" wrapText="1"/>
    </xf>
    <xf borderId="0" fillId="0" fontId="67" numFmtId="0" xfId="0" applyAlignment="1" applyFont="1">
      <alignment readingOrder="0" shrinkToFit="0" wrapText="1"/>
    </xf>
    <xf borderId="0" fillId="4" fontId="68" numFmtId="0" xfId="0" applyAlignment="1" applyFont="1">
      <alignment readingOrder="0" shrinkToFit="0" vertical="top" wrapText="1"/>
    </xf>
    <xf borderId="0" fillId="4" fontId="69" numFmtId="0" xfId="0" applyAlignment="1" applyFont="1">
      <alignment readingOrder="0" shrinkToFit="0" wrapText="1"/>
    </xf>
    <xf borderId="0" fillId="4" fontId="32" numFmtId="0" xfId="0" applyAlignment="1" applyFont="1">
      <alignment readingOrder="0"/>
    </xf>
    <xf borderId="0" fillId="0" fontId="13" numFmtId="0" xfId="0" applyAlignment="1" applyFont="1">
      <alignment horizontal="left" readingOrder="0" shrinkToFit="0" wrapText="1"/>
    </xf>
    <xf borderId="0" fillId="0" fontId="70" numFmtId="0" xfId="0" applyAlignment="1" applyFont="1">
      <alignment horizontal="left" readingOrder="0" shrinkToFit="0" wrapText="1"/>
    </xf>
    <xf borderId="0" fillId="4" fontId="36" numFmtId="0" xfId="0" applyAlignment="1" applyFont="1">
      <alignment readingOrder="0" shrinkToFit="0" vertical="top" wrapText="1"/>
    </xf>
    <xf borderId="0" fillId="0" fontId="71" numFmtId="0" xfId="0" applyAlignment="1" applyFont="1">
      <alignment horizontal="left" readingOrder="0" shrinkToFit="0" wrapText="1"/>
    </xf>
    <xf borderId="0" fillId="0" fontId="0" numFmtId="164" xfId="0" applyAlignment="1" applyFont="1" applyNumberFormat="1">
      <alignment readingOrder="0" shrinkToFit="0" vertical="top" wrapText="1"/>
    </xf>
    <xf borderId="0" fillId="0" fontId="1" numFmtId="0" xfId="0" applyAlignment="1" applyFont="1">
      <alignment readingOrder="0" shrinkToFit="0" wrapText="1"/>
    </xf>
    <xf borderId="0" fillId="0" fontId="7" numFmtId="164" xfId="0" applyAlignment="1" applyFont="1" applyNumberFormat="1">
      <alignment horizontal="left" readingOrder="0" shrinkToFit="0" vertical="top" wrapText="1"/>
    </xf>
    <xf borderId="0" fillId="4" fontId="0" numFmtId="0" xfId="0" applyAlignment="1" applyFont="1">
      <alignment readingOrder="0" shrinkToFit="0" wrapText="1"/>
    </xf>
    <xf borderId="0" fillId="0" fontId="72" numFmtId="0" xfId="0" applyAlignment="1" applyFont="1">
      <alignment readingOrder="0" shrinkToFit="0" wrapText="1"/>
    </xf>
    <xf borderId="0" fillId="4" fontId="3" numFmtId="0" xfId="0" applyAlignment="1" applyFont="1">
      <alignment readingOrder="0" shrinkToFit="0" vertical="bottom" wrapText="1"/>
    </xf>
    <xf borderId="0" fillId="4" fontId="13" numFmtId="0" xfId="0" applyAlignment="1" applyFont="1">
      <alignment horizontal="left" readingOrder="0"/>
    </xf>
    <xf borderId="0" fillId="0" fontId="73" numFmtId="0" xfId="0" applyAlignment="1" applyFont="1">
      <alignment readingOrder="0" shrinkToFit="0" wrapText="1"/>
    </xf>
    <xf borderId="0" fillId="0" fontId="0" numFmtId="0" xfId="0" applyAlignment="1" applyFont="1">
      <alignment readingOrder="0" shrinkToFit="0" wrapText="1"/>
    </xf>
    <xf borderId="0" fillId="4" fontId="74" numFmtId="0" xfId="0" applyAlignment="1" applyFont="1">
      <alignment readingOrder="0" shrinkToFit="0" vertical="top" wrapText="1"/>
    </xf>
    <xf borderId="0" fillId="4" fontId="75" numFmtId="0" xfId="0" applyAlignment="1" applyFont="1">
      <alignment readingOrder="0" shrinkToFit="0" vertical="top" wrapText="1"/>
    </xf>
    <xf borderId="0" fillId="4" fontId="3" numFmtId="0" xfId="0" applyAlignment="1" applyFont="1">
      <alignment readingOrder="0" shrinkToFit="0" vertical="top" wrapText="1"/>
    </xf>
    <xf borderId="0" fillId="4" fontId="3" numFmtId="0" xfId="0" applyAlignment="1" applyFont="1">
      <alignment readingOrder="0"/>
    </xf>
    <xf borderId="0" fillId="0" fontId="0" numFmtId="0" xfId="0" applyAlignment="1" applyFont="1">
      <alignment horizontal="left" readingOrder="0" shrinkToFit="0" wrapText="1"/>
    </xf>
    <xf borderId="0" fillId="0" fontId="76" numFmtId="0" xfId="0" applyAlignment="1" applyFont="1">
      <alignment readingOrder="0" shrinkToFit="0" wrapText="1"/>
    </xf>
    <xf borderId="0" fillId="0" fontId="76" numFmtId="0" xfId="0" applyAlignment="1" applyFont="1">
      <alignment readingOrder="0" shrinkToFit="0" vertical="top" wrapText="1"/>
    </xf>
    <xf borderId="0" fillId="0" fontId="76" numFmtId="0" xfId="0" applyAlignment="1" applyFont="1">
      <alignment readingOrder="0" shrinkToFit="0" vertical="top" wrapText="1"/>
    </xf>
    <xf borderId="0" fillId="0" fontId="76" numFmtId="0" xfId="0" applyAlignment="1" applyFont="1">
      <alignment readingOrder="0" shrinkToFit="0" wrapText="1"/>
    </xf>
    <xf borderId="0" fillId="0" fontId="77" numFmtId="0" xfId="0" applyAlignment="1" applyFont="1">
      <alignment horizontal="left" readingOrder="0" shrinkToFit="0" wrapText="1"/>
    </xf>
    <xf borderId="0" fillId="0" fontId="0" numFmtId="0" xfId="0" applyAlignment="1" applyFont="1">
      <alignment horizontal="left" readingOrder="0" shrinkToFit="0" wrapText="1"/>
    </xf>
    <xf borderId="0" fillId="0" fontId="60" numFmtId="0" xfId="0" applyAlignment="1" applyFont="1">
      <alignment readingOrder="0" shrinkToFit="0" vertical="top" wrapText="1"/>
    </xf>
    <xf borderId="0" fillId="4" fontId="16" numFmtId="0" xfId="0" applyAlignment="1" applyFont="1">
      <alignment readingOrder="0" vertical="top"/>
    </xf>
    <xf borderId="0" fillId="4" fontId="0" numFmtId="0" xfId="0" applyAlignment="1" applyFont="1">
      <alignment readingOrder="0" shrinkToFit="0" vertical="top" wrapText="1"/>
    </xf>
    <xf borderId="0" fillId="0" fontId="0" numFmtId="0" xfId="0" applyAlignment="1" applyFont="1">
      <alignment horizontal="left" readingOrder="0" shrinkToFit="0" vertical="top" wrapText="1"/>
    </xf>
    <xf borderId="0" fillId="0" fontId="13" numFmtId="0" xfId="0" applyAlignment="1" applyFont="1">
      <alignment readingOrder="0" shrinkToFit="0" vertical="bottom" wrapText="1"/>
    </xf>
    <xf borderId="0" fillId="0" fontId="78" numFmtId="0" xfId="0" applyAlignment="1" applyFont="1">
      <alignment readingOrder="0" vertical="top"/>
    </xf>
    <xf borderId="0" fillId="0" fontId="13" numFmtId="0" xfId="0" applyAlignment="1" applyFont="1">
      <alignment horizontal="left" readingOrder="0" shrinkToFit="0" vertical="bottom" wrapText="1"/>
    </xf>
    <xf borderId="0" fillId="0" fontId="79" numFmtId="0" xfId="0" applyAlignment="1" applyFont="1">
      <alignment horizontal="left" readingOrder="0" shrinkToFit="0" vertical="top" wrapText="1"/>
    </xf>
    <xf borderId="0" fillId="0" fontId="13" numFmtId="0" xfId="0" applyAlignment="1" applyFont="1">
      <alignment horizontal="left" readingOrder="0" shrinkToFit="0" vertical="center" wrapText="1"/>
    </xf>
    <xf borderId="0" fillId="4" fontId="13" numFmtId="0" xfId="0" applyAlignment="1" applyFont="1">
      <alignment horizontal="left" readingOrder="0" shrinkToFit="0" vertical="center" wrapText="1"/>
    </xf>
    <xf borderId="0" fillId="4" fontId="8" numFmtId="0" xfId="0" applyAlignment="1" applyFont="1">
      <alignment horizontal="left" readingOrder="0" shrinkToFit="0" vertical="center" wrapText="1"/>
    </xf>
    <xf borderId="0" fillId="4" fontId="36" numFmtId="0" xfId="0" applyAlignment="1" applyFont="1">
      <alignment readingOrder="0"/>
    </xf>
    <xf borderId="0" fillId="0" fontId="80" numFmtId="0" xfId="0" applyAlignment="1" applyFont="1">
      <alignment readingOrder="0" shrinkToFit="0" vertical="bottom" wrapText="1"/>
    </xf>
    <xf borderId="0" fillId="4" fontId="81" numFmtId="0" xfId="0" applyAlignment="1" applyFont="1">
      <alignment readingOrder="0" shrinkToFit="0" vertical="top" wrapText="1"/>
    </xf>
    <xf borderId="0" fillId="0" fontId="50" numFmtId="0" xfId="0" applyAlignment="1" applyFont="1">
      <alignment horizontal="left" readingOrder="0" shrinkToFit="0" wrapText="1"/>
    </xf>
    <xf borderId="0" fillId="6" fontId="8" numFmtId="0" xfId="0" applyAlignment="1" applyFont="1">
      <alignment readingOrder="0" shrinkToFit="0" vertical="bottom" wrapText="1"/>
    </xf>
    <xf borderId="0" fillId="6" fontId="50" numFmtId="0" xfId="0" applyAlignment="1" applyFont="1">
      <alignment horizontal="left" readingOrder="0" shrinkToFit="0" wrapText="1"/>
    </xf>
    <xf borderId="0" fillId="6" fontId="82" numFmtId="0" xfId="0" applyAlignment="1" applyFont="1">
      <alignment horizontal="left" readingOrder="0" shrinkToFit="0" wrapText="1"/>
    </xf>
    <xf borderId="0" fillId="12" fontId="13" numFmtId="0" xfId="0" applyAlignment="1" applyFill="1" applyFont="1">
      <alignment readingOrder="0" shrinkToFit="0" vertical="bottom" wrapText="1"/>
    </xf>
    <xf borderId="0" fillId="0" fontId="17" numFmtId="0" xfId="0" applyAlignment="1" applyFont="1">
      <alignment horizontal="left" readingOrder="0" shrinkToFit="0" vertical="top" wrapText="1"/>
    </xf>
    <xf borderId="0" fillId="0" fontId="0" numFmtId="0" xfId="0" applyAlignment="1" applyFont="1">
      <alignment horizontal="left" readingOrder="0" shrinkToFit="0" wrapText="1"/>
    </xf>
    <xf borderId="0" fillId="0" fontId="1" numFmtId="0" xfId="0" applyAlignment="1" applyFont="1">
      <alignment horizontal="left" readingOrder="0" shrinkToFit="0" wrapText="1"/>
    </xf>
    <xf borderId="0" fillId="0" fontId="13" numFmtId="164" xfId="0" applyAlignment="1" applyFont="1" applyNumberFormat="1">
      <alignment readingOrder="0" shrinkToFit="0" vertical="top" wrapText="1"/>
    </xf>
    <xf borderId="0" fillId="0" fontId="3" numFmtId="0" xfId="0" applyAlignment="1" applyFont="1">
      <alignment readingOrder="0" shrinkToFit="0" vertical="top" wrapText="1"/>
    </xf>
    <xf borderId="0" fillId="0" fontId="26" numFmtId="164" xfId="0" applyAlignment="1" applyFont="1" applyNumberFormat="1">
      <alignment readingOrder="0" shrinkToFit="0" vertical="top" wrapText="1"/>
    </xf>
    <xf borderId="0" fillId="13" fontId="1" numFmtId="0" xfId="0" applyAlignment="1" applyFill="1" applyFont="1">
      <alignment readingOrder="0" shrinkToFit="0" wrapText="1"/>
    </xf>
    <xf borderId="0" fillId="4" fontId="1" numFmtId="0" xfId="0" applyAlignment="1" applyFont="1">
      <alignment readingOrder="0" shrinkToFit="0" wrapText="1"/>
    </xf>
    <xf borderId="0" fillId="0" fontId="32" numFmtId="0" xfId="0" applyAlignment="1" applyFont="1">
      <alignment readingOrder="0" shrinkToFit="0" wrapText="1"/>
    </xf>
    <xf borderId="0" fillId="0" fontId="13" numFmtId="0" xfId="0" applyAlignment="1" applyFont="1">
      <alignment horizontal="left" readingOrder="0" shrinkToFit="0" textRotation="0" vertical="top" wrapText="1"/>
    </xf>
    <xf borderId="0" fillId="14" fontId="32" numFmtId="0" xfId="0" applyAlignment="1" applyFill="1" applyFont="1">
      <alignment readingOrder="0" shrinkToFit="0" wrapText="1"/>
    </xf>
    <xf borderId="0" fillId="4" fontId="32" numFmtId="0" xfId="0" applyAlignment="1" applyFont="1">
      <alignment readingOrder="0" shrinkToFit="0" wrapText="1"/>
    </xf>
    <xf borderId="0" fillId="4" fontId="36" numFmtId="0" xfId="0" applyAlignment="1" applyFont="1">
      <alignment readingOrder="0" shrinkToFit="0" wrapText="1"/>
    </xf>
    <xf borderId="0" fillId="4" fontId="16" numFmtId="0" xfId="0" applyAlignment="1" applyFont="1">
      <alignment readingOrder="0" shrinkToFit="0" wrapText="1"/>
    </xf>
    <xf borderId="0" fillId="4" fontId="18" numFmtId="164" xfId="0" applyAlignment="1" applyFont="1" applyNumberFormat="1">
      <alignment readingOrder="0" shrinkToFit="0" wrapText="1"/>
    </xf>
    <xf quotePrefix="1" borderId="0" fillId="0" fontId="13" numFmtId="0" xfId="0" applyAlignment="1" applyFont="1">
      <alignment horizontal="left" readingOrder="0" shrinkToFit="0" textRotation="0" vertical="top" wrapText="1"/>
    </xf>
    <xf borderId="0" fillId="0" fontId="7" numFmtId="14" xfId="0" applyAlignment="1" applyFont="1" applyNumberFormat="1">
      <alignment readingOrder="0" shrinkToFit="0" vertical="top" wrapText="1"/>
    </xf>
    <xf borderId="0" fillId="4" fontId="83" numFmtId="0" xfId="0" applyAlignment="1" applyFont="1">
      <alignment readingOrder="0" shrinkToFit="0" wrapText="1"/>
    </xf>
    <xf borderId="0" fillId="0" fontId="84" numFmtId="0" xfId="0" applyAlignment="1" applyFont="1">
      <alignment horizontal="left" readingOrder="0" shrinkToFit="0" vertical="top" wrapText="1"/>
    </xf>
    <xf borderId="0" fillId="0" fontId="13" numFmtId="0" xfId="0" applyAlignment="1" applyFont="1">
      <alignment horizontal="left" readingOrder="0" shrinkToFit="0" vertical="top" wrapText="1"/>
    </xf>
    <xf borderId="0" fillId="15" fontId="13" numFmtId="0" xfId="0" applyAlignment="1" applyFill="1" applyFont="1">
      <alignment horizontal="left" readingOrder="0" shrinkToFit="0" wrapText="1"/>
    </xf>
    <xf borderId="0" fillId="11" fontId="13" numFmtId="0" xfId="0" applyAlignment="1" applyFont="1">
      <alignment horizontal="left" readingOrder="0" shrinkToFit="0" wrapText="1"/>
    </xf>
    <xf borderId="0" fillId="11" fontId="85" numFmtId="0" xfId="0" applyAlignment="1" applyFont="1">
      <alignment horizontal="left" readingOrder="0" shrinkToFit="0" wrapText="1"/>
    </xf>
    <xf borderId="0" fillId="11" fontId="13" numFmtId="0" xfId="0" applyAlignment="1" applyFont="1">
      <alignment horizontal="left" readingOrder="0" shrinkToFit="0" vertical="top" wrapText="1"/>
    </xf>
    <xf borderId="0" fillId="11" fontId="13" numFmtId="0" xfId="0" applyAlignment="1" applyFont="1">
      <alignment horizontal="left" readingOrder="0" shrinkToFit="0" wrapText="1"/>
    </xf>
    <xf borderId="0" fillId="0" fontId="13" numFmtId="0" xfId="0" applyAlignment="1" applyFont="1">
      <alignment horizontal="left" readingOrder="0" shrinkToFit="0" vertical="top" wrapText="1"/>
    </xf>
    <xf borderId="0" fillId="11" fontId="13" numFmtId="0" xfId="0" applyAlignment="1" applyFont="1">
      <alignment horizontal="left" readingOrder="0" shrinkToFit="0" vertical="top" wrapText="1"/>
    </xf>
    <xf borderId="0" fillId="11" fontId="86" numFmtId="0" xfId="0" applyAlignment="1" applyFont="1">
      <alignment horizontal="left" readingOrder="0" shrinkToFit="0" wrapText="1"/>
    </xf>
    <xf borderId="0" fillId="0" fontId="87" numFmtId="0" xfId="0" applyAlignment="1" applyFont="1">
      <alignment horizontal="left" readingOrder="0" shrinkToFit="0" vertical="top" wrapText="1"/>
    </xf>
    <xf borderId="0" fillId="11" fontId="13" numFmtId="0" xfId="0" applyAlignment="1" applyFont="1">
      <alignment horizontal="left" readingOrder="0" shrinkToFit="0" wrapText="1"/>
    </xf>
    <xf borderId="0" fillId="0" fontId="13" numFmtId="0" xfId="0" applyAlignment="1" applyFont="1">
      <alignment horizontal="left" readingOrder="0" shrinkToFit="0" wrapText="1"/>
    </xf>
    <xf borderId="0" fillId="14" fontId="13" numFmtId="0" xfId="0" applyAlignment="1" applyFont="1">
      <alignment horizontal="left" readingOrder="0" shrinkToFit="0" wrapText="1"/>
    </xf>
    <xf borderId="0" fillId="0" fontId="8" numFmtId="0" xfId="0" applyAlignment="1" applyFont="1">
      <alignment horizontal="left" readingOrder="0" shrinkToFit="0" wrapText="1"/>
    </xf>
    <xf borderId="0" fillId="16" fontId="13" numFmtId="0" xfId="0" applyAlignment="1" applyFill="1" applyFont="1">
      <alignment horizontal="left" readingOrder="0" shrinkToFit="0" wrapText="1"/>
    </xf>
    <xf borderId="0" fillId="0" fontId="55" numFmtId="0" xfId="0" applyAlignment="1" applyFont="1">
      <alignment readingOrder="0" shrinkToFit="0" wrapText="1"/>
    </xf>
    <xf borderId="0" fillId="11" fontId="13" numFmtId="0" xfId="0" applyAlignment="1" applyFont="1">
      <alignment horizontal="left" readingOrder="0" shrinkToFit="0" wrapText="1"/>
    </xf>
    <xf borderId="0" fillId="0" fontId="26" numFmtId="0" xfId="0" applyAlignment="1" applyFont="1">
      <alignment readingOrder="0"/>
    </xf>
    <xf borderId="0" fillId="16" fontId="13" numFmtId="0" xfId="0" applyAlignment="1" applyFont="1">
      <alignment horizontal="left" readingOrder="0" shrinkToFit="0" wrapText="1"/>
    </xf>
    <xf borderId="0" fillId="0" fontId="13" numFmtId="0" xfId="0" applyAlignment="1" applyFont="1">
      <alignment horizontal="left" readingOrder="0" shrinkToFit="0" wrapText="1"/>
    </xf>
    <xf borderId="0" fillId="0" fontId="7" numFmtId="164" xfId="0" applyAlignment="1" applyFont="1" applyNumberFormat="1">
      <alignment horizontal="center" readingOrder="0" vertical="top"/>
    </xf>
    <xf borderId="0" fillId="0" fontId="13" numFmtId="0" xfId="0" applyAlignment="1" applyFont="1">
      <alignment horizontal="center" readingOrder="0" shrinkToFit="0" vertical="top" wrapText="1"/>
    </xf>
    <xf borderId="0" fillId="17" fontId="13" numFmtId="0" xfId="0" applyAlignment="1" applyFill="1" applyFont="1">
      <alignment horizontal="left" readingOrder="0" shrinkToFit="0" wrapText="1"/>
    </xf>
    <xf borderId="0" fillId="4" fontId="13" numFmtId="0" xfId="0" applyAlignment="1" applyFont="1">
      <alignment horizontal="left" readingOrder="0" shrinkToFit="0" vertical="top" wrapText="1"/>
    </xf>
    <xf borderId="0" fillId="4" fontId="13" numFmtId="0" xfId="0" applyAlignment="1" applyFont="1">
      <alignment readingOrder="0" shrinkToFit="0" vertical="bottom" wrapText="1"/>
    </xf>
    <xf borderId="0" fillId="4" fontId="13" numFmtId="0" xfId="0" applyAlignment="1" applyFont="1">
      <alignment horizontal="left" readingOrder="0" shrinkToFit="0" wrapText="1"/>
    </xf>
    <xf borderId="0" fillId="4" fontId="8" numFmtId="0" xfId="0" applyAlignment="1" applyFont="1">
      <alignment horizontal="left" readingOrder="0" shrinkToFit="0" wrapText="1"/>
    </xf>
    <xf borderId="0" fillId="18" fontId="13" numFmtId="0" xfId="0" applyAlignment="1" applyFill="1" applyFont="1">
      <alignment readingOrder="0" shrinkToFit="0" vertical="bottom" wrapText="1"/>
    </xf>
    <xf borderId="0" fillId="0" fontId="13" numFmtId="0" xfId="0" applyAlignment="1" applyFont="1">
      <alignment readingOrder="0" shrinkToFit="0" vertical="bottom" wrapText="1"/>
    </xf>
    <xf borderId="0" fillId="0" fontId="8" numFmtId="0" xfId="0" applyAlignment="1" applyFont="1">
      <alignment readingOrder="0" shrinkToFit="0" vertical="bottom" wrapText="1"/>
    </xf>
    <xf borderId="0" fillId="0" fontId="8" numFmtId="14" xfId="0" applyAlignment="1" applyFont="1" applyNumberFormat="1">
      <alignment horizontal="left" readingOrder="0" shrinkToFit="0" wrapText="1"/>
    </xf>
    <xf borderId="0" fillId="0" fontId="8" numFmtId="0" xfId="0" applyAlignment="1" applyFont="1">
      <alignment horizontal="left" readingOrder="0" shrinkToFit="0" wrapText="1"/>
    </xf>
    <xf borderId="0" fillId="0" fontId="13" numFmtId="0" xfId="0" applyAlignment="1" applyFont="1">
      <alignment horizontal="left" readingOrder="0" shrinkToFit="0" wrapText="1"/>
    </xf>
    <xf borderId="0" fillId="19" fontId="13" numFmtId="0" xfId="0" applyAlignment="1" applyFill="1" applyFont="1">
      <alignment readingOrder="0" shrinkToFit="0" vertical="bottom" wrapText="1"/>
    </xf>
    <xf borderId="0" fillId="17" fontId="13" numFmtId="0" xfId="0" applyAlignment="1" applyFont="1">
      <alignment readingOrder="0" shrinkToFit="0" vertical="bottom" wrapText="1"/>
    </xf>
    <xf borderId="0" fillId="0" fontId="3" numFmtId="0" xfId="0" applyAlignment="1" applyFont="1">
      <alignment horizontal="left" readingOrder="0" shrinkToFit="0" vertical="top" wrapText="1"/>
    </xf>
    <xf borderId="0" fillId="0" fontId="88" numFmtId="0" xfId="0" applyAlignment="1" applyFont="1">
      <alignment readingOrder="0" shrinkToFit="0" vertical="top" wrapText="1"/>
    </xf>
    <xf borderId="0" fillId="18" fontId="1" numFmtId="0" xfId="0" applyAlignment="1" applyFont="1">
      <alignment readingOrder="0" shrinkToFit="0" wrapText="1"/>
    </xf>
    <xf borderId="0" fillId="4" fontId="1" numFmtId="0" xfId="0" applyAlignment="1" applyFont="1">
      <alignment readingOrder="0" shrinkToFit="0" wrapText="1"/>
    </xf>
    <xf borderId="0" fillId="4" fontId="1" numFmtId="0" xfId="0" applyAlignment="1" applyFont="1">
      <alignment readingOrder="0"/>
    </xf>
    <xf borderId="0" fillId="14" fontId="1" numFmtId="0" xfId="0" applyAlignment="1" applyFont="1">
      <alignment readingOrder="0"/>
    </xf>
    <xf borderId="0" fillId="0" fontId="7" numFmtId="49" xfId="0" applyAlignment="1" applyFont="1" applyNumberFormat="1">
      <alignment readingOrder="0" shrinkToFit="0" vertical="top" wrapText="1"/>
    </xf>
    <xf borderId="0" fillId="20" fontId="7" numFmtId="0" xfId="0" applyAlignment="1" applyFill="1" applyFont="1">
      <alignment readingOrder="0" shrinkToFit="0" vertical="bottom" wrapText="1"/>
    </xf>
    <xf borderId="0" fillId="20" fontId="13" numFmtId="0" xfId="0" applyAlignment="1" applyFont="1">
      <alignment readingOrder="0" shrinkToFit="0" vertical="bottom" wrapText="1"/>
    </xf>
    <xf borderId="0" fillId="4" fontId="13" numFmtId="0" xfId="0" applyAlignment="1" applyFont="1">
      <alignment readingOrder="0" shrinkToFit="0" vertical="top" wrapText="1"/>
    </xf>
    <xf borderId="0" fillId="4" fontId="13" numFmtId="0" xfId="0" applyAlignment="1" applyFont="1">
      <alignment horizontal="left" readingOrder="0" shrinkToFit="0" vertical="bottom" wrapText="1"/>
    </xf>
    <xf borderId="0" fillId="0" fontId="89" numFmtId="0" xfId="0" applyAlignment="1" applyFont="1">
      <alignment readingOrder="0"/>
    </xf>
    <xf borderId="0" fillId="21" fontId="13" numFmtId="0" xfId="0" applyAlignment="1" applyFill="1" applyFont="1">
      <alignment readingOrder="0" shrinkToFit="0" vertical="bottom" wrapText="1"/>
    </xf>
    <xf borderId="0" fillId="4" fontId="24" numFmtId="0" xfId="0" applyAlignment="1" applyFont="1">
      <alignment readingOrder="0" shrinkToFit="0" vertical="top" wrapText="1"/>
    </xf>
    <xf borderId="0" fillId="0" fontId="3" numFmtId="0" xfId="0" applyAlignment="1" applyFont="1">
      <alignment readingOrder="0"/>
    </xf>
    <xf borderId="0" fillId="0" fontId="90" numFmtId="0" xfId="0" applyAlignment="1" applyFont="1">
      <alignment readingOrder="0" shrinkToFit="0" vertical="bottom" wrapText="1"/>
    </xf>
    <xf borderId="0" fillId="0" fontId="7" numFmtId="0" xfId="0" applyAlignment="1" applyFont="1">
      <alignment readingOrder="0" shrinkToFit="0" vertical="bottom" wrapText="1"/>
    </xf>
    <xf borderId="0" fillId="0" fontId="91" numFmtId="0" xfId="0" applyAlignment="1" applyFont="1">
      <alignment readingOrder="0" shrinkToFit="0" vertical="bottom" wrapText="1"/>
    </xf>
    <xf borderId="0" fillId="0" fontId="7" numFmtId="0" xfId="0" applyAlignment="1" applyFont="1">
      <alignment readingOrder="0" shrinkToFit="0" vertical="bottom" wrapText="1"/>
    </xf>
    <xf borderId="0" fillId="18" fontId="7" numFmtId="164" xfId="0" applyAlignment="1" applyFont="1" applyNumberFormat="1">
      <alignment vertical="top"/>
    </xf>
    <xf borderId="0" fillId="18" fontId="7" numFmtId="0" xfId="0" applyAlignment="1" applyFont="1">
      <alignment vertical="bottom"/>
    </xf>
    <xf borderId="0" fillId="18" fontId="7" numFmtId="0" xfId="0" applyAlignment="1" applyFont="1">
      <alignment vertical="top"/>
    </xf>
    <xf borderId="0" fillId="18" fontId="7" numFmtId="0" xfId="0" applyAlignment="1" applyFont="1">
      <alignment readingOrder="0" shrinkToFit="0" vertical="bottom" wrapText="1"/>
    </xf>
    <xf borderId="0" fillId="18" fontId="13" numFmtId="0" xfId="0" applyAlignment="1" applyFont="1">
      <alignment horizontal="left" readingOrder="0" shrinkToFit="0" wrapText="1"/>
    </xf>
    <xf borderId="0" fillId="0" fontId="13" numFmtId="0" xfId="0" applyAlignment="1" applyFont="1">
      <alignment horizontal="left" readingOrder="0" shrinkToFit="0" wrapText="1"/>
    </xf>
    <xf borderId="0" fillId="22" fontId="13" numFmtId="0" xfId="0" applyAlignment="1" applyFill="1" applyFont="1">
      <alignment horizontal="left" readingOrder="0" shrinkToFit="0" wrapText="1"/>
    </xf>
    <xf borderId="0" fillId="16" fontId="13" numFmtId="0" xfId="0" applyAlignment="1" applyFont="1">
      <alignment horizontal="left" readingOrder="0" shrinkToFit="0" wrapText="1"/>
    </xf>
    <xf borderId="0" fillId="4" fontId="7" numFmtId="0" xfId="0" applyAlignment="1" applyFont="1">
      <alignment readingOrder="0" shrinkToFit="0" vertical="bottom" wrapText="1"/>
    </xf>
    <xf borderId="0" fillId="4" fontId="7" numFmtId="0" xfId="0" applyAlignment="1" applyFont="1">
      <alignment vertical="top"/>
    </xf>
    <xf borderId="0" fillId="14" fontId="13" numFmtId="0" xfId="0" applyAlignment="1" applyFont="1">
      <alignment horizontal="left" readingOrder="0" shrinkToFit="0" wrapText="1"/>
    </xf>
    <xf borderId="0" fillId="4" fontId="13" numFmtId="0" xfId="0" applyAlignment="1" applyFont="1">
      <alignment readingOrder="0" shrinkToFit="0" vertical="bottom" wrapText="1"/>
    </xf>
    <xf borderId="0" fillId="0" fontId="13" numFmtId="46" xfId="0" applyAlignment="1" applyFont="1" applyNumberFormat="1">
      <alignment horizontal="left" readingOrder="0" shrinkToFit="0" vertical="top" wrapText="1"/>
    </xf>
    <xf borderId="0" fillId="4" fontId="92" numFmtId="0" xfId="0" applyAlignment="1" applyFont="1">
      <alignment readingOrder="0"/>
    </xf>
    <xf borderId="0" fillId="4" fontId="13" numFmtId="0" xfId="0" applyAlignment="1" applyFont="1">
      <alignment readingOrder="0" shrinkToFit="0" vertical="bottom" wrapText="1"/>
    </xf>
    <xf borderId="0" fillId="19" fontId="13" numFmtId="0" xfId="0" applyAlignment="1" applyFont="1">
      <alignment readingOrder="0" shrinkToFit="0" vertical="bottom" wrapText="1"/>
    </xf>
    <xf borderId="0" fillId="0" fontId="13" numFmtId="0" xfId="0" applyAlignment="1" applyFont="1">
      <alignment readingOrder="0" shrinkToFit="0" vertical="bottom" wrapText="1"/>
    </xf>
    <xf borderId="0" fillId="23" fontId="13" numFmtId="0" xfId="0" applyAlignment="1" applyFill="1" applyFont="1">
      <alignment readingOrder="0" shrinkToFit="0" vertical="bottom" wrapText="1"/>
    </xf>
    <xf borderId="0" fillId="14" fontId="13" numFmtId="0" xfId="0" applyAlignment="1" applyFont="1">
      <alignment readingOrder="0" shrinkToFit="0" vertical="bottom" wrapText="1"/>
    </xf>
    <xf borderId="0" fillId="0" fontId="93" numFmtId="0" xfId="0" applyAlignment="1" applyFont="1">
      <alignment readingOrder="0" shrinkToFit="0" vertical="bottom" wrapText="1"/>
    </xf>
    <xf borderId="0" fillId="2" fontId="13" numFmtId="0" xfId="0" applyAlignment="1" applyFont="1">
      <alignment readingOrder="0" shrinkToFit="0" vertical="bottom" wrapText="1"/>
    </xf>
    <xf borderId="0" fillId="0" fontId="13" numFmtId="0" xfId="0" applyAlignment="1" applyFont="1">
      <alignment readingOrder="0" shrinkToFit="0" vertical="bottom" wrapText="1"/>
    </xf>
    <xf borderId="0" fillId="0" fontId="8" numFmtId="0" xfId="0" applyAlignment="1" applyFont="1">
      <alignment readingOrder="0" shrinkToFit="0" vertical="bottom" wrapText="1"/>
    </xf>
    <xf borderId="0" fillId="6" fontId="7" numFmtId="0" xfId="0" applyAlignment="1" applyFont="1">
      <alignment vertical="top"/>
    </xf>
    <xf borderId="0" fillId="21" fontId="13" numFmtId="0" xfId="0" applyAlignment="1" applyFont="1">
      <alignment readingOrder="0" shrinkToFit="0" vertical="bottom" wrapText="1"/>
    </xf>
    <xf borderId="0" fillId="11" fontId="7" numFmtId="0" xfId="0" applyAlignment="1" applyFont="1">
      <alignment readingOrder="0" shrinkToFit="0" vertical="bottom" wrapText="1"/>
    </xf>
    <xf borderId="0" fillId="11" fontId="51" numFmtId="0" xfId="0" applyAlignment="1" applyFont="1">
      <alignment readingOrder="0" shrinkToFit="0" vertical="bottom" wrapText="1"/>
    </xf>
    <xf borderId="0" fillId="11" fontId="7" numFmtId="0" xfId="0" applyAlignment="1" applyFont="1">
      <alignment horizontal="center" readingOrder="0" shrinkToFit="0" vertical="bottom" wrapText="1"/>
    </xf>
    <xf borderId="0" fillId="11" fontId="7" numFmtId="0" xfId="0" applyAlignment="1" applyFont="1">
      <alignment readingOrder="0" shrinkToFit="0" vertical="bottom" wrapText="1"/>
    </xf>
    <xf borderId="0" fillId="24" fontId="7" numFmtId="0" xfId="0" applyAlignment="1" applyFill="1" applyFont="1">
      <alignment readingOrder="0" shrinkToFit="0" vertical="bottom" wrapText="1"/>
    </xf>
    <xf borderId="0" fillId="24" fontId="7" numFmtId="0" xfId="0" applyAlignment="1" applyFont="1">
      <alignment horizontal="left" readingOrder="0" shrinkToFit="0" vertical="bottom" wrapText="1"/>
    </xf>
    <xf borderId="0" fillId="0" fontId="13" numFmtId="0" xfId="0" applyAlignment="1" applyFont="1">
      <alignment horizontal="left" readingOrder="0" shrinkToFit="0" vertical="bottom" wrapText="1"/>
    </xf>
    <xf borderId="0" fillId="24" fontId="94" numFmtId="0" xfId="0" applyAlignment="1" applyFont="1">
      <alignment readingOrder="0" shrinkToFit="0" vertical="bottom" wrapText="1"/>
    </xf>
    <xf borderId="0" fillId="24" fontId="13" numFmtId="0" xfId="0" applyAlignment="1" applyFont="1">
      <alignment horizontal="left" readingOrder="0" shrinkToFit="0" wrapText="1"/>
    </xf>
    <xf borderId="0" fillId="24" fontId="51" numFmtId="0" xfId="0" applyAlignment="1" applyFont="1">
      <alignment readingOrder="0" shrinkToFit="0" vertical="bottom" wrapText="1"/>
    </xf>
    <xf borderId="0" fillId="18" fontId="7" numFmtId="10" xfId="0" applyAlignment="1" applyFont="1" applyNumberFormat="1">
      <alignment readingOrder="0" shrinkToFit="0" vertical="bottom" wrapText="1"/>
    </xf>
    <xf borderId="0" fillId="4" fontId="7" numFmtId="164" xfId="0" applyAlignment="1" applyFont="1" applyNumberFormat="1">
      <alignment readingOrder="0" shrinkToFit="0" vertical="bottom" wrapText="1"/>
    </xf>
    <xf borderId="0" fillId="4" fontId="13" numFmtId="164" xfId="0" applyAlignment="1" applyFont="1" applyNumberFormat="1">
      <alignment readingOrder="0" shrinkToFit="0" vertical="top" wrapText="1"/>
    </xf>
    <xf borderId="0" fillId="4" fontId="30" numFmtId="164" xfId="0" applyAlignment="1" applyFont="1" applyNumberFormat="1">
      <alignment readingOrder="0" shrinkToFit="0" wrapText="1"/>
    </xf>
    <xf borderId="0" fillId="4" fontId="95" numFmtId="0" xfId="0" applyAlignment="1" applyFont="1">
      <alignment readingOrder="0" shrinkToFit="0" vertical="bottom" wrapText="1"/>
    </xf>
    <xf borderId="0" fillId="0" fontId="13" numFmtId="164" xfId="0" applyAlignment="1" applyFont="1" applyNumberFormat="1">
      <alignment readingOrder="0" shrinkToFit="0" vertical="top" wrapText="1"/>
    </xf>
    <xf borderId="0" fillId="12" fontId="7" numFmtId="0" xfId="0" applyAlignment="1" applyFont="1">
      <alignment readingOrder="0" shrinkToFit="0" vertical="bottom" wrapText="1"/>
    </xf>
    <xf borderId="0" fillId="0" fontId="96" numFmtId="0" xfId="0" applyAlignment="1" applyFont="1">
      <alignment readingOrder="0" shrinkToFit="0" vertical="bottom" wrapText="1"/>
    </xf>
    <xf borderId="0" fillId="0" fontId="8" numFmtId="164" xfId="0" applyAlignment="1" applyFont="1" applyNumberFormat="1">
      <alignment readingOrder="0" shrinkToFit="0" vertical="top" wrapText="1"/>
    </xf>
    <xf borderId="0" fillId="0" fontId="97" numFmtId="164" xfId="0" applyAlignment="1" applyFont="1" applyNumberFormat="1">
      <alignment readingOrder="0" shrinkToFit="0" vertical="top" wrapText="1"/>
    </xf>
    <xf borderId="0" fillId="0" fontId="55" numFmtId="164" xfId="0" applyAlignment="1" applyFont="1" applyNumberFormat="1">
      <alignment readingOrder="0" shrinkToFit="0" vertical="top" wrapText="1"/>
    </xf>
    <xf borderId="0" fillId="19" fontId="3" numFmtId="0" xfId="0" applyAlignment="1" applyFont="1">
      <alignment readingOrder="0" shrinkToFit="0" wrapText="1"/>
    </xf>
    <xf borderId="0" fillId="4" fontId="3" numFmtId="0" xfId="0" applyAlignment="1" applyFont="1">
      <alignment readingOrder="0" shrinkToFit="0" wrapText="1"/>
    </xf>
    <xf borderId="0" fillId="4" fontId="98" numFmtId="0" xfId="0" applyAlignment="1" applyFont="1">
      <alignment readingOrder="0" shrinkToFit="0" wrapText="1"/>
    </xf>
    <xf borderId="0" fillId="18" fontId="3" numFmtId="0" xfId="0" applyAlignment="1" applyFont="1">
      <alignment readingOrder="0" shrinkToFit="0" wrapText="1"/>
    </xf>
    <xf borderId="0" fillId="4" fontId="99" numFmtId="0" xfId="0" applyAlignment="1" applyFont="1">
      <alignment readingOrder="0" shrinkToFit="0" wrapText="1"/>
    </xf>
    <xf borderId="0" fillId="19" fontId="13" numFmtId="0" xfId="0" applyAlignment="1" applyFont="1">
      <alignment horizontal="left" readingOrder="0" shrinkToFit="0" wrapText="1"/>
    </xf>
    <xf borderId="0" fillId="0" fontId="100" numFmtId="164" xfId="0" applyAlignment="1" applyFont="1" applyNumberFormat="1">
      <alignment readingOrder="0" shrinkToFit="0" vertical="top" wrapText="1"/>
    </xf>
    <xf borderId="0" fillId="0" fontId="13" numFmtId="0" xfId="0" applyAlignment="1" applyFont="1">
      <alignment horizontal="left" readingOrder="0" shrinkToFit="0" vertical="top" wrapText="1"/>
    </xf>
    <xf borderId="0" fillId="0" fontId="97" numFmtId="164" xfId="0" applyAlignment="1" applyFont="1" applyNumberFormat="1">
      <alignment horizontal="center" readingOrder="0" shrinkToFit="0" vertical="top" wrapText="1"/>
    </xf>
    <xf borderId="0" fillId="0" fontId="7" numFmtId="0" xfId="0" applyAlignment="1" applyFont="1">
      <alignment horizontal="center" vertical="bottom"/>
    </xf>
    <xf borderId="0" fillId="0" fontId="7" numFmtId="0" xfId="0" applyAlignment="1" applyFont="1">
      <alignment horizontal="center" vertical="top"/>
    </xf>
    <xf borderId="0" fillId="0" fontId="55" numFmtId="164" xfId="0" applyAlignment="1" applyFont="1" applyNumberFormat="1">
      <alignment horizontal="center" readingOrder="0" shrinkToFit="0" vertical="top" wrapText="1"/>
    </xf>
    <xf borderId="0" fillId="0" fontId="0" numFmtId="164" xfId="0" applyAlignment="1" applyFont="1" applyNumberFormat="1">
      <alignment horizontal="left" readingOrder="0" shrinkToFit="0" vertical="top" wrapText="1"/>
    </xf>
    <xf borderId="0" fillId="0" fontId="13" numFmtId="10" xfId="0" applyAlignment="1" applyFont="1" applyNumberFormat="1">
      <alignment horizontal="left" readingOrder="0" shrinkToFit="0" wrapText="1"/>
    </xf>
    <xf borderId="0" fillId="12" fontId="13" numFmtId="0" xfId="0" applyAlignment="1" applyFont="1">
      <alignment horizontal="left" readingOrder="0" shrinkToFit="0" wrapText="1"/>
    </xf>
    <xf borderId="0" fillId="4" fontId="97" numFmtId="164" xfId="0" applyAlignment="1" applyFont="1" applyNumberFormat="1">
      <alignment readingOrder="0" shrinkToFit="0" vertical="top" wrapText="1"/>
    </xf>
    <xf borderId="0" fillId="4" fontId="7" numFmtId="0" xfId="0" applyAlignment="1" applyFont="1">
      <alignment vertical="bottom"/>
    </xf>
    <xf borderId="0" fillId="4" fontId="55" numFmtId="164" xfId="0" applyAlignment="1" applyFont="1" applyNumberFormat="1">
      <alignment readingOrder="0" shrinkToFit="0" vertical="top" wrapText="1"/>
    </xf>
    <xf borderId="0" fillId="25" fontId="13" numFmtId="0" xfId="0" applyAlignment="1" applyFill="1" applyFont="1">
      <alignment horizontal="left" readingOrder="0" shrinkToFit="0" wrapText="1"/>
    </xf>
    <xf borderId="0" fillId="4" fontId="0" numFmtId="164" xfId="0" applyAlignment="1" applyFont="1" applyNumberFormat="1">
      <alignment readingOrder="0" shrinkToFit="0" vertical="top" wrapText="1"/>
    </xf>
    <xf borderId="0" fillId="20" fontId="13" numFmtId="0" xfId="0" applyAlignment="1" applyFont="1">
      <alignment horizontal="left" readingOrder="0" shrinkToFit="0" wrapText="1"/>
    </xf>
    <xf borderId="0" fillId="26" fontId="13" numFmtId="0" xfId="0" applyAlignment="1" applyFill="1" applyFont="1">
      <alignment horizontal="left" readingOrder="0" shrinkToFit="0" wrapText="1"/>
    </xf>
    <xf borderId="0" fillId="18" fontId="13" numFmtId="0" xfId="0" applyAlignment="1" applyFont="1">
      <alignment horizontal="left" readingOrder="0" shrinkToFit="0" wrapText="1"/>
    </xf>
    <xf borderId="0" fillId="4" fontId="18" numFmtId="0" xfId="0" applyAlignment="1" applyFont="1">
      <alignment readingOrder="0"/>
    </xf>
    <xf borderId="0" fillId="27" fontId="13" numFmtId="0" xfId="0" applyAlignment="1" applyFill="1" applyFont="1">
      <alignment horizontal="left" readingOrder="0" shrinkToFit="0" wrapText="1"/>
    </xf>
    <xf borderId="0" fillId="27" fontId="3" numFmtId="0" xfId="0" applyAlignment="1" applyFont="1">
      <alignment horizontal="left" readingOrder="0" shrinkToFit="0" vertical="top" wrapText="1"/>
    </xf>
    <xf borderId="0" fillId="0" fontId="7" numFmtId="0" xfId="0" applyAlignment="1" applyFont="1">
      <alignment readingOrder="0" shrinkToFit="0" vertical="bottom" wrapText="1"/>
    </xf>
    <xf borderId="0" fillId="0" fontId="101" numFmtId="0" xfId="0" applyAlignment="1" applyFont="1">
      <alignment readingOrder="0" shrinkToFit="0" vertical="bottom" wrapText="1"/>
    </xf>
    <xf borderId="0" fillId="11" fontId="97" numFmtId="164" xfId="0" applyAlignment="1" applyFont="1" applyNumberFormat="1">
      <alignment readingOrder="0" shrinkToFit="0" vertical="top" wrapText="1"/>
    </xf>
    <xf borderId="0" fillId="11" fontId="7" numFmtId="0" xfId="0" applyAlignment="1" applyFont="1">
      <alignment vertical="bottom"/>
    </xf>
    <xf borderId="0" fillId="11" fontId="7" numFmtId="0" xfId="0" applyAlignment="1" applyFont="1">
      <alignment vertical="top"/>
    </xf>
    <xf borderId="0" fillId="11" fontId="55" numFmtId="164" xfId="0" applyAlignment="1" applyFont="1" applyNumberFormat="1">
      <alignment readingOrder="0" shrinkToFit="0" vertical="top" wrapText="1"/>
    </xf>
    <xf borderId="0" fillId="11" fontId="0" numFmtId="164" xfId="0" applyAlignment="1" applyFont="1" applyNumberFormat="1">
      <alignment readingOrder="0" shrinkToFit="0" vertical="top" wrapText="1"/>
    </xf>
    <xf borderId="0" fillId="28" fontId="1" numFmtId="0" xfId="0" applyAlignment="1" applyFill="1" applyFont="1">
      <alignment readingOrder="0" shrinkToFit="0" wrapText="1"/>
    </xf>
    <xf borderId="0" fillId="4" fontId="102" numFmtId="164" xfId="0" applyAlignment="1" applyFont="1" applyNumberFormat="1">
      <alignment readingOrder="0" shrinkToFit="0" vertical="top" wrapText="1"/>
    </xf>
    <xf borderId="0" fillId="4" fontId="0" numFmtId="164" xfId="0" applyAlignment="1" applyFont="1" applyNumberFormat="1">
      <alignment readingOrder="0" shrinkToFit="0" vertical="top" wrapText="1"/>
    </xf>
    <xf borderId="0" fillId="29" fontId="1" numFmtId="0" xfId="0" applyAlignment="1" applyFill="1" applyFont="1">
      <alignment readingOrder="0" shrinkToFit="0" wrapText="1"/>
    </xf>
    <xf borderId="0" fillId="14" fontId="1" numFmtId="0" xfId="0" applyAlignment="1" applyFont="1">
      <alignment readingOrder="0" shrinkToFit="0" wrapText="1"/>
    </xf>
    <xf borderId="0" fillId="30" fontId="1" numFmtId="0" xfId="0" applyAlignment="1" applyFill="1" applyFont="1">
      <alignment readingOrder="0" shrinkToFit="0" wrapText="1"/>
    </xf>
    <xf borderId="0" fillId="31" fontId="1" numFmtId="0" xfId="0" applyAlignment="1" applyFill="1" applyFont="1">
      <alignment readingOrder="0" shrinkToFit="0" wrapText="1"/>
    </xf>
    <xf borderId="0" fillId="17" fontId="1" numFmtId="0" xfId="0" applyAlignment="1" applyFont="1">
      <alignment readingOrder="0" shrinkToFit="0" wrapText="1"/>
    </xf>
    <xf borderId="0" fillId="32" fontId="1" numFmtId="0" xfId="0" applyAlignment="1" applyFill="1" applyFont="1">
      <alignment readingOrder="0" shrinkToFit="0" wrapText="1"/>
    </xf>
    <xf borderId="0" fillId="0" fontId="0" numFmtId="164" xfId="0" applyAlignment="1" applyFont="1" applyNumberFormat="1">
      <alignment horizontal="center" readingOrder="0" shrinkToFit="0" vertical="top" wrapText="1"/>
    </xf>
    <xf borderId="0" fillId="18" fontId="1" numFmtId="0" xfId="0" applyAlignment="1" applyFont="1">
      <alignment readingOrder="0"/>
    </xf>
    <xf borderId="0" fillId="12" fontId="1" numFmtId="0" xfId="0" applyAlignment="1" applyFont="1">
      <alignment readingOrder="0"/>
    </xf>
    <xf borderId="0" fillId="17" fontId="0" numFmtId="164" xfId="0" applyAlignment="1" applyFont="1" applyNumberFormat="1">
      <alignment readingOrder="0" shrinkToFit="0" vertical="top" wrapText="1"/>
    </xf>
    <xf borderId="0" fillId="0" fontId="76" numFmtId="164" xfId="0" applyAlignment="1" applyFont="1" applyNumberFormat="1">
      <alignment readingOrder="0" shrinkToFit="0" vertical="top" wrapText="1"/>
    </xf>
    <xf borderId="0" fillId="0" fontId="50" numFmtId="164" xfId="0" applyAlignment="1" applyFont="1" applyNumberFormat="1">
      <alignment readingOrder="0" shrinkToFit="0" vertical="top" wrapText="1"/>
    </xf>
    <xf borderId="0" fillId="4" fontId="55" numFmtId="0" xfId="0" applyAlignment="1" applyFont="1">
      <alignment readingOrder="0" shrinkToFit="0" wrapText="1"/>
    </xf>
    <xf borderId="0" fillId="0" fontId="3" numFmtId="0" xfId="0" applyAlignment="1" applyFont="1">
      <alignment readingOrder="0" shrinkToFit="0" wrapText="1"/>
    </xf>
    <xf borderId="0" fillId="0" fontId="15" numFmtId="0" xfId="0" applyFont="1"/>
    <xf borderId="0" fillId="0" fontId="15" numFmtId="0" xfId="0" applyAlignment="1" applyFont="1">
      <alignment readingOrder="0"/>
    </xf>
    <xf borderId="0" fillId="4" fontId="103" numFmtId="0" xfId="0" applyAlignment="1" applyFont="1">
      <alignment readingOrder="0" shrinkToFit="0" wrapText="1"/>
    </xf>
    <xf borderId="0" fillId="0" fontId="104" numFmtId="0" xfId="0" applyAlignment="1" applyFont="1">
      <alignment readingOrder="0" shrinkToFit="0" wrapText="1"/>
    </xf>
    <xf borderId="0" fillId="14" fontId="55" numFmtId="0" xfId="0" applyAlignment="1" applyFont="1">
      <alignment readingOrder="0" shrinkToFit="0" wrapText="1"/>
    </xf>
    <xf borderId="0" fillId="32" fontId="105" numFmtId="0" xfId="0" applyAlignment="1" applyFont="1">
      <alignment readingOrder="0" shrinkToFit="0" wrapText="1"/>
    </xf>
    <xf borderId="0" fillId="0" fontId="106" numFmtId="0" xfId="0" applyAlignment="1" applyFont="1">
      <alignment readingOrder="0" shrinkToFit="0" wrapText="1"/>
    </xf>
    <xf borderId="0" fillId="0" fontId="72" numFmtId="0" xfId="0" applyAlignment="1" applyFont="1">
      <alignment readingOrder="0"/>
    </xf>
    <xf borderId="0" fillId="18" fontId="1" numFmtId="0" xfId="0" applyAlignment="1" applyFont="1">
      <alignment readingOrder="0" shrinkToFit="0" wrapText="1"/>
    </xf>
    <xf borderId="0" fillId="0" fontId="7" numFmtId="0" xfId="0" applyAlignment="1" applyFont="1">
      <alignment vertical="top"/>
    </xf>
    <xf borderId="0" fillId="0" fontId="107" numFmtId="164" xfId="0" applyAlignment="1" applyFont="1" applyNumberFormat="1">
      <alignment readingOrder="0" shrinkToFit="0" vertical="top" wrapText="1"/>
    </xf>
    <xf borderId="0" fillId="0" fontId="0" numFmtId="164" xfId="0" applyAlignment="1" applyFont="1" applyNumberFormat="1">
      <alignment readingOrder="0" shrinkToFit="0" wrapText="1"/>
    </xf>
    <xf borderId="0" fillId="0" fontId="0" numFmtId="164" xfId="0" applyAlignment="1" applyFont="1" applyNumberFormat="1">
      <alignment readingOrder="0" shrinkToFit="0" vertical="top" wrapText="1"/>
    </xf>
    <xf borderId="0" fillId="17" fontId="0" numFmtId="164" xfId="0" applyAlignment="1" applyFont="1" applyNumberFormat="1">
      <alignment readingOrder="0" shrinkToFit="0" wrapText="1"/>
    </xf>
    <xf borderId="0" fillId="0" fontId="55" numFmtId="164" xfId="0" applyAlignment="1" applyFont="1" applyNumberFormat="1">
      <alignment readingOrder="0" shrinkToFit="0" vertical="top" wrapText="1"/>
    </xf>
    <xf borderId="0" fillId="4" fontId="0" numFmtId="164" xfId="0" applyAlignment="1" applyFont="1" applyNumberFormat="1">
      <alignment readingOrder="0" shrinkToFit="0" wrapText="1"/>
    </xf>
    <xf borderId="0" fillId="12" fontId="0" numFmtId="164" xfId="0" applyAlignment="1" applyFont="1" applyNumberFormat="1">
      <alignment readingOrder="0" shrinkToFit="0" wrapText="1"/>
    </xf>
    <xf borderId="0" fillId="20" fontId="55" numFmtId="164" xfId="0" applyAlignment="1" applyFont="1" applyNumberFormat="1">
      <alignment readingOrder="0" shrinkToFit="0" vertical="top" wrapText="1"/>
    </xf>
    <xf borderId="0" fillId="33" fontId="55" numFmtId="164" xfId="0" applyAlignment="1" applyFill="1" applyFont="1" applyNumberFormat="1">
      <alignment readingOrder="0" shrinkToFit="0" vertical="top" wrapText="1"/>
    </xf>
    <xf borderId="0" fillId="19" fontId="55" numFmtId="164" xfId="0" applyAlignment="1" applyFont="1" applyNumberFormat="1">
      <alignment readingOrder="0" shrinkToFit="0" vertical="top" wrapText="1"/>
    </xf>
    <xf borderId="0" fillId="18" fontId="55" numFmtId="164" xfId="0" applyAlignment="1" applyFont="1" applyNumberFormat="1">
      <alignment readingOrder="0" shrinkToFit="0" vertical="top" wrapText="1"/>
    </xf>
    <xf borderId="0" fillId="34" fontId="55" numFmtId="164" xfId="0" applyAlignment="1" applyFill="1" applyFont="1" applyNumberFormat="1">
      <alignment readingOrder="0" shrinkToFit="0" vertical="top" wrapText="1"/>
    </xf>
    <xf borderId="0" fillId="17" fontId="55" numFmtId="164" xfId="0" applyAlignment="1" applyFont="1" applyNumberFormat="1">
      <alignment readingOrder="0" shrinkToFit="0" vertical="top" wrapText="1"/>
    </xf>
    <xf borderId="0" fillId="30" fontId="55" numFmtId="164" xfId="0" applyAlignment="1" applyFont="1" applyNumberFormat="1">
      <alignment readingOrder="0" shrinkToFit="0" vertical="top" wrapText="1"/>
    </xf>
    <xf borderId="0" fillId="4" fontId="36" numFmtId="164" xfId="0" applyAlignment="1" applyFont="1" applyNumberFormat="1">
      <alignment readingOrder="0" shrinkToFit="0" wrapText="1"/>
    </xf>
    <xf borderId="0" fillId="32" fontId="55" numFmtId="164" xfId="0" applyAlignment="1" applyFont="1" applyNumberFormat="1">
      <alignment readingOrder="0" shrinkToFit="0" vertical="top" wrapText="1"/>
    </xf>
    <xf borderId="0" fillId="30" fontId="108" numFmtId="164" xfId="0" applyAlignment="1" applyFont="1" applyNumberFormat="1">
      <alignment readingOrder="0" shrinkToFit="0" wrapText="1"/>
    </xf>
    <xf borderId="0" fillId="21" fontId="55" numFmtId="164" xfId="0" applyAlignment="1" applyFont="1" applyNumberFormat="1">
      <alignment readingOrder="0" shrinkToFit="0" vertical="top" wrapText="1"/>
    </xf>
    <xf borderId="0" fillId="21" fontId="28" numFmtId="164" xfId="0" applyAlignment="1" applyFont="1" applyNumberFormat="1">
      <alignment readingOrder="0" shrinkToFit="0" wrapText="1"/>
    </xf>
    <xf borderId="0" fillId="4" fontId="7" numFmtId="0" xfId="0" applyAlignment="1" applyFont="1">
      <alignment vertical="top"/>
    </xf>
    <xf borderId="0" fillId="4" fontId="107" numFmtId="164" xfId="0" applyAlignment="1" applyFont="1" applyNumberFormat="1">
      <alignment readingOrder="0" shrinkToFit="0" vertical="top" wrapText="1"/>
    </xf>
    <xf borderId="0" fillId="0" fontId="109" numFmtId="164" xfId="0" applyAlignment="1" applyFont="1" applyNumberFormat="1">
      <alignment readingOrder="0" shrinkToFit="0" vertical="top" wrapText="1"/>
    </xf>
    <xf borderId="0" fillId="4" fontId="103" numFmtId="164" xfId="0" applyAlignment="1" applyFont="1" applyNumberFormat="1">
      <alignment readingOrder="0" shrinkToFit="0" vertical="top" wrapText="1"/>
    </xf>
    <xf borderId="0" fillId="4" fontId="7" numFmtId="0" xfId="0" applyAlignment="1" applyFont="1">
      <alignment readingOrder="0" vertical="top"/>
    </xf>
    <xf borderId="0" fillId="0" fontId="105" numFmtId="164" xfId="0" applyAlignment="1" applyFont="1" applyNumberFormat="1">
      <alignment readingOrder="0" shrinkToFit="0" vertical="top" wrapText="1"/>
    </xf>
    <xf borderId="0" fillId="0" fontId="17" numFmtId="164" xfId="0" applyAlignment="1" applyFont="1" applyNumberFormat="1">
      <alignment readingOrder="0" shrinkToFit="0" vertical="top" wrapText="1"/>
    </xf>
    <xf borderId="0" fillId="4" fontId="28" numFmtId="164" xfId="0" applyAlignment="1" applyFont="1" applyNumberFormat="1">
      <alignment readingOrder="0" shrinkToFit="0" vertical="top" wrapText="1"/>
    </xf>
    <xf borderId="0" fillId="0" fontId="110" numFmtId="164" xfId="0" applyAlignment="1" applyFont="1" applyNumberFormat="1">
      <alignment readingOrder="0" shrinkToFit="0" vertical="top" wrapText="1"/>
    </xf>
    <xf borderId="0" fillId="0" fontId="105" numFmtId="164" xfId="0" applyAlignment="1" applyFont="1" applyNumberFormat="1">
      <alignment readingOrder="0" shrinkToFit="0" vertical="top" wrapText="1"/>
    </xf>
    <xf borderId="0" fillId="0" fontId="17" numFmtId="164" xfId="0" applyAlignment="1" applyFont="1" applyNumberFormat="1">
      <alignment horizontal="left" readingOrder="0" shrinkToFit="0" wrapText="1"/>
    </xf>
    <xf borderId="0" fillId="18" fontId="17" numFmtId="164" xfId="0" applyAlignment="1" applyFont="1" applyNumberFormat="1">
      <alignment horizontal="left" readingOrder="0" shrinkToFit="0" wrapText="1"/>
    </xf>
    <xf borderId="0" fillId="2" fontId="17" numFmtId="164" xfId="0" applyAlignment="1" applyFont="1" applyNumberFormat="1">
      <alignment horizontal="left" readingOrder="0" shrinkToFit="0" wrapText="1"/>
    </xf>
    <xf borderId="0" fillId="21" fontId="17" numFmtId="164" xfId="0" applyAlignment="1" applyFont="1" applyNumberFormat="1">
      <alignment horizontal="left" readingOrder="0" shrinkToFit="0" wrapText="1"/>
    </xf>
    <xf borderId="0" fillId="17" fontId="17" numFmtId="164" xfId="0" applyAlignment="1" applyFont="1" applyNumberFormat="1">
      <alignment horizontal="left" readingOrder="0" shrinkToFit="0" wrapText="1"/>
    </xf>
    <xf borderId="0" fillId="4" fontId="17" numFmtId="164" xfId="0" applyAlignment="1" applyFont="1" applyNumberFormat="1">
      <alignment horizontal="left" readingOrder="0" shrinkToFit="0" wrapText="1"/>
    </xf>
    <xf borderId="0" fillId="0" fontId="111" numFmtId="164" xfId="0" applyAlignment="1" applyFont="1" applyNumberFormat="1">
      <alignment readingOrder="0" shrinkToFit="0" vertical="top" wrapText="1"/>
    </xf>
    <xf borderId="0" fillId="19" fontId="17" numFmtId="164" xfId="0" applyAlignment="1" applyFont="1" applyNumberFormat="1">
      <alignment horizontal="left" readingOrder="0" shrinkToFit="0" wrapText="1"/>
    </xf>
    <xf borderId="0" fillId="4" fontId="7" numFmtId="0" xfId="0" applyAlignment="1" applyFont="1">
      <alignment readingOrder="0" shrinkToFit="0" vertical="top" wrapText="1"/>
    </xf>
    <xf borderId="0" fillId="4" fontId="17" numFmtId="164" xfId="0" applyAlignment="1" applyFont="1" applyNumberFormat="1">
      <alignment horizontal="left" readingOrder="0" shrinkToFit="0" vertical="top" wrapText="1"/>
    </xf>
    <xf borderId="0" fillId="0" fontId="107" numFmtId="164" xfId="0" applyAlignment="1" applyFont="1" applyNumberFormat="1">
      <alignment readingOrder="0" shrinkToFit="0" vertical="top" wrapText="1"/>
    </xf>
    <xf borderId="0" fillId="14" fontId="105" numFmtId="164" xfId="0" applyAlignment="1" applyFont="1" applyNumberFormat="1">
      <alignment readingOrder="0" shrinkToFit="0" vertical="top" wrapText="1"/>
    </xf>
    <xf borderId="0" fillId="19" fontId="105" numFmtId="164" xfId="0" applyAlignment="1" applyFont="1" applyNumberFormat="1">
      <alignment readingOrder="0" shrinkToFit="0" vertical="top" wrapText="1"/>
    </xf>
    <xf borderId="0" fillId="35" fontId="105" numFmtId="164" xfId="0" applyAlignment="1" applyFill="1" applyFont="1" applyNumberFormat="1">
      <alignment readingOrder="0" shrinkToFit="0" vertical="top" wrapText="1"/>
    </xf>
    <xf borderId="0" fillId="25" fontId="7" numFmtId="164" xfId="0" applyAlignment="1" applyFont="1" applyNumberFormat="1">
      <alignment readingOrder="0" shrinkToFit="0" vertical="top" wrapText="1"/>
    </xf>
    <xf borderId="0" fillId="14" fontId="7" numFmtId="164" xfId="0" applyAlignment="1" applyFont="1" applyNumberFormat="1">
      <alignment readingOrder="0" shrinkToFit="0" vertical="top" wrapText="1"/>
    </xf>
    <xf borderId="0" fillId="19" fontId="7" numFmtId="164" xfId="0" applyAlignment="1" applyFont="1" applyNumberFormat="1">
      <alignment readingOrder="0" shrinkToFit="0" vertical="top" wrapText="1"/>
    </xf>
    <xf borderId="0" fillId="7" fontId="7" numFmtId="164" xfId="0" applyAlignment="1" applyFont="1" applyNumberFormat="1">
      <alignment readingOrder="0" shrinkToFit="0" vertical="top" wrapText="1"/>
    </xf>
    <xf borderId="0" fillId="18" fontId="7" numFmtId="164" xfId="0" applyAlignment="1" applyFont="1" applyNumberFormat="1">
      <alignment readingOrder="0" shrinkToFit="0" vertical="top" wrapText="1"/>
    </xf>
    <xf borderId="0" fillId="4" fontId="7" numFmtId="164" xfId="0" applyAlignment="1" applyFont="1" applyNumberFormat="1">
      <alignment readingOrder="0" shrinkToFit="0" vertical="top" wrapText="1"/>
    </xf>
    <xf borderId="0" fillId="4" fontId="112" numFmtId="164" xfId="0" applyAlignment="1" applyFont="1" applyNumberFormat="1">
      <alignment readingOrder="0" shrinkToFit="0" vertical="top" wrapText="1"/>
    </xf>
    <xf borderId="0" fillId="36" fontId="7" numFmtId="164" xfId="0" applyAlignment="1" applyFill="1" applyFont="1" applyNumberFormat="1">
      <alignment readingOrder="0" shrinkToFit="0" vertical="top" wrapText="1"/>
    </xf>
    <xf borderId="0" fillId="0" fontId="7" numFmtId="164" xfId="0" applyAlignment="1" applyFont="1" applyNumberFormat="1">
      <alignment horizontal="center" readingOrder="0" shrinkToFit="0" vertical="top" wrapText="1"/>
    </xf>
    <xf borderId="0" fillId="21" fontId="7" numFmtId="164" xfId="0" applyAlignment="1" applyFont="1" applyNumberFormat="1">
      <alignment readingOrder="0" shrinkToFit="0" vertical="top" wrapText="1"/>
    </xf>
    <xf borderId="0" fillId="32" fontId="7" numFmtId="164" xfId="0" applyAlignment="1" applyFont="1" applyNumberFormat="1">
      <alignment readingOrder="0" shrinkToFit="0" vertical="top" wrapText="1"/>
    </xf>
    <xf borderId="0" fillId="0" fontId="113" numFmtId="164" xfId="0" applyAlignment="1" applyFont="1" applyNumberFormat="1">
      <alignment readingOrder="0" shrinkToFit="0" vertical="top" wrapText="1"/>
    </xf>
    <xf quotePrefix="1" borderId="0" fillId="0" fontId="13" numFmtId="0" xfId="0" applyAlignment="1" applyFont="1">
      <alignment readingOrder="0" shrinkToFit="0" vertical="top" wrapText="1"/>
    </xf>
    <xf borderId="0" fillId="4" fontId="7" numFmtId="164" xfId="0" applyAlignment="1" applyFont="1" applyNumberFormat="1">
      <alignment horizontal="center" readingOrder="0" shrinkToFit="0" vertical="top" wrapText="1"/>
    </xf>
    <xf borderId="0" fillId="33" fontId="8" numFmtId="164" xfId="0" applyAlignment="1" applyFont="1" applyNumberFormat="1">
      <alignment readingOrder="0" shrinkToFit="0" vertical="top" wrapText="1"/>
    </xf>
    <xf borderId="0" fillId="35" fontId="7" numFmtId="164" xfId="0" applyAlignment="1" applyFont="1" applyNumberFormat="1">
      <alignment readingOrder="0" shrinkToFit="0" vertical="top" wrapText="1"/>
    </xf>
    <xf borderId="0" fillId="4" fontId="71" numFmtId="164" xfId="0" applyAlignment="1" applyFont="1" applyNumberFormat="1">
      <alignment readingOrder="0" shrinkToFit="0" vertical="top" wrapText="1"/>
    </xf>
    <xf borderId="0" fillId="21" fontId="1" numFmtId="0" xfId="0" applyAlignment="1" applyFont="1">
      <alignment readingOrder="0"/>
    </xf>
    <xf borderId="0" fillId="0" fontId="3" numFmtId="164" xfId="0" applyAlignment="1" applyFont="1" applyNumberFormat="1">
      <alignment readingOrder="0" shrinkToFit="0" wrapText="1"/>
    </xf>
    <xf borderId="0" fillId="11" fontId="7" numFmtId="164" xfId="0" applyAlignment="1" applyFont="1" applyNumberFormat="1">
      <alignment readingOrder="0" shrinkToFit="0" vertical="top" wrapText="1"/>
    </xf>
    <xf borderId="0" fillId="3" fontId="7" numFmtId="164" xfId="0" applyAlignment="1" applyFont="1" applyNumberFormat="1">
      <alignment readingOrder="0" shrinkToFit="0" vertical="top" wrapText="1"/>
    </xf>
    <xf borderId="0" fillId="4" fontId="13" numFmtId="164" xfId="0" applyAlignment="1" applyFont="1" applyNumberFormat="1">
      <alignment readingOrder="0" shrinkToFit="0" vertical="top" wrapText="1"/>
    </xf>
    <xf borderId="0" fillId="0" fontId="114" numFmtId="0" xfId="0" applyAlignment="1" applyFont="1">
      <alignment horizontal="left" readingOrder="0" shrinkToFit="0" wrapText="1"/>
    </xf>
    <xf borderId="0" fillId="0" fontId="3" numFmtId="0" xfId="0" applyAlignment="1" applyFont="1">
      <alignment horizontal="left" readingOrder="0" shrinkToFit="0" wrapText="1"/>
    </xf>
    <xf borderId="0" fillId="0" fontId="3" numFmtId="0" xfId="0" applyAlignment="1" applyFont="1">
      <alignment horizontal="left" readingOrder="0"/>
    </xf>
    <xf borderId="0" fillId="0" fontId="32" numFmtId="164" xfId="0" applyAlignment="1" applyFont="1" applyNumberFormat="1">
      <alignment readingOrder="0" shrinkToFit="0" wrapText="1"/>
    </xf>
    <xf borderId="0" fillId="32" fontId="32" numFmtId="164" xfId="0" applyAlignment="1" applyFont="1" applyNumberFormat="1">
      <alignment readingOrder="0" shrinkToFit="0" wrapText="1"/>
    </xf>
    <xf borderId="0" fillId="4" fontId="32" numFmtId="164" xfId="0" applyAlignment="1" applyFont="1" applyNumberFormat="1">
      <alignment readingOrder="0" shrinkToFit="0" wrapText="1"/>
    </xf>
    <xf borderId="0" fillId="19" fontId="32" numFmtId="164" xfId="0" applyAlignment="1" applyFont="1" applyNumberFormat="1">
      <alignment readingOrder="0" shrinkToFit="0" wrapText="1"/>
    </xf>
    <xf borderId="0" fillId="0" fontId="115" numFmtId="164" xfId="0" applyAlignment="1" applyFont="1" applyNumberFormat="1">
      <alignment readingOrder="0" shrinkToFit="0" wrapText="1"/>
    </xf>
    <xf borderId="0" fillId="19" fontId="32" numFmtId="164" xfId="0" applyAlignment="1" applyFont="1" applyNumberFormat="1">
      <alignment readingOrder="0" shrinkToFit="0" wrapText="1"/>
    </xf>
    <xf borderId="0" fillId="0" fontId="32" numFmtId="164" xfId="0" applyAlignment="1" applyFont="1" applyNumberFormat="1">
      <alignment readingOrder="0" shrinkToFit="0" wrapText="1"/>
    </xf>
    <xf borderId="0" fillId="32" fontId="32" numFmtId="164" xfId="0" applyAlignment="1" applyFont="1" applyNumberFormat="1">
      <alignment readingOrder="0" shrinkToFit="0" wrapText="1"/>
    </xf>
    <xf borderId="0" fillId="4" fontId="32" numFmtId="164" xfId="0" applyAlignment="1" applyFont="1" applyNumberFormat="1">
      <alignment readingOrder="0" shrinkToFit="0" wrapText="1"/>
    </xf>
    <xf borderId="0" fillId="11" fontId="32" numFmtId="164" xfId="0" applyAlignment="1" applyFont="1" applyNumberFormat="1">
      <alignment readingOrder="0" shrinkToFit="0" wrapText="1"/>
    </xf>
    <xf borderId="0" fillId="37" fontId="51" numFmtId="164" xfId="0" applyAlignment="1" applyFill="1" applyFont="1" applyNumberFormat="1">
      <alignment readingOrder="0" shrinkToFit="0" vertical="top" wrapText="1"/>
    </xf>
    <xf borderId="0" fillId="0" fontId="7" numFmtId="0" xfId="0" applyAlignment="1" applyFont="1">
      <alignment shrinkToFit="0" vertical="top" wrapText="1"/>
    </xf>
    <xf borderId="0" fillId="0" fontId="7" numFmtId="0" xfId="0" applyAlignment="1" applyFont="1">
      <alignment shrinkToFit="0" vertical="bottom" wrapText="1"/>
    </xf>
    <xf borderId="0" fillId="0" fontId="7" numFmtId="164" xfId="0" applyAlignment="1" applyFont="1" applyNumberFormat="1">
      <alignment readingOrder="0" shrinkToFit="0" vertical="top" wrapText="1"/>
    </xf>
    <xf borderId="0" fillId="0" fontId="13" numFmtId="164" xfId="0" applyAlignment="1" applyFont="1" applyNumberFormat="1">
      <alignment readingOrder="0" shrinkToFit="0" vertical="bottom" wrapText="1"/>
    </xf>
    <xf borderId="0" fillId="19" fontId="13" numFmtId="164" xfId="0" applyAlignment="1" applyFont="1" applyNumberFormat="1">
      <alignment readingOrder="0" shrinkToFit="0" vertical="bottom" wrapText="1"/>
    </xf>
    <xf borderId="0" fillId="4" fontId="13" numFmtId="164" xfId="0" applyAlignment="1" applyFont="1" applyNumberFormat="1">
      <alignment readingOrder="0" shrinkToFit="0" vertical="bottom" wrapText="1"/>
    </xf>
    <xf borderId="0" fillId="0" fontId="7" numFmtId="164" xfId="0" applyAlignment="1" applyFont="1" applyNumberFormat="1">
      <alignment readingOrder="0" shrinkToFit="0" vertical="bottom" wrapText="1"/>
    </xf>
    <xf borderId="0" fillId="18" fontId="13" numFmtId="164" xfId="0" applyAlignment="1" applyFont="1" applyNumberFormat="1">
      <alignment readingOrder="0" shrinkToFit="0" vertical="bottom" wrapText="1"/>
    </xf>
    <xf borderId="0" fillId="0" fontId="7" numFmtId="164" xfId="0" applyAlignment="1" applyFont="1" applyNumberFormat="1">
      <alignment shrinkToFit="0" vertical="top" wrapText="1"/>
    </xf>
    <xf borderId="0" fillId="12" fontId="13" numFmtId="164" xfId="0" applyAlignment="1" applyFont="1" applyNumberFormat="1">
      <alignment readingOrder="0" shrinkToFit="0" vertical="bottom" wrapText="1"/>
    </xf>
    <xf borderId="0" fillId="22" fontId="13" numFmtId="164" xfId="0" applyAlignment="1" applyFont="1" applyNumberFormat="1">
      <alignment readingOrder="0" shrinkToFit="0" vertical="bottom" wrapText="1"/>
    </xf>
    <xf borderId="0" fillId="4" fontId="7" numFmtId="164" xfId="0" applyAlignment="1" applyFont="1" applyNumberFormat="1">
      <alignment shrinkToFit="0" vertical="top" wrapText="1"/>
    </xf>
    <xf borderId="0" fillId="11" fontId="13" numFmtId="164" xfId="0" applyAlignment="1" applyFont="1" applyNumberFormat="1">
      <alignment readingOrder="0" shrinkToFit="0" vertical="bottom" wrapText="1"/>
    </xf>
    <xf borderId="0" fillId="32" fontId="13" numFmtId="164" xfId="0" applyAlignment="1" applyFont="1" applyNumberFormat="1">
      <alignment readingOrder="0" shrinkToFit="0" vertical="bottom" wrapText="1"/>
    </xf>
    <xf borderId="0" fillId="4" fontId="13" numFmtId="164" xfId="0" applyAlignment="1" applyFont="1" applyNumberFormat="1">
      <alignment shrinkToFit="0" vertical="bottom" wrapText="1"/>
    </xf>
    <xf borderId="0" fillId="19" fontId="13" numFmtId="164" xfId="0" applyAlignment="1" applyFont="1" applyNumberFormat="1">
      <alignment shrinkToFit="0" vertical="bottom" wrapText="1"/>
    </xf>
    <xf borderId="0" fillId="4" fontId="7" numFmtId="164" xfId="0" applyAlignment="1" applyFont="1" applyNumberFormat="1">
      <alignment shrinkToFit="0" vertical="bottom" wrapText="1"/>
    </xf>
    <xf borderId="0" fillId="0" fontId="13" numFmtId="164" xfId="0" applyAlignment="1" applyFont="1" applyNumberFormat="1">
      <alignment shrinkToFit="0" vertical="bottom" wrapText="1"/>
    </xf>
    <xf borderId="0" fillId="0" fontId="116" numFmtId="164" xfId="0" applyAlignment="1" applyFont="1" applyNumberFormat="1">
      <alignment readingOrder="0" shrinkToFit="0" vertical="bottom" wrapText="1"/>
    </xf>
    <xf borderId="0" fillId="0" fontId="13" numFmtId="164" xfId="0" applyAlignment="1" applyFont="1" applyNumberFormat="1">
      <alignment shrinkToFit="0" vertical="top" wrapText="1"/>
    </xf>
    <xf borderId="0" fillId="4" fontId="7" numFmtId="164" xfId="0" applyAlignment="1" applyFont="1" applyNumberFormat="1">
      <alignment vertical="top"/>
    </xf>
    <xf borderId="0" fillId="32" fontId="7" numFmtId="164" xfId="0" applyAlignment="1" applyFont="1" applyNumberFormat="1">
      <alignment shrinkToFit="0" vertical="top" wrapText="1"/>
    </xf>
    <xf borderId="0" fillId="0" fontId="13" numFmtId="0" xfId="0" applyAlignment="1" applyFont="1">
      <alignment horizontal="left" readingOrder="0" shrinkToFit="0" vertical="top" wrapText="1"/>
    </xf>
    <xf borderId="0" fillId="0" fontId="1" numFmtId="0" xfId="0" applyAlignment="1" applyFont="1">
      <alignment shrinkToFit="0" vertical="top" wrapText="1"/>
    </xf>
    <xf borderId="0" fillId="19" fontId="7" numFmtId="164" xfId="0" applyAlignment="1" applyFont="1" applyNumberFormat="1">
      <alignment shrinkToFit="0" vertical="top" wrapText="1"/>
    </xf>
    <xf borderId="0" fillId="4" fontId="13" numFmtId="0" xfId="0" applyAlignment="1" applyFont="1">
      <alignment horizontal="left" readingOrder="0" shrinkToFit="0" vertical="top" wrapText="1"/>
    </xf>
    <xf borderId="0" fillId="0" fontId="1" numFmtId="164" xfId="0" applyAlignment="1" applyFont="1" applyNumberFormat="1">
      <alignment readingOrder="0" shrinkToFit="0" vertical="top" wrapText="1"/>
    </xf>
    <xf borderId="0" fillId="0" fontId="1" numFmtId="0" xfId="0" applyAlignment="1" applyFont="1">
      <alignment readingOrder="0" shrinkToFit="0" vertical="top" wrapText="1"/>
    </xf>
    <xf borderId="0" fillId="18" fontId="1" numFmtId="0" xfId="0" applyAlignment="1" applyFont="1">
      <alignment readingOrder="0" shrinkToFit="0" vertical="top" wrapText="1"/>
    </xf>
    <xf borderId="0" fillId="11" fontId="13" numFmtId="0" xfId="0" applyAlignment="1" applyFont="1">
      <alignment horizontal="left" readingOrder="0" shrinkToFit="0" vertical="top" wrapText="1"/>
    </xf>
    <xf borderId="0" fillId="11" fontId="1" numFmtId="0" xfId="0" applyAlignment="1" applyFont="1">
      <alignment shrinkToFit="0" wrapText="1"/>
    </xf>
    <xf borderId="0" fillId="11" fontId="1" numFmtId="0" xfId="0" applyAlignment="1" applyFont="1">
      <alignment shrinkToFit="0" vertical="top" wrapText="1"/>
    </xf>
    <xf borderId="0" fillId="4" fontId="16" numFmtId="0" xfId="0" applyAlignment="1" applyFont="1">
      <alignment readingOrder="0" shrinkToFit="0" vertical="top" wrapText="1"/>
    </xf>
    <xf borderId="0" fillId="11" fontId="1" numFmtId="0" xfId="0" applyAlignment="1" applyFont="1">
      <alignment readingOrder="0" shrinkToFit="0" vertical="top" wrapText="1"/>
    </xf>
    <xf borderId="0" fillId="25" fontId="1" numFmtId="0" xfId="0" applyAlignment="1" applyFont="1">
      <alignment readingOrder="0" shrinkToFit="0" wrapText="1"/>
    </xf>
    <xf borderId="0" fillId="0" fontId="1" numFmtId="0" xfId="0" applyAlignment="1" applyFont="1">
      <alignment horizontal="center" readingOrder="0" shrinkToFit="0" wrapText="1"/>
    </xf>
    <xf borderId="0" fillId="19" fontId="1" numFmtId="0" xfId="0" applyAlignment="1" applyFont="1">
      <alignment readingOrder="0" shrinkToFit="0" wrapText="1"/>
    </xf>
    <xf borderId="0" fillId="32" fontId="1" numFmtId="0" xfId="0" applyAlignment="1" applyFont="1">
      <alignment readingOrder="0" shrinkToFit="0" vertical="top" wrapText="1"/>
    </xf>
    <xf borderId="0" fillId="3" fontId="1" numFmtId="0" xfId="0" applyAlignment="1" applyFont="1">
      <alignment readingOrder="0" shrinkToFit="0" vertical="top" wrapText="1"/>
    </xf>
    <xf borderId="0" fillId="4" fontId="1" numFmtId="0" xfId="0" applyAlignment="1" applyFont="1">
      <alignment readingOrder="0" shrinkToFit="0" vertical="top" wrapText="1"/>
    </xf>
    <xf borderId="0" fillId="11" fontId="117" numFmtId="0" xfId="0" applyAlignment="1" applyFont="1">
      <alignment readingOrder="0" shrinkToFit="0" vertical="top" wrapText="1"/>
    </xf>
    <xf borderId="0" fillId="11" fontId="1" numFmtId="0" xfId="0" applyAlignment="1" applyFont="1">
      <alignment readingOrder="0" shrinkToFit="0" vertical="top" wrapText="1"/>
    </xf>
    <xf borderId="0" fillId="19" fontId="1" numFmtId="0" xfId="0" applyAlignment="1" applyFont="1">
      <alignment readingOrder="0" shrinkToFit="0" vertical="top" wrapText="1"/>
    </xf>
    <xf borderId="0" fillId="19" fontId="3" numFmtId="0" xfId="0" applyAlignment="1" applyFont="1">
      <alignment readingOrder="0" shrinkToFit="0" vertical="top" wrapText="1"/>
    </xf>
    <xf borderId="0" fillId="17" fontId="1" numFmtId="0" xfId="0" applyAlignment="1" applyFont="1">
      <alignment readingOrder="0" shrinkToFit="0" vertical="top" wrapText="1"/>
    </xf>
    <xf borderId="0" fillId="0" fontId="118" numFmtId="0" xfId="0" applyAlignment="1" applyFont="1">
      <alignment readingOrder="0" shrinkToFit="0" wrapText="1"/>
    </xf>
    <xf borderId="0" fillId="4" fontId="13" numFmtId="0" xfId="0" applyAlignment="1" applyFont="1">
      <alignment horizontal="left" readingOrder="0" shrinkToFit="0" vertical="top" wrapText="1"/>
    </xf>
    <xf borderId="0" fillId="4" fontId="1" numFmtId="0" xfId="0" applyAlignment="1" applyFont="1">
      <alignment shrinkToFit="0" wrapText="1"/>
    </xf>
    <xf borderId="0" fillId="4" fontId="1" numFmtId="0" xfId="0" applyAlignment="1" applyFont="1">
      <alignment shrinkToFit="0" vertical="top" wrapText="1"/>
    </xf>
    <xf borderId="0" fillId="4" fontId="1" numFmtId="0" xfId="0" applyAlignment="1" applyFont="1">
      <alignment readingOrder="0" shrinkToFit="0" vertical="top" wrapText="1"/>
    </xf>
    <xf borderId="0" fillId="21" fontId="1" numFmtId="0" xfId="0" applyAlignment="1" applyFont="1">
      <alignment readingOrder="0" shrinkToFit="0" wrapText="1"/>
    </xf>
    <xf borderId="0" fillId="20" fontId="1" numFmtId="0" xfId="0" applyAlignment="1" applyFont="1">
      <alignment readingOrder="0" shrinkToFit="0" vertical="top" wrapText="1"/>
    </xf>
    <xf borderId="0" fillId="18" fontId="24" numFmtId="0" xfId="0" applyAlignment="1" applyFont="1">
      <alignment readingOrder="0" shrinkToFit="0" wrapText="1"/>
    </xf>
    <xf borderId="0" fillId="0" fontId="24" numFmtId="0" xfId="0" applyAlignment="1" applyFont="1">
      <alignment readingOrder="0" shrinkToFit="0" wrapText="1"/>
    </xf>
    <xf borderId="0" fillId="12" fontId="24" numFmtId="0" xfId="0" applyAlignment="1" applyFont="1">
      <alignment readingOrder="0" shrinkToFit="0" wrapText="1"/>
    </xf>
    <xf borderId="0" fillId="19" fontId="24" numFmtId="0" xfId="0" applyAlignment="1" applyFont="1">
      <alignment readingOrder="0" shrinkToFit="0" wrapText="1"/>
    </xf>
    <xf borderId="0" fillId="30" fontId="24" numFmtId="0" xfId="0" applyAlignment="1" applyFont="1">
      <alignment readingOrder="0" shrinkToFit="0" wrapText="1"/>
    </xf>
    <xf borderId="0" fillId="4" fontId="24" numFmtId="0" xfId="0" applyAlignment="1" applyFont="1">
      <alignment horizontal="left" readingOrder="0" shrinkToFit="0" vertical="top" wrapText="1"/>
    </xf>
    <xf borderId="0" fillId="4" fontId="24" numFmtId="0" xfId="0" applyAlignment="1" applyFont="1">
      <alignment readingOrder="0" shrinkToFit="0" wrapText="1"/>
    </xf>
    <xf borderId="0" fillId="4" fontId="28" numFmtId="0" xfId="0" applyAlignment="1" applyFont="1">
      <alignment readingOrder="0" shrinkToFit="0" wrapText="1"/>
    </xf>
    <xf borderId="0" fillId="0" fontId="7" numFmtId="0" xfId="0" applyAlignment="1" applyFont="1">
      <alignment readingOrder="0" shrinkToFit="0" wrapText="1"/>
    </xf>
    <xf borderId="0" fillId="19" fontId="7" numFmtId="0" xfId="0" applyAlignment="1" applyFont="1">
      <alignment readingOrder="0" shrinkToFit="0" wrapText="1"/>
    </xf>
    <xf borderId="0" fillId="0" fontId="13" numFmtId="0" xfId="0" applyAlignment="1" applyFont="1">
      <alignment readingOrder="0" shrinkToFit="0" wrapText="1"/>
    </xf>
    <xf borderId="0" fillId="18" fontId="7" numFmtId="0" xfId="0" applyAlignment="1" applyFont="1">
      <alignment readingOrder="0" shrinkToFit="0" wrapText="1"/>
    </xf>
    <xf borderId="0" fillId="19" fontId="1" numFmtId="0" xfId="0" applyAlignment="1" applyFont="1">
      <alignment readingOrder="0" shrinkToFit="0" wrapText="1"/>
    </xf>
    <xf borderId="0" fillId="19" fontId="1" numFmtId="0" xfId="0" applyAlignment="1" applyFont="1">
      <alignment horizontal="left" readingOrder="0" shrinkToFit="0" wrapText="1"/>
    </xf>
    <xf borderId="0" fillId="2" fontId="1" numFmtId="0" xfId="0" applyAlignment="1" applyFont="1">
      <alignment readingOrder="0" shrinkToFit="0" wrapText="1"/>
    </xf>
    <xf borderId="0" fillId="26" fontId="1" numFmtId="0" xfId="0" applyAlignment="1" applyFont="1">
      <alignment readingOrder="0" shrinkToFit="0" wrapText="1"/>
    </xf>
    <xf borderId="0" fillId="5" fontId="1" numFmtId="0" xfId="0" applyAlignment="1" applyFont="1">
      <alignment readingOrder="0" shrinkToFit="0" wrapText="1"/>
    </xf>
    <xf borderId="0" fillId="0" fontId="0" numFmtId="0" xfId="0" applyAlignment="1" applyFont="1">
      <alignment horizontal="left" readingOrder="0" shrinkToFit="0" vertical="center" wrapText="1"/>
    </xf>
    <xf borderId="0" fillId="11" fontId="3" numFmtId="0" xfId="0" applyAlignment="1" applyFont="1">
      <alignment readingOrder="0" shrinkToFit="0" wrapText="1"/>
    </xf>
    <xf borderId="0" fillId="11" fontId="7" numFmtId="0" xfId="0" applyAlignment="1" applyFont="1">
      <alignment horizontal="left" readingOrder="0" shrinkToFit="0" vertical="top" wrapText="1"/>
    </xf>
    <xf borderId="0" fillId="11" fontId="13" numFmtId="0" xfId="0" applyAlignment="1" applyFont="1">
      <alignment horizontal="center" readingOrder="0" shrinkToFit="0" vertical="top" wrapText="1"/>
    </xf>
    <xf borderId="0" fillId="11" fontId="1" numFmtId="0" xfId="0" applyAlignment="1" applyFont="1">
      <alignment horizontal="center" shrinkToFit="0" wrapText="1"/>
    </xf>
    <xf borderId="0" fillId="11" fontId="1" numFmtId="0" xfId="0" applyAlignment="1" applyFont="1">
      <alignment horizontal="center" shrinkToFit="0" vertical="top" wrapText="1"/>
    </xf>
    <xf borderId="0" fillId="11" fontId="8" numFmtId="0" xfId="0" applyAlignment="1" applyFont="1">
      <alignment horizontal="left" readingOrder="0" shrinkToFit="0" vertical="top" wrapText="1"/>
    </xf>
    <xf borderId="0" fillId="19" fontId="55" numFmtId="0" xfId="0" applyAlignment="1" applyFont="1">
      <alignment horizontal="left" readingOrder="0" shrinkToFit="0" vertical="center" wrapText="1"/>
    </xf>
    <xf borderId="0" fillId="11" fontId="0" numFmtId="0" xfId="0" applyAlignment="1" applyFont="1">
      <alignment horizontal="left" readingOrder="0" shrinkToFit="0" vertical="center" wrapText="1"/>
    </xf>
    <xf borderId="0" fillId="0" fontId="8" numFmtId="0" xfId="0" applyAlignment="1" applyFont="1">
      <alignment horizontal="left" readingOrder="0" shrinkToFit="0" vertical="top" wrapText="1"/>
    </xf>
    <xf borderId="0" fillId="19" fontId="0" numFmtId="0" xfId="0" applyAlignment="1" applyFont="1">
      <alignment horizontal="left" readingOrder="0" shrinkToFit="0" vertical="center" wrapText="1"/>
    </xf>
    <xf borderId="0" fillId="0" fontId="7" numFmtId="0" xfId="0" applyAlignment="1" applyFont="1">
      <alignment horizontal="left" readingOrder="0" shrinkToFit="0" vertical="top" wrapText="1"/>
    </xf>
    <xf borderId="0" fillId="2" fontId="0" numFmtId="0" xfId="0" applyAlignment="1" applyFont="1">
      <alignment horizontal="left" readingOrder="0" shrinkToFit="0" vertical="center" wrapText="1"/>
    </xf>
    <xf borderId="0" fillId="0" fontId="119" numFmtId="0" xfId="0" applyAlignment="1" applyFont="1">
      <alignment horizontal="left" readingOrder="0" shrinkToFit="0" vertical="top" wrapText="1"/>
    </xf>
    <xf borderId="0" fillId="4" fontId="8" numFmtId="0" xfId="0" applyAlignment="1" applyFont="1">
      <alignment horizontal="left" readingOrder="0" shrinkToFit="0" vertical="top" wrapText="1"/>
    </xf>
    <xf borderId="0" fillId="18" fontId="0" numFmtId="0" xfId="0" applyAlignment="1" applyFont="1">
      <alignment horizontal="left" readingOrder="0" shrinkToFit="0" vertical="center" wrapText="1"/>
    </xf>
    <xf borderId="0" fillId="4" fontId="7" numFmtId="0" xfId="0" applyAlignment="1" applyFont="1">
      <alignment horizontal="left" readingOrder="0" shrinkToFit="0" vertical="top" wrapText="1"/>
    </xf>
    <xf borderId="0" fillId="0" fontId="0" numFmtId="0" xfId="0" applyAlignment="1" applyFont="1">
      <alignment horizontal="left" readingOrder="0" shrinkToFit="0" vertical="center" wrapText="1"/>
    </xf>
    <xf borderId="0" fillId="4" fontId="3" numFmtId="0" xfId="0" applyAlignment="1" applyFont="1">
      <alignment readingOrder="0" shrinkToFit="0" vertical="center" wrapText="1"/>
    </xf>
    <xf borderId="0" fillId="4" fontId="120" numFmtId="0" xfId="0" applyAlignment="1" applyFont="1">
      <alignment horizontal="left" readingOrder="0" shrinkToFit="0" vertical="top" wrapText="1"/>
    </xf>
    <xf borderId="0" fillId="32" fontId="0" numFmtId="0" xfId="0" applyAlignment="1" applyFont="1">
      <alignment horizontal="left" readingOrder="0" shrinkToFit="0" vertical="center" wrapText="1"/>
    </xf>
    <xf borderId="0" fillId="4" fontId="0" numFmtId="0" xfId="0" applyAlignment="1" applyFont="1">
      <alignment horizontal="left" readingOrder="0" shrinkToFit="0" vertical="center" wrapText="1"/>
    </xf>
    <xf borderId="0" fillId="29" fontId="0" numFmtId="0" xfId="0" applyAlignment="1" applyFont="1">
      <alignment horizontal="left" readingOrder="0" shrinkToFit="0" vertical="center" wrapText="1"/>
    </xf>
    <xf borderId="0" fillId="0" fontId="121" numFmtId="0" xfId="0" applyAlignment="1" applyFont="1">
      <alignment horizontal="left" readingOrder="0" shrinkToFit="0" vertical="top" wrapText="1"/>
    </xf>
    <xf borderId="0" fillId="21" fontId="0" numFmtId="0" xfId="0" applyAlignment="1" applyFont="1">
      <alignment horizontal="left" readingOrder="0" shrinkToFit="0" vertical="center" wrapText="1"/>
    </xf>
    <xf borderId="0" fillId="0" fontId="122" numFmtId="0" xfId="0" applyAlignment="1" applyFont="1">
      <alignment horizontal="left" readingOrder="0" shrinkToFit="0" vertical="top" wrapText="1"/>
    </xf>
    <xf borderId="0" fillId="0" fontId="123" numFmtId="0" xfId="0" applyAlignment="1" applyFont="1">
      <alignment horizontal="left" readingOrder="0" shrinkToFit="0" vertical="center" wrapText="1"/>
    </xf>
    <xf borderId="0" fillId="0" fontId="13" numFmtId="0" xfId="0" applyAlignment="1" applyFont="1">
      <alignment horizontal="left" readingOrder="0" shrinkToFit="0" vertical="top" wrapText="1"/>
    </xf>
    <xf borderId="0" fillId="0" fontId="8" numFmtId="0" xfId="0" applyAlignment="1" applyFont="1">
      <alignment horizontal="left" readingOrder="0" shrinkToFit="0" vertical="top" wrapText="1"/>
    </xf>
    <xf borderId="0" fillId="0" fontId="1" numFmtId="0" xfId="0" applyAlignment="1" applyFont="1">
      <alignment readingOrder="0" shrinkToFit="0" vertical="top" wrapText="1"/>
    </xf>
    <xf borderId="0" fillId="0" fontId="124" numFmtId="0" xfId="0" applyAlignment="1" applyFont="1">
      <alignment readingOrder="0" shrinkToFit="0" vertical="top" wrapText="1"/>
    </xf>
    <xf borderId="0" fillId="0" fontId="125" numFmtId="0" xfId="0" applyAlignment="1" applyFont="1">
      <alignment readingOrder="0" shrinkToFit="0" vertical="top" wrapText="1"/>
    </xf>
    <xf borderId="0" fillId="0" fontId="104" numFmtId="0" xfId="0" applyAlignment="1" applyFont="1">
      <alignment horizontal="left" readingOrder="0" shrinkToFit="0" vertical="top" wrapText="1"/>
    </xf>
    <xf borderId="0" fillId="0" fontId="126" numFmtId="0" xfId="0" applyAlignment="1" applyFont="1">
      <alignment horizontal="left" readingOrder="0" shrinkToFit="0" vertical="top" wrapText="1"/>
    </xf>
    <xf borderId="0" fillId="21" fontId="1" numFmtId="0" xfId="0" applyAlignment="1" applyFont="1">
      <alignment readingOrder="0" shrinkToFit="0" vertical="top" wrapText="1"/>
    </xf>
    <xf borderId="0" fillId="38" fontId="71" numFmtId="0" xfId="0" applyAlignment="1" applyFill="1" applyFont="1">
      <alignment readingOrder="0" shrinkToFit="0" vertical="top" wrapText="1"/>
    </xf>
    <xf borderId="0" fillId="0" fontId="104" numFmtId="0" xfId="0" applyAlignment="1" applyFont="1">
      <alignment readingOrder="0" shrinkToFit="0" wrapText="1"/>
    </xf>
    <xf borderId="0" fillId="0" fontId="1" numFmtId="0" xfId="0" applyAlignment="1" applyFont="1">
      <alignment horizontal="left" readingOrder="0" shrinkToFit="0" wrapText="1"/>
    </xf>
    <xf borderId="0" fillId="19" fontId="1" numFmtId="0" xfId="0" applyAlignment="1" applyFont="1">
      <alignment readingOrder="0" shrinkToFit="0" wrapText="1"/>
    </xf>
    <xf borderId="0" fillId="4" fontId="3" numFmtId="0" xfId="0" applyAlignment="1" applyFont="1">
      <alignment readingOrder="0" shrinkToFit="0" wrapText="1"/>
    </xf>
    <xf borderId="0" fillId="0" fontId="24" numFmtId="0" xfId="0" applyAlignment="1" applyFont="1">
      <alignment readingOrder="0" shrinkToFit="0" wrapText="1"/>
    </xf>
    <xf borderId="0" fillId="17" fontId="24" numFmtId="0" xfId="0" applyAlignment="1" applyFont="1">
      <alignment readingOrder="0" shrinkToFit="0" wrapText="1"/>
    </xf>
    <xf borderId="0" fillId="18" fontId="1" numFmtId="0" xfId="0" applyAlignment="1" applyFont="1">
      <alignment readingOrder="0" shrinkToFit="0" vertical="top" wrapText="1"/>
    </xf>
    <xf borderId="0" fillId="19" fontId="1" numFmtId="0" xfId="0" applyAlignment="1" applyFont="1">
      <alignment readingOrder="0" shrinkToFit="0" vertical="top" wrapText="1"/>
    </xf>
    <xf borderId="0" fillId="0" fontId="71" numFmtId="0" xfId="0" applyAlignment="1" applyFont="1">
      <alignment readingOrder="0" shrinkToFit="0" vertical="top" wrapText="1"/>
    </xf>
    <xf borderId="0" fillId="0" fontId="18" numFmtId="0" xfId="0" applyAlignment="1" applyFont="1">
      <alignment readingOrder="0" shrinkToFit="0" vertical="top" wrapText="1"/>
    </xf>
    <xf borderId="0" fillId="18" fontId="18" numFmtId="0" xfId="0" applyAlignment="1" applyFont="1">
      <alignment readingOrder="0" shrinkToFit="0" vertical="top" wrapText="1"/>
    </xf>
    <xf borderId="0" fillId="4" fontId="18" numFmtId="0" xfId="0" applyAlignment="1" applyFont="1">
      <alignment readingOrder="0" shrinkToFit="0" vertical="top" wrapText="1"/>
    </xf>
    <xf borderId="0" fillId="0" fontId="18" numFmtId="0" xfId="0" applyAlignment="1" applyFont="1">
      <alignment readingOrder="0" shrinkToFit="0" vertical="top" wrapText="1"/>
    </xf>
    <xf borderId="0" fillId="4" fontId="1" numFmtId="0" xfId="0" applyAlignment="1" applyFont="1">
      <alignment readingOrder="0" shrinkToFit="0" vertical="top" wrapText="1"/>
    </xf>
    <xf borderId="0" fillId="21" fontId="1" numFmtId="0" xfId="0" applyAlignment="1" applyFont="1">
      <alignment readingOrder="0" shrinkToFit="0" vertical="top" wrapText="1"/>
    </xf>
    <xf borderId="0" fillId="0" fontId="3" numFmtId="0" xfId="0" applyAlignment="1" applyFont="1">
      <alignment readingOrder="0" shrinkToFit="0" vertical="top" wrapText="1"/>
    </xf>
    <xf borderId="0" fillId="29" fontId="1" numFmtId="0" xfId="0" applyAlignment="1" applyFont="1">
      <alignment readingOrder="0" shrinkToFit="0" wrapText="1"/>
    </xf>
    <xf borderId="0" fillId="0" fontId="1" numFmtId="0" xfId="0" applyAlignment="1" applyFont="1">
      <alignment horizontal="left" readingOrder="0" shrinkToFit="0" wrapText="1"/>
    </xf>
    <xf borderId="0" fillId="29" fontId="1" numFmtId="0" xfId="0" applyAlignment="1" applyFont="1">
      <alignment horizontal="left" readingOrder="0" shrinkToFit="0" vertical="top" wrapText="1"/>
    </xf>
    <xf borderId="0" fillId="0" fontId="1" numFmtId="0" xfId="0" applyAlignment="1" applyFont="1">
      <alignment horizontal="left" readingOrder="0" shrinkToFit="0" vertical="top" wrapText="1"/>
    </xf>
    <xf borderId="0" fillId="0" fontId="3" numFmtId="0" xfId="0" applyAlignment="1" applyFont="1">
      <alignment horizontal="center" readingOrder="0" shrinkToFit="0" vertical="top" wrapText="1"/>
    </xf>
    <xf borderId="0" fillId="0" fontId="68" numFmtId="0" xfId="0" applyAlignment="1" applyFont="1">
      <alignment readingOrder="0" shrinkToFit="0" vertical="top" wrapText="1"/>
    </xf>
    <xf borderId="0" fillId="38" fontId="71" numFmtId="0" xfId="0" applyAlignment="1" applyFont="1">
      <alignment readingOrder="0" shrinkToFit="0" vertical="top" wrapText="1"/>
    </xf>
    <xf borderId="0" fillId="29" fontId="1" numFmtId="0" xfId="0" applyAlignment="1" applyFont="1">
      <alignment readingOrder="0" shrinkToFit="0" vertical="top" wrapText="1"/>
    </xf>
    <xf borderId="0" fillId="0" fontId="15" numFmtId="0" xfId="0" applyAlignment="1" applyFont="1">
      <alignment readingOrder="0" shrinkToFit="0" vertical="top" wrapText="1"/>
    </xf>
    <xf borderId="0" fillId="0" fontId="117" numFmtId="0" xfId="0" applyAlignment="1" applyFont="1">
      <alignment readingOrder="0" shrinkToFit="0" vertical="top" wrapText="1"/>
    </xf>
    <xf borderId="0" fillId="38" fontId="127" numFmtId="0" xfId="0" applyAlignment="1" applyFont="1">
      <alignment readingOrder="0" shrinkToFit="0" vertical="top" wrapText="1"/>
    </xf>
    <xf borderId="0" fillId="0" fontId="128" numFmtId="0" xfId="0" applyAlignment="1" applyFont="1">
      <alignment readingOrder="0" shrinkToFit="0" vertical="top" wrapText="1"/>
    </xf>
    <xf borderId="0" fillId="0" fontId="18" numFmtId="0" xfId="0" applyAlignment="1" applyFont="1">
      <alignment readingOrder="0" shrinkToFit="0" vertical="top" wrapText="1"/>
    </xf>
    <xf borderId="0" fillId="0" fontId="32" numFmtId="0" xfId="0" applyAlignment="1" applyFont="1">
      <alignment readingOrder="0" shrinkToFit="0" vertical="top" wrapText="1"/>
    </xf>
    <xf borderId="0" fillId="0" fontId="1" numFmtId="0" xfId="0" applyAlignment="1" applyFont="1">
      <alignment readingOrder="0" shrinkToFit="0" vertical="top" wrapText="1"/>
    </xf>
    <xf borderId="0" fillId="0" fontId="129" numFmtId="0" xfId="0" applyAlignment="1" applyFont="1">
      <alignment readingOrder="0" shrinkToFit="0" vertical="top" wrapText="1"/>
    </xf>
    <xf borderId="0" fillId="0" fontId="130" numFmtId="0" xfId="0" applyAlignment="1" applyFont="1">
      <alignment readingOrder="0" vertical="top"/>
    </xf>
    <xf borderId="0" fillId="0" fontId="32" numFmtId="0" xfId="0" applyAlignment="1" applyFont="1">
      <alignment readingOrder="0" shrinkToFit="0" vertical="top" wrapText="1"/>
    </xf>
    <xf borderId="0" fillId="0" fontId="131" numFmtId="0" xfId="0" applyAlignment="1" applyFont="1">
      <alignment readingOrder="0" shrinkToFit="0" vertical="top" wrapText="1"/>
    </xf>
    <xf borderId="0" fillId="39" fontId="32" numFmtId="0" xfId="0" applyAlignment="1" applyFill="1" applyFont="1">
      <alignment horizontal="center" readingOrder="0" shrinkToFit="0" vertical="top" wrapText="1"/>
    </xf>
    <xf borderId="0" fillId="0" fontId="32" numFmtId="0" xfId="0" applyAlignment="1" applyFont="1">
      <alignment readingOrder="0" shrinkToFit="0" vertical="top" wrapText="1"/>
    </xf>
    <xf borderId="0" fillId="0" fontId="132" numFmtId="0" xfId="0" applyAlignment="1" applyFont="1">
      <alignment readingOrder="0" shrinkToFit="0" vertical="top" wrapText="1"/>
    </xf>
    <xf borderId="0" fillId="0" fontId="133" numFmtId="0" xfId="0" applyAlignment="1" applyFont="1">
      <alignment readingOrder="0" shrinkToFit="0" vertical="top" wrapText="1"/>
    </xf>
    <xf borderId="0" fillId="4" fontId="8" numFmtId="0" xfId="0" applyAlignment="1" applyFont="1">
      <alignment horizontal="left" readingOrder="0" shrinkToFit="0" vertical="top" wrapText="1"/>
    </xf>
    <xf borderId="0" fillId="4" fontId="134" numFmtId="0" xfId="0" applyAlignment="1" applyFont="1">
      <alignment horizontal="left" readingOrder="0" shrinkToFit="0" vertical="top" wrapText="1"/>
    </xf>
    <xf borderId="0" fillId="0" fontId="55" numFmtId="0" xfId="0" applyAlignment="1" applyFont="1">
      <alignment readingOrder="0" shrinkToFit="0" vertical="top" wrapText="1"/>
    </xf>
    <xf borderId="0" fillId="0" fontId="71" numFmtId="0" xfId="0" applyAlignment="1" applyFont="1">
      <alignment horizontal="left" readingOrder="0" shrinkToFit="0" vertical="top" wrapText="1"/>
    </xf>
    <xf borderId="0" fillId="0" fontId="3" numFmtId="0" xfId="0" applyAlignment="1" applyFont="1">
      <alignment vertical="top"/>
    </xf>
    <xf borderId="0" fillId="0" fontId="3" numFmtId="0" xfId="0" applyAlignment="1" applyFont="1">
      <alignment readingOrder="0" vertical="top"/>
    </xf>
    <xf borderId="0" fillId="0" fontId="55" numFmtId="0" xfId="0" applyAlignment="1" applyFont="1">
      <alignment horizontal="center" readingOrder="0" shrinkToFit="0" vertical="top" wrapText="1"/>
    </xf>
    <xf borderId="1" fillId="4" fontId="13" numFmtId="0" xfId="0" applyAlignment="1" applyBorder="1" applyFont="1">
      <alignment horizontal="left" readingOrder="0" shrinkToFit="0" vertical="top" wrapText="1"/>
    </xf>
    <xf borderId="1" fillId="25" fontId="13" numFmtId="0" xfId="0" applyAlignment="1" applyBorder="1" applyFont="1">
      <alignment horizontal="left" readingOrder="0" shrinkToFit="0" vertical="top" wrapText="1"/>
    </xf>
    <xf borderId="0" fillId="38" fontId="13" numFmtId="0" xfId="0" applyAlignment="1" applyFont="1">
      <alignment horizontal="left" readingOrder="0" shrinkToFit="0" wrapText="1"/>
    </xf>
    <xf borderId="0" fillId="4" fontId="13" numFmtId="0" xfId="0" applyAlignment="1" applyFont="1">
      <alignment readingOrder="0" shrinkToFit="0" vertical="top" wrapText="1"/>
    </xf>
    <xf borderId="1" fillId="4" fontId="13" numFmtId="0" xfId="0" applyAlignment="1" applyBorder="1" applyFont="1">
      <alignment readingOrder="0" shrinkToFit="0" vertical="top" wrapText="1"/>
    </xf>
    <xf borderId="0" fillId="4" fontId="135" numFmtId="0" xfId="0" applyAlignment="1" applyFont="1">
      <alignment readingOrder="0" shrinkToFit="0" vertical="top" wrapText="1"/>
    </xf>
    <xf borderId="0" fillId="4" fontId="18" numFmtId="0" xfId="0" applyAlignment="1" applyFont="1">
      <alignment readingOrder="0" shrinkToFit="0" vertical="top" wrapText="1"/>
    </xf>
    <xf borderId="0" fillId="4" fontId="136" numFmtId="0" xfId="0" applyAlignment="1" applyFont="1">
      <alignment readingOrder="0" shrinkToFit="0" vertical="top" wrapText="1"/>
    </xf>
    <xf borderId="0" fillId="4" fontId="18" numFmtId="0" xfId="0" applyAlignment="1" applyFont="1">
      <alignment readingOrder="0" shrinkToFit="0" vertical="top" wrapText="1"/>
    </xf>
    <xf borderId="0" fillId="4" fontId="22" numFmtId="0" xfId="0" applyAlignment="1" applyFont="1">
      <alignment readingOrder="0" shrinkToFit="0" vertical="top" wrapText="1"/>
    </xf>
    <xf borderId="0" fillId="4" fontId="32" numFmtId="0" xfId="0" applyAlignment="1" applyFont="1">
      <alignment horizontal="center" readingOrder="0" shrinkToFit="0" vertical="top" wrapText="1"/>
    </xf>
    <xf borderId="0" fillId="0" fontId="5" numFmtId="0" xfId="0" applyAlignment="1" applyFont="1">
      <alignment readingOrder="0" shrinkToFit="0" vertical="top" wrapText="1"/>
    </xf>
    <xf borderId="0" fillId="0" fontId="137" numFmtId="0" xfId="0" applyAlignment="1" applyFont="1">
      <alignment readingOrder="0" shrinkToFit="0" vertical="top" wrapText="1"/>
    </xf>
    <xf borderId="0" fillId="40" fontId="32" numFmtId="0" xfId="0" applyAlignment="1" applyFill="1" applyFont="1">
      <alignment readingOrder="0" shrinkToFit="0" vertical="top" wrapText="1"/>
    </xf>
    <xf borderId="0" fillId="40" fontId="138" numFmtId="0" xfId="0" applyAlignment="1" applyFont="1">
      <alignment readingOrder="0" shrinkToFit="0" vertical="top" wrapText="1"/>
    </xf>
    <xf borderId="0" fillId="40" fontId="32" numFmtId="0" xfId="0" applyAlignment="1" applyFont="1">
      <alignment readingOrder="0" shrinkToFit="0" vertical="top" wrapText="1"/>
    </xf>
    <xf borderId="0" fillId="0" fontId="1" numFmtId="0" xfId="0" applyAlignment="1" applyFont="1">
      <alignment vertical="top"/>
    </xf>
    <xf borderId="0" fillId="0" fontId="15" numFmtId="0" xfId="0" applyAlignment="1" applyFont="1">
      <alignment readingOrder="0" shrinkToFit="0" vertical="top" wrapText="1"/>
    </xf>
    <xf borderId="0" fillId="0" fontId="0" numFmtId="0" xfId="0" applyAlignment="1" applyFont="1">
      <alignment readingOrder="0" shrinkToFit="0" vertical="top" wrapText="1"/>
    </xf>
    <xf borderId="0" fillId="4" fontId="139" numFmtId="0" xfId="0" applyAlignment="1" applyFont="1">
      <alignment readingOrder="0" shrinkToFit="0" vertical="top" wrapText="1"/>
    </xf>
    <xf borderId="2" fillId="0" fontId="13" numFmtId="0" xfId="0" applyAlignment="1" applyBorder="1" applyFont="1">
      <alignment readingOrder="0" shrinkToFit="0" vertical="top" wrapText="1"/>
    </xf>
    <xf borderId="0" fillId="0" fontId="32" numFmtId="0" xfId="0" applyAlignment="1" applyFont="1">
      <alignment horizontal="left" readingOrder="0" shrinkToFit="0" vertical="top" wrapText="1"/>
    </xf>
    <xf borderId="0" fillId="5" fontId="72" numFmtId="0" xfId="0" applyAlignment="1" applyFont="1">
      <alignment readingOrder="0" shrinkToFit="0" vertical="top" wrapText="1"/>
    </xf>
    <xf borderId="0" fillId="0" fontId="1" numFmtId="0" xfId="0" applyAlignment="1" applyFont="1">
      <alignment horizontal="left" readingOrder="0" shrinkToFit="0" vertical="top" wrapText="1"/>
    </xf>
    <xf borderId="0" fillId="0" fontId="3" numFmtId="0" xfId="0" applyAlignment="1" applyFont="1">
      <alignment readingOrder="0" shrinkToFit="0" vertical="top" wrapText="1"/>
    </xf>
    <xf borderId="0" fillId="0" fontId="72" numFmtId="0" xfId="0" applyAlignment="1" applyFont="1">
      <alignment readingOrder="0" shrinkToFit="0" vertical="top" wrapText="1"/>
    </xf>
    <xf borderId="0" fillId="0" fontId="140" numFmtId="0" xfId="0" applyAlignment="1" applyFont="1">
      <alignment readingOrder="0" shrinkToFit="0" vertical="top" wrapText="1"/>
    </xf>
    <xf borderId="0" fillId="0" fontId="3" numFmtId="0" xfId="0" applyAlignment="1" applyFont="1">
      <alignment shrinkToFit="0" vertical="top" wrapText="1"/>
    </xf>
    <xf borderId="0" fillId="0" fontId="141" numFmtId="0" xfId="0" applyAlignment="1" applyFont="1">
      <alignment readingOrder="0" shrinkToFit="0" vertical="top" wrapText="1"/>
    </xf>
    <xf borderId="0" fillId="0" fontId="1" numFmtId="0" xfId="0" applyAlignment="1" applyFont="1">
      <alignment readingOrder="0" shrinkToFit="0" vertical="top" wrapText="1"/>
    </xf>
    <xf borderId="0" fillId="0" fontId="15" numFmtId="0" xfId="0" applyAlignment="1" applyFont="1">
      <alignment readingOrder="0" shrinkToFit="0" vertical="top" wrapText="1"/>
    </xf>
    <xf borderId="0" fillId="4" fontId="15" numFmtId="0" xfId="0" applyAlignment="1" applyFont="1">
      <alignment readingOrder="0" shrinkToFit="0" vertical="top" wrapText="1"/>
    </xf>
    <xf borderId="0" fillId="4" fontId="5" numFmtId="0" xfId="0" applyAlignment="1" applyFont="1">
      <alignment readingOrder="0" vertical="top"/>
    </xf>
    <xf borderId="0" fillId="4" fontId="3" numFmtId="0" xfId="0" applyAlignment="1" applyFont="1">
      <alignment horizontal="left" readingOrder="0" shrinkToFit="0" vertical="top" wrapText="1"/>
    </xf>
    <xf borderId="0" fillId="4" fontId="0" numFmtId="0" xfId="0" applyAlignment="1" applyFont="1">
      <alignment readingOrder="0" shrinkToFit="0" vertical="top" wrapText="1"/>
    </xf>
    <xf borderId="0" fillId="4" fontId="108" numFmtId="0" xfId="0" applyAlignment="1" applyFont="1">
      <alignment readingOrder="0" shrinkToFit="0" wrapText="1"/>
    </xf>
    <xf borderId="0" fillId="0" fontId="1" numFmtId="0" xfId="0" applyAlignment="1" applyFont="1">
      <alignment readingOrder="0" vertical="top"/>
    </xf>
    <xf borderId="0" fillId="0" fontId="26" numFmtId="0" xfId="0" applyAlignment="1" applyFont="1">
      <alignment horizontal="left" readingOrder="0" shrinkToFit="0" vertical="top" wrapText="1"/>
    </xf>
    <xf borderId="0" fillId="4" fontId="36" numFmtId="0" xfId="0" applyAlignment="1" applyFont="1">
      <alignment readingOrder="0" shrinkToFit="0" vertical="top" wrapText="1"/>
    </xf>
    <xf borderId="0" fillId="0" fontId="3" numFmtId="0" xfId="0" applyAlignment="1" applyFont="1">
      <alignment readingOrder="0" vertical="top"/>
    </xf>
    <xf borderId="0" fillId="38" fontId="7" numFmtId="0" xfId="0" applyAlignment="1" applyFont="1">
      <alignment vertical="top"/>
    </xf>
    <xf borderId="0" fillId="0" fontId="7" numFmtId="0" xfId="0" applyAlignment="1" applyFont="1">
      <alignment vertical="bottom"/>
    </xf>
    <xf borderId="0" fillId="3" fontId="7" numFmtId="0" xfId="0" applyAlignment="1" applyFont="1">
      <alignment vertical="top"/>
    </xf>
    <xf borderId="0" fillId="4" fontId="7" numFmtId="0" xfId="0" applyAlignment="1" applyFont="1">
      <alignment readingOrder="0" shrinkToFit="0" vertical="top" wrapText="1"/>
    </xf>
    <xf borderId="0" fillId="0" fontId="13" numFmtId="0" xfId="0" applyAlignment="1" applyFont="1">
      <alignment readingOrder="0" shrinkToFit="0" vertical="top" wrapText="1"/>
    </xf>
    <xf borderId="0" fillId="0" fontId="7" numFmtId="0" xfId="0" applyAlignment="1" applyFont="1">
      <alignment readingOrder="0" vertical="top"/>
    </xf>
    <xf borderId="0" fillId="4" fontId="3" numFmtId="0" xfId="0" applyAlignment="1" applyFont="1">
      <alignment readingOrder="0" shrinkToFit="0" vertical="top" wrapText="1"/>
    </xf>
    <xf borderId="0" fillId="4" fontId="142" numFmtId="0" xfId="0" applyAlignment="1" applyFont="1">
      <alignment readingOrder="0" shrinkToFit="0" vertical="top" wrapText="1"/>
    </xf>
    <xf borderId="0" fillId="38" fontId="7" numFmtId="0" xfId="0" applyAlignment="1" applyFont="1">
      <alignment readingOrder="0" shrinkToFit="0" vertical="top" wrapText="1"/>
    </xf>
    <xf borderId="0" fillId="5" fontId="7" numFmtId="0" xfId="0" applyAlignment="1" applyFont="1">
      <alignment readingOrder="0" shrinkToFit="0" vertical="top" wrapText="1"/>
    </xf>
    <xf borderId="0" fillId="3" fontId="7" numFmtId="0" xfId="0" applyAlignment="1" applyFont="1">
      <alignment horizontal="left" readingOrder="0" vertical="top"/>
    </xf>
    <xf borderId="0" fillId="3" fontId="7" numFmtId="0" xfId="0" applyAlignment="1" applyFont="1">
      <alignment shrinkToFit="0" vertical="top" wrapText="1"/>
    </xf>
    <xf borderId="0" fillId="4" fontId="143" numFmtId="0" xfId="0" applyAlignment="1" applyFont="1">
      <alignment readingOrder="0" shrinkToFit="0" vertical="top" wrapText="1"/>
    </xf>
    <xf borderId="0" fillId="0" fontId="7" numFmtId="0" xfId="0" applyAlignment="1" applyFont="1">
      <alignment readingOrder="0" shrinkToFit="0" vertical="top" wrapText="1"/>
    </xf>
    <xf borderId="0" fillId="3" fontId="7" numFmtId="0" xfId="0" applyAlignment="1" applyFont="1">
      <alignment readingOrder="0" shrinkToFit="0" vertical="top" wrapText="1"/>
    </xf>
    <xf borderId="0" fillId="4" fontId="144" numFmtId="0" xfId="0" applyAlignment="1" applyFont="1">
      <alignment readingOrder="0" shrinkToFit="0" vertical="top" wrapText="1"/>
    </xf>
    <xf borderId="0" fillId="0" fontId="145" numFmtId="0" xfId="0" applyAlignment="1" applyFont="1">
      <alignment readingOrder="0" shrinkToFit="0" vertical="top" wrapText="1"/>
    </xf>
    <xf borderId="0" fillId="0" fontId="13" numFmtId="0" xfId="0" applyAlignment="1" applyFont="1">
      <alignment readingOrder="0" shrinkToFit="0" vertical="top" wrapText="1"/>
    </xf>
    <xf borderId="0" fillId="4" fontId="144" numFmtId="0" xfId="0" applyAlignment="1" applyFont="1">
      <alignment readingOrder="0" shrinkToFit="0" vertical="top" wrapText="1"/>
    </xf>
    <xf borderId="0" fillId="4" fontId="144" numFmtId="0" xfId="0" applyAlignment="1" applyFont="1">
      <alignment shrinkToFit="0" vertical="top" wrapText="1"/>
    </xf>
    <xf borderId="0" fillId="4" fontId="146" numFmtId="0" xfId="0" applyAlignment="1" applyFont="1">
      <alignment horizontal="left" readingOrder="0" shrinkToFit="0" vertical="top" wrapText="1"/>
    </xf>
    <xf borderId="0" fillId="0" fontId="13" numFmtId="0" xfId="0" applyAlignment="1" applyFont="1">
      <alignment readingOrder="0" shrinkToFit="0" vertical="top" wrapText="1"/>
    </xf>
    <xf borderId="0" fillId="0" fontId="147" numFmtId="0" xfId="0" applyAlignment="1" applyFont="1">
      <alignment readingOrder="0" shrinkToFit="0" vertical="top" wrapText="1"/>
    </xf>
    <xf borderId="0" fillId="0" fontId="148" numFmtId="0" xfId="0" applyAlignment="1" applyFont="1">
      <alignment readingOrder="0" shrinkToFit="0" vertical="top" wrapText="1"/>
    </xf>
    <xf borderId="0" fillId="0" fontId="149" numFmtId="0" xfId="0" applyAlignment="1" applyFont="1">
      <alignment readingOrder="0" shrinkToFit="0" vertical="top" wrapText="1"/>
    </xf>
    <xf borderId="0" fillId="0" fontId="150" numFmtId="0" xfId="0" applyAlignment="1" applyFont="1">
      <alignment readingOrder="0" shrinkToFit="0" vertical="top" wrapText="1"/>
    </xf>
    <xf borderId="0" fillId="0" fontId="151" numFmtId="0" xfId="0" applyAlignment="1" applyFont="1">
      <alignment readingOrder="0" shrinkToFit="0" vertical="top" wrapText="1"/>
    </xf>
    <xf borderId="0" fillId="4" fontId="152" numFmtId="0" xfId="0" applyAlignment="1" applyFont="1">
      <alignment readingOrder="0" shrinkToFit="0" vertical="top" wrapText="1"/>
    </xf>
    <xf borderId="0" fillId="0" fontId="13" numFmtId="0" xfId="0" applyAlignment="1" applyFont="1">
      <alignment shrinkToFit="0" vertical="top" wrapText="1"/>
    </xf>
    <xf borderId="0" fillId="0" fontId="153" numFmtId="0" xfId="0" applyAlignment="1" applyFont="1">
      <alignment readingOrder="0" shrinkToFit="0" vertical="top" wrapText="1"/>
    </xf>
    <xf borderId="0" fillId="0" fontId="72" numFmtId="0" xfId="0" applyAlignment="1" applyFont="1">
      <alignment readingOrder="0" shrinkToFit="0" vertical="top" wrapText="1"/>
    </xf>
    <xf borderId="0" fillId="0" fontId="154" numFmtId="0" xfId="0" applyAlignment="1" applyFont="1">
      <alignment readingOrder="0" shrinkToFit="0" vertical="top" wrapText="1"/>
    </xf>
    <xf borderId="0" fillId="0" fontId="155" numFmtId="0" xfId="0" applyAlignment="1" applyFont="1">
      <alignment horizontal="left" readingOrder="0" shrinkToFit="0" vertical="top" wrapText="1"/>
    </xf>
    <xf borderId="0" fillId="0" fontId="156" numFmtId="0" xfId="0" applyAlignment="1" applyFont="1">
      <alignment horizontal="left" readingOrder="0" shrinkToFit="0" vertical="top" wrapText="1"/>
    </xf>
    <xf borderId="0" fillId="0" fontId="157" numFmtId="0" xfId="0" applyAlignment="1" applyFont="1">
      <alignment readingOrder="0" shrinkToFit="0" vertical="top" wrapText="1"/>
    </xf>
    <xf borderId="0" fillId="0" fontId="68" numFmtId="0" xfId="0" applyAlignment="1" applyFont="1">
      <alignment readingOrder="0" shrinkToFit="0" vertical="top" wrapText="1"/>
    </xf>
    <xf borderId="0" fillId="4" fontId="158" numFmtId="0" xfId="0" applyAlignment="1" applyFont="1">
      <alignment readingOrder="0" shrinkToFit="0" vertical="top" wrapText="1"/>
    </xf>
    <xf borderId="0" fillId="4" fontId="1" numFmtId="0" xfId="0" applyAlignment="1" applyFont="1">
      <alignment readingOrder="0" shrinkToFit="0" vertical="top" wrapText="1"/>
    </xf>
    <xf borderId="0" fillId="4" fontId="159" numFmtId="0" xfId="0" applyAlignment="1" applyFont="1">
      <alignment readingOrder="0" shrinkToFit="0" vertical="top" wrapText="1"/>
    </xf>
    <xf borderId="0" fillId="0" fontId="160" numFmtId="0" xfId="0" applyAlignment="1" applyFont="1">
      <alignment readingOrder="0" shrinkToFit="0" vertical="top" wrapText="1"/>
    </xf>
    <xf borderId="0" fillId="0" fontId="161" numFmtId="0" xfId="0" applyAlignment="1" applyFont="1">
      <alignment readingOrder="0" vertical="top"/>
    </xf>
    <xf borderId="0" fillId="0" fontId="78" numFmtId="0" xfId="0" applyAlignment="1" applyFont="1">
      <alignment readingOrder="0" shrinkToFit="0" vertical="top" wrapText="1"/>
    </xf>
    <xf borderId="0" fillId="0" fontId="162" numFmtId="0" xfId="0" applyAlignment="1" applyFont="1">
      <alignment horizontal="center" readingOrder="0" vertical="top"/>
    </xf>
    <xf borderId="0" fillId="4" fontId="146" numFmtId="0" xfId="0" applyAlignment="1" applyFont="1">
      <alignment horizontal="left" readingOrder="0" shrinkToFit="0" vertical="top" wrapText="1"/>
    </xf>
    <xf borderId="0" fillId="4" fontId="163" numFmtId="0" xfId="0" applyAlignment="1" applyFont="1">
      <alignment horizontal="center" readingOrder="0" shrinkToFit="0" vertical="top" wrapText="1"/>
    </xf>
    <xf borderId="0" fillId="4" fontId="164" numFmtId="0" xfId="0" applyAlignment="1" applyFont="1">
      <alignment horizontal="center" readingOrder="0" shrinkToFit="0" vertical="top" wrapText="1"/>
    </xf>
    <xf borderId="3" fillId="4" fontId="68" numFmtId="0" xfId="0" applyAlignment="1" applyBorder="1" applyFont="1">
      <alignment horizontal="center" readingOrder="0" shrinkToFit="0" vertical="top" wrapText="1"/>
    </xf>
    <xf borderId="3" fillId="4" fontId="165" numFmtId="0" xfId="0" applyAlignment="1" applyBorder="1" applyFont="1">
      <alignment horizontal="center" readingOrder="0" shrinkToFit="0" vertical="top" wrapText="1"/>
    </xf>
    <xf borderId="0" fillId="0" fontId="3" numFmtId="0" xfId="0" applyAlignment="1" applyFont="1">
      <alignment horizontal="center" readingOrder="0" vertical="top"/>
    </xf>
    <xf borderId="0" fillId="38" fontId="71" numFmtId="0" xfId="0" applyAlignment="1" applyFont="1">
      <alignment horizontal="center" readingOrder="0" shrinkToFit="0" vertical="top" wrapText="1"/>
    </xf>
    <xf borderId="0" fillId="0" fontId="1" numFmtId="0" xfId="0" applyAlignment="1" applyFont="1">
      <alignment horizontal="center" shrinkToFit="0" wrapText="1"/>
    </xf>
    <xf borderId="0" fillId="3" fontId="1" numFmtId="0" xfId="0" applyAlignment="1" applyFont="1">
      <alignment horizontal="center" shrinkToFit="0" vertical="top" wrapText="1"/>
    </xf>
    <xf borderId="0" fillId="0" fontId="117" numFmtId="0" xfId="0" applyAlignment="1" applyFont="1">
      <alignment horizontal="center" readingOrder="0" shrinkToFit="0" vertical="top" wrapText="1"/>
    </xf>
    <xf borderId="0" fillId="0" fontId="68" numFmtId="0" xfId="0" applyAlignment="1" applyFont="1">
      <alignment horizontal="center" readingOrder="0" shrinkToFit="0" vertical="top" wrapText="1"/>
    </xf>
    <xf borderId="0" fillId="0" fontId="166" numFmtId="0" xfId="0" applyAlignment="1" applyFont="1">
      <alignment readingOrder="0" shrinkToFit="0" vertical="top" wrapText="1"/>
    </xf>
    <xf borderId="0" fillId="4" fontId="167" numFmtId="0" xfId="0" applyAlignment="1" applyFont="1">
      <alignment horizontal="left" readingOrder="0" shrinkToFit="0" vertical="top" wrapText="1"/>
    </xf>
    <xf borderId="0" fillId="4" fontId="168" numFmtId="0" xfId="0" applyAlignment="1" applyFont="1">
      <alignment horizontal="left" readingOrder="0" shrinkToFit="0" vertical="top" wrapText="1"/>
    </xf>
    <xf borderId="0" fillId="4" fontId="169" numFmtId="0" xfId="0" applyAlignment="1" applyFont="1">
      <alignment horizontal="left" readingOrder="0" shrinkToFit="0" vertical="top" wrapText="1"/>
    </xf>
    <xf borderId="0" fillId="4" fontId="170" numFmtId="0" xfId="0" applyAlignment="1" applyFont="1">
      <alignment horizontal="left" readingOrder="0" shrinkToFit="0" vertical="top" wrapText="1"/>
    </xf>
    <xf borderId="0" fillId="0" fontId="18" numFmtId="0" xfId="0" applyAlignment="1" applyFont="1">
      <alignment readingOrder="0" shrinkToFit="0" vertical="top" wrapText="1"/>
    </xf>
    <xf borderId="0" fillId="0" fontId="171" numFmtId="0" xfId="0" applyAlignment="1" applyFont="1">
      <alignment readingOrder="0" shrinkToFit="0" vertical="top" wrapText="1"/>
    </xf>
    <xf borderId="0" fillId="0" fontId="17" numFmtId="0" xfId="0" applyAlignment="1" applyFont="1">
      <alignment horizontal="left" readingOrder="0" shrinkToFit="0" vertical="top" wrapText="1"/>
    </xf>
    <xf borderId="0" fillId="4" fontId="13" numFmtId="0" xfId="0" applyAlignment="1" applyFont="1">
      <alignment horizontal="left" readingOrder="0" vertical="top"/>
    </xf>
    <xf borderId="0" fillId="4" fontId="30" numFmtId="0" xfId="0" applyAlignment="1" applyFont="1">
      <alignment readingOrder="0" shrinkToFit="0" vertical="top" wrapText="1"/>
    </xf>
    <xf borderId="0" fillId="0" fontId="1" numFmtId="0" xfId="0" applyAlignment="1" applyFont="1">
      <alignment readingOrder="0" shrinkToFit="0" vertical="top" wrapText="1"/>
    </xf>
    <xf borderId="0" fillId="4" fontId="172" numFmtId="0" xfId="0" applyAlignment="1" applyFont="1">
      <alignment readingOrder="0" shrinkToFit="0" vertical="top" wrapText="1"/>
    </xf>
    <xf borderId="0" fillId="0" fontId="173" numFmtId="0" xfId="0" applyAlignment="1" applyFont="1">
      <alignment readingOrder="0" shrinkToFit="0" vertical="top" wrapText="1"/>
    </xf>
    <xf borderId="0" fillId="0" fontId="1" numFmtId="0" xfId="0" applyAlignment="1" applyFont="1">
      <alignment shrinkToFit="0" wrapText="1"/>
    </xf>
    <xf borderId="0" fillId="0" fontId="1" numFmtId="0" xfId="0" applyFont="1"/>
    <xf borderId="0" fillId="0" fontId="1" numFmtId="0" xfId="0" applyAlignment="1" applyFont="1">
      <alignment readingOrder="0" shrinkToFit="0" vertical="top" wrapText="1"/>
    </xf>
    <xf borderId="0" fillId="0" fontId="3" numFmtId="0" xfId="0" applyAlignment="1" applyFont="1">
      <alignment readingOrder="0" shrinkToFit="0" vertical="top" wrapText="1"/>
    </xf>
    <xf borderId="0" fillId="4" fontId="0" numFmtId="0" xfId="0" applyAlignment="1" applyFont="1">
      <alignment readingOrder="0" shrinkToFit="0" vertical="top" wrapText="1"/>
    </xf>
    <xf borderId="0" fillId="4" fontId="174" numFmtId="0" xfId="0" applyAlignment="1" applyFont="1">
      <alignment readingOrder="0" shrinkToFit="0" vertical="top" wrapText="1"/>
    </xf>
    <xf borderId="0" fillId="4" fontId="0" numFmtId="0" xfId="0" applyAlignment="1" applyFont="1">
      <alignment readingOrder="0" shrinkToFit="0" vertical="top" wrapText="1"/>
    </xf>
    <xf borderId="0" fillId="4" fontId="175" numFmtId="0" xfId="0" applyAlignment="1" applyFont="1">
      <alignment readingOrder="0" shrinkToFit="0" vertical="top" wrapText="1"/>
    </xf>
    <xf borderId="0" fillId="4" fontId="108" numFmtId="0" xfId="0" applyAlignment="1" applyFont="1">
      <alignment readingOrder="0" shrinkToFit="0" vertical="top" wrapText="1"/>
    </xf>
    <xf borderId="0" fillId="4" fontId="108" numFmtId="0" xfId="0" applyAlignment="1" applyFont="1">
      <alignment readingOrder="0" shrinkToFit="0" vertical="top" wrapText="1"/>
    </xf>
    <xf borderId="0" fillId="4" fontId="176" numFmtId="0" xfId="0" applyAlignment="1" applyFont="1">
      <alignment readingOrder="0" shrinkToFit="0" vertical="top" wrapText="1"/>
    </xf>
    <xf borderId="0" fillId="0" fontId="71" numFmtId="0" xfId="0" applyAlignment="1" applyFont="1">
      <alignment readingOrder="0" shrinkToFit="0" vertical="top" wrapText="1"/>
    </xf>
    <xf borderId="4" fillId="0" fontId="71" numFmtId="0" xfId="0" applyAlignment="1" applyBorder="1" applyFont="1">
      <alignment readingOrder="0" shrinkToFit="0" vertical="top" wrapText="1"/>
    </xf>
    <xf borderId="4" fillId="0" fontId="1" numFmtId="0" xfId="0" applyAlignment="1" applyBorder="1" applyFont="1">
      <alignment readingOrder="0" shrinkToFit="0" wrapText="1"/>
    </xf>
    <xf borderId="4" fillId="0" fontId="1" numFmtId="0" xfId="0" applyAlignment="1" applyBorder="1" applyFont="1">
      <alignment readingOrder="0" shrinkToFit="0" vertical="top" wrapText="1"/>
    </xf>
    <xf borderId="4" fillId="0" fontId="1" numFmtId="0" xfId="0" applyAlignment="1" applyBorder="1" applyFont="1">
      <alignment shrinkToFit="0" vertical="top" wrapText="1"/>
    </xf>
    <xf borderId="5" fillId="0" fontId="1" numFmtId="0" xfId="0" applyAlignment="1" applyBorder="1" applyFont="1">
      <alignment shrinkToFit="0" vertical="top" wrapText="1"/>
    </xf>
    <xf borderId="6" fillId="4" fontId="3" numFmtId="0" xfId="0" applyAlignment="1" applyBorder="1" applyFont="1">
      <alignment readingOrder="0" shrinkToFit="0" vertical="top" wrapText="1"/>
    </xf>
    <xf borderId="0" fillId="0" fontId="177" numFmtId="0" xfId="0" applyAlignment="1" applyFont="1">
      <alignment horizontal="left" readingOrder="0" shrinkToFit="0" vertical="top" wrapText="1"/>
    </xf>
    <xf borderId="0" fillId="0" fontId="76" numFmtId="0" xfId="0" applyAlignment="1" applyFont="1">
      <alignment horizontal="left" readingOrder="0" shrinkToFit="0" vertical="top" wrapText="1"/>
    </xf>
    <xf borderId="0" fillId="0" fontId="32" numFmtId="0" xfId="0" applyAlignment="1" applyFont="1">
      <alignment horizontal="left" readingOrder="0" shrinkToFit="0" vertical="top" wrapText="1"/>
    </xf>
    <xf borderId="0" fillId="0" fontId="178" numFmtId="0" xfId="0" applyAlignment="1" applyFont="1">
      <alignment horizontal="left" readingOrder="0" shrinkToFit="0" vertical="top" wrapText="1"/>
    </xf>
    <xf borderId="0" fillId="0" fontId="76" numFmtId="0" xfId="0" applyAlignment="1" applyFont="1">
      <alignment horizontal="left" readingOrder="0" shrinkToFit="0" vertical="top" wrapText="1"/>
    </xf>
    <xf borderId="0" fillId="0" fontId="3" numFmtId="0" xfId="0" applyAlignment="1" applyFont="1">
      <alignment shrinkToFit="0" vertical="top" wrapText="1"/>
    </xf>
    <xf borderId="0" fillId="0" fontId="179" numFmtId="0" xfId="0" applyAlignment="1" applyFont="1">
      <alignment horizontal="left" readingOrder="0" shrinkToFit="0" vertical="top" wrapText="1"/>
    </xf>
    <xf borderId="0" fillId="0" fontId="76" numFmtId="0" xfId="0" applyAlignment="1" applyFont="1">
      <alignment horizontal="left" readingOrder="0" shrinkToFit="0" vertical="top" wrapText="1"/>
    </xf>
    <xf borderId="0" fillId="0" fontId="180" numFmtId="0" xfId="0" applyAlignment="1" applyFont="1">
      <alignment readingOrder="0" shrinkToFit="0" vertical="top" wrapText="1"/>
    </xf>
    <xf borderId="0" fillId="0" fontId="181" numFmtId="0" xfId="0" applyAlignment="1" applyFont="1">
      <alignment readingOrder="0" shrinkToFit="0" vertical="top" wrapText="1"/>
    </xf>
    <xf borderId="0" fillId="4" fontId="71" numFmtId="0" xfId="0" applyAlignment="1" applyFont="1">
      <alignment readingOrder="0" shrinkToFit="0" vertical="top" wrapText="1"/>
    </xf>
    <xf borderId="0" fillId="4" fontId="0" numFmtId="0" xfId="0" applyAlignment="1" applyFont="1">
      <alignment horizontal="left" readingOrder="0" shrinkToFit="0" vertical="top" wrapText="1"/>
    </xf>
    <xf borderId="0" fillId="0" fontId="182" numFmtId="0" xfId="0" applyAlignment="1" applyFont="1">
      <alignment readingOrder="0" shrinkToFit="0" vertical="top" wrapText="1"/>
    </xf>
    <xf borderId="0" fillId="0" fontId="15" numFmtId="0" xfId="0" applyAlignment="1" applyFont="1">
      <alignment shrinkToFit="0" vertical="top" wrapText="1"/>
    </xf>
    <xf borderId="0" fillId="0" fontId="13" numFmtId="0" xfId="0" applyAlignment="1" applyFont="1">
      <alignment horizontal="left" readingOrder="0" shrinkToFit="0" vertical="top" wrapText="1"/>
    </xf>
    <xf borderId="0" fillId="0" fontId="3" numFmtId="0" xfId="0" applyAlignment="1" applyFont="1">
      <alignment readingOrder="0" shrinkToFit="0" vertical="top" wrapText="1"/>
    </xf>
    <xf borderId="0" fillId="0" fontId="13" numFmtId="0" xfId="0" applyAlignment="1" applyFont="1">
      <alignment horizontal="center" readingOrder="0" shrinkToFit="0" vertical="top" wrapText="1"/>
    </xf>
    <xf borderId="0" fillId="0" fontId="183" numFmtId="0" xfId="0" applyAlignment="1" applyFont="1">
      <alignment horizontal="left" readingOrder="0" shrinkToFit="0" vertical="top" wrapText="1"/>
    </xf>
    <xf borderId="0" fillId="0" fontId="13" numFmtId="0" xfId="0" applyAlignment="1" applyFont="1">
      <alignment horizontal="left" readingOrder="0" shrinkToFit="0" vertical="top" wrapText="1"/>
    </xf>
    <xf borderId="0" fillId="0" fontId="13" numFmtId="0" xfId="0" applyAlignment="1" applyFont="1">
      <alignment horizontal="left" readingOrder="0" shrinkToFit="0" vertical="top" wrapText="1"/>
    </xf>
    <xf borderId="0" fillId="0" fontId="1" numFmtId="0" xfId="0" applyAlignment="1" applyFont="1">
      <alignment horizontal="center" vertical="top"/>
    </xf>
    <xf borderId="0" fillId="0" fontId="76" numFmtId="0" xfId="0" applyAlignment="1" applyFont="1">
      <alignment horizontal="left" readingOrder="0" vertical="top"/>
    </xf>
    <xf borderId="0" fillId="0" fontId="76" numFmtId="0" xfId="0" applyAlignment="1" applyFont="1">
      <alignment horizontal="left" readingOrder="0" shrinkToFit="0" vertical="center" wrapText="1"/>
    </xf>
    <xf borderId="0" fillId="0" fontId="76" numFmtId="0" xfId="0" applyAlignment="1" applyFont="1">
      <alignment horizontal="left" shrinkToFit="0" vertical="center" wrapText="1"/>
    </xf>
    <xf borderId="0" fillId="4" fontId="24" numFmtId="0" xfId="0" applyAlignment="1" applyFont="1">
      <alignment horizontal="left" readingOrder="0" shrinkToFit="0" vertical="top" wrapText="1"/>
    </xf>
    <xf borderId="0" fillId="0" fontId="0" numFmtId="0" xfId="0" applyAlignment="1" applyFont="1">
      <alignment horizontal="left" readingOrder="0" shrinkToFit="0" vertical="top" wrapText="1"/>
    </xf>
    <xf borderId="0" fillId="4" fontId="24" numFmtId="0" xfId="0" applyAlignment="1" applyFont="1">
      <alignment horizontal="left" readingOrder="0" vertical="top"/>
    </xf>
    <xf borderId="0" fillId="24" fontId="0" numFmtId="0" xfId="0" applyAlignment="1" applyFont="1">
      <alignment horizontal="left" readingOrder="0" shrinkToFit="0" vertical="top" wrapText="1"/>
    </xf>
    <xf borderId="0" fillId="0" fontId="24" numFmtId="0" xfId="0" applyAlignment="1" applyFont="1">
      <alignment horizontal="left" readingOrder="0" vertical="top"/>
    </xf>
    <xf borderId="0" fillId="0" fontId="32" numFmtId="0" xfId="0" applyAlignment="1" applyFont="1">
      <alignment horizontal="left" readingOrder="0" shrinkToFit="0" vertical="top" wrapText="1"/>
    </xf>
    <xf borderId="0" fillId="0" fontId="76" numFmtId="0" xfId="0" applyAlignment="1" applyFont="1">
      <alignment horizontal="left" readingOrder="0" shrinkToFit="0" vertical="top" wrapText="1"/>
    </xf>
    <xf borderId="0" fillId="0" fontId="184" numFmtId="0" xfId="0" applyAlignment="1" applyFont="1">
      <alignment horizontal="left" readingOrder="0" shrinkToFit="0" vertical="top" wrapText="1"/>
    </xf>
    <xf borderId="0" fillId="0" fontId="76" numFmtId="0" xfId="0" applyAlignment="1" applyFont="1">
      <alignment horizontal="left" shrinkToFit="0" vertical="center" wrapText="1"/>
    </xf>
    <xf borderId="0" fillId="0" fontId="76" numFmtId="0" xfId="0" applyAlignment="1" applyFont="1">
      <alignment horizontal="left" shrinkToFit="0" vertical="top" wrapText="1"/>
    </xf>
    <xf borderId="0" fillId="0" fontId="185" numFmtId="0" xfId="0" applyAlignment="1" applyFont="1">
      <alignment readingOrder="0" vertical="top"/>
    </xf>
    <xf borderId="0" fillId="0" fontId="55" numFmtId="0" xfId="0" applyAlignment="1" applyFont="1">
      <alignment horizontal="left" readingOrder="0" shrinkToFit="0" vertical="top" wrapText="1"/>
    </xf>
    <xf borderId="0" fillId="0" fontId="32" numFmtId="0" xfId="0" applyAlignment="1" applyFont="1">
      <alignment horizontal="left" shrinkToFit="0" vertical="top" wrapText="1"/>
    </xf>
    <xf borderId="0" fillId="0" fontId="1" numFmtId="0" xfId="0" applyAlignment="1" applyFont="1">
      <alignment horizontal="left" shrinkToFit="0" vertical="center" wrapText="1"/>
    </xf>
    <xf borderId="0" fillId="0" fontId="3" numFmtId="0" xfId="0" applyAlignment="1" applyFont="1">
      <alignment horizontal="left" shrinkToFit="0" vertical="top" wrapText="1"/>
    </xf>
    <xf borderId="0" fillId="6" fontId="186"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horizontal="left" shrinkToFit="0" vertical="top" wrapText="1"/>
    </xf>
    <xf borderId="0" fillId="0" fontId="1" numFmtId="0" xfId="0" applyAlignment="1" applyFont="1">
      <alignment shrinkToFit="0" vertical="top" wrapText="1"/>
    </xf>
    <xf borderId="0" fillId="0" fontId="3" numFmtId="0" xfId="0" applyAlignment="1" applyFont="1">
      <alignment shrinkToFit="0" vertical="top" wrapText="1"/>
    </xf>
    <xf borderId="7" fillId="0" fontId="103" numFmtId="0" xfId="0" applyAlignment="1" applyBorder="1" applyFont="1">
      <alignment readingOrder="0" shrinkToFit="0" vertical="bottom" wrapText="1"/>
    </xf>
    <xf borderId="1" fillId="0" fontId="50" numFmtId="0" xfId="0" applyAlignment="1" applyBorder="1" applyFont="1">
      <alignment horizontal="center" shrinkToFit="0" vertical="bottom" wrapText="1"/>
    </xf>
    <xf borderId="1" fillId="0" fontId="50" numFmtId="0" xfId="0" applyAlignment="1" applyBorder="1" applyFont="1">
      <alignment horizontal="center" readingOrder="0" shrinkToFit="0" vertical="bottom" wrapText="1"/>
    </xf>
    <xf borderId="0" fillId="0" fontId="76" numFmtId="0" xfId="0" applyFont="1"/>
    <xf borderId="7" fillId="4" fontId="50" numFmtId="0" xfId="0" applyAlignment="1" applyBorder="1" applyFont="1">
      <alignment vertical="bottom"/>
    </xf>
    <xf borderId="8" fillId="41" fontId="50" numFmtId="0" xfId="0" applyAlignment="1" applyBorder="1" applyFill="1" applyFont="1">
      <alignment vertical="bottom"/>
    </xf>
    <xf borderId="7" fillId="41" fontId="50" numFmtId="0" xfId="0" applyAlignment="1" applyBorder="1" applyFont="1">
      <alignment vertical="bottom"/>
    </xf>
    <xf borderId="4" fillId="4" fontId="50" numFmtId="0" xfId="0" applyAlignment="1" applyBorder="1" applyFont="1">
      <alignment vertical="bottom"/>
    </xf>
    <xf borderId="4" fillId="41" fontId="50" numFmtId="0" xfId="0" applyAlignment="1" applyBorder="1" applyFont="1">
      <alignment vertical="bottom"/>
    </xf>
    <xf borderId="8" fillId="4" fontId="50" numFmtId="0" xfId="0" applyAlignment="1" applyBorder="1" applyFont="1">
      <alignment vertical="bottom"/>
    </xf>
    <xf borderId="0" fillId="0" fontId="1" numFmtId="0" xfId="0" applyAlignment="1" applyFont="1">
      <alignment readingOrder="0"/>
    </xf>
    <xf borderId="1" fillId="4" fontId="50" numFmtId="0" xfId="0" applyAlignment="1" applyBorder="1" applyFont="1">
      <alignment vertical="bottom"/>
    </xf>
    <xf borderId="7" fillId="41" fontId="50" numFmtId="0" xfId="0" applyAlignment="1" applyBorder="1" applyFont="1">
      <alignment readingOrder="0" vertical="bottom"/>
    </xf>
    <xf borderId="8" fillId="4" fontId="50" numFmtId="0" xfId="0" applyAlignment="1" applyBorder="1" applyFont="1">
      <alignment readingOrder="0" vertical="bottom"/>
    </xf>
    <xf borderId="0" fillId="0" fontId="0" numFmtId="0" xfId="0" applyAlignment="1" applyFont="1">
      <alignment readingOrder="0" vertical="bottom"/>
    </xf>
    <xf borderId="7" fillId="41" fontId="8" numFmtId="0" xfId="0" applyAlignment="1" applyBorder="1" applyFont="1">
      <alignment vertical="bottom"/>
    </xf>
    <xf borderId="0" fillId="0" fontId="1" numFmtId="0" xfId="0" applyAlignment="1" applyFont="1">
      <alignment readingOrder="0" vertical="bottom"/>
    </xf>
    <xf borderId="0" fillId="0" fontId="1" numFmtId="0" xfId="0" applyAlignment="1" applyFont="1">
      <alignment vertical="bottom"/>
    </xf>
    <xf borderId="4" fillId="41" fontId="8" numFmtId="0" xfId="0" applyAlignment="1" applyBorder="1" applyFont="1">
      <alignment vertical="bottom"/>
    </xf>
    <xf borderId="1" fillId="41" fontId="50" numFmtId="0" xfId="0" applyAlignment="1" applyBorder="1" applyFont="1">
      <alignment vertical="bottom"/>
    </xf>
    <xf borderId="0" fillId="0" fontId="3" numFmtId="0" xfId="0" applyAlignment="1" applyFont="1">
      <alignment readingOrder="0"/>
    </xf>
    <xf borderId="9" fillId="41" fontId="50" numFmtId="0" xfId="0" applyAlignment="1" applyBorder="1" applyFont="1">
      <alignment readingOrder="0" vertical="bottom"/>
    </xf>
    <xf borderId="0" fillId="0" fontId="7" numFmtId="0" xfId="0" applyAlignment="1" applyFont="1">
      <alignment readingOrder="0"/>
    </xf>
    <xf borderId="1" fillId="4" fontId="50" numFmtId="0" xfId="0" applyAlignment="1" applyBorder="1" applyFont="1">
      <alignment shrinkToFit="0" vertical="bottom" wrapText="0"/>
    </xf>
    <xf borderId="1" fillId="41" fontId="50" numFmtId="0" xfId="0" applyAlignment="1" applyBorder="1" applyFont="1">
      <alignment shrinkToFit="0" vertical="bottom" wrapText="0"/>
    </xf>
    <xf borderId="10" fillId="4" fontId="50" numFmtId="0" xfId="0" applyAlignment="1" applyBorder="1" applyFont="1">
      <alignment vertical="bottom"/>
    </xf>
    <xf borderId="7" fillId="41" fontId="50" numFmtId="0" xfId="0" applyAlignment="1" applyBorder="1" applyFont="1">
      <alignment horizontal="left" vertical="bottom"/>
    </xf>
    <xf borderId="0" fillId="4" fontId="50" numFmtId="0" xfId="0" applyAlignment="1" applyFont="1">
      <alignment vertical="bottom"/>
    </xf>
    <xf borderId="0" fillId="0" fontId="0" numFmtId="0" xfId="0" applyAlignment="1" applyFont="1">
      <alignment vertical="bottom"/>
    </xf>
    <xf borderId="11" fillId="4" fontId="50" numFmtId="0" xfId="0" applyAlignment="1" applyBorder="1" applyFont="1">
      <alignment vertical="bottom"/>
    </xf>
    <xf borderId="5" fillId="0" fontId="0" numFmtId="0" xfId="0" applyAlignment="1" applyBorder="1" applyFont="1">
      <alignment readingOrder="0" vertical="bottom"/>
    </xf>
    <xf borderId="1" fillId="41" fontId="50" numFmtId="0" xfId="0" applyAlignment="1" applyBorder="1" applyFont="1">
      <alignment readingOrder="0" vertical="bottom"/>
    </xf>
    <xf borderId="0" fillId="0" fontId="0" numFmtId="0" xfId="0" applyAlignment="1" applyFont="1">
      <alignment readingOrder="0" vertical="bottom"/>
    </xf>
    <xf borderId="4" fillId="4" fontId="50" numFmtId="0" xfId="0" applyAlignment="1" applyBorder="1" applyFont="1">
      <alignment readingOrder="0" vertical="bottom"/>
    </xf>
    <xf borderId="4" fillId="41" fontId="50" numFmtId="0" xfId="0" applyAlignment="1" applyBorder="1" applyFont="1">
      <alignment readingOrder="0" vertical="bottom"/>
    </xf>
    <xf borderId="0" fillId="4" fontId="50" numFmtId="0" xfId="0" applyAlignment="1" applyFont="1">
      <alignment readingOrder="0" vertical="bottom"/>
    </xf>
    <xf borderId="0" fillId="0" fontId="50" numFmtId="0" xfId="0" applyAlignment="1" applyFont="1">
      <alignment vertical="bottom"/>
    </xf>
    <xf borderId="0" fillId="0" fontId="0" numFmtId="0" xfId="0" applyAlignment="1" applyFont="1">
      <alignment readingOrder="0" vertical="bottom"/>
    </xf>
    <xf borderId="7" fillId="41" fontId="50" numFmtId="0" xfId="0" applyAlignment="1" applyBorder="1" applyFont="1">
      <alignment vertical="bottom"/>
    </xf>
    <xf borderId="0" fillId="0" fontId="50" numFmtId="0" xfId="0" applyAlignment="1" applyFont="1">
      <alignment readingOrder="0" vertical="bottom"/>
    </xf>
    <xf borderId="7" fillId="4" fontId="50" numFmtId="0" xfId="0" applyAlignment="1" applyBorder="1" applyFont="1">
      <alignment readingOrder="0" vertical="bottom"/>
    </xf>
    <xf borderId="0" fillId="0" fontId="50" numFmtId="0" xfId="0" applyAlignment="1" applyFont="1">
      <alignment readingOrder="0" vertical="bottom"/>
    </xf>
    <xf borderId="6" fillId="4" fontId="50" numFmtId="0" xfId="0" applyAlignment="1" applyBorder="1" applyFont="1">
      <alignment vertical="bottom"/>
    </xf>
    <xf borderId="0" fillId="0" fontId="13" numFmtId="0" xfId="0" applyAlignment="1" applyFont="1">
      <alignment readingOrder="0"/>
    </xf>
    <xf borderId="12" fillId="4" fontId="50" numFmtId="0" xfId="0" applyAlignment="1" applyBorder="1" applyFont="1">
      <alignment vertical="bottom"/>
    </xf>
    <xf borderId="4" fillId="4" fontId="50" numFmtId="0" xfId="0" applyAlignment="1" applyBorder="1" applyFont="1">
      <alignment vertical="bottom"/>
    </xf>
    <xf borderId="8" fillId="39" fontId="50" numFmtId="0" xfId="0" applyAlignment="1" applyBorder="1" applyFont="1">
      <alignment vertical="bottom"/>
    </xf>
    <xf borderId="0" fillId="42" fontId="55" numFmtId="0" xfId="0" applyAlignment="1" applyFill="1" applyFont="1">
      <alignment vertical="bottom"/>
    </xf>
    <xf borderId="7" fillId="42" fontId="55" numFmtId="0" xfId="0" applyAlignment="1" applyBorder="1" applyFont="1">
      <alignment horizontal="right" readingOrder="0" vertical="bottom"/>
    </xf>
    <xf borderId="0" fillId="0" fontId="1" numFmtId="0" xfId="0" applyFont="1"/>
    <xf borderId="0" fillId="0" fontId="1" numFmtId="165" xfId="0" applyFont="1" applyNumberFormat="1"/>
    <xf borderId="0" fillId="42" fontId="55" numFmtId="0" xfId="0" applyAlignment="1" applyFont="1">
      <alignment readingOrder="0" vertical="bottom"/>
    </xf>
    <xf borderId="0" fillId="5" fontId="187" numFmtId="0" xfId="0" applyAlignment="1" applyFont="1">
      <alignment readingOrder="0" shrinkToFit="0" wrapText="1"/>
    </xf>
    <xf borderId="0" fillId="5" fontId="1" numFmtId="0" xfId="0" applyAlignment="1" applyFont="1">
      <alignment shrinkToFit="0" wrapText="1"/>
    </xf>
    <xf borderId="0" fillId="5" fontId="1" numFmtId="0" xfId="0" applyAlignment="1" applyFont="1">
      <alignment shrinkToFit="0" vertical="bottom" wrapText="1"/>
    </xf>
    <xf borderId="0" fillId="5" fontId="1" numFmtId="0" xfId="0" applyAlignment="1" applyFont="1">
      <alignment vertical="bottom"/>
    </xf>
    <xf borderId="0" fillId="5" fontId="1" numFmtId="0" xfId="0" applyFont="1"/>
    <xf borderId="0" fillId="21" fontId="188" numFmtId="0" xfId="0" applyAlignment="1" applyFont="1">
      <alignment readingOrder="0" shrinkToFit="0" wrapText="1"/>
    </xf>
    <xf borderId="0" fillId="21" fontId="189" numFmtId="0" xfId="0" applyAlignment="1" applyFont="1">
      <alignment readingOrder="0" shrinkToFit="0" wrapText="1"/>
    </xf>
    <xf borderId="0" fillId="21" fontId="1" numFmtId="0" xfId="0" applyAlignment="1" applyFont="1">
      <alignment shrinkToFit="0" wrapText="1"/>
    </xf>
    <xf borderId="0" fillId="21" fontId="1" numFmtId="0" xfId="0" applyAlignment="1" applyFont="1">
      <alignment shrinkToFit="0" vertical="bottom" wrapText="1"/>
    </xf>
    <xf borderId="0" fillId="21" fontId="1" numFmtId="0" xfId="0" applyAlignment="1" applyFont="1">
      <alignment vertical="bottom"/>
    </xf>
    <xf borderId="0" fillId="21" fontId="1" numFmtId="0" xfId="0" applyFont="1"/>
    <xf borderId="0" fillId="3" fontId="190" numFmtId="0" xfId="0" applyAlignment="1" applyFont="1">
      <alignment horizontal="center" readingOrder="0" shrinkToFit="0" vertical="bottom" wrapText="1"/>
    </xf>
    <xf borderId="0" fillId="3" fontId="1" numFmtId="0" xfId="0" applyAlignment="1" applyFont="1">
      <alignment readingOrder="0" shrinkToFit="0" wrapText="1"/>
    </xf>
    <xf borderId="0" fillId="3" fontId="1" numFmtId="0" xfId="0" applyAlignment="1" applyFont="1">
      <alignment vertical="bottom"/>
    </xf>
    <xf borderId="0" fillId="3" fontId="1" numFmtId="0" xfId="0" applyFont="1"/>
    <xf borderId="0" fillId="43" fontId="18" numFmtId="0" xfId="0" applyAlignment="1" applyFill="1" applyFont="1">
      <alignment readingOrder="0" shrinkToFit="0" wrapText="1"/>
    </xf>
    <xf borderId="0" fillId="0" fontId="3" numFmtId="0" xfId="0" applyAlignment="1" applyFont="1">
      <alignment readingOrder="0" shrinkToFit="0" wrapText="1"/>
    </xf>
    <xf borderId="0" fillId="0" fontId="1" numFmtId="0" xfId="0" applyAlignment="1" applyFont="1">
      <alignment readingOrder="0" shrinkToFit="0" vertical="bottom" wrapText="1"/>
    </xf>
    <xf borderId="0" fillId="0" fontId="8" numFmtId="0" xfId="0" applyAlignment="1" applyFont="1">
      <alignment readingOrder="0" shrinkToFit="0" vertical="top" wrapText="1"/>
    </xf>
    <xf borderId="0" fillId="0" fontId="191" numFmtId="0" xfId="0" applyAlignment="1" applyFont="1">
      <alignment readingOrder="0" shrinkToFit="0" wrapText="1"/>
    </xf>
    <xf borderId="0" fillId="0" fontId="68" numFmtId="0" xfId="0" applyAlignment="1" applyFont="1">
      <alignment readingOrder="0" shrinkToFit="0" wrapText="1"/>
    </xf>
    <xf borderId="0" fillId="0" fontId="1" numFmtId="0" xfId="0" applyAlignment="1" applyFont="1">
      <alignment readingOrder="0" shrinkToFit="0" vertical="center" wrapText="1"/>
    </xf>
    <xf borderId="0" fillId="4" fontId="36" numFmtId="0" xfId="0" applyAlignment="1" applyFont="1">
      <alignment horizontal="left" readingOrder="0" shrinkToFit="0" wrapText="1"/>
    </xf>
    <xf borderId="0" fillId="4" fontId="24" numFmtId="0" xfId="0" applyAlignment="1" applyFont="1">
      <alignment horizontal="left" readingOrder="0" shrinkToFit="0" vertical="top" wrapText="1"/>
    </xf>
    <xf borderId="0" fillId="4" fontId="36" numFmtId="0" xfId="0" applyAlignment="1" applyFont="1">
      <alignment readingOrder="0" shrinkToFit="0" wrapText="1"/>
    </xf>
    <xf borderId="0" fillId="4" fontId="36" numFmtId="0" xfId="0" applyAlignment="1" applyFont="1">
      <alignment horizontal="center" readingOrder="0" shrinkToFit="0" wrapText="1"/>
    </xf>
    <xf borderId="0" fillId="0" fontId="1" numFmtId="0" xfId="0" applyAlignment="1" applyFont="1">
      <alignment shrinkToFit="0" vertical="bottom" wrapText="1"/>
    </xf>
    <xf borderId="0" fillId="10" fontId="192" numFmtId="0" xfId="0" applyAlignment="1" applyFont="1">
      <alignment horizontal="center" readingOrder="0" shrinkToFit="0" wrapText="1"/>
    </xf>
    <xf borderId="0" fillId="28" fontId="107" numFmtId="0" xfId="0" applyAlignment="1" applyFont="1">
      <alignment readingOrder="0" shrinkToFit="0" vertical="bottom" wrapText="1"/>
    </xf>
    <xf borderId="1" fillId="29" fontId="107" numFmtId="0" xfId="0" applyAlignment="1" applyBorder="1" applyFont="1">
      <alignment shrinkToFit="0" vertical="bottom" wrapText="1"/>
    </xf>
    <xf borderId="1" fillId="29" fontId="13" numFmtId="0" xfId="0" applyAlignment="1" applyBorder="1" applyFont="1">
      <alignment readingOrder="0" shrinkToFit="0" vertical="bottom" wrapText="1"/>
    </xf>
    <xf borderId="1" fillId="29" fontId="1" numFmtId="0" xfId="0" applyAlignment="1" applyBorder="1" applyFont="1">
      <alignment readingOrder="0" shrinkToFit="0" wrapText="1"/>
    </xf>
    <xf borderId="0" fillId="41" fontId="1" numFmtId="0" xfId="0" applyAlignment="1" applyFont="1">
      <alignment readingOrder="0" shrinkToFit="0" wrapText="1"/>
    </xf>
    <xf borderId="0" fillId="0" fontId="193" numFmtId="0" xfId="0" applyAlignment="1" applyFont="1">
      <alignment readingOrder="0" shrinkToFit="0" wrapText="1"/>
    </xf>
    <xf borderId="0" fillId="4" fontId="3" numFmtId="0" xfId="0" applyAlignment="1" applyFont="1">
      <alignment horizontal="left" readingOrder="0" shrinkToFit="0" vertical="bottom" wrapText="1"/>
    </xf>
    <xf borderId="0" fillId="0" fontId="1" numFmtId="0" xfId="0" applyAlignment="1" applyFont="1">
      <alignment horizontal="left" shrinkToFit="0" wrapText="1"/>
    </xf>
    <xf borderId="0" fillId="4" fontId="194" numFmtId="0" xfId="0" applyAlignment="1" applyFont="1">
      <alignment horizontal="left" readingOrder="0" shrinkToFit="0" vertical="bottom" wrapText="1"/>
    </xf>
    <xf borderId="0" fillId="4" fontId="194" numFmtId="0" xfId="0" applyAlignment="1" applyFont="1">
      <alignment horizontal="left" shrinkToFit="0" vertical="bottom" wrapText="1"/>
    </xf>
    <xf borderId="0" fillId="4" fontId="194" numFmtId="0" xfId="0" applyAlignment="1" applyFont="1">
      <alignment horizontal="left" readingOrder="0" shrinkToFit="0" vertical="bottom" wrapText="0"/>
    </xf>
    <xf borderId="0" fillId="44" fontId="18" numFmtId="0" xfId="0" applyAlignment="1" applyFill="1" applyFont="1">
      <alignment vertical="bottom"/>
    </xf>
    <xf borderId="0" fillId="4" fontId="194" numFmtId="0" xfId="0" applyAlignment="1" applyFont="1">
      <alignment horizontal="left" shrinkToFit="0" vertical="bottom" wrapText="1"/>
    </xf>
    <xf borderId="0" fillId="4" fontId="3" numFmtId="0" xfId="0" applyAlignment="1" applyFont="1">
      <alignment horizontal="left" readingOrder="0" shrinkToFit="0" vertical="bottom" wrapText="0"/>
    </xf>
    <xf borderId="0" fillId="0" fontId="18" numFmtId="0" xfId="0" applyAlignment="1" applyFont="1">
      <alignment horizontal="left" readingOrder="0"/>
    </xf>
    <xf borderId="0" fillId="0" fontId="195" numFmtId="0" xfId="0" applyAlignment="1" applyFont="1">
      <alignment horizontal="left" readingOrder="0" shrinkToFit="0" wrapText="1"/>
    </xf>
    <xf borderId="0" fillId="0" fontId="1" numFmtId="0" xfId="0" applyAlignment="1" applyFont="1">
      <alignment horizontal="left"/>
    </xf>
    <xf borderId="0" fillId="0" fontId="1" numFmtId="0" xfId="0" applyAlignment="1" applyFont="1">
      <alignment horizontal="left" readingOrder="0"/>
    </xf>
    <xf borderId="0" fillId="35" fontId="15" numFmtId="0" xfId="0" applyAlignment="1" applyFont="1">
      <alignment readingOrder="0" shrinkToFit="0" vertical="top" wrapText="1"/>
    </xf>
    <xf borderId="0" fillId="35" fontId="15" numFmtId="0" xfId="0" applyAlignment="1" applyFont="1">
      <alignment horizontal="left" readingOrder="0" shrinkToFit="0" vertical="top" wrapText="1"/>
    </xf>
    <xf borderId="0" fillId="35" fontId="15" numFmtId="0" xfId="0" applyFont="1"/>
    <xf borderId="0" fillId="35" fontId="1" numFmtId="0" xfId="0" applyAlignment="1" applyFont="1">
      <alignment readingOrder="0" shrinkToFit="0" vertical="top" wrapText="1"/>
    </xf>
    <xf borderId="0" fillId="4" fontId="7" numFmtId="166" xfId="0" applyAlignment="1" applyFont="1" applyNumberFormat="1">
      <alignment horizontal="right" readingOrder="0" shrinkToFit="0" vertical="top" wrapText="1"/>
    </xf>
    <xf borderId="0" fillId="4" fontId="196" numFmtId="0" xfId="0" applyAlignment="1" applyFont="1">
      <alignment readingOrder="0" shrinkToFit="0" vertical="top" wrapText="1"/>
    </xf>
    <xf borderId="0" fillId="0" fontId="1" numFmtId="0" xfId="0" applyAlignment="1" applyFont="1">
      <alignment readingOrder="0"/>
    </xf>
    <xf borderId="0" fillId="0" fontId="197" numFmtId="0" xfId="0" applyAlignment="1" applyFont="1">
      <alignment readingOrder="0"/>
    </xf>
    <xf borderId="0" fillId="4" fontId="198" numFmtId="0" xfId="0" applyAlignment="1" applyFont="1">
      <alignment readingOrder="0" shrinkToFit="0" vertical="top" wrapText="1"/>
    </xf>
    <xf borderId="0" fillId="4" fontId="199" numFmtId="0" xfId="0" applyAlignment="1" applyFont="1">
      <alignment readingOrder="0" shrinkToFit="0" vertical="top" wrapText="1"/>
    </xf>
    <xf borderId="0" fillId="4" fontId="200" numFmtId="0" xfId="0" applyAlignment="1" applyFont="1">
      <alignment readingOrder="0" shrinkToFit="0" wrapText="1"/>
    </xf>
    <xf borderId="0" fillId="0" fontId="13" numFmtId="0" xfId="0" applyAlignment="1" applyFont="1">
      <alignment horizontal="left" readingOrder="0" shrinkToFit="0" vertical="top" wrapText="1"/>
    </xf>
    <xf borderId="0" fillId="0" fontId="201" numFmtId="0" xfId="0" applyAlignment="1" applyFont="1">
      <alignment readingOrder="0" shrinkToFit="0" wrapText="1"/>
    </xf>
    <xf borderId="0" fillId="0" fontId="202" numFmtId="0" xfId="0" applyAlignment="1" applyFont="1">
      <alignment readingOrder="0" shrinkToFit="0" wrapText="1"/>
    </xf>
    <xf borderId="0" fillId="0" fontId="203" numFmtId="0" xfId="0" applyAlignment="1" applyFont="1">
      <alignment readingOrder="0"/>
    </xf>
    <xf borderId="0" fillId="0" fontId="21" numFmtId="0" xfId="0" applyAlignment="1" applyFont="1">
      <alignment readingOrder="0" shrinkToFit="0" wrapText="1"/>
    </xf>
    <xf borderId="0" fillId="0" fontId="204" numFmtId="0" xfId="0" applyAlignment="1" applyFont="1">
      <alignment readingOrder="0" shrinkToFit="0" wrapText="1"/>
    </xf>
    <xf borderId="0" fillId="0" fontId="205" numFmtId="0" xfId="0" applyAlignment="1" applyFont="1">
      <alignment readingOrder="0" shrinkToFit="0" wrapText="1"/>
    </xf>
    <xf borderId="0" fillId="0" fontId="15" numFmtId="0" xfId="0" applyAlignment="1" applyFont="1">
      <alignment readingOrder="0" shrinkToFit="0" wrapText="1"/>
    </xf>
    <xf borderId="0" fillId="0" fontId="1" numFmtId="167" xfId="0" applyAlignment="1" applyFont="1" applyNumberFormat="1">
      <alignment readingOrder="0"/>
    </xf>
    <xf borderId="0" fillId="0" fontId="206" numFmtId="0" xfId="0" applyAlignment="1" applyFont="1">
      <alignment horizontal="center" readingOrder="0" shrinkToFit="0" vertical="top" wrapText="1"/>
    </xf>
    <xf borderId="0" fillId="0" fontId="207" numFmtId="0" xfId="0" applyAlignment="1" applyFont="1">
      <alignment readingOrder="0" shrinkToFit="0" wrapText="1"/>
    </xf>
    <xf borderId="0" fillId="0" fontId="208" numFmtId="0" xfId="0" applyAlignment="1" applyFont="1">
      <alignment readingOrder="0" shrinkToFit="0" wrapText="1"/>
    </xf>
    <xf borderId="0" fillId="0" fontId="7" numFmtId="0" xfId="0" applyAlignment="1" applyFont="1">
      <alignment horizontal="center" readingOrder="0" vertical="top"/>
    </xf>
    <xf borderId="0" fillId="0" fontId="7" numFmtId="0" xfId="0" applyAlignment="1" applyFont="1">
      <alignment readingOrder="0" shrinkToFit="0" vertical="top" wrapText="1"/>
    </xf>
    <xf borderId="0" fillId="0" fontId="209" numFmtId="0" xfId="0" applyAlignment="1" applyFont="1">
      <alignment readingOrder="0" shrinkToFit="0" wrapText="1"/>
    </xf>
    <xf borderId="0" fillId="0" fontId="7" numFmtId="0" xfId="0" applyAlignment="1" applyFont="1">
      <alignment shrinkToFit="0" vertical="top" wrapText="1"/>
    </xf>
    <xf borderId="0" fillId="4" fontId="210" numFmtId="0" xfId="0" applyAlignment="1" applyFont="1">
      <alignment readingOrder="0" shrinkToFit="0" wrapText="1"/>
    </xf>
    <xf borderId="0" fillId="0" fontId="1" numFmtId="0" xfId="0" applyAlignment="1" applyFont="1">
      <alignment horizontal="center" readingOrder="0" shrinkToFit="0" vertical="center" wrapText="1"/>
    </xf>
    <xf borderId="0" fillId="0" fontId="211" numFmtId="0" xfId="0" applyAlignment="1" applyFont="1">
      <alignment horizontal="center" readingOrder="0" shrinkToFit="0" vertical="center" wrapText="1"/>
    </xf>
    <xf borderId="0" fillId="45" fontId="105" numFmtId="0" xfId="0" applyAlignment="1" applyFill="1" applyFont="1">
      <alignment readingOrder="0" shrinkToFit="0" vertical="center" wrapText="1"/>
    </xf>
    <xf borderId="0" fillId="4" fontId="212" numFmtId="0" xfId="0" applyAlignment="1" applyFont="1">
      <alignment horizontal="center" readingOrder="0" shrinkToFit="0" vertical="center" wrapText="1"/>
    </xf>
    <xf borderId="0" fillId="4" fontId="213" numFmtId="0" xfId="0" applyAlignment="1" applyFont="1">
      <alignment horizontal="left" readingOrder="0" shrinkToFit="0" wrapText="1"/>
    </xf>
    <xf borderId="0" fillId="0" fontId="50" numFmtId="0" xfId="0" applyAlignment="1" applyFont="1">
      <alignment horizontal="left" readingOrder="0"/>
    </xf>
    <xf borderId="0" fillId="0" fontId="214" numFmtId="0" xfId="0" applyAlignment="1" applyFont="1">
      <alignment readingOrder="0" shrinkToFit="0" vertical="center" wrapText="1"/>
    </xf>
    <xf borderId="0" fillId="4" fontId="7" numFmtId="167" xfId="0" applyAlignment="1" applyFont="1" applyNumberFormat="1">
      <alignment horizontal="right" readingOrder="0" shrinkToFit="0" vertical="top" wrapText="1"/>
    </xf>
    <xf borderId="0" fillId="4" fontId="215" numFmtId="0" xfId="0" applyAlignment="1" applyFont="1">
      <alignment readingOrder="0" shrinkToFit="0" wrapText="1"/>
    </xf>
    <xf borderId="0" fillId="45" fontId="105" numFmtId="166" xfId="0" applyAlignment="1" applyFont="1" applyNumberFormat="1">
      <alignment readingOrder="0" shrinkToFit="0" vertical="center" wrapText="1"/>
    </xf>
    <xf borderId="0" fillId="4" fontId="216" numFmtId="0" xfId="0" applyAlignment="1" applyFont="1">
      <alignment horizontal="left" readingOrder="0" shrinkToFit="0" wrapText="1"/>
    </xf>
    <xf borderId="0" fillId="4" fontId="217" numFmtId="0" xfId="0" applyAlignment="1" applyFont="1">
      <alignment horizontal="left" readingOrder="0" shrinkToFit="0" wrapText="1"/>
    </xf>
    <xf borderId="0" fillId="4" fontId="218" numFmtId="0" xfId="0" applyAlignment="1" applyFont="1">
      <alignment horizontal="center" readingOrder="0" shrinkToFit="0" vertical="center" wrapText="1"/>
    </xf>
    <xf borderId="0" fillId="4" fontId="13" numFmtId="0" xfId="0" applyAlignment="1" applyFont="1">
      <alignment horizontal="center" readingOrder="0" shrinkToFit="0" vertical="center" wrapText="1"/>
    </xf>
    <xf borderId="0" fillId="45" fontId="105" numFmtId="0" xfId="0" applyAlignment="1" applyFont="1">
      <alignment horizontal="left" readingOrder="0" shrinkToFit="0" vertical="center" wrapText="1"/>
    </xf>
    <xf borderId="0" fillId="11" fontId="219" numFmtId="0" xfId="0" applyAlignment="1" applyFont="1">
      <alignment readingOrder="0" shrinkToFit="0" vertical="top" wrapText="1"/>
    </xf>
    <xf borderId="0" fillId="0" fontId="7" numFmtId="167" xfId="0" applyAlignment="1" applyFont="1" applyNumberFormat="1">
      <alignment horizontal="center" vertical="top"/>
    </xf>
    <xf borderId="0" fillId="4" fontId="220" numFmtId="0" xfId="0" applyAlignment="1" applyFont="1">
      <alignment readingOrder="0" shrinkToFit="0" vertical="top" wrapText="1"/>
    </xf>
    <xf borderId="0" fillId="0" fontId="221" numFmtId="0" xfId="0" applyAlignment="1" applyFont="1">
      <alignment horizontal="center" readingOrder="0" shrinkToFit="0" vertical="center" wrapText="1"/>
    </xf>
    <xf borderId="0" fillId="0" fontId="1" numFmtId="0" xfId="0" applyAlignment="1" applyFont="1">
      <alignment readingOrder="0" shrinkToFit="0" vertical="center" wrapText="1"/>
    </xf>
    <xf borderId="0" fillId="4" fontId="13" numFmtId="0" xfId="0" applyAlignment="1" applyFont="1">
      <alignment horizontal="center" shrinkToFit="0" vertical="center" wrapText="1"/>
    </xf>
    <xf borderId="0" fillId="0" fontId="7" numFmtId="167" xfId="0" applyAlignment="1" applyFont="1" applyNumberFormat="1">
      <alignment readingOrder="0" shrinkToFit="0" vertical="top" wrapText="1"/>
    </xf>
    <xf borderId="0" fillId="0" fontId="1" numFmtId="0" xfId="0" applyAlignment="1" applyFont="1">
      <alignment horizontal="center" readingOrder="0" shrinkToFit="0" wrapText="1"/>
    </xf>
    <xf borderId="0" fillId="0" fontId="222" numFmtId="0" xfId="0" applyAlignment="1" applyFont="1">
      <alignment readingOrder="0" shrinkToFit="0" vertical="top" wrapText="1"/>
    </xf>
    <xf borderId="0" fillId="0" fontId="15" numFmtId="0" xfId="0" applyAlignment="1" applyFont="1">
      <alignment horizontal="left" readingOrder="0" shrinkToFit="0" vertical="top" wrapText="1"/>
    </xf>
    <xf borderId="0" fillId="4" fontId="7" numFmtId="0" xfId="0" applyAlignment="1" applyFont="1">
      <alignment readingOrder="0"/>
    </xf>
    <xf borderId="0" fillId="0" fontId="15" numFmtId="0" xfId="0" applyAlignment="1" applyFont="1">
      <alignment horizontal="left" readingOrder="0" shrinkToFit="0" wrapText="1"/>
    </xf>
    <xf borderId="0" fillId="4" fontId="223" numFmtId="0" xfId="0" applyAlignment="1" applyFont="1">
      <alignment readingOrder="0"/>
    </xf>
    <xf borderId="0" fillId="0" fontId="15" numFmtId="0" xfId="0" applyAlignment="1" applyFont="1">
      <alignment horizontal="left" readingOrder="0" shrinkToFit="0" wrapText="1"/>
    </xf>
    <xf borderId="0" fillId="0" fontId="224" numFmtId="0" xfId="0" applyAlignment="1" applyFont="1">
      <alignment horizontal="center" readingOrder="0" shrinkToFit="0" wrapText="1"/>
    </xf>
    <xf borderId="0" fillId="0" fontId="7" numFmtId="0" xfId="0" applyAlignment="1" applyFont="1">
      <alignment horizontal="center" readingOrder="0" shrinkToFit="0" wrapText="1"/>
    </xf>
    <xf borderId="0" fillId="0" fontId="13" numFmtId="0" xfId="0" applyAlignment="1" applyFont="1">
      <alignment horizontal="left" readingOrder="0"/>
    </xf>
    <xf borderId="0" fillId="0" fontId="146" numFmtId="0" xfId="0" applyAlignment="1" applyFont="1">
      <alignment readingOrder="0" shrinkToFit="0" vertical="top" wrapText="1"/>
    </xf>
    <xf borderId="0" fillId="46" fontId="225" numFmtId="0" xfId="0" applyAlignment="1" applyFill="1" applyFont="1">
      <alignment horizontal="left" readingOrder="0" shrinkToFit="0" vertical="top" wrapText="1"/>
    </xf>
    <xf borderId="0" fillId="0" fontId="226" numFmtId="0" xfId="0" applyAlignment="1" applyFont="1">
      <alignment horizontal="left" readingOrder="0" shrinkToFit="0" vertical="top" wrapText="1"/>
    </xf>
    <xf borderId="0" fillId="11" fontId="7" numFmtId="167" xfId="0" applyAlignment="1" applyFont="1" applyNumberFormat="1">
      <alignment readingOrder="0" shrinkToFit="0" vertical="top" wrapText="1"/>
    </xf>
    <xf borderId="0" fillId="4" fontId="227" numFmtId="0" xfId="0" applyAlignment="1" applyFont="1">
      <alignment readingOrder="0" shrinkToFit="0" vertical="top" wrapText="1"/>
    </xf>
    <xf borderId="0" fillId="4" fontId="228" numFmtId="0" xfId="0" applyAlignment="1" applyFont="1">
      <alignment horizontal="center" readingOrder="0" shrinkToFit="0" vertical="center" wrapText="1"/>
    </xf>
    <xf borderId="0" fillId="11" fontId="229" numFmtId="0" xfId="0" applyAlignment="1" applyFont="1">
      <alignment readingOrder="0" shrinkToFit="0" vertical="top" wrapText="1"/>
    </xf>
    <xf borderId="0" fillId="43" fontId="230" numFmtId="0" xfId="0" applyAlignment="1" applyFont="1">
      <alignment readingOrder="0" shrinkToFit="0" vertical="top" wrapText="1"/>
    </xf>
    <xf borderId="0" fillId="4" fontId="8" numFmtId="0" xfId="0" applyAlignment="1" applyFont="1">
      <alignment horizontal="center" readingOrder="0" vertical="top"/>
    </xf>
    <xf borderId="0" fillId="4" fontId="231" numFmtId="167" xfId="0" applyAlignment="1" applyFont="1" applyNumberFormat="1">
      <alignment horizontal="center" readingOrder="0"/>
    </xf>
    <xf borderId="0" fillId="4" fontId="231" numFmtId="0" xfId="0" applyAlignment="1" applyFont="1">
      <alignment horizontal="center" readingOrder="0"/>
    </xf>
    <xf borderId="0" fillId="0" fontId="232" numFmtId="0" xfId="0" applyAlignment="1" applyFont="1">
      <alignment readingOrder="0" shrinkToFit="0" vertical="top" wrapText="1"/>
    </xf>
    <xf borderId="0" fillId="4" fontId="233" numFmtId="0" xfId="0" applyAlignment="1" applyFont="1">
      <alignment horizontal="left" readingOrder="0"/>
    </xf>
    <xf borderId="0" fillId="4" fontId="233" numFmtId="0" xfId="0" applyAlignment="1" applyFont="1">
      <alignment horizontal="left" readingOrder="0" shrinkToFit="0" wrapText="1"/>
    </xf>
    <xf borderId="0" fillId="0" fontId="234" numFmtId="0" xfId="0" applyAlignment="1" applyFont="1">
      <alignment readingOrder="0" shrinkToFit="0" vertical="top" wrapText="1"/>
    </xf>
    <xf borderId="0" fillId="4" fontId="13" numFmtId="0" xfId="0" applyAlignment="1" applyFont="1">
      <alignment horizontal="center" readingOrder="0"/>
    </xf>
    <xf borderId="0" fillId="0" fontId="7" numFmtId="0" xfId="0" applyAlignment="1" applyFont="1">
      <alignment horizontal="center" shrinkToFit="0" wrapText="1"/>
    </xf>
    <xf borderId="0" fillId="0" fontId="235" numFmtId="0" xfId="0" applyAlignment="1" applyFont="1">
      <alignment readingOrder="0" shrinkToFit="0" vertical="bottom" wrapText="1"/>
    </xf>
    <xf borderId="0" fillId="0" fontId="236" numFmtId="0" xfId="0" applyAlignment="1" applyFont="1">
      <alignment readingOrder="0"/>
    </xf>
    <xf borderId="0" fillId="0" fontId="72" numFmtId="0" xfId="0" applyAlignment="1" applyFont="1">
      <alignment readingOrder="0" shrinkToFit="0" wrapText="1"/>
    </xf>
    <xf borderId="0" fillId="0" fontId="7" numFmtId="0" xfId="0" applyAlignment="1" applyFont="1">
      <alignment readingOrder="0" shrinkToFit="0" vertical="top" wrapText="1"/>
    </xf>
    <xf borderId="0" fillId="0" fontId="7" numFmtId="167" xfId="0" applyAlignment="1" applyFont="1" applyNumberFormat="1">
      <alignment readingOrder="0" vertical="top"/>
    </xf>
    <xf borderId="0" fillId="4" fontId="237" numFmtId="0" xfId="0" applyAlignment="1" applyFont="1">
      <alignment readingOrder="0" shrinkToFit="0" vertical="top" wrapText="1"/>
    </xf>
    <xf borderId="0" fillId="0" fontId="7" numFmtId="0" xfId="0" applyAlignment="1" applyFont="1">
      <alignment horizontal="left" readingOrder="0" vertical="top"/>
    </xf>
    <xf borderId="0" fillId="0" fontId="7" numFmtId="168" xfId="0" applyAlignment="1" applyFont="1" applyNumberFormat="1">
      <alignment horizontal="right" readingOrder="0" shrinkToFit="0" vertical="top" wrapText="1"/>
    </xf>
    <xf borderId="0" fillId="0" fontId="233" numFmtId="0" xfId="0" applyAlignment="1" applyFont="1">
      <alignment readingOrder="0" shrinkToFit="0" vertical="bottom" wrapText="1"/>
    </xf>
    <xf borderId="0" fillId="0" fontId="0" numFmtId="169" xfId="0" applyAlignment="1" applyFont="1" applyNumberFormat="1">
      <alignment horizontal="left" readingOrder="0" shrinkToFit="0" vertical="bottom" wrapText="1"/>
    </xf>
    <xf borderId="13" fillId="0" fontId="238" numFmtId="0" xfId="0" applyAlignment="1" applyBorder="1" applyFont="1">
      <alignment readingOrder="0" shrinkToFit="0" vertical="bottom" wrapText="0"/>
    </xf>
    <xf borderId="13" fillId="0" fontId="7" numFmtId="0" xfId="0" applyAlignment="1" applyBorder="1" applyFont="1">
      <alignment vertical="bottom"/>
    </xf>
    <xf borderId="0" fillId="0" fontId="7" numFmtId="0" xfId="0" applyAlignment="1" applyFont="1">
      <alignment vertical="bottom"/>
    </xf>
    <xf borderId="0" fillId="0" fontId="239" numFmtId="0" xfId="0" applyAlignment="1" applyFont="1">
      <alignment horizontal="left" readingOrder="0" shrinkToFit="0" vertical="top" wrapText="1"/>
    </xf>
    <xf borderId="0" fillId="0" fontId="240" numFmtId="0" xfId="0" applyAlignment="1" applyFont="1">
      <alignment readingOrder="0" shrinkToFit="0" vertical="top" wrapText="1"/>
    </xf>
    <xf borderId="0" fillId="0" fontId="241" numFmtId="0" xfId="0" applyAlignment="1" applyFont="1">
      <alignment readingOrder="0" shrinkToFit="0" wrapText="1"/>
    </xf>
    <xf borderId="0" fillId="0" fontId="7" numFmtId="167" xfId="0" applyAlignment="1" applyFont="1" applyNumberFormat="1">
      <alignment horizontal="center" readingOrder="0" vertical="top"/>
    </xf>
    <xf borderId="0" fillId="4" fontId="242" numFmtId="0" xfId="0" applyAlignment="1" applyFont="1">
      <alignment readingOrder="0" shrinkToFit="0" vertical="top" wrapText="1"/>
    </xf>
    <xf borderId="0" fillId="0" fontId="1" numFmtId="0" xfId="0" applyAlignment="1" applyFont="1">
      <alignment horizontal="center" readingOrder="0" shrinkToFit="0" vertical="top" wrapText="1"/>
    </xf>
    <xf borderId="14" fillId="0" fontId="243" numFmtId="0" xfId="0" applyAlignment="1" applyBorder="1" applyFont="1">
      <alignment readingOrder="0" shrinkToFit="0" vertical="center" wrapText="1"/>
    </xf>
    <xf borderId="0" fillId="0" fontId="1" numFmtId="166" xfId="0" applyAlignment="1" applyFont="1" applyNumberFormat="1">
      <alignment horizontal="center" readingOrder="0" shrinkToFit="0" vertical="top" wrapText="1"/>
    </xf>
    <xf borderId="0" fillId="0" fontId="1" numFmtId="170" xfId="0" applyAlignment="1" applyFont="1" applyNumberFormat="1">
      <alignment readingOrder="0" shrinkToFit="0" vertical="top" wrapText="1"/>
    </xf>
    <xf borderId="0" fillId="0" fontId="1" numFmtId="167" xfId="0" applyAlignment="1" applyFont="1" applyNumberFormat="1">
      <alignment horizontal="center" readingOrder="0" shrinkToFit="0" vertical="top" wrapText="1"/>
    </xf>
    <xf borderId="0" fillId="0" fontId="1" numFmtId="167" xfId="0" applyAlignment="1" applyFont="1" applyNumberFormat="1">
      <alignment horizontal="center" readingOrder="0" vertical="top"/>
    </xf>
    <xf borderId="0" fillId="0" fontId="244" numFmtId="0" xfId="0" applyAlignment="1" applyFont="1">
      <alignment readingOrder="0" shrinkToFit="0" vertical="top" wrapText="1"/>
    </xf>
    <xf borderId="0" fillId="0" fontId="1" numFmtId="0" xfId="0" applyAlignment="1" applyFont="1">
      <alignment horizontal="center" readingOrder="0"/>
    </xf>
    <xf borderId="0" fillId="0" fontId="245" numFmtId="0" xfId="0" applyAlignment="1" applyFont="1">
      <alignment readingOrder="0"/>
    </xf>
    <xf borderId="0" fillId="0" fontId="246" numFmtId="0" xfId="0" applyAlignment="1" applyFont="1">
      <alignment horizontal="left" readingOrder="0" shrinkToFit="0" wrapText="1"/>
    </xf>
    <xf borderId="0" fillId="0" fontId="1" numFmtId="170" xfId="0" applyAlignment="1" applyFont="1" applyNumberFormat="1">
      <alignment horizontal="center" readingOrder="0" shrinkToFit="0" vertical="top" wrapText="1"/>
    </xf>
    <xf borderId="0" fillId="4" fontId="247" numFmtId="0" xfId="0" applyAlignment="1" applyFont="1">
      <alignment horizontal="left" readingOrder="0" shrinkToFit="0" wrapText="1"/>
    </xf>
    <xf borderId="0" fillId="0" fontId="1" numFmtId="0" xfId="0" applyAlignment="1" applyFont="1">
      <alignment horizontal="center" shrinkToFit="0" vertical="top" wrapText="1"/>
    </xf>
    <xf borderId="0" fillId="0" fontId="1" numFmtId="0" xfId="0" applyAlignment="1" applyFont="1">
      <alignment horizontal="center"/>
    </xf>
    <xf borderId="0" fillId="0" fontId="1" numFmtId="168" xfId="0" applyAlignment="1" applyFont="1" applyNumberFormat="1">
      <alignment readingOrder="0" shrinkToFit="0" vertical="top" wrapText="1"/>
    </xf>
    <xf borderId="0" fillId="0" fontId="1" numFmtId="14" xfId="0" applyAlignment="1" applyFont="1" applyNumberFormat="1">
      <alignment readingOrder="0" shrinkToFit="0" wrapText="1"/>
    </xf>
    <xf quotePrefix="1" borderId="0" fillId="0" fontId="1" numFmtId="0" xfId="0" applyAlignment="1" applyFont="1">
      <alignment readingOrder="0" shrinkToFit="0" wrapText="1"/>
    </xf>
    <xf borderId="0" fillId="0" fontId="1" numFmtId="166" xfId="0" applyAlignment="1" applyFont="1" applyNumberFormat="1">
      <alignment readingOrder="0" shrinkToFit="0" wrapText="1"/>
    </xf>
    <xf quotePrefix="1" borderId="0" fillId="0" fontId="1" numFmtId="0" xfId="0" applyAlignment="1" applyFont="1">
      <alignment readingOrder="0"/>
    </xf>
    <xf borderId="0" fillId="0" fontId="1" numFmtId="4" xfId="0" applyAlignment="1" applyFont="1" applyNumberFormat="1">
      <alignment readingOrder="0"/>
    </xf>
    <xf borderId="0" fillId="19" fontId="3" numFmtId="0" xfId="0" applyAlignment="1" applyFont="1">
      <alignment horizontal="center" readingOrder="0" vertical="top"/>
    </xf>
    <xf borderId="0" fillId="19" fontId="1" numFmtId="0" xfId="0" applyAlignment="1" applyFont="1">
      <alignment horizontal="center" readingOrder="0" shrinkToFit="0" vertical="top" wrapText="1"/>
    </xf>
    <xf borderId="4" fillId="4" fontId="1" numFmtId="0" xfId="0" applyAlignment="1" applyBorder="1" applyFont="1">
      <alignment horizontal="center" readingOrder="0" vertical="top"/>
    </xf>
    <xf borderId="0" fillId="12" fontId="1" numFmtId="0" xfId="0" applyAlignment="1" applyFont="1">
      <alignment horizontal="center" readingOrder="0" vertical="top"/>
    </xf>
    <xf borderId="0" fillId="12" fontId="1" numFmtId="0" xfId="0" applyAlignment="1" applyFont="1">
      <alignment horizontal="center" readingOrder="0" shrinkToFit="0" vertical="top" wrapText="1"/>
    </xf>
    <xf borderId="0" fillId="19" fontId="1" numFmtId="0" xfId="0" applyAlignment="1" applyFont="1">
      <alignment horizontal="center" vertical="top"/>
    </xf>
    <xf borderId="0" fillId="0" fontId="1" numFmtId="0" xfId="0" applyAlignment="1" applyFont="1">
      <alignment horizontal="left" readingOrder="0" vertical="top"/>
    </xf>
    <xf borderId="4" fillId="0" fontId="248" numFmtId="0" xfId="0" applyBorder="1" applyFont="1"/>
    <xf borderId="0" fillId="0" fontId="1" numFmtId="0" xfId="0" applyAlignment="1" applyFont="1">
      <alignment horizontal="left" vertical="top"/>
    </xf>
    <xf borderId="0" fillId="0" fontId="249" numFmtId="0" xfId="0" applyAlignment="1" applyFont="1">
      <alignment horizontal="left" readingOrder="0" shrinkToFit="0" vertical="top" wrapText="1"/>
    </xf>
    <xf borderId="0" fillId="0" fontId="1" numFmtId="0" xfId="0" applyAlignment="1" applyFont="1">
      <alignment horizontal="left" shrinkToFit="0" vertical="top" wrapText="1"/>
    </xf>
    <xf borderId="0" fillId="4" fontId="250" numFmtId="0" xfId="0" applyAlignment="1" applyFont="1">
      <alignment readingOrder="0" shrinkToFit="0" wrapText="1"/>
    </xf>
    <xf borderId="0" fillId="4" fontId="250" numFmtId="0" xfId="0" applyFont="1"/>
    <xf borderId="4" fillId="0" fontId="1" numFmtId="0" xfId="0" applyAlignment="1" applyBorder="1" applyFont="1">
      <alignment horizontal="left" vertical="top"/>
    </xf>
    <xf borderId="4" fillId="0" fontId="1" numFmtId="0" xfId="0" applyAlignment="1" applyBorder="1" applyFont="1">
      <alignment horizontal="left" readingOrder="0" vertical="top"/>
    </xf>
    <xf borderId="0" fillId="4" fontId="1" numFmtId="0" xfId="0" applyAlignment="1" applyFont="1">
      <alignment horizontal="left" readingOrder="0" vertical="top"/>
    </xf>
    <xf borderId="4" fillId="0" fontId="1" numFmtId="0" xfId="0" applyAlignment="1" applyBorder="1" applyFont="1">
      <alignment horizontal="left" readingOrder="0" shrinkToFit="0" vertical="top" wrapText="1"/>
    </xf>
    <xf borderId="0" fillId="0" fontId="72" numFmtId="0" xfId="0" applyAlignment="1" applyFont="1">
      <alignment shrinkToFit="0" wrapText="1"/>
    </xf>
    <xf borderId="15" fillId="47" fontId="192" numFmtId="0" xfId="0" applyAlignment="1" applyBorder="1" applyFill="1" applyFont="1">
      <alignment readingOrder="0" shrinkToFit="0" wrapText="1"/>
    </xf>
    <xf borderId="16" fillId="48" fontId="251" numFmtId="0" xfId="0" applyAlignment="1" applyBorder="1" applyFill="1" applyFont="1">
      <alignment shrinkToFit="0" wrapText="1"/>
    </xf>
    <xf borderId="15" fillId="49" fontId="192" numFmtId="0" xfId="0" applyAlignment="1" applyBorder="1" applyFill="1" applyFont="1">
      <alignment shrinkToFit="0" wrapText="1"/>
    </xf>
    <xf borderId="16" fillId="50" fontId="251" numFmtId="0" xfId="0" applyAlignment="1" applyBorder="1" applyFill="1" applyFont="1">
      <alignment shrinkToFit="0" wrapText="1"/>
    </xf>
    <xf borderId="16" fillId="50" fontId="251" numFmtId="0" xfId="0" applyAlignment="1" applyBorder="1" applyFont="1">
      <alignment readingOrder="0" shrinkToFit="0" wrapText="1"/>
    </xf>
    <xf borderId="15" fillId="51" fontId="192" numFmtId="0" xfId="0" applyAlignment="1" applyBorder="1" applyFill="1" applyFont="1">
      <alignment shrinkToFit="0" wrapText="1"/>
    </xf>
    <xf borderId="16" fillId="52" fontId="251" numFmtId="0" xfId="0" applyAlignment="1" applyBorder="1" applyFill="1" applyFont="1">
      <alignment shrinkToFit="0" wrapText="1"/>
    </xf>
    <xf borderId="15" fillId="53" fontId="192" numFmtId="0" xfId="0" applyAlignment="1" applyBorder="1" applyFill="1" applyFont="1">
      <alignment shrinkToFit="0" wrapText="1"/>
    </xf>
    <xf borderId="17" fillId="47" fontId="72" numFmtId="0" xfId="0" applyAlignment="1" applyBorder="1" applyFont="1">
      <alignment shrinkToFit="0" wrapText="1"/>
    </xf>
    <xf borderId="1" fillId="54" fontId="72" numFmtId="0" xfId="0" applyAlignment="1" applyBorder="1" applyFill="1" applyFont="1">
      <alignment readingOrder="0" shrinkToFit="0" wrapText="1"/>
    </xf>
    <xf borderId="18" fillId="49" fontId="72" numFmtId="0" xfId="0" applyAlignment="1" applyBorder="1" applyFont="1">
      <alignment shrinkToFit="0" wrapText="1"/>
    </xf>
    <xf borderId="18" fillId="51" fontId="72" numFmtId="0" xfId="0" applyAlignment="1" applyBorder="1" applyFont="1">
      <alignment shrinkToFit="0" wrapText="1"/>
    </xf>
    <xf borderId="19" fillId="53" fontId="72" numFmtId="0" xfId="0" applyAlignment="1" applyBorder="1" applyFont="1">
      <alignment shrinkToFit="0" wrapText="1"/>
    </xf>
    <xf borderId="15" fillId="47" fontId="72" numFmtId="0" xfId="0" applyAlignment="1" applyBorder="1" applyFont="1">
      <alignment shrinkToFit="0" wrapText="1"/>
    </xf>
    <xf borderId="15" fillId="49" fontId="72" numFmtId="0" xfId="0" applyAlignment="1" applyBorder="1" applyFont="1">
      <alignment shrinkToFit="0" wrapText="1"/>
    </xf>
    <xf borderId="15" fillId="51" fontId="72" numFmtId="0" xfId="0" applyAlignment="1" applyBorder="1" applyFont="1">
      <alignment shrinkToFit="0" wrapText="1"/>
    </xf>
    <xf borderId="15" fillId="53" fontId="72" numFmtId="0" xfId="0" applyAlignment="1" applyBorder="1" applyFont="1">
      <alignment shrinkToFit="0" wrapText="1"/>
    </xf>
    <xf borderId="0" fillId="0" fontId="72" numFmtId="0" xfId="0" applyAlignment="1" applyFont="1">
      <alignment readingOrder="0" shrinkToFit="0" wrapText="1"/>
    </xf>
    <xf borderId="1" fillId="54" fontId="72" numFmtId="0" xfId="0" applyAlignment="1" applyBorder="1" applyFont="1">
      <alignment shrinkToFit="0" wrapText="1"/>
    </xf>
    <xf borderId="15" fillId="53" fontId="72" numFmtId="0" xfId="0" applyAlignment="1" applyBorder="1" applyFont="1">
      <alignment readingOrder="0" shrinkToFit="0" wrapText="1"/>
    </xf>
    <xf borderId="15" fillId="49" fontId="72" numFmtId="0" xfId="0" applyAlignment="1" applyBorder="1" applyFont="1">
      <alignment readingOrder="0" shrinkToFit="0" wrapText="1"/>
    </xf>
    <xf borderId="15" fillId="51" fontId="72" numFmtId="0" xfId="0" applyAlignment="1" applyBorder="1" applyFont="1">
      <alignment readingOrder="0" shrinkToFit="0" wrapText="1"/>
    </xf>
    <xf borderId="0" fillId="55" fontId="51" numFmtId="0" xfId="0" applyAlignment="1" applyFill="1" applyFont="1">
      <alignment horizontal="left" readingOrder="0" shrinkToFit="0" vertical="top" wrapText="1"/>
    </xf>
    <xf borderId="0" fillId="55" fontId="51" numFmtId="0" xfId="0" applyAlignment="1" applyFont="1">
      <alignment horizontal="center" readingOrder="0" shrinkToFit="0" vertical="top" wrapText="1"/>
    </xf>
    <xf borderId="0" fillId="55" fontId="51" numFmtId="0" xfId="0" applyAlignment="1" applyFont="1">
      <alignment horizontal="left" shrinkToFit="0" vertical="top" wrapText="1"/>
    </xf>
    <xf borderId="0" fillId="55" fontId="51" numFmtId="49" xfId="0" applyAlignment="1" applyFont="1" applyNumberFormat="1">
      <alignment horizontal="left" shrinkToFit="0" vertical="top" wrapText="1"/>
    </xf>
    <xf borderId="0" fillId="55" fontId="7" numFmtId="0" xfId="0" applyAlignment="1" applyFont="1">
      <alignment horizontal="left" shrinkToFit="0" vertical="top" wrapText="1"/>
    </xf>
    <xf borderId="0" fillId="4" fontId="51" numFmtId="0" xfId="0" applyAlignment="1" applyFont="1">
      <alignment horizontal="left" vertical="top"/>
    </xf>
    <xf borderId="0" fillId="4" fontId="7" numFmtId="0" xfId="0" applyAlignment="1" applyFont="1">
      <alignment horizontal="center" vertical="top"/>
    </xf>
    <xf borderId="0" fillId="4" fontId="7" numFmtId="0" xfId="0" applyAlignment="1" applyFont="1">
      <alignment horizontal="left" vertical="top"/>
    </xf>
    <xf borderId="0" fillId="4" fontId="7" numFmtId="0" xfId="0" applyAlignment="1" applyFont="1">
      <alignment horizontal="left" readingOrder="0" vertical="top"/>
    </xf>
    <xf borderId="0" fillId="4" fontId="7" numFmtId="49" xfId="0" applyAlignment="1" applyFont="1" applyNumberFormat="1">
      <alignment horizontal="left" readingOrder="0" vertical="top"/>
    </xf>
    <xf borderId="0" fillId="4" fontId="7" numFmtId="0" xfId="0" applyAlignment="1" applyFont="1">
      <alignment horizontal="left" shrinkToFit="0" vertical="top" wrapText="1"/>
    </xf>
    <xf borderId="0" fillId="4" fontId="7" numFmtId="0" xfId="0" applyAlignment="1" applyFont="1">
      <alignment horizontal="left" vertical="top"/>
    </xf>
    <xf borderId="0" fillId="4" fontId="15" numFmtId="0" xfId="0" applyAlignment="1" applyFont="1">
      <alignment horizontal="left" readingOrder="0"/>
    </xf>
    <xf borderId="0" fillId="4" fontId="1" numFmtId="0" xfId="0" applyAlignment="1" applyFont="1">
      <alignment horizontal="center" readingOrder="0"/>
    </xf>
    <xf borderId="0" fillId="4" fontId="1" numFmtId="0" xfId="0" applyAlignment="1" applyFont="1">
      <alignment horizontal="left" readingOrder="0"/>
    </xf>
    <xf borderId="0" fillId="4" fontId="1" numFmtId="0" xfId="0" applyAlignment="1" applyFont="1">
      <alignment horizontal="left"/>
    </xf>
    <xf borderId="0" fillId="4" fontId="1" numFmtId="166" xfId="0" applyAlignment="1" applyFont="1" applyNumberFormat="1">
      <alignment horizontal="left" readingOrder="0"/>
    </xf>
    <xf borderId="0" fillId="4" fontId="51" numFmtId="0" xfId="0" applyAlignment="1" applyFont="1">
      <alignment horizontal="left" readingOrder="0" shrinkToFit="0" vertical="top" wrapText="1"/>
    </xf>
    <xf borderId="0" fillId="4" fontId="7" numFmtId="0" xfId="0" applyAlignment="1" applyFont="1">
      <alignment horizontal="center" readingOrder="0" vertical="top"/>
    </xf>
    <xf borderId="0" fillId="4" fontId="7" numFmtId="171" xfId="0" applyAlignment="1" applyFont="1" applyNumberFormat="1">
      <alignment horizontal="left" readingOrder="0" vertical="top"/>
    </xf>
    <xf borderId="0" fillId="4" fontId="1" numFmtId="0" xfId="0" applyFont="1"/>
    <xf borderId="0" fillId="4" fontId="7" numFmtId="166" xfId="0" applyAlignment="1" applyFont="1" applyNumberFormat="1">
      <alignment horizontal="left" vertical="top"/>
    </xf>
    <xf borderId="0" fillId="4" fontId="51" numFmtId="0" xfId="0" applyAlignment="1" applyFont="1">
      <alignment horizontal="left" vertical="bottom"/>
    </xf>
    <xf borderId="0" fillId="4" fontId="7" numFmtId="0" xfId="0" applyAlignment="1" applyFont="1">
      <alignment horizontal="center" vertical="bottom"/>
    </xf>
    <xf borderId="0" fillId="4" fontId="7" numFmtId="0" xfId="0" applyAlignment="1" applyFont="1">
      <alignment horizontal="left" vertical="bottom"/>
    </xf>
    <xf borderId="0" fillId="4" fontId="7" numFmtId="3" xfId="0" applyAlignment="1" applyFont="1" applyNumberFormat="1">
      <alignment horizontal="left" vertical="bottom"/>
    </xf>
    <xf borderId="0" fillId="4" fontId="7" numFmtId="0" xfId="0" applyAlignment="1" applyFont="1">
      <alignment horizontal="left" vertical="bottom"/>
    </xf>
    <xf borderId="0" fillId="4" fontId="252" numFmtId="0" xfId="0" applyAlignment="1" applyFont="1">
      <alignment horizontal="left" vertical="bottom"/>
    </xf>
    <xf borderId="0" fillId="4" fontId="7" numFmtId="49" xfId="0" applyAlignment="1" applyFont="1" applyNumberFormat="1">
      <alignment horizontal="left" vertical="bottom"/>
    </xf>
    <xf borderId="0" fillId="4" fontId="7" numFmtId="0" xfId="0" applyAlignment="1" applyFont="1">
      <alignment horizontal="left" shrinkToFit="0" vertical="bottom" wrapText="1"/>
    </xf>
    <xf borderId="0" fillId="4" fontId="1" numFmtId="0" xfId="0" applyAlignment="1" applyFont="1">
      <alignment horizontal="left" vertical="top"/>
    </xf>
    <xf borderId="0" fillId="4" fontId="51" numFmtId="0" xfId="0" applyAlignment="1" applyFont="1">
      <alignment horizontal="left" readingOrder="0" vertical="top"/>
    </xf>
    <xf borderId="0" fillId="4" fontId="7" numFmtId="1" xfId="0" applyAlignment="1" applyFont="1" applyNumberFormat="1">
      <alignment horizontal="left" readingOrder="0" vertical="top"/>
    </xf>
    <xf borderId="0" fillId="4" fontId="7" numFmtId="0" xfId="0" applyAlignment="1" applyFont="1">
      <alignment horizontal="left" readingOrder="0" shrinkToFit="0" vertical="top" wrapText="1"/>
    </xf>
    <xf borderId="0" fillId="4" fontId="15" numFmtId="0" xfId="0" applyAlignment="1" applyFont="1">
      <alignment readingOrder="0"/>
    </xf>
    <xf borderId="0" fillId="4" fontId="1" numFmtId="0" xfId="0" applyAlignment="1" applyFont="1">
      <alignment horizontal="center"/>
    </xf>
    <xf borderId="0" fillId="4" fontId="1" numFmtId="166" xfId="0" applyAlignment="1" applyFont="1" applyNumberFormat="1">
      <alignment readingOrder="0"/>
    </xf>
    <xf borderId="0" fillId="4" fontId="7" numFmtId="49" xfId="0" applyAlignment="1" applyFont="1" applyNumberFormat="1">
      <alignment horizontal="center" readingOrder="0" vertical="top"/>
    </xf>
    <xf borderId="0" fillId="4" fontId="7" numFmtId="3" xfId="0" applyAlignment="1" applyFont="1" applyNumberFormat="1">
      <alignment horizontal="left" readingOrder="0" vertical="top"/>
    </xf>
    <xf borderId="0" fillId="4" fontId="51" numFmtId="0" xfId="0" applyAlignment="1" applyFont="1">
      <alignment horizontal="left" vertical="bottom"/>
    </xf>
    <xf borderId="0" fillId="4" fontId="7" numFmtId="0" xfId="0" applyAlignment="1" applyFont="1">
      <alignment horizontal="center" readingOrder="0" vertical="bottom"/>
    </xf>
    <xf borderId="0" fillId="4" fontId="7" numFmtId="0" xfId="0" applyAlignment="1" applyFont="1">
      <alignment horizontal="left" readingOrder="0" vertical="bottom"/>
    </xf>
    <xf borderId="0" fillId="4" fontId="7" numFmtId="49" xfId="0" applyAlignment="1" applyFont="1" applyNumberFormat="1">
      <alignment horizontal="left" readingOrder="0" vertical="bottom"/>
    </xf>
    <xf borderId="0" fillId="4" fontId="7" numFmtId="166" xfId="0" applyAlignment="1" applyFont="1" applyNumberFormat="1">
      <alignment horizontal="left" readingOrder="0" vertical="top"/>
    </xf>
    <xf borderId="0" fillId="4" fontId="1" numFmtId="0" xfId="0" applyAlignment="1" applyFont="1">
      <alignment vertical="top"/>
    </xf>
    <xf borderId="0" fillId="4" fontId="7" numFmtId="49" xfId="0" applyAlignment="1" applyFont="1" applyNumberFormat="1">
      <alignment horizontal="left" vertical="top"/>
    </xf>
    <xf borderId="0" fillId="0" fontId="1" numFmtId="166" xfId="0" applyAlignment="1" applyFont="1" applyNumberFormat="1">
      <alignment readingOrder="0"/>
    </xf>
    <xf borderId="0" fillId="4" fontId="15" numFmtId="0" xfId="0" applyAlignment="1" applyFont="1">
      <alignment horizontal="left" readingOrder="0" vertical="top"/>
    </xf>
    <xf borderId="0" fillId="4" fontId="1" numFmtId="0" xfId="0" applyAlignment="1" applyFont="1">
      <alignment horizontal="center" readingOrder="0" vertical="top"/>
    </xf>
    <xf borderId="0" fillId="4" fontId="1" numFmtId="166" xfId="0" applyAlignment="1" applyFont="1" applyNumberFormat="1">
      <alignment horizontal="left" readingOrder="0" vertical="top"/>
    </xf>
    <xf borderId="0" fillId="4" fontId="32" numFmtId="0" xfId="0" applyAlignment="1" applyFont="1">
      <alignment shrinkToFit="0" vertical="bottom" wrapText="0"/>
    </xf>
    <xf borderId="0" fillId="4" fontId="50" numFmtId="0" xfId="0" applyAlignment="1" applyFont="1">
      <alignment readingOrder="0" shrinkToFit="0" vertical="bottom" wrapText="0"/>
    </xf>
    <xf borderId="0" fillId="4" fontId="0" numFmtId="0" xfId="0" applyAlignment="1" applyFont="1">
      <alignment horizontal="center" readingOrder="0" shrinkToFit="0" vertical="bottom" wrapText="0"/>
    </xf>
    <xf borderId="0" fillId="4" fontId="0" numFmtId="0" xfId="0" applyAlignment="1" applyFont="1">
      <alignment horizontal="left" readingOrder="0" shrinkToFit="0" vertical="bottom" wrapText="0"/>
    </xf>
    <xf borderId="0" fillId="4" fontId="0" numFmtId="0" xfId="0" applyAlignment="1" applyFont="1">
      <alignment readingOrder="0" shrinkToFit="0" vertical="bottom" wrapText="0"/>
    </xf>
    <xf borderId="0" fillId="4" fontId="0" numFmtId="0" xfId="0" applyAlignment="1" applyFont="1">
      <alignment horizontal="left" readingOrder="0" vertical="top"/>
    </xf>
    <xf borderId="0" fillId="4" fontId="0" numFmtId="0" xfId="0" applyAlignment="1" applyFont="1">
      <alignment readingOrder="0" vertical="top"/>
    </xf>
    <xf borderId="0" fillId="4" fontId="0" numFmtId="166" xfId="0" applyAlignment="1" applyFont="1" applyNumberFormat="1">
      <alignment horizontal="left" readingOrder="0" shrinkToFit="0" vertical="bottom" wrapText="0"/>
    </xf>
    <xf borderId="0" fillId="4" fontId="51" numFmtId="0" xfId="0" applyAlignment="1" applyFont="1">
      <alignment readingOrder="0"/>
    </xf>
    <xf borderId="0" fillId="4" fontId="7" numFmtId="0" xfId="0" applyAlignment="1" applyFont="1">
      <alignment horizontal="center" readingOrder="0"/>
    </xf>
    <xf borderId="0" fillId="4" fontId="7" numFmtId="0" xfId="0" applyFont="1"/>
    <xf borderId="0" fillId="4" fontId="7" numFmtId="0" xfId="0" applyAlignment="1" applyFont="1">
      <alignment horizontal="left" readingOrder="0"/>
    </xf>
    <xf borderId="0" fillId="4" fontId="7" numFmtId="166" xfId="0" applyAlignment="1" applyFont="1" applyNumberFormat="1">
      <alignment horizontal="left" readingOrder="0"/>
    </xf>
    <xf borderId="0" fillId="4" fontId="7" numFmtId="3" xfId="0" applyAlignment="1" applyFont="1" applyNumberFormat="1">
      <alignment horizontal="left" readingOrder="0" vertical="top"/>
    </xf>
    <xf borderId="0" fillId="4" fontId="51" numFmtId="0" xfId="0" applyAlignment="1" applyFont="1">
      <alignment horizontal="left" vertical="top"/>
    </xf>
    <xf borderId="0" fillId="4" fontId="7" numFmtId="172" xfId="0" applyAlignment="1" applyFont="1" applyNumberFormat="1">
      <alignment horizontal="center" vertical="top"/>
    </xf>
    <xf borderId="0" fillId="4" fontId="7" numFmtId="172" xfId="0" applyAlignment="1" applyFont="1" applyNumberFormat="1">
      <alignment horizontal="left" vertical="top"/>
    </xf>
    <xf borderId="0" fillId="4" fontId="7" numFmtId="3" xfId="0" applyAlignment="1" applyFont="1" applyNumberFormat="1">
      <alignment horizontal="left" vertical="top"/>
    </xf>
    <xf borderId="0" fillId="4" fontId="51" numFmtId="0" xfId="0" applyAlignment="1" applyFont="1">
      <alignment horizontal="left" readingOrder="0" vertical="bottom"/>
    </xf>
    <xf borderId="0" fillId="4" fontId="7" numFmtId="3" xfId="0" applyAlignment="1" applyFont="1" applyNumberFormat="1">
      <alignment horizontal="left" readingOrder="0" vertical="bottom"/>
    </xf>
    <xf borderId="0" fillId="4" fontId="252" numFmtId="0" xfId="0" applyAlignment="1" applyFont="1">
      <alignment horizontal="left" readingOrder="0" vertical="bottom"/>
    </xf>
    <xf borderId="0" fillId="4" fontId="1" numFmtId="0" xfId="0" applyAlignment="1" applyFont="1">
      <alignment vertical="top"/>
    </xf>
    <xf borderId="0" fillId="5" fontId="7" numFmtId="0" xfId="0" applyAlignment="1" applyFont="1">
      <alignment horizontal="left" vertical="top"/>
    </xf>
    <xf borderId="0" fillId="4" fontId="51" numFmtId="0" xfId="0" applyAlignment="1" applyFont="1">
      <alignment readingOrder="0" vertical="top"/>
    </xf>
    <xf borderId="0" fillId="4" fontId="1" numFmtId="0" xfId="0" applyAlignment="1" applyFont="1">
      <alignment vertical="top"/>
    </xf>
    <xf borderId="0" fillId="4" fontId="7" numFmtId="171" xfId="0" applyAlignment="1" applyFont="1" applyNumberFormat="1">
      <alignment vertical="top"/>
    </xf>
    <xf borderId="0" fillId="4" fontId="7" numFmtId="49" xfId="0" applyAlignment="1" applyFont="1" applyNumberFormat="1">
      <alignment vertical="top"/>
    </xf>
    <xf borderId="0" fillId="4" fontId="1" numFmtId="0" xfId="0" applyAlignment="1" applyFont="1">
      <alignment readingOrder="0" vertical="top"/>
    </xf>
    <xf borderId="0" fillId="4" fontId="15" numFmtId="0" xfId="0" applyAlignment="1" applyFont="1">
      <alignment horizontal="center" readingOrder="0" vertical="top"/>
    </xf>
    <xf borderId="0" fillId="4" fontId="7" numFmtId="0" xfId="0" applyAlignment="1" applyFont="1">
      <alignment horizontal="left"/>
    </xf>
    <xf borderId="0" fillId="4" fontId="7" numFmtId="1" xfId="0" applyAlignment="1" applyFont="1" applyNumberFormat="1">
      <alignment horizontal="left" vertical="top"/>
    </xf>
    <xf borderId="0" fillId="4" fontId="7" numFmtId="171" xfId="0" applyAlignment="1" applyFont="1" applyNumberFormat="1">
      <alignment horizontal="left" vertical="top"/>
    </xf>
    <xf borderId="0" fillId="4" fontId="7" numFmtId="49" xfId="0" applyAlignment="1" applyFont="1" applyNumberFormat="1">
      <alignment horizontal="center" readingOrder="0" shrinkToFit="0" vertical="top" wrapText="0"/>
    </xf>
    <xf borderId="0" fillId="4" fontId="7" numFmtId="49" xfId="0" applyAlignment="1" applyFont="1" applyNumberFormat="1">
      <alignment horizontal="left" readingOrder="0" shrinkToFit="0" vertical="top" wrapText="0"/>
    </xf>
    <xf borderId="0" fillId="4" fontId="7" numFmtId="9" xfId="0" applyAlignment="1" applyFont="1" applyNumberFormat="1">
      <alignment horizontal="left" vertical="top"/>
    </xf>
    <xf borderId="0" fillId="4" fontId="7" numFmtId="0" xfId="0" applyAlignment="1" applyFont="1">
      <alignment horizontal="center" vertical="top"/>
    </xf>
    <xf borderId="0" fillId="39" fontId="15" numFmtId="0" xfId="0" applyAlignment="1" applyFont="1">
      <alignment readingOrder="0" shrinkToFit="0" wrapText="1"/>
    </xf>
    <xf borderId="0" fillId="39" fontId="15" numFmtId="0" xfId="0" applyAlignment="1" applyFont="1">
      <alignment readingOrder="0"/>
    </xf>
    <xf borderId="0" fillId="4" fontId="160" numFmtId="0" xfId="0" applyAlignment="1" applyFont="1">
      <alignment horizontal="left" readingOrder="0" shrinkToFit="0" wrapText="1"/>
    </xf>
    <xf borderId="0" fillId="0" fontId="253" numFmtId="0" xfId="0" applyAlignment="1" applyFont="1">
      <alignment readingOrder="0" shrinkToFit="0" wrapText="1"/>
    </xf>
    <xf borderId="0" fillId="0" fontId="254" numFmtId="0" xfId="0" applyAlignment="1" applyFont="1">
      <alignment readingOrder="0"/>
    </xf>
    <xf borderId="0" fillId="0" fontId="13" numFmtId="0" xfId="0" applyAlignment="1" applyFont="1">
      <alignment horizontal="left" readingOrder="0" shrinkToFit="0" vertical="bottom" wrapText="0"/>
    </xf>
    <xf borderId="0" fillId="4" fontId="255" numFmtId="0" xfId="0" applyAlignment="1" applyFont="1">
      <alignment horizontal="left" readingOrder="0" vertical="bottom"/>
    </xf>
    <xf borderId="0" fillId="0" fontId="13" numFmtId="0" xfId="0" applyAlignment="1" applyFont="1">
      <alignment horizontal="left" readingOrder="0" vertical="bottom"/>
    </xf>
    <xf borderId="0" fillId="0" fontId="13" numFmtId="0" xfId="0" applyAlignment="1" applyFont="1">
      <alignment horizontal="left" readingOrder="0" shrinkToFit="0" wrapText="0"/>
    </xf>
    <xf borderId="0" fillId="0" fontId="1" numFmtId="0" xfId="0" applyAlignment="1" applyFont="1">
      <alignment horizontal="center" readingOrder="0" vertical="center"/>
    </xf>
    <xf borderId="0" fillId="0" fontId="1" numFmtId="0" xfId="0" applyAlignment="1" applyFont="1">
      <alignment horizontal="center" vertical="center"/>
    </xf>
    <xf borderId="0" fillId="0" fontId="3" numFmtId="0" xfId="0" applyAlignment="1" applyFont="1">
      <alignment horizontal="center" readingOrder="0" vertical="center"/>
    </xf>
    <xf borderId="0" fillId="0" fontId="1" numFmtId="2" xfId="0" applyAlignment="1" applyFont="1" applyNumberFormat="1">
      <alignment shrinkToFit="0" wrapText="1"/>
    </xf>
    <xf borderId="0" fillId="0" fontId="15" numFmtId="0" xfId="0" applyAlignment="1" applyFont="1">
      <alignment horizontal="center" readingOrder="0" vertical="center"/>
    </xf>
    <xf borderId="0" fillId="0" fontId="8" numFmtId="0" xfId="0" applyAlignment="1" applyFont="1">
      <alignment horizontal="left" readingOrder="0" shrinkToFit="0" wrapText="0"/>
    </xf>
    <xf borderId="0" fillId="0" fontId="1" numFmtId="0" xfId="0" applyAlignment="1" applyFont="1">
      <alignment readingOrder="0" vertical="center"/>
    </xf>
    <xf borderId="0" fillId="4" fontId="256" numFmtId="0" xfId="0" applyAlignment="1" applyFont="1">
      <alignment horizontal="left" readingOrder="0" shrinkToFit="0" wrapText="1"/>
    </xf>
    <xf borderId="0" fillId="0" fontId="1" numFmtId="2" xfId="0" applyAlignment="1" applyFont="1" applyNumberFormat="1">
      <alignment readingOrder="0" shrinkToFit="0" wrapText="1"/>
    </xf>
    <xf borderId="0" fillId="0" fontId="15" numFmtId="0" xfId="0" applyAlignment="1" applyFont="1">
      <alignment horizontal="center" readingOrder="0"/>
    </xf>
    <xf borderId="0" fillId="0" fontId="1" numFmtId="171" xfId="0" applyAlignment="1" applyFont="1" applyNumberFormat="1">
      <alignment horizontal="center" readingOrder="0" shrinkToFit="0" wrapText="1"/>
    </xf>
    <xf borderId="0" fillId="0" fontId="1" numFmtId="0" xfId="0" applyAlignment="1" applyFont="1">
      <alignment horizontal="center" readingOrder="0" shrinkToFit="0" wrapText="0"/>
    </xf>
    <xf borderId="0" fillId="0" fontId="1" numFmtId="0" xfId="0" applyAlignment="1" applyFont="1">
      <alignment readingOrder="0" shrinkToFit="0" wrapText="0"/>
    </xf>
    <xf borderId="10" fillId="0" fontId="1" numFmtId="0" xfId="0" applyAlignment="1" applyBorder="1" applyFont="1">
      <alignment readingOrder="0" vertical="center"/>
    </xf>
    <xf borderId="10" fillId="0" fontId="1" numFmtId="0" xfId="0" applyAlignment="1" applyBorder="1" applyFont="1">
      <alignment horizontal="center" readingOrder="0" vertical="center"/>
    </xf>
    <xf borderId="10" fillId="0" fontId="1" numFmtId="2" xfId="0" applyAlignment="1" applyBorder="1" applyFont="1" applyNumberFormat="1">
      <alignment shrinkToFit="0" wrapText="1"/>
    </xf>
    <xf borderId="10" fillId="0" fontId="1" numFmtId="0" xfId="0" applyAlignment="1" applyBorder="1" applyFont="1">
      <alignment shrinkToFit="0" wrapText="1"/>
    </xf>
    <xf borderId="10" fillId="0" fontId="1" numFmtId="0" xfId="0" applyBorder="1" applyFont="1"/>
    <xf borderId="0" fillId="4" fontId="257" numFmtId="0" xfId="0" applyAlignment="1" applyFont="1">
      <alignment horizontal="left" readingOrder="0"/>
    </xf>
    <xf borderId="0" fillId="6" fontId="1" numFmtId="0" xfId="0" applyAlignment="1" applyFont="1">
      <alignment readingOrder="0" shrinkToFit="0" wrapText="1"/>
    </xf>
    <xf borderId="0" fillId="21" fontId="258" numFmtId="0" xfId="0" applyAlignment="1" applyFont="1">
      <alignment horizontal="center" readingOrder="0" shrinkToFit="0" vertical="bottom" wrapText="1"/>
    </xf>
    <xf borderId="5" fillId="56" fontId="7" numFmtId="0" xfId="0" applyAlignment="1" applyBorder="1" applyFill="1" applyFont="1">
      <alignment vertical="bottom"/>
    </xf>
    <xf borderId="4" fillId="56" fontId="7" numFmtId="0" xfId="0" applyAlignment="1" applyBorder="1" applyFont="1">
      <alignment vertical="bottom"/>
    </xf>
    <xf borderId="4" fillId="56" fontId="7" numFmtId="0" xfId="0" applyAlignment="1" applyBorder="1" applyFont="1">
      <alignment readingOrder="0" vertical="bottom"/>
    </xf>
    <xf borderId="6" fillId="56" fontId="7" numFmtId="0" xfId="0" applyAlignment="1" applyBorder="1" applyFont="1">
      <alignment readingOrder="0" vertical="bottom"/>
    </xf>
    <xf borderId="4" fillId="56" fontId="7" numFmtId="171" xfId="0" applyAlignment="1" applyBorder="1" applyFont="1" applyNumberFormat="1">
      <alignment readingOrder="0" shrinkToFit="0" vertical="bottom" wrapText="1"/>
    </xf>
    <xf borderId="6" fillId="56" fontId="7" numFmtId="0" xfId="0" applyAlignment="1" applyBorder="1" applyFont="1">
      <alignment shrinkToFit="0" vertical="bottom" wrapText="1"/>
    </xf>
    <xf borderId="6" fillId="56" fontId="7" numFmtId="0" xfId="0" applyAlignment="1" applyBorder="1" applyFont="1">
      <alignment readingOrder="0" shrinkToFit="0" vertical="bottom" wrapText="1"/>
    </xf>
    <xf borderId="4" fillId="56" fontId="7" numFmtId="0" xfId="0" applyAlignment="1" applyBorder="1" applyFont="1">
      <alignment readingOrder="0" shrinkToFit="0" vertical="bottom" wrapText="1"/>
    </xf>
    <xf borderId="0" fillId="56" fontId="7" numFmtId="0" xfId="0" applyAlignment="1" applyFont="1">
      <alignment readingOrder="0" shrinkToFit="0" vertical="bottom" wrapText="1"/>
    </xf>
    <xf borderId="0" fillId="4" fontId="258" numFmtId="0" xfId="0" applyAlignment="1" applyFont="1">
      <alignment readingOrder="0" shrinkToFit="0" vertical="bottom" wrapText="1"/>
    </xf>
    <xf borderId="5" fillId="4" fontId="7" numFmtId="0" xfId="0" applyAlignment="1" applyBorder="1" applyFont="1">
      <alignment readingOrder="0" vertical="bottom"/>
    </xf>
    <xf borderId="4" fillId="4" fontId="7" numFmtId="0" xfId="0" applyAlignment="1" applyBorder="1" applyFont="1">
      <alignment readingOrder="0" vertical="bottom"/>
    </xf>
    <xf borderId="4" fillId="4" fontId="7" numFmtId="171" xfId="0" applyAlignment="1" applyBorder="1" applyFont="1" applyNumberFormat="1">
      <alignment readingOrder="0" vertical="bottom"/>
    </xf>
    <xf borderId="4" fillId="4" fontId="7" numFmtId="0" xfId="0" applyAlignment="1" applyBorder="1" applyFont="1">
      <alignment shrinkToFit="0" vertical="bottom" wrapText="1"/>
    </xf>
    <xf borderId="0" fillId="4" fontId="7" numFmtId="0" xfId="0" applyAlignment="1" applyFont="1">
      <alignment shrinkToFit="0" vertical="bottom" wrapText="1"/>
    </xf>
    <xf borderId="0" fillId="28" fontId="107" numFmtId="0" xfId="0" applyAlignment="1" applyFont="1">
      <alignment shrinkToFit="0" vertical="bottom" wrapText="1"/>
    </xf>
    <xf borderId="5" fillId="28" fontId="7" numFmtId="0" xfId="0" applyAlignment="1" applyBorder="1" applyFont="1">
      <alignment horizontal="right" readingOrder="0" vertical="bottom"/>
    </xf>
    <xf borderId="4" fillId="28" fontId="7" numFmtId="0" xfId="0" applyAlignment="1" applyBorder="1" applyFont="1">
      <alignment horizontal="right" readingOrder="0" vertical="bottom"/>
    </xf>
    <xf borderId="4" fillId="28" fontId="7" numFmtId="0" xfId="0" applyAlignment="1" applyBorder="1" applyFont="1">
      <alignment horizontal="right" vertical="bottom"/>
    </xf>
    <xf borderId="0" fillId="28" fontId="3" numFmtId="0" xfId="0" applyAlignment="1" applyFont="1">
      <alignment horizontal="right" readingOrder="0" shrinkToFit="0" vertical="bottom" wrapText="0"/>
    </xf>
    <xf borderId="4" fillId="28" fontId="7" numFmtId="171" xfId="0" applyAlignment="1" applyBorder="1" applyFont="1" applyNumberFormat="1">
      <alignment vertical="bottom"/>
    </xf>
    <xf borderId="6" fillId="28" fontId="7" numFmtId="0" xfId="0" applyAlignment="1" applyBorder="1" applyFont="1">
      <alignment readingOrder="0" vertical="bottom"/>
    </xf>
    <xf borderId="6" fillId="28" fontId="1" numFmtId="0" xfId="0" applyBorder="1" applyFont="1"/>
    <xf borderId="6" fillId="28" fontId="7" numFmtId="0" xfId="0" applyAlignment="1" applyBorder="1" applyFont="1">
      <alignment shrinkToFit="0" vertical="bottom" wrapText="1"/>
    </xf>
    <xf borderId="0" fillId="28" fontId="7" numFmtId="0" xfId="0" applyAlignment="1" applyFont="1">
      <alignment shrinkToFit="0" vertical="bottom" wrapText="1"/>
    </xf>
    <xf borderId="0" fillId="4" fontId="107" numFmtId="0" xfId="0" applyAlignment="1" applyFont="1">
      <alignment shrinkToFit="0" vertical="bottom" wrapText="1"/>
    </xf>
    <xf borderId="5" fillId="4" fontId="7" numFmtId="0" xfId="0" applyAlignment="1" applyBorder="1" applyFont="1">
      <alignment horizontal="right" readingOrder="0" vertical="bottom"/>
    </xf>
    <xf borderId="4" fillId="4" fontId="7" numFmtId="0" xfId="0" applyAlignment="1" applyBorder="1" applyFont="1">
      <alignment horizontal="right" readingOrder="0" vertical="bottom"/>
    </xf>
    <xf borderId="0" fillId="4" fontId="13" numFmtId="0" xfId="0" applyAlignment="1" applyFont="1">
      <alignment horizontal="right" readingOrder="0" shrinkToFit="0" vertical="bottom" wrapText="0"/>
    </xf>
    <xf borderId="6" fillId="4" fontId="7" numFmtId="0" xfId="0" applyAlignment="1" applyBorder="1" applyFont="1">
      <alignment readingOrder="0" vertical="bottom"/>
    </xf>
    <xf borderId="6" fillId="4" fontId="1" numFmtId="0" xfId="0" applyBorder="1" applyFont="1"/>
    <xf borderId="6" fillId="4" fontId="7" numFmtId="0" xfId="0" applyAlignment="1" applyBorder="1" applyFont="1">
      <alignment shrinkToFit="0" vertical="bottom" wrapText="1"/>
    </xf>
    <xf borderId="5" fillId="28" fontId="7" numFmtId="0" xfId="0" applyAlignment="1" applyBorder="1" applyFont="1">
      <alignment readingOrder="0" vertical="bottom"/>
    </xf>
    <xf borderId="4" fillId="28" fontId="7" numFmtId="0" xfId="0" applyAlignment="1" applyBorder="1" applyFont="1">
      <alignment shrinkToFit="0" vertical="bottom" wrapText="1"/>
    </xf>
    <xf borderId="0" fillId="4" fontId="3" numFmtId="0" xfId="0" applyAlignment="1" applyFont="1">
      <alignment horizontal="right" readingOrder="0" shrinkToFit="0" vertical="bottom" wrapText="0"/>
    </xf>
    <xf borderId="4" fillId="4" fontId="7" numFmtId="171" xfId="0" applyAlignment="1" applyBorder="1" applyFont="1" applyNumberFormat="1">
      <alignment vertical="bottom"/>
    </xf>
    <xf borderId="4" fillId="28" fontId="7" numFmtId="0" xfId="0" applyAlignment="1" applyBorder="1" applyFont="1">
      <alignment readingOrder="0" vertical="bottom"/>
    </xf>
    <xf borderId="4" fillId="28" fontId="7" numFmtId="0" xfId="0" applyAlignment="1" applyBorder="1" applyFont="1">
      <alignment readingOrder="0" shrinkToFit="0" vertical="bottom" wrapText="1"/>
    </xf>
    <xf borderId="4" fillId="4" fontId="7" numFmtId="0" xfId="0" applyAlignment="1" applyBorder="1" applyFont="1">
      <alignment readingOrder="0" shrinkToFit="0" vertical="bottom" wrapText="1"/>
    </xf>
    <xf borderId="6" fillId="28" fontId="7" numFmtId="0" xfId="0" applyAlignment="1" applyBorder="1" applyFont="1">
      <alignment vertical="bottom"/>
    </xf>
    <xf borderId="6" fillId="4" fontId="7" numFmtId="0" xfId="0" applyAlignment="1" applyBorder="1" applyFont="1">
      <alignment vertical="bottom"/>
    </xf>
    <xf borderId="20" fillId="4" fontId="107" numFmtId="0" xfId="0" applyAlignment="1" applyBorder="1" applyFont="1">
      <alignment shrinkToFit="0" vertical="bottom" wrapText="1"/>
    </xf>
    <xf borderId="21" fillId="4" fontId="7" numFmtId="0" xfId="0" applyAlignment="1" applyBorder="1" applyFont="1">
      <alignment shrinkToFit="0" vertical="bottom" wrapText="1"/>
    </xf>
    <xf borderId="10" fillId="4" fontId="7" numFmtId="0" xfId="0" applyAlignment="1" applyBorder="1" applyFont="1">
      <alignment shrinkToFit="0" vertical="bottom" wrapText="1"/>
    </xf>
    <xf borderId="10" fillId="0" fontId="7" numFmtId="0" xfId="0" applyAlignment="1" applyBorder="1" applyFont="1">
      <alignment vertical="bottom"/>
    </xf>
    <xf borderId="4" fillId="4" fontId="7" numFmtId="0" xfId="0" applyAlignment="1" applyBorder="1" applyFont="1">
      <alignment vertical="bottom"/>
    </xf>
    <xf borderId="0" fillId="28" fontId="1" numFmtId="0" xfId="0" applyAlignment="1" applyFont="1">
      <alignment shrinkToFit="0" wrapText="1"/>
    </xf>
    <xf borderId="4" fillId="28" fontId="7" numFmtId="0" xfId="0" applyAlignment="1" applyBorder="1" applyFont="1">
      <alignment vertical="bottom"/>
    </xf>
    <xf borderId="6" fillId="28" fontId="7" numFmtId="0" xfId="0" applyAlignment="1" applyBorder="1" applyFont="1">
      <alignment readingOrder="0" shrinkToFit="0" vertical="bottom" wrapText="1"/>
    </xf>
    <xf borderId="4" fillId="4" fontId="1" numFmtId="0" xfId="0" applyBorder="1" applyFont="1"/>
    <xf borderId="4" fillId="28" fontId="7" numFmtId="171" xfId="0" applyAlignment="1" applyBorder="1" applyFont="1" applyNumberFormat="1">
      <alignment readingOrder="0" vertical="bottom"/>
    </xf>
    <xf borderId="4" fillId="4" fontId="7" numFmtId="0" xfId="0" applyAlignment="1" applyBorder="1" applyFont="1">
      <alignment horizontal="right" vertical="bottom"/>
    </xf>
    <xf borderId="6" fillId="4" fontId="7" numFmtId="0" xfId="0" applyAlignment="1" applyBorder="1" applyFont="1">
      <alignment readingOrder="0" shrinkToFit="0" vertical="bottom" wrapText="1"/>
    </xf>
    <xf borderId="0" fillId="28" fontId="1" numFmtId="0" xfId="0" applyAlignment="1" applyFont="1">
      <alignment shrinkToFit="0" wrapText="1"/>
    </xf>
    <xf borderId="5" fillId="4" fontId="7" numFmtId="0" xfId="0" applyAlignment="1" applyBorder="1" applyFont="1">
      <alignment vertical="bottom"/>
    </xf>
    <xf borderId="5" fillId="28" fontId="7" numFmtId="0" xfId="0" applyAlignment="1" applyBorder="1" applyFont="1">
      <alignment vertical="bottom"/>
    </xf>
    <xf borderId="4" fillId="28" fontId="7" numFmtId="0" xfId="0" applyAlignment="1" applyBorder="1" applyFont="1">
      <alignment horizontal="left" vertical="bottom"/>
    </xf>
    <xf borderId="5" fillId="28" fontId="7" numFmtId="0" xfId="0" applyAlignment="1" applyBorder="1" applyFont="1">
      <alignment horizontal="right" vertical="bottom"/>
    </xf>
    <xf borderId="4" fillId="28" fontId="7" numFmtId="0" xfId="0" applyAlignment="1" applyBorder="1" applyFont="1">
      <alignment horizontal="left" readingOrder="0" vertical="bottom"/>
    </xf>
    <xf borderId="6" fillId="4" fontId="1" numFmtId="0" xfId="0" applyAlignment="1" applyBorder="1" applyFont="1">
      <alignment readingOrder="0"/>
    </xf>
    <xf borderId="0" fillId="28" fontId="259" numFmtId="0" xfId="0" applyAlignment="1" applyFont="1">
      <alignment readingOrder="0" shrinkToFit="0" vertical="bottom" wrapText="1"/>
    </xf>
    <xf borderId="4" fillId="4" fontId="16" numFmtId="171" xfId="0" applyAlignment="1" applyBorder="1" applyFont="1" applyNumberFormat="1">
      <alignment readingOrder="0"/>
    </xf>
    <xf borderId="6" fillId="4" fontId="16" numFmtId="0" xfId="0" applyAlignment="1" applyBorder="1" applyFont="1">
      <alignment readingOrder="0"/>
    </xf>
    <xf borderId="6" fillId="4" fontId="16" numFmtId="0" xfId="0" applyAlignment="1" applyBorder="1" applyFont="1">
      <alignment readingOrder="0" shrinkToFit="0" wrapText="1"/>
    </xf>
    <xf borderId="4" fillId="4" fontId="260" numFmtId="171" xfId="0" applyAlignment="1" applyBorder="1" applyFont="1" applyNumberFormat="1">
      <alignment readingOrder="0"/>
    </xf>
    <xf borderId="6" fillId="4" fontId="260" numFmtId="0" xfId="0" applyAlignment="1" applyBorder="1" applyFont="1">
      <alignment readingOrder="0"/>
    </xf>
    <xf borderId="6" fillId="28" fontId="1" numFmtId="0" xfId="0" applyAlignment="1" applyBorder="1" applyFont="1">
      <alignment readingOrder="0"/>
    </xf>
    <xf borderId="0" fillId="4" fontId="107" numFmtId="0" xfId="0" applyAlignment="1" applyFont="1">
      <alignment readingOrder="0" shrinkToFit="0" vertical="bottom" wrapText="1"/>
    </xf>
    <xf borderId="0" fillId="28" fontId="107" numFmtId="0" xfId="0" applyAlignment="1" applyFont="1">
      <alignment horizontal="left" shrinkToFit="0" vertical="bottom" wrapText="1"/>
    </xf>
    <xf borderId="0" fillId="28" fontId="7" numFmtId="0" xfId="0" applyAlignment="1" applyFont="1">
      <alignment readingOrder="0" shrinkToFit="0" vertical="bottom" wrapText="1"/>
    </xf>
    <xf borderId="5" fillId="28" fontId="1" numFmtId="0" xfId="0" applyBorder="1" applyFont="1"/>
    <xf borderId="4" fillId="28" fontId="1" numFmtId="0" xfId="0" applyBorder="1" applyFont="1"/>
    <xf borderId="4" fillId="28" fontId="1" numFmtId="171" xfId="0" applyBorder="1" applyFont="1" applyNumberFormat="1"/>
    <xf borderId="5" fillId="4" fontId="1" numFmtId="0" xfId="0" applyBorder="1" applyFont="1"/>
    <xf borderId="4" fillId="4" fontId="1" numFmtId="171" xfId="0" applyBorder="1" applyFont="1" applyNumberFormat="1"/>
    <xf borderId="0" fillId="28" fontId="7" numFmtId="0" xfId="0" applyAlignment="1" applyFont="1">
      <alignment readingOrder="0" shrinkToFit="0" vertical="bottom" wrapText="1"/>
    </xf>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4" fontId="3" numFmtId="0" xfId="0" applyAlignment="1" applyFont="1">
      <alignment horizontal="left" readingOrder="0" shrinkToFit="0" wrapText="1"/>
    </xf>
    <xf borderId="0" fillId="0" fontId="261" numFmtId="0" xfId="0" applyAlignment="1" applyFont="1">
      <alignment readingOrder="0"/>
    </xf>
    <xf borderId="0" fillId="4" fontId="3" numFmtId="0" xfId="0" applyAlignment="1" applyFont="1">
      <alignment horizontal="left" readingOrder="0"/>
    </xf>
    <xf borderId="0" fillId="4" fontId="262" numFmtId="0" xfId="0" applyAlignment="1" applyFont="1">
      <alignment readingOrder="0" shrinkToFit="0" wrapText="1"/>
    </xf>
    <xf borderId="0" fillId="5" fontId="1" numFmtId="0" xfId="0" applyAlignment="1" applyFont="1">
      <alignment readingOrder="0"/>
    </xf>
    <xf borderId="0" fillId="0" fontId="7" numFmtId="0" xfId="0" applyAlignment="1" applyFont="1">
      <alignment shrinkToFit="0" vertical="bottom" wrapText="1"/>
    </xf>
    <xf borderId="0" fillId="57" fontId="18" numFmtId="0" xfId="0" applyAlignment="1" applyFill="1" applyFont="1">
      <alignment readingOrder="0" shrinkToFit="0" wrapText="1"/>
    </xf>
    <xf borderId="0" fillId="0" fontId="51" numFmtId="0" xfId="0" applyAlignment="1" applyFont="1">
      <alignment shrinkToFit="0" vertical="top" wrapText="1"/>
    </xf>
    <xf borderId="0" fillId="0" fontId="51" numFmtId="0" xfId="0" applyAlignment="1" applyFont="1">
      <alignment readingOrder="0" shrinkToFit="0" vertical="top" wrapText="1"/>
    </xf>
    <xf borderId="0" fillId="0" fontId="15" numFmtId="0" xfId="0" applyAlignment="1" applyFont="1">
      <alignment shrinkToFit="0" wrapText="1"/>
    </xf>
    <xf borderId="0" fillId="0" fontId="13" numFmtId="0" xfId="0" applyAlignment="1" applyFont="1">
      <alignment readingOrder="0" shrinkToFit="0" vertical="bottom" wrapText="1"/>
    </xf>
    <xf borderId="22" fillId="0" fontId="13" numFmtId="0" xfId="0" applyAlignment="1" applyBorder="1" applyFont="1">
      <alignment readingOrder="0" shrinkToFit="0" vertical="bottom" wrapText="1"/>
    </xf>
    <xf borderId="0" fillId="16" fontId="1" numFmtId="0" xfId="0" applyAlignment="1" applyFont="1">
      <alignment readingOrder="0" shrinkToFit="0" wrapText="1"/>
    </xf>
    <xf borderId="0" fillId="16" fontId="15" numFmtId="0" xfId="0" applyAlignment="1" applyFont="1">
      <alignment readingOrder="0" shrinkToFit="0" wrapText="1"/>
    </xf>
    <xf borderId="0" fillId="16" fontId="1" numFmtId="0" xfId="0" applyAlignment="1" applyFont="1">
      <alignment shrinkToFit="0" wrapText="1"/>
    </xf>
    <xf borderId="22" fillId="3" fontId="263" numFmtId="0" xfId="0" applyAlignment="1" applyBorder="1" applyFont="1">
      <alignment horizontal="center" readingOrder="0" shrinkToFit="0" vertical="center" wrapText="1"/>
    </xf>
    <xf borderId="0" fillId="3" fontId="263" numFmtId="0" xfId="0" applyAlignment="1" applyFont="1">
      <alignment horizontal="center" readingOrder="0" shrinkToFit="0" vertical="center" wrapText="1"/>
    </xf>
    <xf borderId="0" fillId="3" fontId="263" numFmtId="0" xfId="0" applyAlignment="1" applyFont="1">
      <alignment horizontal="center" readingOrder="0" shrinkToFit="0" vertical="center" wrapText="0"/>
    </xf>
    <xf borderId="0" fillId="4" fontId="264" numFmtId="0" xfId="0" applyAlignment="1" applyFont="1">
      <alignment readingOrder="0"/>
    </xf>
    <xf borderId="22" fillId="58" fontId="13" numFmtId="0" xfId="0" applyAlignment="1" applyBorder="1" applyFill="1" applyFont="1">
      <alignment readingOrder="0" shrinkToFit="0" vertical="bottom" wrapText="1"/>
    </xf>
    <xf borderId="0" fillId="0" fontId="265" numFmtId="0" xfId="0" applyAlignment="1" applyFont="1">
      <alignment readingOrder="0" shrinkToFit="0" wrapText="1"/>
    </xf>
    <xf borderId="0" fillId="0" fontId="13" numFmtId="0" xfId="0" applyAlignment="1" applyFont="1">
      <alignment horizontal="center" readingOrder="0" shrinkToFit="0" vertical="bottom" wrapText="1"/>
    </xf>
    <xf borderId="0" fillId="58" fontId="13" numFmtId="0" xfId="0" applyAlignment="1" applyFont="1">
      <alignment readingOrder="0" shrinkToFit="0" vertical="bottom" wrapText="1"/>
    </xf>
    <xf borderId="22" fillId="0" fontId="13" numFmtId="0" xfId="0" applyAlignment="1" applyBorder="1" applyFont="1">
      <alignment horizontal="center" readingOrder="0" shrinkToFit="0" vertical="bottom" wrapText="1"/>
    </xf>
    <xf borderId="0" fillId="0" fontId="1" numFmtId="1" xfId="0" applyAlignment="1" applyFont="1" applyNumberFormat="1">
      <alignment horizontal="center" readingOrder="0" shrinkToFit="0" wrapText="1"/>
    </xf>
    <xf borderId="22" fillId="4" fontId="266" numFmtId="0" xfId="0" applyAlignment="1" applyBorder="1" applyFont="1">
      <alignment horizontal="center" readingOrder="0" shrinkToFit="0" wrapText="1"/>
    </xf>
    <xf borderId="22" fillId="58" fontId="0" numFmtId="0" xfId="0" applyAlignment="1" applyBorder="1" applyFont="1">
      <alignment readingOrder="0" shrinkToFit="0" wrapText="1"/>
    </xf>
    <xf borderId="22" fillId="4" fontId="0" numFmtId="0" xfId="0" applyAlignment="1" applyBorder="1" applyFont="1">
      <alignment horizontal="left" readingOrder="0" shrinkToFit="0" wrapText="1"/>
    </xf>
    <xf borderId="22" fillId="0" fontId="0" numFmtId="0" xfId="0" applyAlignment="1" applyBorder="1" applyFont="1">
      <alignment readingOrder="0" shrinkToFit="0" vertical="bottom" wrapText="1"/>
    </xf>
    <xf borderId="0" fillId="0" fontId="32" numFmtId="1" xfId="0" applyAlignment="1" applyFont="1" applyNumberFormat="1">
      <alignment horizontal="center" readingOrder="0" shrinkToFit="0" wrapText="1"/>
    </xf>
    <xf borderId="0" fillId="0" fontId="32" numFmtId="0" xfId="0" applyAlignment="1" applyFont="1">
      <alignment shrinkToFit="0" wrapText="1"/>
    </xf>
    <xf borderId="22" fillId="0" fontId="1" numFmtId="0" xfId="0" applyAlignment="1" applyBorder="1" applyFont="1">
      <alignment readingOrder="0" shrinkToFit="0" wrapText="1"/>
    </xf>
    <xf borderId="0" fillId="4" fontId="13" numFmtId="0" xfId="0" applyAlignment="1" applyFont="1">
      <alignment readingOrder="0" shrinkToFit="0" vertical="bottom" wrapText="1"/>
    </xf>
    <xf borderId="0" fillId="0" fontId="1" numFmtId="9" xfId="0" applyAlignment="1" applyFont="1" applyNumberFormat="1">
      <alignment readingOrder="0" shrinkToFit="0" wrapText="1"/>
    </xf>
    <xf borderId="22" fillId="0" fontId="13" numFmtId="0" xfId="0" applyAlignment="1" applyBorder="1" applyFont="1">
      <alignment horizontal="center" readingOrder="0" shrinkToFit="0" vertical="center" wrapText="1"/>
    </xf>
    <xf borderId="22" fillId="58" fontId="13"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0" fillId="0" fontId="267" numFmtId="0" xfId="0" applyAlignment="1" applyFont="1">
      <alignment horizontal="center" readingOrder="0" shrinkToFit="0" vertical="center" wrapText="1"/>
    </xf>
    <xf borderId="0" fillId="0" fontId="268" numFmtId="0" xfId="0" applyAlignment="1" applyFont="1">
      <alignment horizontal="center" readingOrder="0" shrinkToFit="0" vertical="center" wrapText="1"/>
    </xf>
    <xf borderId="22" fillId="0" fontId="13" numFmtId="0" xfId="0" applyAlignment="1" applyBorder="1" applyFont="1">
      <alignment horizontal="center" readingOrder="0" shrinkToFit="0" vertical="top" wrapText="1"/>
    </xf>
    <xf borderId="22" fillId="58" fontId="13" numFmtId="0" xfId="0" applyAlignment="1" applyBorder="1" applyFont="1">
      <alignment readingOrder="0" shrinkToFit="0" vertical="top" wrapText="1"/>
    </xf>
    <xf borderId="0" fillId="0" fontId="269" numFmtId="0" xfId="0" applyAlignment="1" applyFont="1">
      <alignment readingOrder="0" shrinkToFit="0" wrapText="1"/>
    </xf>
    <xf borderId="22" fillId="58" fontId="13" numFmtId="0" xfId="0" applyAlignment="1" applyBorder="1" applyFont="1">
      <alignment readingOrder="0" shrinkToFit="0" vertical="center" wrapText="1"/>
    </xf>
    <xf borderId="22" fillId="0" fontId="13" numFmtId="0" xfId="0" applyAlignment="1" applyBorder="1" applyFont="1">
      <alignment readingOrder="0" shrinkToFit="0" vertical="center" wrapText="1"/>
    </xf>
    <xf borderId="22" fillId="0" fontId="1" numFmtId="0" xfId="0" applyAlignment="1" applyBorder="1" applyFont="1">
      <alignment readingOrder="0" shrinkToFit="0" vertical="center" wrapText="1"/>
    </xf>
    <xf borderId="0" fillId="0" fontId="1" numFmtId="0" xfId="0" applyAlignment="1" applyFont="1">
      <alignment shrinkToFit="0" vertical="center" wrapText="1"/>
    </xf>
    <xf borderId="0" fillId="4" fontId="237" numFmtId="0" xfId="0" applyAlignment="1" applyFont="1">
      <alignment readingOrder="0" shrinkToFit="0" vertical="center" wrapText="1"/>
    </xf>
    <xf borderId="0" fillId="0" fontId="270" numFmtId="0" xfId="0" applyAlignment="1" applyFont="1">
      <alignment readingOrder="0" shrinkToFit="0" vertical="center" wrapText="1"/>
    </xf>
    <xf borderId="0" fillId="0" fontId="271" numFmtId="0" xfId="0" applyAlignment="1" applyFont="1">
      <alignment readingOrder="0" shrinkToFit="0" vertical="center" wrapText="1"/>
    </xf>
    <xf borderId="22" fillId="7" fontId="13" numFmtId="0" xfId="0" applyAlignment="1" applyBorder="1" applyFont="1">
      <alignment readingOrder="0" shrinkToFit="0" vertical="bottom" wrapText="1"/>
    </xf>
    <xf borderId="0" fillId="0" fontId="272" numFmtId="0" xfId="0" applyAlignment="1" applyFont="1">
      <alignment readingOrder="0" shrinkToFit="0" wrapText="1"/>
    </xf>
    <xf borderId="0" fillId="0" fontId="273" numFmtId="0" xfId="0" applyAlignment="1" applyFont="1">
      <alignment readingOrder="0" shrinkToFit="0" wrapText="1"/>
    </xf>
    <xf borderId="0" fillId="0" fontId="76" numFmtId="0" xfId="0" applyAlignment="1" applyFont="1">
      <alignment shrinkToFit="0" wrapText="1"/>
    </xf>
    <xf borderId="0" fillId="4" fontId="274" numFmtId="0" xfId="0" applyAlignment="1" applyFont="1">
      <alignment readingOrder="0" shrinkToFit="0" wrapText="1"/>
    </xf>
    <xf borderId="0" fillId="0" fontId="275" numFmtId="0" xfId="0" applyAlignment="1" applyFont="1">
      <alignment readingOrder="0" shrinkToFit="0" wrapText="1"/>
    </xf>
    <xf borderId="0" fillId="0" fontId="276" numFmtId="0" xfId="0" applyAlignment="1" applyFont="1">
      <alignment readingOrder="0" shrinkToFit="0" wrapText="1"/>
    </xf>
    <xf borderId="0" fillId="0" fontId="251" numFmtId="0" xfId="0" applyAlignment="1" applyFont="1">
      <alignment readingOrder="0" shrinkToFit="0" wrapText="1"/>
    </xf>
    <xf borderId="0" fillId="0" fontId="97" numFmtId="0" xfId="0" applyAlignment="1" applyFont="1">
      <alignment readingOrder="0" shrinkToFit="0" wrapText="1"/>
    </xf>
    <xf borderId="0" fillId="0" fontId="277" numFmtId="0" xfId="0" applyAlignment="1" applyFont="1">
      <alignment readingOrder="0" shrinkToFit="0" wrapText="1"/>
    </xf>
    <xf borderId="0" fillId="0" fontId="97" numFmtId="0" xfId="0" applyAlignment="1" applyFont="1">
      <alignment horizontal="left" readingOrder="0" shrinkToFit="0" wrapText="1"/>
    </xf>
    <xf borderId="22" fillId="0" fontId="13" numFmtId="0" xfId="0" applyAlignment="1" applyBorder="1" applyFont="1">
      <alignment horizontal="center" readingOrder="0" vertical="bottom"/>
    </xf>
    <xf borderId="0" fillId="0" fontId="13" numFmtId="0" xfId="0" applyAlignment="1" applyFont="1">
      <alignment readingOrder="0" vertical="bottom"/>
    </xf>
    <xf borderId="0" fillId="0" fontId="1" numFmtId="0" xfId="0" applyAlignment="1" applyFont="1">
      <alignment shrinkToFit="0" wrapText="0"/>
    </xf>
    <xf borderId="22" fillId="0" fontId="13" numFmtId="0" xfId="0" applyAlignment="1" applyBorder="1" applyFont="1">
      <alignment readingOrder="0" vertical="bottom"/>
    </xf>
    <xf borderId="0" fillId="0" fontId="1" numFmtId="173" xfId="0" applyAlignment="1" applyFont="1" applyNumberFormat="1">
      <alignment readingOrder="0" shrinkToFit="0" wrapText="1"/>
    </xf>
    <xf borderId="3" fillId="4" fontId="68" numFmtId="0" xfId="0" applyAlignment="1" applyBorder="1" applyFont="1">
      <alignment horizontal="center" readingOrder="0" shrinkToFit="0" wrapText="1"/>
    </xf>
    <xf borderId="3" fillId="4" fontId="278" numFmtId="0" xfId="0" applyAlignment="1" applyBorder="1" applyFont="1">
      <alignment horizontal="center" readingOrder="0" shrinkToFit="0" vertical="center" wrapText="1"/>
    </xf>
    <xf borderId="0" fillId="0" fontId="279" numFmtId="0" xfId="0" applyAlignment="1" applyFont="1">
      <alignment readingOrder="0"/>
    </xf>
    <xf borderId="0" fillId="4" fontId="280" numFmtId="0" xfId="0" applyAlignment="1" applyFont="1">
      <alignment readingOrder="0" shrinkToFit="0" wrapText="1"/>
    </xf>
    <xf borderId="0" fillId="0" fontId="1" numFmtId="174" xfId="0" applyAlignment="1" applyFont="1" applyNumberFormat="1">
      <alignment readingOrder="0" shrinkToFit="0" wrapText="1"/>
    </xf>
    <xf borderId="0" fillId="0" fontId="281" numFmtId="0" xfId="0" applyAlignment="1" applyFont="1">
      <alignment readingOrder="0"/>
    </xf>
    <xf borderId="22" fillId="4" fontId="282" numFmtId="0" xfId="0" applyAlignment="1" applyBorder="1" applyFont="1">
      <alignment horizontal="center" readingOrder="0"/>
    </xf>
    <xf borderId="0" fillId="0" fontId="13" numFmtId="0" xfId="0" applyAlignment="1" applyFont="1">
      <alignment horizontal="left" readingOrder="0" shrinkToFit="0" vertical="bottom" wrapText="1"/>
    </xf>
    <xf borderId="22" fillId="0" fontId="152" numFmtId="0" xfId="0" applyAlignment="1" applyBorder="1" applyFont="1">
      <alignment readingOrder="0" vertical="bottom"/>
    </xf>
    <xf borderId="0" fillId="0" fontId="283"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1" numFmtId="9" xfId="0" applyAlignment="1" applyFont="1" applyNumberFormat="1">
      <alignment readingOrder="0"/>
    </xf>
    <xf borderId="22" fillId="0" fontId="1" numFmtId="0" xfId="0" applyAlignment="1" applyBorder="1" applyFont="1">
      <alignment readingOrder="0"/>
    </xf>
    <xf borderId="22" fillId="58" fontId="13" numFmtId="0" xfId="0" applyAlignment="1" applyBorder="1" applyFont="1">
      <alignment shrinkToFit="0" vertical="bottom" wrapText="1"/>
    </xf>
    <xf borderId="0" fillId="33" fontId="284" numFmtId="0" xfId="0" applyAlignment="1" applyFont="1">
      <alignment readingOrder="0" shrinkToFit="0" wrapText="1"/>
    </xf>
    <xf borderId="0" fillId="0" fontId="72" numFmtId="0" xfId="0" applyAlignment="1" applyFont="1">
      <alignment readingOrder="0"/>
    </xf>
    <xf borderId="22" fillId="58" fontId="235" numFmtId="0" xfId="0" applyAlignment="1" applyBorder="1" applyFont="1">
      <alignment readingOrder="0" shrinkToFit="0" vertical="bottom" wrapText="1"/>
    </xf>
    <xf borderId="0" fillId="0" fontId="285" numFmtId="0" xfId="0" applyAlignment="1" applyFont="1">
      <alignment horizontal="left" readingOrder="0" shrinkToFit="0" vertical="top" wrapText="1"/>
    </xf>
    <xf borderId="0" fillId="5" fontId="286" numFmtId="0" xfId="0" applyAlignment="1" applyFont="1">
      <alignment readingOrder="0" shrinkToFit="0" vertical="center" wrapText="1"/>
    </xf>
    <xf borderId="0" fillId="0" fontId="287" numFmtId="0" xfId="0" applyAlignment="1" applyFont="1">
      <alignment readingOrder="0" shrinkToFit="0" wrapText="1"/>
    </xf>
    <xf borderId="0" fillId="0" fontId="13" numFmtId="0" xfId="0" applyAlignment="1" applyFont="1">
      <alignment horizontal="center" readingOrder="0" vertical="bottom"/>
    </xf>
    <xf borderId="0" fillId="0" fontId="288" numFmtId="0" xfId="0" applyAlignment="1" applyFont="1">
      <alignment readingOrder="0" shrinkToFit="0" wrapText="1"/>
    </xf>
    <xf borderId="0" fillId="4" fontId="289" numFmtId="0" xfId="0" applyAlignment="1" applyFont="1">
      <alignment readingOrder="0" shrinkToFit="0" wrapText="1"/>
    </xf>
    <xf borderId="0" fillId="11" fontId="290" numFmtId="0" xfId="0" applyAlignment="1" applyFont="1">
      <alignment readingOrder="0"/>
    </xf>
    <xf borderId="0" fillId="33" fontId="291" numFmtId="0" xfId="0" applyAlignment="1" applyFont="1">
      <alignment horizontal="center" readingOrder="0" shrinkToFit="0" vertical="center" wrapText="1"/>
    </xf>
    <xf borderId="0" fillId="0" fontId="292" numFmtId="0" xfId="0" applyAlignment="1" applyFont="1">
      <alignment horizontal="left" readingOrder="0" shrinkToFit="0" wrapText="1"/>
    </xf>
    <xf borderId="0" fillId="33" fontId="293" numFmtId="0" xfId="0" applyAlignment="1" applyFont="1">
      <alignment horizontal="center" readingOrder="0" shrinkToFit="0" wrapText="1"/>
    </xf>
    <xf borderId="0" fillId="4" fontId="294" numFmtId="0" xfId="0" applyAlignment="1" applyFont="1">
      <alignment readingOrder="0" shrinkToFit="0" wrapText="1"/>
    </xf>
    <xf borderId="0" fillId="4" fontId="295" numFmtId="0" xfId="0" applyAlignment="1" applyFont="1">
      <alignment readingOrder="0" shrinkToFit="0" wrapText="1"/>
    </xf>
    <xf borderId="0" fillId="4" fontId="264" numFmtId="0" xfId="0" applyAlignment="1" applyFont="1">
      <alignment readingOrder="0" shrinkToFit="0" wrapText="1"/>
    </xf>
    <xf borderId="0" fillId="0" fontId="296" numFmtId="0" xfId="0" applyAlignment="1" applyFont="1">
      <alignment readingOrder="0" shrinkToFit="0" vertical="center" wrapText="1"/>
    </xf>
    <xf borderId="22" fillId="38" fontId="8" numFmtId="0" xfId="0" applyAlignment="1" applyBorder="1" applyFont="1">
      <alignment readingOrder="0" shrinkToFit="0" vertical="bottom" wrapText="1"/>
    </xf>
    <xf borderId="0" fillId="0" fontId="297" numFmtId="0" xfId="0" applyAlignment="1" applyFont="1">
      <alignment horizontal="left" readingOrder="0"/>
    </xf>
    <xf borderId="0" fillId="5" fontId="15" numFmtId="0" xfId="0" applyAlignment="1" applyFont="1">
      <alignment readingOrder="0"/>
    </xf>
    <xf borderId="0" fillId="0" fontId="17" numFmtId="0" xfId="0" applyAlignment="1" applyFont="1">
      <alignment readingOrder="0" shrinkToFit="0" wrapText="1"/>
    </xf>
    <xf borderId="0" fillId="59" fontId="1" numFmtId="0" xfId="0" applyAlignment="1" applyFill="1" applyFont="1">
      <alignment readingOrder="0" shrinkToFit="0" wrapText="1"/>
    </xf>
    <xf borderId="22" fillId="58" fontId="13" numFmtId="0" xfId="0" applyAlignment="1" applyBorder="1" applyFont="1">
      <alignment horizontal="left" readingOrder="0" shrinkToFit="0" vertical="bottom" wrapText="1"/>
    </xf>
    <xf borderId="0" fillId="6" fontId="298" numFmtId="0" xfId="0" applyAlignment="1" applyFont="1">
      <alignment readingOrder="0"/>
    </xf>
    <xf borderId="0" fillId="4" fontId="169" numFmtId="0" xfId="0" applyAlignment="1" applyFont="1">
      <alignment horizontal="left" readingOrder="0" shrinkToFit="0" wrapText="1"/>
    </xf>
    <xf borderId="22" fillId="0" fontId="8" numFmtId="0" xfId="0" applyAlignment="1" applyBorder="1" applyFont="1">
      <alignment readingOrder="0" vertical="bottom"/>
    </xf>
    <xf borderId="0" fillId="4" fontId="7" numFmtId="0" xfId="0" applyAlignment="1" applyFont="1">
      <alignment horizontal="center" shrinkToFit="0" wrapText="1"/>
    </xf>
    <xf borderId="0" fillId="4" fontId="7" numFmtId="0" xfId="0" applyFont="1"/>
    <xf borderId="0" fillId="4" fontId="299" numFmtId="0" xfId="0" applyAlignment="1" applyFont="1">
      <alignment horizontal="center" readingOrder="0" shrinkToFit="0" wrapText="1"/>
    </xf>
    <xf borderId="0" fillId="4" fontId="7" numFmtId="0" xfId="0" applyAlignment="1" applyFont="1">
      <alignment horizontal="center" readingOrder="0" shrinkToFit="0" vertical="top" wrapText="1"/>
    </xf>
    <xf borderId="0" fillId="4" fontId="300" numFmtId="0" xfId="0" applyAlignment="1" applyFont="1">
      <alignment horizontal="center" shrinkToFit="0" wrapText="1"/>
    </xf>
    <xf borderId="0" fillId="4" fontId="7" numFmtId="0" xfId="0" applyAlignment="1" applyFont="1">
      <alignment readingOrder="0"/>
    </xf>
    <xf borderId="0" fillId="4" fontId="7" numFmtId="0" xfId="0" applyAlignment="1" applyFont="1">
      <alignment horizontal="center" readingOrder="0" shrinkToFit="0" wrapText="1"/>
    </xf>
    <xf borderId="0" fillId="4" fontId="7" numFmtId="0" xfId="0" applyAlignment="1" applyFont="1">
      <alignment horizontal="center" readingOrder="0" shrinkToFit="0" vertical="center" wrapText="1"/>
    </xf>
    <xf borderId="0" fillId="0" fontId="15" numFmtId="0" xfId="0" applyAlignment="1" applyFont="1">
      <alignment shrinkToFit="0" wrapText="0"/>
    </xf>
    <xf borderId="0" fillId="39" fontId="13" numFmtId="0" xfId="0" applyAlignment="1" applyFont="1">
      <alignment horizontal="right" readingOrder="0" shrinkToFit="0" vertical="bottom" wrapText="1"/>
    </xf>
    <xf borderId="0" fillId="39" fontId="301" numFmtId="0" xfId="0" applyAlignment="1" applyFont="1">
      <alignment readingOrder="0" shrinkToFit="0" vertical="bottom" wrapText="1"/>
    </xf>
    <xf borderId="0" fillId="39" fontId="13" numFmtId="0" xfId="0" applyAlignment="1" applyFont="1">
      <alignment readingOrder="0" shrinkToFit="0" vertical="bottom" wrapText="1"/>
    </xf>
    <xf borderId="0" fillId="39" fontId="13" numFmtId="0" xfId="0" applyAlignment="1" applyFont="1">
      <alignment shrinkToFit="0" vertical="bottom" wrapText="1"/>
    </xf>
    <xf borderId="0" fillId="0" fontId="302" numFmtId="0" xfId="0" applyAlignment="1" applyFont="1">
      <alignment readingOrder="0" shrinkToFit="0" vertical="bottom" wrapText="1"/>
    </xf>
    <xf borderId="0" fillId="0" fontId="303" numFmtId="0" xfId="0" applyAlignment="1" applyFont="1">
      <alignment readingOrder="0" shrinkToFit="0" vertical="bottom" wrapText="1"/>
    </xf>
    <xf borderId="0" fillId="39" fontId="304" numFmtId="0" xfId="0" applyAlignment="1" applyFont="1">
      <alignment readingOrder="0" shrinkToFit="0" vertical="bottom" wrapText="1"/>
    </xf>
    <xf borderId="0" fillId="0" fontId="7" numFmtId="0" xfId="0" applyAlignment="1" applyFont="1">
      <alignment readingOrder="0" shrinkToFit="0" vertical="bottom" wrapText="1"/>
    </xf>
    <xf borderId="0" fillId="0" fontId="13" numFmtId="0" xfId="0" applyAlignment="1" applyFont="1">
      <alignment horizontal="right" readingOrder="0" shrinkToFit="0" vertical="bottom" wrapText="1"/>
    </xf>
    <xf borderId="0" fillId="39" fontId="301" numFmtId="9" xfId="0" applyAlignment="1" applyFont="1" applyNumberFormat="1">
      <alignment horizontal="right" readingOrder="0" shrinkToFit="0" vertical="bottom" wrapText="1"/>
    </xf>
    <xf borderId="0" fillId="39" fontId="7" numFmtId="0" xfId="0" applyAlignment="1" applyFont="1">
      <alignment horizontal="right" readingOrder="0" shrinkToFit="0" vertical="bottom" wrapText="1"/>
    </xf>
    <xf borderId="0" fillId="0" fontId="7" numFmtId="0" xfId="0" applyAlignment="1" applyFont="1">
      <alignment horizontal="right" readingOrder="0" shrinkToFit="0" vertical="bottom" wrapText="1"/>
    </xf>
    <xf borderId="0" fillId="39" fontId="7" numFmtId="0" xfId="0" applyAlignment="1" applyFont="1">
      <alignment readingOrder="0" shrinkToFit="0" vertical="bottom" wrapText="1"/>
    </xf>
    <xf borderId="0" fillId="39" fontId="301" numFmtId="0" xfId="0" applyAlignment="1" applyFont="1">
      <alignment shrinkToFit="0" vertical="bottom" wrapText="1"/>
    </xf>
    <xf borderId="0" fillId="0" fontId="305" numFmtId="0" xfId="0" applyAlignment="1" applyFont="1">
      <alignment horizontal="left" readingOrder="0" shrinkToFit="0" wrapText="1"/>
    </xf>
    <xf borderId="22" fillId="45" fontId="13" numFmtId="0" xfId="0" applyAlignment="1" applyBorder="1" applyFont="1">
      <alignment readingOrder="0" shrinkToFit="0" vertical="bottom" wrapText="1"/>
    </xf>
    <xf borderId="0" fillId="5" fontId="306" numFmtId="0" xfId="0" applyAlignment="1" applyFont="1">
      <alignment readingOrder="0" shrinkToFit="0" wrapText="1"/>
    </xf>
    <xf borderId="0" fillId="45" fontId="1" numFmtId="0" xfId="0" applyAlignment="1" applyFont="1">
      <alignment readingOrder="0" shrinkToFit="0" wrapText="1"/>
    </xf>
    <xf borderId="0" fillId="0" fontId="307" numFmtId="0" xfId="0" applyAlignment="1" applyFont="1">
      <alignment readingOrder="0" shrinkToFit="0" vertical="top" wrapText="1"/>
    </xf>
    <xf borderId="0" fillId="0" fontId="5" numFmtId="0" xfId="0" applyAlignment="1" applyFont="1">
      <alignment readingOrder="0"/>
    </xf>
    <xf borderId="0" fillId="0" fontId="5" numFmtId="0" xfId="0" applyAlignment="1" applyFont="1">
      <alignment readingOrder="0" shrinkToFit="0" wrapText="1"/>
    </xf>
    <xf borderId="0" fillId="0" fontId="145" numFmtId="0" xfId="0" applyFont="1"/>
    <xf borderId="0" fillId="0" fontId="308" numFmtId="0" xfId="0" applyAlignment="1" applyFont="1">
      <alignment readingOrder="0"/>
    </xf>
    <xf borderId="0" fillId="0" fontId="309" numFmtId="0" xfId="0" applyAlignment="1" applyFont="1">
      <alignment readingOrder="0"/>
    </xf>
    <xf borderId="0" fillId="0" fontId="5" numFmtId="0" xfId="0" applyFont="1"/>
    <xf borderId="0" fillId="0" fontId="146" numFmtId="0" xfId="0" applyFont="1"/>
    <xf borderId="0" fillId="0" fontId="310" numFmtId="0" xfId="0" applyAlignment="1" applyFont="1">
      <alignment readingOrder="0"/>
    </xf>
    <xf borderId="6" fillId="60" fontId="311" numFmtId="0" xfId="0" applyAlignment="1" applyBorder="1" applyFill="1" applyFont="1">
      <alignment horizontal="left" readingOrder="0" shrinkToFit="0" vertical="top" wrapText="1"/>
    </xf>
    <xf borderId="0" fillId="60" fontId="311" numFmtId="0" xfId="0" applyAlignment="1" applyFont="1">
      <alignment horizontal="left" readingOrder="0" shrinkToFit="0" vertical="top" wrapText="1"/>
    </xf>
    <xf borderId="0" fillId="60" fontId="311" numFmtId="0" xfId="0" applyAlignment="1" applyFont="1">
      <alignment horizontal="center" readingOrder="0" shrinkToFit="0" vertical="top" wrapText="1"/>
    </xf>
    <xf borderId="0" fillId="60" fontId="311" numFmtId="0" xfId="0" applyAlignment="1" applyFont="1">
      <alignment horizontal="center" readingOrder="0" shrinkToFit="0" wrapText="1"/>
    </xf>
    <xf borderId="0" fillId="60" fontId="76" numFmtId="0" xfId="0" applyFont="1"/>
    <xf borderId="0" fillId="58" fontId="182" numFmtId="0" xfId="0" applyAlignment="1" applyFont="1">
      <alignment horizontal="left" readingOrder="0" shrinkToFit="0" vertical="bottom" wrapText="1"/>
    </xf>
    <xf borderId="22" fillId="58" fontId="182" numFmtId="0" xfId="0" applyAlignment="1" applyBorder="1" applyFont="1">
      <alignment horizontal="left" readingOrder="0" shrinkToFit="0" vertical="bottom" wrapText="1"/>
    </xf>
    <xf borderId="22" fillId="58" fontId="182" numFmtId="0" xfId="0" applyAlignment="1" applyBorder="1" applyFont="1">
      <alignment horizontal="left" readingOrder="0" shrinkToFit="0" vertical="top" wrapText="1"/>
    </xf>
    <xf borderId="22" fillId="45" fontId="182" numFmtId="0" xfId="0" applyAlignment="1" applyBorder="1" applyFont="1">
      <alignment horizontal="left" readingOrder="0" shrinkToFit="0" wrapText="1"/>
    </xf>
    <xf borderId="22" fillId="7" fontId="182" numFmtId="0" xfId="0" applyAlignment="1" applyBorder="1" applyFont="1">
      <alignment horizontal="left" readingOrder="0" shrinkToFit="0" vertical="bottom" wrapText="1"/>
    </xf>
    <xf borderId="0" fillId="58" fontId="182" numFmtId="0" xfId="0" applyAlignment="1" applyFont="1">
      <alignment horizontal="left" shrinkToFit="0" vertical="bottom" wrapText="1"/>
    </xf>
    <xf borderId="0" fillId="7" fontId="182" numFmtId="0" xfId="0" applyAlignment="1" applyFont="1">
      <alignment horizontal="left" shrinkToFit="0" vertical="bottom" wrapText="1"/>
    </xf>
    <xf borderId="22" fillId="61" fontId="182" numFmtId="0" xfId="0" applyAlignment="1" applyBorder="1" applyFill="1" applyFont="1">
      <alignment horizontal="left" readingOrder="0" shrinkToFit="0" vertical="bottom" wrapText="1"/>
    </xf>
    <xf borderId="22" fillId="0" fontId="182" numFmtId="0" xfId="0" applyAlignment="1" applyBorder="1" applyFont="1">
      <alignment horizontal="left" readingOrder="0" shrinkToFit="0" vertical="bottom" wrapText="1"/>
    </xf>
    <xf borderId="0" fillId="0" fontId="26" numFmtId="0" xfId="0" applyAlignment="1" applyFont="1">
      <alignment horizontal="left" readingOrder="0" shrinkToFit="0" wrapText="1"/>
    </xf>
    <xf borderId="0" fillId="39" fontId="182" numFmtId="0" xfId="0" applyAlignment="1" applyFont="1">
      <alignment horizontal="left" readingOrder="0" shrinkToFit="0" vertical="bottom" wrapText="1"/>
    </xf>
    <xf borderId="0" fillId="39" fontId="15" numFmtId="0" xfId="0" applyAlignment="1" applyFont="1">
      <alignment horizontal="left"/>
    </xf>
    <xf borderId="0" fillId="39" fontId="15" numFmtId="175" xfId="0" applyAlignment="1" applyFont="1" applyNumberFormat="1">
      <alignment horizontal="left"/>
    </xf>
    <xf borderId="1" fillId="0" fontId="51" numFmtId="0" xfId="0" applyAlignment="1" applyBorder="1" applyFont="1">
      <alignment shrinkToFit="0" vertical="top" wrapText="1"/>
    </xf>
    <xf borderId="0" fillId="0" fontId="51" numFmtId="0" xfId="0" applyAlignment="1" applyFont="1">
      <alignment shrinkToFit="0" vertical="top" wrapText="1"/>
    </xf>
    <xf borderId="1" fillId="4" fontId="13" numFmtId="0" xfId="0" applyAlignment="1" applyBorder="1" applyFont="1">
      <alignment shrinkToFit="0" vertical="top" wrapText="1"/>
    </xf>
    <xf borderId="1" fillId="0" fontId="7" numFmtId="0" xfId="0" applyAlignment="1" applyBorder="1" applyFont="1">
      <alignment shrinkToFit="0" vertical="top" wrapText="1"/>
    </xf>
    <xf borderId="1" fillId="0" fontId="7" numFmtId="0" xfId="0" applyAlignment="1" applyBorder="1" applyFont="1">
      <alignment readingOrder="0" shrinkToFit="0" vertical="top" wrapText="1"/>
    </xf>
    <xf borderId="7" fillId="62" fontId="8" numFmtId="0" xfId="0" applyAlignment="1" applyBorder="1" applyFill="1" applyFont="1">
      <alignment horizontal="center" readingOrder="0" shrinkToFit="0" vertical="bottom" wrapText="1"/>
    </xf>
    <xf borderId="7" fillId="4" fontId="8" numFmtId="0" xfId="0" applyAlignment="1" applyBorder="1" applyFont="1">
      <alignment horizontal="center" readingOrder="0" shrinkToFit="0" vertical="bottom" wrapText="1"/>
    </xf>
    <xf borderId="7" fillId="63" fontId="8" numFmtId="0" xfId="0" applyAlignment="1" applyBorder="1" applyFill="1" applyFont="1">
      <alignment horizontal="center" readingOrder="0" shrinkToFit="0" vertical="bottom" wrapText="1"/>
    </xf>
    <xf borderId="7" fillId="64" fontId="8" numFmtId="0" xfId="0" applyAlignment="1" applyBorder="1" applyFill="1" applyFont="1">
      <alignment horizontal="center" readingOrder="0" shrinkToFit="0" vertical="bottom" wrapText="1"/>
    </xf>
    <xf borderId="7" fillId="65" fontId="8" numFmtId="0" xfId="0" applyAlignment="1" applyBorder="1" applyFill="1" applyFont="1">
      <alignment horizontal="center" readingOrder="0" shrinkToFit="0" vertical="bottom" wrapText="1"/>
    </xf>
    <xf borderId="0" fillId="4" fontId="8" numFmtId="0" xfId="0" applyAlignment="1" applyFont="1">
      <alignment horizontal="left" readingOrder="0" shrinkToFit="0" vertical="bottom" wrapText="1"/>
    </xf>
    <xf borderId="0" fillId="4" fontId="13" numFmtId="0" xfId="0" applyAlignment="1" applyFont="1">
      <alignment horizontal="left" readingOrder="0" shrinkToFit="0" vertical="bottom" wrapText="1"/>
    </xf>
    <xf borderId="0" fillId="5" fontId="13" numFmtId="0" xfId="0" applyAlignment="1" applyFont="1">
      <alignment horizontal="left" readingOrder="0" shrinkToFit="0" vertical="bottom" wrapText="1"/>
    </xf>
    <xf borderId="0" fillId="4" fontId="312" numFmtId="0" xfId="0" applyAlignment="1" applyFont="1">
      <alignment horizontal="left" readingOrder="0" shrinkToFit="0" vertical="bottom" wrapText="0"/>
    </xf>
    <xf borderId="0" fillId="4" fontId="13" numFmtId="0" xfId="0" applyAlignment="1" applyFont="1">
      <alignment horizontal="left" shrinkToFit="0" vertical="bottom" wrapText="1"/>
    </xf>
    <xf borderId="21" fillId="4" fontId="13" numFmtId="0" xfId="0" applyAlignment="1" applyBorder="1" applyFont="1">
      <alignment horizontal="left" shrinkToFit="0" vertical="bottom" wrapText="1"/>
    </xf>
    <xf borderId="1" fillId="4" fontId="13" numFmtId="0" xfId="0" applyAlignment="1" applyBorder="1" applyFont="1">
      <alignment horizontal="left" shrinkToFit="0" vertical="bottom" wrapText="1"/>
    </xf>
    <xf borderId="0" fillId="5" fontId="13" numFmtId="0" xfId="0" applyAlignment="1" applyFont="1">
      <alignment horizontal="left" shrinkToFit="0" vertical="bottom" wrapText="1"/>
    </xf>
    <xf borderId="0" fillId="0" fontId="13" numFmtId="0" xfId="0" applyAlignment="1" applyFont="1">
      <alignment horizontal="left" shrinkToFit="0" vertical="bottom" wrapText="1"/>
    </xf>
    <xf borderId="0" fillId="4" fontId="8" numFmtId="0" xfId="0" applyAlignment="1" applyFont="1">
      <alignment horizontal="left" shrinkToFit="0" vertical="bottom" wrapText="1"/>
    </xf>
    <xf borderId="0" fillId="4" fontId="22" numFmtId="0" xfId="0" applyAlignment="1" applyFont="1">
      <alignment readingOrder="0" vertical="bottom"/>
    </xf>
    <xf borderId="0" fillId="4" fontId="18" numFmtId="0" xfId="0" applyAlignment="1" applyFont="1">
      <alignment readingOrder="0" vertical="bottom"/>
    </xf>
    <xf borderId="0" fillId="4" fontId="13" numFmtId="0" xfId="0" applyAlignment="1" applyFont="1">
      <alignment horizontal="left" readingOrder="0" shrinkToFit="0" vertical="bottom" wrapText="0"/>
    </xf>
    <xf borderId="0" fillId="0" fontId="313" numFmtId="0" xfId="0" applyAlignment="1" applyFont="1">
      <alignment horizontal="center" readingOrder="0"/>
    </xf>
    <xf borderId="0" fillId="0" fontId="18" numFmtId="0" xfId="0" applyFont="1"/>
    <xf borderId="0" fillId="0" fontId="15" numFmtId="176" xfId="0" applyAlignment="1" applyFont="1" applyNumberFormat="1">
      <alignment readingOrder="0" shrinkToFit="0" wrapText="1"/>
    </xf>
    <xf borderId="0" fillId="0" fontId="314" numFmtId="0" xfId="0" applyAlignment="1" applyFont="1">
      <alignment shrinkToFit="0" wrapText="1"/>
    </xf>
    <xf borderId="0" fillId="0" fontId="15" numFmtId="177" xfId="0" applyAlignment="1" applyFont="1" applyNumberFormat="1">
      <alignment readingOrder="0" shrinkToFit="0" wrapText="1"/>
    </xf>
    <xf borderId="0" fillId="66" fontId="314" numFmtId="0" xfId="0" applyAlignment="1" applyFill="1" applyFont="1">
      <alignment shrinkToFit="0" wrapText="1"/>
    </xf>
    <xf borderId="0" fillId="0" fontId="15" numFmtId="170" xfId="0" applyAlignment="1" applyFont="1" applyNumberFormat="1">
      <alignment readingOrder="0"/>
    </xf>
    <xf borderId="0" fillId="66" fontId="315" numFmtId="0" xfId="0" applyAlignment="1" applyFont="1">
      <alignment readingOrder="0" shrinkToFit="0" wrapText="1"/>
    </xf>
    <xf borderId="0" fillId="0" fontId="15" numFmtId="178" xfId="0" applyAlignment="1" applyFont="1" applyNumberFormat="1">
      <alignment readingOrder="0" shrinkToFit="0" wrapText="1"/>
    </xf>
    <xf borderId="0" fillId="67" fontId="316" numFmtId="0" xfId="0" applyAlignment="1" applyFill="1" applyFont="1">
      <alignment readingOrder="0" shrinkToFit="0" wrapText="1"/>
    </xf>
    <xf borderId="0" fillId="0" fontId="317" numFmtId="0" xfId="0" applyAlignment="1" applyFont="1">
      <alignment readingOrder="0"/>
    </xf>
    <xf borderId="0" fillId="0" fontId="317" numFmtId="166" xfId="0" applyAlignment="1" applyFont="1" applyNumberFormat="1">
      <alignment readingOrder="0"/>
    </xf>
    <xf borderId="0" fillId="0" fontId="317" numFmtId="0" xfId="0" applyAlignment="1" applyFont="1">
      <alignment readingOrder="0"/>
    </xf>
    <xf borderId="0" fillId="0" fontId="317" numFmtId="166" xfId="0" applyAlignment="1" applyFont="1" applyNumberFormat="1">
      <alignment readingOrder="0"/>
    </xf>
    <xf borderId="0" fillId="0" fontId="317" numFmtId="0" xfId="0" applyFont="1"/>
    <xf borderId="1" fillId="0" fontId="7" numFmtId="0" xfId="0" applyAlignment="1" applyBorder="1" applyFont="1">
      <alignment shrinkToFit="0" vertical="bottom" wrapText="0"/>
    </xf>
    <xf borderId="0" fillId="0" fontId="1" numFmtId="0" xfId="0" applyAlignment="1" applyFont="1">
      <alignment horizontal="right" readingOrder="0"/>
    </xf>
    <xf borderId="0" fillId="0" fontId="15" numFmtId="0" xfId="0" applyAlignment="1" applyFont="1">
      <alignment readingOrder="0" shrinkToFit="0" vertical="top" wrapText="0"/>
    </xf>
    <xf borderId="6" fillId="3" fontId="263" numFmtId="10" xfId="0" applyAlignment="1" applyBorder="1" applyFont="1" applyNumberFormat="1">
      <alignment horizontal="center" readingOrder="0" shrinkToFit="0" vertical="bottom" wrapText="1"/>
    </xf>
    <xf borderId="6" fillId="3" fontId="263" numFmtId="0" xfId="0" applyAlignment="1" applyBorder="1" applyFont="1">
      <alignment horizontal="center" readingOrder="0" shrinkToFit="0" vertical="bottom" wrapText="1"/>
    </xf>
    <xf borderId="0" fillId="3" fontId="263" numFmtId="0" xfId="0" applyAlignment="1" applyFont="1">
      <alignment horizontal="center" readingOrder="0" shrinkToFit="0" vertical="bottom" wrapText="1"/>
    </xf>
    <xf borderId="0" fillId="35" fontId="318" numFmtId="0" xfId="0" applyAlignment="1" applyFont="1">
      <alignment horizontal="center" readingOrder="0" shrinkToFit="0" vertical="bottom" wrapText="1"/>
    </xf>
    <xf borderId="0" fillId="3" fontId="1" numFmtId="0" xfId="0" applyAlignment="1" applyFont="1">
      <alignment readingOrder="0"/>
    </xf>
    <xf borderId="0" fillId="68" fontId="1" numFmtId="0" xfId="0" applyAlignment="1" applyFill="1" applyFont="1">
      <alignment readingOrder="0" shrinkToFit="0" wrapText="1"/>
    </xf>
    <xf borderId="0" fillId="2" fontId="1" numFmtId="0" xfId="0" applyAlignment="1" applyFont="1">
      <alignment readingOrder="0" shrinkToFit="0" wrapText="1"/>
    </xf>
    <xf borderId="6" fillId="0" fontId="248" numFmtId="0" xfId="0" applyBorder="1" applyFont="1"/>
    <xf borderId="0" fillId="69" fontId="107" numFmtId="0" xfId="0" applyAlignment="1" applyFill="1" applyFont="1">
      <alignment horizontal="center"/>
    </xf>
    <xf borderId="0" fillId="69" fontId="107" numFmtId="0" xfId="0" applyAlignment="1" applyFont="1">
      <alignment horizontal="center" readingOrder="0"/>
    </xf>
    <xf borderId="0" fillId="0" fontId="51" numFmtId="0" xfId="0" applyAlignment="1" applyFont="1">
      <alignment shrinkToFit="0" vertical="bottom" wrapText="1"/>
    </xf>
    <xf borderId="0" fillId="58" fontId="71" numFmtId="0" xfId="0" applyAlignment="1" applyFont="1">
      <alignment readingOrder="0" shrinkToFit="0" vertical="bottom" wrapText="1"/>
    </xf>
    <xf borderId="0" fillId="0" fontId="319" numFmtId="0" xfId="0" applyAlignment="1" applyFont="1">
      <alignment readingOrder="0"/>
    </xf>
    <xf borderId="7" fillId="0" fontId="51" numFmtId="0" xfId="0" applyAlignment="1" applyBorder="1" applyFont="1">
      <alignment shrinkToFit="0" vertical="bottom" wrapText="1"/>
    </xf>
    <xf borderId="22" fillId="58" fontId="71" numFmtId="0" xfId="0" applyAlignment="1" applyBorder="1" applyFont="1">
      <alignment readingOrder="0" shrinkToFit="0" vertical="bottom" wrapText="1"/>
    </xf>
    <xf borderId="0" fillId="0" fontId="1" numFmtId="175" xfId="0" applyFont="1" applyNumberFormat="1"/>
    <xf borderId="0" fillId="39" fontId="107" numFmtId="175" xfId="0" applyAlignment="1" applyFont="1" applyNumberFormat="1">
      <alignment horizontal="center" shrinkToFit="0" vertical="top" wrapText="1"/>
    </xf>
    <xf borderId="7" fillId="0" fontId="51" numFmtId="0" xfId="0" applyAlignment="1" applyBorder="1" applyFont="1">
      <alignment horizontal="right" shrinkToFit="0" vertical="bottom" wrapText="1"/>
    </xf>
    <xf borderId="7" fillId="68" fontId="51" numFmtId="0" xfId="0" applyAlignment="1" applyBorder="1" applyFont="1">
      <alignment horizontal="right" shrinkToFit="0" vertical="bottom" wrapText="1"/>
    </xf>
    <xf borderId="0" fillId="0" fontId="251" numFmtId="0" xfId="0" applyAlignment="1" applyFont="1">
      <alignment horizontal="center" readingOrder="0"/>
    </xf>
    <xf borderId="0" fillId="0" fontId="1" numFmtId="175" xfId="0" applyAlignment="1" applyFont="1" applyNumberFormat="1">
      <alignment readingOrder="0"/>
    </xf>
    <xf borderId="8" fillId="0" fontId="7" numFmtId="0" xfId="0" applyAlignment="1" applyBorder="1" applyFont="1">
      <alignment vertical="bottom"/>
    </xf>
    <xf borderId="8" fillId="68" fontId="51" numFmtId="0" xfId="0" applyAlignment="1" applyBorder="1" applyFont="1">
      <alignment readingOrder="0" shrinkToFit="0" vertical="bottom" wrapText="1"/>
    </xf>
    <xf borderId="0" fillId="0" fontId="1" numFmtId="170" xfId="0" applyAlignment="1" applyFont="1" applyNumberFormat="1">
      <alignment readingOrder="0"/>
    </xf>
    <xf borderId="7" fillId="3" fontId="51" numFmtId="0" xfId="0" applyAlignment="1" applyBorder="1" applyFont="1">
      <alignment horizontal="right" shrinkToFit="0" vertical="bottom" wrapText="1"/>
    </xf>
    <xf borderId="7" fillId="3" fontId="51" numFmtId="0" xfId="0" applyAlignment="1" applyBorder="1" applyFont="1">
      <alignment horizontal="right" readingOrder="0" shrinkToFit="0" vertical="bottom" wrapText="1"/>
    </xf>
    <xf borderId="8" fillId="0" fontId="7" numFmtId="0" xfId="0" applyAlignment="1" applyBorder="1" applyFont="1">
      <alignment readingOrder="0" shrinkToFit="0" vertical="bottom" wrapText="1"/>
    </xf>
    <xf borderId="8" fillId="0" fontId="7" numFmtId="0" xfId="0" applyAlignment="1" applyBorder="1" applyFont="1">
      <alignment shrinkToFit="0" vertical="bottom" wrapText="1"/>
    </xf>
    <xf borderId="0" fillId="0" fontId="107" numFmtId="0" xfId="0" applyAlignment="1" applyFont="1">
      <alignment horizontal="center"/>
    </xf>
    <xf borderId="0" fillId="0" fontId="251" numFmtId="1" xfId="0" applyAlignment="1" applyFont="1" applyNumberFormat="1">
      <alignment horizontal="center" readingOrder="0"/>
    </xf>
    <xf borderId="0" fillId="0" fontId="1" numFmtId="170" xfId="0" applyAlignment="1" applyFont="1" applyNumberFormat="1">
      <alignment readingOrder="0" shrinkToFit="0" wrapText="1"/>
    </xf>
    <xf borderId="0" fillId="39" fontId="107" numFmtId="175" xfId="0" applyAlignment="1" applyFont="1" applyNumberFormat="1">
      <alignment horizontal="center" readingOrder="0" shrinkToFit="0" vertical="top" wrapText="1"/>
    </xf>
    <xf borderId="8" fillId="0" fontId="13" numFmtId="0" xfId="0" applyAlignment="1" applyBorder="1" applyFont="1">
      <alignment vertical="bottom"/>
    </xf>
    <xf borderId="8" fillId="0" fontId="13" numFmtId="0" xfId="0" applyAlignment="1" applyBorder="1" applyFont="1">
      <alignment readingOrder="0" vertical="bottom"/>
    </xf>
    <xf borderId="0" fillId="0" fontId="146" numFmtId="0" xfId="0" applyFont="1"/>
    <xf borderId="22" fillId="45" fontId="71" numFmtId="0" xfId="0" applyAlignment="1" applyBorder="1" applyFont="1">
      <alignment readingOrder="0"/>
    </xf>
    <xf borderId="0" fillId="0" fontId="312" numFmtId="1" xfId="0" applyAlignment="1" applyFont="1" applyNumberFormat="1">
      <alignment horizontal="center" readingOrder="0"/>
    </xf>
    <xf borderId="7" fillId="68" fontId="51" numFmtId="0" xfId="0" applyAlignment="1" applyBorder="1" applyFont="1">
      <alignment horizontal="right" readingOrder="0" shrinkToFit="0" vertical="bottom" wrapText="1"/>
    </xf>
    <xf borderId="0" fillId="0" fontId="146" numFmtId="0" xfId="0" applyFont="1"/>
    <xf borderId="8" fillId="0" fontId="13" numFmtId="0" xfId="0" applyAlignment="1" applyBorder="1" applyFont="1">
      <alignment readingOrder="0" shrinkToFit="0" vertical="top" wrapText="0"/>
    </xf>
    <xf borderId="8" fillId="0" fontId="7" numFmtId="0" xfId="0" applyAlignment="1" applyBorder="1" applyFont="1">
      <alignment readingOrder="0" shrinkToFit="0" vertical="top" wrapText="0"/>
    </xf>
    <xf borderId="22" fillId="7" fontId="71" numFmtId="0" xfId="0" applyAlignment="1" applyBorder="1" applyFont="1">
      <alignment readingOrder="0" shrinkToFit="0" vertical="bottom" wrapText="1"/>
    </xf>
    <xf borderId="22" fillId="58" fontId="71" numFmtId="0" xfId="0" applyAlignment="1" applyBorder="1" applyFont="1">
      <alignment horizontal="left" readingOrder="0" shrinkToFit="0" vertical="bottom" wrapText="1"/>
    </xf>
    <xf borderId="23" fillId="0" fontId="51" numFmtId="0" xfId="0" applyAlignment="1" applyBorder="1" applyFont="1">
      <alignment horizontal="right" shrinkToFit="0" vertical="bottom" wrapText="1"/>
    </xf>
    <xf borderId="7" fillId="2" fontId="51" numFmtId="0" xfId="0" applyAlignment="1" applyBorder="1" applyFont="1">
      <alignment horizontal="right" shrinkToFit="0" vertical="bottom" wrapText="1"/>
    </xf>
    <xf borderId="7" fillId="0" fontId="51" numFmtId="0" xfId="0" applyAlignment="1" applyBorder="1" applyFont="1">
      <alignment horizontal="right" readingOrder="0" shrinkToFit="0" vertical="bottom" wrapText="1"/>
    </xf>
    <xf borderId="8" fillId="0" fontId="51" numFmtId="0" xfId="0" applyAlignment="1" applyBorder="1" applyFont="1">
      <alignment readingOrder="0" shrinkToFit="0" vertical="top" wrapText="0"/>
    </xf>
    <xf borderId="4" fillId="68" fontId="1" numFmtId="0" xfId="0" applyAlignment="1" applyBorder="1" applyFont="1">
      <alignment readingOrder="0"/>
    </xf>
    <xf borderId="8" fillId="68" fontId="1" numFmtId="0" xfId="0" applyAlignment="1" applyBorder="1" applyFont="1">
      <alignment readingOrder="0"/>
    </xf>
    <xf borderId="0" fillId="0" fontId="51" numFmtId="0" xfId="0" applyAlignment="1" applyFont="1">
      <alignment horizontal="right" readingOrder="0" shrinkToFit="0" vertical="bottom" wrapText="1"/>
    </xf>
    <xf borderId="0" fillId="0" fontId="107" numFmtId="175" xfId="0" applyAlignment="1" applyFont="1" applyNumberFormat="1">
      <alignment horizontal="center" shrinkToFit="0" vertical="top" wrapText="1"/>
    </xf>
    <xf borderId="22" fillId="61" fontId="71" numFmtId="0" xfId="0" applyAlignment="1" applyBorder="1" applyFont="1">
      <alignment readingOrder="0" shrinkToFit="0" vertical="bottom" wrapText="1"/>
    </xf>
    <xf borderId="0" fillId="0" fontId="51" numFmtId="0" xfId="0" applyAlignment="1" applyFont="1">
      <alignment readingOrder="0" shrinkToFit="0" vertical="bottom" wrapText="1"/>
    </xf>
    <xf borderId="0" fillId="0" fontId="51" numFmtId="0" xfId="0" applyAlignment="1" applyFont="1">
      <alignment horizontal="right" shrinkToFit="0" vertical="bottom" wrapText="1"/>
    </xf>
    <xf borderId="7" fillId="2" fontId="51" numFmtId="0" xfId="0" applyAlignment="1" applyBorder="1" applyFont="1">
      <alignment horizontal="right" readingOrder="0" shrinkToFit="0" vertical="bottom" wrapText="1"/>
    </xf>
    <xf borderId="7" fillId="0" fontId="15" numFmtId="0" xfId="0" applyAlignment="1" applyBorder="1" applyFont="1">
      <alignment readingOrder="0"/>
    </xf>
    <xf borderId="0" fillId="4" fontId="13" numFmtId="175" xfId="0" applyAlignment="1" applyFont="1" applyNumberFormat="1">
      <alignment horizontal="right" readingOrder="0"/>
    </xf>
    <xf borderId="0" fillId="0" fontId="51" numFmtId="0" xfId="0" applyAlignment="1" applyFont="1">
      <alignment readingOrder="0" vertical="bottom"/>
    </xf>
    <xf borderId="0" fillId="21" fontId="51" numFmtId="0" xfId="0" applyAlignment="1" applyFont="1">
      <alignment horizontal="right" readingOrder="0" vertical="bottom"/>
    </xf>
    <xf borderId="0" fillId="4" fontId="1" numFmtId="175" xfId="0" applyAlignment="1" applyFont="1" applyNumberFormat="1">
      <alignment readingOrder="0"/>
    </xf>
    <xf borderId="0" fillId="0" fontId="3" numFmtId="179" xfId="0" applyAlignment="1" applyFont="1" applyNumberFormat="1">
      <alignment readingOrder="0"/>
    </xf>
    <xf borderId="0" fillId="0" fontId="1" numFmtId="180" xfId="0" applyAlignment="1" applyFont="1" applyNumberFormat="1">
      <alignment readingOrder="0"/>
    </xf>
    <xf borderId="22" fillId="0" fontId="71" numFmtId="0" xfId="0" applyAlignment="1" applyBorder="1" applyFont="1">
      <alignment readingOrder="0" shrinkToFit="0" vertical="bottom" wrapText="1"/>
    </xf>
    <xf borderId="0" fillId="39" fontId="107" numFmtId="0" xfId="0" applyAlignment="1" applyFont="1">
      <alignment horizontal="center" readingOrder="0" shrinkToFit="0" vertical="top" wrapText="1"/>
    </xf>
    <xf borderId="0" fillId="0" fontId="13" numFmtId="175" xfId="0" applyAlignment="1" applyFont="1" applyNumberFormat="1">
      <alignment readingOrder="0" vertical="bottom"/>
    </xf>
    <xf borderId="0" fillId="39" fontId="1" numFmtId="0" xfId="0" applyAlignment="1" applyFont="1">
      <alignment readingOrder="0"/>
    </xf>
    <xf borderId="0" fillId="0" fontId="1" numFmtId="175" xfId="0" applyAlignment="1" applyFont="1" applyNumberFormat="1">
      <alignment horizontal="right" readingOrder="0" vertical="center"/>
    </xf>
    <xf borderId="0" fillId="0" fontId="1" numFmtId="170" xfId="0" applyAlignment="1" applyFont="1" applyNumberFormat="1">
      <alignment horizontal="right" readingOrder="0" vertical="center"/>
    </xf>
    <xf borderId="0" fillId="0" fontId="1" numFmtId="175" xfId="0" applyAlignment="1" applyFont="1" applyNumberFormat="1">
      <alignment readingOrder="0" vertical="center"/>
    </xf>
    <xf borderId="0" fillId="0" fontId="320" numFmtId="167" xfId="0" applyAlignment="1" applyFont="1" applyNumberFormat="1">
      <alignment readingOrder="0" vertical="top"/>
    </xf>
    <xf borderId="0" fillId="0" fontId="1" numFmtId="175" xfId="0" applyAlignment="1" applyFont="1" applyNumberFormat="1">
      <alignment readingOrder="0" vertical="top"/>
    </xf>
    <xf borderId="0" fillId="18" fontId="1" numFmtId="167" xfId="0" applyAlignment="1" applyFont="1" applyNumberFormat="1">
      <alignment readingOrder="0"/>
    </xf>
    <xf borderId="0" fillId="4" fontId="251" numFmtId="0" xfId="0" applyAlignment="1" applyFont="1">
      <alignment horizontal="center" readingOrder="0"/>
    </xf>
    <xf borderId="0" fillId="39" fontId="1" numFmtId="0" xfId="0" applyFont="1"/>
    <xf borderId="24" fillId="0" fontId="1" numFmtId="0" xfId="0" applyAlignment="1" applyBorder="1" applyFont="1">
      <alignment readingOrder="0"/>
    </xf>
    <xf borderId="12" fillId="0" fontId="1" numFmtId="0" xfId="0" applyBorder="1" applyFont="1"/>
    <xf borderId="5" fillId="0" fontId="1" numFmtId="0" xfId="0" applyAlignment="1" applyBorder="1" applyFont="1">
      <alignment readingOrder="0"/>
    </xf>
    <xf borderId="6" fillId="0" fontId="1" numFmtId="0" xfId="0" applyBorder="1" applyFont="1"/>
    <xf borderId="5" fillId="3" fontId="321" numFmtId="0" xfId="0" applyAlignment="1" applyBorder="1" applyFont="1">
      <alignment readingOrder="0"/>
    </xf>
    <xf borderId="6" fillId="3" fontId="321" numFmtId="165" xfId="0" applyBorder="1" applyFont="1" applyNumberFormat="1"/>
    <xf borderId="11" fillId="0" fontId="1" numFmtId="0" xfId="0" applyAlignment="1" applyBorder="1" applyFont="1">
      <alignment readingOrder="0"/>
    </xf>
    <xf borderId="9" fillId="0" fontId="1" numFmtId="165" xfId="0" applyBorder="1" applyFont="1" applyNumberFormat="1"/>
    <xf borderId="6" fillId="3" fontId="322" numFmtId="0" xfId="0" applyAlignment="1" applyBorder="1" applyFont="1">
      <alignment horizontal="center" readingOrder="0" shrinkToFit="0" vertical="bottom" wrapText="1"/>
    </xf>
    <xf borderId="6" fillId="3" fontId="258" numFmtId="0" xfId="0" applyAlignment="1" applyBorder="1" applyFont="1">
      <alignment horizontal="center" readingOrder="0" shrinkToFit="0" vertical="bottom" wrapText="1"/>
    </xf>
    <xf borderId="5" fillId="3" fontId="258" numFmtId="0" xfId="0" applyAlignment="1" applyBorder="1" applyFont="1">
      <alignment horizontal="center" shrinkToFit="0" vertical="bottom" wrapText="1"/>
    </xf>
    <xf borderId="0" fillId="3" fontId="258" numFmtId="0" xfId="0" applyAlignment="1" applyFont="1">
      <alignment horizontal="center" readingOrder="0" shrinkToFit="0" vertical="bottom" wrapText="1"/>
    </xf>
    <xf borderId="5" fillId="0" fontId="248" numFmtId="0" xfId="0" applyBorder="1" applyFont="1"/>
    <xf borderId="0" fillId="0" fontId="251" numFmtId="175" xfId="0" applyAlignment="1" applyFont="1" applyNumberFormat="1">
      <alignment horizontal="center" readingOrder="0" vertical="center"/>
    </xf>
    <xf borderId="5" fillId="0" fontId="1" numFmtId="0" xfId="0" applyBorder="1" applyFont="1"/>
    <xf borderId="6" fillId="0" fontId="1" numFmtId="0" xfId="0" applyAlignment="1" applyBorder="1" applyFont="1">
      <alignment shrinkToFit="0" wrapText="1"/>
    </xf>
    <xf borderId="22" fillId="70" fontId="71" numFmtId="0" xfId="0" applyAlignment="1" applyBorder="1" applyFill="1" applyFont="1">
      <alignment readingOrder="0" shrinkToFit="0" vertical="bottom" wrapText="1"/>
    </xf>
    <xf borderId="0" fillId="26" fontId="251" numFmtId="175" xfId="0" applyAlignment="1" applyFont="1" applyNumberFormat="1">
      <alignment horizontal="center" readingOrder="0" vertical="center"/>
    </xf>
    <xf borderId="1" fillId="0" fontId="107" numFmtId="167" xfId="0" applyAlignment="1" applyBorder="1" applyFont="1" applyNumberFormat="1">
      <alignment horizontal="center" vertical="bottom"/>
    </xf>
    <xf borderId="0" fillId="0" fontId="1" numFmtId="175" xfId="0" applyAlignment="1" applyFont="1" applyNumberFormat="1">
      <alignment vertical="center"/>
    </xf>
    <xf borderId="0" fillId="0" fontId="251" numFmtId="0" xfId="0" applyAlignment="1" applyFont="1">
      <alignment horizontal="center" readingOrder="0" vertical="center"/>
    </xf>
    <xf borderId="1" fillId="0" fontId="107" numFmtId="167" xfId="0" applyAlignment="1" applyBorder="1" applyFont="1" applyNumberFormat="1">
      <alignment horizontal="center"/>
    </xf>
    <xf borderId="6" fillId="0" fontId="1" numFmtId="0" xfId="0" applyAlignment="1" applyBorder="1" applyFont="1">
      <alignment readingOrder="0" shrinkToFit="0" wrapText="1"/>
    </xf>
    <xf borderId="1" fillId="0" fontId="107" numFmtId="170" xfId="0" applyAlignment="1" applyBorder="1" applyFont="1" applyNumberFormat="1">
      <alignment horizontal="center"/>
    </xf>
    <xf borderId="0" fillId="71" fontId="251" numFmtId="175" xfId="0" applyAlignment="1" applyFill="1" applyFont="1" applyNumberFormat="1">
      <alignment horizontal="center" readingOrder="0" vertical="center"/>
    </xf>
    <xf borderId="0" fillId="0" fontId="107" numFmtId="166" xfId="0" applyAlignment="1" applyFont="1" applyNumberFormat="1">
      <alignment horizontal="center" readingOrder="0"/>
    </xf>
    <xf borderId="0" fillId="0" fontId="72" numFmtId="175" xfId="0" applyAlignment="1" applyFont="1" applyNumberFormat="1">
      <alignment readingOrder="0"/>
    </xf>
    <xf borderId="5" fillId="0" fontId="1" numFmtId="166" xfId="0" applyAlignment="1" applyBorder="1" applyFont="1" applyNumberFormat="1">
      <alignment readingOrder="0"/>
    </xf>
    <xf borderId="0" fillId="0" fontId="107" numFmtId="167" xfId="0" applyAlignment="1" applyFont="1" applyNumberFormat="1">
      <alignment horizontal="center" readingOrder="0"/>
    </xf>
    <xf borderId="1" fillId="0" fontId="107" numFmtId="170" xfId="0" applyAlignment="1" applyBorder="1" applyFont="1" applyNumberFormat="1">
      <alignment horizontal="center" shrinkToFit="0" wrapText="1"/>
    </xf>
    <xf borderId="22" fillId="70" fontId="71" numFmtId="0" xfId="0" applyAlignment="1" applyBorder="1" applyFont="1">
      <alignment readingOrder="0"/>
    </xf>
    <xf borderId="0" fillId="26" fontId="251" numFmtId="170" xfId="0" applyAlignment="1" applyFont="1" applyNumberFormat="1">
      <alignment horizontal="center" readingOrder="0" vertical="center"/>
    </xf>
    <xf borderId="1" fillId="0" fontId="7" numFmtId="0" xfId="0" applyBorder="1" applyFont="1"/>
    <xf borderId="6" fillId="0" fontId="1" numFmtId="0" xfId="0" applyAlignment="1" applyBorder="1" applyFont="1">
      <alignment readingOrder="0"/>
    </xf>
    <xf borderId="5" fillId="0" fontId="1" numFmtId="170" xfId="0" applyAlignment="1" applyBorder="1" applyFont="1" applyNumberFormat="1">
      <alignment readingOrder="0"/>
    </xf>
    <xf borderId="6" fillId="0" fontId="1" numFmtId="167" xfId="0" applyAlignment="1" applyBorder="1" applyFont="1" applyNumberFormat="1">
      <alignment readingOrder="0"/>
    </xf>
    <xf borderId="22" fillId="70" fontId="71" numFmtId="0" xfId="0" applyAlignment="1" applyBorder="1" applyFont="1">
      <alignment horizontal="left" readingOrder="0" shrinkToFit="0" vertical="bottom" wrapText="1"/>
    </xf>
    <xf borderId="5" fillId="0" fontId="1" numFmtId="167" xfId="0" applyAlignment="1" applyBorder="1" applyFont="1" applyNumberFormat="1">
      <alignment readingOrder="0"/>
    </xf>
    <xf borderId="0" fillId="0" fontId="72" numFmtId="170" xfId="0" applyAlignment="1" applyFont="1" applyNumberFormat="1">
      <alignment readingOrder="0"/>
    </xf>
    <xf borderId="0" fillId="70" fontId="71" numFmtId="0" xfId="0" applyAlignment="1" applyFont="1">
      <alignment shrinkToFit="0" vertical="bottom" wrapText="1"/>
    </xf>
    <xf borderId="0" fillId="0" fontId="7" numFmtId="170" xfId="0" applyAlignment="1" applyFont="1" applyNumberFormat="1">
      <alignment horizontal="right" readingOrder="0" vertical="bottom"/>
    </xf>
    <xf borderId="1" fillId="0" fontId="107" numFmtId="166" xfId="0" applyAlignment="1" applyBorder="1" applyFont="1" applyNumberFormat="1">
      <alignment horizontal="center"/>
    </xf>
    <xf borderId="0" fillId="70" fontId="71" numFmtId="0" xfId="0" applyAlignment="1" applyFont="1">
      <alignment readingOrder="0" shrinkToFit="0" vertical="bottom" wrapText="1"/>
    </xf>
    <xf borderId="0" fillId="0" fontId="7" numFmtId="170" xfId="0" applyAlignment="1" applyFont="1" applyNumberFormat="1">
      <alignment horizontal="right" vertical="bottom"/>
    </xf>
    <xf borderId="0" fillId="26" fontId="251" numFmtId="167" xfId="0" applyAlignment="1" applyFont="1" applyNumberFormat="1">
      <alignment horizontal="center" readingOrder="0" vertical="center"/>
    </xf>
    <xf borderId="0" fillId="38" fontId="1" numFmtId="0" xfId="0" applyAlignment="1" applyFont="1">
      <alignment readingOrder="0"/>
    </xf>
    <xf borderId="0" fillId="0" fontId="107" numFmtId="175" xfId="0" applyAlignment="1" applyFont="1" applyNumberFormat="1">
      <alignment horizontal="center" readingOrder="0" shrinkToFit="0" vertical="top" wrapText="1"/>
    </xf>
    <xf borderId="1" fillId="0" fontId="107" numFmtId="168" xfId="0" applyAlignment="1" applyBorder="1" applyFont="1" applyNumberFormat="1">
      <alignment horizontal="center"/>
    </xf>
    <xf borderId="0" fillId="0" fontId="107" numFmtId="0" xfId="0" applyAlignment="1" applyFont="1">
      <alignment horizontal="center" vertical="bottom"/>
    </xf>
    <xf borderId="1" fillId="0" fontId="107" numFmtId="175" xfId="0" applyAlignment="1" applyBorder="1" applyFont="1" applyNumberFormat="1">
      <alignment horizontal="center"/>
    </xf>
    <xf borderId="0" fillId="4" fontId="323" numFmtId="0" xfId="0" applyAlignment="1" applyFont="1">
      <alignment readingOrder="0"/>
    </xf>
    <xf borderId="0" fillId="0" fontId="251" numFmtId="0" xfId="0" applyAlignment="1" applyFont="1">
      <alignment horizontal="left" readingOrder="0" vertical="center"/>
    </xf>
    <xf borderId="0" fillId="4" fontId="1" numFmtId="181" xfId="0" applyAlignment="1" applyFont="1" applyNumberFormat="1">
      <alignment horizontal="right" readingOrder="0"/>
    </xf>
    <xf borderId="0" fillId="0" fontId="1" numFmtId="181" xfId="0" applyAlignment="1" applyFont="1" applyNumberFormat="1">
      <alignment horizontal="right" readingOrder="0"/>
    </xf>
    <xf borderId="0" fillId="0" fontId="72" numFmtId="167" xfId="0" applyAlignment="1" applyFont="1" applyNumberFormat="1">
      <alignment readingOrder="0"/>
    </xf>
    <xf borderId="0" fillId="0" fontId="3" numFmtId="175" xfId="0" applyAlignment="1" applyFont="1" applyNumberFormat="1">
      <alignment readingOrder="0"/>
    </xf>
    <xf borderId="1" fillId="0" fontId="7" numFmtId="0" xfId="0" applyAlignment="1" applyBorder="1" applyFont="1">
      <alignment vertical="bottom"/>
    </xf>
    <xf borderId="0" fillId="0" fontId="107" numFmtId="175" xfId="0" applyAlignment="1" applyFont="1" applyNumberFormat="1">
      <alignment horizontal="center" readingOrder="0" shrinkToFit="0" vertical="bottom" wrapText="1"/>
    </xf>
    <xf borderId="0" fillId="26" fontId="1" numFmtId="175" xfId="0" applyAlignment="1" applyFont="1" applyNumberFormat="1">
      <alignment horizontal="center" readingOrder="0"/>
    </xf>
    <xf borderId="6" fillId="0" fontId="1" numFmtId="166" xfId="0" applyAlignment="1" applyBorder="1" applyFont="1" applyNumberFormat="1">
      <alignment readingOrder="0"/>
    </xf>
    <xf borderId="0" fillId="4" fontId="71" numFmtId="0" xfId="0" applyAlignment="1" applyFont="1">
      <alignment horizontal="left" readingOrder="0" shrinkToFit="0" wrapText="0"/>
    </xf>
    <xf borderId="0" fillId="26" fontId="251" numFmtId="170" xfId="0" applyAlignment="1" applyFont="1" applyNumberFormat="1">
      <alignment horizontal="center" readingOrder="0" shrinkToFit="0" vertical="center" wrapText="1"/>
    </xf>
    <xf borderId="0" fillId="0" fontId="251" numFmtId="0" xfId="0" applyAlignment="1" applyFont="1">
      <alignment horizontal="center" readingOrder="0" shrinkToFit="0" vertical="center" wrapText="1"/>
    </xf>
    <xf borderId="1" fillId="0" fontId="107" numFmtId="182" xfId="0" applyAlignment="1" applyBorder="1" applyFont="1" applyNumberFormat="1">
      <alignment horizontal="center"/>
    </xf>
    <xf borderId="0" fillId="0" fontId="251" numFmtId="175" xfId="0" applyAlignment="1" applyFont="1" applyNumberFormat="1">
      <alignment horizontal="center" readingOrder="0" shrinkToFit="0" vertical="center" wrapText="1"/>
    </xf>
    <xf borderId="6" fillId="0" fontId="1" numFmtId="180" xfId="0" applyAlignment="1" applyBorder="1" applyFont="1" applyNumberFormat="1">
      <alignment readingOrder="0" shrinkToFit="0" wrapText="1"/>
    </xf>
    <xf borderId="0" fillId="0" fontId="55" numFmtId="175" xfId="0" applyAlignment="1" applyFont="1" applyNumberFormat="1">
      <alignment horizontal="center" readingOrder="0" shrinkToFit="0" vertical="center" wrapText="1"/>
    </xf>
    <xf borderId="6" fillId="4" fontId="324" numFmtId="0" xfId="0" applyAlignment="1" applyBorder="1" applyFont="1">
      <alignment readingOrder="0" shrinkToFit="0" wrapText="1"/>
    </xf>
    <xf borderId="0" fillId="70" fontId="71" numFmtId="0" xfId="0" applyAlignment="1" applyFont="1">
      <alignment readingOrder="0" shrinkToFit="0" wrapText="1"/>
    </xf>
    <xf borderId="6" fillId="0" fontId="251" numFmtId="175" xfId="0" applyAlignment="1" applyBorder="1" applyFont="1" applyNumberFormat="1">
      <alignment horizontal="center" readingOrder="0" vertical="center"/>
    </xf>
    <xf borderId="5" fillId="4" fontId="1" numFmtId="0" xfId="0" applyAlignment="1" applyBorder="1" applyFont="1">
      <alignment readingOrder="0"/>
    </xf>
    <xf borderId="0" fillId="71" fontId="312" numFmtId="175" xfId="0" applyAlignment="1" applyFont="1" applyNumberFormat="1">
      <alignment horizontal="center" readingOrder="0" vertical="center"/>
    </xf>
    <xf borderId="0" fillId="37" fontId="1" numFmtId="0" xfId="0" applyAlignment="1" applyFont="1">
      <alignment readingOrder="0"/>
    </xf>
    <xf borderId="0" fillId="70" fontId="71" numFmtId="0" xfId="0" applyAlignment="1" applyFont="1">
      <alignment readingOrder="0" shrinkToFit="0" vertical="bottom" wrapText="1"/>
    </xf>
    <xf borderId="0" fillId="0" fontId="251" numFmtId="0" xfId="0" applyAlignment="1" applyFont="1">
      <alignment horizontal="center"/>
    </xf>
    <xf borderId="0" fillId="0" fontId="97" numFmtId="0" xfId="0" applyAlignment="1" applyFont="1">
      <alignment readingOrder="0"/>
    </xf>
    <xf borderId="0" fillId="0" fontId="251" numFmtId="0" xfId="0" applyAlignment="1" applyFont="1">
      <alignment horizontal="center" vertical="center"/>
    </xf>
    <xf borderId="0" fillId="4" fontId="251" numFmtId="0" xfId="0" applyFont="1"/>
    <xf borderId="0" fillId="5" fontId="325" numFmtId="0" xfId="0" applyAlignment="1" applyFont="1">
      <alignment readingOrder="0"/>
    </xf>
    <xf borderId="0" fillId="39" fontId="71" numFmtId="0" xfId="0" applyAlignment="1" applyFont="1">
      <alignment readingOrder="0" shrinkToFit="0" vertical="bottom" wrapText="1"/>
    </xf>
    <xf borderId="0" fillId="39" fontId="251" numFmtId="0" xfId="0" applyAlignment="1" applyFont="1">
      <alignment horizontal="center"/>
    </xf>
    <xf borderId="0" fillId="0" fontId="263" numFmtId="0" xfId="0" applyAlignment="1" applyFont="1">
      <alignment horizontal="left" readingOrder="0"/>
    </xf>
    <xf borderId="0" fillId="0" fontId="7" numFmtId="0" xfId="0" applyFont="1"/>
    <xf borderId="12" fillId="0" fontId="1" numFmtId="0" xfId="0" applyAlignment="1" applyBorder="1" applyFont="1">
      <alignment readingOrder="0"/>
    </xf>
    <xf borderId="0" fillId="16" fontId="326" numFmtId="49" xfId="0" applyAlignment="1" applyFont="1" applyNumberFormat="1">
      <alignment horizontal="left" readingOrder="0" shrinkToFit="0" vertical="center" wrapText="0"/>
    </xf>
    <xf borderId="0" fillId="16" fontId="251" numFmtId="175" xfId="0" applyFont="1" applyNumberFormat="1"/>
    <xf borderId="0" fillId="0" fontId="251" numFmtId="0" xfId="0" applyAlignment="1" applyFont="1">
      <alignment horizontal="left" readingOrder="0"/>
    </xf>
    <xf borderId="0" fillId="26" fontId="327" numFmtId="0" xfId="0" applyAlignment="1" applyFont="1">
      <alignment horizontal="left" readingOrder="0" shrinkToFit="0" vertical="center" wrapText="0"/>
    </xf>
    <xf borderId="0" fillId="26" fontId="251" numFmtId="175" xfId="0" applyFont="1" applyNumberFormat="1"/>
    <xf borderId="0" fillId="0" fontId="328" numFmtId="0" xfId="0" applyAlignment="1" applyFont="1">
      <alignment readingOrder="0"/>
    </xf>
    <xf borderId="0" fillId="0" fontId="329" numFmtId="0" xfId="0" applyFont="1"/>
    <xf borderId="0" fillId="0" fontId="329" numFmtId="0" xfId="0" applyAlignment="1" applyFont="1">
      <alignment horizontal="center"/>
    </xf>
    <xf borderId="0" fillId="0" fontId="263" numFmtId="0" xfId="0" applyAlignment="1" applyFont="1">
      <alignment horizontal="left" readingOrder="0" shrinkToFit="0" vertical="center" wrapText="0"/>
    </xf>
    <xf borderId="0" fillId="0" fontId="7" numFmtId="0" xfId="0" applyAlignment="1" applyFont="1">
      <alignment horizontal="center" vertical="bottom"/>
    </xf>
    <xf borderId="0" fillId="0" fontId="327" numFmtId="0" xfId="0" applyAlignment="1" applyFont="1">
      <alignment readingOrder="0"/>
    </xf>
    <xf borderId="0" fillId="0" fontId="251" numFmtId="0" xfId="0" applyFont="1"/>
    <xf borderId="0" fillId="0" fontId="251" numFmtId="49" xfId="0" applyAlignment="1" applyFont="1" applyNumberFormat="1">
      <alignment horizontal="center"/>
    </xf>
    <xf borderId="0" fillId="0" fontId="72" numFmtId="0" xfId="0" applyFont="1"/>
    <xf borderId="0" fillId="0" fontId="7" numFmtId="9" xfId="0" applyAlignment="1" applyFont="1" applyNumberFormat="1">
      <alignment horizontal="center"/>
    </xf>
    <xf borderId="0" fillId="0" fontId="251" numFmtId="175" xfId="0" applyFont="1" applyNumberFormat="1"/>
    <xf borderId="0" fillId="0" fontId="263" numFmtId="0" xfId="0" applyAlignment="1" applyFont="1">
      <alignment readingOrder="0"/>
    </xf>
    <xf borderId="0" fillId="0" fontId="263" numFmtId="10" xfId="0" applyAlignment="1" applyFont="1" applyNumberFormat="1">
      <alignment horizontal="center"/>
    </xf>
    <xf borderId="0" fillId="39" fontId="1" numFmtId="175" xfId="0" applyFont="1" applyNumberFormat="1"/>
    <xf borderId="0" fillId="0" fontId="329" numFmtId="0" xfId="0" applyAlignment="1" applyFont="1">
      <alignment horizontal="center" readingOrder="0"/>
    </xf>
    <xf borderId="0" fillId="0" fontId="251" numFmtId="10" xfId="0" applyAlignment="1" applyFont="1" applyNumberFormat="1">
      <alignment horizontal="center" vertical="center"/>
    </xf>
    <xf borderId="0" fillId="5" fontId="319" numFmtId="0" xfId="0" applyAlignment="1" applyFont="1">
      <alignment readingOrder="0"/>
    </xf>
    <xf borderId="0" fillId="0" fontId="251" numFmtId="0" xfId="0" applyAlignment="1" applyFont="1">
      <alignment readingOrder="0"/>
    </xf>
    <xf borderId="0" fillId="0" fontId="318" numFmtId="49" xfId="0" applyAlignment="1" applyFont="1" applyNumberFormat="1">
      <alignment horizontal="center" readingOrder="0" shrinkToFit="0" vertical="center" wrapText="1"/>
    </xf>
    <xf borderId="0" fillId="0" fontId="330" numFmtId="49" xfId="0" applyAlignment="1" applyFont="1" applyNumberFormat="1">
      <alignment horizontal="center" readingOrder="0" shrinkToFit="0" vertical="center" wrapText="1"/>
    </xf>
    <xf borderId="0" fillId="0" fontId="7" numFmtId="49" xfId="0" applyFont="1" applyNumberFormat="1"/>
    <xf borderId="0" fillId="0" fontId="263" numFmtId="0" xfId="0" applyAlignment="1" applyFont="1">
      <alignment horizontal="center" readingOrder="0" vertical="center"/>
    </xf>
    <xf borderId="0" fillId="0" fontId="141" numFmtId="0" xfId="0" applyAlignment="1" applyFont="1">
      <alignment horizontal="center"/>
    </xf>
    <xf borderId="6" fillId="0" fontId="1" numFmtId="0" xfId="0" applyAlignment="1" applyBorder="1" applyFont="1">
      <alignment horizontal="center"/>
    </xf>
    <xf borderId="0" fillId="3" fontId="7" numFmtId="0" xfId="0" applyAlignment="1" applyFont="1">
      <alignment vertical="bottom"/>
    </xf>
    <xf borderId="0" fillId="3" fontId="15" numFmtId="0" xfId="0" applyAlignment="1" applyFont="1">
      <alignment horizontal="center" vertical="bottom"/>
    </xf>
    <xf borderId="0" fillId="39" fontId="7" numFmtId="0" xfId="0" applyAlignment="1" applyFont="1">
      <alignment vertical="bottom"/>
    </xf>
    <xf borderId="25" fillId="39" fontId="7" numFmtId="0" xfId="0" applyAlignment="1" applyBorder="1" applyFont="1">
      <alignment vertical="bottom"/>
    </xf>
    <xf borderId="0" fillId="72" fontId="331" numFmtId="175" xfId="0" applyAlignment="1" applyFill="1" applyFont="1" applyNumberFormat="1">
      <alignment horizontal="center" readingOrder="0" shrinkToFit="0" vertical="center" wrapText="1"/>
    </xf>
    <xf borderId="1" fillId="72" fontId="331" numFmtId="175" xfId="0" applyAlignment="1" applyBorder="1" applyFont="1" applyNumberFormat="1">
      <alignment horizontal="center" readingOrder="0" shrinkToFit="0" vertical="center" wrapText="1"/>
    </xf>
    <xf borderId="0" fillId="0" fontId="1" numFmtId="170" xfId="0" applyFont="1" applyNumberFormat="1"/>
    <xf borderId="0" fillId="0" fontId="1" numFmtId="166" xfId="0" applyFont="1" applyNumberFormat="1"/>
    <xf borderId="0" fillId="0" fontId="1" numFmtId="167" xfId="0" applyFont="1" applyNumberFormat="1"/>
    <xf borderId="0" fillId="0" fontId="1" numFmtId="179" xfId="0" applyFont="1" applyNumberFormat="1"/>
    <xf borderId="0" fillId="0" fontId="1" numFmtId="180" xfId="0" applyFont="1" applyNumberFormat="1"/>
    <xf borderId="0" fillId="0" fontId="1" numFmtId="183" xfId="0" applyFont="1" applyNumberFormat="1"/>
    <xf borderId="0" fillId="0" fontId="76" numFmtId="9" xfId="0" applyAlignment="1" applyFont="1" applyNumberFormat="1">
      <alignment horizontal="center" readingOrder="0" vertical="center"/>
    </xf>
    <xf borderId="6" fillId="0" fontId="72" numFmtId="0" xfId="0" applyBorder="1" applyFont="1"/>
    <xf borderId="0" fillId="39" fontId="7" numFmtId="0" xfId="0" applyAlignment="1" applyFont="1">
      <alignment vertical="bottom"/>
    </xf>
    <xf borderId="0" fillId="39" fontId="7" numFmtId="175" xfId="0" applyAlignment="1" applyFont="1" applyNumberFormat="1">
      <alignment vertical="bottom"/>
    </xf>
    <xf borderId="6" fillId="0" fontId="141" numFmtId="0" xfId="0" applyAlignment="1" applyBorder="1" applyFont="1">
      <alignment horizontal="center"/>
    </xf>
    <xf borderId="0" fillId="0" fontId="332" numFmtId="0" xfId="0" applyAlignment="1" applyFont="1">
      <alignment readingOrder="0" shrinkToFit="0" wrapText="1"/>
    </xf>
    <xf borderId="0" fillId="0" fontId="333" numFmtId="0" xfId="0" applyAlignment="1" applyFont="1">
      <alignment horizontal="left" readingOrder="0" shrinkToFit="0" vertical="top" wrapText="1"/>
    </xf>
    <xf borderId="0" fillId="0" fontId="334" numFmtId="0" xfId="0" applyAlignment="1" applyFont="1">
      <alignment horizontal="left" readingOrder="0" shrinkToFit="0" wrapText="1"/>
    </xf>
    <xf borderId="0" fillId="4" fontId="81" numFmtId="0" xfId="0" applyAlignment="1" applyFont="1">
      <alignment readingOrder="0" shrinkToFit="0" wrapText="1"/>
    </xf>
    <xf borderId="0" fillId="0" fontId="8" numFmtId="0" xfId="0" applyAlignment="1" applyFont="1">
      <alignment horizontal="left" readingOrder="0" shrinkToFit="0" wrapText="1"/>
    </xf>
    <xf borderId="0" fillId="0" fontId="7" numFmtId="0" xfId="0" applyAlignment="1" applyFont="1">
      <alignment horizontal="left" readingOrder="0" shrinkToFit="0" vertical="bottom" wrapText="1"/>
    </xf>
    <xf borderId="0" fillId="4" fontId="16" numFmtId="164" xfId="0" applyAlignment="1" applyFont="1" applyNumberFormat="1">
      <alignment readingOrder="0" shrinkToFit="0" wrapText="1"/>
    </xf>
    <xf borderId="0" fillId="4" fontId="108" numFmtId="0" xfId="0" applyAlignment="1" applyFont="1">
      <alignment readingOrder="0" shrinkToFit="0" wrapText="1"/>
    </xf>
    <xf borderId="0" fillId="27" fontId="1" numFmtId="0" xfId="0" applyAlignment="1" applyFont="1">
      <alignment horizontal="left" readingOrder="0" shrinkToFit="0" vertical="top" wrapText="1"/>
    </xf>
    <xf borderId="0" fillId="4" fontId="36" numFmtId="164" xfId="0" applyAlignment="1" applyFont="1" applyNumberFormat="1">
      <alignment readingOrder="0" shrinkToFit="0" vertical="top" wrapText="1"/>
    </xf>
    <xf borderId="0" fillId="0" fontId="13" numFmtId="164" xfId="0" applyAlignment="1" applyFont="1" applyNumberFormat="1">
      <alignment readingOrder="0" shrinkToFit="0" vertical="top" wrapText="1"/>
    </xf>
    <xf quotePrefix="1" borderId="0" fillId="0" fontId="7" numFmtId="0" xfId="0" applyAlignment="1" applyFont="1">
      <alignment readingOrder="0" shrinkToFit="0" vertical="top" wrapText="1"/>
    </xf>
    <xf borderId="0" fillId="4" fontId="108" numFmtId="164" xfId="0" applyAlignment="1" applyFont="1" applyNumberFormat="1">
      <alignment readingOrder="0" shrinkToFit="0" wrapText="1"/>
    </xf>
    <xf borderId="0" fillId="0" fontId="1" numFmtId="164" xfId="0" applyAlignment="1" applyFont="1" applyNumberFormat="1">
      <alignment readingOrder="0" shrinkToFit="0" wrapText="1"/>
    </xf>
    <xf borderId="0" fillId="4" fontId="7" numFmtId="164" xfId="0" applyAlignment="1" applyFont="1" applyNumberFormat="1">
      <alignment readingOrder="0" shrinkToFit="0" vertical="bottom" wrapText="1"/>
    </xf>
    <xf borderId="0" fillId="4" fontId="335" numFmtId="0" xfId="0" applyAlignment="1" applyFont="1">
      <alignment horizontal="left" readingOrder="0" shrinkToFit="0" vertical="top" wrapText="1"/>
    </xf>
    <xf borderId="0" fillId="11" fontId="1" numFmtId="0" xfId="0" applyAlignment="1" applyFont="1">
      <alignment readingOrder="0" shrinkToFit="0" wrapText="1"/>
    </xf>
    <xf borderId="0" fillId="4" fontId="1" numFmtId="0" xfId="0" applyAlignment="1" applyFont="1">
      <alignment readingOrder="0" shrinkToFit="0" vertical="center" wrapText="1"/>
    </xf>
    <xf borderId="0" fillId="73" fontId="318" numFmtId="0" xfId="0" applyAlignment="1" applyFill="1" applyFont="1">
      <alignment horizontal="center" readingOrder="0" shrinkToFit="0" vertical="bottom" wrapText="1"/>
    </xf>
    <xf borderId="1" fillId="72" fontId="331" numFmtId="49" xfId="0" applyAlignment="1" applyBorder="1" applyFont="1" applyNumberFormat="1">
      <alignment horizontal="center" readingOrder="0" shrinkToFit="0" vertical="center" wrapText="1"/>
    </xf>
    <xf borderId="0" fillId="73" fontId="251" numFmtId="167" xfId="0" applyAlignment="1" applyFont="1" applyNumberFormat="1">
      <alignment horizontal="center" readingOrder="0"/>
    </xf>
    <xf borderId="1" fillId="72" fontId="330" numFmtId="49" xfId="0" applyAlignment="1" applyBorder="1" applyFont="1" applyNumberFormat="1">
      <alignment horizontal="center" readingOrder="0" shrinkToFit="0" vertical="center" wrapText="1"/>
    </xf>
    <xf borderId="0" fillId="0" fontId="251" numFmtId="167" xfId="0" applyAlignment="1" applyFont="1" applyNumberFormat="1">
      <alignment horizontal="center" readingOrder="0" vertical="center"/>
    </xf>
    <xf borderId="0" fillId="0" fontId="251" numFmtId="170" xfId="0" applyAlignment="1" applyFont="1" applyNumberFormat="1">
      <alignment horizontal="center" readingOrder="0" vertical="center"/>
    </xf>
    <xf borderId="6" fillId="0" fontId="1" numFmtId="166" xfId="0" applyAlignment="1" applyBorder="1" applyFont="1" applyNumberFormat="1">
      <alignment horizontal="center" readingOrder="0"/>
    </xf>
    <xf borderId="6" fillId="0" fontId="336" numFmtId="0" xfId="0" applyAlignment="1" applyBorder="1" applyFont="1">
      <alignment horizontal="center"/>
    </xf>
    <xf borderId="0" fillId="0" fontId="251" numFmtId="170" xfId="0" applyAlignment="1" applyFont="1" applyNumberFormat="1">
      <alignment horizontal="center" readingOrder="0" shrinkToFit="0" vertical="center" wrapText="1"/>
    </xf>
    <xf borderId="0" fillId="16" fontId="251" numFmtId="170" xfId="0" applyAlignment="1" applyFont="1" applyNumberFormat="1">
      <alignment horizontal="center" readingOrder="0" vertical="center"/>
    </xf>
    <xf borderId="6" fillId="0" fontId="1" numFmtId="0" xfId="0" applyAlignment="1" applyBorder="1" applyFont="1">
      <alignment horizontal="left" readingOrder="0"/>
    </xf>
    <xf borderId="0" fillId="0" fontId="251" numFmtId="166" xfId="0" applyAlignment="1" applyFont="1" applyNumberFormat="1">
      <alignment horizontal="center" readingOrder="0" vertical="center"/>
    </xf>
    <xf borderId="0" fillId="55" fontId="0" numFmtId="175" xfId="0" applyAlignment="1" applyFont="1" applyNumberFormat="1">
      <alignment horizontal="right" vertical="bottom"/>
    </xf>
    <xf borderId="0" fillId="6" fontId="1" numFmtId="175" xfId="0" applyAlignment="1" applyFont="1" applyNumberFormat="1">
      <alignment readingOrder="0"/>
    </xf>
    <xf borderId="0" fillId="0" fontId="251" numFmtId="168" xfId="0" applyAlignment="1" applyFont="1" applyNumberFormat="1">
      <alignment horizontal="center" readingOrder="0" vertical="center"/>
    </xf>
    <xf borderId="0" fillId="36" fontId="1" numFmtId="175" xfId="0" applyAlignment="1" applyFont="1" applyNumberFormat="1">
      <alignment readingOrder="0"/>
    </xf>
    <xf borderId="0" fillId="33" fontId="251" numFmtId="170" xfId="0" applyAlignment="1" applyFont="1" applyNumberFormat="1">
      <alignment horizontal="center" readingOrder="0" vertical="center"/>
    </xf>
    <xf borderId="6" fillId="0" fontId="1" numFmtId="0" xfId="0" applyAlignment="1" applyBorder="1" applyFont="1">
      <alignment horizontal="center" readingOrder="0"/>
    </xf>
    <xf borderId="6" fillId="0" fontId="1" numFmtId="167" xfId="0" applyAlignment="1" applyBorder="1" applyFont="1" applyNumberFormat="1">
      <alignment horizontal="center" readingOrder="0"/>
    </xf>
    <xf borderId="0" fillId="16" fontId="251" numFmtId="167" xfId="0" applyAlignment="1" applyFont="1" applyNumberFormat="1">
      <alignment horizontal="center" readingOrder="0" vertical="center"/>
    </xf>
    <xf borderId="0" fillId="74" fontId="1" numFmtId="175" xfId="0" applyAlignment="1" applyFill="1" applyFont="1" applyNumberFormat="1">
      <alignment readingOrder="0"/>
    </xf>
    <xf borderId="6" fillId="16" fontId="251" numFmtId="167" xfId="0" applyAlignment="1" applyBorder="1" applyFont="1" applyNumberFormat="1">
      <alignment horizontal="center" readingOrder="0" vertical="center"/>
    </xf>
    <xf borderId="0" fillId="41" fontId="1" numFmtId="175" xfId="0" applyAlignment="1" applyFont="1" applyNumberFormat="1">
      <alignment readingOrder="0"/>
    </xf>
    <xf borderId="0" fillId="0" fontId="13" numFmtId="175" xfId="0" applyAlignment="1" applyFont="1" applyNumberFormat="1">
      <alignment vertical="bottom"/>
    </xf>
    <xf borderId="6" fillId="0" fontId="1" numFmtId="183" xfId="0" applyAlignment="1" applyBorder="1" applyFont="1" applyNumberFormat="1">
      <alignment horizontal="center" readingOrder="0"/>
    </xf>
    <xf borderId="0" fillId="16" fontId="251" numFmtId="182" xfId="0" applyAlignment="1" applyFont="1" applyNumberFormat="1">
      <alignment horizontal="center" readingOrder="0" vertical="center"/>
    </xf>
    <xf borderId="6" fillId="0" fontId="337" numFmtId="0" xfId="0" applyAlignment="1" applyBorder="1" applyFont="1">
      <alignment horizontal="center" readingOrder="0" shrinkToFit="0" vertical="center" wrapText="1"/>
    </xf>
    <xf borderId="6" fillId="73" fontId="1" numFmtId="167" xfId="0" applyAlignment="1" applyBorder="1" applyFont="1" applyNumberFormat="1">
      <alignment horizontal="center" readingOrder="0" shrinkToFit="0" wrapText="1"/>
    </xf>
    <xf borderId="0" fillId="73" fontId="251" numFmtId="170" xfId="0" applyAlignment="1" applyFont="1" applyNumberFormat="1">
      <alignment horizontal="center" readingOrder="0" vertical="center"/>
    </xf>
    <xf borderId="26" fillId="6" fontId="7" numFmtId="175" xfId="0" applyAlignment="1" applyBorder="1" applyFont="1" applyNumberFormat="1">
      <alignment horizontal="right" vertical="bottom"/>
    </xf>
    <xf borderId="0" fillId="6" fontId="7" numFmtId="175" xfId="0" applyAlignment="1" applyFont="1" applyNumberFormat="1">
      <alignment horizontal="right" vertical="bottom"/>
    </xf>
    <xf borderId="0" fillId="67" fontId="338" numFmtId="49" xfId="0" applyAlignment="1" applyFont="1" applyNumberFormat="1">
      <alignment horizontal="center" readingOrder="0" shrinkToFit="0" vertical="top" wrapText="1"/>
    </xf>
    <xf borderId="0" fillId="67" fontId="338" numFmtId="49" xfId="0" applyAlignment="1" applyFont="1" applyNumberFormat="1">
      <alignment horizontal="center" readingOrder="0" shrinkToFit="0" vertical="center" wrapText="1"/>
    </xf>
    <xf borderId="0" fillId="22" fontId="330" numFmtId="49" xfId="0" applyAlignment="1" applyFont="1" applyNumberFormat="1">
      <alignment horizontal="center" readingOrder="0" shrinkToFit="0" vertical="center" wrapText="1"/>
    </xf>
    <xf borderId="0" fillId="4" fontId="51" numFmtId="0" xfId="0" applyAlignment="1" applyFont="1">
      <alignment vertical="bottom"/>
    </xf>
    <xf borderId="0" fillId="0" fontId="104" numFmtId="0" xfId="0" applyAlignment="1" applyFont="1">
      <alignment readingOrder="0"/>
    </xf>
    <xf borderId="0" fillId="0" fontId="7" numFmtId="184" xfId="0" applyAlignment="1" applyFont="1" applyNumberFormat="1">
      <alignment horizontal="right" vertical="bottom"/>
    </xf>
    <xf borderId="0" fillId="4" fontId="71" numFmtId="0" xfId="0" applyAlignment="1" applyFont="1">
      <alignment shrinkToFit="0" vertical="bottom" wrapText="1"/>
    </xf>
    <xf borderId="0" fillId="0" fontId="146" numFmtId="0" xfId="0" applyAlignment="1" applyFont="1">
      <alignment readingOrder="0"/>
    </xf>
    <xf borderId="0" fillId="0" fontId="1" numFmtId="184" xfId="0" applyFont="1" applyNumberFormat="1"/>
    <xf borderId="0" fillId="0" fontId="1" numFmtId="10" xfId="0" applyFont="1" applyNumberFormat="1"/>
    <xf borderId="0" fillId="7" fontId="339" numFmtId="0" xfId="0" applyAlignment="1" applyFont="1">
      <alignment horizontal="left" readingOrder="0" shrinkToFit="0" vertical="top" wrapText="1"/>
    </xf>
    <xf borderId="0" fillId="7" fontId="318" numFmtId="0" xfId="0" applyAlignment="1" applyFont="1">
      <alignment horizontal="left" readingOrder="0" shrinkToFit="0" vertical="top" wrapText="1"/>
    </xf>
    <xf borderId="0" fillId="7" fontId="71" numFmtId="0" xfId="0" applyAlignment="1" applyFont="1">
      <alignment horizontal="left" readingOrder="0" shrinkToFit="0" vertical="top" wrapText="1"/>
    </xf>
    <xf borderId="0" fillId="7" fontId="71" numFmtId="0" xfId="0" applyAlignment="1" applyFont="1">
      <alignment horizontal="left" shrinkToFit="0" vertical="top" wrapText="1"/>
    </xf>
    <xf borderId="0" fillId="7" fontId="312" numFmtId="0" xfId="0" applyAlignment="1" applyFont="1">
      <alignment horizontal="left" readingOrder="0" shrinkToFit="0" vertical="top" wrapText="1"/>
    </xf>
    <xf borderId="0" fillId="7" fontId="312" numFmtId="0" xfId="0" applyAlignment="1" applyFont="1">
      <alignment horizontal="left" shrinkToFit="0" vertical="top" wrapText="1"/>
    </xf>
    <xf borderId="0" fillId="0" fontId="104" numFmtId="0" xfId="0" applyAlignment="1" applyFont="1">
      <alignment horizontal="left" shrinkToFit="0" vertical="top" wrapText="1"/>
    </xf>
    <xf borderId="0" fillId="0" fontId="104" numFmtId="10" xfId="0" applyAlignment="1" applyFont="1" applyNumberFormat="1">
      <alignment horizontal="left" vertical="top"/>
    </xf>
    <xf borderId="0" fillId="0" fontId="3" numFmtId="0" xfId="0" applyAlignment="1" applyFont="1">
      <alignment horizontal="left" shrinkToFit="0" vertical="top" wrapText="1"/>
    </xf>
    <xf borderId="0" fillId="4" fontId="340" numFmtId="0" xfId="0" applyAlignment="1" applyFont="1">
      <alignment horizontal="left" shrinkToFit="0" vertical="top" wrapText="1"/>
    </xf>
    <xf borderId="0" fillId="4" fontId="341" numFmtId="14" xfId="0" applyAlignment="1" applyFont="1" applyNumberFormat="1">
      <alignment horizontal="left" readingOrder="0" shrinkToFit="0" vertical="top" wrapText="1"/>
    </xf>
    <xf borderId="0" fillId="4" fontId="341" numFmtId="175" xfId="0" applyAlignment="1" applyFont="1" applyNumberFormat="1">
      <alignment horizontal="left" readingOrder="0" shrinkToFit="0" vertical="top" wrapText="1"/>
    </xf>
    <xf borderId="0" fillId="4" fontId="13" numFmtId="170" xfId="0" applyAlignment="1" applyFont="1" applyNumberFormat="1">
      <alignment horizontal="left" readingOrder="0" shrinkToFit="0" vertical="top" wrapText="1"/>
    </xf>
    <xf borderId="0" fillId="4" fontId="13" numFmtId="170" xfId="0" applyAlignment="1" applyFont="1" applyNumberFormat="1">
      <alignment horizontal="left" shrinkToFit="0" vertical="top" wrapText="1"/>
    </xf>
    <xf borderId="0" fillId="4" fontId="8" numFmtId="175" xfId="0" applyAlignment="1" applyFont="1" applyNumberFormat="1">
      <alignment horizontal="left" readingOrder="0" shrinkToFit="0" vertical="top" wrapText="1"/>
    </xf>
    <xf borderId="0" fillId="4" fontId="13" numFmtId="175" xfId="0" applyAlignment="1" applyFont="1" applyNumberFormat="1">
      <alignment horizontal="left" readingOrder="0" shrinkToFit="0" vertical="top" wrapText="1"/>
    </xf>
    <xf borderId="0" fillId="4" fontId="13" numFmtId="175" xfId="0" applyAlignment="1" applyFont="1" applyNumberFormat="1">
      <alignment horizontal="left" shrinkToFit="0" vertical="top" wrapText="1"/>
    </xf>
    <xf borderId="0" fillId="4" fontId="13" numFmtId="0" xfId="0" applyAlignment="1" applyFont="1">
      <alignment horizontal="left" shrinkToFit="0" vertical="top" wrapText="1"/>
    </xf>
    <xf borderId="0" fillId="4" fontId="13" numFmtId="0" xfId="0" applyAlignment="1" applyFont="1">
      <alignment horizontal="left" readingOrder="0" shrinkToFit="0" vertical="top" wrapText="1"/>
    </xf>
    <xf borderId="0" fillId="4" fontId="3" numFmtId="0" xfId="0" applyAlignment="1" applyFont="1">
      <alignment horizontal="left" shrinkToFit="0" vertical="top" wrapText="1"/>
    </xf>
    <xf borderId="0" fillId="43" fontId="3" numFmtId="0" xfId="0" applyAlignment="1" applyFont="1">
      <alignment horizontal="left" readingOrder="0" shrinkToFit="0" vertical="top" wrapText="1"/>
    </xf>
    <xf borderId="0" fillId="4" fontId="340" numFmtId="0" xfId="0" applyAlignment="1" applyFont="1">
      <alignment horizontal="left" readingOrder="0" shrinkToFit="0" vertical="top" wrapText="1"/>
    </xf>
    <xf borderId="0" fillId="4" fontId="341" numFmtId="170" xfId="0" applyAlignment="1" applyFont="1" applyNumberFormat="1">
      <alignment horizontal="left" readingOrder="0" shrinkToFit="0" vertical="top" wrapText="1"/>
    </xf>
    <xf borderId="0" fillId="4" fontId="341" numFmtId="14" xfId="0" applyAlignment="1" applyFont="1" applyNumberFormat="1">
      <alignment horizontal="left" readingOrder="0" shrinkToFit="0" vertical="top" wrapText="1"/>
    </xf>
    <xf borderId="0" fillId="4" fontId="341" numFmtId="170" xfId="0" applyAlignment="1" applyFont="1" applyNumberFormat="1">
      <alignment horizontal="left" readingOrder="0" shrinkToFit="0" vertical="top" wrapText="1"/>
    </xf>
    <xf borderId="0" fillId="4" fontId="341" numFmtId="175" xfId="0" applyAlignment="1" applyFont="1" applyNumberFormat="1">
      <alignment horizontal="left" readingOrder="0" shrinkToFit="0" vertical="top" wrapText="1"/>
    </xf>
    <xf borderId="0" fillId="4" fontId="13" numFmtId="185" xfId="0" applyAlignment="1" applyFont="1" applyNumberFormat="1">
      <alignment horizontal="left" shrinkToFit="0" vertical="top" wrapText="1"/>
    </xf>
    <xf borderId="0" fillId="4" fontId="13" numFmtId="168" xfId="0" applyAlignment="1" applyFont="1" applyNumberFormat="1">
      <alignment horizontal="left" shrinkToFit="0" vertical="top" wrapText="1"/>
    </xf>
    <xf borderId="0" fillId="4" fontId="13" numFmtId="14" xfId="0" applyAlignment="1" applyFont="1" applyNumberFormat="1">
      <alignment horizontal="left" readingOrder="0" shrinkToFit="0" vertical="top" wrapText="1"/>
    </xf>
    <xf borderId="0" fillId="4" fontId="3" numFmtId="175" xfId="0" applyAlignment="1" applyFont="1" applyNumberFormat="1">
      <alignment horizontal="left" shrinkToFit="0" vertical="top" wrapText="1"/>
    </xf>
    <xf borderId="0" fillId="4" fontId="3" numFmtId="175" xfId="0" applyAlignment="1" applyFont="1" applyNumberFormat="1">
      <alignment horizontal="left" readingOrder="0" shrinkToFit="0" vertical="top" wrapText="1"/>
    </xf>
    <xf borderId="0" fillId="4" fontId="104" numFmtId="0" xfId="0" applyAlignment="1" applyFont="1">
      <alignment horizontal="left" readingOrder="0" shrinkToFit="0" vertical="top" wrapText="1"/>
    </xf>
    <xf borderId="0" fillId="4" fontId="341" numFmtId="0" xfId="0" applyAlignment="1" applyFont="1">
      <alignment horizontal="left" readingOrder="0" shrinkToFit="0" vertical="top" wrapText="1"/>
    </xf>
    <xf borderId="0" fillId="4" fontId="340" numFmtId="0" xfId="0" applyAlignment="1" applyFont="1">
      <alignment horizontal="left" readingOrder="0" shrinkToFit="0" vertical="top" wrapText="1"/>
    </xf>
    <xf borderId="0" fillId="4" fontId="340" numFmtId="167" xfId="0" applyAlignment="1" applyFont="1" applyNumberFormat="1">
      <alignment horizontal="left" readingOrder="0" shrinkToFit="0" vertical="top" wrapText="1"/>
    </xf>
    <xf borderId="0" fillId="4" fontId="340" numFmtId="167" xfId="0" applyAlignment="1" applyFont="1" applyNumberFormat="1">
      <alignment horizontal="left" readingOrder="0" shrinkToFit="0" vertical="top" wrapText="1"/>
    </xf>
    <xf borderId="0" fillId="4" fontId="104" numFmtId="170" xfId="0" applyAlignment="1" applyFont="1" applyNumberFormat="1">
      <alignment horizontal="left" readingOrder="0" shrinkToFit="0" vertical="top" wrapText="1"/>
    </xf>
    <xf borderId="0" fillId="4" fontId="13" numFmtId="14" xfId="0" applyAlignment="1" applyFont="1" applyNumberFormat="1">
      <alignment horizontal="left" shrinkToFit="0" vertical="top" wrapText="1"/>
    </xf>
    <xf borderId="0" fillId="4" fontId="341" numFmtId="175" xfId="0" applyAlignment="1" applyFont="1" applyNumberFormat="1">
      <alignment horizontal="left" readingOrder="0" shrinkToFit="0" vertical="top" wrapText="1"/>
    </xf>
    <xf borderId="0" fillId="4" fontId="8" numFmtId="175" xfId="0" applyAlignment="1" applyFont="1" applyNumberFormat="1">
      <alignment horizontal="left" readingOrder="0" shrinkToFit="0" vertical="top" wrapText="1"/>
    </xf>
    <xf borderId="0" fillId="4" fontId="13" numFmtId="0" xfId="0" applyAlignment="1" applyFont="1">
      <alignment horizontal="left" shrinkToFit="0" vertical="top" wrapText="1"/>
    </xf>
    <xf borderId="0" fillId="4" fontId="340" numFmtId="14" xfId="0" applyAlignment="1" applyFont="1" applyNumberFormat="1">
      <alignment horizontal="left" readingOrder="0" shrinkToFit="0" vertical="top" wrapText="1"/>
    </xf>
    <xf borderId="0" fillId="4" fontId="341" numFmtId="166" xfId="0" applyAlignment="1" applyFont="1" applyNumberFormat="1">
      <alignment horizontal="left" readingOrder="0" shrinkToFit="0" vertical="top" wrapText="1"/>
    </xf>
    <xf borderId="0" fillId="4" fontId="341" numFmtId="0" xfId="0" applyAlignment="1" applyFont="1">
      <alignment horizontal="left" shrinkToFit="0" vertical="top" wrapText="1"/>
    </xf>
    <xf borderId="0" fillId="4" fontId="13" numFmtId="14" xfId="0" applyAlignment="1" applyFont="1" applyNumberFormat="1">
      <alignment horizontal="left" vertical="top"/>
    </xf>
    <xf borderId="0" fillId="4" fontId="13" numFmtId="175" xfId="0" applyAlignment="1" applyFont="1" applyNumberFormat="1">
      <alignment horizontal="left" vertical="top"/>
    </xf>
    <xf borderId="0" fillId="4" fontId="13" numFmtId="10" xfId="0" applyAlignment="1" applyFont="1" applyNumberFormat="1">
      <alignment horizontal="left" vertical="top"/>
    </xf>
    <xf borderId="0" fillId="4" fontId="13" numFmtId="185" xfId="0" applyAlignment="1" applyFont="1" applyNumberFormat="1">
      <alignment horizontal="left" vertical="top"/>
    </xf>
    <xf borderId="0" fillId="4" fontId="13" numFmtId="0" xfId="0" applyAlignment="1" applyFont="1">
      <alignment horizontal="left" vertical="top"/>
    </xf>
    <xf borderId="0" fillId="0" fontId="13" numFmtId="0" xfId="0" applyAlignment="1" applyFont="1">
      <alignment horizontal="left" vertical="top"/>
    </xf>
    <xf borderId="0" fillId="4" fontId="3" numFmtId="175" xfId="0" applyAlignment="1" applyFont="1" applyNumberFormat="1">
      <alignment horizontal="left" readingOrder="0" vertical="top"/>
    </xf>
    <xf borderId="0" fillId="4" fontId="3" numFmtId="166" xfId="0" applyAlignment="1" applyFont="1" applyNumberFormat="1">
      <alignment horizontal="left" shrinkToFit="0" vertical="top" wrapText="1"/>
    </xf>
    <xf borderId="0" fillId="4" fontId="341" numFmtId="14" xfId="0" applyAlignment="1" applyFont="1" applyNumberFormat="1">
      <alignment horizontal="left" readingOrder="0" vertical="top"/>
    </xf>
    <xf borderId="0" fillId="4" fontId="13" numFmtId="166" xfId="0" applyAlignment="1" applyFont="1" applyNumberFormat="1">
      <alignment horizontal="left" vertical="top"/>
    </xf>
    <xf borderId="0" fillId="4" fontId="341" numFmtId="175" xfId="0" applyAlignment="1" applyFont="1" applyNumberFormat="1">
      <alignment horizontal="left" readingOrder="0" shrinkToFit="0" vertical="top" wrapText="1"/>
    </xf>
    <xf borderId="0" fillId="4" fontId="13" numFmtId="175" xfId="0" applyAlignment="1" applyFont="1" applyNumberFormat="1">
      <alignment horizontal="left" readingOrder="0" vertical="top"/>
    </xf>
    <xf borderId="0" fillId="4" fontId="3" numFmtId="14" xfId="0" applyAlignment="1" applyFont="1" applyNumberFormat="1">
      <alignment horizontal="left" shrinkToFit="0" vertical="top" wrapText="1"/>
    </xf>
    <xf borderId="0" fillId="4" fontId="3" numFmtId="185" xfId="0" applyAlignment="1" applyFont="1" applyNumberFormat="1">
      <alignment horizontal="left" shrinkToFit="0" vertical="top" wrapText="1"/>
    </xf>
    <xf borderId="0" fillId="4" fontId="3" numFmtId="170" xfId="0" applyAlignment="1" applyFont="1" applyNumberFormat="1">
      <alignment horizontal="left" shrinkToFit="0" vertical="top" wrapText="1"/>
    </xf>
    <xf borderId="0" fillId="4" fontId="341" numFmtId="167" xfId="0" applyAlignment="1" applyFont="1" applyNumberFormat="1">
      <alignment horizontal="left" readingOrder="0" shrinkToFit="0" vertical="top" wrapText="1"/>
    </xf>
    <xf borderId="0" fillId="4" fontId="18" numFmtId="0" xfId="0" applyAlignment="1" applyFont="1">
      <alignment horizontal="left" readingOrder="0" shrinkToFit="0" vertical="top" wrapText="1"/>
    </xf>
    <xf borderId="0" fillId="4" fontId="341" numFmtId="14" xfId="0" applyAlignment="1" applyFont="1" applyNumberFormat="1">
      <alignment horizontal="left" shrinkToFit="0" vertical="top" wrapText="1"/>
    </xf>
    <xf borderId="0" fillId="4" fontId="341" numFmtId="175" xfId="0" applyAlignment="1" applyFont="1" applyNumberFormat="1">
      <alignment horizontal="left" shrinkToFit="0" vertical="top" wrapText="1"/>
    </xf>
    <xf borderId="0" fillId="4" fontId="341" numFmtId="170" xfId="0" applyAlignment="1" applyFont="1" applyNumberFormat="1">
      <alignment horizontal="left" readingOrder="0" shrinkToFit="0" vertical="top" wrapText="1"/>
    </xf>
    <xf borderId="0" fillId="4" fontId="341" numFmtId="168" xfId="0" applyAlignment="1" applyFont="1" applyNumberFormat="1">
      <alignment horizontal="left" readingOrder="0" shrinkToFit="0" vertical="top" wrapText="1"/>
    </xf>
    <xf borderId="0" fillId="4" fontId="3" numFmtId="168" xfId="0" applyAlignment="1" applyFont="1" applyNumberFormat="1">
      <alignment horizontal="left" readingOrder="0" shrinkToFit="0" vertical="top" wrapText="1"/>
    </xf>
    <xf borderId="0" fillId="4" fontId="8" numFmtId="175" xfId="0" applyAlignment="1" applyFont="1" applyNumberFormat="1">
      <alignment horizontal="left" shrinkToFit="0" vertical="top" wrapText="1"/>
    </xf>
    <xf borderId="0" fillId="4" fontId="13" numFmtId="14" xfId="0" applyAlignment="1" applyFont="1" applyNumberFormat="1">
      <alignment horizontal="left" shrinkToFit="0" vertical="top" wrapText="1"/>
    </xf>
    <xf borderId="0" fillId="4" fontId="13" numFmtId="167" xfId="0" applyAlignment="1" applyFont="1" applyNumberFormat="1">
      <alignment horizontal="left" shrinkToFit="0" vertical="top" wrapText="1"/>
    </xf>
    <xf borderId="0" fillId="4" fontId="104" numFmtId="170" xfId="0" applyAlignment="1" applyFont="1" applyNumberFormat="1">
      <alignment horizontal="left" readingOrder="0" vertical="top"/>
    </xf>
    <xf borderId="0" fillId="4" fontId="8" numFmtId="0" xfId="0" applyAlignment="1" applyFont="1">
      <alignment horizontal="left" readingOrder="0" shrinkToFit="0" vertical="top" wrapText="1"/>
    </xf>
    <xf borderId="0" fillId="4" fontId="13" numFmtId="166" xfId="0" applyAlignment="1" applyFont="1" applyNumberFormat="1">
      <alignment horizontal="left" readingOrder="0" shrinkToFit="0" vertical="top" wrapText="1"/>
    </xf>
    <xf borderId="0" fillId="4" fontId="340" numFmtId="0" xfId="0" applyAlignment="1" applyFont="1">
      <alignment horizontal="left" shrinkToFit="0" vertical="top" wrapText="1"/>
    </xf>
    <xf borderId="0" fillId="4" fontId="341" numFmtId="168" xfId="0" applyAlignment="1" applyFont="1" applyNumberFormat="1">
      <alignment horizontal="left" readingOrder="0" shrinkToFit="0" vertical="top" wrapText="1"/>
    </xf>
    <xf borderId="0" fillId="4" fontId="340" numFmtId="0" xfId="0" applyAlignment="1" applyFont="1">
      <alignment horizontal="left" readingOrder="0" shrinkToFit="0" vertical="top" wrapText="1"/>
    </xf>
    <xf borderId="0" fillId="4" fontId="104" numFmtId="0" xfId="0" applyAlignment="1" applyFont="1">
      <alignment horizontal="left" shrinkToFit="0" vertical="top" wrapText="1"/>
    </xf>
    <xf borderId="0" fillId="4" fontId="340" numFmtId="170" xfId="0" applyAlignment="1" applyFont="1" applyNumberFormat="1">
      <alignment horizontal="left" readingOrder="0" shrinkToFit="0" vertical="top" wrapText="1"/>
    </xf>
    <xf borderId="0" fillId="4" fontId="8" numFmtId="175" xfId="0" applyAlignment="1" applyFont="1" applyNumberFormat="1">
      <alignment horizontal="left" shrinkToFit="0" vertical="top" wrapText="1"/>
    </xf>
    <xf borderId="0" fillId="4" fontId="8" numFmtId="170" xfId="0" applyAlignment="1" applyFont="1" applyNumberFormat="1">
      <alignment horizontal="left" readingOrder="0" shrinkToFit="0" vertical="top" wrapText="1"/>
    </xf>
    <xf borderId="0" fillId="4" fontId="340" numFmtId="14" xfId="0" applyAlignment="1" applyFont="1" applyNumberFormat="1">
      <alignment horizontal="left" shrinkToFit="0" vertical="top" wrapText="1"/>
    </xf>
    <xf borderId="0" fillId="4" fontId="340" numFmtId="175" xfId="0" applyAlignment="1" applyFont="1" applyNumberFormat="1">
      <alignment horizontal="left" shrinkToFit="0" vertical="top" wrapText="1"/>
    </xf>
    <xf borderId="0" fillId="4" fontId="340" numFmtId="167" xfId="0" applyAlignment="1" applyFont="1" applyNumberFormat="1">
      <alignment horizontal="left" shrinkToFit="0" vertical="top" wrapText="1"/>
    </xf>
    <xf borderId="0" fillId="4" fontId="3" numFmtId="0" xfId="0" applyAlignment="1" applyFont="1">
      <alignment horizontal="left" shrinkToFit="0" vertical="top" wrapText="1"/>
    </xf>
    <xf borderId="0" fillId="4" fontId="340" numFmtId="175" xfId="0" applyAlignment="1" applyFont="1" applyNumberFormat="1">
      <alignment horizontal="left" readingOrder="0" shrinkToFit="0" vertical="top" wrapText="1"/>
    </xf>
    <xf borderId="0" fillId="4" fontId="13" numFmtId="175" xfId="0" applyAlignment="1" applyFont="1" applyNumberFormat="1">
      <alignment horizontal="left" shrinkToFit="0" vertical="top" wrapText="1"/>
    </xf>
    <xf borderId="0" fillId="4" fontId="8" numFmtId="167" xfId="0" applyAlignment="1" applyFont="1" applyNumberFormat="1">
      <alignment horizontal="left" readingOrder="0" vertical="top"/>
    </xf>
    <xf borderId="0" fillId="4" fontId="342" numFmtId="0" xfId="0" applyAlignment="1" applyFont="1">
      <alignment horizontal="left" shrinkToFit="0" vertical="top" wrapText="1"/>
    </xf>
    <xf borderId="0" fillId="4" fontId="341" numFmtId="167" xfId="0" applyAlignment="1" applyFont="1" applyNumberFormat="1">
      <alignment horizontal="left" readingOrder="0" shrinkToFit="0" vertical="top" wrapText="1"/>
    </xf>
    <xf borderId="0" fillId="4" fontId="8" numFmtId="167" xfId="0" applyAlignment="1" applyFont="1" applyNumberFormat="1">
      <alignment horizontal="left" shrinkToFit="0" vertical="top" wrapText="1"/>
    </xf>
    <xf borderId="0" fillId="4" fontId="13" numFmtId="14" xfId="0" applyAlignment="1" applyFont="1" applyNumberFormat="1">
      <alignment horizontal="left" readingOrder="0" vertical="top"/>
    </xf>
    <xf borderId="0" fillId="4" fontId="341" numFmtId="170" xfId="0" applyAlignment="1" applyFont="1" applyNumberFormat="1">
      <alignment horizontal="left" shrinkToFit="0" vertical="top" wrapText="1"/>
    </xf>
    <xf borderId="0" fillId="67" fontId="104" numFmtId="0" xfId="0" applyAlignment="1" applyFont="1">
      <alignment horizontal="left" readingOrder="0" shrinkToFit="0" vertical="top" wrapText="1"/>
    </xf>
    <xf borderId="0" fillId="67" fontId="104" numFmtId="0" xfId="0" applyAlignment="1" applyFont="1">
      <alignment horizontal="left" shrinkToFit="0" vertical="top" wrapText="1"/>
    </xf>
    <xf borderId="0" fillId="67" fontId="104" numFmtId="10" xfId="0" applyAlignment="1" applyFont="1" applyNumberFormat="1">
      <alignment horizontal="left" vertical="top"/>
    </xf>
    <xf borderId="0" fillId="67" fontId="3" numFmtId="0" xfId="0" applyAlignment="1" applyFont="1">
      <alignment horizontal="left" shrinkToFit="0" vertical="top" wrapText="1"/>
    </xf>
    <xf borderId="0" fillId="0" fontId="8" numFmtId="0" xfId="0" applyAlignment="1" applyFont="1">
      <alignment horizontal="left" shrinkToFit="0" vertical="top" wrapText="1"/>
    </xf>
    <xf borderId="27" fillId="39" fontId="80" numFmtId="0" xfId="0" applyAlignment="1" applyBorder="1" applyFont="1">
      <alignment vertical="bottom"/>
    </xf>
    <xf borderId="28" fillId="4" fontId="17" numFmtId="0" xfId="0" applyAlignment="1" applyBorder="1" applyFont="1">
      <alignment readingOrder="0" vertical="bottom"/>
    </xf>
    <xf borderId="11" fillId="4" fontId="17" numFmtId="0" xfId="0" applyAlignment="1" applyBorder="1" applyFont="1">
      <alignment readingOrder="0" vertical="bottom"/>
    </xf>
    <xf borderId="27" fillId="4" fontId="17" numFmtId="0" xfId="0" applyAlignment="1" applyBorder="1" applyFont="1">
      <alignment readingOrder="0" shrinkToFit="0" vertical="bottom" wrapText="1"/>
    </xf>
    <xf borderId="9" fillId="39" fontId="17" numFmtId="0" xfId="0" applyAlignment="1" applyBorder="1" applyFont="1">
      <alignment readingOrder="0" vertical="bottom"/>
    </xf>
    <xf borderId="8" fillId="39" fontId="17" numFmtId="0" xfId="0" applyAlignment="1" applyBorder="1" applyFont="1">
      <alignment vertical="bottom"/>
    </xf>
    <xf borderId="5" fillId="39" fontId="17" numFmtId="0" xfId="0" applyAlignment="1" applyBorder="1" applyFont="1">
      <alignment vertical="bottom"/>
    </xf>
    <xf borderId="0" fillId="39" fontId="17" numFmtId="0" xfId="0" applyAlignment="1" applyFont="1">
      <alignment vertical="bottom"/>
    </xf>
    <xf borderId="0" fillId="39" fontId="0" numFmtId="0" xfId="0" applyAlignment="1" applyFont="1">
      <alignment vertical="bottom"/>
    </xf>
    <xf borderId="29" fillId="39" fontId="80" numFmtId="0" xfId="0" applyAlignment="1" applyBorder="1" applyFont="1">
      <alignment vertical="bottom"/>
    </xf>
    <xf borderId="30" fillId="4" fontId="17" numFmtId="0" xfId="0" applyAlignment="1" applyBorder="1" applyFont="1">
      <alignment readingOrder="0" vertical="bottom"/>
    </xf>
    <xf borderId="5" fillId="6" fontId="17" numFmtId="0" xfId="0" applyAlignment="1" applyBorder="1" applyFont="1">
      <alignment readingOrder="0" vertical="bottom"/>
    </xf>
    <xf borderId="29" fillId="4" fontId="17" numFmtId="0" xfId="0" applyAlignment="1" applyBorder="1" applyFont="1">
      <alignment readingOrder="0" vertical="bottom"/>
    </xf>
    <xf borderId="6" fillId="39" fontId="17" numFmtId="0" xfId="0" applyAlignment="1" applyBorder="1" applyFont="1">
      <alignment readingOrder="0" vertical="bottom"/>
    </xf>
    <xf borderId="4" fillId="39" fontId="17" numFmtId="0" xfId="0" applyAlignment="1" applyBorder="1" applyFont="1">
      <alignment vertical="bottom"/>
    </xf>
    <xf borderId="5" fillId="4" fontId="17" numFmtId="0" xfId="0" applyAlignment="1" applyBorder="1" applyFont="1">
      <alignment readingOrder="0" vertical="bottom"/>
    </xf>
    <xf borderId="29" fillId="0" fontId="72" numFmtId="0" xfId="0" applyAlignment="1" applyBorder="1" applyFont="1">
      <alignment readingOrder="0"/>
    </xf>
    <xf borderId="4" fillId="39" fontId="17" numFmtId="0" xfId="0" applyAlignment="1" applyBorder="1" applyFont="1">
      <alignment readingOrder="0" vertical="bottom"/>
    </xf>
    <xf borderId="31" fillId="39" fontId="80" numFmtId="0" xfId="0" applyAlignment="1" applyBorder="1" applyFont="1">
      <alignment vertical="bottom"/>
    </xf>
    <xf borderId="32" fillId="4" fontId="17" numFmtId="0" xfId="0" applyAlignment="1" applyBorder="1" applyFont="1">
      <alignment vertical="bottom"/>
    </xf>
    <xf borderId="24" fillId="6" fontId="17" numFmtId="0" xfId="0" applyAlignment="1" applyBorder="1" applyFont="1">
      <alignment vertical="bottom"/>
    </xf>
    <xf borderId="31" fillId="0" fontId="1" numFmtId="0" xfId="0" applyBorder="1" applyFont="1"/>
    <xf borderId="12" fillId="39" fontId="17" numFmtId="0" xfId="0" applyAlignment="1" applyBorder="1" applyFont="1">
      <alignment vertical="bottom"/>
    </xf>
    <xf borderId="7" fillId="39" fontId="17" numFmtId="0" xfId="0" applyAlignment="1" applyBorder="1" applyFont="1">
      <alignment vertical="bottom"/>
    </xf>
    <xf borderId="29" fillId="39" fontId="80" numFmtId="0" xfId="0" applyAlignment="1" applyBorder="1" applyFont="1">
      <alignment readingOrder="0" vertical="bottom"/>
    </xf>
    <xf borderId="5" fillId="4" fontId="17" numFmtId="0" xfId="0" applyAlignment="1" applyBorder="1" applyFont="1">
      <alignment vertical="bottom"/>
    </xf>
    <xf borderId="29" fillId="4" fontId="17" numFmtId="0" xfId="0" applyAlignment="1" applyBorder="1" applyFont="1">
      <alignment vertical="bottom"/>
    </xf>
    <xf borderId="6" fillId="39" fontId="17" numFmtId="0" xfId="0" applyAlignment="1" applyBorder="1" applyFont="1">
      <alignment vertical="bottom"/>
    </xf>
    <xf borderId="27" fillId="39" fontId="80" numFmtId="0" xfId="0" applyAlignment="1" applyBorder="1" applyFont="1">
      <alignment readingOrder="0" shrinkToFit="0" vertical="bottom" wrapText="0"/>
    </xf>
    <xf borderId="28" fillId="39" fontId="17" numFmtId="0" xfId="0" applyAlignment="1" applyBorder="1" applyFont="1">
      <alignment readingOrder="0" vertical="bottom"/>
    </xf>
    <xf borderId="27" fillId="4" fontId="17" numFmtId="0" xfId="0" applyAlignment="1" applyBorder="1" applyFont="1">
      <alignment readingOrder="0" vertical="bottom"/>
    </xf>
    <xf borderId="8" fillId="39" fontId="17" numFmtId="0" xfId="0" applyAlignment="1" applyBorder="1" applyFont="1">
      <alignment readingOrder="0" vertical="bottom"/>
    </xf>
    <xf borderId="30" fillId="0" fontId="17" numFmtId="0" xfId="0" applyAlignment="1" applyBorder="1" applyFont="1">
      <alignment vertical="bottom"/>
    </xf>
    <xf borderId="29" fillId="4" fontId="17" numFmtId="0" xfId="0" applyAlignment="1" applyBorder="1" applyFont="1">
      <alignment shrinkToFit="0" vertical="bottom" wrapText="0"/>
    </xf>
    <xf borderId="32" fillId="4" fontId="17" numFmtId="0" xfId="0" applyAlignment="1" applyBorder="1" applyFont="1">
      <alignment readingOrder="0" vertical="bottom"/>
    </xf>
    <xf borderId="24" fillId="4" fontId="17" numFmtId="0" xfId="0" applyAlignment="1" applyBorder="1" applyFont="1">
      <alignment readingOrder="0" vertical="bottom"/>
    </xf>
    <xf borderId="31" fillId="4" fontId="17" numFmtId="0" xfId="0" applyAlignment="1" applyBorder="1" applyFont="1">
      <alignment readingOrder="0" vertical="bottom"/>
    </xf>
    <xf borderId="12" fillId="39" fontId="17" numFmtId="0" xfId="0" applyAlignment="1" applyBorder="1" applyFont="1">
      <alignment readingOrder="0" vertical="bottom"/>
    </xf>
    <xf borderId="30" fillId="4" fontId="17" numFmtId="0" xfId="0" applyAlignment="1" applyBorder="1" applyFont="1">
      <alignment vertical="bottom"/>
    </xf>
    <xf borderId="29" fillId="4" fontId="17" numFmtId="0" xfId="0" applyAlignment="1" applyBorder="1" applyFont="1">
      <alignment readingOrder="0" shrinkToFit="0" vertical="bottom" wrapText="1"/>
    </xf>
    <xf borderId="31" fillId="4" fontId="17" numFmtId="0" xfId="0" applyAlignment="1" applyBorder="1" applyFont="1">
      <alignment readingOrder="0" shrinkToFit="0" vertical="bottom" wrapText="0"/>
    </xf>
    <xf borderId="12" fillId="4" fontId="17" numFmtId="0" xfId="0" applyAlignment="1" applyBorder="1" applyFont="1">
      <alignment readingOrder="0" vertical="bottom"/>
    </xf>
    <xf borderId="7" fillId="4" fontId="17" numFmtId="0" xfId="0" applyAlignment="1" applyBorder="1" applyFont="1">
      <alignment readingOrder="0" vertical="bottom"/>
    </xf>
    <xf borderId="0" fillId="4" fontId="17" numFmtId="0" xfId="0" applyAlignment="1" applyFont="1">
      <alignment vertical="bottom"/>
    </xf>
    <xf borderId="29" fillId="4" fontId="17" numFmtId="0" xfId="0" applyAlignment="1" applyBorder="1" applyFont="1">
      <alignment readingOrder="0" shrinkToFit="0" vertical="bottom" wrapText="0"/>
    </xf>
    <xf borderId="5" fillId="29" fontId="17" numFmtId="0" xfId="0" applyAlignment="1" applyBorder="1" applyFont="1">
      <alignment readingOrder="0" vertical="bottom"/>
    </xf>
    <xf borderId="5" fillId="39" fontId="17" numFmtId="0" xfId="0" applyAlignment="1" applyBorder="1" applyFont="1">
      <alignment readingOrder="0" vertical="bottom"/>
    </xf>
    <xf borderId="29" fillId="0" fontId="17" numFmtId="0" xfId="0" applyAlignment="1" applyBorder="1" applyFont="1">
      <alignment readingOrder="0" vertical="bottom"/>
    </xf>
    <xf borderId="4" fillId="39" fontId="17" numFmtId="0" xfId="0" applyAlignment="1" applyBorder="1" applyFont="1">
      <alignment horizontal="left" readingOrder="0" vertical="bottom"/>
    </xf>
    <xf borderId="24" fillId="6" fontId="17" numFmtId="0" xfId="0" applyAlignment="1" applyBorder="1" applyFont="1">
      <alignment readingOrder="0" vertical="bottom"/>
    </xf>
    <xf borderId="5" fillId="4" fontId="17" numFmtId="0" xfId="0" applyAlignment="1" applyBorder="1" applyFont="1">
      <alignment readingOrder="0" vertical="bottom"/>
    </xf>
    <xf borderId="0" fillId="4" fontId="17" numFmtId="0" xfId="0" applyAlignment="1" applyFont="1">
      <alignment readingOrder="0" vertical="bottom"/>
    </xf>
    <xf borderId="11" fillId="39" fontId="17" numFmtId="0" xfId="0" applyAlignment="1" applyBorder="1" applyFont="1">
      <alignment readingOrder="0" vertical="bottom"/>
    </xf>
    <xf borderId="33" fillId="39" fontId="80" numFmtId="0" xfId="0" applyAlignment="1" applyBorder="1" applyFont="1">
      <alignment readingOrder="0" vertical="bottom"/>
    </xf>
    <xf borderId="34" fillId="4" fontId="17" numFmtId="0" xfId="0" applyAlignment="1" applyBorder="1" applyFont="1">
      <alignment readingOrder="0" vertical="bottom"/>
    </xf>
    <xf borderId="20" fillId="39" fontId="17" numFmtId="0" xfId="0" applyAlignment="1" applyBorder="1" applyFont="1">
      <alignment readingOrder="0" vertical="bottom"/>
    </xf>
    <xf borderId="33" fillId="4" fontId="17" numFmtId="0" xfId="0" applyAlignment="1" applyBorder="1" applyFont="1">
      <alignment readingOrder="0" vertical="bottom"/>
    </xf>
    <xf borderId="21" fillId="39" fontId="17" numFmtId="0" xfId="0" applyAlignment="1" applyBorder="1" applyFont="1">
      <alignment readingOrder="0" vertical="bottom"/>
    </xf>
    <xf borderId="1" fillId="39" fontId="17" numFmtId="0" xfId="0" applyAlignment="1" applyBorder="1" applyFont="1">
      <alignment readingOrder="0" vertical="bottom"/>
    </xf>
    <xf borderId="5" fillId="39" fontId="17" numFmtId="0" xfId="0" applyAlignment="1" applyBorder="1" applyFont="1">
      <alignment readingOrder="0" vertical="bottom"/>
    </xf>
    <xf borderId="0" fillId="39" fontId="17" numFmtId="0" xfId="0" applyAlignment="1" applyFont="1">
      <alignment readingOrder="0" vertical="bottom"/>
    </xf>
    <xf borderId="29" fillId="4" fontId="17" numFmtId="0" xfId="0" applyAlignment="1" applyBorder="1" applyFont="1">
      <alignment shrinkToFit="0" vertical="bottom" wrapText="0"/>
    </xf>
    <xf borderId="29" fillId="4" fontId="17" numFmtId="0" xfId="0" applyAlignment="1" applyBorder="1" applyFont="1">
      <alignment vertical="bottom"/>
    </xf>
    <xf borderId="30" fillId="39" fontId="17" numFmtId="0" xfId="0" applyAlignment="1" applyBorder="1" applyFont="1">
      <alignment readingOrder="0" vertical="bottom"/>
    </xf>
    <xf borderId="33" fillId="39" fontId="80" numFmtId="0" xfId="0" applyAlignment="1" applyBorder="1" applyFont="1">
      <alignment vertical="bottom"/>
    </xf>
    <xf borderId="20" fillId="4" fontId="17" numFmtId="0" xfId="0" applyAlignment="1" applyBorder="1" applyFont="1">
      <alignment readingOrder="0" vertical="bottom"/>
    </xf>
    <xf borderId="21" fillId="39" fontId="17" numFmtId="0" xfId="0" applyAlignment="1" applyBorder="1" applyFont="1">
      <alignment vertical="bottom"/>
    </xf>
    <xf borderId="32" fillId="4" fontId="17" numFmtId="0" xfId="0" applyAlignment="1" applyBorder="1" applyFont="1">
      <alignment vertical="bottom"/>
    </xf>
    <xf borderId="31" fillId="4" fontId="17" numFmtId="0" xfId="0" applyAlignment="1" applyBorder="1" applyFont="1">
      <alignment vertical="bottom"/>
    </xf>
    <xf borderId="6" fillId="4" fontId="17" numFmtId="0" xfId="0" applyAlignment="1" applyBorder="1" applyFont="1">
      <alignment vertical="bottom"/>
    </xf>
    <xf borderId="4" fillId="4" fontId="17" numFmtId="0" xfId="0" applyAlignment="1" applyBorder="1" applyFont="1">
      <alignment readingOrder="0" vertical="bottom"/>
    </xf>
    <xf borderId="9" fillId="39" fontId="17" numFmtId="0" xfId="0" applyAlignment="1" applyBorder="1" applyFont="1">
      <alignment vertical="bottom"/>
    </xf>
    <xf borderId="6" fillId="4" fontId="17" numFmtId="0" xfId="0" applyAlignment="1" applyBorder="1" applyFont="1">
      <alignment readingOrder="0" shrinkToFit="0" vertical="bottom" wrapText="0"/>
    </xf>
    <xf borderId="4" fillId="4" fontId="17" numFmtId="0" xfId="0" applyAlignment="1" applyBorder="1" applyFont="1">
      <alignment shrinkToFit="0" vertical="bottom" wrapText="1"/>
    </xf>
    <xf borderId="5" fillId="4" fontId="17" numFmtId="0" xfId="0" applyAlignment="1" applyBorder="1" applyFont="1">
      <alignment shrinkToFit="0" vertical="bottom" wrapText="1"/>
    </xf>
    <xf borderId="0" fillId="4" fontId="17" numFmtId="0" xfId="0" applyAlignment="1" applyFont="1">
      <alignment shrinkToFit="0" vertical="bottom" wrapText="1"/>
    </xf>
    <xf borderId="24" fillId="39" fontId="17" numFmtId="0" xfId="0" applyAlignment="1" applyBorder="1" applyFont="1">
      <alignment vertical="bottom"/>
    </xf>
    <xf borderId="30" fillId="4" fontId="17" numFmtId="0" xfId="0" applyAlignment="1" applyBorder="1" applyFont="1">
      <alignment vertical="bottom"/>
    </xf>
    <xf borderId="5" fillId="0" fontId="17" numFmtId="0" xfId="0" applyAlignment="1" applyBorder="1" applyFont="1">
      <alignment readingOrder="0" vertical="bottom"/>
    </xf>
    <xf borderId="11" fillId="0" fontId="17" numFmtId="0" xfId="0" applyAlignment="1" applyBorder="1" applyFont="1">
      <alignment readingOrder="0" vertical="bottom"/>
    </xf>
    <xf borderId="6" fillId="4" fontId="17" numFmtId="0" xfId="0" applyAlignment="1" applyBorder="1" applyFont="1">
      <alignment readingOrder="0" vertical="bottom"/>
    </xf>
    <xf borderId="5" fillId="0" fontId="17" numFmtId="0" xfId="0" applyAlignment="1" applyBorder="1" applyFont="1">
      <alignment vertical="bottom"/>
    </xf>
    <xf borderId="20" fillId="0" fontId="17" numFmtId="0" xfId="0" applyAlignment="1" applyBorder="1" applyFont="1">
      <alignment readingOrder="0" vertical="bottom"/>
    </xf>
    <xf borderId="1" fillId="39" fontId="17" numFmtId="0" xfId="0" applyAlignment="1" applyBorder="1" applyFont="1">
      <alignment vertical="bottom"/>
    </xf>
    <xf borderId="24" fillId="0" fontId="17" numFmtId="0" xfId="0" applyAlignment="1" applyBorder="1" applyFont="1">
      <alignment readingOrder="0" vertical="bottom"/>
    </xf>
    <xf borderId="11" fillId="29" fontId="17" numFmtId="0" xfId="0" applyAlignment="1" applyBorder="1" applyFont="1">
      <alignment vertical="bottom"/>
    </xf>
    <xf borderId="4" fillId="4" fontId="17" numFmtId="0" xfId="0" applyAlignment="1" applyBorder="1" applyFont="1">
      <alignment vertical="bottom"/>
    </xf>
    <xf borderId="24" fillId="0" fontId="1" numFmtId="0" xfId="0" applyBorder="1" applyFont="1"/>
    <xf borderId="31" fillId="4" fontId="17" numFmtId="0" xfId="0" applyAlignment="1" applyBorder="1" applyFont="1">
      <alignment readingOrder="0" shrinkToFit="0" vertical="bottom" wrapText="1"/>
    </xf>
    <xf borderId="12" fillId="4" fontId="17" numFmtId="0" xfId="0" applyAlignment="1" applyBorder="1" applyFont="1">
      <alignment vertical="bottom"/>
    </xf>
    <xf borderId="4" fillId="39" fontId="17" numFmtId="0" xfId="0" applyAlignment="1" applyBorder="1" applyFont="1">
      <alignment readingOrder="0" vertical="bottom"/>
    </xf>
    <xf borderId="0" fillId="4" fontId="17" numFmtId="0" xfId="0" applyAlignment="1" applyFont="1">
      <alignment readingOrder="0" vertical="bottom"/>
    </xf>
    <xf borderId="29" fillId="0" fontId="1" numFmtId="0" xfId="0" applyAlignment="1" applyBorder="1" applyFont="1">
      <alignment readingOrder="0"/>
    </xf>
    <xf borderId="27" fillId="39" fontId="80" numFmtId="0" xfId="0" applyAlignment="1" applyBorder="1" applyFont="1">
      <alignment readingOrder="0" vertical="bottom"/>
    </xf>
    <xf borderId="11" fillId="29" fontId="17" numFmtId="0" xfId="0" applyAlignment="1" applyBorder="1" applyFont="1">
      <alignment readingOrder="0" vertical="bottom"/>
    </xf>
    <xf borderId="9" fillId="4" fontId="17" numFmtId="0" xfId="0" applyAlignment="1" applyBorder="1" applyFont="1">
      <alignment readingOrder="0" shrinkToFit="0" vertical="bottom" wrapText="1"/>
    </xf>
    <xf borderId="8" fillId="4" fontId="17" numFmtId="0" xfId="0" applyAlignment="1" applyBorder="1" applyFont="1">
      <alignment readingOrder="0" shrinkToFit="0" vertical="bottom" wrapText="1"/>
    </xf>
    <xf borderId="5" fillId="4" fontId="17" numFmtId="0" xfId="0" applyAlignment="1" applyBorder="1" applyFont="1">
      <alignment readingOrder="0" shrinkToFit="0" vertical="bottom" wrapText="1"/>
    </xf>
    <xf borderId="0" fillId="4" fontId="17" numFmtId="0" xfId="0" applyAlignment="1" applyFont="1">
      <alignment readingOrder="0" shrinkToFit="0" vertical="bottom" wrapText="1"/>
    </xf>
    <xf borderId="6" fillId="4" fontId="17" numFmtId="0" xfId="0" applyAlignment="1" applyBorder="1" applyFont="1">
      <alignment shrinkToFit="0" vertical="bottom" wrapText="1"/>
    </xf>
    <xf borderId="5" fillId="29" fontId="17" numFmtId="0" xfId="0" applyAlignment="1" applyBorder="1" applyFont="1">
      <alignment vertical="bottom"/>
    </xf>
    <xf borderId="24" fillId="29" fontId="17" numFmtId="0" xfId="0" applyAlignment="1" applyBorder="1" applyFont="1">
      <alignment readingOrder="0" vertical="bottom"/>
    </xf>
    <xf borderId="27" fillId="39" fontId="80" numFmtId="0" xfId="0" applyAlignment="1" applyBorder="1" applyFont="1">
      <alignment vertical="bottom"/>
    </xf>
    <xf borderId="4" fillId="4" fontId="17" numFmtId="0" xfId="0" applyAlignment="1" applyBorder="1" applyFont="1">
      <alignment readingOrder="0" shrinkToFit="0" vertical="bottom" wrapText="1"/>
    </xf>
    <xf borderId="12" fillId="4" fontId="17" numFmtId="0" xfId="0" applyAlignment="1" applyBorder="1" applyFont="1">
      <alignment readingOrder="0" shrinkToFit="0" vertical="bottom" wrapText="1"/>
    </xf>
    <xf borderId="7" fillId="4" fontId="17" numFmtId="0" xfId="0" applyAlignment="1" applyBorder="1" applyFont="1">
      <alignment readingOrder="0" shrinkToFit="0" vertical="bottom" wrapText="1"/>
    </xf>
    <xf borderId="29" fillId="4" fontId="17" numFmtId="0" xfId="0" applyAlignment="1" applyBorder="1" applyFont="1">
      <alignment shrinkToFit="0" vertical="bottom" wrapText="1"/>
    </xf>
    <xf borderId="32" fillId="4" fontId="17" numFmtId="0" xfId="0" applyAlignment="1" applyBorder="1" applyFont="1">
      <alignment readingOrder="0" shrinkToFit="0" vertical="bottom" wrapText="0"/>
    </xf>
    <xf borderId="24" fillId="39" fontId="17" numFmtId="0" xfId="0" applyAlignment="1" applyBorder="1" applyFont="1">
      <alignment readingOrder="0" vertical="bottom"/>
    </xf>
    <xf borderId="7" fillId="39" fontId="17" numFmtId="0" xfId="0" applyAlignment="1" applyBorder="1" applyFont="1">
      <alignment readingOrder="0" vertical="bottom"/>
    </xf>
    <xf borderId="13" fillId="39" fontId="17" numFmtId="0" xfId="0" applyAlignment="1" applyBorder="1" applyFont="1">
      <alignment vertical="bottom"/>
    </xf>
    <xf borderId="6" fillId="39" fontId="17" numFmtId="0" xfId="0" applyAlignment="1" applyBorder="1" applyFont="1">
      <alignment readingOrder="0" shrinkToFit="0" vertical="bottom" wrapText="0"/>
    </xf>
    <xf borderId="4" fillId="39" fontId="17" numFmtId="0" xfId="0" applyAlignment="1" applyBorder="1" applyFont="1">
      <alignment readingOrder="0" shrinkToFit="0" vertical="bottom" wrapText="0"/>
    </xf>
    <xf borderId="5" fillId="39" fontId="17" numFmtId="0" xfId="0" applyAlignment="1" applyBorder="1" applyFont="1">
      <alignment shrinkToFit="0" vertical="bottom" wrapText="0"/>
    </xf>
    <xf borderId="0" fillId="39" fontId="17" numFmtId="0" xfId="0" applyAlignment="1" applyFont="1">
      <alignment shrinkToFit="0" vertical="bottom" wrapText="0"/>
    </xf>
    <xf borderId="6" fillId="39" fontId="17" numFmtId="0" xfId="0" applyAlignment="1" applyBorder="1" applyFont="1">
      <alignment readingOrder="0" shrinkToFit="0" vertical="bottom" wrapText="1"/>
    </xf>
    <xf borderId="30" fillId="0" fontId="72" numFmtId="0" xfId="0" applyAlignment="1" applyBorder="1" applyFont="1">
      <alignment readingOrder="0"/>
    </xf>
    <xf borderId="31" fillId="39" fontId="80" numFmtId="0" xfId="0" applyAlignment="1" applyBorder="1" applyFont="1">
      <alignment readingOrder="0" vertical="bottom"/>
    </xf>
    <xf borderId="35" fillId="39" fontId="80" numFmtId="0" xfId="0" applyAlignment="1" applyBorder="1" applyFont="1">
      <alignment readingOrder="0" vertical="bottom"/>
    </xf>
    <xf borderId="28" fillId="4" fontId="17" numFmtId="0" xfId="0" applyAlignment="1" applyBorder="1" applyFont="1">
      <alignment vertical="bottom"/>
    </xf>
    <xf borderId="27" fillId="4" fontId="17" numFmtId="0" xfId="0" applyAlignment="1" applyBorder="1" applyFont="1">
      <alignment vertical="bottom"/>
    </xf>
    <xf borderId="10" fillId="39" fontId="17" numFmtId="0" xfId="0" applyAlignment="1" applyBorder="1" applyFont="1">
      <alignment vertical="bottom"/>
    </xf>
    <xf borderId="0" fillId="6" fontId="17" numFmtId="0" xfId="0" applyAlignment="1" applyFont="1">
      <alignment readingOrder="0" vertical="bottom"/>
    </xf>
    <xf borderId="0" fillId="29" fontId="17" numFmtId="0" xfId="0" applyAlignment="1" applyFont="1">
      <alignment readingOrder="0" vertical="bottom"/>
    </xf>
    <xf borderId="4" fillId="4" fontId="17" numFmtId="0" xfId="0" applyAlignment="1" applyBorder="1" applyFont="1">
      <alignment readingOrder="0" shrinkToFit="0" vertical="bottom" wrapText="0"/>
    </xf>
    <xf borderId="5" fillId="4" fontId="17" numFmtId="0" xfId="0" applyAlignment="1" applyBorder="1" applyFont="1">
      <alignment shrinkToFit="0" vertical="bottom" wrapText="0"/>
    </xf>
    <xf borderId="0" fillId="4" fontId="17" numFmtId="0" xfId="0" applyAlignment="1" applyFont="1">
      <alignment shrinkToFit="0" vertical="bottom" wrapText="0"/>
    </xf>
    <xf borderId="0" fillId="4" fontId="17" numFmtId="0" xfId="0" applyAlignment="1" applyFont="1">
      <alignment readingOrder="0" shrinkToFit="0" vertical="bottom" wrapText="0"/>
    </xf>
    <xf borderId="9" fillId="4" fontId="17" numFmtId="0" xfId="0" applyAlignment="1" applyBorder="1" applyFont="1">
      <alignment readingOrder="0" vertical="bottom"/>
    </xf>
    <xf borderId="8" fillId="4" fontId="17" numFmtId="0" xfId="0" applyAlignment="1" applyBorder="1" applyFont="1">
      <alignment readingOrder="0" vertical="bottom"/>
    </xf>
    <xf borderId="29" fillId="39" fontId="80" numFmtId="0" xfId="0" applyAlignment="1" applyBorder="1" applyFont="1">
      <alignment vertical="bottom"/>
    </xf>
    <xf borderId="5" fillId="6" fontId="17" numFmtId="0" xfId="0" applyAlignment="1" applyBorder="1" applyFont="1">
      <alignment vertical="bottom"/>
    </xf>
    <xf borderId="11" fillId="6" fontId="17" numFmtId="0" xfId="0" applyAlignment="1" applyBorder="1" applyFont="1">
      <alignment vertical="bottom"/>
    </xf>
    <xf borderId="11" fillId="6" fontId="17" numFmtId="0" xfId="0" applyAlignment="1" applyBorder="1" applyFont="1">
      <alignment readingOrder="0" vertical="bottom"/>
    </xf>
    <xf borderId="20" fillId="6" fontId="17" numFmtId="0" xfId="0" applyAlignment="1" applyBorder="1" applyFont="1">
      <alignment readingOrder="0" vertical="bottom"/>
    </xf>
    <xf borderId="36" fillId="39" fontId="80" numFmtId="0" xfId="0" applyAlignment="1" applyBorder="1" applyFont="1">
      <alignment vertical="bottom"/>
    </xf>
    <xf borderId="29" fillId="4" fontId="17" numFmtId="0" xfId="0" applyAlignment="1" applyBorder="1" applyFont="1">
      <alignment shrinkToFit="0" vertical="bottom" wrapText="1"/>
    </xf>
    <xf borderId="30" fillId="0" fontId="17" numFmtId="0" xfId="0" applyAlignment="1" applyBorder="1" applyFont="1">
      <alignment readingOrder="0" vertical="bottom"/>
    </xf>
    <xf borderId="32" fillId="0" fontId="17" numFmtId="0" xfId="0" applyAlignment="1" applyBorder="1" applyFont="1">
      <alignment readingOrder="0" vertical="bottom"/>
    </xf>
    <xf borderId="31" fillId="39" fontId="17" numFmtId="0" xfId="0" applyAlignment="1" applyBorder="1" applyFont="1">
      <alignment readingOrder="0" vertical="bottom"/>
    </xf>
    <xf borderId="32" fillId="0" fontId="17" numFmtId="0" xfId="0" applyAlignment="1" applyBorder="1" applyFont="1">
      <alignment vertical="bottom"/>
    </xf>
    <xf borderId="24" fillId="4" fontId="17" numFmtId="0" xfId="0" applyAlignment="1" applyBorder="1" applyFont="1">
      <alignment vertical="bottom"/>
    </xf>
    <xf borderId="31" fillId="4" fontId="17" numFmtId="0" xfId="0" applyAlignment="1" applyBorder="1" applyFont="1">
      <alignment vertical="bottom"/>
    </xf>
    <xf borderId="7" fillId="4" fontId="17" numFmtId="0" xfId="0" applyAlignment="1" applyBorder="1" applyFont="1">
      <alignment vertical="bottom"/>
    </xf>
    <xf borderId="28" fillId="0" fontId="17" numFmtId="0" xfId="0" applyAlignment="1" applyBorder="1" applyFont="1">
      <alignment readingOrder="0" vertical="bottom"/>
    </xf>
    <xf borderId="29" fillId="39" fontId="17" numFmtId="0" xfId="0" applyAlignment="1" applyBorder="1" applyFont="1">
      <alignment readingOrder="0" vertical="bottom"/>
    </xf>
    <xf borderId="4" fillId="0" fontId="1" numFmtId="0" xfId="0" applyAlignment="1" applyBorder="1" applyFont="1">
      <alignment readingOrder="0"/>
    </xf>
    <xf borderId="30" fillId="39" fontId="17" numFmtId="0" xfId="0" applyAlignment="1" applyBorder="1" applyFont="1">
      <alignment vertical="bottom"/>
    </xf>
    <xf borderId="34" fillId="0" fontId="17" numFmtId="0" xfId="0" applyAlignment="1" applyBorder="1" applyFont="1">
      <alignment vertical="bottom"/>
    </xf>
    <xf borderId="20" fillId="4" fontId="17" numFmtId="0" xfId="0" applyAlignment="1" applyBorder="1" applyFont="1">
      <alignment vertical="bottom"/>
    </xf>
    <xf borderId="33" fillId="4" fontId="17" numFmtId="0" xfId="0" applyAlignment="1" applyBorder="1" applyFont="1">
      <alignment vertical="bottom"/>
    </xf>
    <xf borderId="32" fillId="39" fontId="17" numFmtId="0" xfId="0" applyAlignment="1" applyBorder="1" applyFont="1">
      <alignment readingOrder="0" vertical="bottom"/>
    </xf>
    <xf borderId="34" fillId="0" fontId="17" numFmtId="0" xfId="0" applyAlignment="1" applyBorder="1" applyFont="1">
      <alignment readingOrder="0" vertical="bottom"/>
    </xf>
    <xf borderId="33" fillId="4" fontId="17" numFmtId="0" xfId="0" applyAlignment="1" applyBorder="1" applyFont="1">
      <alignment shrinkToFit="0" vertical="bottom" wrapText="1"/>
    </xf>
    <xf borderId="1" fillId="39" fontId="17" numFmtId="0" xfId="0" applyAlignment="1" applyBorder="1" applyFont="1">
      <alignment readingOrder="0" vertical="bottom"/>
    </xf>
    <xf borderId="30" fillId="39" fontId="343" numFmtId="0" xfId="0" applyAlignment="1" applyBorder="1" applyFont="1">
      <alignment readingOrder="0" vertical="bottom"/>
    </xf>
    <xf borderId="28" fillId="0" fontId="343" numFmtId="0" xfId="0" applyAlignment="1" applyBorder="1" applyFont="1">
      <alignment readingOrder="0" vertical="bottom"/>
    </xf>
    <xf borderId="9" fillId="39" fontId="17" numFmtId="0" xfId="0" applyAlignment="1" applyBorder="1" applyFont="1">
      <alignment vertical="bottom"/>
    </xf>
    <xf borderId="8" fillId="39" fontId="17" numFmtId="0" xfId="0" applyAlignment="1" applyBorder="1" applyFont="1">
      <alignment readingOrder="0" vertical="bottom"/>
    </xf>
    <xf borderId="31" fillId="4" fontId="17" numFmtId="0" xfId="0" applyAlignment="1" applyBorder="1" applyFont="1">
      <alignment shrinkToFit="0" vertical="bottom" wrapText="1"/>
    </xf>
    <xf borderId="27" fillId="4" fontId="17" numFmtId="0" xfId="0" applyAlignment="1" applyBorder="1" applyFont="1">
      <alignment readingOrder="0" shrinkToFit="0" vertical="bottom" wrapText="0"/>
    </xf>
    <xf borderId="8" fillId="4" fontId="17" numFmtId="0" xfId="0" applyAlignment="1" applyBorder="1" applyFont="1">
      <alignment vertical="bottom"/>
    </xf>
    <xf borderId="6" fillId="39" fontId="17" numFmtId="0" xfId="0" applyAlignment="1" applyBorder="1" applyFont="1">
      <alignment vertical="bottom"/>
    </xf>
    <xf borderId="5" fillId="6" fontId="17" numFmtId="0" xfId="0" applyAlignment="1" applyBorder="1" applyFont="1">
      <alignment vertical="bottom"/>
    </xf>
    <xf borderId="28" fillId="0" fontId="17" numFmtId="0" xfId="0" applyAlignment="1" applyBorder="1" applyFont="1">
      <alignment vertical="bottom"/>
    </xf>
    <xf borderId="11" fillId="4" fontId="17" numFmtId="0" xfId="0" applyAlignment="1" applyBorder="1" applyFont="1">
      <alignment vertical="bottom"/>
    </xf>
    <xf borderId="27" fillId="4" fontId="17" numFmtId="0" xfId="0" applyAlignment="1" applyBorder="1" applyFont="1">
      <alignment shrinkToFit="0" vertical="bottom" wrapText="1"/>
    </xf>
    <xf borderId="37" fillId="39" fontId="80" numFmtId="0" xfId="0" applyAlignment="1" applyBorder="1" applyFont="1">
      <alignment vertical="bottom"/>
    </xf>
    <xf borderId="38" fillId="39" fontId="17" numFmtId="0" xfId="0" applyAlignment="1" applyBorder="1" applyFont="1">
      <alignment readingOrder="0" vertical="bottom"/>
    </xf>
    <xf borderId="39" fillId="29" fontId="17" numFmtId="0" xfId="0" applyAlignment="1" applyBorder="1" applyFont="1">
      <alignment readingOrder="0" vertical="bottom"/>
    </xf>
    <xf borderId="40" fillId="4" fontId="17" numFmtId="0" xfId="0" applyAlignment="1" applyBorder="1" applyFont="1">
      <alignment readingOrder="0" shrinkToFit="0" vertical="bottom" wrapText="1"/>
    </xf>
    <xf borderId="41" fillId="39" fontId="17" numFmtId="0" xfId="0" applyAlignment="1" applyBorder="1" applyFont="1">
      <alignment readingOrder="0" vertical="bottom"/>
    </xf>
    <xf borderId="39" fillId="39" fontId="17" numFmtId="0" xfId="0" applyAlignment="1" applyBorder="1" applyFont="1">
      <alignment vertical="bottom"/>
    </xf>
    <xf borderId="42" fillId="39" fontId="17" numFmtId="0" xfId="0" applyAlignment="1" applyBorder="1" applyFont="1">
      <alignment vertical="bottom"/>
    </xf>
    <xf borderId="42" fillId="39" fontId="0" numFmtId="0" xfId="0" applyAlignment="1" applyBorder="1" applyFont="1">
      <alignment vertical="bottom"/>
    </xf>
    <xf borderId="43" fillId="39" fontId="0" numFmtId="0" xfId="0" applyAlignment="1" applyBorder="1" applyFont="1">
      <alignment vertical="bottom"/>
    </xf>
    <xf borderId="44" fillId="39" fontId="80" numFmtId="0" xfId="0" applyAlignment="1" applyBorder="1" applyFont="1">
      <alignment vertical="bottom"/>
    </xf>
    <xf borderId="0" fillId="39" fontId="17" numFmtId="0" xfId="0" applyAlignment="1" applyFont="1">
      <alignment vertical="bottom"/>
    </xf>
    <xf borderId="45" fillId="39" fontId="0" numFmtId="0" xfId="0" applyAlignment="1" applyBorder="1" applyFont="1">
      <alignment vertical="bottom"/>
    </xf>
    <xf borderId="44" fillId="39" fontId="80" numFmtId="0" xfId="0" applyAlignment="1" applyBorder="1" applyFont="1">
      <alignment readingOrder="0" vertical="bottom"/>
    </xf>
    <xf borderId="0" fillId="4" fontId="13" numFmtId="0" xfId="0" applyAlignment="1" applyFont="1">
      <alignment vertical="bottom"/>
    </xf>
    <xf borderId="0" fillId="4" fontId="0" numFmtId="0" xfId="0" applyAlignment="1" applyFont="1">
      <alignment vertical="bottom"/>
    </xf>
    <xf borderId="45" fillId="4" fontId="0" numFmtId="0" xfId="0" applyAlignment="1" applyBorder="1" applyFont="1">
      <alignment vertical="bottom"/>
    </xf>
    <xf borderId="46" fillId="39" fontId="80" numFmtId="0" xfId="0" applyAlignment="1" applyBorder="1" applyFont="1">
      <alignment vertical="bottom"/>
    </xf>
    <xf borderId="47" fillId="0" fontId="17" numFmtId="0" xfId="0" applyAlignment="1" applyBorder="1" applyFont="1">
      <alignment readingOrder="0" vertical="bottom"/>
    </xf>
    <xf borderId="48" fillId="29" fontId="17" numFmtId="0" xfId="0" applyAlignment="1" applyBorder="1" applyFont="1">
      <alignment readingOrder="0" vertical="bottom"/>
    </xf>
    <xf borderId="49" fillId="4" fontId="17" numFmtId="0" xfId="0" applyAlignment="1" applyBorder="1" applyFont="1">
      <alignment readingOrder="0" shrinkToFit="0" vertical="bottom" wrapText="0"/>
    </xf>
    <xf borderId="50" fillId="4" fontId="17" numFmtId="0" xfId="0" applyAlignment="1" applyBorder="1" applyFont="1">
      <alignment vertical="bottom"/>
    </xf>
    <xf borderId="48" fillId="39" fontId="17" numFmtId="0" xfId="0" applyAlignment="1" applyBorder="1" applyFont="1">
      <alignment vertical="bottom"/>
    </xf>
    <xf borderId="50" fillId="39" fontId="17" numFmtId="0" xfId="0" applyAlignment="1" applyBorder="1" applyFont="1">
      <alignment vertical="bottom"/>
    </xf>
    <xf borderId="50" fillId="39" fontId="0" numFmtId="0" xfId="0" applyAlignment="1" applyBorder="1" applyFont="1">
      <alignment vertical="bottom"/>
    </xf>
    <xf borderId="51" fillId="39" fontId="0" numFmtId="0" xfId="0" applyAlignment="1" applyBorder="1" applyFont="1">
      <alignment vertical="bottom"/>
    </xf>
    <xf borderId="39" fillId="4" fontId="17" numFmtId="0" xfId="0" applyAlignment="1" applyBorder="1" applyFont="1">
      <alignment readingOrder="0" vertical="bottom"/>
    </xf>
    <xf borderId="40" fillId="4" fontId="17" numFmtId="0" xfId="0" applyAlignment="1" applyBorder="1" applyFont="1">
      <alignment readingOrder="0" vertical="bottom"/>
    </xf>
    <xf borderId="52" fillId="39" fontId="17" numFmtId="0" xfId="0" applyAlignment="1" applyBorder="1" applyFont="1">
      <alignment readingOrder="0" vertical="bottom"/>
    </xf>
    <xf borderId="41" fillId="39" fontId="17" numFmtId="0" xfId="0" applyAlignment="1" applyBorder="1" applyFont="1">
      <alignment readingOrder="0" shrinkToFit="0" vertical="bottom" wrapText="0"/>
    </xf>
    <xf borderId="37" fillId="39" fontId="80" numFmtId="0" xfId="0" applyAlignment="1" applyBorder="1" applyFont="1">
      <alignment readingOrder="0" vertical="bottom"/>
    </xf>
    <xf borderId="39" fillId="6" fontId="17" numFmtId="0" xfId="0" applyAlignment="1" applyBorder="1" applyFont="1">
      <alignment readingOrder="0" vertical="bottom"/>
    </xf>
    <xf borderId="41" fillId="39" fontId="17" numFmtId="0" xfId="0" applyAlignment="1" applyBorder="1" applyFont="1">
      <alignment vertical="bottom"/>
    </xf>
    <xf borderId="38" fillId="0" fontId="17" numFmtId="0" xfId="0" applyAlignment="1" applyBorder="1" applyFont="1">
      <alignment vertical="bottom"/>
    </xf>
    <xf borderId="40" fillId="4" fontId="17" numFmtId="0" xfId="0" applyAlignment="1" applyBorder="1" applyFont="1">
      <alignment vertical="bottom"/>
    </xf>
    <xf borderId="0" fillId="39" fontId="17" numFmtId="0" xfId="0" applyAlignment="1" applyFont="1">
      <alignment readingOrder="0" vertical="bottom"/>
    </xf>
    <xf borderId="48" fillId="29" fontId="17" numFmtId="0" xfId="0" applyAlignment="1" applyBorder="1" applyFont="1">
      <alignment vertical="bottom"/>
    </xf>
    <xf borderId="49" fillId="4" fontId="17" numFmtId="0" xfId="0" applyAlignment="1" applyBorder="1" applyFont="1">
      <alignment readingOrder="0" vertical="bottom"/>
    </xf>
    <xf borderId="53" fillId="39" fontId="17" numFmtId="0" xfId="0" applyAlignment="1" applyBorder="1" applyFont="1">
      <alignment readingOrder="0" vertical="bottom"/>
    </xf>
    <xf borderId="35" fillId="39" fontId="80" numFmtId="0" xfId="0" applyAlignment="1" applyBorder="1" applyFont="1">
      <alignment vertical="bottom"/>
    </xf>
    <xf borderId="11" fillId="39" fontId="17" numFmtId="0" xfId="0" applyAlignment="1" applyBorder="1" applyFont="1">
      <alignment vertical="bottom"/>
    </xf>
    <xf borderId="10" fillId="39" fontId="0" numFmtId="0" xfId="0" applyAlignment="1" applyBorder="1" applyFont="1">
      <alignment vertical="bottom"/>
    </xf>
    <xf borderId="23" fillId="39" fontId="17" numFmtId="0" xfId="0" applyAlignment="1" applyBorder="1" applyFont="1">
      <alignment vertical="bottom"/>
    </xf>
    <xf borderId="23" fillId="39" fontId="0" numFmtId="0" xfId="0" applyAlignment="1" applyBorder="1" applyFont="1">
      <alignment vertical="bottom"/>
    </xf>
    <xf borderId="29" fillId="0" fontId="1" numFmtId="0" xfId="0" applyBorder="1" applyFont="1"/>
    <xf borderId="10" fillId="39" fontId="17" numFmtId="0" xfId="0" applyAlignment="1" applyBorder="1" applyFont="1">
      <alignment readingOrder="0" vertical="bottom"/>
    </xf>
    <xf borderId="35" fillId="39" fontId="0" numFmtId="0" xfId="0" applyAlignment="1" applyBorder="1" applyFont="1">
      <alignment vertical="bottom"/>
    </xf>
    <xf borderId="11" fillId="0" fontId="72" numFmtId="0" xfId="0" applyAlignment="1" applyBorder="1" applyFont="1">
      <alignment readingOrder="0"/>
    </xf>
    <xf borderId="4" fillId="4" fontId="17" numFmtId="0" xfId="0" applyAlignment="1" applyBorder="1" applyFont="1">
      <alignment readingOrder="0"/>
    </xf>
    <xf borderId="36" fillId="39" fontId="80" numFmtId="0" xfId="0" applyAlignment="1" applyBorder="1" applyFont="1">
      <alignment readingOrder="0" vertical="bottom"/>
    </xf>
    <xf borderId="23" fillId="39" fontId="17" numFmtId="0" xfId="0" applyAlignment="1" applyBorder="1" applyFont="1">
      <alignment readingOrder="0" vertical="bottom"/>
    </xf>
    <xf borderId="12" fillId="39" fontId="0" numFmtId="0" xfId="0" applyAlignment="1" applyBorder="1" applyFont="1">
      <alignment vertical="bottom"/>
    </xf>
    <xf borderId="6" fillId="39" fontId="0" numFmtId="0" xfId="0" applyAlignment="1" applyBorder="1" applyFont="1">
      <alignment vertical="bottom"/>
    </xf>
    <xf borderId="31" fillId="0" fontId="17" numFmtId="0" xfId="0" applyAlignment="1" applyBorder="1" applyFont="1">
      <alignment readingOrder="0" vertical="bottom"/>
    </xf>
    <xf borderId="9" fillId="39" fontId="0" numFmtId="0" xfId="0" applyAlignment="1" applyBorder="1" applyFont="1">
      <alignment vertical="bottom"/>
    </xf>
    <xf borderId="23" fillId="4" fontId="17" numFmtId="0" xfId="0" applyAlignment="1" applyBorder="1" applyFont="1">
      <alignment vertical="bottom"/>
    </xf>
    <xf borderId="23" fillId="4" fontId="17" numFmtId="0" xfId="0" applyAlignment="1" applyBorder="1" applyFont="1">
      <alignment readingOrder="0" vertical="bottom"/>
    </xf>
    <xf borderId="23" fillId="0" fontId="344" numFmtId="0" xfId="0" applyAlignment="1" applyBorder="1" applyFont="1">
      <alignment readingOrder="0"/>
    </xf>
    <xf borderId="0" fillId="39" fontId="17" numFmtId="0" xfId="0" applyAlignment="1" applyFont="1">
      <alignment readingOrder="0" shrinkToFit="0" vertical="bottom" wrapText="1"/>
    </xf>
    <xf borderId="5" fillId="4" fontId="18" numFmtId="0" xfId="0" applyAlignment="1" applyBorder="1" applyFont="1">
      <alignment readingOrder="0"/>
    </xf>
    <xf borderId="30" fillId="0" fontId="1" numFmtId="0" xfId="0" applyAlignment="1" applyBorder="1" applyFont="1">
      <alignment readingOrder="0"/>
    </xf>
    <xf borderId="5" fillId="39" fontId="80" numFmtId="0" xfId="0" applyAlignment="1" applyBorder="1" applyFont="1">
      <alignment readingOrder="0" vertical="bottom"/>
    </xf>
    <xf borderId="23" fillId="0" fontId="17" numFmtId="0" xfId="0" applyAlignment="1" applyBorder="1" applyFont="1">
      <alignment readingOrder="0" vertical="bottom"/>
    </xf>
    <xf borderId="23" fillId="4" fontId="17" numFmtId="0" xfId="0" applyAlignment="1" applyBorder="1" applyFont="1">
      <alignment readingOrder="0" shrinkToFit="0" vertical="bottom" wrapText="1"/>
    </xf>
    <xf borderId="24" fillId="4" fontId="17" numFmtId="0" xfId="0" applyAlignment="1" applyBorder="1" applyFont="1">
      <alignment shrinkToFit="0" vertical="bottom" wrapText="1"/>
    </xf>
    <xf borderId="23" fillId="4" fontId="17" numFmtId="0" xfId="0" applyAlignment="1" applyBorder="1" applyFont="1">
      <alignment shrinkToFit="0" vertical="bottom" wrapText="1"/>
    </xf>
    <xf borderId="0" fillId="4" fontId="17" numFmtId="0" xfId="0" applyAlignment="1" applyFont="1">
      <alignment readingOrder="0" shrinkToFit="0" vertical="bottom" wrapText="1"/>
    </xf>
    <xf borderId="5" fillId="35" fontId="72" numFmtId="0" xfId="0" applyAlignment="1" applyBorder="1" applyFont="1">
      <alignment readingOrder="0"/>
    </xf>
    <xf borderId="11" fillId="39" fontId="17" numFmtId="0" xfId="0" applyAlignment="1" applyBorder="1" applyFont="1">
      <alignment readingOrder="0" vertical="bottom"/>
    </xf>
    <xf borderId="10" fillId="39" fontId="17" numFmtId="0" xfId="0" applyAlignment="1" applyBorder="1" applyFont="1">
      <alignment readingOrder="0" vertical="bottom"/>
    </xf>
    <xf borderId="29" fillId="0" fontId="80" numFmtId="0" xfId="0" applyAlignment="1" applyBorder="1" applyFont="1">
      <alignment vertical="bottom"/>
    </xf>
    <xf borderId="0" fillId="0" fontId="17" numFmtId="0" xfId="0" applyAlignment="1" applyFont="1">
      <alignment readingOrder="0" vertical="bottom"/>
    </xf>
    <xf borderId="4" fillId="0" fontId="17" numFmtId="0" xfId="0" applyAlignment="1" applyBorder="1" applyFont="1">
      <alignment vertical="bottom"/>
    </xf>
    <xf borderId="31" fillId="0" fontId="80" numFmtId="0" xfId="0" applyAlignment="1" applyBorder="1" applyFont="1">
      <alignment vertical="bottom"/>
    </xf>
    <xf borderId="24" fillId="36" fontId="17" numFmtId="0" xfId="0" applyAlignment="1" applyBorder="1" applyFont="1">
      <alignment readingOrder="0" vertical="bottom"/>
    </xf>
    <xf borderId="31" fillId="0" fontId="17" numFmtId="0" xfId="0" applyAlignment="1" applyBorder="1" applyFont="1">
      <alignment readingOrder="0" shrinkToFit="0" vertical="bottom" wrapText="1"/>
    </xf>
    <xf borderId="23" fillId="0" fontId="17" numFmtId="0" xfId="0" applyAlignment="1" applyBorder="1" applyFont="1">
      <alignment vertical="bottom"/>
    </xf>
    <xf borderId="7" fillId="0" fontId="17" numFmtId="0" xfId="0" applyAlignment="1" applyBorder="1" applyFont="1">
      <alignment readingOrder="0" vertical="bottom"/>
    </xf>
    <xf borderId="29" fillId="33" fontId="6" numFmtId="0" xfId="0" applyAlignment="1" applyBorder="1" applyFont="1">
      <alignment horizontal="center" readingOrder="0" shrinkToFit="0" vertical="bottom" wrapText="1"/>
    </xf>
    <xf borderId="30" fillId="33" fontId="6" numFmtId="0" xfId="0" applyAlignment="1" applyBorder="1" applyFont="1">
      <alignment horizontal="center" shrinkToFit="0" vertical="bottom" wrapText="1"/>
    </xf>
    <xf borderId="5" fillId="33" fontId="6" numFmtId="0" xfId="0" applyAlignment="1" applyBorder="1" applyFont="1">
      <alignment horizontal="center" shrinkToFit="0" vertical="bottom" wrapText="1"/>
    </xf>
    <xf borderId="29" fillId="33" fontId="6" numFmtId="0" xfId="0" applyAlignment="1" applyBorder="1" applyFont="1">
      <alignment horizontal="center" shrinkToFit="0" vertical="bottom" wrapText="1"/>
    </xf>
    <xf borderId="0" fillId="33" fontId="6" numFmtId="0" xfId="0" applyAlignment="1" applyFont="1">
      <alignment horizontal="center" readingOrder="0" shrinkToFit="0" vertical="bottom" wrapText="1"/>
    </xf>
    <xf borderId="4" fillId="33" fontId="6" numFmtId="0" xfId="0" applyAlignment="1" applyBorder="1" applyFont="1">
      <alignment horizontal="center" readingOrder="0" shrinkToFit="0" vertical="bottom" wrapText="1"/>
    </xf>
    <xf borderId="5" fillId="33" fontId="6" numFmtId="0" xfId="0" applyAlignment="1" applyBorder="1" applyFont="1">
      <alignment horizontal="center" readingOrder="0" shrinkToFit="0" vertical="bottom" wrapText="1"/>
    </xf>
    <xf borderId="0" fillId="33" fontId="6" numFmtId="0" xfId="0" applyAlignment="1" applyFont="1">
      <alignment horizontal="center" readingOrder="0" shrinkToFit="0" vertical="bottom" wrapText="1"/>
    </xf>
    <xf borderId="36" fillId="0" fontId="1" numFmtId="0" xfId="0" applyBorder="1" applyFont="1"/>
    <xf borderId="28" fillId="74" fontId="188" numFmtId="0" xfId="0" applyAlignment="1" applyBorder="1" applyFont="1">
      <alignment readingOrder="0"/>
    </xf>
    <xf borderId="11" fillId="74" fontId="188" numFmtId="0" xfId="0" applyBorder="1" applyFont="1"/>
    <xf borderId="27" fillId="74" fontId="188" numFmtId="9" xfId="0" applyBorder="1" applyFont="1" applyNumberFormat="1"/>
    <xf borderId="4" fillId="0" fontId="1" numFmtId="0" xfId="0" applyBorder="1" applyFont="1"/>
    <xf borderId="36" fillId="0" fontId="8" numFmtId="0" xfId="0" applyAlignment="1" applyBorder="1" applyFont="1">
      <alignment vertical="bottom"/>
    </xf>
    <xf borderId="34" fillId="36" fontId="345" numFmtId="0" xfId="0" applyAlignment="1" applyBorder="1" applyFont="1">
      <alignment readingOrder="0" vertical="bottom"/>
    </xf>
    <xf borderId="20" fillId="36" fontId="345" numFmtId="0" xfId="0" applyAlignment="1" applyBorder="1" applyFont="1">
      <alignment vertical="bottom"/>
    </xf>
    <xf borderId="33" fillId="36" fontId="345" numFmtId="9" xfId="0" applyAlignment="1" applyBorder="1" applyFont="1" applyNumberFormat="1">
      <alignment vertical="bottom"/>
    </xf>
    <xf borderId="0" fillId="0" fontId="13" numFmtId="0" xfId="0" applyAlignment="1" applyFont="1">
      <alignment vertical="bottom"/>
    </xf>
    <xf borderId="4" fillId="0" fontId="13" numFmtId="0" xfId="0" applyAlignment="1" applyBorder="1" applyFont="1">
      <alignment vertical="bottom"/>
    </xf>
    <xf borderId="5" fillId="4" fontId="13" numFmtId="0" xfId="0" applyAlignment="1" applyBorder="1" applyFont="1">
      <alignment vertical="bottom"/>
    </xf>
    <xf borderId="30" fillId="35" fontId="345" numFmtId="0" xfId="0" applyAlignment="1" applyBorder="1" applyFont="1">
      <alignment readingOrder="0" vertical="bottom"/>
    </xf>
    <xf borderId="5" fillId="35" fontId="345" numFmtId="0" xfId="0" applyAlignment="1" applyBorder="1" applyFont="1">
      <alignment vertical="bottom"/>
    </xf>
    <xf borderId="29" fillId="35" fontId="345" numFmtId="9" xfId="0" applyAlignment="1" applyBorder="1" applyFont="1" applyNumberFormat="1">
      <alignment vertical="bottom"/>
    </xf>
    <xf borderId="34" fillId="0" fontId="1" numFmtId="0" xfId="0" applyBorder="1" applyFont="1"/>
    <xf borderId="20" fillId="0" fontId="1" numFmtId="0" xfId="0" applyBorder="1" applyFont="1"/>
    <xf borderId="33" fillId="0" fontId="1" numFmtId="0" xfId="0" applyBorder="1" applyFont="1"/>
    <xf borderId="34" fillId="0" fontId="345" numFmtId="0" xfId="0" applyAlignment="1" applyBorder="1" applyFont="1">
      <alignment readingOrder="0" vertical="bottom"/>
    </xf>
    <xf borderId="20" fillId="0" fontId="345" numFmtId="0" xfId="0" applyAlignment="1" applyBorder="1" applyFont="1">
      <alignment vertical="bottom"/>
    </xf>
    <xf borderId="33" fillId="67" fontId="345" numFmtId="0" xfId="0" applyAlignment="1" applyBorder="1" applyFont="1">
      <alignment vertical="bottom"/>
    </xf>
    <xf borderId="30" fillId="0" fontId="13" numFmtId="0" xfId="0" applyAlignment="1" applyBorder="1" applyFont="1">
      <alignment vertical="bottom"/>
    </xf>
    <xf borderId="5" fillId="0" fontId="13" numFmtId="0" xfId="0" applyAlignment="1" applyBorder="1" applyFont="1">
      <alignment vertical="bottom"/>
    </xf>
    <xf borderId="29" fillId="0" fontId="13" numFmtId="0" xfId="0" applyAlignment="1" applyBorder="1" applyFont="1">
      <alignment vertical="bottom"/>
    </xf>
    <xf borderId="0" fillId="4" fontId="0" numFmtId="0" xfId="0" applyFont="1"/>
    <xf borderId="0" fillId="0" fontId="0" numFmtId="0" xfId="0" applyFont="1"/>
    <xf borderId="36" fillId="0" fontId="50" numFmtId="0" xfId="0" applyBorder="1" applyFont="1"/>
    <xf borderId="30" fillId="0" fontId="0" numFmtId="0" xfId="0" applyBorder="1" applyFont="1"/>
    <xf borderId="5" fillId="0" fontId="0" numFmtId="0" xfId="0" applyBorder="1" applyFont="1"/>
    <xf borderId="29" fillId="0" fontId="0" numFmtId="0" xfId="0" applyBorder="1" applyFont="1"/>
    <xf borderId="4" fillId="0" fontId="0" numFmtId="0" xfId="0" applyBorder="1" applyFont="1"/>
    <xf borderId="36" fillId="39" fontId="50" numFmtId="0" xfId="0" applyBorder="1" applyFont="1"/>
    <xf borderId="36" fillId="39" fontId="8" numFmtId="0" xfId="0" applyBorder="1" applyFont="1"/>
    <xf borderId="30" fillId="0" fontId="1" numFmtId="0" xfId="0" applyBorder="1" applyFont="1"/>
    <xf borderId="0" fillId="75" fontId="346" numFmtId="0" xfId="0" applyAlignment="1" applyFill="1" applyFont="1">
      <alignment horizontal="center" readingOrder="0" shrinkToFit="0" wrapText="1"/>
    </xf>
    <xf borderId="0" fillId="75" fontId="347" numFmtId="0" xfId="0" applyAlignment="1" applyFont="1">
      <alignment horizontal="center" readingOrder="0" shrinkToFit="0" wrapText="1"/>
    </xf>
    <xf borderId="0" fillId="76" fontId="105" numFmtId="0" xfId="0" applyAlignment="1" applyFill="1" applyFont="1">
      <alignment readingOrder="0" shrinkToFit="0" vertical="center" wrapText="1"/>
    </xf>
    <xf borderId="0" fillId="0" fontId="348" numFmtId="0" xfId="0" applyAlignment="1" applyFont="1">
      <alignment horizontal="center" readingOrder="0" shrinkToFit="0" wrapText="1"/>
    </xf>
    <xf borderId="0" fillId="0" fontId="325" numFmtId="0" xfId="0" applyAlignment="1" applyFont="1">
      <alignment readingOrder="0"/>
    </xf>
    <xf borderId="0" fillId="76" fontId="105" numFmtId="0" xfId="0" applyAlignment="1" applyFont="1">
      <alignment readingOrder="0" vertical="center"/>
    </xf>
    <xf borderId="0" fillId="4" fontId="13" numFmtId="0" xfId="0" applyAlignment="1" applyFont="1">
      <alignment readingOrder="0" shrinkToFit="0" wrapText="1"/>
    </xf>
    <xf borderId="0" fillId="76" fontId="17" numFmtId="0" xfId="0" applyAlignment="1" applyFont="1">
      <alignment horizontal="left" readingOrder="0" vertical="center"/>
    </xf>
    <xf borderId="0" fillId="76" fontId="105" numFmtId="0" xfId="0" applyAlignment="1" applyFont="1">
      <alignment shrinkToFit="0" vertical="center" wrapText="1"/>
    </xf>
    <xf borderId="0" fillId="0" fontId="188" numFmtId="0" xfId="0" applyAlignment="1" applyFont="1">
      <alignment readingOrder="0"/>
    </xf>
    <xf borderId="0" fillId="4" fontId="349" numFmtId="0" xfId="0" applyAlignment="1" applyFont="1">
      <alignment horizontal="left" readingOrder="0"/>
    </xf>
    <xf borderId="0" fillId="0" fontId="350" numFmtId="0" xfId="0" applyAlignment="1" applyFont="1">
      <alignment readingOrder="0"/>
    </xf>
    <xf borderId="0" fillId="0" fontId="351" numFmtId="0" xfId="0" applyAlignment="1" applyFont="1">
      <alignment horizontal="left" readingOrder="0"/>
    </xf>
    <xf borderId="0" fillId="4" fontId="7" numFmtId="0" xfId="0" applyAlignment="1" applyFont="1">
      <alignment readingOrder="0" vertical="bottom"/>
    </xf>
    <xf borderId="0" fillId="19" fontId="8" numFmtId="14" xfId="0" applyAlignment="1" applyFont="1" applyNumberFormat="1">
      <alignment horizontal="center" vertical="bottom"/>
    </xf>
    <xf borderId="0" fillId="19" fontId="8" numFmtId="175" xfId="0" applyAlignment="1" applyFont="1" applyNumberFormat="1">
      <alignment horizontal="center" vertical="bottom"/>
    </xf>
    <xf borderId="0" fillId="19" fontId="8" numFmtId="0" xfId="0" applyAlignment="1" applyFont="1">
      <alignment horizontal="center" readingOrder="0" vertical="bottom"/>
    </xf>
    <xf borderId="0" fillId="19" fontId="8" numFmtId="185" xfId="0" applyAlignment="1" applyFont="1" applyNumberFormat="1">
      <alignment horizontal="center" vertical="bottom"/>
    </xf>
    <xf borderId="0" fillId="19" fontId="8" numFmtId="0" xfId="0" applyAlignment="1" applyFont="1">
      <alignment horizontal="center" vertical="bottom"/>
    </xf>
    <xf borderId="0" fillId="4" fontId="7" numFmtId="14" xfId="0" applyAlignment="1" applyFont="1" applyNumberFormat="1">
      <alignment horizontal="center" vertical="top"/>
    </xf>
    <xf borderId="54" fillId="0" fontId="7" numFmtId="175" xfId="0" applyAlignment="1" applyBorder="1" applyFont="1" applyNumberFormat="1">
      <alignment horizontal="center" vertical="top"/>
    </xf>
    <xf borderId="0" fillId="0" fontId="7" numFmtId="14" xfId="0" applyAlignment="1" applyFont="1" applyNumberFormat="1">
      <alignment horizontal="center" vertical="top"/>
    </xf>
    <xf borderId="0" fillId="0" fontId="7" numFmtId="0" xfId="0" applyAlignment="1" applyFont="1">
      <alignment vertical="top"/>
    </xf>
    <xf borderId="21" fillId="4" fontId="13" numFmtId="175" xfId="0" applyAlignment="1" applyBorder="1" applyFont="1" applyNumberFormat="1">
      <alignment horizontal="center" vertical="bottom"/>
    </xf>
    <xf borderId="0" fillId="0" fontId="7" numFmtId="185" xfId="0" applyAlignment="1" applyFont="1" applyNumberFormat="1">
      <alignment vertical="bottom"/>
    </xf>
    <xf borderId="0" fillId="0" fontId="7" numFmtId="185" xfId="0" applyAlignment="1" applyFont="1" applyNumberFormat="1">
      <alignment horizontal="center" vertical="bottom"/>
    </xf>
    <xf borderId="0" fillId="0" fontId="7" numFmtId="0" xfId="0" applyAlignment="1" applyFont="1">
      <alignment horizontal="center" shrinkToFit="0" vertical="bottom" wrapText="1"/>
    </xf>
    <xf borderId="0" fillId="0" fontId="7" numFmtId="0" xfId="0" applyAlignment="1" applyFont="1">
      <alignment horizontal="center" vertical="bottom"/>
    </xf>
    <xf borderId="0" fillId="4" fontId="13" numFmtId="0" xfId="0" applyAlignment="1" applyFont="1">
      <alignment shrinkToFit="0" vertical="bottom" wrapText="1"/>
    </xf>
    <xf borderId="0" fillId="0" fontId="7" numFmtId="175" xfId="0" applyAlignment="1" applyFont="1" applyNumberFormat="1">
      <alignment horizontal="center" vertical="top"/>
    </xf>
    <xf borderId="0" fillId="0" fontId="7" numFmtId="170" xfId="0" applyAlignment="1" applyFont="1" applyNumberFormat="1">
      <alignment horizontal="center" vertical="top"/>
    </xf>
    <xf borderId="0" fillId="0" fontId="51" numFmtId="175" xfId="0" applyAlignment="1" applyFont="1" applyNumberFormat="1">
      <alignment horizontal="center" vertical="bottom"/>
    </xf>
    <xf borderId="0" fillId="0" fontId="7" numFmtId="185" xfId="0" applyAlignment="1" applyFont="1" applyNumberFormat="1">
      <alignment horizontal="center" shrinkToFit="0" vertical="bottom" wrapText="1"/>
    </xf>
    <xf borderId="0" fillId="4" fontId="13" numFmtId="0" xfId="0" applyFont="1"/>
    <xf borderId="0" fillId="0" fontId="13" numFmtId="0" xfId="0" applyAlignment="1" applyFont="1">
      <alignment shrinkToFit="0" vertical="bottom" wrapText="1"/>
    </xf>
    <xf borderId="0" fillId="0" fontId="7" numFmtId="168" xfId="0" applyAlignment="1" applyFont="1" applyNumberFormat="1">
      <alignment horizontal="center" vertical="top"/>
    </xf>
    <xf borderId="0" fillId="0" fontId="7" numFmtId="14" xfId="0" applyAlignment="1" applyFont="1" applyNumberFormat="1">
      <alignment vertical="top"/>
    </xf>
    <xf borderId="0" fillId="0" fontId="7" numFmtId="0" xfId="0" applyFont="1"/>
    <xf borderId="0" fillId="0" fontId="7" numFmtId="167" xfId="0" applyAlignment="1" applyFont="1" applyNumberFormat="1">
      <alignment horizontal="center" shrinkToFit="0" vertical="bottom" wrapText="1"/>
    </xf>
    <xf borderId="0" fillId="4" fontId="7" numFmtId="168" xfId="0" applyAlignment="1" applyFont="1" applyNumberFormat="1">
      <alignment horizontal="center" vertical="top"/>
    </xf>
    <xf borderId="0" fillId="4" fontId="8" numFmtId="175" xfId="0" applyAlignment="1" applyFont="1" applyNumberFormat="1">
      <alignment horizontal="center" vertical="bottom"/>
    </xf>
    <xf borderId="0" fillId="4" fontId="13" numFmtId="175" xfId="0" applyAlignment="1" applyFont="1" applyNumberFormat="1">
      <alignment horizontal="center" vertical="bottom"/>
    </xf>
    <xf borderId="0" fillId="4" fontId="13" numFmtId="166" xfId="0" applyAlignment="1" applyFont="1" applyNumberFormat="1">
      <alignment horizontal="center" shrinkToFit="0" vertical="bottom" wrapText="1"/>
    </xf>
    <xf borderId="0" fillId="4" fontId="7" numFmtId="0" xfId="0" applyAlignment="1" applyFont="1">
      <alignment vertical="bottom"/>
    </xf>
    <xf borderId="0" fillId="4" fontId="13" numFmtId="0" xfId="0" applyAlignment="1" applyFont="1">
      <alignment horizontal="center" shrinkToFit="0" vertical="bottom" wrapText="1"/>
    </xf>
    <xf borderId="0" fillId="4" fontId="7" numFmtId="14" xfId="0" applyAlignment="1" applyFont="1" applyNumberFormat="1">
      <alignment vertical="top"/>
    </xf>
    <xf borderId="0" fillId="0" fontId="8" numFmtId="175" xfId="0" applyAlignment="1" applyFont="1" applyNumberFormat="1">
      <alignment horizontal="center" vertical="bottom"/>
    </xf>
    <xf borderId="0" fillId="4" fontId="7" numFmtId="0" xfId="0" applyAlignment="1" applyFont="1">
      <alignment vertical="top"/>
    </xf>
    <xf borderId="0" fillId="0" fontId="7" numFmtId="0" xfId="0" applyAlignment="1" applyFont="1">
      <alignment horizontal="center" shrinkToFit="0" vertical="bottom" wrapText="1"/>
    </xf>
    <xf borderId="0" fillId="28" fontId="7" numFmtId="0" xfId="0" applyAlignment="1" applyFont="1">
      <alignment vertical="top"/>
    </xf>
    <xf borderId="0" fillId="0" fontId="7" numFmtId="175" xfId="0" applyAlignment="1" applyFont="1" applyNumberFormat="1">
      <alignment horizontal="center" vertical="bottom"/>
    </xf>
    <xf borderId="0" fillId="4" fontId="7" numFmtId="175" xfId="0" applyAlignment="1" applyFont="1" applyNumberFormat="1">
      <alignment horizontal="center" vertical="bottom"/>
    </xf>
    <xf borderId="0" fillId="4" fontId="7" numFmtId="185" xfId="0" applyAlignment="1" applyFont="1" applyNumberFormat="1">
      <alignment vertical="bottom"/>
    </xf>
    <xf borderId="0" fillId="0" fontId="13" numFmtId="0" xfId="0" applyAlignment="1" applyFont="1">
      <alignment horizontal="center" shrinkToFit="0" vertical="bottom" wrapText="1"/>
    </xf>
    <xf borderId="0" fillId="0" fontId="13" numFmtId="170" xfId="0" applyAlignment="1" applyFont="1" applyNumberFormat="1">
      <alignment horizontal="center" vertical="top"/>
    </xf>
    <xf borderId="0" fillId="0" fontId="13" numFmtId="175" xfId="0" applyAlignment="1" applyFont="1" applyNumberFormat="1">
      <alignment horizontal="center" vertical="top"/>
    </xf>
    <xf borderId="0" fillId="4" fontId="13" numFmtId="14" xfId="0" applyAlignment="1" applyFont="1" applyNumberFormat="1">
      <alignment horizontal="center" vertical="top"/>
    </xf>
    <xf borderId="0" fillId="0" fontId="13" numFmtId="0" xfId="0" applyAlignment="1" applyFont="1">
      <alignment horizontal="center" vertical="bottom"/>
    </xf>
    <xf borderId="0" fillId="0" fontId="7" numFmtId="0" xfId="0" applyAlignment="1" applyFont="1">
      <alignment shrinkToFit="0" vertical="bottom" wrapText="1"/>
    </xf>
    <xf borderId="0" fillId="4" fontId="7" numFmtId="170" xfId="0" applyAlignment="1" applyFont="1" applyNumberFormat="1">
      <alignment horizontal="center" vertical="top"/>
    </xf>
    <xf borderId="0" fillId="0" fontId="13" numFmtId="185" xfId="0" applyAlignment="1" applyFont="1" applyNumberFormat="1">
      <alignment horizontal="center" vertical="bottom"/>
    </xf>
    <xf borderId="0" fillId="4" fontId="7" numFmtId="170" xfId="0" applyAlignment="1" applyFont="1" applyNumberFormat="1">
      <alignment vertical="top"/>
    </xf>
    <xf borderId="0" fillId="4" fontId="7" numFmtId="175" xfId="0" applyAlignment="1" applyFont="1" applyNumberFormat="1">
      <alignment horizontal="center" vertical="top"/>
    </xf>
    <xf borderId="0" fillId="28" fontId="7" numFmtId="185" xfId="0" applyAlignment="1" applyFont="1" applyNumberFormat="1">
      <alignment vertical="bottom"/>
    </xf>
    <xf borderId="0" fillId="0" fontId="51" numFmtId="185" xfId="0" applyAlignment="1" applyFont="1" applyNumberFormat="1">
      <alignment horizontal="center" shrinkToFit="0" vertical="bottom" wrapText="1"/>
    </xf>
    <xf borderId="0" fillId="4" fontId="7" numFmtId="167" xfId="0" applyAlignment="1" applyFont="1" applyNumberFormat="1">
      <alignment horizontal="center" vertical="top"/>
    </xf>
    <xf borderId="0" fillId="4" fontId="7" numFmtId="166" xfId="0" applyAlignment="1" applyFont="1" applyNumberFormat="1">
      <alignment horizontal="center" vertical="top"/>
    </xf>
    <xf borderId="0" fillId="28" fontId="7" numFmtId="170" xfId="0" applyAlignment="1" applyFont="1" applyNumberFormat="1">
      <alignment horizontal="center" vertical="top"/>
    </xf>
    <xf borderId="0" fillId="0" fontId="51" numFmtId="170" xfId="0" applyAlignment="1" applyFont="1" applyNumberFormat="1">
      <alignment horizontal="center" vertical="bottom"/>
    </xf>
    <xf borderId="0" fillId="0" fontId="7" numFmtId="14" xfId="0" applyAlignment="1" applyFont="1" applyNumberFormat="1">
      <alignment horizontal="center"/>
    </xf>
    <xf borderId="0" fillId="0" fontId="7" numFmtId="175" xfId="0" applyAlignment="1" applyFont="1" applyNumberFormat="1">
      <alignment horizontal="center"/>
    </xf>
    <xf borderId="0" fillId="4" fontId="7" numFmtId="14" xfId="0" applyFont="1" applyNumberFormat="1"/>
    <xf borderId="0" fillId="28" fontId="7" numFmtId="14" xfId="0" applyFont="1" applyNumberFormat="1"/>
    <xf borderId="0" fillId="0" fontId="8" numFmtId="175" xfId="0" applyAlignment="1" applyFont="1" applyNumberFormat="1">
      <alignment horizontal="center"/>
    </xf>
    <xf borderId="0" fillId="0" fontId="7" numFmtId="0" xfId="0" applyAlignment="1" applyFont="1">
      <alignment horizontal="center" vertical="top"/>
    </xf>
    <xf borderId="0" fillId="4" fontId="7" numFmtId="0" xfId="0" applyAlignment="1" applyFont="1">
      <alignment shrinkToFit="0" vertical="top" wrapText="1"/>
    </xf>
    <xf borderId="0" fillId="4" fontId="8" numFmtId="175" xfId="0" applyAlignment="1" applyFont="1" applyNumberFormat="1">
      <alignment horizontal="center" vertical="bottom"/>
    </xf>
    <xf borderId="0" fillId="4" fontId="7" numFmtId="185" xfId="0" applyAlignment="1" applyFont="1" applyNumberFormat="1">
      <alignment horizontal="center" shrinkToFit="0" vertical="bottom" wrapText="1"/>
    </xf>
    <xf borderId="0" fillId="4" fontId="7" numFmtId="185" xfId="0" applyAlignment="1" applyFont="1" applyNumberFormat="1">
      <alignment horizontal="center" vertical="bottom"/>
    </xf>
    <xf borderId="0" fillId="4" fontId="13" numFmtId="186" xfId="0" applyAlignment="1" applyFont="1" applyNumberFormat="1">
      <alignment horizontal="center" vertical="bottom"/>
    </xf>
    <xf borderId="0" fillId="4" fontId="7" numFmtId="0" xfId="0" applyAlignment="1" applyFont="1">
      <alignment horizontal="center" shrinkToFit="0" vertical="bottom" wrapText="1"/>
    </xf>
    <xf borderId="0" fillId="4" fontId="7" numFmtId="0" xfId="0" applyAlignment="1" applyFont="1">
      <alignment horizontal="center" vertical="bottom"/>
    </xf>
    <xf borderId="0" fillId="0" fontId="7" numFmtId="166" xfId="0" applyAlignment="1" applyFont="1" applyNumberFormat="1">
      <alignment horizontal="center" shrinkToFit="0" vertical="bottom" wrapText="1"/>
    </xf>
    <xf borderId="0" fillId="0" fontId="7" numFmtId="167" xfId="0" applyAlignment="1" applyFont="1" applyNumberFormat="1">
      <alignment horizontal="center" shrinkToFit="0" vertical="top" wrapText="1"/>
    </xf>
    <xf borderId="0" fillId="28" fontId="7" numFmtId="0" xfId="0" applyFont="1"/>
    <xf borderId="0" fillId="0" fontId="7" numFmtId="170" xfId="0" applyAlignment="1" applyFont="1" applyNumberFormat="1">
      <alignment horizontal="center" vertical="bottom"/>
    </xf>
    <xf borderId="0" fillId="28" fontId="7" numFmtId="14" xfId="0" applyAlignment="1" applyFont="1" applyNumberFormat="1">
      <alignment horizontal="center" vertical="top"/>
    </xf>
    <xf borderId="0" fillId="0" fontId="51" numFmtId="175" xfId="0" applyAlignment="1" applyFont="1" applyNumberFormat="1">
      <alignment horizontal="center" vertical="top"/>
    </xf>
    <xf borderId="0" fillId="4" fontId="7" numFmtId="0" xfId="0" applyAlignment="1" applyFont="1">
      <alignment horizontal="center" vertical="top"/>
    </xf>
    <xf borderId="0" fillId="28" fontId="7" numFmtId="14" xfId="0" applyAlignment="1" applyFont="1" applyNumberFormat="1">
      <alignment vertical="top"/>
    </xf>
    <xf borderId="0" fillId="4" fontId="13" numFmtId="0" xfId="0" applyAlignment="1" applyFont="1">
      <alignment shrinkToFit="0" vertical="top" wrapText="1"/>
    </xf>
    <xf borderId="0" fillId="0" fontId="13" numFmtId="14" xfId="0" applyAlignment="1" applyFont="1" applyNumberFormat="1">
      <alignment horizontal="center" vertical="top"/>
    </xf>
    <xf borderId="0" fillId="4" fontId="7" numFmtId="14" xfId="0" applyAlignment="1" applyFont="1" applyNumberFormat="1">
      <alignment horizontal="center"/>
    </xf>
    <xf borderId="0" fillId="0" fontId="51" numFmtId="175" xfId="0" applyAlignment="1" applyFont="1" applyNumberFormat="1">
      <alignment horizontal="center"/>
    </xf>
    <xf borderId="0" fillId="0" fontId="13" numFmtId="14" xfId="0" applyAlignment="1" applyFont="1" applyNumberFormat="1">
      <alignment horizontal="center" vertical="bottom"/>
    </xf>
    <xf borderId="0" fillId="0" fontId="13" numFmtId="175" xfId="0" applyAlignment="1" applyFont="1" applyNumberFormat="1">
      <alignment horizontal="center" vertical="bottom"/>
    </xf>
    <xf borderId="0" fillId="0" fontId="7" numFmtId="186" xfId="0" applyAlignment="1" applyFont="1" applyNumberFormat="1">
      <alignment horizontal="center" shrinkToFit="0" vertical="bottom" wrapText="1"/>
    </xf>
    <xf borderId="0" fillId="0" fontId="7" numFmtId="186" xfId="0" applyAlignment="1" applyFont="1" applyNumberFormat="1">
      <alignment horizontal="center" vertical="bottom"/>
    </xf>
    <xf borderId="0" fillId="4" fontId="7" numFmtId="0" xfId="0" applyAlignment="1" applyFont="1">
      <alignment shrinkToFit="0" vertical="bottom" wrapText="1"/>
    </xf>
    <xf borderId="0" fillId="28" fontId="7" numFmtId="0" xfId="0" applyAlignment="1" applyFont="1">
      <alignment vertical="bottom"/>
    </xf>
    <xf borderId="0" fillId="4" fontId="13" numFmtId="170" xfId="0" applyAlignment="1" applyFont="1" applyNumberFormat="1">
      <alignment horizontal="center" vertical="bottom"/>
    </xf>
    <xf borderId="0" fillId="4" fontId="7" numFmtId="175" xfId="0" applyAlignment="1" applyFont="1" applyNumberFormat="1">
      <alignment vertical="top"/>
    </xf>
    <xf borderId="0" fillId="28" fontId="7" numFmtId="175" xfId="0" applyAlignment="1" applyFont="1" applyNumberFormat="1">
      <alignment vertical="top"/>
    </xf>
    <xf borderId="0" fillId="0" fontId="7" numFmtId="166" xfId="0" applyAlignment="1" applyFont="1" applyNumberFormat="1">
      <alignment horizontal="center" vertical="bottom"/>
    </xf>
    <xf borderId="0" fillId="28" fontId="7" numFmtId="166" xfId="0" applyAlignment="1" applyFont="1" applyNumberFormat="1">
      <alignment vertical="bottom"/>
    </xf>
    <xf borderId="0" fillId="0" fontId="7" numFmtId="166" xfId="0" applyAlignment="1" applyFont="1" applyNumberFormat="1">
      <alignment horizontal="right" vertical="bottom"/>
    </xf>
    <xf borderId="0" fillId="0" fontId="7" numFmtId="168" xfId="0" applyAlignment="1" applyFont="1" applyNumberFormat="1">
      <alignment horizontal="center" vertical="bottom"/>
    </xf>
    <xf borderId="0" fillId="4" fontId="13" numFmtId="166" xfId="0" applyAlignment="1" applyFont="1" applyNumberFormat="1">
      <alignment horizontal="center" vertical="bottom"/>
    </xf>
    <xf borderId="0" fillId="4" fontId="13" numFmtId="14" xfId="0" applyAlignment="1" applyFont="1" applyNumberFormat="1">
      <alignment horizontal="center" vertical="bottom"/>
    </xf>
    <xf borderId="0" fillId="0" fontId="7" numFmtId="0" xfId="0" applyAlignment="1" applyFont="1">
      <alignment shrinkToFit="0" wrapText="1"/>
    </xf>
    <xf borderId="0" fillId="4" fontId="8" numFmtId="175" xfId="0" applyAlignment="1" applyFont="1" applyNumberFormat="1">
      <alignment horizontal="center"/>
    </xf>
    <xf borderId="0" fillId="0" fontId="7" numFmtId="0" xfId="0" applyAlignment="1" applyFont="1">
      <alignment horizontal="center" shrinkToFit="0" wrapText="1"/>
    </xf>
    <xf borderId="0" fillId="0" fontId="7" numFmtId="185" xfId="0" applyFont="1" applyNumberFormat="1"/>
    <xf borderId="0" fillId="0" fontId="7" numFmtId="185" xfId="0" applyAlignment="1" applyFont="1" applyNumberFormat="1">
      <alignment horizontal="center"/>
    </xf>
    <xf borderId="0" fillId="0" fontId="7" numFmtId="168" xfId="0" applyAlignment="1" applyFont="1" applyNumberFormat="1">
      <alignment horizontal="center" shrinkToFit="0" wrapText="1"/>
    </xf>
    <xf borderId="0" fillId="0" fontId="7" numFmtId="0" xfId="0" applyAlignment="1" applyFont="1">
      <alignment horizontal="center"/>
    </xf>
    <xf borderId="0" fillId="28" fontId="7" numFmtId="168" xfId="0" applyAlignment="1" applyFont="1" applyNumberFormat="1">
      <alignment horizontal="center" vertical="top"/>
    </xf>
    <xf borderId="0" fillId="0" fontId="7" numFmtId="167" xfId="0" applyAlignment="1" applyFont="1" applyNumberFormat="1">
      <alignment horizontal="center"/>
    </xf>
    <xf borderId="0" fillId="0" fontId="51" numFmtId="170" xfId="0" applyAlignment="1" applyFont="1" applyNumberFormat="1">
      <alignment horizontal="center"/>
    </xf>
    <xf borderId="0" fillId="0" fontId="7" numFmtId="0" xfId="0" applyAlignment="1" applyFont="1">
      <alignment horizontal="center" shrinkToFit="0" wrapText="1"/>
    </xf>
    <xf borderId="0" fillId="0" fontId="7" numFmtId="0" xfId="0" applyAlignment="1" applyFont="1">
      <alignment shrinkToFit="0" wrapText="1"/>
    </xf>
    <xf borderId="0" fillId="0" fontId="51" numFmtId="166" xfId="0" applyAlignment="1" applyFont="1" applyNumberFormat="1">
      <alignment horizontal="center" shrinkToFit="0" vertical="bottom" wrapText="1"/>
    </xf>
    <xf borderId="0" fillId="0" fontId="7" numFmtId="166" xfId="0" applyAlignment="1" applyFont="1" applyNumberFormat="1">
      <alignment horizontal="center"/>
    </xf>
    <xf borderId="0" fillId="0" fontId="7" numFmtId="170" xfId="0" applyAlignment="1" applyFont="1" applyNumberFormat="1">
      <alignment horizontal="right" vertical="bottom"/>
    </xf>
    <xf borderId="0" fillId="0" fontId="7" numFmtId="167" xfId="0" applyAlignment="1" applyFont="1" applyNumberFormat="1">
      <alignment horizontal="center" vertical="bottom"/>
    </xf>
    <xf borderId="0" fillId="0" fontId="76" numFmtId="0" xfId="0" applyAlignment="1" applyFont="1">
      <alignment readingOrder="0"/>
    </xf>
    <xf borderId="0" fillId="0" fontId="76" numFmtId="49" xfId="0" applyAlignment="1" applyFont="1" applyNumberFormat="1">
      <alignment readingOrder="0" shrinkToFit="0" wrapText="1"/>
    </xf>
    <xf borderId="0" fillId="4" fontId="352" numFmtId="0" xfId="0" applyAlignment="1" applyFont="1">
      <alignment readingOrder="0"/>
    </xf>
    <xf borderId="0" fillId="0" fontId="76" numFmtId="187" xfId="0" applyAlignment="1" applyFont="1" applyNumberFormat="1">
      <alignment readingOrder="0"/>
    </xf>
    <xf borderId="0" fillId="0" fontId="76" numFmtId="49" xfId="0" applyAlignment="1" applyFont="1" applyNumberFormat="1">
      <alignment shrinkToFit="0" wrapText="1"/>
    </xf>
    <xf borderId="0" fillId="0" fontId="76" numFmtId="188" xfId="0" applyAlignment="1" applyFont="1" applyNumberFormat="1">
      <alignment readingOrder="0"/>
    </xf>
    <xf borderId="0" fillId="4" fontId="55" numFmtId="0" xfId="0" applyAlignment="1" applyFont="1">
      <alignment readingOrder="0" shrinkToFit="0" wrapText="1"/>
    </xf>
    <xf borderId="0" fillId="4" fontId="55" numFmtId="0" xfId="0" applyAlignment="1" applyFont="1">
      <alignment readingOrder="0"/>
    </xf>
    <xf borderId="0" fillId="0" fontId="76" numFmtId="179" xfId="0" applyAlignment="1" applyFont="1" applyNumberFormat="1">
      <alignment readingOrder="0"/>
    </xf>
    <xf borderId="0" fillId="4" fontId="17" numFmtId="0" xfId="0" applyAlignment="1" applyFont="1">
      <alignment readingOrder="0"/>
    </xf>
    <xf borderId="0" fillId="4" fontId="31" numFmtId="0" xfId="0" applyAlignment="1" applyFont="1">
      <alignment readingOrder="0"/>
    </xf>
    <xf borderId="0" fillId="0" fontId="353" numFmtId="0" xfId="0" applyAlignment="1" applyFont="1">
      <alignment readingOrder="0"/>
    </xf>
    <xf borderId="0" fillId="4" fontId="71" numFmtId="0" xfId="0" applyAlignment="1" applyFont="1">
      <alignment readingOrder="0"/>
    </xf>
    <xf borderId="0" fillId="0" fontId="354" numFmtId="0" xfId="0" applyAlignment="1" applyFont="1">
      <alignment readingOrder="0"/>
    </xf>
    <xf borderId="0" fillId="4" fontId="0" numFmtId="0" xfId="0" applyAlignment="1" applyFont="1">
      <alignment readingOrder="0"/>
    </xf>
    <xf borderId="0" fillId="76" fontId="355" numFmtId="0" xfId="0" applyAlignment="1" applyFont="1">
      <alignment readingOrder="0" shrinkToFit="0" vertical="center" wrapText="1"/>
    </xf>
    <xf borderId="0" fillId="39" fontId="15" numFmtId="0" xfId="0" applyFont="1"/>
  </cellXfs>
  <cellStyles count="1">
    <cellStyle xfId="0" name="Normal" builtinId="0"/>
  </cellStyles>
  <dxfs count="24">
    <dxf>
      <font/>
      <fill>
        <patternFill patternType="solid">
          <fgColor rgb="FFEFEFEF"/>
          <bgColor rgb="FFEFEFEF"/>
        </patternFill>
      </fill>
      <border/>
    </dxf>
    <dxf>
      <font/>
      <fill>
        <patternFill patternType="none"/>
      </fill>
      <border/>
    </dxf>
    <dxf>
      <font/>
      <fill>
        <patternFill patternType="solid">
          <fgColor rgb="FFB7E1CD"/>
          <bgColor rgb="FFB7E1CD"/>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F1F8FF"/>
          <bgColor rgb="FFF1F8FF"/>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FFFFF"/>
          <bgColor rgb="FFFFFFFF"/>
        </patternFill>
      </fill>
      <border/>
    </dxf>
    <dxf>
      <font/>
      <fill>
        <patternFill patternType="solid">
          <fgColor rgb="FFDD7E6B"/>
          <bgColor rgb="FFDD7E6B"/>
        </patternFill>
      </fill>
      <border/>
    </dxf>
    <dxf>
      <font/>
      <fill>
        <patternFill patternType="solid">
          <fgColor rgb="FFF9CB9C"/>
          <bgColor rgb="FFF9CB9C"/>
        </patternFill>
      </fill>
      <border/>
    </dxf>
    <dxf>
      <font/>
      <fill>
        <patternFill patternType="solid">
          <fgColor rgb="FFFFFF00"/>
          <bgColor rgb="FFFFFF00"/>
        </patternFill>
      </fill>
      <border/>
    </dxf>
    <dxf>
      <font/>
      <fill>
        <patternFill patternType="solid">
          <fgColor rgb="FFFFF2CC"/>
          <bgColor rgb="FFFFF2CC"/>
        </patternFill>
      </fill>
      <border/>
    </dxf>
    <dxf>
      <font/>
      <fill>
        <patternFill patternType="solid">
          <fgColor rgb="FFABD8F9"/>
          <bgColor rgb="FFABD8F9"/>
        </patternFill>
      </fill>
      <border/>
    </dxf>
    <dxf>
      <font/>
      <fill>
        <patternFill patternType="solid">
          <fgColor rgb="FFB4A7D6"/>
          <bgColor rgb="FFB4A7D6"/>
        </patternFill>
      </fill>
      <border/>
    </dxf>
    <dxf>
      <font/>
      <fill>
        <patternFill patternType="solid">
          <fgColor rgb="FFD9D9D9"/>
          <bgColor rgb="FFD9D9D9"/>
        </patternFill>
      </fill>
      <border/>
    </dxf>
    <dxf>
      <font/>
      <fill>
        <patternFill patternType="solid">
          <fgColor rgb="FF00FF00"/>
          <bgColor rgb="FF00FF00"/>
        </patternFill>
      </fill>
      <border/>
    </dxf>
    <dxf>
      <font/>
      <fill>
        <patternFill patternType="solid">
          <fgColor rgb="FFD0E0E3"/>
          <bgColor rgb="FFD0E0E3"/>
        </patternFill>
      </fill>
      <border/>
    </dxf>
    <dxf>
      <font>
        <color rgb="FF000000"/>
      </font>
      <fill>
        <patternFill patternType="solid">
          <fgColor rgb="FFFFFFFF"/>
          <bgColor rgb="FFFFFFFF"/>
        </patternFill>
      </fill>
      <border/>
    </dxf>
    <dxf>
      <font>
        <color rgb="FF000000"/>
      </font>
      <fill>
        <patternFill patternType="solid">
          <fgColor rgb="FFC9DAF8"/>
          <bgColor rgb="FFC9DAF8"/>
        </patternFill>
      </fill>
      <border/>
    </dxf>
    <dxf>
      <font/>
      <fill>
        <patternFill patternType="solid">
          <fgColor rgb="FFD9D9D9"/>
          <bgColor rgb="FFD9D9D9"/>
        </patternFill>
      </fill>
      <border/>
    </dxf>
    <dxf>
      <font/>
      <fill>
        <patternFill patternType="solid">
          <fgColor rgb="FF999999"/>
          <bgColor rgb="FF999999"/>
        </patternFill>
      </fill>
      <border/>
    </dxf>
  </dxfs>
  <tableStyles count="9">
    <tableStyle count="3" pivot="0" name="Chat-style">
      <tableStyleElement dxfId="4" type="headerRow"/>
      <tableStyleElement dxfId="5" type="firstRowStripe"/>
      <tableStyleElement dxfId="6" type="secondRowStripe"/>
    </tableStyle>
    <tableStyle count="3" pivot="0" name="Chat-style 2">
      <tableStyleElement dxfId="7" type="headerRow"/>
      <tableStyleElement dxfId="5" type="firstRowStripe"/>
      <tableStyleElement dxfId="7" type="secondRowStripe"/>
    </tableStyle>
    <tableStyle count="3" pivot="0" name="Chat-style 3">
      <tableStyleElement dxfId="8" type="headerRow"/>
      <tableStyleElement dxfId="5" type="firstRowStripe"/>
      <tableStyleElement dxfId="9" type="secondRowStripe"/>
    </tableStyle>
    <tableStyle count="3" pivot="0" name="Stats-style">
      <tableStyleElement dxfId="4" type="headerRow"/>
      <tableStyleElement dxfId="5" type="firstRowStripe"/>
      <tableStyleElement dxfId="6" type="secondRowStripe"/>
    </tableStyle>
    <tableStyle count="3" pivot="0" name="OldChat-style">
      <tableStyleElement dxfId="4" type="headerRow"/>
      <tableStyleElement dxfId="5" type="firstRowStripe"/>
      <tableStyleElement dxfId="6" type="secondRowStripe"/>
    </tableStyle>
    <tableStyle count="3" pivot="0" name="OldChat-style 2">
      <tableStyleElement dxfId="8" type="headerRow"/>
      <tableStyleElement dxfId="5" type="firstRowStripe"/>
      <tableStyleElement dxfId="9" type="secondRowStripe"/>
    </tableStyle>
    <tableStyle count="3" pivot="0" name="OldChat-style 3">
      <tableStyleElement dxfId="7" type="headerRow"/>
      <tableStyleElement dxfId="5" type="firstRowStripe"/>
      <tableStyleElement dxfId="7" type="secondRowStripe"/>
    </tableStyle>
    <tableStyle count="2" pivot="0" name="'20 Match Results-style">
      <tableStyleElement dxfId="5" type="firstRowStripe"/>
      <tableStyleElement dxfId="22" type="secondRowStripe"/>
    </tableStyle>
    <tableStyle count="3" pivot="0" name="'20 Match Results-style 2">
      <tableStyleElement dxfId="23" type="headerRow"/>
      <tableStyleElement dxfId="5" type="firstRowStripe"/>
      <tableStyleElement dxfId="2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What Rank Did Applicants Match At? (n=90, as of 3/22/21)</a:t>
            </a:r>
          </a:p>
        </c:rich>
      </c:tx>
      <c:overlay val="0"/>
    </c:title>
    <c:plotArea>
      <c:layout/>
      <c:barChart>
        <c:barDir val="col"/>
        <c:ser>
          <c:idx val="0"/>
          <c:order val="0"/>
          <c:tx>
            <c:strRef>
              <c:f>'''21 Match Results'!$Y$406</c:f>
            </c:strRef>
          </c:tx>
          <c:spPr>
            <a:solidFill>
              <a:schemeClr val="accent1"/>
            </a:solidFill>
            <a:ln cmpd="sng">
              <a:solidFill>
                <a:srgbClr val="000000"/>
              </a:solidFill>
            </a:ln>
          </c:spPr>
          <c:cat>
            <c:strRef>
              <c:f>'''21 Match Results'!$X$407:$X$421</c:f>
            </c:strRef>
          </c:cat>
          <c:val>
            <c:numRef>
              <c:f>'''21 Match Results'!$Y$407:$Y$421</c:f>
              <c:numCache/>
            </c:numRef>
          </c:val>
        </c:ser>
        <c:axId val="1565046828"/>
        <c:axId val="534524949"/>
      </c:barChart>
      <c:catAx>
        <c:axId val="15650468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Rank</a:t>
                </a:r>
              </a:p>
            </c:rich>
          </c:tx>
          <c:overlay val="0"/>
        </c:title>
        <c:numFmt formatCode="General" sourceLinked="1"/>
        <c:majorTickMark val="none"/>
        <c:minorTickMark val="none"/>
        <c:spPr/>
        <c:txPr>
          <a:bodyPr/>
          <a:lstStyle/>
          <a:p>
            <a:pPr lvl="0">
              <a:defRPr b="0">
                <a:solidFill>
                  <a:srgbClr val="000000"/>
                </a:solidFill>
                <a:latin typeface="+mn-lt"/>
              </a:defRPr>
            </a:pPr>
          </a:p>
        </c:txPr>
        <c:crossAx val="534524949"/>
      </c:catAx>
      <c:valAx>
        <c:axId val="5345249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Number of Applicants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5046828"/>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What Rank Did Applicants Match At (Cumulative %, n=90, as of 3/22/21)</a:t>
            </a:r>
          </a:p>
        </c:rich>
      </c:tx>
      <c:layout>
        <c:manualLayout>
          <c:xMode val="edge"/>
          <c:yMode val="edge"/>
          <c:x val="0.02925"/>
          <c:y val="0.05"/>
        </c:manualLayout>
      </c:layout>
      <c:overlay val="0"/>
    </c:title>
    <c:plotArea>
      <c:layout/>
      <c:barChart>
        <c:barDir val="col"/>
        <c:ser>
          <c:idx val="0"/>
          <c:order val="0"/>
          <c:tx>
            <c:strRef>
              <c:f>'''21 Match Results'!$Z$406</c:f>
            </c:strRef>
          </c:tx>
          <c:spPr>
            <a:solidFill>
              <a:schemeClr val="accent1"/>
            </a:solidFill>
            <a:ln cmpd="sng">
              <a:solidFill>
                <a:srgbClr val="000000"/>
              </a:solidFill>
            </a:ln>
          </c:spPr>
          <c:cat>
            <c:strRef>
              <c:f>'''21 Match Results'!$X$407:$X$421</c:f>
            </c:strRef>
          </c:cat>
          <c:val>
            <c:numRef>
              <c:f>'''21 Match Results'!$Z$407:$Z$421</c:f>
              <c:numCache/>
            </c:numRef>
          </c:val>
        </c:ser>
        <c:axId val="1378449235"/>
        <c:axId val="301040531"/>
      </c:barChart>
      <c:catAx>
        <c:axId val="13784492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Rank</a:t>
                </a:r>
              </a:p>
            </c:rich>
          </c:tx>
          <c:overlay val="0"/>
        </c:title>
        <c:numFmt formatCode="General" sourceLinked="1"/>
        <c:majorTickMark val="none"/>
        <c:minorTickMark val="none"/>
        <c:spPr/>
        <c:txPr>
          <a:bodyPr/>
          <a:lstStyle/>
          <a:p>
            <a:pPr lvl="0">
              <a:defRPr b="0">
                <a:solidFill>
                  <a:srgbClr val="000000"/>
                </a:solidFill>
                <a:latin typeface="+mn-lt"/>
              </a:defRPr>
            </a:pPr>
          </a:p>
        </c:txPr>
        <c:crossAx val="301040531"/>
      </c:catAx>
      <c:valAx>
        <c:axId val="3010405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Matched (Cumulative)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8449235"/>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What Rank Did Applicants Match At? (n=90, as of 3/22/21)</a:t>
            </a:r>
          </a:p>
        </c:rich>
      </c:tx>
      <c:overlay val="0"/>
    </c:title>
    <c:plotArea>
      <c:layout/>
      <c:barChart>
        <c:barDir val="col"/>
        <c:ser>
          <c:idx val="0"/>
          <c:order val="0"/>
          <c:tx>
            <c:strRef>
              <c:f>'''21 Match Results'!$Y$406</c:f>
            </c:strRef>
          </c:tx>
          <c:spPr>
            <a:solidFill>
              <a:schemeClr val="accent1"/>
            </a:solidFill>
            <a:ln cmpd="sng">
              <a:solidFill>
                <a:srgbClr val="000000"/>
              </a:solidFill>
            </a:ln>
          </c:spPr>
          <c:cat>
            <c:strRef>
              <c:f>'''21 Match Results'!$X$407:$X$421</c:f>
            </c:strRef>
          </c:cat>
          <c:val>
            <c:numRef>
              <c:f>'''21 Match Results'!$Y$407:$Y$421</c:f>
              <c:numCache/>
            </c:numRef>
          </c:val>
        </c:ser>
        <c:axId val="1648254415"/>
        <c:axId val="1238302729"/>
      </c:barChart>
      <c:catAx>
        <c:axId val="16482544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Rank</a:t>
                </a:r>
              </a:p>
            </c:rich>
          </c:tx>
          <c:overlay val="0"/>
        </c:title>
        <c:numFmt formatCode="General" sourceLinked="1"/>
        <c:majorTickMark val="none"/>
        <c:minorTickMark val="none"/>
        <c:spPr/>
        <c:txPr>
          <a:bodyPr/>
          <a:lstStyle/>
          <a:p>
            <a:pPr lvl="0">
              <a:defRPr b="0">
                <a:solidFill>
                  <a:srgbClr val="000000"/>
                </a:solidFill>
                <a:latin typeface="+mn-lt"/>
              </a:defRPr>
            </a:pPr>
          </a:p>
        </c:txPr>
        <c:crossAx val="1238302729"/>
      </c:catAx>
      <c:valAx>
        <c:axId val="12383027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Number of Applicants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8254415"/>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What Rank Did Applicants Match At (Cumulative %, n=90, as of 3/22/21)</a:t>
            </a:r>
          </a:p>
        </c:rich>
      </c:tx>
      <c:layout>
        <c:manualLayout>
          <c:xMode val="edge"/>
          <c:yMode val="edge"/>
          <c:x val="0.02925"/>
          <c:y val="0.05"/>
        </c:manualLayout>
      </c:layout>
      <c:overlay val="0"/>
    </c:title>
    <c:plotArea>
      <c:layout/>
      <c:barChart>
        <c:barDir val="col"/>
        <c:ser>
          <c:idx val="0"/>
          <c:order val="0"/>
          <c:tx>
            <c:strRef>
              <c:f>'''21 Match Results'!$Z$406</c:f>
            </c:strRef>
          </c:tx>
          <c:spPr>
            <a:solidFill>
              <a:schemeClr val="accent1"/>
            </a:solidFill>
            <a:ln cmpd="sng">
              <a:solidFill>
                <a:srgbClr val="000000"/>
              </a:solidFill>
            </a:ln>
          </c:spPr>
          <c:cat>
            <c:strRef>
              <c:f>'''21 Match Results'!$X$407:$X$421</c:f>
            </c:strRef>
          </c:cat>
          <c:val>
            <c:numRef>
              <c:f>'''21 Match Results'!$Z$407:$Z$421</c:f>
              <c:numCache/>
            </c:numRef>
          </c:val>
        </c:ser>
        <c:axId val="1953562222"/>
        <c:axId val="361091256"/>
      </c:barChart>
      <c:catAx>
        <c:axId val="19535622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Rank</a:t>
                </a:r>
              </a:p>
            </c:rich>
          </c:tx>
          <c:overlay val="0"/>
        </c:title>
        <c:numFmt formatCode="General" sourceLinked="1"/>
        <c:majorTickMark val="none"/>
        <c:minorTickMark val="none"/>
        <c:spPr/>
        <c:txPr>
          <a:bodyPr/>
          <a:lstStyle/>
          <a:p>
            <a:pPr lvl="0">
              <a:defRPr b="0">
                <a:solidFill>
                  <a:srgbClr val="000000"/>
                </a:solidFill>
                <a:latin typeface="+mn-lt"/>
              </a:defRPr>
            </a:pPr>
          </a:p>
        </c:txPr>
        <c:crossAx val="361091256"/>
      </c:catAx>
      <c:valAx>
        <c:axId val="3610912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Matched (Cumulative)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3562222"/>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Applicants vs. Interview Invites - 11/12 (n=141)</a:t>
            </a:r>
          </a:p>
        </c:rich>
      </c:tx>
      <c:overlay val="0"/>
    </c:title>
    <c:plotArea>
      <c:layout/>
      <c:barChart>
        <c:barDir val="col"/>
        <c:ser>
          <c:idx val="0"/>
          <c:order val="0"/>
          <c:tx>
            <c:strRef>
              <c:f>'Applicants by School'!$I$222</c:f>
            </c:strRef>
          </c:tx>
          <c:spPr>
            <a:solidFill>
              <a:srgbClr val="00FFFF"/>
            </a:solidFill>
            <a:ln cmpd="sng">
              <a:solidFill>
                <a:srgbClr val="000000"/>
              </a:solidFill>
            </a:ln>
          </c:spPr>
          <c:dPt>
            <c:idx val="0"/>
            <c:spPr>
              <a:solidFill>
                <a:srgbClr val="00FF00"/>
              </a:solidFill>
              <a:ln cmpd="sng">
                <a:solidFill>
                  <a:srgbClr val="000000"/>
                </a:solidFill>
              </a:ln>
            </c:spPr>
          </c:dPt>
          <c:dPt>
            <c:idx val="1"/>
            <c:spPr>
              <a:solidFill>
                <a:srgbClr val="00FF00"/>
              </a:solidFill>
              <a:ln cmpd="sng">
                <a:solidFill>
                  <a:srgbClr val="000000"/>
                </a:solidFill>
              </a:ln>
            </c:spPr>
          </c:dPt>
          <c:dPt>
            <c:idx val="2"/>
            <c:spPr>
              <a:solidFill>
                <a:srgbClr val="00FF00"/>
              </a:solidFill>
              <a:ln cmpd="sng">
                <a:solidFill>
                  <a:srgbClr val="000000"/>
                </a:solidFill>
              </a:ln>
            </c:spPr>
          </c:dPt>
          <c:dPt>
            <c:idx val="3"/>
            <c:spPr>
              <a:solidFill>
                <a:srgbClr val="00FF00"/>
              </a:solidFill>
              <a:ln cmpd="sng">
                <a:solidFill>
                  <a:srgbClr val="000000"/>
                </a:solidFill>
              </a:ln>
            </c:spPr>
          </c:dPt>
          <c:dPt>
            <c:idx val="4"/>
            <c:spPr>
              <a:solidFill>
                <a:srgbClr val="00FF00"/>
              </a:solidFill>
              <a:ln cmpd="sng">
                <a:solidFill>
                  <a:srgbClr val="000000"/>
                </a:solidFill>
              </a:ln>
            </c:spPr>
          </c:dPt>
          <c:dPt>
            <c:idx val="5"/>
            <c:spPr>
              <a:solidFill>
                <a:srgbClr val="00FF00"/>
              </a:solidFill>
              <a:ln cmpd="sng">
                <a:solidFill>
                  <a:srgbClr val="000000"/>
                </a:solidFill>
              </a:ln>
            </c:spPr>
          </c:dPt>
          <c:dPt>
            <c:idx val="6"/>
            <c:spPr>
              <a:solidFill>
                <a:srgbClr val="00FF00"/>
              </a:solidFill>
              <a:ln cmpd="sng">
                <a:solidFill>
                  <a:srgbClr val="000000"/>
                </a:solidFill>
              </a:ln>
            </c:spPr>
          </c:dPt>
          <c:cat>
            <c:strRef>
              <c:f>'Applicants by School'!$H$223:$H$234</c:f>
            </c:strRef>
          </c:cat>
          <c:val>
            <c:numRef>
              <c:f>'Applicants by School'!$I$223:$I$234</c:f>
              <c:numCache/>
            </c:numRef>
          </c:val>
        </c:ser>
        <c:axId val="162428440"/>
        <c:axId val="1136793430"/>
      </c:barChart>
      <c:catAx>
        <c:axId val="1624284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Interview Invites</a:t>
                </a:r>
              </a:p>
            </c:rich>
          </c:tx>
          <c:overlay val="0"/>
        </c:title>
        <c:numFmt formatCode="General" sourceLinked="1"/>
        <c:majorTickMark val="none"/>
        <c:minorTickMark val="none"/>
        <c:spPr/>
        <c:txPr>
          <a:bodyPr/>
          <a:lstStyle/>
          <a:p>
            <a:pPr lvl="0">
              <a:defRPr b="0">
                <a:solidFill>
                  <a:srgbClr val="000000"/>
                </a:solidFill>
                <a:latin typeface="+mn-lt"/>
              </a:defRPr>
            </a:pPr>
          </a:p>
        </c:txPr>
        <c:crossAx val="1136793430"/>
      </c:catAx>
      <c:valAx>
        <c:axId val="11367934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Applicants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428440"/>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Applicants vs. Successful Signals - 11/12 (n = 60)</a:t>
            </a:r>
          </a:p>
        </c:rich>
      </c:tx>
      <c:overlay val="0"/>
    </c:title>
    <c:plotArea>
      <c:layout/>
      <c:barChart>
        <c:barDir val="col"/>
        <c:ser>
          <c:idx val="0"/>
          <c:order val="0"/>
          <c:tx>
            <c:strRef>
              <c:f>'Applicants by School'!$L$222</c:f>
            </c:strRef>
          </c:tx>
          <c:spPr>
            <a:solidFill>
              <a:srgbClr val="00FFFF"/>
            </a:solidFill>
            <a:ln cmpd="sng">
              <a:solidFill>
                <a:srgbClr val="000000"/>
              </a:solidFill>
            </a:ln>
          </c:spPr>
          <c:cat>
            <c:strRef>
              <c:f>'Applicants by School'!$K$223:$K$228</c:f>
            </c:strRef>
          </c:cat>
          <c:val>
            <c:numRef>
              <c:f>'Applicants by School'!$L$223:$L$228</c:f>
              <c:numCache/>
            </c:numRef>
          </c:val>
        </c:ser>
        <c:axId val="1113857893"/>
        <c:axId val="149557503"/>
      </c:barChart>
      <c:catAx>
        <c:axId val="11138578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Successful Signals</a:t>
                </a:r>
              </a:p>
            </c:rich>
          </c:tx>
          <c:overlay val="0"/>
        </c:title>
        <c:numFmt formatCode="General" sourceLinked="1"/>
        <c:majorTickMark val="none"/>
        <c:minorTickMark val="none"/>
        <c:spPr/>
        <c:txPr>
          <a:bodyPr/>
          <a:lstStyle/>
          <a:p>
            <a:pPr lvl="0">
              <a:defRPr b="0">
                <a:solidFill>
                  <a:srgbClr val="000000"/>
                </a:solidFill>
                <a:latin typeface="+mn-lt"/>
              </a:defRPr>
            </a:pPr>
          </a:p>
        </c:txPr>
        <c:crossAx val="149557503"/>
      </c:catAx>
      <c:valAx>
        <c:axId val="1495575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Applicants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3857893"/>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Applicants vs. Wasted Signals 11/12 (n=31)</a:t>
            </a:r>
          </a:p>
        </c:rich>
      </c:tx>
      <c:overlay val="0"/>
    </c:title>
    <c:plotArea>
      <c:layout/>
      <c:barChart>
        <c:barDir val="col"/>
        <c:ser>
          <c:idx val="0"/>
          <c:order val="0"/>
          <c:tx>
            <c:strRef>
              <c:f>'Applicants by School'!$N$222</c:f>
            </c:strRef>
          </c:tx>
          <c:spPr>
            <a:solidFill>
              <a:srgbClr val="FF0000"/>
            </a:solidFill>
            <a:ln cmpd="sng">
              <a:solidFill>
                <a:srgbClr val="000000"/>
              </a:solidFill>
            </a:ln>
          </c:spPr>
          <c:cat>
            <c:strRef>
              <c:f>'Applicants by School'!$M$223:$M$228</c:f>
            </c:strRef>
          </c:cat>
          <c:val>
            <c:numRef>
              <c:f>'Applicants by School'!$N$223:$N$228</c:f>
              <c:numCache/>
            </c:numRef>
          </c:val>
        </c:ser>
        <c:axId val="1852219841"/>
        <c:axId val="2053102623"/>
      </c:barChart>
      <c:catAx>
        <c:axId val="18522198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Wasted Signals</a:t>
                </a:r>
              </a:p>
            </c:rich>
          </c:tx>
          <c:overlay val="0"/>
        </c:title>
        <c:numFmt formatCode="General" sourceLinked="1"/>
        <c:majorTickMark val="none"/>
        <c:minorTickMark val="none"/>
        <c:spPr/>
        <c:txPr>
          <a:bodyPr/>
          <a:lstStyle/>
          <a:p>
            <a:pPr lvl="0">
              <a:defRPr b="0">
                <a:solidFill>
                  <a:srgbClr val="000000"/>
                </a:solidFill>
                <a:latin typeface="+mn-lt"/>
              </a:defRPr>
            </a:pPr>
          </a:p>
        </c:txPr>
        <c:crossAx val="2053102623"/>
      </c:catAx>
      <c:valAx>
        <c:axId val="20531026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Applicants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52219841"/>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20" Type="http://schemas.openxmlformats.org/officeDocument/2006/relationships/image" Target="../media/image16.jpg"/><Relationship Id="rId22" Type="http://schemas.openxmlformats.org/officeDocument/2006/relationships/image" Target="../media/image26.png"/><Relationship Id="rId21" Type="http://schemas.openxmlformats.org/officeDocument/2006/relationships/image" Target="../media/image20.png"/><Relationship Id="rId24" Type="http://schemas.openxmlformats.org/officeDocument/2006/relationships/image" Target="../media/image19.jpg"/><Relationship Id="rId23" Type="http://schemas.openxmlformats.org/officeDocument/2006/relationships/image" Target="../media/image18.jp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1.png"/><Relationship Id="rId4" Type="http://schemas.openxmlformats.org/officeDocument/2006/relationships/image" Target="../media/image2.png"/><Relationship Id="rId9" Type="http://schemas.openxmlformats.org/officeDocument/2006/relationships/image" Target="../media/image9.jpg"/><Relationship Id="rId26" Type="http://schemas.openxmlformats.org/officeDocument/2006/relationships/image" Target="../media/image30.png"/><Relationship Id="rId25" Type="http://schemas.openxmlformats.org/officeDocument/2006/relationships/image" Target="../media/image15.png"/><Relationship Id="rId28" Type="http://schemas.openxmlformats.org/officeDocument/2006/relationships/image" Target="../media/image23.jpg"/><Relationship Id="rId27" Type="http://schemas.openxmlformats.org/officeDocument/2006/relationships/image" Target="../media/image21.jpg"/><Relationship Id="rId5" Type="http://schemas.openxmlformats.org/officeDocument/2006/relationships/image" Target="../media/image3.jpg"/><Relationship Id="rId6" Type="http://schemas.openxmlformats.org/officeDocument/2006/relationships/image" Target="../media/image5.png"/><Relationship Id="rId7" Type="http://schemas.openxmlformats.org/officeDocument/2006/relationships/image" Target="../media/image7.png"/><Relationship Id="rId8" Type="http://schemas.openxmlformats.org/officeDocument/2006/relationships/image" Target="../media/image4.png"/><Relationship Id="rId11" Type="http://schemas.openxmlformats.org/officeDocument/2006/relationships/image" Target="../media/image12.jpg"/><Relationship Id="rId10" Type="http://schemas.openxmlformats.org/officeDocument/2006/relationships/image" Target="../media/image6.jpg"/><Relationship Id="rId13" Type="http://schemas.openxmlformats.org/officeDocument/2006/relationships/image" Target="../media/image14.jpg"/><Relationship Id="rId12" Type="http://schemas.openxmlformats.org/officeDocument/2006/relationships/image" Target="../media/image8.jpg"/><Relationship Id="rId15" Type="http://schemas.openxmlformats.org/officeDocument/2006/relationships/image" Target="../media/image11.gif"/><Relationship Id="rId14" Type="http://schemas.openxmlformats.org/officeDocument/2006/relationships/image" Target="../media/image10.png"/><Relationship Id="rId17" Type="http://schemas.openxmlformats.org/officeDocument/2006/relationships/image" Target="../media/image17.png"/><Relationship Id="rId16" Type="http://schemas.openxmlformats.org/officeDocument/2006/relationships/image" Target="../media/image24.png"/><Relationship Id="rId19" Type="http://schemas.openxmlformats.org/officeDocument/2006/relationships/image" Target="../media/image22.png"/><Relationship Id="rId18"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jpg"/><Relationship Id="rId2" Type="http://schemas.openxmlformats.org/officeDocument/2006/relationships/image" Target="../media/image31.png"/><Relationship Id="rId3" Type="http://schemas.openxmlformats.org/officeDocument/2006/relationships/image" Target="../media/image28.jpg"/><Relationship Id="rId4"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s>
</file>

<file path=xl/drawings/_rels/drawing19.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33.jpg"/></Relationships>
</file>

<file path=xl/drawings/_rels/drawing30.xml.rels><?xml version="1.0" encoding="UTF-8" standalone="yes"?><Relationships xmlns="http://schemas.openxmlformats.org/package/2006/relationships"><Relationship Id="rId20" Type="http://schemas.openxmlformats.org/officeDocument/2006/relationships/image" Target="../media/image8.jpg"/><Relationship Id="rId22" Type="http://schemas.openxmlformats.org/officeDocument/2006/relationships/image" Target="../media/image9.jpg"/><Relationship Id="rId21" Type="http://schemas.openxmlformats.org/officeDocument/2006/relationships/image" Target="../media/image14.jpg"/><Relationship Id="rId24" Type="http://schemas.openxmlformats.org/officeDocument/2006/relationships/image" Target="../media/image11.gif"/><Relationship Id="rId23" Type="http://schemas.openxmlformats.org/officeDocument/2006/relationships/image" Target="../media/image10.png"/><Relationship Id="rId1" Type="http://schemas.openxmlformats.org/officeDocument/2006/relationships/image" Target="../media/Chart8.png"/><Relationship Id="rId2" Type="http://schemas.openxmlformats.org/officeDocument/2006/relationships/image" Target="../media/image39.png"/><Relationship Id="rId3" Type="http://schemas.openxmlformats.org/officeDocument/2006/relationships/image" Target="../media/image34.jpg"/><Relationship Id="rId4" Type="http://schemas.openxmlformats.org/officeDocument/2006/relationships/image" Target="../media/image40.png"/><Relationship Id="rId9" Type="http://schemas.openxmlformats.org/officeDocument/2006/relationships/image" Target="../media/image44.png"/><Relationship Id="rId26" Type="http://schemas.openxmlformats.org/officeDocument/2006/relationships/image" Target="../media/image17.png"/><Relationship Id="rId25" Type="http://schemas.openxmlformats.org/officeDocument/2006/relationships/image" Target="../media/image24.png"/><Relationship Id="rId28" Type="http://schemas.openxmlformats.org/officeDocument/2006/relationships/image" Target="../media/image22.png"/><Relationship Id="rId27" Type="http://schemas.openxmlformats.org/officeDocument/2006/relationships/image" Target="../media/image13.png"/><Relationship Id="rId5" Type="http://schemas.openxmlformats.org/officeDocument/2006/relationships/image" Target="../media/image50.png"/><Relationship Id="rId6" Type="http://schemas.openxmlformats.org/officeDocument/2006/relationships/image" Target="../media/image38.png"/><Relationship Id="rId29" Type="http://schemas.openxmlformats.org/officeDocument/2006/relationships/image" Target="../media/image16.jpg"/><Relationship Id="rId7" Type="http://schemas.openxmlformats.org/officeDocument/2006/relationships/image" Target="../media/image49.png"/><Relationship Id="rId8" Type="http://schemas.openxmlformats.org/officeDocument/2006/relationships/image" Target="../media/image47.png"/><Relationship Id="rId31" Type="http://schemas.openxmlformats.org/officeDocument/2006/relationships/image" Target="../media/image26.png"/><Relationship Id="rId30" Type="http://schemas.openxmlformats.org/officeDocument/2006/relationships/image" Target="../media/image20.png"/><Relationship Id="rId11" Type="http://schemas.openxmlformats.org/officeDocument/2006/relationships/image" Target="../media/image45.jpg"/><Relationship Id="rId33" Type="http://schemas.openxmlformats.org/officeDocument/2006/relationships/image" Target="../media/image19.jpg"/><Relationship Id="rId10" Type="http://schemas.openxmlformats.org/officeDocument/2006/relationships/image" Target="../media/image48.png"/><Relationship Id="rId32" Type="http://schemas.openxmlformats.org/officeDocument/2006/relationships/image" Target="../media/image18.jpg"/><Relationship Id="rId13" Type="http://schemas.openxmlformats.org/officeDocument/2006/relationships/image" Target="../media/image35.png"/><Relationship Id="rId35" Type="http://schemas.openxmlformats.org/officeDocument/2006/relationships/image" Target="../media/image30.png"/><Relationship Id="rId12" Type="http://schemas.openxmlformats.org/officeDocument/2006/relationships/image" Target="../media/image42.png"/><Relationship Id="rId34" Type="http://schemas.openxmlformats.org/officeDocument/2006/relationships/image" Target="../media/image15.png"/><Relationship Id="rId15" Type="http://schemas.openxmlformats.org/officeDocument/2006/relationships/image" Target="../media/image37.png"/><Relationship Id="rId37" Type="http://schemas.openxmlformats.org/officeDocument/2006/relationships/image" Target="../media/image23.jpg"/><Relationship Id="rId14" Type="http://schemas.openxmlformats.org/officeDocument/2006/relationships/image" Target="../media/image36.png"/><Relationship Id="rId36" Type="http://schemas.openxmlformats.org/officeDocument/2006/relationships/image" Target="../media/image21.jpg"/><Relationship Id="rId17" Type="http://schemas.openxmlformats.org/officeDocument/2006/relationships/image" Target="../media/image43.png"/><Relationship Id="rId16" Type="http://schemas.openxmlformats.org/officeDocument/2006/relationships/image" Target="../media/image41.png"/><Relationship Id="rId19" Type="http://schemas.openxmlformats.org/officeDocument/2006/relationships/image" Target="../media/image46.png"/><Relationship Id="rId18"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47625</xdr:colOff>
      <xdr:row>45</xdr:row>
      <xdr:rowOff>409575</xdr:rowOff>
    </xdr:from>
    <xdr:ext cx="5038725" cy="22098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0</xdr:colOff>
      <xdr:row>84</xdr:row>
      <xdr:rowOff>828675</xdr:rowOff>
    </xdr:from>
    <xdr:ext cx="4162425" cy="25717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247650</xdr:colOff>
      <xdr:row>308</xdr:row>
      <xdr:rowOff>514350</xdr:rowOff>
    </xdr:from>
    <xdr:ext cx="6438900" cy="207645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19050</xdr:colOff>
      <xdr:row>376</xdr:row>
      <xdr:rowOff>762000</xdr:rowOff>
    </xdr:from>
    <xdr:ext cx="4600575" cy="22098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17</xdr:row>
      <xdr:rowOff>0</xdr:rowOff>
    </xdr:from>
    <xdr:ext cx="352425" cy="200025"/>
    <xdr:pic>
      <xdr:nvPicPr>
        <xdr:cNvPr id="0" name="image3.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64</xdr:row>
      <xdr:rowOff>0</xdr:rowOff>
    </xdr:from>
    <xdr:ext cx="161925" cy="200025"/>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76</xdr:row>
      <xdr:rowOff>0</xdr:rowOff>
    </xdr:from>
    <xdr:ext cx="400050" cy="20002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284</xdr:row>
      <xdr:rowOff>0</xdr:rowOff>
    </xdr:from>
    <xdr:ext cx="1162050" cy="1162050"/>
    <xdr:pic>
      <xdr:nvPicPr>
        <xdr:cNvPr id="0" name="image4.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627</xdr:row>
      <xdr:rowOff>0</xdr:rowOff>
    </xdr:from>
    <xdr:ext cx="6448425" cy="2590800"/>
    <xdr:pic>
      <xdr:nvPicPr>
        <xdr:cNvPr id="0" name="image9.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682</xdr:row>
      <xdr:rowOff>0</xdr:rowOff>
    </xdr:from>
    <xdr:ext cx="504825" cy="409575"/>
    <xdr:pic>
      <xdr:nvPicPr>
        <xdr:cNvPr id="0" name="image6.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706</xdr:row>
      <xdr:rowOff>0</xdr:rowOff>
    </xdr:from>
    <xdr:ext cx="1457325" cy="1076325"/>
    <xdr:pic>
      <xdr:nvPicPr>
        <xdr:cNvPr id="0" name="image12.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1037</xdr:row>
      <xdr:rowOff>0</xdr:rowOff>
    </xdr:from>
    <xdr:ext cx="295275" cy="200025"/>
    <xdr:pic>
      <xdr:nvPicPr>
        <xdr:cNvPr id="0" name="image8.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1059</xdr:row>
      <xdr:rowOff>0</xdr:rowOff>
    </xdr:from>
    <xdr:ext cx="2933700" cy="1971675"/>
    <xdr:pic>
      <xdr:nvPicPr>
        <xdr:cNvPr id="0" name="image14.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1527</xdr:row>
      <xdr:rowOff>0</xdr:rowOff>
    </xdr:from>
    <xdr:ext cx="495300" cy="200025"/>
    <xdr:pic>
      <xdr:nvPicPr>
        <xdr:cNvPr id="0" name="image9.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1653</xdr:row>
      <xdr:rowOff>0</xdr:rowOff>
    </xdr:from>
    <xdr:ext cx="1466850" cy="200025"/>
    <xdr:pic>
      <xdr:nvPicPr>
        <xdr:cNvPr id="0" name="image10.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1721</xdr:row>
      <xdr:rowOff>0</xdr:rowOff>
    </xdr:from>
    <xdr:ext cx="200025" cy="200025"/>
    <xdr:pic>
      <xdr:nvPicPr>
        <xdr:cNvPr id="0" name="image11.gif"/>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0</xdr:colOff>
      <xdr:row>1853</xdr:row>
      <xdr:rowOff>0</xdr:rowOff>
    </xdr:from>
    <xdr:ext cx="2638425" cy="2876550"/>
    <xdr:pic>
      <xdr:nvPicPr>
        <xdr:cNvPr id="0" name="image24.png"/>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1855</xdr:row>
      <xdr:rowOff>0</xdr:rowOff>
    </xdr:from>
    <xdr:ext cx="180975" cy="200025"/>
    <xdr:pic>
      <xdr:nvPicPr>
        <xdr:cNvPr id="0" name="image24.pn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2057</xdr:row>
      <xdr:rowOff>0</xdr:rowOff>
    </xdr:from>
    <xdr:ext cx="495300" cy="200025"/>
    <xdr:pic>
      <xdr:nvPicPr>
        <xdr:cNvPr id="0" name="image9.jp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2532</xdr:row>
      <xdr:rowOff>0</xdr:rowOff>
    </xdr:from>
    <xdr:ext cx="247650" cy="2000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2708</xdr:row>
      <xdr:rowOff>0</xdr:rowOff>
    </xdr:from>
    <xdr:ext cx="285750" cy="200025"/>
    <xdr:pic>
      <xdr:nvPicPr>
        <xdr:cNvPr id="0" name="image13.pn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0</xdr:colOff>
      <xdr:row>2787</xdr:row>
      <xdr:rowOff>0</xdr:rowOff>
    </xdr:from>
    <xdr:ext cx="257175" cy="200025"/>
    <xdr:pic>
      <xdr:nvPicPr>
        <xdr:cNvPr id="0" name="image22.png"/>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3066</xdr:row>
      <xdr:rowOff>0</xdr:rowOff>
    </xdr:from>
    <xdr:ext cx="266700" cy="200025"/>
    <xdr:pic>
      <xdr:nvPicPr>
        <xdr:cNvPr id="0" name="image16.jpg"/>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3080</xdr:row>
      <xdr:rowOff>0</xdr:rowOff>
    </xdr:from>
    <xdr:ext cx="295275" cy="200025"/>
    <xdr:pic>
      <xdr:nvPicPr>
        <xdr:cNvPr id="0" name="image20.pn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3102</xdr:row>
      <xdr:rowOff>0</xdr:rowOff>
    </xdr:from>
    <xdr:ext cx="276225" cy="200025"/>
    <xdr:pic>
      <xdr:nvPicPr>
        <xdr:cNvPr id="0" name="image26.png"/>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3147</xdr:row>
      <xdr:rowOff>0</xdr:rowOff>
    </xdr:from>
    <xdr:ext cx="400050" cy="200025"/>
    <xdr:pic>
      <xdr:nvPicPr>
        <xdr:cNvPr id="0" name="image18.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3155</xdr:row>
      <xdr:rowOff>0</xdr:rowOff>
    </xdr:from>
    <xdr:ext cx="228600" cy="200025"/>
    <xdr:pic>
      <xdr:nvPicPr>
        <xdr:cNvPr id="0" name="image19.jpg"/>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3318</xdr:row>
      <xdr:rowOff>0</xdr:rowOff>
    </xdr:from>
    <xdr:ext cx="200025" cy="200025"/>
    <xdr:pic>
      <xdr:nvPicPr>
        <xdr:cNvPr id="0" name="image15.png"/>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3334</xdr:row>
      <xdr:rowOff>0</xdr:rowOff>
    </xdr:from>
    <xdr:ext cx="1143000" cy="647700"/>
    <xdr:pic>
      <xdr:nvPicPr>
        <xdr:cNvPr id="0" name="image30.pn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3852</xdr:row>
      <xdr:rowOff>0</xdr:rowOff>
    </xdr:from>
    <xdr:ext cx="466725" cy="200025"/>
    <xdr:pic>
      <xdr:nvPicPr>
        <xdr:cNvPr id="0" name="image21.jpg"/>
        <xdr:cNvPicPr preferRelativeResize="0"/>
      </xdr:nvPicPr>
      <xdr:blipFill>
        <a:blip cstate="print" r:embed="rId27"/>
        <a:stretch>
          <a:fillRect/>
        </a:stretch>
      </xdr:blipFill>
      <xdr:spPr>
        <a:prstGeom prst="rect">
          <a:avLst/>
        </a:prstGeom>
        <a:noFill/>
      </xdr:spPr>
    </xdr:pic>
    <xdr:clientData fLocksWithSheet="0"/>
  </xdr:oneCellAnchor>
  <xdr:oneCellAnchor>
    <xdr:from>
      <xdr:col>2</xdr:col>
      <xdr:colOff>0</xdr:colOff>
      <xdr:row>3874</xdr:row>
      <xdr:rowOff>0</xdr:rowOff>
    </xdr:from>
    <xdr:ext cx="295275" cy="200025"/>
    <xdr:pic>
      <xdr:nvPicPr>
        <xdr:cNvPr id="0" name="image23.jpg"/>
        <xdr:cNvPicPr preferRelativeResize="0"/>
      </xdr:nvPicPr>
      <xdr:blipFill>
        <a:blip cstate="print" r:embed="rId2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504825</xdr:colOff>
      <xdr:row>406</xdr:row>
      <xdr:rowOff>152400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16</xdr:col>
      <xdr:colOff>504825</xdr:colOff>
      <xdr:row>418</xdr:row>
      <xdr:rowOff>76200</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57150</xdr:colOff>
      <xdr:row>25</xdr:row>
      <xdr:rowOff>295275</xdr:rowOff>
    </xdr:from>
    <xdr:ext cx="4819650" cy="6096000"/>
    <xdr:pic>
      <xdr:nvPicPr>
        <xdr:cNvPr id="0" name="image2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xdr:colOff>
      <xdr:row>62</xdr:row>
      <xdr:rowOff>28575</xdr:rowOff>
    </xdr:from>
    <xdr:ext cx="1714500" cy="1057275"/>
    <xdr:pic>
      <xdr:nvPicPr>
        <xdr:cNvPr id="0" name="image2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18</xdr:row>
      <xdr:rowOff>0</xdr:rowOff>
    </xdr:from>
    <xdr:ext cx="381000" cy="200025"/>
    <xdr:pic>
      <xdr:nvPicPr>
        <xdr:cNvPr id="0" name="image2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28</xdr:row>
      <xdr:rowOff>0</xdr:rowOff>
    </xdr:from>
    <xdr:ext cx="2914650" cy="1638300"/>
    <xdr:pic>
      <xdr:nvPicPr>
        <xdr:cNvPr id="0" name="image3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55</xdr:row>
      <xdr:rowOff>0</xdr:rowOff>
    </xdr:from>
    <xdr:ext cx="2952750" cy="2952750"/>
    <xdr:pic>
      <xdr:nvPicPr>
        <xdr:cNvPr id="0" name="image28.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61</xdr:row>
      <xdr:rowOff>0</xdr:rowOff>
    </xdr:from>
    <xdr:ext cx="3286125" cy="1752600"/>
    <xdr:pic>
      <xdr:nvPicPr>
        <xdr:cNvPr id="0" name="image3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581025</xdr:colOff>
      <xdr:row>221</xdr:row>
      <xdr:rowOff>2171700</xdr:rowOff>
    </xdr:from>
    <xdr:ext cx="3829050" cy="236220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1438275</xdr:colOff>
      <xdr:row>232</xdr:row>
      <xdr:rowOff>152400</xdr:rowOff>
    </xdr:from>
    <xdr:ext cx="4219575" cy="2609850"/>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342900</xdr:colOff>
      <xdr:row>213</xdr:row>
      <xdr:rowOff>47625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51</xdr:row>
      <xdr:rowOff>0</xdr:rowOff>
    </xdr:from>
    <xdr:ext cx="371475" cy="200025"/>
    <xdr:pic>
      <xdr:nvPicPr>
        <xdr:cNvPr id="0" name="image32.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77</xdr:row>
      <xdr:rowOff>0</xdr:rowOff>
    </xdr:from>
    <xdr:ext cx="381000" cy="200025"/>
    <xdr:pic>
      <xdr:nvPicPr>
        <xdr:cNvPr id="0" name="image3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2857500</xdr:colOff>
      <xdr:row>3105</xdr:row>
      <xdr:rowOff>1485900</xdr:rowOff>
    </xdr:from>
    <xdr:ext cx="8420100" cy="4057650"/>
    <xdr:pic>
      <xdr:nvPicPr>
        <xdr:cNvPr id="1038491245" name="Chart8"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219075</xdr:colOff>
      <xdr:row>2649</xdr:row>
      <xdr:rowOff>247650</xdr:rowOff>
    </xdr:from>
    <xdr:ext cx="2333625" cy="1485900"/>
    <xdr:pic>
      <xdr:nvPicPr>
        <xdr:cNvPr id="0" name="image3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47625</xdr:colOff>
      <xdr:row>2227</xdr:row>
      <xdr:rowOff>200025</xdr:rowOff>
    </xdr:from>
    <xdr:ext cx="1581150" cy="1028700"/>
    <xdr:pic>
      <xdr:nvPicPr>
        <xdr:cNvPr id="0" name="image34.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47625</xdr:colOff>
      <xdr:row>2214</xdr:row>
      <xdr:rowOff>390525</xdr:rowOff>
    </xdr:from>
    <xdr:ext cx="2105025" cy="1247775"/>
    <xdr:pic>
      <xdr:nvPicPr>
        <xdr:cNvPr id="0" name="image4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1343025</xdr:colOff>
      <xdr:row>2117</xdr:row>
      <xdr:rowOff>476250</xdr:rowOff>
    </xdr:from>
    <xdr:ext cx="2676525" cy="2486025"/>
    <xdr:pic>
      <xdr:nvPicPr>
        <xdr:cNvPr id="0" name="image5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1038225</xdr:colOff>
      <xdr:row>1898</xdr:row>
      <xdr:rowOff>47625</xdr:rowOff>
    </xdr:from>
    <xdr:ext cx="1476375" cy="1247775"/>
    <xdr:pic>
      <xdr:nvPicPr>
        <xdr:cNvPr id="0" name="image3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390525</xdr:colOff>
      <xdr:row>1705</xdr:row>
      <xdr:rowOff>390525</xdr:rowOff>
    </xdr:from>
    <xdr:ext cx="3171825" cy="3562350"/>
    <xdr:pic>
      <xdr:nvPicPr>
        <xdr:cNvPr id="0" name="image4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742950</xdr:colOff>
      <xdr:row>1697</xdr:row>
      <xdr:rowOff>228600</xdr:rowOff>
    </xdr:from>
    <xdr:ext cx="5029200" cy="3267075"/>
    <xdr:pic>
      <xdr:nvPicPr>
        <xdr:cNvPr id="0" name="image4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38100</xdr:colOff>
      <xdr:row>1672</xdr:row>
      <xdr:rowOff>9525</xdr:rowOff>
    </xdr:from>
    <xdr:ext cx="3886200" cy="3771900"/>
    <xdr:pic>
      <xdr:nvPicPr>
        <xdr:cNvPr id="0" name="image4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47625</xdr:colOff>
      <xdr:row>1663</xdr:row>
      <xdr:rowOff>1152525</xdr:rowOff>
    </xdr:from>
    <xdr:ext cx="3857625" cy="3876675"/>
    <xdr:pic>
      <xdr:nvPicPr>
        <xdr:cNvPr id="0" name="image48.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447675</xdr:colOff>
      <xdr:row>1651</xdr:row>
      <xdr:rowOff>180975</xdr:rowOff>
    </xdr:from>
    <xdr:ext cx="2105025" cy="2562225"/>
    <xdr:pic>
      <xdr:nvPicPr>
        <xdr:cNvPr id="0" name="image45.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447675</xdr:colOff>
      <xdr:row>1651</xdr:row>
      <xdr:rowOff>180975</xdr:rowOff>
    </xdr:from>
    <xdr:ext cx="2105025" cy="2562225"/>
    <xdr:pic>
      <xdr:nvPicPr>
        <xdr:cNvPr id="0" name="image45.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447675</xdr:colOff>
      <xdr:row>1661</xdr:row>
      <xdr:rowOff>180975</xdr:rowOff>
    </xdr:from>
    <xdr:ext cx="2105025" cy="2562225"/>
    <xdr:pic>
      <xdr:nvPicPr>
        <xdr:cNvPr id="0" name="image45.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647700</xdr:colOff>
      <xdr:row>1618</xdr:row>
      <xdr:rowOff>2524125</xdr:rowOff>
    </xdr:from>
    <xdr:ext cx="4981575" cy="1895475"/>
    <xdr:pic>
      <xdr:nvPicPr>
        <xdr:cNvPr id="0" name="image4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47625</xdr:colOff>
      <xdr:row>1556</xdr:row>
      <xdr:rowOff>95250</xdr:rowOff>
    </xdr:from>
    <xdr:ext cx="5972175" cy="2181225"/>
    <xdr:pic>
      <xdr:nvPicPr>
        <xdr:cNvPr id="0" name="image4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152400</xdr:colOff>
      <xdr:row>1523</xdr:row>
      <xdr:rowOff>361950</xdr:rowOff>
    </xdr:from>
    <xdr:ext cx="11430000" cy="590550"/>
    <xdr:pic>
      <xdr:nvPicPr>
        <xdr:cNvPr id="0" name="image3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2514600</xdr:colOff>
      <xdr:row>1378</xdr:row>
      <xdr:rowOff>609600</xdr:rowOff>
    </xdr:from>
    <xdr:ext cx="3067050" cy="5476875"/>
    <xdr:pic>
      <xdr:nvPicPr>
        <xdr:cNvPr id="0" name="image36.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28575</xdr:colOff>
      <xdr:row>1347</xdr:row>
      <xdr:rowOff>28575</xdr:rowOff>
    </xdr:from>
    <xdr:ext cx="6219825" cy="2181225"/>
    <xdr:pic>
      <xdr:nvPicPr>
        <xdr:cNvPr id="0" name="image3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114300</xdr:colOff>
      <xdr:row>1119</xdr:row>
      <xdr:rowOff>152400</xdr:rowOff>
    </xdr:from>
    <xdr:ext cx="1228725" cy="828675"/>
    <xdr:pic>
      <xdr:nvPicPr>
        <xdr:cNvPr id="0" name="image41.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190500</xdr:colOff>
      <xdr:row>912</xdr:row>
      <xdr:rowOff>76200</xdr:rowOff>
    </xdr:from>
    <xdr:ext cx="1314450" cy="1933575"/>
    <xdr:pic>
      <xdr:nvPicPr>
        <xdr:cNvPr id="0" name="image43.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742950</xdr:colOff>
      <xdr:row>643</xdr:row>
      <xdr:rowOff>1343025</xdr:rowOff>
    </xdr:from>
    <xdr:ext cx="4419600" cy="3629025"/>
    <xdr:pic>
      <xdr:nvPicPr>
        <xdr:cNvPr id="0" name="image5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114300</xdr:colOff>
      <xdr:row>669</xdr:row>
      <xdr:rowOff>28575</xdr:rowOff>
    </xdr:from>
    <xdr:ext cx="819150" cy="476250"/>
    <xdr:pic>
      <xdr:nvPicPr>
        <xdr:cNvPr id="0" name="image46.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92</xdr:row>
      <xdr:rowOff>0</xdr:rowOff>
    </xdr:from>
    <xdr:ext cx="295275" cy="200025"/>
    <xdr:pic>
      <xdr:nvPicPr>
        <xdr:cNvPr id="0" name="image8.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114</xdr:row>
      <xdr:rowOff>0</xdr:rowOff>
    </xdr:from>
    <xdr:ext cx="2933700" cy="1971675"/>
    <xdr:pic>
      <xdr:nvPicPr>
        <xdr:cNvPr id="0" name="image14.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582</xdr:row>
      <xdr:rowOff>0</xdr:rowOff>
    </xdr:from>
    <xdr:ext cx="495300" cy="200025"/>
    <xdr:pic>
      <xdr:nvPicPr>
        <xdr:cNvPr id="0" name="image9.jp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709</xdr:row>
      <xdr:rowOff>0</xdr:rowOff>
    </xdr:from>
    <xdr:ext cx="1466850" cy="200025"/>
    <xdr:pic>
      <xdr:nvPicPr>
        <xdr:cNvPr id="0" name="image10.png"/>
        <xdr:cNvPicPr preferRelativeResize="0"/>
      </xdr:nvPicPr>
      <xdr:blipFill>
        <a:blip cstate="print" r:embed="rId23"/>
        <a:stretch>
          <a:fillRect/>
        </a:stretch>
      </xdr:blipFill>
      <xdr:spPr>
        <a:prstGeom prst="rect">
          <a:avLst/>
        </a:prstGeom>
        <a:noFill/>
      </xdr:spPr>
    </xdr:pic>
    <xdr:clientData fLocksWithSheet="0"/>
  </xdr:oneCellAnchor>
  <xdr:oneCellAnchor>
    <xdr:from>
      <xdr:col>2</xdr:col>
      <xdr:colOff>0</xdr:colOff>
      <xdr:row>777</xdr:row>
      <xdr:rowOff>0</xdr:rowOff>
    </xdr:from>
    <xdr:ext cx="200025" cy="200025"/>
    <xdr:pic>
      <xdr:nvPicPr>
        <xdr:cNvPr id="0" name="image11.gif"/>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0</xdr:colOff>
      <xdr:row>909</xdr:row>
      <xdr:rowOff>0</xdr:rowOff>
    </xdr:from>
    <xdr:ext cx="2638425" cy="2876550"/>
    <xdr:pic>
      <xdr:nvPicPr>
        <xdr:cNvPr id="0" name="image24.png"/>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911</xdr:row>
      <xdr:rowOff>0</xdr:rowOff>
    </xdr:from>
    <xdr:ext cx="180975" cy="200025"/>
    <xdr:pic>
      <xdr:nvPicPr>
        <xdr:cNvPr id="0" name="image24.pn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1113</xdr:row>
      <xdr:rowOff>0</xdr:rowOff>
    </xdr:from>
    <xdr:ext cx="495300" cy="200025"/>
    <xdr:pic>
      <xdr:nvPicPr>
        <xdr:cNvPr id="0" name="image9.jp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0</xdr:colOff>
      <xdr:row>1589</xdr:row>
      <xdr:rowOff>0</xdr:rowOff>
    </xdr:from>
    <xdr:ext cx="247650" cy="200025"/>
    <xdr:pic>
      <xdr:nvPicPr>
        <xdr:cNvPr id="0" name="image17.pn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1765</xdr:row>
      <xdr:rowOff>0</xdr:rowOff>
    </xdr:from>
    <xdr:ext cx="285750" cy="200025"/>
    <xdr:pic>
      <xdr:nvPicPr>
        <xdr:cNvPr id="0" name="image13.png"/>
        <xdr:cNvPicPr preferRelativeResize="0"/>
      </xdr:nvPicPr>
      <xdr:blipFill>
        <a:blip cstate="print" r:embed="rId27"/>
        <a:stretch>
          <a:fillRect/>
        </a:stretch>
      </xdr:blipFill>
      <xdr:spPr>
        <a:prstGeom prst="rect">
          <a:avLst/>
        </a:prstGeom>
        <a:noFill/>
      </xdr:spPr>
    </xdr:pic>
    <xdr:clientData fLocksWithSheet="0"/>
  </xdr:oneCellAnchor>
  <xdr:oneCellAnchor>
    <xdr:from>
      <xdr:col>2</xdr:col>
      <xdr:colOff>0</xdr:colOff>
      <xdr:row>1844</xdr:row>
      <xdr:rowOff>0</xdr:rowOff>
    </xdr:from>
    <xdr:ext cx="257175" cy="200025"/>
    <xdr:pic>
      <xdr:nvPicPr>
        <xdr:cNvPr id="0" name="image22.png"/>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2123</xdr:row>
      <xdr:rowOff>0</xdr:rowOff>
    </xdr:from>
    <xdr:ext cx="266700" cy="200025"/>
    <xdr:pic>
      <xdr:nvPicPr>
        <xdr:cNvPr id="0" name="image16.jpg"/>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2137</xdr:row>
      <xdr:rowOff>0</xdr:rowOff>
    </xdr:from>
    <xdr:ext cx="295275" cy="200025"/>
    <xdr:pic>
      <xdr:nvPicPr>
        <xdr:cNvPr id="0" name="image20.png"/>
        <xdr:cNvPicPr preferRelativeResize="0"/>
      </xdr:nvPicPr>
      <xdr:blipFill>
        <a:blip cstate="print" r:embed="rId30"/>
        <a:stretch>
          <a:fillRect/>
        </a:stretch>
      </xdr:blipFill>
      <xdr:spPr>
        <a:prstGeom prst="rect">
          <a:avLst/>
        </a:prstGeom>
        <a:noFill/>
      </xdr:spPr>
    </xdr:pic>
    <xdr:clientData fLocksWithSheet="0"/>
  </xdr:oneCellAnchor>
  <xdr:oneCellAnchor>
    <xdr:from>
      <xdr:col>2</xdr:col>
      <xdr:colOff>0</xdr:colOff>
      <xdr:row>2159</xdr:row>
      <xdr:rowOff>0</xdr:rowOff>
    </xdr:from>
    <xdr:ext cx="276225" cy="200025"/>
    <xdr:pic>
      <xdr:nvPicPr>
        <xdr:cNvPr id="0" name="image26.png"/>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2204</xdr:row>
      <xdr:rowOff>0</xdr:rowOff>
    </xdr:from>
    <xdr:ext cx="400050" cy="200025"/>
    <xdr:pic>
      <xdr:nvPicPr>
        <xdr:cNvPr id="0" name="image18.jpg"/>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0</xdr:colOff>
      <xdr:row>2212</xdr:row>
      <xdr:rowOff>0</xdr:rowOff>
    </xdr:from>
    <xdr:ext cx="228600" cy="200025"/>
    <xdr:pic>
      <xdr:nvPicPr>
        <xdr:cNvPr id="0" name="image19.jpg"/>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2375</xdr:row>
      <xdr:rowOff>0</xdr:rowOff>
    </xdr:from>
    <xdr:ext cx="200025" cy="200025"/>
    <xdr:pic>
      <xdr:nvPicPr>
        <xdr:cNvPr id="0" name="image15.png"/>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2391</xdr:row>
      <xdr:rowOff>0</xdr:rowOff>
    </xdr:from>
    <xdr:ext cx="1143000" cy="647700"/>
    <xdr:pic>
      <xdr:nvPicPr>
        <xdr:cNvPr id="0" name="image30.png"/>
        <xdr:cNvPicPr preferRelativeResize="0"/>
      </xdr:nvPicPr>
      <xdr:blipFill>
        <a:blip cstate="print" r:embed="rId35"/>
        <a:stretch>
          <a:fillRect/>
        </a:stretch>
      </xdr:blipFill>
      <xdr:spPr>
        <a:prstGeom prst="rect">
          <a:avLst/>
        </a:prstGeom>
        <a:noFill/>
      </xdr:spPr>
    </xdr:pic>
    <xdr:clientData fLocksWithSheet="0"/>
  </xdr:oneCellAnchor>
  <xdr:oneCellAnchor>
    <xdr:from>
      <xdr:col>1</xdr:col>
      <xdr:colOff>0</xdr:colOff>
      <xdr:row>2909</xdr:row>
      <xdr:rowOff>0</xdr:rowOff>
    </xdr:from>
    <xdr:ext cx="466725" cy="200025"/>
    <xdr:pic>
      <xdr:nvPicPr>
        <xdr:cNvPr id="0" name="image21.jpg"/>
        <xdr:cNvPicPr preferRelativeResize="0"/>
      </xdr:nvPicPr>
      <xdr:blipFill>
        <a:blip cstate="print" r:embed="rId36"/>
        <a:stretch>
          <a:fillRect/>
        </a:stretch>
      </xdr:blipFill>
      <xdr:spPr>
        <a:prstGeom prst="rect">
          <a:avLst/>
        </a:prstGeom>
        <a:noFill/>
      </xdr:spPr>
    </xdr:pic>
    <xdr:clientData fLocksWithSheet="0"/>
  </xdr:oneCellAnchor>
  <xdr:oneCellAnchor>
    <xdr:from>
      <xdr:col>2</xdr:col>
      <xdr:colOff>0</xdr:colOff>
      <xdr:row>2931</xdr:row>
      <xdr:rowOff>0</xdr:rowOff>
    </xdr:from>
    <xdr:ext cx="295275" cy="200025"/>
    <xdr:pic>
      <xdr:nvPicPr>
        <xdr:cNvPr id="0" name="image23.jpg"/>
        <xdr:cNvPicPr preferRelativeResize="0"/>
      </xdr:nvPicPr>
      <xdr:blipFill>
        <a:blip cstate="print" r:embed="rId37"/>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028:B2028" displayName="Table_1" id="1">
  <tableColumns count="2">
    <tableColumn name="Column1" id="1"/>
    <tableColumn name="Column2" id="2"/>
  </tableColumns>
  <tableStyleInfo name="Chat-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3990:AC4599" displayName="Table_2" id="2">
  <tableColumns count="2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s>
  <tableStyleInfo name="Chat-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1084:B1197" displayName="Table_3" id="3">
  <tableColumns count="2">
    <tableColumn name="another plug for the home student impressions column in the interview impressions tab. if you feel like your program represented themselves accurately, please let us know!" id="1"/>
    <tableColumn name="just filled this out and want to echo this sentiment. the more buy in we get, the more helpful it is for all of us even if you plan on ranking your home program number one" id="2"/>
  </tableColumns>
  <tableStyleInfo name="Chat-style 3" showColumnStripes="0" showFirstColumn="1" showLastColumn="1" showRowStripes="1"/>
</table>
</file>

<file path=xl/tables/table4.xml><?xml version="1.0" encoding="utf-8"?>
<table xmlns="http://schemas.openxmlformats.org/spreadsheetml/2006/main" headerRowCount="0" ref="A1:AN1007" displayName="Table_4" id="4">
  <tableColumns count="4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s>
  <tableStyleInfo name="Stats-style"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1084:B1084" displayName="Table_5" id="5">
  <tableColumns count="2">
    <tableColumn name="Column1" id="1"/>
    <tableColumn name="Column2" id="2"/>
  </tableColumns>
  <tableStyleInfo name="OldChat-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139:B252" displayName="Table_6" id="6">
  <tableColumns count="2">
    <tableColumn name="another plug for the home student impressions column in the interview impressions tab. if you feel like your program represented themselves accurately, please let us know!" id="1"/>
    <tableColumn name="just filled this out and want to echo this sentiment. the more buy in we get, the more helpful it is for all of us even if you plan on ranking your home program number one" id="2"/>
  </tableColumns>
  <tableStyleInfo name="OldChat-style 2" showColumnStripes="0" showFirstColumn="1" showLastColumn="1" showRowStripes="1"/>
</table>
</file>

<file path=xl/tables/table7.xml><?xml version="1.0" encoding="utf-8"?>
<table xmlns="http://schemas.openxmlformats.org/spreadsheetml/2006/main" headerRowCount="0" ref="A3047:AC3656" displayName="Table_7" id="7">
  <tableColumns count="2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s>
  <tableStyleInfo name="OldChat-style 3"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headerRowCount="0" ref="A328:H328" displayName="Table_8" id="8">
  <tableColumns count="8">
    <tableColumn name="Column1" id="1"/>
    <tableColumn name="Column2" id="2"/>
    <tableColumn name="Column3" id="3"/>
    <tableColumn name="Column4" id="4"/>
    <tableColumn name="Column5" id="5"/>
    <tableColumn name="Column6" id="6"/>
    <tableColumn name="Column7" id="7"/>
    <tableColumn name="Column8" id="8"/>
  </tableColumns>
  <tableStyleInfo name="'20 Match Results-style" showColumnStripes="0" showFirstColumn="1" showLastColumn="1" showRowStripes="1"/>
</table>
</file>

<file path=xl/tables/table9.xml><?xml version="1.0" encoding="utf-8"?>
<table xmlns="http://schemas.openxmlformats.org/spreadsheetml/2006/main" headerRowCount="0" ref="A1:H325" displayName="Table_9" id="9">
  <tableColumns count="8">
    <tableColumn name="Column1" id="1"/>
    <tableColumn name="Column2" id="2"/>
    <tableColumn name="Column3" id="3"/>
    <tableColumn name="Column4" id="4"/>
    <tableColumn name="Column5" id="5"/>
    <tableColumn name="Column6" id="6"/>
    <tableColumn name="Column7" id="7"/>
    <tableColumn name="Column8" id="8"/>
  </tableColumns>
  <tableStyleInfo name="'20 Match Results-style 2"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youtu.be/A6RHJbXKE3Y" TargetMode="External"/><Relationship Id="rId194" Type="http://schemas.openxmlformats.org/officeDocument/2006/relationships/hyperlink" Target="https://pubmed.ncbi.nlm.nih.gov/20513025/" TargetMode="External"/><Relationship Id="rId193" Type="http://schemas.openxmlformats.org/officeDocument/2006/relationships/hyperlink" Target="https://opdo-hns.org/page/ResidencyInterviewCalendar" TargetMode="External"/><Relationship Id="rId192" Type="http://schemas.openxmlformats.org/officeDocument/2006/relationships/hyperlink" Target="https://docs.google.com/forms/d/e/1FAIpQLSeNdBjm1yVh1TPau396IQ_BafXCOoHGvGRGX27ldRbsOoFs0A/viewform" TargetMode="External"/><Relationship Id="rId191" Type="http://schemas.openxmlformats.org/officeDocument/2006/relationships/hyperlink" Target="https://www.nytimes.com/2016/10/07/upshot/your-surgeon-is-probably-a-republican-your-psychiatrist-probably-a-democrat.html" TargetMode="External"/><Relationship Id="rId187" Type="http://schemas.openxmlformats.org/officeDocument/2006/relationships/hyperlink" Target="http://otomatch.com/" TargetMode="External"/><Relationship Id="rId186" Type="http://schemas.openxmlformats.org/officeDocument/2006/relationships/hyperlink" Target="https://join.slack.com/t/otomatch2020workspace/shared_invite/zt-j8fmfksh-fiFYoEvRYKk6gM9ABe3p8A" TargetMode="External"/><Relationship Id="rId185" Type="http://schemas.openxmlformats.org/officeDocument/2006/relationships/hyperlink" Target="https://join.slack.com/t/otomatch2020workspace/shared_invite/zt-j8fmfksh-fiFYoEvRYKk6gM9ABe3p8A" TargetMode="External"/><Relationship Id="rId184" Type="http://schemas.openxmlformats.org/officeDocument/2006/relationships/hyperlink" Target="https://join.slack.com/t/otomatch2020workspace/shared_invite/zt-j8fmfksh-fiFYoEvRYKk6gM9ABe3p8A" TargetMode="External"/><Relationship Id="rId189" Type="http://schemas.openxmlformats.org/officeDocument/2006/relationships/hyperlink" Target="https://www.reddit.com/r/Step2/comments/g5njom/ck_score_predictor/" TargetMode="External"/><Relationship Id="rId188" Type="http://schemas.openxmlformats.org/officeDocument/2006/relationships/hyperlink" Target="https://www.medscape.com/slideshow/2019-compensation-overview-6011286" TargetMode="External"/><Relationship Id="rId183" Type="http://schemas.openxmlformats.org/officeDocument/2006/relationships/hyperlink" Target="https://covid.usmle.org/announcements/new-practice-materials-and-helpful-information-step-1-and-step-2-ck-exams-now" TargetMode="External"/><Relationship Id="rId182" Type="http://schemas.openxmlformats.org/officeDocument/2006/relationships/hyperlink" Target="https://mashable.com/article/how-to-create-burner-email-account/" TargetMode="External"/><Relationship Id="rId181" Type="http://schemas.openxmlformats.org/officeDocument/2006/relationships/hyperlink" Target="https://docs.google.com/spreadsheets/d/e/2PACX-1vSwbfhHKkHlDwtuPYxRC2KxMXyLLbWEEh7CZVmVXVZszMwa6pDqKiXazVVPjzbq6DSux1LzN7b5Btmh/pubhtml" TargetMode="External"/><Relationship Id="rId180" Type="http://schemas.openxmlformats.org/officeDocument/2006/relationships/hyperlink" Target="https://docs.google.com/spreadsheets/d/e/2PACX-1vSwbfhHKkHlDwtuPYxRC2KxMXyLLbWEEh7CZVmVXVZszMwa6pDqKiXazVVPjzbq6DSux1LzN7b5Btmh/pubhtml" TargetMode="External"/><Relationship Id="rId176" Type="http://schemas.openxmlformats.org/officeDocument/2006/relationships/hyperlink" Target="https://join.slack.com/t/otomatch2020workspace/shared_invite/zt-j8fmfksh-fiFYoEvRYKk6gM9ABe3p8A" TargetMode="External"/><Relationship Id="rId297" Type="http://schemas.openxmlformats.org/officeDocument/2006/relationships/hyperlink" Target="https://opdo-hns.org/page/InterviewDates" TargetMode="External"/><Relationship Id="rId175" Type="http://schemas.openxmlformats.org/officeDocument/2006/relationships/hyperlink" Target="https://join.slack.com/t/otomatch2020workspace/shared_invite/zt-j8fmfksh-fiFYoEvRYKk6gM9ABe3p8A" TargetMode="External"/><Relationship Id="rId296" Type="http://schemas.openxmlformats.org/officeDocument/2006/relationships/hyperlink" Target="https://arizona.zoom.us/meeting/register/tJAvcu-opz0rG90tmH8NziAtBCUROxjVS-p5" TargetMode="External"/><Relationship Id="rId174" Type="http://schemas.openxmlformats.org/officeDocument/2006/relationships/hyperlink" Target="http://www.otolaryngology.emory.edu/ed_and_train/residency/ed_and_struc.html" TargetMode="External"/><Relationship Id="rId295" Type="http://schemas.openxmlformats.org/officeDocument/2006/relationships/hyperlink" Target="https://forms.gle/ryFHBmJuMwo2V64b9" TargetMode="External"/><Relationship Id="rId173" Type="http://schemas.openxmlformats.org/officeDocument/2006/relationships/hyperlink" Target="https://www.tapatalk.com/groups/otolaryngologyresidencyapplicants/interview-swaps-t3540.html" TargetMode="External"/><Relationship Id="rId294" Type="http://schemas.openxmlformats.org/officeDocument/2006/relationships/hyperlink" Target="https://drive.google.com/drive/folders/1zuEjwSNJnAjheJO470HdrRlGttlkImnB?usp=sharing" TargetMode="External"/><Relationship Id="rId179" Type="http://schemas.openxmlformats.org/officeDocument/2006/relationships/hyperlink" Target="https://www.reddit.com/r/medicalschool/comments/jsaxe8/residency_im_a_data_analyst_and_built_my_wife_and/" TargetMode="External"/><Relationship Id="rId178" Type="http://schemas.openxmlformats.org/officeDocument/2006/relationships/hyperlink" Target="https://otomatch2020workspace.slack.com/join/shared_invite/zt-j8fmfksh-fiFYoEvRYKk6gM9ABe3p8A" TargetMode="External"/><Relationship Id="rId299" Type="http://schemas.openxmlformats.org/officeDocument/2006/relationships/hyperlink" Target="https://www.umc.edu/som/Departments%20and%20Offices/SOM%20Departments/Otolaryngology/Medical%20Students/Virtual%20Sub%20Internship.html" TargetMode="External"/><Relationship Id="rId177" Type="http://schemas.openxmlformats.org/officeDocument/2006/relationships/hyperlink" Target="https://journals.sagepub.com/doi/10.1177/0003489420928381?url_ver=Z39.88-2003&amp;rfr_id=ori:rid:crossref.org&amp;rfr_dat=cr_pub%20%200pubmed" TargetMode="External"/><Relationship Id="rId298" Type="http://schemas.openxmlformats.org/officeDocument/2006/relationships/hyperlink" Target="https://docs.google.com/forms/d/e/1FAIpQLSde-00GIRjKo2cAGaYeOObl7uNE40VjKcD6Yu30_oE3vmdT2A/viewform?usp=sf_link" TargetMode="External"/><Relationship Id="rId198" Type="http://schemas.openxmlformats.org/officeDocument/2006/relationships/hyperlink" Target="https://discord.gg/jGTVYUp" TargetMode="External"/><Relationship Id="rId197" Type="http://schemas.openxmlformats.org/officeDocument/2006/relationships/hyperlink" Target="http://colonist.io/" TargetMode="External"/><Relationship Id="rId196" Type="http://schemas.openxmlformats.org/officeDocument/2006/relationships/hyperlink" Target="https://discord.gg/jGTVYUp" TargetMode="External"/><Relationship Id="rId195" Type="http://schemas.openxmlformats.org/officeDocument/2006/relationships/hyperlink" Target="https://www.headmirror.com/ent-journals" TargetMode="External"/><Relationship Id="rId199" Type="http://schemas.openxmlformats.org/officeDocument/2006/relationships/hyperlink" Target="https://residency.doximity.com/programs?residency_specialty_id=52&amp;sort_by=reputation&amp;location_type=region" TargetMode="External"/><Relationship Id="rId150" Type="http://schemas.openxmlformats.org/officeDocument/2006/relationships/hyperlink" Target="https://youtu.be/ZknTE5DPlAA" TargetMode="External"/><Relationship Id="rId271" Type="http://schemas.openxmlformats.org/officeDocument/2006/relationships/hyperlink" Target="https://meded.ucsf.edu/events/gme-diversity-virtual-1st-look" TargetMode="External"/><Relationship Id="rId392" Type="http://schemas.openxmlformats.org/officeDocument/2006/relationships/table" Target="../tables/table3.xml"/><Relationship Id="rId270" Type="http://schemas.openxmlformats.org/officeDocument/2006/relationships/hyperlink" Target="https://youtu.be/oGf9kwVa67Y" TargetMode="External"/><Relationship Id="rId391" Type="http://schemas.openxmlformats.org/officeDocument/2006/relationships/table" Target="../tables/table2.xml"/><Relationship Id="rId390" Type="http://schemas.openxmlformats.org/officeDocument/2006/relationships/table" Target="../tables/table1.xml"/><Relationship Id="rId1" Type="http://schemas.openxmlformats.org/officeDocument/2006/relationships/hyperlink" Target="https://docs.google.com/spreadsheets/d/e/2PACX-1vSwbfhHKkHlDwtuPYxRC2KxMXyLLbWEEh7CZVmVXVZszMwa6pDqKiXazVVPjzbq6DSux1LzN7b5Btmh/pubhtml" TargetMode="External"/><Relationship Id="rId2" Type="http://schemas.openxmlformats.org/officeDocument/2006/relationships/hyperlink" Target="http://otomatch.com/" TargetMode="External"/><Relationship Id="rId3" Type="http://schemas.openxmlformats.org/officeDocument/2006/relationships/hyperlink" Target="http://www.facebook.com/groups/otomatch2026/" TargetMode="External"/><Relationship Id="rId149" Type="http://schemas.openxmlformats.org/officeDocument/2006/relationships/hyperlink" Target="https://www.theladders.com/career-advice/harvard-has-the-ultimate-public-speaking-tip-that-youve-never-heard-of" TargetMode="External"/><Relationship Id="rId4" Type="http://schemas.openxmlformats.org/officeDocument/2006/relationships/hyperlink" Target="https://www.studentloanplanner.com/free-student-loan-calculator/" TargetMode="External"/><Relationship Id="rId148" Type="http://schemas.openxmlformats.org/officeDocument/2006/relationships/hyperlink" Target="https://docs.google.com/spreadsheets/d/1o2w4G4pkBQkrUGvBaXwzCxZGxo0AnDAL1V7rKIqhHks/edit" TargetMode="External"/><Relationship Id="rId269" Type="http://schemas.openxmlformats.org/officeDocument/2006/relationships/hyperlink" Target="http://tinyurl.com/EmoryENTOpenHouse" TargetMode="External"/><Relationship Id="rId9" Type="http://schemas.openxmlformats.org/officeDocument/2006/relationships/hyperlink" Target="https://doi.org/10.1002/lary.29521" TargetMode="External"/><Relationship Id="rId143" Type="http://schemas.openxmlformats.org/officeDocument/2006/relationships/hyperlink" Target="https://www.aamc.org/system/files/2020-11/ERAS%202021%20Residency%20Prelim%20Data%20Nov%209%202020.xlsx" TargetMode="External"/><Relationship Id="rId264" Type="http://schemas.openxmlformats.org/officeDocument/2006/relationships/hyperlink" Target="https://bit.ly/2PUlWwK" TargetMode="External"/><Relationship Id="rId385" Type="http://schemas.openxmlformats.org/officeDocument/2006/relationships/hyperlink" Target="https://bit.ly/June17zoom" TargetMode="External"/><Relationship Id="rId142" Type="http://schemas.openxmlformats.org/officeDocument/2006/relationships/hyperlink" Target="https://www.youtube.com/watch?v=9eMwYtycb_I" TargetMode="External"/><Relationship Id="rId263" Type="http://schemas.openxmlformats.org/officeDocument/2006/relationships/hyperlink" Target="https://uams.zoom.us/meeting/register/tJcqcOCqrTkrG9A9VU7zUOo5sVOGgVdQEYO7" TargetMode="External"/><Relationship Id="rId384" Type="http://schemas.openxmlformats.org/officeDocument/2006/relationships/hyperlink" Target="https://docs.google.com/forms/d/e/1FAIpQLSfzZaVWVduZS1h-DcF5KXLQMs0hL7mwXxA7FkzGvZdbo7g4FA/viewform?usp=sf_link" TargetMode="External"/><Relationship Id="rId141" Type="http://schemas.openxmlformats.org/officeDocument/2006/relationships/hyperlink" Target="https://archives-veterans.house.gov/witness-testimony/christian-head-md" TargetMode="External"/><Relationship Id="rId262" Type="http://schemas.openxmlformats.org/officeDocument/2006/relationships/hyperlink" Target="https://www.youtube.com/watch?time_continue=10&amp;v=GDIHJW6Fdv4&amp;feature=emb_logo" TargetMode="External"/><Relationship Id="rId383" Type="http://schemas.openxmlformats.org/officeDocument/2006/relationships/hyperlink" Target="https://journals.sagepub.com/author-instructions/EAR" TargetMode="External"/><Relationship Id="rId140" Type="http://schemas.openxmlformats.org/officeDocument/2006/relationships/hyperlink" Target="https://archives-veterans.house.gov/witness-testimony/christian-head-md" TargetMode="External"/><Relationship Id="rId261" Type="http://schemas.openxmlformats.org/officeDocument/2006/relationships/hyperlink" Target="mailto:ENTresidency@wustl.edu" TargetMode="External"/><Relationship Id="rId382" Type="http://schemas.openxmlformats.org/officeDocument/2006/relationships/hyperlink" Target="https://www.captiongenerator.com/1760122/ENT-tackles-COVID" TargetMode="External"/><Relationship Id="rId5" Type="http://schemas.openxmlformats.org/officeDocument/2006/relationships/hyperlink" Target="https://www.scimagojr.com/journalrank.php?category=2733." TargetMode="External"/><Relationship Id="rId147" Type="http://schemas.openxmlformats.org/officeDocument/2006/relationships/hyperlink" Target="https://www.headmirror.com/interviews" TargetMode="External"/><Relationship Id="rId268" Type="http://schemas.openxmlformats.org/officeDocument/2006/relationships/hyperlink" Target="https://twitter.com/Duke_Oto/status/1294652104607436800" TargetMode="External"/><Relationship Id="rId6" Type="http://schemas.openxmlformats.org/officeDocument/2006/relationships/hyperlink" Target="https://www.rstudio.com/wp-content/uploads/2019/01/Cheatsheets_2019.pdf" TargetMode="External"/><Relationship Id="rId146" Type="http://schemas.openxmlformats.org/officeDocument/2006/relationships/hyperlink" Target="https://www.headmirror.com/interviews" TargetMode="External"/><Relationship Id="rId267" Type="http://schemas.openxmlformats.org/officeDocument/2006/relationships/hyperlink" Target="https://zoom.us/meeting/register/tJUoduiorjIqHNeCOo-Z8G_0j1q5FopSRrad" TargetMode="External"/><Relationship Id="rId7" Type="http://schemas.openxmlformats.org/officeDocument/2006/relationships/hyperlink" Target="https://doi.org/10.1002/lary.29521" TargetMode="External"/><Relationship Id="rId145" Type="http://schemas.openxmlformats.org/officeDocument/2006/relationships/hyperlink" Target="https://www.reddit.com/r/medicalschool/comments/kbwwqh/residency_thoughts_from_a_ranking_meeting/" TargetMode="External"/><Relationship Id="rId266" Type="http://schemas.openxmlformats.org/officeDocument/2006/relationships/hyperlink" Target="https://vimeo.com/435250604" TargetMode="External"/><Relationship Id="rId8" Type="http://schemas.openxmlformats.org/officeDocument/2006/relationships/hyperlink" Target="https://www.whitecoatinvestor.com/individual-disability-insurance-basics/" TargetMode="External"/><Relationship Id="rId144" Type="http://schemas.openxmlformats.org/officeDocument/2006/relationships/hyperlink" Target="https://www.oofos.com/collections/mens-clogs" TargetMode="External"/><Relationship Id="rId265" Type="http://schemas.openxmlformats.org/officeDocument/2006/relationships/hyperlink" Target="https://forms.gle/TjeAsu4nabim6GRq8" TargetMode="External"/><Relationship Id="rId386" Type="http://schemas.openxmlformats.org/officeDocument/2006/relationships/drawing" Target="../drawings/drawing1.xml"/><Relationship Id="rId260" Type="http://schemas.openxmlformats.org/officeDocument/2006/relationships/hyperlink" Target="http://bit.ly/Oto2020" TargetMode="External"/><Relationship Id="rId381" Type="http://schemas.openxmlformats.org/officeDocument/2006/relationships/hyperlink" Target="https://mk0nrmp3oyqui6wqfm.kinstacdn.com/wp-content/uploads/2014/08/Laryngology-Match-Results-Statistics_AY2020.pdf" TargetMode="External"/><Relationship Id="rId380" Type="http://schemas.openxmlformats.org/officeDocument/2006/relationships/hyperlink" Target="https://www.sfmatch.org/PDFFilesDisplay/Neurotology_Fellowship_Match_Report_2019.pdf" TargetMode="External"/><Relationship Id="rId139" Type="http://schemas.openxmlformats.org/officeDocument/2006/relationships/hyperlink" Target="https://docs.house.gov/meetings/VR/VR00/20140708/102441/HHRG-113-VR00-Wstate-HeadMDC-20140708.pdf" TargetMode="External"/><Relationship Id="rId138" Type="http://schemas.openxmlformats.org/officeDocument/2006/relationships/hyperlink" Target="https://bohmlaw.com/blg-important-appellate-victory-employee-ninth-circuit/" TargetMode="External"/><Relationship Id="rId259" Type="http://schemas.openxmlformats.org/officeDocument/2006/relationships/hyperlink" Target="https://calendar.google.com/calendar/embed?src=c_ct8bebkngkm1bsm8u5t5ofhlr4%40group.calendar.google.com" TargetMode="External"/><Relationship Id="rId137" Type="http://schemas.openxmlformats.org/officeDocument/2006/relationships/hyperlink" Target="https://www.reddit.com/r/residency/comments/kfcqzo" TargetMode="External"/><Relationship Id="rId258" Type="http://schemas.openxmlformats.org/officeDocument/2006/relationships/hyperlink" Target="https://bcm.zoom.us/meeting/register/tJ0pd--pqj0jG91U-eY7hkeOsMXaqfbZfF89" TargetMode="External"/><Relationship Id="rId379" Type="http://schemas.openxmlformats.org/officeDocument/2006/relationships/hyperlink" Target="https://drive.google.com/drive/u/0/folders/1RvOGmI6T-4YF-XLBHtwBydqlrWFYpU3L" TargetMode="External"/><Relationship Id="rId132" Type="http://schemas.openxmlformats.org/officeDocument/2006/relationships/hyperlink" Target="https://thesheriffofsodium.com/2020/04/07/on-toilet-paper-and-application-caps/" TargetMode="External"/><Relationship Id="rId253" Type="http://schemas.openxmlformats.org/officeDocument/2006/relationships/hyperlink" Target="https://pubmed.ncbi.nlm.nih.gov/30273432/" TargetMode="External"/><Relationship Id="rId374" Type="http://schemas.openxmlformats.org/officeDocument/2006/relationships/hyperlink" Target="https://www.reddit.com/r/medicalschool/comments/ggplq8/a_call_to_strike_cs_serious/" TargetMode="External"/><Relationship Id="rId131" Type="http://schemas.openxmlformats.org/officeDocument/2006/relationships/hyperlink" Target="https://join.slack.com/t/otomatch2020workspace/shared_invite/zt-k4egwgtj-zRN68_jDu8FamRUw4S0HTg" TargetMode="External"/><Relationship Id="rId252" Type="http://schemas.openxmlformats.org/officeDocument/2006/relationships/hyperlink" Target="https://apps.apple.com/us/app/id1527905671" TargetMode="External"/><Relationship Id="rId373" Type="http://schemas.openxmlformats.org/officeDocument/2006/relationships/hyperlink" Target="https://www.theparisreview.org/blog/2020/05/07/fuck-the-bread-the-bread-is-over/?fbclid=IwAR10HALQzb_Ybki7cjQ-QI03blZq0bI_YITX807QYVCVEvUnriiPtBtzW8s" TargetMode="External"/><Relationship Id="rId130" Type="http://schemas.openxmlformats.org/officeDocument/2006/relationships/hyperlink" Target="https://i.imgur.com/w56TlDW.jpg" TargetMode="External"/><Relationship Id="rId251" Type="http://schemas.openxmlformats.org/officeDocument/2006/relationships/hyperlink" Target="https://apps.apple.com/us/app/id1527905671" TargetMode="External"/><Relationship Id="rId372" Type="http://schemas.openxmlformats.org/officeDocument/2006/relationships/hyperlink" Target="https://www.aamc.org/system/files/2020-05/covid19_Final_Recommendations_05112020.pdf" TargetMode="External"/><Relationship Id="rId250" Type="http://schemas.openxmlformats.org/officeDocument/2006/relationships/hyperlink" Target="https://vimeo.com/435250604" TargetMode="External"/><Relationship Id="rId371" Type="http://schemas.openxmlformats.org/officeDocument/2006/relationships/hyperlink" Target="https://www.change.org/p/federation-of-state-medical-boards-and-national-board-of-medical-examiners-urge-the-usmle-to-give-medical-students-a-refund-for-the-step-2-clinical-skills-exam?recruiter=13741854&amp;recruited_by_id=98f0e410-d679-012f-4165-4040b91ba155&amp;utm_source=share_petition&amp;utm_medium=copylink&amp;utm_campaign=petition_dashboard" TargetMode="External"/><Relationship Id="rId136" Type="http://schemas.openxmlformats.org/officeDocument/2006/relationships/hyperlink" Target="https://www.reddit.com/r/Residency/comments/kffgzs/name_and_shame_stanford_healthcare/" TargetMode="External"/><Relationship Id="rId257" Type="http://schemas.openxmlformats.org/officeDocument/2006/relationships/hyperlink" Target="https://bit.ly/32i2FLy" TargetMode="External"/><Relationship Id="rId378" Type="http://schemas.openxmlformats.org/officeDocument/2006/relationships/hyperlink" Target="https://drive.google.com/drive/u/0/folders/1RvOGmI6T-4YF-XLBHtwBydqlrWFYpU3L." TargetMode="External"/><Relationship Id="rId135" Type="http://schemas.openxmlformats.org/officeDocument/2006/relationships/hyperlink" Target="https://i.imgur.com/w56TlDW.jpg" TargetMode="External"/><Relationship Id="rId256" Type="http://schemas.openxmlformats.org/officeDocument/2006/relationships/hyperlink" Target="https://tinyurl.com/staroto" TargetMode="External"/><Relationship Id="rId377" Type="http://schemas.openxmlformats.org/officeDocument/2006/relationships/hyperlink" Target="https://twitter.com/BIDMCSurgery/status/1258505761295962112" TargetMode="External"/><Relationship Id="rId134" Type="http://schemas.openxmlformats.org/officeDocument/2006/relationships/hyperlink" Target="https://doi.org/10.1016/j.jsurg.2020.08.033" TargetMode="External"/><Relationship Id="rId255" Type="http://schemas.openxmlformats.org/officeDocument/2006/relationships/hyperlink" Target="mailto:ENTresidency@wustl.edu" TargetMode="External"/><Relationship Id="rId376" Type="http://schemas.openxmlformats.org/officeDocument/2006/relationships/hyperlink" Target="https://students-residents.aamc.org/applying-residency/article/specialty-response-covid-19/" TargetMode="External"/><Relationship Id="rId133" Type="http://schemas.openxmlformats.org/officeDocument/2006/relationships/hyperlink" Target="https://www.nrmp.org/prism-interview-scheduling-tool/" TargetMode="External"/><Relationship Id="rId254" Type="http://schemas.openxmlformats.org/officeDocument/2006/relationships/hyperlink" Target="https://medstudentedge.com/" TargetMode="External"/><Relationship Id="rId375" Type="http://schemas.openxmlformats.org/officeDocument/2006/relationships/hyperlink" Target="https://www.aamc.org/what-we-do/mission-areas/medical-education/conducting-interviews-during-coronavirus-pandemic" TargetMode="External"/><Relationship Id="rId172" Type="http://schemas.openxmlformats.org/officeDocument/2006/relationships/hyperlink" Target="https://www.ncbi.nlm.nih.gov/pmc/articles/PMC7489264/" TargetMode="External"/><Relationship Id="rId293" Type="http://schemas.openxmlformats.org/officeDocument/2006/relationships/hyperlink" Target="https://utah.zoom.us/j/94767105321" TargetMode="External"/><Relationship Id="rId171" Type="http://schemas.openxmlformats.org/officeDocument/2006/relationships/hyperlink" Target="https://www.nrmp.org/main-residency-match-data/" TargetMode="External"/><Relationship Id="rId292" Type="http://schemas.openxmlformats.org/officeDocument/2006/relationships/hyperlink" Target="https://bit.ly/KUENTSubInternship" TargetMode="External"/><Relationship Id="rId170" Type="http://schemas.openxmlformats.org/officeDocument/2006/relationships/hyperlink" Target="https://www.nrmp.org/match-fees/" TargetMode="External"/><Relationship Id="rId291" Type="http://schemas.openxmlformats.org/officeDocument/2006/relationships/hyperlink" Target="https://rush.zoom.us/meeting/register/tJUvduigqzgtHtNMaEYkCaDoMqDZ8_pwABWp" TargetMode="External"/><Relationship Id="rId290" Type="http://schemas.openxmlformats.org/officeDocument/2006/relationships/hyperlink" Target="https://forms.gle/zrdvMCcFE2nA2x6u8." TargetMode="External"/><Relationship Id="rId165" Type="http://schemas.openxmlformats.org/officeDocument/2006/relationships/hyperlink" Target="https://media1.tenor.com/images/aeb5c1e1d94d758a10940a7526e98469/tenor.gif?itemid=4649117" TargetMode="External"/><Relationship Id="rId286" Type="http://schemas.openxmlformats.org/officeDocument/2006/relationships/hyperlink" Target="http://tinyurl.com/EmoryENTOpenHouse" TargetMode="External"/><Relationship Id="rId164" Type="http://schemas.openxmlformats.org/officeDocument/2006/relationships/hyperlink" Target="http://www.brimr.org/NIH_Awards/2019/NIH_Awards_2019.htm" TargetMode="External"/><Relationship Id="rId285" Type="http://schemas.openxmlformats.org/officeDocument/2006/relationships/hyperlink" Target="https://tinyurl.com/y32v83na" TargetMode="External"/><Relationship Id="rId163" Type="http://schemas.openxmlformats.org/officeDocument/2006/relationships/hyperlink" Target="https://www.youtube.com/watch?v=dQw4w9WgXcQ" TargetMode="External"/><Relationship Id="rId284" Type="http://schemas.openxmlformats.org/officeDocument/2006/relationships/hyperlink" Target="https://zoom.us/j/98559440821?pwd=M1J6cnZMVUJiRW56QXpaSGZISFR1QT09" TargetMode="External"/><Relationship Id="rId162" Type="http://schemas.openxmlformats.org/officeDocument/2006/relationships/hyperlink" Target="http://www.ryanportermd.com/interviews/interview-questions" TargetMode="External"/><Relationship Id="rId283" Type="http://schemas.openxmlformats.org/officeDocument/2006/relationships/hyperlink" Target="https://med.virginia.edu/otolaryngology/about/what-you-oto-know/" TargetMode="External"/><Relationship Id="rId169" Type="http://schemas.openxmlformats.org/officeDocument/2006/relationships/hyperlink" Target="https://docs.google.com/spreadsheets/d/1CkaEdA_ch-yWAGuC3sV9nRyQYVKFpW_GRMJeS4LUoFE/edit" TargetMode="External"/><Relationship Id="rId168" Type="http://schemas.openxmlformats.org/officeDocument/2006/relationships/hyperlink" Target="https://www.youtube.com/watch?v=23mknmBdW9g" TargetMode="External"/><Relationship Id="rId289" Type="http://schemas.openxmlformats.org/officeDocument/2006/relationships/hyperlink" Target="https://m.youtube.com/watch?feature=youtu.be&amp;v=6VGm8E5N_kg" TargetMode="External"/><Relationship Id="rId167" Type="http://schemas.openxmlformats.org/officeDocument/2006/relationships/hyperlink" Target="http://otomatch.com/" TargetMode="External"/><Relationship Id="rId288" Type="http://schemas.openxmlformats.org/officeDocument/2006/relationships/hyperlink" Target="http://bit.ly/3imxF3w" TargetMode="External"/><Relationship Id="rId166" Type="http://schemas.openxmlformats.org/officeDocument/2006/relationships/hyperlink" Target="https://journals.sagepub.com/doi/abs/10.1177/014556131809700922" TargetMode="External"/><Relationship Id="rId287" Type="http://schemas.openxmlformats.org/officeDocument/2006/relationships/hyperlink" Target="http://bit.ly/3imxF3w" TargetMode="External"/><Relationship Id="rId161" Type="http://schemas.openxmlformats.org/officeDocument/2006/relationships/hyperlink" Target="https://www.tapatalk.com/groups/otolaryngologyresidencyapplicants/interview-swaps-whoops-t2381.html" TargetMode="External"/><Relationship Id="rId282" Type="http://schemas.openxmlformats.org/officeDocument/2006/relationships/hyperlink" Target="https://rush.zoom.us/meeting/register/tJUvduigqzgtHtNMaEYkCaDoMqDZ8_pwABWp" TargetMode="External"/><Relationship Id="rId160" Type="http://schemas.openxmlformats.org/officeDocument/2006/relationships/hyperlink" Target="http://bit.ly/2iF5aV1" TargetMode="External"/><Relationship Id="rId281" Type="http://schemas.openxmlformats.org/officeDocument/2006/relationships/hyperlink" Target="https://rush.zoom.us/meeting/register/tJUvduigqzgtHtNMaEYkCaDoMqDZ8_pwABWp" TargetMode="External"/><Relationship Id="rId280" Type="http://schemas.openxmlformats.org/officeDocument/2006/relationships/hyperlink" Target="https://rush.zoom.us/meeting/register/tJUvduigqzgtHtNMaEYkCaDoMqDZ8_pwABWp" TargetMode="External"/><Relationship Id="rId159" Type="http://schemas.openxmlformats.org/officeDocument/2006/relationships/hyperlink" Target="https://sites.usc.edu/ohnscovid/pastvideos/" TargetMode="External"/><Relationship Id="rId154" Type="http://schemas.openxmlformats.org/officeDocument/2006/relationships/hyperlink" Target="https://docs.google.com/spreadsheets/d/1i7Cl7PiZKxEf17iMmFq94z8jzowEkShzchznRZkg6cA/edit?ts=5e84ee2e" TargetMode="External"/><Relationship Id="rId275" Type="http://schemas.openxmlformats.org/officeDocument/2006/relationships/hyperlink" Target="https://arizona.zoom.us/meeting/register/tJAvcu-opz0rG90tmH8NziAtBCUROxjVS-p5" TargetMode="External"/><Relationship Id="rId153" Type="http://schemas.openxmlformats.org/officeDocument/2006/relationships/hyperlink" Target="https://www.youtube.com/watch?v=kvgfgGmemdA" TargetMode="External"/><Relationship Id="rId274" Type="http://schemas.openxmlformats.org/officeDocument/2006/relationships/hyperlink" Target="https://www.scimagojr.com/journalrank.php?category=2733" TargetMode="External"/><Relationship Id="rId152" Type="http://schemas.openxmlformats.org/officeDocument/2006/relationships/hyperlink" Target="https://www.facs.org/publications/bulletin-brief/120820/announcements" TargetMode="External"/><Relationship Id="rId273" Type="http://schemas.openxmlformats.org/officeDocument/2006/relationships/hyperlink" Target="https://www.scimagojr.com/journalrank.php?category=2733" TargetMode="External"/><Relationship Id="rId151" Type="http://schemas.openxmlformats.org/officeDocument/2006/relationships/hyperlink" Target="https://www.facs.org/publications/bulletin-brief/120820/announcements" TargetMode="External"/><Relationship Id="rId272" Type="http://schemas.openxmlformats.org/officeDocument/2006/relationships/hyperlink" Target="https://rush.zoom.us/meeting/register/tJUvduigqzgtHtNMaEYkCaDoMqDZ8_pwABWp" TargetMode="External"/><Relationship Id="rId158" Type="http://schemas.openxmlformats.org/officeDocument/2006/relationships/hyperlink" Target="https://www.headmirror.com/no-home-program" TargetMode="External"/><Relationship Id="rId279" Type="http://schemas.openxmlformats.org/officeDocument/2006/relationships/hyperlink" Target="https://bit.ly/31GpcBv" TargetMode="External"/><Relationship Id="rId157" Type="http://schemas.openxmlformats.org/officeDocument/2006/relationships/hyperlink" Target="https://www.entnet.org/content/commonly-asked-interview-questions" TargetMode="External"/><Relationship Id="rId278" Type="http://schemas.openxmlformats.org/officeDocument/2006/relationships/hyperlink" Target="http://otomatch.com/" TargetMode="External"/><Relationship Id="rId156" Type="http://schemas.openxmlformats.org/officeDocument/2006/relationships/hyperlink" Target="https://en.wikipedia.org/wiki/Buffalo_buffalo_Buffalo_buffalo_buffalo_buffalo_Buffalo_buffalo" TargetMode="External"/><Relationship Id="rId277" Type="http://schemas.openxmlformats.org/officeDocument/2006/relationships/hyperlink" Target="https://calendar.google.com/calendar/embed?src=c_ct8bebkngkm1bsm8u5t5ofhlr4%40group.calendar.google.com&amp;ctz=America%2FNew_York" TargetMode="External"/><Relationship Id="rId155" Type="http://schemas.openxmlformats.org/officeDocument/2006/relationships/hyperlink" Target="https://docs.google.com/spreadsheets/d/1i7Cl7PiZKxEf17iMmFq94z8jzowEkShzchznRZkg6cA/edit?ts=5e84ee2e" TargetMode="External"/><Relationship Id="rId276" Type="http://schemas.openxmlformats.org/officeDocument/2006/relationships/hyperlink" Target="https://www.headmirror.com/match-2021" TargetMode="External"/><Relationship Id="rId40" Type="http://schemas.openxmlformats.org/officeDocument/2006/relationships/hyperlink" Target="https://www.nrmp.org/match-calendars/" TargetMode="External"/><Relationship Id="rId42" Type="http://schemas.openxmlformats.org/officeDocument/2006/relationships/hyperlink" Target="https://www.timbuk2.com/products/1108-classic-messenger-bag" TargetMode="External"/><Relationship Id="rId41" Type="http://schemas.openxmlformats.org/officeDocument/2006/relationships/hyperlink" Target="https://forms.gle/ogNt8LzWLfyTpJAy6" TargetMode="External"/><Relationship Id="rId44" Type="http://schemas.openxmlformats.org/officeDocument/2006/relationships/hyperlink" Target="https://www.mayo.edu/research/departments-divisions/department-otorhinolaryngology/otolaryngology-research-fellowship-program/apply" TargetMode="External"/><Relationship Id="rId43" Type="http://schemas.openxmlformats.org/officeDocument/2006/relationships/hyperlink" Target="https://t.co/vJmThJYH48?amp=1" TargetMode="External"/><Relationship Id="rId46" Type="http://schemas.openxmlformats.org/officeDocument/2006/relationships/hyperlink" Target="https://www.tapatalk.com/groups/otolaryngologyresidencyapplicants/research-fellowships-f46/" TargetMode="External"/><Relationship Id="rId45" Type="http://schemas.openxmlformats.org/officeDocument/2006/relationships/hyperlink" Target="https://mk0nrmp3oyqui6wqfm.kinstacdn.com/wp-content/uploads/2020/03/2021-Match-Week-and-SOAP-Schedule-FINAL.pdf" TargetMode="External"/><Relationship Id="rId48" Type="http://schemas.openxmlformats.org/officeDocument/2006/relationships/hyperlink" Target="https://research.weill.cornell.edu/research-integrity-officer-rio" TargetMode="External"/><Relationship Id="rId47" Type="http://schemas.openxmlformats.org/officeDocument/2006/relationships/hyperlink" Target="https://www.tapatalk.com/groups/otolaryngologyresidencyapplicants/research-fellowships-f46/" TargetMode="External"/><Relationship Id="rId49" Type="http://schemas.openxmlformats.org/officeDocument/2006/relationships/hyperlink" Target="https://compliance.columbia.edu/hotline" TargetMode="External"/><Relationship Id="rId31" Type="http://schemas.openxmlformats.org/officeDocument/2006/relationships/hyperlink" Target="http://www.samreyes.org/2019/09/30/number-of-ent-applicants/" TargetMode="External"/><Relationship Id="rId30" Type="http://schemas.openxmlformats.org/officeDocument/2006/relationships/hyperlink" Target="https://www.dentons.com/en/insights/alerts/2016/february/18/initial-residency-period-issues" TargetMode="External"/><Relationship Id="rId33" Type="http://schemas.openxmlformats.org/officeDocument/2006/relationships/hyperlink" Target="https://www.tapatalk.com/groups/otolaryngologyresidencyapplicants/mayo-clinic-minnesota-otolaryngology-research-fell-t3613.html" TargetMode="External"/><Relationship Id="rId32" Type="http://schemas.openxmlformats.org/officeDocument/2006/relationships/hyperlink" Target="https://www.headmirror.com/podcast/unmatched-hope-for-the-best-but-plan-for-the-worst." TargetMode="External"/><Relationship Id="rId35" Type="http://schemas.openxmlformats.org/officeDocument/2006/relationships/hyperlink" Target="https://forms.gle/ghgajZpTqms1QKqR6" TargetMode="External"/><Relationship Id="rId34" Type="http://schemas.openxmlformats.org/officeDocument/2006/relationships/hyperlink" Target="https://www.tapatalk.com/groups/otolaryngologyresidencyapplicants/viewtopic.php?p=22037" TargetMode="External"/><Relationship Id="rId37" Type="http://schemas.openxmlformats.org/officeDocument/2006/relationships/hyperlink" Target="https://youtu.be/KllCrlfLuzs" TargetMode="External"/><Relationship Id="rId36" Type="http://schemas.openxmlformats.org/officeDocument/2006/relationships/hyperlink" Target="https://thesheriffofsodium.com/2021/03/09/mailbag-match-day-delay-usmle-score-rechecks-step-2-cs-score-reporting-and-preparing-for-the-soap/amp/?__twitter_impression=true" TargetMode="External"/><Relationship Id="rId39" Type="http://schemas.openxmlformats.org/officeDocument/2006/relationships/hyperlink" Target="https://www.aamc.org/media/50291/download?utm_source=sfmc&amp;utm_medium=Email&amp;utm_campaign=ERAS&amp;utm_content=Interviews." TargetMode="External"/><Relationship Id="rId38" Type="http://schemas.openxmlformats.org/officeDocument/2006/relationships/hyperlink" Target="https://www.reddit.com/r/medicine/comments/20qnvn/early_match_results/" TargetMode="External"/><Relationship Id="rId20" Type="http://schemas.openxmlformats.org/officeDocument/2006/relationships/hyperlink" Target="https://www.aamc.org/data-reports/interactive-data/eras-statistics-data" TargetMode="External"/><Relationship Id="rId22" Type="http://schemas.openxmlformats.org/officeDocument/2006/relationships/hyperlink" Target="https://twitter.com/IHaveSinus/status/1370739456383287301" TargetMode="External"/><Relationship Id="rId21" Type="http://schemas.openxmlformats.org/officeDocument/2006/relationships/hyperlink" Target="https://docs.google.com/spreadsheets/d/1CkaEdA_ch-yWAGuC3sV9nRyQYVKFpW_GRMJeS4LUoFE/edit" TargetMode="External"/><Relationship Id="rId24" Type="http://schemas.openxmlformats.org/officeDocument/2006/relationships/hyperlink" Target="https://www.nrmp.org/faq-questions/how-will-i-know-if-i-have-matched-to-a-program-match-process/" TargetMode="External"/><Relationship Id="rId23" Type="http://schemas.openxmlformats.org/officeDocument/2006/relationships/hyperlink" Target="http://ourowrldindata.org/" TargetMode="External"/><Relationship Id="rId26" Type="http://schemas.openxmlformats.org/officeDocument/2006/relationships/hyperlink" Target="https://my.clevelandclinic.org/ccf/media/files/Urology/Non-Smoking_Hiring_Statement.pdf" TargetMode="External"/><Relationship Id="rId25" Type="http://schemas.openxmlformats.org/officeDocument/2006/relationships/hyperlink" Target="https://www.aclu.org/other/state-state-workplace-drug-testing-laws" TargetMode="External"/><Relationship Id="rId28" Type="http://schemas.openxmlformats.org/officeDocument/2006/relationships/hyperlink" Target="https://forms.gle/ghgajZpTqms1QKqR6" TargetMode="External"/><Relationship Id="rId27" Type="http://schemas.openxmlformats.org/officeDocument/2006/relationships/hyperlink" Target="https://redcap.vanderbilt.edu/surveys/?s=H8XTKLD37A" TargetMode="External"/><Relationship Id="rId29" Type="http://schemas.openxmlformats.org/officeDocument/2006/relationships/hyperlink" Target="https://thesheriffofsodium.com/2021/03/09/mailbag-match-day-delay-usmle-score-rechecks-step-2-cs-score-reporting-and-preparing-for-the-soap/amp/?__twitter_impression=true" TargetMode="External"/><Relationship Id="rId11" Type="http://schemas.openxmlformats.org/officeDocument/2006/relationships/hyperlink" Target="http://entnet-org.zoom.us/webinar/register/WN_JeECvYSHT4uax9nmABP2xQ" TargetMode="External"/><Relationship Id="rId10" Type="http://schemas.openxmlformats.org/officeDocument/2006/relationships/hyperlink" Target="https://www.studentloanplanner.com/student-loan-forgiveness-covid/" TargetMode="External"/><Relationship Id="rId13" Type="http://schemas.openxmlformats.org/officeDocument/2006/relationships/hyperlink" Target="https://redcap.vanderbilt.edu/surveys/?s=H8XTKLD37A" TargetMode="External"/><Relationship Id="rId12" Type="http://schemas.openxmlformats.org/officeDocument/2006/relationships/hyperlink" Target="https://www.residentswap.org/" TargetMode="External"/><Relationship Id="rId15" Type="http://schemas.openxmlformats.org/officeDocument/2006/relationships/hyperlink" Target="http://otomatch.com/" TargetMode="External"/><Relationship Id="rId14" Type="http://schemas.openxmlformats.org/officeDocument/2006/relationships/hyperlink" Target="https://redcap.vanderbilt.edu/surveys/?s=H8XTKLD37A" TargetMode="External"/><Relationship Id="rId17" Type="http://schemas.openxmlformats.org/officeDocument/2006/relationships/hyperlink" Target="https://www.enttoday.org/article/crisis-in-otolaryngology-match/" TargetMode="External"/><Relationship Id="rId16" Type="http://schemas.openxmlformats.org/officeDocument/2006/relationships/hyperlink" Target="http://otomatch.com/" TargetMode="External"/><Relationship Id="rId19" Type="http://schemas.openxmlformats.org/officeDocument/2006/relationships/hyperlink" Target="https://docs.google.com/spreadsheets/d/1rIJK8bM2WTYVcpFbdDgzdaGJgvcfFdMty2U9mlYY_xI/edit" TargetMode="External"/><Relationship Id="rId18" Type="http://schemas.openxmlformats.org/officeDocument/2006/relationships/hyperlink" Target="https://docs.google.com/spreadsheets/d/1L6xIyzlM62Kp82hnj86ijqzejqvxhU-ZXrij42pW6cg/edit" TargetMode="External"/><Relationship Id="rId84" Type="http://schemas.openxmlformats.org/officeDocument/2006/relationships/hyperlink" Target="https://docs.google.com/spreadsheets/d/1o2w4G4pkBQkrUGvBaXwzCxZGxo0AnDAL1V7rKIqhHks/edit" TargetMode="External"/><Relationship Id="rId83" Type="http://schemas.openxmlformats.org/officeDocument/2006/relationships/hyperlink" Target="https://join.slack.com/t/otomatch2020workspace/shared_invite/zt-lwh0f2ht-H3gNZMKxFHkcgMhiPQMeKg" TargetMode="External"/><Relationship Id="rId86" Type="http://schemas.openxmlformats.org/officeDocument/2006/relationships/hyperlink" Target="https://www.neurosurgicalatlas.com/volumes/microsurgical-mastery-passion-for-technical-excellence" TargetMode="External"/><Relationship Id="rId85" Type="http://schemas.openxmlformats.org/officeDocument/2006/relationships/hyperlink" Target="https://www.amazon.com/SMARTTOP-Eyeglass-Ear-Grip-US-S-22A-Clear/dp/B07R7JWMFP/ref=sr_1_2?dchild=1&amp;keywords=ear+hooks+glasses&amp;qid=1612194706&amp;sr=8-2" TargetMode="External"/><Relationship Id="rId88" Type="http://schemas.openxmlformats.org/officeDocument/2006/relationships/hyperlink" Target="https://docs.google.com/spreadsheets/d/1n-IfDCbolTGox3kQK9x5m5oUsWs9uzgFW3VwsiTHJ4I/htmlview?usp=sharing&amp;pru=AAABdUHYCGA*E2jsGB53wdXCRSwAeVMsoA" TargetMode="External"/><Relationship Id="rId87" Type="http://schemas.openxmlformats.org/officeDocument/2006/relationships/hyperlink" Target="https://docs.google.com/spreadsheets/d/1n-IfDCbolTGox3kQK9x5m5oUsWs9uzgFW3VwsiTHJ4I/htmlview?usp=sharing&amp;pru=AAABdUHYCGA*E2jsGB53wdXCRSwAeVMsoA" TargetMode="External"/><Relationship Id="rId89" Type="http://schemas.openxmlformats.org/officeDocument/2006/relationships/hyperlink" Target="http://www.samreyes.org/wp-content/uploads/2021/01/TriologicalSocietyCombinedSectionsMeeting2021Poster.pdf" TargetMode="External"/><Relationship Id="rId80" Type="http://schemas.openxmlformats.org/officeDocument/2006/relationships/hyperlink" Target="https://en.wikipedia.org/wiki/Beth_Israel_Deaconess_Medical_Center" TargetMode="External"/><Relationship Id="rId82" Type="http://schemas.openxmlformats.org/officeDocument/2006/relationships/hyperlink" Target="https://docs.google.com/spreadsheets/d/1n-IfDCbolTGox3kQK9x5m5oUsWs9uzgFW3VwsiTHJ4I/htmlview?usp=sharing&amp;pru=AAABdUHYCGA*E2jsGB53wdXCRSwAeVMsoA" TargetMode="External"/><Relationship Id="rId81" Type="http://schemas.openxmlformats.org/officeDocument/2006/relationships/hyperlink" Target="https://thesheriffofsodium.com/2021/01/28/rank-order-list-buyers-and-sellers-edition/" TargetMode="External"/><Relationship Id="rId73" Type="http://schemas.openxmlformats.org/officeDocument/2006/relationships/hyperlink" Target="https://docs.google.com/spreadsheets/d/1n-IfDCbolTGox3kQK9x5m5oUsWs9uzgFW3VwsiTHJ4I/edit" TargetMode="External"/><Relationship Id="rId72" Type="http://schemas.openxmlformats.org/officeDocument/2006/relationships/hyperlink" Target="http://otomatch.com/" TargetMode="External"/><Relationship Id="rId75" Type="http://schemas.openxmlformats.org/officeDocument/2006/relationships/hyperlink" Target="https://arstechnica.com/tech-policy/2021/02/proposed-sec-230-rewrite-could-have-wide-ranging-consequences/" TargetMode="External"/><Relationship Id="rId74" Type="http://schemas.openxmlformats.org/officeDocument/2006/relationships/hyperlink" Target="https://bfy.tw/QNG2" TargetMode="External"/><Relationship Id="rId77" Type="http://schemas.openxmlformats.org/officeDocument/2006/relationships/hyperlink" Target="https://059987482848-shared-prod.s3.amazonaws.com/Specialties/OPHTH-R/2021+Ophthalmology+Residency+Match+Summary+Report.pdf" TargetMode="External"/><Relationship Id="rId76" Type="http://schemas.openxmlformats.org/officeDocument/2006/relationships/hyperlink" Target="https://pubmed.ncbi.nlm.nih.gov/31149924/" TargetMode="External"/><Relationship Id="rId79" Type="http://schemas.openxmlformats.org/officeDocument/2006/relationships/hyperlink" Target="https://www.amnesty.org/en/latest/news/2021/01/denying-covid19-vaccines-to-palestinians-exposes-israels-institutionalized-discrimination/" TargetMode="External"/><Relationship Id="rId78" Type="http://schemas.openxmlformats.org/officeDocument/2006/relationships/hyperlink" Target="https://t.co/FdiS76bPcL?amp=1" TargetMode="External"/><Relationship Id="rId71" Type="http://schemas.openxmlformats.org/officeDocument/2006/relationships/hyperlink" Target="https://support.google.com/docs/answer/3540681?co=GENIE.Platform%3DDesktop&amp;hl=en" TargetMode="External"/><Relationship Id="rId70" Type="http://schemas.openxmlformats.org/officeDocument/2006/relationships/hyperlink" Target="https://www.youtube.com/watch?v=P8K3W1wPXeA" TargetMode="External"/><Relationship Id="rId62" Type="http://schemas.openxmlformats.org/officeDocument/2006/relationships/hyperlink" Target="https://forms.gle/vzncm5K5GFBcbF139" TargetMode="External"/><Relationship Id="rId61" Type="http://schemas.openxmlformats.org/officeDocument/2006/relationships/hyperlink" Target="https://onlinelibrary.wiley.com/doi/full/10.1002/lary.28575" TargetMode="External"/><Relationship Id="rId64" Type="http://schemas.openxmlformats.org/officeDocument/2006/relationships/hyperlink" Target="https://otolaryngology.uw.edu/education/programs/fellowship-head-neck-oncology-and-microvascular-reconstruction" TargetMode="External"/><Relationship Id="rId63" Type="http://schemas.openxmlformats.org/officeDocument/2006/relationships/hyperlink" Target="https://www.nrmp.org/faq-questions/why-does-it-take-three-weeks-from-the-rank-order-list-rol-deadline-to-match-day/" TargetMode="External"/><Relationship Id="rId66" Type="http://schemas.openxmlformats.org/officeDocument/2006/relationships/hyperlink" Target="https://mk0nrmp3oyqui6wqfm.kinstacdn.com/wp-content/uploads/2020/07/Charting-Outcomes-in-the-Match-2020_MD-Senior_final.pdf" TargetMode="External"/><Relationship Id="rId65" Type="http://schemas.openxmlformats.org/officeDocument/2006/relationships/hyperlink" Target="http://headmirror.com/" TargetMode="External"/><Relationship Id="rId68" Type="http://schemas.openxmlformats.org/officeDocument/2006/relationships/hyperlink" Target="https://www.aamc.org/media/21456/download" TargetMode="External"/><Relationship Id="rId67" Type="http://schemas.openxmlformats.org/officeDocument/2006/relationships/hyperlink" Target="https://entresidency.college.mayo.edu/faqs" TargetMode="External"/><Relationship Id="rId60" Type="http://schemas.openxmlformats.org/officeDocument/2006/relationships/hyperlink" Target="https://onlinelibrary.wiley.com/doi/full/10.1002/lary.28575" TargetMode="External"/><Relationship Id="rId69" Type="http://schemas.openxmlformats.org/officeDocument/2006/relationships/hyperlink" Target="https://www.uthsc.edu/research/compliance/irb/research-participants/contact.php" TargetMode="External"/><Relationship Id="rId51" Type="http://schemas.openxmlformats.org/officeDocument/2006/relationships/hyperlink" Target="https://docs.google.com/forms/d/e/1FAIpQLScw1HIAw-PtInLKmiqlafiTUqQwjc2A0iXoZsTIQJevJVjNdQ/viewform" TargetMode="External"/><Relationship Id="rId50" Type="http://schemas.openxmlformats.org/officeDocument/2006/relationships/hyperlink" Target="https://www.youtube.com/watch?v=yEfsaXDX0UQ" TargetMode="External"/><Relationship Id="rId53" Type="http://schemas.openxmlformats.org/officeDocument/2006/relationships/hyperlink" Target="https://www.oregonlive.com/portland/2021/02/tiktok-doc-harassed-portland-colleague-with-texts-photos-unwanted-sexual-advances-45-million-lawsuit-alleges.html" TargetMode="External"/><Relationship Id="rId52" Type="http://schemas.openxmlformats.org/officeDocument/2006/relationships/hyperlink" Target="https://www.medscape.com/viewarticle/946678" TargetMode="External"/><Relationship Id="rId55" Type="http://schemas.openxmlformats.org/officeDocument/2006/relationships/hyperlink" Target="https://www.etsy.com/listing/602625971/ear-chocolate-lollipop-12-qty-ent" TargetMode="External"/><Relationship Id="rId54" Type="http://schemas.openxmlformats.org/officeDocument/2006/relationships/hyperlink" Target="https://beta.documentcloud.org/documents/20493473-jasoncampbellohsufedsuit" TargetMode="External"/><Relationship Id="rId57" Type="http://schemas.openxmlformats.org/officeDocument/2006/relationships/hyperlink" Target="https://onlinelibrary.wiley.com/doi/10.1002/lary.29450" TargetMode="External"/><Relationship Id="rId56" Type="http://schemas.openxmlformats.org/officeDocument/2006/relationships/hyperlink" Target="https://www.reddit.com/r/medicalschool/comments/ltwuup/shitpost_saturday_this_years_application_cycle/" TargetMode="External"/><Relationship Id="rId59" Type="http://schemas.openxmlformats.org/officeDocument/2006/relationships/hyperlink" Target="http://otomatch.com/" TargetMode="External"/><Relationship Id="rId58" Type="http://schemas.openxmlformats.org/officeDocument/2006/relationships/hyperlink" Target="https://apnews.com/article/fact-checking-afs:Content:9817754888" TargetMode="External"/><Relationship Id="rId107" Type="http://schemas.openxmlformats.org/officeDocument/2006/relationships/hyperlink" Target="https://www.youtube.com/watch?v=kvgfgGmemdA&amp;feature=youtu.be" TargetMode="External"/><Relationship Id="rId228" Type="http://schemas.openxmlformats.org/officeDocument/2006/relationships/hyperlink" Target="https://opdo-hns.org/page/InterviewDates" TargetMode="External"/><Relationship Id="rId349" Type="http://schemas.openxmlformats.org/officeDocument/2006/relationships/hyperlink" Target="https://cdn.ymaws.com/suo-aado.org/resource/resmgr/covid-19/suo-aado-opdo_medical_studen.pdf" TargetMode="External"/><Relationship Id="rId106" Type="http://schemas.openxmlformats.org/officeDocument/2006/relationships/hyperlink" Target="https://docs.google.com/spreadsheets/d/1o2w4G4pkBQkrUGvBaXwzCxZGxo0AnDAL1V7rKIqhHks/edit" TargetMode="External"/><Relationship Id="rId227" Type="http://schemas.openxmlformats.org/officeDocument/2006/relationships/hyperlink" Target="https://padlet.com/bjboyd/jnsvq0xuvox6iikc" TargetMode="External"/><Relationship Id="rId348" Type="http://schemas.openxmlformats.org/officeDocument/2006/relationships/hyperlink" Target="https://medicine.umich.edu/dept/otolaryngology/events/202006/michigan-otolaryngology-virtual-subinternship." TargetMode="External"/><Relationship Id="rId105" Type="http://schemas.openxmlformats.org/officeDocument/2006/relationships/hyperlink" Target="https://cdn.ca9.uscourts.gov/datastore/opinions/2019/09/05/17-55942.pdf" TargetMode="External"/><Relationship Id="rId226" Type="http://schemas.openxmlformats.org/officeDocument/2006/relationships/hyperlink" Target="https://en.wikipedia.org/wiki/Scholarly_peer_review" TargetMode="External"/><Relationship Id="rId347" Type="http://schemas.openxmlformats.org/officeDocument/2006/relationships/hyperlink" Target="https://www.amazon.com/CAVN-Penlight-Doctors-Reusable-Students/dp/B07JMNCHMN/ref=sr_1_4?dchild=1&amp;keywords=penlight&amp;qid=1592676086&amp;sr=8-4" TargetMode="External"/><Relationship Id="rId104" Type="http://schemas.openxmlformats.org/officeDocument/2006/relationships/hyperlink" Target="http://headmirror.com/" TargetMode="External"/><Relationship Id="rId225" Type="http://schemas.openxmlformats.org/officeDocument/2006/relationships/hyperlink" Target="http://entsignaling.org/" TargetMode="External"/><Relationship Id="rId346" Type="http://schemas.openxmlformats.org/officeDocument/2006/relationships/hyperlink" Target="https://www.karlstorzndtec.com/en/products/light-sources/battery-powered-led-light-source/" TargetMode="External"/><Relationship Id="rId109" Type="http://schemas.openxmlformats.org/officeDocument/2006/relationships/hyperlink" Target="https://www.nrmp.org/reporting-investigation-violations/" TargetMode="External"/><Relationship Id="rId108" Type="http://schemas.openxmlformats.org/officeDocument/2006/relationships/hyperlink" Target="http://mycitymatch.com/" TargetMode="External"/><Relationship Id="rId229" Type="http://schemas.openxmlformats.org/officeDocument/2006/relationships/hyperlink" Target="https://twitter.com/JeffersNguyen/status/1310559568448151553?s=20" TargetMode="External"/><Relationship Id="rId220" Type="http://schemas.openxmlformats.org/officeDocument/2006/relationships/hyperlink" Target="https://forms.gle/1vttTfz1pGHJmCHh6" TargetMode="External"/><Relationship Id="rId341" Type="http://schemas.openxmlformats.org/officeDocument/2006/relationships/hyperlink" Target="https://www.headmirror.com/ent-journals" TargetMode="External"/><Relationship Id="rId340" Type="http://schemas.openxmlformats.org/officeDocument/2006/relationships/hyperlink" Target="https://twitter.com/Yale_ENT" TargetMode="External"/><Relationship Id="rId103" Type="http://schemas.openxmlformats.org/officeDocument/2006/relationships/hyperlink" Target="https://wallethub.com/edu/best-worst-cities-for-singles/9015" TargetMode="External"/><Relationship Id="rId224" Type="http://schemas.openxmlformats.org/officeDocument/2006/relationships/hyperlink" Target="https://students-residents.aamc.org/applying-residency/filteredresult/apply-smart-data-consider-when-applying-residency/" TargetMode="External"/><Relationship Id="rId345" Type="http://schemas.openxmlformats.org/officeDocument/2006/relationships/hyperlink" Target="https://www.amazon.com/Maglite-Mini-Incandescent-2-Cell-Flashlight/dp/B000056BMJ/ref=sr_1_11?dchild=1&amp;keywords=xenon+flashlight+AA&amp;qid=1592921354&amp;sr=8-11" TargetMode="External"/><Relationship Id="rId102" Type="http://schemas.openxmlformats.org/officeDocument/2006/relationships/hyperlink" Target="http://www.otomatch.com/OT3RS/OT3RS-2020.html" TargetMode="External"/><Relationship Id="rId223" Type="http://schemas.openxmlformats.org/officeDocument/2006/relationships/hyperlink" Target="https://www.instagram.com/bswhtemple_ent/" TargetMode="External"/><Relationship Id="rId344" Type="http://schemas.openxmlformats.org/officeDocument/2006/relationships/hyperlink" Target="https://journals.sagepub.com/doi/full/10.1177/0194599819838756?url_ver=Z39.88-2003&amp;rfr_id=ori:rid:crossref.org&amp;rfr_dat=cr_pub%20%200pubmed" TargetMode="External"/><Relationship Id="rId101" Type="http://schemas.openxmlformats.org/officeDocument/2006/relationships/hyperlink" Target="https://mk0nrmp3oyqui6wqfm.kinstacdn.com/wp-content/uploads/2020/06/MM_Results_and-Data_2020-1.pdf" TargetMode="External"/><Relationship Id="rId222" Type="http://schemas.openxmlformats.org/officeDocument/2006/relationships/hyperlink" Target="https://opdo-hns.org/page/InterviewDates" TargetMode="External"/><Relationship Id="rId343" Type="http://schemas.openxmlformats.org/officeDocument/2006/relationships/hyperlink" Target="https://medstudentedge.com/residency-applications/" TargetMode="External"/><Relationship Id="rId100" Type="http://schemas.openxmlformats.org/officeDocument/2006/relationships/hyperlink" Target="https://twitter.com/dglaucomflecken/status/1331051795481645056?lang=en" TargetMode="External"/><Relationship Id="rId221" Type="http://schemas.openxmlformats.org/officeDocument/2006/relationships/hyperlink" Target="https://opdo-hns.org/mpage/signaling" TargetMode="External"/><Relationship Id="rId342" Type="http://schemas.openxmlformats.org/officeDocument/2006/relationships/hyperlink" Target="https://drive.google.com/file/d/17BiVSCE7_jXJG92kqps6d7adck0Eh6uS/view?usp=sharing" TargetMode="External"/><Relationship Id="rId217" Type="http://schemas.openxmlformats.org/officeDocument/2006/relationships/hyperlink" Target="https://gme.dartmouth-hitchcock.org/otolaryngology/surgical-physician-assistant.html" TargetMode="External"/><Relationship Id="rId338" Type="http://schemas.openxmlformats.org/officeDocument/2006/relationships/hyperlink" Target="http://entcovid.med.uky.edu/" TargetMode="External"/><Relationship Id="rId216" Type="http://schemas.openxmlformats.org/officeDocument/2006/relationships/hyperlink" Target="https://www.kevinmd.com/blog/2020/10/rapid-changes-to-aoa-inclusion-are-inequitable.html" TargetMode="External"/><Relationship Id="rId337" Type="http://schemas.openxmlformats.org/officeDocument/2006/relationships/hyperlink" Target="https://sites.usc.edu/ohnscovid/" TargetMode="External"/><Relationship Id="rId215" Type="http://schemas.openxmlformats.org/officeDocument/2006/relationships/hyperlink" Target="https://www.medrxiv.org/" TargetMode="External"/><Relationship Id="rId336" Type="http://schemas.openxmlformats.org/officeDocument/2006/relationships/hyperlink" Target="https://redcap.link/h56xikms" TargetMode="External"/><Relationship Id="rId214" Type="http://schemas.openxmlformats.org/officeDocument/2006/relationships/hyperlink" Target="https://www.youtube.com/watch?v=hGEsOcF3PoM" TargetMode="External"/><Relationship Id="rId335" Type="http://schemas.openxmlformats.org/officeDocument/2006/relationships/hyperlink" Target="https://health.ucdavis.edu/otolaryngology/education/residency/program.html" TargetMode="External"/><Relationship Id="rId219" Type="http://schemas.openxmlformats.org/officeDocument/2006/relationships/hyperlink" Target="https://z.umn.edu/oto" TargetMode="External"/><Relationship Id="rId218" Type="http://schemas.openxmlformats.org/officeDocument/2006/relationships/hyperlink" Target="https://youtu.be/lYWo7odQrjM" TargetMode="External"/><Relationship Id="rId339" Type="http://schemas.openxmlformats.org/officeDocument/2006/relationships/hyperlink" Target="https://medstudentedge.com/residency-applications/" TargetMode="External"/><Relationship Id="rId330" Type="http://schemas.openxmlformats.org/officeDocument/2006/relationships/hyperlink" Target="https://forms.gle/ADF3QLmSrzzZFAjH7" TargetMode="External"/><Relationship Id="rId213" Type="http://schemas.openxmlformats.org/officeDocument/2006/relationships/hyperlink" Target="https://medstudentedge.com/2020/09/14/exclusive-advice-from-program-directors-on-how-to-succeed-in-the-2021-residency-application-cycle/" TargetMode="External"/><Relationship Id="rId334" Type="http://schemas.openxmlformats.org/officeDocument/2006/relationships/hyperlink" Target="https://forms.gle/4NBu8cJ6xVEmzWCe9" TargetMode="External"/><Relationship Id="rId212" Type="http://schemas.openxmlformats.org/officeDocument/2006/relationships/hyperlink" Target="https://apps.acgme.org/ads/Public/Reports/Report/18" TargetMode="External"/><Relationship Id="rId333" Type="http://schemas.openxmlformats.org/officeDocument/2006/relationships/hyperlink" Target="https://medschool.cuanschutz.edu/otolaryngology/education/residency/virtual-tour" TargetMode="External"/><Relationship Id="rId211" Type="http://schemas.openxmlformats.org/officeDocument/2006/relationships/hyperlink" Target="https://www.triological.org/abstract-submission/" TargetMode="External"/><Relationship Id="rId332" Type="http://schemas.openxmlformats.org/officeDocument/2006/relationships/hyperlink" Target="https://www.eventbrite.com/e/medical-student-forum-tickets-106223174374" TargetMode="External"/><Relationship Id="rId210" Type="http://schemas.openxmlformats.org/officeDocument/2006/relationships/hyperlink" Target="https://students-residents.aamc.org/applying-residency/filteredresult/apply-smart-data-consider-when-applying-residency/" TargetMode="External"/><Relationship Id="rId331" Type="http://schemas.openxmlformats.org/officeDocument/2006/relationships/hyperlink" Target="https://vula.uct.ac.za/access/content/group/ba5fb1bd-be95-48e5-81be-586fbaeba29d/Endoscopic%20cholesteatoma%2C%20tympanoplasty%20and%20middle%20ear%20surgery.pdf" TargetMode="External"/><Relationship Id="rId370" Type="http://schemas.openxmlformats.org/officeDocument/2006/relationships/hyperlink" Target="https://www.change.org/p/medical-students-end-step-2-cs?recruiter=6893544&amp;recruited_by_id=0d27f700-248a-0130-7890-3c764e049b10&amp;utm_source=share_petition&amp;utm_medium=copylink&amp;utm_campaign=petition_dashboard" TargetMode="External"/><Relationship Id="rId129" Type="http://schemas.openxmlformats.org/officeDocument/2006/relationships/hyperlink" Target="https://www.reddit.com/r/medicalschool/comments/cokkn2/serious_2018_mgma_data_for_those_curious/" TargetMode="External"/><Relationship Id="rId128" Type="http://schemas.openxmlformats.org/officeDocument/2006/relationships/hyperlink" Target="http://libgen.is/" TargetMode="External"/><Relationship Id="rId249" Type="http://schemas.openxmlformats.org/officeDocument/2006/relationships/hyperlink" Target="https://www.medrxiv.org/" TargetMode="External"/><Relationship Id="rId127" Type="http://schemas.openxmlformats.org/officeDocument/2006/relationships/hyperlink" Target="https://www.youtube.com/watch?v=KxGRhd_iWuE" TargetMode="External"/><Relationship Id="rId248" Type="http://schemas.openxmlformats.org/officeDocument/2006/relationships/hyperlink" Target="https://entnet-org.zoom.us/webinar/register/WN_hcvPnX8oTfWFOHqgraHwMw" TargetMode="External"/><Relationship Id="rId369" Type="http://schemas.openxmlformats.org/officeDocument/2006/relationships/hyperlink" Target="https://mk0nrmp3oyqui6wqfm.kinstacdn.com/wp-content/uploads/2020/05/MM_Results_and-Data_2020.pdf" TargetMode="External"/><Relationship Id="rId126" Type="http://schemas.openxmlformats.org/officeDocument/2006/relationships/hyperlink" Target="http://teachmeanatomy.info/" TargetMode="External"/><Relationship Id="rId247" Type="http://schemas.openxmlformats.org/officeDocument/2006/relationships/hyperlink" Target="http://www.samreyes.org/2020/09/04/some-math-about-the-ent-signaling-system/" TargetMode="External"/><Relationship Id="rId368" Type="http://schemas.openxmlformats.org/officeDocument/2006/relationships/hyperlink" Target="https://twitter.com/dxieMD/status/1259963345421172736" TargetMode="External"/><Relationship Id="rId121" Type="http://schemas.openxmlformats.org/officeDocument/2006/relationships/hyperlink" Target="https://hopkinscme.cloud-cme.com/course/courseoverview?P=5&amp;EID=30014" TargetMode="External"/><Relationship Id="rId242" Type="http://schemas.openxmlformats.org/officeDocument/2006/relationships/hyperlink" Target="https://www.signupgenius.com/go/10C0D4FABAD2CA1F9C52-program" TargetMode="External"/><Relationship Id="rId363" Type="http://schemas.openxmlformats.org/officeDocument/2006/relationships/hyperlink" Target="https://medicine.umich.edu/dept/otolaryngology/events/202006/michigan-otolaryngology-virtual-subinternship" TargetMode="External"/><Relationship Id="rId120" Type="http://schemas.openxmlformats.org/officeDocument/2006/relationships/hyperlink" Target="https://www.doctorsintraining.com/blog/what-you-should-know-about-the-new-nrmp-rule/" TargetMode="External"/><Relationship Id="rId241" Type="http://schemas.openxmlformats.org/officeDocument/2006/relationships/hyperlink" Target="http://gomerblog.com/2017/05/ent-parody-warren-g-nate-dogg-regulate-pure-awesomeness/" TargetMode="External"/><Relationship Id="rId362" Type="http://schemas.openxmlformats.org/officeDocument/2006/relationships/hyperlink" Target="https://twitter.com/paigekennedyMD/status/1263456754811232257" TargetMode="External"/><Relationship Id="rId240" Type="http://schemas.openxmlformats.org/officeDocument/2006/relationships/hyperlink" Target="https://www.nidcd.nih.gov/training/centers" TargetMode="External"/><Relationship Id="rId361" Type="http://schemas.openxmlformats.org/officeDocument/2006/relationships/hyperlink" Target="https://www.instagram.com/georgetownoto/?hl=en" TargetMode="External"/><Relationship Id="rId360" Type="http://schemas.openxmlformats.org/officeDocument/2006/relationships/hyperlink" Target="https://drive.google.com/file/d/1SQ9QmrNprdQuA2MOrJHqNnOcyQp5tWFD/view?usp=sharing" TargetMode="External"/><Relationship Id="rId125" Type="http://schemas.openxmlformats.org/officeDocument/2006/relationships/hyperlink" Target="https://thalamusgme.com/2020-residency-recruitment-crisis/" TargetMode="External"/><Relationship Id="rId246" Type="http://schemas.openxmlformats.org/officeDocument/2006/relationships/hyperlink" Target="https://public.tableau.com/profile/national.resident.matching.program" TargetMode="External"/><Relationship Id="rId367" Type="http://schemas.openxmlformats.org/officeDocument/2006/relationships/hyperlink" Target="https://acaplasticsurgeons.org/multimedia/files/2019/Interview-Policy.pdf" TargetMode="External"/><Relationship Id="rId124" Type="http://schemas.openxmlformats.org/officeDocument/2006/relationships/hyperlink" Target="https://www.aamc.org/media/39876/download" TargetMode="External"/><Relationship Id="rId245" Type="http://schemas.openxmlformats.org/officeDocument/2006/relationships/hyperlink" Target="https://mk0nrmp3oyqui6wqfm.kinstacdn.com/wp-content/uploads/2020/08/2020-PD-Survey.pdf" TargetMode="External"/><Relationship Id="rId366" Type="http://schemas.openxmlformats.org/officeDocument/2006/relationships/hyperlink" Target="https://cdn.ymaws.com/suo-aado.org/resource/resmgr/2019_meeting/2019_presentations/3._abohns.pdf" TargetMode="External"/><Relationship Id="rId123" Type="http://schemas.openxmlformats.org/officeDocument/2006/relationships/hyperlink" Target="https://jamanetwork.com/journals/jamaotolaryngology/fullarticle/2774503?guestAccessKey=c2a42858-7492-44a9-9913-b6448175d0cb&amp;utm_source=silverchair&amp;utm_medium=email&amp;utm_campaign=article_alert-jamaotolaryngology&amp;utm_content=olf&amp;utm_term=123020" TargetMode="External"/><Relationship Id="rId244" Type="http://schemas.openxmlformats.org/officeDocument/2006/relationships/hyperlink" Target="https://opdo-hns.org/mpage/signaling" TargetMode="External"/><Relationship Id="rId365" Type="http://schemas.openxmlformats.org/officeDocument/2006/relationships/hyperlink" Target="https://yalesurvey.ca1.qualtrics.com/jfe/form/SV_6Pap4UnCgsFLvwh" TargetMode="External"/><Relationship Id="rId122" Type="http://schemas.openxmlformats.org/officeDocument/2006/relationships/hyperlink" Target="https://www.aamc.org/media/39876/download" TargetMode="External"/><Relationship Id="rId243" Type="http://schemas.openxmlformats.org/officeDocument/2006/relationships/hyperlink" Target="https://www.cirseiu.org/benefits/" TargetMode="External"/><Relationship Id="rId364" Type="http://schemas.openxmlformats.org/officeDocument/2006/relationships/hyperlink" Target="https://www.theonion.com/you-get-into-this-business-for-the-ear-and-the-nose-bu-1819585004" TargetMode="External"/><Relationship Id="rId95" Type="http://schemas.openxmlformats.org/officeDocument/2006/relationships/hyperlink" Target="https://www.nrmp.org/applicant-registration/" TargetMode="External"/><Relationship Id="rId94" Type="http://schemas.openxmlformats.org/officeDocument/2006/relationships/hyperlink" Target="https://blogs.scientificamerican.com/thoughtful-animal/why-bronze-medalists-are-happier-than-silver-winners/" TargetMode="External"/><Relationship Id="rId97" Type="http://schemas.openxmlformats.org/officeDocument/2006/relationships/hyperlink" Target="https://www.nrmp.org/wp-content/uploads/2020/03/2021-Main-Residency-Match-Detailed-Calendar.pdf" TargetMode="External"/><Relationship Id="rId96" Type="http://schemas.openxmlformats.org/officeDocument/2006/relationships/hyperlink" Target="http://residencymatchtools.com/couplesmatch.html" TargetMode="External"/><Relationship Id="rId99" Type="http://schemas.openxmlformats.org/officeDocument/2006/relationships/hyperlink" Target="https://www.aamc.org/what-we-do/mission-areas/medical-education/away-rotations-interviews-2020-21-residency-cycle" TargetMode="External"/><Relationship Id="rId98" Type="http://schemas.openxmlformats.org/officeDocument/2006/relationships/hyperlink" Target="https://www.webmd.com/beauty/news/20041208/bogus-botox-fells-4-in-florida" TargetMode="External"/><Relationship Id="rId91" Type="http://schemas.openxmlformats.org/officeDocument/2006/relationships/hyperlink" Target="https://www.pacermonitor.com/public/case/32199620/Zemtsov,_MD_v_UC_Health,_LLC_et_al" TargetMode="External"/><Relationship Id="rId90" Type="http://schemas.openxmlformats.org/officeDocument/2006/relationships/hyperlink" Target="https://en.wikipedia.org/wiki/Bye_(sports)" TargetMode="External"/><Relationship Id="rId93" Type="http://schemas.openxmlformats.org/officeDocument/2006/relationships/hyperlink" Target="https://www.usmle.org/announcements/" TargetMode="External"/><Relationship Id="rId92" Type="http://schemas.openxmlformats.org/officeDocument/2006/relationships/hyperlink" Target="https://www.nrmp.org/wp-content/uploads/2017/06/Main-Match-Results-and-Data-2017.pdf" TargetMode="External"/><Relationship Id="rId118" Type="http://schemas.openxmlformats.org/officeDocument/2006/relationships/hyperlink" Target="https://med.umn.edu/ent/education-training/residency/alumni" TargetMode="External"/><Relationship Id="rId239" Type="http://schemas.openxmlformats.org/officeDocument/2006/relationships/hyperlink" Target="https://medstudentedge.com/2020/09/14/exclusive-advice-from-program-directors-on-how-to-succeed-in-the-2021-residency-application-cycle/" TargetMode="External"/><Relationship Id="rId117" Type="http://schemas.openxmlformats.org/officeDocument/2006/relationships/hyperlink" Target="https://www.tapatalk.com/groups/otolaryngologyresidencyapplicants/viewtopic.php?p=21202" TargetMode="External"/><Relationship Id="rId238" Type="http://schemas.openxmlformats.org/officeDocument/2006/relationships/hyperlink" Target="https://forums.studentdoctor.net/threads/eras-publications-listing-faq.751255/" TargetMode="External"/><Relationship Id="rId359" Type="http://schemas.openxmlformats.org/officeDocument/2006/relationships/hyperlink" Target="https://twitter.com/i/lists/1265357345988792320" TargetMode="External"/><Relationship Id="rId116" Type="http://schemas.openxmlformats.org/officeDocument/2006/relationships/hyperlink" Target="https://www.youtube.com/watch?v=6AcX38JVhbI&amp;feature=youtu.be" TargetMode="External"/><Relationship Id="rId237" Type="http://schemas.openxmlformats.org/officeDocument/2006/relationships/hyperlink" Target="https://uams.zoom.us/j/91769394648?pwd=Z0NyMGY1VFA1bnJYa05LZUN1QVNydz09" TargetMode="External"/><Relationship Id="rId358" Type="http://schemas.openxmlformats.org/officeDocument/2006/relationships/hyperlink" Target="https://www.instagram.com/harvard.mee.ohnsresidency/" TargetMode="External"/><Relationship Id="rId115" Type="http://schemas.openxmlformats.org/officeDocument/2006/relationships/hyperlink" Target="https://suo-aado.org/mpage/WebinarSeries2020" TargetMode="External"/><Relationship Id="rId236" Type="http://schemas.openxmlformats.org/officeDocument/2006/relationships/hyperlink" Target="https://www.entnet.org/sites/default/files/Oto-Primary-Care-WEB.pdf" TargetMode="External"/><Relationship Id="rId357" Type="http://schemas.openxmlformats.org/officeDocument/2006/relationships/hyperlink" Target="https://twitter.com/HarvardOtoRes" TargetMode="External"/><Relationship Id="rId119" Type="http://schemas.openxmlformats.org/officeDocument/2006/relationships/hyperlink" Target="https://www.shemmassianconsulting.com/blog/mmi-interview" TargetMode="External"/><Relationship Id="rId110" Type="http://schemas.openxmlformats.org/officeDocument/2006/relationships/hyperlink" Target="https://web.archive.org/web/20200714122319/https://medicine.missouri.edu/departments/otolaryngology-head-and-neck-surgery/residency/current-residents" TargetMode="External"/><Relationship Id="rId231" Type="http://schemas.openxmlformats.org/officeDocument/2006/relationships/hyperlink" Target="https://open.spotify.com/episode/6mSGkJNyhLUoURbr0UlOLg" TargetMode="External"/><Relationship Id="rId352" Type="http://schemas.openxmlformats.org/officeDocument/2006/relationships/hyperlink" Target="https://www.headmirror.com/podcast/2020/3/14/applying-to-ent" TargetMode="External"/><Relationship Id="rId230" Type="http://schemas.openxmlformats.org/officeDocument/2006/relationships/hyperlink" Target="http://entsignaling.org/" TargetMode="External"/><Relationship Id="rId351" Type="http://schemas.openxmlformats.org/officeDocument/2006/relationships/hyperlink" Target="https://www.entnet.org/sites/default/files/uploads/ruthberg_a_multimodal_multi-institutional_solution.pdf" TargetMode="External"/><Relationship Id="rId350" Type="http://schemas.openxmlformats.org/officeDocument/2006/relationships/hyperlink" Target="https://otolaryngology.uw.edu/education/programs/residency" TargetMode="External"/><Relationship Id="rId114" Type="http://schemas.openxmlformats.org/officeDocument/2006/relationships/hyperlink" Target="https://www.youtube.com/watch?v=oULm7KlOpIs" TargetMode="External"/><Relationship Id="rId235" Type="http://schemas.openxmlformats.org/officeDocument/2006/relationships/hyperlink" Target="https://www.cooperhealth.edu/residencies/otolaryngology/education" TargetMode="External"/><Relationship Id="rId356" Type="http://schemas.openxmlformats.org/officeDocument/2006/relationships/hyperlink" Target="https://students-residents.aamc.org/applying-residency/article/specialty-response-covid-19/" TargetMode="External"/><Relationship Id="rId113" Type="http://schemas.openxmlformats.org/officeDocument/2006/relationships/hyperlink" Target="https://www.tapatalk.com/groups/otolaryngologyresidencyapplicants/viewtopic.php?p=21230" TargetMode="External"/><Relationship Id="rId234" Type="http://schemas.openxmlformats.org/officeDocument/2006/relationships/hyperlink" Target="https://public.tableau.com/profile/national.resident.matching.program" TargetMode="External"/><Relationship Id="rId355" Type="http://schemas.openxmlformats.org/officeDocument/2006/relationships/hyperlink" Target="https://im.org/resources/ume-gme-program-resources/resources-residency-application2021" TargetMode="External"/><Relationship Id="rId112" Type="http://schemas.openxmlformats.org/officeDocument/2006/relationships/hyperlink" Target="https://med.dartmouth-hitchcock.org/pa-residency/entparesidency.html" TargetMode="External"/><Relationship Id="rId233" Type="http://schemas.openxmlformats.org/officeDocument/2006/relationships/hyperlink" Target="https://opdo-hns.org/page/Recommendation" TargetMode="External"/><Relationship Id="rId354" Type="http://schemas.openxmlformats.org/officeDocument/2006/relationships/hyperlink" Target="https://docs.google.com/forms/d/e/1FAIpQLSfzZaVWVduZS1h-DcF5KXLQMs0hL7mwXxA7FkzGvZdbo7g4FA/viewform?usp=sf_link" TargetMode="External"/><Relationship Id="rId111" Type="http://schemas.openxmlformats.org/officeDocument/2006/relationships/hyperlink" Target="https://journals.lww.com/academicmedicine/Fulltext/2019/11000/Bias_in_Radiology_Resident_Selection__Do_We.41.aspx" TargetMode="External"/><Relationship Id="rId232" Type="http://schemas.openxmlformats.org/officeDocument/2006/relationships/hyperlink" Target="https://youtu.be/vbXprACKAHM" TargetMode="External"/><Relationship Id="rId353" Type="http://schemas.openxmlformats.org/officeDocument/2006/relationships/hyperlink" Target="https://jamanetwork.com/journals/jamaotolaryngology/article-abstract/2766715" TargetMode="External"/><Relationship Id="rId305" Type="http://schemas.openxmlformats.org/officeDocument/2006/relationships/hyperlink" Target="https://zoom.us/j/98559440821?pwd=M1J6cnZMVUJiRW56QXpaSGZISFR1QT09" TargetMode="External"/><Relationship Id="rId304" Type="http://schemas.openxmlformats.org/officeDocument/2006/relationships/hyperlink" Target="https://www.headmirror.com/match-2021" TargetMode="External"/><Relationship Id="rId303" Type="http://schemas.openxmlformats.org/officeDocument/2006/relationships/hyperlink" Target="https://www.youtube.com/watch?v=58b1n-FFu1M&amp;t=5626s" TargetMode="External"/><Relationship Id="rId302" Type="http://schemas.openxmlformats.org/officeDocument/2006/relationships/hyperlink" Target="https://forms.gle/YHyi3hjNzwZ8MwYf7" TargetMode="External"/><Relationship Id="rId309" Type="http://schemas.openxmlformats.org/officeDocument/2006/relationships/hyperlink" Target="https://forms.gle/o9nnDkJvdbKJ6K7B9" TargetMode="External"/><Relationship Id="rId308" Type="http://schemas.openxmlformats.org/officeDocument/2006/relationships/hyperlink" Target="https://forms.gle/8gFLBtFqBEh9ZMVF9" TargetMode="External"/><Relationship Id="rId307" Type="http://schemas.openxmlformats.org/officeDocument/2006/relationships/hyperlink" Target="https://www.instagram.com/utswent/?hl=en" TargetMode="External"/><Relationship Id="rId306" Type="http://schemas.openxmlformats.org/officeDocument/2006/relationships/hyperlink" Target="https://www.nrmp.org/main-residency-match-data/" TargetMode="External"/><Relationship Id="rId301" Type="http://schemas.openxmlformats.org/officeDocument/2006/relationships/hyperlink" Target="https://www.triological.org/abstract-submission/" TargetMode="External"/><Relationship Id="rId300" Type="http://schemas.openxmlformats.org/officeDocument/2006/relationships/hyperlink" Target="https://bit.ly/ZoomAug14" TargetMode="External"/><Relationship Id="rId206" Type="http://schemas.openxmlformats.org/officeDocument/2006/relationships/hyperlink" Target="https://aamc-orange.global.ssl.fastly.net/production/media/filer_public/5f/6b/5f6bacb6-4e2c-4eb7-9eef-de3d3172e009/aamc-eras-residency-applicant-checklist_1.pdf?utm_source=sfmc&amp;utm_medium=Email&amp;utm_campaign=ERAS&amp;utm_content=September%201%20opening" TargetMode="External"/><Relationship Id="rId327" Type="http://schemas.openxmlformats.org/officeDocument/2006/relationships/hyperlink" Target="https://www.instagram.com/p/CCrnqnQDVhY/?utm_source=ig_web_copy_link" TargetMode="External"/><Relationship Id="rId205" Type="http://schemas.openxmlformats.org/officeDocument/2006/relationships/hyperlink" Target="https://thalamusgme.com/" TargetMode="External"/><Relationship Id="rId326" Type="http://schemas.openxmlformats.org/officeDocument/2006/relationships/hyperlink" Target="mailto:entresidency@wustl.edu" TargetMode="External"/><Relationship Id="rId204" Type="http://schemas.openxmlformats.org/officeDocument/2006/relationships/hyperlink" Target="https://public.tableau.com/profile/national.resident.matching.program" TargetMode="External"/><Relationship Id="rId325" Type="http://schemas.openxmlformats.org/officeDocument/2006/relationships/hyperlink" Target="https://twitter.com/Duke_Oto/status/1286043051127963654" TargetMode="External"/><Relationship Id="rId203" Type="http://schemas.openxmlformats.org/officeDocument/2006/relationships/hyperlink" Target="https://doi.org/10.1177%2F0003489420952470" TargetMode="External"/><Relationship Id="rId324" Type="http://schemas.openxmlformats.org/officeDocument/2006/relationships/hyperlink" Target="https://ucsf.zoom.us/meeting/register/tJIufuGorj4rGNR3aF4djAMQukBb2H8ievIu" TargetMode="External"/><Relationship Id="rId209" Type="http://schemas.openxmlformats.org/officeDocument/2006/relationships/hyperlink" Target="https://z.umn.edu/oto" TargetMode="External"/><Relationship Id="rId208" Type="http://schemas.openxmlformats.org/officeDocument/2006/relationships/hyperlink" Target="https://forums.studentdoctor.net/threads/submitted-personal-statement-but-can-still-edit.1279872/" TargetMode="External"/><Relationship Id="rId329" Type="http://schemas.openxmlformats.org/officeDocument/2006/relationships/hyperlink" Target="https://drive.google.com/file/d/1SQ9QmrNprdQuA2MOrJHqNnOcyQp5tWFD/view" TargetMode="External"/><Relationship Id="rId207" Type="http://schemas.openxmlformats.org/officeDocument/2006/relationships/hyperlink" Target="https://journals.sagepub.com/doi/full/10.1177/0194599820961989" TargetMode="External"/><Relationship Id="rId328" Type="http://schemas.openxmlformats.org/officeDocument/2006/relationships/hyperlink" Target="https://zoom.us/meeting/register/tJEofuivqj0oHtxX1bgVQVwIP3u5Q3LAI_7o" TargetMode="External"/><Relationship Id="rId202" Type="http://schemas.openxmlformats.org/officeDocument/2006/relationships/hyperlink" Target="http://med.stanford.edu/ohns/education/residency/cstp.html" TargetMode="External"/><Relationship Id="rId323" Type="http://schemas.openxmlformats.org/officeDocument/2006/relationships/hyperlink" Target="https://www.aamc.org/eras-statistics-2019" TargetMode="External"/><Relationship Id="rId201" Type="http://schemas.openxmlformats.org/officeDocument/2006/relationships/hyperlink" Target="https://www.aamc.org/system/files/2020-04/residency_04.xlsx" TargetMode="External"/><Relationship Id="rId322" Type="http://schemas.openxmlformats.org/officeDocument/2006/relationships/hyperlink" Target="https://mk0nrmp3oyqui6wqfm.kinstacdn.com/wp-content/uploads/2020/06/MM_Results_and-Data_2020-1.pdf" TargetMode="External"/><Relationship Id="rId200" Type="http://schemas.openxmlformats.org/officeDocument/2006/relationships/hyperlink" Target="https://www.aamc.org/system/files/2019-10/services-eras-preliminary-data-counts-residency-applicants-specialty-year-10172019.xlsx" TargetMode="External"/><Relationship Id="rId321" Type="http://schemas.openxmlformats.org/officeDocument/2006/relationships/hyperlink" Target="https://apps.aamc.org/vsas/public.html" TargetMode="External"/><Relationship Id="rId320" Type="http://schemas.openxmlformats.org/officeDocument/2006/relationships/hyperlink" Target="https://forms.gle/MkrPgpg4cSv1bYoi8" TargetMode="External"/><Relationship Id="rId316" Type="http://schemas.openxmlformats.org/officeDocument/2006/relationships/hyperlink" Target="https://med.stanford.edu/ohns/education/undergraduate-courses.html)." TargetMode="External"/><Relationship Id="rId315" Type="http://schemas.openxmlformats.org/officeDocument/2006/relationships/hyperlink" Target="https://stanford.zoom.us/meeting/register/tJUud-muqz0qGdPmzAnvQDQF8RtEp0F-vdfN" TargetMode="External"/><Relationship Id="rId314" Type="http://schemas.openxmlformats.org/officeDocument/2006/relationships/hyperlink" Target="https://utah.zoom.us/j/94767105321" TargetMode="External"/><Relationship Id="rId313" Type="http://schemas.openxmlformats.org/officeDocument/2006/relationships/hyperlink" Target="https://twitter.com/Duke_Oto/status/1288148324738953216" TargetMode="External"/><Relationship Id="rId319" Type="http://schemas.openxmlformats.org/officeDocument/2006/relationships/hyperlink" Target="https://www.instagram.com/p/CDMW9eWjEkI/" TargetMode="External"/><Relationship Id="rId318" Type="http://schemas.openxmlformats.org/officeDocument/2006/relationships/hyperlink" Target="https://twitter.com/VanderbiltENT/status/1286742458370408449/photo/1" TargetMode="External"/><Relationship Id="rId317" Type="http://schemas.openxmlformats.org/officeDocument/2006/relationships/hyperlink" Target="https://www.eventbrite.com/e/medical-student-forum-tickets-106223174374" TargetMode="External"/><Relationship Id="rId312" Type="http://schemas.openxmlformats.org/officeDocument/2006/relationships/hyperlink" Target="https://drive.google.com/file/d/1H19YMSwLT7J9qlH4_DwKsk3hWuR8SDYM/view?usp=sharing" TargetMode="External"/><Relationship Id="rId311" Type="http://schemas.openxmlformats.org/officeDocument/2006/relationships/hyperlink" Target="https://twitter.com/vanderbiltent/status/1288248033856098304?s=21" TargetMode="External"/><Relationship Id="rId310" Type="http://schemas.openxmlformats.org/officeDocument/2006/relationships/hyperlink" Target="https://forms.gle/YHyi3hjNzwZ8MwYf7"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residentswap.org/" TargetMode="External"/><Relationship Id="rId2" Type="http://schemas.openxmlformats.org/officeDocument/2006/relationships/hyperlink" Target="https://jobs.mayoclinic.org/jobs/research-fellow-147737br/" TargetMode="External"/><Relationship Id="rId3" Type="http://schemas.openxmlformats.org/officeDocument/2006/relationships/hyperlink" Target="https://www.tapatalk.com/groups/otolaryngologyresidencyapplicants/viewtopic.php?p=22511" TargetMode="External"/><Relationship Id="rId4" Type="http://schemas.openxmlformats.org/officeDocument/2006/relationships/hyperlink" Target="https://www.mayo.edu/research/departments-divisions/department-otorhinolaryngology/otolaryngology-research-fellowship-program/apply." TargetMode="External"/><Relationship Id="rId9" Type="http://schemas.openxmlformats.org/officeDocument/2006/relationships/hyperlink" Target="https://docs.google.com/spreadsheets/d/1L6xIyzlM62Kp82hnj86ijqzejqvxhU-ZXrij42pW6cg/edit" TargetMode="External"/><Relationship Id="rId5" Type="http://schemas.openxmlformats.org/officeDocument/2006/relationships/hyperlink" Target="https://www.tapatalk.com/groups/otolaryngologyresidencyapplicants/research-fellowships-f46/" TargetMode="External"/><Relationship Id="rId6" Type="http://schemas.openxmlformats.org/officeDocument/2006/relationships/hyperlink" Target="https://www.tapatalk.com/groups/otolaryngologyresidencyapplicants/research-fellowships-f46/" TargetMode="External"/><Relationship Id="rId7" Type="http://schemas.openxmlformats.org/officeDocument/2006/relationships/hyperlink" Target="https://apps.acgme.org/ads/Public/Programs/Search" TargetMode="External"/><Relationship Id="rId8" Type="http://schemas.openxmlformats.org/officeDocument/2006/relationships/hyperlink" Target="https://www.residentswap.org/how_it_works.php" TargetMode="External"/><Relationship Id="rId11" Type="http://schemas.openxmlformats.org/officeDocument/2006/relationships/hyperlink" Target="https://www.tapatalk.com/groups/otolaryngologyresidencyapplicants/research-fellowships-f46/?sid=16172aff88705df4f57cfe6fdfe7cd2b" TargetMode="External"/><Relationship Id="rId10" Type="http://schemas.openxmlformats.org/officeDocument/2006/relationships/hyperlink" Target="https://docs.google.com/spreadsheets/d/1rIJK8bM2WTYVcpFbdDgzdaGJgvcfFdMty2U9mlYY_xI/edit" TargetMode="External"/><Relationship Id="rId1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otomatch.com/" TargetMode="External"/><Relationship Id="rId2" Type="http://schemas.openxmlformats.org/officeDocument/2006/relationships/hyperlink" Target="https://youtu.be/tauYnVE6ykU"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ri-datacap.org/surveys/?s=DKM8DRP8HE" TargetMode="External"/><Relationship Id="rId3" Type="http://schemas.openxmlformats.org/officeDocument/2006/relationships/hyperlink" Target="https://cri-datacap.org/surveys/?s=DKM8DRP8HE" TargetMode="External"/><Relationship Id="rId4" Type="http://schemas.openxmlformats.org/officeDocument/2006/relationships/hyperlink" Target="https://www.tapatalk.com/groups/otolaryngologyresidencyapplicants/george-washington-university-otolaryngology-funded-t3666.html" TargetMode="External"/><Relationship Id="rId9" Type="http://schemas.openxmlformats.org/officeDocument/2006/relationships/hyperlink" Target="https://www.kumc.edu/school-of-medicine/otolaryngology/research/research-fellowship.html" TargetMode="External"/><Relationship Id="rId5" Type="http://schemas.openxmlformats.org/officeDocument/2006/relationships/hyperlink" Target="https://nam12.safelinks.protection.outlook.com/?url=https://redcap.vanderbilt.edu/surveys/?s=H8XTKLD37A&amp;data=04%7C01%7Cankita.patro@vumc.org%7Cf7b35c66967b43f2c00b08d8dab7c770%7Cef57503014244ed8b83c12c533d879ab%7C0%7C0%7C637499830144159268%7CUnknown%7CTWFpbGZsb3d8eyJWIjoiMC4wLjAwMDAiLCJQIjoiV2luMzIiLCJBTiI6Ik1haWwiLCJXVCI6Mn0=%7C1000&amp;sdata=nuCdg9G1QJTUyJw3zUkzm4CW6DVe5zgsl17nwv2aKtw=&amp;reserved=0" TargetMode="External"/><Relationship Id="rId6" Type="http://schemas.openxmlformats.org/officeDocument/2006/relationships/hyperlink" Target="https://www.mayo.edu/research/departments-divisions/department-otorhinolaryngology/otolaryngology-research-fellowship-program/apply" TargetMode="External"/><Relationship Id="rId7" Type="http://schemas.openxmlformats.org/officeDocument/2006/relationships/hyperlink" Target="http://ent.uci.edu/ou21/index.asp" TargetMode="External"/><Relationship Id="rId8" Type="http://schemas.openxmlformats.org/officeDocument/2006/relationships/hyperlink" Target="https://duke.qualtrics.com/jfe/form/SV_866Uc67Hi1HaES1" TargetMode="External"/><Relationship Id="rId40" Type="http://schemas.openxmlformats.org/officeDocument/2006/relationships/hyperlink" Target="mailto:trschwartz91@gmail.com" TargetMode="External"/><Relationship Id="rId42" Type="http://schemas.openxmlformats.org/officeDocument/2006/relationships/hyperlink" Target="https://uams.zoom.us/j/91769394648?pwd=Z0NyMGY1VFA1bnJYa05LZUN1QVNydz09" TargetMode="External"/><Relationship Id="rId41" Type="http://schemas.openxmlformats.org/officeDocument/2006/relationships/hyperlink" Target="https://uthealth.webex.com/uthealth/onstage/g.php?MTID=e747a8097541a4c7126d730a7609ca5a9" TargetMode="External"/><Relationship Id="rId44" Type="http://schemas.openxmlformats.org/officeDocument/2006/relationships/hyperlink" Target="https://uw-phi.zoom.us/j/4798970391" TargetMode="External"/><Relationship Id="rId43" Type="http://schemas.openxmlformats.org/officeDocument/2006/relationships/hyperlink" Target="https://oto.wustl.edu/education/residency-programs/a-taste-of-washu-ent/" TargetMode="External"/><Relationship Id="rId46" Type="http://schemas.openxmlformats.org/officeDocument/2006/relationships/hyperlink" Target="https://www.augusta.edu/mcg/otolaryngology/" TargetMode="External"/><Relationship Id="rId45" Type="http://schemas.openxmlformats.org/officeDocument/2006/relationships/hyperlink" Target="https://tinyurl.com/EmoryENTQA1" TargetMode="External"/><Relationship Id="rId48" Type="http://schemas.openxmlformats.org/officeDocument/2006/relationships/hyperlink" Target="https://docs.google.com/forms/d/e/1FAIpQLSfR9IGUi99VlSm34Ab3pVj7kdxZGfrEOvph8IcLcrGft0AWeA/viewform" TargetMode="External"/><Relationship Id="rId47" Type="http://schemas.openxmlformats.org/officeDocument/2006/relationships/hyperlink" Target="https://mc-meet.zoom.us/meeting/register/tJ0vdu6gqDspH9OTlCCbN8NV9JKtXJZWS23Z" TargetMode="External"/><Relationship Id="rId49" Type="http://schemas.openxmlformats.org/officeDocument/2006/relationships/hyperlink" Target="https://uky.zoom.us/j/98150084475" TargetMode="External"/><Relationship Id="rId31" Type="http://schemas.openxmlformats.org/officeDocument/2006/relationships/hyperlink" Target="https://docs.google.com/forms/d/e/1FAIpQLSfR9IGUi99VlSm34Ab3pVj7kdxZGfrEOvph8IcLcrGft0AWeA/viewform" TargetMode="External"/><Relationship Id="rId30" Type="http://schemas.openxmlformats.org/officeDocument/2006/relationships/hyperlink" Target="https://zoom.us/j/92647590983" TargetMode="External"/><Relationship Id="rId33" Type="http://schemas.openxmlformats.org/officeDocument/2006/relationships/hyperlink" Target="https://zoom.us/j/92647590983" TargetMode="External"/><Relationship Id="rId32" Type="http://schemas.openxmlformats.org/officeDocument/2006/relationships/hyperlink" Target="https://padlet.com/bjboyd/jnsvq0xuvox6iikc" TargetMode="External"/><Relationship Id="rId35" Type="http://schemas.openxmlformats.org/officeDocument/2006/relationships/hyperlink" Target="https://www.eventbrite.com/e/university-of-kentucky-otolaryngology-hns-virtual-open-house-tickets-121713780193" TargetMode="External"/><Relationship Id="rId34" Type="http://schemas.openxmlformats.org/officeDocument/2006/relationships/hyperlink" Target="https://forms.gle/E7kwmGvyB6hvJ5SV7" TargetMode="External"/><Relationship Id="rId37" Type="http://schemas.openxmlformats.org/officeDocument/2006/relationships/hyperlink" Target="http://tiny.cc/wsstsz" TargetMode="External"/><Relationship Id="rId36" Type="http://schemas.openxmlformats.org/officeDocument/2006/relationships/hyperlink" Target="https://bit.ly/3j7Dnaf" TargetMode="External"/><Relationship Id="rId39" Type="http://schemas.openxmlformats.org/officeDocument/2006/relationships/hyperlink" Target="https://zoom.us/j/92261361638?pwd=RnBmZXIxN2N6NUh4L0RtQ0krUVZpdz09" TargetMode="External"/><Relationship Id="rId38" Type="http://schemas.openxmlformats.org/officeDocument/2006/relationships/hyperlink" Target="http://tiny.cc/wsstsz" TargetMode="External"/><Relationship Id="rId20" Type="http://schemas.openxmlformats.org/officeDocument/2006/relationships/hyperlink" Target="https://ucincinnati.zoom.us/meeting/register/tJUtcOCpqTIpHdyxLtzs4H0KxnwxTfVvPNxp" TargetMode="External"/><Relationship Id="rId22" Type="http://schemas.openxmlformats.org/officeDocument/2006/relationships/hyperlink" Target="https://jefferson.zoom.us/j/97489400135" TargetMode="External"/><Relationship Id="rId21" Type="http://schemas.openxmlformats.org/officeDocument/2006/relationships/hyperlink" Target="https://forms.office.com/Pages/ResponsePage.aspx?id=ZG8EqMBmAE-QRsja-S_2K_Qr4JjTt2pBoAgZhhfw48hUMDdZREcwVzI2U1k0M1JQTFdQQ1haQURDMC4u" TargetMode="External"/><Relationship Id="rId24" Type="http://schemas.openxmlformats.org/officeDocument/2006/relationships/hyperlink" Target="http://tiny.cc/wsstsz" TargetMode="External"/><Relationship Id="rId23" Type="http://schemas.openxmlformats.org/officeDocument/2006/relationships/hyperlink" Target="https://www.dropbox.com/s/dqeccqem3gwu76y/University%20of%20Vermont%20Medical%20Center%20Otolaryngology%20Residency%20Video.mp4?dl=0" TargetMode="External"/><Relationship Id="rId26" Type="http://schemas.openxmlformats.org/officeDocument/2006/relationships/hyperlink" Target="https://zoom.us/j/97559188605?pwd=K05EYlBKMmx6OFpPc3NjdWdyUlJWZz09" TargetMode="External"/><Relationship Id="rId25" Type="http://schemas.openxmlformats.org/officeDocument/2006/relationships/hyperlink" Target="https://forms.gle/1vttTfz1pGHJmCHh6" TargetMode="External"/><Relationship Id="rId28" Type="http://schemas.openxmlformats.org/officeDocument/2006/relationships/hyperlink" Target="https://www.instagram.com/bswhtemple_ent/" TargetMode="External"/><Relationship Id="rId27" Type="http://schemas.openxmlformats.org/officeDocument/2006/relationships/hyperlink" Target="http://bit.ly/BMCOTO" TargetMode="External"/><Relationship Id="rId29" Type="http://schemas.openxmlformats.org/officeDocument/2006/relationships/hyperlink" Target="https://zoom.us/j/97559188605?pwd=K05EYlBKMmx6OFpPc3NjdWdyUlJWZz09" TargetMode="External"/><Relationship Id="rId11" Type="http://schemas.openxmlformats.org/officeDocument/2006/relationships/hyperlink" Target="https://uiowa.zoom.us/j/97984869265?pwd=NnR5NDdxd21icDRQb1RTdVV5bVR5QT09" TargetMode="External"/><Relationship Id="rId10" Type="http://schemas.openxmlformats.org/officeDocument/2006/relationships/hyperlink" Target="https://forms.gle/xjeKQr2LEM3zkxY67" TargetMode="External"/><Relationship Id="rId13" Type="http://schemas.openxmlformats.org/officeDocument/2006/relationships/hyperlink" Target="https://t.co/tRDfyoUVxe?amp=1" TargetMode="External"/><Relationship Id="rId12" Type="http://schemas.openxmlformats.org/officeDocument/2006/relationships/hyperlink" Target="https://zoom.us/j/96107430196?pwd=dHB3amRLTFVsYUp6MThJR2hvWndMUT09" TargetMode="External"/><Relationship Id="rId15" Type="http://schemas.openxmlformats.org/officeDocument/2006/relationships/hyperlink" Target="https://forms.gle/1xABHDLUPfBpof1o8" TargetMode="External"/><Relationship Id="rId14" Type="http://schemas.openxmlformats.org/officeDocument/2006/relationships/hyperlink" Target="https://forms.gle/U7HGaNMnvJu8Bsun8)" TargetMode="External"/><Relationship Id="rId17" Type="http://schemas.openxmlformats.org/officeDocument/2006/relationships/hyperlink" Target="http://bit.ly/BMCOTO" TargetMode="External"/><Relationship Id="rId16" Type="http://schemas.openxmlformats.org/officeDocument/2006/relationships/hyperlink" Target="https://uab.zoom.us/meeting/register/tJUrdO6grDwuHdIKnaG9bhsOeUP9lNth3hF2" TargetMode="External"/><Relationship Id="rId19" Type="http://schemas.openxmlformats.org/officeDocument/2006/relationships/hyperlink" Target="https://zoom.us/j/97559188605?pwd=K05EYlBKMmx6OFpPc3NjdWdyUlJWZz09" TargetMode="External"/><Relationship Id="rId18" Type="http://schemas.openxmlformats.org/officeDocument/2006/relationships/hyperlink" Target="https://us02web.zoom.us/meeting/register/tZYodOCvpjouGdW-hP-eC6CR7dsupM_wDVjB" TargetMode="External"/><Relationship Id="rId84" Type="http://schemas.openxmlformats.org/officeDocument/2006/relationships/hyperlink" Target="https://bcm.zoom.us/meeting/register/tJMudumgpz8jE9YnHSOEpTbYiJ1Kjaou1sqz." TargetMode="External"/><Relationship Id="rId83" Type="http://schemas.openxmlformats.org/officeDocument/2006/relationships/hyperlink" Target="https://www.signupgenius.com/go/10C0D4FABAD2CA1F9C52-program" TargetMode="External"/><Relationship Id="rId86" Type="http://schemas.openxmlformats.org/officeDocument/2006/relationships/hyperlink" Target="https://jefferson.zoom.us/j/97489400135" TargetMode="External"/><Relationship Id="rId85" Type="http://schemas.openxmlformats.org/officeDocument/2006/relationships/hyperlink" Target="https://www.augusta.edu/mcg/otolaryngology/" TargetMode="External"/><Relationship Id="rId88" Type="http://schemas.openxmlformats.org/officeDocument/2006/relationships/hyperlink" Target="https://uic.zoom.us/meeting/register/tJ0uc-6qrj4tHdFSSAf8Za7g9iZE6ZoEAfVZ" TargetMode="External"/><Relationship Id="rId87" Type="http://schemas.openxmlformats.org/officeDocument/2006/relationships/hyperlink" Target="https://bit.ly/PennENT" TargetMode="External"/><Relationship Id="rId89" Type="http://schemas.openxmlformats.org/officeDocument/2006/relationships/hyperlink" Target="http://otomatch.com/" TargetMode="External"/><Relationship Id="rId80" Type="http://schemas.openxmlformats.org/officeDocument/2006/relationships/hyperlink" Target="https://us02web.zoom.us/j/87162758600" TargetMode="External"/><Relationship Id="rId82" Type="http://schemas.openxmlformats.org/officeDocument/2006/relationships/hyperlink" Target="https://tinyurl.com/UCIMeetnGreet" TargetMode="External"/><Relationship Id="rId81" Type="http://schemas.openxmlformats.org/officeDocument/2006/relationships/hyperlink" Target="https://www.tapatalk.com/groups/otolaryngologyresidencyapplicants/viewtopic.php?p=22473" TargetMode="External"/><Relationship Id="rId73" Type="http://schemas.openxmlformats.org/officeDocument/2006/relationships/hyperlink" Target="https://twitter.com/hopkinsoto/status/1303459204217307136?s=21" TargetMode="External"/><Relationship Id="rId72" Type="http://schemas.openxmlformats.org/officeDocument/2006/relationships/hyperlink" Target="https://twitter.com/hopkinsoto/status/1303459204217307136?s=21" TargetMode="External"/><Relationship Id="rId75" Type="http://schemas.openxmlformats.org/officeDocument/2006/relationships/hyperlink" Target="https://www.signupgenius.com/go/10C0D4FABAD2CA1F9C52-program" TargetMode="External"/><Relationship Id="rId74" Type="http://schemas.openxmlformats.org/officeDocument/2006/relationships/hyperlink" Target="https://utah.zoom.us/j/94767105321" TargetMode="External"/><Relationship Id="rId77" Type="http://schemas.openxmlformats.org/officeDocument/2006/relationships/hyperlink" Target="https://lsuhsc.zoom.us/meeting/register/tJAoduivrDoqEtH6WllXk5Xf7VAzuDNpcjCm" TargetMode="External"/><Relationship Id="rId76" Type="http://schemas.openxmlformats.org/officeDocument/2006/relationships/hyperlink" Target="https://med.virginia.edu/otolaryngology/education/residency-program/2020-applicants/" TargetMode="External"/><Relationship Id="rId79" Type="http://schemas.openxmlformats.org/officeDocument/2006/relationships/hyperlink" Target="http://bit.ly/ZoomwiththeChiefs" TargetMode="External"/><Relationship Id="rId78" Type="http://schemas.openxmlformats.org/officeDocument/2006/relationships/hyperlink" Target="https://lsuhsc.zoom.us/meeting/register/tJAoduivrDoqEtH6WllXk5Xf7VAzuDNpcjCm" TargetMode="External"/><Relationship Id="rId71" Type="http://schemas.openxmlformats.org/officeDocument/2006/relationships/hyperlink" Target="https://forms.gle/VjDbYqHrSouZk2gz7" TargetMode="External"/><Relationship Id="rId70" Type="http://schemas.openxmlformats.org/officeDocument/2006/relationships/hyperlink" Target="https://ucincinnati.zoom.us/meeting/register/tJYkdOqtqjgjHtJkUVBdm1YA2A7bm7rR8Ps-" TargetMode="External"/><Relationship Id="rId62" Type="http://schemas.openxmlformats.org/officeDocument/2006/relationships/hyperlink" Target="https://medschool.cuanschutz.edu/otolaryngology/education/residency/virtual-tour" TargetMode="External"/><Relationship Id="rId61" Type="http://schemas.openxmlformats.org/officeDocument/2006/relationships/hyperlink" Target="https://uiowa.zoom.us/meeting/register/tJUrd-uspj8jGdbZplfaUh6v5ajngp7XhCV1" TargetMode="External"/><Relationship Id="rId64" Type="http://schemas.openxmlformats.org/officeDocument/2006/relationships/hyperlink" Target="http://tiny.cc/wsstsz" TargetMode="External"/><Relationship Id="rId63" Type="http://schemas.openxmlformats.org/officeDocument/2006/relationships/hyperlink" Target="mailto:ENTresidency@wustl.edu" TargetMode="External"/><Relationship Id="rId66" Type="http://schemas.openxmlformats.org/officeDocument/2006/relationships/hyperlink" Target="http://cutt.ly/4fRM4WN" TargetMode="External"/><Relationship Id="rId65" Type="http://schemas.openxmlformats.org/officeDocument/2006/relationships/hyperlink" Target="https://tinyurl.com/y6njo5wr" TargetMode="External"/><Relationship Id="rId68" Type="http://schemas.openxmlformats.org/officeDocument/2006/relationships/hyperlink" Target="https://tinyurl.com/UCIMeetnGreet" TargetMode="External"/><Relationship Id="rId67" Type="http://schemas.openxmlformats.org/officeDocument/2006/relationships/hyperlink" Target="https://tinyurl.com/y69adwtd." TargetMode="External"/><Relationship Id="rId60" Type="http://schemas.openxmlformats.org/officeDocument/2006/relationships/hyperlink" Target="https://uic.zoom.us/meeting/register/tJMtcuisqjgoEt2a7Z6REfKiy42jXII1SXq6" TargetMode="External"/><Relationship Id="rId69" Type="http://schemas.openxmlformats.org/officeDocument/2006/relationships/hyperlink" Target="https://www.signupgenius.com/go/10c0d4fabad2ca1f9c52-program" TargetMode="External"/><Relationship Id="rId51" Type="http://schemas.openxmlformats.org/officeDocument/2006/relationships/hyperlink" Target="https://forms.gle/Td5qm2geFxbEFtUK7" TargetMode="External"/><Relationship Id="rId50" Type="http://schemas.openxmlformats.org/officeDocument/2006/relationships/hyperlink" Target="https://forms.gle/CzWqPGTUxHiZMZQC8" TargetMode="External"/><Relationship Id="rId53" Type="http://schemas.openxmlformats.org/officeDocument/2006/relationships/hyperlink" Target="https://www.youtube.com/watch?v=ZfRN-9pFhK4&amp;feature=emb_title" TargetMode="External"/><Relationship Id="rId52" Type="http://schemas.openxmlformats.org/officeDocument/2006/relationships/hyperlink" Target="https://uams.zoom.us/j/91769394648?pwd=Z0NyMGY1VFA1bnJYa05LZUN1QVNydz09" TargetMode="External"/><Relationship Id="rId55" Type="http://schemas.openxmlformats.org/officeDocument/2006/relationships/hyperlink" Target="https://is.gd/tBaUp1." TargetMode="External"/><Relationship Id="rId54" Type="http://schemas.openxmlformats.org/officeDocument/2006/relationships/hyperlink" Target="https://pittoto.carrd.co/" TargetMode="External"/><Relationship Id="rId57" Type="http://schemas.openxmlformats.org/officeDocument/2006/relationships/hyperlink" Target="https://arizona.zoom.us/meeting/register/tJ0kf-ivrTsiHdDyrwTP9nDGveMPj4P-IYPq" TargetMode="External"/><Relationship Id="rId56" Type="http://schemas.openxmlformats.org/officeDocument/2006/relationships/hyperlink" Target="https://forms.gle/8gFLBtFqBEh9ZMVF9" TargetMode="External"/><Relationship Id="rId59" Type="http://schemas.openxmlformats.org/officeDocument/2006/relationships/hyperlink" Target="https://oto.wustl.edu/education/residency-programs/a-taste-of-washu-ent/" TargetMode="External"/><Relationship Id="rId58" Type="http://schemas.openxmlformats.org/officeDocument/2006/relationships/hyperlink" Target="https://oto.wustl.edu/education/residency-programs/a-taste-of-washu-ent/" TargetMode="External"/><Relationship Id="rId107" Type="http://schemas.openxmlformats.org/officeDocument/2006/relationships/hyperlink" Target="mailto:ENTresidency@wustl.edu" TargetMode="External"/><Relationship Id="rId106" Type="http://schemas.openxmlformats.org/officeDocument/2006/relationships/hyperlink" Target="https://tinyurl.com/y6c55zhh" TargetMode="External"/><Relationship Id="rId105" Type="http://schemas.openxmlformats.org/officeDocument/2006/relationships/hyperlink" Target="https://bcm.zoom.us/meeting/register/tJMudumgpz8jE9YnHSOEpTbYiJ1Kjaou1sqz" TargetMode="External"/><Relationship Id="rId104" Type="http://schemas.openxmlformats.org/officeDocument/2006/relationships/hyperlink" Target="https://bcm.zoom.us/meeting/register/tJ0pd--pqj0jG91U-eY7hkeOsMXaqfbZfF89" TargetMode="External"/><Relationship Id="rId109" Type="http://schemas.openxmlformats.org/officeDocument/2006/relationships/vmlDrawing" Target="../drawings/vmlDrawing1.vml"/><Relationship Id="rId108" Type="http://schemas.openxmlformats.org/officeDocument/2006/relationships/drawing" Target="../drawings/drawing6.xml"/><Relationship Id="rId103" Type="http://schemas.openxmlformats.org/officeDocument/2006/relationships/hyperlink" Target="https://docs.google.com/forms/d/e/1FAIpQLSfR9IGUi99VlSm34Ab3pVj7kdxZGfrEOvph8IcLcrGft0AWeA/viewform" TargetMode="External"/><Relationship Id="rId102" Type="http://schemas.openxmlformats.org/officeDocument/2006/relationships/hyperlink" Target="https://forms.gle/8gFLBtFqBEh9ZMVF9" TargetMode="External"/><Relationship Id="rId101" Type="http://schemas.openxmlformats.org/officeDocument/2006/relationships/hyperlink" Target="http://cutt.ly/pfri2uI" TargetMode="External"/><Relationship Id="rId100" Type="http://schemas.openxmlformats.org/officeDocument/2006/relationships/hyperlink" Target="https://bit.ly/2YtuP5k" TargetMode="External"/><Relationship Id="rId95" Type="http://schemas.openxmlformats.org/officeDocument/2006/relationships/hyperlink" Target="https://ctsctrials.health.unm.edu/redcap/surveys/?s=NYYH3LTRPK" TargetMode="External"/><Relationship Id="rId94" Type="http://schemas.openxmlformats.org/officeDocument/2006/relationships/hyperlink" Target="https://tinyurl.com/y6c55zhh" TargetMode="External"/><Relationship Id="rId97" Type="http://schemas.openxmlformats.org/officeDocument/2006/relationships/hyperlink" Target="mailto:ENTresidency@wustl.edu" TargetMode="External"/><Relationship Id="rId96" Type="http://schemas.openxmlformats.org/officeDocument/2006/relationships/hyperlink" Target="https://www.vumc.org/ent/residency-program" TargetMode="External"/><Relationship Id="rId99" Type="http://schemas.openxmlformats.org/officeDocument/2006/relationships/hyperlink" Target="http://cutt.ly/pfri2uI" TargetMode="External"/><Relationship Id="rId98" Type="http://schemas.openxmlformats.org/officeDocument/2006/relationships/hyperlink" Target="mailto:ENTresidency@wustl.edu" TargetMode="External"/><Relationship Id="rId91" Type="http://schemas.openxmlformats.org/officeDocument/2006/relationships/hyperlink" Target="https://twitter.com/Duke_Oto/status/1298302434419200007" TargetMode="External"/><Relationship Id="rId90" Type="http://schemas.openxmlformats.org/officeDocument/2006/relationships/hyperlink" Target="https://ucincinnati.zoom.us/meeting/register/tJYkdOqtqjgjHtJkUVBdm1YA2A7bm7rR8Ps-" TargetMode="External"/><Relationship Id="rId93" Type="http://schemas.openxmlformats.org/officeDocument/2006/relationships/hyperlink" Target="https://forms.gle/o9nnDkJvdbKJ6K7B9" TargetMode="External"/><Relationship Id="rId92" Type="http://schemas.openxmlformats.org/officeDocument/2006/relationships/hyperlink" Target="https://www.augusta.edu/mcg/otolaryngology/"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reddit.com/r/medicalschool/comments/ltwuup/shitpost_saturday_this_years_application_cycle/"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kaiser/"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headnecksurgery.duke.edu/education/residency-programs/otolaryngology-residency-program/graduated-residents" TargetMode="External"/><Relationship Id="rId2" Type="http://schemas.openxmlformats.org/officeDocument/2006/relationships/hyperlink" Target="https://en.wikipedia.org/wiki/Santa_Clara_Valley_Medical_Cente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bit.ly/2XUuyrz"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headmirror.com/no-home-program" TargetMode="External"/><Relationship Id="rId2" Type="http://schemas.openxmlformats.org/officeDocument/2006/relationships/hyperlink" Target="https://www.entnet.org/sites/default/files/Oto-Primary-Care-WEB.pdf." TargetMode="External"/><Relationship Id="rId3" Type="http://schemas.openxmlformats.org/officeDocument/2006/relationships/hyperlink" Target="https://www.aamc.org/what-we-do/mission-areas/medical-education/away-rotations-interviews-2020-21-residency-cycle" TargetMode="External"/><Relationship Id="rId4" Type="http://schemas.openxmlformats.org/officeDocument/2006/relationships/hyperlink" Target="https://www.aamc.org/media/23441/download" TargetMode="External"/><Relationship Id="rId5"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50" Type="http://schemas.openxmlformats.org/officeDocument/2006/relationships/hyperlink" Target="mailto:entresidency@wustl.edu" TargetMode="External"/><Relationship Id="rId1" Type="http://schemas.openxmlformats.org/officeDocument/2006/relationships/hyperlink" Target="https://www.amc.edu/academic/gme/programs/Otolaryngology/index.cfm" TargetMode="External"/><Relationship Id="rId2" Type="http://schemas.openxmlformats.org/officeDocument/2006/relationships/hyperlink" Target="https://apps.acgme.org/ads/Public/Programs/Detail?programId=4548&amp;ReturnUrl=https%3A%2F%2Fapps.acgme.org%2Fads%2FPublic%2FPrograms%2FSearch%3FstateId%26specialtyId%3D51%26specialtyCategoryTypeId%26numCode%26city" TargetMode="External"/><Relationship Id="rId3" Type="http://schemas.openxmlformats.org/officeDocument/2006/relationships/hyperlink" Target="https://apps.acgme.org/ads/Public/Programs/Detail?programId=28375&amp;ReturnUrl=https%3A%2F%2Fapps.acgme.org%2Fads%2FPublic%2FPrograms%2FSearch%3FstateId%26specialtyId%3D51%26specialtyCategoryTypeId%26numCode%26city" TargetMode="External"/><Relationship Id="rId149" Type="http://schemas.openxmlformats.org/officeDocument/2006/relationships/hyperlink" Target="https://medschool.vcu.edu/education/gme/applicant-resources/" TargetMode="External"/><Relationship Id="rId4" Type="http://schemas.openxmlformats.org/officeDocument/2006/relationships/hyperlink" Target="https://bcm.zoom.us/meeting/register/tJ0pd--pqj0jG91U-eY7hkeOsMXaqfbZfF89" TargetMode="External"/><Relationship Id="rId148" Type="http://schemas.openxmlformats.org/officeDocument/2006/relationships/hyperlink" Target="https://ent.vcu.edu/" TargetMode="External"/><Relationship Id="rId9" Type="http://schemas.openxmlformats.org/officeDocument/2006/relationships/hyperlink" Target="https://www.cooperhealth.edu/residencies/otolaryngology/education" TargetMode="External"/><Relationship Id="rId143" Type="http://schemas.openxmlformats.org/officeDocument/2006/relationships/hyperlink" Target="http://www.otolaryngology.pitt.edu/training/residency-program/stipends-benefits" TargetMode="External"/><Relationship Id="rId142" Type="http://schemas.openxmlformats.org/officeDocument/2006/relationships/hyperlink" Target="https://www.upmc.com/-/media/upmc/careers/gme/documents/benefit-summary.pdf?la=en&amp;hash=D542944505412FE49F00A83A2A8A94310638C426" TargetMode="External"/><Relationship Id="rId141" Type="http://schemas.openxmlformats.org/officeDocument/2006/relationships/hyperlink" Target="https://www.upmc.com/careers/gme/benefits" TargetMode="External"/><Relationship Id="rId140" Type="http://schemas.openxmlformats.org/officeDocument/2006/relationships/hyperlink" Target="https://pittoto.carrd.co/" TargetMode="External"/><Relationship Id="rId5" Type="http://schemas.openxmlformats.org/officeDocument/2006/relationships/hyperlink" Target="https://bcm.zoom.us/meeting/register/tJMudumgpz8jE9YnHSOEpTbYiJ1Kjaou1sqz" TargetMode="External"/><Relationship Id="rId147" Type="http://schemas.openxmlformats.org/officeDocument/2006/relationships/hyperlink" Target="https://forms.gle/U7HGaNMnvJu8Bsun8)" TargetMode="External"/><Relationship Id="rId6" Type="http://schemas.openxmlformats.org/officeDocument/2006/relationships/hyperlink" Target="https://apps.acgme.org/ads/Public/Programs/Detail?programId=4582&amp;ReturnUrl=https%3A%2F%2Fapps.acgme.org%2Fads%2FPublic%2FPrograms%2FSearch%3FstateId%26specialtyId%3D51%26specialtyCategoryTypeId%26numCode%26city" TargetMode="External"/><Relationship Id="rId146" Type="http://schemas.openxmlformats.org/officeDocument/2006/relationships/hyperlink" Target="https://www.vumc.org/gme/18354" TargetMode="External"/><Relationship Id="rId7" Type="http://schemas.openxmlformats.org/officeDocument/2006/relationships/hyperlink" Target="https://cwru.zoom.us/meeting/register/tJIlfu6spzguGtXrhfdI1qmwjOo016_zKHRW" TargetMode="External"/><Relationship Id="rId145" Type="http://schemas.openxmlformats.org/officeDocument/2006/relationships/hyperlink" Target="https://www.vumc.org/ent/residency-program" TargetMode="External"/><Relationship Id="rId8" Type="http://schemas.openxmlformats.org/officeDocument/2006/relationships/hyperlink" Target="mailto:fleckec@ccf.org" TargetMode="External"/><Relationship Id="rId144" Type="http://schemas.openxmlformats.org/officeDocument/2006/relationships/hyperlink" Target="https://www.vumc.org/ent/residency-program" TargetMode="External"/><Relationship Id="rId139" Type="http://schemas.openxmlformats.org/officeDocument/2006/relationships/hyperlink" Target="https://uw-phi.zoom.us/j/98866466284" TargetMode="External"/><Relationship Id="rId138" Type="http://schemas.openxmlformats.org/officeDocument/2006/relationships/hyperlink" Target="https://news.med.virginia.edu/medicinematters/uvasomrestriction/public/2013/09/09/uva-physicians-group-child-care-center/" TargetMode="External"/><Relationship Id="rId137" Type="http://schemas.openxmlformats.org/officeDocument/2006/relationships/hyperlink" Target="https://med.virginia.edu/gme/program-resources/salary-benefits/" TargetMode="External"/><Relationship Id="rId132" Type="http://schemas.openxmlformats.org/officeDocument/2006/relationships/hyperlink" Target="https://www.utmb.edu/oto/medical-education/alumni" TargetMode="External"/><Relationship Id="rId131" Type="http://schemas.openxmlformats.org/officeDocument/2006/relationships/hyperlink" Target="https://www.utmb.edu/oto/medical-education/residency-program" TargetMode="External"/><Relationship Id="rId130" Type="http://schemas.openxmlformats.org/officeDocument/2006/relationships/hyperlink" Target="https://apps.aamc.org/vsas/public.html" TargetMode="External"/><Relationship Id="rId136" Type="http://schemas.openxmlformats.org/officeDocument/2006/relationships/hyperlink" Target="https://med.virginia.edu/otolaryngology/education/residency-program/" TargetMode="External"/><Relationship Id="rId135" Type="http://schemas.openxmlformats.org/officeDocument/2006/relationships/hyperlink" Target="https://www.youtube.com/watch?v=IT7zXoNk-gk&amp;feature=youtu.be" TargetMode="External"/><Relationship Id="rId134" Type="http://schemas.openxmlformats.org/officeDocument/2006/relationships/hyperlink" Target="https://medicine.utah.edu/surgery/otolaryngology/residency/" TargetMode="External"/><Relationship Id="rId133" Type="http://schemas.openxmlformats.org/officeDocument/2006/relationships/hyperlink" Target="https://utah.zoom.us/j/94767105321" TargetMode="External"/><Relationship Id="rId154" Type="http://schemas.openxmlformats.org/officeDocument/2006/relationships/hyperlink" Target="https://otolaryngology.med.wayne.edu/" TargetMode="External"/><Relationship Id="rId153" Type="http://schemas.openxmlformats.org/officeDocument/2006/relationships/hyperlink" Target="https://www.bjctotalrewards.org/Benefits/Benefits-Enrollment" TargetMode="External"/><Relationship Id="rId152" Type="http://schemas.openxmlformats.org/officeDocument/2006/relationships/hyperlink" Target="http://gme.wustl.edu/about/policies-procedures/stipends/" TargetMode="External"/><Relationship Id="rId151" Type="http://schemas.openxmlformats.org/officeDocument/2006/relationships/hyperlink" Target="https://oto.wustl.edu/" TargetMode="External"/><Relationship Id="rId157" Type="http://schemas.openxmlformats.org/officeDocument/2006/relationships/drawing" Target="../drawings/drawing19.xml"/><Relationship Id="rId156" Type="http://schemas.openxmlformats.org/officeDocument/2006/relationships/hyperlink" Target="https://professionals.northwell.edu/graduate-medical-education/residency-rotation-otolaryngology-lhh-nsuh-lij" TargetMode="External"/><Relationship Id="rId155" Type="http://schemas.openxmlformats.org/officeDocument/2006/relationships/hyperlink" Target="https://twitter.com/Yale_ENT" TargetMode="External"/><Relationship Id="rId40" Type="http://schemas.openxmlformats.org/officeDocument/2006/relationships/hyperlink" Target="https://www.partners.org/Graduate-Medical-Education/Residents-Clinical-Fellows/Salary-Benefits/Childcare-Lactation.aspx" TargetMode="External"/><Relationship Id="rId42" Type="http://schemas.openxmlformats.org/officeDocument/2006/relationships/hyperlink" Target="https://www.partners.org/Graduate-Medical-Education/Residents-Clinical-Fellows/Salary-Benefits/Transportation-Parking.aspx" TargetMode="External"/><Relationship Id="rId41" Type="http://schemas.openxmlformats.org/officeDocument/2006/relationships/hyperlink" Target="https://www.partners.org/Assets/Documents/Graduate-Medical-Education/Policies/GME-Trainee-Vacation-and-Leave-Policy.pdf" TargetMode="External"/><Relationship Id="rId44" Type="http://schemas.openxmlformats.org/officeDocument/2006/relationships/hyperlink" Target="https://mc-meet.zoom.us/meeting/register/tJ0vdu6gqDspH9OTlCCbN8NV9JKtXJZWS23Z" TargetMode="External"/><Relationship Id="rId43" Type="http://schemas.openxmlformats.org/officeDocument/2006/relationships/hyperlink" Target="https://oto.hms.harvard.edu/research-opportunities" TargetMode="External"/><Relationship Id="rId46" Type="http://schemas.openxmlformats.org/officeDocument/2006/relationships/hyperlink" Target="https://mcforms.mayo.edu/mc1000-mc1099/mc1090-109.pdf" TargetMode="External"/><Relationship Id="rId45" Type="http://schemas.openxmlformats.org/officeDocument/2006/relationships/hyperlink" Target="https://college.mayo.edu/academics/residencies-and-fellowships/admissions-and-benefits/stipend-and-benefits/" TargetMode="External"/><Relationship Id="rId48" Type="http://schemas.openxmlformats.org/officeDocument/2006/relationships/hyperlink" Target="https://college.mayo.edu/academics/residencies-and-fellowships/otolaryngology---head-and-neck-surgery-residency-minnesota/" TargetMode="External"/><Relationship Id="rId47" Type="http://schemas.openxmlformats.org/officeDocument/2006/relationships/hyperlink" Target="http://www.mayoentresidency.com/" TargetMode="External"/><Relationship Id="rId49" Type="http://schemas.openxmlformats.org/officeDocument/2006/relationships/hyperlink" Target="https://docs.google.com/forms/d/e/1FAIpQLScyj2Kah7-sHUSsSlMJZe9OzRZo-3-ZqZYGUb-jg5CfGQXfOA/viewform?usp=sf_link" TargetMode="External"/><Relationship Id="rId31" Type="http://schemas.openxmlformats.org/officeDocument/2006/relationships/hyperlink" Target="https://lsuhsc.zoom.us/meeting/register/tJAoduivrDoqEtH6WllXk5Xf7VAzuDNpcjCm" TargetMode="External"/><Relationship Id="rId30" Type="http://schemas.openxmlformats.org/officeDocument/2006/relationships/hyperlink" Target="https://residency-ncal.kaiserpermanente.org/programs/hns/residents/" TargetMode="External"/><Relationship Id="rId33" Type="http://schemas.openxmlformats.org/officeDocument/2006/relationships/hyperlink" Target="https://zoom.us/j/98559440821?pwd=M1J6cnZMVUJiRW56QXpaSGZISFR1QT09" TargetMode="External"/><Relationship Id="rId32" Type="http://schemas.openxmlformats.org/officeDocument/2006/relationships/hyperlink" Target="https://www.lsuhs.edu/departments/school-of-medicine/otolaryngology-head-and-neck-surgery" TargetMode="External"/><Relationship Id="rId35" Type="http://schemas.openxmlformats.org/officeDocument/2006/relationships/hyperlink" Target="https://gme.dartmouth-hitchcock.org/otolaryngology.html" TargetMode="External"/><Relationship Id="rId34" Type="http://schemas.openxmlformats.org/officeDocument/2006/relationships/hyperlink" Target="https://www.surveymonkey.com/r/V28LSY5" TargetMode="External"/><Relationship Id="rId37" Type="http://schemas.openxmlformats.org/officeDocument/2006/relationships/hyperlink" Target="https://oto.hms.harvard.edu/residency-program" TargetMode="External"/><Relationship Id="rId36" Type="http://schemas.openxmlformats.org/officeDocument/2006/relationships/hyperlink" Target="https://twitter.com/MEEIOtolaryngo1" TargetMode="External"/><Relationship Id="rId39" Type="http://schemas.openxmlformats.org/officeDocument/2006/relationships/hyperlink" Target="https://drive.google.com/file/d/1KOpPqebahdMgpqQVyFiE1MXM53fnE_TJ/view" TargetMode="External"/><Relationship Id="rId38" Type="http://schemas.openxmlformats.org/officeDocument/2006/relationships/hyperlink" Target="https://www.partners.org/Graduate-Medical-Education/Residents-Clinical-Fellows/Salary-Benefits/Salary.aspx" TargetMode="External"/><Relationship Id="rId20" Type="http://schemas.openxmlformats.org/officeDocument/2006/relationships/hyperlink" Target="https://medicine.iu.edu/otolaryngology/education/residency" TargetMode="External"/><Relationship Id="rId22" Type="http://schemas.openxmlformats.org/officeDocument/2006/relationships/hyperlink" Target="https://www.cirseiu.org/jackson-memorial-hospital/" TargetMode="External"/><Relationship Id="rId21" Type="http://schemas.openxmlformats.org/officeDocument/2006/relationships/hyperlink" Target="https://med.miami.edu/departments/otolaryngology" TargetMode="External"/><Relationship Id="rId24" Type="http://schemas.openxmlformats.org/officeDocument/2006/relationships/hyperlink" Target="https://www.cirseiu.org/jackson-memorial-hospital/" TargetMode="External"/><Relationship Id="rId23" Type="http://schemas.openxmlformats.org/officeDocument/2006/relationships/hyperlink" Target="https://med.miami.edu/departments/otolaryngology" TargetMode="External"/><Relationship Id="rId26" Type="http://schemas.openxmlformats.org/officeDocument/2006/relationships/hyperlink" Target="https://www.hopkinsmedicine.org/otolaryngology/education/residency/former_residents.html" TargetMode="External"/><Relationship Id="rId25" Type="http://schemas.openxmlformats.org/officeDocument/2006/relationships/hyperlink" Target="https://www.hopkinsmedicine.org/otolaryngology/education/residency/" TargetMode="External"/><Relationship Id="rId28" Type="http://schemas.openxmlformats.org/officeDocument/2006/relationships/hyperlink" Target="https://docs.google.com/forms/d/e/1FAIpQLSfR9IGUi99VlSm34Ab3pVj7kdxZGfrEOvph8IcLcrGft0AWeA/viewform" TargetMode="External"/><Relationship Id="rId27" Type="http://schemas.openxmlformats.org/officeDocument/2006/relationships/hyperlink" Target="https://youtu.be/jwxfaJOdulk" TargetMode="External"/><Relationship Id="rId29" Type="http://schemas.openxmlformats.org/officeDocument/2006/relationships/hyperlink" Target="https://residency-ncal.kaiserpermanente.org/programs/hns/virtual-residency-open-house/" TargetMode="External"/><Relationship Id="rId11" Type="http://schemas.openxmlformats.org/officeDocument/2006/relationships/hyperlink" Target="https://www.ohiohealth.com/medical-education/residencies/ent-doctors-hospital/" TargetMode="External"/><Relationship Id="rId10" Type="http://schemas.openxmlformats.org/officeDocument/2006/relationships/hyperlink" Target="https://apps.acgme.org/ads/Public/Programs/Detail?programId=39001&amp;ReturnUrl=https%3A%2F%2Fapps.acgme.org%2Fads%2FPublic%2FPrograms%2FSearch" TargetMode="External"/><Relationship Id="rId13" Type="http://schemas.openxmlformats.org/officeDocument/2006/relationships/hyperlink" Target="https://headnecksurgery.duke.edu/education/residency-programs/otolaryngology-residency-program" TargetMode="External"/><Relationship Id="rId12" Type="http://schemas.openxmlformats.org/officeDocument/2006/relationships/hyperlink" Target="https://twitter.com/Duke_Oto/status/1298302434419200007" TargetMode="External"/><Relationship Id="rId15" Type="http://schemas.openxmlformats.org/officeDocument/2006/relationships/hyperlink" Target="http://otolaryngology.emory.edu/ed_and_train/residency/index.html" TargetMode="External"/><Relationship Id="rId14" Type="http://schemas.openxmlformats.org/officeDocument/2006/relationships/hyperlink" Target="http://tinyurl.com/EmoryENTOpenHouse." TargetMode="External"/><Relationship Id="rId17" Type="http://schemas.openxmlformats.org/officeDocument/2006/relationships/hyperlink" Target="https://smhs.gwu.edu/oto/" TargetMode="External"/><Relationship Id="rId16" Type="http://schemas.openxmlformats.org/officeDocument/2006/relationships/hyperlink" Target="https://teams.microsoft.com/l/meetup-join/19%3ameeting_NzE1MWY0YTAtM2EwZC00MDcwLTkyZDEtN2ZiZjg1ODhhYzYw%40thread.v2/0?context=%7b%22Tid%22%3a%2237d46c56-7c66-4402-a160-55c2313b910d%22%2c%22Oid%22%3a%220720a904-f9e0-4a12-8290-5fa2885ffccf%22%7d" TargetMode="External"/><Relationship Id="rId19" Type="http://schemas.openxmlformats.org/officeDocument/2006/relationships/hyperlink" Target="https://drive.google.com/file/d/1OxHsg1qJrweQQbyV3tMGnJKIsGN-A1Tr/view?usp=sharing" TargetMode="External"/><Relationship Id="rId18" Type="http://schemas.openxmlformats.org/officeDocument/2006/relationships/hyperlink" Target="https://www.henryford.com/hcp/med-ed/residencies-fellowships/hfh/ent" TargetMode="External"/><Relationship Id="rId84" Type="http://schemas.openxmlformats.org/officeDocument/2006/relationships/hyperlink" Target="https://docs.google.com/forms/d/e/1FAIpQLSde-00GIRjKo2cAGaYeOObl7uNE40VjKcD6Yu30_oE3vmdT2A/viewform?usp=sf_link" TargetMode="External"/><Relationship Id="rId83" Type="http://schemas.openxmlformats.org/officeDocument/2006/relationships/hyperlink" Target="https://docs.google.com/forms/d/e/1FAIpQLSfzZaVWVduZS1h-DcF5KXLQMs0hL7mwXxA7FkzGvZdbo7g4FA/viewform?usp=sf_link" TargetMode="External"/><Relationship Id="rId86" Type="http://schemas.openxmlformats.org/officeDocument/2006/relationships/hyperlink" Target="https://otolaryngology.medicine.arizona.edu/" TargetMode="External"/><Relationship Id="rId85" Type="http://schemas.openxmlformats.org/officeDocument/2006/relationships/hyperlink" Target="https://uab.zoom.us/meeting/register/tJUrdO6grDwuHdIKnaG9bhsOeUP9lNth3hF2" TargetMode="External"/><Relationship Id="rId88" Type="http://schemas.openxmlformats.org/officeDocument/2006/relationships/hyperlink" Target="https://otolaryngology.uams.edu/" TargetMode="External"/><Relationship Id="rId87" Type="http://schemas.openxmlformats.org/officeDocument/2006/relationships/hyperlink" Target="https://uams.zoom.us/j/91769394648?pwd=Z0NyMGY1VFA1bnJYa05LZUN1QVNydz09" TargetMode="External"/><Relationship Id="rId89" Type="http://schemas.openxmlformats.org/officeDocument/2006/relationships/hyperlink" Target="https://gme.uams.edu/residents/handbook/" TargetMode="External"/><Relationship Id="rId80" Type="http://schemas.openxmlformats.org/officeDocument/2006/relationships/hyperlink" Target="https://wellforce.zoom.us/meeting/register/tJAlce-grjMpG9bSLr9aMg94bUhLJB2YWVx_" TargetMode="External"/><Relationship Id="rId82" Type="http://schemas.openxmlformats.org/officeDocument/2006/relationships/hyperlink" Target="https://www.uclahealth.org/head-neck-surgery/" TargetMode="External"/><Relationship Id="rId81" Type="http://schemas.openxmlformats.org/officeDocument/2006/relationships/hyperlink" Target="https://youtu.be/t9d5e1auFzE" TargetMode="External"/><Relationship Id="rId73" Type="http://schemas.openxmlformats.org/officeDocument/2006/relationships/hyperlink" Target="https://www.siumed.edu/surgery/ent/residency.html" TargetMode="External"/><Relationship Id="rId72" Type="http://schemas.openxmlformats.org/officeDocument/2006/relationships/hyperlink" Target="https://www.jefferson.edu/content/dam/academic/skmc/documents/Benefits-2020-21.pdf" TargetMode="External"/><Relationship Id="rId75" Type="http://schemas.openxmlformats.org/officeDocument/2006/relationships/hyperlink" Target="https://med.stanford.edu/ohns/education/residency.html" TargetMode="External"/><Relationship Id="rId74" Type="http://schemas.openxmlformats.org/officeDocument/2006/relationships/hyperlink" Target="https://www.slu.edu/medicine/otolaryngology/residency/index.php" TargetMode="External"/><Relationship Id="rId77" Type="http://schemas.openxmlformats.org/officeDocument/2006/relationships/hyperlink" Target="https://med.stanford.edu/gme/housestaff/all-topics/benefits.html" TargetMode="External"/><Relationship Id="rId76" Type="http://schemas.openxmlformats.org/officeDocument/2006/relationships/hyperlink" Target="https://med.stanford.edu/ohns/education/residency.html" TargetMode="External"/><Relationship Id="rId79" Type="http://schemas.openxmlformats.org/officeDocument/2006/relationships/hyperlink" Target="https://www.ttuhsc.edu/medicine/graduate-medical-education/programs.aspx" TargetMode="External"/><Relationship Id="rId78" Type="http://schemas.openxmlformats.org/officeDocument/2006/relationships/hyperlink" Target="https://www.bswhealth.med/education/Pages/gme/temple/benefits.aspx" TargetMode="External"/><Relationship Id="rId71" Type="http://schemas.openxmlformats.org/officeDocument/2006/relationships/hyperlink" Target="https://www.jefferson.edu/university/jmc/salary.html" TargetMode="External"/><Relationship Id="rId70" Type="http://schemas.openxmlformats.org/officeDocument/2006/relationships/hyperlink" Target="https://www.jefferson.edu/university/jmc/departments/otolaryngology/education/residency/program.html" TargetMode="External"/><Relationship Id="rId62" Type="http://schemas.openxmlformats.org/officeDocument/2006/relationships/hyperlink" Target="https://residency.med.psu.edu/programs/otolaryngology-residency/" TargetMode="External"/><Relationship Id="rId61" Type="http://schemas.openxmlformats.org/officeDocument/2006/relationships/hyperlink" Target="https://www.facebook.com/WeAreOtolaryngologyHeadandNeckSurgery/" TargetMode="External"/><Relationship Id="rId64" Type="http://schemas.openxmlformats.org/officeDocument/2006/relationships/hyperlink" Target="https://www.facebook.com/WeAreOtolaryngologyHeadandNeckSurgery/" TargetMode="External"/><Relationship Id="rId63" Type="http://schemas.openxmlformats.org/officeDocument/2006/relationships/hyperlink" Target="https://forms.gle/8gFLBtFqBEh9ZMVF9" TargetMode="External"/><Relationship Id="rId66" Type="http://schemas.openxmlformats.org/officeDocument/2006/relationships/hyperlink" Target="https://rush.zoom.us/meeting/register/tJUvduigqzgtHtNMaEYkCaDoMqDZ8_pwABWp" TargetMode="External"/><Relationship Id="rId65" Type="http://schemas.openxmlformats.org/officeDocument/2006/relationships/hyperlink" Target="https://residency.med.psu.edu/programs/otolaryngology-residency/" TargetMode="External"/><Relationship Id="rId68" Type="http://schemas.openxmlformats.org/officeDocument/2006/relationships/hyperlink" Target="https://jefferson.zoom.us/j/97004205372" TargetMode="External"/><Relationship Id="rId67" Type="http://schemas.openxmlformats.org/officeDocument/2006/relationships/hyperlink" Target="https://tinyurl.com/y6njo5wr" TargetMode="External"/><Relationship Id="rId60" Type="http://schemas.openxmlformats.org/officeDocument/2006/relationships/hyperlink" Target="https://forms.gle/8gFLBtFqBEh9ZMVF9" TargetMode="External"/><Relationship Id="rId69" Type="http://schemas.openxmlformats.org/officeDocument/2006/relationships/hyperlink" Target="https://www.instagram.com/jefferson.ent.residency/" TargetMode="External"/><Relationship Id="rId51" Type="http://schemas.openxmlformats.org/officeDocument/2006/relationships/hyperlink" Target="https://www.mcgaw.northwestern.edu/docs/2020-mcgaw-medical-center-benefit-guide.pdf" TargetMode="External"/><Relationship Id="rId50" Type="http://schemas.openxmlformats.org/officeDocument/2006/relationships/hyperlink" Target="https://www.oto-hns.northwestern.edu/" TargetMode="External"/><Relationship Id="rId53" Type="http://schemas.openxmlformats.org/officeDocument/2006/relationships/hyperlink" Target="http://instagram.com/columbia.weillcornell.oto/" TargetMode="External"/><Relationship Id="rId52" Type="http://schemas.openxmlformats.org/officeDocument/2006/relationships/hyperlink" Target="https://forms.gle/VjDbYqHrSouZk2gz7" TargetMode="External"/><Relationship Id="rId55" Type="http://schemas.openxmlformats.org/officeDocument/2006/relationships/hyperlink" Target="https://medicine.osu.edu/departments/otolaryngology/education/residency" TargetMode="External"/><Relationship Id="rId54" Type="http://schemas.openxmlformats.org/officeDocument/2006/relationships/hyperlink" Target="https://forms.gle/Td5qm2geFxbEFtUK7" TargetMode="External"/><Relationship Id="rId57" Type="http://schemas.openxmlformats.org/officeDocument/2006/relationships/hyperlink" Target="https://medicine.okstate.edu/academics/otolaryngology/index.html" TargetMode="External"/><Relationship Id="rId56" Type="http://schemas.openxmlformats.org/officeDocument/2006/relationships/hyperlink" Target="https://padlet.com/jennwilson_garcia/w5f0w9sv8j804r6y" TargetMode="External"/><Relationship Id="rId59" Type="http://schemas.openxmlformats.org/officeDocument/2006/relationships/hyperlink" Target="https://twitter.com/OHSUENT" TargetMode="External"/><Relationship Id="rId58" Type="http://schemas.openxmlformats.org/officeDocument/2006/relationships/hyperlink" Target="https://tinyurl.com/y32v83na" TargetMode="External"/><Relationship Id="rId107" Type="http://schemas.openxmlformats.org/officeDocument/2006/relationships/hyperlink" Target="https://uky.zoom.us/j/98150084475" TargetMode="External"/><Relationship Id="rId106" Type="http://schemas.openxmlformats.org/officeDocument/2006/relationships/hyperlink" Target="http://www.kumc.edu/ent" TargetMode="External"/><Relationship Id="rId105" Type="http://schemas.openxmlformats.org/officeDocument/2006/relationships/hyperlink" Target="https://www.kumc.edu/school-of-medicine/otolaryngology/research/research-fellowship.html" TargetMode="External"/><Relationship Id="rId104" Type="http://schemas.openxmlformats.org/officeDocument/2006/relationships/hyperlink" Target="https://docs.google.com/document/d/1Ks53R9had0Echj0-wkAbx3_mu_mAVdx10Hb4OhYH3xY/edit" TargetMode="External"/><Relationship Id="rId109" Type="http://schemas.openxmlformats.org/officeDocument/2006/relationships/hyperlink" Target="https://youtu.be/vbXprACKAHM" TargetMode="External"/><Relationship Id="rId108" Type="http://schemas.openxmlformats.org/officeDocument/2006/relationships/hyperlink" Target="https://www.youtube.com/watch?v=58b1n-FFu1M&amp;t=5626s" TargetMode="External"/><Relationship Id="rId103" Type="http://schemas.openxmlformats.org/officeDocument/2006/relationships/hyperlink" Target="https://chicago.medicine.uic.edu/departments/academic-departments/otolaryngology-home/" TargetMode="External"/><Relationship Id="rId102" Type="http://schemas.openxmlformats.org/officeDocument/2006/relationships/hyperlink" Target="https://uic.zoom.us/meeting/register/tJ0uc-6qrj4tHdFSSAf8Za7g9iZE6ZoEAfVZ" TargetMode="External"/><Relationship Id="rId101" Type="http://schemas.openxmlformats.org/officeDocument/2006/relationships/hyperlink" Target="https://health.uconn.edu/graduate-medical-education/otolaryngology-residency-program/" TargetMode="External"/><Relationship Id="rId100" Type="http://schemas.openxmlformats.org/officeDocument/2006/relationships/hyperlink" Target="https://med2.uc.edu/otolaryngology" TargetMode="External"/><Relationship Id="rId129" Type="http://schemas.openxmlformats.org/officeDocument/2006/relationships/hyperlink" Target="https://med.uth.edu/oep/wp-content/uploads/sites/70/2019/04/BenefitsOverview-1.pdf" TargetMode="External"/><Relationship Id="rId128" Type="http://schemas.openxmlformats.org/officeDocument/2006/relationships/hyperlink" Target="https://med.uth.edu/oep/gme/faq-benefits/" TargetMode="External"/><Relationship Id="rId127" Type="http://schemas.openxmlformats.org/officeDocument/2006/relationships/hyperlink" Target="https://uthealth.webex.com/uthealth/onstage/g.php?MTID=e747a8097541a4c7126d730a7609ca5a9" TargetMode="External"/><Relationship Id="rId126" Type="http://schemas.openxmlformats.org/officeDocument/2006/relationships/hyperlink" Target="https://bit.ly/3kLvHvv" TargetMode="External"/><Relationship Id="rId121" Type="http://schemas.openxmlformats.org/officeDocument/2006/relationships/hyperlink" Target="https://app.box.com/s/9gz71ttqu8c2sz6ndy7yqf7ijc2ci4cq" TargetMode="External"/><Relationship Id="rId120" Type="http://schemas.openxmlformats.org/officeDocument/2006/relationships/hyperlink" Target="https://hsc.unm.edu/school-of-medicine/surgery/residency/otolaryngology/requirements-and-benefits.html" TargetMode="External"/><Relationship Id="rId125" Type="http://schemas.openxmlformats.org/officeDocument/2006/relationships/hyperlink" Target="https://keck.usc.edu/otolaryngology/" TargetMode="External"/><Relationship Id="rId124" Type="http://schemas.openxmlformats.org/officeDocument/2006/relationships/hyperlink" Target="https://keck.usc.edu/otolaryngology/wp-content/uploads/sites/14/2017/12/HISTORY-OF-USC-OTOLARYNGOLOGY.pdf" TargetMode="External"/><Relationship Id="rId123" Type="http://schemas.openxmlformats.org/officeDocument/2006/relationships/hyperlink" Target="https://www.urmc.rochester.edu/education/graduate-medical-education/prospective-residents/otolaryngology.aspx" TargetMode="External"/><Relationship Id="rId122" Type="http://schemas.openxmlformats.org/officeDocument/2006/relationships/hyperlink" Target="https://bit.ly/PennENT" TargetMode="External"/><Relationship Id="rId95" Type="http://schemas.openxmlformats.org/officeDocument/2006/relationships/hyperlink" Target="https://ohns.ucsf.edu/education/residency-program/get-to-know-us" TargetMode="External"/><Relationship Id="rId94" Type="http://schemas.openxmlformats.org/officeDocument/2006/relationships/hyperlink" Target="https://ucsf.zoom.us/meeting/register/tJIufuGorj4rGNR3aF4djAMQukBb2H8ievIu" TargetMode="External"/><Relationship Id="rId97" Type="http://schemas.openxmlformats.org/officeDocument/2006/relationships/hyperlink" Target="https://health.ucdavis.edu/otolaryngology/" TargetMode="External"/><Relationship Id="rId96" Type="http://schemas.openxmlformats.org/officeDocument/2006/relationships/hyperlink" Target="https://health.ucdavis.edu/otolaryngology/news/index.html" TargetMode="External"/><Relationship Id="rId99" Type="http://schemas.openxmlformats.org/officeDocument/2006/relationships/hyperlink" Target="https://surgery.uchicago.edu/education/ohns-residency" TargetMode="External"/><Relationship Id="rId98" Type="http://schemas.openxmlformats.org/officeDocument/2006/relationships/hyperlink" Target="https://forms.gle/YHyi3hjNzwZ8MwYf7" TargetMode="External"/><Relationship Id="rId91" Type="http://schemas.openxmlformats.org/officeDocument/2006/relationships/hyperlink" Target="https://vimeo.com/user16212450/review/449372292/cd780a8ac1" TargetMode="External"/><Relationship Id="rId90" Type="http://schemas.openxmlformats.org/officeDocument/2006/relationships/hyperlink" Target="https://tinyurl.com/UCIMeetnGreet" TargetMode="External"/><Relationship Id="rId93" Type="http://schemas.openxmlformats.org/officeDocument/2006/relationships/hyperlink" Target="https://medschool.ucsd.edu/som/surgery/divisions/Otolaryngology/education/residency/Pages/default.aspx" TargetMode="External"/><Relationship Id="rId92" Type="http://schemas.openxmlformats.org/officeDocument/2006/relationships/hyperlink" Target="https://www.youtube.com/watch?v=LpHE1nhIWb0&amp;feature=emb_title" TargetMode="External"/><Relationship Id="rId118" Type="http://schemas.openxmlformats.org/officeDocument/2006/relationships/hyperlink" Target="https://www.unlv.edu/medicine/otolaryngology" TargetMode="External"/><Relationship Id="rId117" Type="http://schemas.openxmlformats.org/officeDocument/2006/relationships/hyperlink" Target="https://hr.unl.edu/benefits/insurance/" TargetMode="External"/><Relationship Id="rId116" Type="http://schemas.openxmlformats.org/officeDocument/2006/relationships/hyperlink" Target="https://www.unmc.edu/ent/" TargetMode="External"/><Relationship Id="rId115" Type="http://schemas.openxmlformats.org/officeDocument/2006/relationships/hyperlink" Target="https://twitter.com/EntUnmc" TargetMode="External"/><Relationship Id="rId119" Type="http://schemas.openxmlformats.org/officeDocument/2006/relationships/hyperlink" Target="https://forms.gle/ryFHBmJuMwo2V64b9" TargetMode="External"/><Relationship Id="rId110" Type="http://schemas.openxmlformats.org/officeDocument/2006/relationships/hyperlink" Target="https://padlet.com/bjboyd/jnsvq0xuvox6iikc" TargetMode="External"/><Relationship Id="rId114" Type="http://schemas.openxmlformats.org/officeDocument/2006/relationships/hyperlink" Target="https://medicine.missouri.edu/departments/otolaryngology-head-and-neck-surgery/residency" TargetMode="External"/><Relationship Id="rId113" Type="http://schemas.openxmlformats.org/officeDocument/2006/relationships/hyperlink" Target="https://www.instagram.com/mizzouent/" TargetMode="External"/><Relationship Id="rId112" Type="http://schemas.openxmlformats.org/officeDocument/2006/relationships/hyperlink" Target="https://forms.gle/o9nnDkJvdbKJ6K7B9" TargetMode="External"/><Relationship Id="rId111" Type="http://schemas.openxmlformats.org/officeDocument/2006/relationships/hyperlink" Target="http://umc.edu/entresiden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portal.housing.ucla.edu/student-housing/graduate-students-and-students-with-families/boulevard-apartments"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youtube.com/watch?v=4zySHepF04c" TargetMode="External"/><Relationship Id="rId2" Type="http://schemas.openxmlformats.org/officeDocument/2006/relationships/hyperlink" Target="https://www.youtube.com/watch?v=RUcv1DkKVTQ&amp;t=64s" TargetMode="External"/><Relationship Id="rId3"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90" Type="http://schemas.openxmlformats.org/officeDocument/2006/relationships/hyperlink" Target="http://bit.ly/3imxF3w" TargetMode="External"/><Relationship Id="rId194" Type="http://schemas.openxmlformats.org/officeDocument/2006/relationships/hyperlink" Target="https://rush.zoom.us/meeting/register/tJUvduigqzgtHtNMaEYkCaDoMqDZ8_pwABWp" TargetMode="External"/><Relationship Id="rId193" Type="http://schemas.openxmlformats.org/officeDocument/2006/relationships/hyperlink" Target="https://forms.gle/zrdvMCcFE2nA2x6u8." TargetMode="External"/><Relationship Id="rId192" Type="http://schemas.openxmlformats.org/officeDocument/2006/relationships/hyperlink" Target="https://m.youtube.com/watch?feature=youtu.be&amp;v=6VGm8E5N_kg" TargetMode="External"/><Relationship Id="rId191" Type="http://schemas.openxmlformats.org/officeDocument/2006/relationships/hyperlink" Target="http://bit.ly/3imxF3w" TargetMode="External"/><Relationship Id="rId187" Type="http://schemas.openxmlformats.org/officeDocument/2006/relationships/hyperlink" Target="https://zoom.us/j/98559440821?pwd=M1J6cnZMVUJiRW56QXpaSGZISFR1QT09" TargetMode="External"/><Relationship Id="rId186" Type="http://schemas.openxmlformats.org/officeDocument/2006/relationships/hyperlink" Target="https://med.virginia.edu/otolaryngology/about/what-you-oto-know/" TargetMode="External"/><Relationship Id="rId185" Type="http://schemas.openxmlformats.org/officeDocument/2006/relationships/hyperlink" Target="https://rush.zoom.us/meeting/register/tJUvduigqzgtHtNMaEYkCaDoMqDZ8_pwABWp" TargetMode="External"/><Relationship Id="rId184" Type="http://schemas.openxmlformats.org/officeDocument/2006/relationships/hyperlink" Target="https://rush.zoom.us/meeting/register/tJUvduigqzgtHtNMaEYkCaDoMqDZ8_pwABWp" TargetMode="External"/><Relationship Id="rId189" Type="http://schemas.openxmlformats.org/officeDocument/2006/relationships/hyperlink" Target="http://tinyurl.com/EmoryENTOpenHouse" TargetMode="External"/><Relationship Id="rId188" Type="http://schemas.openxmlformats.org/officeDocument/2006/relationships/hyperlink" Target="https://tinyurl.com/y32v83na" TargetMode="External"/><Relationship Id="rId183" Type="http://schemas.openxmlformats.org/officeDocument/2006/relationships/hyperlink" Target="https://rush.zoom.us/meeting/register/tJUvduigqzgtHtNMaEYkCaDoMqDZ8_pwABWp" TargetMode="External"/><Relationship Id="rId182" Type="http://schemas.openxmlformats.org/officeDocument/2006/relationships/hyperlink" Target="https://bit.ly/31GpcBv" TargetMode="External"/><Relationship Id="rId181" Type="http://schemas.openxmlformats.org/officeDocument/2006/relationships/hyperlink" Target="http://otomatch.com/" TargetMode="External"/><Relationship Id="rId180" Type="http://schemas.openxmlformats.org/officeDocument/2006/relationships/hyperlink" Target="https://calendar.google.com/calendar/embed?src=c_ct8bebkngkm1bsm8u5t5ofhlr4%40group.calendar.google.com&amp;ctz=America%2FNew_York" TargetMode="External"/><Relationship Id="rId176" Type="http://schemas.openxmlformats.org/officeDocument/2006/relationships/hyperlink" Target="https://www.scimagojr.com/journalrank.php?category=2733" TargetMode="External"/><Relationship Id="rId175" Type="http://schemas.openxmlformats.org/officeDocument/2006/relationships/hyperlink" Target="https://rush.zoom.us/meeting/register/tJUvduigqzgtHtNMaEYkCaDoMqDZ8_pwABWp" TargetMode="External"/><Relationship Id="rId174" Type="http://schemas.openxmlformats.org/officeDocument/2006/relationships/hyperlink" Target="https://meded.ucsf.edu/events/gme-diversity-virtual-1st-look" TargetMode="External"/><Relationship Id="rId173" Type="http://schemas.openxmlformats.org/officeDocument/2006/relationships/hyperlink" Target="https://youtu.be/oGf9kwVa67Y" TargetMode="External"/><Relationship Id="rId294" Type="http://schemas.openxmlformats.org/officeDocument/2006/relationships/table" Target="../tables/table7.xml"/><Relationship Id="rId179" Type="http://schemas.openxmlformats.org/officeDocument/2006/relationships/hyperlink" Target="https://www.headmirror.com/match-2021" TargetMode="External"/><Relationship Id="rId178" Type="http://schemas.openxmlformats.org/officeDocument/2006/relationships/hyperlink" Target="https://arizona.zoom.us/meeting/register/tJAvcu-opz0rG90tmH8NziAtBCUROxjVS-p5" TargetMode="External"/><Relationship Id="rId177" Type="http://schemas.openxmlformats.org/officeDocument/2006/relationships/hyperlink" Target="https://www.scimagojr.com/journalrank.php?category=2733" TargetMode="External"/><Relationship Id="rId198" Type="http://schemas.openxmlformats.org/officeDocument/2006/relationships/hyperlink" Target="https://forms.gle/ryFHBmJuMwo2V64b9" TargetMode="External"/><Relationship Id="rId197" Type="http://schemas.openxmlformats.org/officeDocument/2006/relationships/hyperlink" Target="https://drive.google.com/drive/folders/1zuEjwSNJnAjheJO470HdrRlGttlkImnB?usp=sharing" TargetMode="External"/><Relationship Id="rId196" Type="http://schemas.openxmlformats.org/officeDocument/2006/relationships/hyperlink" Target="https://utah.zoom.us/j/94767105321" TargetMode="External"/><Relationship Id="rId195" Type="http://schemas.openxmlformats.org/officeDocument/2006/relationships/hyperlink" Target="https://bit.ly/KUENTSubInternship" TargetMode="External"/><Relationship Id="rId199" Type="http://schemas.openxmlformats.org/officeDocument/2006/relationships/hyperlink" Target="https://arizona.zoom.us/meeting/register/tJAvcu-opz0rG90tmH8NziAtBCUROxjVS-p5" TargetMode="External"/><Relationship Id="rId150" Type="http://schemas.openxmlformats.org/officeDocument/2006/relationships/hyperlink" Target="http://www.samreyes.org/2020/09/04/some-math-about-the-ent-signaling-system/" TargetMode="External"/><Relationship Id="rId271" Type="http://schemas.openxmlformats.org/officeDocument/2006/relationships/hyperlink" Target="https://twitter.com/dxieMD/status/1259963345421172736" TargetMode="External"/><Relationship Id="rId270" Type="http://schemas.openxmlformats.org/officeDocument/2006/relationships/hyperlink" Target="https://acaplasticsurgeons.org/multimedia/files/2019/Interview-Policy.pdf" TargetMode="External"/><Relationship Id="rId1" Type="http://schemas.openxmlformats.org/officeDocument/2006/relationships/hyperlink" Target="https://docs.google.com/spreadsheets/d/e/2PACX-1vSwbfhHKkHlDwtuPYxRC2KxMXyLLbWEEh7CZVmVXVZszMwa6pDqKiXazVVPjzbq6DSux1LzN7b5Btmh/pubhtml" TargetMode="External"/><Relationship Id="rId2" Type="http://schemas.openxmlformats.org/officeDocument/2006/relationships/hyperlink" Target="https://mk0nrmp3oyqui6wqfm.kinstacdn.com/wp-content/uploads/2020/06/MM_Results_and-Data_2020-1.pdf" TargetMode="External"/><Relationship Id="rId3" Type="http://schemas.openxmlformats.org/officeDocument/2006/relationships/hyperlink" Target="http://www.otomatch.com/OT3RS/OT3RS-2020.html" TargetMode="External"/><Relationship Id="rId149" Type="http://schemas.openxmlformats.org/officeDocument/2006/relationships/hyperlink" Target="https://public.tableau.com/profile/national.resident.matching.program" TargetMode="External"/><Relationship Id="rId4" Type="http://schemas.openxmlformats.org/officeDocument/2006/relationships/hyperlink" Target="https://wallethub.com/edu/best-worst-cities-for-singles/9015" TargetMode="External"/><Relationship Id="rId148" Type="http://schemas.openxmlformats.org/officeDocument/2006/relationships/hyperlink" Target="https://mk0nrmp3oyqui6wqfm.kinstacdn.com/wp-content/uploads/2020/08/2020-PD-Survey.pdf" TargetMode="External"/><Relationship Id="rId269" Type="http://schemas.openxmlformats.org/officeDocument/2006/relationships/hyperlink" Target="https://cdn.ymaws.com/suo-aado.org/resource/resmgr/2019_meeting/2019_presentations/3._abohns.pdf" TargetMode="External"/><Relationship Id="rId9" Type="http://schemas.openxmlformats.org/officeDocument/2006/relationships/hyperlink" Target="http://mycitymatch.com/" TargetMode="External"/><Relationship Id="rId143" Type="http://schemas.openxmlformats.org/officeDocument/2006/relationships/hyperlink" Target="https://www.nidcd.nih.gov/training/centers" TargetMode="External"/><Relationship Id="rId264" Type="http://schemas.openxmlformats.org/officeDocument/2006/relationships/hyperlink" Target="https://www.instagram.com/georgetownoto/?hl=en" TargetMode="External"/><Relationship Id="rId142" Type="http://schemas.openxmlformats.org/officeDocument/2006/relationships/hyperlink" Target="https://medstudentedge.com/2020/09/14/exclusive-advice-from-program-directors-on-how-to-succeed-in-the-2021-residency-application-cycle/" TargetMode="External"/><Relationship Id="rId263" Type="http://schemas.openxmlformats.org/officeDocument/2006/relationships/hyperlink" Target="https://drive.google.com/file/d/1SQ9QmrNprdQuA2MOrJHqNnOcyQp5tWFD/view?usp=sharing" TargetMode="External"/><Relationship Id="rId141" Type="http://schemas.openxmlformats.org/officeDocument/2006/relationships/hyperlink" Target="https://forums.studentdoctor.net/threads/eras-publications-listing-faq.751255/" TargetMode="External"/><Relationship Id="rId262" Type="http://schemas.openxmlformats.org/officeDocument/2006/relationships/hyperlink" Target="https://twitter.com/i/lists/1265357345988792320" TargetMode="External"/><Relationship Id="rId140" Type="http://schemas.openxmlformats.org/officeDocument/2006/relationships/hyperlink" Target="https://uams.zoom.us/j/91769394648?pwd=Z0NyMGY1VFA1bnJYa05LZUN1QVNydz09" TargetMode="External"/><Relationship Id="rId261" Type="http://schemas.openxmlformats.org/officeDocument/2006/relationships/hyperlink" Target="https://www.instagram.com/harvard.mee.ohnsresidency/" TargetMode="External"/><Relationship Id="rId5" Type="http://schemas.openxmlformats.org/officeDocument/2006/relationships/hyperlink" Target="http://headmirror.com/" TargetMode="External"/><Relationship Id="rId147" Type="http://schemas.openxmlformats.org/officeDocument/2006/relationships/hyperlink" Target="https://opdo-hns.org/mpage/signaling" TargetMode="External"/><Relationship Id="rId268" Type="http://schemas.openxmlformats.org/officeDocument/2006/relationships/hyperlink" Target="https://yalesurvey.ca1.qualtrics.com/jfe/form/SV_6Pap4UnCgsFLvwh" TargetMode="External"/><Relationship Id="rId6" Type="http://schemas.openxmlformats.org/officeDocument/2006/relationships/hyperlink" Target="https://cdn.ca9.uscourts.gov/datastore/opinions/2019/09/05/17-55942.pdf" TargetMode="External"/><Relationship Id="rId146" Type="http://schemas.openxmlformats.org/officeDocument/2006/relationships/hyperlink" Target="https://www.cirseiu.org/benefits/" TargetMode="External"/><Relationship Id="rId267" Type="http://schemas.openxmlformats.org/officeDocument/2006/relationships/hyperlink" Target="https://www.theonion.com/you-get-into-this-business-for-the-ear-and-the-nose-bu-1819585004" TargetMode="External"/><Relationship Id="rId7" Type="http://schemas.openxmlformats.org/officeDocument/2006/relationships/hyperlink" Target="https://docs.google.com/spreadsheets/d/1o2w4G4pkBQkrUGvBaXwzCxZGxo0AnDAL1V7rKIqhHks/edit" TargetMode="External"/><Relationship Id="rId145" Type="http://schemas.openxmlformats.org/officeDocument/2006/relationships/hyperlink" Target="https://www.signupgenius.com/go/10C0D4FABAD2CA1F9C52-program" TargetMode="External"/><Relationship Id="rId266" Type="http://schemas.openxmlformats.org/officeDocument/2006/relationships/hyperlink" Target="https://medicine.umich.edu/dept/otolaryngology/events/202006/michigan-otolaryngology-virtual-subinternship" TargetMode="External"/><Relationship Id="rId8" Type="http://schemas.openxmlformats.org/officeDocument/2006/relationships/hyperlink" Target="https://www.youtube.com/watch?v=kvgfgGmemdA&amp;feature=youtu.be" TargetMode="External"/><Relationship Id="rId144" Type="http://schemas.openxmlformats.org/officeDocument/2006/relationships/hyperlink" Target="http://gomerblog.com/2017/05/ent-parody-warren-g-nate-dogg-regulate-pure-awesomeness/" TargetMode="External"/><Relationship Id="rId265" Type="http://schemas.openxmlformats.org/officeDocument/2006/relationships/hyperlink" Target="https://twitter.com/paigekennedyMD/status/1263456754811232257" TargetMode="External"/><Relationship Id="rId260" Type="http://schemas.openxmlformats.org/officeDocument/2006/relationships/hyperlink" Target="https://twitter.com/HarvardOtoRes" TargetMode="External"/><Relationship Id="rId139" Type="http://schemas.openxmlformats.org/officeDocument/2006/relationships/hyperlink" Target="https://www.entnet.org/sites/default/files/Oto-Primary-Care-WEB.pdf" TargetMode="External"/><Relationship Id="rId138" Type="http://schemas.openxmlformats.org/officeDocument/2006/relationships/hyperlink" Target="https://www.cooperhealth.edu/residencies/otolaryngology/education" TargetMode="External"/><Relationship Id="rId259" Type="http://schemas.openxmlformats.org/officeDocument/2006/relationships/hyperlink" Target="https://students-residents.aamc.org/applying-residency/article/specialty-response-covid-19/" TargetMode="External"/><Relationship Id="rId137" Type="http://schemas.openxmlformats.org/officeDocument/2006/relationships/hyperlink" Target="https://public.tableau.com/profile/national.resident.matching.program" TargetMode="External"/><Relationship Id="rId258" Type="http://schemas.openxmlformats.org/officeDocument/2006/relationships/hyperlink" Target="https://im.org/resources/ume-gme-program-resources/resources-residency-application2021" TargetMode="External"/><Relationship Id="rId132" Type="http://schemas.openxmlformats.org/officeDocument/2006/relationships/hyperlink" Target="https://twitter.com/JeffersNguyen/status/1310559568448151553?s=20" TargetMode="External"/><Relationship Id="rId253" Type="http://schemas.openxmlformats.org/officeDocument/2006/relationships/hyperlink" Target="https://otolaryngology.uw.edu/education/programs/residency" TargetMode="External"/><Relationship Id="rId131" Type="http://schemas.openxmlformats.org/officeDocument/2006/relationships/hyperlink" Target="https://opdo-hns.org/page/InterviewDates" TargetMode="External"/><Relationship Id="rId252" Type="http://schemas.openxmlformats.org/officeDocument/2006/relationships/hyperlink" Target="https://cdn.ymaws.com/suo-aado.org/resource/resmgr/covid-19/suo-aado-opdo_medical_studen.pdf" TargetMode="External"/><Relationship Id="rId130" Type="http://schemas.openxmlformats.org/officeDocument/2006/relationships/hyperlink" Target="https://padlet.com/bjboyd/jnsvq0xuvox6iikc" TargetMode="External"/><Relationship Id="rId251" Type="http://schemas.openxmlformats.org/officeDocument/2006/relationships/hyperlink" Target="https://medicine.umich.edu/dept/otolaryngology/events/202006/michigan-otolaryngology-virtual-subinternship." TargetMode="External"/><Relationship Id="rId250" Type="http://schemas.openxmlformats.org/officeDocument/2006/relationships/hyperlink" Target="https://www.amazon.com/CAVN-Penlight-Doctors-Reusable-Students/dp/B07JMNCHMN/ref=sr_1_4?dchild=1&amp;keywords=penlight&amp;qid=1592676086&amp;sr=8-4" TargetMode="External"/><Relationship Id="rId136" Type="http://schemas.openxmlformats.org/officeDocument/2006/relationships/hyperlink" Target="https://opdo-hns.org/page/Recommendation" TargetMode="External"/><Relationship Id="rId257" Type="http://schemas.openxmlformats.org/officeDocument/2006/relationships/hyperlink" Target="https://docs.google.com/forms/d/e/1FAIpQLSfzZaVWVduZS1h-DcF5KXLQMs0hL7mwXxA7FkzGvZdbo7g4FA/viewform?usp=sf_link" TargetMode="External"/><Relationship Id="rId135" Type="http://schemas.openxmlformats.org/officeDocument/2006/relationships/hyperlink" Target="https://youtu.be/vbXprACKAHM" TargetMode="External"/><Relationship Id="rId256" Type="http://schemas.openxmlformats.org/officeDocument/2006/relationships/hyperlink" Target="https://jamanetwork.com/journals/jamaotolaryngology/article-abstract/2766715" TargetMode="External"/><Relationship Id="rId134" Type="http://schemas.openxmlformats.org/officeDocument/2006/relationships/hyperlink" Target="https://open.spotify.com/episode/6mSGkJNyhLUoURbr0UlOLg" TargetMode="External"/><Relationship Id="rId255" Type="http://schemas.openxmlformats.org/officeDocument/2006/relationships/hyperlink" Target="https://www.headmirror.com/podcast/2020/3/14/applying-to-ent" TargetMode="External"/><Relationship Id="rId133" Type="http://schemas.openxmlformats.org/officeDocument/2006/relationships/hyperlink" Target="http://entsignaling.org/" TargetMode="External"/><Relationship Id="rId254" Type="http://schemas.openxmlformats.org/officeDocument/2006/relationships/hyperlink" Target="https://www.entnet.org/sites/default/files/uploads/ruthberg_a_multimodal_multi-institutional_solution.pdf" TargetMode="External"/><Relationship Id="rId172" Type="http://schemas.openxmlformats.org/officeDocument/2006/relationships/hyperlink" Target="http://tinyurl.com/EmoryENTOpenHouse" TargetMode="External"/><Relationship Id="rId293" Type="http://schemas.openxmlformats.org/officeDocument/2006/relationships/table" Target="../tables/table6.xml"/><Relationship Id="rId171" Type="http://schemas.openxmlformats.org/officeDocument/2006/relationships/hyperlink" Target="https://twitter.com/Duke_Oto/status/1294652104607436800" TargetMode="External"/><Relationship Id="rId292" Type="http://schemas.openxmlformats.org/officeDocument/2006/relationships/table" Target="../tables/table5.xml"/><Relationship Id="rId170" Type="http://schemas.openxmlformats.org/officeDocument/2006/relationships/hyperlink" Target="https://zoom.us/meeting/register/tJUoduiorjIqHNeCOo-Z8G_0j1q5FopSRrad" TargetMode="External"/><Relationship Id="rId165" Type="http://schemas.openxmlformats.org/officeDocument/2006/relationships/hyperlink" Target="https://www.youtube.com/watch?time_continue=10&amp;v=GDIHJW6Fdv4&amp;feature=emb_logo" TargetMode="External"/><Relationship Id="rId286" Type="http://schemas.openxmlformats.org/officeDocument/2006/relationships/hyperlink" Target="https://docs.google.com/forms/d/e/1FAIpQLSfzZaVWVduZS1h-DcF5KXLQMs0hL7mwXxA7FkzGvZdbo7g4FA/viewform?usp=sf_link" TargetMode="External"/><Relationship Id="rId164" Type="http://schemas.openxmlformats.org/officeDocument/2006/relationships/hyperlink" Target="mailto:ENTresidency@wustl.edu" TargetMode="External"/><Relationship Id="rId285" Type="http://schemas.openxmlformats.org/officeDocument/2006/relationships/hyperlink" Target="https://journals.sagepub.com/author-instructions/EAR" TargetMode="External"/><Relationship Id="rId163" Type="http://schemas.openxmlformats.org/officeDocument/2006/relationships/hyperlink" Target="http://bit.ly/Oto2020" TargetMode="External"/><Relationship Id="rId284" Type="http://schemas.openxmlformats.org/officeDocument/2006/relationships/hyperlink" Target="https://mk0nrmp3oyqui6wqfm.kinstacdn.com/wp-content/uploads/2014/08/Laryngology-Match-Results-Statistics_AY2020.pdf" TargetMode="External"/><Relationship Id="rId162" Type="http://schemas.openxmlformats.org/officeDocument/2006/relationships/hyperlink" Target="https://calendar.google.com/calendar/embed?src=c_ct8bebkngkm1bsm8u5t5ofhlr4%40group.calendar.google.com" TargetMode="External"/><Relationship Id="rId283" Type="http://schemas.openxmlformats.org/officeDocument/2006/relationships/hyperlink" Target="https://www.sfmatch.org/PDFFilesDisplay/Neurotology_Fellowship_Match_Report_2019.pdf" TargetMode="External"/><Relationship Id="rId169" Type="http://schemas.openxmlformats.org/officeDocument/2006/relationships/hyperlink" Target="https://vimeo.com/435250604" TargetMode="External"/><Relationship Id="rId168" Type="http://schemas.openxmlformats.org/officeDocument/2006/relationships/hyperlink" Target="https://forms.gle/TjeAsu4nabim6GRq8" TargetMode="External"/><Relationship Id="rId167" Type="http://schemas.openxmlformats.org/officeDocument/2006/relationships/hyperlink" Target="https://bit.ly/2PUlWwK" TargetMode="External"/><Relationship Id="rId288" Type="http://schemas.openxmlformats.org/officeDocument/2006/relationships/drawing" Target="../drawings/drawing30.xml"/><Relationship Id="rId166" Type="http://schemas.openxmlformats.org/officeDocument/2006/relationships/hyperlink" Target="https://uams.zoom.us/meeting/register/tJcqcOCqrTkrG9A9VU7zUOo5sVOGgVdQEYO7" TargetMode="External"/><Relationship Id="rId287" Type="http://schemas.openxmlformats.org/officeDocument/2006/relationships/hyperlink" Target="https://bit.ly/June17zoom" TargetMode="External"/><Relationship Id="rId161" Type="http://schemas.openxmlformats.org/officeDocument/2006/relationships/hyperlink" Target="https://bcm.zoom.us/meeting/register/tJ0pd--pqj0jG91U-eY7hkeOsMXaqfbZfF89" TargetMode="External"/><Relationship Id="rId282" Type="http://schemas.openxmlformats.org/officeDocument/2006/relationships/hyperlink" Target="https://drive.google.com/drive/u/0/folders/1RvOGmI6T-4YF-XLBHtwBydqlrWFYpU3L" TargetMode="External"/><Relationship Id="rId160" Type="http://schemas.openxmlformats.org/officeDocument/2006/relationships/hyperlink" Target="https://bit.ly/32i2FLy" TargetMode="External"/><Relationship Id="rId281" Type="http://schemas.openxmlformats.org/officeDocument/2006/relationships/hyperlink" Target="https://drive.google.com/drive/u/0/folders/1RvOGmI6T-4YF-XLBHtwBydqlrWFYpU3L." TargetMode="External"/><Relationship Id="rId280" Type="http://schemas.openxmlformats.org/officeDocument/2006/relationships/hyperlink" Target="https://twitter.com/BIDMCSurgery/status/1258505761295962112" TargetMode="External"/><Relationship Id="rId159" Type="http://schemas.openxmlformats.org/officeDocument/2006/relationships/hyperlink" Target="https://tinyurl.com/staroto" TargetMode="External"/><Relationship Id="rId154" Type="http://schemas.openxmlformats.org/officeDocument/2006/relationships/hyperlink" Target="https://apps.apple.com/us/app/id1527905671" TargetMode="External"/><Relationship Id="rId275" Type="http://schemas.openxmlformats.org/officeDocument/2006/relationships/hyperlink" Target="https://www.aamc.org/system/files/2020-05/covid19_Final_Recommendations_05112020.pdf" TargetMode="External"/><Relationship Id="rId153" Type="http://schemas.openxmlformats.org/officeDocument/2006/relationships/hyperlink" Target="https://vimeo.com/435250604" TargetMode="External"/><Relationship Id="rId274" Type="http://schemas.openxmlformats.org/officeDocument/2006/relationships/hyperlink" Target="https://www.change.org/p/federation-of-state-medical-boards-and-national-board-of-medical-examiners-urge-the-usmle-to-give-medical-students-a-refund-for-the-step-2-clinical-skills-exam?recruiter=13741854&amp;recruited_by_id=98f0e410-d679-012f-4165-4040b91ba155&amp;utm_source=share_petition&amp;utm_medium=copylink&amp;utm_campaign=petition_dashboard" TargetMode="External"/><Relationship Id="rId152" Type="http://schemas.openxmlformats.org/officeDocument/2006/relationships/hyperlink" Target="https://www.medrxiv.org/" TargetMode="External"/><Relationship Id="rId273" Type="http://schemas.openxmlformats.org/officeDocument/2006/relationships/hyperlink" Target="https://www.change.org/p/medical-students-end-step-2-cs?recruiter=6893544&amp;recruited_by_id=0d27f700-248a-0130-7890-3c764e049b10&amp;utm_source=share_petition&amp;utm_medium=copylink&amp;utm_campaign=petition_dashboard" TargetMode="External"/><Relationship Id="rId151" Type="http://schemas.openxmlformats.org/officeDocument/2006/relationships/hyperlink" Target="https://entnet-org.zoom.us/webinar/register/WN_hcvPnX8oTfWFOHqgraHwMw" TargetMode="External"/><Relationship Id="rId272" Type="http://schemas.openxmlformats.org/officeDocument/2006/relationships/hyperlink" Target="https://mk0nrmp3oyqui6wqfm.kinstacdn.com/wp-content/uploads/2020/05/MM_Results_and-Data_2020.pdf" TargetMode="External"/><Relationship Id="rId158" Type="http://schemas.openxmlformats.org/officeDocument/2006/relationships/hyperlink" Target="mailto:ENTresidency@wustl.edu" TargetMode="External"/><Relationship Id="rId279" Type="http://schemas.openxmlformats.org/officeDocument/2006/relationships/hyperlink" Target="https://students-residents.aamc.org/applying-residency/article/specialty-response-covid-19/" TargetMode="External"/><Relationship Id="rId157" Type="http://schemas.openxmlformats.org/officeDocument/2006/relationships/hyperlink" Target="https://medstudentedge.com/" TargetMode="External"/><Relationship Id="rId278" Type="http://schemas.openxmlformats.org/officeDocument/2006/relationships/hyperlink" Target="https://www.aamc.org/what-we-do/mission-areas/medical-education/conducting-interviews-during-coronavirus-pandemic" TargetMode="External"/><Relationship Id="rId156" Type="http://schemas.openxmlformats.org/officeDocument/2006/relationships/hyperlink" Target="https://pubmed.ncbi.nlm.nih.gov/30273432/" TargetMode="External"/><Relationship Id="rId277" Type="http://schemas.openxmlformats.org/officeDocument/2006/relationships/hyperlink" Target="https://www.reddit.com/r/medicalschool/comments/ggplq8/a_call_to_strike_cs_serious/" TargetMode="External"/><Relationship Id="rId155" Type="http://schemas.openxmlformats.org/officeDocument/2006/relationships/hyperlink" Target="https://apps.apple.com/us/app/id1527905671" TargetMode="External"/><Relationship Id="rId276" Type="http://schemas.openxmlformats.org/officeDocument/2006/relationships/hyperlink" Target="https://www.theparisreview.org/blog/2020/05/07/fuck-the-bread-the-bread-is-over/?fbclid=IwAR10HALQzb_Ybki7cjQ-QI03blZq0bI_YITX807QYVCVEvUnriiPtBtzW8s" TargetMode="External"/><Relationship Id="rId40" Type="http://schemas.openxmlformats.org/officeDocument/2006/relationships/hyperlink" Target="https://bohmlaw.com/blg-important-appellate-victory-employee-ninth-circuit/" TargetMode="External"/><Relationship Id="rId42" Type="http://schemas.openxmlformats.org/officeDocument/2006/relationships/hyperlink" Target="https://cdn.ca9.uscourts.gov/datastore/opinions/2019/09/05/17-55942.pdf" TargetMode="External"/><Relationship Id="rId41" Type="http://schemas.openxmlformats.org/officeDocument/2006/relationships/hyperlink" Target="https://docs.house.gov/meetings/VR/VR00/20140708/102441/HHRG-113-VR00-Wstate-HeadMDC-20140708.pdf" TargetMode="External"/><Relationship Id="rId44" Type="http://schemas.openxmlformats.org/officeDocument/2006/relationships/hyperlink" Target="https://archives-veterans.house.gov/witness-testimony/christian-head-md" TargetMode="External"/><Relationship Id="rId43" Type="http://schemas.openxmlformats.org/officeDocument/2006/relationships/hyperlink" Target="https://archives-veterans.house.gov/witness-testimony/christian-head-md" TargetMode="External"/><Relationship Id="rId46" Type="http://schemas.openxmlformats.org/officeDocument/2006/relationships/hyperlink" Target="https://www.aamc.org/system/files/2020-11/ERAS%202021%20Residency%20Prelim%20Data%20Nov%209%202020.xlsx" TargetMode="External"/><Relationship Id="rId45" Type="http://schemas.openxmlformats.org/officeDocument/2006/relationships/hyperlink" Target="https://www.youtube.com/watch?v=9eMwYtycb_I" TargetMode="External"/><Relationship Id="rId48" Type="http://schemas.openxmlformats.org/officeDocument/2006/relationships/hyperlink" Target="https://www.reddit.com/r/medicalschool/comments/kbwwqh/residency_thoughts_from_a_ranking_meeting/" TargetMode="External"/><Relationship Id="rId47" Type="http://schemas.openxmlformats.org/officeDocument/2006/relationships/hyperlink" Target="https://www.oofos.com/collections/mens-clogs" TargetMode="External"/><Relationship Id="rId49" Type="http://schemas.openxmlformats.org/officeDocument/2006/relationships/hyperlink" Target="https://www.headmirror.com/interviews" TargetMode="External"/><Relationship Id="rId31" Type="http://schemas.openxmlformats.org/officeDocument/2006/relationships/hyperlink" Target="https://www.reddit.com/r/medicalschool/comments/cokkn2/serious_2018_mgma_data_for_those_curious/" TargetMode="External"/><Relationship Id="rId30" Type="http://schemas.openxmlformats.org/officeDocument/2006/relationships/hyperlink" Target="http://libgen.is/" TargetMode="External"/><Relationship Id="rId33" Type="http://schemas.openxmlformats.org/officeDocument/2006/relationships/hyperlink" Target="https://join.slack.com/t/otomatch2020workspace/shared_invite/zt-k4egwgtj-zRN68_jDu8FamRUw4S0HTg" TargetMode="External"/><Relationship Id="rId32" Type="http://schemas.openxmlformats.org/officeDocument/2006/relationships/hyperlink" Target="https://i.imgur.com/w56TlDW.jpg" TargetMode="External"/><Relationship Id="rId35" Type="http://schemas.openxmlformats.org/officeDocument/2006/relationships/hyperlink" Target="https://www.nrmp.org/prism-interview-scheduling-tool/" TargetMode="External"/><Relationship Id="rId34" Type="http://schemas.openxmlformats.org/officeDocument/2006/relationships/hyperlink" Target="https://thesheriffofsodium.com/2020/04/07/on-toilet-paper-and-application-caps/" TargetMode="External"/><Relationship Id="rId37" Type="http://schemas.openxmlformats.org/officeDocument/2006/relationships/hyperlink" Target="https://i.imgur.com/w56TlDW.jpg" TargetMode="External"/><Relationship Id="rId36" Type="http://schemas.openxmlformats.org/officeDocument/2006/relationships/hyperlink" Target="https://doi.org/10.1016/j.jsurg.2020.08.033" TargetMode="External"/><Relationship Id="rId39" Type="http://schemas.openxmlformats.org/officeDocument/2006/relationships/hyperlink" Target="https://www.reddit.com/r/residency/comments/kfcqzo" TargetMode="External"/><Relationship Id="rId38" Type="http://schemas.openxmlformats.org/officeDocument/2006/relationships/hyperlink" Target="https://www.reddit.com/r/Residency/comments/kffgzs/name_and_shame_stanford_healthcare/" TargetMode="External"/><Relationship Id="rId20" Type="http://schemas.openxmlformats.org/officeDocument/2006/relationships/hyperlink" Target="https://www.shemmassianconsulting.com/blog/mmi-interview" TargetMode="External"/><Relationship Id="rId22" Type="http://schemas.openxmlformats.org/officeDocument/2006/relationships/hyperlink" Target="https://hopkinscme.cloud-cme.com/course/courseoverview?P=5&amp;EID=30014" TargetMode="External"/><Relationship Id="rId21" Type="http://schemas.openxmlformats.org/officeDocument/2006/relationships/hyperlink" Target="https://www.doctorsintraining.com/blog/what-you-should-know-about-the-new-nrmp-rule/" TargetMode="External"/><Relationship Id="rId24" Type="http://schemas.openxmlformats.org/officeDocument/2006/relationships/hyperlink" Target="https://www.aamc.org/data-reports/interactive-data/eras-statistics-data" TargetMode="External"/><Relationship Id="rId23" Type="http://schemas.openxmlformats.org/officeDocument/2006/relationships/hyperlink" Target="https://www.aamc.org/media/39876/download" TargetMode="External"/><Relationship Id="rId26" Type="http://schemas.openxmlformats.org/officeDocument/2006/relationships/hyperlink" Target="https://www.aamc.org/media/39876/download" TargetMode="External"/><Relationship Id="rId25" Type="http://schemas.openxmlformats.org/officeDocument/2006/relationships/hyperlink" Target="https://jamanetwork.com/journals/jamaotolaryngology/fullarticle/2774503?guestAccessKey=c2a42858-7492-44a9-9913-b6448175d0cb&amp;utm_source=silverchair&amp;utm_medium=email&amp;utm_campaign=article_alert-jamaotolaryngology&amp;utm_content=olf&amp;utm_term=123020" TargetMode="External"/><Relationship Id="rId28" Type="http://schemas.openxmlformats.org/officeDocument/2006/relationships/hyperlink" Target="http://teachmeanatomy.info/" TargetMode="External"/><Relationship Id="rId27" Type="http://schemas.openxmlformats.org/officeDocument/2006/relationships/hyperlink" Target="https://thalamusgme.com/2020-residency-recruitment-crisis/" TargetMode="External"/><Relationship Id="rId29" Type="http://schemas.openxmlformats.org/officeDocument/2006/relationships/hyperlink" Target="https://www.youtube.com/watch?v=KxGRhd_iWuE" TargetMode="External"/><Relationship Id="rId11" Type="http://schemas.openxmlformats.org/officeDocument/2006/relationships/hyperlink" Target="https://web.archive.org/web/20200714122319/https://medicine.missouri.edu/departments/otolaryngology-head-and-neck-surgery/residency/current-residents" TargetMode="External"/><Relationship Id="rId10" Type="http://schemas.openxmlformats.org/officeDocument/2006/relationships/hyperlink" Target="https://www.nrmp.org/reporting-investigation-violations/" TargetMode="External"/><Relationship Id="rId13" Type="http://schemas.openxmlformats.org/officeDocument/2006/relationships/hyperlink" Target="https://med.dartmouth-hitchcock.org/pa-residency/entparesidency.html" TargetMode="External"/><Relationship Id="rId12" Type="http://schemas.openxmlformats.org/officeDocument/2006/relationships/hyperlink" Target="https://journals.lww.com/academicmedicine/Fulltext/2019/11000/Bias_in_Radiology_Resident_Selection__Do_We.41.aspx" TargetMode="External"/><Relationship Id="rId15" Type="http://schemas.openxmlformats.org/officeDocument/2006/relationships/hyperlink" Target="https://www.youtube.com/watch?v=oULm7KlOpIs" TargetMode="External"/><Relationship Id="rId14" Type="http://schemas.openxmlformats.org/officeDocument/2006/relationships/hyperlink" Target="https://www.tapatalk.com/groups/otolaryngologyresidencyapplicants/viewtopic.php?p=21230" TargetMode="External"/><Relationship Id="rId17" Type="http://schemas.openxmlformats.org/officeDocument/2006/relationships/hyperlink" Target="https://www.youtube.com/watch?v=6AcX38JVhbI&amp;feature=youtu.be" TargetMode="External"/><Relationship Id="rId16" Type="http://schemas.openxmlformats.org/officeDocument/2006/relationships/hyperlink" Target="https://suo-aado.org/mpage/WebinarSeries2020" TargetMode="External"/><Relationship Id="rId19" Type="http://schemas.openxmlformats.org/officeDocument/2006/relationships/hyperlink" Target="https://med.umn.edu/ent/education-training/residency/alumni" TargetMode="External"/><Relationship Id="rId18" Type="http://schemas.openxmlformats.org/officeDocument/2006/relationships/hyperlink" Target="https://www.tapatalk.com/groups/otolaryngologyresidencyapplicants/viewtopic.php?p=21202" TargetMode="External"/><Relationship Id="rId84" Type="http://schemas.openxmlformats.org/officeDocument/2006/relationships/hyperlink" Target="https://docs.google.com/spreadsheets/d/e/2PACX-1vSwbfhHKkHlDwtuPYxRC2KxMXyLLbWEEh7CZVmVXVZszMwa6pDqKiXazVVPjzbq6DSux1LzN7b5Btmh/pubhtml" TargetMode="External"/><Relationship Id="rId83" Type="http://schemas.openxmlformats.org/officeDocument/2006/relationships/hyperlink" Target="https://docs.google.com/spreadsheets/d/e/2PACX-1vSwbfhHKkHlDwtuPYxRC2KxMXyLLbWEEh7CZVmVXVZszMwa6pDqKiXazVVPjzbq6DSux1LzN7b5Btmh/pubhtml" TargetMode="External"/><Relationship Id="rId86" Type="http://schemas.openxmlformats.org/officeDocument/2006/relationships/hyperlink" Target="https://covid.usmle.org/announcements/new-practice-materials-and-helpful-information-step-1-and-step-2-ck-exams-now" TargetMode="External"/><Relationship Id="rId85" Type="http://schemas.openxmlformats.org/officeDocument/2006/relationships/hyperlink" Target="https://mashable.com/article/how-to-create-burner-email-account/" TargetMode="External"/><Relationship Id="rId88" Type="http://schemas.openxmlformats.org/officeDocument/2006/relationships/hyperlink" Target="https://join.slack.com/t/otomatch2020workspace/shared_invite/zt-j8fmfksh-fiFYoEvRYKk6gM9ABe3p8A" TargetMode="External"/><Relationship Id="rId87" Type="http://schemas.openxmlformats.org/officeDocument/2006/relationships/hyperlink" Target="https://join.slack.com/t/otomatch2020workspace/shared_invite/zt-j8fmfksh-fiFYoEvRYKk6gM9ABe3p8A" TargetMode="External"/><Relationship Id="rId89" Type="http://schemas.openxmlformats.org/officeDocument/2006/relationships/hyperlink" Target="https://join.slack.com/t/otomatch2020workspace/shared_invite/zt-j8fmfksh-fiFYoEvRYKk6gM9ABe3p8A" TargetMode="External"/><Relationship Id="rId80" Type="http://schemas.openxmlformats.org/officeDocument/2006/relationships/hyperlink" Target="https://journals.sagepub.com/doi/10.1177/0003489420928381?url_ver=Z39.88-2003&amp;rfr_id=ori:rid:crossref.org&amp;rfr_dat=cr_pub%20%200pubmed" TargetMode="External"/><Relationship Id="rId82" Type="http://schemas.openxmlformats.org/officeDocument/2006/relationships/hyperlink" Target="https://www.reddit.com/r/medicalschool/comments/jsaxe8/residency_im_a_data_analyst_and_built_my_wife_and/" TargetMode="External"/><Relationship Id="rId81" Type="http://schemas.openxmlformats.org/officeDocument/2006/relationships/hyperlink" Target="https://otomatch2020workspace.slack.com/join/shared_invite/zt-j8fmfksh-fiFYoEvRYKk6gM9ABe3p8A" TargetMode="External"/><Relationship Id="rId73" Type="http://schemas.openxmlformats.org/officeDocument/2006/relationships/hyperlink" Target="https://www.nrmp.org/match-fees/" TargetMode="External"/><Relationship Id="rId72" Type="http://schemas.openxmlformats.org/officeDocument/2006/relationships/hyperlink" Target="https://docs.google.com/spreadsheets/d/1CkaEdA_ch-yWAGuC3sV9nRyQYVKFpW_GRMJeS4LUoFE/edit" TargetMode="External"/><Relationship Id="rId75" Type="http://schemas.openxmlformats.org/officeDocument/2006/relationships/hyperlink" Target="https://www.ncbi.nlm.nih.gov/pmc/articles/PMC7489264/" TargetMode="External"/><Relationship Id="rId74" Type="http://schemas.openxmlformats.org/officeDocument/2006/relationships/hyperlink" Target="https://www.nrmp.org/main-residency-match-data/" TargetMode="External"/><Relationship Id="rId77" Type="http://schemas.openxmlformats.org/officeDocument/2006/relationships/hyperlink" Target="http://www.otolaryngology.emory.edu/ed_and_train/residency/ed_and_struc.html" TargetMode="External"/><Relationship Id="rId76" Type="http://schemas.openxmlformats.org/officeDocument/2006/relationships/hyperlink" Target="https://www.tapatalk.com/groups/otolaryngologyresidencyapplicants/interview-swaps-t3540.html" TargetMode="External"/><Relationship Id="rId79" Type="http://schemas.openxmlformats.org/officeDocument/2006/relationships/hyperlink" Target="https://join.slack.com/t/otomatch2020workspace/shared_invite/zt-j8fmfksh-fiFYoEvRYKk6gM9ABe3p8A" TargetMode="External"/><Relationship Id="rId78" Type="http://schemas.openxmlformats.org/officeDocument/2006/relationships/hyperlink" Target="https://join.slack.com/t/otomatch2020workspace/shared_invite/zt-j8fmfksh-fiFYoEvRYKk6gM9ABe3p8A" TargetMode="External"/><Relationship Id="rId71" Type="http://schemas.openxmlformats.org/officeDocument/2006/relationships/hyperlink" Target="https://www.youtube.com/watch?v=23mknmBdW9g" TargetMode="External"/><Relationship Id="rId70" Type="http://schemas.openxmlformats.org/officeDocument/2006/relationships/hyperlink" Target="http://otomatch.com/" TargetMode="External"/><Relationship Id="rId62" Type="http://schemas.openxmlformats.org/officeDocument/2006/relationships/hyperlink" Target="https://sites.usc.edu/ohnscovid/pastvideos/" TargetMode="External"/><Relationship Id="rId61" Type="http://schemas.openxmlformats.org/officeDocument/2006/relationships/hyperlink" Target="https://www.headmirror.com/no-home-program" TargetMode="External"/><Relationship Id="rId64" Type="http://schemas.openxmlformats.org/officeDocument/2006/relationships/hyperlink" Target="https://www.tapatalk.com/groups/otolaryngologyresidencyapplicants/interview-swaps-whoops-t2381.html" TargetMode="External"/><Relationship Id="rId63" Type="http://schemas.openxmlformats.org/officeDocument/2006/relationships/hyperlink" Target="http://bit.ly/2iF5aV1" TargetMode="External"/><Relationship Id="rId66" Type="http://schemas.openxmlformats.org/officeDocument/2006/relationships/hyperlink" Target="https://www.youtube.com/watch?v=dQw4w9WgXcQ" TargetMode="External"/><Relationship Id="rId65" Type="http://schemas.openxmlformats.org/officeDocument/2006/relationships/hyperlink" Target="http://www.ryanportermd.com/interviews/interview-questions" TargetMode="External"/><Relationship Id="rId68" Type="http://schemas.openxmlformats.org/officeDocument/2006/relationships/hyperlink" Target="https://media1.tenor.com/images/aeb5c1e1d94d758a10940a7526e98469/tenor.gif?itemid=4649117" TargetMode="External"/><Relationship Id="rId67" Type="http://schemas.openxmlformats.org/officeDocument/2006/relationships/hyperlink" Target="http://www.brimr.org/NIH_Awards/2019/NIH_Awards_2019.htm" TargetMode="External"/><Relationship Id="rId60" Type="http://schemas.openxmlformats.org/officeDocument/2006/relationships/hyperlink" Target="https://www.entnet.org/content/commonly-asked-interview-questions" TargetMode="External"/><Relationship Id="rId69" Type="http://schemas.openxmlformats.org/officeDocument/2006/relationships/hyperlink" Target="https://journals.sagepub.com/doi/abs/10.1177/014556131809700922" TargetMode="External"/><Relationship Id="rId51" Type="http://schemas.openxmlformats.org/officeDocument/2006/relationships/hyperlink" Target="https://docs.google.com/spreadsheets/d/1o2w4G4pkBQkrUGvBaXwzCxZGxo0AnDAL1V7rKIqhHks/edit" TargetMode="External"/><Relationship Id="rId50" Type="http://schemas.openxmlformats.org/officeDocument/2006/relationships/hyperlink" Target="https://www.headmirror.com/interviews" TargetMode="External"/><Relationship Id="rId53" Type="http://schemas.openxmlformats.org/officeDocument/2006/relationships/hyperlink" Target="https://youtu.be/ZknTE5DPlAA" TargetMode="External"/><Relationship Id="rId52" Type="http://schemas.openxmlformats.org/officeDocument/2006/relationships/hyperlink" Target="https://www.theladders.com/career-advice/harvard-has-the-ultimate-public-speaking-tip-that-youve-never-heard-of" TargetMode="External"/><Relationship Id="rId55" Type="http://schemas.openxmlformats.org/officeDocument/2006/relationships/hyperlink" Target="https://www.facs.org/publications/bulletin-brief/120820/announcements" TargetMode="External"/><Relationship Id="rId54" Type="http://schemas.openxmlformats.org/officeDocument/2006/relationships/hyperlink" Target="https://www.facs.org/publications/bulletin-brief/120820/announcements" TargetMode="External"/><Relationship Id="rId57" Type="http://schemas.openxmlformats.org/officeDocument/2006/relationships/hyperlink" Target="https://docs.google.com/spreadsheets/d/1i7Cl7PiZKxEf17iMmFq94z8jzowEkShzchznRZkg6cA/edit?ts=5e84ee2e" TargetMode="External"/><Relationship Id="rId56" Type="http://schemas.openxmlformats.org/officeDocument/2006/relationships/hyperlink" Target="https://www.youtube.com/watch?v=kvgfgGmemdA" TargetMode="External"/><Relationship Id="rId59" Type="http://schemas.openxmlformats.org/officeDocument/2006/relationships/hyperlink" Target="https://en.wikipedia.org/wiki/Buffalo_buffalo_Buffalo_buffalo_buffalo_buffalo_Buffalo_buffalo" TargetMode="External"/><Relationship Id="rId58" Type="http://schemas.openxmlformats.org/officeDocument/2006/relationships/hyperlink" Target="https://docs.google.com/spreadsheets/d/1i7Cl7PiZKxEf17iMmFq94z8jzowEkShzchznRZkg6cA/edit?ts=5e84ee2e" TargetMode="External"/><Relationship Id="rId107" Type="http://schemas.openxmlformats.org/officeDocument/2006/relationships/hyperlink" Target="https://public.tableau.com/profile/national.resident.matching.program" TargetMode="External"/><Relationship Id="rId228" Type="http://schemas.openxmlformats.org/officeDocument/2006/relationships/hyperlink" Target="https://twitter.com/Duke_Oto/status/1286043051127963654" TargetMode="External"/><Relationship Id="rId106" Type="http://schemas.openxmlformats.org/officeDocument/2006/relationships/hyperlink" Target="https://doi.org/10.1177%2F0003489420952470" TargetMode="External"/><Relationship Id="rId227" Type="http://schemas.openxmlformats.org/officeDocument/2006/relationships/hyperlink" Target="https://ucsf.zoom.us/meeting/register/tJIufuGorj4rGNR3aF4djAMQukBb2H8ievIu" TargetMode="External"/><Relationship Id="rId105" Type="http://schemas.openxmlformats.org/officeDocument/2006/relationships/hyperlink" Target="http://med.stanford.edu/ohns/education/residency/cstp.html" TargetMode="External"/><Relationship Id="rId226" Type="http://schemas.openxmlformats.org/officeDocument/2006/relationships/hyperlink" Target="https://www.aamc.org/eras-statistics-2019" TargetMode="External"/><Relationship Id="rId104" Type="http://schemas.openxmlformats.org/officeDocument/2006/relationships/hyperlink" Target="https://www.aamc.org/system/files/2020-04/residency_04.xlsx" TargetMode="External"/><Relationship Id="rId225" Type="http://schemas.openxmlformats.org/officeDocument/2006/relationships/hyperlink" Target="https://mk0nrmp3oyqui6wqfm.kinstacdn.com/wp-content/uploads/2020/06/MM_Results_and-Data_2020-1.pdf" TargetMode="External"/><Relationship Id="rId109" Type="http://schemas.openxmlformats.org/officeDocument/2006/relationships/hyperlink" Target="https://aamc-orange.global.ssl.fastly.net/production/media/filer_public/5f/6b/5f6bacb6-4e2c-4eb7-9eef-de3d3172e009/aamc-eras-residency-applicant-checklist_1.pdf?utm_source=sfmc&amp;utm_medium=Email&amp;utm_campaign=ERAS&amp;utm_content=September%201%20opening" TargetMode="External"/><Relationship Id="rId108" Type="http://schemas.openxmlformats.org/officeDocument/2006/relationships/hyperlink" Target="https://thalamusgme.com/" TargetMode="External"/><Relationship Id="rId229" Type="http://schemas.openxmlformats.org/officeDocument/2006/relationships/hyperlink" Target="mailto:entresidency@wustl.edu" TargetMode="External"/><Relationship Id="rId220" Type="http://schemas.openxmlformats.org/officeDocument/2006/relationships/hyperlink" Target="https://www.eventbrite.com/e/medical-student-forum-tickets-106223174374" TargetMode="External"/><Relationship Id="rId103" Type="http://schemas.openxmlformats.org/officeDocument/2006/relationships/hyperlink" Target="https://www.aamc.org/system/files/2019-10/services-eras-preliminary-data-counts-residency-applicants-specialty-year-10172019.xlsx" TargetMode="External"/><Relationship Id="rId224" Type="http://schemas.openxmlformats.org/officeDocument/2006/relationships/hyperlink" Target="https://apps.aamc.org/vsas/public.html" TargetMode="External"/><Relationship Id="rId102" Type="http://schemas.openxmlformats.org/officeDocument/2006/relationships/hyperlink" Target="https://residency.doximity.com/programs?residency_specialty_id=52&amp;sort_by=reputation&amp;location_type=region" TargetMode="External"/><Relationship Id="rId223" Type="http://schemas.openxmlformats.org/officeDocument/2006/relationships/hyperlink" Target="https://forms.gle/MkrPgpg4cSv1bYoi8" TargetMode="External"/><Relationship Id="rId101" Type="http://schemas.openxmlformats.org/officeDocument/2006/relationships/hyperlink" Target="https://discord.gg/jGTVYUp" TargetMode="External"/><Relationship Id="rId222" Type="http://schemas.openxmlformats.org/officeDocument/2006/relationships/hyperlink" Target="https://www.instagram.com/p/CDMW9eWjEkI/" TargetMode="External"/><Relationship Id="rId100" Type="http://schemas.openxmlformats.org/officeDocument/2006/relationships/hyperlink" Target="http://colonist.io/" TargetMode="External"/><Relationship Id="rId221" Type="http://schemas.openxmlformats.org/officeDocument/2006/relationships/hyperlink" Target="https://twitter.com/VanderbiltENT/status/1286742458370408449/photo/1" TargetMode="External"/><Relationship Id="rId217" Type="http://schemas.openxmlformats.org/officeDocument/2006/relationships/hyperlink" Target="https://utah.zoom.us/j/94767105321" TargetMode="External"/><Relationship Id="rId216" Type="http://schemas.openxmlformats.org/officeDocument/2006/relationships/hyperlink" Target="https://twitter.com/Duke_Oto/status/1288148324738953216" TargetMode="External"/><Relationship Id="rId215" Type="http://schemas.openxmlformats.org/officeDocument/2006/relationships/hyperlink" Target="https://drive.google.com/file/d/1H19YMSwLT7J9qlH4_DwKsk3hWuR8SDYM/view?usp=sharing" TargetMode="External"/><Relationship Id="rId214" Type="http://schemas.openxmlformats.org/officeDocument/2006/relationships/hyperlink" Target="https://twitter.com/vanderbiltent/status/1288248033856098304?s=21" TargetMode="External"/><Relationship Id="rId219" Type="http://schemas.openxmlformats.org/officeDocument/2006/relationships/hyperlink" Target="https://med.stanford.edu/ohns/education/undergraduate-courses.html)." TargetMode="External"/><Relationship Id="rId218" Type="http://schemas.openxmlformats.org/officeDocument/2006/relationships/hyperlink" Target="https://stanford.zoom.us/meeting/register/tJUud-muqz0qGdPmzAnvQDQF8RtEp0F-vdfN" TargetMode="External"/><Relationship Id="rId213" Type="http://schemas.openxmlformats.org/officeDocument/2006/relationships/hyperlink" Target="https://forms.gle/YHyi3hjNzwZ8MwYf7" TargetMode="External"/><Relationship Id="rId212" Type="http://schemas.openxmlformats.org/officeDocument/2006/relationships/hyperlink" Target="https://forms.gle/o9nnDkJvdbKJ6K7B9" TargetMode="External"/><Relationship Id="rId211" Type="http://schemas.openxmlformats.org/officeDocument/2006/relationships/hyperlink" Target="https://forms.gle/8gFLBtFqBEh9ZMVF9" TargetMode="External"/><Relationship Id="rId210" Type="http://schemas.openxmlformats.org/officeDocument/2006/relationships/hyperlink" Target="https://www.instagram.com/utswent/?hl=en" TargetMode="External"/><Relationship Id="rId129" Type="http://schemas.openxmlformats.org/officeDocument/2006/relationships/hyperlink" Target="https://en.wikipedia.org/wiki/Scholarly_peer_review" TargetMode="External"/><Relationship Id="rId128" Type="http://schemas.openxmlformats.org/officeDocument/2006/relationships/hyperlink" Target="http://entsignaling.org/" TargetMode="External"/><Relationship Id="rId249" Type="http://schemas.openxmlformats.org/officeDocument/2006/relationships/hyperlink" Target="https://www.karlstorzndtec.com/en/products/light-sources/battery-powered-led-light-source/" TargetMode="External"/><Relationship Id="rId127" Type="http://schemas.openxmlformats.org/officeDocument/2006/relationships/hyperlink" Target="https://students-residents.aamc.org/applying-residency/filteredresult/apply-smart-data-consider-when-applying-residency/" TargetMode="External"/><Relationship Id="rId248" Type="http://schemas.openxmlformats.org/officeDocument/2006/relationships/hyperlink" Target="https://www.amazon.com/Maglite-Mini-Incandescent-2-Cell-Flashlight/dp/B000056BMJ/ref=sr_1_11?dchild=1&amp;keywords=xenon+flashlight+AA&amp;qid=1592921354&amp;sr=8-11" TargetMode="External"/><Relationship Id="rId126" Type="http://schemas.openxmlformats.org/officeDocument/2006/relationships/hyperlink" Target="https://www.instagram.com/bswhtemple_ent/" TargetMode="External"/><Relationship Id="rId247" Type="http://schemas.openxmlformats.org/officeDocument/2006/relationships/hyperlink" Target="https://journals.sagepub.com/doi/full/10.1177/0194599819838756?url_ver=Z39.88-2003&amp;rfr_id=ori:rid:crossref.org&amp;rfr_dat=cr_pub%20%200pubmed" TargetMode="External"/><Relationship Id="rId121" Type="http://schemas.openxmlformats.org/officeDocument/2006/relationships/hyperlink" Target="https://youtu.be/lYWo7odQrjM" TargetMode="External"/><Relationship Id="rId242" Type="http://schemas.openxmlformats.org/officeDocument/2006/relationships/hyperlink" Target="https://medstudentedge.com/residency-applications/" TargetMode="External"/><Relationship Id="rId120" Type="http://schemas.openxmlformats.org/officeDocument/2006/relationships/hyperlink" Target="https://gme.dartmouth-hitchcock.org/otolaryngology/surgical-physician-assistant.html" TargetMode="External"/><Relationship Id="rId241" Type="http://schemas.openxmlformats.org/officeDocument/2006/relationships/hyperlink" Target="http://entcovid.med.uky.edu/" TargetMode="External"/><Relationship Id="rId240" Type="http://schemas.openxmlformats.org/officeDocument/2006/relationships/hyperlink" Target="https://sites.usc.edu/ohnscovid/" TargetMode="External"/><Relationship Id="rId125" Type="http://schemas.openxmlformats.org/officeDocument/2006/relationships/hyperlink" Target="https://opdo-hns.org/page/InterviewDates" TargetMode="External"/><Relationship Id="rId246" Type="http://schemas.openxmlformats.org/officeDocument/2006/relationships/hyperlink" Target="https://medstudentedge.com/residency-applications/" TargetMode="External"/><Relationship Id="rId124" Type="http://schemas.openxmlformats.org/officeDocument/2006/relationships/hyperlink" Target="https://opdo-hns.org/mpage/signaling" TargetMode="External"/><Relationship Id="rId245" Type="http://schemas.openxmlformats.org/officeDocument/2006/relationships/hyperlink" Target="https://drive.google.com/file/d/17BiVSCE7_jXJG92kqps6d7adck0Eh6uS/view?usp=sharing" TargetMode="External"/><Relationship Id="rId123" Type="http://schemas.openxmlformats.org/officeDocument/2006/relationships/hyperlink" Target="https://forms.gle/1vttTfz1pGHJmCHh6" TargetMode="External"/><Relationship Id="rId244" Type="http://schemas.openxmlformats.org/officeDocument/2006/relationships/hyperlink" Target="https://www.headmirror.com/ent-journals" TargetMode="External"/><Relationship Id="rId122" Type="http://schemas.openxmlformats.org/officeDocument/2006/relationships/hyperlink" Target="https://z.umn.edu/oto" TargetMode="External"/><Relationship Id="rId243" Type="http://schemas.openxmlformats.org/officeDocument/2006/relationships/hyperlink" Target="https://twitter.com/Yale_ENT" TargetMode="External"/><Relationship Id="rId95" Type="http://schemas.openxmlformats.org/officeDocument/2006/relationships/hyperlink" Target="https://docs.google.com/forms/d/e/1FAIpQLSeNdBjm1yVh1TPau396IQ_BafXCOoHGvGRGX27ldRbsOoFs0A/viewform" TargetMode="External"/><Relationship Id="rId94" Type="http://schemas.openxmlformats.org/officeDocument/2006/relationships/hyperlink" Target="https://www.nytimes.com/2016/10/07/upshot/your-surgeon-is-probably-a-republican-your-psychiatrist-probably-a-democrat.html" TargetMode="External"/><Relationship Id="rId97" Type="http://schemas.openxmlformats.org/officeDocument/2006/relationships/hyperlink" Target="https://pubmed.ncbi.nlm.nih.gov/20513025/" TargetMode="External"/><Relationship Id="rId96" Type="http://schemas.openxmlformats.org/officeDocument/2006/relationships/hyperlink" Target="https://opdo-hns.org/page/ResidencyInterviewCalendar" TargetMode="External"/><Relationship Id="rId99" Type="http://schemas.openxmlformats.org/officeDocument/2006/relationships/hyperlink" Target="https://discord.gg/jGTVYUp" TargetMode="External"/><Relationship Id="rId98" Type="http://schemas.openxmlformats.org/officeDocument/2006/relationships/hyperlink" Target="https://www.headmirror.com/ent-journals" TargetMode="External"/><Relationship Id="rId91" Type="http://schemas.openxmlformats.org/officeDocument/2006/relationships/hyperlink" Target="https://www.medscape.com/slideshow/2019-compensation-overview-6011286" TargetMode="External"/><Relationship Id="rId90" Type="http://schemas.openxmlformats.org/officeDocument/2006/relationships/hyperlink" Target="http://otomatch.com/" TargetMode="External"/><Relationship Id="rId93" Type="http://schemas.openxmlformats.org/officeDocument/2006/relationships/hyperlink" Target="https://youtu.be/A6RHJbXKE3Y" TargetMode="External"/><Relationship Id="rId92" Type="http://schemas.openxmlformats.org/officeDocument/2006/relationships/hyperlink" Target="https://www.reddit.com/r/Step2/comments/g5njom/ck_score_predictor/" TargetMode="External"/><Relationship Id="rId118" Type="http://schemas.openxmlformats.org/officeDocument/2006/relationships/hyperlink" Target="https://www.medrxiv.org/" TargetMode="External"/><Relationship Id="rId239" Type="http://schemas.openxmlformats.org/officeDocument/2006/relationships/hyperlink" Target="https://redcap.link/h56xikms" TargetMode="External"/><Relationship Id="rId117" Type="http://schemas.openxmlformats.org/officeDocument/2006/relationships/hyperlink" Target="https://www.youtube.com/watch?v=hGEsOcF3PoM" TargetMode="External"/><Relationship Id="rId238" Type="http://schemas.openxmlformats.org/officeDocument/2006/relationships/hyperlink" Target="https://health.ucdavis.edu/otolaryngology/education/residency/program.html" TargetMode="External"/><Relationship Id="rId116" Type="http://schemas.openxmlformats.org/officeDocument/2006/relationships/hyperlink" Target="https://medstudentedge.com/2020/09/14/exclusive-advice-from-program-directors-on-how-to-succeed-in-the-2021-residency-application-cycle/" TargetMode="External"/><Relationship Id="rId237" Type="http://schemas.openxmlformats.org/officeDocument/2006/relationships/hyperlink" Target="https://forms.gle/4NBu8cJ6xVEmzWCe9" TargetMode="External"/><Relationship Id="rId115" Type="http://schemas.openxmlformats.org/officeDocument/2006/relationships/hyperlink" Target="https://apps.acgme.org/ads/Public/Reports/Report/18" TargetMode="External"/><Relationship Id="rId236" Type="http://schemas.openxmlformats.org/officeDocument/2006/relationships/hyperlink" Target="https://medschool.cuanschutz.edu/otolaryngology/education/residency/virtual-tour" TargetMode="External"/><Relationship Id="rId119" Type="http://schemas.openxmlformats.org/officeDocument/2006/relationships/hyperlink" Target="https://www.kevinmd.com/blog/2020/10/rapid-changes-to-aoa-inclusion-are-inequitable.html" TargetMode="External"/><Relationship Id="rId110" Type="http://schemas.openxmlformats.org/officeDocument/2006/relationships/hyperlink" Target="https://journals.sagepub.com/doi/full/10.1177/0194599820961989" TargetMode="External"/><Relationship Id="rId231" Type="http://schemas.openxmlformats.org/officeDocument/2006/relationships/hyperlink" Target="https://zoom.us/meeting/register/tJEofuivqj0oHtxX1bgVQVwIP3u5Q3LAI_7o" TargetMode="External"/><Relationship Id="rId230" Type="http://schemas.openxmlformats.org/officeDocument/2006/relationships/hyperlink" Target="https://www.instagram.com/p/CCrnqnQDVhY/?utm_source=ig_web_copy_link" TargetMode="External"/><Relationship Id="rId114" Type="http://schemas.openxmlformats.org/officeDocument/2006/relationships/hyperlink" Target="https://www.triological.org/abstract-submission/" TargetMode="External"/><Relationship Id="rId235" Type="http://schemas.openxmlformats.org/officeDocument/2006/relationships/hyperlink" Target="https://www.eventbrite.com/e/medical-student-forum-tickets-106223174374" TargetMode="External"/><Relationship Id="rId113" Type="http://schemas.openxmlformats.org/officeDocument/2006/relationships/hyperlink" Target="https://students-residents.aamc.org/applying-residency/filteredresult/apply-smart-data-consider-when-applying-residency/" TargetMode="External"/><Relationship Id="rId234" Type="http://schemas.openxmlformats.org/officeDocument/2006/relationships/hyperlink" Target="https://vula.uct.ac.za/access/content/group/ba5fb1bd-be95-48e5-81be-586fbaeba29d/Endoscopic%20cholesteatoma%2C%20tympanoplasty%20and%20middle%20ear%20surgery.pdf" TargetMode="External"/><Relationship Id="rId112" Type="http://schemas.openxmlformats.org/officeDocument/2006/relationships/hyperlink" Target="https://z.umn.edu/oto" TargetMode="External"/><Relationship Id="rId233" Type="http://schemas.openxmlformats.org/officeDocument/2006/relationships/hyperlink" Target="https://forms.gle/ADF3QLmSrzzZFAjH7" TargetMode="External"/><Relationship Id="rId111" Type="http://schemas.openxmlformats.org/officeDocument/2006/relationships/hyperlink" Target="https://forums.studentdoctor.net/threads/submitted-personal-statement-but-can-still-edit.1279872/" TargetMode="External"/><Relationship Id="rId232" Type="http://schemas.openxmlformats.org/officeDocument/2006/relationships/hyperlink" Target="https://drive.google.com/file/d/1SQ9QmrNprdQuA2MOrJHqNnOcyQp5tWFD/view" TargetMode="External"/><Relationship Id="rId206" Type="http://schemas.openxmlformats.org/officeDocument/2006/relationships/hyperlink" Target="https://www.youtube.com/watch?v=58b1n-FFu1M&amp;t=5626s" TargetMode="External"/><Relationship Id="rId205" Type="http://schemas.openxmlformats.org/officeDocument/2006/relationships/hyperlink" Target="https://forms.gle/YHyi3hjNzwZ8MwYf7" TargetMode="External"/><Relationship Id="rId204" Type="http://schemas.openxmlformats.org/officeDocument/2006/relationships/hyperlink" Target="https://www.triological.org/abstract-submission/" TargetMode="External"/><Relationship Id="rId203" Type="http://schemas.openxmlformats.org/officeDocument/2006/relationships/hyperlink" Target="https://bit.ly/ZoomAug14" TargetMode="External"/><Relationship Id="rId209" Type="http://schemas.openxmlformats.org/officeDocument/2006/relationships/hyperlink" Target="https://www.nrmp.org/main-residency-match-data/" TargetMode="External"/><Relationship Id="rId208" Type="http://schemas.openxmlformats.org/officeDocument/2006/relationships/hyperlink" Target="https://zoom.us/j/98559440821?pwd=M1J6cnZMVUJiRW56QXpaSGZISFR1QT09" TargetMode="External"/><Relationship Id="rId207" Type="http://schemas.openxmlformats.org/officeDocument/2006/relationships/hyperlink" Target="https://www.headmirror.com/match-2021" TargetMode="External"/><Relationship Id="rId202" Type="http://schemas.openxmlformats.org/officeDocument/2006/relationships/hyperlink" Target="https://www.umc.edu/som/Departments%20and%20Offices/SOM%20Departments/Otolaryngology/Medical%20Students/Virtual%20Sub%20Internship.html" TargetMode="External"/><Relationship Id="rId201" Type="http://schemas.openxmlformats.org/officeDocument/2006/relationships/hyperlink" Target="https://docs.google.com/forms/d/e/1FAIpQLSde-00GIRjKo2cAGaYeOObl7uNE40VjKcD6Yu30_oE3vmdT2A/viewform?usp=sf_link" TargetMode="External"/><Relationship Id="rId200" Type="http://schemas.openxmlformats.org/officeDocument/2006/relationships/hyperlink" Target="https://opdo-hns.org/page/InterviewDates"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med.unc.edu/ent/education/residency-program/residency-program-information-1/information-for-residency-appliciants/"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mailto:Donaldt.ml@gmail.com" TargetMode="External"/><Relationship Id="rId2" Type="http://schemas.openxmlformats.org/officeDocument/2006/relationships/drawing" Target="../drawings/drawing34.xml"/><Relationship Id="rId5" Type="http://schemas.openxmlformats.org/officeDocument/2006/relationships/table" Target="../tables/table8.xml"/><Relationship Id="rId6" Type="http://schemas.openxmlformats.org/officeDocument/2006/relationships/table" Target="../tables/table9.xml"/></Relationships>
</file>

<file path=xl/worksheets/_rels/sheet35.xml.rels><?xml version="1.0" encoding="UTF-8" standalone="yes"?><Relationships xmlns="http://schemas.openxmlformats.org/package/2006/relationships"><Relationship Id="rId1" Type="http://schemas.openxmlformats.org/officeDocument/2006/relationships/hyperlink" Target="https://plasticsurgery.stanford.edu/content/dam/sm/plasticsurgery/documents/education/microsurgery/FlapsSelectedReadings.pdf" TargetMode="External"/><Relationship Id="rId2" Type="http://schemas.openxmlformats.org/officeDocument/2006/relationships/hyperlink" Target="https://www.parathyroid.com/parathyroid-anatomy.htm" TargetMode="External"/><Relationship Id="rId3" Type="http://schemas.openxmlformats.org/officeDocument/2006/relationships/hyperlink" Target="https://neurologiclabs.com/neuromonitoring/abr/" TargetMode="External"/><Relationship Id="rId4" Type="http://schemas.openxmlformats.org/officeDocument/2006/relationships/hyperlink" Target="https://www.anausa.org/learn-about-acoustic-neuroma/what-is-acoustic-neuroma" TargetMode="External"/><Relationship Id="rId5" Type="http://schemas.openxmlformats.org/officeDocument/2006/relationships/hyperlink" Target="http://hereditaryhearingloss.org/main.aspx?c=.HHH&amp;n=86162" TargetMode="External"/><Relationship Id="rId6" Type="http://schemas.openxmlformats.org/officeDocument/2006/relationships/hyperlink" Target="http://www.neuroreille.com/promenade/english/audiometry/faudiometry.htm" TargetMode="External"/><Relationship Id="rId7" Type="http://schemas.openxmlformats.org/officeDocument/2006/relationships/hyperlink" Target="http://med-fom-mel.sites.olt.ubc.ca/files/2016/03/Immittance-Audiometry.pdf" TargetMode="External"/><Relationship Id="rId8"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entnet.org/content/commonly-asked-interview-questions" TargetMode="External"/><Relationship Id="rId2" Type="http://schemas.openxmlformats.org/officeDocument/2006/relationships/hyperlink" Target="http://otomatch.com/StatsSurveys/2018-2019a.html" TargetMode="External"/><Relationship Id="rId3" Type="http://schemas.openxmlformats.org/officeDocument/2006/relationships/hyperlink" Target="https://jomi.com/otolaryngology" TargetMode="External"/><Relationship Id="rId4" Type="http://schemas.openxmlformats.org/officeDocument/2006/relationships/hyperlink" Target="https://www.aamc.org/data-reports/interactive-data/eras-statistics" TargetMode="External"/><Relationship Id="rId9" Type="http://schemas.openxmlformats.org/officeDocument/2006/relationships/hyperlink" Target="https://www.headmirror.com/facial-plastic-surgery" TargetMode="External"/><Relationship Id="rId5" Type="http://schemas.openxmlformats.org/officeDocument/2006/relationships/hyperlink" Target="http://www.nrmp.org/main-residency-match-data/" TargetMode="External"/><Relationship Id="rId6" Type="http://schemas.openxmlformats.org/officeDocument/2006/relationships/hyperlink" Target="http://otomatch.com/OT3RS/OT3RS-2019.html" TargetMode="External"/><Relationship Id="rId7" Type="http://schemas.openxmlformats.org/officeDocument/2006/relationships/hyperlink" Target="https://www.entnet.org/content/medical-student-resources" TargetMode="External"/><Relationship Id="rId8" Type="http://schemas.openxmlformats.org/officeDocument/2006/relationships/hyperlink" Target="https://www.aamc.org/data-reports/students-residents/interactive-data/table-b1-test-scores-and-experiences-first-year-residents-specialty" TargetMode="External"/><Relationship Id="rId20" Type="http://schemas.openxmlformats.org/officeDocument/2006/relationships/hyperlink" Target="https://www.headmirror.com/" TargetMode="External"/><Relationship Id="rId22" Type="http://schemas.openxmlformats.org/officeDocument/2006/relationships/hyperlink" Target="https://opdo-hns.org/mpage/signaling" TargetMode="External"/><Relationship Id="rId21" Type="http://schemas.openxmlformats.org/officeDocument/2006/relationships/hyperlink" Target="https://www.headmirror.com/toc-podcast" TargetMode="External"/><Relationship Id="rId24" Type="http://schemas.openxmlformats.org/officeDocument/2006/relationships/drawing" Target="../drawings/drawing36.xml"/><Relationship Id="rId23" Type="http://schemas.openxmlformats.org/officeDocument/2006/relationships/hyperlink" Target="http://residencymatchtools.com/couplesmatch.html" TargetMode="External"/><Relationship Id="rId11" Type="http://schemas.openxmlformats.org/officeDocument/2006/relationships/hyperlink" Target="https://medicine.uiowa.edu/iowaprotocols/" TargetMode="External"/><Relationship Id="rId10" Type="http://schemas.openxmlformats.org/officeDocument/2006/relationships/hyperlink" Target="https://enttextbook.stanford.edu/" TargetMode="External"/><Relationship Id="rId13" Type="http://schemas.openxmlformats.org/officeDocument/2006/relationships/hyperlink" Target="https://drive.google.com/file/d/1SQ9QmrNprdQuA2MOrJHqNnOcyQp5tWFD/view" TargetMode="External"/><Relationship Id="rId12" Type="http://schemas.openxmlformats.org/officeDocument/2006/relationships/hyperlink" Target="http://www.entdev.uct.ac.za/guides/open-access-atlas-of-otolaryngology-head-neck-operative-surgery/" TargetMode="External"/><Relationship Id="rId15" Type="http://schemas.openxmlformats.org/officeDocument/2006/relationships/hyperlink" Target="http://otonotes.com/" TargetMode="External"/><Relationship Id="rId14" Type="http://schemas.openxmlformats.org/officeDocument/2006/relationships/hyperlink" Target="http://otonotes.com/" TargetMode="External"/><Relationship Id="rId17" Type="http://schemas.openxmlformats.org/officeDocument/2006/relationships/hyperlink" Target="https://podcasts.apple.com/us/podcast/otomentor/id1468153629" TargetMode="External"/><Relationship Id="rId16" Type="http://schemas.openxmlformats.org/officeDocument/2006/relationships/hyperlink" Target="https://www.instagram.com/theotonotes" TargetMode="External"/><Relationship Id="rId19" Type="http://schemas.openxmlformats.org/officeDocument/2006/relationships/hyperlink" Target="http://headmirror.com/" TargetMode="External"/><Relationship Id="rId18" Type="http://schemas.openxmlformats.org/officeDocument/2006/relationships/hyperlink" Target="https://calendar.google.com/calendar/embed?src=c_ct8bebkngkm1bsm8u5t5ofhlr4@group.calendar.google.com&amp;pli=1" TargetMode="Externa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www.amauditorysoc.org/submit-abstracts" TargetMode="External"/><Relationship Id="rId2" Type="http://schemas.openxmlformats.org/officeDocument/2006/relationships/hyperlink" Target="http://www.triological.org/" TargetMode="External"/><Relationship Id="rId3" Type="http://schemas.openxmlformats.org/officeDocument/2006/relationships/hyperlink" Target="http://www.triological.org/" TargetMode="External"/><Relationship Id="rId4" Type="http://schemas.openxmlformats.org/officeDocument/2006/relationships/hyperlink" Target="http://www.fallvoice.org/" TargetMode="External"/><Relationship Id="rId5" Type="http://schemas.openxmlformats.org/officeDocument/2006/relationships/hyperlink" Target="https://www.surgery.wisc.edu/education-training/continuing-medical-education/biennial-phonosurgery-symposium/" TargetMode="External"/><Relationship Id="rId6" Type="http://schemas.openxmlformats.org/officeDocument/2006/relationships/hyperlink" Target="http://sincitylaryngology.com" TargetMode="External"/><Relationship Id="rId7"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plasticsurgery.stanford.edu/content/dam/sm/plasticsurgery/documents/education/microsurgery/FlapsSelectedReadings.pdf" TargetMode="External"/><Relationship Id="rId2" Type="http://schemas.openxmlformats.org/officeDocument/2006/relationships/hyperlink" Target="https://www.parathyroid.com/parathyroid-anatomy.htm" TargetMode="External"/><Relationship Id="rId3" Type="http://schemas.openxmlformats.org/officeDocument/2006/relationships/hyperlink" Target="https://neurologiclabs.com/neuromonitoring/abr/" TargetMode="External"/><Relationship Id="rId4" Type="http://schemas.openxmlformats.org/officeDocument/2006/relationships/hyperlink" Target="https://www.anausa.org/learn-about-acoustic-neuroma/what-is-acoustic-neuroma" TargetMode="External"/><Relationship Id="rId5" Type="http://schemas.openxmlformats.org/officeDocument/2006/relationships/hyperlink" Target="http://hereditaryhearingloss.org/main.aspx?c=.HHH&amp;n=86162" TargetMode="External"/><Relationship Id="rId6" Type="http://schemas.openxmlformats.org/officeDocument/2006/relationships/hyperlink" Target="http://www.neuroreille.com/promenade/english/audiometry/faudiometry.htm" TargetMode="External"/><Relationship Id="rId7" Type="http://schemas.openxmlformats.org/officeDocument/2006/relationships/hyperlink" Target="http://med-fom-mel.sites.olt.ubc.ca/files/2016/03/Immittance-Audiometry.pdf" TargetMode="External"/><Relationship Id="rId8"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cdn.ymaws.com/suo-aado.org/resource/resmgr/covid-19/suo-aado-opdo_medical_studen.pdf" TargetMode="External"/><Relationship Id="rId2" Type="http://schemas.openxmlformats.org/officeDocument/2006/relationships/hyperlink" Target="https://opdo-hns.org/page/Recommendation" TargetMode="External"/><Relationship Id="rId3"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www.samreyes.org/wp-content/uploads/2021/01/TriologicalSocietyCombinedSectionsMeeting2021Poster.pdf" TargetMode="External"/><Relationship Id="rId2" Type="http://schemas.openxmlformats.org/officeDocument/2006/relationships/drawing" Target="../drawings/drawing4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4.71"/>
    <col customWidth="1" min="2" max="2" width="96.71"/>
    <col customWidth="1" min="3" max="4" width="77.14"/>
    <col customWidth="1" min="5" max="5" width="72.71"/>
    <col customWidth="1" min="6" max="6" width="118.57"/>
    <col customWidth="1" min="7" max="29" width="77.14"/>
  </cols>
  <sheetData>
    <row r="1" ht="60.0" customHeight="1">
      <c r="A1" s="1" t="str">
        <f>IMAGE("http://otomatch.com/images/otomatch2.png")</f>
        <v/>
      </c>
      <c r="B1" s="2" t="s">
        <v>0</v>
      </c>
      <c r="C1" s="3" t="s">
        <v>1</v>
      </c>
      <c r="D1" s="4" t="s">
        <v>2</v>
      </c>
      <c r="E1" s="5"/>
      <c r="F1" s="6"/>
      <c r="G1" s="6"/>
      <c r="H1" s="6"/>
      <c r="I1" s="6"/>
      <c r="J1" s="6"/>
      <c r="K1" s="6"/>
      <c r="L1" s="6"/>
      <c r="M1" s="6"/>
      <c r="N1" s="6"/>
      <c r="O1" s="6"/>
      <c r="P1" s="6"/>
      <c r="Q1" s="6"/>
      <c r="R1" s="6"/>
      <c r="S1" s="6"/>
      <c r="T1" s="6"/>
      <c r="U1" s="6"/>
      <c r="V1" s="6"/>
      <c r="W1" s="6"/>
      <c r="X1" s="6"/>
      <c r="Y1" s="6"/>
      <c r="Z1" s="6"/>
      <c r="AA1" s="6"/>
      <c r="AB1" s="6"/>
      <c r="AC1" s="6"/>
    </row>
    <row r="2" ht="72.75" customHeight="1">
      <c r="A2" s="7" t="s">
        <v>3</v>
      </c>
      <c r="B2" s="8"/>
      <c r="C2" s="9" t="str">
        <f>CONCATENATE('Social Media Friends'!G7," ",'Social Media Friends'!G8," UNTIL WE GRADUATE RESIDENCY")</f>
        <v>1897 DAYS UNTIL WE GRADUATE RESIDENCY</v>
      </c>
      <c r="E2" s="10"/>
      <c r="F2" s="11"/>
      <c r="G2" s="11"/>
      <c r="H2" s="11"/>
      <c r="I2" s="11"/>
      <c r="J2" s="11"/>
      <c r="K2" s="11"/>
      <c r="L2" s="11"/>
      <c r="M2" s="11"/>
      <c r="N2" s="11"/>
      <c r="O2" s="11"/>
      <c r="P2" s="11"/>
      <c r="Q2" s="11"/>
      <c r="R2" s="11"/>
      <c r="S2" s="11"/>
      <c r="T2" s="11"/>
      <c r="U2" s="11"/>
      <c r="V2" s="11"/>
      <c r="W2" s="11"/>
      <c r="X2" s="11"/>
      <c r="Y2" s="11"/>
      <c r="Z2" s="11"/>
      <c r="AA2" s="11"/>
      <c r="AB2" s="11"/>
      <c r="AC2" s="11"/>
    </row>
    <row r="3">
      <c r="A3" s="12" t="s">
        <v>4</v>
      </c>
      <c r="B3" s="13" t="s">
        <v>5</v>
      </c>
      <c r="C3" s="14"/>
      <c r="D3" s="15"/>
      <c r="E3" s="16"/>
      <c r="F3" s="16"/>
      <c r="G3" s="11"/>
      <c r="H3" s="11"/>
      <c r="I3" s="11"/>
      <c r="J3" s="11"/>
      <c r="K3" s="11"/>
      <c r="L3" s="11"/>
      <c r="M3" s="11"/>
      <c r="N3" s="11"/>
      <c r="O3" s="11"/>
      <c r="P3" s="11"/>
      <c r="Q3" s="11"/>
      <c r="R3" s="11"/>
      <c r="S3" s="11"/>
      <c r="T3" s="11"/>
      <c r="U3" s="11"/>
      <c r="V3" s="11"/>
      <c r="W3" s="11"/>
      <c r="X3" s="11"/>
      <c r="Y3" s="11"/>
      <c r="Z3" s="11"/>
      <c r="AA3" s="11"/>
      <c r="AB3" s="11"/>
      <c r="AC3" s="11"/>
    </row>
    <row r="4">
      <c r="A4" s="17" t="s">
        <v>6</v>
      </c>
      <c r="B4" s="18"/>
      <c r="C4" s="14"/>
      <c r="D4" s="15"/>
      <c r="E4" s="16"/>
      <c r="F4" s="16"/>
      <c r="G4" s="11"/>
      <c r="H4" s="11"/>
      <c r="I4" s="11"/>
      <c r="J4" s="11"/>
      <c r="K4" s="11"/>
      <c r="L4" s="11"/>
      <c r="M4" s="11"/>
      <c r="N4" s="11"/>
      <c r="O4" s="11"/>
      <c r="P4" s="11"/>
      <c r="Q4" s="11"/>
      <c r="R4" s="11"/>
      <c r="S4" s="11"/>
      <c r="T4" s="11"/>
      <c r="U4" s="11"/>
      <c r="V4" s="11"/>
      <c r="W4" s="11"/>
      <c r="X4" s="11"/>
      <c r="Y4" s="11"/>
      <c r="Z4" s="11"/>
      <c r="AA4" s="11"/>
      <c r="AB4" s="11"/>
      <c r="AC4" s="11"/>
    </row>
    <row r="5">
      <c r="A5" s="17" t="s">
        <v>7</v>
      </c>
      <c r="B5" s="19" t="s">
        <v>8</v>
      </c>
      <c r="C5" s="14"/>
      <c r="D5" s="15"/>
      <c r="E5" s="16"/>
      <c r="F5" s="16"/>
      <c r="G5" s="11"/>
      <c r="H5" s="11"/>
      <c r="I5" s="11"/>
      <c r="J5" s="11"/>
      <c r="K5" s="11"/>
      <c r="L5" s="11"/>
      <c r="M5" s="11"/>
      <c r="N5" s="11"/>
      <c r="O5" s="11"/>
      <c r="P5" s="11"/>
      <c r="Q5" s="11"/>
      <c r="R5" s="11"/>
      <c r="S5" s="11"/>
      <c r="T5" s="11"/>
      <c r="U5" s="11"/>
      <c r="V5" s="11"/>
      <c r="W5" s="11"/>
      <c r="X5" s="11"/>
      <c r="Y5" s="11"/>
      <c r="Z5" s="11"/>
      <c r="AA5" s="11"/>
      <c r="AB5" s="11"/>
      <c r="AC5" s="11"/>
    </row>
    <row r="6">
      <c r="A6" s="17" t="s">
        <v>9</v>
      </c>
      <c r="B6" s="18" t="s">
        <v>10</v>
      </c>
      <c r="C6" s="14"/>
      <c r="D6" s="15"/>
      <c r="E6" s="16"/>
      <c r="F6" s="16"/>
      <c r="G6" s="11"/>
      <c r="H6" s="11"/>
      <c r="I6" s="11"/>
      <c r="J6" s="11"/>
      <c r="K6" s="11"/>
      <c r="L6" s="11"/>
      <c r="M6" s="11"/>
      <c r="N6" s="11"/>
      <c r="O6" s="11"/>
      <c r="P6" s="11"/>
      <c r="Q6" s="11"/>
      <c r="R6" s="11"/>
      <c r="S6" s="11"/>
      <c r="T6" s="11"/>
      <c r="U6" s="11"/>
      <c r="V6" s="11"/>
      <c r="W6" s="11"/>
      <c r="X6" s="11"/>
      <c r="Y6" s="11"/>
      <c r="Z6" s="11"/>
      <c r="AA6" s="11"/>
      <c r="AB6" s="11"/>
      <c r="AC6" s="11"/>
    </row>
    <row r="7">
      <c r="A7" s="20" t="s">
        <v>11</v>
      </c>
      <c r="B7" s="21"/>
      <c r="C7" s="14"/>
      <c r="D7" s="15"/>
      <c r="E7" s="16"/>
      <c r="F7" s="16"/>
      <c r="G7" s="11"/>
      <c r="H7" s="11"/>
      <c r="I7" s="11"/>
      <c r="J7" s="11"/>
      <c r="K7" s="11"/>
      <c r="L7" s="11"/>
      <c r="M7" s="11"/>
      <c r="N7" s="11"/>
      <c r="O7" s="11"/>
      <c r="P7" s="11"/>
      <c r="Q7" s="11"/>
      <c r="R7" s="11"/>
      <c r="S7" s="11"/>
      <c r="T7" s="11"/>
      <c r="U7" s="11"/>
      <c r="V7" s="11"/>
      <c r="W7" s="11"/>
      <c r="X7" s="11"/>
      <c r="Y7" s="11"/>
      <c r="Z7" s="11"/>
      <c r="AA7" s="11"/>
      <c r="AB7" s="11"/>
      <c r="AC7" s="11"/>
    </row>
    <row r="8">
      <c r="A8" s="22" t="s">
        <v>12</v>
      </c>
      <c r="B8" s="23"/>
      <c r="C8" s="14"/>
      <c r="D8" s="15"/>
      <c r="E8" s="16"/>
      <c r="F8" s="16"/>
      <c r="G8" s="11"/>
      <c r="H8" s="11"/>
      <c r="I8" s="11"/>
      <c r="J8" s="11"/>
      <c r="K8" s="11"/>
      <c r="L8" s="11"/>
      <c r="M8" s="11"/>
      <c r="N8" s="11"/>
      <c r="O8" s="11"/>
      <c r="P8" s="11"/>
      <c r="Q8" s="11"/>
      <c r="R8" s="11"/>
      <c r="S8" s="11"/>
      <c r="T8" s="11"/>
      <c r="U8" s="11"/>
      <c r="V8" s="11"/>
      <c r="W8" s="11"/>
      <c r="X8" s="11"/>
      <c r="Y8" s="11"/>
      <c r="Z8" s="11"/>
      <c r="AA8" s="11"/>
      <c r="AB8" s="11"/>
      <c r="AC8" s="11"/>
    </row>
    <row r="9">
      <c r="A9" s="22" t="s">
        <v>13</v>
      </c>
      <c r="B9" s="24" t="s">
        <v>14</v>
      </c>
      <c r="C9" s="14"/>
      <c r="D9" s="15"/>
      <c r="E9" s="16"/>
      <c r="F9" s="16"/>
      <c r="G9" s="11"/>
      <c r="H9" s="11"/>
      <c r="I9" s="11"/>
      <c r="J9" s="11"/>
      <c r="K9" s="11"/>
      <c r="L9" s="11"/>
      <c r="M9" s="11"/>
      <c r="N9" s="11"/>
      <c r="O9" s="11"/>
      <c r="P9" s="11"/>
      <c r="Q9" s="11"/>
      <c r="R9" s="11"/>
      <c r="S9" s="11"/>
      <c r="T9" s="11"/>
      <c r="U9" s="11"/>
      <c r="V9" s="11"/>
      <c r="W9" s="11"/>
      <c r="X9" s="11"/>
      <c r="Y9" s="11"/>
      <c r="Z9" s="11"/>
      <c r="AA9" s="11"/>
      <c r="AB9" s="11"/>
      <c r="AC9" s="11"/>
    </row>
    <row r="10">
      <c r="A10" s="22" t="s">
        <v>15</v>
      </c>
      <c r="B10" s="23"/>
      <c r="C10" s="14"/>
      <c r="D10" s="15"/>
      <c r="E10" s="16"/>
      <c r="F10" s="16"/>
      <c r="G10" s="11"/>
      <c r="H10" s="11"/>
      <c r="I10" s="11"/>
      <c r="J10" s="11"/>
      <c r="K10" s="11"/>
      <c r="L10" s="11"/>
      <c r="M10" s="11"/>
      <c r="N10" s="11"/>
      <c r="O10" s="11"/>
      <c r="P10" s="11"/>
      <c r="Q10" s="11"/>
      <c r="R10" s="11"/>
      <c r="S10" s="11"/>
      <c r="T10" s="11"/>
      <c r="U10" s="11"/>
      <c r="V10" s="11"/>
      <c r="W10" s="11"/>
      <c r="X10" s="11"/>
      <c r="Y10" s="11"/>
      <c r="Z10" s="11"/>
      <c r="AA10" s="11"/>
      <c r="AB10" s="11"/>
      <c r="AC10" s="11"/>
    </row>
    <row r="11">
      <c r="A11" s="22" t="s">
        <v>16</v>
      </c>
      <c r="B11" s="23"/>
      <c r="C11" s="14"/>
      <c r="D11" s="15"/>
      <c r="E11" s="16"/>
      <c r="F11" s="16"/>
      <c r="G11" s="11"/>
      <c r="H11" s="11"/>
      <c r="I11" s="11"/>
      <c r="J11" s="11"/>
      <c r="K11" s="11"/>
      <c r="L11" s="11"/>
      <c r="M11" s="11"/>
      <c r="N11" s="11"/>
      <c r="O11" s="11"/>
      <c r="P11" s="11"/>
      <c r="Q11" s="11"/>
      <c r="R11" s="11"/>
      <c r="S11" s="11"/>
      <c r="T11" s="11"/>
      <c r="U11" s="11"/>
      <c r="V11" s="11"/>
      <c r="W11" s="11"/>
      <c r="X11" s="11"/>
      <c r="Y11" s="11"/>
      <c r="Z11" s="11"/>
      <c r="AA11" s="11"/>
      <c r="AB11" s="11"/>
      <c r="AC11" s="11"/>
    </row>
    <row r="12">
      <c r="A12" s="22" t="s">
        <v>17</v>
      </c>
      <c r="B12" s="23"/>
      <c r="C12" s="14"/>
      <c r="D12" s="15"/>
      <c r="E12" s="16"/>
      <c r="F12" s="16"/>
      <c r="G12" s="11"/>
      <c r="H12" s="11"/>
      <c r="I12" s="11"/>
      <c r="J12" s="11"/>
      <c r="K12" s="11"/>
      <c r="L12" s="11"/>
      <c r="M12" s="11"/>
      <c r="N12" s="11"/>
      <c r="O12" s="11"/>
      <c r="P12" s="11"/>
      <c r="Q12" s="11"/>
      <c r="R12" s="11"/>
      <c r="S12" s="11"/>
      <c r="T12" s="11"/>
      <c r="U12" s="11"/>
      <c r="V12" s="11"/>
      <c r="W12" s="11"/>
      <c r="X12" s="11"/>
      <c r="Y12" s="11"/>
      <c r="Z12" s="11"/>
      <c r="AA12" s="11"/>
      <c r="AB12" s="11"/>
      <c r="AC12" s="11"/>
    </row>
    <row r="13">
      <c r="A13" s="22" t="s">
        <v>18</v>
      </c>
      <c r="B13" s="23" t="s">
        <v>19</v>
      </c>
      <c r="C13" s="14"/>
      <c r="D13" s="15"/>
      <c r="E13" s="16"/>
      <c r="F13" s="16"/>
      <c r="G13" s="11"/>
      <c r="H13" s="11"/>
      <c r="I13" s="11"/>
      <c r="J13" s="11"/>
      <c r="K13" s="11"/>
      <c r="L13" s="11"/>
      <c r="M13" s="11"/>
      <c r="N13" s="11"/>
      <c r="O13" s="11"/>
      <c r="P13" s="11"/>
      <c r="Q13" s="11"/>
      <c r="R13" s="11"/>
      <c r="S13" s="11"/>
      <c r="T13" s="11"/>
      <c r="U13" s="11"/>
      <c r="V13" s="11"/>
      <c r="W13" s="11"/>
      <c r="X13" s="11"/>
      <c r="Y13" s="11"/>
      <c r="Z13" s="11"/>
      <c r="AA13" s="11"/>
      <c r="AB13" s="11"/>
      <c r="AC13" s="11"/>
    </row>
    <row r="14">
      <c r="A14" s="22" t="s">
        <v>20</v>
      </c>
      <c r="B14" s="23"/>
      <c r="C14" s="14"/>
      <c r="D14" s="15"/>
      <c r="E14" s="16"/>
      <c r="F14" s="16"/>
      <c r="G14" s="11"/>
      <c r="H14" s="11"/>
      <c r="I14" s="11"/>
      <c r="J14" s="11"/>
      <c r="K14" s="11"/>
      <c r="L14" s="11"/>
      <c r="M14" s="11"/>
      <c r="N14" s="11"/>
      <c r="O14" s="11"/>
      <c r="P14" s="11"/>
      <c r="Q14" s="11"/>
      <c r="R14" s="11"/>
      <c r="S14" s="11"/>
      <c r="T14" s="11"/>
      <c r="U14" s="11"/>
      <c r="V14" s="11"/>
      <c r="W14" s="11"/>
      <c r="X14" s="11"/>
      <c r="Y14" s="11"/>
      <c r="Z14" s="11"/>
      <c r="AA14" s="11"/>
      <c r="AB14" s="11"/>
      <c r="AC14" s="11"/>
    </row>
    <row r="15">
      <c r="A15" s="22" t="s">
        <v>21</v>
      </c>
      <c r="B15" s="23" t="s">
        <v>22</v>
      </c>
      <c r="C15" s="14"/>
      <c r="D15" s="15"/>
      <c r="E15" s="16"/>
      <c r="F15" s="16"/>
      <c r="G15" s="11"/>
      <c r="H15" s="11"/>
      <c r="I15" s="11"/>
      <c r="J15" s="11"/>
      <c r="K15" s="11"/>
      <c r="L15" s="11"/>
      <c r="M15" s="11"/>
      <c r="N15" s="11"/>
      <c r="O15" s="11"/>
      <c r="P15" s="11"/>
      <c r="Q15" s="11"/>
      <c r="R15" s="11"/>
      <c r="S15" s="11"/>
      <c r="T15" s="11"/>
      <c r="U15" s="11"/>
      <c r="V15" s="11"/>
      <c r="W15" s="11"/>
      <c r="X15" s="11"/>
      <c r="Y15" s="11"/>
      <c r="Z15" s="11"/>
      <c r="AA15" s="11"/>
      <c r="AB15" s="11"/>
      <c r="AC15" s="11"/>
    </row>
    <row r="16">
      <c r="A16" s="22" t="s">
        <v>23</v>
      </c>
      <c r="B16" s="23"/>
      <c r="C16" s="14"/>
      <c r="D16" s="15"/>
      <c r="E16" s="16"/>
      <c r="F16" s="16"/>
      <c r="G16" s="11"/>
      <c r="H16" s="11"/>
      <c r="I16" s="11"/>
      <c r="J16" s="11"/>
      <c r="K16" s="11"/>
      <c r="L16" s="11"/>
      <c r="M16" s="11"/>
      <c r="N16" s="11"/>
      <c r="O16" s="11"/>
      <c r="P16" s="11"/>
      <c r="Q16" s="11"/>
      <c r="R16" s="11"/>
      <c r="S16" s="11"/>
      <c r="T16" s="11"/>
      <c r="U16" s="11"/>
      <c r="V16" s="11"/>
      <c r="W16" s="11"/>
      <c r="X16" s="11"/>
      <c r="Y16" s="11"/>
      <c r="Z16" s="11"/>
      <c r="AA16" s="11"/>
      <c r="AB16" s="11"/>
      <c r="AC16" s="11"/>
    </row>
    <row r="17">
      <c r="A17" s="22" t="s">
        <v>24</v>
      </c>
      <c r="B17" s="23" t="s">
        <v>25</v>
      </c>
      <c r="D17" s="15"/>
      <c r="E17" s="16"/>
      <c r="F17" s="16"/>
      <c r="G17" s="11"/>
      <c r="H17" s="11"/>
      <c r="I17" s="11"/>
      <c r="J17" s="11"/>
      <c r="K17" s="11"/>
      <c r="L17" s="11"/>
      <c r="M17" s="11"/>
      <c r="N17" s="11"/>
      <c r="O17" s="11"/>
      <c r="P17" s="11"/>
      <c r="Q17" s="11"/>
      <c r="R17" s="11"/>
      <c r="S17" s="11"/>
      <c r="T17" s="11"/>
      <c r="U17" s="11"/>
      <c r="V17" s="11"/>
      <c r="W17" s="11"/>
      <c r="X17" s="11"/>
      <c r="Y17" s="11"/>
      <c r="Z17" s="11"/>
      <c r="AA17" s="11"/>
      <c r="AB17" s="11"/>
      <c r="AC17" s="11"/>
    </row>
    <row r="18">
      <c r="A18" s="22" t="s">
        <v>26</v>
      </c>
      <c r="B18" s="23" t="s">
        <v>27</v>
      </c>
      <c r="C18" s="14"/>
      <c r="D18" s="15"/>
      <c r="E18" s="16"/>
      <c r="F18" s="16"/>
      <c r="G18" s="11"/>
      <c r="H18" s="11"/>
      <c r="I18" s="11"/>
      <c r="J18" s="11"/>
      <c r="K18" s="11"/>
      <c r="L18" s="11"/>
      <c r="M18" s="11"/>
      <c r="N18" s="11"/>
      <c r="O18" s="11"/>
      <c r="P18" s="11"/>
      <c r="Q18" s="11"/>
      <c r="R18" s="11"/>
      <c r="S18" s="11"/>
      <c r="T18" s="11"/>
      <c r="U18" s="11"/>
      <c r="V18" s="11"/>
      <c r="W18" s="11"/>
      <c r="X18" s="11"/>
      <c r="Y18" s="11"/>
      <c r="Z18" s="11"/>
      <c r="AA18" s="11"/>
      <c r="AB18" s="11"/>
      <c r="AC18" s="11"/>
    </row>
    <row r="19">
      <c r="A19" s="22" t="s">
        <v>28</v>
      </c>
      <c r="B19" s="23" t="s">
        <v>29</v>
      </c>
      <c r="C19" s="14"/>
      <c r="D19" s="15"/>
      <c r="E19" s="16"/>
      <c r="F19" s="16"/>
      <c r="G19" s="11"/>
      <c r="H19" s="11"/>
      <c r="I19" s="11"/>
      <c r="J19" s="11"/>
      <c r="K19" s="11"/>
      <c r="L19" s="11"/>
      <c r="M19" s="11"/>
      <c r="N19" s="11"/>
      <c r="O19" s="11"/>
      <c r="P19" s="11"/>
      <c r="Q19" s="11"/>
      <c r="R19" s="11"/>
      <c r="S19" s="11"/>
      <c r="T19" s="11"/>
      <c r="U19" s="11"/>
      <c r="V19" s="11"/>
      <c r="W19" s="11"/>
      <c r="X19" s="11"/>
      <c r="Y19" s="11"/>
      <c r="Z19" s="11"/>
      <c r="AA19" s="11"/>
      <c r="AB19" s="11"/>
      <c r="AC19" s="11"/>
    </row>
    <row r="20">
      <c r="A20" s="25" t="s">
        <v>30</v>
      </c>
      <c r="B20" s="23"/>
      <c r="C20" s="14"/>
      <c r="D20" s="15"/>
      <c r="E20" s="16"/>
      <c r="F20" s="16"/>
      <c r="G20" s="11"/>
      <c r="H20" s="11"/>
      <c r="I20" s="11"/>
      <c r="J20" s="11"/>
      <c r="K20" s="11"/>
      <c r="L20" s="11"/>
      <c r="M20" s="11"/>
      <c r="N20" s="11"/>
      <c r="O20" s="11"/>
      <c r="P20" s="11"/>
      <c r="Q20" s="11"/>
      <c r="R20" s="11"/>
      <c r="S20" s="11"/>
      <c r="T20" s="11"/>
      <c r="U20" s="11"/>
      <c r="V20" s="11"/>
      <c r="W20" s="11"/>
      <c r="X20" s="11"/>
      <c r="Y20" s="11"/>
      <c r="Z20" s="11"/>
      <c r="AA20" s="11"/>
      <c r="AB20" s="11"/>
      <c r="AC20" s="11"/>
    </row>
    <row r="21">
      <c r="A21" s="26" t="s">
        <v>31</v>
      </c>
      <c r="B21" s="27" t="s">
        <v>32</v>
      </c>
      <c r="C21" s="14" t="s">
        <v>33</v>
      </c>
      <c r="D21" s="15"/>
      <c r="E21" s="16"/>
      <c r="F21" s="16"/>
      <c r="G21" s="11"/>
      <c r="H21" s="11"/>
      <c r="I21" s="11"/>
      <c r="J21" s="11"/>
      <c r="K21" s="11"/>
      <c r="L21" s="11"/>
      <c r="M21" s="11"/>
      <c r="N21" s="11"/>
      <c r="O21" s="11"/>
      <c r="P21" s="11"/>
      <c r="Q21" s="11"/>
      <c r="R21" s="11"/>
      <c r="S21" s="11"/>
      <c r="T21" s="11"/>
      <c r="U21" s="11"/>
      <c r="V21" s="11"/>
      <c r="W21" s="11"/>
      <c r="X21" s="11"/>
      <c r="Y21" s="11"/>
      <c r="Z21" s="11"/>
      <c r="AA21" s="11"/>
      <c r="AB21" s="11"/>
      <c r="AC21" s="11"/>
    </row>
    <row r="22">
      <c r="A22" s="28" t="s">
        <v>34</v>
      </c>
      <c r="B22" s="23"/>
      <c r="C22" s="14"/>
      <c r="D22" s="15"/>
      <c r="E22" s="16"/>
      <c r="F22" s="16"/>
      <c r="G22" s="11"/>
      <c r="H22" s="11"/>
      <c r="I22" s="11"/>
      <c r="J22" s="11"/>
      <c r="K22" s="11"/>
      <c r="L22" s="11"/>
      <c r="M22" s="11"/>
      <c r="N22" s="11"/>
      <c r="O22" s="11"/>
      <c r="P22" s="11"/>
      <c r="Q22" s="11"/>
      <c r="R22" s="11"/>
      <c r="S22" s="11"/>
      <c r="T22" s="11"/>
      <c r="U22" s="11"/>
      <c r="V22" s="11"/>
      <c r="W22" s="11"/>
      <c r="X22" s="11"/>
      <c r="Y22" s="11"/>
      <c r="Z22" s="11"/>
      <c r="AA22" s="11"/>
      <c r="AB22" s="11"/>
      <c r="AC22" s="11"/>
    </row>
    <row r="23">
      <c r="A23" s="29" t="s">
        <v>35</v>
      </c>
      <c r="B23" s="23" t="s">
        <v>36</v>
      </c>
      <c r="C23" s="14" t="s">
        <v>37</v>
      </c>
      <c r="D23" s="15"/>
      <c r="E23" s="16"/>
      <c r="F23" s="16"/>
      <c r="G23" s="11"/>
      <c r="H23" s="11"/>
      <c r="I23" s="11"/>
      <c r="J23" s="11"/>
      <c r="K23" s="11"/>
      <c r="L23" s="11"/>
      <c r="M23" s="11"/>
      <c r="N23" s="11"/>
      <c r="O23" s="11"/>
      <c r="P23" s="11"/>
      <c r="Q23" s="11"/>
      <c r="R23" s="11"/>
      <c r="S23" s="11"/>
      <c r="T23" s="11"/>
      <c r="U23" s="11"/>
      <c r="V23" s="11"/>
      <c r="W23" s="11"/>
      <c r="X23" s="11"/>
      <c r="Y23" s="11"/>
      <c r="Z23" s="11"/>
      <c r="AA23" s="11"/>
      <c r="AB23" s="11"/>
      <c r="AC23" s="11"/>
    </row>
    <row r="24">
      <c r="A24" s="29" t="s">
        <v>38</v>
      </c>
      <c r="B24" s="23" t="s">
        <v>39</v>
      </c>
      <c r="C24" s="14"/>
      <c r="D24" s="15"/>
      <c r="E24" s="16"/>
      <c r="F24" s="16"/>
      <c r="G24" s="11"/>
      <c r="H24" s="11"/>
      <c r="I24" s="11"/>
      <c r="J24" s="11"/>
      <c r="K24" s="11"/>
      <c r="L24" s="11"/>
      <c r="M24" s="11"/>
      <c r="N24" s="11"/>
      <c r="O24" s="11"/>
      <c r="P24" s="11"/>
      <c r="Q24" s="11"/>
      <c r="R24" s="11"/>
      <c r="S24" s="11"/>
      <c r="T24" s="11"/>
      <c r="U24" s="11"/>
      <c r="V24" s="11"/>
      <c r="W24" s="11"/>
      <c r="X24" s="11"/>
      <c r="Y24" s="11"/>
      <c r="Z24" s="11"/>
      <c r="AA24" s="11"/>
      <c r="AB24" s="11"/>
      <c r="AC24" s="11"/>
    </row>
    <row r="25">
      <c r="A25" s="29" t="s">
        <v>40</v>
      </c>
      <c r="B25" s="23" t="s">
        <v>41</v>
      </c>
      <c r="C25" s="14"/>
      <c r="D25" s="15"/>
      <c r="E25" s="16"/>
      <c r="F25" s="16"/>
      <c r="G25" s="11"/>
      <c r="H25" s="11"/>
      <c r="I25" s="11"/>
      <c r="J25" s="11"/>
      <c r="K25" s="11"/>
      <c r="L25" s="11"/>
      <c r="M25" s="11"/>
      <c r="N25" s="11"/>
      <c r="O25" s="11"/>
      <c r="P25" s="11"/>
      <c r="Q25" s="11"/>
      <c r="R25" s="11"/>
      <c r="S25" s="11"/>
      <c r="T25" s="11"/>
      <c r="U25" s="11"/>
      <c r="V25" s="11"/>
      <c r="W25" s="11"/>
      <c r="X25" s="11"/>
      <c r="Y25" s="11"/>
      <c r="Z25" s="11"/>
      <c r="AA25" s="11"/>
      <c r="AB25" s="11"/>
      <c r="AC25" s="11"/>
    </row>
    <row r="26">
      <c r="A26" s="29" t="s">
        <v>42</v>
      </c>
      <c r="B26" s="23" t="s">
        <v>43</v>
      </c>
      <c r="C26" s="14"/>
      <c r="D26" s="15"/>
      <c r="E26" s="16"/>
      <c r="F26" s="16"/>
      <c r="G26" s="11"/>
      <c r="H26" s="11"/>
      <c r="I26" s="11"/>
      <c r="J26" s="11"/>
      <c r="K26" s="11"/>
      <c r="L26" s="11"/>
      <c r="M26" s="11"/>
      <c r="N26" s="11"/>
      <c r="O26" s="11"/>
      <c r="P26" s="11"/>
      <c r="Q26" s="11"/>
      <c r="R26" s="11"/>
      <c r="S26" s="11"/>
      <c r="T26" s="11"/>
      <c r="U26" s="11"/>
      <c r="V26" s="11"/>
      <c r="W26" s="11"/>
      <c r="X26" s="11"/>
      <c r="Y26" s="11"/>
      <c r="Z26" s="11"/>
      <c r="AA26" s="11"/>
      <c r="AB26" s="11"/>
      <c r="AC26" s="11"/>
    </row>
    <row r="27">
      <c r="A27" s="29" t="s">
        <v>44</v>
      </c>
      <c r="B27" s="23"/>
      <c r="C27" s="14"/>
      <c r="D27" s="15"/>
      <c r="E27" s="16"/>
      <c r="F27" s="16"/>
      <c r="G27" s="11"/>
      <c r="H27" s="11"/>
      <c r="I27" s="11"/>
      <c r="J27" s="11"/>
      <c r="K27" s="11"/>
      <c r="L27" s="11"/>
      <c r="M27" s="11"/>
      <c r="N27" s="11"/>
      <c r="O27" s="11"/>
      <c r="P27" s="11"/>
      <c r="Q27" s="11"/>
      <c r="R27" s="11"/>
      <c r="S27" s="11"/>
      <c r="T27" s="11"/>
      <c r="U27" s="11"/>
      <c r="V27" s="11"/>
      <c r="W27" s="11"/>
      <c r="X27" s="11"/>
      <c r="Y27" s="11"/>
      <c r="Z27" s="11"/>
      <c r="AA27" s="11"/>
      <c r="AB27" s="11"/>
      <c r="AC27" s="11"/>
    </row>
    <row r="28">
      <c r="A28" s="29" t="s">
        <v>45</v>
      </c>
      <c r="B28" s="23" t="s">
        <v>46</v>
      </c>
      <c r="C28" s="14"/>
      <c r="D28" s="15"/>
      <c r="E28" s="16"/>
      <c r="F28" s="16"/>
      <c r="G28" s="11"/>
      <c r="H28" s="11"/>
      <c r="I28" s="11"/>
      <c r="J28" s="11"/>
      <c r="K28" s="11"/>
      <c r="L28" s="11"/>
      <c r="M28" s="11"/>
      <c r="N28" s="11"/>
      <c r="O28" s="11"/>
      <c r="P28" s="11"/>
      <c r="Q28" s="11"/>
      <c r="R28" s="11"/>
      <c r="S28" s="11"/>
      <c r="T28" s="11"/>
      <c r="U28" s="11"/>
      <c r="V28" s="11"/>
      <c r="W28" s="11"/>
      <c r="X28" s="11"/>
      <c r="Y28" s="11"/>
      <c r="Z28" s="11"/>
      <c r="AA28" s="11"/>
      <c r="AB28" s="11"/>
      <c r="AC28" s="11"/>
    </row>
    <row r="29">
      <c r="A29" s="29" t="s">
        <v>47</v>
      </c>
      <c r="B29" s="23" t="s">
        <v>48</v>
      </c>
      <c r="C29" s="14"/>
      <c r="D29" s="15"/>
      <c r="E29" s="16"/>
      <c r="F29" s="16"/>
      <c r="G29" s="11"/>
      <c r="H29" s="11"/>
      <c r="I29" s="11"/>
      <c r="J29" s="11"/>
      <c r="K29" s="11"/>
      <c r="L29" s="11"/>
      <c r="M29" s="11"/>
      <c r="N29" s="11"/>
      <c r="O29" s="11"/>
      <c r="P29" s="11"/>
      <c r="Q29" s="11"/>
      <c r="R29" s="11"/>
      <c r="S29" s="11"/>
      <c r="T29" s="11"/>
      <c r="U29" s="11"/>
      <c r="V29" s="11"/>
      <c r="W29" s="11"/>
      <c r="X29" s="11"/>
      <c r="Y29" s="11"/>
      <c r="Z29" s="11"/>
      <c r="AA29" s="11"/>
      <c r="AB29" s="11"/>
      <c r="AC29" s="11"/>
    </row>
    <row r="30">
      <c r="A30" s="29" t="s">
        <v>49</v>
      </c>
      <c r="B30" s="23" t="s">
        <v>50</v>
      </c>
      <c r="C30" s="14" t="s">
        <v>51</v>
      </c>
      <c r="D30" s="15"/>
      <c r="E30" s="16"/>
      <c r="F30" s="16"/>
      <c r="G30" s="11"/>
      <c r="H30" s="11"/>
      <c r="I30" s="11"/>
      <c r="J30" s="11"/>
      <c r="K30" s="11"/>
      <c r="L30" s="11"/>
      <c r="M30" s="11"/>
      <c r="N30" s="11"/>
      <c r="O30" s="11"/>
      <c r="P30" s="11"/>
      <c r="Q30" s="11"/>
      <c r="R30" s="11"/>
      <c r="S30" s="11"/>
      <c r="T30" s="11"/>
      <c r="U30" s="11"/>
      <c r="V30" s="11"/>
      <c r="W30" s="11"/>
      <c r="X30" s="11"/>
      <c r="Y30" s="11"/>
      <c r="Z30" s="11"/>
      <c r="AA30" s="11"/>
      <c r="AB30" s="11"/>
      <c r="AC30" s="11"/>
    </row>
    <row r="31">
      <c r="A31" s="29" t="s">
        <v>52</v>
      </c>
      <c r="B31" s="23"/>
      <c r="C31" s="14"/>
      <c r="D31" s="15"/>
      <c r="E31" s="16"/>
      <c r="F31" s="16"/>
      <c r="G31" s="11"/>
      <c r="H31" s="11"/>
      <c r="I31" s="11"/>
      <c r="J31" s="11"/>
      <c r="K31" s="11"/>
      <c r="L31" s="11"/>
      <c r="M31" s="11"/>
      <c r="N31" s="11"/>
      <c r="O31" s="11"/>
      <c r="P31" s="11"/>
      <c r="Q31" s="11"/>
      <c r="R31" s="11"/>
      <c r="S31" s="11"/>
      <c r="T31" s="11"/>
      <c r="U31" s="11"/>
      <c r="V31" s="11"/>
      <c r="W31" s="11"/>
      <c r="X31" s="11"/>
      <c r="Y31" s="11"/>
      <c r="Z31" s="11"/>
      <c r="AA31" s="11"/>
      <c r="AB31" s="11"/>
      <c r="AC31" s="11"/>
    </row>
    <row r="32">
      <c r="A32" s="29" t="s">
        <v>53</v>
      </c>
      <c r="B32" s="23" t="s">
        <v>54</v>
      </c>
      <c r="C32" s="14"/>
      <c r="D32" s="15"/>
      <c r="E32" s="16"/>
      <c r="F32" s="16"/>
      <c r="G32" s="11"/>
      <c r="H32" s="11"/>
      <c r="I32" s="11"/>
      <c r="J32" s="11"/>
      <c r="K32" s="11"/>
      <c r="L32" s="11"/>
      <c r="M32" s="11"/>
      <c r="N32" s="11"/>
      <c r="O32" s="11"/>
      <c r="P32" s="11"/>
      <c r="Q32" s="11"/>
      <c r="R32" s="11"/>
      <c r="S32" s="11"/>
      <c r="T32" s="11"/>
      <c r="U32" s="11"/>
      <c r="V32" s="11"/>
      <c r="W32" s="11"/>
      <c r="X32" s="11"/>
      <c r="Y32" s="11"/>
      <c r="Z32" s="11"/>
      <c r="AA32" s="11"/>
      <c r="AB32" s="11"/>
      <c r="AC32" s="11"/>
    </row>
    <row r="33">
      <c r="B33" s="23"/>
      <c r="C33" s="14"/>
      <c r="D33" s="15"/>
      <c r="E33" s="16"/>
      <c r="F33" s="16"/>
      <c r="G33" s="11"/>
      <c r="H33" s="11"/>
      <c r="I33" s="11"/>
      <c r="J33" s="11"/>
      <c r="K33" s="11"/>
      <c r="L33" s="11"/>
      <c r="M33" s="11"/>
      <c r="N33" s="11"/>
      <c r="O33" s="11"/>
      <c r="P33" s="11"/>
      <c r="Q33" s="11"/>
      <c r="R33" s="11"/>
      <c r="S33" s="11"/>
      <c r="T33" s="11"/>
      <c r="U33" s="11"/>
      <c r="V33" s="11"/>
      <c r="W33" s="11"/>
      <c r="X33" s="11"/>
      <c r="Y33" s="11"/>
      <c r="Z33" s="11"/>
      <c r="AA33" s="11"/>
      <c r="AB33" s="11"/>
      <c r="AC33" s="11"/>
    </row>
    <row r="34">
      <c r="A34" s="29" t="s">
        <v>55</v>
      </c>
      <c r="B34" s="23" t="s">
        <v>56</v>
      </c>
      <c r="C34" s="14"/>
      <c r="D34" s="15"/>
      <c r="E34" s="16"/>
      <c r="F34" s="16"/>
      <c r="G34" s="11"/>
      <c r="H34" s="11"/>
      <c r="I34" s="11"/>
      <c r="J34" s="11"/>
      <c r="K34" s="11"/>
      <c r="L34" s="11"/>
      <c r="M34" s="11"/>
      <c r="N34" s="11"/>
      <c r="O34" s="11"/>
      <c r="P34" s="11"/>
      <c r="Q34" s="11"/>
      <c r="R34" s="11"/>
      <c r="S34" s="11"/>
      <c r="T34" s="11"/>
      <c r="U34" s="11"/>
      <c r="V34" s="11"/>
      <c r="W34" s="11"/>
      <c r="X34" s="11"/>
      <c r="Y34" s="11"/>
      <c r="Z34" s="11"/>
      <c r="AA34" s="11"/>
      <c r="AB34" s="11"/>
      <c r="AC34" s="11"/>
    </row>
    <row r="35">
      <c r="A35" s="29" t="s">
        <v>57</v>
      </c>
      <c r="B35" s="23"/>
      <c r="C35" s="14"/>
      <c r="D35" s="15"/>
      <c r="E35" s="16"/>
      <c r="F35" s="16"/>
      <c r="G35" s="11"/>
      <c r="H35" s="11"/>
      <c r="I35" s="11"/>
      <c r="J35" s="11"/>
      <c r="K35" s="11"/>
      <c r="L35" s="11"/>
      <c r="M35" s="11"/>
      <c r="N35" s="11"/>
      <c r="O35" s="11"/>
      <c r="P35" s="11"/>
      <c r="Q35" s="11"/>
      <c r="R35" s="11"/>
      <c r="S35" s="11"/>
      <c r="T35" s="11"/>
      <c r="U35" s="11"/>
      <c r="V35" s="11"/>
      <c r="W35" s="11"/>
      <c r="X35" s="11"/>
      <c r="Y35" s="11"/>
      <c r="Z35" s="11"/>
      <c r="AA35" s="11"/>
      <c r="AB35" s="11"/>
      <c r="AC35" s="11"/>
    </row>
    <row r="36">
      <c r="A36" s="29" t="s">
        <v>58</v>
      </c>
      <c r="B36" s="23" t="s">
        <v>59</v>
      </c>
      <c r="C36" s="14" t="s">
        <v>60</v>
      </c>
      <c r="D36" s="15"/>
      <c r="E36" s="16"/>
      <c r="F36" s="16"/>
      <c r="G36" s="11"/>
      <c r="H36" s="11"/>
      <c r="I36" s="11"/>
      <c r="J36" s="11"/>
      <c r="K36" s="11"/>
      <c r="L36" s="11"/>
      <c r="M36" s="11"/>
      <c r="N36" s="11"/>
      <c r="O36" s="11"/>
      <c r="P36" s="11"/>
      <c r="Q36" s="11"/>
      <c r="R36" s="11"/>
      <c r="S36" s="11"/>
      <c r="T36" s="11"/>
      <c r="U36" s="11"/>
      <c r="V36" s="11"/>
      <c r="W36" s="11"/>
      <c r="X36" s="11"/>
      <c r="Y36" s="11"/>
      <c r="Z36" s="11"/>
      <c r="AA36" s="11"/>
      <c r="AB36" s="11"/>
      <c r="AC36" s="11"/>
    </row>
    <row r="37">
      <c r="A37" s="26" t="s">
        <v>61</v>
      </c>
      <c r="B37" s="23" t="s">
        <v>62</v>
      </c>
      <c r="C37" s="14"/>
      <c r="D37" s="15"/>
      <c r="E37" s="16"/>
      <c r="F37" s="16"/>
      <c r="G37" s="11"/>
      <c r="H37" s="11"/>
      <c r="I37" s="11"/>
      <c r="J37" s="11"/>
      <c r="K37" s="11"/>
      <c r="L37" s="11"/>
      <c r="M37" s="11"/>
      <c r="N37" s="11"/>
      <c r="O37" s="11"/>
      <c r="P37" s="11"/>
      <c r="Q37" s="11"/>
      <c r="R37" s="11"/>
      <c r="S37" s="11"/>
      <c r="T37" s="11"/>
      <c r="U37" s="11"/>
      <c r="V37" s="11"/>
      <c r="W37" s="11"/>
      <c r="X37" s="11"/>
      <c r="Y37" s="11"/>
      <c r="Z37" s="11"/>
      <c r="AA37" s="11"/>
      <c r="AB37" s="11"/>
      <c r="AC37" s="11"/>
    </row>
    <row r="38">
      <c r="A38" s="29" t="s">
        <v>63</v>
      </c>
      <c r="B38" s="23"/>
      <c r="C38" s="14"/>
      <c r="D38" s="15"/>
      <c r="E38" s="16"/>
      <c r="F38" s="16"/>
      <c r="G38" s="11"/>
      <c r="H38" s="11"/>
      <c r="I38" s="11"/>
      <c r="J38" s="11"/>
      <c r="K38" s="11"/>
      <c r="L38" s="11"/>
      <c r="M38" s="11"/>
      <c r="N38" s="11"/>
      <c r="O38" s="11"/>
      <c r="P38" s="11"/>
      <c r="Q38" s="11"/>
      <c r="R38" s="11"/>
      <c r="S38" s="11"/>
      <c r="T38" s="11"/>
      <c r="U38" s="11"/>
      <c r="V38" s="11"/>
      <c r="W38" s="11"/>
      <c r="X38" s="11"/>
      <c r="Y38" s="11"/>
      <c r="Z38" s="11"/>
      <c r="AA38" s="11"/>
      <c r="AB38" s="11"/>
      <c r="AC38" s="11"/>
    </row>
    <row r="39">
      <c r="A39" s="29" t="s">
        <v>64</v>
      </c>
      <c r="B39" s="24" t="s">
        <v>65</v>
      </c>
      <c r="C39" s="14" t="s">
        <v>66</v>
      </c>
      <c r="D39" s="15"/>
      <c r="E39" s="16"/>
      <c r="F39" s="16"/>
      <c r="G39" s="11"/>
      <c r="H39" s="11"/>
      <c r="I39" s="11"/>
      <c r="J39" s="11"/>
      <c r="K39" s="11"/>
      <c r="L39" s="11"/>
      <c r="M39" s="11"/>
      <c r="N39" s="11"/>
      <c r="O39" s="11"/>
      <c r="P39" s="11"/>
      <c r="Q39" s="11"/>
      <c r="R39" s="11"/>
      <c r="S39" s="11"/>
      <c r="T39" s="11"/>
      <c r="U39" s="11"/>
      <c r="V39" s="11"/>
      <c r="W39" s="11"/>
      <c r="X39" s="11"/>
      <c r="Y39" s="11"/>
      <c r="Z39" s="11"/>
      <c r="AA39" s="11"/>
      <c r="AB39" s="11"/>
      <c r="AC39" s="11"/>
    </row>
    <row r="40">
      <c r="A40" s="29" t="s">
        <v>67</v>
      </c>
      <c r="B40" s="23" t="s">
        <v>68</v>
      </c>
      <c r="C40" s="14"/>
      <c r="D40" s="15"/>
      <c r="E40" s="16"/>
      <c r="F40" s="16"/>
      <c r="G40" s="11"/>
      <c r="H40" s="11"/>
      <c r="I40" s="11"/>
      <c r="J40" s="11"/>
      <c r="K40" s="11"/>
      <c r="L40" s="11"/>
      <c r="M40" s="11"/>
      <c r="N40" s="11"/>
      <c r="O40" s="11"/>
      <c r="P40" s="11"/>
      <c r="Q40" s="11"/>
      <c r="R40" s="11"/>
      <c r="S40" s="11"/>
      <c r="T40" s="11"/>
      <c r="U40" s="11"/>
      <c r="V40" s="11"/>
      <c r="W40" s="11"/>
      <c r="X40" s="11"/>
      <c r="Y40" s="11"/>
      <c r="Z40" s="11"/>
      <c r="AA40" s="11"/>
      <c r="AB40" s="11"/>
      <c r="AC40" s="11"/>
    </row>
    <row r="41">
      <c r="A41" s="29" t="s">
        <v>69</v>
      </c>
      <c r="B41" s="23" t="s">
        <v>70</v>
      </c>
      <c r="C41" s="14"/>
      <c r="D41" s="15"/>
      <c r="E41" s="16"/>
      <c r="F41" s="16"/>
      <c r="G41" s="11"/>
      <c r="H41" s="11"/>
      <c r="I41" s="11"/>
      <c r="J41" s="11"/>
      <c r="K41" s="11"/>
      <c r="L41" s="11"/>
      <c r="M41" s="11"/>
      <c r="N41" s="11"/>
      <c r="O41" s="11"/>
      <c r="P41" s="11"/>
      <c r="Q41" s="11"/>
      <c r="R41" s="11"/>
      <c r="S41" s="11"/>
      <c r="T41" s="11"/>
      <c r="U41" s="11"/>
      <c r="V41" s="11"/>
      <c r="W41" s="11"/>
      <c r="X41" s="11"/>
      <c r="Y41" s="11"/>
      <c r="Z41" s="11"/>
      <c r="AA41" s="11"/>
      <c r="AB41" s="11"/>
      <c r="AC41" s="11"/>
    </row>
    <row r="42">
      <c r="A42" s="29" t="s">
        <v>71</v>
      </c>
      <c r="B42" s="23" t="s">
        <v>72</v>
      </c>
      <c r="C42" s="14" t="s">
        <v>73</v>
      </c>
      <c r="D42" s="15"/>
      <c r="E42" s="16"/>
      <c r="F42" s="16"/>
      <c r="G42" s="11"/>
      <c r="H42" s="11"/>
      <c r="I42" s="11"/>
      <c r="J42" s="11"/>
      <c r="K42" s="11"/>
      <c r="L42" s="11"/>
      <c r="M42" s="11"/>
      <c r="N42" s="11"/>
      <c r="O42" s="11"/>
      <c r="P42" s="11"/>
      <c r="Q42" s="11"/>
      <c r="R42" s="11"/>
      <c r="S42" s="11"/>
      <c r="T42" s="11"/>
      <c r="U42" s="11"/>
      <c r="V42" s="11"/>
      <c r="W42" s="11"/>
      <c r="X42" s="11"/>
      <c r="Y42" s="11"/>
      <c r="Z42" s="11"/>
      <c r="AA42" s="11"/>
      <c r="AB42" s="11"/>
      <c r="AC42" s="11"/>
    </row>
    <row r="43">
      <c r="A43" s="29" t="s">
        <v>74</v>
      </c>
      <c r="B43" s="23"/>
      <c r="C43" s="14"/>
      <c r="D43" s="15"/>
      <c r="E43" s="16"/>
      <c r="F43" s="16"/>
      <c r="G43" s="11"/>
      <c r="H43" s="11"/>
      <c r="I43" s="11"/>
      <c r="J43" s="11"/>
      <c r="K43" s="11"/>
      <c r="L43" s="11"/>
      <c r="M43" s="11"/>
      <c r="N43" s="11"/>
      <c r="O43" s="11"/>
      <c r="P43" s="11"/>
      <c r="Q43" s="11"/>
      <c r="R43" s="11"/>
      <c r="S43" s="11"/>
      <c r="T43" s="11"/>
      <c r="U43" s="11"/>
      <c r="V43" s="11"/>
      <c r="W43" s="11"/>
      <c r="X43" s="11"/>
      <c r="Y43" s="11"/>
      <c r="Z43" s="11"/>
      <c r="AA43" s="11"/>
      <c r="AB43" s="11"/>
      <c r="AC43" s="11"/>
    </row>
    <row r="44">
      <c r="A44" s="7" t="s">
        <v>75</v>
      </c>
      <c r="B44" s="23" t="s">
        <v>76</v>
      </c>
      <c r="C44" s="14" t="s">
        <v>77</v>
      </c>
      <c r="D44" s="15" t="s">
        <v>78</v>
      </c>
      <c r="E44" s="16"/>
      <c r="F44" s="16"/>
      <c r="G44" s="11"/>
      <c r="H44" s="11"/>
      <c r="I44" s="11"/>
      <c r="J44" s="11"/>
      <c r="K44" s="11"/>
      <c r="L44" s="11"/>
      <c r="M44" s="11"/>
      <c r="N44" s="11"/>
      <c r="O44" s="11"/>
      <c r="P44" s="11"/>
      <c r="Q44" s="11"/>
      <c r="R44" s="11"/>
      <c r="S44" s="11"/>
      <c r="T44" s="11"/>
      <c r="U44" s="11"/>
      <c r="V44" s="11"/>
      <c r="W44" s="11"/>
      <c r="X44" s="11"/>
      <c r="Y44" s="11"/>
      <c r="Z44" s="11"/>
      <c r="AA44" s="11"/>
      <c r="AB44" s="11"/>
      <c r="AC44" s="11"/>
    </row>
    <row r="45">
      <c r="A45" s="30" t="s">
        <v>79</v>
      </c>
      <c r="B45" s="23" t="s">
        <v>80</v>
      </c>
      <c r="C45" s="14" t="s">
        <v>81</v>
      </c>
      <c r="D45" s="15"/>
      <c r="E45" s="16"/>
      <c r="F45" s="16"/>
      <c r="G45" s="11"/>
      <c r="H45" s="11"/>
      <c r="I45" s="11"/>
      <c r="J45" s="11"/>
      <c r="K45" s="11"/>
      <c r="L45" s="11"/>
      <c r="M45" s="11"/>
      <c r="N45" s="11"/>
      <c r="O45" s="11"/>
      <c r="P45" s="11"/>
      <c r="Q45" s="11"/>
      <c r="R45" s="11"/>
      <c r="S45" s="11"/>
      <c r="T45" s="11"/>
      <c r="U45" s="11"/>
      <c r="V45" s="11"/>
      <c r="W45" s="11"/>
      <c r="X45" s="11"/>
      <c r="Y45" s="11"/>
      <c r="Z45" s="11"/>
      <c r="AA45" s="11"/>
      <c r="AB45" s="11"/>
      <c r="AC45" s="11"/>
    </row>
    <row r="46">
      <c r="A46" s="31" t="s">
        <v>82</v>
      </c>
      <c r="B46" s="23" t="s">
        <v>83</v>
      </c>
      <c r="C46" s="14"/>
      <c r="D46" s="15"/>
      <c r="E46" s="16"/>
      <c r="F46" s="16"/>
      <c r="G46" s="11"/>
      <c r="H46" s="11"/>
      <c r="I46" s="11"/>
      <c r="J46" s="11"/>
      <c r="K46" s="11"/>
      <c r="L46" s="11"/>
      <c r="M46" s="11"/>
      <c r="N46" s="11"/>
      <c r="O46" s="11"/>
      <c r="P46" s="11"/>
      <c r="Q46" s="11"/>
      <c r="R46" s="11"/>
      <c r="S46" s="11"/>
      <c r="T46" s="11"/>
      <c r="U46" s="11"/>
      <c r="V46" s="11"/>
      <c r="W46" s="11"/>
      <c r="X46" s="11"/>
      <c r="Y46" s="11"/>
      <c r="Z46" s="11"/>
      <c r="AA46" s="11"/>
      <c r="AB46" s="11"/>
      <c r="AC46" s="11"/>
    </row>
    <row r="47">
      <c r="A47" s="32" t="s">
        <v>84</v>
      </c>
      <c r="B47" s="23"/>
      <c r="C47" s="14"/>
      <c r="D47" s="15"/>
      <c r="E47" s="16"/>
      <c r="F47" s="16"/>
      <c r="G47" s="11"/>
      <c r="H47" s="11"/>
      <c r="I47" s="11"/>
      <c r="J47" s="11"/>
      <c r="K47" s="11"/>
      <c r="L47" s="11"/>
      <c r="M47" s="11"/>
      <c r="N47" s="11"/>
      <c r="O47" s="11"/>
      <c r="P47" s="11"/>
      <c r="Q47" s="11"/>
      <c r="R47" s="11"/>
      <c r="S47" s="11"/>
      <c r="T47" s="11"/>
      <c r="U47" s="11"/>
      <c r="V47" s="11"/>
      <c r="W47" s="11"/>
      <c r="X47" s="11"/>
      <c r="Y47" s="11"/>
      <c r="Z47" s="11"/>
      <c r="AA47" s="11"/>
      <c r="AB47" s="11"/>
      <c r="AC47" s="11"/>
    </row>
    <row r="48">
      <c r="A48" s="33" t="s">
        <v>85</v>
      </c>
      <c r="B48" s="23" t="s">
        <v>86</v>
      </c>
      <c r="C48" s="14"/>
      <c r="D48" s="15"/>
      <c r="E48" s="16"/>
      <c r="F48" s="16"/>
      <c r="G48" s="11"/>
      <c r="H48" s="11"/>
      <c r="I48" s="11"/>
      <c r="J48" s="11"/>
      <c r="K48" s="11"/>
      <c r="L48" s="11"/>
      <c r="M48" s="11"/>
      <c r="N48" s="11"/>
      <c r="O48" s="11"/>
      <c r="P48" s="11"/>
      <c r="Q48" s="11"/>
      <c r="R48" s="11"/>
      <c r="S48" s="11"/>
      <c r="T48" s="11"/>
      <c r="U48" s="11"/>
      <c r="V48" s="11"/>
      <c r="W48" s="11"/>
      <c r="X48" s="11"/>
      <c r="Y48" s="11"/>
      <c r="Z48" s="11"/>
      <c r="AA48" s="11"/>
      <c r="AB48" s="11"/>
      <c r="AC48" s="11"/>
    </row>
    <row r="49">
      <c r="A49" s="32" t="s">
        <v>87</v>
      </c>
      <c r="B49" s="23" t="s">
        <v>88</v>
      </c>
      <c r="C49" s="14" t="s">
        <v>89</v>
      </c>
      <c r="D49" s="15" t="s">
        <v>90</v>
      </c>
      <c r="E49" s="16"/>
      <c r="F49" s="16"/>
      <c r="G49" s="11"/>
      <c r="H49" s="11"/>
      <c r="I49" s="11"/>
      <c r="J49" s="11"/>
      <c r="K49" s="11"/>
      <c r="L49" s="11"/>
      <c r="M49" s="11"/>
      <c r="N49" s="11"/>
      <c r="O49" s="11"/>
      <c r="P49" s="11"/>
      <c r="Q49" s="11"/>
      <c r="R49" s="11"/>
      <c r="S49" s="11"/>
      <c r="T49" s="11"/>
      <c r="U49" s="11"/>
      <c r="V49" s="11"/>
      <c r="W49" s="11"/>
      <c r="X49" s="11"/>
      <c r="Y49" s="11"/>
      <c r="Z49" s="11"/>
      <c r="AA49" s="11"/>
      <c r="AB49" s="11"/>
      <c r="AC49" s="11"/>
    </row>
    <row r="50">
      <c r="A50" s="32" t="s">
        <v>91</v>
      </c>
      <c r="B50" s="23" t="s">
        <v>92</v>
      </c>
      <c r="C50" s="14" t="s">
        <v>93</v>
      </c>
      <c r="D50" s="15"/>
      <c r="E50" s="16"/>
      <c r="F50" s="16"/>
      <c r="G50" s="11"/>
      <c r="H50" s="11"/>
      <c r="I50" s="11"/>
      <c r="J50" s="11"/>
      <c r="K50" s="11"/>
      <c r="L50" s="11"/>
      <c r="M50" s="11"/>
      <c r="N50" s="11"/>
      <c r="O50" s="11"/>
      <c r="P50" s="11"/>
      <c r="Q50" s="11"/>
      <c r="R50" s="11"/>
      <c r="S50" s="11"/>
      <c r="T50" s="11"/>
      <c r="U50" s="11"/>
      <c r="V50" s="11"/>
      <c r="W50" s="11"/>
      <c r="X50" s="11"/>
      <c r="Y50" s="11"/>
      <c r="Z50" s="11"/>
      <c r="AA50" s="11"/>
      <c r="AB50" s="11"/>
      <c r="AC50" s="11"/>
    </row>
    <row r="51">
      <c r="A51" s="32" t="s">
        <v>94</v>
      </c>
      <c r="B51" s="23" t="s">
        <v>95</v>
      </c>
      <c r="C51" s="34" t="s">
        <v>96</v>
      </c>
      <c r="D51" s="15"/>
      <c r="E51" s="16"/>
      <c r="F51" s="16"/>
      <c r="G51" s="11"/>
      <c r="H51" s="11"/>
      <c r="I51" s="11"/>
      <c r="J51" s="11"/>
      <c r="K51" s="11"/>
      <c r="L51" s="11"/>
      <c r="M51" s="11"/>
      <c r="N51" s="11"/>
      <c r="O51" s="11"/>
      <c r="P51" s="11"/>
      <c r="Q51" s="11"/>
      <c r="R51" s="11"/>
      <c r="S51" s="11"/>
      <c r="T51" s="11"/>
      <c r="U51" s="11"/>
      <c r="V51" s="11"/>
      <c r="W51" s="11"/>
      <c r="X51" s="11"/>
      <c r="Y51" s="11"/>
      <c r="Z51" s="11"/>
      <c r="AA51" s="11"/>
      <c r="AB51" s="11"/>
      <c r="AC51" s="11"/>
    </row>
    <row r="52">
      <c r="A52" s="33" t="s">
        <v>97</v>
      </c>
      <c r="B52" s="23" t="s">
        <v>98</v>
      </c>
      <c r="C52" s="14" t="s">
        <v>99</v>
      </c>
      <c r="D52" s="15" t="s">
        <v>100</v>
      </c>
      <c r="E52" s="16"/>
      <c r="F52" s="16"/>
      <c r="G52" s="11"/>
      <c r="H52" s="11"/>
      <c r="I52" s="11"/>
      <c r="J52" s="11"/>
      <c r="K52" s="11"/>
      <c r="L52" s="11"/>
      <c r="M52" s="11"/>
      <c r="N52" s="11"/>
      <c r="O52" s="11"/>
      <c r="P52" s="11"/>
      <c r="Q52" s="11"/>
      <c r="R52" s="11"/>
      <c r="S52" s="11"/>
      <c r="T52" s="11"/>
      <c r="U52" s="11"/>
      <c r="V52" s="11"/>
      <c r="W52" s="11"/>
      <c r="X52" s="11"/>
      <c r="Y52" s="11"/>
      <c r="Z52" s="11"/>
      <c r="AA52" s="11"/>
      <c r="AB52" s="11"/>
      <c r="AC52" s="11"/>
    </row>
    <row r="53">
      <c r="A53" s="33" t="s">
        <v>101</v>
      </c>
      <c r="B53" s="23" t="s">
        <v>102</v>
      </c>
      <c r="C53" s="14" t="s">
        <v>103</v>
      </c>
      <c r="D53" s="15"/>
      <c r="E53" s="16"/>
      <c r="F53" s="16"/>
      <c r="G53" s="11"/>
      <c r="H53" s="11"/>
      <c r="I53" s="11"/>
      <c r="J53" s="11"/>
      <c r="K53" s="11"/>
      <c r="L53" s="11"/>
      <c r="M53" s="11"/>
      <c r="N53" s="11"/>
      <c r="O53" s="11"/>
      <c r="P53" s="11"/>
      <c r="Q53" s="11"/>
      <c r="R53" s="11"/>
      <c r="S53" s="11"/>
      <c r="T53" s="11"/>
      <c r="U53" s="11"/>
      <c r="V53" s="11"/>
      <c r="W53" s="11"/>
      <c r="X53" s="11"/>
      <c r="Y53" s="11"/>
      <c r="Z53" s="11"/>
      <c r="AA53" s="11"/>
      <c r="AB53" s="11"/>
      <c r="AC53" s="11"/>
    </row>
    <row r="54">
      <c r="A54" s="33" t="s">
        <v>104</v>
      </c>
      <c r="B54" s="23" t="s">
        <v>105</v>
      </c>
      <c r="C54" s="14"/>
      <c r="D54" s="15"/>
      <c r="E54" s="16"/>
      <c r="F54" s="16"/>
      <c r="G54" s="11"/>
      <c r="H54" s="11"/>
      <c r="I54" s="11"/>
      <c r="J54" s="11"/>
      <c r="K54" s="11"/>
      <c r="L54" s="11"/>
      <c r="M54" s="11"/>
      <c r="N54" s="11"/>
      <c r="O54" s="11"/>
      <c r="P54" s="11"/>
      <c r="Q54" s="11"/>
      <c r="R54" s="11"/>
      <c r="S54" s="11"/>
      <c r="T54" s="11"/>
      <c r="U54" s="11"/>
      <c r="V54" s="11"/>
      <c r="W54" s="11"/>
      <c r="X54" s="11"/>
      <c r="Y54" s="11"/>
      <c r="Z54" s="11"/>
      <c r="AA54" s="11"/>
      <c r="AB54" s="11"/>
      <c r="AC54" s="11"/>
    </row>
    <row r="55">
      <c r="A55" s="33" t="s">
        <v>106</v>
      </c>
      <c r="B55" s="23"/>
      <c r="C55" s="14"/>
      <c r="D55" s="15"/>
      <c r="E55" s="16"/>
      <c r="F55" s="16"/>
      <c r="G55" s="11"/>
      <c r="H55" s="11"/>
      <c r="I55" s="11"/>
      <c r="J55" s="11"/>
      <c r="K55" s="11"/>
      <c r="L55" s="11"/>
      <c r="M55" s="11"/>
      <c r="N55" s="11"/>
      <c r="O55" s="11"/>
      <c r="P55" s="11"/>
      <c r="Q55" s="11"/>
      <c r="R55" s="11"/>
      <c r="S55" s="11"/>
      <c r="T55" s="11"/>
      <c r="U55" s="11"/>
      <c r="V55" s="11"/>
      <c r="W55" s="11"/>
      <c r="X55" s="11"/>
      <c r="Y55" s="11"/>
      <c r="Z55" s="11"/>
      <c r="AA55" s="11"/>
      <c r="AB55" s="11"/>
      <c r="AC55" s="11"/>
    </row>
    <row r="56">
      <c r="A56" s="35" t="s">
        <v>107</v>
      </c>
      <c r="B56" s="36" t="s">
        <v>108</v>
      </c>
      <c r="C56" s="37" t="s">
        <v>109</v>
      </c>
      <c r="D56" s="15"/>
      <c r="E56" s="16"/>
      <c r="F56" s="16"/>
      <c r="G56" s="11"/>
      <c r="H56" s="11"/>
      <c r="I56" s="11"/>
      <c r="J56" s="11"/>
      <c r="K56" s="11"/>
      <c r="L56" s="11"/>
      <c r="M56" s="11"/>
      <c r="N56" s="11"/>
      <c r="O56" s="11"/>
      <c r="P56" s="11"/>
      <c r="Q56" s="11"/>
      <c r="R56" s="11"/>
      <c r="S56" s="11"/>
      <c r="T56" s="11"/>
      <c r="U56" s="11"/>
      <c r="V56" s="11"/>
      <c r="W56" s="11"/>
      <c r="X56" s="11"/>
      <c r="Y56" s="11"/>
      <c r="Z56" s="11"/>
      <c r="AA56" s="11"/>
      <c r="AB56" s="11"/>
      <c r="AC56" s="11"/>
    </row>
    <row r="57">
      <c r="A57" s="38" t="s">
        <v>110</v>
      </c>
      <c r="B57" s="23"/>
      <c r="C57" s="14"/>
      <c r="D57" s="15"/>
      <c r="E57" s="16"/>
      <c r="F57" s="16"/>
      <c r="G57" s="11"/>
      <c r="H57" s="11"/>
      <c r="I57" s="11"/>
      <c r="J57" s="11"/>
      <c r="K57" s="11"/>
      <c r="L57" s="11"/>
      <c r="M57" s="11"/>
      <c r="N57" s="11"/>
      <c r="O57" s="11"/>
      <c r="P57" s="11"/>
      <c r="Q57" s="11"/>
      <c r="R57" s="11"/>
      <c r="S57" s="11"/>
      <c r="T57" s="11"/>
      <c r="U57" s="11"/>
      <c r="V57" s="11"/>
      <c r="W57" s="11"/>
      <c r="X57" s="11"/>
      <c r="Y57" s="11"/>
      <c r="Z57" s="11"/>
      <c r="AA57" s="11"/>
      <c r="AB57" s="11"/>
      <c r="AC57" s="11"/>
    </row>
    <row r="58">
      <c r="A58" s="33" t="s">
        <v>111</v>
      </c>
      <c r="B58" s="23"/>
      <c r="C58" s="14"/>
      <c r="D58" s="15"/>
      <c r="E58" s="16"/>
      <c r="F58" s="16"/>
      <c r="G58" s="11"/>
      <c r="H58" s="11"/>
      <c r="I58" s="11"/>
      <c r="J58" s="11"/>
      <c r="K58" s="11"/>
      <c r="L58" s="11"/>
      <c r="M58" s="11"/>
      <c r="N58" s="11"/>
      <c r="O58" s="11"/>
      <c r="P58" s="11"/>
      <c r="Q58" s="11"/>
      <c r="R58" s="11"/>
      <c r="S58" s="11"/>
      <c r="T58" s="11"/>
      <c r="U58" s="11"/>
      <c r="V58" s="11"/>
      <c r="W58" s="11"/>
      <c r="X58" s="11"/>
      <c r="Y58" s="11"/>
      <c r="Z58" s="11"/>
      <c r="AA58" s="11"/>
      <c r="AB58" s="11"/>
      <c r="AC58" s="11"/>
    </row>
    <row r="59">
      <c r="A59" s="33" t="s">
        <v>112</v>
      </c>
      <c r="B59" s="23" t="s">
        <v>113</v>
      </c>
      <c r="C59" s="14"/>
      <c r="D59" s="15"/>
      <c r="E59" s="16"/>
      <c r="F59" s="16"/>
      <c r="G59" s="11"/>
      <c r="H59" s="11"/>
      <c r="I59" s="11"/>
      <c r="J59" s="11"/>
      <c r="K59" s="11"/>
      <c r="L59" s="11"/>
      <c r="M59" s="11"/>
      <c r="N59" s="11"/>
      <c r="O59" s="11"/>
      <c r="P59" s="11"/>
      <c r="Q59" s="11"/>
      <c r="R59" s="11"/>
      <c r="S59" s="11"/>
      <c r="T59" s="11"/>
      <c r="U59" s="11"/>
      <c r="V59" s="11"/>
      <c r="W59" s="11"/>
      <c r="X59" s="11"/>
      <c r="Y59" s="11"/>
      <c r="Z59" s="11"/>
      <c r="AA59" s="11"/>
      <c r="AB59" s="11"/>
      <c r="AC59" s="11"/>
    </row>
    <row r="60">
      <c r="A60" s="33" t="s">
        <v>114</v>
      </c>
      <c r="B60" s="23" t="s">
        <v>115</v>
      </c>
      <c r="C60" s="14"/>
      <c r="D60" s="15"/>
      <c r="E60" s="16"/>
      <c r="F60" s="16"/>
      <c r="G60" s="11"/>
      <c r="H60" s="11"/>
      <c r="I60" s="11"/>
      <c r="J60" s="11"/>
      <c r="K60" s="11"/>
      <c r="L60" s="11"/>
      <c r="M60" s="11"/>
      <c r="N60" s="11"/>
      <c r="O60" s="11"/>
      <c r="P60" s="11"/>
      <c r="Q60" s="11"/>
      <c r="R60" s="11"/>
      <c r="S60" s="11"/>
      <c r="T60" s="11"/>
      <c r="U60" s="11"/>
      <c r="V60" s="11"/>
      <c r="W60" s="11"/>
      <c r="X60" s="11"/>
      <c r="Y60" s="11"/>
      <c r="Z60" s="11"/>
      <c r="AA60" s="11"/>
      <c r="AB60" s="11"/>
      <c r="AC60" s="11"/>
    </row>
    <row r="61">
      <c r="A61" s="33" t="s">
        <v>116</v>
      </c>
      <c r="B61" s="23" t="s">
        <v>117</v>
      </c>
      <c r="C61" s="14" t="s">
        <v>118</v>
      </c>
      <c r="D61" s="15"/>
      <c r="E61" s="16"/>
      <c r="F61" s="16"/>
      <c r="G61" s="11"/>
      <c r="H61" s="11"/>
      <c r="I61" s="11"/>
      <c r="J61" s="11"/>
      <c r="K61" s="11"/>
      <c r="L61" s="11"/>
      <c r="M61" s="11"/>
      <c r="N61" s="11"/>
      <c r="O61" s="11"/>
      <c r="P61" s="11"/>
      <c r="Q61" s="11"/>
      <c r="R61" s="11"/>
      <c r="S61" s="11"/>
      <c r="T61" s="11"/>
      <c r="U61" s="11"/>
      <c r="V61" s="11"/>
      <c r="W61" s="11"/>
      <c r="X61" s="11"/>
      <c r="Y61" s="11"/>
      <c r="Z61" s="11"/>
      <c r="AA61" s="11"/>
      <c r="AB61" s="11"/>
      <c r="AC61" s="11"/>
    </row>
    <row r="62">
      <c r="A62" s="32" t="s">
        <v>119</v>
      </c>
      <c r="B62" s="23" t="s">
        <v>120</v>
      </c>
      <c r="C62" s="14" t="s">
        <v>121</v>
      </c>
      <c r="D62" s="15"/>
      <c r="E62" s="16"/>
      <c r="F62" s="16"/>
      <c r="G62" s="11"/>
      <c r="H62" s="11"/>
      <c r="I62" s="11"/>
      <c r="J62" s="11"/>
      <c r="K62" s="11"/>
      <c r="L62" s="11"/>
      <c r="M62" s="11"/>
      <c r="N62" s="11"/>
      <c r="O62" s="11"/>
      <c r="P62" s="11"/>
      <c r="Q62" s="11"/>
      <c r="R62" s="11"/>
      <c r="S62" s="11"/>
      <c r="T62" s="11"/>
      <c r="U62" s="11"/>
      <c r="V62" s="11"/>
      <c r="W62" s="11"/>
      <c r="X62" s="11"/>
      <c r="Y62" s="11"/>
      <c r="Z62" s="11"/>
      <c r="AA62" s="11"/>
      <c r="AB62" s="11"/>
      <c r="AC62" s="11"/>
    </row>
    <row r="63">
      <c r="A63" s="33" t="s">
        <v>122</v>
      </c>
      <c r="B63" s="23" t="s">
        <v>123</v>
      </c>
      <c r="C63" s="14" t="s">
        <v>124</v>
      </c>
      <c r="D63" s="15" t="s">
        <v>125</v>
      </c>
      <c r="E63" s="16" t="s">
        <v>126</v>
      </c>
      <c r="F63" s="16"/>
      <c r="G63" s="11"/>
      <c r="H63" s="11"/>
      <c r="I63" s="11"/>
      <c r="J63" s="11"/>
      <c r="K63" s="11"/>
      <c r="L63" s="11"/>
      <c r="M63" s="11"/>
      <c r="N63" s="11"/>
      <c r="O63" s="11"/>
      <c r="P63" s="11"/>
      <c r="Q63" s="11"/>
      <c r="R63" s="11"/>
      <c r="S63" s="11"/>
      <c r="T63" s="11"/>
      <c r="U63" s="11"/>
      <c r="V63" s="11"/>
      <c r="W63" s="11"/>
      <c r="X63" s="11"/>
      <c r="Y63" s="11"/>
      <c r="Z63" s="11"/>
      <c r="AA63" s="11"/>
      <c r="AB63" s="11"/>
      <c r="AC63" s="11"/>
    </row>
    <row r="64">
      <c r="A64" s="33" t="s">
        <v>127</v>
      </c>
      <c r="B64" s="23"/>
      <c r="C64" s="14"/>
      <c r="D64" s="15"/>
      <c r="E64" s="16"/>
      <c r="F64" s="16"/>
      <c r="G64" s="11"/>
      <c r="H64" s="11"/>
      <c r="I64" s="11"/>
      <c r="J64" s="11"/>
      <c r="K64" s="11"/>
      <c r="L64" s="11"/>
      <c r="M64" s="11"/>
      <c r="N64" s="11"/>
      <c r="O64" s="11"/>
      <c r="P64" s="11"/>
      <c r="Q64" s="11"/>
      <c r="R64" s="11"/>
      <c r="S64" s="11"/>
      <c r="T64" s="11"/>
      <c r="U64" s="11"/>
      <c r="V64" s="11"/>
      <c r="W64" s="11"/>
      <c r="X64" s="11"/>
      <c r="Y64" s="11"/>
      <c r="Z64" s="11"/>
      <c r="AA64" s="11"/>
      <c r="AB64" s="11"/>
      <c r="AC64" s="11"/>
    </row>
    <row r="65">
      <c r="A65" s="39" t="s">
        <v>128</v>
      </c>
      <c r="B65" s="23"/>
      <c r="C65" s="14"/>
      <c r="D65" s="15"/>
      <c r="E65" s="16"/>
      <c r="F65" s="16"/>
      <c r="G65" s="11"/>
      <c r="H65" s="11"/>
      <c r="I65" s="11"/>
      <c r="J65" s="11"/>
      <c r="K65" s="11"/>
      <c r="L65" s="11"/>
      <c r="M65" s="11"/>
      <c r="N65" s="11"/>
      <c r="O65" s="11"/>
      <c r="P65" s="11"/>
      <c r="Q65" s="11"/>
      <c r="R65" s="11"/>
      <c r="S65" s="11"/>
      <c r="T65" s="11"/>
      <c r="U65" s="11"/>
      <c r="V65" s="11"/>
      <c r="W65" s="11"/>
      <c r="X65" s="11"/>
      <c r="Y65" s="11"/>
      <c r="Z65" s="11"/>
      <c r="AA65" s="11"/>
      <c r="AB65" s="11"/>
      <c r="AC65" s="11"/>
    </row>
    <row r="66">
      <c r="A66" s="33" t="s">
        <v>129</v>
      </c>
      <c r="B66" s="23"/>
      <c r="C66" s="14"/>
      <c r="D66" s="15"/>
      <c r="E66" s="16"/>
      <c r="F66" s="16"/>
      <c r="G66" s="11"/>
      <c r="H66" s="11"/>
      <c r="I66" s="11"/>
      <c r="J66" s="11"/>
      <c r="K66" s="11"/>
      <c r="L66" s="11"/>
      <c r="M66" s="11"/>
      <c r="N66" s="11"/>
      <c r="O66" s="11"/>
      <c r="P66" s="11"/>
      <c r="Q66" s="11"/>
      <c r="R66" s="11"/>
      <c r="S66" s="11"/>
      <c r="T66" s="11"/>
      <c r="U66" s="11"/>
      <c r="V66" s="11"/>
      <c r="W66" s="11"/>
      <c r="X66" s="11"/>
      <c r="Y66" s="11"/>
      <c r="Z66" s="11"/>
      <c r="AA66" s="11"/>
      <c r="AB66" s="11"/>
      <c r="AC66" s="11"/>
    </row>
    <row r="67">
      <c r="A67" s="33" t="s">
        <v>130</v>
      </c>
      <c r="B67" s="23" t="s">
        <v>131</v>
      </c>
      <c r="C67" s="14" t="s">
        <v>132</v>
      </c>
      <c r="D67" s="15"/>
      <c r="E67" s="16"/>
      <c r="F67" s="16"/>
      <c r="G67" s="11"/>
      <c r="H67" s="11"/>
      <c r="I67" s="11"/>
      <c r="J67" s="11"/>
      <c r="K67" s="11"/>
      <c r="L67" s="11"/>
      <c r="M67" s="11"/>
      <c r="N67" s="11"/>
      <c r="O67" s="11"/>
      <c r="P67" s="11"/>
      <c r="Q67" s="11"/>
      <c r="R67" s="11"/>
      <c r="S67" s="11"/>
      <c r="T67" s="11"/>
      <c r="U67" s="11"/>
      <c r="V67" s="11"/>
      <c r="W67" s="11"/>
      <c r="X67" s="11"/>
      <c r="Y67" s="11"/>
      <c r="Z67" s="11"/>
      <c r="AA67" s="11"/>
      <c r="AB67" s="11"/>
      <c r="AC67" s="11"/>
    </row>
    <row r="68">
      <c r="A68" s="33" t="s">
        <v>133</v>
      </c>
      <c r="B68" s="23"/>
      <c r="C68" s="14"/>
      <c r="D68" s="15"/>
      <c r="E68" s="16"/>
      <c r="F68" s="16"/>
      <c r="G68" s="11"/>
      <c r="H68" s="11"/>
      <c r="I68" s="11"/>
      <c r="J68" s="11"/>
      <c r="K68" s="11"/>
      <c r="L68" s="11"/>
      <c r="M68" s="11"/>
      <c r="N68" s="11"/>
      <c r="O68" s="11"/>
      <c r="P68" s="11"/>
      <c r="Q68" s="11"/>
      <c r="R68" s="11"/>
      <c r="S68" s="11"/>
      <c r="T68" s="11"/>
      <c r="U68" s="11"/>
      <c r="V68" s="11"/>
      <c r="W68" s="11"/>
      <c r="X68" s="11"/>
      <c r="Y68" s="11"/>
      <c r="Z68" s="11"/>
      <c r="AA68" s="11"/>
      <c r="AB68" s="11"/>
      <c r="AC68" s="11"/>
    </row>
    <row r="69">
      <c r="A69" s="33" t="s">
        <v>134</v>
      </c>
      <c r="B69" s="23" t="s">
        <v>135</v>
      </c>
      <c r="C69" s="14"/>
      <c r="D69" s="15"/>
      <c r="E69" s="16"/>
      <c r="F69" s="16"/>
      <c r="G69" s="11"/>
      <c r="H69" s="11"/>
      <c r="I69" s="11"/>
      <c r="J69" s="11"/>
      <c r="K69" s="11"/>
      <c r="L69" s="11"/>
      <c r="M69" s="11"/>
      <c r="N69" s="11"/>
      <c r="O69" s="11"/>
      <c r="P69" s="11"/>
      <c r="Q69" s="11"/>
      <c r="R69" s="11"/>
      <c r="S69" s="11"/>
      <c r="T69" s="11"/>
      <c r="U69" s="11"/>
      <c r="V69" s="11"/>
      <c r="W69" s="11"/>
      <c r="X69" s="11"/>
      <c r="Y69" s="11"/>
      <c r="Z69" s="11"/>
      <c r="AA69" s="11"/>
      <c r="AB69" s="11"/>
      <c r="AC69" s="11"/>
    </row>
    <row r="70">
      <c r="A70" s="33" t="s">
        <v>136</v>
      </c>
      <c r="B70" s="23"/>
      <c r="C70" s="14"/>
      <c r="D70" s="15"/>
      <c r="E70" s="16"/>
      <c r="F70" s="16"/>
      <c r="G70" s="11"/>
      <c r="H70" s="11"/>
      <c r="I70" s="11"/>
      <c r="J70" s="11"/>
      <c r="K70" s="11"/>
      <c r="L70" s="11"/>
      <c r="M70" s="11"/>
      <c r="N70" s="11"/>
      <c r="O70" s="11"/>
      <c r="P70" s="11"/>
      <c r="Q70" s="11"/>
      <c r="R70" s="11"/>
      <c r="S70" s="11"/>
      <c r="T70" s="11"/>
      <c r="U70" s="11"/>
      <c r="V70" s="11"/>
      <c r="W70" s="11"/>
      <c r="X70" s="11"/>
      <c r="Y70" s="11"/>
      <c r="Z70" s="11"/>
      <c r="AA70" s="11"/>
      <c r="AB70" s="11"/>
      <c r="AC70" s="11"/>
    </row>
    <row r="71">
      <c r="A71" s="33" t="s">
        <v>137</v>
      </c>
      <c r="B71" s="23" t="s">
        <v>138</v>
      </c>
      <c r="C71" s="14"/>
      <c r="D71" s="15"/>
      <c r="E71" s="16"/>
      <c r="F71" s="16"/>
      <c r="G71" s="11"/>
      <c r="H71" s="11"/>
      <c r="I71" s="11"/>
      <c r="J71" s="11"/>
      <c r="K71" s="11"/>
      <c r="L71" s="11"/>
      <c r="M71" s="11"/>
      <c r="N71" s="11"/>
      <c r="O71" s="11"/>
      <c r="P71" s="11"/>
      <c r="Q71" s="11"/>
      <c r="R71" s="11"/>
      <c r="S71" s="11"/>
      <c r="T71" s="11"/>
      <c r="U71" s="11"/>
      <c r="V71" s="11"/>
      <c r="W71" s="11"/>
      <c r="X71" s="11"/>
      <c r="Y71" s="11"/>
      <c r="Z71" s="11"/>
      <c r="AA71" s="11"/>
      <c r="AB71" s="11"/>
      <c r="AC71" s="11"/>
    </row>
    <row r="72">
      <c r="A72" s="33" t="s">
        <v>139</v>
      </c>
      <c r="B72" s="23" t="s">
        <v>140</v>
      </c>
      <c r="C72" s="14"/>
      <c r="D72" s="15"/>
      <c r="E72" s="16"/>
      <c r="F72" s="16"/>
      <c r="G72" s="11"/>
      <c r="H72" s="11"/>
      <c r="I72" s="11"/>
      <c r="J72" s="11"/>
      <c r="K72" s="11"/>
      <c r="L72" s="11"/>
      <c r="M72" s="11"/>
      <c r="N72" s="11"/>
      <c r="O72" s="11"/>
      <c r="P72" s="11"/>
      <c r="Q72" s="11"/>
      <c r="R72" s="11"/>
      <c r="S72" s="11"/>
      <c r="T72" s="11"/>
      <c r="U72" s="11"/>
      <c r="V72" s="11"/>
      <c r="W72" s="11"/>
      <c r="X72" s="11"/>
      <c r="Y72" s="11"/>
      <c r="Z72" s="11"/>
      <c r="AA72" s="11"/>
      <c r="AB72" s="11"/>
      <c r="AC72" s="11"/>
    </row>
    <row r="73">
      <c r="A73" s="33" t="s">
        <v>141</v>
      </c>
      <c r="B73" s="23"/>
      <c r="C73" s="14"/>
      <c r="D73" s="15"/>
      <c r="E73" s="16"/>
      <c r="F73" s="16"/>
      <c r="G73" s="11"/>
      <c r="H73" s="11"/>
      <c r="I73" s="11"/>
      <c r="J73" s="11"/>
      <c r="K73" s="11"/>
      <c r="L73" s="11"/>
      <c r="M73" s="11"/>
      <c r="N73" s="11"/>
      <c r="O73" s="11"/>
      <c r="P73" s="11"/>
      <c r="Q73" s="11"/>
      <c r="R73" s="11"/>
      <c r="S73" s="11"/>
      <c r="T73" s="11"/>
      <c r="U73" s="11"/>
      <c r="V73" s="11"/>
      <c r="W73" s="11"/>
      <c r="X73" s="11"/>
      <c r="Y73" s="11"/>
      <c r="Z73" s="11"/>
      <c r="AA73" s="11"/>
      <c r="AB73" s="11"/>
      <c r="AC73" s="11"/>
    </row>
    <row r="74">
      <c r="A74" s="33" t="s">
        <v>142</v>
      </c>
      <c r="B74" s="23" t="s">
        <v>143</v>
      </c>
      <c r="C74" s="14"/>
      <c r="D74" s="15"/>
      <c r="E74" s="16"/>
      <c r="F74" s="16"/>
      <c r="G74" s="11"/>
      <c r="H74" s="11"/>
      <c r="I74" s="11"/>
      <c r="J74" s="11"/>
      <c r="K74" s="11"/>
      <c r="L74" s="11"/>
      <c r="M74" s="11"/>
      <c r="N74" s="11"/>
      <c r="O74" s="11"/>
      <c r="P74" s="11"/>
      <c r="Q74" s="11"/>
      <c r="R74" s="11"/>
      <c r="S74" s="11"/>
      <c r="T74" s="11"/>
      <c r="U74" s="11"/>
      <c r="V74" s="11"/>
      <c r="W74" s="11"/>
      <c r="X74" s="11"/>
      <c r="Y74" s="11"/>
      <c r="Z74" s="11"/>
      <c r="AA74" s="11"/>
      <c r="AB74" s="11"/>
      <c r="AC74" s="11"/>
    </row>
    <row r="75">
      <c r="A75" s="33" t="s">
        <v>144</v>
      </c>
      <c r="B75" s="23" t="s">
        <v>145</v>
      </c>
      <c r="C75" s="14"/>
      <c r="D75" s="15"/>
      <c r="E75" s="16"/>
      <c r="F75" s="16"/>
      <c r="G75" s="11"/>
      <c r="H75" s="11"/>
      <c r="I75" s="11"/>
      <c r="J75" s="11"/>
      <c r="K75" s="11"/>
      <c r="L75" s="11"/>
      <c r="M75" s="11"/>
      <c r="N75" s="11"/>
      <c r="O75" s="11"/>
      <c r="P75" s="11"/>
      <c r="Q75" s="11"/>
      <c r="R75" s="11"/>
      <c r="S75" s="11"/>
      <c r="T75" s="11"/>
      <c r="U75" s="11"/>
      <c r="V75" s="11"/>
      <c r="W75" s="11"/>
      <c r="X75" s="11"/>
      <c r="Y75" s="11"/>
      <c r="Z75" s="11"/>
      <c r="AA75" s="11"/>
      <c r="AB75" s="11"/>
      <c r="AC75" s="11"/>
    </row>
    <row r="76">
      <c r="A76" s="33" t="s">
        <v>146</v>
      </c>
      <c r="B76" s="23" t="s">
        <v>147</v>
      </c>
      <c r="C76" s="14"/>
      <c r="D76" s="15"/>
      <c r="E76" s="16"/>
      <c r="F76" s="16"/>
      <c r="G76" s="11"/>
      <c r="H76" s="11"/>
      <c r="I76" s="11"/>
      <c r="J76" s="11"/>
      <c r="K76" s="11"/>
      <c r="L76" s="11"/>
      <c r="M76" s="11"/>
      <c r="N76" s="11"/>
      <c r="O76" s="11"/>
      <c r="P76" s="11"/>
      <c r="Q76" s="11"/>
      <c r="R76" s="11"/>
      <c r="S76" s="11"/>
      <c r="T76" s="11"/>
      <c r="U76" s="11"/>
      <c r="V76" s="11"/>
      <c r="W76" s="11"/>
      <c r="X76" s="11"/>
      <c r="Y76" s="11"/>
      <c r="Z76" s="11"/>
      <c r="AA76" s="11"/>
      <c r="AB76" s="11"/>
      <c r="AC76" s="11"/>
    </row>
    <row r="77">
      <c r="A77" s="33" t="s">
        <v>148</v>
      </c>
      <c r="B77" s="23" t="s">
        <v>149</v>
      </c>
      <c r="C77" s="14" t="s">
        <v>150</v>
      </c>
      <c r="D77" s="15"/>
      <c r="E77" s="16" t="s">
        <v>151</v>
      </c>
      <c r="F77" s="16"/>
      <c r="G77" s="11"/>
      <c r="H77" s="11"/>
      <c r="I77" s="11"/>
      <c r="J77" s="11"/>
      <c r="K77" s="11"/>
      <c r="L77" s="11"/>
      <c r="M77" s="11"/>
      <c r="N77" s="11"/>
      <c r="O77" s="11"/>
      <c r="P77" s="11"/>
      <c r="Q77" s="11"/>
      <c r="R77" s="11"/>
      <c r="S77" s="11"/>
      <c r="T77" s="11"/>
      <c r="U77" s="11"/>
      <c r="V77" s="11"/>
      <c r="W77" s="11"/>
      <c r="X77" s="11"/>
      <c r="Y77" s="11"/>
      <c r="Z77" s="11"/>
      <c r="AA77" s="11"/>
      <c r="AB77" s="11"/>
      <c r="AC77" s="11"/>
    </row>
    <row r="78">
      <c r="A78" s="33" t="s">
        <v>152</v>
      </c>
      <c r="B78" s="23"/>
      <c r="C78" s="14"/>
      <c r="D78" s="15"/>
      <c r="E78" s="16"/>
      <c r="F78" s="16"/>
      <c r="G78" s="11"/>
      <c r="H78" s="11"/>
      <c r="I78" s="11"/>
      <c r="J78" s="11"/>
      <c r="K78" s="11"/>
      <c r="L78" s="11"/>
      <c r="M78" s="11"/>
      <c r="N78" s="11"/>
      <c r="O78" s="11"/>
      <c r="P78" s="11"/>
      <c r="Q78" s="11"/>
      <c r="R78" s="11"/>
      <c r="S78" s="11"/>
      <c r="T78" s="11"/>
      <c r="U78" s="11"/>
      <c r="V78" s="11"/>
      <c r="W78" s="11"/>
      <c r="X78" s="11"/>
      <c r="Y78" s="11"/>
      <c r="Z78" s="11"/>
      <c r="AA78" s="11"/>
      <c r="AB78" s="11"/>
      <c r="AC78" s="11"/>
    </row>
    <row r="79">
      <c r="A79" s="33" t="s">
        <v>153</v>
      </c>
      <c r="B79" s="23" t="s">
        <v>154</v>
      </c>
      <c r="C79" s="14" t="s">
        <v>155</v>
      </c>
      <c r="D79" s="15"/>
      <c r="E79" s="16"/>
      <c r="F79" s="16"/>
      <c r="G79" s="11"/>
      <c r="H79" s="11"/>
      <c r="I79" s="11"/>
      <c r="J79" s="11"/>
      <c r="K79" s="11"/>
      <c r="L79" s="11"/>
      <c r="M79" s="11"/>
      <c r="N79" s="11"/>
      <c r="O79" s="11"/>
      <c r="P79" s="11"/>
      <c r="Q79" s="11"/>
      <c r="R79" s="11"/>
      <c r="S79" s="11"/>
      <c r="T79" s="11"/>
      <c r="U79" s="11"/>
      <c r="V79" s="11"/>
      <c r="W79" s="11"/>
      <c r="X79" s="11"/>
      <c r="Y79" s="11"/>
      <c r="Z79" s="11"/>
      <c r="AA79" s="11"/>
      <c r="AB79" s="11"/>
      <c r="AC79" s="11"/>
    </row>
    <row r="80">
      <c r="A80" s="33" t="s">
        <v>156</v>
      </c>
      <c r="B80" s="23" t="s">
        <v>157</v>
      </c>
      <c r="C80" s="14"/>
      <c r="D80" s="15"/>
      <c r="E80" s="16"/>
      <c r="F80" s="16"/>
      <c r="G80" s="11"/>
      <c r="H80" s="11"/>
      <c r="I80" s="11"/>
      <c r="J80" s="11"/>
      <c r="K80" s="11"/>
      <c r="L80" s="11"/>
      <c r="M80" s="11"/>
      <c r="N80" s="11"/>
      <c r="O80" s="11"/>
      <c r="P80" s="11"/>
      <c r="Q80" s="11"/>
      <c r="R80" s="11"/>
      <c r="S80" s="11"/>
      <c r="T80" s="11"/>
      <c r="U80" s="11"/>
      <c r="V80" s="11"/>
      <c r="W80" s="11"/>
      <c r="X80" s="11"/>
      <c r="Y80" s="11"/>
      <c r="Z80" s="11"/>
      <c r="AA80" s="11"/>
      <c r="AB80" s="11"/>
      <c r="AC80" s="11"/>
    </row>
    <row r="81">
      <c r="A81" s="33" t="s">
        <v>158</v>
      </c>
      <c r="B81" s="24" t="s">
        <v>159</v>
      </c>
      <c r="C81" s="14"/>
      <c r="D81" s="15"/>
      <c r="E81" s="16"/>
      <c r="F81" s="16"/>
      <c r="G81" s="11"/>
      <c r="H81" s="11"/>
      <c r="I81" s="11"/>
      <c r="J81" s="11"/>
      <c r="K81" s="11"/>
      <c r="L81" s="11"/>
      <c r="M81" s="11"/>
      <c r="N81" s="11"/>
      <c r="O81" s="11"/>
      <c r="P81" s="11"/>
      <c r="Q81" s="11"/>
      <c r="R81" s="11"/>
      <c r="S81" s="11"/>
      <c r="T81" s="11"/>
      <c r="U81" s="11"/>
      <c r="V81" s="11"/>
      <c r="W81" s="11"/>
      <c r="X81" s="11"/>
      <c r="Y81" s="11"/>
      <c r="Z81" s="11"/>
      <c r="AA81" s="11"/>
      <c r="AB81" s="11"/>
      <c r="AC81" s="11"/>
    </row>
    <row r="82">
      <c r="A82" s="33" t="s">
        <v>160</v>
      </c>
      <c r="B82" s="23" t="s">
        <v>161</v>
      </c>
      <c r="C82" s="14" t="s">
        <v>162</v>
      </c>
      <c r="D82" s="15"/>
      <c r="E82" s="16"/>
      <c r="F82" s="16"/>
      <c r="G82" s="11"/>
      <c r="H82" s="11"/>
      <c r="I82" s="11"/>
      <c r="J82" s="11"/>
      <c r="K82" s="11"/>
      <c r="L82" s="11"/>
      <c r="M82" s="11"/>
      <c r="N82" s="11"/>
      <c r="O82" s="11"/>
      <c r="P82" s="11"/>
      <c r="Q82" s="11"/>
      <c r="R82" s="11"/>
      <c r="S82" s="11"/>
      <c r="T82" s="11"/>
      <c r="U82" s="11"/>
      <c r="V82" s="11"/>
      <c r="W82" s="11"/>
      <c r="X82" s="11"/>
      <c r="Y82" s="11"/>
      <c r="Z82" s="11"/>
      <c r="AA82" s="11"/>
      <c r="AB82" s="11"/>
      <c r="AC82" s="11"/>
    </row>
    <row r="83">
      <c r="A83" s="33" t="s">
        <v>163</v>
      </c>
      <c r="B83" s="23"/>
      <c r="C83" s="14"/>
      <c r="D83" s="15"/>
      <c r="E83" s="16"/>
      <c r="F83" s="16"/>
      <c r="G83" s="11"/>
      <c r="H83" s="11"/>
      <c r="I83" s="11"/>
      <c r="J83" s="11"/>
      <c r="K83" s="11"/>
      <c r="L83" s="11"/>
      <c r="M83" s="11"/>
      <c r="N83" s="11"/>
      <c r="O83" s="11"/>
      <c r="P83" s="11"/>
      <c r="Q83" s="11"/>
      <c r="R83" s="11"/>
      <c r="S83" s="11"/>
      <c r="T83" s="11"/>
      <c r="U83" s="11"/>
      <c r="V83" s="11"/>
      <c r="W83" s="11"/>
      <c r="X83" s="11"/>
      <c r="Y83" s="11"/>
      <c r="Z83" s="11"/>
      <c r="AA83" s="11"/>
      <c r="AB83" s="11"/>
      <c r="AC83" s="11"/>
    </row>
    <row r="85">
      <c r="A85" s="33" t="s">
        <v>164</v>
      </c>
      <c r="B85" s="23"/>
      <c r="C85" s="14"/>
      <c r="D85" s="15"/>
      <c r="E85" s="16"/>
      <c r="F85" s="16"/>
      <c r="G85" s="11"/>
      <c r="H85" s="11"/>
      <c r="I85" s="11"/>
      <c r="J85" s="11"/>
      <c r="K85" s="11"/>
      <c r="L85" s="11"/>
      <c r="M85" s="11"/>
      <c r="N85" s="11"/>
      <c r="O85" s="11"/>
      <c r="P85" s="11"/>
      <c r="Q85" s="11"/>
      <c r="R85" s="11"/>
      <c r="S85" s="11"/>
      <c r="T85" s="11"/>
      <c r="U85" s="11"/>
      <c r="V85" s="11"/>
      <c r="W85" s="11"/>
      <c r="X85" s="11"/>
      <c r="Y85" s="11"/>
      <c r="Z85" s="11"/>
      <c r="AA85" s="11"/>
      <c r="AB85" s="11"/>
      <c r="AC85" s="11"/>
    </row>
    <row r="86">
      <c r="A86" s="33" t="s">
        <v>165</v>
      </c>
      <c r="B86" s="23" t="s">
        <v>166</v>
      </c>
      <c r="C86" s="14"/>
      <c r="D86" s="15"/>
      <c r="E86" s="16"/>
      <c r="F86" s="16"/>
      <c r="G86" s="11"/>
      <c r="H86" s="11"/>
      <c r="I86" s="11"/>
      <c r="J86" s="11"/>
      <c r="K86" s="11"/>
      <c r="L86" s="11"/>
      <c r="M86" s="11"/>
      <c r="N86" s="11"/>
      <c r="O86" s="11"/>
      <c r="P86" s="11"/>
      <c r="Q86" s="11"/>
      <c r="R86" s="11"/>
      <c r="S86" s="11"/>
      <c r="T86" s="11"/>
      <c r="U86" s="11"/>
      <c r="V86" s="11"/>
      <c r="W86" s="11"/>
      <c r="X86" s="11"/>
      <c r="Y86" s="11"/>
      <c r="Z86" s="11"/>
      <c r="AA86" s="11"/>
      <c r="AB86" s="11"/>
      <c r="AC86" s="11"/>
    </row>
    <row r="87">
      <c r="A87" s="33" t="s">
        <v>167</v>
      </c>
      <c r="B87" s="23" t="s">
        <v>168</v>
      </c>
      <c r="C87" s="14"/>
      <c r="D87" s="15"/>
      <c r="E87" s="16"/>
      <c r="F87" s="16"/>
      <c r="G87" s="11"/>
      <c r="H87" s="11"/>
      <c r="I87" s="11"/>
      <c r="J87" s="11"/>
      <c r="K87" s="11"/>
      <c r="L87" s="11"/>
      <c r="M87" s="11"/>
      <c r="N87" s="11"/>
      <c r="O87" s="11"/>
      <c r="P87" s="11"/>
      <c r="Q87" s="11"/>
      <c r="R87" s="11"/>
      <c r="S87" s="11"/>
      <c r="T87" s="11"/>
      <c r="U87" s="11"/>
      <c r="V87" s="11"/>
      <c r="W87" s="11"/>
      <c r="X87" s="11"/>
      <c r="Y87" s="11"/>
      <c r="Z87" s="11"/>
      <c r="AA87" s="11"/>
      <c r="AB87" s="11"/>
      <c r="AC87" s="11"/>
    </row>
    <row r="88">
      <c r="A88" s="33" t="s">
        <v>169</v>
      </c>
      <c r="B88" s="23"/>
      <c r="C88" s="14"/>
      <c r="D88" s="15"/>
      <c r="E88" s="16"/>
      <c r="F88" s="16"/>
      <c r="G88" s="11"/>
      <c r="H88" s="11"/>
      <c r="I88" s="11"/>
      <c r="J88" s="11"/>
      <c r="K88" s="11"/>
      <c r="L88" s="11"/>
      <c r="M88" s="11"/>
      <c r="N88" s="11"/>
      <c r="O88" s="11"/>
      <c r="P88" s="11"/>
      <c r="Q88" s="11"/>
      <c r="R88" s="11"/>
      <c r="S88" s="11"/>
      <c r="T88" s="11"/>
      <c r="U88" s="11"/>
      <c r="V88" s="11"/>
      <c r="W88" s="11"/>
      <c r="X88" s="11"/>
      <c r="Y88" s="11"/>
      <c r="Z88" s="11"/>
      <c r="AA88" s="11"/>
      <c r="AB88" s="11"/>
      <c r="AC88" s="11"/>
    </row>
    <row r="89">
      <c r="A89" s="40" t="s">
        <v>170</v>
      </c>
      <c r="B89" s="23" t="s">
        <v>171</v>
      </c>
      <c r="C89" s="14"/>
      <c r="D89" s="15"/>
      <c r="E89" s="16"/>
      <c r="F89" s="16"/>
      <c r="G89" s="11"/>
      <c r="H89" s="11"/>
      <c r="I89" s="11"/>
      <c r="J89" s="11"/>
      <c r="K89" s="11"/>
      <c r="L89" s="11"/>
      <c r="M89" s="11"/>
      <c r="N89" s="11"/>
      <c r="O89" s="11"/>
      <c r="P89" s="11"/>
      <c r="Q89" s="11"/>
      <c r="R89" s="11"/>
      <c r="S89" s="11"/>
      <c r="T89" s="11"/>
      <c r="U89" s="11"/>
      <c r="V89" s="11"/>
      <c r="W89" s="11"/>
      <c r="X89" s="11"/>
      <c r="Y89" s="11"/>
      <c r="Z89" s="11"/>
      <c r="AA89" s="11"/>
      <c r="AB89" s="11"/>
      <c r="AC89" s="11"/>
    </row>
    <row r="90">
      <c r="A90" s="41" t="s">
        <v>172</v>
      </c>
      <c r="B90" s="23" t="s">
        <v>173</v>
      </c>
      <c r="C90" s="14"/>
      <c r="D90" s="15"/>
      <c r="E90" s="16"/>
      <c r="F90" s="16"/>
      <c r="G90" s="11"/>
      <c r="H90" s="11"/>
      <c r="I90" s="11"/>
      <c r="J90" s="11"/>
      <c r="K90" s="11"/>
      <c r="L90" s="11"/>
      <c r="M90" s="11"/>
      <c r="N90" s="11"/>
      <c r="O90" s="11"/>
      <c r="P90" s="11"/>
      <c r="Q90" s="11"/>
      <c r="R90" s="11"/>
      <c r="S90" s="11"/>
      <c r="T90" s="11"/>
      <c r="U90" s="11"/>
      <c r="V90" s="11"/>
      <c r="W90" s="11"/>
      <c r="X90" s="11"/>
      <c r="Y90" s="11"/>
      <c r="Z90" s="11"/>
      <c r="AA90" s="11"/>
      <c r="AB90" s="11"/>
      <c r="AC90" s="11"/>
    </row>
    <row r="91">
      <c r="A91" s="33" t="s">
        <v>174</v>
      </c>
      <c r="B91" s="23"/>
      <c r="C91" s="14"/>
      <c r="D91" s="15"/>
      <c r="E91" s="16"/>
      <c r="F91" s="16"/>
      <c r="G91" s="11"/>
      <c r="H91" s="11"/>
      <c r="I91" s="11"/>
      <c r="J91" s="11"/>
      <c r="K91" s="11"/>
      <c r="L91" s="11"/>
      <c r="M91" s="11"/>
      <c r="N91" s="11"/>
      <c r="O91" s="11"/>
      <c r="P91" s="11"/>
      <c r="Q91" s="11"/>
      <c r="R91" s="11"/>
      <c r="S91" s="11"/>
      <c r="T91" s="11"/>
      <c r="U91" s="11"/>
      <c r="V91" s="11"/>
      <c r="W91" s="11"/>
      <c r="X91" s="11"/>
      <c r="Y91" s="11"/>
      <c r="Z91" s="11"/>
      <c r="AA91" s="11"/>
      <c r="AB91" s="11"/>
      <c r="AC91" s="11"/>
    </row>
    <row r="92">
      <c r="A92" s="33" t="s">
        <v>175</v>
      </c>
      <c r="B92" s="23"/>
      <c r="C92" s="14"/>
      <c r="D92" s="15"/>
      <c r="E92" s="16"/>
      <c r="F92" s="16"/>
      <c r="G92" s="11"/>
      <c r="H92" s="11"/>
      <c r="I92" s="11"/>
      <c r="J92" s="11"/>
      <c r="K92" s="11"/>
      <c r="L92" s="11"/>
      <c r="M92" s="11"/>
      <c r="N92" s="11"/>
      <c r="O92" s="11"/>
      <c r="P92" s="11"/>
      <c r="Q92" s="11"/>
      <c r="R92" s="11"/>
      <c r="S92" s="11"/>
      <c r="T92" s="11"/>
      <c r="U92" s="11"/>
      <c r="V92" s="11"/>
      <c r="W92" s="11"/>
      <c r="X92" s="11"/>
      <c r="Y92" s="11"/>
      <c r="Z92" s="11"/>
      <c r="AA92" s="11"/>
      <c r="AB92" s="11"/>
      <c r="AC92" s="11"/>
    </row>
    <row r="93">
      <c r="A93" s="33" t="s">
        <v>176</v>
      </c>
      <c r="B93" s="23" t="s">
        <v>177</v>
      </c>
      <c r="C93" s="14"/>
      <c r="D93" s="15"/>
      <c r="E93" s="16"/>
      <c r="F93" s="16"/>
      <c r="G93" s="11"/>
      <c r="H93" s="11"/>
      <c r="I93" s="11"/>
      <c r="J93" s="11"/>
      <c r="K93" s="11"/>
      <c r="L93" s="11"/>
      <c r="M93" s="11"/>
      <c r="N93" s="11"/>
      <c r="O93" s="11"/>
      <c r="P93" s="11"/>
      <c r="Q93" s="11"/>
      <c r="R93" s="11"/>
      <c r="S93" s="11"/>
      <c r="T93" s="11"/>
      <c r="U93" s="11"/>
      <c r="V93" s="11"/>
      <c r="W93" s="11"/>
      <c r="X93" s="11"/>
      <c r="Y93" s="11"/>
      <c r="Z93" s="11"/>
      <c r="AA93" s="11"/>
      <c r="AB93" s="11"/>
      <c r="AC93" s="11"/>
    </row>
    <row r="94">
      <c r="A94" s="14" t="s">
        <v>178</v>
      </c>
      <c r="B94" s="42" t="s">
        <v>179</v>
      </c>
      <c r="C94" s="14" t="s">
        <v>180</v>
      </c>
      <c r="D94" s="15" t="s">
        <v>181</v>
      </c>
      <c r="E94" s="16"/>
      <c r="F94" s="16"/>
      <c r="G94" s="11"/>
      <c r="H94" s="11"/>
      <c r="I94" s="11"/>
      <c r="J94" s="11"/>
      <c r="K94" s="11"/>
      <c r="L94" s="11"/>
      <c r="M94" s="11"/>
      <c r="N94" s="11"/>
      <c r="O94" s="11"/>
      <c r="P94" s="11"/>
      <c r="Q94" s="11"/>
      <c r="R94" s="11"/>
      <c r="S94" s="11"/>
      <c r="T94" s="11"/>
      <c r="U94" s="11"/>
      <c r="V94" s="11"/>
      <c r="W94" s="11"/>
      <c r="X94" s="11"/>
      <c r="Y94" s="11"/>
      <c r="Z94" s="11"/>
      <c r="AA94" s="11"/>
      <c r="AB94" s="11"/>
      <c r="AC94" s="11"/>
    </row>
    <row r="95">
      <c r="A95" s="14" t="s">
        <v>182</v>
      </c>
      <c r="B95" s="42" t="s">
        <v>183</v>
      </c>
      <c r="C95" s="14" t="s">
        <v>184</v>
      </c>
      <c r="D95" s="15"/>
      <c r="E95" s="16"/>
      <c r="F95" s="16"/>
      <c r="G95" s="11"/>
      <c r="H95" s="11"/>
      <c r="I95" s="11"/>
      <c r="J95" s="11"/>
      <c r="K95" s="11"/>
      <c r="L95" s="11"/>
      <c r="M95" s="11"/>
      <c r="N95" s="11"/>
      <c r="O95" s="11"/>
      <c r="P95" s="11"/>
      <c r="Q95" s="11"/>
      <c r="R95" s="11"/>
      <c r="S95" s="11"/>
      <c r="T95" s="11"/>
      <c r="U95" s="11"/>
      <c r="V95" s="11"/>
      <c r="W95" s="11"/>
      <c r="X95" s="11"/>
      <c r="Y95" s="11"/>
      <c r="Z95" s="11"/>
      <c r="AA95" s="11"/>
      <c r="AB95" s="11"/>
      <c r="AC95" s="11"/>
    </row>
    <row r="96">
      <c r="A96" s="14" t="s">
        <v>185</v>
      </c>
      <c r="B96" s="42" t="s">
        <v>186</v>
      </c>
      <c r="C96" s="14"/>
      <c r="D96" s="15"/>
      <c r="E96" s="16"/>
      <c r="F96" s="16"/>
      <c r="G96" s="11"/>
      <c r="H96" s="11"/>
      <c r="I96" s="11"/>
      <c r="J96" s="11"/>
      <c r="K96" s="11"/>
      <c r="L96" s="11"/>
      <c r="M96" s="11"/>
      <c r="N96" s="11"/>
      <c r="O96" s="11"/>
      <c r="P96" s="11"/>
      <c r="Q96" s="11"/>
      <c r="R96" s="11"/>
      <c r="S96" s="11"/>
      <c r="T96" s="11"/>
      <c r="U96" s="11"/>
      <c r="V96" s="11"/>
      <c r="W96" s="11"/>
      <c r="X96" s="11"/>
      <c r="Y96" s="11"/>
      <c r="Z96" s="11"/>
      <c r="AA96" s="11"/>
      <c r="AB96" s="11"/>
      <c r="AC96" s="11"/>
    </row>
    <row r="97">
      <c r="A97" s="33" t="s">
        <v>187</v>
      </c>
      <c r="B97" s="42" t="s">
        <v>188</v>
      </c>
      <c r="C97" s="43" t="s">
        <v>189</v>
      </c>
      <c r="D97" s="15"/>
      <c r="E97" s="16"/>
      <c r="F97" s="16"/>
      <c r="G97" s="11"/>
      <c r="H97" s="11"/>
      <c r="I97" s="11"/>
      <c r="J97" s="11"/>
      <c r="K97" s="11"/>
      <c r="L97" s="11"/>
      <c r="M97" s="11"/>
      <c r="N97" s="11"/>
      <c r="O97" s="11"/>
      <c r="P97" s="11"/>
      <c r="Q97" s="11"/>
      <c r="R97" s="11"/>
      <c r="S97" s="11"/>
      <c r="T97" s="11"/>
      <c r="U97" s="11"/>
      <c r="V97" s="11"/>
      <c r="W97" s="11"/>
      <c r="X97" s="11"/>
      <c r="Y97" s="11"/>
      <c r="Z97" s="11"/>
      <c r="AA97" s="11"/>
      <c r="AB97" s="11"/>
      <c r="AC97" s="11"/>
    </row>
    <row r="98">
      <c r="A98" s="33" t="s">
        <v>190</v>
      </c>
      <c r="B98" s="42" t="s">
        <v>191</v>
      </c>
      <c r="C98" s="14"/>
      <c r="D98" s="15"/>
      <c r="E98" s="16"/>
      <c r="F98" s="16"/>
      <c r="G98" s="11"/>
      <c r="H98" s="11"/>
      <c r="I98" s="11"/>
      <c r="J98" s="11"/>
      <c r="K98" s="11"/>
      <c r="L98" s="11"/>
      <c r="M98" s="11"/>
      <c r="N98" s="11"/>
      <c r="O98" s="11"/>
      <c r="P98" s="11"/>
      <c r="Q98" s="11"/>
      <c r="R98" s="11"/>
      <c r="S98" s="11"/>
      <c r="T98" s="11"/>
      <c r="U98" s="11"/>
      <c r="V98" s="11"/>
      <c r="W98" s="11"/>
      <c r="X98" s="11"/>
      <c r="Y98" s="11"/>
      <c r="Z98" s="11"/>
      <c r="AA98" s="11"/>
      <c r="AB98" s="11"/>
      <c r="AC98" s="11"/>
    </row>
    <row r="99">
      <c r="A99" s="33" t="s">
        <v>192</v>
      </c>
      <c r="B99" s="44" t="s">
        <v>193</v>
      </c>
      <c r="C99" s="14" t="s">
        <v>194</v>
      </c>
      <c r="D99" s="15"/>
      <c r="E99" s="16"/>
      <c r="F99" s="16"/>
      <c r="G99" s="11"/>
      <c r="H99" s="11"/>
      <c r="I99" s="11"/>
      <c r="J99" s="11"/>
      <c r="K99" s="11"/>
      <c r="L99" s="11"/>
      <c r="M99" s="11"/>
      <c r="N99" s="11"/>
      <c r="O99" s="11"/>
      <c r="P99" s="11"/>
      <c r="Q99" s="11"/>
      <c r="R99" s="11"/>
      <c r="S99" s="11"/>
      <c r="T99" s="11"/>
      <c r="U99" s="11"/>
      <c r="V99" s="11"/>
      <c r="W99" s="11"/>
      <c r="X99" s="11"/>
      <c r="Y99" s="11"/>
      <c r="Z99" s="11"/>
      <c r="AA99" s="11"/>
      <c r="AB99" s="11"/>
      <c r="AC99" s="11"/>
    </row>
    <row r="100">
      <c r="A100" s="33" t="s">
        <v>195</v>
      </c>
      <c r="B100" s="42" t="s">
        <v>196</v>
      </c>
      <c r="C100" s="14" t="s">
        <v>197</v>
      </c>
      <c r="D100" s="15"/>
      <c r="E100" s="16"/>
      <c r="F100" s="16"/>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row>
    <row r="101">
      <c r="A101" s="33" t="s">
        <v>198</v>
      </c>
      <c r="B101" s="42" t="s">
        <v>199</v>
      </c>
      <c r="C101" s="14"/>
      <c r="D101" s="15"/>
      <c r="E101" s="16"/>
      <c r="F101" s="16"/>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c r="A102" s="33" t="s">
        <v>200</v>
      </c>
      <c r="B102" s="42" t="s">
        <v>201</v>
      </c>
      <c r="C102" s="14"/>
      <c r="D102" s="15"/>
      <c r="E102" s="16"/>
      <c r="F102" s="16"/>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c r="A103" s="33" t="s">
        <v>202</v>
      </c>
      <c r="B103" s="42" t="s">
        <v>203</v>
      </c>
      <c r="C103" s="14"/>
      <c r="D103" s="15"/>
      <c r="E103" s="16"/>
      <c r="F103" s="16"/>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c r="C104" s="14"/>
      <c r="D104" s="15"/>
      <c r="E104" s="16"/>
      <c r="F104" s="16"/>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row>
    <row r="105">
      <c r="A105" s="33" t="s">
        <v>204</v>
      </c>
      <c r="B105" s="42" t="s">
        <v>205</v>
      </c>
      <c r="C105" s="14"/>
      <c r="D105" s="15"/>
      <c r="E105" s="16"/>
      <c r="F105" s="16"/>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row>
    <row r="106">
      <c r="A106" s="33" t="s">
        <v>206</v>
      </c>
      <c r="B106" s="42"/>
      <c r="C106" s="14"/>
      <c r="D106" s="15"/>
      <c r="E106" s="16"/>
      <c r="F106" s="16"/>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c r="A107" s="33" t="s">
        <v>207</v>
      </c>
      <c r="B107" s="42" t="s">
        <v>208</v>
      </c>
      <c r="C107" s="14"/>
      <c r="D107" s="15"/>
      <c r="E107" s="16"/>
      <c r="F107" s="16"/>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c r="A108" s="33" t="s">
        <v>209</v>
      </c>
      <c r="B108" s="42" t="s">
        <v>210</v>
      </c>
      <c r="C108" s="14"/>
      <c r="D108" s="15"/>
      <c r="E108" s="16"/>
      <c r="F108" s="16"/>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c r="A109" s="45" t="s">
        <v>211</v>
      </c>
      <c r="B109" s="42" t="s">
        <v>212</v>
      </c>
      <c r="C109" s="14"/>
      <c r="D109" s="15"/>
      <c r="E109" s="16"/>
      <c r="F109" s="16"/>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c r="A110" s="33" t="s">
        <v>213</v>
      </c>
      <c r="B110" s="42" t="s">
        <v>214</v>
      </c>
      <c r="C110" s="14"/>
      <c r="D110" s="15"/>
      <c r="E110" s="16"/>
      <c r="F110" s="16"/>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c r="A111" s="33" t="s">
        <v>215</v>
      </c>
      <c r="B111" s="42" t="s">
        <v>216</v>
      </c>
      <c r="C111" s="14"/>
      <c r="D111" s="15"/>
      <c r="E111" s="16"/>
      <c r="F111" s="16"/>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c r="A112" s="33" t="s">
        <v>217</v>
      </c>
      <c r="B112" s="42" t="s">
        <v>218</v>
      </c>
      <c r="C112" s="14"/>
      <c r="D112" s="15"/>
      <c r="E112" s="16"/>
      <c r="F112" s="16"/>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c r="A113" s="33" t="s">
        <v>219</v>
      </c>
      <c r="B113" s="42" t="s">
        <v>220</v>
      </c>
      <c r="C113" s="14"/>
      <c r="D113" s="15"/>
      <c r="E113" s="16"/>
      <c r="F113" s="16"/>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c r="A114" s="33" t="s">
        <v>221</v>
      </c>
      <c r="B114" s="42"/>
      <c r="C114" s="14"/>
      <c r="D114" s="15"/>
      <c r="E114" s="16"/>
      <c r="F114" s="16"/>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c r="A115" s="33" t="s">
        <v>222</v>
      </c>
      <c r="B115" s="42"/>
      <c r="C115" s="14"/>
      <c r="D115" s="15"/>
      <c r="E115" s="16"/>
      <c r="F115" s="16"/>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c r="A116" s="33" t="s">
        <v>223</v>
      </c>
      <c r="B116" s="42"/>
      <c r="C116" s="14"/>
      <c r="D116" s="15"/>
      <c r="E116" s="16"/>
      <c r="F116" s="16"/>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c r="A117" s="33" t="s">
        <v>224</v>
      </c>
      <c r="B117" s="42"/>
      <c r="C117" s="14"/>
      <c r="D117" s="15"/>
      <c r="E117" s="16"/>
      <c r="F117" s="16"/>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row>
    <row r="118">
      <c r="A118" s="33" t="s">
        <v>225</v>
      </c>
      <c r="B118" s="42" t="s">
        <v>226</v>
      </c>
      <c r="C118" s="14"/>
      <c r="D118" s="15"/>
      <c r="E118" s="16"/>
      <c r="F118" s="16"/>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c r="A119" s="33" t="s">
        <v>227</v>
      </c>
      <c r="B119" s="42" t="s">
        <v>228</v>
      </c>
      <c r="C119" s="14"/>
      <c r="D119" s="15"/>
      <c r="E119" s="16"/>
      <c r="F119" s="16"/>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c r="A120" s="33" t="s">
        <v>229</v>
      </c>
      <c r="B120" s="42"/>
      <c r="C120" s="14"/>
      <c r="D120" s="15"/>
      <c r="E120" s="16"/>
      <c r="F120" s="16"/>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row>
    <row r="121">
      <c r="A121" s="33" t="s">
        <v>230</v>
      </c>
      <c r="B121" s="42"/>
      <c r="C121" s="14"/>
      <c r="D121" s="15"/>
      <c r="E121" s="16"/>
      <c r="F121" s="16"/>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row>
    <row r="122">
      <c r="A122" s="46" t="s">
        <v>231</v>
      </c>
      <c r="B122" s="42"/>
      <c r="C122" s="14"/>
      <c r="D122" s="15"/>
      <c r="E122" s="16"/>
      <c r="F122" s="16"/>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c r="A123" s="46" t="s">
        <v>232</v>
      </c>
      <c r="B123" s="42" t="s">
        <v>233</v>
      </c>
      <c r="C123" s="14" t="s">
        <v>234</v>
      </c>
      <c r="D123" s="15"/>
      <c r="E123" s="16"/>
      <c r="F123" s="16"/>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c r="A124" s="46" t="s">
        <v>235</v>
      </c>
      <c r="B124" s="42"/>
      <c r="C124" s="14"/>
      <c r="D124" s="15"/>
      <c r="E124" s="16"/>
      <c r="F124" s="16"/>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c r="A125" s="46" t="s">
        <v>236</v>
      </c>
      <c r="B125" s="42" t="s">
        <v>237</v>
      </c>
      <c r="C125" s="14"/>
      <c r="D125" s="15"/>
      <c r="E125" s="16"/>
      <c r="F125" s="16"/>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row>
    <row r="126">
      <c r="A126" s="47"/>
      <c r="B126" s="42"/>
      <c r="C126" s="14"/>
      <c r="D126" s="15"/>
      <c r="E126" s="16"/>
      <c r="F126" s="16"/>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c r="A127" s="46" t="s">
        <v>238</v>
      </c>
      <c r="B127" s="42"/>
      <c r="C127" s="14"/>
      <c r="D127" s="15"/>
      <c r="E127" s="16"/>
      <c r="F127" s="16"/>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c r="A128" s="46" t="s">
        <v>239</v>
      </c>
      <c r="B128" s="42"/>
      <c r="C128" s="14"/>
      <c r="D128" s="15"/>
      <c r="E128" s="16"/>
      <c r="F128" s="16"/>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c r="A129" s="46" t="s">
        <v>240</v>
      </c>
      <c r="B129" s="42" t="s">
        <v>241</v>
      </c>
      <c r="C129" s="14"/>
      <c r="D129" s="15"/>
      <c r="E129" s="16"/>
      <c r="F129" s="16"/>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c r="A130" s="46" t="s">
        <v>242</v>
      </c>
      <c r="B130" s="42"/>
      <c r="C130" s="14"/>
      <c r="D130" s="15"/>
      <c r="E130" s="16"/>
      <c r="F130" s="16"/>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c r="A131" s="46" t="s">
        <v>243</v>
      </c>
      <c r="B131" s="42" t="s">
        <v>244</v>
      </c>
      <c r="C131" s="14"/>
      <c r="D131" s="15"/>
      <c r="E131" s="16"/>
      <c r="F131" s="16"/>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row>
    <row r="132">
      <c r="A132" s="46" t="s">
        <v>245</v>
      </c>
      <c r="B132" s="42" t="s">
        <v>246</v>
      </c>
      <c r="C132" s="14"/>
      <c r="D132" s="15"/>
      <c r="E132" s="16"/>
      <c r="F132" s="16"/>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row>
    <row r="133">
      <c r="A133" s="46" t="s">
        <v>247</v>
      </c>
      <c r="B133" s="42" t="s">
        <v>248</v>
      </c>
      <c r="C133" s="14"/>
      <c r="D133" s="15"/>
      <c r="E133" s="16"/>
      <c r="F133" s="16"/>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row>
    <row r="134">
      <c r="A134" s="46" t="s">
        <v>249</v>
      </c>
      <c r="B134" s="42" t="s">
        <v>250</v>
      </c>
      <c r="C134" s="14" t="s">
        <v>251</v>
      </c>
      <c r="D134" s="15"/>
      <c r="E134" s="16"/>
      <c r="F134" s="16"/>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row>
    <row r="135">
      <c r="A135" s="46" t="s">
        <v>252</v>
      </c>
      <c r="B135" s="42" t="s">
        <v>253</v>
      </c>
      <c r="C135" s="14" t="s">
        <v>254</v>
      </c>
      <c r="D135" s="15"/>
      <c r="E135" s="16"/>
      <c r="F135" s="16"/>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c r="A136" s="46" t="s">
        <v>255</v>
      </c>
      <c r="B136" s="42"/>
      <c r="C136" s="14"/>
      <c r="D136" s="15"/>
      <c r="E136" s="16"/>
      <c r="F136" s="16"/>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c r="A137" s="48" t="s">
        <v>256</v>
      </c>
      <c r="B137" s="42"/>
      <c r="C137" s="14"/>
      <c r="D137" s="15"/>
      <c r="E137" s="16"/>
      <c r="F137" s="16"/>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row>
    <row r="138">
      <c r="A138" s="46" t="s">
        <v>257</v>
      </c>
      <c r="B138" s="49" t="s">
        <v>258</v>
      </c>
      <c r="C138" s="14" t="s">
        <v>259</v>
      </c>
      <c r="D138" s="15" t="s">
        <v>260</v>
      </c>
      <c r="E138" s="16" t="s">
        <v>261</v>
      </c>
      <c r="F138" s="16"/>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row>
    <row r="139">
      <c r="A139" s="46" t="s">
        <v>262</v>
      </c>
      <c r="B139" s="42" t="s">
        <v>263</v>
      </c>
      <c r="C139" s="14"/>
      <c r="D139" s="15"/>
      <c r="E139" s="16"/>
      <c r="F139" s="16"/>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row>
    <row r="140">
      <c r="A140" s="46" t="s">
        <v>264</v>
      </c>
      <c r="B140" s="42"/>
      <c r="C140" s="14"/>
      <c r="D140" s="15"/>
      <c r="E140" s="16"/>
      <c r="F140" s="16"/>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c r="A141" s="46" t="s">
        <v>265</v>
      </c>
      <c r="B141" s="42"/>
      <c r="C141" s="14"/>
      <c r="D141" s="15"/>
      <c r="E141" s="16"/>
      <c r="F141" s="16"/>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c r="A142" s="50" t="s">
        <v>266</v>
      </c>
      <c r="B142" s="51"/>
      <c r="C142" s="14"/>
      <c r="D142" s="15"/>
      <c r="E142" s="16"/>
      <c r="F142" s="16"/>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c r="A143" s="52" t="s">
        <v>267</v>
      </c>
      <c r="B143" s="42"/>
      <c r="C143" s="14"/>
      <c r="D143" s="15"/>
      <c r="E143" s="16"/>
      <c r="F143" s="16"/>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c r="A144" s="42" t="s">
        <v>268</v>
      </c>
      <c r="B144" s="51"/>
      <c r="C144" s="14"/>
      <c r="D144" s="15"/>
      <c r="E144" s="16"/>
      <c r="F144" s="16"/>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c r="A145" s="52" t="s">
        <v>269</v>
      </c>
      <c r="B145" s="53" t="s">
        <v>270</v>
      </c>
      <c r="C145" s="14"/>
      <c r="D145" s="15"/>
      <c r="E145" s="16"/>
      <c r="F145" s="16"/>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c r="A146" s="52" t="s">
        <v>271</v>
      </c>
      <c r="B146" s="54" t="s">
        <v>272</v>
      </c>
      <c r="C146" s="14"/>
      <c r="D146" s="15"/>
      <c r="E146" s="16"/>
      <c r="F146" s="16"/>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row>
    <row r="147">
      <c r="A147" s="55" t="s">
        <v>273</v>
      </c>
      <c r="B147" s="56"/>
      <c r="C147" s="14"/>
      <c r="D147" s="15"/>
      <c r="E147" s="16"/>
      <c r="F147" s="16"/>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row>
    <row r="148">
      <c r="A148" s="52" t="s">
        <v>274</v>
      </c>
      <c r="B148" s="54" t="s">
        <v>275</v>
      </c>
      <c r="C148" s="14"/>
      <c r="D148" s="15"/>
      <c r="E148" s="16"/>
      <c r="F148" s="16"/>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row>
    <row r="149">
      <c r="A149" s="52" t="s">
        <v>276</v>
      </c>
      <c r="B149" s="42" t="s">
        <v>277</v>
      </c>
      <c r="C149" s="14" t="s">
        <v>278</v>
      </c>
      <c r="D149" s="15"/>
      <c r="E149" s="16"/>
      <c r="F149" s="16"/>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row>
    <row r="150">
      <c r="A150" s="52" t="s">
        <v>279</v>
      </c>
      <c r="B150" s="54" t="s">
        <v>280</v>
      </c>
      <c r="C150" s="14"/>
      <c r="D150" s="15"/>
      <c r="E150" s="16"/>
      <c r="F150" s="16"/>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c r="A151" s="52" t="s">
        <v>281</v>
      </c>
      <c r="B151" s="57"/>
      <c r="C151" s="14"/>
      <c r="D151" s="15"/>
      <c r="E151" s="16"/>
      <c r="F151" s="16"/>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c r="A152" s="52" t="s">
        <v>282</v>
      </c>
      <c r="B152" s="57" t="s">
        <v>283</v>
      </c>
      <c r="C152" s="14" t="s">
        <v>284</v>
      </c>
      <c r="D152" s="15" t="s">
        <v>285</v>
      </c>
      <c r="E152" s="16"/>
      <c r="F152" s="16"/>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row>
    <row r="153">
      <c r="A153" s="52" t="s">
        <v>286</v>
      </c>
      <c r="B153" s="57" t="s">
        <v>287</v>
      </c>
      <c r="C153" s="14" t="s">
        <v>288</v>
      </c>
      <c r="D153" s="15"/>
      <c r="E153" s="16"/>
      <c r="F153" s="16"/>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c r="A154" s="52" t="s">
        <v>289</v>
      </c>
      <c r="B154" s="57" t="s">
        <v>290</v>
      </c>
      <c r="C154" s="14" t="s">
        <v>291</v>
      </c>
      <c r="D154" s="15" t="s">
        <v>292</v>
      </c>
      <c r="E154" s="16" t="s">
        <v>293</v>
      </c>
      <c r="F154" s="16" t="s">
        <v>294</v>
      </c>
      <c r="G154" s="16" t="s">
        <v>295</v>
      </c>
      <c r="H154" s="16" t="s">
        <v>296</v>
      </c>
      <c r="I154" s="11"/>
      <c r="J154" s="11"/>
      <c r="K154" s="11"/>
      <c r="L154" s="11"/>
      <c r="M154" s="11"/>
      <c r="N154" s="11"/>
      <c r="O154" s="11"/>
      <c r="P154" s="11"/>
      <c r="Q154" s="11"/>
      <c r="R154" s="11"/>
      <c r="S154" s="11"/>
      <c r="T154" s="11"/>
      <c r="U154" s="11"/>
      <c r="V154" s="11"/>
      <c r="W154" s="11"/>
      <c r="X154" s="11"/>
      <c r="Y154" s="11"/>
      <c r="Z154" s="11"/>
      <c r="AA154" s="11"/>
      <c r="AB154" s="11"/>
      <c r="AC154" s="11"/>
    </row>
    <row r="155">
      <c r="A155" s="52" t="s">
        <v>297</v>
      </c>
      <c r="B155" s="57"/>
      <c r="C155" s="14"/>
      <c r="D155" s="15"/>
      <c r="E155" s="16"/>
      <c r="F155" s="16"/>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row>
    <row r="156">
      <c r="A156" s="52" t="s">
        <v>298</v>
      </c>
      <c r="B156" s="56" t="s">
        <v>299</v>
      </c>
      <c r="C156" s="14" t="s">
        <v>300</v>
      </c>
      <c r="D156" s="15"/>
      <c r="E156" s="16"/>
      <c r="F156" s="16"/>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c r="A157" s="48" t="s">
        <v>301</v>
      </c>
      <c r="B157" s="56" t="s">
        <v>302</v>
      </c>
      <c r="C157" s="14" t="s">
        <v>303</v>
      </c>
      <c r="D157" s="15" t="s">
        <v>304</v>
      </c>
      <c r="E157" s="16"/>
      <c r="F157" s="16"/>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c r="A158" s="58" t="s">
        <v>305</v>
      </c>
      <c r="B158" s="24" t="s">
        <v>306</v>
      </c>
      <c r="C158" s="34" t="s">
        <v>307</v>
      </c>
      <c r="D158" s="15" t="s">
        <v>308</v>
      </c>
      <c r="E158" s="16"/>
      <c r="F158" s="16"/>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row>
    <row r="159">
      <c r="A159" s="59" t="s">
        <v>309</v>
      </c>
      <c r="B159" s="23" t="s">
        <v>310</v>
      </c>
      <c r="C159" s="14"/>
      <c r="D159" s="15"/>
      <c r="E159" s="16"/>
      <c r="F159" s="16"/>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row>
    <row r="160">
      <c r="A160" s="59" t="s">
        <v>311</v>
      </c>
      <c r="B160" s="23" t="s">
        <v>312</v>
      </c>
      <c r="C160" s="14" t="s">
        <v>313</v>
      </c>
      <c r="D160" s="15" t="s">
        <v>314</v>
      </c>
      <c r="E160" s="16"/>
      <c r="F160" s="16"/>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c r="A161" s="58" t="s">
        <v>315</v>
      </c>
      <c r="B161" s="23" t="s">
        <v>316</v>
      </c>
      <c r="C161" s="14"/>
      <c r="D161" s="15"/>
      <c r="E161" s="16"/>
      <c r="F161" s="16"/>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c r="A162" s="58" t="s">
        <v>317</v>
      </c>
      <c r="B162" s="23" t="s">
        <v>318</v>
      </c>
      <c r="C162" s="14"/>
      <c r="D162" s="15"/>
      <c r="E162" s="16"/>
      <c r="F162" s="16"/>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row>
    <row r="163">
      <c r="A163" s="58" t="s">
        <v>319</v>
      </c>
      <c r="B163" s="23"/>
      <c r="C163" s="14"/>
      <c r="D163" s="15"/>
      <c r="E163" s="16"/>
      <c r="F163" s="16"/>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c r="A164" s="58" t="s">
        <v>320</v>
      </c>
      <c r="B164" s="23" t="s">
        <v>321</v>
      </c>
      <c r="C164" s="14"/>
      <c r="D164" s="15"/>
      <c r="E164" s="16"/>
      <c r="F164" s="16"/>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c r="A165" s="58" t="s">
        <v>322</v>
      </c>
      <c r="B165" s="23" t="s">
        <v>323</v>
      </c>
      <c r="C165" s="14"/>
      <c r="D165" s="15"/>
      <c r="E165" s="16"/>
      <c r="F165" s="16"/>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row>
    <row r="166">
      <c r="A166" s="60" t="s">
        <v>324</v>
      </c>
      <c r="B166" s="24" t="s">
        <v>325</v>
      </c>
      <c r="C166" s="14" t="s">
        <v>326</v>
      </c>
      <c r="D166" s="15"/>
      <c r="E166" s="16"/>
      <c r="F166" s="16"/>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row>
    <row r="167">
      <c r="A167" s="60" t="s">
        <v>327</v>
      </c>
      <c r="B167" s="61" t="s">
        <v>328</v>
      </c>
      <c r="C167" s="62" t="s">
        <v>329</v>
      </c>
      <c r="D167" s="15"/>
      <c r="E167" s="16"/>
      <c r="F167" s="16"/>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row>
    <row r="168">
      <c r="A168" s="60" t="s">
        <v>330</v>
      </c>
      <c r="B168" s="63" t="s">
        <v>331</v>
      </c>
      <c r="C168" s="14" t="s">
        <v>332</v>
      </c>
      <c r="D168" s="15" t="s">
        <v>333</v>
      </c>
      <c r="E168" s="16" t="s">
        <v>334</v>
      </c>
      <c r="F168" s="16"/>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row>
    <row r="169">
      <c r="A169" s="60" t="s">
        <v>335</v>
      </c>
      <c r="B169" s="63" t="s">
        <v>336</v>
      </c>
      <c r="C169" s="14"/>
      <c r="D169" s="15"/>
      <c r="E169" s="16"/>
      <c r="F169" s="16"/>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row>
    <row r="170">
      <c r="A170" s="60" t="s">
        <v>337</v>
      </c>
      <c r="B170" s="63" t="s">
        <v>338</v>
      </c>
      <c r="C170" s="14" t="s">
        <v>339</v>
      </c>
      <c r="D170" s="15"/>
      <c r="E170" s="16"/>
      <c r="F170" s="16"/>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c r="A171" s="64" t="s">
        <v>340</v>
      </c>
      <c r="B171" s="65" t="s">
        <v>341</v>
      </c>
      <c r="C171" s="14" t="s">
        <v>342</v>
      </c>
      <c r="D171" s="15" t="s">
        <v>343</v>
      </c>
      <c r="E171" s="16" t="s">
        <v>344</v>
      </c>
      <c r="F171" s="16" t="s">
        <v>345</v>
      </c>
      <c r="G171" s="16" t="s">
        <v>346</v>
      </c>
      <c r="H171" s="11"/>
      <c r="I171" s="11"/>
      <c r="J171" s="11"/>
      <c r="K171" s="11"/>
      <c r="L171" s="11"/>
      <c r="M171" s="11"/>
      <c r="N171" s="11"/>
      <c r="O171" s="11"/>
      <c r="P171" s="11"/>
      <c r="Q171" s="11"/>
      <c r="R171" s="11"/>
      <c r="S171" s="11"/>
      <c r="T171" s="11"/>
      <c r="U171" s="11"/>
      <c r="V171" s="11"/>
      <c r="W171" s="11"/>
      <c r="X171" s="11"/>
      <c r="Y171" s="11"/>
      <c r="Z171" s="11"/>
      <c r="AA171" s="11"/>
      <c r="AB171" s="11"/>
      <c r="AC171" s="11"/>
    </row>
    <row r="172">
      <c r="A172" s="60" t="s">
        <v>347</v>
      </c>
      <c r="B172" s="63"/>
      <c r="C172" s="14"/>
      <c r="D172" s="15"/>
      <c r="E172" s="16"/>
      <c r="F172" s="16"/>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c r="A173" s="60" t="s">
        <v>348</v>
      </c>
      <c r="B173" s="63"/>
      <c r="C173" s="14"/>
      <c r="D173" s="15"/>
      <c r="E173" s="16"/>
      <c r="F173" s="16"/>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row>
    <row r="174">
      <c r="A174" s="66" t="s">
        <v>349</v>
      </c>
      <c r="B174" s="63"/>
      <c r="C174" s="14"/>
      <c r="D174" s="15"/>
      <c r="E174" s="16"/>
      <c r="F174" s="16"/>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c r="A175" s="67" t="s">
        <v>350</v>
      </c>
      <c r="B175" s="63" t="s">
        <v>351</v>
      </c>
      <c r="C175" s="14" t="s">
        <v>352</v>
      </c>
      <c r="D175" s="15"/>
      <c r="E175" s="16"/>
      <c r="F175" s="16"/>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row>
    <row r="176">
      <c r="A176" s="60" t="s">
        <v>353</v>
      </c>
      <c r="B176" s="63" t="s">
        <v>354</v>
      </c>
      <c r="C176" s="14"/>
      <c r="D176" s="15"/>
      <c r="E176" s="16"/>
      <c r="F176" s="16"/>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c r="A177" s="60" t="s">
        <v>355</v>
      </c>
      <c r="B177" s="63" t="s">
        <v>87</v>
      </c>
      <c r="C177" s="14"/>
      <c r="D177" s="15"/>
      <c r="E177" s="16"/>
      <c r="F177" s="16"/>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c r="A178" s="68" t="s">
        <v>356</v>
      </c>
      <c r="B178" s="63" t="s">
        <v>357</v>
      </c>
      <c r="C178" s="14"/>
      <c r="D178" s="15"/>
      <c r="E178" s="16"/>
      <c r="F178" s="16"/>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c r="A179" s="69" t="s">
        <v>358</v>
      </c>
      <c r="B179" s="63"/>
      <c r="C179" s="14"/>
      <c r="D179" s="15"/>
      <c r="E179" s="16"/>
      <c r="F179" s="16"/>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row>
    <row r="180">
      <c r="A180" s="69" t="s">
        <v>359</v>
      </c>
      <c r="B180" s="63" t="s">
        <v>360</v>
      </c>
      <c r="C180" s="14"/>
      <c r="D180" s="15"/>
      <c r="E180" s="16"/>
      <c r="F180" s="16"/>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row>
    <row r="181">
      <c r="A181" s="69" t="s">
        <v>361</v>
      </c>
      <c r="B181" s="63" t="s">
        <v>362</v>
      </c>
      <c r="C181" s="14"/>
      <c r="D181" s="15"/>
      <c r="E181" s="16"/>
      <c r="F181" s="16"/>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row>
    <row r="182">
      <c r="A182" s="68" t="s">
        <v>363</v>
      </c>
      <c r="B182" s="63" t="s">
        <v>364</v>
      </c>
      <c r="C182" s="14" t="s">
        <v>365</v>
      </c>
      <c r="D182" s="15"/>
      <c r="E182" s="16"/>
      <c r="F182" s="16"/>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row>
    <row r="183">
      <c r="A183" s="70" t="s">
        <v>366</v>
      </c>
      <c r="B183" s="63" t="s">
        <v>367</v>
      </c>
      <c r="C183" s="14"/>
      <c r="D183" s="15"/>
      <c r="E183" s="16"/>
      <c r="F183" s="16"/>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row>
    <row r="184">
      <c r="A184" s="70" t="s">
        <v>368</v>
      </c>
      <c r="B184" s="43"/>
      <c r="C184" s="14"/>
      <c r="D184" s="15"/>
      <c r="E184" s="16"/>
      <c r="F184" s="16"/>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row>
    <row r="185">
      <c r="A185" s="68" t="s">
        <v>369</v>
      </c>
      <c r="B185" s="71" t="s">
        <v>370</v>
      </c>
      <c r="C185" s="14" t="s">
        <v>371</v>
      </c>
      <c r="D185" s="15" t="s">
        <v>372</v>
      </c>
      <c r="E185" s="16" t="s">
        <v>373</v>
      </c>
      <c r="F185" s="16" t="s">
        <v>374</v>
      </c>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row>
    <row r="186">
      <c r="A186" s="70" t="s">
        <v>375</v>
      </c>
      <c r="B186" s="43"/>
      <c r="C186" s="14"/>
      <c r="D186" s="15"/>
      <c r="E186" s="16"/>
      <c r="F186" s="16"/>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c r="A187" s="70" t="s">
        <v>376</v>
      </c>
      <c r="B187" s="43" t="s">
        <v>377</v>
      </c>
      <c r="C187" s="14" t="s">
        <v>378</v>
      </c>
      <c r="D187" s="15" t="s">
        <v>379</v>
      </c>
      <c r="E187" s="16" t="s">
        <v>380</v>
      </c>
      <c r="F187" s="16" t="s">
        <v>381</v>
      </c>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row>
    <row r="188">
      <c r="A188" s="70" t="s">
        <v>382</v>
      </c>
      <c r="B188" s="43" t="s">
        <v>383</v>
      </c>
      <c r="C188" s="14"/>
      <c r="D188" s="15"/>
      <c r="E188" s="16"/>
      <c r="F188" s="16"/>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row>
    <row r="189">
      <c r="A189" s="70" t="s">
        <v>384</v>
      </c>
      <c r="B189" s="43"/>
      <c r="C189" s="14"/>
      <c r="D189" s="15"/>
      <c r="E189" s="16"/>
      <c r="F189" s="16"/>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row>
    <row r="190">
      <c r="A190" s="70" t="s">
        <v>385</v>
      </c>
      <c r="B190" s="43"/>
      <c r="C190" s="14"/>
      <c r="D190" s="15"/>
      <c r="E190" s="16"/>
      <c r="F190" s="16"/>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row>
    <row r="191">
      <c r="A191" s="70" t="s">
        <v>386</v>
      </c>
      <c r="B191" s="43" t="s">
        <v>387</v>
      </c>
      <c r="C191" s="14"/>
      <c r="D191" s="15"/>
      <c r="E191" s="16"/>
      <c r="F191" s="16"/>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row>
    <row r="192">
      <c r="A192" s="72" t="s">
        <v>388</v>
      </c>
      <c r="B192" s="43" t="s">
        <v>389</v>
      </c>
      <c r="C192" s="14" t="s">
        <v>390</v>
      </c>
      <c r="D192" s="15"/>
      <c r="E192" s="16"/>
      <c r="F192" s="16"/>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row>
    <row r="193">
      <c r="A193" s="73" t="s">
        <v>391</v>
      </c>
      <c r="B193" s="43" t="s">
        <v>392</v>
      </c>
      <c r="C193" s="14" t="s">
        <v>393</v>
      </c>
      <c r="D193" s="15"/>
      <c r="E193" s="16"/>
      <c r="F193" s="16"/>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row>
    <row r="194">
      <c r="A194" s="73" t="s">
        <v>394</v>
      </c>
      <c r="B194" s="43" t="s">
        <v>395</v>
      </c>
      <c r="D194" s="15"/>
      <c r="E194" s="16"/>
      <c r="F194" s="16"/>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row>
    <row r="195">
      <c r="A195" s="73" t="s">
        <v>396</v>
      </c>
      <c r="B195" s="43" t="s">
        <v>397</v>
      </c>
      <c r="C195" s="14" t="s">
        <v>398</v>
      </c>
      <c r="D195" s="15" t="s">
        <v>399</v>
      </c>
      <c r="E195" s="16"/>
      <c r="F195" s="16"/>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row>
    <row r="196">
      <c r="A196" s="73" t="s">
        <v>400</v>
      </c>
      <c r="B196" s="50"/>
      <c r="C196" s="14"/>
      <c r="D196" s="15"/>
      <c r="E196" s="16"/>
      <c r="F196" s="16"/>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c r="A197" s="73" t="s">
        <v>401</v>
      </c>
      <c r="C197" s="14"/>
      <c r="D197" s="15"/>
      <c r="E197" s="16"/>
      <c r="F197" s="16"/>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row>
    <row r="198">
      <c r="A198" s="74" t="s">
        <v>402</v>
      </c>
      <c r="B198" s="75" t="s">
        <v>403</v>
      </c>
      <c r="C198" s="14"/>
      <c r="D198" s="15"/>
      <c r="E198" s="16"/>
      <c r="F198" s="16"/>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row>
    <row r="199">
      <c r="A199" s="73" t="s">
        <v>404</v>
      </c>
      <c r="C199" s="14"/>
      <c r="D199" s="15"/>
      <c r="E199" s="16"/>
      <c r="F199" s="16"/>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row>
    <row r="200">
      <c r="A200" s="73" t="s">
        <v>405</v>
      </c>
      <c r="B200" s="76" t="s">
        <v>406</v>
      </c>
      <c r="C200" s="14"/>
      <c r="D200" s="15"/>
      <c r="E200" s="16"/>
      <c r="F200" s="16"/>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row>
    <row r="201">
      <c r="A201" s="73" t="s">
        <v>407</v>
      </c>
      <c r="B201" s="50"/>
      <c r="C201" s="50"/>
      <c r="D201" s="15"/>
      <c r="E201" s="16"/>
      <c r="F201" s="16"/>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row>
    <row r="202">
      <c r="A202" s="77" t="s">
        <v>408</v>
      </c>
      <c r="B202" s="50"/>
      <c r="C202" s="14"/>
      <c r="D202" s="15"/>
      <c r="E202" s="16"/>
      <c r="F202" s="16"/>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row>
    <row r="203">
      <c r="A203" s="73" t="s">
        <v>409</v>
      </c>
      <c r="B203" s="50"/>
      <c r="C203" s="14"/>
      <c r="D203" s="15"/>
      <c r="E203" s="16"/>
      <c r="F203" s="16"/>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c r="A204" s="73" t="s">
        <v>410</v>
      </c>
      <c r="B204" s="43" t="s">
        <v>411</v>
      </c>
      <c r="C204" s="14"/>
      <c r="D204" s="15"/>
      <c r="E204" s="16"/>
      <c r="F204" s="16"/>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row>
    <row r="205">
      <c r="A205" s="73" t="s">
        <v>412</v>
      </c>
      <c r="B205" s="50"/>
      <c r="C205" s="14"/>
      <c r="D205" s="15"/>
      <c r="E205" s="16"/>
      <c r="F205" s="16"/>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row>
    <row r="206">
      <c r="A206" s="78" t="s">
        <v>413</v>
      </c>
      <c r="B206" s="50"/>
      <c r="C206" s="14"/>
      <c r="D206" s="15"/>
      <c r="E206" s="16"/>
      <c r="F206" s="16"/>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row>
    <row r="207">
      <c r="A207" s="73" t="s">
        <v>414</v>
      </c>
      <c r="B207" s="43" t="s">
        <v>415</v>
      </c>
      <c r="C207" s="14" t="s">
        <v>416</v>
      </c>
      <c r="D207" s="15"/>
      <c r="E207" s="16"/>
      <c r="F207" s="16"/>
      <c r="G207" s="79"/>
      <c r="H207" s="79"/>
      <c r="I207" s="79"/>
      <c r="J207" s="79"/>
      <c r="K207" s="79"/>
      <c r="L207" s="79"/>
      <c r="M207" s="79"/>
      <c r="N207" s="79"/>
      <c r="O207" s="79"/>
      <c r="P207" s="79"/>
      <c r="Q207" s="79"/>
      <c r="R207" s="79"/>
      <c r="S207" s="79"/>
      <c r="T207" s="79"/>
      <c r="U207" s="79"/>
      <c r="V207" s="79"/>
      <c r="W207" s="79"/>
      <c r="X207" s="79"/>
      <c r="Y207" s="79"/>
      <c r="Z207" s="79"/>
      <c r="AA207" s="79"/>
      <c r="AB207" s="79"/>
      <c r="AC207" s="79"/>
    </row>
    <row r="208">
      <c r="A208" s="73" t="s">
        <v>417</v>
      </c>
      <c r="B208" s="14" t="s">
        <v>418</v>
      </c>
      <c r="C208" s="14"/>
      <c r="D208" s="15"/>
      <c r="E208" s="16"/>
      <c r="F208" s="16"/>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row>
    <row r="209">
      <c r="A209" s="73" t="s">
        <v>419</v>
      </c>
      <c r="B209" s="34" t="s">
        <v>420</v>
      </c>
      <c r="C209" s="14"/>
      <c r="D209" s="15"/>
      <c r="E209" s="16"/>
      <c r="F209" s="16"/>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row>
    <row r="210">
      <c r="A210" s="73" t="s">
        <v>421</v>
      </c>
      <c r="B210" s="14" t="s">
        <v>422</v>
      </c>
      <c r="C210" s="14"/>
      <c r="D210" s="15"/>
      <c r="E210" s="16"/>
      <c r="F210" s="16"/>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row>
    <row r="211">
      <c r="A211" s="73" t="s">
        <v>423</v>
      </c>
      <c r="B211" s="14"/>
      <c r="C211" s="14"/>
      <c r="D211" s="15"/>
      <c r="E211" s="16"/>
      <c r="F211" s="16"/>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row>
    <row r="212">
      <c r="A212" s="73" t="s">
        <v>424</v>
      </c>
      <c r="B212" s="14"/>
      <c r="C212" s="14"/>
      <c r="D212" s="15"/>
      <c r="E212" s="16"/>
      <c r="F212" s="16"/>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row>
    <row r="213">
      <c r="A213" s="73" t="s">
        <v>425</v>
      </c>
      <c r="B213" s="14" t="s">
        <v>426</v>
      </c>
      <c r="C213" s="14"/>
      <c r="D213" s="15"/>
      <c r="E213" s="16"/>
      <c r="F213" s="16"/>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row>
    <row r="214">
      <c r="A214" s="73" t="s">
        <v>427</v>
      </c>
      <c r="B214" s="14" t="s">
        <v>428</v>
      </c>
      <c r="C214" s="34" t="s">
        <v>429</v>
      </c>
      <c r="D214" s="15"/>
      <c r="E214" s="16"/>
      <c r="F214" s="16"/>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row>
    <row r="215">
      <c r="A215" s="73" t="s">
        <v>430</v>
      </c>
      <c r="B215" s="14" t="s">
        <v>431</v>
      </c>
      <c r="C215" s="14"/>
      <c r="D215" s="15"/>
      <c r="E215" s="16"/>
      <c r="F215" s="16"/>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row>
    <row r="216">
      <c r="A216" s="74" t="s">
        <v>432</v>
      </c>
      <c r="B216" s="14" t="s">
        <v>433</v>
      </c>
      <c r="C216" s="14" t="s">
        <v>434</v>
      </c>
      <c r="D216" s="15"/>
      <c r="E216" s="16"/>
      <c r="F216" s="16"/>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row>
    <row r="217">
      <c r="A217" s="73" t="s">
        <v>435</v>
      </c>
      <c r="B217" s="14" t="s">
        <v>436</v>
      </c>
      <c r="C217" s="14"/>
      <c r="D217" s="15"/>
      <c r="E217" s="16"/>
      <c r="F217" s="16"/>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row>
    <row r="218">
      <c r="A218" s="73" t="s">
        <v>437</v>
      </c>
      <c r="B218" s="14"/>
      <c r="C218" s="14"/>
      <c r="D218" s="15"/>
      <c r="E218" s="16"/>
      <c r="F218" s="16"/>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row>
    <row r="219" ht="113.25" customHeight="1">
      <c r="A219" s="74" t="s">
        <v>438</v>
      </c>
      <c r="B219" s="14" t="s">
        <v>439</v>
      </c>
      <c r="C219" s="14" t="s">
        <v>440</v>
      </c>
      <c r="D219" s="15"/>
      <c r="E219" s="16"/>
      <c r="F219" s="16"/>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row>
    <row r="220">
      <c r="A220" s="80" t="s">
        <v>441</v>
      </c>
      <c r="B220" s="14"/>
      <c r="C220" s="81"/>
      <c r="D220" s="15"/>
      <c r="E220" s="16"/>
      <c r="F220" s="16"/>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c r="A221" s="80" t="s">
        <v>442</v>
      </c>
      <c r="B221" s="34" t="s">
        <v>443</v>
      </c>
      <c r="C221" s="81"/>
      <c r="D221" s="15"/>
      <c r="E221" s="16"/>
      <c r="F221" s="16"/>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row>
    <row r="222">
      <c r="A222" s="80" t="s">
        <v>444</v>
      </c>
      <c r="B222" s="14" t="s">
        <v>445</v>
      </c>
      <c r="C222" s="14"/>
      <c r="D222" s="15"/>
      <c r="E222" s="16"/>
      <c r="F222" s="16"/>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c r="A223" s="80" t="s">
        <v>446</v>
      </c>
      <c r="B223" s="14"/>
      <c r="C223" s="14"/>
      <c r="D223" s="15"/>
      <c r="E223" s="16"/>
      <c r="F223" s="16"/>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c r="A224" s="80" t="s">
        <v>447</v>
      </c>
      <c r="B224" s="14" t="s">
        <v>448</v>
      </c>
      <c r="C224" s="14" t="s">
        <v>449</v>
      </c>
      <c r="D224" s="15"/>
      <c r="E224" s="16"/>
      <c r="F224" s="16"/>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c r="A225" s="80" t="s">
        <v>450</v>
      </c>
      <c r="B225" s="14"/>
      <c r="C225" s="14" t="s">
        <v>451</v>
      </c>
      <c r="D225" s="15" t="s">
        <v>452</v>
      </c>
      <c r="E225" s="16"/>
      <c r="F225" s="16"/>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c r="A226" s="82" t="s">
        <v>453</v>
      </c>
      <c r="B226" s="14" t="s">
        <v>454</v>
      </c>
      <c r="C226" s="14" t="s">
        <v>455</v>
      </c>
      <c r="D226" s="15"/>
      <c r="E226" s="16"/>
      <c r="F226" s="16"/>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c r="A227" s="80" t="s">
        <v>456</v>
      </c>
      <c r="B227" s="14" t="s">
        <v>457</v>
      </c>
      <c r="C227" s="14"/>
      <c r="D227" s="15"/>
      <c r="E227" s="16"/>
      <c r="F227" s="16"/>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c r="A228" s="80" t="s">
        <v>458</v>
      </c>
      <c r="B228" s="14"/>
      <c r="C228" s="14"/>
      <c r="D228" s="15"/>
      <c r="E228" s="16"/>
      <c r="F228" s="16"/>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c r="A229" s="80" t="s">
        <v>459</v>
      </c>
      <c r="B229" s="14" t="s">
        <v>460</v>
      </c>
      <c r="C229" s="14"/>
      <c r="D229" s="15"/>
      <c r="E229" s="16"/>
      <c r="F229" s="16"/>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c r="A230" s="80" t="s">
        <v>461</v>
      </c>
      <c r="B230" s="14" t="s">
        <v>462</v>
      </c>
      <c r="C230" s="14"/>
      <c r="D230" s="15"/>
      <c r="E230" s="16"/>
      <c r="F230" s="16"/>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c r="A231" s="80" t="s">
        <v>463</v>
      </c>
      <c r="B231" s="14" t="s">
        <v>464</v>
      </c>
      <c r="C231" s="14" t="s">
        <v>465</v>
      </c>
      <c r="D231" s="15" t="s">
        <v>466</v>
      </c>
      <c r="E231" s="16"/>
      <c r="F231" s="16"/>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c r="A232" s="80" t="s">
        <v>467</v>
      </c>
      <c r="B232" s="14"/>
      <c r="C232" s="14"/>
      <c r="D232" s="15"/>
      <c r="E232" s="16"/>
      <c r="F232" s="16"/>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c r="A233" s="80" t="s">
        <v>468</v>
      </c>
      <c r="B233" s="14"/>
      <c r="C233" s="14"/>
      <c r="D233" s="15"/>
      <c r="E233" s="16"/>
      <c r="F233" s="16"/>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c r="A234" s="83"/>
      <c r="B234" s="14"/>
      <c r="C234" s="14"/>
      <c r="D234" s="15"/>
      <c r="E234" s="16"/>
      <c r="F234" s="16"/>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c r="A235" s="83" t="s">
        <v>469</v>
      </c>
      <c r="B235" s="14"/>
      <c r="C235" s="14"/>
      <c r="D235" s="15"/>
      <c r="E235" s="16"/>
      <c r="F235" s="16"/>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ht="177.0" customHeight="1">
      <c r="A236" s="84" t="s">
        <v>470</v>
      </c>
      <c r="B236" s="14" t="s">
        <v>471</v>
      </c>
      <c r="C236" s="14"/>
      <c r="D236" s="15"/>
      <c r="E236" s="16"/>
      <c r="F236" s="16"/>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c r="A237" s="85" t="s">
        <v>472</v>
      </c>
      <c r="B237" s="14"/>
      <c r="C237" s="14"/>
      <c r="D237" s="15"/>
      <c r="E237" s="16"/>
      <c r="F237" s="16"/>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c r="A238" s="85" t="s">
        <v>473</v>
      </c>
      <c r="B238" s="14"/>
      <c r="C238" s="14"/>
      <c r="D238" s="15"/>
      <c r="E238" s="16"/>
      <c r="F238" s="16"/>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ht="75.0" customHeight="1">
      <c r="A239" s="85" t="s">
        <v>474</v>
      </c>
      <c r="B239" s="14"/>
      <c r="C239" s="14"/>
      <c r="D239" s="15"/>
      <c r="E239" s="16"/>
      <c r="F239" s="16"/>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row r="240">
      <c r="A240" s="85" t="s">
        <v>475</v>
      </c>
      <c r="B240" s="14" t="s">
        <v>476</v>
      </c>
      <c r="C240" s="14" t="s">
        <v>477</v>
      </c>
      <c r="D240" s="86" t="s">
        <v>478</v>
      </c>
      <c r="E240" s="16"/>
      <c r="F240" s="16"/>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row>
    <row r="241">
      <c r="A241" s="87" t="s">
        <v>87</v>
      </c>
      <c r="B241" s="14"/>
      <c r="C241" s="14"/>
      <c r="D241" s="15"/>
      <c r="E241" s="16"/>
      <c r="F241" s="16"/>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row>
    <row r="242">
      <c r="A242" s="87" t="s">
        <v>479</v>
      </c>
      <c r="B242" s="14" t="s">
        <v>480</v>
      </c>
      <c r="C242" s="14"/>
      <c r="D242" s="15"/>
      <c r="E242" s="16"/>
      <c r="F242" s="16"/>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row>
    <row r="243">
      <c r="A243" s="88" t="s">
        <v>481</v>
      </c>
      <c r="B243" s="14" t="s">
        <v>482</v>
      </c>
      <c r="C243" s="14"/>
      <c r="D243" s="15"/>
      <c r="E243" s="16"/>
      <c r="F243" s="16"/>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row>
    <row r="244">
      <c r="A244" s="89" t="s">
        <v>483</v>
      </c>
      <c r="B244" s="14" t="s">
        <v>484</v>
      </c>
      <c r="C244" s="14" t="s">
        <v>485</v>
      </c>
      <c r="D244" s="90" t="s">
        <v>486</v>
      </c>
      <c r="E244" s="16"/>
      <c r="F244" s="16"/>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row>
    <row r="245">
      <c r="A245" s="34" t="s">
        <v>487</v>
      </c>
      <c r="B245" s="14" t="s">
        <v>488</v>
      </c>
      <c r="C245" s="91"/>
      <c r="D245" s="15"/>
      <c r="E245" s="16"/>
      <c r="F245" s="16"/>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row>
    <row r="246">
      <c r="A246" s="85" t="s">
        <v>489</v>
      </c>
      <c r="C246" s="91"/>
      <c r="D246" s="15"/>
      <c r="E246" s="16"/>
      <c r="F246" s="16"/>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row>
    <row r="247">
      <c r="A247" s="92" t="s">
        <v>490</v>
      </c>
      <c r="B247" s="14"/>
      <c r="C247" s="91"/>
      <c r="D247" s="15"/>
      <c r="E247" s="16"/>
      <c r="F247" s="16"/>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row>
    <row r="248">
      <c r="A248" s="92" t="s">
        <v>491</v>
      </c>
      <c r="B248" s="14"/>
      <c r="C248" s="91"/>
      <c r="D248" s="15"/>
      <c r="E248" s="16"/>
      <c r="F248" s="16"/>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row>
    <row r="249">
      <c r="A249" s="93" t="s">
        <v>492</v>
      </c>
      <c r="B249" s="14" t="s">
        <v>493</v>
      </c>
      <c r="C249" s="91"/>
      <c r="D249" s="15"/>
      <c r="E249" s="16"/>
      <c r="F249" s="16"/>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row>
    <row r="250" ht="392.25" customHeight="1">
      <c r="A250" s="94" t="s">
        <v>494</v>
      </c>
      <c r="B250" s="14" t="s">
        <v>495</v>
      </c>
      <c r="C250" s="91" t="s">
        <v>496</v>
      </c>
      <c r="D250" s="15"/>
      <c r="E250" s="16"/>
      <c r="F250" s="16"/>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row>
    <row r="251">
      <c r="A251" s="81" t="s">
        <v>497</v>
      </c>
      <c r="B251" s="14" t="s">
        <v>498</v>
      </c>
      <c r="C251" s="91"/>
      <c r="D251" s="15"/>
      <c r="E251" s="16"/>
      <c r="F251" s="16"/>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row>
    <row r="252">
      <c r="A252" s="95" t="s">
        <v>499</v>
      </c>
      <c r="B252" s="14"/>
      <c r="C252" s="91"/>
      <c r="D252" s="15"/>
      <c r="E252" s="16"/>
      <c r="F252" s="16"/>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row>
    <row r="253">
      <c r="A253" s="95" t="s">
        <v>500</v>
      </c>
      <c r="B253" s="14" t="s">
        <v>501</v>
      </c>
      <c r="C253" s="91"/>
      <c r="D253" s="15"/>
      <c r="E253" s="16"/>
      <c r="F253" s="16"/>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row>
    <row r="254">
      <c r="A254" s="95" t="s">
        <v>502</v>
      </c>
      <c r="B254" s="14" t="s">
        <v>503</v>
      </c>
      <c r="C254" s="91" t="s">
        <v>504</v>
      </c>
      <c r="D254" s="15"/>
      <c r="E254" s="16"/>
      <c r="F254" s="16"/>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row>
    <row r="255">
      <c r="A255" s="81" t="s">
        <v>505</v>
      </c>
      <c r="B255" s="14" t="s">
        <v>506</v>
      </c>
      <c r="C255" s="91" t="s">
        <v>507</v>
      </c>
      <c r="D255" s="15" t="s">
        <v>508</v>
      </c>
      <c r="E255" s="14" t="s">
        <v>509</v>
      </c>
      <c r="F255" s="96" t="s">
        <v>510</v>
      </c>
      <c r="G255" s="16" t="s">
        <v>511</v>
      </c>
      <c r="H255" s="11"/>
      <c r="I255" s="11"/>
      <c r="J255" s="11"/>
      <c r="K255" s="11"/>
      <c r="L255" s="11"/>
      <c r="M255" s="11"/>
      <c r="N255" s="11"/>
      <c r="O255" s="11"/>
      <c r="P255" s="11"/>
      <c r="Q255" s="11"/>
      <c r="R255" s="11"/>
      <c r="S255" s="11"/>
      <c r="T255" s="11"/>
      <c r="U255" s="11"/>
      <c r="V255" s="11"/>
      <c r="W255" s="11"/>
      <c r="X255" s="11"/>
      <c r="Y255" s="11"/>
      <c r="Z255" s="11"/>
      <c r="AA255" s="11"/>
      <c r="AB255" s="11"/>
      <c r="AC255" s="11"/>
    </row>
    <row r="256">
      <c r="A256" s="95" t="s">
        <v>512</v>
      </c>
      <c r="B256" s="14" t="s">
        <v>513</v>
      </c>
      <c r="C256" s="91"/>
      <c r="D256" s="15"/>
      <c r="E256" s="16"/>
      <c r="F256" s="16"/>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c r="A257" s="95" t="s">
        <v>514</v>
      </c>
      <c r="B257" s="14" t="s">
        <v>515</v>
      </c>
      <c r="C257" s="91" t="s">
        <v>516</v>
      </c>
      <c r="D257" s="15"/>
      <c r="E257" s="16"/>
      <c r="F257" s="16"/>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row>
    <row r="258">
      <c r="A258" s="95" t="s">
        <v>517</v>
      </c>
      <c r="B258" s="14" t="s">
        <v>518</v>
      </c>
      <c r="C258" s="91"/>
      <c r="D258" s="15"/>
      <c r="E258" s="16"/>
      <c r="F258" s="16"/>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row>
    <row r="259">
      <c r="A259" s="95" t="s">
        <v>519</v>
      </c>
      <c r="B259" s="97"/>
      <c r="C259" s="91"/>
      <c r="D259" s="15"/>
      <c r="E259" s="16"/>
      <c r="F259" s="16"/>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row>
    <row r="260">
      <c r="A260" s="95" t="s">
        <v>520</v>
      </c>
      <c r="B260" s="97"/>
      <c r="C260" s="91"/>
      <c r="D260" s="15"/>
      <c r="E260" s="16"/>
      <c r="F260" s="16"/>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row>
    <row r="261">
      <c r="A261" s="95" t="s">
        <v>521</v>
      </c>
      <c r="B261" s="97" t="s">
        <v>522</v>
      </c>
      <c r="C261" s="91" t="s">
        <v>523</v>
      </c>
      <c r="D261" s="15"/>
      <c r="E261" s="16"/>
      <c r="F261" s="16"/>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row>
    <row r="262">
      <c r="A262" s="95" t="s">
        <v>524</v>
      </c>
      <c r="B262" s="98" t="s">
        <v>525</v>
      </c>
      <c r="C262" s="91" t="s">
        <v>526</v>
      </c>
      <c r="D262" s="15"/>
      <c r="E262" s="16"/>
      <c r="F262" s="16"/>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row>
    <row r="263">
      <c r="A263" s="95" t="s">
        <v>527</v>
      </c>
      <c r="B263" s="97"/>
      <c r="C263" s="91"/>
      <c r="D263" s="15"/>
      <c r="E263" s="16"/>
      <c r="F263" s="16"/>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row>
    <row r="264">
      <c r="A264" s="95" t="s">
        <v>528</v>
      </c>
      <c r="B264" s="97" t="s">
        <v>529</v>
      </c>
      <c r="C264" s="91"/>
      <c r="D264" s="15"/>
      <c r="E264" s="16"/>
      <c r="F264" s="16"/>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c r="A265" s="95" t="s">
        <v>530</v>
      </c>
      <c r="B265" s="97" t="s">
        <v>531</v>
      </c>
      <c r="C265" s="91" t="s">
        <v>532</v>
      </c>
      <c r="D265" s="15"/>
      <c r="E265" s="16"/>
      <c r="F265" s="16"/>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row>
    <row r="266">
      <c r="A266" s="81" t="s">
        <v>533</v>
      </c>
      <c r="B266" s="97" t="s">
        <v>534</v>
      </c>
      <c r="C266" s="91" t="s">
        <v>535</v>
      </c>
      <c r="D266" s="15" t="s">
        <v>536</v>
      </c>
      <c r="E266" s="16"/>
      <c r="F266" s="16"/>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row>
    <row r="267">
      <c r="A267" s="95" t="s">
        <v>537</v>
      </c>
      <c r="B267" s="97"/>
      <c r="C267" s="91"/>
      <c r="D267" s="15"/>
      <c r="E267" s="16"/>
      <c r="F267" s="16"/>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row>
    <row r="268">
      <c r="A268" s="95" t="s">
        <v>538</v>
      </c>
      <c r="B268" s="97" t="s">
        <v>539</v>
      </c>
      <c r="C268" s="91"/>
      <c r="D268" s="15"/>
      <c r="E268" s="16"/>
      <c r="F268" s="16"/>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c r="A269" s="95" t="s">
        <v>540</v>
      </c>
      <c r="B269" s="97"/>
      <c r="C269" s="91"/>
      <c r="D269" s="15"/>
      <c r="E269" s="16"/>
      <c r="F269" s="16"/>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row>
    <row r="270">
      <c r="A270" s="95" t="s">
        <v>541</v>
      </c>
      <c r="B270" s="97" t="s">
        <v>542</v>
      </c>
      <c r="C270" s="91" t="s">
        <v>543</v>
      </c>
      <c r="D270" s="15"/>
      <c r="E270" s="16"/>
      <c r="F270" s="16"/>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row>
    <row r="271">
      <c r="A271" s="95" t="s">
        <v>544</v>
      </c>
      <c r="B271" s="34" t="s">
        <v>545</v>
      </c>
      <c r="C271" s="91" t="s">
        <v>87</v>
      </c>
      <c r="D271" s="15"/>
      <c r="E271" s="16"/>
      <c r="F271" s="16"/>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row>
    <row r="272">
      <c r="A272" s="95" t="s">
        <v>546</v>
      </c>
      <c r="B272" s="97"/>
      <c r="C272" s="91"/>
      <c r="D272" s="15"/>
      <c r="E272" s="16"/>
      <c r="F272" s="16"/>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row>
    <row r="273">
      <c r="A273" s="81" t="s">
        <v>547</v>
      </c>
      <c r="B273" s="97" t="s">
        <v>548</v>
      </c>
      <c r="C273" s="91" t="s">
        <v>549</v>
      </c>
      <c r="D273" s="15" t="s">
        <v>550</v>
      </c>
      <c r="E273" s="16"/>
      <c r="F273" s="16"/>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row>
    <row r="274">
      <c r="A274" s="99" t="s">
        <v>551</v>
      </c>
      <c r="B274" s="97" t="s">
        <v>552</v>
      </c>
      <c r="C274" s="91" t="s">
        <v>553</v>
      </c>
      <c r="D274" s="15"/>
      <c r="E274" s="16"/>
      <c r="F274" s="16"/>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row>
    <row r="275">
      <c r="A275" s="99" t="s">
        <v>554</v>
      </c>
      <c r="B275" s="97" t="s">
        <v>555</v>
      </c>
      <c r="C275" s="91" t="s">
        <v>556</v>
      </c>
      <c r="D275" s="15" t="s">
        <v>557</v>
      </c>
      <c r="E275" s="16"/>
      <c r="F275" s="16"/>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row>
    <row r="276">
      <c r="A276" s="99" t="s">
        <v>558</v>
      </c>
      <c r="B276" s="97" t="s">
        <v>559</v>
      </c>
      <c r="C276" s="91"/>
      <c r="D276" s="15"/>
      <c r="E276" s="16"/>
      <c r="F276" s="16"/>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row>
    <row r="277">
      <c r="A277" s="99" t="s">
        <v>560</v>
      </c>
      <c r="B277" s="97"/>
      <c r="C277" s="91"/>
      <c r="D277" s="15"/>
      <c r="E277" s="16"/>
      <c r="F277" s="16"/>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row>
    <row r="278">
      <c r="A278" s="99" t="s">
        <v>561</v>
      </c>
      <c r="B278" s="97"/>
      <c r="C278" s="91"/>
      <c r="D278" s="15"/>
      <c r="E278" s="16"/>
      <c r="F278" s="16"/>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row>
    <row r="279">
      <c r="A279" s="99" t="s">
        <v>562</v>
      </c>
      <c r="B279" s="97"/>
      <c r="C279" s="91"/>
      <c r="D279" s="15"/>
      <c r="E279" s="16"/>
      <c r="F279" s="16"/>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row>
    <row r="280">
      <c r="A280" s="95"/>
      <c r="B280" s="97" t="s">
        <v>563</v>
      </c>
      <c r="C280" s="91" t="s">
        <v>564</v>
      </c>
      <c r="D280" s="15"/>
      <c r="E280" s="16"/>
      <c r="F280" s="16"/>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row>
    <row r="281" ht="92.25" customHeight="1">
      <c r="A281" s="99" t="s">
        <v>565</v>
      </c>
      <c r="B281" s="97" t="s">
        <v>566</v>
      </c>
      <c r="C281" s="91" t="s">
        <v>567</v>
      </c>
      <c r="D281" s="15"/>
      <c r="E281" s="16"/>
      <c r="F281" s="16"/>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row>
    <row r="282" ht="92.25" customHeight="1">
      <c r="A282" s="99" t="s">
        <v>568</v>
      </c>
      <c r="B282" s="97" t="s">
        <v>569</v>
      </c>
      <c r="C282" s="91" t="s">
        <v>570</v>
      </c>
      <c r="D282" s="15"/>
      <c r="E282" s="16"/>
      <c r="F282" s="16"/>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row>
    <row r="283" ht="92.25" customHeight="1">
      <c r="A283" s="81" t="s">
        <v>571</v>
      </c>
      <c r="B283" s="97" t="s">
        <v>572</v>
      </c>
      <c r="C283" s="91"/>
      <c r="D283" s="15"/>
      <c r="E283" s="16"/>
      <c r="F283" s="16"/>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row>
    <row r="284" ht="92.25" customHeight="1">
      <c r="A284" s="99" t="s">
        <v>573</v>
      </c>
      <c r="B284" s="97" t="s">
        <v>574</v>
      </c>
      <c r="C284" s="91" t="s">
        <v>575</v>
      </c>
      <c r="D284" s="15"/>
      <c r="E284" s="16"/>
      <c r="F284" s="16"/>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row>
    <row r="285" ht="92.25" customHeight="1">
      <c r="A285" s="99" t="s">
        <v>576</v>
      </c>
      <c r="B285" s="97"/>
      <c r="C285" s="91"/>
      <c r="D285" s="15"/>
      <c r="E285" s="16"/>
      <c r="F285" s="16"/>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c r="A286" s="99" t="s">
        <v>577</v>
      </c>
      <c r="B286" s="97" t="s">
        <v>578</v>
      </c>
      <c r="C286" s="91"/>
      <c r="D286" s="15"/>
      <c r="E286" s="16"/>
      <c r="F286" s="16"/>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row>
    <row r="287">
      <c r="A287" s="100" t="s">
        <v>579</v>
      </c>
      <c r="B287" s="97"/>
      <c r="C287" s="91"/>
      <c r="D287" s="15"/>
      <c r="E287" s="16"/>
      <c r="F287" s="16"/>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c r="A288" s="100" t="s">
        <v>580</v>
      </c>
      <c r="B288" s="97"/>
      <c r="C288" s="91"/>
      <c r="D288" s="15"/>
      <c r="E288" s="16"/>
      <c r="F288" s="16"/>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c r="A289" s="100" t="s">
        <v>581</v>
      </c>
      <c r="B289" s="97" t="s">
        <v>582</v>
      </c>
      <c r="C289" s="91"/>
      <c r="D289" s="15"/>
      <c r="E289" s="16"/>
      <c r="F289" s="16"/>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c r="A290" s="100" t="s">
        <v>583</v>
      </c>
      <c r="B290" s="97" t="s">
        <v>584</v>
      </c>
      <c r="C290" s="91"/>
      <c r="D290" s="15"/>
      <c r="E290" s="16"/>
      <c r="F290" s="16"/>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c r="A291" s="100" t="s">
        <v>585</v>
      </c>
      <c r="B291" s="97" t="s">
        <v>586</v>
      </c>
      <c r="C291" s="91" t="s">
        <v>587</v>
      </c>
      <c r="D291" s="101" t="s">
        <v>588</v>
      </c>
      <c r="E291" s="16" t="s">
        <v>589</v>
      </c>
      <c r="F291" s="16"/>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ht="78.75" customHeight="1">
      <c r="A292" s="100" t="s">
        <v>590</v>
      </c>
      <c r="B292" s="97"/>
      <c r="C292" s="91"/>
      <c r="D292" s="15"/>
      <c r="E292" s="16"/>
      <c r="F292" s="16"/>
      <c r="G292" s="11"/>
      <c r="H292" s="11"/>
      <c r="I292" s="11"/>
      <c r="J292" s="11"/>
      <c r="K292" s="11"/>
      <c r="L292" s="11"/>
      <c r="M292" s="11"/>
      <c r="N292" s="11"/>
      <c r="O292" s="11"/>
      <c r="P292" s="11"/>
      <c r="Q292" s="11"/>
      <c r="R292" s="11"/>
      <c r="S292" s="11"/>
      <c r="T292" s="11"/>
      <c r="U292" s="11"/>
      <c r="V292" s="11"/>
      <c r="W292" s="11"/>
      <c r="X292" s="11"/>
      <c r="Y292" s="11"/>
      <c r="Z292" s="11"/>
      <c r="AA292" s="11"/>
      <c r="AB292" s="11"/>
      <c r="AC292" s="16"/>
    </row>
    <row r="293">
      <c r="A293" s="100" t="s">
        <v>591</v>
      </c>
      <c r="B293" s="97" t="s">
        <v>592</v>
      </c>
      <c r="C293" s="91"/>
      <c r="D293" s="15"/>
      <c r="E293" s="16"/>
      <c r="F293" s="16"/>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c r="A294" s="100" t="s">
        <v>593</v>
      </c>
      <c r="B294" s="97"/>
      <c r="C294" s="91"/>
      <c r="D294" s="15"/>
      <c r="E294" s="16"/>
      <c r="F294" s="16"/>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c r="A295" s="102" t="s">
        <v>594</v>
      </c>
      <c r="B295" s="15" t="s">
        <v>595</v>
      </c>
      <c r="C295" s="103"/>
      <c r="D295" s="104"/>
      <c r="E295" s="105"/>
      <c r="F295" s="105"/>
      <c r="G295" s="106"/>
      <c r="H295" s="106"/>
      <c r="I295" s="106"/>
      <c r="J295" s="106"/>
      <c r="K295" s="106"/>
      <c r="L295" s="106"/>
      <c r="M295" s="106"/>
      <c r="N295" s="106"/>
      <c r="O295" s="106"/>
      <c r="P295" s="106"/>
      <c r="Q295" s="106"/>
      <c r="R295" s="106"/>
      <c r="S295" s="106"/>
      <c r="T295" s="106"/>
      <c r="U295" s="106"/>
      <c r="V295" s="106"/>
      <c r="W295" s="106"/>
      <c r="X295" s="106"/>
      <c r="Y295" s="106"/>
      <c r="Z295" s="106"/>
      <c r="AA295" s="106"/>
      <c r="AB295" s="106"/>
      <c r="AC295" s="106"/>
    </row>
    <row r="296">
      <c r="A296" s="107" t="s">
        <v>596</v>
      </c>
      <c r="B296" s="97" t="s">
        <v>597</v>
      </c>
      <c r="C296" s="91" t="s">
        <v>598</v>
      </c>
      <c r="E296" s="16"/>
      <c r="F296" s="16"/>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c r="A297" s="100" t="s">
        <v>599</v>
      </c>
      <c r="B297" s="97" t="s">
        <v>600</v>
      </c>
      <c r="C297" s="91"/>
      <c r="D297" s="15"/>
      <c r="E297" s="16"/>
      <c r="F297" s="16"/>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c r="A298" s="100" t="s">
        <v>601</v>
      </c>
      <c r="B298" s="97" t="s">
        <v>602</v>
      </c>
      <c r="C298" s="91"/>
      <c r="D298" s="15"/>
      <c r="E298" s="16"/>
      <c r="F298" s="16"/>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row>
    <row r="299">
      <c r="A299" s="100" t="s">
        <v>603</v>
      </c>
      <c r="B299" s="97" t="s">
        <v>604</v>
      </c>
      <c r="C299" s="91" t="s">
        <v>605</v>
      </c>
      <c r="D299" s="15"/>
      <c r="E299" s="16"/>
      <c r="F299" s="16"/>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c r="A300" s="108" t="s">
        <v>606</v>
      </c>
      <c r="B300" s="97" t="s">
        <v>607</v>
      </c>
      <c r="C300" s="91"/>
      <c r="D300" s="15"/>
      <c r="E300" s="16"/>
      <c r="F300" s="16"/>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c r="A301" s="108" t="s">
        <v>608</v>
      </c>
      <c r="B301" s="97" t="s">
        <v>609</v>
      </c>
      <c r="C301" s="109" t="s">
        <v>610</v>
      </c>
      <c r="D301" s="15"/>
      <c r="E301" s="16"/>
      <c r="F301" s="16"/>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c r="A302" s="108" t="s">
        <v>611</v>
      </c>
      <c r="B302" s="97" t="s">
        <v>612</v>
      </c>
      <c r="C302" s="91"/>
      <c r="D302" s="15"/>
      <c r="E302" s="16"/>
      <c r="F302" s="16"/>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c r="A303" s="108"/>
      <c r="B303" s="97" t="s">
        <v>613</v>
      </c>
      <c r="C303" s="91" t="s">
        <v>614</v>
      </c>
      <c r="D303" s="15"/>
      <c r="E303" s="16"/>
      <c r="F303" s="16"/>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c r="A304" s="108" t="s">
        <v>615</v>
      </c>
      <c r="B304" s="97" t="s">
        <v>616</v>
      </c>
      <c r="C304" s="91"/>
      <c r="D304" s="15"/>
      <c r="E304" s="16"/>
      <c r="F304" s="16"/>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c r="A305" s="54" t="s">
        <v>617</v>
      </c>
      <c r="B305" s="97" t="s">
        <v>618</v>
      </c>
      <c r="C305" s="91" t="s">
        <v>619</v>
      </c>
      <c r="D305" s="15" t="s">
        <v>620</v>
      </c>
      <c r="E305" s="16"/>
      <c r="F305" s="16"/>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row>
    <row r="306">
      <c r="A306" s="110" t="s">
        <v>621</v>
      </c>
      <c r="B306" s="97" t="s">
        <v>622</v>
      </c>
      <c r="C306" s="91"/>
      <c r="D306" s="15"/>
      <c r="E306" s="16"/>
      <c r="F306" s="16"/>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row>
    <row r="307">
      <c r="A307" s="110" t="s">
        <v>623</v>
      </c>
      <c r="B307" s="97" t="s">
        <v>624</v>
      </c>
      <c r="C307" s="91" t="s">
        <v>625</v>
      </c>
      <c r="D307" s="15" t="s">
        <v>626</v>
      </c>
      <c r="E307" s="16" t="s">
        <v>627</v>
      </c>
      <c r="F307" s="16"/>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c r="A308" s="110" t="s">
        <v>628</v>
      </c>
      <c r="B308" s="97"/>
      <c r="C308" s="91"/>
      <c r="D308" s="111"/>
      <c r="E308" s="10"/>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row>
    <row r="309">
      <c r="A309" s="110" t="s">
        <v>629</v>
      </c>
      <c r="B309" s="112" t="s">
        <v>630</v>
      </c>
      <c r="C309" s="91" t="s">
        <v>631</v>
      </c>
      <c r="D309" s="113" t="s">
        <v>632</v>
      </c>
      <c r="E309" s="10"/>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c r="A310" s="110" t="s">
        <v>633</v>
      </c>
      <c r="B310" s="112" t="s">
        <v>634</v>
      </c>
      <c r="C310" s="91"/>
      <c r="D310" s="111"/>
      <c r="E310" s="10"/>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row>
    <row r="311">
      <c r="A311" s="110" t="s">
        <v>635</v>
      </c>
      <c r="B311" s="114" t="s">
        <v>636</v>
      </c>
      <c r="C311" s="91" t="s">
        <v>637</v>
      </c>
      <c r="D311" s="111"/>
      <c r="E311" s="10"/>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row>
    <row r="312">
      <c r="A312" s="110">
        <v>0.0</v>
      </c>
      <c r="B312" s="115"/>
      <c r="C312" s="91"/>
      <c r="D312" s="111"/>
      <c r="E312" s="10"/>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row>
    <row r="313">
      <c r="A313" s="110" t="s">
        <v>638</v>
      </c>
      <c r="B313" s="115" t="s">
        <v>639</v>
      </c>
      <c r="C313" s="91"/>
      <c r="D313" s="111"/>
      <c r="E313" s="10"/>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row>
    <row r="314">
      <c r="A314" s="110" t="s">
        <v>640</v>
      </c>
      <c r="B314" s="115" t="s">
        <v>641</v>
      </c>
      <c r="C314" s="91"/>
      <c r="D314" s="111"/>
      <c r="E314" s="10"/>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row>
    <row r="315">
      <c r="A315" s="110" t="s">
        <v>642</v>
      </c>
      <c r="B315" s="115" t="s">
        <v>643</v>
      </c>
      <c r="C315" s="91"/>
      <c r="D315" s="111"/>
      <c r="E315" s="10"/>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row>
    <row r="316">
      <c r="A316" s="110" t="s">
        <v>644</v>
      </c>
      <c r="B316" s="115"/>
      <c r="C316" s="91"/>
      <c r="D316" s="111"/>
      <c r="E316" s="10"/>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row>
    <row r="317">
      <c r="A317" s="110" t="s">
        <v>645</v>
      </c>
      <c r="B317" s="115"/>
      <c r="C317" s="91"/>
      <c r="D317" s="111"/>
      <c r="E317" s="10"/>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row>
    <row r="318">
      <c r="A318" s="110" t="s">
        <v>646</v>
      </c>
      <c r="B318" s="115"/>
      <c r="C318" s="91"/>
      <c r="D318" s="111"/>
      <c r="E318" s="10"/>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row>
    <row r="319">
      <c r="A319" s="110" t="s">
        <v>647</v>
      </c>
      <c r="B319" s="115"/>
      <c r="C319" s="91"/>
      <c r="D319" s="111"/>
      <c r="E319" s="10"/>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row>
    <row r="320">
      <c r="A320" s="110" t="s">
        <v>648</v>
      </c>
      <c r="B320" s="115" t="s">
        <v>649</v>
      </c>
      <c r="C320" s="91"/>
      <c r="D320" s="111"/>
      <c r="E320" s="10"/>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c r="A321" s="110" t="s">
        <v>650</v>
      </c>
      <c r="B321" s="115" t="s">
        <v>651</v>
      </c>
      <c r="C321" s="91"/>
      <c r="D321" s="111"/>
      <c r="E321" s="10"/>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row>
    <row r="322">
      <c r="A322" s="110" t="s">
        <v>652</v>
      </c>
      <c r="B322" s="115"/>
      <c r="C322" s="91"/>
      <c r="D322" s="111"/>
      <c r="E322" s="10"/>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row>
    <row r="323">
      <c r="A323" s="110" t="s">
        <v>653</v>
      </c>
      <c r="B323" s="115"/>
      <c r="C323" s="91"/>
      <c r="D323" s="111"/>
      <c r="E323" s="10"/>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row>
    <row r="324">
      <c r="A324" s="110" t="s">
        <v>654</v>
      </c>
      <c r="B324" s="115"/>
      <c r="C324" s="91"/>
      <c r="D324" s="111"/>
      <c r="E324" s="10"/>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row>
    <row r="325">
      <c r="A325" s="110" t="s">
        <v>655</v>
      </c>
      <c r="B325" s="115"/>
      <c r="C325" s="91"/>
      <c r="D325" s="111"/>
      <c r="E325" s="10"/>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row>
    <row r="326">
      <c r="A326" s="110" t="s">
        <v>656</v>
      </c>
      <c r="B326" s="115" t="s">
        <v>657</v>
      </c>
      <c r="C326" s="91"/>
      <c r="D326" s="111"/>
      <c r="E326" s="10"/>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row>
    <row r="327">
      <c r="A327" s="110" t="s">
        <v>658</v>
      </c>
      <c r="B327" s="115"/>
      <c r="C327" s="91"/>
      <c r="D327" s="111"/>
      <c r="E327" s="10"/>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row>
    <row r="328">
      <c r="A328" s="110" t="s">
        <v>659</v>
      </c>
      <c r="B328" s="116" t="s">
        <v>660</v>
      </c>
      <c r="C328" s="91"/>
      <c r="D328" s="111"/>
      <c r="E328" s="10"/>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row>
    <row r="329">
      <c r="A329" s="110" t="s">
        <v>661</v>
      </c>
      <c r="B329" s="115" t="s">
        <v>662</v>
      </c>
      <c r="C329" s="91"/>
      <c r="D329" s="111"/>
      <c r="E329" s="10"/>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c r="A330" s="110" t="s">
        <v>663</v>
      </c>
      <c r="B330" s="115"/>
      <c r="C330" s="91"/>
      <c r="D330" s="111"/>
      <c r="E330" s="10"/>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row>
    <row r="331">
      <c r="A331" s="110" t="s">
        <v>664</v>
      </c>
      <c r="B331" s="115"/>
      <c r="C331" s="91"/>
      <c r="D331" s="111"/>
      <c r="E331" s="10"/>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row>
    <row r="332">
      <c r="A332" s="110" t="s">
        <v>665</v>
      </c>
      <c r="B332" s="115"/>
      <c r="C332" s="91"/>
      <c r="D332" s="111"/>
      <c r="E332" s="10"/>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row>
    <row r="333">
      <c r="A333" s="110" t="s">
        <v>666</v>
      </c>
      <c r="B333" s="115" t="s">
        <v>667</v>
      </c>
      <c r="C333" s="91"/>
      <c r="D333" s="111"/>
      <c r="E333" s="10"/>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row>
    <row r="334">
      <c r="A334" s="110" t="s">
        <v>668</v>
      </c>
      <c r="B334" s="115" t="s">
        <v>669</v>
      </c>
      <c r="C334" s="91" t="s">
        <v>670</v>
      </c>
      <c r="D334" s="15" t="s">
        <v>671</v>
      </c>
      <c r="E334" s="10"/>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row>
    <row r="335">
      <c r="A335" s="110" t="s">
        <v>672</v>
      </c>
      <c r="B335" s="115" t="s">
        <v>673</v>
      </c>
      <c r="C335" s="91"/>
      <c r="D335" s="111"/>
      <c r="E335" s="10"/>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row>
    <row r="336">
      <c r="A336" s="110" t="s">
        <v>674</v>
      </c>
      <c r="B336" s="115"/>
      <c r="C336" s="91"/>
      <c r="D336" s="111"/>
      <c r="E336" s="10"/>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row>
    <row r="337">
      <c r="A337" s="110" t="s">
        <v>675</v>
      </c>
      <c r="B337" s="115" t="s">
        <v>676</v>
      </c>
      <c r="C337" s="91"/>
      <c r="D337" s="111"/>
      <c r="E337" s="10"/>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row>
    <row r="338">
      <c r="A338" s="110" t="s">
        <v>677</v>
      </c>
      <c r="B338" s="115"/>
      <c r="C338" s="91"/>
      <c r="D338" s="111"/>
      <c r="E338" s="10"/>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row>
    <row r="339">
      <c r="A339" s="110" t="s">
        <v>678</v>
      </c>
      <c r="B339" s="115" t="s">
        <v>679</v>
      </c>
      <c r="C339" s="91" t="s">
        <v>680</v>
      </c>
      <c r="D339" s="111"/>
      <c r="E339" s="10"/>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row>
    <row r="340">
      <c r="A340" s="110" t="s">
        <v>681</v>
      </c>
      <c r="B340" s="115" t="s">
        <v>682</v>
      </c>
      <c r="C340" s="91"/>
      <c r="D340" s="111"/>
      <c r="E340" s="10"/>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c r="A341" s="110" t="s">
        <v>683</v>
      </c>
      <c r="B341" s="115" t="s">
        <v>684</v>
      </c>
      <c r="C341" s="91"/>
      <c r="D341" s="111"/>
      <c r="E341" s="10"/>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row>
    <row r="342">
      <c r="A342" s="110" t="s">
        <v>685</v>
      </c>
      <c r="B342" s="116" t="s">
        <v>686</v>
      </c>
      <c r="C342" s="91" t="s">
        <v>687</v>
      </c>
      <c r="D342" s="111"/>
      <c r="E342" s="10"/>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row>
    <row r="343">
      <c r="A343" s="110" t="s">
        <v>688</v>
      </c>
      <c r="B343" s="115" t="s">
        <v>689</v>
      </c>
      <c r="C343" s="91"/>
      <c r="D343" s="111"/>
      <c r="E343" s="10"/>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c r="A344" s="110" t="s">
        <v>690</v>
      </c>
      <c r="B344" s="115" t="s">
        <v>691</v>
      </c>
      <c r="C344" s="91"/>
      <c r="D344" s="111"/>
      <c r="E344" s="10"/>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row>
    <row r="345">
      <c r="A345" s="110" t="s">
        <v>692</v>
      </c>
      <c r="B345" s="115" t="s">
        <v>693</v>
      </c>
      <c r="C345" s="91"/>
      <c r="D345" s="111"/>
      <c r="E345" s="10"/>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row>
    <row r="346">
      <c r="A346" s="110" t="s">
        <v>694</v>
      </c>
      <c r="B346" s="115"/>
      <c r="C346" s="91"/>
      <c r="D346" s="111"/>
      <c r="E346" s="10"/>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row>
    <row r="347">
      <c r="A347" s="110" t="s">
        <v>695</v>
      </c>
      <c r="B347" s="115" t="s">
        <v>696</v>
      </c>
      <c r="C347" s="91"/>
      <c r="D347" s="111"/>
      <c r="E347" s="10"/>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row>
    <row r="348">
      <c r="A348" s="110" t="s">
        <v>697</v>
      </c>
      <c r="B348" s="115" t="s">
        <v>698</v>
      </c>
      <c r="C348" s="91"/>
      <c r="D348" s="111"/>
      <c r="E348" s="10"/>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row>
    <row r="349">
      <c r="A349" s="110" t="s">
        <v>699</v>
      </c>
      <c r="B349" s="115"/>
      <c r="C349" s="91"/>
      <c r="D349" s="111"/>
      <c r="E349" s="10"/>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row>
    <row r="350">
      <c r="A350" s="110" t="s">
        <v>700</v>
      </c>
      <c r="B350" s="115" t="s">
        <v>701</v>
      </c>
      <c r="C350" s="91"/>
      <c r="D350" s="111"/>
      <c r="E350" s="10"/>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row>
    <row r="351">
      <c r="A351" s="110" t="s">
        <v>702</v>
      </c>
      <c r="B351" s="115" t="s">
        <v>703</v>
      </c>
      <c r="C351" s="91"/>
      <c r="D351" s="111"/>
      <c r="E351" s="10"/>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row>
    <row r="352">
      <c r="A352" s="110" t="s">
        <v>704</v>
      </c>
      <c r="B352" s="115" t="s">
        <v>705</v>
      </c>
      <c r="C352" s="91"/>
      <c r="D352" s="111"/>
      <c r="E352" s="10"/>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row>
    <row r="353">
      <c r="A353" s="110" t="s">
        <v>706</v>
      </c>
      <c r="B353" s="115"/>
      <c r="C353" s="91"/>
      <c r="D353" s="111"/>
      <c r="E353" s="10"/>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row>
    <row r="354">
      <c r="A354" s="110" t="s">
        <v>707</v>
      </c>
      <c r="B354" s="115"/>
      <c r="C354" s="91"/>
      <c r="D354" s="111"/>
      <c r="E354" s="10"/>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row>
    <row r="355">
      <c r="A355" s="110" t="s">
        <v>708</v>
      </c>
      <c r="B355" s="115"/>
      <c r="C355" s="91"/>
      <c r="D355" s="111"/>
      <c r="E355" s="10"/>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row>
    <row r="356">
      <c r="A356" s="117"/>
    </row>
    <row r="357">
      <c r="A357" s="110" t="s">
        <v>709</v>
      </c>
      <c r="B357" s="115"/>
      <c r="C357" s="91"/>
      <c r="D357" s="111"/>
      <c r="E357" s="10"/>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row>
    <row r="358">
      <c r="A358" s="110" t="s">
        <v>710</v>
      </c>
      <c r="B358" s="115"/>
      <c r="C358" s="91"/>
      <c r="D358" s="111"/>
      <c r="E358" s="10"/>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row>
    <row r="359">
      <c r="A359" s="110" t="s">
        <v>711</v>
      </c>
      <c r="B359" s="115" t="s">
        <v>712</v>
      </c>
      <c r="C359" s="91" t="s">
        <v>713</v>
      </c>
      <c r="D359" s="111"/>
      <c r="E359" s="10"/>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row>
    <row r="360">
      <c r="A360" s="110" t="s">
        <v>714</v>
      </c>
      <c r="B360" s="115" t="s">
        <v>715</v>
      </c>
      <c r="C360" s="91"/>
      <c r="D360" s="111"/>
      <c r="E360" s="10"/>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row>
    <row r="361">
      <c r="A361" s="110" t="s">
        <v>716</v>
      </c>
      <c r="B361" s="115"/>
      <c r="C361" s="91"/>
      <c r="D361" s="111"/>
      <c r="E361" s="10"/>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row>
    <row r="362">
      <c r="A362" s="110" t="s">
        <v>717</v>
      </c>
      <c r="B362" s="115" t="s">
        <v>718</v>
      </c>
      <c r="C362" s="91"/>
      <c r="D362" s="111"/>
      <c r="E362" s="10"/>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row>
    <row r="363">
      <c r="A363" s="110" t="s">
        <v>719</v>
      </c>
      <c r="B363" s="115"/>
      <c r="C363" s="91"/>
      <c r="D363" s="111"/>
      <c r="E363" s="10"/>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row>
    <row r="364">
      <c r="A364" s="110" t="s">
        <v>720</v>
      </c>
      <c r="B364" s="115"/>
      <c r="C364" s="91"/>
      <c r="D364" s="111"/>
      <c r="E364" s="10"/>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row>
    <row r="365">
      <c r="A365" s="110" t="s">
        <v>721</v>
      </c>
      <c r="B365" s="115"/>
      <c r="C365" s="91"/>
      <c r="D365" s="111"/>
      <c r="E365" s="10"/>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c r="A366" s="110" t="s">
        <v>722</v>
      </c>
      <c r="B366" s="115"/>
      <c r="C366" s="91"/>
      <c r="D366" s="111"/>
      <c r="E366" s="10"/>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row>
    <row r="367">
      <c r="A367" s="110" t="s">
        <v>723</v>
      </c>
      <c r="B367" s="115" t="s">
        <v>724</v>
      </c>
      <c r="C367" s="91"/>
      <c r="D367" s="111"/>
      <c r="E367" s="10"/>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row>
    <row r="368">
      <c r="A368" s="110" t="s">
        <v>725</v>
      </c>
      <c r="B368" s="115" t="s">
        <v>726</v>
      </c>
      <c r="C368" s="91"/>
      <c r="D368" s="111"/>
      <c r="E368" s="10"/>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row>
    <row r="369">
      <c r="A369" s="110" t="s">
        <v>727</v>
      </c>
      <c r="B369" s="115" t="s">
        <v>728</v>
      </c>
      <c r="C369" s="91" t="s">
        <v>729</v>
      </c>
      <c r="D369" s="111"/>
      <c r="E369" s="10"/>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row>
    <row r="370">
      <c r="A370" s="110" t="s">
        <v>730</v>
      </c>
      <c r="B370" s="115" t="s">
        <v>731</v>
      </c>
      <c r="C370" s="91"/>
      <c r="D370" s="111"/>
      <c r="E370" s="10"/>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row>
    <row r="371">
      <c r="A371" s="110" t="s">
        <v>732</v>
      </c>
      <c r="B371" s="115"/>
      <c r="C371" s="91"/>
      <c r="D371" s="111"/>
      <c r="E371" s="10"/>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row>
    <row r="372">
      <c r="A372" s="110" t="s">
        <v>733</v>
      </c>
      <c r="B372" s="115" t="s">
        <v>734</v>
      </c>
      <c r="C372" s="91"/>
      <c r="D372" s="111"/>
      <c r="E372" s="10"/>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row>
    <row r="373">
      <c r="A373" s="110" t="s">
        <v>735</v>
      </c>
      <c r="B373" s="115"/>
      <c r="C373" s="91"/>
      <c r="D373" s="111"/>
      <c r="E373" s="10"/>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row>
    <row r="374">
      <c r="A374" s="110" t="s">
        <v>736</v>
      </c>
      <c r="B374" s="115" t="s">
        <v>737</v>
      </c>
      <c r="C374" s="91"/>
      <c r="D374" s="111"/>
      <c r="E374" s="10"/>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row>
    <row r="375">
      <c r="A375" s="110" t="s">
        <v>738</v>
      </c>
      <c r="B375" s="118" t="s">
        <v>739</v>
      </c>
      <c r="C375" s="91" t="s">
        <v>740</v>
      </c>
      <c r="D375" s="15" t="s">
        <v>741</v>
      </c>
      <c r="E375" s="10"/>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row>
    <row r="376">
      <c r="A376" s="110" t="s">
        <v>742</v>
      </c>
      <c r="B376" s="119"/>
      <c r="C376" s="91"/>
      <c r="D376" s="111"/>
      <c r="E376" s="10"/>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row>
    <row r="377">
      <c r="A377" s="110" t="s">
        <v>743</v>
      </c>
      <c r="B377" s="119" t="s">
        <v>744</v>
      </c>
      <c r="C377" s="91" t="s">
        <v>745</v>
      </c>
      <c r="D377" s="43" t="s">
        <v>746</v>
      </c>
      <c r="F377" s="15" t="s">
        <v>747</v>
      </c>
      <c r="G377" s="16" t="s">
        <v>748</v>
      </c>
      <c r="H377" s="16" t="s">
        <v>749</v>
      </c>
      <c r="I377" s="11"/>
      <c r="J377" s="11"/>
      <c r="K377" s="11"/>
      <c r="L377" s="11"/>
      <c r="M377" s="11"/>
      <c r="N377" s="11"/>
      <c r="O377" s="11"/>
      <c r="P377" s="11"/>
      <c r="Q377" s="11"/>
      <c r="R377" s="11"/>
      <c r="S377" s="11"/>
      <c r="T377" s="11"/>
      <c r="U377" s="11"/>
      <c r="V377" s="11"/>
      <c r="W377" s="11"/>
      <c r="X377" s="11"/>
      <c r="Y377" s="11"/>
      <c r="Z377" s="11"/>
      <c r="AA377" s="11"/>
      <c r="AB377" s="11"/>
      <c r="AC377" s="11"/>
    </row>
    <row r="378">
      <c r="A378" s="110" t="s">
        <v>750</v>
      </c>
      <c r="B378" s="119"/>
      <c r="C378" s="91"/>
      <c r="D378" s="111"/>
      <c r="E378" s="10"/>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row>
    <row r="379">
      <c r="A379" s="110" t="s">
        <v>751</v>
      </c>
      <c r="B379" s="119" t="s">
        <v>752</v>
      </c>
      <c r="C379" s="91"/>
      <c r="D379" s="111"/>
      <c r="E379" s="10"/>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row>
    <row r="380">
      <c r="A380" s="50" t="s">
        <v>753</v>
      </c>
      <c r="B380" s="119"/>
      <c r="C380" s="91"/>
      <c r="D380" s="111"/>
      <c r="E380" s="10"/>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row>
    <row r="381">
      <c r="B381" s="119" t="s">
        <v>754</v>
      </c>
      <c r="C381" s="91"/>
      <c r="D381" s="111"/>
      <c r="E381" s="10"/>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row>
    <row r="382">
      <c r="A382" s="110" t="s">
        <v>755</v>
      </c>
      <c r="B382" s="119"/>
      <c r="C382" s="91"/>
      <c r="D382" s="111"/>
      <c r="E382" s="10"/>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row>
    <row r="383">
      <c r="A383" s="110" t="s">
        <v>756</v>
      </c>
      <c r="B383" s="119"/>
      <c r="C383" s="91"/>
      <c r="D383" s="111"/>
      <c r="E383" s="10"/>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row>
    <row r="384">
      <c r="A384" s="110" t="s">
        <v>757</v>
      </c>
      <c r="B384" s="119"/>
      <c r="C384" s="91"/>
      <c r="D384" s="111"/>
      <c r="E384" s="10"/>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row>
    <row r="385">
      <c r="A385" s="110" t="s">
        <v>758</v>
      </c>
      <c r="B385" s="119"/>
      <c r="C385" s="91"/>
      <c r="D385" s="111"/>
      <c r="E385" s="10"/>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c r="A386" s="110" t="s">
        <v>759</v>
      </c>
      <c r="B386" s="119"/>
      <c r="C386" s="91"/>
      <c r="D386" s="111"/>
      <c r="E386" s="10"/>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row>
    <row r="387">
      <c r="A387" s="110" t="s">
        <v>760</v>
      </c>
      <c r="B387" s="119"/>
      <c r="C387" s="91"/>
      <c r="D387" s="111"/>
      <c r="E387" s="10"/>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row>
    <row r="388">
      <c r="A388" s="110" t="s">
        <v>761</v>
      </c>
      <c r="B388" s="119"/>
      <c r="C388" s="91"/>
      <c r="D388" s="111"/>
      <c r="E388" s="10"/>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row>
    <row r="389">
      <c r="A389" s="120" t="s">
        <v>762</v>
      </c>
      <c r="B389" s="119" t="s">
        <v>763</v>
      </c>
      <c r="C389" s="91" t="s">
        <v>764</v>
      </c>
      <c r="D389" s="111"/>
      <c r="E389" s="10"/>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row>
    <row r="390">
      <c r="A390" s="115" t="s">
        <v>765</v>
      </c>
      <c r="B390" s="119"/>
      <c r="C390" s="91"/>
      <c r="D390" s="111"/>
      <c r="E390" s="10"/>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row>
    <row r="391">
      <c r="A391" s="115" t="s">
        <v>766</v>
      </c>
      <c r="B391" s="119"/>
      <c r="C391" s="91"/>
      <c r="D391" s="111"/>
      <c r="E391" s="10"/>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row>
    <row r="392">
      <c r="A392" s="115" t="s">
        <v>767</v>
      </c>
      <c r="B392" s="119"/>
      <c r="C392" s="91"/>
      <c r="D392" s="111"/>
      <c r="E392" s="10"/>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row>
    <row r="393" ht="114.0" customHeight="1">
      <c r="A393" s="115" t="s">
        <v>768</v>
      </c>
      <c r="B393" s="119" t="s">
        <v>769</v>
      </c>
      <c r="C393" s="91"/>
      <c r="D393" s="111"/>
      <c r="E393" s="10"/>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row>
    <row r="394">
      <c r="A394" s="115" t="s">
        <v>770</v>
      </c>
      <c r="B394" s="119" t="s">
        <v>771</v>
      </c>
      <c r="C394" s="91"/>
      <c r="D394" s="111"/>
      <c r="E394" s="10"/>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row>
    <row r="395">
      <c r="A395" s="43" t="s">
        <v>772</v>
      </c>
      <c r="B395" s="119" t="s">
        <v>773</v>
      </c>
      <c r="C395" s="91"/>
      <c r="D395" s="111"/>
      <c r="E395" s="10"/>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row>
    <row r="396">
      <c r="A396" s="115" t="s">
        <v>774</v>
      </c>
      <c r="B396" s="119" t="s">
        <v>775</v>
      </c>
      <c r="C396" s="91" t="s">
        <v>776</v>
      </c>
      <c r="D396" s="111"/>
      <c r="E396" s="10"/>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row>
    <row r="397">
      <c r="A397" s="115" t="s">
        <v>777</v>
      </c>
      <c r="B397" s="119" t="s">
        <v>778</v>
      </c>
      <c r="C397" s="91"/>
      <c r="D397" s="111"/>
      <c r="E397" s="10"/>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row>
    <row r="398">
      <c r="A398" s="119"/>
      <c r="C398" s="91"/>
      <c r="D398" s="111"/>
      <c r="E398" s="10"/>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row>
    <row r="399">
      <c r="A399" s="121" t="s">
        <v>779</v>
      </c>
      <c r="B399" s="119"/>
      <c r="C399" s="91"/>
      <c r="D399" s="111"/>
      <c r="E399" s="10"/>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row>
    <row r="400">
      <c r="A400" s="115" t="s">
        <v>780</v>
      </c>
      <c r="B400" s="119"/>
      <c r="C400" s="91"/>
      <c r="D400" s="111"/>
      <c r="E400" s="10"/>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row>
    <row r="401">
      <c r="A401" s="115" t="s">
        <v>781</v>
      </c>
      <c r="B401" s="119"/>
      <c r="C401" s="91"/>
      <c r="D401" s="111"/>
      <c r="E401" s="10"/>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row>
    <row r="402">
      <c r="A402" s="115" t="s">
        <v>782</v>
      </c>
      <c r="B402" s="119"/>
      <c r="C402" s="91"/>
      <c r="D402" s="111"/>
      <c r="E402" s="10"/>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row>
    <row r="403">
      <c r="A403" s="115" t="s">
        <v>783</v>
      </c>
      <c r="B403" s="119" t="s">
        <v>784</v>
      </c>
      <c r="C403" s="91"/>
      <c r="D403" s="111"/>
      <c r="E403" s="10"/>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row>
    <row r="404">
      <c r="A404" s="115" t="s">
        <v>785</v>
      </c>
      <c r="B404" s="119"/>
      <c r="C404" s="91"/>
      <c r="D404" s="111"/>
      <c r="E404" s="10"/>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row>
    <row r="405">
      <c r="A405" s="122" t="s">
        <v>786</v>
      </c>
      <c r="B405" s="119" t="s">
        <v>787</v>
      </c>
      <c r="C405" s="91"/>
      <c r="D405" s="111"/>
      <c r="E405" s="10"/>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row>
    <row r="406">
      <c r="A406" s="122" t="s">
        <v>788</v>
      </c>
      <c r="B406" s="119"/>
      <c r="C406" s="91"/>
      <c r="D406" s="111"/>
      <c r="E406" s="10"/>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row>
    <row r="407">
      <c r="A407" s="122" t="s">
        <v>789</v>
      </c>
      <c r="B407" s="119"/>
      <c r="C407" s="91"/>
      <c r="D407" s="111"/>
      <c r="E407" s="10"/>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row>
    <row r="408">
      <c r="A408" s="123" t="s">
        <v>790</v>
      </c>
      <c r="B408" s="119" t="s">
        <v>791</v>
      </c>
      <c r="C408" s="91"/>
      <c r="D408" s="111"/>
      <c r="E408" s="10"/>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row>
    <row r="409">
      <c r="A409" s="122" t="s">
        <v>792</v>
      </c>
      <c r="B409" s="119"/>
      <c r="C409" s="91"/>
      <c r="D409" s="111"/>
      <c r="E409" s="10"/>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row>
    <row r="410">
      <c r="A410" s="122" t="s">
        <v>793</v>
      </c>
      <c r="B410" s="119" t="s">
        <v>794</v>
      </c>
      <c r="C410" s="91"/>
      <c r="D410" s="111"/>
      <c r="E410" s="10"/>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c r="A411" s="122" t="s">
        <v>795</v>
      </c>
      <c r="B411" s="119"/>
      <c r="C411" s="91"/>
      <c r="D411" s="111"/>
      <c r="E411" s="10"/>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row>
    <row r="412">
      <c r="A412" s="122" t="s">
        <v>796</v>
      </c>
      <c r="B412" s="119" t="s">
        <v>797</v>
      </c>
      <c r="C412" s="91"/>
      <c r="D412" s="111"/>
      <c r="E412" s="10"/>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row>
    <row r="413">
      <c r="A413" s="122" t="s">
        <v>798</v>
      </c>
      <c r="B413" s="119" t="s">
        <v>799</v>
      </c>
      <c r="C413" s="91"/>
      <c r="D413" s="111"/>
      <c r="E413" s="10"/>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row>
    <row r="414">
      <c r="A414" s="122" t="s">
        <v>800</v>
      </c>
      <c r="B414" s="119" t="s">
        <v>801</v>
      </c>
      <c r="C414" s="91"/>
      <c r="D414" s="111"/>
      <c r="E414" s="10"/>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row>
    <row r="415">
      <c r="A415" s="122" t="s">
        <v>802</v>
      </c>
      <c r="B415" s="119"/>
      <c r="C415" s="91"/>
      <c r="D415" s="111"/>
      <c r="E415" s="10"/>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row>
    <row r="416">
      <c r="A416" s="122" t="s">
        <v>803</v>
      </c>
      <c r="B416" s="119" t="s">
        <v>804</v>
      </c>
      <c r="C416" s="91"/>
      <c r="D416" s="111"/>
      <c r="E416" s="10"/>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row>
    <row r="417">
      <c r="A417" s="115" t="s">
        <v>805</v>
      </c>
      <c r="B417" s="119"/>
      <c r="C417" s="91"/>
      <c r="D417" s="111"/>
      <c r="E417" s="10"/>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row>
    <row r="418">
      <c r="A418" s="122" t="s">
        <v>806</v>
      </c>
      <c r="B418" s="119" t="s">
        <v>807</v>
      </c>
      <c r="C418" s="91"/>
      <c r="D418" s="111"/>
      <c r="E418" s="10"/>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c r="A419" s="122" t="s">
        <v>808</v>
      </c>
      <c r="B419" s="119" t="s">
        <v>809</v>
      </c>
      <c r="C419" s="91" t="s">
        <v>810</v>
      </c>
      <c r="D419" s="15" t="s">
        <v>811</v>
      </c>
      <c r="E419" s="124" t="s">
        <v>812</v>
      </c>
      <c r="F419" s="125" t="s">
        <v>813</v>
      </c>
      <c r="G419" s="126"/>
      <c r="H419" s="11"/>
      <c r="I419" s="11"/>
      <c r="J419" s="11"/>
      <c r="K419" s="11"/>
      <c r="L419" s="11"/>
      <c r="M419" s="11"/>
      <c r="N419" s="11"/>
      <c r="O419" s="11"/>
      <c r="P419" s="11"/>
      <c r="Q419" s="11"/>
      <c r="R419" s="11"/>
      <c r="S419" s="11"/>
      <c r="T419" s="11"/>
      <c r="U419" s="11"/>
      <c r="V419" s="11"/>
      <c r="W419" s="11"/>
      <c r="X419" s="11"/>
      <c r="Y419" s="11"/>
      <c r="Z419" s="11"/>
      <c r="AA419" s="11"/>
      <c r="AB419" s="11"/>
      <c r="AC419" s="11"/>
    </row>
    <row r="420">
      <c r="A420" s="122" t="s">
        <v>814</v>
      </c>
      <c r="B420" s="119" t="s">
        <v>815</v>
      </c>
      <c r="C420" s="91"/>
      <c r="D420" s="111"/>
      <c r="E420" s="10"/>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row>
    <row r="421">
      <c r="A421" s="122" t="s">
        <v>816</v>
      </c>
      <c r="B421" s="119" t="s">
        <v>817</v>
      </c>
      <c r="C421" s="91" t="s">
        <v>818</v>
      </c>
      <c r="D421" s="111"/>
      <c r="E421" s="10"/>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row>
    <row r="422">
      <c r="A422" s="122" t="s">
        <v>819</v>
      </c>
      <c r="B422" s="119" t="s">
        <v>820</v>
      </c>
      <c r="C422" s="91" t="s">
        <v>821</v>
      </c>
      <c r="D422" s="111"/>
      <c r="E422" s="10"/>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row>
    <row r="423">
      <c r="A423" s="122" t="s">
        <v>822</v>
      </c>
      <c r="B423" s="119" t="s">
        <v>823</v>
      </c>
      <c r="C423" s="91"/>
      <c r="D423" s="111"/>
      <c r="E423" s="10"/>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row>
    <row r="425">
      <c r="A425" s="122" t="s">
        <v>824</v>
      </c>
      <c r="B425" s="119"/>
      <c r="C425" s="91"/>
      <c r="D425" s="111"/>
      <c r="E425" s="10"/>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row>
    <row r="426">
      <c r="A426" s="122"/>
      <c r="B426" s="119"/>
      <c r="C426" s="91"/>
      <c r="D426" s="111"/>
      <c r="E426" s="10"/>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row>
    <row r="427" ht="43.5" customHeight="1">
      <c r="A427" s="122" t="s">
        <v>825</v>
      </c>
      <c r="C427" s="91"/>
      <c r="D427" s="111"/>
      <c r="E427" s="10"/>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row>
    <row r="428" ht="28.5" customHeight="1">
      <c r="A428" s="122" t="s">
        <v>826</v>
      </c>
      <c r="B428" s="119" t="s">
        <v>827</v>
      </c>
      <c r="C428" s="91"/>
      <c r="D428" s="111"/>
      <c r="E428" s="10"/>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row>
    <row r="429">
      <c r="A429" s="122" t="s">
        <v>828</v>
      </c>
      <c r="B429" s="119"/>
      <c r="C429" s="91"/>
      <c r="D429" s="111"/>
      <c r="E429" s="10"/>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row>
    <row r="430">
      <c r="A430" s="122" t="s">
        <v>829</v>
      </c>
      <c r="B430" s="119"/>
      <c r="C430" s="91"/>
      <c r="D430" s="111"/>
      <c r="E430" s="10"/>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row>
    <row r="431">
      <c r="A431" s="122" t="s">
        <v>830</v>
      </c>
      <c r="B431" s="119" t="s">
        <v>831</v>
      </c>
      <c r="C431" s="91"/>
      <c r="D431" s="111"/>
      <c r="E431" s="10"/>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row>
    <row r="432">
      <c r="A432" s="122" t="s">
        <v>832</v>
      </c>
      <c r="B432" s="119"/>
      <c r="C432" s="91"/>
      <c r="D432" s="111"/>
      <c r="E432" s="10"/>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row>
    <row r="433">
      <c r="A433" s="122" t="s">
        <v>833</v>
      </c>
      <c r="B433" s="119"/>
      <c r="C433" s="91"/>
      <c r="D433" s="111"/>
      <c r="E433" s="10"/>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row>
    <row r="434">
      <c r="A434" s="122" t="s">
        <v>834</v>
      </c>
      <c r="B434" s="119"/>
      <c r="C434" s="91"/>
      <c r="D434" s="111"/>
      <c r="E434" s="10"/>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row>
    <row r="435">
      <c r="A435" s="122" t="s">
        <v>835</v>
      </c>
      <c r="B435" s="119"/>
      <c r="C435" s="91"/>
      <c r="D435" s="111"/>
      <c r="E435" s="10"/>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row>
    <row r="437">
      <c r="A437" s="122" t="s">
        <v>836</v>
      </c>
      <c r="B437" s="119" t="s">
        <v>837</v>
      </c>
      <c r="C437" s="91"/>
      <c r="D437" s="111"/>
      <c r="E437" s="10"/>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row>
    <row r="438">
      <c r="A438" s="115" t="s">
        <v>838</v>
      </c>
      <c r="B438" s="119" t="s">
        <v>839</v>
      </c>
      <c r="C438" s="91" t="s">
        <v>840</v>
      </c>
      <c r="D438" s="111"/>
      <c r="E438" s="10"/>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row>
    <row r="439">
      <c r="A439" s="115" t="s">
        <v>841</v>
      </c>
      <c r="B439" s="115"/>
      <c r="C439" s="91"/>
      <c r="D439" s="111"/>
      <c r="E439" s="10"/>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row>
    <row r="440">
      <c r="A440" s="115" t="s">
        <v>842</v>
      </c>
      <c r="B440" s="119"/>
      <c r="C440" s="91"/>
      <c r="D440" s="111"/>
      <c r="E440" s="10"/>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row>
    <row r="441">
      <c r="A441" s="116" t="s">
        <v>843</v>
      </c>
      <c r="B441" s="119" t="s">
        <v>844</v>
      </c>
      <c r="C441" s="91" t="s">
        <v>845</v>
      </c>
      <c r="D441" s="15" t="s">
        <v>846</v>
      </c>
      <c r="E441" s="10"/>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row>
    <row r="442">
      <c r="A442" s="115" t="s">
        <v>847</v>
      </c>
      <c r="B442" s="119"/>
      <c r="C442" s="91"/>
      <c r="D442" s="111"/>
      <c r="E442" s="10"/>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row>
    <row r="443">
      <c r="A443" s="115" t="s">
        <v>848</v>
      </c>
      <c r="B443" s="119" t="s">
        <v>849</v>
      </c>
      <c r="C443" s="91" t="s">
        <v>850</v>
      </c>
      <c r="D443" s="111"/>
      <c r="E443" s="10"/>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row>
    <row r="444">
      <c r="A444" s="115" t="s">
        <v>851</v>
      </c>
      <c r="B444" s="119"/>
      <c r="C444" s="91"/>
      <c r="D444" s="111"/>
      <c r="E444" s="10"/>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row>
    <row r="445">
      <c r="A445" s="115" t="s">
        <v>852</v>
      </c>
      <c r="B445" s="119" t="s">
        <v>853</v>
      </c>
      <c r="C445" s="91" t="s">
        <v>854</v>
      </c>
      <c r="D445" s="111"/>
      <c r="E445" s="10"/>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c r="A446" s="115" t="s">
        <v>855</v>
      </c>
      <c r="B446" s="119"/>
      <c r="C446" s="91"/>
      <c r="D446" s="111"/>
      <c r="E446" s="10"/>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row>
    <row r="447">
      <c r="A447" s="115" t="s">
        <v>856</v>
      </c>
      <c r="B447" s="119"/>
      <c r="C447" s="91"/>
      <c r="D447" s="111"/>
      <c r="E447" s="10"/>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row>
    <row r="448">
      <c r="A448" s="115" t="s">
        <v>857</v>
      </c>
      <c r="B448" s="119" t="s">
        <v>858</v>
      </c>
      <c r="C448" s="91" t="s">
        <v>859</v>
      </c>
      <c r="D448" s="111"/>
      <c r="E448" s="10"/>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row>
    <row r="449">
      <c r="A449" s="115" t="s">
        <v>860</v>
      </c>
      <c r="B449" s="119"/>
      <c r="C449" s="91"/>
      <c r="D449" s="111"/>
      <c r="E449" s="10"/>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row>
    <row r="450">
      <c r="A450" s="115" t="s">
        <v>861</v>
      </c>
      <c r="B450" s="119"/>
      <c r="C450" s="91"/>
      <c r="D450" s="111"/>
      <c r="E450" s="10"/>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row>
    <row r="451">
      <c r="A451" s="115" t="s">
        <v>862</v>
      </c>
      <c r="B451" s="119"/>
      <c r="C451" s="91"/>
      <c r="D451" s="111"/>
      <c r="E451" s="10"/>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row>
    <row r="452">
      <c r="A452" s="115" t="s">
        <v>863</v>
      </c>
      <c r="B452" s="119"/>
      <c r="C452" s="91"/>
      <c r="D452" s="111"/>
      <c r="E452" s="10"/>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row>
    <row r="454">
      <c r="A454" s="127" t="s">
        <v>864</v>
      </c>
      <c r="B454" s="119" t="s">
        <v>865</v>
      </c>
      <c r="C454" s="91" t="s">
        <v>866</v>
      </c>
      <c r="D454" s="111"/>
      <c r="E454" s="10"/>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row>
    <row r="455">
      <c r="A455" s="115" t="s">
        <v>867</v>
      </c>
      <c r="B455" s="119" t="s">
        <v>868</v>
      </c>
      <c r="C455" s="91"/>
      <c r="D455" s="111"/>
      <c r="E455" s="10"/>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row>
    <row r="456">
      <c r="A456" s="115" t="s">
        <v>869</v>
      </c>
      <c r="B456" s="119" t="s">
        <v>870</v>
      </c>
      <c r="C456" s="91" t="s">
        <v>871</v>
      </c>
      <c r="D456" s="111"/>
      <c r="E456" s="10"/>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row>
    <row r="457">
      <c r="A457" s="115" t="s">
        <v>872</v>
      </c>
      <c r="B457" s="119" t="s">
        <v>873</v>
      </c>
      <c r="C457" s="91"/>
      <c r="D457" s="111"/>
      <c r="E457" s="10"/>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row>
    <row r="458">
      <c r="A458" s="115" t="s">
        <v>874</v>
      </c>
      <c r="B458" s="119" t="s">
        <v>875</v>
      </c>
      <c r="C458" s="91"/>
      <c r="D458" s="111"/>
      <c r="E458" s="10"/>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row>
    <row r="459">
      <c r="A459" s="115" t="s">
        <v>876</v>
      </c>
      <c r="B459" s="119"/>
      <c r="C459" s="91"/>
      <c r="D459" s="111"/>
      <c r="E459" s="10"/>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row>
    <row r="460">
      <c r="A460" s="115" t="s">
        <v>877</v>
      </c>
      <c r="B460" s="119" t="s">
        <v>878</v>
      </c>
      <c r="C460" s="91"/>
      <c r="D460" s="111"/>
      <c r="E460" s="10"/>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row>
    <row r="461">
      <c r="A461" s="115" t="s">
        <v>879</v>
      </c>
      <c r="B461" s="119" t="s">
        <v>880</v>
      </c>
      <c r="C461" s="91"/>
      <c r="D461" s="111"/>
      <c r="E461" s="10"/>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row>
    <row r="462">
      <c r="A462" s="115" t="s">
        <v>881</v>
      </c>
      <c r="B462" s="119" t="s">
        <v>882</v>
      </c>
      <c r="C462" s="91"/>
      <c r="D462" s="111"/>
      <c r="E462" s="10"/>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row>
    <row r="463" ht="85.5" customHeight="1">
      <c r="A463" s="128" t="s">
        <v>883</v>
      </c>
      <c r="C463" s="91"/>
      <c r="D463" s="111"/>
      <c r="E463" s="10"/>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row>
    <row r="464" ht="69.75" customHeight="1">
      <c r="A464" s="128" t="s">
        <v>884</v>
      </c>
      <c r="B464" s="119"/>
      <c r="C464" s="91"/>
      <c r="D464" s="111"/>
      <c r="E464" s="10"/>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row>
    <row r="465" ht="54.0" customHeight="1">
      <c r="A465" s="128" t="s">
        <v>885</v>
      </c>
      <c r="B465" s="119" t="s">
        <v>886</v>
      </c>
      <c r="C465" s="91"/>
      <c r="D465" s="111"/>
      <c r="E465" s="10"/>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row>
    <row r="466">
      <c r="A466" s="128" t="s">
        <v>887</v>
      </c>
      <c r="B466" s="119" t="s">
        <v>888</v>
      </c>
      <c r="C466" s="91" t="s">
        <v>889</v>
      </c>
      <c r="D466" s="111"/>
      <c r="E466" s="10"/>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row>
    <row r="467">
      <c r="A467" s="129" t="s">
        <v>890</v>
      </c>
      <c r="B467" s="119"/>
      <c r="C467" s="91"/>
      <c r="D467" s="111"/>
      <c r="E467" s="10"/>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row>
    <row r="468">
      <c r="A468" s="128" t="s">
        <v>891</v>
      </c>
      <c r="B468" s="119" t="s">
        <v>892</v>
      </c>
      <c r="C468" s="91"/>
      <c r="D468" s="111"/>
      <c r="E468" s="10"/>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row>
    <row r="469">
      <c r="A469" s="128" t="s">
        <v>893</v>
      </c>
      <c r="B469" s="119" t="s">
        <v>894</v>
      </c>
      <c r="C469" s="91"/>
      <c r="D469" s="111"/>
      <c r="E469" s="10"/>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row>
    <row r="470">
      <c r="A470" s="26" t="s">
        <v>895</v>
      </c>
      <c r="B470" s="130" t="s">
        <v>896</v>
      </c>
      <c r="C470" s="91"/>
      <c r="D470" s="111"/>
      <c r="E470" s="10"/>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c r="A471" s="128" t="s">
        <v>897</v>
      </c>
      <c r="B471" s="119"/>
      <c r="C471" s="91"/>
      <c r="D471" s="111"/>
      <c r="E471" s="10"/>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row>
    <row r="472">
      <c r="A472" s="131" t="s">
        <v>898</v>
      </c>
      <c r="B472" s="119" t="s">
        <v>899</v>
      </c>
      <c r="C472" s="91"/>
      <c r="D472" s="111"/>
      <c r="E472" s="10"/>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c r="A473" s="128" t="s">
        <v>900</v>
      </c>
      <c r="B473" s="119" t="s">
        <v>901</v>
      </c>
      <c r="C473" s="91"/>
      <c r="D473" s="111"/>
      <c r="E473" s="10"/>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row>
    <row r="474">
      <c r="A474" s="128" t="s">
        <v>902</v>
      </c>
      <c r="B474" s="119"/>
      <c r="C474" s="91"/>
      <c r="D474" s="111"/>
      <c r="E474" s="10"/>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c r="A475" s="128" t="s">
        <v>903</v>
      </c>
      <c r="B475" s="119" t="s">
        <v>904</v>
      </c>
      <c r="C475" s="91"/>
      <c r="D475" s="111"/>
      <c r="E475" s="10"/>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row>
    <row r="476">
      <c r="A476" s="128" t="s">
        <v>905</v>
      </c>
      <c r="B476" s="119"/>
      <c r="C476" s="91"/>
      <c r="D476" s="111"/>
      <c r="E476" s="10"/>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c r="A477" s="128" t="s">
        <v>906</v>
      </c>
      <c r="B477" s="119"/>
      <c r="C477" s="91"/>
      <c r="D477" s="111"/>
      <c r="E477" s="10"/>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row>
    <row r="478">
      <c r="A478" s="128" t="s">
        <v>907</v>
      </c>
      <c r="B478" s="119"/>
      <c r="C478" s="91"/>
      <c r="D478" s="111"/>
      <c r="E478" s="10"/>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row>
    <row r="479">
      <c r="A479" s="128" t="s">
        <v>908</v>
      </c>
      <c r="B479" s="119" t="s">
        <v>909</v>
      </c>
      <c r="C479" s="91"/>
      <c r="D479" s="111"/>
      <c r="E479" s="10"/>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row>
    <row r="480">
      <c r="A480" s="128" t="s">
        <v>910</v>
      </c>
      <c r="B480" s="119" t="s">
        <v>911</v>
      </c>
      <c r="C480" s="91"/>
      <c r="D480" s="111"/>
      <c r="E480" s="10"/>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row>
    <row r="481">
      <c r="A481" s="128" t="s">
        <v>912</v>
      </c>
      <c r="B481" s="119" t="s">
        <v>913</v>
      </c>
      <c r="C481" s="91" t="s">
        <v>914</v>
      </c>
      <c r="D481" s="111"/>
      <c r="E481" s="10"/>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row>
    <row r="482">
      <c r="A482" s="128" t="s">
        <v>915</v>
      </c>
      <c r="B482" s="119"/>
      <c r="C482" s="91"/>
      <c r="D482" s="111"/>
      <c r="E482" s="10"/>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row>
    <row r="483">
      <c r="A483" s="128" t="s">
        <v>916</v>
      </c>
      <c r="B483" s="119" t="s">
        <v>917</v>
      </c>
      <c r="C483" s="91"/>
      <c r="D483" s="111"/>
      <c r="E483" s="10"/>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row>
    <row r="484">
      <c r="A484" s="128" t="s">
        <v>918</v>
      </c>
      <c r="B484" s="119" t="s">
        <v>919</v>
      </c>
      <c r="C484" s="91"/>
      <c r="D484" s="111"/>
      <c r="E484" s="10"/>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row>
    <row r="485">
      <c r="A485" s="128" t="s">
        <v>920</v>
      </c>
      <c r="B485" s="119" t="s">
        <v>921</v>
      </c>
      <c r="C485" s="91"/>
      <c r="D485" s="111"/>
      <c r="E485" s="10"/>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row>
    <row r="486">
      <c r="A486" s="128" t="s">
        <v>922</v>
      </c>
      <c r="B486" s="119" t="s">
        <v>923</v>
      </c>
      <c r="D486" s="111"/>
      <c r="E486" s="10"/>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row>
    <row r="487">
      <c r="A487" s="132" t="s">
        <v>924</v>
      </c>
      <c r="B487" s="119" t="s">
        <v>925</v>
      </c>
      <c r="C487" s="91"/>
      <c r="D487" s="111"/>
      <c r="E487" s="10"/>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row>
    <row r="488">
      <c r="A488" s="128" t="s">
        <v>926</v>
      </c>
      <c r="B488" s="119" t="s">
        <v>927</v>
      </c>
      <c r="C488" s="99" t="s">
        <v>928</v>
      </c>
      <c r="D488" s="15" t="s">
        <v>929</v>
      </c>
      <c r="E488" s="133" t="s">
        <v>930</v>
      </c>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row>
    <row r="489">
      <c r="A489" s="129" t="s">
        <v>931</v>
      </c>
      <c r="B489" s="119" t="s">
        <v>932</v>
      </c>
      <c r="C489" s="91"/>
      <c r="D489" s="111"/>
      <c r="E489" s="10"/>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row>
    <row r="490">
      <c r="A490" s="128" t="s">
        <v>933</v>
      </c>
      <c r="B490" s="119" t="s">
        <v>934</v>
      </c>
      <c r="C490" s="91"/>
      <c r="D490" s="111"/>
      <c r="E490" s="10"/>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row>
    <row r="491">
      <c r="A491" s="128" t="s">
        <v>935</v>
      </c>
      <c r="B491" s="119" t="s">
        <v>936</v>
      </c>
      <c r="C491" s="91"/>
      <c r="D491" s="111"/>
      <c r="E491" s="10"/>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row>
    <row r="492">
      <c r="A492" s="128" t="s">
        <v>937</v>
      </c>
      <c r="B492" s="119" t="s">
        <v>938</v>
      </c>
      <c r="C492" s="91"/>
      <c r="D492" s="111"/>
      <c r="E492" s="10"/>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row>
    <row r="493" ht="75.0" customHeight="1">
      <c r="A493" s="128" t="s">
        <v>939</v>
      </c>
      <c r="B493" s="119"/>
      <c r="C493" s="91"/>
      <c r="D493" s="111"/>
      <c r="E493" s="10"/>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row>
    <row r="494">
      <c r="A494" s="128" t="s">
        <v>940</v>
      </c>
      <c r="B494" s="119"/>
      <c r="C494" s="91"/>
      <c r="D494" s="111"/>
      <c r="E494" s="10"/>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row>
    <row r="495">
      <c r="A495" s="128" t="s">
        <v>941</v>
      </c>
      <c r="B495" s="119" t="s">
        <v>942</v>
      </c>
      <c r="C495" s="91"/>
      <c r="D495" s="111"/>
      <c r="E495" s="10"/>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row>
    <row r="496">
      <c r="A496" s="128" t="s">
        <v>943</v>
      </c>
      <c r="B496" s="119" t="s">
        <v>944</v>
      </c>
      <c r="C496" s="91"/>
      <c r="D496" s="111"/>
      <c r="E496" s="10"/>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row>
    <row r="497">
      <c r="A497" s="129" t="s">
        <v>945</v>
      </c>
      <c r="B497" s="119" t="s">
        <v>946</v>
      </c>
      <c r="C497" s="91" t="s">
        <v>947</v>
      </c>
      <c r="D497" s="111"/>
      <c r="E497" s="10"/>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row>
    <row r="498">
      <c r="A498" s="128" t="s">
        <v>948</v>
      </c>
      <c r="B498" s="119"/>
      <c r="C498" s="91"/>
      <c r="D498" s="111"/>
      <c r="E498" s="10"/>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row>
    <row r="499">
      <c r="A499" s="128" t="s">
        <v>949</v>
      </c>
      <c r="B499" s="119" t="s">
        <v>950</v>
      </c>
      <c r="C499" s="91" t="s">
        <v>951</v>
      </c>
      <c r="D499" s="111"/>
      <c r="E499" s="10"/>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row>
    <row r="500">
      <c r="A500" s="128" t="s">
        <v>952</v>
      </c>
      <c r="B500" s="119"/>
      <c r="C500" s="91"/>
      <c r="D500" s="111"/>
      <c r="E500" s="10"/>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row>
    <row r="501">
      <c r="A501" s="50" t="s">
        <v>953</v>
      </c>
      <c r="B501" s="119"/>
      <c r="C501" s="91"/>
      <c r="D501" s="111"/>
      <c r="E501" s="10"/>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row>
    <row r="502">
      <c r="A502" s="128" t="s">
        <v>954</v>
      </c>
      <c r="B502" s="119"/>
      <c r="C502" s="91"/>
      <c r="D502" s="111"/>
      <c r="E502" s="10"/>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row>
    <row r="503">
      <c r="A503" s="128" t="s">
        <v>955</v>
      </c>
      <c r="B503" s="119"/>
      <c r="C503" s="91"/>
      <c r="D503" s="111"/>
      <c r="E503" s="10"/>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row>
    <row r="504">
      <c r="A504" s="128" t="s">
        <v>956</v>
      </c>
      <c r="B504" s="119"/>
      <c r="C504" s="91"/>
      <c r="D504" s="111"/>
      <c r="E504" s="10"/>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row>
    <row r="505">
      <c r="A505" s="128" t="s">
        <v>957</v>
      </c>
      <c r="B505" s="119"/>
      <c r="C505" s="91"/>
      <c r="D505" s="111"/>
      <c r="E505" s="10"/>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row>
    <row r="506">
      <c r="A506" s="128" t="s">
        <v>958</v>
      </c>
      <c r="B506" s="119"/>
      <c r="C506" s="91"/>
      <c r="D506" s="111"/>
      <c r="E506" s="10"/>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row>
    <row r="507">
      <c r="A507" s="128" t="s">
        <v>959</v>
      </c>
      <c r="B507" s="119" t="s">
        <v>960</v>
      </c>
      <c r="C507" s="91"/>
      <c r="D507" s="111"/>
      <c r="E507" s="10"/>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row>
    <row r="508">
      <c r="A508" s="128" t="s">
        <v>961</v>
      </c>
      <c r="B508" s="119" t="s">
        <v>962</v>
      </c>
      <c r="C508" s="91"/>
      <c r="D508" s="111"/>
      <c r="E508" s="10"/>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row>
    <row r="509">
      <c r="A509" s="115" t="s">
        <v>963</v>
      </c>
      <c r="B509" s="119"/>
      <c r="C509" s="91"/>
      <c r="D509" s="111"/>
      <c r="E509" s="10"/>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row>
    <row r="510">
      <c r="A510" s="115" t="s">
        <v>964</v>
      </c>
      <c r="B510" s="119"/>
      <c r="C510" s="91"/>
      <c r="D510" s="111"/>
      <c r="E510" s="10"/>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c r="A511" s="115" t="s">
        <v>965</v>
      </c>
      <c r="B511" s="119"/>
      <c r="C511" s="91"/>
      <c r="D511" s="111"/>
      <c r="E511" s="10"/>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row>
    <row r="512">
      <c r="A512" s="115" t="s">
        <v>966</v>
      </c>
      <c r="B512" s="119" t="s">
        <v>967</v>
      </c>
      <c r="C512" s="91"/>
      <c r="D512" s="111"/>
      <c r="E512" s="10"/>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row>
    <row r="513">
      <c r="A513" s="115" t="s">
        <v>968</v>
      </c>
      <c r="B513" s="119" t="s">
        <v>969</v>
      </c>
      <c r="C513" s="91"/>
      <c r="D513" s="111"/>
      <c r="E513" s="10"/>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row>
    <row r="514">
      <c r="A514" s="115" t="s">
        <v>970</v>
      </c>
      <c r="B514" s="119" t="s">
        <v>971</v>
      </c>
      <c r="C514" s="91"/>
      <c r="D514" s="111"/>
      <c r="E514" s="10"/>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row>
    <row r="515">
      <c r="A515" s="116" t="s">
        <v>972</v>
      </c>
      <c r="B515" s="134"/>
      <c r="C515" s="91"/>
      <c r="D515" s="111"/>
      <c r="E515" s="10"/>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row>
    <row r="516">
      <c r="A516" s="115" t="s">
        <v>973</v>
      </c>
      <c r="B516" s="134" t="s">
        <v>974</v>
      </c>
      <c r="C516" s="91"/>
      <c r="D516" s="111"/>
      <c r="E516" s="10"/>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row>
    <row r="517">
      <c r="A517" s="115" t="s">
        <v>975</v>
      </c>
      <c r="B517" s="134" t="s">
        <v>976</v>
      </c>
      <c r="C517" s="91"/>
      <c r="D517" s="111"/>
      <c r="E517" s="10"/>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c r="A518" s="115" t="s">
        <v>977</v>
      </c>
      <c r="B518" s="134" t="s">
        <v>87</v>
      </c>
      <c r="C518" s="91"/>
      <c r="D518" s="111"/>
      <c r="E518" s="10"/>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row>
    <row r="519">
      <c r="A519" s="116" t="s">
        <v>978</v>
      </c>
      <c r="B519" s="134" t="s">
        <v>979</v>
      </c>
      <c r="C519" s="91" t="s">
        <v>980</v>
      </c>
      <c r="D519" s="111"/>
      <c r="E519" s="10"/>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row>
    <row r="520">
      <c r="A520" s="115" t="s">
        <v>981</v>
      </c>
      <c r="B520" s="134"/>
      <c r="C520" s="91"/>
      <c r="D520" s="111"/>
      <c r="E520" s="10"/>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row>
    <row r="521">
      <c r="A521" s="115" t="s">
        <v>982</v>
      </c>
      <c r="B521" s="134" t="s">
        <v>983</v>
      </c>
      <c r="C521" s="91"/>
      <c r="D521" s="111"/>
      <c r="E521" s="10"/>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row>
    <row r="522">
      <c r="A522" s="115" t="s">
        <v>984</v>
      </c>
      <c r="B522" s="135" t="s">
        <v>985</v>
      </c>
      <c r="C522" s="91"/>
      <c r="D522" s="111"/>
      <c r="E522" s="10"/>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row>
    <row r="523">
      <c r="A523" s="115" t="s">
        <v>986</v>
      </c>
      <c r="B523" s="119" t="s">
        <v>987</v>
      </c>
      <c r="C523" s="91"/>
      <c r="D523" s="111"/>
      <c r="E523" s="10"/>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row>
    <row r="524">
      <c r="A524" s="136" t="s">
        <v>988</v>
      </c>
      <c r="B524" s="137" t="s">
        <v>989</v>
      </c>
      <c r="C524" s="91"/>
      <c r="D524" s="111"/>
      <c r="E524" s="10"/>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row>
    <row r="525">
      <c r="A525" s="136" t="s">
        <v>990</v>
      </c>
      <c r="B525" s="134" t="s">
        <v>991</v>
      </c>
      <c r="C525" s="91" t="s">
        <v>992</v>
      </c>
      <c r="D525" s="111"/>
      <c r="E525" s="10"/>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row>
    <row r="526">
      <c r="A526" s="136" t="s">
        <v>993</v>
      </c>
      <c r="B526" s="134"/>
      <c r="C526" s="91"/>
      <c r="D526" s="111"/>
      <c r="E526" s="10"/>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row>
    <row r="527">
      <c r="A527" s="136" t="s">
        <v>994</v>
      </c>
      <c r="B527" s="134"/>
      <c r="C527" s="91"/>
      <c r="D527" s="111"/>
      <c r="E527" s="10"/>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row>
    <row r="528">
      <c r="A528" s="136" t="s">
        <v>995</v>
      </c>
      <c r="B528" s="134"/>
      <c r="C528" s="91"/>
      <c r="D528" s="111"/>
      <c r="E528" s="10"/>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row>
    <row r="529">
      <c r="A529" s="136" t="s">
        <v>996</v>
      </c>
      <c r="B529" s="134" t="s">
        <v>997</v>
      </c>
      <c r="C529" s="91"/>
      <c r="D529" s="111"/>
      <c r="E529" s="10"/>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row>
    <row r="530" ht="64.5" customHeight="1">
      <c r="A530" s="136" t="s">
        <v>998</v>
      </c>
      <c r="B530" s="138"/>
      <c r="C530" s="91"/>
      <c r="D530" s="111"/>
      <c r="E530" s="10"/>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row>
    <row r="531" ht="64.5" customHeight="1">
      <c r="A531" s="136" t="s">
        <v>999</v>
      </c>
      <c r="B531" s="138"/>
      <c r="C531" s="91"/>
      <c r="D531" s="111"/>
      <c r="E531" s="10"/>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row>
    <row r="532" ht="151.5" customHeight="1">
      <c r="A532" s="139" t="s">
        <v>1000</v>
      </c>
      <c r="B532" s="138"/>
      <c r="C532" s="91"/>
      <c r="D532" s="111"/>
      <c r="E532" s="10"/>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row>
    <row r="533">
      <c r="A533" s="139" t="s">
        <v>1001</v>
      </c>
      <c r="B533" s="137" t="s">
        <v>1002</v>
      </c>
      <c r="C533" s="91"/>
      <c r="D533" s="111"/>
      <c r="E533" s="10"/>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c r="A534" s="136" t="s">
        <v>1003</v>
      </c>
      <c r="B534" s="134" t="s">
        <v>1004</v>
      </c>
      <c r="C534" s="91" t="s">
        <v>1005</v>
      </c>
      <c r="D534" s="111"/>
      <c r="E534" s="10"/>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row>
    <row r="535">
      <c r="A535" s="136" t="s">
        <v>1006</v>
      </c>
      <c r="B535" s="136" t="s">
        <v>1007</v>
      </c>
      <c r="C535" s="91"/>
      <c r="D535" s="111"/>
      <c r="E535" s="10"/>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row>
    <row r="536">
      <c r="A536" s="136" t="s">
        <v>1008</v>
      </c>
      <c r="B536" s="134" t="s">
        <v>87</v>
      </c>
      <c r="C536" s="91"/>
      <c r="D536" s="111"/>
      <c r="E536" s="10"/>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row>
    <row r="537">
      <c r="A537" s="136" t="s">
        <v>1009</v>
      </c>
      <c r="B537" s="134"/>
      <c r="C537" s="91"/>
      <c r="D537" s="111"/>
      <c r="E537" s="10"/>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row>
    <row r="538">
      <c r="A538" s="136" t="s">
        <v>1010</v>
      </c>
      <c r="B538" s="134" t="s">
        <v>1011</v>
      </c>
      <c r="C538" s="91"/>
      <c r="D538" s="111"/>
      <c r="E538" s="10"/>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row>
    <row r="539">
      <c r="A539" s="136" t="s">
        <v>1012</v>
      </c>
      <c r="B539" s="134" t="s">
        <v>1013</v>
      </c>
      <c r="C539" s="91"/>
      <c r="D539" s="111"/>
      <c r="E539" s="10"/>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row>
    <row r="540">
      <c r="A540" s="136" t="s">
        <v>1014</v>
      </c>
      <c r="B540" s="134"/>
      <c r="C540" s="91"/>
      <c r="D540" s="111"/>
      <c r="E540" s="10"/>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c r="A541" s="136" t="s">
        <v>1015</v>
      </c>
      <c r="B541" s="134" t="s">
        <v>1016</v>
      </c>
      <c r="C541" s="91"/>
      <c r="D541" s="111"/>
      <c r="E541" s="10"/>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row>
    <row r="542">
      <c r="A542" s="136" t="s">
        <v>1017</v>
      </c>
      <c r="B542" s="134" t="s">
        <v>1018</v>
      </c>
      <c r="C542" s="91"/>
      <c r="D542" s="111"/>
      <c r="E542" s="10"/>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row>
    <row r="543">
      <c r="A543" s="136" t="s">
        <v>1019</v>
      </c>
      <c r="B543" s="134"/>
      <c r="C543" s="91"/>
      <c r="D543" s="111"/>
      <c r="E543" s="10"/>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row>
    <row r="544">
      <c r="A544" s="136" t="s">
        <v>1020</v>
      </c>
      <c r="B544" s="134"/>
      <c r="C544" s="91"/>
      <c r="D544" s="111"/>
      <c r="E544" s="10"/>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row>
    <row r="545">
      <c r="A545" s="136" t="s">
        <v>1021</v>
      </c>
      <c r="B545" s="134" t="s">
        <v>1022</v>
      </c>
      <c r="C545" s="91"/>
      <c r="D545" s="111"/>
      <c r="E545" s="10"/>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row>
    <row r="546">
      <c r="A546" s="139" t="s">
        <v>1023</v>
      </c>
      <c r="B546" s="134"/>
      <c r="C546" s="91"/>
      <c r="D546" s="111"/>
      <c r="E546" s="10"/>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row>
    <row r="547">
      <c r="A547" s="140" t="s">
        <v>1024</v>
      </c>
      <c r="B547" s="134" t="s">
        <v>1025</v>
      </c>
      <c r="C547" s="91" t="s">
        <v>1026</v>
      </c>
      <c r="D547" s="113" t="s">
        <v>1027</v>
      </c>
      <c r="E547" s="16" t="s">
        <v>1028</v>
      </c>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row>
    <row r="548">
      <c r="A548" s="140" t="s">
        <v>1029</v>
      </c>
      <c r="B548" s="134" t="s">
        <v>1030</v>
      </c>
      <c r="C548" s="91"/>
      <c r="D548" s="111"/>
      <c r="E548" s="10"/>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row>
    <row r="549">
      <c r="A549" s="141" t="s">
        <v>1031</v>
      </c>
      <c r="B549" s="134" t="s">
        <v>1032</v>
      </c>
      <c r="C549" s="91" t="s">
        <v>1033</v>
      </c>
      <c r="D549" s="111"/>
      <c r="E549" s="10"/>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c r="A550" s="141" t="s">
        <v>1034</v>
      </c>
      <c r="B550" s="142" t="s">
        <v>1035</v>
      </c>
      <c r="C550" s="91" t="s">
        <v>1036</v>
      </c>
      <c r="D550" s="111"/>
      <c r="E550" s="10"/>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row>
    <row r="551">
      <c r="A551" s="141" t="s">
        <v>1037</v>
      </c>
      <c r="B551" s="134" t="s">
        <v>1038</v>
      </c>
      <c r="C551" s="91" t="s">
        <v>1039</v>
      </c>
      <c r="D551" s="111"/>
      <c r="E551" s="10"/>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row>
    <row r="552">
      <c r="A552" s="141" t="s">
        <v>1040</v>
      </c>
      <c r="B552" s="134"/>
      <c r="C552" s="91"/>
      <c r="D552" s="111"/>
      <c r="E552" s="10"/>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row>
    <row r="553">
      <c r="A553" s="143" t="s">
        <v>1041</v>
      </c>
      <c r="B553" s="134"/>
      <c r="C553" s="91"/>
      <c r="D553" s="111"/>
      <c r="E553" s="10"/>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row>
    <row r="554">
      <c r="A554" s="141" t="s">
        <v>1042</v>
      </c>
      <c r="B554" s="134" t="s">
        <v>1043</v>
      </c>
      <c r="C554" s="91"/>
      <c r="D554" s="111"/>
      <c r="E554" s="10"/>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row>
    <row r="555">
      <c r="A555" s="141" t="s">
        <v>1044</v>
      </c>
      <c r="B555" s="134" t="s">
        <v>1045</v>
      </c>
      <c r="C555" s="91"/>
      <c r="D555" s="111"/>
      <c r="E555" s="10"/>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row>
    <row r="556">
      <c r="A556" s="141" t="s">
        <v>1046</v>
      </c>
      <c r="B556" s="134" t="s">
        <v>1047</v>
      </c>
      <c r="C556" s="91" t="s">
        <v>1048</v>
      </c>
      <c r="D556" s="111"/>
      <c r="E556" s="10"/>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row>
    <row r="557">
      <c r="A557" s="141" t="s">
        <v>1049</v>
      </c>
      <c r="B557" s="134" t="s">
        <v>1050</v>
      </c>
      <c r="C557" s="91"/>
      <c r="D557" s="111"/>
      <c r="E557" s="10"/>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row>
    <row r="558">
      <c r="A558" s="141" t="s">
        <v>1051</v>
      </c>
      <c r="B558" s="134" t="s">
        <v>1052</v>
      </c>
      <c r="C558" s="91" t="s">
        <v>1053</v>
      </c>
      <c r="D558" s="111"/>
      <c r="E558" s="10"/>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row>
    <row r="559">
      <c r="A559" s="141" t="s">
        <v>1054</v>
      </c>
      <c r="B559" s="134" t="s">
        <v>1055</v>
      </c>
      <c r="C559" s="91"/>
      <c r="D559" s="111"/>
      <c r="E559" s="10"/>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row>
    <row r="560">
      <c r="A560" s="70" t="s">
        <v>1056</v>
      </c>
      <c r="B560" s="134" t="s">
        <v>1057</v>
      </c>
      <c r="C560" s="91" t="s">
        <v>1058</v>
      </c>
      <c r="D560" s="111"/>
      <c r="E560" s="10"/>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row>
    <row r="561">
      <c r="A561" s="70" t="s">
        <v>1059</v>
      </c>
      <c r="B561" s="134" t="s">
        <v>1060</v>
      </c>
      <c r="C561" s="91"/>
      <c r="D561" s="111"/>
      <c r="E561" s="10"/>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row>
    <row r="562">
      <c r="A562" s="144" t="s">
        <v>1061</v>
      </c>
      <c r="B562" s="134"/>
      <c r="C562" s="91"/>
      <c r="D562" s="111"/>
      <c r="E562" s="10"/>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c r="A563" s="70" t="s">
        <v>1062</v>
      </c>
      <c r="B563" s="134" t="s">
        <v>1063</v>
      </c>
      <c r="C563" s="91" t="s">
        <v>1064</v>
      </c>
      <c r="D563" s="111"/>
      <c r="E563" s="10"/>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row>
    <row r="564">
      <c r="A564" s="70" t="s">
        <v>1065</v>
      </c>
      <c r="B564" s="134" t="s">
        <v>1066</v>
      </c>
      <c r="C564" s="91"/>
      <c r="D564" s="111"/>
      <c r="E564" s="10"/>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row>
    <row r="565">
      <c r="A565" s="68" t="s">
        <v>1067</v>
      </c>
      <c r="B565" s="134" t="s">
        <v>1068</v>
      </c>
      <c r="C565" s="91"/>
      <c r="D565" s="111"/>
      <c r="E565" s="10"/>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c r="A566" s="69" t="s">
        <v>1069</v>
      </c>
      <c r="B566" s="134" t="s">
        <v>1070</v>
      </c>
      <c r="C566" s="91"/>
      <c r="D566" s="111"/>
      <c r="E566" s="10"/>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row>
    <row r="567">
      <c r="A567" s="69" t="s">
        <v>1071</v>
      </c>
      <c r="B567" s="134" t="s">
        <v>1072</v>
      </c>
      <c r="C567" s="91"/>
      <c r="D567" s="111"/>
      <c r="E567" s="10"/>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row>
    <row r="568">
      <c r="A568" s="69" t="s">
        <v>1073</v>
      </c>
      <c r="B568" s="134"/>
      <c r="C568" s="91"/>
      <c r="D568" s="111"/>
      <c r="E568" s="10"/>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row>
    <row r="569">
      <c r="A569" s="69" t="s">
        <v>1074</v>
      </c>
      <c r="B569" s="134" t="s">
        <v>1075</v>
      </c>
      <c r="C569" s="91"/>
      <c r="D569" s="111"/>
      <c r="E569" s="10"/>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row>
    <row r="570">
      <c r="A570" s="69" t="s">
        <v>1076</v>
      </c>
      <c r="B570" s="134"/>
      <c r="C570" s="91"/>
      <c r="D570" s="111"/>
      <c r="E570" s="10"/>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row>
    <row r="571">
      <c r="A571" s="69" t="s">
        <v>1077</v>
      </c>
      <c r="B571" s="134"/>
      <c r="C571" s="91"/>
      <c r="D571" s="111"/>
      <c r="E571" s="10"/>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row>
    <row r="572">
      <c r="A572" s="69" t="s">
        <v>1078</v>
      </c>
      <c r="B572" s="134"/>
      <c r="C572" s="91"/>
      <c r="D572" s="111"/>
      <c r="E572" s="10"/>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row>
    <row r="573">
      <c r="A573" s="69" t="s">
        <v>1079</v>
      </c>
      <c r="B573" s="134" t="s">
        <v>1080</v>
      </c>
      <c r="C573" s="91"/>
      <c r="D573" s="111"/>
      <c r="E573" s="10"/>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c r="A574" s="69" t="s">
        <v>1081</v>
      </c>
      <c r="B574" s="134" t="s">
        <v>1082</v>
      </c>
      <c r="C574" s="91"/>
      <c r="D574" s="111"/>
      <c r="E574" s="10"/>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row>
    <row r="575">
      <c r="A575" s="69" t="s">
        <v>1083</v>
      </c>
      <c r="B575" s="134" t="s">
        <v>1084</v>
      </c>
      <c r="C575" s="91"/>
      <c r="D575" s="111"/>
      <c r="E575" s="10"/>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row>
    <row r="576">
      <c r="B576" s="134"/>
      <c r="C576" s="91"/>
      <c r="D576" s="111"/>
      <c r="E576" s="10"/>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row>
    <row r="577">
      <c r="A577" s="69" t="s">
        <v>1085</v>
      </c>
      <c r="B577" s="134" t="s">
        <v>1086</v>
      </c>
      <c r="C577" s="91"/>
      <c r="D577" s="111"/>
      <c r="E577" s="10"/>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row>
    <row r="578">
      <c r="A578" s="69" t="s">
        <v>1087</v>
      </c>
      <c r="B578" s="134"/>
      <c r="C578" s="91"/>
      <c r="D578" s="111"/>
      <c r="E578" s="10"/>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row>
    <row r="579">
      <c r="A579" s="69" t="s">
        <v>1088</v>
      </c>
      <c r="B579" s="134" t="s">
        <v>1089</v>
      </c>
      <c r="C579" s="91"/>
      <c r="D579" s="111"/>
      <c r="E579" s="10"/>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row>
    <row r="580">
      <c r="A580" s="69" t="s">
        <v>1090</v>
      </c>
      <c r="B580" s="134" t="s">
        <v>1091</v>
      </c>
      <c r="C580" s="91"/>
      <c r="D580" s="111"/>
      <c r="E580" s="10"/>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row>
    <row r="581">
      <c r="A581" s="69" t="s">
        <v>1092</v>
      </c>
      <c r="B581" s="134" t="s">
        <v>1093</v>
      </c>
      <c r="C581" s="91" t="s">
        <v>1094</v>
      </c>
      <c r="D581" s="111"/>
      <c r="E581" s="10"/>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row>
    <row r="582">
      <c r="A582" s="69" t="s">
        <v>1095</v>
      </c>
      <c r="B582" s="134" t="s">
        <v>1091</v>
      </c>
      <c r="C582" s="91"/>
      <c r="D582" s="111"/>
      <c r="E582" s="10"/>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row>
    <row r="583">
      <c r="A583" s="69" t="s">
        <v>1096</v>
      </c>
      <c r="B583" s="134" t="s">
        <v>1097</v>
      </c>
      <c r="C583" s="91" t="s">
        <v>1098</v>
      </c>
      <c r="D583" s="15" t="s">
        <v>1099</v>
      </c>
      <c r="E583" s="10"/>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row>
    <row r="584">
      <c r="A584" s="69" t="s">
        <v>1100</v>
      </c>
      <c r="B584" s="134"/>
      <c r="C584" s="91"/>
      <c r="D584" s="111"/>
      <c r="E584" s="10"/>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row>
    <row r="585">
      <c r="A585" s="68" t="s">
        <v>1101</v>
      </c>
      <c r="B585" s="134" t="s">
        <v>1102</v>
      </c>
      <c r="C585" s="91"/>
      <c r="D585" s="111"/>
      <c r="E585" s="10"/>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c r="A586" s="145" t="s">
        <v>1103</v>
      </c>
      <c r="B586" s="134" t="s">
        <v>1104</v>
      </c>
      <c r="C586" s="91"/>
      <c r="D586" s="111"/>
      <c r="E586" s="10"/>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row>
    <row r="587">
      <c r="A587" s="145" t="s">
        <v>1105</v>
      </c>
      <c r="B587" s="134"/>
      <c r="C587" s="91"/>
      <c r="D587" s="111"/>
      <c r="E587" s="10"/>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row>
    <row r="588">
      <c r="A588" s="146" t="s">
        <v>1106</v>
      </c>
      <c r="B588" s="134" t="s">
        <v>1107</v>
      </c>
      <c r="C588" s="91"/>
      <c r="D588" s="111"/>
      <c r="E588" s="10"/>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row>
    <row r="589">
      <c r="A589" s="145" t="s">
        <v>1108</v>
      </c>
      <c r="B589" s="147" t="s">
        <v>1109</v>
      </c>
      <c r="C589" s="91" t="s">
        <v>1110</v>
      </c>
      <c r="D589" s="111"/>
      <c r="E589" s="10"/>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row>
    <row r="590">
      <c r="A590" s="145" t="s">
        <v>1111</v>
      </c>
      <c r="B590" s="134" t="s">
        <v>1112</v>
      </c>
      <c r="C590" s="91"/>
      <c r="D590" s="111"/>
      <c r="E590" s="10"/>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row>
    <row r="591">
      <c r="B591" s="148" t="s">
        <v>1113</v>
      </c>
      <c r="C591" s="91"/>
      <c r="D591" s="111"/>
      <c r="E591" s="10"/>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c r="A592" s="145" t="s">
        <v>1114</v>
      </c>
      <c r="B592" s="134" t="s">
        <v>1115</v>
      </c>
      <c r="C592" s="91"/>
      <c r="D592" s="111"/>
      <c r="E592" s="10"/>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row>
    <row r="593">
      <c r="A593" s="145" t="s">
        <v>1116</v>
      </c>
      <c r="B593" s="145" t="s">
        <v>1116</v>
      </c>
      <c r="C593" s="91"/>
      <c r="D593" s="111"/>
      <c r="E593" s="10"/>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row>
    <row r="594">
      <c r="A594" s="145" t="s">
        <v>1117</v>
      </c>
      <c r="B594" s="134" t="s">
        <v>1118</v>
      </c>
      <c r="C594" s="86" t="s">
        <v>1119</v>
      </c>
      <c r="D594" s="15" t="s">
        <v>1120</v>
      </c>
      <c r="E594" s="10"/>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row>
    <row r="595">
      <c r="A595" s="145" t="s">
        <v>1121</v>
      </c>
      <c r="B595" s="134"/>
      <c r="C595" s="91"/>
      <c r="D595" s="111"/>
      <c r="E595" s="10"/>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row>
    <row r="596">
      <c r="A596" s="145" t="s">
        <v>1122</v>
      </c>
      <c r="B596" s="145" t="s">
        <v>1122</v>
      </c>
      <c r="C596" s="91"/>
      <c r="D596" s="111"/>
      <c r="E596" s="10"/>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row>
    <row r="597">
      <c r="A597" s="145" t="s">
        <v>1123</v>
      </c>
      <c r="B597" s="134"/>
      <c r="C597" s="91"/>
      <c r="D597" s="111"/>
      <c r="E597" s="10"/>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row>
    <row r="598">
      <c r="A598" s="145" t="s">
        <v>1124</v>
      </c>
      <c r="B598" s="134" t="s">
        <v>1125</v>
      </c>
      <c r="C598" s="91"/>
      <c r="D598" s="111"/>
      <c r="E598" s="10"/>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row>
    <row r="599">
      <c r="A599" s="145" t="s">
        <v>1126</v>
      </c>
      <c r="B599" s="134"/>
      <c r="C599" s="91"/>
      <c r="D599" s="111"/>
      <c r="E599" s="10"/>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c r="A600" s="145" t="s">
        <v>1127</v>
      </c>
      <c r="B600" s="134"/>
      <c r="C600" s="91"/>
      <c r="D600" s="111"/>
      <c r="E600" s="10"/>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c r="A601" s="145" t="s">
        <v>1128</v>
      </c>
      <c r="B601" s="134" t="s">
        <v>1129</v>
      </c>
      <c r="C601" s="91"/>
      <c r="D601" s="111"/>
      <c r="E601" s="10"/>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row>
    <row r="602">
      <c r="A602" s="145" t="s">
        <v>1130</v>
      </c>
      <c r="B602" s="134"/>
      <c r="C602" s="91"/>
      <c r="D602" s="111"/>
      <c r="E602" s="10"/>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c r="A603" s="145" t="s">
        <v>1131</v>
      </c>
      <c r="B603" s="134"/>
      <c r="C603" s="91"/>
      <c r="D603" s="111"/>
      <c r="E603" s="10"/>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row>
    <row r="604">
      <c r="A604" s="145" t="s">
        <v>1132</v>
      </c>
      <c r="B604" s="134" t="s">
        <v>87</v>
      </c>
      <c r="C604" s="91"/>
      <c r="D604" s="111"/>
      <c r="E604" s="10"/>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row>
    <row r="605">
      <c r="A605" s="145" t="s">
        <v>1133</v>
      </c>
      <c r="B605" s="134"/>
      <c r="C605" s="91"/>
      <c r="D605" s="111"/>
      <c r="E605" s="10"/>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row>
    <row r="606">
      <c r="A606" s="145" t="s">
        <v>1134</v>
      </c>
      <c r="B606" s="134"/>
      <c r="C606" s="91"/>
      <c r="D606" s="111"/>
      <c r="E606" s="10"/>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row>
    <row r="607">
      <c r="A607" s="145" t="s">
        <v>1135</v>
      </c>
      <c r="B607" s="134" t="s">
        <v>1136</v>
      </c>
      <c r="C607" s="91"/>
      <c r="D607" s="111"/>
      <c r="E607" s="10"/>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row>
    <row r="608">
      <c r="A608" s="145" t="s">
        <v>1137</v>
      </c>
      <c r="B608" s="134"/>
      <c r="C608" s="91"/>
      <c r="D608" s="111"/>
      <c r="E608" s="10"/>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row>
    <row r="609">
      <c r="A609" s="145" t="s">
        <v>1138</v>
      </c>
      <c r="B609" s="134"/>
      <c r="C609" s="91"/>
      <c r="D609" s="111"/>
      <c r="E609" s="10"/>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row>
    <row r="610">
      <c r="A610" s="81" t="s">
        <v>1139</v>
      </c>
      <c r="B610" s="134" t="s">
        <v>1140</v>
      </c>
      <c r="C610" s="91"/>
      <c r="D610" s="111"/>
      <c r="E610" s="10"/>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c r="A611" s="99" t="s">
        <v>1141</v>
      </c>
      <c r="B611" s="134"/>
      <c r="C611" s="91"/>
      <c r="D611" s="111"/>
      <c r="E611" s="10"/>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row>
    <row r="612">
      <c r="A612" s="99" t="s">
        <v>1142</v>
      </c>
      <c r="B612" s="134" t="s">
        <v>1143</v>
      </c>
      <c r="C612" s="91" t="s">
        <v>1144</v>
      </c>
      <c r="D612" s="111"/>
      <c r="E612" s="10"/>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row>
    <row r="613">
      <c r="A613" s="99" t="s">
        <v>1145</v>
      </c>
      <c r="B613" s="134"/>
      <c r="C613" s="91"/>
      <c r="D613" s="111"/>
      <c r="E613" s="10"/>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row>
    <row r="614">
      <c r="A614" s="69" t="s">
        <v>1146</v>
      </c>
      <c r="B614" s="134" t="s">
        <v>1147</v>
      </c>
      <c r="C614" s="91"/>
      <c r="D614" s="111"/>
      <c r="E614" s="10"/>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row>
    <row r="615">
      <c r="A615" s="68" t="s">
        <v>1148</v>
      </c>
      <c r="B615" s="134"/>
      <c r="C615" s="91"/>
      <c r="D615" s="111"/>
      <c r="E615" s="10"/>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row>
    <row r="616">
      <c r="A616" s="70" t="s">
        <v>1149</v>
      </c>
      <c r="B616" s="134"/>
      <c r="C616" s="91"/>
      <c r="D616" s="111"/>
      <c r="E616" s="10"/>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row>
    <row r="617">
      <c r="A617" s="70" t="s">
        <v>1150</v>
      </c>
      <c r="B617" s="134"/>
      <c r="C617" s="91"/>
      <c r="D617" s="111"/>
      <c r="E617" s="10"/>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row>
    <row r="618">
      <c r="A618" s="70" t="s">
        <v>1151</v>
      </c>
      <c r="B618" s="134"/>
      <c r="C618" s="91"/>
      <c r="D618" s="111"/>
      <c r="E618" s="10"/>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row>
    <row r="619">
      <c r="A619" s="70" t="s">
        <v>1152</v>
      </c>
      <c r="B619" s="134" t="s">
        <v>1153</v>
      </c>
      <c r="C619" s="91"/>
      <c r="D619" s="111"/>
      <c r="E619" s="10"/>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row>
    <row r="620">
      <c r="A620" s="70" t="s">
        <v>1154</v>
      </c>
      <c r="B620" s="134" t="s">
        <v>1155</v>
      </c>
      <c r="C620" s="91"/>
      <c r="D620" s="111"/>
      <c r="E620" s="10"/>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row>
    <row r="621">
      <c r="A621" s="70" t="s">
        <v>1156</v>
      </c>
      <c r="B621" s="134" t="s">
        <v>1157</v>
      </c>
      <c r="C621" s="91"/>
      <c r="D621" s="111"/>
      <c r="E621" s="10"/>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row>
    <row r="622">
      <c r="A622" s="70" t="s">
        <v>1158</v>
      </c>
      <c r="B622" s="134"/>
      <c r="C622" s="91"/>
      <c r="D622" s="111"/>
      <c r="E622" s="10"/>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row>
    <row r="623">
      <c r="A623" s="70" t="s">
        <v>1159</v>
      </c>
      <c r="B623" s="134"/>
      <c r="C623" s="91"/>
      <c r="D623" s="111"/>
      <c r="E623" s="10"/>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row>
    <row r="624">
      <c r="A624" s="70" t="s">
        <v>1160</v>
      </c>
      <c r="B624" s="134" t="s">
        <v>1161</v>
      </c>
      <c r="C624" s="91" t="s">
        <v>1162</v>
      </c>
      <c r="D624" s="111"/>
      <c r="E624" s="10"/>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row>
    <row r="625">
      <c r="A625" s="70" t="s">
        <v>1163</v>
      </c>
      <c r="B625" s="134"/>
      <c r="C625" s="91"/>
      <c r="D625" s="111"/>
      <c r="E625" s="10"/>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row>
    <row r="626">
      <c r="A626" s="70" t="s">
        <v>1164</v>
      </c>
      <c r="B626" s="134"/>
      <c r="C626" s="91"/>
      <c r="D626" s="111"/>
      <c r="E626" s="10"/>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row>
    <row r="627">
      <c r="A627" s="70" t="s">
        <v>1165</v>
      </c>
      <c r="B627" s="134" t="s">
        <v>1166</v>
      </c>
      <c r="C627" s="91"/>
      <c r="D627" s="111"/>
      <c r="E627" s="10"/>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row>
    <row r="628" ht="231.0" customHeight="1">
      <c r="A628" s="70" t="s">
        <v>1167</v>
      </c>
      <c r="B628" s="149"/>
      <c r="C628" s="91"/>
      <c r="D628" s="111"/>
      <c r="E628" s="10"/>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row>
    <row r="629">
      <c r="A629" s="70" t="s">
        <v>1168</v>
      </c>
      <c r="B629" s="134" t="s">
        <v>1169</v>
      </c>
      <c r="C629" s="91"/>
      <c r="D629" s="111"/>
      <c r="E629" s="10"/>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row>
    <row r="630">
      <c r="A630" s="70" t="s">
        <v>1170</v>
      </c>
      <c r="B630" s="134" t="s">
        <v>1171</v>
      </c>
      <c r="C630" s="91"/>
      <c r="D630" s="111"/>
      <c r="E630" s="10"/>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row>
    <row r="631">
      <c r="A631" s="150" t="s">
        <v>1172</v>
      </c>
      <c r="B631" s="134" t="s">
        <v>1173</v>
      </c>
      <c r="C631" s="91" t="s">
        <v>1174</v>
      </c>
      <c r="D631" s="151" t="s">
        <v>1175</v>
      </c>
      <c r="E631" s="10"/>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row>
    <row r="632">
      <c r="A632" s="43" t="s">
        <v>1176</v>
      </c>
      <c r="B632" s="134" t="s">
        <v>1177</v>
      </c>
      <c r="C632" s="91"/>
      <c r="D632" s="111"/>
      <c r="E632" s="10"/>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row>
    <row r="633">
      <c r="A633" s="43" t="s">
        <v>1178</v>
      </c>
      <c r="B633" s="134"/>
      <c r="C633" s="91"/>
      <c r="D633" s="111"/>
      <c r="E633" s="10"/>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row>
    <row r="634">
      <c r="A634" s="43" t="s">
        <v>1179</v>
      </c>
      <c r="B634" s="134" t="s">
        <v>1180</v>
      </c>
      <c r="C634" s="91"/>
      <c r="D634" s="111"/>
      <c r="E634" s="10"/>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c r="A635" s="43" t="s">
        <v>1181</v>
      </c>
      <c r="B635" s="134"/>
      <c r="C635" s="91"/>
      <c r="D635" s="111"/>
      <c r="E635" s="10"/>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row>
    <row r="636">
      <c r="A636" s="43" t="s">
        <v>1182</v>
      </c>
      <c r="B636" s="134" t="s">
        <v>1183</v>
      </c>
      <c r="C636" s="91"/>
      <c r="D636" s="111"/>
      <c r="E636" s="10"/>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row>
    <row r="637">
      <c r="A637" s="43" t="s">
        <v>1184</v>
      </c>
      <c r="B637" s="134"/>
      <c r="C637" s="91"/>
      <c r="D637" s="111"/>
      <c r="E637" s="10"/>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row>
    <row r="638">
      <c r="A638" s="152" t="s">
        <v>1185</v>
      </c>
      <c r="B638" s="134"/>
      <c r="C638" s="91"/>
      <c r="D638" s="111"/>
      <c r="E638" s="10"/>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row>
    <row r="639">
      <c r="A639" s="152"/>
      <c r="B639" s="134"/>
      <c r="C639" s="91"/>
      <c r="D639" s="111"/>
      <c r="E639" s="10"/>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row>
    <row r="640">
      <c r="A640" s="50" t="s">
        <v>1186</v>
      </c>
      <c r="B640" s="134" t="s">
        <v>1187</v>
      </c>
      <c r="C640" s="91"/>
      <c r="D640" s="111"/>
      <c r="E640" s="10"/>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row>
    <row r="641">
      <c r="A641" s="145" t="s">
        <v>1188</v>
      </c>
      <c r="B641" s="134" t="s">
        <v>1189</v>
      </c>
      <c r="C641" s="153" t="s">
        <v>1190</v>
      </c>
      <c r="D641" s="111"/>
      <c r="E641" s="10"/>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row>
    <row r="642">
      <c r="A642" s="145" t="s">
        <v>1191</v>
      </c>
      <c r="B642" s="134"/>
      <c r="C642" s="91"/>
      <c r="D642" s="111"/>
      <c r="E642" s="10"/>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row>
    <row r="643">
      <c r="A643" s="145" t="s">
        <v>1192</v>
      </c>
      <c r="B643" s="134" t="s">
        <v>1193</v>
      </c>
      <c r="C643" s="91"/>
      <c r="D643" s="111"/>
      <c r="E643" s="10"/>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row>
    <row r="644">
      <c r="A644" s="145" t="s">
        <v>1194</v>
      </c>
      <c r="B644" s="134"/>
      <c r="C644" s="91"/>
      <c r="D644" s="111"/>
      <c r="E644" s="10"/>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row>
    <row r="645">
      <c r="A645" s="145" t="s">
        <v>1195</v>
      </c>
      <c r="B645" s="43" t="s">
        <v>1196</v>
      </c>
      <c r="C645" s="91"/>
      <c r="D645" s="111"/>
      <c r="E645" s="10"/>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row>
    <row r="646">
      <c r="A646" s="145" t="s">
        <v>1197</v>
      </c>
      <c r="B646" s="134"/>
      <c r="C646" s="91"/>
      <c r="D646" s="111"/>
      <c r="E646" s="10"/>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row>
    <row r="647">
      <c r="A647" s="145" t="s">
        <v>1198</v>
      </c>
      <c r="B647" s="134"/>
      <c r="C647" s="91"/>
      <c r="D647" s="111"/>
      <c r="E647" s="10"/>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row>
    <row r="648">
      <c r="A648" s="145" t="s">
        <v>1199</v>
      </c>
      <c r="B648" s="134"/>
      <c r="C648" s="91"/>
      <c r="D648" s="111"/>
      <c r="E648" s="10"/>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row>
    <row r="649">
      <c r="A649" s="145" t="s">
        <v>1200</v>
      </c>
      <c r="B649" s="145" t="s">
        <v>1201</v>
      </c>
      <c r="C649" s="91"/>
      <c r="D649" s="111"/>
      <c r="E649" s="10"/>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row>
    <row r="650">
      <c r="A650" s="145" t="s">
        <v>1202</v>
      </c>
      <c r="B650" s="134" t="s">
        <v>1203</v>
      </c>
      <c r="C650" s="91"/>
      <c r="D650" s="111"/>
      <c r="E650" s="10"/>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row>
    <row r="651">
      <c r="A651" s="145" t="s">
        <v>1204</v>
      </c>
      <c r="B651" s="134"/>
      <c r="C651" s="91"/>
      <c r="D651" s="111"/>
      <c r="E651" s="10"/>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row>
    <row r="652">
      <c r="A652" s="145" t="s">
        <v>1205</v>
      </c>
      <c r="B652" s="134"/>
      <c r="C652" s="91"/>
      <c r="D652" s="111"/>
      <c r="E652" s="10"/>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row>
    <row r="653">
      <c r="A653" s="99" t="s">
        <v>1206</v>
      </c>
      <c r="B653" s="134"/>
      <c r="C653" s="91"/>
      <c r="D653" s="111"/>
      <c r="E653" s="10"/>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row>
    <row r="654">
      <c r="A654" s="99" t="s">
        <v>1207</v>
      </c>
      <c r="B654" s="134" t="s">
        <v>1208</v>
      </c>
      <c r="C654" s="91" t="s">
        <v>1209</v>
      </c>
      <c r="D654" s="15" t="s">
        <v>1210</v>
      </c>
      <c r="E654" s="10"/>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row>
    <row r="655">
      <c r="A655" s="99" t="s">
        <v>1211</v>
      </c>
      <c r="B655" s="134"/>
      <c r="C655" s="91"/>
      <c r="D655" s="111"/>
      <c r="E655" s="10"/>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row>
    <row r="656">
      <c r="A656" s="99" t="s">
        <v>1212</v>
      </c>
      <c r="B656" s="134"/>
      <c r="C656" s="91"/>
      <c r="D656" s="111"/>
      <c r="E656" s="10"/>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row>
    <row r="657">
      <c r="A657" s="99" t="s">
        <v>1213</v>
      </c>
      <c r="B657" s="134"/>
      <c r="C657" s="91"/>
      <c r="D657" s="111"/>
      <c r="E657" s="10"/>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row>
    <row r="658">
      <c r="A658" s="99" t="s">
        <v>1214</v>
      </c>
      <c r="B658" s="134"/>
      <c r="C658" s="91"/>
      <c r="D658" s="111"/>
      <c r="E658" s="10"/>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row>
    <row r="659">
      <c r="A659" s="99" t="s">
        <v>1215</v>
      </c>
      <c r="B659" s="134" t="s">
        <v>1216</v>
      </c>
      <c r="C659" s="91"/>
      <c r="D659" s="111"/>
      <c r="E659" s="10"/>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row>
    <row r="660">
      <c r="A660" s="99" t="s">
        <v>1217</v>
      </c>
      <c r="B660" s="134" t="s">
        <v>1218</v>
      </c>
      <c r="C660" s="91"/>
      <c r="D660" s="111"/>
      <c r="E660" s="10"/>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row>
    <row r="661">
      <c r="A661" s="99" t="s">
        <v>1219</v>
      </c>
      <c r="B661" s="134"/>
      <c r="C661" s="91"/>
      <c r="D661" s="111"/>
      <c r="E661" s="10"/>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row>
    <row r="662">
      <c r="A662" s="99" t="s">
        <v>1220</v>
      </c>
      <c r="B662" s="134"/>
      <c r="C662" s="91"/>
      <c r="D662" s="111"/>
      <c r="E662" s="10"/>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row>
    <row r="663">
      <c r="A663" s="99" t="s">
        <v>1221</v>
      </c>
      <c r="B663" s="134" t="s">
        <v>1222</v>
      </c>
      <c r="C663" s="91"/>
      <c r="D663" s="111"/>
      <c r="E663" s="10"/>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row>
    <row r="664">
      <c r="A664" s="99" t="s">
        <v>1223</v>
      </c>
      <c r="B664" s="154"/>
      <c r="C664" s="91"/>
      <c r="D664" s="111"/>
      <c r="E664" s="10"/>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row>
    <row r="665">
      <c r="A665" s="99" t="s">
        <v>1224</v>
      </c>
      <c r="B665" s="134"/>
      <c r="C665" s="91"/>
      <c r="D665" s="111"/>
      <c r="E665" s="10"/>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row>
    <row r="666">
      <c r="A666" s="99" t="s">
        <v>1225</v>
      </c>
      <c r="B666" s="134"/>
      <c r="C666" s="91"/>
      <c r="D666" s="111"/>
      <c r="E666" s="10"/>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c r="A667" s="99" t="s">
        <v>1226</v>
      </c>
      <c r="B667" s="134" t="s">
        <v>1227</v>
      </c>
      <c r="C667" s="91"/>
      <c r="D667" s="111"/>
      <c r="E667" s="10"/>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row>
    <row r="668">
      <c r="A668" s="155" t="s">
        <v>1228</v>
      </c>
      <c r="B668" s="134"/>
      <c r="C668" s="91"/>
      <c r="D668" s="111"/>
      <c r="E668" s="10"/>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row>
    <row r="669">
      <c r="A669" s="156" t="s">
        <v>1229</v>
      </c>
      <c r="B669" s="58" t="s">
        <v>1230</v>
      </c>
      <c r="C669" s="91" t="s">
        <v>1231</v>
      </c>
      <c r="D669" s="15" t="s">
        <v>1232</v>
      </c>
      <c r="E669" s="10"/>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row>
    <row r="670">
      <c r="A670" s="157" t="s">
        <v>1233</v>
      </c>
      <c r="B670" s="134"/>
      <c r="C670" s="91"/>
      <c r="D670" s="111"/>
      <c r="E670" s="10"/>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row>
    <row r="671">
      <c r="A671" s="157" t="s">
        <v>1234</v>
      </c>
      <c r="B671" s="134" t="s">
        <v>1235</v>
      </c>
      <c r="C671" s="91"/>
      <c r="D671" s="111"/>
      <c r="E671" s="10"/>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row>
    <row r="672">
      <c r="A672" s="157" t="s">
        <v>1236</v>
      </c>
      <c r="B672" s="134"/>
      <c r="C672" s="91"/>
      <c r="D672" s="111"/>
      <c r="E672" s="10"/>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row>
    <row r="673" ht="32.25" customHeight="1">
      <c r="A673" s="157" t="s">
        <v>1237</v>
      </c>
      <c r="B673" s="134" t="s">
        <v>1238</v>
      </c>
      <c r="C673" s="91"/>
      <c r="D673" s="111"/>
      <c r="E673" s="10"/>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row>
    <row r="674">
      <c r="A674" s="91" t="s">
        <v>1239</v>
      </c>
      <c r="B674" s="134"/>
      <c r="C674" s="91"/>
      <c r="D674" s="111"/>
      <c r="E674" s="10"/>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row>
    <row r="675" ht="32.25" customHeight="1">
      <c r="A675" s="91" t="s">
        <v>1240</v>
      </c>
      <c r="B675" s="134" t="s">
        <v>1241</v>
      </c>
      <c r="C675" s="91"/>
      <c r="D675" s="111"/>
      <c r="E675" s="10"/>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row>
    <row r="676" ht="32.25" customHeight="1">
      <c r="A676" s="91" t="s">
        <v>1242</v>
      </c>
      <c r="B676" s="134"/>
      <c r="C676" s="91"/>
      <c r="D676" s="111"/>
      <c r="E676" s="10"/>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row>
    <row r="677" ht="32.25" customHeight="1">
      <c r="A677" s="91" t="s">
        <v>1243</v>
      </c>
      <c r="B677" s="134" t="s">
        <v>1244</v>
      </c>
      <c r="C677" s="91"/>
      <c r="D677" s="111"/>
      <c r="E677" s="10"/>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row>
    <row r="678" ht="32.25" customHeight="1">
      <c r="A678" s="91" t="s">
        <v>1245</v>
      </c>
      <c r="B678" s="134"/>
      <c r="C678" s="91"/>
      <c r="D678" s="111"/>
      <c r="E678" s="10"/>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row>
    <row r="679" ht="32.25" customHeight="1">
      <c r="A679" s="91" t="s">
        <v>1246</v>
      </c>
      <c r="B679" s="134"/>
      <c r="C679" s="91"/>
      <c r="D679" s="111"/>
      <c r="E679" s="10"/>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row>
    <row r="680" ht="32.25" customHeight="1">
      <c r="A680" s="91" t="s">
        <v>1247</v>
      </c>
      <c r="B680" s="134"/>
      <c r="C680" s="91"/>
      <c r="D680" s="111"/>
      <c r="E680" s="10"/>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row>
    <row r="681" ht="32.25" customHeight="1">
      <c r="A681" s="91" t="s">
        <v>1248</v>
      </c>
      <c r="B681" s="134"/>
      <c r="C681" s="91"/>
      <c r="D681" s="111"/>
      <c r="E681" s="10"/>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row>
    <row r="682" ht="32.25" customHeight="1">
      <c r="A682" s="91" t="s">
        <v>1249</v>
      </c>
      <c r="B682" s="134"/>
      <c r="C682" s="91"/>
      <c r="D682" s="111"/>
      <c r="E682" s="10"/>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row>
    <row r="683" ht="32.25" customHeight="1">
      <c r="A683" s="91"/>
      <c r="B683" s="134" t="s">
        <v>1250</v>
      </c>
      <c r="C683" s="91"/>
      <c r="D683" s="111"/>
      <c r="E683" s="10"/>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row>
    <row r="684" ht="32.25" customHeight="1">
      <c r="A684" s="91" t="s">
        <v>1251</v>
      </c>
      <c r="B684" s="134" t="s">
        <v>1252</v>
      </c>
      <c r="C684" s="91"/>
      <c r="D684" s="111"/>
      <c r="E684" s="10"/>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row>
    <row r="685" ht="32.25" customHeight="1">
      <c r="A685" s="91" t="s">
        <v>1253</v>
      </c>
      <c r="B685" s="134" t="s">
        <v>1254</v>
      </c>
      <c r="C685" s="91"/>
      <c r="D685" s="111"/>
      <c r="E685" s="10"/>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row>
    <row r="686" ht="32.25" customHeight="1">
      <c r="A686" s="91" t="s">
        <v>1255</v>
      </c>
      <c r="B686" s="134" t="s">
        <v>1256</v>
      </c>
      <c r="C686" s="91"/>
      <c r="D686" s="111"/>
      <c r="E686" s="10"/>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row>
    <row r="687" ht="32.25" customHeight="1">
      <c r="A687" s="91" t="s">
        <v>1257</v>
      </c>
      <c r="B687" s="134" t="s">
        <v>1258</v>
      </c>
      <c r="C687" s="91" t="s">
        <v>1259</v>
      </c>
      <c r="D687" s="111"/>
      <c r="E687" s="10"/>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row>
    <row r="688" ht="32.25" customHeight="1">
      <c r="A688" s="91" t="s">
        <v>1260</v>
      </c>
      <c r="B688" s="134"/>
      <c r="C688" s="91"/>
      <c r="D688" s="111"/>
      <c r="E688" s="10"/>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row>
    <row r="689" ht="32.25" customHeight="1">
      <c r="A689" s="91" t="s">
        <v>1261</v>
      </c>
      <c r="B689" s="134" t="s">
        <v>1262</v>
      </c>
      <c r="C689" s="91"/>
      <c r="D689" s="111"/>
      <c r="E689" s="10"/>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row>
    <row r="690" ht="32.25" customHeight="1">
      <c r="A690" s="91" t="s">
        <v>1263</v>
      </c>
      <c r="B690" s="134" t="s">
        <v>1264</v>
      </c>
      <c r="C690" s="91"/>
      <c r="D690" s="111"/>
      <c r="E690" s="10"/>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row>
    <row r="691" ht="32.25" customHeight="1">
      <c r="A691" s="91" t="s">
        <v>1265</v>
      </c>
      <c r="B691" s="134" t="s">
        <v>1266</v>
      </c>
      <c r="C691" s="91"/>
      <c r="D691" s="111"/>
      <c r="E691" s="10"/>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row>
    <row r="692" ht="32.25" customHeight="1">
      <c r="A692" s="91" t="s">
        <v>1267</v>
      </c>
      <c r="B692" s="134" t="s">
        <v>1268</v>
      </c>
      <c r="C692" s="91"/>
      <c r="D692" s="111"/>
      <c r="E692" s="10"/>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row>
    <row r="693" ht="32.25" customHeight="1">
      <c r="A693" s="91" t="s">
        <v>1269</v>
      </c>
      <c r="B693" s="134" t="s">
        <v>1270</v>
      </c>
      <c r="C693" s="91"/>
      <c r="D693" s="111"/>
      <c r="E693" s="10"/>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row>
    <row r="694" ht="32.25" customHeight="1">
      <c r="A694" s="91" t="s">
        <v>1271</v>
      </c>
      <c r="B694" s="134" t="s">
        <v>1272</v>
      </c>
      <c r="C694" s="91"/>
      <c r="D694" s="111"/>
      <c r="E694" s="10"/>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row>
    <row r="695" ht="32.25" customHeight="1">
      <c r="A695" s="91" t="s">
        <v>1273</v>
      </c>
      <c r="B695" s="158"/>
      <c r="C695" s="91"/>
      <c r="D695" s="111"/>
      <c r="E695" s="10"/>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row>
    <row r="696" ht="32.25" customHeight="1">
      <c r="A696" s="91" t="s">
        <v>1274</v>
      </c>
      <c r="B696" s="159" t="s">
        <v>1275</v>
      </c>
      <c r="C696" s="91"/>
      <c r="D696" s="111"/>
      <c r="E696" s="10"/>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row>
    <row r="697" ht="32.25" customHeight="1">
      <c r="A697" s="91" t="s">
        <v>1276</v>
      </c>
      <c r="B697" s="99" t="s">
        <v>1277</v>
      </c>
      <c r="C697" s="91"/>
      <c r="D697" s="111"/>
      <c r="E697" s="10"/>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row>
    <row r="698" ht="32.25" customHeight="1">
      <c r="A698" s="91" t="s">
        <v>1278</v>
      </c>
      <c r="B698" s="160" t="s">
        <v>1279</v>
      </c>
      <c r="C698" s="91"/>
      <c r="D698" s="111"/>
      <c r="E698" s="10"/>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row>
    <row r="699" ht="32.25" customHeight="1">
      <c r="A699" s="130" t="s">
        <v>1280</v>
      </c>
      <c r="B699" s="160" t="s">
        <v>1281</v>
      </c>
      <c r="C699" s="91"/>
      <c r="D699" s="111"/>
      <c r="E699" s="10"/>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row>
    <row r="700" ht="32.25" customHeight="1">
      <c r="A700" s="91" t="s">
        <v>1282</v>
      </c>
      <c r="B700" s="160" t="s">
        <v>1283</v>
      </c>
      <c r="C700" s="91"/>
      <c r="D700" s="111"/>
      <c r="E700" s="10"/>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row>
    <row r="701" ht="32.25" customHeight="1">
      <c r="A701" s="91" t="s">
        <v>1284</v>
      </c>
      <c r="B701" s="161"/>
      <c r="C701" s="91"/>
      <c r="D701" s="111"/>
      <c r="E701" s="10"/>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row>
    <row r="702" ht="32.25" customHeight="1">
      <c r="A702" s="91" t="s">
        <v>1285</v>
      </c>
      <c r="B702" s="161" t="s">
        <v>1286</v>
      </c>
      <c r="C702" s="91"/>
      <c r="D702" s="111"/>
      <c r="E702" s="10"/>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row>
    <row r="703" ht="32.25" customHeight="1">
      <c r="A703" s="91" t="s">
        <v>1287</v>
      </c>
      <c r="B703" s="161"/>
      <c r="C703" s="91"/>
      <c r="D703" s="111"/>
      <c r="E703" s="10"/>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row>
    <row r="704" ht="32.25" customHeight="1">
      <c r="A704" s="91" t="s">
        <v>1288</v>
      </c>
      <c r="B704" s="161"/>
      <c r="C704" s="91"/>
      <c r="D704" s="111"/>
      <c r="E704" s="10"/>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row>
    <row r="705" ht="32.25" customHeight="1">
      <c r="A705" s="91" t="s">
        <v>1289</v>
      </c>
      <c r="B705" s="161"/>
      <c r="C705" s="91"/>
      <c r="D705" s="111"/>
      <c r="E705" s="10"/>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row>
    <row r="706" ht="16.5" customHeight="1">
      <c r="A706" s="91" t="s">
        <v>1290</v>
      </c>
      <c r="B706" s="91"/>
      <c r="C706" s="162"/>
      <c r="D706" s="111"/>
      <c r="E706" s="10"/>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row>
    <row r="707" ht="84.75" customHeight="1">
      <c r="A707" s="91" t="s">
        <v>1291</v>
      </c>
      <c r="B707" s="91"/>
      <c r="C707" s="162"/>
      <c r="D707" s="111"/>
      <c r="E707" s="10"/>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row>
    <row r="708">
      <c r="A708" s="91" t="s">
        <v>1292</v>
      </c>
      <c r="B708" s="91" t="s">
        <v>1293</v>
      </c>
      <c r="C708" s="162"/>
      <c r="D708" s="111"/>
      <c r="E708" s="10"/>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row>
    <row r="709">
      <c r="A709" s="91" t="s">
        <v>1294</v>
      </c>
      <c r="B709" s="91" t="s">
        <v>1295</v>
      </c>
      <c r="C709" s="162"/>
      <c r="D709" s="111"/>
      <c r="E709" s="10"/>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row>
    <row r="710">
      <c r="A710" s="91" t="s">
        <v>1296</v>
      </c>
      <c r="B710" s="91" t="s">
        <v>1297</v>
      </c>
      <c r="C710" s="162"/>
      <c r="D710" s="111"/>
      <c r="E710" s="10"/>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row>
    <row r="711">
      <c r="A711" s="91" t="s">
        <v>1298</v>
      </c>
      <c r="B711" s="91"/>
      <c r="C711" s="162"/>
      <c r="D711" s="111"/>
      <c r="E711" s="10"/>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row>
    <row r="712">
      <c r="A712" s="91" t="s">
        <v>1299</v>
      </c>
      <c r="B712" s="91" t="s">
        <v>1300</v>
      </c>
      <c r="C712" s="162"/>
      <c r="D712" s="111"/>
      <c r="E712" s="10"/>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row>
    <row r="713">
      <c r="A713" s="91" t="s">
        <v>1301</v>
      </c>
      <c r="B713" s="91" t="s">
        <v>1302</v>
      </c>
      <c r="C713" s="162"/>
      <c r="D713" s="111"/>
      <c r="E713" s="10"/>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row>
    <row r="714">
      <c r="A714" s="91" t="s">
        <v>1303</v>
      </c>
      <c r="B714" s="91" t="s">
        <v>1304</v>
      </c>
      <c r="C714" s="162"/>
      <c r="D714" s="111"/>
      <c r="E714" s="10"/>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row>
    <row r="715">
      <c r="A715" s="91" t="s">
        <v>1305</v>
      </c>
      <c r="B715" s="91" t="s">
        <v>1306</v>
      </c>
      <c r="C715" s="162"/>
      <c r="D715" s="111"/>
      <c r="E715" s="10"/>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row>
    <row r="716">
      <c r="A716" s="91" t="s">
        <v>1307</v>
      </c>
      <c r="B716" s="91"/>
      <c r="C716" s="162"/>
      <c r="D716" s="111"/>
      <c r="E716" s="10"/>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row>
    <row r="717">
      <c r="A717" s="91" t="s">
        <v>1308</v>
      </c>
      <c r="B717" s="91" t="s">
        <v>1309</v>
      </c>
      <c r="C717" s="162" t="s">
        <v>1310</v>
      </c>
      <c r="D717" s="111"/>
      <c r="E717" s="10"/>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row>
    <row r="718">
      <c r="A718" s="91" t="s">
        <v>1311</v>
      </c>
      <c r="B718" s="91" t="s">
        <v>1312</v>
      </c>
      <c r="C718" s="162"/>
      <c r="D718" s="111"/>
      <c r="E718" s="10"/>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row>
    <row r="719">
      <c r="A719" s="91" t="s">
        <v>1313</v>
      </c>
      <c r="B719" s="91" t="s">
        <v>1314</v>
      </c>
      <c r="C719" s="162"/>
      <c r="D719" s="111"/>
      <c r="E719" s="10"/>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row>
    <row r="720">
      <c r="A720" s="91" t="s">
        <v>1315</v>
      </c>
      <c r="B720" s="91" t="s">
        <v>1316</v>
      </c>
      <c r="C720" s="162"/>
      <c r="D720" s="111"/>
      <c r="E720" s="10"/>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row>
    <row r="721">
      <c r="A721" s="91" t="s">
        <v>1317</v>
      </c>
      <c r="B721" s="91"/>
      <c r="C721" s="162"/>
      <c r="D721" s="111"/>
      <c r="E721" s="10"/>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row>
    <row r="722">
      <c r="A722" s="91" t="s">
        <v>1318</v>
      </c>
      <c r="B722" s="91" t="s">
        <v>1319</v>
      </c>
      <c r="C722" s="162"/>
      <c r="D722" s="111"/>
      <c r="E722" s="10"/>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row>
    <row r="723">
      <c r="A723" s="91" t="s">
        <v>1320</v>
      </c>
      <c r="B723" s="91"/>
      <c r="C723" s="162"/>
      <c r="D723" s="111"/>
      <c r="E723" s="10"/>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row>
    <row r="724">
      <c r="A724" s="91" t="s">
        <v>1321</v>
      </c>
      <c r="B724" s="91" t="s">
        <v>1322</v>
      </c>
      <c r="C724" s="162" t="s">
        <v>1323</v>
      </c>
      <c r="D724" s="111"/>
      <c r="E724" s="10"/>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row>
    <row r="725">
      <c r="A725" s="91" t="s">
        <v>1324</v>
      </c>
      <c r="B725" s="91"/>
      <c r="C725" s="162"/>
      <c r="D725" s="111"/>
      <c r="E725" s="10"/>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row>
    <row r="726">
      <c r="A726" s="91" t="s">
        <v>1325</v>
      </c>
      <c r="B726" s="91" t="s">
        <v>1326</v>
      </c>
      <c r="C726" s="162"/>
      <c r="D726" s="111"/>
      <c r="E726" s="10"/>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row>
    <row r="727">
      <c r="A727" s="91" t="s">
        <v>1327</v>
      </c>
      <c r="B727" s="91"/>
      <c r="C727" s="162"/>
      <c r="D727" s="111"/>
      <c r="E727" s="10"/>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row>
    <row r="728">
      <c r="A728" s="91" t="s">
        <v>1328</v>
      </c>
      <c r="B728" s="91" t="s">
        <v>1329</v>
      </c>
      <c r="C728" s="162"/>
      <c r="D728" s="111"/>
      <c r="E728" s="10"/>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row>
    <row r="729">
      <c r="A729" s="91" t="s">
        <v>1330</v>
      </c>
      <c r="B729" s="91" t="s">
        <v>1331</v>
      </c>
      <c r="C729" s="162"/>
      <c r="D729" s="111"/>
      <c r="E729" s="10"/>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row>
    <row r="730">
      <c r="A730" s="91" t="s">
        <v>1332</v>
      </c>
      <c r="B730" s="91" t="s">
        <v>1333</v>
      </c>
      <c r="C730" s="162"/>
      <c r="D730" s="111"/>
      <c r="E730" s="10"/>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row>
    <row r="731">
      <c r="A731" s="91"/>
      <c r="B731" s="91" t="s">
        <v>1334</v>
      </c>
      <c r="C731" s="162"/>
      <c r="D731" s="111"/>
      <c r="E731" s="10"/>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row>
    <row r="732">
      <c r="A732" s="91" t="s">
        <v>1335</v>
      </c>
      <c r="B732" s="91"/>
      <c r="C732" s="162"/>
      <c r="D732" s="111"/>
      <c r="E732" s="10"/>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row>
    <row r="733">
      <c r="A733" s="91" t="s">
        <v>1336</v>
      </c>
      <c r="B733" s="91" t="s">
        <v>1337</v>
      </c>
      <c r="C733" s="162"/>
      <c r="D733" s="111"/>
      <c r="E733" s="10"/>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row>
    <row r="734">
      <c r="A734" s="91" t="s">
        <v>1338</v>
      </c>
      <c r="B734" s="91"/>
      <c r="C734" s="162"/>
      <c r="D734" s="111"/>
      <c r="E734" s="10"/>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row>
    <row r="735">
      <c r="A735" s="91" t="s">
        <v>1339</v>
      </c>
      <c r="B735" s="91"/>
      <c r="C735" s="162"/>
      <c r="D735" s="111"/>
      <c r="E735" s="10"/>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row>
    <row r="736">
      <c r="A736" s="91" t="s">
        <v>1340</v>
      </c>
      <c r="B736" s="91" t="s">
        <v>1341</v>
      </c>
      <c r="C736" s="162"/>
      <c r="D736" s="111"/>
      <c r="E736" s="10"/>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row>
    <row r="737">
      <c r="A737" s="91" t="s">
        <v>1342</v>
      </c>
      <c r="C737" s="162"/>
      <c r="D737" s="111"/>
      <c r="E737" s="10"/>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row>
    <row r="738">
      <c r="A738" s="91" t="s">
        <v>1343</v>
      </c>
      <c r="B738" s="91" t="s">
        <v>1344</v>
      </c>
      <c r="C738" s="162"/>
      <c r="D738" s="111"/>
      <c r="E738" s="10"/>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row>
    <row r="739">
      <c r="A739" s="91" t="s">
        <v>1345</v>
      </c>
      <c r="B739" s="91" t="s">
        <v>1346</v>
      </c>
      <c r="C739" s="162"/>
      <c r="D739" s="111"/>
      <c r="E739" s="10"/>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row>
    <row r="740">
      <c r="A740" s="91" t="s">
        <v>1347</v>
      </c>
      <c r="B740" s="91" t="s">
        <v>1348</v>
      </c>
      <c r="C740" s="162" t="s">
        <v>1349</v>
      </c>
      <c r="D740" s="111"/>
      <c r="E740" s="10"/>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row>
    <row r="741">
      <c r="A741" s="91" t="s">
        <v>1350</v>
      </c>
      <c r="B741" s="91" t="s">
        <v>1351</v>
      </c>
      <c r="C741" s="162"/>
      <c r="D741" s="111"/>
      <c r="E741" s="10"/>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row>
    <row r="742">
      <c r="A742" s="91" t="s">
        <v>1352</v>
      </c>
      <c r="B742" s="91"/>
      <c r="C742" s="162"/>
      <c r="D742" s="111"/>
      <c r="E742" s="10"/>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row>
    <row r="743">
      <c r="A743" s="91" t="s">
        <v>1353</v>
      </c>
      <c r="B743" s="91" t="s">
        <v>1354</v>
      </c>
      <c r="C743" s="162"/>
      <c r="D743" s="111"/>
      <c r="E743" s="10"/>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row>
    <row r="744">
      <c r="A744" s="91" t="s">
        <v>1355</v>
      </c>
      <c r="B744" s="91" t="s">
        <v>1356</v>
      </c>
      <c r="C744" s="162"/>
      <c r="D744" s="111"/>
      <c r="E744" s="10"/>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row>
    <row r="745">
      <c r="C745" s="162"/>
      <c r="D745" s="111"/>
      <c r="E745" s="10"/>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row>
    <row r="746">
      <c r="A746" s="91" t="s">
        <v>1357</v>
      </c>
      <c r="B746" s="91" t="s">
        <v>1358</v>
      </c>
      <c r="C746" s="162" t="s">
        <v>87</v>
      </c>
      <c r="D746" s="111"/>
      <c r="E746" s="10"/>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row>
    <row r="747">
      <c r="A747" s="91" t="s">
        <v>1359</v>
      </c>
      <c r="B747" s="91"/>
      <c r="C747" s="162"/>
      <c r="D747" s="111"/>
      <c r="E747" s="10"/>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row>
    <row r="748">
      <c r="A748" s="91" t="s">
        <v>1360</v>
      </c>
      <c r="B748" s="91"/>
      <c r="C748" s="162"/>
      <c r="D748" s="111"/>
      <c r="E748" s="10"/>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row>
    <row r="749">
      <c r="A749" s="163" t="s">
        <v>1361</v>
      </c>
      <c r="B749" s="50" t="s">
        <v>1362</v>
      </c>
      <c r="C749" s="162"/>
      <c r="D749" s="111"/>
      <c r="E749" s="10"/>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row>
    <row r="750">
      <c r="A750" s="163" t="s">
        <v>1363</v>
      </c>
      <c r="B750" s="91"/>
      <c r="C750" s="162"/>
      <c r="D750" s="111"/>
      <c r="E750" s="10"/>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row>
    <row r="751">
      <c r="A751" s="163" t="s">
        <v>1364</v>
      </c>
      <c r="B751" s="91" t="s">
        <v>1365</v>
      </c>
      <c r="C751" s="162" t="s">
        <v>1366</v>
      </c>
      <c r="D751" s="111"/>
      <c r="E751" s="10"/>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row>
    <row r="752">
      <c r="A752" s="164" t="s">
        <v>1367</v>
      </c>
      <c r="B752" s="91" t="s">
        <v>1368</v>
      </c>
      <c r="C752" s="43" t="s">
        <v>1369</v>
      </c>
      <c r="D752" s="111"/>
      <c r="E752" s="10"/>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row>
    <row r="753">
      <c r="A753" s="165" t="s">
        <v>1370</v>
      </c>
      <c r="B753" s="91" t="s">
        <v>1371</v>
      </c>
      <c r="C753" s="162"/>
      <c r="D753" s="111"/>
      <c r="E753" s="10"/>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row>
    <row r="754">
      <c r="A754" s="166" t="s">
        <v>1372</v>
      </c>
      <c r="B754" s="91" t="s">
        <v>1373</v>
      </c>
      <c r="C754" s="162" t="s">
        <v>1374</v>
      </c>
      <c r="D754" s="111"/>
      <c r="E754" s="10"/>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row>
    <row r="755">
      <c r="A755" s="166" t="s">
        <v>1375</v>
      </c>
      <c r="B755" s="91" t="s">
        <v>1376</v>
      </c>
      <c r="C755" s="167" t="s">
        <v>1377</v>
      </c>
      <c r="D755" s="111"/>
      <c r="E755" s="10"/>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row>
    <row r="756">
      <c r="A756" s="166" t="s">
        <v>1378</v>
      </c>
      <c r="B756" s="91" t="s">
        <v>1379</v>
      </c>
      <c r="C756" s="168"/>
      <c r="D756" s="111"/>
      <c r="E756" s="10"/>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row>
    <row r="757">
      <c r="A757" s="166" t="s">
        <v>1380</v>
      </c>
      <c r="B757" s="91" t="s">
        <v>1381</v>
      </c>
      <c r="C757" s="167"/>
      <c r="D757" s="111"/>
      <c r="E757" s="10"/>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row>
    <row r="758">
      <c r="A758" s="166" t="s">
        <v>1382</v>
      </c>
      <c r="B758" s="91"/>
      <c r="C758" s="168"/>
      <c r="D758" s="111"/>
      <c r="E758" s="10"/>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row>
    <row r="759">
      <c r="A759" s="125" t="s">
        <v>1383</v>
      </c>
      <c r="B759" s="91"/>
      <c r="C759" s="168"/>
      <c r="D759" s="111"/>
      <c r="E759" s="10"/>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row>
    <row r="760">
      <c r="A760" s="169" t="s">
        <v>1384</v>
      </c>
      <c r="B760" s="91" t="s">
        <v>1385</v>
      </c>
      <c r="C760" s="168" t="s">
        <v>1386</v>
      </c>
      <c r="D760" s="111"/>
      <c r="E760" s="10"/>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row>
    <row r="761">
      <c r="A761" s="125" t="s">
        <v>1387</v>
      </c>
      <c r="B761" s="91"/>
      <c r="C761" s="168"/>
      <c r="D761" s="111"/>
      <c r="E761" s="10"/>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row>
    <row r="762">
      <c r="A762" s="170" t="s">
        <v>1388</v>
      </c>
      <c r="B762" s="171" t="s">
        <v>1389</v>
      </c>
      <c r="C762" s="172" t="s">
        <v>1390</v>
      </c>
      <c r="D762" s="111"/>
      <c r="E762" s="10"/>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row>
    <row r="763">
      <c r="A763" s="76" t="s">
        <v>1391</v>
      </c>
      <c r="B763" s="91"/>
      <c r="C763" s="168"/>
      <c r="D763" s="111"/>
      <c r="E763" s="10"/>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row>
    <row r="764">
      <c r="A764" s="173" t="s">
        <v>1392</v>
      </c>
      <c r="B764" s="91" t="s">
        <v>1393</v>
      </c>
      <c r="C764" s="168"/>
      <c r="D764" s="111"/>
      <c r="E764" s="10"/>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row>
    <row r="765">
      <c r="A765" s="173" t="s">
        <v>1394</v>
      </c>
      <c r="B765" s="174" t="s">
        <v>1395</v>
      </c>
      <c r="C765" s="168" t="s">
        <v>1396</v>
      </c>
      <c r="D765" s="111"/>
      <c r="E765" s="10"/>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row>
    <row r="766">
      <c r="A766" s="173" t="s">
        <v>1397</v>
      </c>
      <c r="B766" s="91" t="s">
        <v>1398</v>
      </c>
      <c r="C766" s="168"/>
      <c r="D766" s="111"/>
      <c r="E766" s="10"/>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row>
    <row r="767">
      <c r="A767" s="175" t="s">
        <v>1399</v>
      </c>
      <c r="B767" s="91" t="s">
        <v>1400</v>
      </c>
      <c r="C767" s="168" t="s">
        <v>1401</v>
      </c>
      <c r="D767" s="111"/>
      <c r="E767" s="10"/>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row>
    <row r="768">
      <c r="A768" s="118" t="s">
        <v>1402</v>
      </c>
      <c r="B768" s="91" t="s">
        <v>1403</v>
      </c>
      <c r="C768" s="168"/>
      <c r="D768" s="111"/>
      <c r="E768" s="10"/>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row>
    <row r="769">
      <c r="A769" s="173" t="s">
        <v>1404</v>
      </c>
      <c r="B769" s="91"/>
      <c r="C769" s="168"/>
      <c r="D769" s="111"/>
      <c r="E769" s="10"/>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row>
    <row r="770">
      <c r="A770" s="50" t="s">
        <v>1405</v>
      </c>
      <c r="B770" s="91"/>
      <c r="C770" s="168"/>
      <c r="D770" s="111"/>
      <c r="E770" s="10"/>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row>
    <row r="771">
      <c r="A771" s="118" t="s">
        <v>1406</v>
      </c>
      <c r="B771" s="91" t="s">
        <v>1407</v>
      </c>
      <c r="C771" s="168"/>
      <c r="D771" s="111"/>
      <c r="E771" s="10"/>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row>
    <row r="772">
      <c r="A772" s="173" t="s">
        <v>1408</v>
      </c>
      <c r="B772" s="91"/>
      <c r="C772" s="168"/>
      <c r="D772" s="111"/>
      <c r="E772" s="10"/>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row>
    <row r="773">
      <c r="A773" s="173" t="s">
        <v>1409</v>
      </c>
      <c r="B773" s="91" t="s">
        <v>1410</v>
      </c>
      <c r="C773" s="168"/>
      <c r="D773" s="111"/>
      <c r="E773" s="10"/>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row>
    <row r="774">
      <c r="A774" s="173" t="s">
        <v>1411</v>
      </c>
      <c r="B774" s="91" t="s">
        <v>1412</v>
      </c>
      <c r="C774" s="168"/>
      <c r="D774" s="111"/>
      <c r="E774" s="10"/>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row>
    <row r="775">
      <c r="A775" s="173" t="s">
        <v>1413</v>
      </c>
      <c r="B775" s="91"/>
      <c r="C775" s="168"/>
      <c r="D775" s="111"/>
      <c r="E775" s="10"/>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row>
    <row r="776">
      <c r="A776" s="173" t="s">
        <v>1414</v>
      </c>
      <c r="B776" s="91"/>
      <c r="C776" s="168"/>
      <c r="D776" s="111"/>
      <c r="E776" s="10"/>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row>
    <row r="777">
      <c r="A777" s="173" t="s">
        <v>1415</v>
      </c>
      <c r="B777" s="91"/>
      <c r="C777" s="168"/>
      <c r="D777" s="111"/>
      <c r="E777" s="10"/>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row>
    <row r="778">
      <c r="A778" s="173" t="s">
        <v>87</v>
      </c>
      <c r="B778" s="91"/>
      <c r="C778" s="168"/>
      <c r="D778" s="111"/>
      <c r="E778" s="10"/>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row>
    <row r="779">
      <c r="A779" s="173" t="s">
        <v>1416</v>
      </c>
      <c r="B779" s="91" t="s">
        <v>1417</v>
      </c>
      <c r="C779" s="168"/>
      <c r="D779" s="111"/>
      <c r="E779" s="10"/>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row>
    <row r="780">
      <c r="A780" s="173" t="s">
        <v>1418</v>
      </c>
      <c r="B780" s="91" t="s">
        <v>1419</v>
      </c>
      <c r="C780" s="168"/>
      <c r="D780" s="111"/>
      <c r="E780" s="10"/>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row>
    <row r="781">
      <c r="A781" s="173" t="s">
        <v>1420</v>
      </c>
      <c r="B781" s="91"/>
      <c r="C781" s="168"/>
      <c r="D781" s="111"/>
      <c r="E781" s="10"/>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row>
    <row r="782">
      <c r="A782" s="173" t="s">
        <v>1421</v>
      </c>
      <c r="B782" s="91" t="s">
        <v>1422</v>
      </c>
      <c r="C782" s="168"/>
      <c r="D782" s="111"/>
      <c r="E782" s="10"/>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row>
    <row r="783">
      <c r="A783" s="173" t="s">
        <v>1423</v>
      </c>
      <c r="B783" s="176" t="str">
        <f>'Social Media Friends'!G8</f>
        <v>DAYS</v>
      </c>
      <c r="C783" s="168"/>
      <c r="D783" s="111"/>
      <c r="E783" s="10"/>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row>
    <row r="784">
      <c r="A784" s="118" t="s">
        <v>1424</v>
      </c>
      <c r="B784" s="91" t="s">
        <v>1425</v>
      </c>
      <c r="C784" s="168"/>
      <c r="D784" s="111"/>
      <c r="E784" s="10"/>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row>
    <row r="785">
      <c r="A785" s="173" t="s">
        <v>1426</v>
      </c>
      <c r="B785" s="176" t="s">
        <v>1427</v>
      </c>
      <c r="C785" s="168"/>
      <c r="D785" s="111"/>
      <c r="E785" s="10"/>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row>
    <row r="786">
      <c r="A786" s="173" t="s">
        <v>1428</v>
      </c>
      <c r="B786" s="172"/>
      <c r="C786" s="168"/>
      <c r="D786" s="111"/>
      <c r="E786" s="10"/>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row>
    <row r="787">
      <c r="A787" s="173" t="s">
        <v>1429</v>
      </c>
      <c r="B787" s="172"/>
      <c r="C787" s="168"/>
      <c r="D787" s="111"/>
      <c r="E787" s="10"/>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row>
    <row r="788">
      <c r="A788" s="173" t="s">
        <v>1430</v>
      </c>
      <c r="B788" s="172"/>
      <c r="C788" s="168"/>
      <c r="D788" s="111"/>
      <c r="E788" s="10"/>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row>
    <row r="789">
      <c r="A789" s="173" t="s">
        <v>1431</v>
      </c>
      <c r="B789" s="50" t="s">
        <v>1432</v>
      </c>
      <c r="C789" s="168"/>
      <c r="D789" s="111"/>
      <c r="E789" s="10"/>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row>
    <row r="790">
      <c r="A790" s="118" t="s">
        <v>1433</v>
      </c>
      <c r="B790" s="172" t="s">
        <v>1434</v>
      </c>
      <c r="C790" s="168"/>
      <c r="D790" s="111"/>
      <c r="E790" s="10"/>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row>
    <row r="791">
      <c r="A791" s="173" t="s">
        <v>1435</v>
      </c>
      <c r="B791" s="172"/>
      <c r="C791" s="168"/>
      <c r="D791" s="111"/>
      <c r="E791" s="10"/>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row>
    <row r="792">
      <c r="A792" s="173" t="s">
        <v>1436</v>
      </c>
      <c r="B792" s="172"/>
      <c r="C792" s="168"/>
      <c r="D792" s="111"/>
      <c r="E792" s="10"/>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row>
    <row r="793">
      <c r="A793" s="118" t="s">
        <v>1437</v>
      </c>
      <c r="B793" s="172" t="s">
        <v>1438</v>
      </c>
      <c r="C793" s="168"/>
      <c r="D793" s="111"/>
      <c r="E793" s="10"/>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row>
    <row r="794">
      <c r="A794" s="118" t="s">
        <v>1439</v>
      </c>
      <c r="B794" s="172" t="s">
        <v>1440</v>
      </c>
      <c r="C794" s="168" t="s">
        <v>1441</v>
      </c>
      <c r="D794" s="15" t="s">
        <v>1442</v>
      </c>
      <c r="E794" s="10"/>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row>
    <row r="795" ht="79.5" customHeight="1">
      <c r="A795" s="177" t="s">
        <v>1443</v>
      </c>
      <c r="B795" s="172"/>
      <c r="C795" s="168"/>
      <c r="D795" s="111"/>
      <c r="E795" s="10"/>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row>
    <row r="796">
      <c r="A796" s="177" t="s">
        <v>1444</v>
      </c>
      <c r="B796" s="172"/>
      <c r="C796" s="168"/>
      <c r="D796" s="111"/>
      <c r="E796" s="10"/>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row>
    <row r="797">
      <c r="A797" s="177" t="s">
        <v>1445</v>
      </c>
      <c r="B797" s="172"/>
      <c r="C797" s="168"/>
      <c r="D797" s="111"/>
      <c r="E797" s="10"/>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row>
    <row r="798" ht="30.75" customHeight="1">
      <c r="A798" s="178" t="s">
        <v>1446</v>
      </c>
      <c r="B798" s="172"/>
      <c r="C798" s="168"/>
      <c r="D798" s="111"/>
      <c r="E798" s="10"/>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row>
    <row r="799" ht="30.75" customHeight="1">
      <c r="A799" s="178" t="s">
        <v>1447</v>
      </c>
      <c r="B799" s="172"/>
      <c r="C799" s="168"/>
      <c r="D799" s="111"/>
      <c r="E799" s="10"/>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row>
    <row r="800">
      <c r="A800" s="178" t="s">
        <v>1448</v>
      </c>
      <c r="B800" s="172"/>
      <c r="C800" s="168"/>
      <c r="D800" s="111"/>
      <c r="E800" s="10"/>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row>
    <row r="801">
      <c r="A801" s="178" t="s">
        <v>1449</v>
      </c>
      <c r="B801" s="172" t="s">
        <v>1450</v>
      </c>
      <c r="C801" s="168"/>
      <c r="D801" s="111"/>
      <c r="E801" s="10"/>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row>
    <row r="802">
      <c r="A802" s="178" t="s">
        <v>1451</v>
      </c>
      <c r="B802" s="172" t="s">
        <v>1452</v>
      </c>
      <c r="C802" s="168"/>
      <c r="D802" s="111"/>
      <c r="E802" s="10"/>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row>
    <row r="803">
      <c r="A803" s="178" t="s">
        <v>1453</v>
      </c>
      <c r="B803" s="43" t="s">
        <v>1454</v>
      </c>
      <c r="C803" s="168"/>
      <c r="D803" s="111"/>
      <c r="E803" s="10"/>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row>
    <row r="804">
      <c r="A804" s="178" t="s">
        <v>1455</v>
      </c>
      <c r="B804" s="172" t="s">
        <v>1456</v>
      </c>
      <c r="C804" s="168"/>
      <c r="D804" s="111"/>
      <c r="E804" s="10"/>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row>
    <row r="805">
      <c r="A805" s="178" t="s">
        <v>1457</v>
      </c>
      <c r="B805" s="172" t="s">
        <v>1458</v>
      </c>
      <c r="C805" s="168"/>
      <c r="D805" s="111"/>
      <c r="E805" s="10"/>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row>
    <row r="806">
      <c r="A806" s="179" t="s">
        <v>1459</v>
      </c>
      <c r="B806" s="172" t="s">
        <v>1460</v>
      </c>
      <c r="C806" s="168"/>
      <c r="D806" s="111"/>
      <c r="E806" s="10"/>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row>
    <row r="807">
      <c r="A807" s="178" t="s">
        <v>1461</v>
      </c>
      <c r="B807" s="172"/>
      <c r="C807" s="168"/>
      <c r="D807" s="111"/>
      <c r="E807" s="10"/>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row>
    <row r="808">
      <c r="A808" s="173" t="s">
        <v>1462</v>
      </c>
      <c r="B808" s="172" t="s">
        <v>1463</v>
      </c>
      <c r="C808" s="172" t="s">
        <v>1464</v>
      </c>
      <c r="D808" s="111"/>
      <c r="E808" s="10"/>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row>
    <row r="809">
      <c r="A809" s="173" t="s">
        <v>1465</v>
      </c>
      <c r="B809" s="172"/>
      <c r="C809" s="168"/>
      <c r="D809" s="111"/>
      <c r="E809" s="10"/>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row>
    <row r="810">
      <c r="A810" s="173" t="s">
        <v>1466</v>
      </c>
      <c r="B810" s="172"/>
      <c r="C810" s="168"/>
      <c r="D810" s="111"/>
      <c r="E810" s="10"/>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row>
    <row r="811">
      <c r="A811" s="173" t="s">
        <v>1467</v>
      </c>
      <c r="B811" s="172"/>
      <c r="C811" s="168"/>
      <c r="D811" s="111"/>
      <c r="E811" s="10"/>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row>
    <row r="812">
      <c r="A812" s="173" t="s">
        <v>1468</v>
      </c>
      <c r="B812" s="172"/>
      <c r="C812" s="168"/>
      <c r="D812" s="111"/>
      <c r="E812" s="10"/>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row>
    <row r="813">
      <c r="A813" s="180" t="s">
        <v>1469</v>
      </c>
      <c r="B813" s="172" t="s">
        <v>1470</v>
      </c>
      <c r="C813" s="168"/>
      <c r="D813" s="111"/>
      <c r="E813" s="10"/>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row>
    <row r="814">
      <c r="A814" s="173" t="s">
        <v>1471</v>
      </c>
      <c r="B814" s="172" t="s">
        <v>1472</v>
      </c>
      <c r="C814" s="168"/>
      <c r="D814" s="111"/>
      <c r="E814" s="10"/>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row>
    <row r="815">
      <c r="A815" s="173" t="s">
        <v>1473</v>
      </c>
      <c r="B815" s="172"/>
      <c r="C815" s="168"/>
      <c r="D815" s="111"/>
      <c r="E815" s="10"/>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row>
    <row r="816">
      <c r="A816" s="173" t="s">
        <v>1474</v>
      </c>
      <c r="B816" s="172"/>
      <c r="C816" s="168"/>
      <c r="D816" s="111"/>
      <c r="E816" s="10"/>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row>
    <row r="817">
      <c r="A817" s="173" t="s">
        <v>1475</v>
      </c>
      <c r="B817" s="172"/>
      <c r="C817" s="168"/>
      <c r="D817" s="111"/>
      <c r="E817" s="10"/>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row>
    <row r="818">
      <c r="A818" s="173" t="s">
        <v>1476</v>
      </c>
      <c r="B818" s="172" t="s">
        <v>1477</v>
      </c>
      <c r="C818" s="168"/>
      <c r="D818" s="111"/>
      <c r="E818" s="10"/>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row>
    <row r="819">
      <c r="A819" s="173" t="s">
        <v>1478</v>
      </c>
      <c r="B819" s="172" t="s">
        <v>1479</v>
      </c>
      <c r="C819" s="172" t="s">
        <v>1480</v>
      </c>
      <c r="D819" s="111"/>
      <c r="E819" s="10"/>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row>
    <row r="820">
      <c r="A820" s="173" t="s">
        <v>1481</v>
      </c>
      <c r="B820" s="172" t="s">
        <v>1482</v>
      </c>
      <c r="C820" s="168"/>
      <c r="D820" s="111"/>
      <c r="E820" s="10"/>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row>
    <row r="821">
      <c r="A821" s="181" t="s">
        <v>1483</v>
      </c>
      <c r="B821" s="172"/>
      <c r="C821" s="168"/>
      <c r="D821" s="111"/>
      <c r="E821" s="10"/>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row>
    <row r="822">
      <c r="A822" s="173" t="s">
        <v>1484</v>
      </c>
      <c r="B822" s="172" t="s">
        <v>1485</v>
      </c>
      <c r="C822" s="168"/>
      <c r="D822" s="111"/>
      <c r="E822" s="10"/>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row>
    <row r="823">
      <c r="A823" s="173" t="s">
        <v>1486</v>
      </c>
      <c r="B823" s="172"/>
      <c r="C823" s="168"/>
      <c r="D823" s="111"/>
      <c r="E823" s="10"/>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row>
    <row r="824">
      <c r="A824" s="173" t="s">
        <v>1487</v>
      </c>
      <c r="B824" s="172"/>
      <c r="C824" s="168"/>
      <c r="D824" s="111"/>
      <c r="E824" s="10"/>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row>
    <row r="825">
      <c r="A825" s="173" t="s">
        <v>1488</v>
      </c>
      <c r="B825" s="172" t="s">
        <v>1489</v>
      </c>
      <c r="C825" s="168"/>
      <c r="D825" s="111"/>
      <c r="E825" s="10"/>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row>
    <row r="826">
      <c r="A826" s="173" t="s">
        <v>1490</v>
      </c>
      <c r="B826" s="172" t="s">
        <v>1491</v>
      </c>
      <c r="C826" s="168"/>
      <c r="D826" s="111"/>
      <c r="E826" s="10"/>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row>
    <row r="827">
      <c r="A827" s="173" t="s">
        <v>1492</v>
      </c>
      <c r="B827" s="172" t="s">
        <v>1493</v>
      </c>
      <c r="C827" s="168"/>
      <c r="D827" s="111"/>
      <c r="E827" s="10"/>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row>
    <row r="828">
      <c r="A828" s="173" t="s">
        <v>1494</v>
      </c>
      <c r="B828" s="172"/>
      <c r="C828" s="168"/>
      <c r="D828" s="111"/>
      <c r="E828" s="10"/>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row>
    <row r="829">
      <c r="A829" s="173" t="s">
        <v>1495</v>
      </c>
      <c r="B829" s="172" t="s">
        <v>1496</v>
      </c>
      <c r="C829" s="168"/>
      <c r="D829" s="111"/>
      <c r="E829" s="10"/>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row>
    <row r="830">
      <c r="A830" s="118" t="s">
        <v>1497</v>
      </c>
      <c r="B830" s="172" t="s">
        <v>1498</v>
      </c>
      <c r="C830" s="168"/>
      <c r="D830" s="111"/>
      <c r="E830" s="10"/>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row>
    <row r="831">
      <c r="A831" s="132" t="s">
        <v>1499</v>
      </c>
      <c r="B831" s="172" t="s">
        <v>1500</v>
      </c>
      <c r="C831" s="168"/>
      <c r="D831" s="111"/>
      <c r="E831" s="10"/>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row>
    <row r="832">
      <c r="A832" s="118" t="s">
        <v>1501</v>
      </c>
      <c r="B832" s="172" t="s">
        <v>1502</v>
      </c>
      <c r="C832" s="168" t="s">
        <v>1503</v>
      </c>
      <c r="D832" s="113" t="s">
        <v>1504</v>
      </c>
      <c r="E832" s="10"/>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row>
    <row r="833">
      <c r="A833" s="173" t="s">
        <v>1505</v>
      </c>
      <c r="B833" s="172"/>
      <c r="C833" s="168"/>
      <c r="D833" s="111"/>
      <c r="E833" s="10"/>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row>
    <row r="834">
      <c r="A834" s="173" t="s">
        <v>1506</v>
      </c>
      <c r="C834" s="168"/>
      <c r="D834" s="111"/>
      <c r="E834" s="10"/>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row>
    <row r="835">
      <c r="A835" s="173" t="s">
        <v>1507</v>
      </c>
      <c r="B835" s="172"/>
      <c r="C835" s="168"/>
      <c r="D835" s="111"/>
      <c r="E835" s="10"/>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row>
    <row r="836">
      <c r="A836" s="173" t="s">
        <v>1508</v>
      </c>
      <c r="B836" s="172"/>
      <c r="C836" s="168"/>
      <c r="D836" s="111"/>
      <c r="E836" s="10"/>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row>
    <row r="837">
      <c r="A837" s="173" t="s">
        <v>1509</v>
      </c>
      <c r="B837" s="172"/>
      <c r="C837" s="168"/>
      <c r="D837" s="111"/>
      <c r="E837" s="10"/>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row>
    <row r="838">
      <c r="A838" s="173" t="s">
        <v>1510</v>
      </c>
      <c r="B838" s="172"/>
      <c r="C838" s="168"/>
      <c r="D838" s="111"/>
      <c r="E838" s="10"/>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row>
    <row r="839" ht="52.5" customHeight="1">
      <c r="A839" s="173" t="s">
        <v>1511</v>
      </c>
      <c r="B839" s="172"/>
      <c r="C839" s="168"/>
      <c r="D839" s="111"/>
      <c r="E839" s="10"/>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row>
    <row r="840">
      <c r="A840" s="173" t="s">
        <v>1512</v>
      </c>
      <c r="B840" s="172"/>
      <c r="C840" s="168"/>
      <c r="D840" s="111"/>
      <c r="E840" s="10"/>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row>
    <row r="841">
      <c r="A841" s="173" t="s">
        <v>1513</v>
      </c>
      <c r="B841" s="172" t="s">
        <v>1514</v>
      </c>
      <c r="C841" s="168"/>
      <c r="D841" s="111"/>
      <c r="E841" s="10"/>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row>
    <row r="842">
      <c r="A842" s="173" t="s">
        <v>1515</v>
      </c>
      <c r="C842" s="168"/>
      <c r="D842" s="111"/>
      <c r="E842" s="10"/>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row>
    <row r="843">
      <c r="A843" s="173" t="s">
        <v>1516</v>
      </c>
      <c r="B843" s="172" t="s">
        <v>1517</v>
      </c>
      <c r="C843" s="168" t="s">
        <v>1518</v>
      </c>
      <c r="D843" s="113"/>
      <c r="E843" s="10"/>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row>
    <row r="844">
      <c r="A844" s="173"/>
      <c r="B844" s="172"/>
      <c r="C844" s="168"/>
      <c r="D844" s="113"/>
      <c r="E844" s="10"/>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row>
    <row r="845">
      <c r="A845" s="99" t="s">
        <v>1519</v>
      </c>
      <c r="B845" s="172"/>
      <c r="C845" s="168"/>
      <c r="D845" s="113"/>
      <c r="E845" s="10"/>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row>
    <row r="846">
      <c r="A846" s="182" t="s">
        <v>1520</v>
      </c>
      <c r="B846" s="176" t="s">
        <v>1521</v>
      </c>
      <c r="C846" s="168" t="str">
        <f>image("https://i.imgflip.com/tdzrr.jpg")</f>
        <v/>
      </c>
      <c r="D846" s="111"/>
      <c r="E846" s="10"/>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row>
    <row r="847">
      <c r="A847" s="173" t="s">
        <v>1522</v>
      </c>
      <c r="B847" s="172" t="s">
        <v>1523</v>
      </c>
      <c r="C847" s="168"/>
      <c r="D847" s="111"/>
      <c r="E847" s="10"/>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row>
    <row r="848">
      <c r="A848" s="173" t="s">
        <v>1524</v>
      </c>
      <c r="B848" s="172" t="s">
        <v>1525</v>
      </c>
      <c r="C848" s="168"/>
      <c r="D848" s="111"/>
      <c r="E848" s="10"/>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row>
    <row r="849">
      <c r="A849" s="173" t="s">
        <v>1526</v>
      </c>
      <c r="C849" s="168"/>
      <c r="D849" s="111"/>
      <c r="E849" s="10"/>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row>
    <row r="850">
      <c r="A850" s="173" t="s">
        <v>1527</v>
      </c>
      <c r="B850" s="172" t="s">
        <v>1528</v>
      </c>
      <c r="C850" s="168"/>
      <c r="D850" s="111"/>
      <c r="E850" s="10"/>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row>
    <row r="851">
      <c r="A851" s="173" t="s">
        <v>1529</v>
      </c>
      <c r="B851" s="172"/>
      <c r="C851" s="168"/>
      <c r="D851" s="111"/>
      <c r="E851" s="10"/>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row>
    <row r="852" ht="73.5" customHeight="1">
      <c r="A852" s="173" t="s">
        <v>1530</v>
      </c>
      <c r="B852" s="172" t="str">
        <f>image("https://ottenbreitblog.files.wordpress.com/2017/02/thunderdome.png",4, 200, 300)</f>
        <v/>
      </c>
      <c r="C852" s="168"/>
      <c r="D852" s="111"/>
      <c r="E852" s="10"/>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row>
    <row r="853">
      <c r="A853" s="173" t="s">
        <v>1531</v>
      </c>
      <c r="B853" s="172"/>
      <c r="C853" s="183"/>
      <c r="D853" s="111"/>
      <c r="E853" s="10"/>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row>
    <row r="854">
      <c r="A854" s="173" t="s">
        <v>1532</v>
      </c>
      <c r="B854" s="172"/>
      <c r="C854" s="183"/>
      <c r="D854" s="111"/>
      <c r="E854" s="10"/>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row>
    <row r="855">
      <c r="A855" s="173" t="s">
        <v>1533</v>
      </c>
      <c r="B855" s="176" t="s">
        <v>1534</v>
      </c>
      <c r="C855" s="183"/>
      <c r="D855" s="111"/>
      <c r="E855" s="10"/>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row>
    <row r="856">
      <c r="A856" s="173" t="s">
        <v>1535</v>
      </c>
      <c r="B856" s="172" t="s">
        <v>1536</v>
      </c>
      <c r="C856" s="183"/>
      <c r="D856" s="111"/>
      <c r="E856" s="10"/>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row>
    <row r="857">
      <c r="A857" s="173" t="s">
        <v>1537</v>
      </c>
      <c r="B857" s="172"/>
      <c r="C857" s="183"/>
      <c r="D857" s="111"/>
      <c r="E857" s="10"/>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row>
    <row r="858">
      <c r="A858" s="173" t="s">
        <v>1538</v>
      </c>
      <c r="B858" s="172" t="s">
        <v>1539</v>
      </c>
      <c r="C858" s="183"/>
      <c r="D858" s="111"/>
      <c r="E858" s="10"/>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row>
    <row r="859">
      <c r="A859" s="173" t="s">
        <v>1540</v>
      </c>
      <c r="B859" s="172" t="s">
        <v>1541</v>
      </c>
      <c r="C859" s="183"/>
      <c r="D859" s="111"/>
      <c r="E859" s="10"/>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row>
    <row r="860">
      <c r="A860" s="173" t="s">
        <v>1542</v>
      </c>
      <c r="B860" s="172" t="s">
        <v>1543</v>
      </c>
      <c r="C860" s="183"/>
      <c r="D860" s="111"/>
      <c r="E860" s="10"/>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row>
    <row r="861">
      <c r="A861" s="173" t="s">
        <v>1544</v>
      </c>
      <c r="B861" s="172" t="s">
        <v>1545</v>
      </c>
      <c r="C861" s="183"/>
      <c r="D861" s="111"/>
      <c r="E861" s="10"/>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row>
    <row r="862">
      <c r="A862" s="173" t="s">
        <v>1546</v>
      </c>
      <c r="B862" s="172"/>
      <c r="C862" s="183"/>
      <c r="D862" s="111"/>
      <c r="E862" s="10"/>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row>
    <row r="863" ht="165.75" customHeight="1">
      <c r="A863" s="184"/>
      <c r="B863" s="185"/>
      <c r="C863" s="186"/>
      <c r="D863" s="111"/>
      <c r="E863" s="10"/>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row>
    <row r="864">
      <c r="A864" s="173" t="s">
        <v>1547</v>
      </c>
      <c r="B864" s="172"/>
      <c r="C864" s="186"/>
      <c r="D864" s="111"/>
      <c r="E864" s="10"/>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row>
    <row r="865">
      <c r="A865" s="173" t="s">
        <v>1548</v>
      </c>
      <c r="B865" s="172" t="s">
        <v>1549</v>
      </c>
      <c r="C865" s="183"/>
      <c r="D865" s="111"/>
      <c r="E865" s="10"/>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row>
    <row r="866">
      <c r="A866" s="173"/>
      <c r="B866" s="172"/>
      <c r="C866" s="186"/>
      <c r="D866" s="111"/>
      <c r="E866" s="10"/>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row>
    <row r="867">
      <c r="A867" s="173" t="s">
        <v>1550</v>
      </c>
      <c r="B867" s="176" t="s">
        <v>1551</v>
      </c>
      <c r="C867" s="183"/>
      <c r="D867" s="111"/>
      <c r="E867" s="10"/>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row>
    <row r="868">
      <c r="A868" s="173" t="s">
        <v>1552</v>
      </c>
      <c r="B868" s="172" t="s">
        <v>1553</v>
      </c>
      <c r="C868" s="183"/>
      <c r="D868" s="111"/>
      <c r="E868" s="10"/>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row>
    <row r="869">
      <c r="A869" s="173" t="s">
        <v>1554</v>
      </c>
      <c r="B869" s="172" t="s">
        <v>1555</v>
      </c>
      <c r="C869" s="183"/>
      <c r="D869" s="111"/>
      <c r="E869" s="10"/>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row>
    <row r="870">
      <c r="A870" s="173" t="s">
        <v>1556</v>
      </c>
      <c r="B870" s="172"/>
      <c r="C870" s="183"/>
      <c r="D870" s="111"/>
      <c r="E870" s="10"/>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row>
    <row r="871">
      <c r="A871" s="173" t="s">
        <v>1557</v>
      </c>
      <c r="B871" s="172"/>
      <c r="C871" s="183"/>
      <c r="D871" s="111"/>
      <c r="E871" s="10"/>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row>
    <row r="872">
      <c r="A872" s="173" t="s">
        <v>1558</v>
      </c>
      <c r="B872" s="172" t="s">
        <v>1559</v>
      </c>
      <c r="C872" s="183"/>
      <c r="D872" s="111"/>
      <c r="E872" s="10"/>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row>
    <row r="873">
      <c r="A873" s="173" t="s">
        <v>1560</v>
      </c>
      <c r="B873" s="172"/>
      <c r="C873" s="183"/>
      <c r="D873" s="111"/>
      <c r="E873" s="10"/>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row>
    <row r="874">
      <c r="A874" s="173" t="s">
        <v>1561</v>
      </c>
      <c r="B874" s="172" t="s">
        <v>1562</v>
      </c>
      <c r="C874" s="183"/>
      <c r="D874" s="111"/>
      <c r="E874" s="10"/>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row>
    <row r="875">
      <c r="A875" s="173" t="s">
        <v>1563</v>
      </c>
      <c r="B875" s="172" t="s">
        <v>1564</v>
      </c>
      <c r="C875" s="183"/>
      <c r="D875" s="111"/>
      <c r="E875" s="10"/>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row>
    <row r="876">
      <c r="A876" s="173" t="s">
        <v>1565</v>
      </c>
      <c r="B876" s="172"/>
      <c r="C876" s="183"/>
      <c r="D876" s="111"/>
      <c r="E876" s="10"/>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row>
    <row r="877">
      <c r="A877" s="173" t="s">
        <v>1566</v>
      </c>
      <c r="B877" s="172" t="s">
        <v>1567</v>
      </c>
      <c r="C877" s="183"/>
      <c r="D877" s="111"/>
      <c r="E877" s="10"/>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row>
    <row r="878">
      <c r="A878" s="173" t="s">
        <v>1568</v>
      </c>
      <c r="B878" s="172" t="s">
        <v>1569</v>
      </c>
      <c r="C878" s="183"/>
      <c r="D878" s="111"/>
      <c r="E878" s="10"/>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row>
    <row r="879">
      <c r="A879" s="173" t="s">
        <v>1570</v>
      </c>
      <c r="B879" s="172"/>
      <c r="C879" s="183"/>
      <c r="D879" s="111"/>
      <c r="E879" s="10"/>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row>
    <row r="880">
      <c r="A880" s="173" t="s">
        <v>1571</v>
      </c>
      <c r="B880" s="172" t="s">
        <v>1572</v>
      </c>
      <c r="C880" s="183"/>
      <c r="D880" s="111"/>
      <c r="E880" s="10"/>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row>
    <row r="881">
      <c r="A881" s="173" t="s">
        <v>1573</v>
      </c>
      <c r="B881" s="172"/>
      <c r="C881" s="183"/>
      <c r="D881" s="111"/>
      <c r="E881" s="10"/>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row>
    <row r="882">
      <c r="A882" s="187" t="s">
        <v>1574</v>
      </c>
      <c r="B882" s="172"/>
      <c r="C882" s="183"/>
      <c r="D882" s="111"/>
      <c r="E882" s="10"/>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row>
    <row r="883">
      <c r="A883" s="173" t="s">
        <v>1575</v>
      </c>
      <c r="B883" s="172"/>
      <c r="C883" s="183"/>
      <c r="D883" s="111"/>
      <c r="E883" s="10"/>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row>
    <row r="884">
      <c r="A884" s="173" t="s">
        <v>1576</v>
      </c>
      <c r="B884" s="176" t="s">
        <v>1577</v>
      </c>
      <c r="C884" s="183"/>
      <c r="D884" s="111"/>
      <c r="E884" s="10"/>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row>
    <row r="885">
      <c r="A885" s="173" t="s">
        <v>1578</v>
      </c>
      <c r="B885" s="188" t="s">
        <v>1579</v>
      </c>
      <c r="C885" s="183"/>
      <c r="D885" s="111"/>
      <c r="E885" s="10"/>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row>
    <row r="886">
      <c r="A886" s="173" t="s">
        <v>1580</v>
      </c>
      <c r="B886" s="172" t="s">
        <v>1581</v>
      </c>
      <c r="C886" s="183"/>
      <c r="D886" s="111"/>
      <c r="E886" s="10"/>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row>
    <row r="887">
      <c r="A887" s="173" t="s">
        <v>1582</v>
      </c>
      <c r="B887" s="172"/>
      <c r="C887" s="183"/>
      <c r="D887" s="111"/>
      <c r="E887" s="10"/>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row>
    <row r="888">
      <c r="A888" s="173" t="s">
        <v>1583</v>
      </c>
      <c r="B888" s="172"/>
      <c r="C888" s="183"/>
      <c r="D888" s="111"/>
      <c r="E888" s="10"/>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row>
    <row r="889">
      <c r="A889" s="173" t="s">
        <v>1584</v>
      </c>
      <c r="B889" s="172"/>
      <c r="C889" s="183"/>
      <c r="D889" s="111"/>
      <c r="E889" s="10"/>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row>
    <row r="890">
      <c r="A890" s="173" t="s">
        <v>1585</v>
      </c>
      <c r="B890" s="172" t="s">
        <v>1586</v>
      </c>
      <c r="C890" s="183" t="s">
        <v>1587</v>
      </c>
      <c r="D890" s="111"/>
      <c r="E890" s="10"/>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row>
    <row r="891">
      <c r="A891" s="173" t="s">
        <v>1588</v>
      </c>
      <c r="B891" s="172" t="s">
        <v>1589</v>
      </c>
      <c r="C891" s="189" t="s">
        <v>1590</v>
      </c>
      <c r="D891" s="111"/>
      <c r="E891" s="10"/>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row>
    <row r="892">
      <c r="A892" s="173" t="s">
        <v>1591</v>
      </c>
      <c r="B892" s="172"/>
      <c r="C892" s="189"/>
      <c r="D892" s="111"/>
      <c r="E892" s="10"/>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row>
    <row r="893">
      <c r="A893" s="173" t="s">
        <v>1592</v>
      </c>
      <c r="B893" s="172" t="s">
        <v>1593</v>
      </c>
      <c r="C893" s="183"/>
      <c r="D893" s="111"/>
      <c r="E893" s="10"/>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row>
    <row r="894">
      <c r="A894" s="173" t="s">
        <v>1594</v>
      </c>
      <c r="B894" s="183"/>
      <c r="C894" s="183"/>
      <c r="D894" s="111"/>
      <c r="E894" s="10"/>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row>
    <row r="895">
      <c r="A895" s="190" t="s">
        <v>1595</v>
      </c>
      <c r="B895" s="65"/>
      <c r="C895" s="191"/>
      <c r="D895" s="15"/>
      <c r="E895" s="10"/>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row>
    <row r="896">
      <c r="A896" s="190" t="s">
        <v>1596</v>
      </c>
      <c r="B896" s="65"/>
      <c r="C896" s="191"/>
      <c r="D896" s="15"/>
      <c r="E896" s="10"/>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row>
    <row r="897">
      <c r="A897" s="190" t="s">
        <v>1597</v>
      </c>
      <c r="B897" s="65" t="s">
        <v>1598</v>
      </c>
      <c r="C897" s="191"/>
      <c r="D897" s="15"/>
      <c r="E897" s="10"/>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row>
    <row r="898">
      <c r="A898" s="190" t="s">
        <v>1599</v>
      </c>
      <c r="B898" s="65" t="s">
        <v>1600</v>
      </c>
      <c r="C898" s="191"/>
      <c r="D898" s="15"/>
      <c r="E898" s="10"/>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row>
    <row r="899">
      <c r="A899" s="190" t="s">
        <v>1601</v>
      </c>
      <c r="B899" s="65"/>
      <c r="C899" s="191"/>
      <c r="D899" s="15"/>
      <c r="E899" s="10"/>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row>
    <row r="900">
      <c r="A900" s="190" t="s">
        <v>1602</v>
      </c>
      <c r="B900" s="65" t="s">
        <v>1603</v>
      </c>
      <c r="C900" s="191"/>
      <c r="D900" s="15"/>
      <c r="E900" s="10"/>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row>
    <row r="901">
      <c r="A901" s="190" t="s">
        <v>1604</v>
      </c>
      <c r="B901" s="65" t="s">
        <v>1605</v>
      </c>
      <c r="C901" s="191"/>
      <c r="D901" s="15"/>
      <c r="E901" s="10"/>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row>
    <row r="902">
      <c r="A902" s="190" t="s">
        <v>1606</v>
      </c>
      <c r="B902" s="65"/>
      <c r="C902" s="191"/>
      <c r="D902" s="15"/>
      <c r="E902" s="10"/>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row>
    <row r="903">
      <c r="A903" s="190" t="s">
        <v>1607</v>
      </c>
      <c r="B903" s="65" t="s">
        <v>1608</v>
      </c>
      <c r="C903" s="191"/>
      <c r="D903" s="15"/>
      <c r="E903" s="10"/>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row>
    <row r="904">
      <c r="A904" s="190" t="s">
        <v>1609</v>
      </c>
      <c r="B904" s="65"/>
      <c r="C904" s="191"/>
      <c r="D904" s="15"/>
      <c r="E904" s="10"/>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row>
    <row r="905">
      <c r="A905" s="190" t="s">
        <v>1610</v>
      </c>
      <c r="B905" s="65" t="s">
        <v>1611</v>
      </c>
      <c r="C905" s="191"/>
      <c r="D905" s="15"/>
      <c r="E905" s="10"/>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row>
    <row r="906">
      <c r="A906" s="190" t="s">
        <v>1612</v>
      </c>
      <c r="B906" s="65" t="s">
        <v>1613</v>
      </c>
      <c r="C906" s="191" t="s">
        <v>1614</v>
      </c>
      <c r="D906" s="15"/>
      <c r="E906" s="10"/>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row>
    <row r="907">
      <c r="A907" s="190" t="s">
        <v>1615</v>
      </c>
      <c r="B907" s="65"/>
      <c r="C907" s="15"/>
      <c r="D907" s="15"/>
      <c r="E907" s="10"/>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row>
    <row r="908">
      <c r="A908" s="190" t="s">
        <v>1616</v>
      </c>
      <c r="B908" s="65" t="s">
        <v>1617</v>
      </c>
      <c r="C908" s="15"/>
      <c r="D908" s="15"/>
      <c r="E908" s="10"/>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row>
    <row r="909">
      <c r="A909" s="190" t="s">
        <v>1618</v>
      </c>
      <c r="B909" s="192" t="s">
        <v>1619</v>
      </c>
      <c r="C909" s="193" t="s">
        <v>1620</v>
      </c>
      <c r="D909" s="15"/>
      <c r="E909" s="10"/>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row>
    <row r="910">
      <c r="A910" s="190" t="s">
        <v>1621</v>
      </c>
      <c r="B910" s="65" t="s">
        <v>1622</v>
      </c>
      <c r="C910" s="15"/>
      <c r="D910" s="15"/>
      <c r="E910" s="10"/>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row>
    <row r="911">
      <c r="A911" s="190" t="s">
        <v>1623</v>
      </c>
      <c r="B911" s="65"/>
      <c r="C911" s="15"/>
      <c r="D911" s="15"/>
      <c r="E911" s="10"/>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row>
    <row r="912">
      <c r="A912" s="190" t="s">
        <v>1624</v>
      </c>
      <c r="B912" s="65"/>
      <c r="C912" s="15"/>
      <c r="D912" s="15"/>
      <c r="E912" s="10"/>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row>
    <row r="913">
      <c r="A913" s="190" t="s">
        <v>1625</v>
      </c>
      <c r="B913" s="65"/>
      <c r="C913" s="15"/>
      <c r="D913" s="15"/>
      <c r="E913" s="10"/>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row>
    <row r="914">
      <c r="A914" s="190" t="s">
        <v>1626</v>
      </c>
      <c r="B914" s="65" t="s">
        <v>1627</v>
      </c>
      <c r="C914" s="15" t="s">
        <v>1628</v>
      </c>
      <c r="D914" s="15"/>
      <c r="E914" s="10"/>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row>
    <row r="915">
      <c r="A915" s="190" t="s">
        <v>1629</v>
      </c>
      <c r="B915" s="65"/>
      <c r="C915" s="15"/>
      <c r="D915" s="15"/>
      <c r="E915" s="10"/>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row>
    <row r="916">
      <c r="A916" s="147" t="s">
        <v>1630</v>
      </c>
      <c r="B916" s="65" t="s">
        <v>1631</v>
      </c>
      <c r="C916" s="15"/>
      <c r="D916" s="15"/>
      <c r="E916" s="10"/>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row>
    <row r="917">
      <c r="A917" s="22" t="s">
        <v>1632</v>
      </c>
      <c r="B917" s="65" t="s">
        <v>1633</v>
      </c>
      <c r="C917" s="15"/>
      <c r="D917" s="15"/>
      <c r="E917" s="10"/>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row>
    <row r="918">
      <c r="A918" s="22" t="s">
        <v>1634</v>
      </c>
      <c r="B918" s="63" t="s">
        <v>1635</v>
      </c>
      <c r="C918" s="15"/>
      <c r="D918" s="15"/>
      <c r="E918" s="10"/>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row>
    <row r="919">
      <c r="A919" s="22" t="s">
        <v>1636</v>
      </c>
      <c r="B919" s="63" t="s">
        <v>1637</v>
      </c>
      <c r="C919" s="15"/>
      <c r="D919" s="15"/>
      <c r="E919" s="10"/>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row>
    <row r="920">
      <c r="A920" s="22" t="s">
        <v>1638</v>
      </c>
      <c r="B920" s="63"/>
      <c r="C920" s="15"/>
      <c r="D920" s="15"/>
      <c r="E920" s="10"/>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row>
    <row r="921">
      <c r="A921" s="22" t="s">
        <v>1639</v>
      </c>
      <c r="B921" s="63"/>
      <c r="C921" s="15"/>
      <c r="D921" s="15"/>
      <c r="E921" s="10"/>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row>
    <row r="922">
      <c r="A922" s="22" t="s">
        <v>1640</v>
      </c>
      <c r="B922" s="63"/>
      <c r="C922" s="15"/>
      <c r="D922" s="15"/>
      <c r="E922" s="10"/>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row>
    <row r="923">
      <c r="A923" s="22" t="s">
        <v>1641</v>
      </c>
      <c r="B923" s="63" t="s">
        <v>1642</v>
      </c>
      <c r="C923" s="15"/>
      <c r="D923" s="15"/>
      <c r="E923" s="10"/>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row>
    <row r="924">
      <c r="A924" s="22" t="s">
        <v>1643</v>
      </c>
      <c r="B924" s="63" t="s">
        <v>1644</v>
      </c>
      <c r="C924" s="15" t="s">
        <v>1645</v>
      </c>
      <c r="D924" s="15" t="s">
        <v>1646</v>
      </c>
      <c r="E924" s="10"/>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row>
    <row r="925">
      <c r="A925" s="22" t="s">
        <v>1647</v>
      </c>
      <c r="B925" s="65" t="s">
        <v>1648</v>
      </c>
      <c r="C925" s="15" t="s">
        <v>1649</v>
      </c>
      <c r="D925" s="15"/>
      <c r="E925" s="10"/>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row>
    <row r="926">
      <c r="A926" s="22" t="s">
        <v>1650</v>
      </c>
      <c r="B926" s="63" t="s">
        <v>1651</v>
      </c>
      <c r="C926" s="15"/>
      <c r="D926" s="15"/>
      <c r="E926" s="10"/>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row>
    <row r="927">
      <c r="A927" s="22" t="s">
        <v>1652</v>
      </c>
      <c r="B927" s="63" t="s">
        <v>1653</v>
      </c>
      <c r="C927" s="15"/>
      <c r="D927" s="15"/>
      <c r="E927" s="10"/>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row>
    <row r="928">
      <c r="A928" s="22" t="s">
        <v>1654</v>
      </c>
      <c r="B928" s="63"/>
      <c r="C928" s="15"/>
      <c r="D928" s="15"/>
      <c r="E928" s="10"/>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row>
    <row r="929">
      <c r="A929" s="22" t="s">
        <v>1655</v>
      </c>
      <c r="B929" s="63" t="s">
        <v>1656</v>
      </c>
      <c r="C929" s="15" t="s">
        <v>1657</v>
      </c>
      <c r="D929" s="15"/>
      <c r="E929" s="10"/>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row>
    <row r="930">
      <c r="A930" s="22" t="s">
        <v>1658</v>
      </c>
      <c r="B930" s="63" t="s">
        <v>1659</v>
      </c>
      <c r="C930" s="15" t="s">
        <v>1660</v>
      </c>
      <c r="D930" s="15"/>
      <c r="E930" s="10"/>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row>
    <row r="931">
      <c r="A931" s="22" t="s">
        <v>1661</v>
      </c>
      <c r="B931" s="63"/>
      <c r="C931" s="15"/>
      <c r="D931" s="15"/>
      <c r="E931" s="10"/>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row>
    <row r="932">
      <c r="A932" s="22" t="s">
        <v>1662</v>
      </c>
      <c r="B932" s="63" t="s">
        <v>1663</v>
      </c>
      <c r="C932" s="15"/>
      <c r="D932" s="15"/>
      <c r="E932" s="10"/>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row>
    <row r="933">
      <c r="A933" s="194" t="s">
        <v>1664</v>
      </c>
      <c r="B933" s="63"/>
      <c r="C933" s="15"/>
      <c r="D933" s="15"/>
      <c r="E933" s="10"/>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row>
    <row r="934">
      <c r="A934" s="195" t="s">
        <v>1665</v>
      </c>
      <c r="B934" s="63" t="s">
        <v>1666</v>
      </c>
      <c r="C934" s="15"/>
      <c r="D934" s="15"/>
      <c r="E934" s="10"/>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row>
    <row r="935">
      <c r="A935" s="25" t="s">
        <v>1667</v>
      </c>
      <c r="B935" s="63" t="s">
        <v>1668</v>
      </c>
      <c r="C935" s="15"/>
      <c r="D935" s="15"/>
      <c r="E935" s="10"/>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row>
    <row r="936">
      <c r="A936" s="22" t="s">
        <v>1669</v>
      </c>
      <c r="B936" s="63"/>
      <c r="C936" s="15"/>
      <c r="D936" s="15"/>
      <c r="E936" s="10"/>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row>
    <row r="937">
      <c r="A937" s="43" t="s">
        <v>1670</v>
      </c>
      <c r="B937" s="63" t="s">
        <v>1671</v>
      </c>
      <c r="C937" s="15"/>
      <c r="D937" s="15"/>
      <c r="E937" s="10"/>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row>
    <row r="938">
      <c r="A938" s="43" t="s">
        <v>1672</v>
      </c>
      <c r="B938" s="63" t="s">
        <v>1673</v>
      </c>
      <c r="C938" s="15" t="s">
        <v>1674</v>
      </c>
      <c r="D938" s="15"/>
      <c r="E938" s="10"/>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row>
    <row r="939">
      <c r="A939" s="43" t="s">
        <v>1675</v>
      </c>
      <c r="B939" s="63" t="s">
        <v>1676</v>
      </c>
      <c r="C939" s="15" t="s">
        <v>1677</v>
      </c>
      <c r="D939" s="15"/>
      <c r="E939" s="10"/>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row>
    <row r="940">
      <c r="A940" s="43" t="s">
        <v>1678</v>
      </c>
      <c r="B940" s="63"/>
      <c r="C940" s="15"/>
      <c r="D940" s="15"/>
      <c r="E940" s="10"/>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row>
    <row r="941" ht="372.0" customHeight="1">
      <c r="A941" s="43" t="s">
        <v>1679</v>
      </c>
      <c r="B941" s="63" t="s">
        <v>1680</v>
      </c>
      <c r="C941" s="15" t="s">
        <v>1681</v>
      </c>
      <c r="D941" s="15" t="s">
        <v>1682</v>
      </c>
      <c r="E941" s="133" t="s">
        <v>1683</v>
      </c>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row>
    <row r="942">
      <c r="A942" s="43" t="s">
        <v>1684</v>
      </c>
      <c r="B942" s="63"/>
      <c r="C942" s="15"/>
      <c r="D942" s="15"/>
      <c r="E942" s="10"/>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row>
    <row r="943">
      <c r="A943" s="43" t="s">
        <v>1685</v>
      </c>
      <c r="B943" s="63"/>
      <c r="C943" s="15"/>
      <c r="D943" s="15"/>
      <c r="E943" s="10"/>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row>
    <row r="944">
      <c r="A944" s="43" t="s">
        <v>1686</v>
      </c>
      <c r="B944" s="63"/>
      <c r="C944" s="15"/>
      <c r="D944" s="15"/>
      <c r="E944" s="10"/>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row>
    <row r="945">
      <c r="A945" s="43" t="s">
        <v>1687</v>
      </c>
      <c r="B945" s="63" t="s">
        <v>1688</v>
      </c>
      <c r="C945" s="15"/>
      <c r="D945" s="15"/>
      <c r="E945" s="10"/>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row>
    <row r="946">
      <c r="A946" s="43" t="s">
        <v>1689</v>
      </c>
      <c r="B946" s="63" t="s">
        <v>1690</v>
      </c>
      <c r="C946" s="15"/>
      <c r="D946" s="15"/>
      <c r="E946" s="10"/>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row>
    <row r="947">
      <c r="A947" s="43" t="s">
        <v>1691</v>
      </c>
      <c r="B947" s="63" t="s">
        <v>1692</v>
      </c>
      <c r="C947" s="15" t="s">
        <v>1693</v>
      </c>
      <c r="D947" s="15"/>
      <c r="E947" s="10"/>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row>
    <row r="948">
      <c r="A948" s="43" t="s">
        <v>1694</v>
      </c>
      <c r="B948" s="63" t="s">
        <v>1695</v>
      </c>
      <c r="C948" s="15"/>
      <c r="D948" s="15"/>
      <c r="E948" s="10"/>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row>
    <row r="949">
      <c r="A949" s="43" t="s">
        <v>1696</v>
      </c>
      <c r="B949" s="63"/>
      <c r="C949" s="15"/>
      <c r="D949" s="15"/>
      <c r="E949" s="10"/>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row>
    <row r="950">
      <c r="A950" s="43" t="s">
        <v>1697</v>
      </c>
      <c r="B950" s="63" t="s">
        <v>1698</v>
      </c>
      <c r="C950" s="15"/>
      <c r="D950" s="15"/>
      <c r="E950" s="10"/>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row>
    <row r="951">
      <c r="A951" s="43" t="s">
        <v>1699</v>
      </c>
      <c r="B951" s="51"/>
    </row>
    <row r="952">
      <c r="A952" s="43" t="s">
        <v>1700</v>
      </c>
      <c r="B952" s="63"/>
      <c r="C952" s="15"/>
      <c r="D952" s="15"/>
      <c r="E952" s="10"/>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row>
    <row r="953">
      <c r="A953" s="43" t="s">
        <v>1701</v>
      </c>
      <c r="B953" s="63"/>
      <c r="C953" s="15"/>
      <c r="D953" s="15"/>
      <c r="E953" s="10"/>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row>
    <row r="954">
      <c r="A954" s="43" t="s">
        <v>1702</v>
      </c>
      <c r="B954" s="65" t="s">
        <v>1703</v>
      </c>
      <c r="C954" s="15"/>
      <c r="D954" s="15"/>
      <c r="E954" s="10"/>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row>
    <row r="955">
      <c r="A955" s="43" t="s">
        <v>1704</v>
      </c>
      <c r="B955" s="63" t="s">
        <v>1705</v>
      </c>
      <c r="C955" s="15"/>
      <c r="D955" s="15"/>
      <c r="E955" s="10"/>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row>
    <row r="956">
      <c r="A956" s="43" t="s">
        <v>1706</v>
      </c>
      <c r="B956" s="63"/>
      <c r="C956" s="15"/>
      <c r="D956" s="15"/>
      <c r="E956" s="10"/>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row>
    <row r="957">
      <c r="A957" s="196" t="s">
        <v>1707</v>
      </c>
      <c r="B957" s="63"/>
      <c r="C957" s="15"/>
      <c r="D957" s="15"/>
      <c r="E957" s="10"/>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row>
    <row r="958">
      <c r="A958" s="196" t="s">
        <v>1708</v>
      </c>
      <c r="B958" s="63" t="s">
        <v>1709</v>
      </c>
      <c r="C958" s="15"/>
      <c r="D958" s="15"/>
      <c r="E958" s="10"/>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row>
    <row r="959">
      <c r="A959" s="196" t="s">
        <v>1710</v>
      </c>
      <c r="B959" s="63"/>
      <c r="C959" s="15"/>
      <c r="D959" s="15"/>
      <c r="E959" s="10"/>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row>
    <row r="960">
      <c r="A960" s="196" t="s">
        <v>1711</v>
      </c>
      <c r="B960" s="63" t="s">
        <v>1712</v>
      </c>
      <c r="C960" s="15"/>
      <c r="D960" s="15"/>
      <c r="E960" s="10"/>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row>
    <row r="961">
      <c r="A961" s="196" t="s">
        <v>1713</v>
      </c>
      <c r="B961" s="63" t="s">
        <v>1714</v>
      </c>
      <c r="C961" s="15"/>
      <c r="D961" s="15"/>
      <c r="E961" s="10"/>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row>
    <row r="962">
      <c r="A962" s="196" t="s">
        <v>1715</v>
      </c>
      <c r="B962" s="196"/>
      <c r="C962" s="15"/>
      <c r="D962" s="15"/>
      <c r="E962" s="10"/>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row>
    <row r="963">
      <c r="A963" s="196" t="s">
        <v>1716</v>
      </c>
      <c r="B963" s="63" t="s">
        <v>1717</v>
      </c>
      <c r="C963" s="15"/>
      <c r="D963" s="15"/>
      <c r="E963" s="10"/>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row>
    <row r="964">
      <c r="A964" s="196" t="s">
        <v>1718</v>
      </c>
      <c r="B964" s="63"/>
      <c r="C964" s="15"/>
      <c r="D964" s="15"/>
      <c r="E964" s="10"/>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row>
    <row r="965">
      <c r="A965" s="196" t="s">
        <v>1719</v>
      </c>
      <c r="B965" s="65" t="s">
        <v>1720</v>
      </c>
      <c r="C965" s="15" t="s">
        <v>1721</v>
      </c>
      <c r="D965" s="15"/>
      <c r="E965" s="10"/>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row>
    <row r="966">
      <c r="A966" s="196" t="s">
        <v>1722</v>
      </c>
      <c r="B966" s="65" t="s">
        <v>1723</v>
      </c>
      <c r="C966" s="15" t="s">
        <v>1724</v>
      </c>
      <c r="D966" s="15"/>
      <c r="E966" s="10"/>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row>
    <row r="967">
      <c r="A967" s="196" t="s">
        <v>1725</v>
      </c>
      <c r="B967" s="63"/>
      <c r="C967" s="15"/>
      <c r="D967" s="15"/>
      <c r="E967" s="10"/>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row>
    <row r="968">
      <c r="A968" s="196" t="s">
        <v>1726</v>
      </c>
      <c r="B968" s="63" t="s">
        <v>1727</v>
      </c>
      <c r="C968" s="15" t="s">
        <v>1728</v>
      </c>
      <c r="D968" s="15"/>
      <c r="E968" s="10"/>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row>
    <row r="969">
      <c r="A969" s="196" t="s">
        <v>1729</v>
      </c>
      <c r="B969" s="63" t="s">
        <v>1730</v>
      </c>
      <c r="C969" s="15"/>
      <c r="D969" s="15"/>
      <c r="E969" s="10"/>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row>
    <row r="970">
      <c r="A970" s="196" t="s">
        <v>1731</v>
      </c>
      <c r="B970" s="63"/>
      <c r="C970" s="15"/>
      <c r="D970" s="15"/>
      <c r="E970" s="10"/>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row>
    <row r="971">
      <c r="A971" s="196" t="s">
        <v>1732</v>
      </c>
      <c r="B971" s="63" t="s">
        <v>1733</v>
      </c>
      <c r="C971" s="15"/>
      <c r="D971" s="15"/>
      <c r="E971" s="10"/>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row>
    <row r="972">
      <c r="A972" s="196" t="s">
        <v>1734</v>
      </c>
      <c r="B972" s="63" t="s">
        <v>1735</v>
      </c>
      <c r="C972" s="15"/>
      <c r="D972" s="15"/>
      <c r="E972" s="10"/>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row>
    <row r="973">
      <c r="A973" s="196" t="s">
        <v>1736</v>
      </c>
      <c r="B973" s="63" t="s">
        <v>1737</v>
      </c>
      <c r="C973" s="15"/>
      <c r="D973" s="15"/>
      <c r="E973" s="10"/>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row>
    <row r="974">
      <c r="A974" s="196" t="s">
        <v>1738</v>
      </c>
      <c r="B974" s="63"/>
      <c r="C974" s="15"/>
      <c r="D974" s="15"/>
      <c r="E974" s="10"/>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row>
    <row r="975">
      <c r="A975" s="196" t="s">
        <v>1739</v>
      </c>
      <c r="B975" s="63" t="s">
        <v>1740</v>
      </c>
      <c r="C975" s="15"/>
      <c r="D975" s="15"/>
      <c r="E975" s="10"/>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row>
    <row r="976">
      <c r="A976" s="196" t="s">
        <v>1741</v>
      </c>
      <c r="B976" s="197" t="s">
        <v>1742</v>
      </c>
      <c r="C976" s="15"/>
      <c r="D976" s="15"/>
      <c r="E976" s="10"/>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row>
    <row r="977">
      <c r="A977" s="196" t="s">
        <v>1743</v>
      </c>
      <c r="B977" s="197" t="s">
        <v>1744</v>
      </c>
      <c r="C977" s="15"/>
      <c r="D977" s="15"/>
      <c r="E977" s="10"/>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row>
    <row r="978">
      <c r="A978" s="196" t="s">
        <v>1745</v>
      </c>
      <c r="B978" s="197"/>
      <c r="C978" s="15"/>
      <c r="D978" s="15"/>
      <c r="E978" s="10"/>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row>
    <row r="979">
      <c r="A979" s="196" t="s">
        <v>1746</v>
      </c>
      <c r="B979" s="197" t="s">
        <v>1747</v>
      </c>
      <c r="C979" s="15"/>
      <c r="D979" s="15"/>
      <c r="E979" s="10"/>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row>
    <row r="980">
      <c r="A980" s="196" t="s">
        <v>1748</v>
      </c>
      <c r="B980" s="197"/>
      <c r="C980" s="15"/>
      <c r="D980" s="15"/>
      <c r="E980" s="10"/>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row>
    <row r="981">
      <c r="A981" s="196" t="s">
        <v>1749</v>
      </c>
      <c r="B981" s="197" t="s">
        <v>1750</v>
      </c>
      <c r="C981" s="15" t="s">
        <v>1751</v>
      </c>
      <c r="D981" s="15"/>
      <c r="E981" s="10"/>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row>
    <row r="982">
      <c r="A982" s="196" t="s">
        <v>1752</v>
      </c>
      <c r="B982" s="197" t="s">
        <v>1753</v>
      </c>
      <c r="C982" s="15"/>
      <c r="D982" s="15"/>
      <c r="E982" s="10"/>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row>
    <row r="983">
      <c r="A983" s="196" t="s">
        <v>1754</v>
      </c>
      <c r="B983" s="197" t="s">
        <v>1755</v>
      </c>
      <c r="C983" s="15"/>
      <c r="D983" s="15"/>
      <c r="E983" s="10"/>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row>
    <row r="984">
      <c r="A984" s="196" t="s">
        <v>1756</v>
      </c>
      <c r="B984" s="196" t="s">
        <v>1757</v>
      </c>
      <c r="C984" s="15" t="s">
        <v>1758</v>
      </c>
      <c r="D984" s="15"/>
      <c r="E984" s="10"/>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row>
    <row r="985">
      <c r="A985" s="196" t="s">
        <v>1759</v>
      </c>
      <c r="B985" s="197" t="s">
        <v>1760</v>
      </c>
      <c r="C985" s="101" t="s">
        <v>1761</v>
      </c>
      <c r="D985" s="15"/>
      <c r="E985" s="10"/>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row>
    <row r="986">
      <c r="A986" s="196" t="s">
        <v>1762</v>
      </c>
      <c r="B986" s="197" t="s">
        <v>1763</v>
      </c>
      <c r="C986" s="15"/>
      <c r="D986" s="15"/>
      <c r="E986" s="10"/>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row>
    <row r="987" ht="18.0" customHeight="1">
      <c r="A987" s="198" t="s">
        <v>1764</v>
      </c>
      <c r="B987" s="197"/>
      <c r="C987" s="15"/>
      <c r="D987" s="15"/>
      <c r="E987" s="10"/>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row>
    <row r="988">
      <c r="A988" s="199" t="s">
        <v>1765</v>
      </c>
      <c r="B988" s="197" t="s">
        <v>1766</v>
      </c>
      <c r="C988" s="15" t="s">
        <v>1767</v>
      </c>
      <c r="D988" s="15"/>
      <c r="E988" s="10"/>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row>
    <row r="989">
      <c r="A989" s="199" t="s">
        <v>1768</v>
      </c>
      <c r="B989" s="197"/>
      <c r="C989" s="15"/>
      <c r="D989" s="15"/>
      <c r="E989" s="10"/>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row>
    <row r="990">
      <c r="A990" s="199" t="s">
        <v>1769</v>
      </c>
      <c r="B990" s="197" t="s">
        <v>1770</v>
      </c>
      <c r="C990" s="15"/>
      <c r="D990" s="15"/>
      <c r="E990" s="10"/>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row>
    <row r="991">
      <c r="A991" s="199" t="s">
        <v>1771</v>
      </c>
      <c r="B991" s="197"/>
      <c r="C991" s="15"/>
      <c r="D991" s="15"/>
      <c r="E991" s="10"/>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row>
    <row r="992">
      <c r="A992" s="199" t="s">
        <v>1772</v>
      </c>
      <c r="B992" s="197" t="s">
        <v>1773</v>
      </c>
      <c r="C992" s="15"/>
      <c r="D992" s="15"/>
      <c r="E992" s="10"/>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row>
    <row r="993">
      <c r="A993" s="200" t="s">
        <v>1774</v>
      </c>
      <c r="B993" s="197" t="s">
        <v>1775</v>
      </c>
      <c r="C993" s="15"/>
      <c r="D993" s="15"/>
      <c r="E993" s="10"/>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row>
    <row r="994">
      <c r="A994" s="201" t="s">
        <v>1776</v>
      </c>
      <c r="B994" s="197"/>
      <c r="C994" s="15"/>
      <c r="D994" s="15"/>
      <c r="E994" s="10"/>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row>
    <row r="995" ht="216.75" customHeight="1">
      <c r="A995" s="26" t="s">
        <v>1777</v>
      </c>
      <c r="B995" s="197" t="s">
        <v>1778</v>
      </c>
      <c r="C995" s="202" t="s">
        <v>1779</v>
      </c>
      <c r="D995" s="15"/>
      <c r="E995" s="10"/>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row>
    <row r="996">
      <c r="A996" s="69" t="s">
        <v>1780</v>
      </c>
      <c r="B996" s="197" t="s">
        <v>1781</v>
      </c>
      <c r="C996" s="15"/>
      <c r="D996" s="15"/>
      <c r="E996" s="10"/>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row>
    <row r="997">
      <c r="A997" s="69" t="s">
        <v>1782</v>
      </c>
      <c r="B997" s="197"/>
      <c r="C997" s="15"/>
      <c r="D997" s="15"/>
      <c r="E997" s="10"/>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row>
    <row r="998">
      <c r="A998" s="69" t="s">
        <v>1783</v>
      </c>
      <c r="B998" s="197" t="s">
        <v>1784</v>
      </c>
      <c r="C998" s="15"/>
      <c r="D998" s="15"/>
      <c r="E998" s="10"/>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row>
    <row r="999">
      <c r="A999" s="69" t="s">
        <v>1785</v>
      </c>
      <c r="B999" s="197" t="s">
        <v>1786</v>
      </c>
      <c r="C999" s="15" t="s">
        <v>1787</v>
      </c>
      <c r="D999" s="15"/>
      <c r="E999" s="10"/>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row>
    <row r="1000">
      <c r="A1000" s="69" t="s">
        <v>1788</v>
      </c>
      <c r="B1000" s="203" t="s">
        <v>1789</v>
      </c>
      <c r="C1000" s="15"/>
      <c r="D1000" s="15"/>
      <c r="E1000" s="10"/>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row>
    <row r="1001">
      <c r="A1001" s="69" t="s">
        <v>1790</v>
      </c>
      <c r="B1001" s="197" t="s">
        <v>1791</v>
      </c>
      <c r="C1001" s="15"/>
      <c r="D1001" s="15"/>
      <c r="E1001" s="10"/>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row>
    <row r="1002">
      <c r="A1002" s="69" t="s">
        <v>1792</v>
      </c>
      <c r="B1002" s="197"/>
      <c r="C1002" s="15"/>
      <c r="D1002" s="15"/>
      <c r="E1002" s="10"/>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row>
    <row r="1003">
      <c r="A1003" s="69" t="s">
        <v>1793</v>
      </c>
      <c r="B1003" s="197"/>
      <c r="C1003" s="15"/>
      <c r="D1003" s="15"/>
      <c r="E1003" s="10"/>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row>
    <row r="1004">
      <c r="A1004" s="69" t="s">
        <v>1794</v>
      </c>
      <c r="B1004" s="197" t="s">
        <v>1795</v>
      </c>
      <c r="C1004" s="15" t="s">
        <v>1796</v>
      </c>
      <c r="D1004" s="15" t="s">
        <v>1797</v>
      </c>
      <c r="E1004" s="10"/>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row>
    <row r="1005">
      <c r="A1005" s="69" t="s">
        <v>1798</v>
      </c>
      <c r="B1005" s="197" t="s">
        <v>1799</v>
      </c>
      <c r="C1005" s="15"/>
      <c r="D1005" s="15"/>
      <c r="E1005" s="10"/>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row>
    <row r="1006">
      <c r="A1006" s="69" t="s">
        <v>1800</v>
      </c>
      <c r="B1006" s="197"/>
      <c r="C1006" s="15"/>
      <c r="D1006" s="15"/>
      <c r="E1006" s="10"/>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row>
    <row r="1007">
      <c r="A1007" s="69" t="s">
        <v>1801</v>
      </c>
      <c r="B1007" s="197" t="s">
        <v>1802</v>
      </c>
      <c r="C1007" s="15" t="s">
        <v>1803</v>
      </c>
      <c r="D1007" s="15"/>
      <c r="E1007" s="10"/>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row>
    <row r="1008">
      <c r="A1008" s="69" t="s">
        <v>1804</v>
      </c>
      <c r="B1008" s="197"/>
      <c r="C1008" s="15"/>
      <c r="D1008" s="15"/>
      <c r="E1008" s="10"/>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row>
    <row r="1009">
      <c r="A1009" s="69" t="s">
        <v>1805</v>
      </c>
      <c r="B1009" s="197"/>
      <c r="C1009" s="15"/>
      <c r="D1009" s="15"/>
      <c r="E1009" s="10"/>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row>
    <row r="1010">
      <c r="A1010" s="69" t="s">
        <v>1806</v>
      </c>
      <c r="B1010" s="197"/>
      <c r="C1010" s="15"/>
      <c r="D1010" s="15"/>
      <c r="E1010" s="10"/>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row>
    <row r="1011">
      <c r="A1011" s="69" t="s">
        <v>1807</v>
      </c>
      <c r="B1011" s="197" t="s">
        <v>1808</v>
      </c>
      <c r="C1011" s="15"/>
      <c r="D1011" s="15"/>
      <c r="E1011" s="10"/>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row>
    <row r="1012">
      <c r="A1012" s="69" t="s">
        <v>1809</v>
      </c>
      <c r="B1012" s="197"/>
      <c r="C1012" s="15"/>
      <c r="D1012" s="15"/>
      <c r="E1012" s="10"/>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row>
    <row r="1013">
      <c r="A1013" s="69" t="s">
        <v>1810</v>
      </c>
      <c r="B1013" s="197"/>
      <c r="C1013" s="15"/>
      <c r="D1013" s="15"/>
      <c r="E1013" s="10"/>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row>
    <row r="1014">
      <c r="A1014" s="69" t="s">
        <v>1811</v>
      </c>
      <c r="B1014" s="197" t="s">
        <v>1812</v>
      </c>
      <c r="C1014" s="15"/>
      <c r="D1014" s="15"/>
      <c r="E1014" s="10"/>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row>
    <row r="1015">
      <c r="A1015" s="69" t="s">
        <v>1813</v>
      </c>
      <c r="B1015" s="197"/>
      <c r="C1015" s="15"/>
      <c r="D1015" s="15"/>
      <c r="E1015" s="10"/>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row>
    <row r="1016">
      <c r="A1016" s="69" t="s">
        <v>1814</v>
      </c>
      <c r="B1016" s="197" t="s">
        <v>1815</v>
      </c>
      <c r="C1016" s="15" t="s">
        <v>1816</v>
      </c>
      <c r="D1016" s="15"/>
      <c r="E1016" s="10"/>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row>
    <row r="1017">
      <c r="A1017" s="69" t="s">
        <v>1817</v>
      </c>
      <c r="B1017" s="197" t="s">
        <v>1818</v>
      </c>
      <c r="C1017" s="15"/>
      <c r="D1017" s="15"/>
      <c r="E1017" s="10"/>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row>
    <row r="1018">
      <c r="A1018" s="69" t="s">
        <v>1819</v>
      </c>
      <c r="B1018" s="197" t="s">
        <v>1820</v>
      </c>
      <c r="C1018" s="15"/>
      <c r="D1018" s="15"/>
      <c r="E1018" s="10"/>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row>
    <row r="1019">
      <c r="A1019" s="69" t="s">
        <v>1819</v>
      </c>
      <c r="B1019" s="197" t="s">
        <v>1821</v>
      </c>
      <c r="C1019" s="15"/>
      <c r="D1019" s="15"/>
      <c r="E1019" s="10"/>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row>
    <row r="1020">
      <c r="A1020" s="69" t="s">
        <v>1822</v>
      </c>
      <c r="B1020" s="197" t="s">
        <v>1823</v>
      </c>
      <c r="C1020" s="15" t="s">
        <v>1824</v>
      </c>
      <c r="D1020" s="15"/>
      <c r="E1020" s="10"/>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c r="AC1020" s="11"/>
    </row>
    <row r="1021">
      <c r="A1021" s="69" t="s">
        <v>1825</v>
      </c>
      <c r="B1021" s="197"/>
      <c r="C1021" s="15"/>
      <c r="D1021" s="15"/>
      <c r="E1021" s="10"/>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row>
    <row r="1022">
      <c r="A1022" s="69" t="s">
        <v>1826</v>
      </c>
      <c r="B1022" s="197" t="s">
        <v>1827</v>
      </c>
      <c r="C1022" s="15"/>
      <c r="D1022" s="15"/>
      <c r="E1022" s="10"/>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c r="AC1022" s="11"/>
    </row>
    <row r="1023">
      <c r="A1023" s="69" t="s">
        <v>1828</v>
      </c>
      <c r="B1023" s="197"/>
      <c r="C1023" s="15"/>
      <c r="D1023" s="15"/>
      <c r="E1023" s="10"/>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c r="AC1023" s="11"/>
    </row>
    <row r="1024">
      <c r="A1024" s="69" t="s">
        <v>1829</v>
      </c>
      <c r="B1024" s="197" t="s">
        <v>1830</v>
      </c>
      <c r="C1024" s="15"/>
      <c r="D1024" s="15"/>
      <c r="E1024" s="10"/>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row>
    <row r="1025">
      <c r="A1025" s="69" t="s">
        <v>1831</v>
      </c>
      <c r="B1025" s="197"/>
      <c r="C1025" s="15"/>
      <c r="D1025" s="15"/>
      <c r="E1025" s="10"/>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row>
    <row r="1026">
      <c r="A1026" s="69" t="s">
        <v>1832</v>
      </c>
      <c r="B1026" s="197" t="s">
        <v>1833</v>
      </c>
      <c r="C1026" s="15"/>
      <c r="D1026" s="15"/>
      <c r="E1026" s="10"/>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c r="AC1026" s="11"/>
    </row>
    <row r="1027">
      <c r="A1027" s="69" t="s">
        <v>1834</v>
      </c>
      <c r="B1027" s="197"/>
      <c r="C1027" s="15"/>
      <c r="D1027" s="15"/>
      <c r="E1027" s="10"/>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c r="AC1027" s="11"/>
    </row>
    <row r="1028">
      <c r="A1028" s="69" t="s">
        <v>1835</v>
      </c>
      <c r="B1028" s="197"/>
      <c r="C1028" s="15"/>
      <c r="D1028" s="15"/>
      <c r="E1028" s="10"/>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c r="AC1028" s="11"/>
    </row>
    <row r="1029">
      <c r="A1029" s="69" t="s">
        <v>1836</v>
      </c>
      <c r="B1029" s="197" t="s">
        <v>1837</v>
      </c>
      <c r="C1029" s="15" t="s">
        <v>1838</v>
      </c>
      <c r="D1029" s="15"/>
      <c r="E1029" s="10"/>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c r="AC1029" s="11"/>
    </row>
    <row r="1030">
      <c r="A1030" s="69" t="s">
        <v>1839</v>
      </c>
      <c r="B1030" s="197" t="s">
        <v>1840</v>
      </c>
      <c r="C1030" s="15"/>
      <c r="D1030" s="15"/>
      <c r="E1030" s="10"/>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c r="AC1030" s="11"/>
    </row>
    <row r="1031">
      <c r="A1031" s="69" t="s">
        <v>1841</v>
      </c>
      <c r="B1031" s="197"/>
      <c r="C1031" s="15"/>
      <c r="D1031" s="15"/>
      <c r="E1031" s="10"/>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c r="AC1031" s="11"/>
    </row>
    <row r="1032">
      <c r="A1032" s="69" t="s">
        <v>1842</v>
      </c>
      <c r="B1032" s="197" t="s">
        <v>1843</v>
      </c>
      <c r="C1032" s="15" t="s">
        <v>1844</v>
      </c>
      <c r="D1032" s="15"/>
      <c r="E1032" s="10"/>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c r="AC1032" s="11"/>
    </row>
    <row r="1033">
      <c r="A1033" s="69" t="s">
        <v>1845</v>
      </c>
      <c r="B1033" s="197" t="s">
        <v>1846</v>
      </c>
      <c r="C1033" s="204">
        <v>44215.0</v>
      </c>
      <c r="D1033" s="15"/>
      <c r="E1033" s="10"/>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c r="AC1033" s="11"/>
    </row>
    <row r="1034">
      <c r="A1034" s="68" t="s">
        <v>1847</v>
      </c>
      <c r="B1034" s="197" t="s">
        <v>1848</v>
      </c>
      <c r="C1034" s="15"/>
      <c r="D1034" s="15"/>
      <c r="E1034" s="10"/>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c r="AC1034" s="11"/>
    </row>
    <row r="1035">
      <c r="A1035" s="69" t="s">
        <v>1849</v>
      </c>
      <c r="B1035" s="197" t="s">
        <v>1850</v>
      </c>
      <c r="C1035" s="15" t="s">
        <v>1851</v>
      </c>
      <c r="D1035" s="15"/>
      <c r="E1035" s="10"/>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c r="AC1035" s="11"/>
    </row>
    <row r="1036">
      <c r="A1036" s="69" t="s">
        <v>1852</v>
      </c>
      <c r="B1036" s="197" t="s">
        <v>1853</v>
      </c>
      <c r="C1036" s="15" t="s">
        <v>1854</v>
      </c>
      <c r="D1036" s="104" t="s">
        <v>1855</v>
      </c>
      <c r="E1036" s="10"/>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c r="AC1036" s="11"/>
    </row>
    <row r="1037">
      <c r="A1037" s="69" t="s">
        <v>1856</v>
      </c>
      <c r="B1037" s="197" t="s">
        <v>1857</v>
      </c>
      <c r="C1037" s="15"/>
      <c r="D1037" s="15"/>
      <c r="E1037" s="10"/>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c r="AC1037" s="11"/>
    </row>
    <row r="1038">
      <c r="A1038" s="69" t="s">
        <v>1858</v>
      </c>
      <c r="B1038" s="197"/>
      <c r="C1038" s="15" t="s">
        <v>1859</v>
      </c>
      <c r="D1038" s="15"/>
      <c r="E1038" s="10"/>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c r="AC1038" s="11"/>
    </row>
    <row r="1039">
      <c r="A1039" s="69" t="s">
        <v>1860</v>
      </c>
      <c r="B1039" s="197"/>
      <c r="C1039" s="15"/>
      <c r="D1039" s="15"/>
      <c r="E1039" s="10"/>
      <c r="F1039" s="11"/>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c r="AC1039" s="11"/>
    </row>
    <row r="1040">
      <c r="A1040" s="69" t="s">
        <v>1861</v>
      </c>
      <c r="B1040" s="197"/>
      <c r="C1040" s="15"/>
      <c r="D1040" s="15"/>
      <c r="E1040" s="10"/>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1"/>
      <c r="AC1040" s="11"/>
    </row>
    <row r="1041">
      <c r="A1041" s="69" t="s">
        <v>1862</v>
      </c>
      <c r="B1041" s="197" t="s">
        <v>1863</v>
      </c>
      <c r="C1041" s="15"/>
      <c r="D1041" s="15"/>
      <c r="E1041" s="10"/>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c r="AC1041" s="11"/>
    </row>
    <row r="1042">
      <c r="A1042" s="69" t="s">
        <v>1864</v>
      </c>
      <c r="B1042" s="197" t="s">
        <v>1865</v>
      </c>
      <c r="C1042" s="15"/>
      <c r="D1042" s="15"/>
      <c r="E1042" s="10"/>
      <c r="F1042" s="11"/>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c r="AC1042" s="11"/>
    </row>
    <row r="1043">
      <c r="A1043" s="69" t="s">
        <v>1866</v>
      </c>
      <c r="B1043" s="197" t="s">
        <v>1867</v>
      </c>
      <c r="C1043" s="15"/>
      <c r="D1043" s="15"/>
      <c r="E1043" s="10"/>
      <c r="F1043" s="11"/>
      <c r="G1043" s="11"/>
      <c r="H1043" s="11"/>
      <c r="I1043" s="11"/>
      <c r="J1043" s="11"/>
      <c r="K1043" s="11"/>
      <c r="L1043" s="11"/>
      <c r="M1043" s="11"/>
      <c r="N1043" s="11"/>
      <c r="O1043" s="11"/>
      <c r="P1043" s="11"/>
      <c r="Q1043" s="11"/>
      <c r="R1043" s="11"/>
      <c r="S1043" s="11"/>
      <c r="T1043" s="11"/>
      <c r="U1043" s="11"/>
      <c r="V1043" s="11"/>
      <c r="W1043" s="11"/>
      <c r="X1043" s="11"/>
      <c r="Y1043" s="11"/>
      <c r="Z1043" s="11"/>
      <c r="AA1043" s="11"/>
      <c r="AB1043" s="11"/>
      <c r="AC1043" s="11"/>
    </row>
    <row r="1044">
      <c r="A1044" s="69" t="s">
        <v>1868</v>
      </c>
      <c r="B1044" s="197" t="s">
        <v>1869</v>
      </c>
      <c r="C1044" s="15"/>
      <c r="D1044" s="15"/>
      <c r="E1044" s="10"/>
      <c r="F1044" s="11"/>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c r="AC1044" s="11"/>
    </row>
    <row r="1045">
      <c r="A1045" s="69" t="s">
        <v>1870</v>
      </c>
      <c r="B1045" s="197" t="s">
        <v>1871</v>
      </c>
      <c r="C1045" s="15"/>
      <c r="D1045" s="15"/>
      <c r="E1045" s="10"/>
      <c r="F1045" s="11"/>
      <c r="G1045" s="11"/>
      <c r="H1045" s="11"/>
      <c r="I1045" s="11"/>
      <c r="J1045" s="11"/>
      <c r="K1045" s="11"/>
      <c r="L1045" s="11"/>
      <c r="M1045" s="11"/>
      <c r="N1045" s="11"/>
      <c r="O1045" s="11"/>
      <c r="P1045" s="11"/>
      <c r="Q1045" s="11"/>
      <c r="R1045" s="11"/>
      <c r="S1045" s="11"/>
      <c r="T1045" s="11"/>
      <c r="U1045" s="11"/>
      <c r="V1045" s="11"/>
      <c r="W1045" s="11"/>
      <c r="X1045" s="11"/>
      <c r="Y1045" s="11"/>
      <c r="Z1045" s="11"/>
      <c r="AA1045" s="11"/>
      <c r="AB1045" s="11"/>
      <c r="AC1045" s="11"/>
    </row>
    <row r="1046">
      <c r="A1046" s="69" t="s">
        <v>1872</v>
      </c>
      <c r="B1046" s="197" t="s">
        <v>1873</v>
      </c>
      <c r="C1046" s="15" t="s">
        <v>1874</v>
      </c>
      <c r="D1046" s="15"/>
      <c r="E1046" s="10"/>
      <c r="F1046" s="11"/>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c r="AC1046" s="11"/>
    </row>
    <row r="1047">
      <c r="A1047" s="69" t="s">
        <v>1875</v>
      </c>
      <c r="B1047" s="197"/>
      <c r="C1047" s="15"/>
      <c r="D1047" s="15"/>
      <c r="E1047" s="10"/>
      <c r="F1047" s="11"/>
      <c r="G1047" s="11"/>
      <c r="H1047" s="11"/>
      <c r="I1047" s="11"/>
      <c r="J1047" s="11"/>
      <c r="K1047" s="11"/>
      <c r="L1047" s="11"/>
      <c r="M1047" s="11"/>
      <c r="N1047" s="11"/>
      <c r="O1047" s="11"/>
      <c r="P1047" s="11"/>
      <c r="Q1047" s="11"/>
      <c r="R1047" s="11"/>
      <c r="S1047" s="11"/>
      <c r="T1047" s="11"/>
      <c r="U1047" s="11"/>
      <c r="V1047" s="11"/>
      <c r="W1047" s="11"/>
      <c r="X1047" s="11"/>
      <c r="Y1047" s="11"/>
      <c r="Z1047" s="11"/>
      <c r="AA1047" s="11"/>
      <c r="AB1047" s="11"/>
      <c r="AC1047" s="11"/>
    </row>
    <row r="1048">
      <c r="A1048" s="69" t="s">
        <v>1876</v>
      </c>
      <c r="B1048" s="197" t="s">
        <v>1877</v>
      </c>
      <c r="C1048" s="15" t="s">
        <v>1878</v>
      </c>
      <c r="D1048" s="15"/>
      <c r="E1048" s="10"/>
      <c r="F1048" s="11"/>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c r="AC1048" s="11"/>
    </row>
    <row r="1049">
      <c r="A1049" s="69" t="s">
        <v>1879</v>
      </c>
      <c r="B1049" s="197"/>
      <c r="C1049" s="15"/>
      <c r="D1049" s="15"/>
      <c r="E1049" s="10"/>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c r="AB1049" s="11"/>
      <c r="AC1049" s="11"/>
    </row>
    <row r="1050">
      <c r="A1050" s="69" t="s">
        <v>1880</v>
      </c>
      <c r="B1050" s="197" t="s">
        <v>1881</v>
      </c>
      <c r="C1050" s="15"/>
      <c r="D1050" s="15"/>
      <c r="E1050" s="10"/>
      <c r="F1050" s="11"/>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c r="AC1050" s="11"/>
    </row>
    <row r="1051">
      <c r="A1051" s="68" t="s">
        <v>1882</v>
      </c>
      <c r="B1051" s="197" t="s">
        <v>1883</v>
      </c>
      <c r="C1051" s="15" t="s">
        <v>1884</v>
      </c>
      <c r="D1051" s="15"/>
      <c r="E1051" s="10"/>
      <c r="F1051" s="11"/>
      <c r="G1051" s="11"/>
      <c r="H1051" s="11"/>
      <c r="I1051" s="11"/>
      <c r="J1051" s="11"/>
      <c r="K1051" s="11"/>
      <c r="L1051" s="11"/>
      <c r="M1051" s="11"/>
      <c r="N1051" s="11"/>
      <c r="O1051" s="11"/>
      <c r="P1051" s="11"/>
      <c r="Q1051" s="11"/>
      <c r="R1051" s="11"/>
      <c r="S1051" s="11"/>
      <c r="T1051" s="11"/>
      <c r="U1051" s="11"/>
      <c r="V1051" s="11"/>
      <c r="W1051" s="11"/>
      <c r="X1051" s="11"/>
      <c r="Y1051" s="11"/>
      <c r="Z1051" s="11"/>
      <c r="AA1051" s="11"/>
      <c r="AB1051" s="11"/>
      <c r="AC1051" s="11"/>
    </row>
    <row r="1052">
      <c r="A1052" s="68" t="s">
        <v>1885</v>
      </c>
      <c r="B1052" s="197"/>
      <c r="C1052" s="15"/>
      <c r="D1052" s="15"/>
      <c r="E1052" s="10"/>
      <c r="F1052" s="11"/>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c r="AC1052" s="11"/>
    </row>
    <row r="1053">
      <c r="A1053" s="69" t="s">
        <v>1886</v>
      </c>
      <c r="B1053" s="197" t="s">
        <v>1887</v>
      </c>
      <c r="C1053" s="15"/>
      <c r="D1053" s="15"/>
      <c r="E1053" s="10"/>
      <c r="F1053" s="11"/>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c r="AC1053" s="11"/>
    </row>
    <row r="1054">
      <c r="A1054" s="69" t="s">
        <v>1888</v>
      </c>
      <c r="B1054" s="197"/>
      <c r="C1054" s="15"/>
      <c r="D1054" s="15"/>
      <c r="E1054" s="10"/>
      <c r="F1054" s="11"/>
      <c r="G1054" s="11"/>
      <c r="H1054" s="11"/>
      <c r="I1054" s="11"/>
      <c r="J1054" s="11"/>
      <c r="K1054" s="11"/>
      <c r="L1054" s="11"/>
      <c r="M1054" s="11"/>
      <c r="N1054" s="11"/>
      <c r="O1054" s="11"/>
      <c r="P1054" s="11"/>
      <c r="Q1054" s="11"/>
      <c r="R1054" s="11"/>
      <c r="S1054" s="11"/>
      <c r="T1054" s="11"/>
      <c r="U1054" s="11"/>
      <c r="V1054" s="11"/>
      <c r="W1054" s="11"/>
      <c r="X1054" s="11"/>
      <c r="Y1054" s="11"/>
      <c r="Z1054" s="11"/>
      <c r="AA1054" s="11"/>
      <c r="AB1054" s="11"/>
      <c r="AC1054" s="11"/>
    </row>
    <row r="1055">
      <c r="A1055" s="69" t="s">
        <v>1889</v>
      </c>
      <c r="B1055" s="197"/>
      <c r="C1055" s="15"/>
      <c r="D1055" s="15"/>
      <c r="E1055" s="10"/>
      <c r="F1055" s="11"/>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c r="AC1055" s="11"/>
    </row>
    <row r="1056">
      <c r="A1056" s="69" t="s">
        <v>1890</v>
      </c>
      <c r="B1056" s="197"/>
      <c r="C1056" s="101" t="s">
        <v>1891</v>
      </c>
      <c r="D1056" s="15"/>
      <c r="E1056" s="10"/>
      <c r="F1056" s="11"/>
      <c r="G1056" s="11"/>
      <c r="H1056" s="11"/>
      <c r="I1056" s="11"/>
      <c r="J1056" s="11"/>
      <c r="K1056" s="11"/>
      <c r="L1056" s="11"/>
      <c r="M1056" s="11"/>
      <c r="N1056" s="11"/>
      <c r="O1056" s="11"/>
      <c r="P1056" s="11"/>
      <c r="Q1056" s="11"/>
      <c r="R1056" s="11"/>
      <c r="S1056" s="11"/>
      <c r="T1056" s="11"/>
      <c r="U1056" s="11"/>
      <c r="V1056" s="11"/>
      <c r="W1056" s="11"/>
      <c r="X1056" s="11"/>
      <c r="Y1056" s="11"/>
      <c r="Z1056" s="11"/>
      <c r="AA1056" s="11"/>
      <c r="AB1056" s="11"/>
      <c r="AC1056" s="11"/>
    </row>
    <row r="1057">
      <c r="A1057" s="69" t="s">
        <v>1892</v>
      </c>
      <c r="B1057" s="197" t="s">
        <v>1893</v>
      </c>
      <c r="D1057" s="15" t="s">
        <v>1894</v>
      </c>
      <c r="E1057" s="10"/>
      <c r="F1057" s="11"/>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c r="AC1057" s="11"/>
    </row>
    <row r="1058">
      <c r="A1058" s="69" t="s">
        <v>1895</v>
      </c>
      <c r="B1058" s="197" t="s">
        <v>1896</v>
      </c>
      <c r="C1058" s="15"/>
      <c r="D1058" s="15"/>
      <c r="E1058" s="10"/>
      <c r="F1058" s="11"/>
      <c r="G1058" s="11"/>
      <c r="H1058" s="11"/>
      <c r="I1058" s="11"/>
      <c r="J1058" s="11"/>
      <c r="K1058" s="11"/>
      <c r="L1058" s="11"/>
      <c r="M1058" s="11"/>
      <c r="N1058" s="11"/>
      <c r="O1058" s="11"/>
      <c r="P1058" s="11"/>
      <c r="Q1058" s="11"/>
      <c r="R1058" s="11"/>
      <c r="S1058" s="11"/>
      <c r="T1058" s="11"/>
      <c r="U1058" s="11"/>
      <c r="V1058" s="11"/>
      <c r="W1058" s="11"/>
      <c r="X1058" s="11"/>
      <c r="Y1058" s="11"/>
      <c r="Z1058" s="11"/>
      <c r="AA1058" s="11"/>
      <c r="AB1058" s="11"/>
      <c r="AC1058" s="11"/>
    </row>
    <row r="1059">
      <c r="A1059" s="69" t="s">
        <v>1897</v>
      </c>
      <c r="B1059" s="197"/>
      <c r="C1059" s="15"/>
      <c r="D1059" s="15"/>
      <c r="E1059" s="10"/>
      <c r="F1059" s="11"/>
      <c r="G1059" s="11"/>
      <c r="H1059" s="11"/>
      <c r="I1059" s="11"/>
      <c r="J1059" s="11"/>
      <c r="K1059" s="11"/>
      <c r="L1059" s="11"/>
      <c r="M1059" s="11"/>
      <c r="N1059" s="11"/>
      <c r="O1059" s="11"/>
      <c r="P1059" s="11"/>
      <c r="Q1059" s="11"/>
      <c r="R1059" s="11"/>
      <c r="S1059" s="11"/>
      <c r="T1059" s="11"/>
      <c r="U1059" s="11"/>
      <c r="V1059" s="11"/>
      <c r="W1059" s="11"/>
      <c r="X1059" s="11"/>
      <c r="Y1059" s="11"/>
      <c r="Z1059" s="11"/>
      <c r="AA1059" s="11"/>
      <c r="AB1059" s="11"/>
      <c r="AC1059" s="11"/>
    </row>
    <row r="1060" ht="155.25" customHeight="1">
      <c r="A1060" s="69" t="s">
        <v>1898</v>
      </c>
      <c r="B1060" s="197"/>
      <c r="C1060" s="15"/>
      <c r="D1060" s="15"/>
      <c r="E1060" s="10"/>
      <c r="F1060" s="11"/>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c r="AC1060" s="11"/>
    </row>
    <row r="1061">
      <c r="A1061" s="70" t="s">
        <v>1899</v>
      </c>
      <c r="B1061" s="197" t="s">
        <v>1900</v>
      </c>
      <c r="C1061" s="15"/>
      <c r="D1061" s="15"/>
      <c r="E1061" s="10"/>
      <c r="F1061" s="11"/>
      <c r="G1061" s="11"/>
      <c r="H1061" s="11"/>
      <c r="I1061" s="11"/>
      <c r="J1061" s="11"/>
      <c r="K1061" s="11"/>
      <c r="L1061" s="11"/>
      <c r="M1061" s="11"/>
      <c r="N1061" s="11"/>
      <c r="O1061" s="11"/>
      <c r="P1061" s="11"/>
      <c r="Q1061" s="11"/>
      <c r="R1061" s="11"/>
      <c r="S1061" s="11"/>
      <c r="T1061" s="11"/>
      <c r="U1061" s="11"/>
      <c r="V1061" s="11"/>
      <c r="W1061" s="11"/>
      <c r="X1061" s="11"/>
      <c r="Y1061" s="11"/>
      <c r="Z1061" s="11"/>
      <c r="AA1061" s="11"/>
      <c r="AB1061" s="11"/>
      <c r="AC1061" s="11"/>
    </row>
    <row r="1062">
      <c r="A1062" s="70" t="s">
        <v>1901</v>
      </c>
      <c r="B1062" s="197" t="s">
        <v>1902</v>
      </c>
      <c r="C1062" s="15"/>
      <c r="D1062" s="15"/>
      <c r="E1062" s="10"/>
      <c r="F1062" s="11"/>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c r="AC1062" s="11"/>
    </row>
    <row r="1063">
      <c r="A1063" s="205" t="s">
        <v>1903</v>
      </c>
      <c r="B1063" s="197"/>
      <c r="C1063" s="15"/>
      <c r="D1063" s="15"/>
      <c r="E1063" s="10"/>
      <c r="F1063" s="11"/>
      <c r="G1063" s="11"/>
      <c r="H1063" s="11"/>
      <c r="I1063" s="11"/>
      <c r="J1063" s="11"/>
      <c r="K1063" s="11"/>
      <c r="L1063" s="11"/>
      <c r="M1063" s="11"/>
      <c r="N1063" s="11"/>
      <c r="O1063" s="11"/>
      <c r="P1063" s="11"/>
      <c r="Q1063" s="11"/>
      <c r="R1063" s="11"/>
      <c r="S1063" s="11"/>
      <c r="T1063" s="11"/>
      <c r="U1063" s="11"/>
      <c r="V1063" s="11"/>
      <c r="W1063" s="11"/>
      <c r="X1063" s="11"/>
      <c r="Y1063" s="11"/>
      <c r="Z1063" s="11"/>
      <c r="AA1063" s="11"/>
      <c r="AB1063" s="11"/>
      <c r="AC1063" s="11"/>
    </row>
    <row r="1064">
      <c r="A1064" s="70" t="s">
        <v>1904</v>
      </c>
      <c r="B1064" s="197" t="s">
        <v>1905</v>
      </c>
      <c r="C1064" s="15" t="s">
        <v>1906</v>
      </c>
      <c r="D1064" s="15"/>
      <c r="E1064" s="124"/>
      <c r="F1064" s="11"/>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c r="AC1064" s="11"/>
    </row>
    <row r="1065">
      <c r="A1065" s="80" t="s">
        <v>1907</v>
      </c>
      <c r="B1065" s="206" t="s">
        <v>1908</v>
      </c>
      <c r="C1065" s="15" t="s">
        <v>1909</v>
      </c>
      <c r="D1065" s="15" t="s">
        <v>1910</v>
      </c>
      <c r="E1065" s="10"/>
      <c r="F1065" s="11"/>
      <c r="G1065" s="11"/>
      <c r="H1065" s="11"/>
      <c r="I1065" s="11"/>
      <c r="J1065" s="11"/>
      <c r="K1065" s="11"/>
      <c r="L1065" s="11"/>
      <c r="M1065" s="11"/>
      <c r="N1065" s="11"/>
      <c r="O1065" s="11"/>
      <c r="P1065" s="11"/>
      <c r="Q1065" s="11"/>
      <c r="R1065" s="11"/>
      <c r="S1065" s="11"/>
      <c r="T1065" s="11"/>
      <c r="U1065" s="11"/>
      <c r="V1065" s="11"/>
      <c r="W1065" s="11"/>
      <c r="X1065" s="11"/>
      <c r="Y1065" s="11"/>
      <c r="Z1065" s="11"/>
      <c r="AA1065" s="11"/>
      <c r="AB1065" s="11"/>
      <c r="AC1065" s="11"/>
    </row>
    <row r="1066">
      <c r="A1066" s="207" t="s">
        <v>1911</v>
      </c>
      <c r="B1066" s="207" t="s">
        <v>1912</v>
      </c>
      <c r="C1066" s="15" t="s">
        <v>1913</v>
      </c>
      <c r="D1066" s="15"/>
      <c r="E1066" s="10"/>
      <c r="F1066" s="11"/>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c r="AC1066" s="11"/>
    </row>
    <row r="1067">
      <c r="A1067" s="145" t="s">
        <v>1914</v>
      </c>
      <c r="B1067" s="207"/>
      <c r="C1067" s="15"/>
      <c r="D1067" s="15"/>
      <c r="E1067" s="10"/>
      <c r="F1067" s="11"/>
      <c r="G1067" s="11"/>
      <c r="H1067" s="11"/>
      <c r="I1067" s="11"/>
      <c r="J1067" s="11"/>
      <c r="K1067" s="11"/>
      <c r="L1067" s="11"/>
      <c r="M1067" s="11"/>
      <c r="N1067" s="11"/>
      <c r="O1067" s="11"/>
      <c r="P1067" s="11"/>
      <c r="Q1067" s="11"/>
      <c r="R1067" s="11"/>
      <c r="S1067" s="11"/>
      <c r="T1067" s="11"/>
      <c r="U1067" s="11"/>
      <c r="V1067" s="11"/>
      <c r="W1067" s="11"/>
      <c r="X1067" s="11"/>
      <c r="Y1067" s="11"/>
      <c r="Z1067" s="11"/>
      <c r="AA1067" s="11"/>
      <c r="AB1067" s="11"/>
      <c r="AC1067" s="11"/>
    </row>
    <row r="1068">
      <c r="A1068" s="207" t="s">
        <v>1915</v>
      </c>
      <c r="B1068" s="207" t="s">
        <v>1916</v>
      </c>
      <c r="C1068" s="15" t="s">
        <v>1917</v>
      </c>
      <c r="D1068" s="15"/>
      <c r="E1068" s="10"/>
      <c r="F1068" s="11"/>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c r="AC1068" s="11"/>
    </row>
    <row r="1069">
      <c r="A1069" s="145" t="s">
        <v>1918</v>
      </c>
      <c r="B1069" s="207"/>
      <c r="C1069" s="15"/>
      <c r="D1069" s="15"/>
      <c r="E1069" s="10"/>
      <c r="F1069" s="11"/>
      <c r="G1069" s="11"/>
      <c r="H1069" s="11"/>
      <c r="I1069" s="11"/>
      <c r="J1069" s="11"/>
      <c r="K1069" s="11"/>
      <c r="L1069" s="11"/>
      <c r="M1069" s="11"/>
      <c r="N1069" s="11"/>
      <c r="O1069" s="11"/>
      <c r="P1069" s="11"/>
      <c r="Q1069" s="11"/>
      <c r="R1069" s="11"/>
      <c r="S1069" s="11"/>
      <c r="T1069" s="11"/>
      <c r="U1069" s="11"/>
      <c r="V1069" s="11"/>
      <c r="W1069" s="11"/>
      <c r="X1069" s="11"/>
      <c r="Y1069" s="11"/>
      <c r="Z1069" s="11"/>
      <c r="AA1069" s="11"/>
      <c r="AB1069" s="11"/>
      <c r="AC1069" s="11"/>
    </row>
    <row r="1070">
      <c r="A1070" s="208" t="s">
        <v>1919</v>
      </c>
      <c r="B1070" s="207" t="s">
        <v>1920</v>
      </c>
      <c r="C1070" s="15" t="s">
        <v>1921</v>
      </c>
      <c r="D1070" s="15"/>
      <c r="E1070" s="10"/>
      <c r="F1070" s="11"/>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c r="AC1070" s="11"/>
    </row>
    <row r="1071">
      <c r="A1071" s="209" t="s">
        <v>1922</v>
      </c>
      <c r="B1071" s="207"/>
      <c r="C1071" s="15"/>
      <c r="D1071" s="15"/>
      <c r="E1071" s="10"/>
      <c r="F1071" s="11"/>
      <c r="G1071" s="11"/>
      <c r="H1071" s="11"/>
      <c r="I1071" s="11"/>
      <c r="J1071" s="11"/>
      <c r="K1071" s="11"/>
      <c r="L1071" s="11"/>
      <c r="M1071" s="11"/>
      <c r="N1071" s="11"/>
      <c r="O1071" s="11"/>
      <c r="P1071" s="11"/>
      <c r="Q1071" s="11"/>
      <c r="R1071" s="11"/>
      <c r="S1071" s="11"/>
      <c r="T1071" s="11"/>
      <c r="U1071" s="11"/>
      <c r="V1071" s="11"/>
      <c r="W1071" s="11"/>
      <c r="X1071" s="11"/>
      <c r="Y1071" s="11"/>
      <c r="Z1071" s="11"/>
      <c r="AA1071" s="11"/>
      <c r="AB1071" s="11"/>
      <c r="AC1071" s="11"/>
    </row>
    <row r="1072">
      <c r="A1072" s="209" t="s">
        <v>1923</v>
      </c>
      <c r="B1072" s="207" t="s">
        <v>1924</v>
      </c>
      <c r="C1072" s="15"/>
      <c r="D1072" s="15"/>
      <c r="E1072" s="10"/>
      <c r="F1072" s="11"/>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c r="AC1072" s="11"/>
    </row>
    <row r="1073">
      <c r="A1073" s="209" t="s">
        <v>1925</v>
      </c>
      <c r="B1073" s="207"/>
      <c r="C1073" s="15"/>
      <c r="D1073" s="15"/>
      <c r="E1073" s="10"/>
      <c r="F1073" s="11"/>
      <c r="G1073" s="11"/>
      <c r="H1073" s="11"/>
      <c r="I1073" s="11"/>
      <c r="J1073" s="11"/>
      <c r="K1073" s="11"/>
      <c r="L1073" s="11"/>
      <c r="M1073" s="11"/>
      <c r="N1073" s="11"/>
      <c r="O1073" s="11"/>
      <c r="P1073" s="11"/>
      <c r="Q1073" s="11"/>
      <c r="R1073" s="11"/>
      <c r="S1073" s="11"/>
      <c r="T1073" s="11"/>
      <c r="U1073" s="11"/>
      <c r="V1073" s="11"/>
      <c r="W1073" s="11"/>
      <c r="X1073" s="11"/>
      <c r="Y1073" s="11"/>
      <c r="Z1073" s="11"/>
      <c r="AA1073" s="11"/>
      <c r="AB1073" s="11"/>
      <c r="AC1073" s="11"/>
    </row>
    <row r="1074">
      <c r="A1074" s="210" t="s">
        <v>1926</v>
      </c>
      <c r="B1074" s="207"/>
      <c r="C1074" s="15"/>
      <c r="D1074" s="15"/>
      <c r="E1074" s="10"/>
      <c r="F1074" s="11"/>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c r="AC1074" s="11"/>
    </row>
    <row r="1075">
      <c r="A1075" s="209" t="s">
        <v>1927</v>
      </c>
      <c r="B1075" s="207" t="s">
        <v>1928</v>
      </c>
      <c r="C1075" s="15" t="s">
        <v>1929</v>
      </c>
      <c r="D1075" s="15"/>
      <c r="E1075" s="10"/>
      <c r="F1075" s="11"/>
      <c r="G1075" s="11"/>
      <c r="H1075" s="11"/>
      <c r="I1075" s="11"/>
      <c r="J1075" s="11"/>
      <c r="K1075" s="11"/>
      <c r="L1075" s="11"/>
      <c r="M1075" s="11"/>
      <c r="N1075" s="11"/>
      <c r="O1075" s="11"/>
      <c r="P1075" s="11"/>
      <c r="Q1075" s="11"/>
      <c r="R1075" s="11"/>
      <c r="S1075" s="11"/>
      <c r="T1075" s="11"/>
      <c r="U1075" s="11"/>
      <c r="V1075" s="11"/>
      <c r="W1075" s="11"/>
      <c r="X1075" s="11"/>
      <c r="Y1075" s="11"/>
      <c r="Z1075" s="11"/>
      <c r="AA1075" s="11"/>
      <c r="AB1075" s="11"/>
      <c r="AC1075" s="11"/>
    </row>
    <row r="1076">
      <c r="A1076" s="209" t="s">
        <v>1930</v>
      </c>
      <c r="B1076" s="207" t="s">
        <v>1931</v>
      </c>
      <c r="C1076" s="15"/>
      <c r="D1076" s="15"/>
      <c r="E1076" s="10"/>
      <c r="F1076" s="11"/>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c r="AC1076" s="11"/>
    </row>
    <row r="1077">
      <c r="A1077" s="211" t="s">
        <v>1932</v>
      </c>
      <c r="B1077" s="207" t="s">
        <v>1933</v>
      </c>
      <c r="C1077" s="15" t="s">
        <v>1934</v>
      </c>
      <c r="D1077" s="15" t="s">
        <v>1935</v>
      </c>
      <c r="E1077" s="10"/>
      <c r="F1077" s="126"/>
      <c r="G1077" s="11"/>
      <c r="H1077" s="11"/>
      <c r="I1077" s="11"/>
      <c r="J1077" s="11"/>
      <c r="K1077" s="11"/>
      <c r="L1077" s="11"/>
      <c r="M1077" s="11"/>
      <c r="N1077" s="11"/>
      <c r="O1077" s="11"/>
      <c r="P1077" s="11"/>
      <c r="Q1077" s="11"/>
      <c r="R1077" s="11"/>
      <c r="S1077" s="11"/>
      <c r="T1077" s="11"/>
      <c r="U1077" s="11"/>
      <c r="V1077" s="11"/>
      <c r="W1077" s="11"/>
      <c r="X1077" s="11"/>
      <c r="Y1077" s="11"/>
      <c r="Z1077" s="11"/>
      <c r="AA1077" s="11"/>
      <c r="AB1077" s="11"/>
      <c r="AC1077" s="11"/>
    </row>
    <row r="1078">
      <c r="A1078" s="209" t="s">
        <v>1936</v>
      </c>
      <c r="B1078" s="207" t="s">
        <v>87</v>
      </c>
      <c r="C1078" s="15"/>
      <c r="D1078" s="15"/>
      <c r="E1078" s="10"/>
      <c r="F1078" s="11"/>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c r="AC1078" s="11"/>
    </row>
    <row r="1079">
      <c r="A1079" s="209" t="s">
        <v>1937</v>
      </c>
      <c r="B1079" s="207"/>
      <c r="C1079" s="15"/>
      <c r="D1079" s="15"/>
      <c r="E1079" s="10"/>
      <c r="F1079" s="11"/>
      <c r="G1079" s="11"/>
      <c r="H1079" s="11"/>
      <c r="I1079" s="11"/>
      <c r="J1079" s="11"/>
      <c r="K1079" s="11"/>
      <c r="L1079" s="11"/>
      <c r="M1079" s="11"/>
      <c r="N1079" s="11"/>
      <c r="O1079" s="11"/>
      <c r="P1079" s="11"/>
      <c r="Q1079" s="11"/>
      <c r="R1079" s="11"/>
      <c r="S1079" s="11"/>
      <c r="T1079" s="11"/>
      <c r="U1079" s="11"/>
      <c r="V1079" s="11"/>
      <c r="W1079" s="11"/>
      <c r="X1079" s="11"/>
      <c r="Y1079" s="11"/>
      <c r="Z1079" s="11"/>
      <c r="AA1079" s="11"/>
      <c r="AB1079" s="11"/>
      <c r="AC1079" s="11"/>
    </row>
    <row r="1080">
      <c r="A1080" s="209" t="s">
        <v>1938</v>
      </c>
      <c r="B1080" s="207" t="s">
        <v>1939</v>
      </c>
      <c r="C1080" s="15" t="s">
        <v>1940</v>
      </c>
      <c r="D1080" s="15"/>
      <c r="E1080" s="10"/>
      <c r="F1080" s="11"/>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c r="AC1080" s="11"/>
    </row>
    <row r="1081">
      <c r="A1081" s="209" t="s">
        <v>1941</v>
      </c>
      <c r="B1081" s="207" t="s">
        <v>1942</v>
      </c>
      <c r="C1081" s="15"/>
      <c r="D1081" s="15"/>
      <c r="E1081" s="10"/>
      <c r="F1081" s="11"/>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c r="AC1081" s="11"/>
    </row>
    <row r="1082">
      <c r="A1082" s="209" t="s">
        <v>1943</v>
      </c>
      <c r="B1082" s="207"/>
      <c r="C1082" s="15"/>
      <c r="D1082" s="15"/>
      <c r="E1082" s="10"/>
      <c r="F1082" s="11"/>
      <c r="G1082" s="11"/>
      <c r="H1082" s="11"/>
      <c r="I1082" s="11"/>
      <c r="J1082" s="11"/>
      <c r="K1082" s="11"/>
      <c r="L1082" s="11"/>
      <c r="M1082" s="11"/>
      <c r="N1082" s="11"/>
      <c r="O1082" s="11"/>
      <c r="P1082" s="11"/>
      <c r="Q1082" s="11"/>
      <c r="R1082" s="11"/>
      <c r="S1082" s="11"/>
      <c r="T1082" s="11"/>
      <c r="U1082" s="11"/>
      <c r="V1082" s="11"/>
      <c r="W1082" s="11"/>
      <c r="X1082" s="11"/>
      <c r="Y1082" s="11"/>
      <c r="Z1082" s="11"/>
      <c r="AA1082" s="11"/>
      <c r="AB1082" s="11"/>
      <c r="AC1082" s="11"/>
    </row>
    <row r="1083">
      <c r="A1083" s="209" t="s">
        <v>1944</v>
      </c>
      <c r="B1083" s="207"/>
      <c r="C1083" s="15"/>
      <c r="D1083" s="15"/>
      <c r="E1083" s="10"/>
      <c r="F1083" s="11"/>
      <c r="G1083" s="11"/>
      <c r="H1083" s="11"/>
      <c r="I1083" s="11"/>
      <c r="J1083" s="11"/>
      <c r="K1083" s="11"/>
      <c r="L1083" s="11"/>
      <c r="M1083" s="11"/>
      <c r="N1083" s="11"/>
      <c r="O1083" s="11"/>
      <c r="P1083" s="11"/>
      <c r="Q1083" s="11"/>
      <c r="R1083" s="11"/>
      <c r="S1083" s="11"/>
      <c r="T1083" s="11"/>
      <c r="U1083" s="11"/>
      <c r="V1083" s="11"/>
      <c r="W1083" s="11"/>
      <c r="X1083" s="11"/>
      <c r="Y1083" s="11"/>
      <c r="Z1083" s="11"/>
      <c r="AA1083" s="11"/>
      <c r="AB1083" s="11"/>
      <c r="AC1083" s="11"/>
    </row>
    <row r="1084">
      <c r="A1084" s="212" t="s">
        <v>1919</v>
      </c>
      <c r="B1084" s="213" t="s">
        <v>1945</v>
      </c>
      <c r="C1084" s="15"/>
      <c r="D1084" s="15"/>
      <c r="E1084" s="10"/>
      <c r="F1084" s="11"/>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c r="AC1084" s="11"/>
    </row>
    <row r="1085">
      <c r="A1085" s="212" t="s">
        <v>1946</v>
      </c>
      <c r="B1085" s="213" t="s">
        <v>1947</v>
      </c>
      <c r="C1085" s="15"/>
      <c r="D1085" s="15"/>
      <c r="E1085" s="10"/>
      <c r="F1085" s="11"/>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c r="AC1085" s="11"/>
    </row>
    <row r="1086">
      <c r="A1086" s="212" t="s">
        <v>1948</v>
      </c>
      <c r="B1086" s="213" t="s">
        <v>1949</v>
      </c>
      <c r="C1086" s="15"/>
      <c r="D1086" s="15"/>
      <c r="E1086" s="10"/>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c r="AB1086" s="11"/>
      <c r="AC1086" s="11"/>
    </row>
    <row r="1087">
      <c r="A1087" s="212" t="s">
        <v>1950</v>
      </c>
      <c r="B1087" s="213" t="s">
        <v>1951</v>
      </c>
      <c r="C1087" s="15"/>
      <c r="D1087" s="15"/>
      <c r="E1087" s="10"/>
      <c r="F1087" s="11"/>
      <c r="G1087" s="11"/>
      <c r="H1087" s="11"/>
      <c r="I1087" s="11"/>
      <c r="J1087" s="11"/>
      <c r="K1087" s="11"/>
      <c r="L1087" s="11"/>
      <c r="M1087" s="11"/>
      <c r="N1087" s="11"/>
      <c r="O1087" s="11"/>
      <c r="P1087" s="11"/>
      <c r="Q1087" s="11"/>
      <c r="R1087" s="11"/>
      <c r="S1087" s="11"/>
      <c r="T1087" s="11"/>
      <c r="U1087" s="11"/>
      <c r="V1087" s="11"/>
      <c r="W1087" s="11"/>
      <c r="X1087" s="11"/>
      <c r="Y1087" s="11"/>
      <c r="Z1087" s="11"/>
      <c r="AA1087" s="11"/>
      <c r="AB1087" s="11"/>
      <c r="AC1087" s="11"/>
    </row>
    <row r="1088">
      <c r="A1088" s="212" t="s">
        <v>1952</v>
      </c>
      <c r="B1088" s="213" t="s">
        <v>1953</v>
      </c>
      <c r="C1088" s="15"/>
      <c r="D1088" s="15"/>
      <c r="E1088" s="10"/>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c r="AC1088" s="11"/>
    </row>
    <row r="1089">
      <c r="A1089" s="212" t="s">
        <v>1954</v>
      </c>
      <c r="B1089" s="213" t="s">
        <v>1955</v>
      </c>
      <c r="C1089" s="15"/>
      <c r="D1089" s="15"/>
      <c r="E1089" s="10"/>
      <c r="F1089" s="11"/>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c r="AC1089" s="11"/>
    </row>
    <row r="1090">
      <c r="A1090" s="214" t="s">
        <v>1956</v>
      </c>
      <c r="B1090" s="213" t="s">
        <v>1957</v>
      </c>
      <c r="C1090" s="15"/>
      <c r="D1090" s="15"/>
      <c r="E1090" s="10"/>
      <c r="F1090" s="11"/>
      <c r="G1090" s="11"/>
      <c r="H1090" s="11"/>
      <c r="I1090" s="11"/>
      <c r="J1090" s="11"/>
      <c r="K1090" s="11"/>
      <c r="L1090" s="11"/>
      <c r="M1090" s="11"/>
      <c r="N1090" s="11"/>
      <c r="O1090" s="11"/>
      <c r="P1090" s="11"/>
      <c r="Q1090" s="11"/>
      <c r="R1090" s="11"/>
      <c r="S1090" s="11"/>
      <c r="T1090" s="11"/>
      <c r="U1090" s="11"/>
      <c r="V1090" s="11"/>
      <c r="W1090" s="11"/>
      <c r="X1090" s="11"/>
      <c r="Y1090" s="11"/>
      <c r="Z1090" s="11"/>
      <c r="AA1090" s="11"/>
      <c r="AB1090" s="11"/>
      <c r="AC1090" s="11"/>
    </row>
    <row r="1091">
      <c r="A1091" s="215" t="s">
        <v>1958</v>
      </c>
      <c r="B1091" s="213" t="s">
        <v>1959</v>
      </c>
      <c r="C1091" s="15" t="s">
        <v>1960</v>
      </c>
      <c r="D1091" s="15"/>
      <c r="E1091" s="10"/>
      <c r="F1091" s="11"/>
      <c r="G1091" s="11"/>
      <c r="H1091" s="11"/>
      <c r="I1091" s="11"/>
      <c r="J1091" s="11"/>
      <c r="K1091" s="11"/>
      <c r="L1091" s="11"/>
      <c r="M1091" s="11"/>
      <c r="N1091" s="11"/>
      <c r="O1091" s="11"/>
      <c r="P1091" s="11"/>
      <c r="Q1091" s="11"/>
      <c r="R1091" s="11"/>
      <c r="S1091" s="11"/>
      <c r="T1091" s="11"/>
      <c r="U1091" s="11"/>
      <c r="V1091" s="11"/>
      <c r="W1091" s="11"/>
      <c r="X1091" s="11"/>
      <c r="Y1091" s="11"/>
      <c r="Z1091" s="11"/>
      <c r="AA1091" s="11"/>
      <c r="AB1091" s="11"/>
      <c r="AC1091" s="11"/>
    </row>
    <row r="1092">
      <c r="A1092" s="212" t="s">
        <v>1961</v>
      </c>
      <c r="B1092" s="213" t="s">
        <v>1962</v>
      </c>
      <c r="C1092" s="15"/>
      <c r="D1092" s="15"/>
      <c r="E1092" s="10"/>
      <c r="F1092" s="11"/>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c r="AC1092" s="11"/>
    </row>
    <row r="1093">
      <c r="A1093" s="212" t="s">
        <v>1963</v>
      </c>
      <c r="B1093" s="213" t="s">
        <v>1964</v>
      </c>
      <c r="C1093" s="15"/>
      <c r="D1093" s="15"/>
      <c r="E1093" s="10"/>
      <c r="F1093" s="11"/>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c r="AC1093" s="11"/>
    </row>
    <row r="1094">
      <c r="A1094" s="212" t="s">
        <v>1965</v>
      </c>
      <c r="B1094" s="213" t="s">
        <v>1966</v>
      </c>
      <c r="C1094" s="15"/>
      <c r="D1094" s="15"/>
      <c r="E1094" s="10"/>
      <c r="F1094" s="11"/>
      <c r="G1094" s="11"/>
      <c r="H1094" s="11"/>
      <c r="I1094" s="11"/>
      <c r="J1094" s="11"/>
      <c r="K1094" s="11"/>
      <c r="L1094" s="11"/>
      <c r="M1094" s="11"/>
      <c r="N1094" s="11"/>
      <c r="O1094" s="11"/>
      <c r="P1094" s="11"/>
      <c r="Q1094" s="11"/>
      <c r="R1094" s="11"/>
      <c r="S1094" s="11"/>
      <c r="T1094" s="11"/>
      <c r="U1094" s="11"/>
      <c r="V1094" s="11"/>
      <c r="W1094" s="11"/>
      <c r="X1094" s="11"/>
      <c r="Y1094" s="11"/>
      <c r="Z1094" s="11"/>
      <c r="AA1094" s="11"/>
      <c r="AB1094" s="11"/>
      <c r="AC1094" s="11"/>
    </row>
    <row r="1095">
      <c r="A1095" s="212" t="s">
        <v>1967</v>
      </c>
      <c r="B1095" s="213" t="s">
        <v>1968</v>
      </c>
      <c r="C1095" s="15"/>
      <c r="D1095" s="15"/>
      <c r="E1095" s="10"/>
      <c r="F1095" s="11"/>
      <c r="G1095" s="11"/>
      <c r="H1095" s="11"/>
      <c r="I1095" s="11"/>
      <c r="J1095" s="11"/>
      <c r="K1095" s="11"/>
      <c r="L1095" s="11"/>
      <c r="M1095" s="11"/>
      <c r="N1095" s="11"/>
      <c r="O1095" s="11"/>
      <c r="P1095" s="11"/>
      <c r="Q1095" s="11"/>
      <c r="R1095" s="11"/>
      <c r="S1095" s="11"/>
      <c r="T1095" s="11"/>
      <c r="U1095" s="11"/>
      <c r="V1095" s="11"/>
      <c r="W1095" s="11"/>
      <c r="X1095" s="11"/>
      <c r="Y1095" s="11"/>
      <c r="Z1095" s="11"/>
      <c r="AA1095" s="11"/>
      <c r="AB1095" s="11"/>
      <c r="AC1095" s="11"/>
    </row>
    <row r="1096">
      <c r="A1096" s="214" t="s">
        <v>1969</v>
      </c>
      <c r="B1096" s="216" t="s">
        <v>1970</v>
      </c>
      <c r="C1096" s="15"/>
      <c r="D1096" s="15"/>
      <c r="E1096" s="10"/>
      <c r="F1096" s="11"/>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c r="AC1096" s="11"/>
    </row>
    <row r="1097">
      <c r="A1097" s="212" t="s">
        <v>1971</v>
      </c>
      <c r="B1097" s="213" t="s">
        <v>1972</v>
      </c>
      <c r="C1097" s="15"/>
      <c r="D1097" s="15"/>
      <c r="E1097" s="10"/>
      <c r="F1097" s="11"/>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c r="AC1097" s="11"/>
    </row>
    <row r="1098">
      <c r="A1098" s="212" t="s">
        <v>1973</v>
      </c>
      <c r="B1098" s="213"/>
      <c r="C1098" s="15"/>
      <c r="D1098" s="15"/>
      <c r="E1098" s="10"/>
      <c r="F1098" s="11"/>
      <c r="G1098" s="11"/>
      <c r="H1098" s="11"/>
      <c r="I1098" s="11"/>
      <c r="J1098" s="11"/>
      <c r="K1098" s="11"/>
      <c r="L1098" s="11"/>
      <c r="M1098" s="11"/>
      <c r="N1098" s="11"/>
      <c r="O1098" s="11"/>
      <c r="P1098" s="11"/>
      <c r="Q1098" s="11"/>
      <c r="R1098" s="11"/>
      <c r="S1098" s="11"/>
      <c r="T1098" s="11"/>
      <c r="U1098" s="11"/>
      <c r="V1098" s="11"/>
      <c r="W1098" s="11"/>
      <c r="X1098" s="11"/>
      <c r="Y1098" s="11"/>
      <c r="Z1098" s="11"/>
      <c r="AA1098" s="11"/>
      <c r="AB1098" s="11"/>
      <c r="AC1098" s="11"/>
    </row>
    <row r="1099">
      <c r="A1099" s="212" t="s">
        <v>1974</v>
      </c>
      <c r="B1099" s="213"/>
      <c r="C1099" s="15"/>
      <c r="D1099" s="15"/>
      <c r="E1099" s="10"/>
      <c r="F1099" s="11"/>
      <c r="G1099" s="11"/>
      <c r="H1099" s="11"/>
      <c r="I1099" s="11"/>
      <c r="J1099" s="11"/>
      <c r="K1099" s="11"/>
      <c r="L1099" s="11"/>
      <c r="M1099" s="11"/>
      <c r="N1099" s="11"/>
      <c r="O1099" s="11"/>
      <c r="P1099" s="11"/>
      <c r="Q1099" s="11"/>
      <c r="R1099" s="11"/>
      <c r="S1099" s="11"/>
      <c r="T1099" s="11"/>
      <c r="U1099" s="11"/>
      <c r="V1099" s="11"/>
      <c r="W1099" s="11"/>
      <c r="X1099" s="11"/>
      <c r="Y1099" s="11"/>
      <c r="Z1099" s="11"/>
      <c r="AA1099" s="11"/>
      <c r="AB1099" s="11"/>
      <c r="AC1099" s="11"/>
    </row>
    <row r="1100">
      <c r="A1100" s="215" t="s">
        <v>1975</v>
      </c>
      <c r="B1100" s="213" t="s">
        <v>1976</v>
      </c>
      <c r="C1100" s="15"/>
      <c r="D1100" s="15"/>
      <c r="E1100" s="10"/>
      <c r="F1100" s="11"/>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c r="AC1100" s="11"/>
    </row>
    <row r="1101">
      <c r="A1101" s="212" t="s">
        <v>1977</v>
      </c>
      <c r="B1101" s="213" t="s">
        <v>1978</v>
      </c>
      <c r="C1101" s="15"/>
      <c r="D1101" s="15"/>
      <c r="E1101" s="10"/>
      <c r="F1101" s="11"/>
      <c r="G1101" s="11"/>
      <c r="H1101" s="11"/>
      <c r="I1101" s="11"/>
      <c r="J1101" s="11"/>
      <c r="K1101" s="11"/>
      <c r="L1101" s="11"/>
      <c r="M1101" s="11"/>
      <c r="N1101" s="11"/>
      <c r="O1101" s="11"/>
      <c r="P1101" s="11"/>
      <c r="Q1101" s="11"/>
      <c r="R1101" s="11"/>
      <c r="S1101" s="11"/>
      <c r="T1101" s="11"/>
      <c r="U1101" s="11"/>
      <c r="V1101" s="11"/>
      <c r="W1101" s="11"/>
      <c r="X1101" s="11"/>
      <c r="Y1101" s="11"/>
      <c r="Z1101" s="11"/>
      <c r="AA1101" s="11"/>
      <c r="AB1101" s="11"/>
      <c r="AC1101" s="11"/>
    </row>
    <row r="1102">
      <c r="A1102" s="212" t="s">
        <v>1979</v>
      </c>
      <c r="B1102" s="213"/>
      <c r="C1102" s="15"/>
      <c r="D1102" s="15"/>
      <c r="E1102" s="10"/>
      <c r="F1102" s="11"/>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c r="AC1102" s="11"/>
    </row>
    <row r="1103">
      <c r="A1103" s="212" t="s">
        <v>1980</v>
      </c>
      <c r="B1103" s="213" t="s">
        <v>87</v>
      </c>
      <c r="C1103" s="15"/>
      <c r="D1103" s="15"/>
      <c r="E1103" s="10"/>
      <c r="F1103" s="11"/>
      <c r="G1103" s="11"/>
      <c r="H1103" s="11"/>
      <c r="I1103" s="11"/>
      <c r="J1103" s="11"/>
      <c r="K1103" s="11"/>
      <c r="L1103" s="11"/>
      <c r="M1103" s="11"/>
      <c r="N1103" s="11"/>
      <c r="O1103" s="11"/>
      <c r="P1103" s="11"/>
      <c r="Q1103" s="11"/>
      <c r="R1103" s="11"/>
      <c r="S1103" s="11"/>
      <c r="T1103" s="11"/>
      <c r="U1103" s="11"/>
      <c r="V1103" s="11"/>
      <c r="W1103" s="11"/>
      <c r="X1103" s="11"/>
      <c r="Y1103" s="11"/>
      <c r="Z1103" s="11"/>
      <c r="AA1103" s="11"/>
      <c r="AB1103" s="11"/>
      <c r="AC1103" s="11"/>
    </row>
    <row r="1104">
      <c r="A1104" s="212" t="s">
        <v>1981</v>
      </c>
      <c r="B1104" s="213" t="s">
        <v>1982</v>
      </c>
      <c r="C1104" s="15"/>
      <c r="D1104" s="15"/>
      <c r="E1104" s="10"/>
      <c r="F1104" s="11"/>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c r="AC1104" s="11"/>
    </row>
    <row r="1105">
      <c r="A1105" s="212" t="s">
        <v>1983</v>
      </c>
      <c r="B1105" s="213" t="s">
        <v>1984</v>
      </c>
      <c r="C1105" s="15"/>
      <c r="D1105" s="15"/>
      <c r="E1105" s="10"/>
      <c r="F1105" s="11"/>
      <c r="G1105" s="11"/>
      <c r="H1105" s="11"/>
      <c r="I1105" s="11"/>
      <c r="J1105" s="11"/>
      <c r="K1105" s="11"/>
      <c r="L1105" s="11"/>
      <c r="M1105" s="11"/>
      <c r="N1105" s="11"/>
      <c r="O1105" s="11"/>
      <c r="P1105" s="11"/>
      <c r="Q1105" s="11"/>
      <c r="R1105" s="11"/>
      <c r="S1105" s="11"/>
      <c r="T1105" s="11"/>
      <c r="U1105" s="11"/>
      <c r="V1105" s="11"/>
      <c r="W1105" s="11"/>
      <c r="X1105" s="11"/>
      <c r="Y1105" s="11"/>
      <c r="Z1105" s="11"/>
      <c r="AA1105" s="11"/>
      <c r="AB1105" s="11"/>
      <c r="AC1105" s="11"/>
    </row>
    <row r="1106">
      <c r="A1106" s="212" t="s">
        <v>1985</v>
      </c>
      <c r="B1106" s="213"/>
      <c r="C1106" s="15"/>
      <c r="D1106" s="15"/>
      <c r="E1106" s="10"/>
      <c r="F1106" s="11"/>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c r="AC1106" s="11"/>
    </row>
    <row r="1107">
      <c r="A1107" s="212" t="s">
        <v>1986</v>
      </c>
      <c r="B1107" s="213" t="s">
        <v>1987</v>
      </c>
      <c r="C1107" s="15"/>
      <c r="D1107" s="15"/>
      <c r="E1107" s="10"/>
      <c r="F1107" s="11"/>
      <c r="G1107" s="11"/>
      <c r="H1107" s="11"/>
      <c r="I1107" s="11"/>
      <c r="J1107" s="11"/>
      <c r="K1107" s="11"/>
      <c r="L1107" s="11"/>
      <c r="M1107" s="11"/>
      <c r="N1107" s="11"/>
      <c r="O1107" s="11"/>
      <c r="P1107" s="11"/>
      <c r="Q1107" s="11"/>
      <c r="R1107" s="11"/>
      <c r="S1107" s="11"/>
      <c r="T1107" s="11"/>
      <c r="U1107" s="11"/>
      <c r="V1107" s="11"/>
      <c r="W1107" s="11"/>
      <c r="X1107" s="11"/>
      <c r="Y1107" s="11"/>
      <c r="Z1107" s="11"/>
      <c r="AA1107" s="11"/>
      <c r="AB1107" s="11"/>
      <c r="AC1107" s="11"/>
    </row>
    <row r="1108">
      <c r="A1108" s="212" t="s">
        <v>1988</v>
      </c>
      <c r="B1108" s="213" t="s">
        <v>1989</v>
      </c>
      <c r="C1108" s="15"/>
      <c r="D1108" s="15"/>
      <c r="E1108" s="10"/>
      <c r="F1108" s="11"/>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c r="AC1108" s="11"/>
    </row>
    <row r="1109">
      <c r="A1109" s="212" t="s">
        <v>1990</v>
      </c>
      <c r="B1109" s="213" t="s">
        <v>1991</v>
      </c>
      <c r="C1109" s="15"/>
      <c r="D1109" s="15"/>
      <c r="E1109" s="10"/>
      <c r="F1109" s="11"/>
      <c r="G1109" s="11"/>
      <c r="H1109" s="11"/>
      <c r="I1109" s="11"/>
      <c r="J1109" s="11"/>
      <c r="K1109" s="11"/>
      <c r="L1109" s="11"/>
      <c r="M1109" s="11"/>
      <c r="N1109" s="11"/>
      <c r="O1109" s="11"/>
      <c r="P1109" s="11"/>
      <c r="Q1109" s="11"/>
      <c r="R1109" s="11"/>
      <c r="S1109" s="11"/>
      <c r="T1109" s="11"/>
      <c r="U1109" s="11"/>
      <c r="V1109" s="11"/>
      <c r="W1109" s="11"/>
      <c r="X1109" s="11"/>
      <c r="Y1109" s="11"/>
      <c r="Z1109" s="11"/>
      <c r="AA1109" s="11"/>
      <c r="AB1109" s="11"/>
      <c r="AC1109" s="11"/>
    </row>
    <row r="1110">
      <c r="A1110" s="212" t="s">
        <v>1992</v>
      </c>
      <c r="B1110" s="213"/>
      <c r="C1110" s="15"/>
      <c r="D1110" s="15"/>
      <c r="E1110" s="10"/>
      <c r="F1110" s="11"/>
      <c r="G1110" s="11"/>
      <c r="H1110" s="11"/>
      <c r="I1110" s="11"/>
      <c r="J1110" s="11"/>
      <c r="K1110" s="11"/>
      <c r="L1110" s="11"/>
      <c r="M1110" s="11"/>
      <c r="N1110" s="11"/>
      <c r="O1110" s="11"/>
      <c r="P1110" s="11"/>
      <c r="Q1110" s="11"/>
      <c r="R1110" s="11"/>
      <c r="S1110" s="11"/>
      <c r="T1110" s="11"/>
      <c r="U1110" s="11"/>
      <c r="V1110" s="11"/>
      <c r="W1110" s="11"/>
      <c r="X1110" s="11"/>
      <c r="Y1110" s="11"/>
      <c r="Z1110" s="11"/>
      <c r="AA1110" s="11"/>
      <c r="AB1110" s="11"/>
      <c r="AC1110" s="11"/>
    </row>
    <row r="1111">
      <c r="A1111" s="212" t="s">
        <v>1993</v>
      </c>
      <c r="B1111" s="213"/>
      <c r="C1111" s="15"/>
      <c r="D1111" s="15"/>
      <c r="E1111" s="10"/>
      <c r="F1111" s="11"/>
      <c r="G1111" s="11"/>
      <c r="H1111" s="11"/>
      <c r="I1111" s="11"/>
      <c r="J1111" s="11"/>
      <c r="K1111" s="11"/>
      <c r="L1111" s="11"/>
      <c r="M1111" s="11"/>
      <c r="N1111" s="11"/>
      <c r="O1111" s="11"/>
      <c r="P1111" s="11"/>
      <c r="Q1111" s="11"/>
      <c r="R1111" s="11"/>
      <c r="S1111" s="11"/>
      <c r="T1111" s="11"/>
      <c r="U1111" s="11"/>
      <c r="V1111" s="11"/>
      <c r="W1111" s="11"/>
      <c r="X1111" s="11"/>
      <c r="Y1111" s="11"/>
      <c r="Z1111" s="11"/>
      <c r="AA1111" s="11"/>
      <c r="AB1111" s="11"/>
      <c r="AC1111" s="11"/>
    </row>
    <row r="1112">
      <c r="A1112" s="212" t="s">
        <v>1994</v>
      </c>
      <c r="B1112" s="213"/>
      <c r="C1112" s="15"/>
      <c r="D1112" s="15"/>
      <c r="E1112" s="10"/>
      <c r="F1112" s="11"/>
      <c r="G1112" s="11"/>
      <c r="H1112" s="11"/>
      <c r="I1112" s="11"/>
      <c r="J1112" s="11"/>
      <c r="K1112" s="11"/>
      <c r="L1112" s="11"/>
      <c r="M1112" s="11"/>
      <c r="N1112" s="11"/>
      <c r="O1112" s="11"/>
      <c r="P1112" s="11"/>
      <c r="Q1112" s="11"/>
      <c r="R1112" s="11"/>
      <c r="S1112" s="11"/>
      <c r="T1112" s="11"/>
      <c r="U1112" s="11"/>
      <c r="V1112" s="11"/>
      <c r="W1112" s="11"/>
      <c r="X1112" s="11"/>
      <c r="Y1112" s="11"/>
      <c r="Z1112" s="11"/>
      <c r="AA1112" s="11"/>
      <c r="AB1112" s="11"/>
      <c r="AC1112" s="11"/>
    </row>
    <row r="1113">
      <c r="A1113" s="215" t="s">
        <v>1995</v>
      </c>
      <c r="B1113" s="213" t="s">
        <v>1996</v>
      </c>
      <c r="C1113" s="15" t="s">
        <v>1997</v>
      </c>
      <c r="D1113" s="15" t="s">
        <v>272</v>
      </c>
      <c r="E1113" s="10"/>
      <c r="F1113" s="11"/>
      <c r="G1113" s="11"/>
      <c r="H1113" s="11"/>
      <c r="I1113" s="11"/>
      <c r="J1113" s="11"/>
      <c r="K1113" s="11"/>
      <c r="L1113" s="11"/>
      <c r="M1113" s="11"/>
      <c r="N1113" s="11"/>
      <c r="O1113" s="11"/>
      <c r="P1113" s="11"/>
      <c r="Q1113" s="11"/>
      <c r="R1113" s="11"/>
      <c r="S1113" s="11"/>
      <c r="T1113" s="11"/>
      <c r="U1113" s="11"/>
      <c r="V1113" s="11"/>
      <c r="W1113" s="11"/>
      <c r="X1113" s="11"/>
      <c r="Y1113" s="11"/>
      <c r="Z1113" s="11"/>
      <c r="AA1113" s="11"/>
      <c r="AB1113" s="11"/>
      <c r="AC1113" s="11"/>
    </row>
    <row r="1114">
      <c r="A1114" s="217" t="s">
        <v>1998</v>
      </c>
      <c r="B1114" s="213"/>
      <c r="C1114" s="15"/>
      <c r="D1114" s="15"/>
      <c r="E1114" s="10"/>
      <c r="F1114" s="11"/>
      <c r="G1114" s="11"/>
      <c r="H1114" s="11"/>
      <c r="I1114" s="11"/>
      <c r="J1114" s="11"/>
      <c r="K1114" s="11"/>
      <c r="L1114" s="11"/>
      <c r="M1114" s="11"/>
      <c r="N1114" s="11"/>
      <c r="O1114" s="11"/>
      <c r="P1114" s="11"/>
      <c r="Q1114" s="11"/>
      <c r="R1114" s="11"/>
      <c r="S1114" s="11"/>
      <c r="T1114" s="11"/>
      <c r="U1114" s="11"/>
      <c r="V1114" s="11"/>
      <c r="W1114" s="11"/>
      <c r="X1114" s="11"/>
      <c r="Y1114" s="11"/>
      <c r="Z1114" s="11"/>
      <c r="AA1114" s="11"/>
      <c r="AB1114" s="11"/>
      <c r="AC1114" s="11"/>
    </row>
    <row r="1115">
      <c r="A1115" s="217" t="s">
        <v>1999</v>
      </c>
      <c r="B1115" s="213"/>
      <c r="C1115" s="15"/>
      <c r="D1115" s="15"/>
      <c r="E1115" s="10"/>
      <c r="F1115" s="11"/>
      <c r="G1115" s="11"/>
      <c r="H1115" s="11"/>
      <c r="I1115" s="11"/>
      <c r="J1115" s="11"/>
      <c r="K1115" s="11"/>
      <c r="L1115" s="11"/>
      <c r="M1115" s="11"/>
      <c r="N1115" s="11"/>
      <c r="O1115" s="11"/>
      <c r="P1115" s="11"/>
      <c r="Q1115" s="11"/>
      <c r="R1115" s="11"/>
      <c r="S1115" s="11"/>
      <c r="T1115" s="11"/>
      <c r="U1115" s="11"/>
      <c r="V1115" s="11"/>
      <c r="W1115" s="11"/>
      <c r="X1115" s="11"/>
      <c r="Y1115" s="11"/>
      <c r="Z1115" s="11"/>
      <c r="AA1115" s="11"/>
      <c r="AB1115" s="11"/>
      <c r="AC1115" s="11"/>
    </row>
    <row r="1116">
      <c r="A1116" s="217" t="s">
        <v>2000</v>
      </c>
      <c r="B1116" s="213" t="s">
        <v>2001</v>
      </c>
      <c r="C1116" s="15" t="s">
        <v>2002</v>
      </c>
      <c r="E1116" s="10"/>
      <c r="F1116" s="11"/>
      <c r="G1116" s="11"/>
      <c r="H1116" s="11"/>
      <c r="I1116" s="11"/>
      <c r="J1116" s="11"/>
      <c r="K1116" s="11"/>
      <c r="L1116" s="11"/>
      <c r="M1116" s="11"/>
      <c r="N1116" s="11"/>
      <c r="O1116" s="11"/>
      <c r="P1116" s="11"/>
      <c r="Q1116" s="11"/>
      <c r="R1116" s="11"/>
      <c r="S1116" s="11"/>
      <c r="T1116" s="11"/>
      <c r="U1116" s="11"/>
      <c r="V1116" s="11"/>
      <c r="W1116" s="11"/>
      <c r="X1116" s="11"/>
      <c r="Y1116" s="11"/>
      <c r="Z1116" s="11"/>
      <c r="AA1116" s="11"/>
      <c r="AB1116" s="11"/>
      <c r="AC1116" s="11"/>
    </row>
    <row r="1117">
      <c r="A1117" s="217" t="s">
        <v>2003</v>
      </c>
      <c r="B1117" s="213" t="s">
        <v>2004</v>
      </c>
      <c r="C1117" s="15"/>
      <c r="D1117" s="15"/>
      <c r="E1117" s="10"/>
      <c r="F1117" s="11"/>
      <c r="G1117" s="11"/>
      <c r="H1117" s="11"/>
      <c r="I1117" s="11"/>
      <c r="J1117" s="11"/>
      <c r="K1117" s="11"/>
      <c r="L1117" s="11"/>
      <c r="M1117" s="11"/>
      <c r="N1117" s="11"/>
      <c r="O1117" s="11"/>
      <c r="P1117" s="11"/>
      <c r="Q1117" s="11"/>
      <c r="R1117" s="11"/>
      <c r="S1117" s="11"/>
      <c r="T1117" s="11"/>
      <c r="U1117" s="11"/>
      <c r="V1117" s="11"/>
      <c r="W1117" s="11"/>
      <c r="X1117" s="11"/>
      <c r="Y1117" s="11"/>
      <c r="Z1117" s="11"/>
      <c r="AA1117" s="11"/>
      <c r="AB1117" s="11"/>
      <c r="AC1117" s="11"/>
    </row>
    <row r="1118">
      <c r="A1118" s="218" t="s">
        <v>2005</v>
      </c>
      <c r="B1118" s="213"/>
      <c r="C1118" s="15"/>
      <c r="D1118" s="15"/>
      <c r="E1118" s="10"/>
      <c r="F1118" s="11"/>
      <c r="G1118" s="11"/>
      <c r="H1118" s="11"/>
      <c r="I1118" s="11"/>
      <c r="J1118" s="11"/>
      <c r="K1118" s="11"/>
      <c r="L1118" s="11"/>
      <c r="M1118" s="11"/>
      <c r="N1118" s="11"/>
      <c r="O1118" s="11"/>
      <c r="P1118" s="11"/>
      <c r="Q1118" s="11"/>
      <c r="R1118" s="11"/>
      <c r="S1118" s="11"/>
      <c r="T1118" s="11"/>
      <c r="U1118" s="11"/>
      <c r="V1118" s="11"/>
      <c r="W1118" s="11"/>
      <c r="X1118" s="11"/>
      <c r="Y1118" s="11"/>
      <c r="Z1118" s="11"/>
      <c r="AA1118" s="11"/>
      <c r="AB1118" s="11"/>
      <c r="AC1118" s="11"/>
    </row>
    <row r="1119">
      <c r="A1119" s="218" t="s">
        <v>2006</v>
      </c>
      <c r="B1119" s="213"/>
      <c r="C1119" s="15"/>
      <c r="D1119" s="15"/>
      <c r="E1119" s="10"/>
      <c r="F1119" s="11"/>
      <c r="G1119" s="11"/>
      <c r="H1119" s="11"/>
      <c r="I1119" s="11"/>
      <c r="J1119" s="11"/>
      <c r="K1119" s="11"/>
      <c r="L1119" s="11"/>
      <c r="M1119" s="11"/>
      <c r="N1119" s="11"/>
      <c r="O1119" s="11"/>
      <c r="P1119" s="11"/>
      <c r="Q1119" s="11"/>
      <c r="R1119" s="11"/>
      <c r="S1119" s="11"/>
      <c r="T1119" s="11"/>
      <c r="U1119" s="11"/>
      <c r="V1119" s="11"/>
      <c r="W1119" s="11"/>
      <c r="X1119" s="11"/>
      <c r="Y1119" s="11"/>
      <c r="Z1119" s="11"/>
      <c r="AA1119" s="11"/>
      <c r="AB1119" s="11"/>
      <c r="AC1119" s="11"/>
    </row>
    <row r="1120">
      <c r="A1120" s="218" t="s">
        <v>2007</v>
      </c>
      <c r="B1120" s="213"/>
      <c r="C1120" s="15"/>
      <c r="D1120" s="15"/>
      <c r="E1120" s="10"/>
      <c r="F1120" s="11"/>
      <c r="G1120" s="11"/>
      <c r="H1120" s="11"/>
      <c r="I1120" s="11"/>
      <c r="J1120" s="11"/>
      <c r="K1120" s="11"/>
      <c r="L1120" s="11"/>
      <c r="M1120" s="11"/>
      <c r="N1120" s="11"/>
      <c r="O1120" s="11"/>
      <c r="P1120" s="11"/>
      <c r="Q1120" s="11"/>
      <c r="R1120" s="11"/>
      <c r="S1120" s="11"/>
      <c r="T1120" s="11"/>
      <c r="U1120" s="11"/>
      <c r="V1120" s="11"/>
      <c r="W1120" s="11"/>
      <c r="X1120" s="11"/>
      <c r="Y1120" s="11"/>
      <c r="Z1120" s="11"/>
      <c r="AA1120" s="11"/>
      <c r="AB1120" s="11"/>
      <c r="AC1120" s="11"/>
    </row>
    <row r="1121">
      <c r="A1121" s="218" t="s">
        <v>2008</v>
      </c>
      <c r="B1121" s="213" t="s">
        <v>2009</v>
      </c>
      <c r="C1121" s="15"/>
      <c r="D1121" s="15"/>
      <c r="E1121" s="10"/>
      <c r="F1121" s="11"/>
      <c r="G1121" s="11"/>
      <c r="H1121" s="11"/>
      <c r="I1121" s="11"/>
      <c r="J1121" s="11"/>
      <c r="K1121" s="11"/>
      <c r="L1121" s="11"/>
      <c r="M1121" s="11"/>
      <c r="N1121" s="11"/>
      <c r="O1121" s="11"/>
      <c r="P1121" s="11"/>
      <c r="Q1121" s="11"/>
      <c r="R1121" s="11"/>
      <c r="S1121" s="11"/>
      <c r="T1121" s="11"/>
      <c r="U1121" s="11"/>
      <c r="V1121" s="11"/>
      <c r="W1121" s="11"/>
      <c r="X1121" s="11"/>
      <c r="Y1121" s="11"/>
      <c r="Z1121" s="11"/>
      <c r="AA1121" s="11"/>
      <c r="AB1121" s="11"/>
      <c r="AC1121" s="11"/>
    </row>
    <row r="1122">
      <c r="A1122" s="218" t="s">
        <v>2010</v>
      </c>
      <c r="B1122" s="213"/>
      <c r="C1122" s="15"/>
      <c r="D1122" s="15"/>
      <c r="E1122" s="10"/>
      <c r="F1122" s="11"/>
      <c r="G1122" s="11"/>
      <c r="H1122" s="11"/>
      <c r="I1122" s="11"/>
      <c r="J1122" s="11"/>
      <c r="K1122" s="11"/>
      <c r="L1122" s="11"/>
      <c r="M1122" s="11"/>
      <c r="N1122" s="11"/>
      <c r="O1122" s="11"/>
      <c r="P1122" s="11"/>
      <c r="Q1122" s="11"/>
      <c r="R1122" s="11"/>
      <c r="S1122" s="11"/>
      <c r="T1122" s="11"/>
      <c r="U1122" s="11"/>
      <c r="V1122" s="11"/>
      <c r="W1122" s="11"/>
      <c r="X1122" s="11"/>
      <c r="Y1122" s="11"/>
      <c r="Z1122" s="11"/>
      <c r="AA1122" s="11"/>
      <c r="AB1122" s="11"/>
      <c r="AC1122" s="11"/>
    </row>
    <row r="1123">
      <c r="A1123" s="218" t="s">
        <v>2011</v>
      </c>
      <c r="B1123" s="213" t="s">
        <v>2012</v>
      </c>
      <c r="C1123" s="15"/>
      <c r="D1123" s="15"/>
      <c r="E1123" s="10"/>
      <c r="F1123" s="11"/>
      <c r="G1123" s="11"/>
      <c r="H1123" s="11"/>
      <c r="I1123" s="11"/>
      <c r="J1123" s="11"/>
      <c r="K1123" s="11"/>
      <c r="L1123" s="11"/>
      <c r="M1123" s="11"/>
      <c r="N1123" s="11"/>
      <c r="O1123" s="11"/>
      <c r="P1123" s="11"/>
      <c r="Q1123" s="11"/>
      <c r="R1123" s="11"/>
      <c r="S1123" s="11"/>
      <c r="T1123" s="11"/>
      <c r="U1123" s="11"/>
      <c r="V1123" s="11"/>
      <c r="W1123" s="11"/>
      <c r="X1123" s="11"/>
      <c r="Y1123" s="11"/>
      <c r="Z1123" s="11"/>
      <c r="AA1123" s="11"/>
      <c r="AB1123" s="11"/>
      <c r="AC1123" s="11"/>
    </row>
    <row r="1124">
      <c r="A1124" s="218" t="s">
        <v>2013</v>
      </c>
      <c r="B1124" s="213" t="s">
        <v>2014</v>
      </c>
      <c r="C1124" s="15"/>
      <c r="D1124" s="15"/>
      <c r="E1124" s="10"/>
      <c r="F1124" s="11"/>
      <c r="G1124" s="11"/>
      <c r="H1124" s="11"/>
      <c r="I1124" s="11"/>
      <c r="J1124" s="11"/>
      <c r="K1124" s="11"/>
      <c r="L1124" s="11"/>
      <c r="M1124" s="11"/>
      <c r="N1124" s="11"/>
      <c r="O1124" s="11"/>
      <c r="P1124" s="11"/>
      <c r="Q1124" s="11"/>
      <c r="R1124" s="11"/>
      <c r="S1124" s="11"/>
      <c r="T1124" s="11"/>
      <c r="U1124" s="11"/>
      <c r="V1124" s="11"/>
      <c r="W1124" s="11"/>
      <c r="X1124" s="11"/>
      <c r="Y1124" s="11"/>
      <c r="Z1124" s="11"/>
      <c r="AA1124" s="11"/>
      <c r="AB1124" s="11"/>
      <c r="AC1124" s="11"/>
    </row>
    <row r="1125">
      <c r="A1125" s="218" t="s">
        <v>2015</v>
      </c>
      <c r="B1125" s="213"/>
      <c r="C1125" s="15"/>
      <c r="D1125" s="15"/>
      <c r="E1125" s="10"/>
      <c r="F1125" s="11"/>
      <c r="G1125" s="11"/>
      <c r="H1125" s="11"/>
      <c r="I1125" s="11"/>
      <c r="J1125" s="11"/>
      <c r="K1125" s="11"/>
      <c r="L1125" s="11"/>
      <c r="M1125" s="11"/>
      <c r="N1125" s="11"/>
      <c r="O1125" s="11"/>
      <c r="P1125" s="11"/>
      <c r="Q1125" s="11"/>
      <c r="R1125" s="11"/>
      <c r="S1125" s="11"/>
      <c r="T1125" s="11"/>
      <c r="U1125" s="11"/>
      <c r="V1125" s="11"/>
      <c r="W1125" s="11"/>
      <c r="X1125" s="11"/>
      <c r="Y1125" s="11"/>
      <c r="Z1125" s="11"/>
      <c r="AA1125" s="11"/>
      <c r="AB1125" s="11"/>
      <c r="AC1125" s="11"/>
    </row>
    <row r="1126">
      <c r="A1126" s="218" t="s">
        <v>2016</v>
      </c>
      <c r="B1126" s="213" t="s">
        <v>2017</v>
      </c>
      <c r="C1126" s="15"/>
      <c r="D1126" s="15"/>
      <c r="E1126" s="10"/>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c r="AB1126" s="11"/>
      <c r="AC1126" s="11"/>
    </row>
    <row r="1127">
      <c r="A1127" s="218" t="s">
        <v>2018</v>
      </c>
      <c r="B1127" s="213" t="s">
        <v>2019</v>
      </c>
      <c r="C1127" s="15"/>
      <c r="D1127" s="15"/>
      <c r="E1127" s="10"/>
      <c r="F1127" s="11"/>
      <c r="G1127" s="11"/>
      <c r="H1127" s="11"/>
      <c r="I1127" s="11"/>
      <c r="J1127" s="11"/>
      <c r="K1127" s="11"/>
      <c r="L1127" s="11"/>
      <c r="M1127" s="11"/>
      <c r="N1127" s="11"/>
      <c r="O1127" s="11"/>
      <c r="P1127" s="11"/>
      <c r="Q1127" s="11"/>
      <c r="R1127" s="11"/>
      <c r="S1127" s="11"/>
      <c r="T1127" s="11"/>
      <c r="U1127" s="11"/>
      <c r="V1127" s="11"/>
      <c r="W1127" s="11"/>
      <c r="X1127" s="11"/>
      <c r="Y1127" s="11"/>
      <c r="Z1127" s="11"/>
      <c r="AA1127" s="11"/>
      <c r="AB1127" s="11"/>
      <c r="AC1127" s="11"/>
    </row>
    <row r="1128">
      <c r="A1128" s="218" t="s">
        <v>2020</v>
      </c>
      <c r="B1128" s="213"/>
      <c r="C1128" s="15"/>
      <c r="D1128" s="15"/>
      <c r="E1128" s="10"/>
      <c r="F1128" s="11"/>
      <c r="G1128" s="11"/>
      <c r="H1128" s="11"/>
      <c r="I1128" s="11"/>
      <c r="J1128" s="11"/>
      <c r="K1128" s="11"/>
      <c r="L1128" s="11"/>
      <c r="M1128" s="11"/>
      <c r="N1128" s="11"/>
      <c r="O1128" s="11"/>
      <c r="P1128" s="11"/>
      <c r="Q1128" s="11"/>
      <c r="R1128" s="11"/>
      <c r="S1128" s="11"/>
      <c r="T1128" s="11"/>
      <c r="U1128" s="11"/>
      <c r="V1128" s="11"/>
      <c r="W1128" s="11"/>
      <c r="X1128" s="11"/>
      <c r="Y1128" s="11"/>
      <c r="Z1128" s="11"/>
      <c r="AA1128" s="11"/>
      <c r="AB1128" s="11"/>
      <c r="AC1128" s="11"/>
    </row>
    <row r="1129">
      <c r="A1129" s="218" t="s">
        <v>2021</v>
      </c>
      <c r="B1129" s="213" t="s">
        <v>2022</v>
      </c>
      <c r="C1129" s="15"/>
      <c r="D1129" s="15"/>
      <c r="E1129" s="10"/>
      <c r="F1129" s="11"/>
      <c r="G1129" s="11"/>
      <c r="H1129" s="11"/>
      <c r="I1129" s="11"/>
      <c r="J1129" s="11"/>
      <c r="K1129" s="11"/>
      <c r="L1129" s="11"/>
      <c r="M1129" s="11"/>
      <c r="N1129" s="11"/>
      <c r="O1129" s="11"/>
      <c r="P1129" s="11"/>
      <c r="Q1129" s="11"/>
      <c r="R1129" s="11"/>
      <c r="S1129" s="11"/>
      <c r="T1129" s="11"/>
      <c r="U1129" s="11"/>
      <c r="V1129" s="11"/>
      <c r="W1129" s="11"/>
      <c r="X1129" s="11"/>
      <c r="Y1129" s="11"/>
      <c r="Z1129" s="11"/>
      <c r="AA1129" s="11"/>
      <c r="AB1129" s="11"/>
      <c r="AC1129" s="11"/>
    </row>
    <row r="1130">
      <c r="A1130" s="218" t="s">
        <v>2023</v>
      </c>
      <c r="B1130" s="213" t="s">
        <v>2024</v>
      </c>
      <c r="C1130" s="15"/>
      <c r="D1130" s="15"/>
      <c r="E1130" s="10"/>
      <c r="F1130" s="11"/>
      <c r="G1130" s="11"/>
      <c r="H1130" s="11"/>
      <c r="I1130" s="11"/>
      <c r="J1130" s="11"/>
      <c r="K1130" s="11"/>
      <c r="L1130" s="11"/>
      <c r="M1130" s="11"/>
      <c r="N1130" s="11"/>
      <c r="O1130" s="11"/>
      <c r="P1130" s="11"/>
      <c r="Q1130" s="11"/>
      <c r="R1130" s="11"/>
      <c r="S1130" s="11"/>
      <c r="T1130" s="11"/>
      <c r="U1130" s="11"/>
      <c r="V1130" s="11"/>
      <c r="W1130" s="11"/>
      <c r="X1130" s="11"/>
      <c r="Y1130" s="11"/>
      <c r="Z1130" s="11"/>
      <c r="AA1130" s="11"/>
      <c r="AB1130" s="11"/>
      <c r="AC1130" s="11"/>
    </row>
    <row r="1131">
      <c r="A1131" s="218" t="s">
        <v>2025</v>
      </c>
      <c r="B1131" s="213"/>
      <c r="C1131" s="15"/>
      <c r="D1131" s="15"/>
      <c r="E1131" s="10"/>
      <c r="F1131" s="11"/>
      <c r="G1131" s="11"/>
      <c r="H1131" s="11"/>
      <c r="I1131" s="11"/>
      <c r="J1131" s="11"/>
      <c r="K1131" s="11"/>
      <c r="L1131" s="11"/>
      <c r="M1131" s="11"/>
      <c r="N1131" s="11"/>
      <c r="O1131" s="11"/>
      <c r="P1131" s="11"/>
      <c r="Q1131" s="11"/>
      <c r="R1131" s="11"/>
      <c r="S1131" s="11"/>
      <c r="T1131" s="11"/>
      <c r="U1131" s="11"/>
      <c r="V1131" s="11"/>
      <c r="W1131" s="11"/>
      <c r="X1131" s="11"/>
      <c r="Y1131" s="11"/>
      <c r="Z1131" s="11"/>
      <c r="AA1131" s="11"/>
      <c r="AB1131" s="11"/>
      <c r="AC1131" s="11"/>
    </row>
    <row r="1132">
      <c r="A1132" s="218" t="s">
        <v>2026</v>
      </c>
      <c r="B1132" s="213" t="s">
        <v>2027</v>
      </c>
      <c r="C1132" s="15"/>
      <c r="D1132" s="15"/>
      <c r="E1132" s="10"/>
      <c r="F1132" s="11"/>
      <c r="G1132" s="11"/>
      <c r="H1132" s="11"/>
      <c r="I1132" s="11"/>
      <c r="J1132" s="11"/>
      <c r="K1132" s="11"/>
      <c r="L1132" s="11"/>
      <c r="M1132" s="11"/>
      <c r="N1132" s="11"/>
      <c r="O1132" s="11"/>
      <c r="P1132" s="11"/>
      <c r="Q1132" s="11"/>
      <c r="R1132" s="11"/>
      <c r="S1132" s="11"/>
      <c r="T1132" s="11"/>
      <c r="U1132" s="11"/>
      <c r="V1132" s="11"/>
      <c r="W1132" s="11"/>
      <c r="X1132" s="11"/>
      <c r="Y1132" s="11"/>
      <c r="Z1132" s="11"/>
      <c r="AA1132" s="11"/>
      <c r="AB1132" s="11"/>
      <c r="AC1132" s="11"/>
    </row>
    <row r="1133">
      <c r="A1133" s="218" t="s">
        <v>2028</v>
      </c>
      <c r="B1133" s="213"/>
      <c r="C1133" s="15"/>
      <c r="D1133" s="15"/>
      <c r="E1133" s="10"/>
      <c r="F1133" s="11"/>
      <c r="G1133" s="11"/>
      <c r="H1133" s="11"/>
      <c r="I1133" s="11"/>
      <c r="J1133" s="11"/>
      <c r="K1133" s="11"/>
      <c r="L1133" s="11"/>
      <c r="M1133" s="11"/>
      <c r="N1133" s="11"/>
      <c r="O1133" s="11"/>
      <c r="P1133" s="11"/>
      <c r="Q1133" s="11"/>
      <c r="R1133" s="11"/>
      <c r="S1133" s="11"/>
      <c r="T1133" s="11"/>
      <c r="U1133" s="11"/>
      <c r="V1133" s="11"/>
      <c r="W1133" s="11"/>
      <c r="X1133" s="11"/>
      <c r="Y1133" s="11"/>
      <c r="Z1133" s="11"/>
      <c r="AA1133" s="11"/>
      <c r="AB1133" s="11"/>
      <c r="AC1133" s="11"/>
    </row>
    <row r="1134">
      <c r="A1134" s="219" t="s">
        <v>2029</v>
      </c>
      <c r="B1134" s="213" t="s">
        <v>2030</v>
      </c>
      <c r="C1134" s="15"/>
      <c r="D1134" s="15"/>
      <c r="E1134" s="10"/>
      <c r="F1134" s="11"/>
      <c r="G1134" s="11"/>
      <c r="H1134" s="11"/>
      <c r="I1134" s="11"/>
      <c r="J1134" s="11"/>
      <c r="K1134" s="11"/>
      <c r="L1134" s="11"/>
      <c r="M1134" s="11"/>
      <c r="N1134" s="11"/>
      <c r="O1134" s="11"/>
      <c r="P1134" s="11"/>
      <c r="Q1134" s="11"/>
      <c r="R1134" s="11"/>
      <c r="S1134" s="11"/>
      <c r="T1134" s="11"/>
      <c r="U1134" s="11"/>
      <c r="V1134" s="11"/>
      <c r="W1134" s="11"/>
      <c r="X1134" s="11"/>
      <c r="Y1134" s="11"/>
      <c r="Z1134" s="11"/>
      <c r="AA1134" s="11"/>
      <c r="AB1134" s="11"/>
      <c r="AC1134" s="11"/>
    </row>
    <row r="1135">
      <c r="A1135" s="218" t="s">
        <v>2031</v>
      </c>
      <c r="B1135" s="213" t="s">
        <v>2032</v>
      </c>
      <c r="C1135" s="15" t="s">
        <v>2033</v>
      </c>
      <c r="D1135" s="15"/>
      <c r="E1135" s="10"/>
      <c r="F1135" s="11"/>
      <c r="G1135" s="11"/>
      <c r="H1135" s="11"/>
      <c r="I1135" s="11"/>
      <c r="J1135" s="11"/>
      <c r="K1135" s="11"/>
      <c r="L1135" s="11"/>
      <c r="M1135" s="11"/>
      <c r="N1135" s="11"/>
      <c r="O1135" s="11"/>
      <c r="P1135" s="11"/>
      <c r="Q1135" s="11"/>
      <c r="R1135" s="11"/>
      <c r="S1135" s="11"/>
      <c r="T1135" s="11"/>
      <c r="U1135" s="11"/>
      <c r="V1135" s="11"/>
      <c r="W1135" s="11"/>
      <c r="X1135" s="11"/>
      <c r="Y1135" s="11"/>
      <c r="Z1135" s="11"/>
      <c r="AA1135" s="11"/>
      <c r="AB1135" s="11"/>
      <c r="AC1135" s="11"/>
    </row>
    <row r="1136">
      <c r="A1136" s="220" t="s">
        <v>2034</v>
      </c>
      <c r="B1136" s="213" t="s">
        <v>2035</v>
      </c>
      <c r="C1136" s="15"/>
      <c r="D1136" s="15"/>
      <c r="E1136" s="10"/>
      <c r="F1136" s="11"/>
      <c r="G1136" s="11"/>
      <c r="H1136" s="11"/>
      <c r="I1136" s="11"/>
      <c r="J1136" s="11"/>
      <c r="K1136" s="11"/>
      <c r="L1136" s="11"/>
      <c r="M1136" s="11"/>
      <c r="N1136" s="11"/>
      <c r="O1136" s="11"/>
      <c r="P1136" s="11"/>
      <c r="Q1136" s="11"/>
      <c r="R1136" s="11"/>
      <c r="S1136" s="11"/>
      <c r="T1136" s="11"/>
      <c r="U1136" s="11"/>
      <c r="V1136" s="11"/>
      <c r="W1136" s="11"/>
      <c r="X1136" s="11"/>
      <c r="Y1136" s="11"/>
      <c r="Z1136" s="11"/>
      <c r="AA1136" s="11"/>
      <c r="AB1136" s="11"/>
      <c r="AC1136" s="11"/>
    </row>
    <row r="1137">
      <c r="A1137" s="218" t="s">
        <v>2036</v>
      </c>
      <c r="B1137" s="213" t="s">
        <v>2037</v>
      </c>
      <c r="C1137" s="15"/>
      <c r="D1137" s="15"/>
      <c r="E1137" s="10"/>
      <c r="F1137" s="11"/>
      <c r="G1137" s="11"/>
      <c r="H1137" s="11"/>
      <c r="I1137" s="11"/>
      <c r="J1137" s="11"/>
      <c r="K1137" s="11"/>
      <c r="L1137" s="11"/>
      <c r="M1137" s="11"/>
      <c r="N1137" s="11"/>
      <c r="O1137" s="11"/>
      <c r="P1137" s="11"/>
      <c r="Q1137" s="11"/>
      <c r="R1137" s="11"/>
      <c r="S1137" s="11"/>
      <c r="T1137" s="11"/>
      <c r="U1137" s="11"/>
      <c r="V1137" s="11"/>
      <c r="W1137" s="11"/>
      <c r="X1137" s="11"/>
      <c r="Y1137" s="11"/>
      <c r="Z1137" s="11"/>
      <c r="AA1137" s="11"/>
      <c r="AB1137" s="11"/>
      <c r="AC1137" s="11"/>
    </row>
    <row r="1138">
      <c r="A1138" s="218" t="s">
        <v>2038</v>
      </c>
      <c r="B1138" s="213"/>
      <c r="C1138" s="15"/>
      <c r="D1138" s="15"/>
      <c r="E1138" s="10"/>
      <c r="F1138" s="11"/>
      <c r="G1138" s="11"/>
      <c r="H1138" s="11"/>
      <c r="I1138" s="11"/>
      <c r="J1138" s="11"/>
      <c r="K1138" s="11"/>
      <c r="L1138" s="11"/>
      <c r="M1138" s="11"/>
      <c r="N1138" s="11"/>
      <c r="O1138" s="11"/>
      <c r="P1138" s="11"/>
      <c r="Q1138" s="11"/>
      <c r="R1138" s="11"/>
      <c r="S1138" s="11"/>
      <c r="T1138" s="11"/>
      <c r="U1138" s="11"/>
      <c r="V1138" s="11"/>
      <c r="W1138" s="11"/>
      <c r="X1138" s="11"/>
      <c r="Y1138" s="11"/>
      <c r="Z1138" s="11"/>
      <c r="AA1138" s="11"/>
      <c r="AB1138" s="11"/>
      <c r="AC1138" s="11"/>
    </row>
    <row r="1139">
      <c r="A1139" s="218" t="s">
        <v>2039</v>
      </c>
      <c r="B1139" s="213"/>
      <c r="C1139" s="15"/>
      <c r="D1139" s="15"/>
      <c r="E1139" s="10"/>
      <c r="F1139" s="11"/>
      <c r="G1139" s="11"/>
      <c r="H1139" s="11"/>
      <c r="I1139" s="11"/>
      <c r="J1139" s="11"/>
      <c r="K1139" s="11"/>
      <c r="L1139" s="11"/>
      <c r="M1139" s="11"/>
      <c r="N1139" s="11"/>
      <c r="O1139" s="11"/>
      <c r="P1139" s="11"/>
      <c r="Q1139" s="11"/>
      <c r="R1139" s="11"/>
      <c r="S1139" s="11"/>
      <c r="T1139" s="11"/>
      <c r="U1139" s="11"/>
      <c r="V1139" s="11"/>
      <c r="W1139" s="11"/>
      <c r="X1139" s="11"/>
      <c r="Y1139" s="11"/>
      <c r="Z1139" s="11"/>
      <c r="AA1139" s="11"/>
      <c r="AB1139" s="11"/>
      <c r="AC1139" s="11"/>
    </row>
    <row r="1140">
      <c r="A1140" s="218" t="s">
        <v>2040</v>
      </c>
      <c r="B1140" s="213" t="s">
        <v>272</v>
      </c>
      <c r="C1140" s="15"/>
      <c r="D1140" s="15"/>
      <c r="E1140" s="10"/>
      <c r="F1140" s="11"/>
      <c r="G1140" s="11"/>
      <c r="H1140" s="11"/>
      <c r="I1140" s="11"/>
      <c r="J1140" s="11"/>
      <c r="K1140" s="11"/>
      <c r="L1140" s="11"/>
      <c r="M1140" s="11"/>
      <c r="N1140" s="11"/>
      <c r="O1140" s="11"/>
      <c r="P1140" s="11"/>
      <c r="Q1140" s="11"/>
      <c r="R1140" s="11"/>
      <c r="S1140" s="11"/>
      <c r="T1140" s="11"/>
      <c r="U1140" s="11"/>
      <c r="V1140" s="11"/>
      <c r="W1140" s="11"/>
      <c r="X1140" s="11"/>
      <c r="Y1140" s="11"/>
      <c r="Z1140" s="11"/>
      <c r="AA1140" s="11"/>
      <c r="AB1140" s="11"/>
      <c r="AC1140" s="11"/>
    </row>
    <row r="1141">
      <c r="A1141" s="218" t="s">
        <v>2041</v>
      </c>
      <c r="B1141" s="213"/>
      <c r="C1141" s="15"/>
      <c r="D1141" s="15"/>
      <c r="E1141" s="10"/>
      <c r="F1141" s="11"/>
      <c r="G1141" s="11"/>
      <c r="H1141" s="11"/>
      <c r="I1141" s="11"/>
      <c r="J1141" s="11"/>
      <c r="K1141" s="11"/>
      <c r="L1141" s="11"/>
      <c r="M1141" s="11"/>
      <c r="N1141" s="11"/>
      <c r="O1141" s="11"/>
      <c r="P1141" s="11"/>
      <c r="Q1141" s="11"/>
      <c r="R1141" s="11"/>
      <c r="S1141" s="11"/>
      <c r="T1141" s="11"/>
      <c r="U1141" s="11"/>
      <c r="V1141" s="11"/>
      <c r="W1141" s="11"/>
      <c r="X1141" s="11"/>
      <c r="Y1141" s="11"/>
      <c r="Z1141" s="11"/>
      <c r="AA1141" s="11"/>
      <c r="AB1141" s="11"/>
      <c r="AC1141" s="11"/>
    </row>
    <row r="1142">
      <c r="A1142" s="218" t="s">
        <v>2042</v>
      </c>
      <c r="B1142" s="213" t="s">
        <v>2043</v>
      </c>
      <c r="C1142" s="15"/>
      <c r="D1142" s="15"/>
      <c r="E1142" s="10"/>
      <c r="F1142" s="11"/>
      <c r="G1142" s="11"/>
      <c r="H1142" s="11"/>
      <c r="I1142" s="11"/>
      <c r="J1142" s="11"/>
      <c r="K1142" s="11"/>
      <c r="L1142" s="11"/>
      <c r="M1142" s="11"/>
      <c r="N1142" s="11"/>
      <c r="O1142" s="11"/>
      <c r="P1142" s="11"/>
      <c r="Q1142" s="11"/>
      <c r="R1142" s="11"/>
      <c r="S1142" s="11"/>
      <c r="T1142" s="11"/>
      <c r="U1142" s="11"/>
      <c r="V1142" s="11"/>
      <c r="W1142" s="11"/>
      <c r="X1142" s="11"/>
      <c r="Y1142" s="11"/>
      <c r="Z1142" s="11"/>
      <c r="AA1142" s="11"/>
      <c r="AB1142" s="11"/>
      <c r="AC1142" s="11"/>
    </row>
    <row r="1143">
      <c r="A1143" s="218" t="s">
        <v>2044</v>
      </c>
      <c r="B1143" s="213" t="s">
        <v>2045</v>
      </c>
      <c r="C1143" s="15"/>
      <c r="D1143" s="15"/>
      <c r="E1143" s="10"/>
      <c r="F1143" s="11"/>
      <c r="G1143" s="11"/>
      <c r="H1143" s="11"/>
      <c r="I1143" s="11"/>
      <c r="J1143" s="11"/>
      <c r="K1143" s="11"/>
      <c r="L1143" s="11"/>
      <c r="M1143" s="11"/>
      <c r="N1143" s="11"/>
      <c r="O1143" s="11"/>
      <c r="P1143" s="11"/>
      <c r="Q1143" s="11"/>
      <c r="R1143" s="11"/>
      <c r="S1143" s="11"/>
      <c r="T1143" s="11"/>
      <c r="U1143" s="11"/>
      <c r="V1143" s="11"/>
      <c r="W1143" s="11"/>
      <c r="X1143" s="11"/>
      <c r="Y1143" s="11"/>
      <c r="Z1143" s="11"/>
      <c r="AA1143" s="11"/>
      <c r="AB1143" s="11"/>
      <c r="AC1143" s="11"/>
    </row>
    <row r="1144">
      <c r="A1144" s="218" t="s">
        <v>2046</v>
      </c>
      <c r="B1144" s="213"/>
      <c r="C1144" s="15"/>
      <c r="D1144" s="15"/>
      <c r="E1144" s="10"/>
      <c r="F1144" s="11"/>
      <c r="G1144" s="11"/>
      <c r="H1144" s="11"/>
      <c r="I1144" s="11"/>
      <c r="J1144" s="11"/>
      <c r="K1144" s="11"/>
      <c r="L1144" s="11"/>
      <c r="M1144" s="11"/>
      <c r="N1144" s="11"/>
      <c r="O1144" s="11"/>
      <c r="P1144" s="11"/>
      <c r="Q1144" s="11"/>
      <c r="R1144" s="11"/>
      <c r="S1144" s="11"/>
      <c r="T1144" s="11"/>
      <c r="U1144" s="11"/>
      <c r="V1144" s="11"/>
      <c r="W1144" s="11"/>
      <c r="X1144" s="11"/>
      <c r="Y1144" s="11"/>
      <c r="Z1144" s="11"/>
      <c r="AA1144" s="11"/>
      <c r="AB1144" s="11"/>
      <c r="AC1144" s="11"/>
    </row>
    <row r="1145">
      <c r="A1145" s="218" t="s">
        <v>2047</v>
      </c>
      <c r="B1145" s="213"/>
      <c r="C1145" s="15"/>
      <c r="D1145" s="15"/>
      <c r="E1145" s="10"/>
      <c r="F1145" s="11"/>
      <c r="G1145" s="11"/>
      <c r="H1145" s="11"/>
      <c r="I1145" s="11"/>
      <c r="J1145" s="11"/>
      <c r="K1145" s="11"/>
      <c r="L1145" s="11"/>
      <c r="M1145" s="11"/>
      <c r="N1145" s="11"/>
      <c r="O1145" s="11"/>
      <c r="P1145" s="11"/>
      <c r="Q1145" s="11"/>
      <c r="R1145" s="11"/>
      <c r="S1145" s="11"/>
      <c r="T1145" s="11"/>
      <c r="U1145" s="11"/>
      <c r="V1145" s="11"/>
      <c r="W1145" s="11"/>
      <c r="X1145" s="11"/>
      <c r="Y1145" s="11"/>
      <c r="Z1145" s="11"/>
      <c r="AA1145" s="11"/>
      <c r="AB1145" s="11"/>
      <c r="AC1145" s="11"/>
    </row>
    <row r="1146">
      <c r="A1146" s="220" t="s">
        <v>2048</v>
      </c>
      <c r="B1146" s="213" t="s">
        <v>2049</v>
      </c>
      <c r="C1146" s="86" t="s">
        <v>2050</v>
      </c>
      <c r="D1146" s="15"/>
      <c r="E1146" s="10"/>
      <c r="F1146" s="11"/>
      <c r="G1146" s="11"/>
      <c r="H1146" s="11"/>
      <c r="I1146" s="11"/>
      <c r="J1146" s="11"/>
      <c r="K1146" s="11"/>
      <c r="L1146" s="11"/>
      <c r="M1146" s="11"/>
      <c r="N1146" s="11"/>
      <c r="O1146" s="11"/>
      <c r="P1146" s="11"/>
      <c r="Q1146" s="11"/>
      <c r="R1146" s="11"/>
      <c r="S1146" s="11"/>
      <c r="T1146" s="11"/>
      <c r="U1146" s="11"/>
      <c r="V1146" s="11"/>
      <c r="W1146" s="11"/>
      <c r="X1146" s="11"/>
      <c r="Y1146" s="11"/>
      <c r="Z1146" s="11"/>
      <c r="AA1146" s="11"/>
      <c r="AB1146" s="11"/>
      <c r="AC1146" s="11"/>
    </row>
    <row r="1147">
      <c r="A1147" s="218" t="s">
        <v>2051</v>
      </c>
      <c r="B1147" s="213"/>
      <c r="C1147" s="15"/>
      <c r="D1147" s="15"/>
      <c r="E1147" s="10"/>
      <c r="F1147" s="11"/>
      <c r="G1147" s="11"/>
      <c r="H1147" s="11"/>
      <c r="I1147" s="11"/>
      <c r="J1147" s="11"/>
      <c r="K1147" s="11"/>
      <c r="L1147" s="11"/>
      <c r="M1147" s="11"/>
      <c r="N1147" s="11"/>
      <c r="O1147" s="11"/>
      <c r="P1147" s="11"/>
      <c r="Q1147" s="11"/>
      <c r="R1147" s="11"/>
      <c r="S1147" s="11"/>
      <c r="T1147" s="11"/>
      <c r="U1147" s="11"/>
      <c r="V1147" s="11"/>
      <c r="W1147" s="11"/>
      <c r="X1147" s="11"/>
      <c r="Y1147" s="11"/>
      <c r="Z1147" s="11"/>
      <c r="AA1147" s="11"/>
      <c r="AB1147" s="11"/>
      <c r="AC1147" s="11"/>
    </row>
    <row r="1148">
      <c r="A1148" s="218" t="s">
        <v>2052</v>
      </c>
      <c r="B1148" s="213"/>
      <c r="C1148" s="15"/>
      <c r="D1148" s="15"/>
      <c r="E1148" s="10"/>
      <c r="F1148" s="11"/>
      <c r="G1148" s="11"/>
      <c r="H1148" s="11"/>
      <c r="I1148" s="11"/>
      <c r="J1148" s="11"/>
      <c r="K1148" s="11"/>
      <c r="L1148" s="11"/>
      <c r="M1148" s="11"/>
      <c r="N1148" s="11"/>
      <c r="O1148" s="11"/>
      <c r="P1148" s="11"/>
      <c r="Q1148" s="11"/>
      <c r="R1148" s="11"/>
      <c r="S1148" s="11"/>
      <c r="T1148" s="11"/>
      <c r="U1148" s="11"/>
      <c r="V1148" s="11"/>
      <c r="W1148" s="11"/>
      <c r="X1148" s="11"/>
      <c r="Y1148" s="11"/>
      <c r="Z1148" s="11"/>
      <c r="AA1148" s="11"/>
      <c r="AB1148" s="11"/>
      <c r="AC1148" s="11"/>
    </row>
    <row r="1149">
      <c r="A1149" s="218" t="s">
        <v>2053</v>
      </c>
      <c r="B1149" s="213" t="s">
        <v>2054</v>
      </c>
      <c r="C1149" s="15"/>
      <c r="D1149" s="15"/>
      <c r="E1149" s="10"/>
      <c r="F1149" s="11"/>
      <c r="G1149" s="11"/>
      <c r="H1149" s="11"/>
      <c r="I1149" s="11"/>
      <c r="J1149" s="11"/>
      <c r="K1149" s="11"/>
      <c r="L1149" s="11"/>
      <c r="M1149" s="11"/>
      <c r="N1149" s="11"/>
      <c r="O1149" s="11"/>
      <c r="P1149" s="11"/>
      <c r="Q1149" s="11"/>
      <c r="R1149" s="11"/>
      <c r="S1149" s="11"/>
      <c r="T1149" s="11"/>
      <c r="U1149" s="11"/>
      <c r="V1149" s="11"/>
      <c r="W1149" s="11"/>
      <c r="X1149" s="11"/>
      <c r="Y1149" s="11"/>
      <c r="Z1149" s="11"/>
      <c r="AA1149" s="11"/>
      <c r="AB1149" s="11"/>
      <c r="AC1149" s="11"/>
    </row>
    <row r="1150">
      <c r="A1150" s="218" t="s">
        <v>2055</v>
      </c>
      <c r="B1150" s="213" t="s">
        <v>2056</v>
      </c>
      <c r="C1150" s="15"/>
      <c r="D1150" s="15"/>
      <c r="E1150" s="10"/>
      <c r="F1150" s="11"/>
      <c r="G1150" s="11"/>
      <c r="H1150" s="11"/>
      <c r="I1150" s="11"/>
      <c r="J1150" s="11"/>
      <c r="K1150" s="11"/>
      <c r="L1150" s="11"/>
      <c r="M1150" s="11"/>
      <c r="N1150" s="11"/>
      <c r="O1150" s="11"/>
      <c r="P1150" s="11"/>
      <c r="Q1150" s="11"/>
      <c r="R1150" s="11"/>
      <c r="S1150" s="11"/>
      <c r="T1150" s="11"/>
      <c r="U1150" s="11"/>
      <c r="V1150" s="11"/>
      <c r="W1150" s="11"/>
      <c r="X1150" s="11"/>
      <c r="Y1150" s="11"/>
      <c r="Z1150" s="11"/>
      <c r="AA1150" s="11"/>
      <c r="AB1150" s="11"/>
      <c r="AC1150" s="11"/>
    </row>
    <row r="1151">
      <c r="A1151" s="218" t="s">
        <v>2057</v>
      </c>
      <c r="B1151" s="213" t="s">
        <v>2058</v>
      </c>
      <c r="C1151" s="15"/>
      <c r="D1151" s="15"/>
      <c r="E1151" s="10"/>
      <c r="F1151" s="11"/>
      <c r="G1151" s="11"/>
      <c r="H1151" s="11"/>
      <c r="I1151" s="11"/>
      <c r="J1151" s="11"/>
      <c r="K1151" s="11"/>
      <c r="L1151" s="11"/>
      <c r="M1151" s="11"/>
      <c r="N1151" s="11"/>
      <c r="O1151" s="11"/>
      <c r="P1151" s="11"/>
      <c r="Q1151" s="11"/>
      <c r="R1151" s="11"/>
      <c r="S1151" s="11"/>
      <c r="T1151" s="11"/>
      <c r="U1151" s="11"/>
      <c r="V1151" s="11"/>
      <c r="W1151" s="11"/>
      <c r="X1151" s="11"/>
      <c r="Y1151" s="11"/>
      <c r="Z1151" s="11"/>
      <c r="AA1151" s="11"/>
      <c r="AB1151" s="11"/>
      <c r="AC1151" s="11"/>
    </row>
    <row r="1152">
      <c r="A1152" s="218" t="s">
        <v>2059</v>
      </c>
      <c r="B1152" s="213" t="s">
        <v>2060</v>
      </c>
      <c r="C1152" s="15"/>
      <c r="D1152" s="15"/>
      <c r="E1152" s="10"/>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c r="AB1152" s="11"/>
      <c r="AC1152" s="11"/>
    </row>
    <row r="1153">
      <c r="A1153" s="218" t="s">
        <v>2061</v>
      </c>
      <c r="B1153" s="213"/>
      <c r="C1153" s="15"/>
      <c r="D1153" s="15"/>
      <c r="E1153" s="10"/>
      <c r="F1153" s="11"/>
      <c r="G1153" s="11"/>
      <c r="H1153" s="11"/>
      <c r="I1153" s="11"/>
      <c r="J1153" s="11"/>
      <c r="K1153" s="11"/>
      <c r="L1153" s="11"/>
      <c r="M1153" s="11"/>
      <c r="N1153" s="11"/>
      <c r="O1153" s="11"/>
      <c r="P1153" s="11"/>
      <c r="Q1153" s="11"/>
      <c r="R1153" s="11"/>
      <c r="S1153" s="11"/>
      <c r="T1153" s="11"/>
      <c r="U1153" s="11"/>
      <c r="V1153" s="11"/>
      <c r="W1153" s="11"/>
      <c r="X1153" s="11"/>
      <c r="Y1153" s="11"/>
      <c r="Z1153" s="11"/>
      <c r="AA1153" s="11"/>
      <c r="AB1153" s="11"/>
      <c r="AC1153" s="11"/>
    </row>
    <row r="1154">
      <c r="A1154" s="218" t="s">
        <v>2062</v>
      </c>
      <c r="B1154" s="213"/>
      <c r="C1154" s="15"/>
      <c r="D1154" s="15"/>
      <c r="E1154" s="10"/>
      <c r="F1154" s="11"/>
      <c r="G1154" s="11"/>
      <c r="H1154" s="11"/>
      <c r="I1154" s="11"/>
      <c r="J1154" s="11"/>
      <c r="K1154" s="11"/>
      <c r="L1154" s="11"/>
      <c r="M1154" s="11"/>
      <c r="N1154" s="11"/>
      <c r="O1154" s="11"/>
      <c r="P1154" s="11"/>
      <c r="Q1154" s="11"/>
      <c r="R1154" s="11"/>
      <c r="S1154" s="11"/>
      <c r="T1154" s="11"/>
      <c r="U1154" s="11"/>
      <c r="V1154" s="11"/>
      <c r="W1154" s="11"/>
      <c r="X1154" s="11"/>
      <c r="Y1154" s="11"/>
      <c r="Z1154" s="11"/>
      <c r="AA1154" s="11"/>
      <c r="AB1154" s="11"/>
      <c r="AC1154" s="11"/>
    </row>
    <row r="1155">
      <c r="A1155" s="218" t="s">
        <v>2063</v>
      </c>
      <c r="B1155" s="213"/>
      <c r="C1155" s="15"/>
      <c r="D1155" s="15"/>
      <c r="E1155" s="10"/>
      <c r="F1155" s="11"/>
      <c r="G1155" s="11"/>
      <c r="H1155" s="11"/>
      <c r="I1155" s="11"/>
      <c r="J1155" s="11"/>
      <c r="K1155" s="11"/>
      <c r="L1155" s="11"/>
      <c r="M1155" s="11"/>
      <c r="N1155" s="11"/>
      <c r="O1155" s="11"/>
      <c r="P1155" s="11"/>
      <c r="Q1155" s="11"/>
      <c r="R1155" s="11"/>
      <c r="S1155" s="11"/>
      <c r="T1155" s="11"/>
      <c r="U1155" s="11"/>
      <c r="V1155" s="11"/>
      <c r="W1155" s="11"/>
      <c r="X1155" s="11"/>
      <c r="Y1155" s="11"/>
      <c r="Z1155" s="11"/>
      <c r="AA1155" s="11"/>
      <c r="AB1155" s="11"/>
      <c r="AC1155" s="11"/>
    </row>
    <row r="1156">
      <c r="A1156" s="218" t="s">
        <v>2064</v>
      </c>
      <c r="B1156" s="213"/>
      <c r="C1156" s="15"/>
      <c r="D1156" s="15"/>
      <c r="E1156" s="10"/>
      <c r="F1156" s="11"/>
      <c r="G1156" s="11"/>
      <c r="H1156" s="11"/>
      <c r="I1156" s="11"/>
      <c r="J1156" s="11"/>
      <c r="K1156" s="11"/>
      <c r="L1156" s="11"/>
      <c r="M1156" s="11"/>
      <c r="N1156" s="11"/>
      <c r="O1156" s="11"/>
      <c r="P1156" s="11"/>
      <c r="Q1156" s="11"/>
      <c r="R1156" s="11"/>
      <c r="S1156" s="11"/>
      <c r="T1156" s="11"/>
      <c r="U1156" s="11"/>
      <c r="V1156" s="11"/>
      <c r="W1156" s="11"/>
      <c r="X1156" s="11"/>
      <c r="Y1156" s="11"/>
      <c r="Z1156" s="11"/>
      <c r="AA1156" s="11"/>
      <c r="AB1156" s="11"/>
      <c r="AC1156" s="11"/>
    </row>
    <row r="1157">
      <c r="A1157" s="221" t="s">
        <v>2065</v>
      </c>
      <c r="B1157" s="213" t="s">
        <v>2066</v>
      </c>
      <c r="C1157" s="15"/>
      <c r="D1157" s="15"/>
      <c r="E1157" s="10"/>
      <c r="F1157" s="11"/>
      <c r="G1157" s="11"/>
      <c r="H1157" s="11"/>
      <c r="I1157" s="11"/>
      <c r="J1157" s="11"/>
      <c r="K1157" s="11"/>
      <c r="L1157" s="11"/>
      <c r="M1157" s="11"/>
      <c r="N1157" s="11"/>
      <c r="O1157" s="11"/>
      <c r="P1157" s="11"/>
      <c r="Q1157" s="11"/>
      <c r="R1157" s="11"/>
      <c r="S1157" s="11"/>
      <c r="T1157" s="11"/>
      <c r="U1157" s="11"/>
      <c r="V1157" s="11"/>
      <c r="W1157" s="11"/>
      <c r="X1157" s="11"/>
      <c r="Y1157" s="11"/>
      <c r="Z1157" s="11"/>
      <c r="AA1157" s="11"/>
      <c r="AB1157" s="11"/>
      <c r="AC1157" s="11"/>
    </row>
    <row r="1158">
      <c r="A1158" s="222" t="s">
        <v>2067</v>
      </c>
      <c r="B1158" s="213"/>
      <c r="C1158" s="15"/>
      <c r="D1158" s="15"/>
      <c r="E1158" s="10"/>
      <c r="F1158" s="11"/>
      <c r="G1158" s="11"/>
      <c r="H1158" s="11"/>
      <c r="I1158" s="11"/>
      <c r="J1158" s="11"/>
      <c r="K1158" s="11"/>
      <c r="L1158" s="11"/>
      <c r="M1158" s="11"/>
      <c r="N1158" s="11"/>
      <c r="O1158" s="11"/>
      <c r="P1158" s="11"/>
      <c r="Q1158" s="11"/>
      <c r="R1158" s="11"/>
      <c r="S1158" s="11"/>
      <c r="T1158" s="11"/>
      <c r="U1158" s="11"/>
      <c r="V1158" s="11"/>
      <c r="W1158" s="11"/>
      <c r="X1158" s="11"/>
      <c r="Y1158" s="11"/>
      <c r="Z1158" s="11"/>
      <c r="AA1158" s="11"/>
      <c r="AB1158" s="11"/>
      <c r="AC1158" s="11"/>
    </row>
    <row r="1159">
      <c r="A1159" s="217" t="s">
        <v>2068</v>
      </c>
      <c r="B1159" s="213"/>
      <c r="C1159" s="15"/>
      <c r="D1159" s="15"/>
      <c r="E1159" s="10"/>
      <c r="F1159" s="11"/>
      <c r="G1159" s="11"/>
      <c r="H1159" s="11"/>
      <c r="I1159" s="11"/>
      <c r="J1159" s="11"/>
      <c r="K1159" s="11"/>
      <c r="L1159" s="11"/>
      <c r="M1159" s="11"/>
      <c r="N1159" s="11"/>
      <c r="O1159" s="11"/>
      <c r="P1159" s="11"/>
      <c r="Q1159" s="11"/>
      <c r="R1159" s="11"/>
      <c r="S1159" s="11"/>
      <c r="T1159" s="11"/>
      <c r="U1159" s="11"/>
      <c r="V1159" s="11"/>
      <c r="W1159" s="11"/>
      <c r="X1159" s="11"/>
      <c r="Y1159" s="11"/>
      <c r="Z1159" s="11"/>
      <c r="AA1159" s="11"/>
      <c r="AB1159" s="11"/>
      <c r="AC1159" s="11"/>
    </row>
    <row r="1160">
      <c r="A1160" s="217" t="s">
        <v>2069</v>
      </c>
      <c r="B1160" s="213" t="s">
        <v>2070</v>
      </c>
      <c r="C1160" s="15"/>
      <c r="D1160" s="15"/>
      <c r="E1160" s="10"/>
      <c r="F1160" s="11"/>
      <c r="G1160" s="11"/>
      <c r="H1160" s="11"/>
      <c r="I1160" s="11"/>
      <c r="J1160" s="11"/>
      <c r="K1160" s="11"/>
      <c r="L1160" s="11"/>
      <c r="M1160" s="11"/>
      <c r="N1160" s="11"/>
      <c r="O1160" s="11"/>
      <c r="P1160" s="11"/>
      <c r="Q1160" s="11"/>
      <c r="R1160" s="11"/>
      <c r="S1160" s="11"/>
      <c r="T1160" s="11"/>
      <c r="U1160" s="11"/>
      <c r="V1160" s="11"/>
      <c r="W1160" s="11"/>
      <c r="X1160" s="11"/>
      <c r="Y1160" s="11"/>
      <c r="Z1160" s="11"/>
      <c r="AA1160" s="11"/>
      <c r="AB1160" s="11"/>
      <c r="AC1160" s="11"/>
    </row>
    <row r="1161">
      <c r="A1161" s="217" t="s">
        <v>2071</v>
      </c>
      <c r="B1161" s="213"/>
      <c r="C1161" s="15"/>
      <c r="D1161" s="15"/>
      <c r="E1161" s="10"/>
      <c r="F1161" s="11"/>
      <c r="G1161" s="11"/>
      <c r="H1161" s="11"/>
      <c r="I1161" s="11"/>
      <c r="J1161" s="11"/>
      <c r="K1161" s="11"/>
      <c r="L1161" s="11"/>
      <c r="M1161" s="11"/>
      <c r="N1161" s="11"/>
      <c r="O1161" s="11"/>
      <c r="P1161" s="11"/>
      <c r="Q1161" s="11"/>
      <c r="R1161" s="11"/>
      <c r="S1161" s="11"/>
      <c r="T1161" s="11"/>
      <c r="U1161" s="11"/>
      <c r="V1161" s="11"/>
      <c r="W1161" s="11"/>
      <c r="X1161" s="11"/>
      <c r="Y1161" s="11"/>
      <c r="Z1161" s="11"/>
      <c r="AA1161" s="11"/>
      <c r="AB1161" s="11"/>
      <c r="AC1161" s="11"/>
    </row>
    <row r="1162">
      <c r="A1162" s="217" t="s">
        <v>2072</v>
      </c>
      <c r="B1162" s="213"/>
      <c r="C1162" s="15"/>
      <c r="D1162" s="15"/>
      <c r="E1162" s="10"/>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c r="AB1162" s="11"/>
      <c r="AC1162" s="11"/>
    </row>
    <row r="1163">
      <c r="A1163" s="217" t="s">
        <v>2073</v>
      </c>
      <c r="B1163" s="213" t="s">
        <v>2074</v>
      </c>
      <c r="C1163" s="15"/>
      <c r="D1163" s="15"/>
      <c r="E1163" s="10"/>
      <c r="F1163" s="11"/>
      <c r="G1163" s="11"/>
      <c r="H1163" s="11"/>
      <c r="I1163" s="11"/>
      <c r="J1163" s="11"/>
      <c r="K1163" s="11"/>
      <c r="L1163" s="11"/>
      <c r="M1163" s="11"/>
      <c r="N1163" s="11"/>
      <c r="O1163" s="11"/>
      <c r="P1163" s="11"/>
      <c r="Q1163" s="11"/>
      <c r="R1163" s="11"/>
      <c r="S1163" s="11"/>
      <c r="T1163" s="11"/>
      <c r="U1163" s="11"/>
      <c r="V1163" s="11"/>
      <c r="W1163" s="11"/>
      <c r="X1163" s="11"/>
      <c r="Y1163" s="11"/>
      <c r="Z1163" s="11"/>
      <c r="AA1163" s="11"/>
      <c r="AB1163" s="11"/>
      <c r="AC1163" s="11"/>
    </row>
    <row r="1164">
      <c r="A1164" s="217" t="s">
        <v>2075</v>
      </c>
      <c r="B1164" s="213" t="s">
        <v>2076</v>
      </c>
      <c r="C1164" s="15"/>
      <c r="D1164" s="15"/>
      <c r="E1164" s="10"/>
      <c r="F1164" s="11"/>
      <c r="G1164" s="11"/>
      <c r="H1164" s="11"/>
      <c r="I1164" s="11"/>
      <c r="J1164" s="11"/>
      <c r="K1164" s="11"/>
      <c r="L1164" s="11"/>
      <c r="M1164" s="11"/>
      <c r="N1164" s="11"/>
      <c r="O1164" s="11"/>
      <c r="P1164" s="11"/>
      <c r="Q1164" s="11"/>
      <c r="R1164" s="11"/>
      <c r="S1164" s="11"/>
      <c r="T1164" s="11"/>
      <c r="U1164" s="11"/>
      <c r="V1164" s="11"/>
      <c r="W1164" s="11"/>
      <c r="X1164" s="11"/>
      <c r="Y1164" s="11"/>
      <c r="Z1164" s="11"/>
      <c r="AA1164" s="11"/>
      <c r="AB1164" s="11"/>
      <c r="AC1164" s="11"/>
    </row>
    <row r="1165">
      <c r="A1165" s="217" t="s">
        <v>2077</v>
      </c>
      <c r="B1165" s="213"/>
      <c r="C1165" s="15"/>
      <c r="D1165" s="15"/>
      <c r="E1165" s="10"/>
      <c r="F1165" s="11"/>
      <c r="G1165" s="11"/>
      <c r="H1165" s="11"/>
      <c r="I1165" s="11"/>
      <c r="J1165" s="11"/>
      <c r="K1165" s="11"/>
      <c r="L1165" s="11"/>
      <c r="M1165" s="11"/>
      <c r="N1165" s="11"/>
      <c r="O1165" s="11"/>
      <c r="P1165" s="11"/>
      <c r="Q1165" s="11"/>
      <c r="R1165" s="11"/>
      <c r="S1165" s="11"/>
      <c r="T1165" s="11"/>
      <c r="U1165" s="11"/>
      <c r="V1165" s="11"/>
      <c r="W1165" s="11"/>
      <c r="X1165" s="11"/>
      <c r="Y1165" s="11"/>
      <c r="Z1165" s="11"/>
      <c r="AA1165" s="11"/>
      <c r="AB1165" s="11"/>
      <c r="AC1165" s="11"/>
    </row>
    <row r="1166">
      <c r="A1166" s="217" t="s">
        <v>2078</v>
      </c>
      <c r="B1166" s="213" t="s">
        <v>2079</v>
      </c>
      <c r="C1166" s="15"/>
      <c r="D1166" s="15"/>
      <c r="E1166" s="10"/>
      <c r="F1166" s="11"/>
      <c r="G1166" s="11"/>
      <c r="H1166" s="11"/>
      <c r="I1166" s="11"/>
      <c r="J1166" s="11"/>
      <c r="K1166" s="11"/>
      <c r="L1166" s="11"/>
      <c r="M1166" s="11"/>
      <c r="N1166" s="11"/>
      <c r="O1166" s="11"/>
      <c r="P1166" s="11"/>
      <c r="Q1166" s="11"/>
      <c r="R1166" s="11"/>
      <c r="S1166" s="11"/>
      <c r="T1166" s="11"/>
      <c r="U1166" s="11"/>
      <c r="V1166" s="11"/>
      <c r="W1166" s="11"/>
      <c r="X1166" s="11"/>
      <c r="Y1166" s="11"/>
      <c r="Z1166" s="11"/>
      <c r="AA1166" s="11"/>
      <c r="AB1166" s="11"/>
      <c r="AC1166" s="11"/>
    </row>
    <row r="1167">
      <c r="A1167" s="217" t="s">
        <v>2080</v>
      </c>
      <c r="B1167" s="213"/>
      <c r="C1167" s="15"/>
      <c r="D1167" s="15"/>
      <c r="E1167" s="10"/>
      <c r="F1167" s="11"/>
      <c r="G1167" s="11"/>
      <c r="H1167" s="11"/>
      <c r="I1167" s="11"/>
      <c r="J1167" s="11"/>
      <c r="K1167" s="11"/>
      <c r="L1167" s="11"/>
      <c r="M1167" s="11"/>
      <c r="N1167" s="11"/>
      <c r="O1167" s="11"/>
      <c r="P1167" s="11"/>
      <c r="Q1167" s="11"/>
      <c r="R1167" s="11"/>
      <c r="S1167" s="11"/>
      <c r="T1167" s="11"/>
      <c r="U1167" s="11"/>
      <c r="V1167" s="11"/>
      <c r="W1167" s="11"/>
      <c r="X1167" s="11"/>
      <c r="Y1167" s="11"/>
      <c r="Z1167" s="11"/>
      <c r="AA1167" s="11"/>
      <c r="AB1167" s="11"/>
      <c r="AC1167" s="11"/>
    </row>
    <row r="1168">
      <c r="A1168" s="217" t="s">
        <v>2081</v>
      </c>
      <c r="B1168" s="213" t="s">
        <v>2082</v>
      </c>
      <c r="C1168" s="15"/>
      <c r="D1168" s="15"/>
      <c r="E1168" s="10"/>
      <c r="F1168" s="11"/>
      <c r="G1168" s="11"/>
      <c r="H1168" s="11"/>
      <c r="I1168" s="11"/>
      <c r="J1168" s="11"/>
      <c r="K1168" s="11"/>
      <c r="L1168" s="11"/>
      <c r="M1168" s="11"/>
      <c r="N1168" s="11"/>
      <c r="O1168" s="11"/>
      <c r="P1168" s="11"/>
      <c r="Q1168" s="11"/>
      <c r="R1168" s="11"/>
      <c r="S1168" s="11"/>
      <c r="T1168" s="11"/>
      <c r="U1168" s="11"/>
      <c r="V1168" s="11"/>
      <c r="W1168" s="11"/>
      <c r="X1168" s="11"/>
      <c r="Y1168" s="11"/>
      <c r="Z1168" s="11"/>
      <c r="AA1168" s="11"/>
      <c r="AB1168" s="11"/>
      <c r="AC1168" s="11"/>
    </row>
    <row r="1169">
      <c r="A1169" s="217" t="s">
        <v>2083</v>
      </c>
      <c r="B1169" s="213" t="s">
        <v>2084</v>
      </c>
      <c r="C1169" s="15"/>
      <c r="D1169" s="15"/>
      <c r="E1169" s="10"/>
      <c r="F1169" s="11"/>
      <c r="G1169" s="11"/>
      <c r="H1169" s="11"/>
      <c r="I1169" s="11"/>
      <c r="J1169" s="11"/>
      <c r="K1169" s="11"/>
      <c r="L1169" s="11"/>
      <c r="M1169" s="11"/>
      <c r="N1169" s="11"/>
      <c r="O1169" s="11"/>
      <c r="P1169" s="11"/>
      <c r="Q1169" s="11"/>
      <c r="R1169" s="11"/>
      <c r="S1169" s="11"/>
      <c r="T1169" s="11"/>
      <c r="U1169" s="11"/>
      <c r="V1169" s="11"/>
      <c r="W1169" s="11"/>
      <c r="X1169" s="11"/>
      <c r="Y1169" s="11"/>
      <c r="Z1169" s="11"/>
      <c r="AA1169" s="11"/>
      <c r="AB1169" s="11"/>
      <c r="AC1169" s="11"/>
    </row>
    <row r="1170">
      <c r="A1170" s="217" t="s">
        <v>2085</v>
      </c>
      <c r="B1170" s="213" t="s">
        <v>2086</v>
      </c>
      <c r="C1170" s="15"/>
      <c r="D1170" s="15"/>
      <c r="E1170" s="10"/>
      <c r="F1170" s="11"/>
      <c r="G1170" s="11"/>
      <c r="H1170" s="11"/>
      <c r="I1170" s="11"/>
      <c r="J1170" s="11"/>
      <c r="K1170" s="11"/>
      <c r="L1170" s="11"/>
      <c r="M1170" s="11"/>
      <c r="N1170" s="11"/>
      <c r="O1170" s="11"/>
      <c r="P1170" s="11"/>
      <c r="Q1170" s="11"/>
      <c r="R1170" s="11"/>
      <c r="S1170" s="11"/>
      <c r="T1170" s="11"/>
      <c r="U1170" s="11"/>
      <c r="V1170" s="11"/>
      <c r="W1170" s="11"/>
      <c r="X1170" s="11"/>
      <c r="Y1170" s="11"/>
      <c r="Z1170" s="11"/>
      <c r="AA1170" s="11"/>
      <c r="AB1170" s="11"/>
      <c r="AC1170" s="11"/>
    </row>
    <row r="1171">
      <c r="A1171" s="217"/>
      <c r="B1171" s="213"/>
      <c r="C1171" s="15"/>
      <c r="D1171" s="15"/>
      <c r="E1171" s="10"/>
      <c r="F1171" s="11"/>
      <c r="G1171" s="11"/>
      <c r="H1171" s="11"/>
      <c r="I1171" s="11"/>
      <c r="J1171" s="11"/>
      <c r="K1171" s="11"/>
      <c r="L1171" s="11"/>
      <c r="M1171" s="11"/>
      <c r="N1171" s="11"/>
      <c r="O1171" s="11"/>
      <c r="P1171" s="11"/>
      <c r="Q1171" s="11"/>
      <c r="R1171" s="11"/>
      <c r="S1171" s="11"/>
      <c r="T1171" s="11"/>
      <c r="U1171" s="11"/>
      <c r="V1171" s="11"/>
      <c r="W1171" s="11"/>
      <c r="X1171" s="11"/>
      <c r="Y1171" s="11"/>
      <c r="Z1171" s="11"/>
      <c r="AA1171" s="11"/>
      <c r="AB1171" s="11"/>
      <c r="AC1171" s="11"/>
    </row>
    <row r="1172">
      <c r="A1172" s="217" t="s">
        <v>2087</v>
      </c>
      <c r="B1172" s="213"/>
      <c r="C1172" s="15"/>
      <c r="D1172" s="15"/>
      <c r="E1172" s="10"/>
      <c r="F1172" s="11"/>
      <c r="G1172" s="11"/>
      <c r="H1172" s="11"/>
      <c r="I1172" s="11"/>
      <c r="J1172" s="11"/>
      <c r="K1172" s="11"/>
      <c r="L1172" s="11"/>
      <c r="M1172" s="11"/>
      <c r="N1172" s="11"/>
      <c r="O1172" s="11"/>
      <c r="P1172" s="11"/>
      <c r="Q1172" s="11"/>
      <c r="R1172" s="11"/>
      <c r="S1172" s="11"/>
      <c r="T1172" s="11"/>
      <c r="U1172" s="11"/>
      <c r="V1172" s="11"/>
      <c r="W1172" s="11"/>
      <c r="X1172" s="11"/>
      <c r="Y1172" s="11"/>
      <c r="Z1172" s="11"/>
      <c r="AA1172" s="11"/>
      <c r="AB1172" s="11"/>
      <c r="AC1172" s="11"/>
    </row>
    <row r="1173">
      <c r="A1173" s="217" t="s">
        <v>2088</v>
      </c>
      <c r="B1173" s="213"/>
      <c r="C1173" s="15"/>
      <c r="D1173" s="15"/>
      <c r="E1173" s="10"/>
      <c r="F1173" s="11"/>
      <c r="G1173" s="11"/>
      <c r="H1173" s="11"/>
      <c r="I1173" s="11"/>
      <c r="J1173" s="11"/>
      <c r="K1173" s="11"/>
      <c r="L1173" s="11"/>
      <c r="M1173" s="11"/>
      <c r="N1173" s="11"/>
      <c r="O1173" s="11"/>
      <c r="P1173" s="11"/>
      <c r="Q1173" s="11"/>
      <c r="R1173" s="11"/>
      <c r="S1173" s="11"/>
      <c r="T1173" s="11"/>
      <c r="U1173" s="11"/>
      <c r="V1173" s="11"/>
      <c r="W1173" s="11"/>
      <c r="X1173" s="11"/>
      <c r="Y1173" s="11"/>
      <c r="Z1173" s="11"/>
      <c r="AA1173" s="11"/>
      <c r="AB1173" s="11"/>
      <c r="AC1173" s="11"/>
    </row>
    <row r="1174">
      <c r="A1174" s="217" t="s">
        <v>2089</v>
      </c>
      <c r="B1174" s="213" t="s">
        <v>2090</v>
      </c>
      <c r="C1174" s="15"/>
      <c r="D1174" s="15"/>
      <c r="E1174" s="10"/>
      <c r="F1174" s="11"/>
      <c r="G1174" s="11"/>
      <c r="H1174" s="11"/>
      <c r="I1174" s="11"/>
      <c r="J1174" s="11"/>
      <c r="K1174" s="11"/>
      <c r="L1174" s="11"/>
      <c r="M1174" s="11"/>
      <c r="N1174" s="11"/>
      <c r="O1174" s="11"/>
      <c r="P1174" s="11"/>
      <c r="Q1174" s="11"/>
      <c r="R1174" s="11"/>
      <c r="S1174" s="11"/>
      <c r="T1174" s="11"/>
      <c r="U1174" s="11"/>
      <c r="V1174" s="11"/>
      <c r="W1174" s="11"/>
      <c r="X1174" s="11"/>
      <c r="Y1174" s="11"/>
      <c r="Z1174" s="11"/>
      <c r="AA1174" s="11"/>
      <c r="AB1174" s="11"/>
      <c r="AC1174" s="11"/>
    </row>
    <row r="1175">
      <c r="A1175" s="217" t="s">
        <v>2091</v>
      </c>
      <c r="B1175" s="213" t="s">
        <v>2092</v>
      </c>
      <c r="C1175" s="15"/>
      <c r="D1175" s="15"/>
      <c r="E1175" s="10"/>
      <c r="F1175" s="11"/>
      <c r="G1175" s="11"/>
      <c r="H1175" s="11"/>
      <c r="I1175" s="11"/>
      <c r="J1175" s="11"/>
      <c r="K1175" s="11"/>
      <c r="L1175" s="11"/>
      <c r="M1175" s="11"/>
      <c r="N1175" s="11"/>
      <c r="O1175" s="11"/>
      <c r="P1175" s="11"/>
      <c r="Q1175" s="11"/>
      <c r="R1175" s="11"/>
      <c r="S1175" s="11"/>
      <c r="T1175" s="11"/>
      <c r="U1175" s="11"/>
      <c r="V1175" s="11"/>
      <c r="W1175" s="11"/>
      <c r="X1175" s="11"/>
      <c r="Y1175" s="11"/>
      <c r="Z1175" s="11"/>
      <c r="AA1175" s="11"/>
      <c r="AB1175" s="11"/>
      <c r="AC1175" s="11"/>
    </row>
    <row r="1176">
      <c r="A1176" s="217" t="s">
        <v>2093</v>
      </c>
      <c r="B1176" s="213"/>
      <c r="C1176" s="15"/>
      <c r="D1176" s="15"/>
      <c r="E1176" s="10"/>
      <c r="F1176" s="11"/>
      <c r="G1176" s="11"/>
      <c r="H1176" s="11"/>
      <c r="I1176" s="11"/>
      <c r="J1176" s="11"/>
      <c r="K1176" s="11"/>
      <c r="L1176" s="11"/>
      <c r="M1176" s="11"/>
      <c r="N1176" s="11"/>
      <c r="O1176" s="11"/>
      <c r="P1176" s="11"/>
      <c r="Q1176" s="11"/>
      <c r="R1176" s="11"/>
      <c r="S1176" s="11"/>
      <c r="T1176" s="11"/>
      <c r="U1176" s="11"/>
      <c r="V1176" s="11"/>
      <c r="W1176" s="11"/>
      <c r="X1176" s="11"/>
      <c r="Y1176" s="11"/>
      <c r="Z1176" s="11"/>
      <c r="AA1176" s="11"/>
      <c r="AB1176" s="11"/>
      <c r="AC1176" s="11"/>
    </row>
    <row r="1177">
      <c r="A1177" s="217" t="s">
        <v>2094</v>
      </c>
      <c r="B1177" s="213" t="s">
        <v>2095</v>
      </c>
      <c r="C1177" s="15"/>
      <c r="D1177" s="15"/>
      <c r="E1177" s="10"/>
      <c r="F1177" s="11"/>
      <c r="G1177" s="11"/>
      <c r="H1177" s="11"/>
      <c r="I1177" s="11"/>
      <c r="J1177" s="11"/>
      <c r="K1177" s="11"/>
      <c r="L1177" s="11"/>
      <c r="M1177" s="11"/>
      <c r="N1177" s="11"/>
      <c r="O1177" s="11"/>
      <c r="P1177" s="11"/>
      <c r="Q1177" s="11"/>
      <c r="R1177" s="11"/>
      <c r="S1177" s="11"/>
      <c r="T1177" s="11"/>
      <c r="U1177" s="11"/>
      <c r="V1177" s="11"/>
      <c r="W1177" s="11"/>
      <c r="X1177" s="11"/>
      <c r="Y1177" s="11"/>
      <c r="Z1177" s="11"/>
      <c r="AA1177" s="11"/>
      <c r="AB1177" s="11"/>
      <c r="AC1177" s="11"/>
    </row>
    <row r="1178">
      <c r="A1178" s="217" t="s">
        <v>2096</v>
      </c>
      <c r="B1178" s="213"/>
      <c r="C1178" s="15"/>
      <c r="D1178" s="15"/>
      <c r="E1178" s="10"/>
      <c r="F1178" s="11"/>
      <c r="G1178" s="11"/>
      <c r="H1178" s="11"/>
      <c r="I1178" s="11"/>
      <c r="J1178" s="11"/>
      <c r="K1178" s="11"/>
      <c r="L1178" s="11"/>
      <c r="M1178" s="11"/>
      <c r="N1178" s="11"/>
      <c r="O1178" s="11"/>
      <c r="P1178" s="11"/>
      <c r="Q1178" s="11"/>
      <c r="R1178" s="11"/>
      <c r="S1178" s="11"/>
      <c r="T1178" s="11"/>
      <c r="U1178" s="11"/>
      <c r="V1178" s="11"/>
      <c r="W1178" s="11"/>
      <c r="X1178" s="11"/>
      <c r="Y1178" s="11"/>
      <c r="Z1178" s="11"/>
      <c r="AA1178" s="11"/>
      <c r="AB1178" s="11"/>
      <c r="AC1178" s="11"/>
    </row>
    <row r="1179">
      <c r="A1179" s="217" t="s">
        <v>87</v>
      </c>
      <c r="B1179" s="213" t="s">
        <v>2097</v>
      </c>
      <c r="C1179" s="15"/>
      <c r="D1179" s="15"/>
      <c r="E1179" s="10"/>
      <c r="F1179" s="11"/>
      <c r="G1179" s="11"/>
      <c r="H1179" s="11"/>
      <c r="I1179" s="11"/>
      <c r="J1179" s="11"/>
      <c r="K1179" s="11"/>
      <c r="L1179" s="11"/>
      <c r="M1179" s="11"/>
      <c r="N1179" s="11"/>
      <c r="O1179" s="11"/>
      <c r="P1179" s="11"/>
      <c r="Q1179" s="11"/>
      <c r="R1179" s="11"/>
      <c r="S1179" s="11"/>
      <c r="T1179" s="11"/>
      <c r="U1179" s="11"/>
      <c r="V1179" s="11"/>
      <c r="W1179" s="11"/>
      <c r="X1179" s="11"/>
      <c r="Y1179" s="11"/>
      <c r="Z1179" s="11"/>
      <c r="AA1179" s="11"/>
      <c r="AB1179" s="11"/>
      <c r="AC1179" s="11"/>
    </row>
    <row r="1180">
      <c r="A1180" s="217" t="s">
        <v>2098</v>
      </c>
      <c r="B1180" s="213"/>
      <c r="C1180" s="15"/>
      <c r="D1180" s="15"/>
      <c r="E1180" s="10"/>
      <c r="F1180" s="11"/>
      <c r="G1180" s="11"/>
      <c r="H1180" s="11"/>
      <c r="I1180" s="11"/>
      <c r="J1180" s="11"/>
      <c r="K1180" s="11"/>
      <c r="L1180" s="11"/>
      <c r="M1180" s="11"/>
      <c r="N1180" s="11"/>
      <c r="O1180" s="11"/>
      <c r="P1180" s="11"/>
      <c r="Q1180" s="11"/>
      <c r="R1180" s="11"/>
      <c r="S1180" s="11"/>
      <c r="T1180" s="11"/>
      <c r="U1180" s="11"/>
      <c r="V1180" s="11"/>
      <c r="W1180" s="11"/>
      <c r="X1180" s="11"/>
      <c r="Y1180" s="11"/>
      <c r="Z1180" s="11"/>
      <c r="AA1180" s="11"/>
      <c r="AB1180" s="11"/>
      <c r="AC1180" s="11"/>
    </row>
    <row r="1181">
      <c r="A1181" s="217" t="s">
        <v>2099</v>
      </c>
      <c r="B1181" s="217" t="s">
        <v>2099</v>
      </c>
      <c r="C1181" s="15"/>
      <c r="D1181" s="15"/>
      <c r="E1181" s="10"/>
      <c r="F1181" s="11"/>
      <c r="G1181" s="11"/>
      <c r="H1181" s="11"/>
      <c r="I1181" s="11"/>
      <c r="J1181" s="11"/>
      <c r="K1181" s="11"/>
      <c r="L1181" s="11"/>
      <c r="M1181" s="11"/>
      <c r="N1181" s="11"/>
      <c r="O1181" s="11"/>
      <c r="P1181" s="11"/>
      <c r="Q1181" s="11"/>
      <c r="R1181" s="11"/>
      <c r="S1181" s="11"/>
      <c r="T1181" s="11"/>
      <c r="U1181" s="11"/>
      <c r="V1181" s="11"/>
      <c r="W1181" s="11"/>
      <c r="X1181" s="11"/>
      <c r="Y1181" s="11"/>
      <c r="Z1181" s="11"/>
      <c r="AA1181" s="11"/>
      <c r="AB1181" s="11"/>
      <c r="AC1181" s="11"/>
    </row>
    <row r="1182">
      <c r="A1182" s="217" t="s">
        <v>2100</v>
      </c>
      <c r="B1182" s="213" t="s">
        <v>2101</v>
      </c>
      <c r="C1182" s="15"/>
      <c r="D1182" s="15"/>
      <c r="E1182" s="10"/>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c r="AB1182" s="11"/>
      <c r="AC1182" s="11"/>
    </row>
    <row r="1183">
      <c r="A1183" s="217" t="s">
        <v>2102</v>
      </c>
      <c r="B1183" s="213" t="s">
        <v>2103</v>
      </c>
      <c r="C1183" s="15"/>
      <c r="D1183" s="15"/>
      <c r="E1183" s="10"/>
      <c r="F1183" s="11"/>
      <c r="G1183" s="11"/>
      <c r="H1183" s="11"/>
      <c r="I1183" s="11"/>
      <c r="J1183" s="11"/>
      <c r="K1183" s="11"/>
      <c r="L1183" s="11"/>
      <c r="M1183" s="11"/>
      <c r="N1183" s="11"/>
      <c r="O1183" s="11"/>
      <c r="P1183" s="11"/>
      <c r="Q1183" s="11"/>
      <c r="R1183" s="11"/>
      <c r="S1183" s="11"/>
      <c r="T1183" s="11"/>
      <c r="U1183" s="11"/>
      <c r="V1183" s="11"/>
      <c r="W1183" s="11"/>
      <c r="X1183" s="11"/>
      <c r="Y1183" s="11"/>
      <c r="Z1183" s="11"/>
      <c r="AA1183" s="11"/>
      <c r="AB1183" s="11"/>
      <c r="AC1183" s="11"/>
    </row>
    <row r="1184">
      <c r="A1184" s="217" t="s">
        <v>2104</v>
      </c>
      <c r="B1184" s="213" t="s">
        <v>2105</v>
      </c>
      <c r="C1184" s="15"/>
      <c r="D1184" s="15"/>
      <c r="E1184" s="10"/>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c r="AB1184" s="11"/>
      <c r="AC1184" s="11"/>
    </row>
    <row r="1185">
      <c r="A1185" s="217" t="s">
        <v>2106</v>
      </c>
      <c r="B1185" s="213"/>
      <c r="C1185" s="15"/>
      <c r="D1185" s="15"/>
      <c r="E1185" s="10"/>
      <c r="F1185" s="11"/>
      <c r="G1185" s="11"/>
      <c r="H1185" s="11"/>
      <c r="I1185" s="11"/>
      <c r="J1185" s="11"/>
      <c r="K1185" s="11"/>
      <c r="L1185" s="11"/>
      <c r="M1185" s="11"/>
      <c r="N1185" s="11"/>
      <c r="O1185" s="11"/>
      <c r="P1185" s="11"/>
      <c r="Q1185" s="11"/>
      <c r="R1185" s="11"/>
      <c r="S1185" s="11"/>
      <c r="T1185" s="11"/>
      <c r="U1185" s="11"/>
      <c r="V1185" s="11"/>
      <c r="W1185" s="11"/>
      <c r="X1185" s="11"/>
      <c r="Y1185" s="11"/>
      <c r="Z1185" s="11"/>
      <c r="AA1185" s="11"/>
      <c r="AB1185" s="11"/>
      <c r="AC1185" s="11"/>
    </row>
    <row r="1186">
      <c r="A1186" s="217" t="s">
        <v>2107</v>
      </c>
      <c r="B1186" s="213" t="s">
        <v>2108</v>
      </c>
      <c r="C1186" s="15"/>
      <c r="D1186" s="15"/>
      <c r="E1186" s="10"/>
      <c r="F1186" s="11"/>
      <c r="G1186" s="11"/>
      <c r="H1186" s="11"/>
      <c r="I1186" s="11"/>
      <c r="J1186" s="11"/>
      <c r="K1186" s="11"/>
      <c r="L1186" s="11"/>
      <c r="M1186" s="11"/>
      <c r="N1186" s="11"/>
      <c r="O1186" s="11"/>
      <c r="P1186" s="11"/>
      <c r="Q1186" s="11"/>
      <c r="R1186" s="11"/>
      <c r="S1186" s="11"/>
      <c r="T1186" s="11"/>
      <c r="U1186" s="11"/>
      <c r="V1186" s="11"/>
      <c r="W1186" s="11"/>
      <c r="X1186" s="11"/>
      <c r="Y1186" s="11"/>
      <c r="Z1186" s="11"/>
      <c r="AA1186" s="11"/>
      <c r="AB1186" s="11"/>
      <c r="AC1186" s="11"/>
    </row>
    <row r="1187">
      <c r="A1187" s="217" t="s">
        <v>2109</v>
      </c>
      <c r="B1187" s="213"/>
      <c r="C1187" s="15"/>
      <c r="D1187" s="15"/>
      <c r="E1187" s="10"/>
      <c r="F1187" s="11"/>
      <c r="G1187" s="11"/>
      <c r="H1187" s="11"/>
      <c r="I1187" s="11"/>
      <c r="J1187" s="11"/>
      <c r="K1187" s="11"/>
      <c r="L1187" s="11"/>
      <c r="M1187" s="11"/>
      <c r="N1187" s="11"/>
      <c r="O1187" s="11"/>
      <c r="P1187" s="11"/>
      <c r="Q1187" s="11"/>
      <c r="R1187" s="11"/>
      <c r="S1187" s="11"/>
      <c r="T1187" s="11"/>
      <c r="U1187" s="11"/>
      <c r="V1187" s="11"/>
      <c r="W1187" s="11"/>
      <c r="X1187" s="11"/>
      <c r="Y1187" s="11"/>
      <c r="Z1187" s="11"/>
      <c r="AA1187" s="11"/>
      <c r="AB1187" s="11"/>
      <c r="AC1187" s="11"/>
    </row>
    <row r="1188">
      <c r="A1188" s="217" t="s">
        <v>2110</v>
      </c>
      <c r="B1188" s="213" t="s">
        <v>2111</v>
      </c>
      <c r="C1188" s="15"/>
      <c r="D1188" s="15"/>
      <c r="E1188" s="10"/>
      <c r="F1188" s="11"/>
      <c r="G1188" s="11"/>
      <c r="H1188" s="11"/>
      <c r="I1188" s="11"/>
      <c r="J1188" s="11"/>
      <c r="K1188" s="11"/>
      <c r="L1188" s="11"/>
      <c r="M1188" s="11"/>
      <c r="N1188" s="11"/>
      <c r="O1188" s="11"/>
      <c r="P1188" s="11"/>
      <c r="Q1188" s="11"/>
      <c r="R1188" s="11"/>
      <c r="S1188" s="11"/>
      <c r="T1188" s="11"/>
      <c r="U1188" s="11"/>
      <c r="V1188" s="11"/>
      <c r="W1188" s="11"/>
      <c r="X1188" s="11"/>
      <c r="Y1188" s="11"/>
      <c r="Z1188" s="11"/>
      <c r="AA1188" s="11"/>
      <c r="AB1188" s="11"/>
      <c r="AC1188" s="11"/>
    </row>
    <row r="1189">
      <c r="A1189" s="217" t="s">
        <v>2112</v>
      </c>
      <c r="B1189" s="213" t="s">
        <v>2113</v>
      </c>
      <c r="C1189" s="15"/>
      <c r="D1189" s="15"/>
      <c r="E1189" s="10"/>
      <c r="F1189" s="11"/>
      <c r="G1189" s="11"/>
      <c r="H1189" s="11"/>
      <c r="I1189" s="11"/>
      <c r="J1189" s="11"/>
      <c r="K1189" s="11"/>
      <c r="L1189" s="11"/>
      <c r="M1189" s="11"/>
      <c r="N1189" s="11"/>
      <c r="O1189" s="11"/>
      <c r="P1189" s="11"/>
      <c r="Q1189" s="11"/>
      <c r="R1189" s="11"/>
      <c r="S1189" s="11"/>
      <c r="T1189" s="11"/>
      <c r="U1189" s="11"/>
      <c r="V1189" s="11"/>
      <c r="W1189" s="11"/>
      <c r="X1189" s="11"/>
      <c r="Y1189" s="11"/>
      <c r="Z1189" s="11"/>
      <c r="AA1189" s="11"/>
      <c r="AB1189" s="11"/>
      <c r="AC1189" s="11"/>
    </row>
    <row r="1190">
      <c r="A1190" s="217" t="s">
        <v>2114</v>
      </c>
      <c r="B1190" s="213" t="s">
        <v>2115</v>
      </c>
      <c r="C1190" s="15"/>
      <c r="D1190" s="15"/>
      <c r="E1190" s="10"/>
      <c r="F1190" s="11"/>
      <c r="G1190" s="11"/>
      <c r="H1190" s="11"/>
      <c r="I1190" s="11"/>
      <c r="J1190" s="11"/>
      <c r="K1190" s="11"/>
      <c r="L1190" s="11"/>
      <c r="M1190" s="11"/>
      <c r="N1190" s="11"/>
      <c r="O1190" s="11"/>
      <c r="P1190" s="11"/>
      <c r="Q1190" s="11"/>
      <c r="R1190" s="11"/>
      <c r="S1190" s="11"/>
      <c r="T1190" s="11"/>
      <c r="U1190" s="11"/>
      <c r="V1190" s="11"/>
      <c r="W1190" s="11"/>
      <c r="X1190" s="11"/>
      <c r="Y1190" s="11"/>
      <c r="Z1190" s="11"/>
      <c r="AA1190" s="11"/>
      <c r="AB1190" s="11"/>
      <c r="AC1190" s="11"/>
    </row>
    <row r="1191">
      <c r="A1191" s="217" t="s">
        <v>2116</v>
      </c>
      <c r="B1191" s="213" t="s">
        <v>2117</v>
      </c>
      <c r="C1191" s="15"/>
      <c r="D1191" s="15"/>
      <c r="E1191" s="10"/>
      <c r="F1191" s="11"/>
      <c r="G1191" s="11"/>
      <c r="H1191" s="11"/>
      <c r="I1191" s="11"/>
      <c r="J1191" s="11"/>
      <c r="K1191" s="11"/>
      <c r="L1191" s="11"/>
      <c r="M1191" s="11"/>
      <c r="N1191" s="11"/>
      <c r="O1191" s="11"/>
      <c r="P1191" s="11"/>
      <c r="Q1191" s="11"/>
      <c r="R1191" s="11"/>
      <c r="S1191" s="11"/>
      <c r="T1191" s="11"/>
      <c r="U1191" s="11"/>
      <c r="V1191" s="11"/>
      <c r="W1191" s="11"/>
      <c r="X1191" s="11"/>
      <c r="Y1191" s="11"/>
      <c r="Z1191" s="11"/>
      <c r="AA1191" s="11"/>
      <c r="AB1191" s="11"/>
      <c r="AC1191" s="11"/>
    </row>
    <row r="1192">
      <c r="A1192" s="217" t="s">
        <v>2118</v>
      </c>
      <c r="B1192" s="213" t="s">
        <v>2119</v>
      </c>
      <c r="C1192" s="15"/>
      <c r="D1192" s="15"/>
      <c r="E1192" s="10"/>
      <c r="F1192" s="11"/>
      <c r="G1192" s="11"/>
      <c r="H1192" s="11"/>
      <c r="I1192" s="11"/>
      <c r="J1192" s="11"/>
      <c r="K1192" s="11"/>
      <c r="L1192" s="11"/>
      <c r="M1192" s="11"/>
      <c r="N1192" s="11"/>
      <c r="O1192" s="11"/>
      <c r="P1192" s="11"/>
      <c r="Q1192" s="11"/>
      <c r="R1192" s="11"/>
      <c r="S1192" s="11"/>
      <c r="T1192" s="11"/>
      <c r="U1192" s="11"/>
      <c r="V1192" s="11"/>
      <c r="W1192" s="11"/>
      <c r="X1192" s="11"/>
      <c r="Y1192" s="11"/>
      <c r="Z1192" s="11"/>
      <c r="AA1192" s="11"/>
      <c r="AB1192" s="11"/>
      <c r="AC1192" s="11"/>
    </row>
    <row r="1193">
      <c r="A1193" s="217" t="s">
        <v>2120</v>
      </c>
      <c r="B1193" s="213"/>
      <c r="C1193" s="15"/>
      <c r="D1193" s="15"/>
      <c r="E1193" s="10"/>
      <c r="F1193" s="11"/>
      <c r="G1193" s="11"/>
      <c r="H1193" s="11"/>
      <c r="I1193" s="11"/>
      <c r="J1193" s="11"/>
      <c r="K1193" s="11"/>
      <c r="L1193" s="11"/>
      <c r="M1193" s="11"/>
      <c r="N1193" s="11"/>
      <c r="O1193" s="11"/>
      <c r="P1193" s="11"/>
      <c r="Q1193" s="11"/>
      <c r="R1193" s="11"/>
      <c r="S1193" s="11"/>
      <c r="T1193" s="11"/>
      <c r="U1193" s="11"/>
      <c r="V1193" s="11"/>
      <c r="W1193" s="11"/>
      <c r="X1193" s="11"/>
      <c r="Y1193" s="11"/>
      <c r="Z1193" s="11"/>
      <c r="AA1193" s="11"/>
      <c r="AB1193" s="11"/>
      <c r="AC1193" s="11"/>
    </row>
    <row r="1194">
      <c r="A1194" s="217" t="s">
        <v>2121</v>
      </c>
      <c r="B1194" s="213" t="s">
        <v>2122</v>
      </c>
      <c r="C1194" s="15"/>
      <c r="D1194" s="15"/>
      <c r="E1194" s="10"/>
      <c r="F1194" s="11"/>
      <c r="G1194" s="11"/>
      <c r="H1194" s="11"/>
      <c r="I1194" s="11"/>
      <c r="J1194" s="11"/>
      <c r="K1194" s="11"/>
      <c r="L1194" s="11"/>
      <c r="M1194" s="11"/>
      <c r="N1194" s="11"/>
      <c r="O1194" s="11"/>
      <c r="P1194" s="11"/>
      <c r="Q1194" s="11"/>
      <c r="R1194" s="11"/>
      <c r="S1194" s="11"/>
      <c r="T1194" s="11"/>
      <c r="U1194" s="11"/>
      <c r="V1194" s="11"/>
      <c r="W1194" s="11"/>
      <c r="X1194" s="11"/>
      <c r="Y1194" s="11"/>
      <c r="Z1194" s="11"/>
      <c r="AA1194" s="11"/>
      <c r="AB1194" s="11"/>
      <c r="AC1194" s="11"/>
    </row>
    <row r="1195">
      <c r="A1195" s="217" t="s">
        <v>2123</v>
      </c>
      <c r="B1195" s="213" t="s">
        <v>2124</v>
      </c>
      <c r="C1195" s="15"/>
      <c r="D1195" s="15"/>
      <c r="E1195" s="10"/>
      <c r="F1195" s="11"/>
      <c r="G1195" s="11"/>
      <c r="H1195" s="11"/>
      <c r="I1195" s="11"/>
      <c r="J1195" s="11"/>
      <c r="K1195" s="11"/>
      <c r="L1195" s="11"/>
      <c r="M1195" s="11"/>
      <c r="N1195" s="11"/>
      <c r="O1195" s="11"/>
      <c r="P1195" s="11"/>
      <c r="Q1195" s="11"/>
      <c r="R1195" s="11"/>
      <c r="S1195" s="11"/>
      <c r="T1195" s="11"/>
      <c r="U1195" s="11"/>
      <c r="V1195" s="11"/>
      <c r="W1195" s="11"/>
      <c r="X1195" s="11"/>
      <c r="Y1195" s="11"/>
      <c r="Z1195" s="11"/>
      <c r="AA1195" s="11"/>
      <c r="AB1195" s="11"/>
      <c r="AC1195" s="11"/>
    </row>
    <row r="1196">
      <c r="A1196" s="217" t="s">
        <v>2125</v>
      </c>
      <c r="B1196" s="213"/>
      <c r="C1196" s="15"/>
      <c r="D1196" s="15"/>
      <c r="E1196" s="10"/>
      <c r="F1196" s="11"/>
      <c r="G1196" s="11"/>
      <c r="H1196" s="11"/>
      <c r="I1196" s="11"/>
      <c r="J1196" s="11"/>
      <c r="K1196" s="11"/>
      <c r="L1196" s="11"/>
      <c r="M1196" s="11"/>
      <c r="N1196" s="11"/>
      <c r="O1196" s="11"/>
      <c r="P1196" s="11"/>
      <c r="Q1196" s="11"/>
      <c r="R1196" s="11"/>
      <c r="S1196" s="11"/>
      <c r="T1196" s="11"/>
      <c r="U1196" s="11"/>
      <c r="V1196" s="11"/>
      <c r="W1196" s="11"/>
      <c r="X1196" s="11"/>
      <c r="Y1196" s="11"/>
      <c r="Z1196" s="11"/>
      <c r="AA1196" s="11"/>
      <c r="AB1196" s="11"/>
      <c r="AC1196" s="11"/>
    </row>
    <row r="1197">
      <c r="A1197" s="217" t="s">
        <v>2126</v>
      </c>
      <c r="B1197" s="213" t="s">
        <v>2127</v>
      </c>
      <c r="C1197" s="15"/>
      <c r="D1197" s="15"/>
      <c r="E1197" s="10"/>
      <c r="F1197" s="11"/>
      <c r="G1197" s="11"/>
      <c r="H1197" s="11"/>
      <c r="I1197" s="11"/>
      <c r="J1197" s="11"/>
      <c r="K1197" s="11"/>
      <c r="L1197" s="11"/>
      <c r="M1197" s="11"/>
      <c r="N1197" s="11"/>
      <c r="O1197" s="11"/>
      <c r="P1197" s="11"/>
      <c r="Q1197" s="11"/>
      <c r="R1197" s="11"/>
      <c r="S1197" s="11"/>
      <c r="T1197" s="11"/>
      <c r="U1197" s="11"/>
      <c r="V1197" s="11"/>
      <c r="W1197" s="11"/>
      <c r="X1197" s="11"/>
      <c r="Y1197" s="11"/>
      <c r="Z1197" s="11"/>
      <c r="AA1197" s="11"/>
      <c r="AB1197" s="11"/>
      <c r="AC1197" s="11"/>
    </row>
    <row r="1198">
      <c r="A1198" s="209"/>
      <c r="B1198" s="207"/>
      <c r="C1198" s="15"/>
      <c r="D1198" s="15"/>
      <c r="E1198" s="10"/>
      <c r="F1198" s="11"/>
      <c r="G1198" s="11"/>
      <c r="H1198" s="11"/>
      <c r="I1198" s="11"/>
      <c r="J1198" s="11"/>
      <c r="K1198" s="11"/>
      <c r="L1198" s="11"/>
      <c r="M1198" s="11"/>
      <c r="N1198" s="11"/>
      <c r="O1198" s="11"/>
      <c r="P1198" s="11"/>
      <c r="Q1198" s="11"/>
      <c r="R1198" s="11"/>
      <c r="S1198" s="11"/>
      <c r="T1198" s="11"/>
      <c r="U1198" s="11"/>
      <c r="V1198" s="11"/>
      <c r="W1198" s="11"/>
      <c r="X1198" s="11"/>
      <c r="Y1198" s="11"/>
      <c r="Z1198" s="11"/>
      <c r="AA1198" s="11"/>
      <c r="AB1198" s="11"/>
      <c r="AC1198" s="11"/>
    </row>
    <row r="1199">
      <c r="A1199" s="210" t="s">
        <v>2128</v>
      </c>
      <c r="B1199" s="207" t="s">
        <v>2129</v>
      </c>
      <c r="C1199" s="15"/>
      <c r="D1199" s="15"/>
      <c r="E1199" s="10"/>
      <c r="F1199" s="11"/>
      <c r="G1199" s="11"/>
      <c r="H1199" s="11"/>
      <c r="I1199" s="11"/>
      <c r="J1199" s="11"/>
      <c r="K1199" s="11"/>
      <c r="L1199" s="11"/>
      <c r="M1199" s="11"/>
      <c r="N1199" s="11"/>
      <c r="O1199" s="11"/>
      <c r="P1199" s="11"/>
      <c r="Q1199" s="11"/>
      <c r="R1199" s="11"/>
      <c r="S1199" s="11"/>
      <c r="T1199" s="11"/>
      <c r="U1199" s="11"/>
      <c r="V1199" s="11"/>
      <c r="W1199" s="11"/>
      <c r="X1199" s="11"/>
      <c r="Y1199" s="11"/>
      <c r="Z1199" s="11"/>
      <c r="AA1199" s="11"/>
      <c r="AB1199" s="11"/>
      <c r="AC1199" s="11"/>
    </row>
    <row r="1200">
      <c r="A1200" s="223" t="s">
        <v>2130</v>
      </c>
      <c r="B1200" s="207" t="s">
        <v>2131</v>
      </c>
      <c r="C1200" s="15"/>
      <c r="D1200" s="15"/>
      <c r="E1200" s="10"/>
      <c r="F1200" s="11"/>
      <c r="G1200" s="11"/>
      <c r="H1200" s="11"/>
      <c r="I1200" s="11"/>
      <c r="J1200" s="224"/>
      <c r="K1200" s="11"/>
      <c r="L1200" s="11"/>
      <c r="M1200" s="11"/>
      <c r="N1200" s="11"/>
      <c r="O1200" s="11"/>
      <c r="P1200" s="11"/>
      <c r="Q1200" s="11"/>
      <c r="R1200" s="11"/>
      <c r="S1200" s="11"/>
      <c r="T1200" s="11"/>
      <c r="U1200" s="11"/>
      <c r="V1200" s="11"/>
      <c r="W1200" s="11"/>
      <c r="X1200" s="11"/>
      <c r="Y1200" s="11"/>
      <c r="Z1200" s="11"/>
      <c r="AA1200" s="11"/>
      <c r="AB1200" s="11"/>
      <c r="AC1200" s="11"/>
    </row>
    <row r="1201">
      <c r="A1201" s="223" t="s">
        <v>2132</v>
      </c>
      <c r="B1201" s="207" t="s">
        <v>2133</v>
      </c>
      <c r="C1201" s="15" t="s">
        <v>2134</v>
      </c>
      <c r="D1201" s="15"/>
      <c r="E1201" s="10"/>
      <c r="F1201" s="11"/>
      <c r="G1201" s="11"/>
      <c r="H1201" s="11"/>
      <c r="I1201" s="11"/>
      <c r="J1201" s="11"/>
      <c r="K1201" s="11"/>
      <c r="L1201" s="11"/>
      <c r="M1201" s="11"/>
      <c r="N1201" s="11"/>
      <c r="O1201" s="11"/>
      <c r="P1201" s="11"/>
      <c r="Q1201" s="11"/>
      <c r="R1201" s="11"/>
      <c r="S1201" s="11"/>
      <c r="T1201" s="11"/>
      <c r="U1201" s="11"/>
      <c r="V1201" s="11"/>
      <c r="W1201" s="11"/>
      <c r="X1201" s="11"/>
      <c r="Y1201" s="11"/>
      <c r="Z1201" s="11"/>
      <c r="AA1201" s="11"/>
      <c r="AB1201" s="11"/>
      <c r="AC1201" s="11"/>
    </row>
    <row r="1202">
      <c r="A1202" s="223" t="s">
        <v>2135</v>
      </c>
      <c r="B1202" s="207" t="s">
        <v>2136</v>
      </c>
      <c r="C1202" s="15"/>
      <c r="D1202" s="15"/>
      <c r="E1202" s="10"/>
      <c r="F1202" s="11"/>
      <c r="G1202" s="11"/>
      <c r="H1202" s="11"/>
      <c r="I1202" s="11"/>
      <c r="J1202" s="11"/>
      <c r="K1202" s="11"/>
      <c r="L1202" s="11"/>
      <c r="M1202" s="11"/>
      <c r="N1202" s="11"/>
      <c r="O1202" s="11"/>
      <c r="P1202" s="11"/>
      <c r="Q1202" s="11"/>
      <c r="R1202" s="11"/>
      <c r="S1202" s="11"/>
      <c r="T1202" s="11"/>
      <c r="U1202" s="11"/>
      <c r="V1202" s="11"/>
      <c r="W1202" s="11"/>
      <c r="X1202" s="11"/>
      <c r="Y1202" s="11"/>
      <c r="Z1202" s="11"/>
      <c r="AA1202" s="11"/>
      <c r="AB1202" s="11"/>
      <c r="AC1202" s="11"/>
    </row>
    <row r="1203">
      <c r="A1203" s="223" t="s">
        <v>2137</v>
      </c>
      <c r="B1203" s="207" t="s">
        <v>2138</v>
      </c>
      <c r="C1203" s="15"/>
      <c r="D1203" s="15"/>
      <c r="E1203" s="10"/>
      <c r="F1203" s="11"/>
      <c r="G1203" s="11"/>
      <c r="H1203" s="11"/>
      <c r="I1203" s="11"/>
      <c r="J1203" s="11"/>
      <c r="K1203" s="11"/>
      <c r="L1203" s="11"/>
      <c r="M1203" s="11"/>
      <c r="N1203" s="11"/>
      <c r="O1203" s="11"/>
      <c r="P1203" s="11"/>
      <c r="Q1203" s="11"/>
      <c r="R1203" s="11"/>
      <c r="S1203" s="11"/>
      <c r="T1203" s="11"/>
      <c r="U1203" s="11"/>
      <c r="V1203" s="11"/>
      <c r="W1203" s="11"/>
      <c r="X1203" s="11"/>
      <c r="Y1203" s="11"/>
      <c r="Z1203" s="11"/>
      <c r="AA1203" s="11"/>
      <c r="AB1203" s="11"/>
      <c r="AC1203" s="11"/>
    </row>
    <row r="1204">
      <c r="A1204" s="223" t="s">
        <v>2139</v>
      </c>
      <c r="B1204" s="207"/>
      <c r="C1204" s="15"/>
      <c r="D1204" s="15"/>
      <c r="E1204" s="10"/>
      <c r="F1204" s="11"/>
      <c r="G1204" s="11"/>
      <c r="H1204" s="11"/>
      <c r="I1204" s="11"/>
      <c r="J1204" s="11"/>
      <c r="K1204" s="11"/>
      <c r="L1204" s="11"/>
      <c r="M1204" s="11"/>
      <c r="N1204" s="11"/>
      <c r="O1204" s="11"/>
      <c r="P1204" s="11"/>
      <c r="Q1204" s="11"/>
      <c r="R1204" s="11"/>
      <c r="S1204" s="11"/>
      <c r="T1204" s="11"/>
      <c r="U1204" s="11"/>
      <c r="V1204" s="11"/>
      <c r="W1204" s="11"/>
      <c r="X1204" s="11"/>
      <c r="Y1204" s="11"/>
      <c r="Z1204" s="11"/>
      <c r="AA1204" s="11"/>
      <c r="AB1204" s="11"/>
      <c r="AC1204" s="11"/>
    </row>
    <row r="1205">
      <c r="A1205" s="99" t="s">
        <v>2140</v>
      </c>
      <c r="B1205" s="207" t="s">
        <v>2141</v>
      </c>
      <c r="C1205" s="15"/>
      <c r="D1205" s="15"/>
      <c r="E1205" s="10"/>
      <c r="F1205" s="11"/>
      <c r="G1205" s="11"/>
      <c r="H1205" s="11"/>
      <c r="I1205" s="11"/>
      <c r="J1205" s="11"/>
      <c r="K1205" s="11"/>
      <c r="L1205" s="11"/>
      <c r="M1205" s="11"/>
      <c r="N1205" s="11"/>
      <c r="O1205" s="11"/>
      <c r="P1205" s="11"/>
      <c r="Q1205" s="11"/>
      <c r="R1205" s="11"/>
      <c r="S1205" s="11"/>
      <c r="T1205" s="11"/>
      <c r="U1205" s="11"/>
      <c r="V1205" s="11"/>
      <c r="W1205" s="11"/>
      <c r="X1205" s="11"/>
      <c r="Y1205" s="11"/>
      <c r="Z1205" s="11"/>
      <c r="AA1205" s="11"/>
      <c r="AB1205" s="11"/>
      <c r="AC1205" s="11"/>
    </row>
    <row r="1206">
      <c r="A1206" s="99" t="s">
        <v>2142</v>
      </c>
      <c r="B1206" s="207" t="s">
        <v>272</v>
      </c>
      <c r="C1206" s="15"/>
      <c r="D1206" s="15"/>
      <c r="E1206" s="10"/>
      <c r="F1206" s="11"/>
      <c r="G1206" s="11"/>
      <c r="H1206" s="11"/>
      <c r="I1206" s="11"/>
      <c r="J1206" s="11"/>
      <c r="K1206" s="11"/>
      <c r="L1206" s="11"/>
      <c r="M1206" s="11"/>
      <c r="N1206" s="11"/>
      <c r="O1206" s="11"/>
      <c r="P1206" s="11"/>
      <c r="Q1206" s="11"/>
      <c r="R1206" s="11"/>
      <c r="S1206" s="11"/>
      <c r="T1206" s="11"/>
      <c r="U1206" s="11"/>
      <c r="V1206" s="11"/>
      <c r="W1206" s="11"/>
      <c r="X1206" s="11"/>
      <c r="Y1206" s="11"/>
      <c r="Z1206" s="11"/>
      <c r="AA1206" s="11"/>
      <c r="AB1206" s="11"/>
      <c r="AC1206" s="11"/>
    </row>
    <row r="1207">
      <c r="A1207" s="99" t="s">
        <v>2143</v>
      </c>
      <c r="B1207" s="207"/>
      <c r="C1207" s="15" t="s">
        <v>2144</v>
      </c>
      <c r="D1207" s="15" t="s">
        <v>2145</v>
      </c>
      <c r="E1207" s="10"/>
      <c r="F1207" s="11"/>
      <c r="G1207" s="11"/>
      <c r="H1207" s="11"/>
      <c r="I1207" s="11"/>
      <c r="J1207" s="11"/>
      <c r="K1207" s="11"/>
      <c r="L1207" s="11"/>
      <c r="M1207" s="11"/>
      <c r="N1207" s="11"/>
      <c r="O1207" s="11"/>
      <c r="P1207" s="11"/>
      <c r="Q1207" s="11"/>
      <c r="R1207" s="11"/>
      <c r="S1207" s="11"/>
      <c r="T1207" s="11"/>
      <c r="U1207" s="11"/>
      <c r="V1207" s="11"/>
      <c r="W1207" s="11"/>
      <c r="X1207" s="11"/>
      <c r="Y1207" s="11"/>
      <c r="Z1207" s="11"/>
      <c r="AA1207" s="11"/>
      <c r="AB1207" s="11"/>
      <c r="AC1207" s="11"/>
    </row>
    <row r="1208">
      <c r="A1208" s="99" t="s">
        <v>2146</v>
      </c>
      <c r="B1208" s="207" t="s">
        <v>2147</v>
      </c>
      <c r="C1208" s="15"/>
      <c r="D1208" s="15"/>
      <c r="E1208" s="10"/>
      <c r="F1208" s="11"/>
      <c r="G1208" s="11"/>
      <c r="H1208" s="11"/>
      <c r="I1208" s="11"/>
      <c r="J1208" s="11"/>
      <c r="K1208" s="11"/>
      <c r="L1208" s="11"/>
      <c r="M1208" s="11"/>
      <c r="N1208" s="11"/>
      <c r="O1208" s="11"/>
      <c r="P1208" s="11"/>
      <c r="Q1208" s="11"/>
      <c r="R1208" s="11"/>
      <c r="S1208" s="11"/>
      <c r="T1208" s="11"/>
      <c r="U1208" s="11"/>
      <c r="V1208" s="11"/>
      <c r="W1208" s="11"/>
      <c r="X1208" s="11"/>
      <c r="Y1208" s="11"/>
      <c r="Z1208" s="11"/>
      <c r="AA1208" s="11"/>
      <c r="AB1208" s="11"/>
      <c r="AC1208" s="11"/>
    </row>
    <row r="1209">
      <c r="A1209" s="99" t="s">
        <v>2148</v>
      </c>
      <c r="B1209" s="207" t="s">
        <v>2149</v>
      </c>
      <c r="D1209" s="15"/>
      <c r="E1209" s="10"/>
      <c r="F1209" s="11"/>
      <c r="G1209" s="11"/>
      <c r="H1209" s="11"/>
      <c r="I1209" s="11"/>
      <c r="J1209" s="11"/>
      <c r="K1209" s="11"/>
      <c r="L1209" s="11"/>
      <c r="M1209" s="11"/>
      <c r="N1209" s="11"/>
      <c r="O1209" s="11"/>
      <c r="P1209" s="11"/>
      <c r="Q1209" s="11"/>
      <c r="R1209" s="11"/>
      <c r="S1209" s="11"/>
      <c r="T1209" s="11"/>
      <c r="U1209" s="11"/>
      <c r="V1209" s="11"/>
      <c r="W1209" s="11"/>
      <c r="X1209" s="11"/>
      <c r="Y1209" s="11"/>
      <c r="Z1209" s="11"/>
      <c r="AA1209" s="11"/>
      <c r="AB1209" s="11"/>
      <c r="AC1209" s="11"/>
    </row>
    <row r="1210">
      <c r="A1210" s="99" t="s">
        <v>2150</v>
      </c>
      <c r="B1210" s="207" t="s">
        <v>2151</v>
      </c>
      <c r="C1210" s="15" t="s">
        <v>2152</v>
      </c>
      <c r="D1210" s="15"/>
      <c r="E1210" s="10"/>
      <c r="F1210" s="11"/>
      <c r="G1210" s="11"/>
      <c r="H1210" s="11"/>
      <c r="I1210" s="11"/>
      <c r="J1210" s="11"/>
      <c r="K1210" s="11"/>
      <c r="L1210" s="11"/>
      <c r="M1210" s="11"/>
      <c r="N1210" s="11"/>
      <c r="O1210" s="11"/>
      <c r="P1210" s="11"/>
      <c r="Q1210" s="11"/>
      <c r="R1210" s="11"/>
      <c r="S1210" s="11"/>
      <c r="T1210" s="11"/>
      <c r="U1210" s="11"/>
      <c r="V1210" s="11"/>
      <c r="W1210" s="11"/>
      <c r="X1210" s="11"/>
      <c r="Y1210" s="11"/>
      <c r="Z1210" s="11"/>
      <c r="AA1210" s="11"/>
      <c r="AB1210" s="11"/>
      <c r="AC1210" s="11"/>
    </row>
    <row r="1211">
      <c r="A1211" s="99" t="s">
        <v>2153</v>
      </c>
      <c r="B1211" s="207"/>
      <c r="C1211" s="15"/>
      <c r="D1211" s="15"/>
      <c r="E1211" s="10"/>
      <c r="F1211" s="11"/>
      <c r="G1211" s="11"/>
      <c r="H1211" s="11"/>
      <c r="I1211" s="11"/>
      <c r="J1211" s="11"/>
      <c r="K1211" s="11"/>
      <c r="L1211" s="11"/>
      <c r="M1211" s="11"/>
      <c r="N1211" s="11"/>
      <c r="O1211" s="11"/>
      <c r="P1211" s="11"/>
      <c r="Q1211" s="11"/>
      <c r="R1211" s="11"/>
      <c r="S1211" s="11"/>
      <c r="T1211" s="11"/>
      <c r="U1211" s="11"/>
      <c r="V1211" s="11"/>
      <c r="W1211" s="11"/>
      <c r="X1211" s="11"/>
      <c r="Y1211" s="11"/>
      <c r="Z1211" s="11"/>
      <c r="AA1211" s="11"/>
      <c r="AB1211" s="11"/>
      <c r="AC1211" s="11"/>
    </row>
    <row r="1212">
      <c r="A1212" s="99" t="s">
        <v>2154</v>
      </c>
      <c r="B1212" s="207" t="s">
        <v>2155</v>
      </c>
      <c r="C1212" s="15"/>
      <c r="D1212" s="15"/>
      <c r="E1212" s="10"/>
      <c r="F1212" s="11"/>
      <c r="G1212" s="11"/>
      <c r="H1212" s="11"/>
      <c r="I1212" s="11"/>
      <c r="J1212" s="11"/>
      <c r="K1212" s="11"/>
      <c r="L1212" s="11"/>
      <c r="M1212" s="11"/>
      <c r="N1212" s="11"/>
      <c r="O1212" s="11"/>
      <c r="P1212" s="11"/>
      <c r="Q1212" s="11"/>
      <c r="R1212" s="11"/>
      <c r="S1212" s="11"/>
      <c r="T1212" s="11"/>
      <c r="U1212" s="11"/>
      <c r="V1212" s="11"/>
      <c r="W1212" s="11"/>
      <c r="X1212" s="11"/>
      <c r="Y1212" s="11"/>
      <c r="Z1212" s="11"/>
      <c r="AA1212" s="11"/>
      <c r="AB1212" s="11"/>
      <c r="AC1212" s="11"/>
    </row>
    <row r="1213">
      <c r="A1213" s="99"/>
      <c r="B1213" s="207"/>
      <c r="C1213" s="15"/>
      <c r="D1213" s="15"/>
      <c r="E1213" s="10"/>
      <c r="F1213" s="11"/>
      <c r="G1213" s="11"/>
      <c r="H1213" s="11"/>
      <c r="I1213" s="11"/>
      <c r="J1213" s="11"/>
      <c r="K1213" s="11"/>
      <c r="L1213" s="11"/>
      <c r="M1213" s="11"/>
      <c r="N1213" s="11"/>
      <c r="O1213" s="11"/>
      <c r="P1213" s="11"/>
      <c r="Q1213" s="11"/>
      <c r="R1213" s="11"/>
      <c r="S1213" s="11"/>
      <c r="T1213" s="11"/>
      <c r="U1213" s="11"/>
      <c r="V1213" s="11"/>
      <c r="W1213" s="11"/>
      <c r="X1213" s="11"/>
      <c r="Y1213" s="11"/>
      <c r="Z1213" s="11"/>
      <c r="AA1213" s="11"/>
      <c r="AB1213" s="11"/>
      <c r="AC1213" s="11"/>
    </row>
    <row r="1214">
      <c r="A1214" s="99" t="s">
        <v>2156</v>
      </c>
      <c r="B1214" s="207"/>
      <c r="C1214" s="15" t="s">
        <v>2157</v>
      </c>
      <c r="D1214" s="15"/>
      <c r="E1214" s="10"/>
      <c r="F1214" s="11"/>
      <c r="G1214" s="11"/>
      <c r="H1214" s="11"/>
      <c r="I1214" s="11"/>
      <c r="J1214" s="11"/>
      <c r="K1214" s="11"/>
      <c r="L1214" s="11"/>
      <c r="M1214" s="11"/>
      <c r="N1214" s="11"/>
      <c r="O1214" s="11"/>
      <c r="P1214" s="11"/>
      <c r="Q1214" s="11"/>
      <c r="R1214" s="11"/>
      <c r="S1214" s="11"/>
      <c r="T1214" s="11"/>
      <c r="U1214" s="11"/>
      <c r="V1214" s="11"/>
      <c r="W1214" s="11"/>
      <c r="X1214" s="11"/>
      <c r="Y1214" s="11"/>
      <c r="Z1214" s="11"/>
      <c r="AA1214" s="11"/>
      <c r="AB1214" s="11"/>
      <c r="AC1214" s="11"/>
    </row>
    <row r="1215">
      <c r="A1215" s="99" t="s">
        <v>2158</v>
      </c>
      <c r="B1215" s="207" t="s">
        <v>2159</v>
      </c>
      <c r="C1215" s="15"/>
      <c r="D1215" s="15"/>
      <c r="E1215" s="10"/>
      <c r="F1215" s="11"/>
      <c r="G1215" s="11"/>
      <c r="H1215" s="11"/>
      <c r="I1215" s="11"/>
      <c r="J1215" s="11"/>
      <c r="K1215" s="11"/>
      <c r="L1215" s="11"/>
      <c r="M1215" s="11"/>
      <c r="N1215" s="11"/>
      <c r="O1215" s="11"/>
      <c r="P1215" s="11"/>
      <c r="Q1215" s="11"/>
      <c r="R1215" s="11"/>
      <c r="S1215" s="11"/>
      <c r="T1215" s="11"/>
      <c r="U1215" s="11"/>
      <c r="V1215" s="11"/>
      <c r="W1215" s="11"/>
      <c r="X1215" s="11"/>
      <c r="Y1215" s="11"/>
      <c r="Z1215" s="11"/>
      <c r="AA1215" s="11"/>
      <c r="AB1215" s="11"/>
      <c r="AC1215" s="11"/>
    </row>
    <row r="1216">
      <c r="A1216" s="99" t="s">
        <v>2160</v>
      </c>
      <c r="B1216" s="207" t="s">
        <v>2161</v>
      </c>
      <c r="C1216" s="15"/>
      <c r="D1216" s="15"/>
      <c r="E1216" s="10"/>
      <c r="F1216" s="11"/>
      <c r="G1216" s="11"/>
      <c r="H1216" s="11"/>
      <c r="I1216" s="11"/>
      <c r="J1216" s="11"/>
      <c r="K1216" s="11"/>
      <c r="L1216" s="11"/>
      <c r="M1216" s="11"/>
      <c r="N1216" s="11"/>
      <c r="O1216" s="11"/>
      <c r="P1216" s="11"/>
      <c r="Q1216" s="11"/>
      <c r="R1216" s="11"/>
      <c r="S1216" s="11"/>
      <c r="T1216" s="11"/>
      <c r="U1216" s="11"/>
      <c r="V1216" s="11"/>
      <c r="W1216" s="11"/>
      <c r="X1216" s="11"/>
      <c r="Y1216" s="11"/>
      <c r="Z1216" s="11"/>
      <c r="AA1216" s="11"/>
      <c r="AB1216" s="11"/>
      <c r="AC1216" s="11"/>
    </row>
    <row r="1217">
      <c r="A1217" s="99" t="s">
        <v>2162</v>
      </c>
      <c r="B1217" s="207"/>
      <c r="C1217" s="15"/>
      <c r="D1217" s="15"/>
      <c r="E1217" s="10"/>
      <c r="F1217" s="11"/>
      <c r="G1217" s="11"/>
      <c r="H1217" s="11"/>
      <c r="I1217" s="11"/>
      <c r="J1217" s="11"/>
      <c r="K1217" s="11"/>
      <c r="L1217" s="11"/>
      <c r="M1217" s="11"/>
      <c r="N1217" s="11"/>
      <c r="O1217" s="11"/>
      <c r="P1217" s="11"/>
      <c r="Q1217" s="11"/>
      <c r="R1217" s="11"/>
      <c r="S1217" s="11"/>
      <c r="T1217" s="11"/>
      <c r="U1217" s="11"/>
      <c r="V1217" s="11"/>
      <c r="W1217" s="11"/>
      <c r="X1217" s="11"/>
      <c r="Y1217" s="11"/>
      <c r="Z1217" s="11"/>
      <c r="AA1217" s="11"/>
      <c r="AB1217" s="11"/>
      <c r="AC1217" s="11"/>
    </row>
    <row r="1218">
      <c r="A1218" s="99" t="s">
        <v>2163</v>
      </c>
      <c r="B1218" s="207" t="s">
        <v>2164</v>
      </c>
      <c r="C1218" s="15"/>
      <c r="D1218" s="15"/>
      <c r="E1218" s="10"/>
      <c r="F1218" s="11"/>
      <c r="G1218" s="11"/>
      <c r="H1218" s="11"/>
      <c r="I1218" s="11"/>
      <c r="J1218" s="11"/>
      <c r="K1218" s="11"/>
      <c r="L1218" s="11"/>
      <c r="M1218" s="11"/>
      <c r="N1218" s="11"/>
      <c r="O1218" s="11"/>
      <c r="P1218" s="11"/>
      <c r="Q1218" s="11"/>
      <c r="R1218" s="11"/>
      <c r="S1218" s="11"/>
      <c r="T1218" s="11"/>
      <c r="U1218" s="11"/>
      <c r="V1218" s="11"/>
      <c r="W1218" s="11"/>
      <c r="X1218" s="11"/>
      <c r="Y1218" s="11"/>
      <c r="Z1218" s="11"/>
      <c r="AA1218" s="11"/>
      <c r="AB1218" s="11"/>
      <c r="AC1218" s="11"/>
    </row>
    <row r="1219">
      <c r="A1219" s="99" t="s">
        <v>2165</v>
      </c>
      <c r="B1219" s="207" t="s">
        <v>2166</v>
      </c>
      <c r="C1219" s="15"/>
      <c r="D1219" s="15"/>
      <c r="E1219" s="10"/>
      <c r="F1219" s="11"/>
      <c r="G1219" s="11"/>
      <c r="H1219" s="11"/>
      <c r="I1219" s="11"/>
      <c r="J1219" s="11"/>
      <c r="K1219" s="11"/>
      <c r="L1219" s="11"/>
      <c r="M1219" s="11"/>
      <c r="N1219" s="11"/>
      <c r="O1219" s="11"/>
      <c r="P1219" s="11"/>
      <c r="Q1219" s="11"/>
      <c r="R1219" s="11"/>
      <c r="S1219" s="11"/>
      <c r="T1219" s="11"/>
      <c r="U1219" s="11"/>
      <c r="V1219" s="11"/>
      <c r="W1219" s="11"/>
      <c r="X1219" s="11"/>
      <c r="Y1219" s="11"/>
      <c r="Z1219" s="11"/>
      <c r="AA1219" s="11"/>
      <c r="AB1219" s="11"/>
      <c r="AC1219" s="11"/>
    </row>
    <row r="1220">
      <c r="A1220" s="99" t="s">
        <v>2167</v>
      </c>
      <c r="B1220" s="207" t="s">
        <v>2168</v>
      </c>
      <c r="C1220" s="15"/>
      <c r="D1220" s="15"/>
      <c r="E1220" s="10"/>
      <c r="F1220" s="11"/>
      <c r="G1220" s="11"/>
      <c r="H1220" s="11"/>
      <c r="I1220" s="11"/>
      <c r="J1220" s="11"/>
      <c r="K1220" s="11"/>
      <c r="L1220" s="11"/>
      <c r="M1220" s="11"/>
      <c r="N1220" s="11"/>
      <c r="O1220" s="11"/>
      <c r="P1220" s="11"/>
      <c r="Q1220" s="11"/>
      <c r="R1220" s="11"/>
      <c r="S1220" s="11"/>
      <c r="T1220" s="11"/>
      <c r="U1220" s="11"/>
      <c r="V1220" s="11"/>
      <c r="W1220" s="11"/>
      <c r="X1220" s="11"/>
      <c r="Y1220" s="11"/>
      <c r="Z1220" s="11"/>
      <c r="AA1220" s="11"/>
      <c r="AB1220" s="11"/>
      <c r="AC1220" s="11"/>
    </row>
    <row r="1221">
      <c r="A1221" s="99" t="s">
        <v>2169</v>
      </c>
      <c r="B1221" s="207" t="s">
        <v>2170</v>
      </c>
      <c r="C1221" s="15"/>
      <c r="D1221" s="15"/>
      <c r="E1221" s="10"/>
      <c r="F1221" s="11"/>
      <c r="G1221" s="11"/>
      <c r="H1221" s="11"/>
      <c r="I1221" s="11"/>
      <c r="J1221" s="11"/>
      <c r="K1221" s="11"/>
      <c r="L1221" s="11"/>
      <c r="M1221" s="11"/>
      <c r="N1221" s="11"/>
      <c r="O1221" s="11"/>
      <c r="P1221" s="11"/>
      <c r="Q1221" s="11"/>
      <c r="R1221" s="11"/>
      <c r="S1221" s="11"/>
      <c r="T1221" s="11"/>
      <c r="U1221" s="11"/>
      <c r="V1221" s="11"/>
      <c r="W1221" s="11"/>
      <c r="X1221" s="11"/>
      <c r="Y1221" s="11"/>
      <c r="Z1221" s="11"/>
      <c r="AA1221" s="11"/>
      <c r="AB1221" s="11"/>
      <c r="AC1221" s="11"/>
    </row>
    <row r="1222">
      <c r="A1222" s="99" t="s">
        <v>2171</v>
      </c>
      <c r="B1222" s="207"/>
      <c r="C1222" s="15"/>
      <c r="D1222" s="15"/>
      <c r="E1222" s="10"/>
      <c r="F1222" s="11"/>
      <c r="G1222" s="11"/>
      <c r="H1222" s="11"/>
      <c r="I1222" s="11"/>
      <c r="J1222" s="11"/>
      <c r="K1222" s="11"/>
      <c r="L1222" s="11"/>
      <c r="M1222" s="11"/>
      <c r="N1222" s="11"/>
      <c r="O1222" s="11"/>
      <c r="P1222" s="11"/>
      <c r="Q1222" s="11"/>
      <c r="R1222" s="11"/>
      <c r="S1222" s="11"/>
      <c r="T1222" s="11"/>
      <c r="U1222" s="11"/>
      <c r="V1222" s="11"/>
      <c r="W1222" s="11"/>
      <c r="X1222" s="11"/>
      <c r="Y1222" s="11"/>
      <c r="Z1222" s="11"/>
      <c r="AA1222" s="11"/>
      <c r="AB1222" s="11"/>
      <c r="AC1222" s="11"/>
    </row>
    <row r="1223">
      <c r="A1223" s="99" t="s">
        <v>2172</v>
      </c>
      <c r="B1223" s="207"/>
      <c r="C1223" s="15"/>
      <c r="D1223" s="15"/>
      <c r="E1223" s="10"/>
      <c r="F1223" s="11"/>
      <c r="G1223" s="11"/>
      <c r="H1223" s="11"/>
      <c r="I1223" s="11"/>
      <c r="J1223" s="11"/>
      <c r="K1223" s="11"/>
      <c r="L1223" s="11"/>
      <c r="M1223" s="11"/>
      <c r="N1223" s="11"/>
      <c r="O1223" s="11"/>
      <c r="P1223" s="11"/>
      <c r="Q1223" s="11"/>
      <c r="R1223" s="11"/>
      <c r="S1223" s="11"/>
      <c r="T1223" s="11"/>
      <c r="U1223" s="11"/>
      <c r="V1223" s="11"/>
      <c r="W1223" s="11"/>
      <c r="X1223" s="11"/>
      <c r="Y1223" s="11"/>
      <c r="Z1223" s="11"/>
      <c r="AA1223" s="11"/>
      <c r="AB1223" s="11"/>
      <c r="AC1223" s="11"/>
    </row>
    <row r="1224">
      <c r="A1224" s="99" t="s">
        <v>2173</v>
      </c>
      <c r="B1224" s="207" t="s">
        <v>2174</v>
      </c>
      <c r="C1224" s="15"/>
      <c r="D1224" s="15"/>
      <c r="E1224" s="10"/>
      <c r="F1224" s="11"/>
      <c r="G1224" s="11"/>
      <c r="H1224" s="11"/>
      <c r="I1224" s="11"/>
      <c r="J1224" s="11"/>
      <c r="K1224" s="11"/>
      <c r="L1224" s="11"/>
      <c r="M1224" s="11"/>
      <c r="N1224" s="11"/>
      <c r="O1224" s="11"/>
      <c r="P1224" s="11"/>
      <c r="Q1224" s="11"/>
      <c r="R1224" s="11"/>
      <c r="S1224" s="11"/>
      <c r="T1224" s="11"/>
      <c r="U1224" s="11"/>
      <c r="V1224" s="11"/>
      <c r="W1224" s="11"/>
      <c r="X1224" s="11"/>
      <c r="Y1224" s="11"/>
      <c r="Z1224" s="11"/>
      <c r="AA1224" s="11"/>
      <c r="AB1224" s="11"/>
      <c r="AC1224" s="11"/>
    </row>
    <row r="1225">
      <c r="A1225" s="225" t="s">
        <v>2175</v>
      </c>
      <c r="B1225" s="207" t="s">
        <v>2176</v>
      </c>
      <c r="C1225" s="15"/>
      <c r="D1225" s="15"/>
      <c r="E1225" s="10"/>
      <c r="F1225" s="11"/>
      <c r="G1225" s="11"/>
      <c r="H1225" s="11"/>
      <c r="I1225" s="11"/>
      <c r="J1225" s="11"/>
      <c r="K1225" s="11"/>
      <c r="L1225" s="11"/>
      <c r="M1225" s="11"/>
      <c r="N1225" s="11"/>
      <c r="O1225" s="11"/>
      <c r="P1225" s="11"/>
      <c r="Q1225" s="11"/>
      <c r="R1225" s="11"/>
      <c r="S1225" s="11"/>
      <c r="T1225" s="11"/>
      <c r="U1225" s="11"/>
      <c r="V1225" s="11"/>
      <c r="W1225" s="11"/>
      <c r="X1225" s="11"/>
      <c r="Y1225" s="11"/>
      <c r="Z1225" s="11"/>
      <c r="AA1225" s="11"/>
      <c r="AB1225" s="11"/>
      <c r="AC1225" s="11"/>
    </row>
    <row r="1226">
      <c r="A1226" s="226" t="s">
        <v>2177</v>
      </c>
      <c r="B1226" s="207" t="s">
        <v>2178</v>
      </c>
      <c r="C1226" s="15"/>
      <c r="D1226" s="15"/>
      <c r="E1226" s="10"/>
      <c r="F1226" s="11"/>
      <c r="G1226" s="11"/>
      <c r="H1226" s="11"/>
      <c r="I1226" s="11"/>
      <c r="J1226" s="11"/>
      <c r="K1226" s="11"/>
      <c r="L1226" s="11"/>
      <c r="M1226" s="11"/>
      <c r="N1226" s="11"/>
      <c r="O1226" s="11"/>
      <c r="P1226" s="11"/>
      <c r="Q1226" s="11"/>
      <c r="R1226" s="11"/>
      <c r="S1226" s="11"/>
      <c r="T1226" s="11"/>
      <c r="U1226" s="11"/>
      <c r="V1226" s="11"/>
      <c r="W1226" s="11"/>
      <c r="X1226" s="11"/>
      <c r="Y1226" s="11"/>
      <c r="Z1226" s="11"/>
      <c r="AA1226" s="11"/>
      <c r="AB1226" s="11"/>
      <c r="AC1226" s="11"/>
    </row>
    <row r="1227">
      <c r="A1227" s="225" t="s">
        <v>2179</v>
      </c>
      <c r="B1227" s="207" t="s">
        <v>2180</v>
      </c>
      <c r="C1227" s="15"/>
      <c r="D1227" s="15"/>
      <c r="E1227" s="10"/>
      <c r="F1227" s="11"/>
      <c r="G1227" s="11"/>
      <c r="H1227" s="11"/>
      <c r="I1227" s="11"/>
      <c r="J1227" s="11"/>
      <c r="K1227" s="11"/>
      <c r="L1227" s="11"/>
      <c r="M1227" s="11"/>
      <c r="N1227" s="11"/>
      <c r="O1227" s="11"/>
      <c r="P1227" s="11"/>
      <c r="Q1227" s="11"/>
      <c r="R1227" s="11"/>
      <c r="S1227" s="11"/>
      <c r="T1227" s="11"/>
      <c r="U1227" s="11"/>
      <c r="V1227" s="11"/>
      <c r="W1227" s="11"/>
      <c r="X1227" s="11"/>
      <c r="Y1227" s="11"/>
      <c r="Z1227" s="11"/>
      <c r="AA1227" s="11"/>
      <c r="AB1227" s="11"/>
      <c r="AC1227" s="11"/>
    </row>
    <row r="1228">
      <c r="A1228" s="226" t="s">
        <v>2181</v>
      </c>
      <c r="B1228" s="207"/>
      <c r="C1228" s="15"/>
      <c r="D1228" s="15"/>
      <c r="E1228" s="10"/>
      <c r="F1228" s="11"/>
      <c r="G1228" s="11"/>
      <c r="H1228" s="11"/>
      <c r="I1228" s="11"/>
      <c r="J1228" s="11"/>
      <c r="K1228" s="11"/>
      <c r="L1228" s="11"/>
      <c r="M1228" s="11"/>
      <c r="N1228" s="11"/>
      <c r="O1228" s="11"/>
      <c r="P1228" s="11"/>
      <c r="Q1228" s="11"/>
      <c r="R1228" s="11"/>
      <c r="S1228" s="11"/>
      <c r="T1228" s="11"/>
      <c r="U1228" s="11"/>
      <c r="V1228" s="11"/>
      <c r="W1228" s="11"/>
      <c r="X1228" s="11"/>
      <c r="Y1228" s="11"/>
      <c r="Z1228" s="11"/>
      <c r="AA1228" s="11"/>
      <c r="AB1228" s="11"/>
      <c r="AC1228" s="11"/>
    </row>
    <row r="1229">
      <c r="A1229" s="226" t="s">
        <v>2182</v>
      </c>
      <c r="B1229" s="207"/>
      <c r="C1229" s="15"/>
      <c r="D1229" s="15"/>
      <c r="E1229" s="10"/>
      <c r="F1229" s="11"/>
      <c r="G1229" s="11"/>
      <c r="H1229" s="11"/>
      <c r="I1229" s="11"/>
      <c r="J1229" s="11"/>
      <c r="K1229" s="11"/>
      <c r="L1229" s="11"/>
      <c r="M1229" s="11"/>
      <c r="N1229" s="11"/>
      <c r="O1229" s="11"/>
      <c r="P1229" s="11"/>
      <c r="Q1229" s="11"/>
      <c r="R1229" s="11"/>
      <c r="S1229" s="11"/>
      <c r="T1229" s="11"/>
      <c r="U1229" s="11"/>
      <c r="V1229" s="11"/>
      <c r="W1229" s="11"/>
      <c r="X1229" s="11"/>
      <c r="Y1229" s="11"/>
      <c r="Z1229" s="11"/>
      <c r="AA1229" s="11"/>
      <c r="AB1229" s="11"/>
      <c r="AC1229" s="11"/>
    </row>
    <row r="1230">
      <c r="A1230" s="226" t="s">
        <v>2183</v>
      </c>
      <c r="B1230" s="207"/>
      <c r="C1230" s="15"/>
      <c r="D1230" s="15"/>
      <c r="E1230" s="10"/>
      <c r="F1230" s="11"/>
      <c r="G1230" s="11"/>
      <c r="H1230" s="11"/>
      <c r="I1230" s="11"/>
      <c r="J1230" s="11"/>
      <c r="K1230" s="11"/>
      <c r="L1230" s="11"/>
      <c r="M1230" s="11"/>
      <c r="N1230" s="11"/>
      <c r="O1230" s="11"/>
      <c r="P1230" s="11"/>
      <c r="Q1230" s="11"/>
      <c r="R1230" s="11"/>
      <c r="S1230" s="11"/>
      <c r="T1230" s="11"/>
      <c r="U1230" s="11"/>
      <c r="V1230" s="11"/>
      <c r="W1230" s="11"/>
      <c r="X1230" s="11"/>
      <c r="Y1230" s="11"/>
      <c r="Z1230" s="11"/>
      <c r="AA1230" s="11"/>
      <c r="AB1230" s="11"/>
      <c r="AC1230" s="11"/>
    </row>
    <row r="1231">
      <c r="A1231" s="226" t="s">
        <v>2184</v>
      </c>
      <c r="B1231" s="207" t="s">
        <v>2185</v>
      </c>
      <c r="C1231" s="15"/>
      <c r="D1231" s="15"/>
      <c r="E1231" s="10"/>
      <c r="F1231" s="11"/>
      <c r="G1231" s="11"/>
      <c r="H1231" s="11"/>
      <c r="I1231" s="11"/>
      <c r="J1231" s="11"/>
      <c r="K1231" s="11"/>
      <c r="L1231" s="11"/>
      <c r="M1231" s="11"/>
      <c r="N1231" s="11"/>
      <c r="O1231" s="11"/>
      <c r="P1231" s="11"/>
      <c r="Q1231" s="11"/>
      <c r="R1231" s="11"/>
      <c r="S1231" s="11"/>
      <c r="T1231" s="11"/>
      <c r="U1231" s="11"/>
      <c r="V1231" s="11"/>
      <c r="W1231" s="11"/>
      <c r="X1231" s="11"/>
      <c r="Y1231" s="11"/>
      <c r="Z1231" s="11"/>
      <c r="AA1231" s="11"/>
      <c r="AB1231" s="11"/>
      <c r="AC1231" s="11"/>
    </row>
    <row r="1232">
      <c r="A1232" s="226" t="s">
        <v>2186</v>
      </c>
      <c r="B1232" s="207"/>
      <c r="C1232" s="15"/>
      <c r="D1232" s="15"/>
      <c r="E1232" s="10"/>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c r="AB1232" s="11"/>
      <c r="AC1232" s="11"/>
    </row>
    <row r="1233">
      <c r="A1233" s="226" t="s">
        <v>2187</v>
      </c>
      <c r="B1233" s="207" t="s">
        <v>2188</v>
      </c>
      <c r="C1233" s="15"/>
      <c r="D1233" s="15"/>
      <c r="E1233" s="10"/>
      <c r="F1233" s="11"/>
      <c r="G1233" s="11"/>
      <c r="H1233" s="11"/>
      <c r="I1233" s="11"/>
      <c r="J1233" s="11"/>
      <c r="K1233" s="11"/>
      <c r="L1233" s="11"/>
      <c r="M1233" s="11"/>
      <c r="N1233" s="11"/>
      <c r="O1233" s="11"/>
      <c r="P1233" s="11"/>
      <c r="Q1233" s="11"/>
      <c r="R1233" s="11"/>
      <c r="S1233" s="11"/>
      <c r="T1233" s="11"/>
      <c r="U1233" s="11"/>
      <c r="V1233" s="11"/>
      <c r="W1233" s="11"/>
      <c r="X1233" s="11"/>
      <c r="Y1233" s="11"/>
      <c r="Z1233" s="11"/>
      <c r="AA1233" s="11"/>
      <c r="AB1233" s="11"/>
      <c r="AC1233" s="11"/>
    </row>
    <row r="1234">
      <c r="A1234" s="225" t="s">
        <v>2189</v>
      </c>
      <c r="B1234" s="207"/>
      <c r="C1234" s="15"/>
      <c r="D1234" s="15"/>
      <c r="E1234" s="10"/>
      <c r="F1234" s="11"/>
      <c r="G1234" s="11"/>
      <c r="H1234" s="11"/>
      <c r="I1234" s="11"/>
      <c r="J1234" s="11"/>
      <c r="K1234" s="11"/>
      <c r="L1234" s="11"/>
      <c r="M1234" s="11"/>
      <c r="N1234" s="11"/>
      <c r="O1234" s="11"/>
      <c r="P1234" s="11"/>
      <c r="Q1234" s="11"/>
      <c r="R1234" s="11"/>
      <c r="S1234" s="11"/>
      <c r="T1234" s="11"/>
      <c r="U1234" s="11"/>
      <c r="V1234" s="11"/>
      <c r="W1234" s="11"/>
      <c r="X1234" s="11"/>
      <c r="Y1234" s="11"/>
      <c r="Z1234" s="11"/>
      <c r="AA1234" s="11"/>
      <c r="AB1234" s="11"/>
      <c r="AC1234" s="11"/>
    </row>
    <row r="1235">
      <c r="A1235" s="99" t="s">
        <v>2190</v>
      </c>
      <c r="B1235" s="207" t="s">
        <v>2191</v>
      </c>
      <c r="C1235" s="15"/>
      <c r="D1235" s="15"/>
      <c r="E1235" s="10"/>
      <c r="F1235" s="11"/>
      <c r="G1235" s="11"/>
      <c r="H1235" s="11"/>
      <c r="I1235" s="11"/>
      <c r="J1235" s="11"/>
      <c r="K1235" s="11"/>
      <c r="L1235" s="11"/>
      <c r="M1235" s="11"/>
      <c r="N1235" s="11"/>
      <c r="O1235" s="11"/>
      <c r="P1235" s="11"/>
      <c r="Q1235" s="11"/>
      <c r="R1235" s="11"/>
      <c r="S1235" s="11"/>
      <c r="T1235" s="11"/>
      <c r="U1235" s="11"/>
      <c r="V1235" s="11"/>
      <c r="W1235" s="11"/>
      <c r="X1235" s="11"/>
      <c r="Y1235" s="11"/>
      <c r="Z1235" s="11"/>
      <c r="AA1235" s="11"/>
      <c r="AB1235" s="11"/>
      <c r="AC1235" s="11"/>
    </row>
    <row r="1236">
      <c r="A1236" s="99" t="s">
        <v>2192</v>
      </c>
      <c r="B1236" s="207" t="s">
        <v>2193</v>
      </c>
      <c r="C1236" s="15"/>
      <c r="D1236" s="15"/>
      <c r="E1236" s="10"/>
      <c r="F1236" s="11"/>
      <c r="G1236" s="11"/>
      <c r="H1236" s="11"/>
      <c r="I1236" s="11"/>
      <c r="J1236" s="11"/>
      <c r="K1236" s="11"/>
      <c r="L1236" s="11"/>
      <c r="M1236" s="11"/>
      <c r="N1236" s="11"/>
      <c r="O1236" s="11"/>
      <c r="P1236" s="11"/>
      <c r="Q1236" s="11"/>
      <c r="R1236" s="11"/>
      <c r="S1236" s="11"/>
      <c r="T1236" s="11"/>
      <c r="U1236" s="11"/>
      <c r="V1236" s="11"/>
      <c r="W1236" s="11"/>
      <c r="X1236" s="11"/>
      <c r="Y1236" s="11"/>
      <c r="Z1236" s="11"/>
      <c r="AA1236" s="11"/>
      <c r="AB1236" s="11"/>
      <c r="AC1236" s="11"/>
    </row>
    <row r="1237">
      <c r="A1237" s="99" t="s">
        <v>2194</v>
      </c>
      <c r="B1237" s="207"/>
      <c r="C1237" s="15" t="s">
        <v>2195</v>
      </c>
      <c r="D1237" s="15"/>
      <c r="E1237" s="10"/>
      <c r="F1237" s="11"/>
      <c r="G1237" s="11"/>
      <c r="H1237" s="11"/>
      <c r="I1237" s="11"/>
      <c r="J1237" s="11"/>
      <c r="K1237" s="11"/>
      <c r="L1237" s="11"/>
      <c r="M1237" s="11"/>
      <c r="N1237" s="11"/>
      <c r="O1237" s="11"/>
      <c r="P1237" s="11"/>
      <c r="Q1237" s="11"/>
      <c r="R1237" s="11"/>
      <c r="S1237" s="11"/>
      <c r="T1237" s="11"/>
      <c r="U1237" s="11"/>
      <c r="V1237" s="11"/>
      <c r="W1237" s="11"/>
      <c r="X1237" s="11"/>
      <c r="Y1237" s="11"/>
      <c r="Z1237" s="11"/>
      <c r="AA1237" s="11"/>
      <c r="AB1237" s="11"/>
      <c r="AC1237" s="11"/>
    </row>
    <row r="1238">
      <c r="A1238" s="99" t="s">
        <v>2196</v>
      </c>
      <c r="B1238" s="207" t="s">
        <v>2197</v>
      </c>
      <c r="C1238" s="15"/>
      <c r="D1238" s="15"/>
      <c r="E1238" s="10"/>
      <c r="F1238" s="11"/>
      <c r="G1238" s="11"/>
      <c r="H1238" s="11"/>
      <c r="I1238" s="11"/>
      <c r="J1238" s="11"/>
      <c r="K1238" s="11"/>
      <c r="L1238" s="11"/>
      <c r="M1238" s="11"/>
      <c r="N1238" s="11"/>
      <c r="O1238" s="11"/>
      <c r="P1238" s="11"/>
      <c r="Q1238" s="11"/>
      <c r="R1238" s="11"/>
      <c r="S1238" s="11"/>
      <c r="T1238" s="11"/>
      <c r="U1238" s="11"/>
      <c r="V1238" s="11"/>
      <c r="W1238" s="11"/>
      <c r="X1238" s="11"/>
      <c r="Y1238" s="11"/>
      <c r="Z1238" s="11"/>
      <c r="AA1238" s="11"/>
      <c r="AB1238" s="11"/>
      <c r="AC1238" s="11"/>
    </row>
    <row r="1239">
      <c r="A1239" s="99" t="s">
        <v>2198</v>
      </c>
      <c r="B1239" s="207"/>
      <c r="C1239" s="15"/>
      <c r="D1239" s="15"/>
      <c r="E1239" s="10"/>
      <c r="F1239" s="11"/>
      <c r="G1239" s="11"/>
      <c r="H1239" s="11"/>
      <c r="I1239" s="11"/>
      <c r="J1239" s="11"/>
      <c r="K1239" s="11"/>
      <c r="L1239" s="11"/>
      <c r="M1239" s="11"/>
      <c r="N1239" s="11"/>
      <c r="O1239" s="11"/>
      <c r="P1239" s="11"/>
      <c r="Q1239" s="11"/>
      <c r="R1239" s="11"/>
      <c r="S1239" s="11"/>
      <c r="T1239" s="11"/>
      <c r="U1239" s="11"/>
      <c r="V1239" s="11"/>
      <c r="W1239" s="11"/>
      <c r="X1239" s="11"/>
      <c r="Y1239" s="11"/>
      <c r="Z1239" s="11"/>
      <c r="AA1239" s="11"/>
      <c r="AB1239" s="11"/>
      <c r="AC1239" s="11"/>
    </row>
    <row r="1240">
      <c r="A1240" s="99" t="s">
        <v>2199</v>
      </c>
      <c r="B1240" s="207" t="s">
        <v>2200</v>
      </c>
      <c r="D1240" s="15"/>
      <c r="E1240" s="10"/>
      <c r="F1240" s="11"/>
      <c r="G1240" s="11"/>
      <c r="H1240" s="11"/>
      <c r="I1240" s="11"/>
      <c r="J1240" s="11"/>
      <c r="K1240" s="11"/>
      <c r="L1240" s="11"/>
      <c r="M1240" s="11"/>
      <c r="N1240" s="11"/>
      <c r="O1240" s="11"/>
      <c r="P1240" s="11"/>
      <c r="Q1240" s="11"/>
      <c r="R1240" s="11"/>
      <c r="S1240" s="11"/>
      <c r="T1240" s="11"/>
      <c r="U1240" s="11"/>
      <c r="V1240" s="11"/>
      <c r="W1240" s="11"/>
      <c r="X1240" s="11"/>
      <c r="Y1240" s="11"/>
      <c r="Z1240" s="11"/>
      <c r="AA1240" s="11"/>
      <c r="AB1240" s="11"/>
      <c r="AC1240" s="11"/>
    </row>
    <row r="1241">
      <c r="A1241" s="99" t="s">
        <v>2201</v>
      </c>
      <c r="B1241" s="191" t="s">
        <v>2202</v>
      </c>
      <c r="C1241" s="15"/>
      <c r="D1241" s="15"/>
      <c r="E1241" s="10"/>
      <c r="F1241" s="11"/>
      <c r="G1241" s="11"/>
      <c r="H1241" s="11"/>
      <c r="I1241" s="11"/>
      <c r="J1241" s="11"/>
      <c r="K1241" s="11"/>
      <c r="L1241" s="11"/>
      <c r="M1241" s="11"/>
      <c r="N1241" s="11"/>
      <c r="O1241" s="11"/>
      <c r="P1241" s="11"/>
      <c r="Q1241" s="11"/>
      <c r="R1241" s="11"/>
      <c r="S1241" s="11"/>
      <c r="T1241" s="11"/>
      <c r="U1241" s="11"/>
      <c r="V1241" s="11"/>
      <c r="W1241" s="11"/>
      <c r="X1241" s="11"/>
      <c r="Y1241" s="11"/>
      <c r="Z1241" s="11"/>
      <c r="AA1241" s="11"/>
      <c r="AB1241" s="11"/>
      <c r="AC1241" s="11"/>
    </row>
    <row r="1242">
      <c r="A1242" s="99" t="s">
        <v>2203</v>
      </c>
      <c r="B1242" s="207" t="s">
        <v>2204</v>
      </c>
      <c r="C1242" s="15"/>
      <c r="D1242" s="15"/>
      <c r="E1242" s="10"/>
      <c r="F1242" s="11"/>
      <c r="G1242" s="11"/>
      <c r="H1242" s="11"/>
      <c r="I1242" s="11"/>
      <c r="J1242" s="11"/>
      <c r="K1242" s="11"/>
      <c r="L1242" s="11"/>
      <c r="M1242" s="11"/>
      <c r="N1242" s="11"/>
      <c r="O1242" s="11"/>
      <c r="P1242" s="11"/>
      <c r="Q1242" s="11"/>
      <c r="R1242" s="11"/>
      <c r="S1242" s="11"/>
      <c r="T1242" s="11"/>
      <c r="U1242" s="11"/>
      <c r="V1242" s="11"/>
      <c r="W1242" s="11"/>
      <c r="X1242" s="11"/>
      <c r="Y1242" s="11"/>
      <c r="Z1242" s="11"/>
      <c r="AA1242" s="11"/>
      <c r="AB1242" s="11"/>
      <c r="AC1242" s="11"/>
    </row>
    <row r="1243">
      <c r="A1243" s="99" t="s">
        <v>2205</v>
      </c>
      <c r="B1243" s="207" t="s">
        <v>2206</v>
      </c>
      <c r="C1243" s="15"/>
      <c r="D1243" s="15"/>
      <c r="E1243" s="10"/>
      <c r="F1243" s="11"/>
      <c r="G1243" s="11"/>
      <c r="H1243" s="11"/>
      <c r="I1243" s="11"/>
      <c r="J1243" s="11"/>
      <c r="K1243" s="11"/>
      <c r="L1243" s="11"/>
      <c r="M1243" s="11"/>
      <c r="N1243" s="11"/>
      <c r="O1243" s="11"/>
      <c r="P1243" s="11"/>
      <c r="Q1243" s="11"/>
      <c r="R1243" s="11"/>
      <c r="S1243" s="11"/>
      <c r="T1243" s="11"/>
      <c r="U1243" s="11"/>
      <c r="V1243" s="11"/>
      <c r="W1243" s="11"/>
      <c r="X1243" s="11"/>
      <c r="Y1243" s="11"/>
      <c r="Z1243" s="11"/>
      <c r="AA1243" s="11"/>
      <c r="AB1243" s="11"/>
      <c r="AC1243" s="11"/>
    </row>
    <row r="1244">
      <c r="A1244" s="99" t="s">
        <v>2207</v>
      </c>
      <c r="B1244" s="207"/>
      <c r="C1244" s="15"/>
      <c r="D1244" s="15"/>
      <c r="E1244" s="10"/>
      <c r="F1244" s="11"/>
      <c r="G1244" s="11"/>
      <c r="H1244" s="11"/>
      <c r="I1244" s="11"/>
      <c r="J1244" s="11"/>
      <c r="K1244" s="11"/>
      <c r="L1244" s="11"/>
      <c r="M1244" s="11"/>
      <c r="N1244" s="11"/>
      <c r="O1244" s="11"/>
      <c r="P1244" s="11"/>
      <c r="Q1244" s="11"/>
      <c r="R1244" s="11"/>
      <c r="S1244" s="11"/>
      <c r="T1244" s="11"/>
      <c r="U1244" s="11"/>
      <c r="V1244" s="11"/>
      <c r="W1244" s="11"/>
      <c r="X1244" s="11"/>
      <c r="Y1244" s="11"/>
      <c r="Z1244" s="11"/>
      <c r="AA1244" s="11"/>
      <c r="AB1244" s="11"/>
      <c r="AC1244" s="11"/>
    </row>
    <row r="1245">
      <c r="A1245" s="99" t="s">
        <v>2208</v>
      </c>
      <c r="B1245" s="207" t="s">
        <v>2209</v>
      </c>
      <c r="C1245" s="15" t="s">
        <v>2210</v>
      </c>
      <c r="D1245" s="15"/>
      <c r="E1245" s="10"/>
      <c r="F1245" s="11"/>
      <c r="G1245" s="11"/>
      <c r="H1245" s="11"/>
      <c r="I1245" s="11"/>
      <c r="J1245" s="11"/>
      <c r="K1245" s="11"/>
      <c r="L1245" s="11"/>
      <c r="M1245" s="11"/>
      <c r="N1245" s="11"/>
      <c r="O1245" s="11"/>
      <c r="P1245" s="11"/>
      <c r="Q1245" s="11"/>
      <c r="R1245" s="11"/>
      <c r="S1245" s="11"/>
      <c r="T1245" s="11"/>
      <c r="U1245" s="11"/>
      <c r="V1245" s="11"/>
      <c r="W1245" s="11"/>
      <c r="X1245" s="11"/>
      <c r="Y1245" s="11"/>
      <c r="Z1245" s="11"/>
      <c r="AA1245" s="11"/>
      <c r="AB1245" s="11"/>
      <c r="AC1245" s="11"/>
    </row>
    <row r="1246">
      <c r="A1246" s="99" t="s">
        <v>2211</v>
      </c>
      <c r="B1246" s="207" t="s">
        <v>2212</v>
      </c>
      <c r="C1246" s="15"/>
      <c r="D1246" s="15"/>
      <c r="E1246" s="10"/>
      <c r="F1246" s="11"/>
      <c r="G1246" s="11"/>
      <c r="H1246" s="11"/>
      <c r="I1246" s="11"/>
      <c r="J1246" s="11"/>
      <c r="K1246" s="11"/>
      <c r="L1246" s="11"/>
      <c r="M1246" s="11"/>
      <c r="N1246" s="11"/>
      <c r="O1246" s="11"/>
      <c r="P1246" s="11"/>
      <c r="Q1246" s="11"/>
      <c r="R1246" s="11"/>
      <c r="S1246" s="11"/>
      <c r="T1246" s="11"/>
      <c r="U1246" s="11"/>
      <c r="V1246" s="11"/>
      <c r="W1246" s="11"/>
      <c r="X1246" s="11"/>
      <c r="Y1246" s="11"/>
      <c r="Z1246" s="11"/>
      <c r="AA1246" s="11"/>
      <c r="AB1246" s="11"/>
      <c r="AC1246" s="11"/>
    </row>
    <row r="1247">
      <c r="A1247" s="99" t="s">
        <v>2213</v>
      </c>
      <c r="B1247" s="207"/>
      <c r="C1247" s="15"/>
      <c r="D1247" s="15"/>
      <c r="E1247" s="10"/>
      <c r="F1247" s="11"/>
      <c r="G1247" s="11"/>
      <c r="H1247" s="11"/>
      <c r="I1247" s="11"/>
      <c r="J1247" s="11"/>
      <c r="K1247" s="11"/>
      <c r="L1247" s="11"/>
      <c r="M1247" s="11"/>
      <c r="N1247" s="11"/>
      <c r="O1247" s="11"/>
      <c r="P1247" s="11"/>
      <c r="Q1247" s="11"/>
      <c r="R1247" s="11"/>
      <c r="S1247" s="11"/>
      <c r="T1247" s="11"/>
      <c r="U1247" s="11"/>
      <c r="V1247" s="11"/>
      <c r="W1247" s="11"/>
      <c r="X1247" s="11"/>
      <c r="Y1247" s="11"/>
      <c r="Z1247" s="11"/>
      <c r="AA1247" s="11"/>
      <c r="AB1247" s="11"/>
      <c r="AC1247" s="11"/>
    </row>
    <row r="1248">
      <c r="A1248" s="99" t="s">
        <v>2214</v>
      </c>
      <c r="B1248" s="207" t="s">
        <v>2215</v>
      </c>
      <c r="C1248" s="15" t="s">
        <v>2216</v>
      </c>
      <c r="D1248" s="15"/>
      <c r="E1248" s="10"/>
      <c r="F1248" s="11"/>
      <c r="G1248" s="11"/>
      <c r="H1248" s="11"/>
      <c r="I1248" s="11"/>
      <c r="J1248" s="11"/>
      <c r="K1248" s="11"/>
      <c r="L1248" s="11"/>
      <c r="M1248" s="11"/>
      <c r="N1248" s="11"/>
      <c r="O1248" s="11"/>
      <c r="P1248" s="11"/>
      <c r="Q1248" s="11"/>
      <c r="R1248" s="11"/>
      <c r="S1248" s="11"/>
      <c r="T1248" s="11"/>
      <c r="U1248" s="11"/>
      <c r="V1248" s="11"/>
      <c r="W1248" s="11"/>
      <c r="X1248" s="11"/>
      <c r="Y1248" s="11"/>
      <c r="Z1248" s="11"/>
      <c r="AA1248" s="11"/>
      <c r="AB1248" s="11"/>
      <c r="AC1248" s="11"/>
    </row>
    <row r="1249">
      <c r="A1249" s="99" t="s">
        <v>2217</v>
      </c>
      <c r="B1249" s="207" t="s">
        <v>2218</v>
      </c>
      <c r="C1249" s="15" t="s">
        <v>2219</v>
      </c>
      <c r="D1249" s="15"/>
      <c r="E1249" s="10"/>
      <c r="F1249" s="11"/>
      <c r="G1249" s="11"/>
      <c r="H1249" s="11"/>
      <c r="I1249" s="11"/>
      <c r="J1249" s="11"/>
      <c r="K1249" s="11"/>
      <c r="L1249" s="11"/>
      <c r="M1249" s="11"/>
      <c r="N1249" s="11"/>
      <c r="O1249" s="11"/>
      <c r="P1249" s="11"/>
      <c r="Q1249" s="11"/>
      <c r="R1249" s="11"/>
      <c r="S1249" s="11"/>
      <c r="T1249" s="11"/>
      <c r="U1249" s="11"/>
      <c r="V1249" s="11"/>
      <c r="W1249" s="11"/>
      <c r="X1249" s="11"/>
      <c r="Y1249" s="11"/>
      <c r="Z1249" s="11"/>
      <c r="AA1249" s="11"/>
      <c r="AB1249" s="11"/>
      <c r="AC1249" s="11"/>
    </row>
    <row r="1250">
      <c r="A1250" s="99" t="s">
        <v>2220</v>
      </c>
      <c r="B1250" s="207" t="s">
        <v>2221</v>
      </c>
      <c r="C1250" s="15" t="s">
        <v>2222</v>
      </c>
      <c r="D1250" s="15"/>
      <c r="E1250" s="10"/>
      <c r="F1250" s="11"/>
      <c r="G1250" s="11"/>
      <c r="H1250" s="11"/>
      <c r="I1250" s="11"/>
      <c r="J1250" s="11"/>
      <c r="K1250" s="11"/>
      <c r="L1250" s="11"/>
      <c r="M1250" s="11"/>
      <c r="N1250" s="11"/>
      <c r="O1250" s="11"/>
      <c r="P1250" s="11"/>
      <c r="Q1250" s="11"/>
      <c r="R1250" s="11"/>
      <c r="S1250" s="11"/>
      <c r="T1250" s="11"/>
      <c r="U1250" s="11"/>
      <c r="V1250" s="11"/>
      <c r="W1250" s="11"/>
      <c r="X1250" s="11"/>
      <c r="Y1250" s="11"/>
      <c r="Z1250" s="11"/>
      <c r="AA1250" s="11"/>
      <c r="AB1250" s="11"/>
      <c r="AC1250" s="11"/>
    </row>
    <row r="1251">
      <c r="A1251" s="99" t="s">
        <v>2223</v>
      </c>
      <c r="B1251" s="207" t="s">
        <v>2224</v>
      </c>
      <c r="C1251" s="15"/>
      <c r="D1251" s="15"/>
      <c r="E1251" s="10"/>
      <c r="F1251" s="11"/>
      <c r="G1251" s="11"/>
      <c r="H1251" s="11"/>
      <c r="I1251" s="11"/>
      <c r="J1251" s="11"/>
      <c r="K1251" s="11"/>
      <c r="L1251" s="11"/>
      <c r="M1251" s="11"/>
      <c r="N1251" s="11"/>
      <c r="O1251" s="11"/>
      <c r="P1251" s="11"/>
      <c r="Q1251" s="11"/>
      <c r="R1251" s="11"/>
      <c r="S1251" s="11"/>
      <c r="T1251" s="11"/>
      <c r="U1251" s="11"/>
      <c r="V1251" s="11"/>
      <c r="W1251" s="11"/>
      <c r="X1251" s="11"/>
      <c r="Y1251" s="11"/>
      <c r="Z1251" s="11"/>
      <c r="AA1251" s="11"/>
      <c r="AB1251" s="11"/>
      <c r="AC1251" s="11"/>
    </row>
    <row r="1252">
      <c r="A1252" s="99" t="s">
        <v>2225</v>
      </c>
      <c r="B1252" s="207"/>
      <c r="C1252" s="15"/>
      <c r="D1252" s="15"/>
      <c r="E1252" s="10"/>
      <c r="F1252" s="11"/>
      <c r="G1252" s="11"/>
      <c r="H1252" s="11"/>
      <c r="I1252" s="11"/>
      <c r="J1252" s="11"/>
      <c r="K1252" s="11"/>
      <c r="L1252" s="11"/>
      <c r="M1252" s="11"/>
      <c r="N1252" s="11"/>
      <c r="O1252" s="11"/>
      <c r="P1252" s="11"/>
      <c r="Q1252" s="11"/>
      <c r="R1252" s="11"/>
      <c r="S1252" s="11"/>
      <c r="T1252" s="11"/>
      <c r="U1252" s="11"/>
      <c r="V1252" s="11"/>
      <c r="W1252" s="11"/>
      <c r="X1252" s="11"/>
      <c r="Y1252" s="11"/>
      <c r="Z1252" s="11"/>
      <c r="AA1252" s="11"/>
      <c r="AB1252" s="11"/>
      <c r="AC1252" s="11"/>
    </row>
    <row r="1253">
      <c r="A1253" s="99" t="s">
        <v>2226</v>
      </c>
      <c r="B1253" s="207"/>
      <c r="C1253" s="15" t="s">
        <v>2227</v>
      </c>
      <c r="D1253" s="15"/>
      <c r="E1253" s="10"/>
      <c r="F1253" s="11"/>
      <c r="G1253" s="11"/>
      <c r="H1253" s="11"/>
      <c r="I1253" s="11"/>
      <c r="J1253" s="11"/>
      <c r="K1253" s="11"/>
      <c r="L1253" s="11"/>
      <c r="M1253" s="11"/>
      <c r="N1253" s="11"/>
      <c r="O1253" s="11"/>
      <c r="P1253" s="11"/>
      <c r="Q1253" s="11"/>
      <c r="R1253" s="11"/>
      <c r="S1253" s="11"/>
      <c r="T1253" s="11"/>
      <c r="U1253" s="11"/>
      <c r="V1253" s="11"/>
      <c r="W1253" s="11"/>
      <c r="X1253" s="11"/>
      <c r="Y1253" s="11"/>
      <c r="Z1253" s="11"/>
      <c r="AA1253" s="11"/>
      <c r="AB1253" s="11"/>
      <c r="AC1253" s="11"/>
    </row>
    <row r="1254">
      <c r="A1254" s="99" t="s">
        <v>2228</v>
      </c>
      <c r="B1254" s="207" t="s">
        <v>2229</v>
      </c>
      <c r="C1254" s="15"/>
      <c r="D1254" s="15"/>
      <c r="E1254" s="10"/>
      <c r="F1254" s="11"/>
      <c r="G1254" s="11"/>
      <c r="H1254" s="11"/>
      <c r="I1254" s="11"/>
      <c r="J1254" s="11"/>
      <c r="K1254" s="11"/>
      <c r="L1254" s="11"/>
      <c r="M1254" s="11"/>
      <c r="N1254" s="11"/>
      <c r="O1254" s="11"/>
      <c r="P1254" s="11"/>
      <c r="Q1254" s="11"/>
      <c r="R1254" s="11"/>
      <c r="S1254" s="11"/>
      <c r="T1254" s="11"/>
      <c r="U1254" s="11"/>
      <c r="V1254" s="11"/>
      <c r="W1254" s="11"/>
      <c r="X1254" s="11"/>
      <c r="Y1254" s="11"/>
      <c r="Z1254" s="11"/>
      <c r="AA1254" s="11"/>
      <c r="AB1254" s="11"/>
      <c r="AC1254" s="11"/>
    </row>
    <row r="1255">
      <c r="A1255" s="99" t="s">
        <v>2230</v>
      </c>
      <c r="B1255" s="207" t="s">
        <v>2231</v>
      </c>
      <c r="C1255" s="15"/>
      <c r="D1255" s="15"/>
      <c r="E1255" s="10"/>
      <c r="F1255" s="11"/>
      <c r="G1255" s="11"/>
      <c r="H1255" s="11"/>
      <c r="I1255" s="11"/>
      <c r="J1255" s="11"/>
      <c r="K1255" s="11"/>
      <c r="L1255" s="11"/>
      <c r="M1255" s="11"/>
      <c r="N1255" s="11"/>
      <c r="O1255" s="11"/>
      <c r="P1255" s="11"/>
      <c r="Q1255" s="11"/>
      <c r="R1255" s="11"/>
      <c r="S1255" s="11"/>
      <c r="T1255" s="11"/>
      <c r="U1255" s="11"/>
      <c r="V1255" s="11"/>
      <c r="W1255" s="11"/>
      <c r="X1255" s="11"/>
      <c r="Y1255" s="11"/>
      <c r="Z1255" s="11"/>
      <c r="AA1255" s="11"/>
      <c r="AB1255" s="11"/>
      <c r="AC1255" s="11"/>
    </row>
    <row r="1256">
      <c r="A1256" s="99" t="s">
        <v>2232</v>
      </c>
      <c r="B1256" s="207" t="s">
        <v>2233</v>
      </c>
      <c r="C1256" s="15"/>
      <c r="D1256" s="15"/>
      <c r="E1256" s="10"/>
      <c r="F1256" s="11"/>
      <c r="G1256" s="11"/>
      <c r="H1256" s="11"/>
      <c r="I1256" s="11"/>
      <c r="J1256" s="11"/>
      <c r="K1256" s="11"/>
      <c r="L1256" s="11"/>
      <c r="M1256" s="11"/>
      <c r="N1256" s="11"/>
      <c r="O1256" s="11"/>
      <c r="P1256" s="11"/>
      <c r="Q1256" s="11"/>
      <c r="R1256" s="11"/>
      <c r="S1256" s="11"/>
      <c r="T1256" s="11"/>
      <c r="U1256" s="11"/>
      <c r="V1256" s="11"/>
      <c r="W1256" s="11"/>
      <c r="X1256" s="11"/>
      <c r="Y1256" s="11"/>
      <c r="Z1256" s="11"/>
      <c r="AA1256" s="11"/>
      <c r="AB1256" s="11"/>
      <c r="AC1256" s="11"/>
    </row>
    <row r="1257">
      <c r="A1257" s="99" t="s">
        <v>2234</v>
      </c>
      <c r="B1257" s="207" t="s">
        <v>2235</v>
      </c>
      <c r="C1257" s="15"/>
      <c r="D1257" s="15"/>
      <c r="E1257" s="10"/>
      <c r="F1257" s="11"/>
      <c r="G1257" s="11"/>
      <c r="H1257" s="11"/>
      <c r="I1257" s="11"/>
      <c r="J1257" s="11"/>
      <c r="K1257" s="11"/>
      <c r="L1257" s="11"/>
      <c r="M1257" s="11"/>
      <c r="N1257" s="11"/>
      <c r="O1257" s="11"/>
      <c r="P1257" s="11"/>
      <c r="Q1257" s="11"/>
      <c r="R1257" s="11"/>
      <c r="S1257" s="11"/>
      <c r="T1257" s="11"/>
      <c r="U1257" s="11"/>
      <c r="V1257" s="11"/>
      <c r="W1257" s="11"/>
      <c r="X1257" s="11"/>
      <c r="Y1257" s="11"/>
      <c r="Z1257" s="11"/>
      <c r="AA1257" s="11"/>
      <c r="AB1257" s="11"/>
      <c r="AC1257" s="11"/>
    </row>
    <row r="1258">
      <c r="A1258" s="99" t="s">
        <v>2236</v>
      </c>
      <c r="B1258" s="207"/>
      <c r="C1258" s="15"/>
      <c r="D1258" s="15"/>
      <c r="E1258" s="10"/>
      <c r="F1258" s="11"/>
      <c r="G1258" s="11"/>
      <c r="H1258" s="11"/>
      <c r="I1258" s="11"/>
      <c r="J1258" s="11"/>
      <c r="K1258" s="11"/>
      <c r="L1258" s="11"/>
      <c r="M1258" s="11"/>
      <c r="N1258" s="11"/>
      <c r="O1258" s="11"/>
      <c r="P1258" s="11"/>
      <c r="Q1258" s="11"/>
      <c r="R1258" s="11"/>
      <c r="S1258" s="11"/>
      <c r="T1258" s="11"/>
      <c r="U1258" s="11"/>
      <c r="V1258" s="11"/>
      <c r="W1258" s="11"/>
      <c r="X1258" s="11"/>
      <c r="Y1258" s="11"/>
      <c r="Z1258" s="11"/>
      <c r="AA1258" s="11"/>
      <c r="AB1258" s="11"/>
      <c r="AC1258" s="11"/>
    </row>
    <row r="1259">
      <c r="A1259" s="99" t="s">
        <v>2237</v>
      </c>
      <c r="B1259" s="207" t="s">
        <v>2238</v>
      </c>
      <c r="C1259" s="15" t="s">
        <v>2239</v>
      </c>
      <c r="D1259" s="15" t="s">
        <v>2240</v>
      </c>
      <c r="E1259" s="10"/>
      <c r="F1259" s="11"/>
      <c r="G1259" s="11"/>
      <c r="H1259" s="11"/>
      <c r="I1259" s="11"/>
      <c r="J1259" s="11"/>
      <c r="K1259" s="11"/>
      <c r="L1259" s="11"/>
      <c r="M1259" s="11"/>
      <c r="N1259" s="11"/>
      <c r="O1259" s="11"/>
      <c r="P1259" s="11"/>
      <c r="Q1259" s="11"/>
      <c r="R1259" s="11"/>
      <c r="S1259" s="11"/>
      <c r="T1259" s="11"/>
      <c r="U1259" s="11"/>
      <c r="V1259" s="11"/>
      <c r="W1259" s="11"/>
      <c r="X1259" s="11"/>
      <c r="Y1259" s="11"/>
      <c r="Z1259" s="11"/>
      <c r="AA1259" s="11"/>
      <c r="AB1259" s="11"/>
      <c r="AC1259" s="11"/>
    </row>
    <row r="1260">
      <c r="A1260" s="99" t="s">
        <v>2241</v>
      </c>
      <c r="B1260" s="207" t="s">
        <v>2242</v>
      </c>
      <c r="C1260" s="113"/>
      <c r="D1260" s="111"/>
      <c r="E1260" s="10"/>
      <c r="F1260" s="11"/>
      <c r="G1260" s="11"/>
      <c r="H1260" s="11"/>
      <c r="I1260" s="11"/>
      <c r="J1260" s="11"/>
      <c r="K1260" s="11"/>
      <c r="L1260" s="11"/>
      <c r="M1260" s="11"/>
      <c r="N1260" s="11"/>
      <c r="O1260" s="11"/>
      <c r="P1260" s="11"/>
      <c r="Q1260" s="11"/>
      <c r="R1260" s="11"/>
      <c r="S1260" s="11"/>
      <c r="T1260" s="11"/>
      <c r="U1260" s="11"/>
      <c r="V1260" s="11"/>
      <c r="W1260" s="11"/>
      <c r="X1260" s="11"/>
      <c r="Y1260" s="11"/>
      <c r="Z1260" s="11"/>
      <c r="AA1260" s="11"/>
      <c r="AB1260" s="11"/>
      <c r="AC1260" s="11"/>
    </row>
    <row r="1261">
      <c r="A1261" s="99" t="s">
        <v>2243</v>
      </c>
      <c r="B1261" s="207" t="s">
        <v>2244</v>
      </c>
      <c r="C1261" s="113"/>
      <c r="D1261" s="111"/>
      <c r="E1261" s="10"/>
      <c r="F1261" s="11"/>
      <c r="G1261" s="11"/>
      <c r="H1261" s="11"/>
      <c r="I1261" s="11"/>
      <c r="J1261" s="11"/>
      <c r="K1261" s="11"/>
      <c r="L1261" s="11"/>
      <c r="M1261" s="11"/>
      <c r="N1261" s="11"/>
      <c r="O1261" s="11"/>
      <c r="P1261" s="11"/>
      <c r="Q1261" s="11"/>
      <c r="R1261" s="11"/>
      <c r="S1261" s="11"/>
      <c r="T1261" s="11"/>
      <c r="U1261" s="11"/>
      <c r="V1261" s="11"/>
      <c r="W1261" s="11"/>
      <c r="X1261" s="11"/>
      <c r="Y1261" s="11"/>
      <c r="Z1261" s="11"/>
      <c r="AA1261" s="11"/>
      <c r="AB1261" s="11"/>
      <c r="AC1261" s="11"/>
    </row>
    <row r="1262">
      <c r="A1262" s="99" t="s">
        <v>2245</v>
      </c>
      <c r="B1262" s="207"/>
      <c r="C1262" s="113"/>
      <c r="D1262" s="111"/>
      <c r="E1262" s="10"/>
      <c r="F1262" s="11"/>
      <c r="G1262" s="11"/>
      <c r="H1262" s="11"/>
      <c r="I1262" s="11"/>
      <c r="J1262" s="11"/>
      <c r="K1262" s="11"/>
      <c r="L1262" s="11"/>
      <c r="M1262" s="11"/>
      <c r="N1262" s="11"/>
      <c r="O1262" s="11"/>
      <c r="P1262" s="11"/>
      <c r="Q1262" s="11"/>
      <c r="R1262" s="11"/>
      <c r="S1262" s="11"/>
      <c r="T1262" s="11"/>
      <c r="U1262" s="11"/>
      <c r="V1262" s="11"/>
      <c r="W1262" s="11"/>
      <c r="X1262" s="11"/>
      <c r="Y1262" s="11"/>
      <c r="Z1262" s="11"/>
      <c r="AA1262" s="11"/>
      <c r="AB1262" s="11"/>
      <c r="AC1262" s="11"/>
    </row>
    <row r="1263">
      <c r="A1263" s="81" t="s">
        <v>2246</v>
      </c>
      <c r="B1263" s="206" t="s">
        <v>2247</v>
      </c>
      <c r="C1263" s="113"/>
      <c r="D1263" s="111"/>
      <c r="E1263" s="10"/>
      <c r="F1263" s="11"/>
      <c r="G1263" s="11"/>
      <c r="H1263" s="11"/>
      <c r="I1263" s="11"/>
      <c r="J1263" s="11"/>
      <c r="K1263" s="11"/>
      <c r="L1263" s="11"/>
      <c r="M1263" s="11"/>
      <c r="N1263" s="11"/>
      <c r="O1263" s="11"/>
      <c r="P1263" s="11"/>
      <c r="Q1263" s="11"/>
      <c r="R1263" s="11"/>
      <c r="S1263" s="11"/>
      <c r="T1263" s="11"/>
      <c r="U1263" s="11"/>
      <c r="V1263" s="11"/>
      <c r="W1263" s="11"/>
      <c r="X1263" s="11"/>
      <c r="Y1263" s="11"/>
      <c r="Z1263" s="11"/>
      <c r="AA1263" s="11"/>
      <c r="AB1263" s="11"/>
      <c r="AC1263" s="11"/>
    </row>
    <row r="1264">
      <c r="A1264" s="99" t="s">
        <v>2248</v>
      </c>
      <c r="B1264" s="207" t="s">
        <v>2249</v>
      </c>
      <c r="C1264" s="113"/>
      <c r="D1264" s="111"/>
      <c r="E1264" s="10"/>
      <c r="F1264" s="11"/>
      <c r="G1264" s="11"/>
      <c r="H1264" s="11"/>
      <c r="I1264" s="11"/>
      <c r="J1264" s="11"/>
      <c r="K1264" s="11"/>
      <c r="L1264" s="11"/>
      <c r="M1264" s="11"/>
      <c r="N1264" s="11"/>
      <c r="O1264" s="11"/>
      <c r="P1264" s="11"/>
      <c r="Q1264" s="11"/>
      <c r="R1264" s="11"/>
      <c r="S1264" s="11"/>
      <c r="T1264" s="11"/>
      <c r="U1264" s="11"/>
      <c r="V1264" s="11"/>
      <c r="W1264" s="11"/>
      <c r="X1264" s="11"/>
      <c r="Y1264" s="11"/>
      <c r="Z1264" s="11"/>
      <c r="AA1264" s="11"/>
      <c r="AB1264" s="11"/>
      <c r="AC1264" s="11"/>
    </row>
    <row r="1265">
      <c r="A1265" s="99" t="s">
        <v>2250</v>
      </c>
      <c r="B1265" s="207" t="s">
        <v>2249</v>
      </c>
      <c r="C1265" s="113"/>
      <c r="D1265" s="111"/>
      <c r="E1265" s="10"/>
      <c r="F1265" s="11"/>
      <c r="G1265" s="11"/>
      <c r="H1265" s="11"/>
      <c r="I1265" s="11"/>
      <c r="J1265" s="11"/>
      <c r="K1265" s="11"/>
      <c r="L1265" s="11"/>
      <c r="M1265" s="11"/>
      <c r="N1265" s="11"/>
      <c r="O1265" s="11"/>
      <c r="P1265" s="11"/>
      <c r="Q1265" s="11"/>
      <c r="R1265" s="11"/>
      <c r="S1265" s="11"/>
      <c r="T1265" s="11"/>
      <c r="U1265" s="11"/>
      <c r="V1265" s="11"/>
      <c r="W1265" s="11"/>
      <c r="X1265" s="11"/>
      <c r="Y1265" s="11"/>
      <c r="Z1265" s="11"/>
      <c r="AA1265" s="11"/>
      <c r="AB1265" s="11"/>
      <c r="AC1265" s="11"/>
    </row>
    <row r="1266">
      <c r="A1266" s="99" t="s">
        <v>2251</v>
      </c>
      <c r="B1266" s="207" t="s">
        <v>2252</v>
      </c>
      <c r="C1266" s="113"/>
      <c r="D1266" s="111"/>
      <c r="E1266" s="10"/>
      <c r="F1266" s="11"/>
      <c r="G1266" s="11"/>
      <c r="H1266" s="11"/>
      <c r="I1266" s="11"/>
      <c r="J1266" s="11"/>
      <c r="K1266" s="11"/>
      <c r="L1266" s="11"/>
      <c r="M1266" s="11"/>
      <c r="N1266" s="11"/>
      <c r="O1266" s="11"/>
      <c r="P1266" s="11"/>
      <c r="Q1266" s="11"/>
      <c r="R1266" s="11"/>
      <c r="S1266" s="11"/>
      <c r="T1266" s="11"/>
      <c r="U1266" s="11"/>
      <c r="V1266" s="11"/>
      <c r="W1266" s="11"/>
      <c r="X1266" s="11"/>
      <c r="Y1266" s="11"/>
      <c r="Z1266" s="11"/>
      <c r="AA1266" s="11"/>
      <c r="AB1266" s="11"/>
      <c r="AC1266" s="11"/>
    </row>
    <row r="1267">
      <c r="A1267" s="99" t="s">
        <v>2253</v>
      </c>
      <c r="B1267" s="207"/>
      <c r="C1267" s="113" t="s">
        <v>2254</v>
      </c>
      <c r="D1267" s="111"/>
      <c r="E1267" s="10"/>
      <c r="F1267" s="11"/>
      <c r="G1267" s="11"/>
      <c r="H1267" s="11"/>
      <c r="I1267" s="11"/>
      <c r="J1267" s="11"/>
      <c r="K1267" s="11"/>
      <c r="L1267" s="11"/>
      <c r="M1267" s="11"/>
      <c r="N1267" s="11"/>
      <c r="O1267" s="11"/>
      <c r="P1267" s="11"/>
      <c r="Q1267" s="11"/>
      <c r="R1267" s="11"/>
      <c r="S1267" s="11"/>
      <c r="T1267" s="11"/>
      <c r="U1267" s="11"/>
      <c r="V1267" s="11"/>
      <c r="W1267" s="11"/>
      <c r="X1267" s="11"/>
      <c r="Y1267" s="11"/>
      <c r="Z1267" s="11"/>
      <c r="AA1267" s="11"/>
      <c r="AB1267" s="11"/>
      <c r="AC1267" s="11"/>
    </row>
    <row r="1268">
      <c r="A1268" s="99" t="s">
        <v>2255</v>
      </c>
      <c r="B1268" s="207" t="s">
        <v>2256</v>
      </c>
      <c r="C1268" s="113"/>
      <c r="D1268" s="111"/>
      <c r="E1268" s="10"/>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c r="AB1268" s="11"/>
      <c r="AC1268" s="11"/>
    </row>
    <row r="1269">
      <c r="A1269" s="99" t="s">
        <v>2257</v>
      </c>
      <c r="B1269" s="207"/>
      <c r="C1269" s="113"/>
      <c r="D1269" s="111"/>
      <c r="E1269" s="10"/>
      <c r="F1269" s="11"/>
      <c r="G1269" s="11"/>
      <c r="H1269" s="11"/>
      <c r="I1269" s="11"/>
      <c r="J1269" s="11"/>
      <c r="K1269" s="11"/>
      <c r="L1269" s="11"/>
      <c r="M1269" s="11"/>
      <c r="N1269" s="11"/>
      <c r="O1269" s="11"/>
      <c r="P1269" s="11"/>
      <c r="Q1269" s="11"/>
      <c r="R1269" s="11"/>
      <c r="S1269" s="11"/>
      <c r="T1269" s="11"/>
      <c r="U1269" s="11"/>
      <c r="V1269" s="11"/>
      <c r="W1269" s="11"/>
      <c r="X1269" s="11"/>
      <c r="Y1269" s="11"/>
      <c r="Z1269" s="11"/>
      <c r="AA1269" s="11"/>
      <c r="AB1269" s="11"/>
      <c r="AC1269" s="11"/>
    </row>
    <row r="1270">
      <c r="A1270" s="99" t="s">
        <v>2258</v>
      </c>
      <c r="B1270" s="207"/>
      <c r="C1270" s="113"/>
      <c r="D1270" s="111"/>
      <c r="E1270" s="10"/>
      <c r="F1270" s="11"/>
      <c r="G1270" s="11"/>
      <c r="H1270" s="11"/>
      <c r="I1270" s="11"/>
      <c r="J1270" s="11"/>
      <c r="K1270" s="11"/>
      <c r="L1270" s="11"/>
      <c r="M1270" s="11"/>
      <c r="N1270" s="11"/>
      <c r="O1270" s="11"/>
      <c r="P1270" s="11"/>
      <c r="Q1270" s="11"/>
      <c r="R1270" s="11"/>
      <c r="S1270" s="11"/>
      <c r="T1270" s="11"/>
      <c r="U1270" s="11"/>
      <c r="V1270" s="11"/>
      <c r="W1270" s="11"/>
      <c r="X1270" s="11"/>
      <c r="Y1270" s="11"/>
      <c r="Z1270" s="11"/>
      <c r="AA1270" s="11"/>
      <c r="AB1270" s="11"/>
      <c r="AC1270" s="11"/>
    </row>
    <row r="1271">
      <c r="A1271" s="99" t="s">
        <v>2259</v>
      </c>
      <c r="B1271" s="207" t="s">
        <v>2260</v>
      </c>
      <c r="C1271" s="113"/>
      <c r="D1271" s="111"/>
      <c r="E1271" s="10"/>
      <c r="F1271" s="11"/>
      <c r="G1271" s="11"/>
      <c r="H1271" s="11"/>
      <c r="I1271" s="11"/>
      <c r="J1271" s="11"/>
      <c r="K1271" s="11"/>
      <c r="L1271" s="11"/>
      <c r="M1271" s="11"/>
      <c r="N1271" s="11"/>
      <c r="O1271" s="11"/>
      <c r="P1271" s="11"/>
      <c r="Q1271" s="11"/>
      <c r="R1271" s="11"/>
      <c r="S1271" s="11"/>
      <c r="T1271" s="11"/>
      <c r="U1271" s="11"/>
      <c r="V1271" s="11"/>
      <c r="W1271" s="11"/>
      <c r="X1271" s="11"/>
      <c r="Y1271" s="11"/>
      <c r="Z1271" s="11"/>
      <c r="AA1271" s="11"/>
      <c r="AB1271" s="11"/>
      <c r="AC1271" s="11"/>
    </row>
    <row r="1272">
      <c r="A1272" s="99" t="s">
        <v>2261</v>
      </c>
      <c r="B1272" s="207"/>
      <c r="C1272" s="113"/>
      <c r="D1272" s="111"/>
      <c r="E1272" s="10"/>
      <c r="F1272" s="11"/>
      <c r="G1272" s="11"/>
      <c r="H1272" s="11"/>
      <c r="I1272" s="11"/>
      <c r="J1272" s="11"/>
      <c r="K1272" s="11"/>
      <c r="L1272" s="11"/>
      <c r="M1272" s="11"/>
      <c r="N1272" s="11"/>
      <c r="O1272" s="11"/>
      <c r="P1272" s="11"/>
      <c r="Q1272" s="11"/>
      <c r="R1272" s="11"/>
      <c r="S1272" s="11"/>
      <c r="T1272" s="11"/>
      <c r="U1272" s="11"/>
      <c r="V1272" s="11"/>
      <c r="W1272" s="11"/>
      <c r="X1272" s="11"/>
      <c r="Y1272" s="11"/>
      <c r="Z1272" s="11"/>
      <c r="AA1272" s="11"/>
      <c r="AB1272" s="11"/>
      <c r="AC1272" s="11"/>
    </row>
    <row r="1273">
      <c r="A1273" s="99" t="s">
        <v>2262</v>
      </c>
      <c r="B1273" s="207" t="s">
        <v>2263</v>
      </c>
      <c r="C1273" s="113"/>
      <c r="D1273" s="111"/>
      <c r="E1273" s="10"/>
      <c r="F1273" s="11"/>
      <c r="G1273" s="11"/>
      <c r="H1273" s="11"/>
      <c r="I1273" s="11"/>
      <c r="J1273" s="11"/>
      <c r="K1273" s="11"/>
      <c r="L1273" s="11"/>
      <c r="M1273" s="11"/>
      <c r="N1273" s="11"/>
      <c r="O1273" s="11"/>
      <c r="P1273" s="11"/>
      <c r="Q1273" s="11"/>
      <c r="R1273" s="11"/>
      <c r="S1273" s="11"/>
      <c r="T1273" s="11"/>
      <c r="U1273" s="11"/>
      <c r="V1273" s="11"/>
      <c r="W1273" s="11"/>
      <c r="X1273" s="11"/>
      <c r="Y1273" s="11"/>
      <c r="Z1273" s="11"/>
      <c r="AA1273" s="11"/>
      <c r="AB1273" s="11"/>
      <c r="AC1273" s="11"/>
    </row>
    <row r="1274">
      <c r="A1274" s="99" t="s">
        <v>2264</v>
      </c>
      <c r="B1274" s="207" t="s">
        <v>2265</v>
      </c>
      <c r="C1274" s="113"/>
      <c r="D1274" s="111"/>
      <c r="E1274" s="10"/>
      <c r="F1274" s="11"/>
      <c r="G1274" s="11"/>
      <c r="H1274" s="11"/>
      <c r="I1274" s="11"/>
      <c r="J1274" s="11"/>
      <c r="K1274" s="11"/>
      <c r="L1274" s="11"/>
      <c r="M1274" s="11"/>
      <c r="N1274" s="11"/>
      <c r="O1274" s="11"/>
      <c r="P1274" s="11"/>
      <c r="Q1274" s="11"/>
      <c r="R1274" s="11"/>
      <c r="S1274" s="11"/>
      <c r="T1274" s="11"/>
      <c r="U1274" s="11"/>
      <c r="V1274" s="11"/>
      <c r="W1274" s="11"/>
      <c r="X1274" s="11"/>
      <c r="Y1274" s="11"/>
      <c r="Z1274" s="11"/>
      <c r="AA1274" s="11"/>
      <c r="AB1274" s="11"/>
      <c r="AC1274" s="11"/>
    </row>
    <row r="1275">
      <c r="A1275" s="99" t="s">
        <v>2266</v>
      </c>
      <c r="B1275" s="207" t="s">
        <v>2267</v>
      </c>
      <c r="C1275" s="113"/>
      <c r="D1275" s="111"/>
      <c r="E1275" s="10"/>
      <c r="F1275" s="11"/>
      <c r="G1275" s="11"/>
      <c r="H1275" s="11"/>
      <c r="I1275" s="11"/>
      <c r="J1275" s="11"/>
      <c r="K1275" s="11"/>
      <c r="L1275" s="11"/>
      <c r="M1275" s="11"/>
      <c r="N1275" s="11"/>
      <c r="O1275" s="11"/>
      <c r="P1275" s="11"/>
      <c r="Q1275" s="11"/>
      <c r="R1275" s="11"/>
      <c r="S1275" s="11"/>
      <c r="T1275" s="11"/>
      <c r="U1275" s="11"/>
      <c r="V1275" s="11"/>
      <c r="W1275" s="11"/>
      <c r="X1275" s="11"/>
      <c r="Y1275" s="11"/>
      <c r="Z1275" s="11"/>
      <c r="AA1275" s="11"/>
      <c r="AB1275" s="11"/>
      <c r="AC1275" s="11"/>
    </row>
    <row r="1276">
      <c r="A1276" s="99" t="s">
        <v>2268</v>
      </c>
      <c r="B1276" s="207"/>
      <c r="C1276" s="113"/>
      <c r="D1276" s="111"/>
      <c r="E1276" s="10"/>
      <c r="F1276" s="11"/>
      <c r="G1276" s="11"/>
      <c r="H1276" s="11"/>
      <c r="I1276" s="11"/>
      <c r="J1276" s="11"/>
      <c r="K1276" s="11"/>
      <c r="L1276" s="11"/>
      <c r="M1276" s="11"/>
      <c r="N1276" s="11"/>
      <c r="O1276" s="11"/>
      <c r="P1276" s="11"/>
      <c r="Q1276" s="11"/>
      <c r="R1276" s="11"/>
      <c r="S1276" s="11"/>
      <c r="T1276" s="11"/>
      <c r="U1276" s="11"/>
      <c r="V1276" s="11"/>
      <c r="W1276" s="11"/>
      <c r="X1276" s="11"/>
      <c r="Y1276" s="11"/>
      <c r="Z1276" s="11"/>
      <c r="AA1276" s="11"/>
      <c r="AB1276" s="11"/>
      <c r="AC1276" s="11"/>
    </row>
    <row r="1277">
      <c r="A1277" s="99" t="s">
        <v>2269</v>
      </c>
      <c r="B1277" s="207"/>
      <c r="C1277" s="86" t="s">
        <v>2270</v>
      </c>
      <c r="D1277" s="111"/>
      <c r="E1277" s="10"/>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c r="AB1277" s="11"/>
      <c r="AC1277" s="11"/>
    </row>
    <row r="1278">
      <c r="A1278" s="99" t="s">
        <v>2271</v>
      </c>
      <c r="B1278" s="207" t="s">
        <v>2272</v>
      </c>
      <c r="C1278" s="113"/>
      <c r="D1278" s="111"/>
      <c r="E1278" s="10"/>
      <c r="F1278" s="11"/>
      <c r="G1278" s="11"/>
      <c r="H1278" s="11"/>
      <c r="I1278" s="11"/>
      <c r="J1278" s="11"/>
      <c r="K1278" s="11"/>
      <c r="L1278" s="11"/>
      <c r="M1278" s="11"/>
      <c r="N1278" s="11"/>
      <c r="O1278" s="11"/>
      <c r="P1278" s="11"/>
      <c r="Q1278" s="11"/>
      <c r="R1278" s="11"/>
      <c r="S1278" s="11"/>
      <c r="T1278" s="11"/>
      <c r="U1278" s="11"/>
      <c r="V1278" s="11"/>
      <c r="W1278" s="11"/>
      <c r="X1278" s="11"/>
      <c r="Y1278" s="11"/>
      <c r="Z1278" s="11"/>
      <c r="AA1278" s="11"/>
      <c r="AB1278" s="11"/>
      <c r="AC1278" s="11"/>
    </row>
    <row r="1279">
      <c r="A1279" s="99" t="s">
        <v>2273</v>
      </c>
      <c r="B1279" s="206" t="s">
        <v>2274</v>
      </c>
      <c r="C1279" s="113"/>
      <c r="D1279" s="111"/>
      <c r="E1279" s="10"/>
      <c r="F1279" s="11"/>
      <c r="G1279" s="11"/>
      <c r="H1279" s="11"/>
      <c r="I1279" s="11"/>
      <c r="J1279" s="11"/>
      <c r="K1279" s="11"/>
      <c r="L1279" s="11"/>
      <c r="M1279" s="11"/>
      <c r="N1279" s="11"/>
      <c r="O1279" s="11"/>
      <c r="P1279" s="11"/>
      <c r="Q1279" s="11"/>
      <c r="R1279" s="11"/>
      <c r="S1279" s="11"/>
      <c r="T1279" s="11"/>
      <c r="U1279" s="11"/>
      <c r="V1279" s="11"/>
      <c r="W1279" s="11"/>
      <c r="X1279" s="11"/>
      <c r="Y1279" s="11"/>
      <c r="Z1279" s="11"/>
      <c r="AA1279" s="11"/>
      <c r="AB1279" s="11"/>
      <c r="AC1279" s="11"/>
    </row>
    <row r="1280">
      <c r="A1280" s="99" t="s">
        <v>2275</v>
      </c>
      <c r="B1280" s="207" t="s">
        <v>2276</v>
      </c>
      <c r="C1280" s="113"/>
      <c r="D1280" s="111"/>
      <c r="E1280" s="10"/>
      <c r="F1280" s="11"/>
      <c r="G1280" s="11"/>
      <c r="H1280" s="11"/>
      <c r="I1280" s="11"/>
      <c r="J1280" s="11"/>
      <c r="K1280" s="11"/>
      <c r="L1280" s="11"/>
      <c r="M1280" s="11"/>
      <c r="N1280" s="11"/>
      <c r="O1280" s="11"/>
      <c r="P1280" s="11"/>
      <c r="Q1280" s="11"/>
      <c r="R1280" s="11"/>
      <c r="S1280" s="11"/>
      <c r="T1280" s="11"/>
      <c r="U1280" s="11"/>
      <c r="V1280" s="11"/>
      <c r="W1280" s="11"/>
      <c r="X1280" s="11"/>
      <c r="Y1280" s="11"/>
      <c r="Z1280" s="11"/>
      <c r="AA1280" s="11"/>
      <c r="AB1280" s="11"/>
      <c r="AC1280" s="11"/>
    </row>
    <row r="1281">
      <c r="A1281" s="99" t="s">
        <v>2277</v>
      </c>
      <c r="B1281" s="207" t="s">
        <v>2278</v>
      </c>
      <c r="C1281" s="113"/>
      <c r="D1281" s="111"/>
      <c r="E1281" s="10"/>
      <c r="F1281" s="11"/>
      <c r="G1281" s="11"/>
      <c r="H1281" s="11"/>
      <c r="I1281" s="11"/>
      <c r="J1281" s="11"/>
      <c r="K1281" s="11"/>
      <c r="L1281" s="11"/>
      <c r="M1281" s="11"/>
      <c r="N1281" s="11"/>
      <c r="O1281" s="11"/>
      <c r="P1281" s="11"/>
      <c r="Q1281" s="11"/>
      <c r="R1281" s="11"/>
      <c r="S1281" s="11"/>
      <c r="T1281" s="11"/>
      <c r="U1281" s="11"/>
      <c r="V1281" s="11"/>
      <c r="W1281" s="11"/>
      <c r="X1281" s="11"/>
      <c r="Y1281" s="11"/>
      <c r="Z1281" s="11"/>
      <c r="AA1281" s="11"/>
      <c r="AB1281" s="11"/>
      <c r="AC1281" s="11"/>
    </row>
    <row r="1282">
      <c r="A1282" s="99" t="s">
        <v>2279</v>
      </c>
      <c r="B1282" s="207"/>
      <c r="C1282" s="113"/>
      <c r="D1282" s="111"/>
      <c r="E1282" s="10"/>
      <c r="F1282" s="11"/>
      <c r="G1282" s="11"/>
      <c r="H1282" s="11"/>
      <c r="I1282" s="11"/>
      <c r="J1282" s="11"/>
      <c r="K1282" s="11"/>
      <c r="L1282" s="11"/>
      <c r="M1282" s="11"/>
      <c r="N1282" s="11"/>
      <c r="O1282" s="11"/>
      <c r="P1282" s="11"/>
      <c r="Q1282" s="11"/>
      <c r="R1282" s="11"/>
      <c r="S1282" s="11"/>
      <c r="T1282" s="11"/>
      <c r="U1282" s="11"/>
      <c r="V1282" s="11"/>
      <c r="W1282" s="11"/>
      <c r="X1282" s="11"/>
      <c r="Y1282" s="11"/>
      <c r="Z1282" s="11"/>
      <c r="AA1282" s="11"/>
      <c r="AB1282" s="11"/>
      <c r="AC1282" s="11"/>
    </row>
    <row r="1283">
      <c r="A1283" s="99" t="s">
        <v>2280</v>
      </c>
      <c r="B1283" s="207" t="s">
        <v>2281</v>
      </c>
      <c r="C1283" s="113"/>
      <c r="D1283" s="111"/>
      <c r="E1283" s="10"/>
      <c r="F1283" s="11"/>
      <c r="G1283" s="11"/>
      <c r="H1283" s="11"/>
      <c r="I1283" s="11"/>
      <c r="J1283" s="11"/>
      <c r="K1283" s="11"/>
      <c r="L1283" s="11"/>
      <c r="M1283" s="11"/>
      <c r="N1283" s="11"/>
      <c r="O1283" s="11"/>
      <c r="P1283" s="11"/>
      <c r="Q1283" s="11"/>
      <c r="R1283" s="11"/>
      <c r="S1283" s="11"/>
      <c r="T1283" s="11"/>
      <c r="U1283" s="11"/>
      <c r="V1283" s="11"/>
      <c r="W1283" s="11"/>
      <c r="X1283" s="11"/>
      <c r="Y1283" s="11"/>
      <c r="Z1283" s="11"/>
      <c r="AA1283" s="11"/>
      <c r="AB1283" s="11"/>
      <c r="AC1283" s="11"/>
    </row>
    <row r="1284">
      <c r="A1284" s="99" t="s">
        <v>2282</v>
      </c>
      <c r="B1284" s="207"/>
      <c r="C1284" s="113"/>
      <c r="D1284" s="111"/>
      <c r="E1284" s="10"/>
      <c r="F1284" s="11"/>
      <c r="G1284" s="11"/>
      <c r="H1284" s="11"/>
      <c r="I1284" s="11"/>
      <c r="J1284" s="11"/>
      <c r="K1284" s="11"/>
      <c r="L1284" s="11"/>
      <c r="M1284" s="11"/>
      <c r="N1284" s="11"/>
      <c r="O1284" s="11"/>
      <c r="P1284" s="11"/>
      <c r="Q1284" s="11"/>
      <c r="R1284" s="11"/>
      <c r="S1284" s="11"/>
      <c r="T1284" s="11"/>
      <c r="U1284" s="11"/>
      <c r="V1284" s="11"/>
      <c r="W1284" s="11"/>
      <c r="X1284" s="11"/>
      <c r="Y1284" s="11"/>
      <c r="Z1284" s="11"/>
      <c r="AA1284" s="11"/>
      <c r="AB1284" s="11"/>
      <c r="AC1284" s="11"/>
    </row>
    <row r="1285">
      <c r="A1285" s="99" t="s">
        <v>2283</v>
      </c>
      <c r="B1285" s="207" t="s">
        <v>2284</v>
      </c>
      <c r="C1285" s="113"/>
      <c r="D1285" s="111"/>
      <c r="E1285" s="10"/>
      <c r="F1285" s="11"/>
      <c r="G1285" s="11"/>
      <c r="H1285" s="11"/>
      <c r="I1285" s="11"/>
      <c r="J1285" s="11"/>
      <c r="K1285" s="11"/>
      <c r="L1285" s="11"/>
      <c r="M1285" s="11"/>
      <c r="N1285" s="11"/>
      <c r="O1285" s="11"/>
      <c r="P1285" s="11"/>
      <c r="Q1285" s="11"/>
      <c r="R1285" s="11"/>
      <c r="S1285" s="11"/>
      <c r="T1285" s="11"/>
      <c r="U1285" s="11"/>
      <c r="V1285" s="11"/>
      <c r="W1285" s="11"/>
      <c r="X1285" s="11"/>
      <c r="Y1285" s="11"/>
      <c r="Z1285" s="11"/>
      <c r="AA1285" s="11"/>
      <c r="AB1285" s="11"/>
      <c r="AC1285" s="11"/>
    </row>
    <row r="1286">
      <c r="A1286" s="99" t="s">
        <v>2285</v>
      </c>
      <c r="B1286" s="207"/>
      <c r="C1286" s="113"/>
      <c r="D1286" s="111"/>
      <c r="E1286" s="10"/>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c r="AB1286" s="11"/>
      <c r="AC1286" s="11"/>
    </row>
    <row r="1287">
      <c r="A1287" s="99" t="s">
        <v>2286</v>
      </c>
      <c r="B1287" s="207"/>
      <c r="C1287" s="113"/>
      <c r="D1287" s="111"/>
      <c r="E1287" s="10"/>
      <c r="F1287" s="11"/>
      <c r="G1287" s="11"/>
      <c r="H1287" s="11"/>
      <c r="I1287" s="11"/>
      <c r="J1287" s="11"/>
      <c r="K1287" s="11"/>
      <c r="L1287" s="11"/>
      <c r="M1287" s="11"/>
      <c r="N1287" s="11"/>
      <c r="O1287" s="11"/>
      <c r="P1287" s="11"/>
      <c r="Q1287" s="11"/>
      <c r="R1287" s="11"/>
      <c r="S1287" s="11"/>
      <c r="T1287" s="11"/>
      <c r="U1287" s="11"/>
      <c r="V1287" s="11"/>
      <c r="W1287" s="11"/>
      <c r="X1287" s="11"/>
      <c r="Y1287" s="11"/>
      <c r="Z1287" s="11"/>
      <c r="AA1287" s="11"/>
      <c r="AB1287" s="11"/>
      <c r="AC1287" s="11"/>
    </row>
    <row r="1288">
      <c r="A1288" s="99" t="s">
        <v>2287</v>
      </c>
      <c r="B1288" s="207"/>
      <c r="C1288" s="113"/>
      <c r="D1288" s="111"/>
      <c r="E1288" s="10"/>
      <c r="F1288" s="11"/>
      <c r="G1288" s="11"/>
      <c r="H1288" s="11"/>
      <c r="I1288" s="11"/>
      <c r="J1288" s="11"/>
      <c r="K1288" s="11"/>
      <c r="L1288" s="11"/>
      <c r="M1288" s="11"/>
      <c r="N1288" s="11"/>
      <c r="O1288" s="11"/>
      <c r="P1288" s="11"/>
      <c r="Q1288" s="11"/>
      <c r="R1288" s="11"/>
      <c r="S1288" s="11"/>
      <c r="T1288" s="11"/>
      <c r="U1288" s="11"/>
      <c r="V1288" s="11"/>
      <c r="W1288" s="11"/>
      <c r="X1288" s="11"/>
      <c r="Y1288" s="11"/>
      <c r="Z1288" s="11"/>
      <c r="AA1288" s="11"/>
      <c r="AB1288" s="11"/>
      <c r="AC1288" s="11"/>
    </row>
    <row r="1289">
      <c r="A1289" s="99" t="s">
        <v>2288</v>
      </c>
      <c r="B1289" s="207"/>
      <c r="C1289" s="113"/>
      <c r="D1289" s="111"/>
      <c r="E1289" s="10"/>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c r="AB1289" s="11"/>
      <c r="AC1289" s="11"/>
    </row>
    <row r="1290">
      <c r="A1290" s="99" t="s">
        <v>2289</v>
      </c>
      <c r="B1290" s="207"/>
      <c r="C1290" s="113"/>
      <c r="D1290" s="111"/>
      <c r="E1290" s="10"/>
      <c r="F1290" s="11"/>
      <c r="G1290" s="11"/>
      <c r="H1290" s="11"/>
      <c r="I1290" s="11"/>
      <c r="J1290" s="11"/>
      <c r="K1290" s="11"/>
      <c r="L1290" s="11"/>
      <c r="M1290" s="11"/>
      <c r="N1290" s="11"/>
      <c r="O1290" s="11"/>
      <c r="P1290" s="11"/>
      <c r="Q1290" s="11"/>
      <c r="R1290" s="11"/>
      <c r="S1290" s="11"/>
      <c r="T1290" s="11"/>
      <c r="U1290" s="11"/>
      <c r="V1290" s="11"/>
      <c r="W1290" s="11"/>
      <c r="X1290" s="11"/>
      <c r="Y1290" s="11"/>
      <c r="Z1290" s="11"/>
      <c r="AA1290" s="11"/>
      <c r="AB1290" s="11"/>
      <c r="AC1290" s="11"/>
    </row>
    <row r="1291">
      <c r="A1291" s="99" t="s">
        <v>2290</v>
      </c>
      <c r="B1291" s="207" t="s">
        <v>2291</v>
      </c>
      <c r="C1291" s="113"/>
      <c r="D1291" s="111"/>
      <c r="E1291" s="10"/>
      <c r="F1291" s="11"/>
      <c r="G1291" s="11"/>
      <c r="H1291" s="11"/>
      <c r="I1291" s="11"/>
      <c r="J1291" s="11"/>
      <c r="K1291" s="11"/>
      <c r="L1291" s="11"/>
      <c r="M1291" s="11"/>
      <c r="N1291" s="11"/>
      <c r="O1291" s="11"/>
      <c r="P1291" s="11"/>
      <c r="Q1291" s="11"/>
      <c r="R1291" s="11"/>
      <c r="S1291" s="11"/>
      <c r="T1291" s="11"/>
      <c r="U1291" s="11"/>
      <c r="V1291" s="11"/>
      <c r="W1291" s="11"/>
      <c r="X1291" s="11"/>
      <c r="Y1291" s="11"/>
      <c r="Z1291" s="11"/>
      <c r="AA1291" s="11"/>
      <c r="AB1291" s="11"/>
      <c r="AC1291" s="11"/>
    </row>
    <row r="1292">
      <c r="A1292" s="223" t="s">
        <v>2292</v>
      </c>
      <c r="B1292" s="207" t="s">
        <v>2293</v>
      </c>
      <c r="C1292" s="113"/>
      <c r="D1292" s="111"/>
      <c r="E1292" s="10"/>
      <c r="F1292" s="11"/>
      <c r="G1292" s="11"/>
      <c r="H1292" s="11"/>
      <c r="I1292" s="11"/>
      <c r="J1292" s="11"/>
      <c r="K1292" s="11"/>
      <c r="L1292" s="11"/>
      <c r="M1292" s="11"/>
      <c r="N1292" s="11"/>
      <c r="O1292" s="11"/>
      <c r="P1292" s="11"/>
      <c r="Q1292" s="11"/>
      <c r="R1292" s="11"/>
      <c r="S1292" s="11"/>
      <c r="T1292" s="11"/>
      <c r="U1292" s="11"/>
      <c r="V1292" s="11"/>
      <c r="W1292" s="11"/>
      <c r="X1292" s="11"/>
      <c r="Y1292" s="11"/>
      <c r="Z1292" s="11"/>
      <c r="AA1292" s="11"/>
      <c r="AB1292" s="11"/>
      <c r="AC1292" s="11"/>
    </row>
    <row r="1293">
      <c r="A1293" s="223" t="s">
        <v>2294</v>
      </c>
      <c r="B1293" s="207"/>
      <c r="C1293" s="113"/>
      <c r="D1293" s="111"/>
      <c r="E1293" s="10"/>
      <c r="F1293" s="11"/>
      <c r="G1293" s="11"/>
      <c r="H1293" s="11"/>
      <c r="I1293" s="11"/>
      <c r="J1293" s="11"/>
      <c r="K1293" s="11"/>
      <c r="L1293" s="11"/>
      <c r="M1293" s="11"/>
      <c r="N1293" s="11"/>
      <c r="O1293" s="11"/>
      <c r="P1293" s="11"/>
      <c r="Q1293" s="11"/>
      <c r="R1293" s="11"/>
      <c r="S1293" s="11"/>
      <c r="T1293" s="11"/>
      <c r="U1293" s="11"/>
      <c r="V1293" s="11"/>
      <c r="W1293" s="11"/>
      <c r="X1293" s="11"/>
      <c r="Y1293" s="11"/>
      <c r="Z1293" s="11"/>
      <c r="AA1293" s="11"/>
      <c r="AB1293" s="11"/>
      <c r="AC1293" s="11"/>
    </row>
    <row r="1294">
      <c r="A1294" s="226" t="s">
        <v>2295</v>
      </c>
      <c r="B1294" s="207" t="s">
        <v>2296</v>
      </c>
      <c r="C1294" s="113"/>
      <c r="D1294" s="111"/>
      <c r="E1294" s="10"/>
      <c r="F1294" s="11"/>
      <c r="G1294" s="11"/>
      <c r="H1294" s="11"/>
      <c r="I1294" s="11"/>
      <c r="J1294" s="11"/>
      <c r="K1294" s="11"/>
      <c r="L1294" s="11"/>
      <c r="M1294" s="11"/>
      <c r="N1294" s="11"/>
      <c r="O1294" s="11"/>
      <c r="P1294" s="11"/>
      <c r="Q1294" s="11"/>
      <c r="R1294" s="11"/>
      <c r="S1294" s="11"/>
      <c r="T1294" s="11"/>
      <c r="U1294" s="11"/>
      <c r="V1294" s="11"/>
      <c r="W1294" s="11"/>
      <c r="X1294" s="11"/>
      <c r="Y1294" s="11"/>
      <c r="Z1294" s="11"/>
      <c r="AA1294" s="11"/>
      <c r="AB1294" s="11"/>
      <c r="AC1294" s="11"/>
    </row>
    <row r="1295">
      <c r="A1295" s="226" t="s">
        <v>2297</v>
      </c>
      <c r="B1295" s="207" t="s">
        <v>2298</v>
      </c>
      <c r="C1295" s="113"/>
      <c r="D1295" s="111"/>
      <c r="E1295" s="10"/>
      <c r="F1295" s="11"/>
      <c r="G1295" s="11"/>
      <c r="H1295" s="11"/>
      <c r="I1295" s="11"/>
      <c r="J1295" s="11"/>
      <c r="K1295" s="11"/>
      <c r="L1295" s="11"/>
      <c r="M1295" s="11"/>
      <c r="N1295" s="11"/>
      <c r="O1295" s="11"/>
      <c r="P1295" s="11"/>
      <c r="Q1295" s="11"/>
      <c r="R1295" s="11"/>
      <c r="S1295" s="11"/>
      <c r="T1295" s="11"/>
      <c r="U1295" s="11"/>
      <c r="V1295" s="11"/>
      <c r="W1295" s="11"/>
      <c r="X1295" s="11"/>
      <c r="Y1295" s="11"/>
      <c r="Z1295" s="11"/>
      <c r="AA1295" s="11"/>
      <c r="AB1295" s="11"/>
      <c r="AC1295" s="11"/>
    </row>
    <row r="1296">
      <c r="A1296" s="226" t="s">
        <v>2299</v>
      </c>
      <c r="B1296" s="207"/>
      <c r="C1296" s="15" t="s">
        <v>2300</v>
      </c>
      <c r="D1296" s="111"/>
      <c r="E1296" s="10"/>
      <c r="F1296" s="11"/>
      <c r="G1296" s="11"/>
      <c r="H1296" s="11"/>
      <c r="I1296" s="11"/>
      <c r="J1296" s="11"/>
      <c r="K1296" s="11"/>
      <c r="L1296" s="11"/>
      <c r="M1296" s="11"/>
      <c r="N1296" s="11"/>
      <c r="O1296" s="11"/>
      <c r="P1296" s="11"/>
      <c r="Q1296" s="11"/>
      <c r="R1296" s="11"/>
      <c r="S1296" s="11"/>
      <c r="T1296" s="11"/>
      <c r="U1296" s="11"/>
      <c r="V1296" s="11"/>
      <c r="W1296" s="11"/>
      <c r="X1296" s="11"/>
      <c r="Y1296" s="11"/>
      <c r="Z1296" s="11"/>
      <c r="AA1296" s="11"/>
      <c r="AB1296" s="11"/>
      <c r="AC1296" s="11"/>
    </row>
    <row r="1297">
      <c r="A1297" s="226" t="s">
        <v>2301</v>
      </c>
      <c r="B1297" s="207" t="s">
        <v>2302</v>
      </c>
      <c r="C1297" s="113"/>
      <c r="D1297" s="111"/>
      <c r="E1297" s="10"/>
      <c r="F1297" s="11"/>
      <c r="G1297" s="11"/>
      <c r="H1297" s="11"/>
      <c r="I1297" s="11"/>
      <c r="J1297" s="11"/>
      <c r="K1297" s="11"/>
      <c r="L1297" s="11"/>
      <c r="M1297" s="11"/>
      <c r="N1297" s="11"/>
      <c r="O1297" s="11"/>
      <c r="P1297" s="11"/>
      <c r="Q1297" s="11"/>
      <c r="R1297" s="11"/>
      <c r="S1297" s="11"/>
      <c r="T1297" s="11"/>
      <c r="U1297" s="11"/>
      <c r="V1297" s="11"/>
      <c r="W1297" s="11"/>
      <c r="X1297" s="11"/>
      <c r="Y1297" s="11"/>
      <c r="Z1297" s="11"/>
      <c r="AA1297" s="11"/>
      <c r="AB1297" s="11"/>
      <c r="AC1297" s="11"/>
    </row>
    <row r="1298">
      <c r="A1298" s="146" t="s">
        <v>2303</v>
      </c>
      <c r="B1298" s="207" t="s">
        <v>2304</v>
      </c>
      <c r="C1298" s="113"/>
      <c r="D1298" s="111"/>
      <c r="E1298" s="10"/>
      <c r="F1298" s="11"/>
      <c r="G1298" s="11"/>
      <c r="H1298" s="11"/>
      <c r="I1298" s="11"/>
      <c r="J1298" s="11"/>
      <c r="K1298" s="11"/>
      <c r="L1298" s="11"/>
      <c r="M1298" s="11"/>
      <c r="N1298" s="11"/>
      <c r="O1298" s="11"/>
      <c r="P1298" s="11"/>
      <c r="Q1298" s="11"/>
      <c r="R1298" s="11"/>
      <c r="S1298" s="11"/>
      <c r="T1298" s="11"/>
      <c r="U1298" s="11"/>
      <c r="V1298" s="11"/>
      <c r="W1298" s="11"/>
      <c r="X1298" s="11"/>
      <c r="Y1298" s="11"/>
      <c r="Z1298" s="11"/>
      <c r="AA1298" s="11"/>
      <c r="AB1298" s="11"/>
      <c r="AC1298" s="11"/>
    </row>
    <row r="1299">
      <c r="A1299" s="226" t="s">
        <v>2305</v>
      </c>
      <c r="B1299" s="207"/>
      <c r="C1299" s="113"/>
      <c r="D1299" s="111"/>
      <c r="E1299" s="10"/>
      <c r="F1299" s="11"/>
      <c r="G1299" s="11"/>
      <c r="H1299" s="11"/>
      <c r="I1299" s="11"/>
      <c r="J1299" s="11"/>
      <c r="K1299" s="11"/>
      <c r="L1299" s="11"/>
      <c r="M1299" s="11"/>
      <c r="N1299" s="11"/>
      <c r="O1299" s="11"/>
      <c r="P1299" s="11"/>
      <c r="Q1299" s="11"/>
      <c r="R1299" s="11"/>
      <c r="S1299" s="11"/>
      <c r="T1299" s="11"/>
      <c r="U1299" s="11"/>
      <c r="V1299" s="11"/>
      <c r="W1299" s="11"/>
      <c r="X1299" s="11"/>
      <c r="Y1299" s="11"/>
      <c r="Z1299" s="11"/>
      <c r="AA1299" s="11"/>
      <c r="AB1299" s="11"/>
      <c r="AC1299" s="11"/>
    </row>
    <row r="1300">
      <c r="A1300" s="226" t="s">
        <v>2306</v>
      </c>
      <c r="B1300" s="207"/>
      <c r="C1300" s="227"/>
      <c r="D1300" s="111"/>
      <c r="E1300" s="10"/>
      <c r="F1300" s="11"/>
      <c r="G1300" s="11"/>
      <c r="H1300" s="11"/>
      <c r="I1300" s="11"/>
      <c r="J1300" s="11"/>
      <c r="K1300" s="11"/>
      <c r="L1300" s="11"/>
      <c r="M1300" s="11"/>
      <c r="N1300" s="11"/>
      <c r="O1300" s="11"/>
      <c r="P1300" s="11"/>
      <c r="Q1300" s="11"/>
      <c r="R1300" s="11"/>
      <c r="S1300" s="11"/>
      <c r="T1300" s="11"/>
      <c r="U1300" s="11"/>
      <c r="V1300" s="11"/>
      <c r="W1300" s="11"/>
      <c r="X1300" s="11"/>
      <c r="Y1300" s="11"/>
      <c r="Z1300" s="11"/>
      <c r="AA1300" s="11"/>
      <c r="AB1300" s="11"/>
      <c r="AC1300" s="11"/>
    </row>
    <row r="1301">
      <c r="A1301" s="226" t="s">
        <v>2307</v>
      </c>
      <c r="B1301" s="228" t="s">
        <v>2308</v>
      </c>
      <c r="C1301" s="113"/>
      <c r="D1301" s="111"/>
      <c r="E1301" s="10"/>
      <c r="F1301" s="11"/>
      <c r="G1301" s="11"/>
      <c r="H1301" s="11"/>
      <c r="I1301" s="11"/>
      <c r="J1301" s="11"/>
      <c r="K1301" s="11"/>
      <c r="L1301" s="11"/>
      <c r="M1301" s="11"/>
      <c r="N1301" s="11"/>
      <c r="O1301" s="11"/>
      <c r="P1301" s="11"/>
      <c r="Q1301" s="11"/>
      <c r="R1301" s="11"/>
      <c r="S1301" s="11"/>
      <c r="T1301" s="11"/>
      <c r="U1301" s="11"/>
      <c r="V1301" s="11"/>
      <c r="W1301" s="11"/>
      <c r="X1301" s="11"/>
      <c r="Y1301" s="11"/>
      <c r="Z1301" s="11"/>
      <c r="AA1301" s="11"/>
      <c r="AB1301" s="11"/>
      <c r="AC1301" s="11"/>
    </row>
    <row r="1302">
      <c r="A1302" s="226" t="s">
        <v>2309</v>
      </c>
      <c r="B1302" s="207" t="s">
        <v>2310</v>
      </c>
      <c r="C1302" s="113"/>
      <c r="D1302" s="111"/>
      <c r="E1302" s="10"/>
      <c r="F1302" s="11"/>
      <c r="G1302" s="11"/>
      <c r="H1302" s="11"/>
      <c r="I1302" s="11"/>
      <c r="J1302" s="11"/>
      <c r="K1302" s="11"/>
      <c r="L1302" s="11"/>
      <c r="M1302" s="11"/>
      <c r="N1302" s="11"/>
      <c r="O1302" s="11"/>
      <c r="P1302" s="11"/>
      <c r="Q1302" s="11"/>
      <c r="R1302" s="11"/>
      <c r="S1302" s="11"/>
      <c r="T1302" s="11"/>
      <c r="U1302" s="11"/>
      <c r="V1302" s="11"/>
      <c r="W1302" s="11"/>
      <c r="X1302" s="11"/>
      <c r="Y1302" s="11"/>
      <c r="Z1302" s="11"/>
      <c r="AA1302" s="11"/>
      <c r="AB1302" s="11"/>
      <c r="AC1302" s="11"/>
    </row>
    <row r="1303">
      <c r="A1303" s="226" t="s">
        <v>2311</v>
      </c>
      <c r="B1303" s="207"/>
      <c r="C1303" s="113"/>
      <c r="D1303" s="111"/>
      <c r="E1303" s="10"/>
      <c r="F1303" s="11"/>
      <c r="G1303" s="11"/>
      <c r="H1303" s="11"/>
      <c r="I1303" s="11"/>
      <c r="J1303" s="11"/>
      <c r="K1303" s="11"/>
      <c r="L1303" s="11"/>
      <c r="M1303" s="11"/>
      <c r="N1303" s="11"/>
      <c r="O1303" s="11"/>
      <c r="P1303" s="11"/>
      <c r="Q1303" s="11"/>
      <c r="R1303" s="11"/>
      <c r="S1303" s="11"/>
      <c r="T1303" s="11"/>
      <c r="U1303" s="11"/>
      <c r="V1303" s="11"/>
      <c r="W1303" s="11"/>
      <c r="X1303" s="11"/>
      <c r="Y1303" s="11"/>
      <c r="Z1303" s="11"/>
      <c r="AA1303" s="11"/>
      <c r="AB1303" s="11"/>
      <c r="AC1303" s="11"/>
    </row>
    <row r="1304">
      <c r="A1304" s="226" t="s">
        <v>2312</v>
      </c>
      <c r="B1304" s="207" t="s">
        <v>2313</v>
      </c>
      <c r="C1304" s="113"/>
      <c r="D1304" s="111"/>
      <c r="E1304" s="10"/>
      <c r="F1304" s="11"/>
      <c r="G1304" s="11"/>
      <c r="H1304" s="11"/>
      <c r="I1304" s="11"/>
      <c r="J1304" s="11"/>
      <c r="K1304" s="11"/>
      <c r="L1304" s="11"/>
      <c r="M1304" s="11"/>
      <c r="N1304" s="11"/>
      <c r="O1304" s="11"/>
      <c r="P1304" s="11"/>
      <c r="Q1304" s="11"/>
      <c r="R1304" s="11"/>
      <c r="S1304" s="11"/>
      <c r="T1304" s="11"/>
      <c r="U1304" s="11"/>
      <c r="V1304" s="11"/>
      <c r="W1304" s="11"/>
      <c r="X1304" s="11"/>
      <c r="Y1304" s="11"/>
      <c r="Z1304" s="11"/>
      <c r="AA1304" s="11"/>
      <c r="AB1304" s="11"/>
      <c r="AC1304" s="11"/>
    </row>
    <row r="1305">
      <c r="A1305" s="226" t="s">
        <v>2314</v>
      </c>
      <c r="B1305" s="51"/>
      <c r="C1305" s="113"/>
      <c r="D1305" s="111"/>
      <c r="E1305" s="10"/>
      <c r="F1305" s="11"/>
      <c r="G1305" s="11"/>
      <c r="H1305" s="11"/>
      <c r="I1305" s="11"/>
      <c r="J1305" s="11"/>
      <c r="K1305" s="11"/>
      <c r="L1305" s="11"/>
      <c r="M1305" s="11"/>
      <c r="N1305" s="11"/>
      <c r="O1305" s="11"/>
      <c r="P1305" s="11"/>
      <c r="Q1305" s="11"/>
      <c r="R1305" s="11"/>
      <c r="S1305" s="11"/>
      <c r="T1305" s="11"/>
      <c r="U1305" s="11"/>
      <c r="V1305" s="11"/>
      <c r="W1305" s="11"/>
      <c r="X1305" s="11"/>
      <c r="Y1305" s="11"/>
      <c r="Z1305" s="11"/>
      <c r="AA1305" s="11"/>
      <c r="AB1305" s="11"/>
      <c r="AC1305" s="11"/>
    </row>
    <row r="1306">
      <c r="A1306" s="226" t="s">
        <v>2315</v>
      </c>
      <c r="B1306" s="207"/>
      <c r="C1306" s="113"/>
      <c r="D1306" s="111"/>
      <c r="E1306" s="10"/>
      <c r="F1306" s="11"/>
      <c r="G1306" s="11"/>
      <c r="H1306" s="11"/>
      <c r="I1306" s="11"/>
      <c r="J1306" s="11"/>
      <c r="K1306" s="11"/>
      <c r="L1306" s="11"/>
      <c r="M1306" s="11"/>
      <c r="N1306" s="11"/>
      <c r="O1306" s="11"/>
      <c r="P1306" s="11"/>
      <c r="Q1306" s="11"/>
      <c r="R1306" s="11"/>
      <c r="S1306" s="11"/>
      <c r="T1306" s="11"/>
      <c r="U1306" s="11"/>
      <c r="V1306" s="11"/>
      <c r="W1306" s="11"/>
      <c r="X1306" s="11"/>
      <c r="Y1306" s="11"/>
      <c r="Z1306" s="11"/>
      <c r="AA1306" s="11"/>
      <c r="AB1306" s="11"/>
      <c r="AC1306" s="11"/>
    </row>
    <row r="1307">
      <c r="A1307" s="226" t="s">
        <v>2316</v>
      </c>
      <c r="B1307" s="207"/>
      <c r="C1307" s="113"/>
      <c r="D1307" s="111"/>
      <c r="E1307" s="10"/>
      <c r="F1307" s="11"/>
      <c r="G1307" s="11"/>
      <c r="H1307" s="11"/>
      <c r="I1307" s="11"/>
      <c r="J1307" s="11"/>
      <c r="K1307" s="11"/>
      <c r="L1307" s="11"/>
      <c r="M1307" s="11"/>
      <c r="N1307" s="11"/>
      <c r="O1307" s="11"/>
      <c r="P1307" s="11"/>
      <c r="Q1307" s="11"/>
      <c r="R1307" s="11"/>
      <c r="S1307" s="11"/>
      <c r="T1307" s="11"/>
      <c r="U1307" s="11"/>
      <c r="V1307" s="11"/>
      <c r="W1307" s="11"/>
      <c r="X1307" s="11"/>
      <c r="Y1307" s="11"/>
      <c r="Z1307" s="11"/>
      <c r="AA1307" s="11"/>
      <c r="AB1307" s="11"/>
      <c r="AC1307" s="11"/>
    </row>
    <row r="1308">
      <c r="A1308" s="226" t="s">
        <v>2317</v>
      </c>
      <c r="B1308" s="207"/>
      <c r="C1308" s="113"/>
      <c r="D1308" s="111"/>
      <c r="E1308" s="10"/>
      <c r="F1308" s="11"/>
      <c r="G1308" s="11"/>
      <c r="H1308" s="11"/>
      <c r="I1308" s="11"/>
      <c r="J1308" s="11"/>
      <c r="K1308" s="11"/>
      <c r="L1308" s="11"/>
      <c r="M1308" s="11"/>
      <c r="N1308" s="11"/>
      <c r="O1308" s="11"/>
      <c r="P1308" s="11"/>
      <c r="Q1308" s="11"/>
      <c r="R1308" s="11"/>
      <c r="S1308" s="11"/>
      <c r="T1308" s="11"/>
      <c r="U1308" s="11"/>
      <c r="V1308" s="11"/>
      <c r="W1308" s="11"/>
      <c r="X1308" s="11"/>
      <c r="Y1308" s="11"/>
      <c r="Z1308" s="11"/>
      <c r="AA1308" s="11"/>
      <c r="AB1308" s="11"/>
      <c r="AC1308" s="11"/>
    </row>
    <row r="1309">
      <c r="A1309" s="229" t="s">
        <v>2318</v>
      </c>
      <c r="B1309" s="207" t="s">
        <v>2319</v>
      </c>
      <c r="C1309" s="113"/>
      <c r="D1309" s="111"/>
      <c r="E1309" s="10"/>
      <c r="F1309" s="11"/>
      <c r="G1309" s="11"/>
      <c r="H1309" s="11"/>
      <c r="I1309" s="11"/>
      <c r="J1309" s="11"/>
      <c r="K1309" s="11"/>
      <c r="L1309" s="11"/>
      <c r="M1309" s="11"/>
      <c r="N1309" s="11"/>
      <c r="O1309" s="11"/>
      <c r="P1309" s="11"/>
      <c r="Q1309" s="11"/>
      <c r="R1309" s="11"/>
      <c r="S1309" s="11"/>
      <c r="T1309" s="11"/>
      <c r="U1309" s="11"/>
      <c r="V1309" s="11"/>
      <c r="W1309" s="11"/>
      <c r="X1309" s="11"/>
      <c r="Y1309" s="11"/>
      <c r="Z1309" s="11"/>
      <c r="AA1309" s="11"/>
      <c r="AB1309" s="11"/>
      <c r="AC1309" s="11"/>
    </row>
    <row r="1310">
      <c r="A1310" s="226" t="s">
        <v>2320</v>
      </c>
      <c r="B1310" s="207" t="s">
        <v>2321</v>
      </c>
      <c r="C1310" s="113"/>
      <c r="D1310" s="111"/>
      <c r="E1310" s="10"/>
      <c r="F1310" s="11"/>
      <c r="G1310" s="11"/>
      <c r="H1310" s="11"/>
      <c r="I1310" s="11"/>
      <c r="J1310" s="11"/>
      <c r="K1310" s="11"/>
      <c r="L1310" s="11"/>
      <c r="M1310" s="11"/>
      <c r="N1310" s="11"/>
      <c r="O1310" s="11"/>
      <c r="P1310" s="11"/>
      <c r="Q1310" s="11"/>
      <c r="R1310" s="11"/>
      <c r="S1310" s="11"/>
      <c r="T1310" s="11"/>
      <c r="U1310" s="11"/>
      <c r="V1310" s="11"/>
      <c r="W1310" s="11"/>
      <c r="X1310" s="11"/>
      <c r="Y1310" s="11"/>
      <c r="Z1310" s="11"/>
      <c r="AA1310" s="11"/>
      <c r="AB1310" s="11"/>
      <c r="AC1310" s="11"/>
    </row>
    <row r="1311">
      <c r="A1311" s="226" t="s">
        <v>2322</v>
      </c>
      <c r="B1311" s="207" t="s">
        <v>2323</v>
      </c>
      <c r="C1311" s="113"/>
      <c r="D1311" s="111"/>
      <c r="E1311" s="10"/>
      <c r="F1311" s="11"/>
      <c r="G1311" s="11"/>
      <c r="H1311" s="11"/>
      <c r="I1311" s="11"/>
      <c r="J1311" s="11"/>
      <c r="K1311" s="11"/>
      <c r="L1311" s="11"/>
      <c r="M1311" s="11"/>
      <c r="N1311" s="11"/>
      <c r="O1311" s="11"/>
      <c r="P1311" s="11"/>
      <c r="Q1311" s="11"/>
      <c r="R1311" s="11"/>
      <c r="S1311" s="11"/>
      <c r="T1311" s="11"/>
      <c r="U1311" s="11"/>
      <c r="V1311" s="11"/>
      <c r="W1311" s="11"/>
      <c r="X1311" s="11"/>
      <c r="Y1311" s="11"/>
      <c r="Z1311" s="11"/>
      <c r="AA1311" s="11"/>
      <c r="AB1311" s="11"/>
      <c r="AC1311" s="11"/>
    </row>
    <row r="1312">
      <c r="A1312" s="226" t="s">
        <v>2324</v>
      </c>
      <c r="B1312" s="207" t="s">
        <v>2325</v>
      </c>
      <c r="C1312" s="113"/>
      <c r="D1312" s="111"/>
      <c r="E1312" s="10"/>
      <c r="F1312" s="11"/>
      <c r="G1312" s="11"/>
      <c r="H1312" s="11"/>
      <c r="I1312" s="11"/>
      <c r="J1312" s="11"/>
      <c r="K1312" s="11"/>
      <c r="L1312" s="11"/>
      <c r="M1312" s="11"/>
      <c r="N1312" s="11"/>
      <c r="O1312" s="11"/>
      <c r="P1312" s="11"/>
      <c r="Q1312" s="11"/>
      <c r="R1312" s="11"/>
      <c r="S1312" s="11"/>
      <c r="T1312" s="11"/>
      <c r="U1312" s="11"/>
      <c r="V1312" s="11"/>
      <c r="W1312" s="11"/>
      <c r="X1312" s="11"/>
      <c r="Y1312" s="11"/>
      <c r="Z1312" s="11"/>
      <c r="AA1312" s="11"/>
      <c r="AB1312" s="11"/>
      <c r="AC1312" s="11"/>
    </row>
    <row r="1313">
      <c r="A1313" s="226" t="s">
        <v>2326</v>
      </c>
      <c r="B1313" s="207" t="s">
        <v>2327</v>
      </c>
      <c r="C1313" s="113"/>
      <c r="D1313" s="111"/>
      <c r="E1313" s="10"/>
      <c r="F1313" s="11"/>
      <c r="G1313" s="11"/>
      <c r="H1313" s="11"/>
      <c r="I1313" s="11"/>
      <c r="J1313" s="11"/>
      <c r="K1313" s="11"/>
      <c r="L1313" s="11"/>
      <c r="M1313" s="11"/>
      <c r="N1313" s="11"/>
      <c r="O1313" s="11"/>
      <c r="P1313" s="11"/>
      <c r="Q1313" s="11"/>
      <c r="R1313" s="11"/>
      <c r="S1313" s="11"/>
      <c r="T1313" s="11"/>
      <c r="U1313" s="11"/>
      <c r="V1313" s="11"/>
      <c r="W1313" s="11"/>
      <c r="X1313" s="11"/>
      <c r="Y1313" s="11"/>
      <c r="Z1313" s="11"/>
      <c r="AA1313" s="11"/>
      <c r="AB1313" s="11"/>
      <c r="AC1313" s="11"/>
    </row>
    <row r="1314">
      <c r="A1314" s="226" t="s">
        <v>2328</v>
      </c>
      <c r="B1314" s="207">
        <v>730.0</v>
      </c>
      <c r="C1314" s="113"/>
      <c r="D1314" s="111"/>
      <c r="E1314" s="10"/>
      <c r="F1314" s="11"/>
      <c r="G1314" s="11"/>
      <c r="H1314" s="11"/>
      <c r="I1314" s="11"/>
      <c r="J1314" s="11"/>
      <c r="K1314" s="11"/>
      <c r="L1314" s="11"/>
      <c r="M1314" s="11"/>
      <c r="N1314" s="11"/>
      <c r="O1314" s="11"/>
      <c r="P1314" s="11"/>
      <c r="Q1314" s="11"/>
      <c r="R1314" s="11"/>
      <c r="S1314" s="11"/>
      <c r="T1314" s="11"/>
      <c r="U1314" s="11"/>
      <c r="V1314" s="11"/>
      <c r="W1314" s="11"/>
      <c r="X1314" s="11"/>
      <c r="Y1314" s="11"/>
      <c r="Z1314" s="11"/>
      <c r="AA1314" s="11"/>
      <c r="AB1314" s="11"/>
      <c r="AC1314" s="11"/>
    </row>
    <row r="1315">
      <c r="A1315" s="226" t="s">
        <v>2329</v>
      </c>
      <c r="B1315" s="207"/>
      <c r="C1315" s="113"/>
      <c r="D1315" s="111"/>
      <c r="E1315" s="10"/>
      <c r="F1315" s="11"/>
      <c r="G1315" s="11"/>
      <c r="H1315" s="11"/>
      <c r="I1315" s="11"/>
      <c r="J1315" s="11"/>
      <c r="K1315" s="11"/>
      <c r="L1315" s="11"/>
      <c r="M1315" s="11"/>
      <c r="N1315" s="11"/>
      <c r="O1315" s="11"/>
      <c r="P1315" s="11"/>
      <c r="Q1315" s="11"/>
      <c r="R1315" s="11"/>
      <c r="S1315" s="11"/>
      <c r="T1315" s="11"/>
      <c r="U1315" s="11"/>
      <c r="V1315" s="11"/>
      <c r="W1315" s="11"/>
      <c r="X1315" s="11"/>
      <c r="Y1315" s="11"/>
      <c r="Z1315" s="11"/>
      <c r="AA1315" s="11"/>
      <c r="AB1315" s="11"/>
      <c r="AC1315" s="11"/>
    </row>
    <row r="1316">
      <c r="A1316" s="226" t="s">
        <v>2330</v>
      </c>
      <c r="B1316" s="207" t="s">
        <v>2331</v>
      </c>
      <c r="C1316" s="113"/>
      <c r="D1316" s="111"/>
      <c r="E1316" s="10"/>
      <c r="F1316" s="11"/>
      <c r="G1316" s="11"/>
      <c r="H1316" s="11"/>
      <c r="I1316" s="11"/>
      <c r="J1316" s="11"/>
      <c r="K1316" s="11"/>
      <c r="L1316" s="11"/>
      <c r="M1316" s="11"/>
      <c r="N1316" s="11"/>
      <c r="O1316" s="11"/>
      <c r="P1316" s="11"/>
      <c r="Q1316" s="11"/>
      <c r="R1316" s="11"/>
      <c r="S1316" s="11"/>
      <c r="T1316" s="11"/>
      <c r="U1316" s="11"/>
      <c r="V1316" s="11"/>
      <c r="W1316" s="11"/>
      <c r="X1316" s="11"/>
      <c r="Y1316" s="11"/>
      <c r="Z1316" s="11"/>
      <c r="AA1316" s="11"/>
      <c r="AB1316" s="11"/>
      <c r="AC1316" s="11"/>
    </row>
    <row r="1317">
      <c r="A1317" s="226" t="s">
        <v>2332</v>
      </c>
      <c r="B1317" s="207"/>
      <c r="C1317" s="113"/>
      <c r="D1317" s="111"/>
      <c r="E1317" s="10"/>
      <c r="F1317" s="11"/>
      <c r="G1317" s="11"/>
      <c r="H1317" s="11"/>
      <c r="I1317" s="11"/>
      <c r="J1317" s="11"/>
      <c r="K1317" s="11"/>
      <c r="L1317" s="11"/>
      <c r="M1317" s="11"/>
      <c r="N1317" s="11"/>
      <c r="O1317" s="11"/>
      <c r="P1317" s="11"/>
      <c r="Q1317" s="11"/>
      <c r="R1317" s="11"/>
      <c r="S1317" s="11"/>
      <c r="T1317" s="11"/>
      <c r="U1317" s="11"/>
      <c r="V1317" s="11"/>
      <c r="W1317" s="11"/>
      <c r="X1317" s="11"/>
      <c r="Y1317" s="11"/>
      <c r="Z1317" s="11"/>
      <c r="AA1317" s="11"/>
      <c r="AB1317" s="11"/>
      <c r="AC1317" s="11"/>
    </row>
    <row r="1318">
      <c r="A1318" s="226" t="s">
        <v>2333</v>
      </c>
      <c r="B1318" s="207" t="s">
        <v>2334</v>
      </c>
      <c r="C1318" s="113"/>
      <c r="D1318" s="111"/>
      <c r="E1318" s="10"/>
      <c r="F1318" s="11"/>
      <c r="G1318" s="11"/>
      <c r="H1318" s="11"/>
      <c r="I1318" s="11"/>
      <c r="J1318" s="11"/>
      <c r="K1318" s="11"/>
      <c r="L1318" s="11"/>
      <c r="M1318" s="11"/>
      <c r="N1318" s="11"/>
      <c r="O1318" s="11"/>
      <c r="P1318" s="11"/>
      <c r="Q1318" s="11"/>
      <c r="R1318" s="11"/>
      <c r="S1318" s="11"/>
      <c r="T1318" s="11"/>
      <c r="U1318" s="11"/>
      <c r="V1318" s="11"/>
      <c r="W1318" s="11"/>
      <c r="X1318" s="11"/>
      <c r="Y1318" s="11"/>
      <c r="Z1318" s="11"/>
      <c r="AA1318" s="11"/>
      <c r="AB1318" s="11"/>
      <c r="AC1318" s="11"/>
    </row>
    <row r="1319">
      <c r="A1319" s="229" t="s">
        <v>2335</v>
      </c>
      <c r="B1319" s="207"/>
      <c r="C1319" s="113"/>
      <c r="D1319" s="111"/>
      <c r="E1319" s="10"/>
      <c r="F1319" s="11"/>
      <c r="G1319" s="11"/>
      <c r="H1319" s="11"/>
      <c r="I1319" s="11"/>
      <c r="J1319" s="11"/>
      <c r="K1319" s="11"/>
      <c r="L1319" s="11"/>
      <c r="M1319" s="11"/>
      <c r="N1319" s="11"/>
      <c r="O1319" s="11"/>
      <c r="P1319" s="11"/>
      <c r="Q1319" s="11"/>
      <c r="R1319" s="11"/>
      <c r="S1319" s="11"/>
      <c r="T1319" s="11"/>
      <c r="U1319" s="11"/>
      <c r="V1319" s="11"/>
      <c r="W1319" s="11"/>
      <c r="X1319" s="11"/>
      <c r="Y1319" s="11"/>
      <c r="Z1319" s="11"/>
      <c r="AA1319" s="11"/>
      <c r="AB1319" s="11"/>
      <c r="AC1319" s="11"/>
    </row>
    <row r="1320">
      <c r="A1320" s="229" t="s">
        <v>2336</v>
      </c>
      <c r="B1320" s="207" t="s">
        <v>2337</v>
      </c>
      <c r="C1320" s="113"/>
      <c r="D1320" s="111"/>
      <c r="E1320" s="10"/>
      <c r="F1320" s="11"/>
      <c r="G1320" s="11"/>
      <c r="H1320" s="11"/>
      <c r="I1320" s="11"/>
      <c r="J1320" s="11"/>
      <c r="K1320" s="11"/>
      <c r="L1320" s="11"/>
      <c r="M1320" s="11"/>
      <c r="N1320" s="11"/>
      <c r="O1320" s="11"/>
      <c r="P1320" s="11"/>
      <c r="Q1320" s="11"/>
      <c r="R1320" s="11"/>
      <c r="S1320" s="11"/>
      <c r="T1320" s="11"/>
      <c r="U1320" s="11"/>
      <c r="V1320" s="11"/>
      <c r="W1320" s="11"/>
      <c r="X1320" s="11"/>
      <c r="Y1320" s="11"/>
      <c r="Z1320" s="11"/>
      <c r="AA1320" s="11"/>
      <c r="AB1320" s="11"/>
      <c r="AC1320" s="11"/>
    </row>
    <row r="1321">
      <c r="A1321" s="226" t="s">
        <v>2338</v>
      </c>
      <c r="B1321" s="207" t="s">
        <v>2339</v>
      </c>
      <c r="C1321" s="113"/>
      <c r="D1321" s="111"/>
      <c r="E1321" s="10"/>
      <c r="F1321" s="11"/>
      <c r="G1321" s="11"/>
      <c r="H1321" s="11"/>
      <c r="I1321" s="11"/>
      <c r="J1321" s="11"/>
      <c r="K1321" s="11"/>
      <c r="L1321" s="11"/>
      <c r="M1321" s="11"/>
      <c r="N1321" s="11"/>
      <c r="O1321" s="11"/>
      <c r="P1321" s="11"/>
      <c r="Q1321" s="11"/>
      <c r="R1321" s="11"/>
      <c r="S1321" s="11"/>
      <c r="T1321" s="11"/>
      <c r="U1321" s="11"/>
      <c r="V1321" s="11"/>
      <c r="W1321" s="11"/>
      <c r="X1321" s="11"/>
      <c r="Y1321" s="11"/>
      <c r="Z1321" s="11"/>
      <c r="AA1321" s="11"/>
      <c r="AB1321" s="11"/>
      <c r="AC1321" s="11"/>
    </row>
    <row r="1322">
      <c r="A1322" s="226" t="s">
        <v>2340</v>
      </c>
      <c r="B1322" s="207"/>
      <c r="C1322" s="113"/>
      <c r="D1322" s="111"/>
      <c r="E1322" s="10"/>
      <c r="F1322" s="11"/>
      <c r="G1322" s="11"/>
      <c r="H1322" s="11"/>
      <c r="I1322" s="11"/>
      <c r="J1322" s="11"/>
      <c r="K1322" s="11"/>
      <c r="L1322" s="11"/>
      <c r="M1322" s="11"/>
      <c r="N1322" s="11"/>
      <c r="O1322" s="11"/>
      <c r="P1322" s="11"/>
      <c r="Q1322" s="11"/>
      <c r="R1322" s="11"/>
      <c r="S1322" s="11"/>
      <c r="T1322" s="11"/>
      <c r="U1322" s="11"/>
      <c r="V1322" s="11"/>
      <c r="W1322" s="11"/>
      <c r="X1322" s="11"/>
      <c r="Y1322" s="11"/>
      <c r="Z1322" s="11"/>
      <c r="AA1322" s="11"/>
      <c r="AB1322" s="11"/>
      <c r="AC1322" s="11"/>
    </row>
    <row r="1323">
      <c r="A1323" s="229" t="s">
        <v>2341</v>
      </c>
      <c r="B1323" s="230"/>
      <c r="C1323" s="113"/>
      <c r="D1323" s="111"/>
      <c r="E1323" s="10"/>
      <c r="F1323" s="11"/>
      <c r="G1323" s="11"/>
      <c r="H1323" s="11"/>
      <c r="I1323" s="11"/>
      <c r="J1323" s="11"/>
      <c r="K1323" s="11"/>
      <c r="L1323" s="11"/>
      <c r="M1323" s="11"/>
      <c r="N1323" s="11"/>
      <c r="O1323" s="11"/>
      <c r="P1323" s="11"/>
      <c r="Q1323" s="11"/>
      <c r="R1323" s="11"/>
      <c r="S1323" s="11"/>
      <c r="T1323" s="11"/>
      <c r="U1323" s="11"/>
      <c r="V1323" s="11"/>
      <c r="W1323" s="11"/>
      <c r="X1323" s="11"/>
      <c r="Y1323" s="11"/>
      <c r="Z1323" s="11"/>
      <c r="AA1323" s="11"/>
      <c r="AB1323" s="11"/>
      <c r="AC1323" s="11"/>
    </row>
    <row r="1324">
      <c r="A1324" s="226" t="s">
        <v>2342</v>
      </c>
      <c r="B1324" s="230" t="s">
        <v>2343</v>
      </c>
      <c r="C1324" s="113"/>
      <c r="D1324" s="111"/>
      <c r="E1324" s="10"/>
      <c r="F1324" s="11"/>
      <c r="G1324" s="11"/>
      <c r="H1324" s="11"/>
      <c r="I1324" s="11"/>
      <c r="J1324" s="11"/>
      <c r="K1324" s="11"/>
      <c r="L1324" s="11"/>
      <c r="M1324" s="11"/>
      <c r="N1324" s="11"/>
      <c r="O1324" s="11"/>
      <c r="P1324" s="11"/>
      <c r="Q1324" s="11"/>
      <c r="R1324" s="11"/>
      <c r="S1324" s="11"/>
      <c r="T1324" s="11"/>
      <c r="U1324" s="11"/>
      <c r="V1324" s="11"/>
      <c r="W1324" s="11"/>
      <c r="X1324" s="11"/>
      <c r="Y1324" s="11"/>
      <c r="Z1324" s="11"/>
      <c r="AA1324" s="11"/>
      <c r="AB1324" s="11"/>
      <c r="AC1324" s="11"/>
    </row>
    <row r="1325">
      <c r="A1325" s="226" t="s">
        <v>2344</v>
      </c>
      <c r="B1325" s="230"/>
      <c r="C1325" s="113"/>
      <c r="D1325" s="111"/>
      <c r="E1325" s="10"/>
      <c r="F1325" s="11"/>
      <c r="G1325" s="11"/>
      <c r="H1325" s="11"/>
      <c r="I1325" s="11"/>
      <c r="J1325" s="11"/>
      <c r="K1325" s="11"/>
      <c r="L1325" s="11"/>
      <c r="M1325" s="11"/>
      <c r="N1325" s="11"/>
      <c r="O1325" s="11"/>
      <c r="P1325" s="11"/>
      <c r="Q1325" s="11"/>
      <c r="R1325" s="11"/>
      <c r="S1325" s="11"/>
      <c r="T1325" s="11"/>
      <c r="U1325" s="11"/>
      <c r="V1325" s="11"/>
      <c r="W1325" s="11"/>
      <c r="X1325" s="11"/>
      <c r="Y1325" s="11"/>
      <c r="Z1325" s="11"/>
      <c r="AA1325" s="11"/>
      <c r="AB1325" s="11"/>
      <c r="AC1325" s="11"/>
    </row>
    <row r="1326">
      <c r="A1326" s="226" t="s">
        <v>2345</v>
      </c>
      <c r="B1326" s="230"/>
      <c r="C1326" s="113"/>
      <c r="D1326" s="111"/>
      <c r="E1326" s="10"/>
      <c r="F1326" s="11"/>
      <c r="G1326" s="11"/>
      <c r="H1326" s="11"/>
      <c r="I1326" s="11"/>
      <c r="J1326" s="11"/>
      <c r="K1326" s="11"/>
      <c r="L1326" s="11"/>
      <c r="M1326" s="11"/>
      <c r="N1326" s="11"/>
      <c r="O1326" s="11"/>
      <c r="P1326" s="11"/>
      <c r="Q1326" s="11"/>
      <c r="R1326" s="11"/>
      <c r="S1326" s="11"/>
      <c r="T1326" s="11"/>
      <c r="U1326" s="11"/>
      <c r="V1326" s="11"/>
      <c r="W1326" s="11"/>
      <c r="X1326" s="11"/>
      <c r="Y1326" s="11"/>
      <c r="Z1326" s="11"/>
      <c r="AA1326" s="11"/>
      <c r="AB1326" s="11"/>
      <c r="AC1326" s="11"/>
    </row>
    <row r="1327">
      <c r="A1327" s="226" t="s">
        <v>2346</v>
      </c>
      <c r="B1327" s="230" t="s">
        <v>2347</v>
      </c>
      <c r="C1327" s="113"/>
      <c r="D1327" s="111"/>
      <c r="E1327" s="10"/>
      <c r="F1327" s="11"/>
      <c r="G1327" s="11"/>
      <c r="H1327" s="11"/>
      <c r="I1327" s="11"/>
      <c r="J1327" s="11"/>
      <c r="K1327" s="11"/>
      <c r="L1327" s="11"/>
      <c r="M1327" s="11"/>
      <c r="N1327" s="11"/>
      <c r="O1327" s="11"/>
      <c r="P1327" s="11"/>
      <c r="Q1327" s="11"/>
      <c r="R1327" s="11"/>
      <c r="S1327" s="11"/>
      <c r="T1327" s="11"/>
      <c r="U1327" s="11"/>
      <c r="V1327" s="11"/>
      <c r="W1327" s="11"/>
      <c r="X1327" s="11"/>
      <c r="Y1327" s="11"/>
      <c r="Z1327" s="11"/>
      <c r="AA1327" s="11"/>
      <c r="AB1327" s="11"/>
      <c r="AC1327" s="11"/>
    </row>
    <row r="1328">
      <c r="A1328" s="226" t="s">
        <v>2348</v>
      </c>
      <c r="B1328" s="230"/>
      <c r="C1328" s="113"/>
      <c r="D1328" s="111"/>
      <c r="E1328" s="10"/>
      <c r="F1328" s="11"/>
      <c r="G1328" s="11"/>
      <c r="H1328" s="11"/>
      <c r="I1328" s="11"/>
      <c r="J1328" s="11"/>
      <c r="K1328" s="11"/>
      <c r="L1328" s="11"/>
      <c r="M1328" s="11"/>
      <c r="N1328" s="11"/>
      <c r="O1328" s="11"/>
      <c r="P1328" s="11"/>
      <c r="Q1328" s="11"/>
      <c r="R1328" s="11"/>
      <c r="S1328" s="11"/>
      <c r="T1328" s="11"/>
      <c r="U1328" s="11"/>
      <c r="V1328" s="11"/>
      <c r="W1328" s="11"/>
      <c r="X1328" s="11"/>
      <c r="Y1328" s="11"/>
      <c r="Z1328" s="11"/>
      <c r="AA1328" s="11"/>
      <c r="AB1328" s="11"/>
      <c r="AC1328" s="11"/>
    </row>
    <row r="1329">
      <c r="A1329" s="226" t="s">
        <v>2349</v>
      </c>
      <c r="B1329" s="230"/>
      <c r="C1329" s="113"/>
      <c r="D1329" s="111"/>
      <c r="E1329" s="10"/>
      <c r="F1329" s="11"/>
      <c r="G1329" s="11"/>
      <c r="H1329" s="11"/>
      <c r="I1329" s="11"/>
      <c r="J1329" s="11"/>
      <c r="K1329" s="11"/>
      <c r="L1329" s="11"/>
      <c r="M1329" s="11"/>
      <c r="N1329" s="11"/>
      <c r="O1329" s="11"/>
      <c r="P1329" s="11"/>
      <c r="Q1329" s="11"/>
      <c r="R1329" s="11"/>
      <c r="S1329" s="11"/>
      <c r="T1329" s="11"/>
      <c r="U1329" s="11"/>
      <c r="V1329" s="11"/>
      <c r="W1329" s="11"/>
      <c r="X1329" s="11"/>
      <c r="Y1329" s="11"/>
      <c r="Z1329" s="11"/>
      <c r="AA1329" s="11"/>
      <c r="AB1329" s="11"/>
      <c r="AC1329" s="11"/>
    </row>
    <row r="1330">
      <c r="A1330" s="226" t="s">
        <v>2350</v>
      </c>
      <c r="B1330" s="230"/>
      <c r="C1330" s="113"/>
      <c r="D1330" s="111"/>
      <c r="E1330" s="10"/>
      <c r="F1330" s="11"/>
      <c r="G1330" s="11"/>
      <c r="H1330" s="11"/>
      <c r="I1330" s="11"/>
      <c r="J1330" s="11"/>
      <c r="K1330" s="11"/>
      <c r="L1330" s="11"/>
      <c r="M1330" s="11"/>
      <c r="N1330" s="11"/>
      <c r="O1330" s="11"/>
      <c r="P1330" s="11"/>
      <c r="Q1330" s="11"/>
      <c r="R1330" s="11"/>
      <c r="S1330" s="11"/>
      <c r="T1330" s="11"/>
      <c r="U1330" s="11"/>
      <c r="V1330" s="11"/>
      <c r="W1330" s="11"/>
      <c r="X1330" s="11"/>
      <c r="Y1330" s="11"/>
      <c r="Z1330" s="11"/>
      <c r="AA1330" s="11"/>
      <c r="AB1330" s="11"/>
      <c r="AC1330" s="11"/>
    </row>
    <row r="1331">
      <c r="A1331" s="226" t="s">
        <v>2351</v>
      </c>
      <c r="B1331" s="230" t="s">
        <v>2352</v>
      </c>
      <c r="C1331" s="113"/>
      <c r="D1331" s="111"/>
      <c r="E1331" s="10"/>
      <c r="F1331" s="11"/>
      <c r="G1331" s="11"/>
      <c r="H1331" s="11"/>
      <c r="I1331" s="11"/>
      <c r="J1331" s="11"/>
      <c r="K1331" s="11"/>
      <c r="L1331" s="11"/>
      <c r="M1331" s="11"/>
      <c r="N1331" s="11"/>
      <c r="O1331" s="11"/>
      <c r="P1331" s="11"/>
      <c r="Q1331" s="11"/>
      <c r="R1331" s="11"/>
      <c r="S1331" s="11"/>
      <c r="T1331" s="11"/>
      <c r="U1331" s="11"/>
      <c r="V1331" s="11"/>
      <c r="W1331" s="11"/>
      <c r="X1331" s="11"/>
      <c r="Y1331" s="11"/>
      <c r="Z1331" s="11"/>
      <c r="AA1331" s="11"/>
      <c r="AB1331" s="11"/>
      <c r="AC1331" s="11"/>
    </row>
    <row r="1332">
      <c r="A1332" s="226" t="s">
        <v>2353</v>
      </c>
      <c r="B1332" s="230" t="s">
        <v>2354</v>
      </c>
      <c r="C1332" s="113"/>
      <c r="D1332" s="111"/>
      <c r="E1332" s="10"/>
      <c r="F1332" s="11"/>
      <c r="G1332" s="11"/>
      <c r="H1332" s="11"/>
      <c r="I1332" s="11"/>
      <c r="J1332" s="11"/>
      <c r="K1332" s="11"/>
      <c r="L1332" s="11"/>
      <c r="M1332" s="11"/>
      <c r="N1332" s="11"/>
      <c r="O1332" s="11"/>
      <c r="P1332" s="11"/>
      <c r="Q1332" s="11"/>
      <c r="R1332" s="11"/>
      <c r="S1332" s="11"/>
      <c r="T1332" s="11"/>
      <c r="U1332" s="11"/>
      <c r="V1332" s="11"/>
      <c r="W1332" s="11"/>
      <c r="X1332" s="11"/>
      <c r="Y1332" s="11"/>
      <c r="Z1332" s="11"/>
      <c r="AA1332" s="11"/>
      <c r="AB1332" s="11"/>
      <c r="AC1332" s="11"/>
    </row>
    <row r="1333">
      <c r="A1333" s="226" t="s">
        <v>2355</v>
      </c>
      <c r="B1333" s="230" t="s">
        <v>2356</v>
      </c>
      <c r="C1333" s="113"/>
      <c r="D1333" s="111"/>
      <c r="E1333" s="10"/>
      <c r="F1333" s="11"/>
      <c r="G1333" s="11"/>
      <c r="H1333" s="11"/>
      <c r="I1333" s="11"/>
      <c r="J1333" s="11"/>
      <c r="K1333" s="11"/>
      <c r="L1333" s="11"/>
      <c r="M1333" s="11"/>
      <c r="N1333" s="11"/>
      <c r="O1333" s="11"/>
      <c r="P1333" s="11"/>
      <c r="Q1333" s="11"/>
      <c r="R1333" s="11"/>
      <c r="S1333" s="11"/>
      <c r="T1333" s="11"/>
      <c r="U1333" s="11"/>
      <c r="V1333" s="11"/>
      <c r="W1333" s="11"/>
      <c r="X1333" s="11"/>
      <c r="Y1333" s="11"/>
      <c r="Z1333" s="11"/>
      <c r="AA1333" s="11"/>
      <c r="AB1333" s="11"/>
      <c r="AC1333" s="11"/>
    </row>
    <row r="1334">
      <c r="A1334" s="229" t="s">
        <v>2357</v>
      </c>
      <c r="B1334" s="230"/>
      <c r="C1334" s="113"/>
      <c r="D1334" s="111"/>
      <c r="E1334" s="10"/>
      <c r="F1334" s="11"/>
      <c r="G1334" s="11"/>
      <c r="H1334" s="11"/>
      <c r="I1334" s="11"/>
      <c r="J1334" s="11"/>
      <c r="K1334" s="11"/>
      <c r="L1334" s="11"/>
      <c r="M1334" s="11"/>
      <c r="N1334" s="11"/>
      <c r="O1334" s="11"/>
      <c r="P1334" s="11"/>
      <c r="Q1334" s="11"/>
      <c r="R1334" s="11"/>
      <c r="S1334" s="11"/>
      <c r="T1334" s="11"/>
      <c r="U1334" s="11"/>
      <c r="V1334" s="11"/>
      <c r="W1334" s="11"/>
      <c r="X1334" s="11"/>
      <c r="Y1334" s="11"/>
      <c r="Z1334" s="11"/>
      <c r="AA1334" s="11"/>
      <c r="AB1334" s="11"/>
      <c r="AC1334" s="11"/>
    </row>
    <row r="1335">
      <c r="A1335" s="226" t="s">
        <v>2358</v>
      </c>
      <c r="B1335" s="230" t="s">
        <v>2359</v>
      </c>
      <c r="C1335" s="113"/>
      <c r="D1335" s="111"/>
      <c r="E1335" s="10"/>
      <c r="F1335" s="11"/>
      <c r="G1335" s="11"/>
      <c r="H1335" s="11"/>
      <c r="I1335" s="11"/>
      <c r="J1335" s="11"/>
      <c r="K1335" s="11"/>
      <c r="L1335" s="11"/>
      <c r="M1335" s="11"/>
      <c r="N1335" s="11"/>
      <c r="O1335" s="11"/>
      <c r="P1335" s="11"/>
      <c r="Q1335" s="11"/>
      <c r="R1335" s="11"/>
      <c r="S1335" s="11"/>
      <c r="T1335" s="11"/>
      <c r="U1335" s="11"/>
      <c r="V1335" s="11"/>
      <c r="W1335" s="11"/>
      <c r="X1335" s="11"/>
      <c r="Y1335" s="11"/>
      <c r="Z1335" s="11"/>
      <c r="AA1335" s="11"/>
      <c r="AB1335" s="11"/>
      <c r="AC1335" s="11"/>
    </row>
    <row r="1336">
      <c r="A1336" s="226" t="s">
        <v>2360</v>
      </c>
      <c r="B1336" s="230"/>
      <c r="C1336" s="113"/>
      <c r="D1336" s="111"/>
      <c r="E1336" s="10"/>
      <c r="F1336" s="11"/>
      <c r="G1336" s="11"/>
      <c r="H1336" s="11"/>
      <c r="I1336" s="11"/>
      <c r="J1336" s="11"/>
      <c r="K1336" s="11"/>
      <c r="L1336" s="11"/>
      <c r="M1336" s="11"/>
      <c r="N1336" s="11"/>
      <c r="O1336" s="11"/>
      <c r="P1336" s="11"/>
      <c r="Q1336" s="11"/>
      <c r="R1336" s="11"/>
      <c r="S1336" s="11"/>
      <c r="T1336" s="11"/>
      <c r="U1336" s="11"/>
      <c r="V1336" s="11"/>
      <c r="W1336" s="11"/>
      <c r="X1336" s="11"/>
      <c r="Y1336" s="11"/>
      <c r="Z1336" s="11"/>
      <c r="AA1336" s="11"/>
      <c r="AB1336" s="11"/>
      <c r="AC1336" s="11"/>
    </row>
    <row r="1337">
      <c r="A1337" s="226" t="s">
        <v>2361</v>
      </c>
      <c r="B1337" s="230" t="s">
        <v>2362</v>
      </c>
      <c r="C1337" s="113"/>
      <c r="D1337" s="111"/>
      <c r="E1337" s="10"/>
      <c r="F1337" s="11"/>
      <c r="G1337" s="11"/>
      <c r="H1337" s="11"/>
      <c r="I1337" s="11"/>
      <c r="J1337" s="11"/>
      <c r="K1337" s="11"/>
      <c r="L1337" s="11"/>
      <c r="M1337" s="11"/>
      <c r="N1337" s="11"/>
      <c r="O1337" s="11"/>
      <c r="P1337" s="11"/>
      <c r="Q1337" s="11"/>
      <c r="R1337" s="11"/>
      <c r="S1337" s="11"/>
      <c r="T1337" s="11"/>
      <c r="U1337" s="11"/>
      <c r="V1337" s="11"/>
      <c r="W1337" s="11"/>
      <c r="X1337" s="11"/>
      <c r="Y1337" s="11"/>
      <c r="Z1337" s="11"/>
      <c r="AA1337" s="11"/>
      <c r="AB1337" s="11"/>
      <c r="AC1337" s="11"/>
    </row>
    <row r="1338">
      <c r="A1338" s="229" t="s">
        <v>2363</v>
      </c>
      <c r="B1338" s="230"/>
      <c r="C1338" s="113"/>
      <c r="D1338" s="111"/>
      <c r="E1338" s="10"/>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c r="AB1338" s="11"/>
      <c r="AC1338" s="11"/>
    </row>
    <row r="1339">
      <c r="A1339" s="229" t="s">
        <v>2364</v>
      </c>
      <c r="B1339" s="51"/>
      <c r="C1339" s="113"/>
      <c r="D1339" s="111"/>
      <c r="E1339" s="10"/>
      <c r="F1339" s="11"/>
      <c r="G1339" s="11"/>
      <c r="H1339" s="11"/>
      <c r="I1339" s="11"/>
      <c r="J1339" s="11"/>
      <c r="K1339" s="11"/>
      <c r="L1339" s="11"/>
      <c r="M1339" s="11"/>
      <c r="N1339" s="11"/>
      <c r="O1339" s="11"/>
      <c r="P1339" s="11"/>
      <c r="Q1339" s="11"/>
      <c r="R1339" s="11"/>
      <c r="S1339" s="11"/>
      <c r="T1339" s="11"/>
      <c r="U1339" s="11"/>
      <c r="V1339" s="11"/>
      <c r="W1339" s="11"/>
      <c r="X1339" s="11"/>
      <c r="Y1339" s="11"/>
      <c r="Z1339" s="11"/>
      <c r="AA1339" s="11"/>
      <c r="AB1339" s="11"/>
      <c r="AC1339" s="11"/>
    </row>
    <row r="1340">
      <c r="A1340" s="99" t="s">
        <v>2365</v>
      </c>
      <c r="B1340" s="230" t="s">
        <v>2366</v>
      </c>
      <c r="C1340" s="113"/>
      <c r="D1340" s="111"/>
      <c r="E1340" s="10"/>
      <c r="F1340" s="11"/>
      <c r="G1340" s="11"/>
      <c r="H1340" s="11"/>
      <c r="I1340" s="11"/>
      <c r="J1340" s="11"/>
      <c r="K1340" s="11"/>
      <c r="L1340" s="11"/>
      <c r="M1340" s="11"/>
      <c r="N1340" s="11"/>
      <c r="O1340" s="11"/>
      <c r="P1340" s="11"/>
      <c r="Q1340" s="11"/>
      <c r="R1340" s="11"/>
      <c r="S1340" s="11"/>
      <c r="T1340" s="11"/>
      <c r="U1340" s="11"/>
      <c r="V1340" s="11"/>
      <c r="W1340" s="11"/>
      <c r="X1340" s="11"/>
      <c r="Y1340" s="11"/>
      <c r="Z1340" s="11"/>
      <c r="AA1340" s="11"/>
      <c r="AB1340" s="11"/>
      <c r="AC1340" s="11"/>
    </row>
    <row r="1341">
      <c r="A1341" s="99" t="s">
        <v>2367</v>
      </c>
      <c r="B1341" s="230"/>
      <c r="C1341" s="113"/>
      <c r="D1341" s="111"/>
      <c r="E1341" s="10"/>
      <c r="F1341" s="11"/>
      <c r="G1341" s="11"/>
      <c r="H1341" s="11"/>
      <c r="I1341" s="11"/>
      <c r="J1341" s="11"/>
      <c r="K1341" s="11"/>
      <c r="L1341" s="11"/>
      <c r="M1341" s="11"/>
      <c r="N1341" s="11"/>
      <c r="O1341" s="11"/>
      <c r="P1341" s="11"/>
      <c r="Q1341" s="11"/>
      <c r="R1341" s="11"/>
      <c r="S1341" s="11"/>
      <c r="T1341" s="11"/>
      <c r="U1341" s="11"/>
      <c r="V1341" s="11"/>
      <c r="W1341" s="11"/>
      <c r="X1341" s="11"/>
      <c r="Y1341" s="11"/>
      <c r="Z1341" s="11"/>
      <c r="AA1341" s="11"/>
      <c r="AB1341" s="11"/>
      <c r="AC1341" s="11"/>
    </row>
    <row r="1342">
      <c r="A1342" s="99" t="s">
        <v>2368</v>
      </c>
      <c r="B1342" s="230"/>
      <c r="C1342" s="113"/>
      <c r="D1342" s="111"/>
      <c r="E1342" s="10"/>
      <c r="F1342" s="11"/>
      <c r="G1342" s="11"/>
      <c r="H1342" s="11"/>
      <c r="I1342" s="11"/>
      <c r="J1342" s="11"/>
      <c r="K1342" s="11"/>
      <c r="L1342" s="11"/>
      <c r="M1342" s="11"/>
      <c r="N1342" s="11"/>
      <c r="O1342" s="11"/>
      <c r="P1342" s="11"/>
      <c r="Q1342" s="11"/>
      <c r="R1342" s="11"/>
      <c r="S1342" s="11"/>
      <c r="T1342" s="11"/>
      <c r="U1342" s="11"/>
      <c r="V1342" s="11"/>
      <c r="W1342" s="11"/>
      <c r="X1342" s="11"/>
      <c r="Y1342" s="11"/>
      <c r="Z1342" s="11"/>
      <c r="AA1342" s="11"/>
      <c r="AB1342" s="11"/>
      <c r="AC1342" s="11"/>
    </row>
    <row r="1343">
      <c r="A1343" s="95"/>
      <c r="B1343" s="230" t="s">
        <v>2369</v>
      </c>
      <c r="C1343" s="113"/>
      <c r="D1343" s="111"/>
      <c r="E1343" s="10"/>
      <c r="F1343" s="11"/>
      <c r="G1343" s="11"/>
      <c r="H1343" s="11"/>
      <c r="I1343" s="11"/>
      <c r="J1343" s="11"/>
      <c r="K1343" s="11"/>
      <c r="L1343" s="11"/>
      <c r="M1343" s="11"/>
      <c r="N1343" s="11"/>
      <c r="O1343" s="11"/>
      <c r="P1343" s="11"/>
      <c r="Q1343" s="11"/>
      <c r="R1343" s="11"/>
      <c r="S1343" s="11"/>
      <c r="T1343" s="11"/>
      <c r="U1343" s="11"/>
      <c r="V1343" s="11"/>
      <c r="W1343" s="11"/>
      <c r="X1343" s="11"/>
      <c r="Y1343" s="11"/>
      <c r="Z1343" s="11"/>
      <c r="AA1343" s="11"/>
      <c r="AB1343" s="11"/>
      <c r="AC1343" s="11"/>
    </row>
    <row r="1344">
      <c r="A1344" s="99" t="s">
        <v>2370</v>
      </c>
      <c r="B1344" s="95" t="s">
        <v>2371</v>
      </c>
      <c r="C1344" s="113"/>
      <c r="D1344" s="111"/>
      <c r="E1344" s="10"/>
      <c r="F1344" s="11"/>
      <c r="G1344" s="11"/>
      <c r="H1344" s="11"/>
      <c r="I1344" s="11"/>
      <c r="J1344" s="11"/>
      <c r="K1344" s="11"/>
      <c r="L1344" s="11"/>
      <c r="M1344" s="11"/>
      <c r="N1344" s="11"/>
      <c r="O1344" s="11"/>
      <c r="P1344" s="11"/>
      <c r="Q1344" s="11"/>
      <c r="R1344" s="11"/>
      <c r="S1344" s="11"/>
      <c r="T1344" s="11"/>
      <c r="U1344" s="11"/>
      <c r="V1344" s="11"/>
      <c r="W1344" s="11"/>
      <c r="X1344" s="11"/>
      <c r="Y1344" s="11"/>
      <c r="Z1344" s="11"/>
      <c r="AA1344" s="11"/>
      <c r="AB1344" s="11"/>
      <c r="AC1344" s="11"/>
    </row>
    <row r="1345">
      <c r="A1345" s="99" t="s">
        <v>2372</v>
      </c>
      <c r="B1345" s="95" t="s">
        <v>2373</v>
      </c>
      <c r="C1345" s="15"/>
      <c r="D1345" s="111"/>
      <c r="E1345" s="10"/>
      <c r="F1345" s="11"/>
      <c r="G1345" s="11"/>
      <c r="H1345" s="11"/>
      <c r="I1345" s="11"/>
      <c r="J1345" s="11"/>
      <c r="K1345" s="11"/>
      <c r="L1345" s="11"/>
      <c r="M1345" s="11"/>
      <c r="N1345" s="11"/>
      <c r="O1345" s="11"/>
      <c r="P1345" s="11"/>
      <c r="Q1345" s="11"/>
      <c r="R1345" s="11"/>
      <c r="S1345" s="11"/>
      <c r="T1345" s="11"/>
      <c r="U1345" s="11"/>
      <c r="V1345" s="11"/>
      <c r="W1345" s="11"/>
      <c r="X1345" s="11"/>
      <c r="Y1345" s="11"/>
      <c r="Z1345" s="11"/>
      <c r="AA1345" s="11"/>
      <c r="AB1345" s="11"/>
      <c r="AC1345" s="11"/>
    </row>
    <row r="1346">
      <c r="A1346" s="99" t="s">
        <v>2374</v>
      </c>
      <c r="B1346" s="51"/>
      <c r="C1346" s="81" t="s">
        <v>2375</v>
      </c>
      <c r="D1346" s="15" t="s">
        <v>2376</v>
      </c>
      <c r="E1346" s="10"/>
      <c r="F1346" s="11"/>
      <c r="G1346" s="11"/>
      <c r="H1346" s="11"/>
      <c r="I1346" s="11"/>
      <c r="J1346" s="11"/>
      <c r="K1346" s="11"/>
      <c r="L1346" s="11"/>
      <c r="M1346" s="11"/>
      <c r="N1346" s="11"/>
      <c r="O1346" s="11"/>
      <c r="P1346" s="11"/>
      <c r="Q1346" s="11"/>
      <c r="R1346" s="11"/>
      <c r="S1346" s="11"/>
      <c r="T1346" s="11"/>
      <c r="U1346" s="11"/>
      <c r="V1346" s="11"/>
      <c r="W1346" s="11"/>
      <c r="X1346" s="11"/>
      <c r="Y1346" s="11"/>
      <c r="Z1346" s="11"/>
      <c r="AA1346" s="11"/>
      <c r="AB1346" s="11"/>
      <c r="AC1346" s="11"/>
    </row>
    <row r="1347">
      <c r="A1347" s="99" t="s">
        <v>2377</v>
      </c>
      <c r="B1347" s="99" t="s">
        <v>2378</v>
      </c>
      <c r="C1347" s="113"/>
      <c r="D1347" s="111"/>
      <c r="E1347" s="10"/>
      <c r="F1347" s="11"/>
      <c r="G1347" s="11"/>
      <c r="H1347" s="11"/>
      <c r="I1347" s="11"/>
      <c r="J1347" s="11"/>
      <c r="K1347" s="11"/>
      <c r="L1347" s="11"/>
      <c r="M1347" s="11"/>
      <c r="N1347" s="11"/>
      <c r="O1347" s="11"/>
      <c r="P1347" s="11"/>
      <c r="Q1347" s="11"/>
      <c r="R1347" s="11"/>
      <c r="S1347" s="11"/>
      <c r="T1347" s="11"/>
      <c r="U1347" s="11"/>
      <c r="V1347" s="11"/>
      <c r="W1347" s="11"/>
      <c r="X1347" s="11"/>
      <c r="Y1347" s="11"/>
      <c r="Z1347" s="11"/>
      <c r="AA1347" s="11"/>
      <c r="AB1347" s="11"/>
      <c r="AC1347" s="11"/>
    </row>
    <row r="1348">
      <c r="A1348" s="99" t="s">
        <v>2379</v>
      </c>
      <c r="B1348" s="99"/>
      <c r="C1348" s="113"/>
      <c r="D1348" s="111"/>
      <c r="E1348" s="10"/>
      <c r="F1348" s="11"/>
      <c r="G1348" s="11"/>
      <c r="H1348" s="11"/>
      <c r="I1348" s="11"/>
      <c r="J1348" s="11"/>
      <c r="K1348" s="11"/>
      <c r="L1348" s="11"/>
      <c r="M1348" s="11"/>
      <c r="N1348" s="11"/>
      <c r="O1348" s="11"/>
      <c r="P1348" s="11"/>
      <c r="Q1348" s="11"/>
      <c r="R1348" s="11"/>
      <c r="S1348" s="11"/>
      <c r="T1348" s="11"/>
      <c r="U1348" s="11"/>
      <c r="V1348" s="11"/>
      <c r="W1348" s="11"/>
      <c r="X1348" s="11"/>
      <c r="Y1348" s="11"/>
      <c r="Z1348" s="11"/>
      <c r="AA1348" s="11"/>
      <c r="AB1348" s="11"/>
      <c r="AC1348" s="11"/>
    </row>
    <row r="1349">
      <c r="A1349" s="99" t="s">
        <v>2380</v>
      </c>
      <c r="B1349" s="99"/>
      <c r="C1349" s="15" t="s">
        <v>2381</v>
      </c>
      <c r="D1349" s="111"/>
      <c r="E1349" s="10"/>
      <c r="F1349" s="11"/>
      <c r="G1349" s="11"/>
      <c r="H1349" s="11"/>
      <c r="I1349" s="11"/>
      <c r="J1349" s="11"/>
      <c r="K1349" s="11"/>
      <c r="L1349" s="11"/>
      <c r="M1349" s="11"/>
      <c r="N1349" s="11"/>
      <c r="O1349" s="11"/>
      <c r="P1349" s="11"/>
      <c r="Q1349" s="11"/>
      <c r="R1349" s="11"/>
      <c r="S1349" s="11"/>
      <c r="T1349" s="11"/>
      <c r="U1349" s="11"/>
      <c r="V1349" s="11"/>
      <c r="W1349" s="11"/>
      <c r="X1349" s="11"/>
      <c r="Y1349" s="11"/>
      <c r="Z1349" s="11"/>
      <c r="AA1349" s="11"/>
      <c r="AB1349" s="11"/>
      <c r="AC1349" s="11"/>
    </row>
    <row r="1350">
      <c r="A1350" s="99" t="s">
        <v>2382</v>
      </c>
      <c r="B1350" s="63" t="s">
        <v>2383</v>
      </c>
      <c r="C1350" s="113"/>
      <c r="D1350" s="111"/>
      <c r="E1350" s="10"/>
      <c r="F1350" s="11"/>
      <c r="G1350" s="11"/>
      <c r="H1350" s="11"/>
      <c r="I1350" s="11"/>
      <c r="J1350" s="11"/>
      <c r="K1350" s="11"/>
      <c r="L1350" s="11"/>
      <c r="M1350" s="11"/>
      <c r="N1350" s="11"/>
      <c r="O1350" s="11"/>
      <c r="P1350" s="11"/>
      <c r="Q1350" s="11"/>
      <c r="R1350" s="11"/>
      <c r="S1350" s="11"/>
      <c r="T1350" s="11"/>
      <c r="U1350" s="11"/>
      <c r="V1350" s="11"/>
      <c r="W1350" s="11"/>
      <c r="X1350" s="11"/>
      <c r="Y1350" s="11"/>
      <c r="Z1350" s="11"/>
      <c r="AA1350" s="11"/>
      <c r="AB1350" s="11"/>
      <c r="AC1350" s="11"/>
    </row>
    <row r="1351">
      <c r="A1351" s="231" t="s">
        <v>2384</v>
      </c>
      <c r="B1351" s="99"/>
      <c r="C1351" s="113"/>
      <c r="D1351" s="111"/>
      <c r="E1351" s="10"/>
      <c r="F1351" s="11"/>
      <c r="G1351" s="11"/>
      <c r="H1351" s="11"/>
      <c r="I1351" s="11"/>
      <c r="J1351" s="11"/>
      <c r="K1351" s="11"/>
      <c r="L1351" s="11"/>
      <c r="M1351" s="11"/>
      <c r="N1351" s="11"/>
      <c r="O1351" s="11"/>
      <c r="P1351" s="11"/>
      <c r="Q1351" s="11"/>
      <c r="R1351" s="11"/>
      <c r="S1351" s="11"/>
      <c r="T1351" s="11"/>
      <c r="U1351" s="11"/>
      <c r="V1351" s="11"/>
      <c r="W1351" s="11"/>
      <c r="X1351" s="11"/>
      <c r="Y1351" s="11"/>
      <c r="Z1351" s="11"/>
      <c r="AA1351" s="11"/>
      <c r="AB1351" s="11"/>
      <c r="AC1351" s="11"/>
    </row>
    <row r="1352">
      <c r="A1352" s="231" t="s">
        <v>2385</v>
      </c>
      <c r="B1352" s="99" t="s">
        <v>2386</v>
      </c>
      <c r="C1352" s="113"/>
      <c r="D1352" s="111"/>
      <c r="E1352" s="10"/>
      <c r="F1352" s="11"/>
      <c r="G1352" s="11"/>
      <c r="H1352" s="11"/>
      <c r="I1352" s="11"/>
      <c r="J1352" s="11"/>
      <c r="K1352" s="11"/>
      <c r="L1352" s="11"/>
      <c r="M1352" s="11"/>
      <c r="N1352" s="11"/>
      <c r="O1352" s="11"/>
      <c r="P1352" s="11"/>
      <c r="Q1352" s="11"/>
      <c r="R1352" s="11"/>
      <c r="S1352" s="11"/>
      <c r="T1352" s="11"/>
      <c r="U1352" s="11"/>
      <c r="V1352" s="11"/>
      <c r="W1352" s="11"/>
      <c r="X1352" s="11"/>
      <c r="Y1352" s="11"/>
      <c r="Z1352" s="11"/>
      <c r="AA1352" s="11"/>
      <c r="AB1352" s="11"/>
      <c r="AC1352" s="11"/>
    </row>
    <row r="1353">
      <c r="A1353" s="231" t="s">
        <v>2387</v>
      </c>
      <c r="B1353" s="99"/>
      <c r="C1353" s="113"/>
      <c r="D1353" s="111"/>
      <c r="E1353" s="10"/>
      <c r="F1353" s="11"/>
      <c r="G1353" s="11"/>
      <c r="H1353" s="11"/>
      <c r="I1353" s="11"/>
      <c r="J1353" s="11"/>
      <c r="K1353" s="11"/>
      <c r="L1353" s="11"/>
      <c r="M1353" s="11"/>
      <c r="N1353" s="11"/>
      <c r="O1353" s="11"/>
      <c r="P1353" s="11"/>
      <c r="Q1353" s="11"/>
      <c r="R1353" s="11"/>
      <c r="S1353" s="11"/>
      <c r="T1353" s="11"/>
      <c r="U1353" s="11"/>
      <c r="V1353" s="11"/>
      <c r="W1353" s="11"/>
      <c r="X1353" s="11"/>
      <c r="Y1353" s="11"/>
      <c r="Z1353" s="11"/>
      <c r="AA1353" s="11"/>
      <c r="AB1353" s="11"/>
      <c r="AC1353" s="11"/>
    </row>
    <row r="1354">
      <c r="A1354" s="231" t="s">
        <v>2388</v>
      </c>
      <c r="B1354" s="99"/>
      <c r="C1354" s="113"/>
      <c r="D1354" s="111"/>
      <c r="E1354" s="10"/>
      <c r="F1354" s="11"/>
      <c r="G1354" s="11"/>
      <c r="H1354" s="11"/>
      <c r="I1354" s="11"/>
      <c r="J1354" s="11"/>
      <c r="K1354" s="11"/>
      <c r="L1354" s="11"/>
      <c r="M1354" s="11"/>
      <c r="N1354" s="11"/>
      <c r="O1354" s="11"/>
      <c r="P1354" s="11"/>
      <c r="Q1354" s="11"/>
      <c r="R1354" s="11"/>
      <c r="S1354" s="11"/>
      <c r="T1354" s="11"/>
      <c r="U1354" s="11"/>
      <c r="V1354" s="11"/>
      <c r="W1354" s="11"/>
      <c r="X1354" s="11"/>
      <c r="Y1354" s="11"/>
      <c r="Z1354" s="11"/>
      <c r="AA1354" s="11"/>
      <c r="AB1354" s="11"/>
      <c r="AC1354" s="11"/>
    </row>
    <row r="1355">
      <c r="A1355" s="231" t="s">
        <v>2389</v>
      </c>
      <c r="B1355" s="99"/>
      <c r="C1355" s="113"/>
      <c r="D1355" s="111"/>
      <c r="E1355" s="10"/>
      <c r="F1355" s="11"/>
      <c r="G1355" s="11"/>
      <c r="H1355" s="11"/>
      <c r="I1355" s="11"/>
      <c r="J1355" s="11"/>
      <c r="K1355" s="11"/>
      <c r="L1355" s="11"/>
      <c r="M1355" s="11"/>
      <c r="N1355" s="11"/>
      <c r="O1355" s="11"/>
      <c r="P1355" s="11"/>
      <c r="Q1355" s="11"/>
      <c r="R1355" s="11"/>
      <c r="S1355" s="11"/>
      <c r="T1355" s="11"/>
      <c r="U1355" s="11"/>
      <c r="V1355" s="11"/>
      <c r="W1355" s="11"/>
      <c r="X1355" s="11"/>
      <c r="Y1355" s="11"/>
      <c r="Z1355" s="11"/>
      <c r="AA1355" s="11"/>
      <c r="AB1355" s="11"/>
      <c r="AC1355" s="11"/>
    </row>
    <row r="1356">
      <c r="A1356" s="231" t="s">
        <v>2390</v>
      </c>
      <c r="B1356" s="99"/>
      <c r="C1356" s="113"/>
      <c r="D1356" s="111"/>
      <c r="E1356" s="10"/>
      <c r="F1356" s="11"/>
      <c r="G1356" s="11"/>
      <c r="H1356" s="11"/>
      <c r="I1356" s="11"/>
      <c r="J1356" s="11"/>
      <c r="K1356" s="11"/>
      <c r="L1356" s="11"/>
      <c r="M1356" s="11"/>
      <c r="N1356" s="11"/>
      <c r="O1356" s="11"/>
      <c r="P1356" s="11"/>
      <c r="Q1356" s="11"/>
      <c r="R1356" s="11"/>
      <c r="S1356" s="11"/>
      <c r="T1356" s="11"/>
      <c r="U1356" s="11"/>
      <c r="V1356" s="11"/>
      <c r="W1356" s="11"/>
      <c r="X1356" s="11"/>
      <c r="Y1356" s="11"/>
      <c r="Z1356" s="11"/>
      <c r="AA1356" s="11"/>
      <c r="AB1356" s="11"/>
      <c r="AC1356" s="11"/>
    </row>
    <row r="1357">
      <c r="A1357" s="231" t="s">
        <v>2391</v>
      </c>
      <c r="B1357" s="99" t="s">
        <v>2392</v>
      </c>
      <c r="C1357" s="113"/>
      <c r="D1357" s="111"/>
      <c r="E1357" s="10"/>
      <c r="F1357" s="11"/>
      <c r="G1357" s="11"/>
      <c r="H1357" s="11"/>
      <c r="I1357" s="11"/>
      <c r="J1357" s="11"/>
      <c r="K1357" s="11"/>
      <c r="L1357" s="11"/>
      <c r="M1357" s="11"/>
      <c r="N1357" s="11"/>
      <c r="O1357" s="11"/>
      <c r="P1357" s="11"/>
      <c r="Q1357" s="11"/>
      <c r="R1357" s="11"/>
      <c r="S1357" s="11"/>
      <c r="T1357" s="11"/>
      <c r="U1357" s="11"/>
      <c r="V1357" s="11"/>
      <c r="W1357" s="11"/>
      <c r="X1357" s="11"/>
      <c r="Y1357" s="11"/>
      <c r="Z1357" s="11"/>
      <c r="AA1357" s="11"/>
      <c r="AB1357" s="11"/>
      <c r="AC1357" s="11"/>
    </row>
    <row r="1358">
      <c r="A1358" s="231" t="s">
        <v>2393</v>
      </c>
      <c r="B1358" s="99"/>
      <c r="C1358" s="113"/>
      <c r="D1358" s="111"/>
      <c r="E1358" s="10"/>
      <c r="F1358" s="11"/>
      <c r="G1358" s="11"/>
      <c r="H1358" s="11"/>
      <c r="I1358" s="11"/>
      <c r="J1358" s="11"/>
      <c r="K1358" s="11"/>
      <c r="L1358" s="11"/>
      <c r="M1358" s="11"/>
      <c r="N1358" s="11"/>
      <c r="O1358" s="11"/>
      <c r="P1358" s="11"/>
      <c r="Q1358" s="11"/>
      <c r="R1358" s="11"/>
      <c r="S1358" s="11"/>
      <c r="T1358" s="11"/>
      <c r="U1358" s="11"/>
      <c r="V1358" s="11"/>
      <c r="W1358" s="11"/>
      <c r="X1358" s="11"/>
      <c r="Y1358" s="11"/>
      <c r="Z1358" s="11"/>
      <c r="AA1358" s="11"/>
      <c r="AB1358" s="11"/>
      <c r="AC1358" s="11"/>
    </row>
    <row r="1359">
      <c r="A1359" s="231" t="s">
        <v>2394</v>
      </c>
      <c r="B1359" s="99" t="s">
        <v>2395</v>
      </c>
      <c r="C1359" s="113"/>
      <c r="D1359" s="111"/>
      <c r="E1359" s="10"/>
      <c r="F1359" s="11"/>
      <c r="G1359" s="11"/>
      <c r="H1359" s="11"/>
      <c r="I1359" s="11"/>
      <c r="J1359" s="11"/>
      <c r="K1359" s="11"/>
      <c r="L1359" s="11"/>
      <c r="M1359" s="11"/>
      <c r="N1359" s="11"/>
      <c r="O1359" s="11"/>
      <c r="P1359" s="11"/>
      <c r="Q1359" s="11"/>
      <c r="R1359" s="11"/>
      <c r="S1359" s="11"/>
      <c r="T1359" s="11"/>
      <c r="U1359" s="11"/>
      <c r="V1359" s="11"/>
      <c r="W1359" s="11"/>
      <c r="X1359" s="11"/>
      <c r="Y1359" s="11"/>
      <c r="Z1359" s="11"/>
      <c r="AA1359" s="11"/>
      <c r="AB1359" s="11"/>
      <c r="AC1359" s="11"/>
    </row>
    <row r="1360">
      <c r="A1360" s="231" t="s">
        <v>2396</v>
      </c>
      <c r="B1360" s="99"/>
      <c r="C1360" s="113"/>
      <c r="D1360" s="111"/>
      <c r="E1360" s="10"/>
      <c r="F1360" s="11"/>
      <c r="G1360" s="11"/>
      <c r="H1360" s="11"/>
      <c r="I1360" s="11"/>
      <c r="J1360" s="11"/>
      <c r="K1360" s="11"/>
      <c r="L1360" s="11"/>
      <c r="M1360" s="11"/>
      <c r="N1360" s="11"/>
      <c r="O1360" s="11"/>
      <c r="P1360" s="11"/>
      <c r="Q1360" s="11"/>
      <c r="R1360" s="11"/>
      <c r="S1360" s="11"/>
      <c r="T1360" s="11"/>
      <c r="U1360" s="11"/>
      <c r="V1360" s="11"/>
      <c r="W1360" s="11"/>
      <c r="X1360" s="11"/>
      <c r="Y1360" s="11"/>
      <c r="Z1360" s="11"/>
      <c r="AA1360" s="11"/>
      <c r="AB1360" s="11"/>
      <c r="AC1360" s="11"/>
    </row>
    <row r="1361">
      <c r="A1361" s="231" t="s">
        <v>2397</v>
      </c>
      <c r="B1361" s="99"/>
      <c r="C1361" s="113"/>
      <c r="D1361" s="111"/>
      <c r="E1361" s="10"/>
      <c r="F1361" s="11"/>
      <c r="G1361" s="11"/>
      <c r="H1361" s="11"/>
      <c r="I1361" s="11"/>
      <c r="J1361" s="11"/>
      <c r="K1361" s="11"/>
      <c r="L1361" s="11"/>
      <c r="M1361" s="11"/>
      <c r="N1361" s="11"/>
      <c r="O1361" s="11"/>
      <c r="P1361" s="11"/>
      <c r="Q1361" s="11"/>
      <c r="R1361" s="11"/>
      <c r="S1361" s="11"/>
      <c r="T1361" s="11"/>
      <c r="U1361" s="11"/>
      <c r="V1361" s="11"/>
      <c r="W1361" s="11"/>
      <c r="X1361" s="11"/>
      <c r="Y1361" s="11"/>
      <c r="Z1361" s="11"/>
      <c r="AA1361" s="11"/>
      <c r="AB1361" s="11"/>
      <c r="AC1361" s="11"/>
    </row>
    <row r="1362">
      <c r="A1362" s="231" t="s">
        <v>2398</v>
      </c>
      <c r="B1362" s="99" t="s">
        <v>2399</v>
      </c>
      <c r="C1362" s="113"/>
      <c r="D1362" s="111"/>
      <c r="E1362" s="10"/>
      <c r="F1362" s="11"/>
      <c r="G1362" s="11"/>
      <c r="H1362" s="11"/>
      <c r="I1362" s="11"/>
      <c r="J1362" s="11"/>
      <c r="K1362" s="11"/>
      <c r="L1362" s="11"/>
      <c r="M1362" s="11"/>
      <c r="N1362" s="11"/>
      <c r="O1362" s="11"/>
      <c r="P1362" s="11"/>
      <c r="Q1362" s="11"/>
      <c r="R1362" s="11"/>
      <c r="S1362" s="11"/>
      <c r="T1362" s="11"/>
      <c r="U1362" s="11"/>
      <c r="V1362" s="11"/>
      <c r="W1362" s="11"/>
      <c r="X1362" s="11"/>
      <c r="Y1362" s="11"/>
      <c r="Z1362" s="11"/>
      <c r="AA1362" s="11"/>
      <c r="AB1362" s="11"/>
      <c r="AC1362" s="11"/>
    </row>
    <row r="1363">
      <c r="A1363" s="231" t="s">
        <v>2400</v>
      </c>
      <c r="B1363" s="99"/>
      <c r="C1363" s="113"/>
      <c r="D1363" s="111"/>
      <c r="E1363" s="10"/>
      <c r="F1363" s="11"/>
      <c r="G1363" s="11"/>
      <c r="H1363" s="11"/>
      <c r="I1363" s="11"/>
      <c r="J1363" s="11"/>
      <c r="K1363" s="11"/>
      <c r="L1363" s="11"/>
      <c r="M1363" s="11"/>
      <c r="N1363" s="11"/>
      <c r="O1363" s="11"/>
      <c r="P1363" s="11"/>
      <c r="Q1363" s="11"/>
      <c r="R1363" s="11"/>
      <c r="S1363" s="11"/>
      <c r="T1363" s="11"/>
      <c r="U1363" s="11"/>
      <c r="V1363" s="11"/>
      <c r="W1363" s="11"/>
      <c r="X1363" s="11"/>
      <c r="Y1363" s="11"/>
      <c r="Z1363" s="11"/>
      <c r="AA1363" s="11"/>
      <c r="AB1363" s="11"/>
      <c r="AC1363" s="11"/>
    </row>
    <row r="1364">
      <c r="A1364" s="231" t="s">
        <v>2401</v>
      </c>
      <c r="B1364" s="99" t="s">
        <v>2402</v>
      </c>
      <c r="C1364" s="15" t="s">
        <v>2403</v>
      </c>
      <c r="D1364" s="111"/>
      <c r="E1364" s="10"/>
      <c r="F1364" s="11"/>
      <c r="G1364" s="11"/>
      <c r="H1364" s="11"/>
      <c r="I1364" s="11"/>
      <c r="J1364" s="11"/>
      <c r="K1364" s="11"/>
      <c r="L1364" s="11"/>
      <c r="M1364" s="11"/>
      <c r="N1364" s="11"/>
      <c r="O1364" s="11"/>
      <c r="P1364" s="11"/>
      <c r="Q1364" s="11"/>
      <c r="R1364" s="11"/>
      <c r="S1364" s="11"/>
      <c r="T1364" s="11"/>
      <c r="U1364" s="11"/>
      <c r="V1364" s="11"/>
      <c r="W1364" s="11"/>
      <c r="X1364" s="11"/>
      <c r="Y1364" s="11"/>
      <c r="Z1364" s="11"/>
      <c r="AA1364" s="11"/>
      <c r="AB1364" s="11"/>
      <c r="AC1364" s="11"/>
    </row>
    <row r="1365">
      <c r="A1365" s="231" t="s">
        <v>2404</v>
      </c>
      <c r="B1365" s="99" t="s">
        <v>2405</v>
      </c>
      <c r="C1365" s="111"/>
      <c r="D1365" s="111"/>
      <c r="E1365" s="10"/>
      <c r="F1365" s="11"/>
      <c r="G1365" s="11"/>
      <c r="H1365" s="11"/>
      <c r="I1365" s="11"/>
      <c r="J1365" s="11"/>
      <c r="K1365" s="11"/>
      <c r="L1365" s="11"/>
      <c r="M1365" s="11"/>
      <c r="N1365" s="11"/>
      <c r="O1365" s="11"/>
      <c r="P1365" s="11"/>
      <c r="Q1365" s="11"/>
      <c r="R1365" s="11"/>
      <c r="S1365" s="11"/>
      <c r="T1365" s="11"/>
      <c r="U1365" s="11"/>
      <c r="V1365" s="11"/>
      <c r="W1365" s="11"/>
      <c r="X1365" s="11"/>
      <c r="Y1365" s="11"/>
      <c r="Z1365" s="11"/>
      <c r="AA1365" s="11"/>
      <c r="AB1365" s="11"/>
      <c r="AC1365" s="11"/>
    </row>
    <row r="1366">
      <c r="A1366" s="231" t="s">
        <v>2406</v>
      </c>
      <c r="B1366" s="99" t="s">
        <v>2407</v>
      </c>
      <c r="C1366" s="111"/>
      <c r="D1366" s="111"/>
      <c r="E1366" s="10"/>
      <c r="F1366" s="11"/>
      <c r="G1366" s="11"/>
      <c r="H1366" s="11"/>
      <c r="I1366" s="11"/>
      <c r="J1366" s="11"/>
      <c r="K1366" s="11"/>
      <c r="L1366" s="11"/>
      <c r="M1366" s="11"/>
      <c r="N1366" s="11"/>
      <c r="O1366" s="11"/>
      <c r="P1366" s="11"/>
      <c r="Q1366" s="11"/>
      <c r="R1366" s="11"/>
      <c r="S1366" s="11"/>
      <c r="T1366" s="11"/>
      <c r="U1366" s="11"/>
      <c r="V1366" s="11"/>
      <c r="W1366" s="11"/>
      <c r="X1366" s="11"/>
      <c r="Y1366" s="11"/>
      <c r="Z1366" s="11"/>
      <c r="AA1366" s="11"/>
      <c r="AB1366" s="11"/>
      <c r="AC1366" s="11"/>
    </row>
    <row r="1367">
      <c r="A1367" s="231" t="s">
        <v>2408</v>
      </c>
      <c r="B1367" s="99" t="s">
        <v>2409</v>
      </c>
      <c r="C1367" s="111"/>
      <c r="D1367" s="111"/>
      <c r="E1367" s="10"/>
      <c r="F1367" s="11"/>
      <c r="G1367" s="11"/>
      <c r="H1367" s="11"/>
      <c r="I1367" s="11"/>
      <c r="J1367" s="11"/>
      <c r="K1367" s="11"/>
      <c r="L1367" s="11"/>
      <c r="M1367" s="11"/>
      <c r="N1367" s="11"/>
      <c r="O1367" s="11"/>
      <c r="P1367" s="11"/>
      <c r="Q1367" s="11"/>
      <c r="R1367" s="11"/>
      <c r="S1367" s="11"/>
      <c r="T1367" s="11"/>
      <c r="U1367" s="11"/>
      <c r="V1367" s="11"/>
      <c r="W1367" s="11"/>
      <c r="X1367" s="11"/>
      <c r="Y1367" s="11"/>
      <c r="Z1367" s="11"/>
      <c r="AA1367" s="11"/>
      <c r="AB1367" s="11"/>
      <c r="AC1367" s="11"/>
    </row>
    <row r="1368">
      <c r="A1368" s="231" t="s">
        <v>2410</v>
      </c>
      <c r="B1368" s="232" t="s">
        <v>2411</v>
      </c>
      <c r="C1368" s="111"/>
      <c r="D1368" s="111"/>
      <c r="E1368" s="10"/>
      <c r="F1368" s="11"/>
      <c r="G1368" s="11"/>
      <c r="H1368" s="11"/>
      <c r="I1368" s="11"/>
      <c r="J1368" s="11"/>
      <c r="K1368" s="11"/>
      <c r="L1368" s="11"/>
      <c r="M1368" s="11"/>
      <c r="N1368" s="11"/>
      <c r="O1368" s="11"/>
      <c r="P1368" s="11"/>
      <c r="Q1368" s="11"/>
      <c r="R1368" s="11"/>
      <c r="S1368" s="11"/>
      <c r="T1368" s="11"/>
      <c r="U1368" s="11"/>
      <c r="V1368" s="11"/>
      <c r="W1368" s="11"/>
      <c r="X1368" s="11"/>
      <c r="Y1368" s="11"/>
      <c r="Z1368" s="11"/>
      <c r="AA1368" s="11"/>
      <c r="AB1368" s="11"/>
      <c r="AC1368" s="11"/>
    </row>
    <row r="1369">
      <c r="A1369" s="231" t="s">
        <v>2412</v>
      </c>
      <c r="B1369" s="233"/>
      <c r="C1369" s="111"/>
      <c r="D1369" s="111"/>
      <c r="E1369" s="10"/>
      <c r="F1369" s="11"/>
      <c r="G1369" s="11"/>
      <c r="H1369" s="11"/>
      <c r="I1369" s="11"/>
      <c r="J1369" s="11"/>
      <c r="K1369" s="11"/>
      <c r="L1369" s="11"/>
      <c r="M1369" s="11"/>
      <c r="N1369" s="11"/>
      <c r="O1369" s="11"/>
      <c r="P1369" s="11"/>
      <c r="Q1369" s="11"/>
      <c r="R1369" s="11"/>
      <c r="S1369" s="11"/>
      <c r="T1369" s="11"/>
      <c r="U1369" s="11"/>
      <c r="V1369" s="11"/>
      <c r="W1369" s="11"/>
      <c r="X1369" s="11"/>
      <c r="Y1369" s="11"/>
      <c r="Z1369" s="11"/>
      <c r="AA1369" s="11"/>
      <c r="AB1369" s="11"/>
      <c r="AC1369" s="11"/>
    </row>
    <row r="1370">
      <c r="A1370" s="231" t="s">
        <v>2413</v>
      </c>
      <c r="B1370" s="233"/>
      <c r="C1370" s="111"/>
      <c r="D1370" s="111"/>
      <c r="E1370" s="10"/>
      <c r="F1370" s="11"/>
      <c r="G1370" s="11"/>
      <c r="H1370" s="11"/>
      <c r="I1370" s="11"/>
      <c r="J1370" s="11"/>
      <c r="K1370" s="11"/>
      <c r="L1370" s="11"/>
      <c r="M1370" s="11"/>
      <c r="N1370" s="11"/>
      <c r="O1370" s="11"/>
      <c r="P1370" s="11"/>
      <c r="Q1370" s="11"/>
      <c r="R1370" s="11"/>
      <c r="S1370" s="11"/>
      <c r="T1370" s="11"/>
      <c r="U1370" s="11"/>
      <c r="V1370" s="11"/>
      <c r="W1370" s="11"/>
      <c r="X1370" s="11"/>
      <c r="Y1370" s="11"/>
      <c r="Z1370" s="11"/>
      <c r="AA1370" s="11"/>
      <c r="AB1370" s="11"/>
      <c r="AC1370" s="11"/>
    </row>
    <row r="1371">
      <c r="A1371" s="231" t="s">
        <v>2414</v>
      </c>
      <c r="B1371" s="233"/>
      <c r="C1371" s="113"/>
      <c r="D1371" s="111"/>
      <c r="E1371" s="10"/>
      <c r="F1371" s="11"/>
      <c r="G1371" s="11"/>
      <c r="H1371" s="11"/>
      <c r="I1371" s="11"/>
      <c r="J1371" s="11"/>
      <c r="K1371" s="11"/>
      <c r="L1371" s="11"/>
      <c r="M1371" s="11"/>
      <c r="N1371" s="11"/>
      <c r="O1371" s="11"/>
      <c r="P1371" s="11"/>
      <c r="Q1371" s="11"/>
      <c r="R1371" s="11"/>
      <c r="S1371" s="11"/>
      <c r="T1371" s="11"/>
      <c r="U1371" s="11"/>
      <c r="V1371" s="11"/>
      <c r="W1371" s="11"/>
      <c r="X1371" s="11"/>
      <c r="Y1371" s="11"/>
      <c r="Z1371" s="11"/>
      <c r="AA1371" s="11"/>
      <c r="AB1371" s="11"/>
      <c r="AC1371" s="11"/>
    </row>
    <row r="1372">
      <c r="A1372" s="231" t="s">
        <v>2415</v>
      </c>
      <c r="B1372" s="226" t="s">
        <v>2416</v>
      </c>
      <c r="C1372" s="113"/>
      <c r="D1372" s="111"/>
      <c r="E1372" s="10"/>
      <c r="F1372" s="11"/>
      <c r="G1372" s="11"/>
      <c r="H1372" s="11"/>
      <c r="I1372" s="11"/>
      <c r="J1372" s="11"/>
      <c r="K1372" s="11"/>
      <c r="L1372" s="11"/>
      <c r="M1372" s="11"/>
      <c r="N1372" s="11"/>
      <c r="O1372" s="11"/>
      <c r="P1372" s="11"/>
      <c r="Q1372" s="11"/>
      <c r="R1372" s="11"/>
      <c r="S1372" s="11"/>
      <c r="T1372" s="11"/>
      <c r="U1372" s="11"/>
      <c r="V1372" s="11"/>
      <c r="W1372" s="11"/>
      <c r="X1372" s="11"/>
      <c r="Y1372" s="11"/>
      <c r="Z1372" s="11"/>
      <c r="AA1372" s="11"/>
      <c r="AB1372" s="11"/>
      <c r="AC1372" s="11"/>
    </row>
    <row r="1373">
      <c r="A1373" s="231" t="s">
        <v>2417</v>
      </c>
      <c r="B1373" s="226"/>
      <c r="C1373" s="113"/>
      <c r="D1373" s="111"/>
      <c r="E1373" s="10"/>
      <c r="F1373" s="11"/>
      <c r="G1373" s="11"/>
      <c r="H1373" s="11"/>
      <c r="I1373" s="11"/>
      <c r="J1373" s="11"/>
      <c r="K1373" s="11"/>
      <c r="L1373" s="11"/>
      <c r="M1373" s="11"/>
      <c r="N1373" s="11"/>
      <c r="O1373" s="11"/>
      <c r="P1373" s="11"/>
      <c r="Q1373" s="11"/>
      <c r="R1373" s="11"/>
      <c r="S1373" s="11"/>
      <c r="T1373" s="11"/>
      <c r="U1373" s="11"/>
      <c r="V1373" s="11"/>
      <c r="W1373" s="11"/>
      <c r="X1373" s="11"/>
      <c r="Y1373" s="11"/>
      <c r="Z1373" s="11"/>
      <c r="AA1373" s="11"/>
      <c r="AB1373" s="11"/>
      <c r="AC1373" s="11"/>
    </row>
    <row r="1374">
      <c r="A1374" s="231" t="s">
        <v>2418</v>
      </c>
      <c r="B1374" s="226"/>
      <c r="C1374" s="113"/>
      <c r="D1374" s="111"/>
      <c r="E1374" s="10"/>
      <c r="F1374" s="11"/>
      <c r="G1374" s="11"/>
      <c r="H1374" s="11"/>
      <c r="I1374" s="11"/>
      <c r="J1374" s="11"/>
      <c r="K1374" s="11"/>
      <c r="L1374" s="11"/>
      <c r="M1374" s="11"/>
      <c r="N1374" s="11"/>
      <c r="O1374" s="11"/>
      <c r="P1374" s="11"/>
      <c r="Q1374" s="11"/>
      <c r="R1374" s="11"/>
      <c r="S1374" s="11"/>
      <c r="T1374" s="11"/>
      <c r="U1374" s="11"/>
      <c r="V1374" s="11"/>
      <c r="W1374" s="11"/>
      <c r="X1374" s="11"/>
      <c r="Y1374" s="11"/>
      <c r="Z1374" s="11"/>
      <c r="AA1374" s="11"/>
      <c r="AB1374" s="11"/>
      <c r="AC1374" s="11"/>
    </row>
    <row r="1375">
      <c r="A1375" s="231" t="s">
        <v>2419</v>
      </c>
      <c r="B1375" s="226" t="s">
        <v>2420</v>
      </c>
      <c r="C1375" s="113"/>
      <c r="D1375" s="111"/>
      <c r="E1375" s="10"/>
      <c r="F1375" s="11"/>
      <c r="G1375" s="11"/>
      <c r="H1375" s="11"/>
      <c r="I1375" s="11"/>
      <c r="J1375" s="11"/>
      <c r="K1375" s="11"/>
      <c r="L1375" s="11"/>
      <c r="M1375" s="11"/>
      <c r="N1375" s="11"/>
      <c r="O1375" s="11"/>
      <c r="P1375" s="11"/>
      <c r="Q1375" s="11"/>
      <c r="R1375" s="11"/>
      <c r="S1375" s="11"/>
      <c r="T1375" s="11"/>
      <c r="U1375" s="11"/>
      <c r="V1375" s="11"/>
      <c r="W1375" s="11"/>
      <c r="X1375" s="11"/>
      <c r="Y1375" s="11"/>
      <c r="Z1375" s="11"/>
      <c r="AA1375" s="11"/>
      <c r="AB1375" s="11"/>
      <c r="AC1375" s="11"/>
    </row>
    <row r="1376">
      <c r="A1376" s="231" t="s">
        <v>2421</v>
      </c>
      <c r="B1376" s="226" t="s">
        <v>2422</v>
      </c>
      <c r="C1376" s="113"/>
      <c r="D1376" s="111"/>
      <c r="E1376" s="10"/>
      <c r="F1376" s="11"/>
      <c r="G1376" s="11"/>
      <c r="H1376" s="11"/>
      <c r="I1376" s="11"/>
      <c r="J1376" s="11"/>
      <c r="K1376" s="11"/>
      <c r="L1376" s="11"/>
      <c r="M1376" s="11"/>
      <c r="N1376" s="11"/>
      <c r="O1376" s="11"/>
      <c r="P1376" s="11"/>
      <c r="Q1376" s="11"/>
      <c r="R1376" s="11"/>
      <c r="S1376" s="11"/>
      <c r="T1376" s="11"/>
      <c r="U1376" s="11"/>
      <c r="V1376" s="11"/>
      <c r="W1376" s="11"/>
      <c r="X1376" s="11"/>
      <c r="Y1376" s="11"/>
      <c r="Z1376" s="11"/>
      <c r="AA1376" s="11"/>
      <c r="AB1376" s="11"/>
      <c r="AC1376" s="11"/>
    </row>
    <row r="1377">
      <c r="A1377" s="231"/>
      <c r="B1377" s="226"/>
      <c r="C1377" s="113"/>
      <c r="D1377" s="111"/>
      <c r="E1377" s="10"/>
      <c r="F1377" s="11"/>
      <c r="G1377" s="11"/>
      <c r="H1377" s="11"/>
      <c r="I1377" s="11"/>
      <c r="J1377" s="11"/>
      <c r="K1377" s="11"/>
      <c r="L1377" s="11"/>
      <c r="M1377" s="11"/>
      <c r="N1377" s="11"/>
      <c r="O1377" s="11"/>
      <c r="P1377" s="11"/>
      <c r="Q1377" s="11"/>
      <c r="R1377" s="11"/>
      <c r="S1377" s="11"/>
      <c r="T1377" s="11"/>
      <c r="U1377" s="11"/>
      <c r="V1377" s="11"/>
      <c r="W1377" s="11"/>
      <c r="X1377" s="11"/>
      <c r="Y1377" s="11"/>
      <c r="Z1377" s="11"/>
      <c r="AA1377" s="11"/>
      <c r="AB1377" s="11"/>
      <c r="AC1377" s="11"/>
    </row>
    <row r="1378">
      <c r="A1378" s="231" t="s">
        <v>2423</v>
      </c>
      <c r="B1378" s="226" t="s">
        <v>2424</v>
      </c>
      <c r="C1378" s="113" t="s">
        <v>2425</v>
      </c>
      <c r="D1378" s="111"/>
      <c r="E1378" s="10"/>
      <c r="F1378" s="11"/>
      <c r="G1378" s="11"/>
      <c r="H1378" s="11"/>
      <c r="I1378" s="11"/>
      <c r="J1378" s="11"/>
      <c r="K1378" s="11"/>
      <c r="L1378" s="11"/>
      <c r="M1378" s="11"/>
      <c r="N1378" s="11"/>
      <c r="O1378" s="11"/>
      <c r="P1378" s="11"/>
      <c r="Q1378" s="11"/>
      <c r="R1378" s="11"/>
      <c r="S1378" s="11"/>
      <c r="T1378" s="11"/>
      <c r="U1378" s="11"/>
      <c r="V1378" s="11"/>
      <c r="W1378" s="11"/>
      <c r="X1378" s="11"/>
      <c r="Y1378" s="11"/>
      <c r="Z1378" s="11"/>
      <c r="AA1378" s="11"/>
      <c r="AB1378" s="11"/>
      <c r="AC1378" s="11"/>
    </row>
    <row r="1379">
      <c r="A1379" s="231" t="s">
        <v>2426</v>
      </c>
      <c r="B1379" s="226" t="s">
        <v>2427</v>
      </c>
      <c r="C1379" s="113"/>
      <c r="D1379" s="111"/>
      <c r="E1379" s="10"/>
      <c r="F1379" s="11"/>
      <c r="G1379" s="11"/>
      <c r="H1379" s="11"/>
      <c r="I1379" s="11"/>
      <c r="J1379" s="11"/>
      <c r="K1379" s="11"/>
      <c r="L1379" s="11"/>
      <c r="M1379" s="11"/>
      <c r="N1379" s="11"/>
      <c r="O1379" s="11"/>
      <c r="P1379" s="11"/>
      <c r="Q1379" s="11"/>
      <c r="R1379" s="11"/>
      <c r="S1379" s="11"/>
      <c r="T1379" s="11"/>
      <c r="U1379" s="11"/>
      <c r="V1379" s="11"/>
      <c r="W1379" s="11"/>
      <c r="X1379" s="11"/>
      <c r="Y1379" s="11"/>
      <c r="Z1379" s="11"/>
      <c r="AA1379" s="11"/>
      <c r="AB1379" s="11"/>
      <c r="AC1379" s="11"/>
    </row>
    <row r="1380">
      <c r="A1380" s="231" t="s">
        <v>2428</v>
      </c>
      <c r="B1380" s="226" t="s">
        <v>2429</v>
      </c>
      <c r="C1380" s="113">
        <v>1.0</v>
      </c>
      <c r="D1380" s="111"/>
      <c r="E1380" s="10"/>
      <c r="F1380" s="11"/>
      <c r="G1380" s="11"/>
      <c r="H1380" s="11"/>
      <c r="I1380" s="11"/>
      <c r="J1380" s="11"/>
      <c r="K1380" s="11"/>
      <c r="L1380" s="11"/>
      <c r="M1380" s="11"/>
      <c r="N1380" s="11"/>
      <c r="O1380" s="11"/>
      <c r="P1380" s="11"/>
      <c r="Q1380" s="11"/>
      <c r="R1380" s="11"/>
      <c r="S1380" s="11"/>
      <c r="T1380" s="11"/>
      <c r="U1380" s="11"/>
      <c r="V1380" s="11"/>
      <c r="W1380" s="11"/>
      <c r="X1380" s="11"/>
      <c r="Y1380" s="11"/>
      <c r="Z1380" s="11"/>
      <c r="AA1380" s="11"/>
      <c r="AB1380" s="11"/>
      <c r="AC1380" s="11"/>
    </row>
    <row r="1381">
      <c r="A1381" s="231" t="s">
        <v>2430</v>
      </c>
      <c r="B1381" s="226" t="s">
        <v>2431</v>
      </c>
      <c r="C1381" s="111"/>
      <c r="D1381" s="111"/>
      <c r="E1381" s="10"/>
      <c r="F1381" s="11"/>
      <c r="G1381" s="11"/>
      <c r="H1381" s="11"/>
      <c r="I1381" s="11"/>
      <c r="J1381" s="11"/>
      <c r="K1381" s="11"/>
      <c r="L1381" s="11"/>
      <c r="M1381" s="11"/>
      <c r="N1381" s="11"/>
      <c r="O1381" s="11"/>
      <c r="P1381" s="11"/>
      <c r="Q1381" s="11"/>
      <c r="R1381" s="11"/>
      <c r="S1381" s="11"/>
      <c r="T1381" s="11"/>
      <c r="U1381" s="11"/>
      <c r="V1381" s="11"/>
      <c r="W1381" s="11"/>
      <c r="X1381" s="11"/>
      <c r="Y1381" s="11"/>
      <c r="Z1381" s="11"/>
      <c r="AA1381" s="11"/>
      <c r="AB1381" s="11"/>
      <c r="AC1381" s="11"/>
    </row>
    <row r="1382">
      <c r="A1382" s="231" t="s">
        <v>2432</v>
      </c>
      <c r="B1382" s="226"/>
      <c r="C1382" s="111"/>
      <c r="D1382" s="111"/>
      <c r="E1382" s="10"/>
      <c r="F1382" s="11"/>
      <c r="G1382" s="11"/>
      <c r="H1382" s="11"/>
      <c r="I1382" s="11"/>
      <c r="J1382" s="11"/>
      <c r="K1382" s="11"/>
      <c r="L1382" s="11"/>
      <c r="M1382" s="11"/>
      <c r="N1382" s="11"/>
      <c r="O1382" s="11"/>
      <c r="P1382" s="11"/>
      <c r="Q1382" s="11"/>
      <c r="R1382" s="11"/>
      <c r="S1382" s="11"/>
      <c r="T1382" s="11"/>
      <c r="U1382" s="11"/>
      <c r="V1382" s="11"/>
      <c r="W1382" s="11"/>
      <c r="X1382" s="11"/>
      <c r="Y1382" s="11"/>
      <c r="Z1382" s="11"/>
      <c r="AA1382" s="11"/>
      <c r="AB1382" s="11"/>
      <c r="AC1382" s="11"/>
    </row>
    <row r="1383">
      <c r="A1383" s="231" t="s">
        <v>2433</v>
      </c>
      <c r="B1383" s="226"/>
      <c r="C1383" s="111"/>
      <c r="D1383" s="111"/>
      <c r="E1383" s="10"/>
      <c r="F1383" s="11"/>
      <c r="G1383" s="11"/>
      <c r="H1383" s="11"/>
      <c r="I1383" s="11"/>
      <c r="J1383" s="11"/>
      <c r="K1383" s="11"/>
      <c r="L1383" s="11"/>
      <c r="M1383" s="11"/>
      <c r="N1383" s="11"/>
      <c r="O1383" s="11"/>
      <c r="P1383" s="11"/>
      <c r="Q1383" s="11"/>
      <c r="R1383" s="11"/>
      <c r="S1383" s="11"/>
      <c r="T1383" s="11"/>
      <c r="U1383" s="11"/>
      <c r="V1383" s="11"/>
      <c r="W1383" s="11"/>
      <c r="X1383" s="11"/>
      <c r="Y1383" s="11"/>
      <c r="Z1383" s="11"/>
      <c r="AA1383" s="11"/>
      <c r="AB1383" s="11"/>
      <c r="AC1383" s="11"/>
    </row>
    <row r="1384">
      <c r="A1384" s="231" t="s">
        <v>2434</v>
      </c>
      <c r="B1384" s="226" t="s">
        <v>2435</v>
      </c>
      <c r="C1384" s="111"/>
      <c r="D1384" s="111"/>
      <c r="E1384" s="10"/>
      <c r="F1384" s="11"/>
      <c r="G1384" s="11"/>
      <c r="H1384" s="11"/>
      <c r="I1384" s="11"/>
      <c r="J1384" s="11"/>
      <c r="K1384" s="11"/>
      <c r="L1384" s="11"/>
      <c r="M1384" s="11"/>
      <c r="N1384" s="11"/>
      <c r="O1384" s="11"/>
      <c r="P1384" s="11"/>
      <c r="Q1384" s="11"/>
      <c r="R1384" s="11"/>
      <c r="S1384" s="11"/>
      <c r="T1384" s="11"/>
      <c r="U1384" s="11"/>
      <c r="V1384" s="11"/>
      <c r="W1384" s="11"/>
      <c r="X1384" s="11"/>
      <c r="Y1384" s="11"/>
      <c r="Z1384" s="11"/>
      <c r="AA1384" s="11"/>
      <c r="AB1384" s="11"/>
      <c r="AC1384" s="11"/>
    </row>
    <row r="1385">
      <c r="A1385" s="231" t="s">
        <v>2436</v>
      </c>
      <c r="B1385" s="226"/>
      <c r="C1385" s="111"/>
      <c r="D1385" s="111"/>
      <c r="E1385" s="10"/>
      <c r="F1385" s="11"/>
      <c r="G1385" s="11"/>
      <c r="H1385" s="11"/>
      <c r="I1385" s="11"/>
      <c r="J1385" s="11"/>
      <c r="K1385" s="11"/>
      <c r="L1385" s="11"/>
      <c r="M1385" s="11"/>
      <c r="N1385" s="11"/>
      <c r="O1385" s="11"/>
      <c r="P1385" s="11"/>
      <c r="Q1385" s="11"/>
      <c r="R1385" s="11"/>
      <c r="S1385" s="11"/>
      <c r="T1385" s="11"/>
      <c r="U1385" s="11"/>
      <c r="V1385" s="11"/>
      <c r="W1385" s="11"/>
      <c r="X1385" s="11"/>
      <c r="Y1385" s="11"/>
      <c r="Z1385" s="11"/>
      <c r="AA1385" s="11"/>
      <c r="AB1385" s="11"/>
      <c r="AC1385" s="11"/>
    </row>
    <row r="1386">
      <c r="A1386" s="231" t="s">
        <v>2437</v>
      </c>
      <c r="B1386" s="226"/>
      <c r="C1386" s="111"/>
      <c r="D1386" s="111"/>
      <c r="E1386" s="10"/>
      <c r="F1386" s="11"/>
      <c r="G1386" s="11"/>
      <c r="H1386" s="11"/>
      <c r="I1386" s="11"/>
      <c r="J1386" s="11"/>
      <c r="K1386" s="11"/>
      <c r="L1386" s="11"/>
      <c r="M1386" s="11"/>
      <c r="N1386" s="11"/>
      <c r="O1386" s="11"/>
      <c r="P1386" s="11"/>
      <c r="Q1386" s="11"/>
      <c r="R1386" s="11"/>
      <c r="S1386" s="11"/>
      <c r="T1386" s="11"/>
      <c r="U1386" s="11"/>
      <c r="V1386" s="11"/>
      <c r="W1386" s="11"/>
      <c r="X1386" s="11"/>
      <c r="Y1386" s="11"/>
      <c r="Z1386" s="11"/>
      <c r="AA1386" s="11"/>
      <c r="AB1386" s="11"/>
      <c r="AC1386" s="11"/>
    </row>
    <row r="1387">
      <c r="A1387" s="231" t="s">
        <v>2438</v>
      </c>
      <c r="B1387" s="226" t="s">
        <v>2439</v>
      </c>
      <c r="C1387" s="111"/>
      <c r="D1387" s="111"/>
      <c r="E1387" s="10"/>
      <c r="F1387" s="11"/>
      <c r="G1387" s="11"/>
      <c r="H1387" s="11"/>
      <c r="I1387" s="11"/>
      <c r="J1387" s="11"/>
      <c r="K1387" s="11"/>
      <c r="L1387" s="11"/>
      <c r="M1387" s="11"/>
      <c r="N1387" s="11"/>
      <c r="O1387" s="11"/>
      <c r="P1387" s="11"/>
      <c r="Q1387" s="11"/>
      <c r="R1387" s="11"/>
      <c r="S1387" s="11"/>
      <c r="T1387" s="11"/>
      <c r="U1387" s="11"/>
      <c r="V1387" s="11"/>
      <c r="W1387" s="11"/>
      <c r="X1387" s="11"/>
      <c r="Y1387" s="11"/>
      <c r="Z1387" s="11"/>
      <c r="AA1387" s="11"/>
      <c r="AB1387" s="11"/>
      <c r="AC1387" s="11"/>
    </row>
    <row r="1388">
      <c r="A1388" s="231" t="s">
        <v>2440</v>
      </c>
      <c r="B1388" s="226"/>
      <c r="C1388" s="111"/>
      <c r="D1388" s="111"/>
      <c r="E1388" s="10"/>
      <c r="F1388" s="11"/>
      <c r="G1388" s="11"/>
      <c r="H1388" s="11"/>
      <c r="I1388" s="11"/>
      <c r="J1388" s="11"/>
      <c r="K1388" s="11"/>
      <c r="L1388" s="11"/>
      <c r="M1388" s="11"/>
      <c r="N1388" s="11"/>
      <c r="O1388" s="11"/>
      <c r="P1388" s="11"/>
      <c r="Q1388" s="11"/>
      <c r="R1388" s="11"/>
      <c r="S1388" s="11"/>
      <c r="T1388" s="11"/>
      <c r="U1388" s="11"/>
      <c r="V1388" s="11"/>
      <c r="W1388" s="11"/>
      <c r="X1388" s="11"/>
      <c r="Y1388" s="11"/>
      <c r="Z1388" s="11"/>
      <c r="AA1388" s="11"/>
      <c r="AB1388" s="11"/>
      <c r="AC1388" s="11"/>
    </row>
    <row r="1389">
      <c r="A1389" s="231" t="s">
        <v>2441</v>
      </c>
      <c r="B1389" s="226"/>
      <c r="C1389" s="111"/>
      <c r="D1389" s="111"/>
      <c r="E1389" s="10"/>
      <c r="F1389" s="11"/>
      <c r="G1389" s="11"/>
      <c r="H1389" s="11"/>
      <c r="I1389" s="11"/>
      <c r="J1389" s="11"/>
      <c r="K1389" s="11"/>
      <c r="L1389" s="11"/>
      <c r="M1389" s="11"/>
      <c r="N1389" s="11"/>
      <c r="O1389" s="11"/>
      <c r="P1389" s="11"/>
      <c r="Q1389" s="11"/>
      <c r="R1389" s="11"/>
      <c r="S1389" s="11"/>
      <c r="T1389" s="11"/>
      <c r="U1389" s="11"/>
      <c r="V1389" s="11"/>
      <c r="W1389" s="11"/>
      <c r="X1389" s="11"/>
      <c r="Y1389" s="11"/>
      <c r="Z1389" s="11"/>
      <c r="AA1389" s="11"/>
      <c r="AB1389" s="11"/>
      <c r="AC1389" s="11"/>
    </row>
    <row r="1390">
      <c r="A1390" s="231" t="s">
        <v>2442</v>
      </c>
      <c r="B1390" s="226" t="s">
        <v>2443</v>
      </c>
      <c r="C1390" s="111"/>
      <c r="D1390" s="111"/>
      <c r="E1390" s="10"/>
      <c r="F1390" s="11"/>
      <c r="G1390" s="11"/>
      <c r="H1390" s="11"/>
      <c r="I1390" s="11"/>
      <c r="J1390" s="11"/>
      <c r="K1390" s="11"/>
      <c r="L1390" s="11"/>
      <c r="M1390" s="11"/>
      <c r="N1390" s="11"/>
      <c r="O1390" s="11"/>
      <c r="P1390" s="11"/>
      <c r="Q1390" s="11"/>
      <c r="R1390" s="11"/>
      <c r="S1390" s="11"/>
      <c r="T1390" s="11"/>
      <c r="U1390" s="11"/>
      <c r="V1390" s="11"/>
      <c r="W1390" s="11"/>
      <c r="X1390" s="11"/>
      <c r="Y1390" s="11"/>
      <c r="Z1390" s="11"/>
      <c r="AA1390" s="11"/>
      <c r="AB1390" s="11"/>
      <c r="AC1390" s="11"/>
    </row>
    <row r="1391">
      <c r="A1391" s="231" t="s">
        <v>2444</v>
      </c>
      <c r="B1391" s="226"/>
      <c r="C1391" s="111"/>
      <c r="D1391" s="111"/>
      <c r="E1391" s="10"/>
      <c r="F1391" s="11"/>
      <c r="G1391" s="11"/>
      <c r="H1391" s="11"/>
      <c r="I1391" s="11"/>
      <c r="J1391" s="11"/>
      <c r="K1391" s="11"/>
      <c r="L1391" s="11"/>
      <c r="M1391" s="11"/>
      <c r="N1391" s="11"/>
      <c r="O1391" s="11"/>
      <c r="P1391" s="11"/>
      <c r="Q1391" s="11"/>
      <c r="R1391" s="11"/>
      <c r="S1391" s="11"/>
      <c r="T1391" s="11"/>
      <c r="U1391" s="11"/>
      <c r="V1391" s="11"/>
      <c r="W1391" s="11"/>
      <c r="X1391" s="11"/>
      <c r="Y1391" s="11"/>
      <c r="Z1391" s="11"/>
      <c r="AA1391" s="11"/>
      <c r="AB1391" s="11"/>
      <c r="AC1391" s="11"/>
    </row>
    <row r="1392">
      <c r="A1392" s="231" t="s">
        <v>2445</v>
      </c>
      <c r="B1392" s="226"/>
      <c r="C1392" s="111"/>
      <c r="D1392" s="111"/>
      <c r="E1392" s="10"/>
      <c r="F1392" s="11"/>
      <c r="G1392" s="11"/>
      <c r="H1392" s="11"/>
      <c r="I1392" s="11"/>
      <c r="J1392" s="11"/>
      <c r="K1392" s="11"/>
      <c r="L1392" s="11"/>
      <c r="M1392" s="11"/>
      <c r="N1392" s="11"/>
      <c r="O1392" s="11"/>
      <c r="P1392" s="11"/>
      <c r="Q1392" s="11"/>
      <c r="R1392" s="11"/>
      <c r="S1392" s="11"/>
      <c r="T1392" s="11"/>
      <c r="U1392" s="11"/>
      <c r="V1392" s="11"/>
      <c r="W1392" s="11"/>
      <c r="X1392" s="11"/>
      <c r="Y1392" s="11"/>
      <c r="Z1392" s="11"/>
      <c r="AA1392" s="11"/>
      <c r="AB1392" s="11"/>
      <c r="AC1392" s="11"/>
    </row>
    <row r="1393">
      <c r="A1393" s="231" t="s">
        <v>2446</v>
      </c>
      <c r="B1393" s="226"/>
      <c r="C1393" s="111"/>
      <c r="D1393" s="111"/>
      <c r="E1393" s="10"/>
      <c r="F1393" s="11"/>
      <c r="G1393" s="11"/>
      <c r="H1393" s="11"/>
      <c r="I1393" s="11"/>
      <c r="J1393" s="11"/>
      <c r="K1393" s="11"/>
      <c r="L1393" s="11"/>
      <c r="M1393" s="11"/>
      <c r="N1393" s="11"/>
      <c r="O1393" s="11"/>
      <c r="P1393" s="11"/>
      <c r="Q1393" s="11"/>
      <c r="R1393" s="11"/>
      <c r="S1393" s="11"/>
      <c r="T1393" s="11"/>
      <c r="U1393" s="11"/>
      <c r="V1393" s="11"/>
      <c r="W1393" s="11"/>
      <c r="X1393" s="11"/>
      <c r="Y1393" s="11"/>
      <c r="Z1393" s="11"/>
      <c r="AA1393" s="11"/>
      <c r="AB1393" s="11"/>
      <c r="AC1393" s="11"/>
    </row>
    <row r="1394">
      <c r="A1394" s="231" t="s">
        <v>2447</v>
      </c>
      <c r="B1394" s="226"/>
      <c r="C1394" s="111"/>
      <c r="D1394" s="111"/>
      <c r="E1394" s="10"/>
      <c r="F1394" s="11"/>
      <c r="G1394" s="11"/>
      <c r="H1394" s="11"/>
      <c r="I1394" s="11"/>
      <c r="J1394" s="11"/>
      <c r="K1394" s="11"/>
      <c r="L1394" s="11"/>
      <c r="M1394" s="11"/>
      <c r="N1394" s="11"/>
      <c r="O1394" s="11"/>
      <c r="P1394" s="11"/>
      <c r="Q1394" s="11"/>
      <c r="R1394" s="11"/>
      <c r="S1394" s="11"/>
      <c r="T1394" s="11"/>
      <c r="U1394" s="11"/>
      <c r="V1394" s="11"/>
      <c r="W1394" s="11"/>
      <c r="X1394" s="11"/>
      <c r="Y1394" s="11"/>
      <c r="Z1394" s="11"/>
      <c r="AA1394" s="11"/>
      <c r="AB1394" s="11"/>
      <c r="AC1394" s="11"/>
    </row>
    <row r="1395">
      <c r="A1395" s="231" t="s">
        <v>2448</v>
      </c>
      <c r="B1395" s="226"/>
      <c r="C1395" s="111"/>
      <c r="D1395" s="111"/>
      <c r="E1395" s="10"/>
      <c r="F1395" s="11"/>
      <c r="G1395" s="11"/>
      <c r="H1395" s="11"/>
      <c r="I1395" s="11"/>
      <c r="J1395" s="11"/>
      <c r="K1395" s="11"/>
      <c r="L1395" s="11"/>
      <c r="M1395" s="11"/>
      <c r="N1395" s="11"/>
      <c r="O1395" s="11"/>
      <c r="P1395" s="11"/>
      <c r="Q1395" s="11"/>
      <c r="R1395" s="11"/>
      <c r="S1395" s="11"/>
      <c r="T1395" s="11"/>
      <c r="U1395" s="11"/>
      <c r="V1395" s="11"/>
      <c r="W1395" s="11"/>
      <c r="X1395" s="11"/>
      <c r="Y1395" s="11"/>
      <c r="Z1395" s="11"/>
      <c r="AA1395" s="11"/>
      <c r="AB1395" s="11"/>
      <c r="AC1395" s="11"/>
    </row>
    <row r="1396">
      <c r="A1396" s="231" t="s">
        <v>2449</v>
      </c>
      <c r="B1396" s="226" t="s">
        <v>2450</v>
      </c>
      <c r="C1396" s="111"/>
      <c r="D1396" s="111"/>
      <c r="E1396" s="10"/>
      <c r="F1396" s="11"/>
      <c r="G1396" s="11"/>
      <c r="H1396" s="11"/>
      <c r="I1396" s="11"/>
      <c r="J1396" s="11"/>
      <c r="K1396" s="11"/>
      <c r="L1396" s="11"/>
      <c r="M1396" s="11"/>
      <c r="N1396" s="11"/>
      <c r="O1396" s="11"/>
      <c r="P1396" s="11"/>
      <c r="Q1396" s="11"/>
      <c r="R1396" s="11"/>
      <c r="S1396" s="11"/>
      <c r="T1396" s="11"/>
      <c r="U1396" s="11"/>
      <c r="V1396" s="11"/>
      <c r="W1396" s="11"/>
      <c r="X1396" s="11"/>
      <c r="Y1396" s="11"/>
      <c r="Z1396" s="11"/>
      <c r="AA1396" s="11"/>
      <c r="AB1396" s="11"/>
      <c r="AC1396" s="11"/>
    </row>
    <row r="1397">
      <c r="A1397" s="234" t="s">
        <v>2451</v>
      </c>
      <c r="B1397" s="226"/>
      <c r="C1397" s="111"/>
      <c r="D1397" s="111"/>
      <c r="E1397" s="10"/>
      <c r="F1397" s="11"/>
      <c r="G1397" s="11"/>
      <c r="H1397" s="11"/>
      <c r="I1397" s="11"/>
      <c r="J1397" s="11"/>
      <c r="K1397" s="11"/>
      <c r="L1397" s="11"/>
      <c r="M1397" s="11"/>
      <c r="N1397" s="11"/>
      <c r="O1397" s="11"/>
      <c r="P1397" s="11"/>
      <c r="Q1397" s="11"/>
      <c r="R1397" s="11"/>
      <c r="S1397" s="11"/>
      <c r="T1397" s="11"/>
      <c r="U1397" s="11"/>
      <c r="V1397" s="11"/>
      <c r="W1397" s="11"/>
      <c r="X1397" s="11"/>
      <c r="Y1397" s="11"/>
      <c r="Z1397" s="11"/>
      <c r="AA1397" s="11"/>
      <c r="AB1397" s="11"/>
      <c r="AC1397" s="11"/>
    </row>
    <row r="1398">
      <c r="A1398" s="234" t="s">
        <v>87</v>
      </c>
      <c r="B1398" s="226"/>
      <c r="C1398" s="111"/>
      <c r="D1398" s="111"/>
      <c r="E1398" s="10"/>
      <c r="F1398" s="11"/>
      <c r="G1398" s="11"/>
      <c r="H1398" s="11"/>
      <c r="I1398" s="11"/>
      <c r="J1398" s="11"/>
      <c r="K1398" s="11"/>
      <c r="L1398" s="11"/>
      <c r="M1398" s="11"/>
      <c r="N1398" s="11"/>
      <c r="O1398" s="11"/>
      <c r="P1398" s="11"/>
      <c r="Q1398" s="11"/>
      <c r="R1398" s="11"/>
      <c r="S1398" s="11"/>
      <c r="T1398" s="11"/>
      <c r="U1398" s="11"/>
      <c r="V1398" s="11"/>
      <c r="W1398" s="11"/>
      <c r="X1398" s="11"/>
      <c r="Y1398" s="11"/>
      <c r="Z1398" s="11"/>
      <c r="AA1398" s="11"/>
      <c r="AB1398" s="11"/>
      <c r="AC1398" s="11"/>
    </row>
    <row r="1399">
      <c r="A1399" s="234" t="s">
        <v>2452</v>
      </c>
      <c r="B1399" s="226"/>
      <c r="C1399" s="111"/>
      <c r="D1399" s="111"/>
      <c r="E1399" s="10"/>
      <c r="F1399" s="11"/>
      <c r="G1399" s="11"/>
      <c r="H1399" s="11"/>
      <c r="I1399" s="11"/>
      <c r="J1399" s="11"/>
      <c r="K1399" s="11"/>
      <c r="L1399" s="11"/>
      <c r="M1399" s="11"/>
      <c r="N1399" s="11"/>
      <c r="O1399" s="11"/>
      <c r="P1399" s="11"/>
      <c r="Q1399" s="11"/>
      <c r="R1399" s="11"/>
      <c r="S1399" s="11"/>
      <c r="T1399" s="11"/>
      <c r="U1399" s="11"/>
      <c r="V1399" s="11"/>
      <c r="W1399" s="11"/>
      <c r="X1399" s="11"/>
      <c r="Y1399" s="11"/>
      <c r="Z1399" s="11"/>
      <c r="AA1399" s="11"/>
      <c r="AB1399" s="11"/>
      <c r="AC1399" s="11"/>
    </row>
    <row r="1400">
      <c r="A1400" s="235" t="s">
        <v>2453</v>
      </c>
      <c r="B1400" s="226" t="s">
        <v>2454</v>
      </c>
      <c r="C1400" s="111"/>
      <c r="D1400" s="111"/>
      <c r="E1400" s="10"/>
      <c r="F1400" s="11"/>
      <c r="G1400" s="11"/>
      <c r="H1400" s="11"/>
      <c r="I1400" s="11"/>
      <c r="J1400" s="11"/>
      <c r="K1400" s="11"/>
      <c r="L1400" s="11"/>
      <c r="M1400" s="11"/>
      <c r="N1400" s="11"/>
      <c r="O1400" s="11"/>
      <c r="P1400" s="11"/>
      <c r="Q1400" s="11"/>
      <c r="R1400" s="11"/>
      <c r="S1400" s="11"/>
      <c r="T1400" s="11"/>
      <c r="U1400" s="11"/>
      <c r="V1400" s="11"/>
      <c r="W1400" s="11"/>
      <c r="X1400" s="11"/>
      <c r="Y1400" s="11"/>
      <c r="Z1400" s="11"/>
      <c r="AA1400" s="11"/>
      <c r="AB1400" s="11"/>
      <c r="AC1400" s="11"/>
    </row>
    <row r="1401">
      <c r="A1401" s="235" t="s">
        <v>2455</v>
      </c>
      <c r="B1401" s="226"/>
      <c r="C1401" s="111"/>
      <c r="D1401" s="111"/>
      <c r="E1401" s="10"/>
      <c r="F1401" s="11"/>
      <c r="G1401" s="11"/>
      <c r="H1401" s="11"/>
      <c r="I1401" s="11"/>
      <c r="J1401" s="11"/>
      <c r="K1401" s="11"/>
      <c r="L1401" s="11"/>
      <c r="M1401" s="11"/>
      <c r="N1401" s="11"/>
      <c r="O1401" s="11"/>
      <c r="P1401" s="11"/>
      <c r="Q1401" s="11"/>
      <c r="R1401" s="11"/>
      <c r="S1401" s="11"/>
      <c r="T1401" s="11"/>
      <c r="U1401" s="11"/>
      <c r="V1401" s="11"/>
      <c r="W1401" s="11"/>
      <c r="X1401" s="11"/>
      <c r="Y1401" s="11"/>
      <c r="Z1401" s="11"/>
      <c r="AA1401" s="11"/>
      <c r="AB1401" s="11"/>
      <c r="AC1401" s="11"/>
    </row>
    <row r="1402">
      <c r="A1402" s="235" t="s">
        <v>2456</v>
      </c>
      <c r="B1402" s="226"/>
      <c r="C1402" s="111"/>
      <c r="D1402" s="111"/>
      <c r="E1402" s="10"/>
      <c r="F1402" s="11"/>
      <c r="G1402" s="11"/>
      <c r="H1402" s="11"/>
      <c r="I1402" s="11"/>
      <c r="J1402" s="11"/>
      <c r="K1402" s="11"/>
      <c r="L1402" s="11"/>
      <c r="M1402" s="11"/>
      <c r="N1402" s="11"/>
      <c r="O1402" s="11"/>
      <c r="P1402" s="11"/>
      <c r="Q1402" s="11"/>
      <c r="R1402" s="11"/>
      <c r="S1402" s="11"/>
      <c r="T1402" s="11"/>
      <c r="U1402" s="11"/>
      <c r="V1402" s="11"/>
      <c r="W1402" s="11"/>
      <c r="X1402" s="11"/>
      <c r="Y1402" s="11"/>
      <c r="Z1402" s="11"/>
      <c r="AA1402" s="11"/>
      <c r="AB1402" s="11"/>
      <c r="AC1402" s="11"/>
    </row>
    <row r="1403">
      <c r="A1403" s="235" t="s">
        <v>2457</v>
      </c>
      <c r="B1403" s="226" t="s">
        <v>2458</v>
      </c>
      <c r="C1403" s="111"/>
      <c r="D1403" s="111"/>
      <c r="E1403" s="10"/>
      <c r="F1403" s="11"/>
      <c r="G1403" s="11"/>
      <c r="H1403" s="11"/>
      <c r="I1403" s="11"/>
      <c r="J1403" s="11"/>
      <c r="K1403" s="11"/>
      <c r="L1403" s="11"/>
      <c r="M1403" s="11"/>
      <c r="N1403" s="11"/>
      <c r="O1403" s="11"/>
      <c r="P1403" s="11"/>
      <c r="Q1403" s="11"/>
      <c r="R1403" s="11"/>
      <c r="S1403" s="11"/>
      <c r="T1403" s="11"/>
      <c r="U1403" s="11"/>
      <c r="V1403" s="11"/>
      <c r="W1403" s="11"/>
      <c r="X1403" s="11"/>
      <c r="Y1403" s="11"/>
      <c r="Z1403" s="11"/>
      <c r="AA1403" s="11"/>
      <c r="AB1403" s="11"/>
      <c r="AC1403" s="11"/>
    </row>
    <row r="1404">
      <c r="A1404" s="235" t="s">
        <v>2459</v>
      </c>
      <c r="B1404" s="226" t="s">
        <v>2460</v>
      </c>
      <c r="C1404" s="111"/>
      <c r="D1404" s="111"/>
      <c r="E1404" s="10"/>
      <c r="F1404" s="11"/>
      <c r="G1404" s="11"/>
      <c r="H1404" s="11"/>
      <c r="I1404" s="11"/>
      <c r="J1404" s="11"/>
      <c r="K1404" s="11"/>
      <c r="L1404" s="11"/>
      <c r="M1404" s="11"/>
      <c r="N1404" s="11"/>
      <c r="O1404" s="11"/>
      <c r="P1404" s="11"/>
      <c r="Q1404" s="11"/>
      <c r="R1404" s="11"/>
      <c r="S1404" s="11"/>
      <c r="T1404" s="11"/>
      <c r="U1404" s="11"/>
      <c r="V1404" s="11"/>
      <c r="W1404" s="11"/>
      <c r="X1404" s="11"/>
      <c r="Y1404" s="11"/>
      <c r="Z1404" s="11"/>
      <c r="AA1404" s="11"/>
      <c r="AB1404" s="11"/>
      <c r="AC1404" s="11"/>
    </row>
    <row r="1405">
      <c r="A1405" s="235" t="s">
        <v>2461</v>
      </c>
      <c r="B1405" s="226"/>
      <c r="C1405" s="111"/>
      <c r="D1405" s="111"/>
      <c r="E1405" s="10"/>
      <c r="F1405" s="11"/>
      <c r="G1405" s="11"/>
      <c r="H1405" s="11"/>
      <c r="I1405" s="11"/>
      <c r="J1405" s="11"/>
      <c r="K1405" s="11"/>
      <c r="L1405" s="11"/>
      <c r="M1405" s="11"/>
      <c r="N1405" s="11"/>
      <c r="O1405" s="11"/>
      <c r="P1405" s="11"/>
      <c r="Q1405" s="11"/>
      <c r="R1405" s="11"/>
      <c r="S1405" s="11"/>
      <c r="T1405" s="11"/>
      <c r="U1405" s="11"/>
      <c r="V1405" s="11"/>
      <c r="W1405" s="11"/>
      <c r="X1405" s="11"/>
      <c r="Y1405" s="11"/>
      <c r="Z1405" s="11"/>
      <c r="AA1405" s="11"/>
      <c r="AB1405" s="11"/>
      <c r="AC1405" s="11"/>
    </row>
    <row r="1406">
      <c r="A1406" s="235" t="s">
        <v>2462</v>
      </c>
      <c r="B1406" s="226" t="s">
        <v>2463</v>
      </c>
      <c r="C1406" s="111"/>
      <c r="D1406" s="111"/>
      <c r="E1406" s="10"/>
      <c r="F1406" s="11"/>
      <c r="G1406" s="11"/>
      <c r="H1406" s="11"/>
      <c r="I1406" s="11"/>
      <c r="J1406" s="11"/>
      <c r="K1406" s="11"/>
      <c r="L1406" s="11"/>
      <c r="M1406" s="11"/>
      <c r="N1406" s="11"/>
      <c r="O1406" s="11"/>
      <c r="P1406" s="11"/>
      <c r="Q1406" s="11"/>
      <c r="R1406" s="11"/>
      <c r="S1406" s="11"/>
      <c r="T1406" s="11"/>
      <c r="U1406" s="11"/>
      <c r="V1406" s="11"/>
      <c r="W1406" s="11"/>
      <c r="X1406" s="11"/>
      <c r="Y1406" s="11"/>
      <c r="Z1406" s="11"/>
      <c r="AA1406" s="11"/>
      <c r="AB1406" s="11"/>
      <c r="AC1406" s="11"/>
    </row>
    <row r="1407">
      <c r="A1407" s="235" t="s">
        <v>2464</v>
      </c>
      <c r="B1407" s="226" t="s">
        <v>2465</v>
      </c>
      <c r="C1407" s="111"/>
      <c r="D1407" s="111"/>
      <c r="E1407" s="10"/>
      <c r="F1407" s="11"/>
      <c r="G1407" s="11"/>
      <c r="H1407" s="11"/>
      <c r="I1407" s="11"/>
      <c r="J1407" s="11"/>
      <c r="K1407" s="11"/>
      <c r="L1407" s="11"/>
      <c r="M1407" s="11"/>
      <c r="N1407" s="11"/>
      <c r="O1407" s="11"/>
      <c r="P1407" s="11"/>
      <c r="Q1407" s="11"/>
      <c r="R1407" s="11"/>
      <c r="S1407" s="11"/>
      <c r="T1407" s="11"/>
      <c r="U1407" s="11"/>
      <c r="V1407" s="11"/>
      <c r="W1407" s="11"/>
      <c r="X1407" s="11"/>
      <c r="Y1407" s="11"/>
      <c r="Z1407" s="11"/>
      <c r="AA1407" s="11"/>
      <c r="AB1407" s="11"/>
      <c r="AC1407" s="11"/>
    </row>
    <row r="1408">
      <c r="A1408" s="235" t="s">
        <v>2466</v>
      </c>
      <c r="B1408" s="226" t="s">
        <v>2467</v>
      </c>
      <c r="C1408" s="111"/>
      <c r="D1408" s="111"/>
      <c r="E1408" s="10"/>
      <c r="F1408" s="11"/>
      <c r="G1408" s="11"/>
      <c r="H1408" s="11"/>
      <c r="I1408" s="11"/>
      <c r="J1408" s="11"/>
      <c r="K1408" s="11"/>
      <c r="L1408" s="11"/>
      <c r="M1408" s="11"/>
      <c r="N1408" s="11"/>
      <c r="O1408" s="11"/>
      <c r="P1408" s="11"/>
      <c r="Q1408" s="11"/>
      <c r="R1408" s="11"/>
      <c r="S1408" s="11"/>
      <c r="T1408" s="11"/>
      <c r="U1408" s="11"/>
      <c r="V1408" s="11"/>
      <c r="W1408" s="11"/>
      <c r="X1408" s="11"/>
      <c r="Y1408" s="11"/>
      <c r="Z1408" s="11"/>
      <c r="AA1408" s="11"/>
      <c r="AB1408" s="11"/>
      <c r="AC1408" s="11"/>
    </row>
    <row r="1409">
      <c r="A1409" s="235" t="s">
        <v>2468</v>
      </c>
      <c r="B1409" s="226" t="s">
        <v>2469</v>
      </c>
      <c r="C1409" s="111"/>
      <c r="D1409" s="111"/>
      <c r="E1409" s="10"/>
      <c r="F1409" s="11"/>
      <c r="G1409" s="11"/>
      <c r="H1409" s="11"/>
      <c r="I1409" s="11"/>
      <c r="J1409" s="11"/>
      <c r="K1409" s="11"/>
      <c r="L1409" s="11"/>
      <c r="M1409" s="11"/>
      <c r="N1409" s="11"/>
      <c r="O1409" s="11"/>
      <c r="P1409" s="11"/>
      <c r="Q1409" s="11"/>
      <c r="R1409" s="11"/>
      <c r="S1409" s="11"/>
      <c r="T1409" s="11"/>
      <c r="U1409" s="11"/>
      <c r="V1409" s="11"/>
      <c r="W1409" s="11"/>
      <c r="X1409" s="11"/>
      <c r="Y1409" s="11"/>
      <c r="Z1409" s="11"/>
      <c r="AA1409" s="11"/>
      <c r="AB1409" s="11"/>
      <c r="AC1409" s="11"/>
    </row>
    <row r="1410">
      <c r="A1410" s="236" t="s">
        <v>2470</v>
      </c>
      <c r="B1410" s="226"/>
      <c r="C1410" s="111"/>
      <c r="D1410" s="111"/>
      <c r="E1410" s="10"/>
      <c r="F1410" s="11"/>
      <c r="G1410" s="11"/>
      <c r="H1410" s="11"/>
      <c r="I1410" s="11"/>
      <c r="J1410" s="11"/>
      <c r="K1410" s="11"/>
      <c r="L1410" s="11"/>
      <c r="M1410" s="11"/>
      <c r="N1410" s="11"/>
      <c r="O1410" s="11"/>
      <c r="P1410" s="11"/>
      <c r="Q1410" s="11"/>
      <c r="R1410" s="11"/>
      <c r="S1410" s="11"/>
      <c r="T1410" s="11"/>
      <c r="U1410" s="11"/>
      <c r="V1410" s="11"/>
      <c r="W1410" s="11"/>
      <c r="X1410" s="11"/>
      <c r="Y1410" s="11"/>
      <c r="Z1410" s="11"/>
      <c r="AA1410" s="11"/>
      <c r="AB1410" s="11"/>
      <c r="AC1410" s="11"/>
    </row>
    <row r="1411">
      <c r="A1411" s="235" t="s">
        <v>2471</v>
      </c>
      <c r="B1411" s="226"/>
      <c r="C1411" s="111"/>
      <c r="D1411" s="111"/>
      <c r="E1411" s="10"/>
      <c r="F1411" s="11"/>
      <c r="G1411" s="11"/>
      <c r="H1411" s="11"/>
      <c r="I1411" s="11"/>
      <c r="J1411" s="11"/>
      <c r="K1411" s="11"/>
      <c r="L1411" s="11"/>
      <c r="M1411" s="11"/>
      <c r="N1411" s="11"/>
      <c r="O1411" s="11"/>
      <c r="P1411" s="11"/>
      <c r="Q1411" s="11"/>
      <c r="R1411" s="11"/>
      <c r="S1411" s="11"/>
      <c r="T1411" s="11"/>
      <c r="U1411" s="11"/>
      <c r="V1411" s="11"/>
      <c r="W1411" s="11"/>
      <c r="X1411" s="11"/>
      <c r="Y1411" s="11"/>
      <c r="Z1411" s="11"/>
      <c r="AA1411" s="11"/>
      <c r="AB1411" s="11"/>
      <c r="AC1411" s="11"/>
    </row>
    <row r="1412">
      <c r="A1412" s="235" t="s">
        <v>2472</v>
      </c>
      <c r="B1412" s="226"/>
      <c r="C1412" s="111"/>
      <c r="D1412" s="111"/>
      <c r="E1412" s="10"/>
      <c r="F1412" s="11"/>
      <c r="G1412" s="11"/>
      <c r="H1412" s="11"/>
      <c r="I1412" s="11"/>
      <c r="J1412" s="11"/>
      <c r="K1412" s="11"/>
      <c r="L1412" s="11"/>
      <c r="M1412" s="11"/>
      <c r="N1412" s="11"/>
      <c r="O1412" s="11"/>
      <c r="P1412" s="11"/>
      <c r="Q1412" s="11"/>
      <c r="R1412" s="11"/>
      <c r="S1412" s="11"/>
      <c r="T1412" s="11"/>
      <c r="U1412" s="11"/>
      <c r="V1412" s="11"/>
      <c r="W1412" s="11"/>
      <c r="X1412" s="11"/>
      <c r="Y1412" s="11"/>
      <c r="Z1412" s="11"/>
      <c r="AA1412" s="11"/>
      <c r="AB1412" s="11"/>
      <c r="AC1412" s="11"/>
    </row>
    <row r="1413">
      <c r="A1413" s="235" t="s">
        <v>2473</v>
      </c>
      <c r="B1413" s="226"/>
      <c r="C1413" s="111"/>
      <c r="D1413" s="113"/>
      <c r="E1413" s="10"/>
      <c r="F1413" s="11"/>
      <c r="G1413" s="11"/>
      <c r="H1413" s="11"/>
      <c r="I1413" s="11"/>
      <c r="J1413" s="11"/>
      <c r="K1413" s="11"/>
      <c r="L1413" s="11"/>
      <c r="M1413" s="11"/>
      <c r="N1413" s="11"/>
      <c r="O1413" s="11"/>
      <c r="P1413" s="11"/>
      <c r="Q1413" s="11"/>
      <c r="R1413" s="11"/>
      <c r="S1413" s="11"/>
      <c r="T1413" s="11"/>
      <c r="U1413" s="11"/>
      <c r="V1413" s="11"/>
      <c r="W1413" s="11"/>
      <c r="X1413" s="11"/>
      <c r="Y1413" s="11"/>
      <c r="Z1413" s="11"/>
      <c r="AA1413" s="11"/>
      <c r="AB1413" s="11"/>
      <c r="AC1413" s="11"/>
    </row>
    <row r="1414">
      <c r="A1414" s="235" t="s">
        <v>2474</v>
      </c>
      <c r="B1414" s="226"/>
      <c r="C1414" s="111"/>
      <c r="D1414" s="111"/>
      <c r="E1414" s="10"/>
      <c r="F1414" s="11"/>
      <c r="G1414" s="11"/>
      <c r="H1414" s="11"/>
      <c r="I1414" s="11"/>
      <c r="J1414" s="11"/>
      <c r="K1414" s="11"/>
      <c r="L1414" s="11"/>
      <c r="M1414" s="11"/>
      <c r="N1414" s="11"/>
      <c r="O1414" s="11"/>
      <c r="P1414" s="11"/>
      <c r="Q1414" s="11"/>
      <c r="R1414" s="11"/>
      <c r="S1414" s="11"/>
      <c r="T1414" s="11"/>
      <c r="U1414" s="11"/>
      <c r="V1414" s="11"/>
      <c r="W1414" s="11"/>
      <c r="X1414" s="11"/>
      <c r="Y1414" s="11"/>
      <c r="Z1414" s="11"/>
      <c r="AA1414" s="11"/>
      <c r="AB1414" s="11"/>
      <c r="AC1414" s="11"/>
    </row>
    <row r="1415">
      <c r="A1415" s="235" t="s">
        <v>2475</v>
      </c>
      <c r="B1415" s="226" t="s">
        <v>2476</v>
      </c>
      <c r="C1415" s="111"/>
      <c r="D1415" s="111"/>
      <c r="E1415" s="10"/>
      <c r="F1415" s="11"/>
      <c r="G1415" s="11"/>
      <c r="H1415" s="11"/>
      <c r="I1415" s="11"/>
      <c r="J1415" s="11"/>
      <c r="K1415" s="11"/>
      <c r="L1415" s="11"/>
      <c r="M1415" s="11"/>
      <c r="N1415" s="11"/>
      <c r="O1415" s="11"/>
      <c r="P1415" s="11"/>
      <c r="Q1415" s="11"/>
      <c r="R1415" s="11"/>
      <c r="S1415" s="11"/>
      <c r="T1415" s="11"/>
      <c r="U1415" s="11"/>
      <c r="V1415" s="11"/>
      <c r="W1415" s="11"/>
      <c r="X1415" s="11"/>
      <c r="Y1415" s="11"/>
      <c r="Z1415" s="11"/>
      <c r="AA1415" s="11"/>
      <c r="AB1415" s="11"/>
      <c r="AC1415" s="11"/>
    </row>
    <row r="1416">
      <c r="A1416" s="235" t="s">
        <v>2477</v>
      </c>
      <c r="B1416" s="226"/>
      <c r="C1416" s="111"/>
      <c r="D1416" s="111"/>
      <c r="E1416" s="10"/>
      <c r="F1416" s="11"/>
      <c r="G1416" s="11"/>
      <c r="H1416" s="11"/>
      <c r="I1416" s="11"/>
      <c r="J1416" s="11"/>
      <c r="K1416" s="11"/>
      <c r="L1416" s="11"/>
      <c r="M1416" s="11"/>
      <c r="N1416" s="11"/>
      <c r="O1416" s="11"/>
      <c r="P1416" s="11"/>
      <c r="Q1416" s="11"/>
      <c r="R1416" s="11"/>
      <c r="S1416" s="11"/>
      <c r="T1416" s="11"/>
      <c r="U1416" s="11"/>
      <c r="V1416" s="11"/>
      <c r="W1416" s="11"/>
      <c r="X1416" s="11"/>
      <c r="Y1416" s="11"/>
      <c r="Z1416" s="11"/>
      <c r="AA1416" s="11"/>
      <c r="AB1416" s="11"/>
      <c r="AC1416" s="11"/>
    </row>
    <row r="1417">
      <c r="A1417" s="235" t="s">
        <v>2478</v>
      </c>
      <c r="B1417" s="226"/>
      <c r="C1417" s="111"/>
      <c r="D1417" s="111"/>
      <c r="E1417" s="10"/>
      <c r="F1417" s="11"/>
      <c r="G1417" s="11"/>
      <c r="H1417" s="11"/>
      <c r="I1417" s="11"/>
      <c r="J1417" s="11"/>
      <c r="K1417" s="11"/>
      <c r="L1417" s="11"/>
      <c r="M1417" s="11"/>
      <c r="N1417" s="11"/>
      <c r="O1417" s="11"/>
      <c r="P1417" s="11"/>
      <c r="Q1417" s="11"/>
      <c r="R1417" s="11"/>
      <c r="S1417" s="11"/>
      <c r="T1417" s="11"/>
      <c r="U1417" s="11"/>
      <c r="V1417" s="11"/>
      <c r="W1417" s="11"/>
      <c r="X1417" s="11"/>
      <c r="Y1417" s="11"/>
      <c r="Z1417" s="11"/>
      <c r="AA1417" s="11"/>
      <c r="AB1417" s="11"/>
      <c r="AC1417" s="11"/>
    </row>
    <row r="1418">
      <c r="A1418" s="235" t="s">
        <v>2479</v>
      </c>
      <c r="B1418" s="226"/>
      <c r="C1418" s="111"/>
      <c r="D1418" s="111"/>
      <c r="E1418" s="10"/>
      <c r="F1418" s="11"/>
      <c r="G1418" s="11"/>
      <c r="H1418" s="11"/>
      <c r="I1418" s="11"/>
      <c r="J1418" s="11"/>
      <c r="K1418" s="11"/>
      <c r="L1418" s="11"/>
      <c r="M1418" s="11"/>
      <c r="N1418" s="11"/>
      <c r="O1418" s="11"/>
      <c r="P1418" s="11"/>
      <c r="Q1418" s="11"/>
      <c r="R1418" s="11"/>
      <c r="S1418" s="11"/>
      <c r="T1418" s="11"/>
      <c r="U1418" s="11"/>
      <c r="V1418" s="11"/>
      <c r="W1418" s="11"/>
      <c r="X1418" s="11"/>
      <c r="Y1418" s="11"/>
      <c r="Z1418" s="11"/>
      <c r="AA1418" s="11"/>
      <c r="AB1418" s="11"/>
      <c r="AC1418" s="11"/>
    </row>
    <row r="1419">
      <c r="A1419" s="235" t="s">
        <v>2480</v>
      </c>
      <c r="B1419" s="226"/>
      <c r="C1419" s="111"/>
      <c r="D1419" s="111"/>
      <c r="E1419" s="10"/>
      <c r="F1419" s="11"/>
      <c r="G1419" s="11"/>
      <c r="H1419" s="11"/>
      <c r="I1419" s="11"/>
      <c r="J1419" s="11"/>
      <c r="K1419" s="11"/>
      <c r="L1419" s="11"/>
      <c r="M1419" s="11"/>
      <c r="N1419" s="11"/>
      <c r="O1419" s="11"/>
      <c r="P1419" s="11"/>
      <c r="Q1419" s="11"/>
      <c r="R1419" s="11"/>
      <c r="S1419" s="11"/>
      <c r="T1419" s="11"/>
      <c r="U1419" s="11"/>
      <c r="V1419" s="11"/>
      <c r="W1419" s="11"/>
      <c r="X1419" s="11"/>
      <c r="Y1419" s="11"/>
      <c r="Z1419" s="11"/>
      <c r="AA1419" s="11"/>
      <c r="AB1419" s="11"/>
      <c r="AC1419" s="11"/>
    </row>
    <row r="1420">
      <c r="A1420" s="235" t="s">
        <v>2481</v>
      </c>
      <c r="B1420" s="226"/>
      <c r="C1420" s="111"/>
      <c r="D1420" s="111"/>
      <c r="E1420" s="10"/>
      <c r="F1420" s="11"/>
      <c r="G1420" s="11"/>
      <c r="H1420" s="11"/>
      <c r="I1420" s="11"/>
      <c r="J1420" s="11"/>
      <c r="K1420" s="11"/>
      <c r="L1420" s="11"/>
      <c r="M1420" s="11"/>
      <c r="N1420" s="11"/>
      <c r="O1420" s="11"/>
      <c r="P1420" s="11"/>
      <c r="Q1420" s="11"/>
      <c r="R1420" s="11"/>
      <c r="S1420" s="11"/>
      <c r="T1420" s="11"/>
      <c r="U1420" s="11"/>
      <c r="V1420" s="11"/>
      <c r="W1420" s="11"/>
      <c r="X1420" s="11"/>
      <c r="Y1420" s="11"/>
      <c r="Z1420" s="11"/>
      <c r="AA1420" s="11"/>
      <c r="AB1420" s="11"/>
      <c r="AC1420" s="11"/>
    </row>
    <row r="1421">
      <c r="A1421" s="235" t="s">
        <v>2482</v>
      </c>
      <c r="B1421" s="226" t="s">
        <v>2483</v>
      </c>
      <c r="C1421" s="111"/>
      <c r="D1421" s="111"/>
      <c r="E1421" s="10"/>
      <c r="F1421" s="11"/>
      <c r="G1421" s="11"/>
      <c r="H1421" s="11"/>
      <c r="I1421" s="11"/>
      <c r="J1421" s="11"/>
      <c r="K1421" s="11"/>
      <c r="L1421" s="11"/>
      <c r="M1421" s="11"/>
      <c r="N1421" s="11"/>
      <c r="O1421" s="11"/>
      <c r="P1421" s="11"/>
      <c r="Q1421" s="11"/>
      <c r="R1421" s="11"/>
      <c r="S1421" s="11"/>
      <c r="T1421" s="11"/>
      <c r="U1421" s="11"/>
      <c r="V1421" s="11"/>
      <c r="W1421" s="11"/>
      <c r="X1421" s="11"/>
      <c r="Y1421" s="11"/>
      <c r="Z1421" s="11"/>
      <c r="AA1421" s="11"/>
      <c r="AB1421" s="11"/>
      <c r="AC1421" s="11"/>
    </row>
    <row r="1422">
      <c r="A1422" s="235" t="s">
        <v>2484</v>
      </c>
      <c r="B1422" s="237">
        <v>44200.0</v>
      </c>
      <c r="C1422" s="15" t="s">
        <v>2485</v>
      </c>
      <c r="D1422" s="111"/>
      <c r="E1422" s="10"/>
      <c r="F1422" s="11"/>
      <c r="G1422" s="11"/>
      <c r="H1422" s="11"/>
      <c r="I1422" s="11"/>
      <c r="J1422" s="11"/>
      <c r="K1422" s="11"/>
      <c r="L1422" s="11"/>
      <c r="M1422" s="11"/>
      <c r="N1422" s="11"/>
      <c r="O1422" s="11"/>
      <c r="P1422" s="11"/>
      <c r="Q1422" s="11"/>
      <c r="R1422" s="11"/>
      <c r="S1422" s="11"/>
      <c r="T1422" s="11"/>
      <c r="U1422" s="11"/>
      <c r="V1422" s="11"/>
      <c r="W1422" s="11"/>
      <c r="X1422" s="11"/>
      <c r="Y1422" s="11"/>
      <c r="Z1422" s="11"/>
      <c r="AA1422" s="11"/>
      <c r="AB1422" s="11"/>
      <c r="AC1422" s="11"/>
    </row>
    <row r="1423">
      <c r="A1423" s="235" t="s">
        <v>2486</v>
      </c>
      <c r="B1423" s="238" t="s">
        <v>2487</v>
      </c>
      <c r="C1423" s="111"/>
      <c r="D1423" s="111"/>
      <c r="E1423" s="10"/>
      <c r="F1423" s="11"/>
      <c r="G1423" s="11"/>
      <c r="H1423" s="11"/>
      <c r="I1423" s="11"/>
      <c r="J1423" s="11"/>
      <c r="K1423" s="11"/>
      <c r="L1423" s="11"/>
      <c r="M1423" s="11"/>
      <c r="N1423" s="11"/>
      <c r="O1423" s="11"/>
      <c r="P1423" s="11"/>
      <c r="Q1423" s="11"/>
      <c r="R1423" s="11"/>
      <c r="S1423" s="11"/>
      <c r="T1423" s="11"/>
      <c r="U1423" s="11"/>
      <c r="V1423" s="11"/>
      <c r="W1423" s="11"/>
      <c r="X1423" s="11"/>
      <c r="Y1423" s="11"/>
      <c r="Z1423" s="11"/>
      <c r="AA1423" s="11"/>
      <c r="AB1423" s="11"/>
      <c r="AC1423" s="11"/>
    </row>
    <row r="1424">
      <c r="A1424" s="235" t="s">
        <v>2488</v>
      </c>
      <c r="B1424" s="238"/>
      <c r="C1424" s="111"/>
      <c r="D1424" s="111"/>
      <c r="E1424" s="10"/>
      <c r="F1424" s="11"/>
      <c r="G1424" s="11"/>
      <c r="H1424" s="11"/>
      <c r="I1424" s="11"/>
      <c r="J1424" s="11"/>
      <c r="K1424" s="11"/>
      <c r="L1424" s="11"/>
      <c r="M1424" s="11"/>
      <c r="N1424" s="11"/>
      <c r="O1424" s="11"/>
      <c r="P1424" s="11"/>
      <c r="Q1424" s="11"/>
      <c r="R1424" s="11"/>
      <c r="S1424" s="11"/>
      <c r="T1424" s="11"/>
      <c r="U1424" s="11"/>
      <c r="V1424" s="11"/>
      <c r="W1424" s="11"/>
      <c r="X1424" s="11"/>
      <c r="Y1424" s="11"/>
      <c r="Z1424" s="11"/>
      <c r="AA1424" s="11"/>
      <c r="AB1424" s="11"/>
      <c r="AC1424" s="11"/>
    </row>
    <row r="1425">
      <c r="A1425" s="235" t="s">
        <v>2489</v>
      </c>
      <c r="B1425" s="238"/>
      <c r="C1425" s="15" t="s">
        <v>2490</v>
      </c>
      <c r="D1425" s="111"/>
      <c r="E1425" s="10"/>
      <c r="F1425" s="11"/>
      <c r="G1425" s="11"/>
      <c r="H1425" s="11"/>
      <c r="I1425" s="11"/>
      <c r="J1425" s="11"/>
      <c r="K1425" s="11"/>
      <c r="L1425" s="11"/>
      <c r="M1425" s="11"/>
      <c r="N1425" s="11"/>
      <c r="O1425" s="11"/>
      <c r="P1425" s="11"/>
      <c r="Q1425" s="11"/>
      <c r="R1425" s="11"/>
      <c r="S1425" s="11"/>
      <c r="T1425" s="11"/>
      <c r="U1425" s="11"/>
      <c r="V1425" s="11"/>
      <c r="W1425" s="11"/>
      <c r="X1425" s="11"/>
      <c r="Y1425" s="11"/>
      <c r="Z1425" s="11"/>
      <c r="AA1425" s="11"/>
      <c r="AB1425" s="11"/>
      <c r="AC1425" s="11"/>
    </row>
    <row r="1426">
      <c r="A1426" s="235" t="s">
        <v>2491</v>
      </c>
      <c r="B1426" s="238" t="s">
        <v>2492</v>
      </c>
      <c r="C1426" s="111"/>
      <c r="D1426" s="111"/>
      <c r="E1426" s="10"/>
      <c r="F1426" s="11"/>
      <c r="G1426" s="11"/>
      <c r="H1426" s="11"/>
      <c r="I1426" s="11"/>
      <c r="J1426" s="11"/>
      <c r="K1426" s="11"/>
      <c r="L1426" s="11"/>
      <c r="M1426" s="11"/>
      <c r="N1426" s="11"/>
      <c r="O1426" s="11"/>
      <c r="P1426" s="11"/>
      <c r="Q1426" s="11"/>
      <c r="R1426" s="11"/>
      <c r="S1426" s="11"/>
      <c r="T1426" s="11"/>
      <c r="U1426" s="11"/>
      <c r="V1426" s="11"/>
      <c r="W1426" s="11"/>
      <c r="X1426" s="11"/>
      <c r="Y1426" s="11"/>
      <c r="Z1426" s="11"/>
      <c r="AA1426" s="11"/>
      <c r="AB1426" s="11"/>
      <c r="AC1426" s="11"/>
    </row>
    <row r="1427">
      <c r="A1427" s="235" t="s">
        <v>2493</v>
      </c>
      <c r="B1427" s="51"/>
      <c r="C1427" s="111"/>
      <c r="D1427" s="111"/>
      <c r="E1427" s="10"/>
      <c r="F1427" s="11"/>
      <c r="G1427" s="11"/>
      <c r="H1427" s="11"/>
      <c r="I1427" s="11"/>
      <c r="J1427" s="11"/>
      <c r="K1427" s="11"/>
      <c r="L1427" s="11"/>
      <c r="M1427" s="11"/>
      <c r="N1427" s="11"/>
      <c r="O1427" s="11"/>
      <c r="P1427" s="11"/>
      <c r="Q1427" s="11"/>
      <c r="R1427" s="11"/>
      <c r="S1427" s="11"/>
      <c r="T1427" s="11"/>
      <c r="U1427" s="11"/>
      <c r="V1427" s="11"/>
      <c r="W1427" s="11"/>
      <c r="X1427" s="11"/>
      <c r="Y1427" s="11"/>
      <c r="Z1427" s="11"/>
      <c r="AA1427" s="11"/>
      <c r="AB1427" s="11"/>
      <c r="AC1427" s="11"/>
    </row>
    <row r="1428">
      <c r="A1428" s="235" t="s">
        <v>2494</v>
      </c>
      <c r="B1428" s="238"/>
      <c r="C1428" s="111"/>
      <c r="D1428" s="111"/>
      <c r="E1428" s="10"/>
      <c r="F1428" s="11"/>
      <c r="G1428" s="11"/>
      <c r="H1428" s="11"/>
      <c r="I1428" s="11"/>
      <c r="J1428" s="11"/>
      <c r="K1428" s="11"/>
      <c r="L1428" s="11"/>
      <c r="M1428" s="11"/>
      <c r="N1428" s="11"/>
      <c r="O1428" s="11"/>
      <c r="P1428" s="11"/>
      <c r="Q1428" s="11"/>
      <c r="R1428" s="11"/>
      <c r="S1428" s="11"/>
      <c r="T1428" s="11"/>
      <c r="U1428" s="11"/>
      <c r="V1428" s="11"/>
      <c r="W1428" s="11"/>
      <c r="X1428" s="11"/>
      <c r="Y1428" s="11"/>
      <c r="Z1428" s="11"/>
      <c r="AA1428" s="11"/>
      <c r="AB1428" s="11"/>
      <c r="AC1428" s="11"/>
    </row>
    <row r="1429">
      <c r="A1429" s="235" t="s">
        <v>2495</v>
      </c>
      <c r="B1429" s="238"/>
      <c r="C1429" s="111"/>
      <c r="D1429" s="111"/>
      <c r="E1429" s="10"/>
      <c r="F1429" s="11"/>
      <c r="G1429" s="11"/>
      <c r="H1429" s="11"/>
      <c r="I1429" s="11"/>
      <c r="J1429" s="11"/>
      <c r="K1429" s="11"/>
      <c r="L1429" s="11"/>
      <c r="M1429" s="11"/>
      <c r="N1429" s="11"/>
      <c r="O1429" s="11"/>
      <c r="P1429" s="11"/>
      <c r="Q1429" s="11"/>
      <c r="R1429" s="11"/>
      <c r="S1429" s="11"/>
      <c r="T1429" s="11"/>
      <c r="U1429" s="11"/>
      <c r="V1429" s="11"/>
      <c r="W1429" s="11"/>
      <c r="X1429" s="11"/>
      <c r="Y1429" s="11"/>
      <c r="Z1429" s="11"/>
      <c r="AA1429" s="11"/>
      <c r="AB1429" s="11"/>
      <c r="AC1429" s="11"/>
    </row>
    <row r="1430">
      <c r="A1430" s="235" t="s">
        <v>2496</v>
      </c>
      <c r="B1430" s="238"/>
      <c r="C1430" s="111"/>
      <c r="D1430" s="111"/>
      <c r="E1430" s="10"/>
      <c r="F1430" s="11"/>
      <c r="G1430" s="11"/>
      <c r="H1430" s="11"/>
      <c r="I1430" s="11"/>
      <c r="J1430" s="11"/>
      <c r="K1430" s="11"/>
      <c r="L1430" s="11"/>
      <c r="M1430" s="11"/>
      <c r="N1430" s="11"/>
      <c r="O1430" s="11"/>
      <c r="P1430" s="11"/>
      <c r="Q1430" s="11"/>
      <c r="R1430" s="11"/>
      <c r="S1430" s="11"/>
      <c r="T1430" s="11"/>
      <c r="U1430" s="11"/>
      <c r="V1430" s="11"/>
      <c r="W1430" s="11"/>
      <c r="X1430" s="11"/>
      <c r="Y1430" s="11"/>
      <c r="Z1430" s="11"/>
      <c r="AA1430" s="11"/>
      <c r="AB1430" s="11"/>
      <c r="AC1430" s="11"/>
    </row>
    <row r="1431">
      <c r="A1431" s="235" t="s">
        <v>2497</v>
      </c>
      <c r="B1431" s="238"/>
      <c r="C1431" s="111"/>
      <c r="D1431" s="111"/>
      <c r="E1431" s="10"/>
      <c r="F1431" s="11"/>
      <c r="G1431" s="11"/>
      <c r="H1431" s="11"/>
      <c r="I1431" s="11"/>
      <c r="J1431" s="11"/>
      <c r="K1431" s="11"/>
      <c r="L1431" s="11"/>
      <c r="M1431" s="11"/>
      <c r="N1431" s="11"/>
      <c r="O1431" s="11"/>
      <c r="P1431" s="11"/>
      <c r="Q1431" s="11"/>
      <c r="R1431" s="11"/>
      <c r="S1431" s="11"/>
      <c r="T1431" s="11"/>
      <c r="U1431" s="11"/>
      <c r="V1431" s="11"/>
      <c r="W1431" s="11"/>
      <c r="X1431" s="11"/>
      <c r="Y1431" s="11"/>
      <c r="Z1431" s="11"/>
      <c r="AA1431" s="11"/>
      <c r="AB1431" s="11"/>
      <c r="AC1431" s="11"/>
    </row>
    <row r="1432">
      <c r="A1432" s="235" t="s">
        <v>2498</v>
      </c>
      <c r="B1432" s="238"/>
      <c r="C1432" s="111"/>
      <c r="D1432" s="111"/>
      <c r="E1432" s="10"/>
      <c r="F1432" s="11"/>
      <c r="G1432" s="11"/>
      <c r="H1432" s="11"/>
      <c r="I1432" s="11"/>
      <c r="J1432" s="11"/>
      <c r="K1432" s="11"/>
      <c r="L1432" s="11"/>
      <c r="M1432" s="11"/>
      <c r="N1432" s="11"/>
      <c r="O1432" s="11"/>
      <c r="P1432" s="11"/>
      <c r="Q1432" s="11"/>
      <c r="R1432" s="11"/>
      <c r="S1432" s="11"/>
      <c r="T1432" s="11"/>
      <c r="U1432" s="11"/>
      <c r="V1432" s="11"/>
      <c r="W1432" s="11"/>
      <c r="X1432" s="11"/>
      <c r="Y1432" s="11"/>
      <c r="Z1432" s="11"/>
      <c r="AA1432" s="11"/>
      <c r="AB1432" s="11"/>
      <c r="AC1432" s="11"/>
    </row>
    <row r="1433">
      <c r="A1433" s="235" t="s">
        <v>2499</v>
      </c>
      <c r="B1433" s="238"/>
      <c r="C1433" s="111"/>
      <c r="D1433" s="111"/>
      <c r="E1433" s="10"/>
      <c r="F1433" s="11"/>
      <c r="G1433" s="11"/>
      <c r="H1433" s="11"/>
      <c r="I1433" s="11"/>
      <c r="J1433" s="11"/>
      <c r="K1433" s="11"/>
      <c r="L1433" s="11"/>
      <c r="M1433" s="11"/>
      <c r="N1433" s="11"/>
      <c r="O1433" s="11"/>
      <c r="P1433" s="11"/>
      <c r="Q1433" s="11"/>
      <c r="R1433" s="11"/>
      <c r="S1433" s="11"/>
      <c r="T1433" s="11"/>
      <c r="U1433" s="11"/>
      <c r="V1433" s="11"/>
      <c r="W1433" s="11"/>
      <c r="X1433" s="11"/>
      <c r="Y1433" s="11"/>
      <c r="Z1433" s="11"/>
      <c r="AA1433" s="11"/>
      <c r="AB1433" s="11"/>
      <c r="AC1433" s="11"/>
    </row>
    <row r="1434">
      <c r="A1434" s="235" t="s">
        <v>2500</v>
      </c>
      <c r="B1434" s="238" t="s">
        <v>2501</v>
      </c>
      <c r="C1434" s="111"/>
      <c r="D1434" s="15"/>
      <c r="E1434" s="10"/>
      <c r="F1434" s="11"/>
      <c r="G1434" s="11"/>
      <c r="H1434" s="11"/>
      <c r="I1434" s="11"/>
      <c r="J1434" s="11"/>
      <c r="K1434" s="11"/>
      <c r="L1434" s="11"/>
      <c r="M1434" s="11"/>
      <c r="N1434" s="11"/>
      <c r="O1434" s="11"/>
      <c r="P1434" s="11"/>
      <c r="Q1434" s="11"/>
      <c r="R1434" s="11"/>
      <c r="S1434" s="11"/>
      <c r="T1434" s="11"/>
      <c r="U1434" s="11"/>
      <c r="V1434" s="11"/>
      <c r="W1434" s="11"/>
      <c r="X1434" s="11"/>
      <c r="Y1434" s="11"/>
      <c r="Z1434" s="11"/>
      <c r="AA1434" s="11"/>
      <c r="AB1434" s="11"/>
      <c r="AC1434" s="11"/>
    </row>
    <row r="1435">
      <c r="A1435" s="235" t="s">
        <v>2502</v>
      </c>
      <c r="B1435" s="238" t="s">
        <v>2503</v>
      </c>
      <c r="C1435" s="15"/>
      <c r="D1435" s="15"/>
      <c r="E1435" s="10"/>
      <c r="F1435" s="11"/>
      <c r="G1435" s="11"/>
      <c r="H1435" s="11"/>
      <c r="I1435" s="11"/>
      <c r="J1435" s="11"/>
      <c r="K1435" s="11"/>
      <c r="L1435" s="11"/>
      <c r="M1435" s="11"/>
      <c r="N1435" s="11"/>
      <c r="O1435" s="11"/>
      <c r="P1435" s="11"/>
      <c r="Q1435" s="11"/>
      <c r="R1435" s="11"/>
      <c r="S1435" s="11"/>
      <c r="T1435" s="11"/>
      <c r="U1435" s="11"/>
      <c r="V1435" s="11"/>
      <c r="W1435" s="11"/>
      <c r="X1435" s="11"/>
      <c r="Y1435" s="11"/>
      <c r="Z1435" s="11"/>
      <c r="AA1435" s="11"/>
      <c r="AB1435" s="11"/>
      <c r="AC1435" s="11"/>
    </row>
    <row r="1436">
      <c r="A1436" s="235" t="s">
        <v>2504</v>
      </c>
      <c r="B1436" s="239"/>
      <c r="C1436" s="15"/>
      <c r="D1436" s="15"/>
      <c r="E1436" s="10"/>
      <c r="F1436" s="11"/>
      <c r="G1436" s="11"/>
      <c r="H1436" s="11"/>
      <c r="I1436" s="11"/>
      <c r="J1436" s="11"/>
      <c r="K1436" s="11"/>
      <c r="L1436" s="11"/>
      <c r="M1436" s="11"/>
      <c r="N1436" s="11"/>
      <c r="O1436" s="11"/>
      <c r="P1436" s="11"/>
      <c r="Q1436" s="11"/>
      <c r="R1436" s="11"/>
      <c r="S1436" s="11"/>
      <c r="T1436" s="11"/>
      <c r="U1436" s="11"/>
      <c r="V1436" s="11"/>
      <c r="W1436" s="11"/>
      <c r="X1436" s="11"/>
      <c r="Y1436" s="11"/>
      <c r="Z1436" s="11"/>
      <c r="AA1436" s="11"/>
      <c r="AB1436" s="11"/>
      <c r="AC1436" s="11"/>
    </row>
    <row r="1437">
      <c r="A1437" s="235" t="s">
        <v>2505</v>
      </c>
      <c r="B1437" s="239"/>
      <c r="C1437" s="15"/>
      <c r="D1437" s="15"/>
      <c r="E1437" s="10"/>
      <c r="F1437" s="11"/>
      <c r="G1437" s="11"/>
      <c r="H1437" s="11"/>
      <c r="I1437" s="11"/>
      <c r="J1437" s="11"/>
      <c r="K1437" s="11"/>
      <c r="L1437" s="11"/>
      <c r="M1437" s="11"/>
      <c r="N1437" s="11"/>
      <c r="O1437" s="11"/>
      <c r="P1437" s="11"/>
      <c r="Q1437" s="11"/>
      <c r="R1437" s="11"/>
      <c r="S1437" s="11"/>
      <c r="T1437" s="11"/>
      <c r="U1437" s="11"/>
      <c r="V1437" s="11"/>
      <c r="W1437" s="11"/>
      <c r="X1437" s="11"/>
      <c r="Y1437" s="11"/>
      <c r="Z1437" s="11"/>
      <c r="AA1437" s="11"/>
      <c r="AB1437" s="11"/>
      <c r="AC1437" s="11"/>
    </row>
    <row r="1438">
      <c r="A1438" s="235" t="s">
        <v>2506</v>
      </c>
      <c r="B1438" s="239"/>
      <c r="C1438" s="15"/>
      <c r="D1438" s="15"/>
      <c r="E1438" s="10"/>
      <c r="F1438" s="11"/>
      <c r="G1438" s="11"/>
      <c r="H1438" s="11"/>
      <c r="I1438" s="11"/>
      <c r="J1438" s="11"/>
      <c r="K1438" s="11"/>
      <c r="L1438" s="11"/>
      <c r="M1438" s="11"/>
      <c r="N1438" s="11"/>
      <c r="O1438" s="11"/>
      <c r="P1438" s="11"/>
      <c r="Q1438" s="11"/>
      <c r="R1438" s="11"/>
      <c r="S1438" s="11"/>
      <c r="T1438" s="11"/>
      <c r="U1438" s="11"/>
      <c r="V1438" s="11"/>
      <c r="W1438" s="11"/>
      <c r="X1438" s="11"/>
      <c r="Y1438" s="11"/>
      <c r="Z1438" s="11"/>
      <c r="AA1438" s="11"/>
      <c r="AB1438" s="11"/>
      <c r="AC1438" s="11"/>
    </row>
    <row r="1439">
      <c r="A1439" s="235" t="s">
        <v>2507</v>
      </c>
      <c r="B1439" s="239"/>
      <c r="C1439" s="15" t="s">
        <v>2508</v>
      </c>
      <c r="D1439" s="15"/>
      <c r="E1439" s="10"/>
      <c r="F1439" s="11"/>
      <c r="G1439" s="11"/>
      <c r="H1439" s="11"/>
      <c r="I1439" s="11"/>
      <c r="J1439" s="11"/>
      <c r="K1439" s="11"/>
      <c r="L1439" s="11"/>
      <c r="M1439" s="11"/>
      <c r="N1439" s="11"/>
      <c r="O1439" s="11"/>
      <c r="P1439" s="11"/>
      <c r="Q1439" s="11"/>
      <c r="R1439" s="11"/>
      <c r="S1439" s="11"/>
      <c r="T1439" s="11"/>
      <c r="U1439" s="11"/>
      <c r="V1439" s="11"/>
      <c r="W1439" s="11"/>
      <c r="X1439" s="11"/>
      <c r="Y1439" s="11"/>
      <c r="Z1439" s="11"/>
      <c r="AA1439" s="11"/>
      <c r="AB1439" s="11"/>
      <c r="AC1439" s="11"/>
    </row>
    <row r="1440">
      <c r="A1440" s="240" t="s">
        <v>2509</v>
      </c>
      <c r="B1440" s="239" t="s">
        <v>2510</v>
      </c>
      <c r="C1440" s="15" t="s">
        <v>2511</v>
      </c>
      <c r="D1440" s="15"/>
      <c r="E1440" s="10"/>
      <c r="F1440" s="11"/>
      <c r="G1440" s="11"/>
      <c r="H1440" s="11"/>
      <c r="I1440" s="11"/>
      <c r="J1440" s="11"/>
      <c r="K1440" s="11"/>
      <c r="L1440" s="11"/>
      <c r="M1440" s="11"/>
      <c r="N1440" s="11"/>
      <c r="O1440" s="11"/>
      <c r="P1440" s="11"/>
      <c r="Q1440" s="11"/>
      <c r="R1440" s="11"/>
      <c r="S1440" s="11"/>
      <c r="T1440" s="11"/>
      <c r="U1440" s="11"/>
      <c r="V1440" s="11"/>
      <c r="W1440" s="11"/>
      <c r="X1440" s="11"/>
      <c r="Y1440" s="11"/>
      <c r="Z1440" s="11"/>
      <c r="AA1440" s="11"/>
      <c r="AB1440" s="11"/>
      <c r="AC1440" s="11"/>
    </row>
    <row r="1441">
      <c r="A1441" s="231" t="s">
        <v>2512</v>
      </c>
      <c r="B1441" s="239" t="s">
        <v>2513</v>
      </c>
      <c r="C1441" s="15"/>
      <c r="D1441" s="15"/>
      <c r="E1441" s="10"/>
      <c r="F1441" s="11"/>
      <c r="G1441" s="11"/>
      <c r="H1441" s="11"/>
      <c r="I1441" s="11"/>
      <c r="J1441" s="11"/>
      <c r="K1441" s="11"/>
      <c r="L1441" s="11"/>
      <c r="M1441" s="11"/>
      <c r="N1441" s="11"/>
      <c r="O1441" s="11"/>
      <c r="P1441" s="11"/>
      <c r="Q1441" s="11"/>
      <c r="R1441" s="11"/>
      <c r="S1441" s="11"/>
      <c r="T1441" s="11"/>
      <c r="U1441" s="11"/>
      <c r="V1441" s="11"/>
      <c r="W1441" s="11"/>
      <c r="X1441" s="11"/>
      <c r="Y1441" s="11"/>
      <c r="Z1441" s="11"/>
      <c r="AA1441" s="11"/>
      <c r="AB1441" s="11"/>
      <c r="AC1441" s="11"/>
    </row>
    <row r="1442">
      <c r="A1442" s="231" t="s">
        <v>2514</v>
      </c>
      <c r="B1442" s="239"/>
      <c r="C1442" s="15"/>
      <c r="D1442" s="15"/>
      <c r="E1442" s="10"/>
      <c r="F1442" s="11"/>
      <c r="G1442" s="11"/>
      <c r="H1442" s="11"/>
      <c r="I1442" s="11"/>
      <c r="J1442" s="11"/>
      <c r="K1442" s="11"/>
      <c r="L1442" s="11"/>
      <c r="M1442" s="11"/>
      <c r="N1442" s="11"/>
      <c r="O1442" s="11"/>
      <c r="P1442" s="11"/>
      <c r="Q1442" s="11"/>
      <c r="R1442" s="11"/>
      <c r="S1442" s="11"/>
      <c r="T1442" s="11"/>
      <c r="U1442" s="11"/>
      <c r="V1442" s="11"/>
      <c r="W1442" s="11"/>
      <c r="X1442" s="11"/>
      <c r="Y1442" s="11"/>
      <c r="Z1442" s="11"/>
      <c r="AA1442" s="11"/>
      <c r="AB1442" s="11"/>
      <c r="AC1442" s="11"/>
    </row>
    <row r="1443">
      <c r="A1443" s="231" t="s">
        <v>2515</v>
      </c>
      <c r="B1443" s="239"/>
      <c r="C1443" s="15"/>
      <c r="D1443" s="15"/>
      <c r="E1443" s="10"/>
      <c r="F1443" s="11"/>
      <c r="G1443" s="11"/>
      <c r="H1443" s="11"/>
      <c r="I1443" s="11"/>
      <c r="J1443" s="11"/>
      <c r="K1443" s="11"/>
      <c r="L1443" s="11"/>
      <c r="M1443" s="11"/>
      <c r="N1443" s="11"/>
      <c r="O1443" s="11"/>
      <c r="P1443" s="11"/>
      <c r="Q1443" s="11"/>
      <c r="R1443" s="11"/>
      <c r="S1443" s="11"/>
      <c r="T1443" s="11"/>
      <c r="U1443" s="11"/>
      <c r="V1443" s="11"/>
      <c r="W1443" s="11"/>
      <c r="X1443" s="11"/>
      <c r="Y1443" s="11"/>
      <c r="Z1443" s="11"/>
      <c r="AA1443" s="11"/>
      <c r="AB1443" s="11"/>
      <c r="AC1443" s="11"/>
    </row>
    <row r="1444">
      <c r="A1444" s="231" t="s">
        <v>2516</v>
      </c>
      <c r="B1444" s="239"/>
      <c r="C1444" s="15"/>
      <c r="D1444" s="15"/>
      <c r="E1444" s="10"/>
      <c r="F1444" s="11"/>
      <c r="G1444" s="11"/>
      <c r="H1444" s="11"/>
      <c r="I1444" s="11"/>
      <c r="J1444" s="11"/>
      <c r="K1444" s="11"/>
      <c r="L1444" s="11"/>
      <c r="M1444" s="11"/>
      <c r="N1444" s="11"/>
      <c r="O1444" s="11"/>
      <c r="P1444" s="11"/>
      <c r="Q1444" s="11"/>
      <c r="R1444" s="11"/>
      <c r="S1444" s="11"/>
      <c r="T1444" s="11"/>
      <c r="U1444" s="11"/>
      <c r="V1444" s="11"/>
      <c r="W1444" s="11"/>
      <c r="X1444" s="11"/>
      <c r="Y1444" s="11"/>
      <c r="Z1444" s="11"/>
      <c r="AA1444" s="11"/>
      <c r="AB1444" s="11"/>
      <c r="AC1444" s="11"/>
    </row>
    <row r="1445">
      <c r="A1445" s="231" t="s">
        <v>2517</v>
      </c>
      <c r="B1445" s="239"/>
      <c r="C1445" s="15" t="s">
        <v>2518</v>
      </c>
      <c r="D1445" s="15"/>
      <c r="E1445" s="10"/>
      <c r="F1445" s="11"/>
      <c r="G1445" s="11"/>
      <c r="H1445" s="11"/>
      <c r="I1445" s="11"/>
      <c r="J1445" s="11"/>
      <c r="K1445" s="11"/>
      <c r="L1445" s="11"/>
      <c r="M1445" s="11"/>
      <c r="N1445" s="11"/>
      <c r="O1445" s="11"/>
      <c r="P1445" s="11"/>
      <c r="Q1445" s="11"/>
      <c r="R1445" s="11"/>
      <c r="S1445" s="11"/>
      <c r="T1445" s="11"/>
      <c r="U1445" s="11"/>
      <c r="V1445" s="11"/>
      <c r="W1445" s="11"/>
      <c r="X1445" s="11"/>
      <c r="Y1445" s="11"/>
      <c r="Z1445" s="11"/>
      <c r="AA1445" s="11"/>
      <c r="AB1445" s="11"/>
      <c r="AC1445" s="11"/>
    </row>
    <row r="1446">
      <c r="A1446" s="231" t="s">
        <v>2519</v>
      </c>
      <c r="B1446" s="239" t="s">
        <v>2520</v>
      </c>
      <c r="C1446" s="15" t="s">
        <v>2521</v>
      </c>
      <c r="D1446" s="15"/>
      <c r="E1446" s="10"/>
      <c r="F1446" s="11"/>
      <c r="G1446" s="11"/>
      <c r="H1446" s="11"/>
      <c r="I1446" s="11"/>
      <c r="J1446" s="11"/>
      <c r="K1446" s="11"/>
      <c r="L1446" s="11"/>
      <c r="M1446" s="11"/>
      <c r="N1446" s="11"/>
      <c r="O1446" s="11"/>
      <c r="P1446" s="11"/>
      <c r="Q1446" s="11"/>
      <c r="R1446" s="11"/>
      <c r="S1446" s="11"/>
      <c r="T1446" s="11"/>
      <c r="U1446" s="11"/>
      <c r="V1446" s="11"/>
      <c r="W1446" s="11"/>
      <c r="X1446" s="11"/>
      <c r="Y1446" s="11"/>
      <c r="Z1446" s="11"/>
      <c r="AA1446" s="11"/>
      <c r="AB1446" s="11"/>
      <c r="AC1446" s="11"/>
    </row>
    <row r="1447">
      <c r="A1447" s="231" t="s">
        <v>2522</v>
      </c>
      <c r="B1447" s="99" t="s">
        <v>2523</v>
      </c>
      <c r="C1447" s="15"/>
      <c r="D1447" s="15"/>
      <c r="E1447" s="10"/>
      <c r="F1447" s="11"/>
      <c r="G1447" s="11"/>
      <c r="H1447" s="11"/>
      <c r="I1447" s="11"/>
      <c r="J1447" s="11"/>
      <c r="K1447" s="11"/>
      <c r="L1447" s="11"/>
      <c r="M1447" s="11"/>
      <c r="N1447" s="11"/>
      <c r="O1447" s="11"/>
      <c r="P1447" s="11"/>
      <c r="Q1447" s="11"/>
      <c r="R1447" s="11"/>
      <c r="S1447" s="11"/>
      <c r="T1447" s="11"/>
      <c r="U1447" s="11"/>
      <c r="V1447" s="11"/>
      <c r="W1447" s="11"/>
      <c r="X1447" s="11"/>
      <c r="Y1447" s="11"/>
      <c r="Z1447" s="11"/>
      <c r="AA1447" s="11"/>
      <c r="AB1447" s="11"/>
      <c r="AC1447" s="11"/>
    </row>
    <row r="1448">
      <c r="A1448" s="231" t="s">
        <v>2524</v>
      </c>
      <c r="B1448" s="239"/>
      <c r="C1448" s="15"/>
      <c r="D1448" s="15"/>
      <c r="E1448" s="10"/>
      <c r="F1448" s="11"/>
      <c r="G1448" s="11"/>
      <c r="H1448" s="11"/>
      <c r="I1448" s="11"/>
      <c r="J1448" s="11"/>
      <c r="K1448" s="11"/>
      <c r="L1448" s="11"/>
      <c r="M1448" s="11"/>
      <c r="N1448" s="11"/>
      <c r="O1448" s="11"/>
      <c r="P1448" s="11"/>
      <c r="Q1448" s="11"/>
      <c r="R1448" s="11"/>
      <c r="S1448" s="11"/>
      <c r="T1448" s="11"/>
      <c r="U1448" s="11"/>
      <c r="V1448" s="11"/>
      <c r="W1448" s="11"/>
      <c r="X1448" s="11"/>
      <c r="Y1448" s="11"/>
      <c r="Z1448" s="11"/>
      <c r="AA1448" s="11"/>
      <c r="AB1448" s="11"/>
      <c r="AC1448" s="11"/>
    </row>
    <row r="1449">
      <c r="A1449" s="231" t="s">
        <v>2525</v>
      </c>
      <c r="B1449" s="239"/>
      <c r="C1449" s="15"/>
      <c r="D1449" s="15"/>
      <c r="E1449" s="10"/>
      <c r="F1449" s="11"/>
      <c r="G1449" s="11"/>
      <c r="H1449" s="11"/>
      <c r="I1449" s="11"/>
      <c r="J1449" s="11"/>
      <c r="K1449" s="11"/>
      <c r="L1449" s="11"/>
      <c r="M1449" s="11"/>
      <c r="N1449" s="11"/>
      <c r="O1449" s="11"/>
      <c r="P1449" s="11"/>
      <c r="Q1449" s="11"/>
      <c r="R1449" s="11"/>
      <c r="S1449" s="11"/>
      <c r="T1449" s="11"/>
      <c r="U1449" s="11"/>
      <c r="V1449" s="11"/>
      <c r="W1449" s="11"/>
      <c r="X1449" s="11"/>
      <c r="Y1449" s="11"/>
      <c r="Z1449" s="11"/>
      <c r="AA1449" s="11"/>
      <c r="AB1449" s="11"/>
      <c r="AC1449" s="11"/>
    </row>
    <row r="1450">
      <c r="A1450" s="231" t="s">
        <v>2526</v>
      </c>
      <c r="B1450" s="239" t="s">
        <v>2527</v>
      </c>
      <c r="C1450" s="15"/>
      <c r="D1450" s="15"/>
      <c r="E1450" s="10"/>
      <c r="F1450" s="11"/>
      <c r="G1450" s="11"/>
      <c r="H1450" s="11"/>
      <c r="I1450" s="11"/>
      <c r="J1450" s="11"/>
      <c r="K1450" s="11"/>
      <c r="L1450" s="11"/>
      <c r="M1450" s="11"/>
      <c r="N1450" s="11"/>
      <c r="O1450" s="11"/>
      <c r="P1450" s="11"/>
      <c r="Q1450" s="11"/>
      <c r="R1450" s="11"/>
      <c r="S1450" s="11"/>
      <c r="T1450" s="11"/>
      <c r="U1450" s="11"/>
      <c r="V1450" s="11"/>
      <c r="W1450" s="11"/>
      <c r="X1450" s="11"/>
      <c r="Y1450" s="11"/>
      <c r="Z1450" s="11"/>
      <c r="AA1450" s="11"/>
      <c r="AB1450" s="11"/>
      <c r="AC1450" s="11"/>
    </row>
    <row r="1451">
      <c r="A1451" s="231" t="s">
        <v>2528</v>
      </c>
      <c r="B1451" s="239" t="s">
        <v>2529</v>
      </c>
      <c r="C1451" s="15"/>
      <c r="D1451" s="15"/>
      <c r="E1451" s="10"/>
      <c r="F1451" s="11"/>
      <c r="G1451" s="11"/>
      <c r="H1451" s="11"/>
      <c r="I1451" s="11"/>
      <c r="J1451" s="11"/>
      <c r="K1451" s="11"/>
      <c r="L1451" s="11"/>
      <c r="M1451" s="11"/>
      <c r="N1451" s="11"/>
      <c r="O1451" s="11"/>
      <c r="P1451" s="11"/>
      <c r="Q1451" s="11"/>
      <c r="R1451" s="11"/>
      <c r="S1451" s="11"/>
      <c r="T1451" s="11"/>
      <c r="U1451" s="11"/>
      <c r="V1451" s="11"/>
      <c r="W1451" s="11"/>
      <c r="X1451" s="11"/>
      <c r="Y1451" s="11"/>
      <c r="Z1451" s="11"/>
      <c r="AA1451" s="11"/>
      <c r="AB1451" s="11"/>
      <c r="AC1451" s="11"/>
    </row>
    <row r="1452">
      <c r="A1452" s="231" t="s">
        <v>2530</v>
      </c>
      <c r="B1452" s="239" t="s">
        <v>2531</v>
      </c>
      <c r="C1452" s="15" t="s">
        <v>2532</v>
      </c>
      <c r="D1452" s="15"/>
      <c r="E1452" s="10"/>
      <c r="F1452" s="11"/>
      <c r="G1452" s="11"/>
      <c r="H1452" s="11"/>
      <c r="I1452" s="11"/>
      <c r="J1452" s="11"/>
      <c r="K1452" s="11"/>
      <c r="L1452" s="11"/>
      <c r="M1452" s="11"/>
      <c r="N1452" s="11"/>
      <c r="O1452" s="11"/>
      <c r="P1452" s="11"/>
      <c r="Q1452" s="11"/>
      <c r="R1452" s="11"/>
      <c r="S1452" s="11"/>
      <c r="T1452" s="11"/>
      <c r="U1452" s="11"/>
      <c r="V1452" s="11"/>
      <c r="W1452" s="11"/>
      <c r="X1452" s="11"/>
      <c r="Y1452" s="11"/>
      <c r="Z1452" s="11"/>
      <c r="AA1452" s="11"/>
      <c r="AB1452" s="11"/>
      <c r="AC1452" s="11"/>
    </row>
    <row r="1453">
      <c r="A1453" s="231" t="s">
        <v>2533</v>
      </c>
      <c r="B1453" s="239" t="s">
        <v>2534</v>
      </c>
      <c r="C1453" s="15"/>
      <c r="D1453" s="15"/>
      <c r="E1453" s="10"/>
      <c r="F1453" s="11"/>
      <c r="G1453" s="11"/>
      <c r="H1453" s="11"/>
      <c r="I1453" s="11"/>
      <c r="J1453" s="11"/>
      <c r="K1453" s="11"/>
      <c r="L1453" s="11"/>
      <c r="M1453" s="11"/>
      <c r="N1453" s="11"/>
      <c r="O1453" s="11"/>
      <c r="P1453" s="11"/>
      <c r="Q1453" s="11"/>
      <c r="R1453" s="11"/>
      <c r="S1453" s="11"/>
      <c r="T1453" s="11"/>
      <c r="U1453" s="11"/>
      <c r="V1453" s="11"/>
      <c r="W1453" s="11"/>
      <c r="X1453" s="11"/>
      <c r="Y1453" s="11"/>
      <c r="Z1453" s="11"/>
      <c r="AA1453" s="11"/>
      <c r="AB1453" s="11"/>
      <c r="AC1453" s="11"/>
    </row>
    <row r="1454">
      <c r="A1454" s="231" t="s">
        <v>2535</v>
      </c>
      <c r="B1454" s="239" t="s">
        <v>2536</v>
      </c>
      <c r="C1454" s="15"/>
      <c r="D1454" s="15"/>
      <c r="E1454" s="10"/>
      <c r="F1454" s="11"/>
      <c r="G1454" s="11"/>
      <c r="H1454" s="11"/>
      <c r="I1454" s="11"/>
      <c r="J1454" s="11"/>
      <c r="K1454" s="11"/>
      <c r="L1454" s="11"/>
      <c r="M1454" s="11"/>
      <c r="N1454" s="11"/>
      <c r="O1454" s="11"/>
      <c r="P1454" s="11"/>
      <c r="Q1454" s="11"/>
      <c r="R1454" s="11"/>
      <c r="S1454" s="11"/>
      <c r="T1454" s="11"/>
      <c r="U1454" s="11"/>
      <c r="V1454" s="11"/>
      <c r="W1454" s="11"/>
      <c r="X1454" s="11"/>
      <c r="Y1454" s="11"/>
      <c r="Z1454" s="11"/>
      <c r="AA1454" s="11"/>
      <c r="AB1454" s="11"/>
      <c r="AC1454" s="11"/>
    </row>
    <row r="1455">
      <c r="A1455" s="231" t="s">
        <v>2537</v>
      </c>
      <c r="B1455" s="239" t="s">
        <v>2538</v>
      </c>
      <c r="C1455" s="15" t="s">
        <v>2539</v>
      </c>
      <c r="D1455" s="15"/>
      <c r="E1455" s="10"/>
      <c r="F1455" s="11"/>
      <c r="G1455" s="11"/>
      <c r="H1455" s="11"/>
      <c r="I1455" s="11"/>
      <c r="J1455" s="11"/>
      <c r="K1455" s="11"/>
      <c r="L1455" s="11"/>
      <c r="M1455" s="11"/>
      <c r="N1455" s="11"/>
      <c r="O1455" s="11"/>
      <c r="P1455" s="11"/>
      <c r="Q1455" s="11"/>
      <c r="R1455" s="11"/>
      <c r="S1455" s="11"/>
      <c r="T1455" s="11"/>
      <c r="U1455" s="11"/>
      <c r="V1455" s="11"/>
      <c r="W1455" s="11"/>
      <c r="X1455" s="11"/>
      <c r="Y1455" s="11"/>
      <c r="Z1455" s="11"/>
      <c r="AA1455" s="11"/>
      <c r="AB1455" s="11"/>
      <c r="AC1455" s="11"/>
    </row>
    <row r="1456">
      <c r="A1456" s="231" t="s">
        <v>2540</v>
      </c>
      <c r="B1456" s="239" t="s">
        <v>2541</v>
      </c>
      <c r="C1456" s="15"/>
      <c r="D1456" s="15"/>
      <c r="E1456" s="10"/>
      <c r="F1456" s="11"/>
      <c r="G1456" s="11"/>
      <c r="H1456" s="11"/>
      <c r="I1456" s="11"/>
      <c r="J1456" s="11"/>
      <c r="K1456" s="11"/>
      <c r="L1456" s="11"/>
      <c r="M1456" s="11"/>
      <c r="N1456" s="11"/>
      <c r="O1456" s="11"/>
      <c r="P1456" s="11"/>
      <c r="Q1456" s="11"/>
      <c r="R1456" s="11"/>
      <c r="S1456" s="11"/>
      <c r="T1456" s="11"/>
      <c r="U1456" s="11"/>
      <c r="V1456" s="11"/>
      <c r="W1456" s="11"/>
      <c r="X1456" s="11"/>
      <c r="Y1456" s="11"/>
      <c r="Z1456" s="11"/>
      <c r="AA1456" s="11"/>
      <c r="AB1456" s="11"/>
      <c r="AC1456" s="11"/>
    </row>
    <row r="1457">
      <c r="A1457" s="231" t="s">
        <v>2542</v>
      </c>
      <c r="B1457" s="239" t="s">
        <v>2543</v>
      </c>
      <c r="C1457" s="15"/>
      <c r="D1457" s="15"/>
      <c r="E1457" s="10"/>
      <c r="F1457" s="11"/>
      <c r="G1457" s="11"/>
      <c r="H1457" s="11"/>
      <c r="I1457" s="11"/>
      <c r="J1457" s="11"/>
      <c r="K1457" s="11"/>
      <c r="L1457" s="11"/>
      <c r="M1457" s="11"/>
      <c r="N1457" s="11"/>
      <c r="O1457" s="11"/>
      <c r="P1457" s="11"/>
      <c r="Q1457" s="11"/>
      <c r="R1457" s="11"/>
      <c r="S1457" s="11"/>
      <c r="T1457" s="11"/>
      <c r="U1457" s="11"/>
      <c r="V1457" s="11"/>
      <c r="W1457" s="11"/>
      <c r="X1457" s="11"/>
      <c r="Y1457" s="11"/>
      <c r="Z1457" s="11"/>
      <c r="AA1457" s="11"/>
      <c r="AB1457" s="11"/>
      <c r="AC1457" s="11"/>
    </row>
    <row r="1458">
      <c r="A1458" s="231" t="s">
        <v>2544</v>
      </c>
      <c r="B1458" s="239"/>
      <c r="C1458" s="15"/>
      <c r="D1458" s="15"/>
      <c r="E1458" s="10"/>
      <c r="F1458" s="11"/>
      <c r="G1458" s="11"/>
      <c r="H1458" s="11"/>
      <c r="I1458" s="11"/>
      <c r="J1458" s="11"/>
      <c r="K1458" s="11"/>
      <c r="L1458" s="11"/>
      <c r="M1458" s="11"/>
      <c r="N1458" s="11"/>
      <c r="O1458" s="11"/>
      <c r="P1458" s="11"/>
      <c r="Q1458" s="11"/>
      <c r="R1458" s="11"/>
      <c r="S1458" s="11"/>
      <c r="T1458" s="11"/>
      <c r="U1458" s="11"/>
      <c r="V1458" s="11"/>
      <c r="W1458" s="11"/>
      <c r="X1458" s="11"/>
      <c r="Y1458" s="11"/>
      <c r="Z1458" s="11"/>
      <c r="AA1458" s="11"/>
      <c r="AB1458" s="11"/>
      <c r="AC1458" s="11"/>
    </row>
    <row r="1459">
      <c r="A1459" s="231" t="s">
        <v>2545</v>
      </c>
      <c r="B1459" s="239"/>
      <c r="C1459" s="15"/>
      <c r="D1459" s="15"/>
      <c r="E1459" s="10"/>
      <c r="F1459" s="11"/>
      <c r="G1459" s="11"/>
      <c r="H1459" s="11"/>
      <c r="I1459" s="11"/>
      <c r="J1459" s="11"/>
      <c r="K1459" s="11"/>
      <c r="L1459" s="11"/>
      <c r="M1459" s="11"/>
      <c r="N1459" s="11"/>
      <c r="O1459" s="11"/>
      <c r="P1459" s="11"/>
      <c r="Q1459" s="11"/>
      <c r="R1459" s="11"/>
      <c r="S1459" s="11"/>
      <c r="T1459" s="11"/>
      <c r="U1459" s="11"/>
      <c r="V1459" s="11"/>
      <c r="W1459" s="11"/>
      <c r="X1459" s="11"/>
      <c r="Y1459" s="11"/>
      <c r="Z1459" s="11"/>
      <c r="AA1459" s="11"/>
      <c r="AB1459" s="11"/>
      <c r="AC1459" s="11"/>
    </row>
    <row r="1460">
      <c r="A1460" s="231" t="s">
        <v>2546</v>
      </c>
      <c r="B1460" s="239" t="s">
        <v>2547</v>
      </c>
      <c r="C1460" s="15"/>
      <c r="D1460" s="15"/>
      <c r="E1460" s="10"/>
      <c r="F1460" s="11"/>
      <c r="G1460" s="11"/>
      <c r="H1460" s="11"/>
      <c r="I1460" s="11"/>
      <c r="J1460" s="11"/>
      <c r="K1460" s="11"/>
      <c r="L1460" s="11"/>
      <c r="M1460" s="11"/>
      <c r="N1460" s="11"/>
      <c r="O1460" s="11"/>
      <c r="P1460" s="11"/>
      <c r="Q1460" s="11"/>
      <c r="R1460" s="11"/>
      <c r="S1460" s="11"/>
      <c r="T1460" s="11"/>
      <c r="U1460" s="11"/>
      <c r="V1460" s="11"/>
      <c r="W1460" s="11"/>
      <c r="X1460" s="11"/>
      <c r="Y1460" s="11"/>
      <c r="Z1460" s="11"/>
      <c r="AA1460" s="11"/>
      <c r="AB1460" s="11"/>
      <c r="AC1460" s="11"/>
    </row>
    <row r="1461">
      <c r="A1461" s="231" t="s">
        <v>2548</v>
      </c>
      <c r="B1461" s="239"/>
      <c r="C1461" s="15"/>
      <c r="D1461" s="15"/>
      <c r="E1461" s="10"/>
      <c r="F1461" s="11"/>
      <c r="G1461" s="11"/>
      <c r="H1461" s="11"/>
      <c r="I1461" s="11"/>
      <c r="J1461" s="11"/>
      <c r="K1461" s="11"/>
      <c r="L1461" s="11"/>
      <c r="M1461" s="11"/>
      <c r="N1461" s="11"/>
      <c r="O1461" s="11"/>
      <c r="P1461" s="11"/>
      <c r="Q1461" s="11"/>
      <c r="R1461" s="11"/>
      <c r="S1461" s="11"/>
      <c r="T1461" s="11"/>
      <c r="U1461" s="11"/>
      <c r="V1461" s="11"/>
      <c r="W1461" s="11"/>
      <c r="X1461" s="11"/>
      <c r="Y1461" s="11"/>
      <c r="Z1461" s="11"/>
      <c r="AA1461" s="11"/>
      <c r="AB1461" s="11"/>
      <c r="AC1461" s="11"/>
    </row>
    <row r="1462">
      <c r="A1462" s="231" t="s">
        <v>2549</v>
      </c>
      <c r="B1462" s="239"/>
      <c r="C1462" s="15"/>
      <c r="D1462" s="15"/>
      <c r="E1462" s="10"/>
      <c r="F1462" s="11"/>
      <c r="G1462" s="11"/>
      <c r="H1462" s="11"/>
      <c r="I1462" s="11"/>
      <c r="J1462" s="11"/>
      <c r="K1462" s="11"/>
      <c r="L1462" s="11"/>
      <c r="M1462" s="11"/>
      <c r="N1462" s="11"/>
      <c r="O1462" s="11"/>
      <c r="P1462" s="11"/>
      <c r="Q1462" s="11"/>
      <c r="R1462" s="11"/>
      <c r="S1462" s="11"/>
      <c r="T1462" s="11"/>
      <c r="U1462" s="11"/>
      <c r="V1462" s="11"/>
      <c r="W1462" s="11"/>
      <c r="X1462" s="11"/>
      <c r="Y1462" s="11"/>
      <c r="Z1462" s="11"/>
      <c r="AA1462" s="11"/>
      <c r="AB1462" s="11"/>
      <c r="AC1462" s="11"/>
    </row>
    <row r="1463">
      <c r="A1463" s="231" t="s">
        <v>2550</v>
      </c>
      <c r="B1463" s="239"/>
      <c r="C1463" s="15"/>
      <c r="D1463" s="15"/>
      <c r="E1463" s="10"/>
      <c r="F1463" s="11"/>
      <c r="G1463" s="11"/>
      <c r="H1463" s="11"/>
      <c r="I1463" s="11"/>
      <c r="J1463" s="11"/>
      <c r="K1463" s="11"/>
      <c r="L1463" s="11"/>
      <c r="M1463" s="11"/>
      <c r="N1463" s="11"/>
      <c r="O1463" s="11"/>
      <c r="P1463" s="11"/>
      <c r="Q1463" s="11"/>
      <c r="R1463" s="11"/>
      <c r="S1463" s="11"/>
      <c r="T1463" s="11"/>
      <c r="U1463" s="11"/>
      <c r="V1463" s="11"/>
      <c r="W1463" s="11"/>
      <c r="X1463" s="11"/>
      <c r="Y1463" s="11"/>
      <c r="Z1463" s="11"/>
      <c r="AA1463" s="11"/>
      <c r="AB1463" s="11"/>
      <c r="AC1463" s="11"/>
    </row>
    <row r="1464">
      <c r="A1464" s="231" t="s">
        <v>2551</v>
      </c>
      <c r="B1464" s="239"/>
      <c r="C1464" s="15"/>
      <c r="D1464" s="15"/>
      <c r="E1464" s="10"/>
      <c r="F1464" s="11"/>
      <c r="G1464" s="11"/>
      <c r="H1464" s="11"/>
      <c r="I1464" s="11"/>
      <c r="J1464" s="11"/>
      <c r="K1464" s="11"/>
      <c r="L1464" s="11"/>
      <c r="M1464" s="11"/>
      <c r="N1464" s="11"/>
      <c r="O1464" s="11"/>
      <c r="P1464" s="11"/>
      <c r="Q1464" s="11"/>
      <c r="R1464" s="11"/>
      <c r="S1464" s="11"/>
      <c r="T1464" s="11"/>
      <c r="U1464" s="11"/>
      <c r="V1464" s="11"/>
      <c r="W1464" s="11"/>
      <c r="X1464" s="11"/>
      <c r="Y1464" s="11"/>
      <c r="Z1464" s="11"/>
      <c r="AA1464" s="11"/>
      <c r="AB1464" s="11"/>
      <c r="AC1464" s="11"/>
    </row>
    <row r="1465">
      <c r="A1465" s="231" t="s">
        <v>2552</v>
      </c>
      <c r="B1465" s="239"/>
      <c r="C1465" s="15"/>
      <c r="D1465" s="15"/>
      <c r="E1465" s="10"/>
      <c r="F1465" s="11"/>
      <c r="G1465" s="11"/>
      <c r="H1465" s="11"/>
      <c r="I1465" s="11"/>
      <c r="J1465" s="11"/>
      <c r="K1465" s="11"/>
      <c r="L1465" s="11"/>
      <c r="M1465" s="11"/>
      <c r="N1465" s="11"/>
      <c r="O1465" s="11"/>
      <c r="P1465" s="11"/>
      <c r="Q1465" s="11"/>
      <c r="R1465" s="11"/>
      <c r="S1465" s="11"/>
      <c r="T1465" s="11"/>
      <c r="U1465" s="11"/>
      <c r="V1465" s="11"/>
      <c r="W1465" s="11"/>
      <c r="X1465" s="11"/>
      <c r="Y1465" s="11"/>
      <c r="Z1465" s="11"/>
      <c r="AA1465" s="11"/>
      <c r="AB1465" s="11"/>
      <c r="AC1465" s="11"/>
    </row>
    <row r="1466">
      <c r="A1466" s="231" t="s">
        <v>2553</v>
      </c>
      <c r="B1466" s="239"/>
      <c r="C1466" s="15"/>
      <c r="D1466" s="15"/>
      <c r="E1466" s="10"/>
      <c r="F1466" s="11"/>
      <c r="G1466" s="11"/>
      <c r="H1466" s="11"/>
      <c r="I1466" s="11"/>
      <c r="J1466" s="11"/>
      <c r="K1466" s="11"/>
      <c r="L1466" s="11"/>
      <c r="M1466" s="11"/>
      <c r="N1466" s="11"/>
      <c r="O1466" s="11"/>
      <c r="P1466" s="11"/>
      <c r="Q1466" s="11"/>
      <c r="R1466" s="11"/>
      <c r="S1466" s="11"/>
      <c r="T1466" s="11"/>
      <c r="U1466" s="11"/>
      <c r="V1466" s="11"/>
      <c r="W1466" s="11"/>
      <c r="X1466" s="11"/>
      <c r="Y1466" s="11"/>
      <c r="Z1466" s="11"/>
      <c r="AA1466" s="11"/>
      <c r="AB1466" s="11"/>
      <c r="AC1466" s="11"/>
    </row>
    <row r="1467">
      <c r="A1467" s="231" t="s">
        <v>2554</v>
      </c>
      <c r="B1467" s="239" t="s">
        <v>2555</v>
      </c>
      <c r="C1467" s="15"/>
      <c r="D1467" s="15"/>
      <c r="E1467" s="10"/>
      <c r="F1467" s="11"/>
      <c r="G1467" s="11"/>
      <c r="H1467" s="11"/>
      <c r="I1467" s="11"/>
      <c r="J1467" s="11"/>
      <c r="K1467" s="11"/>
      <c r="L1467" s="11"/>
      <c r="M1467" s="11"/>
      <c r="N1467" s="11"/>
      <c r="O1467" s="11"/>
      <c r="P1467" s="11"/>
      <c r="Q1467" s="11"/>
      <c r="R1467" s="11"/>
      <c r="S1467" s="11"/>
      <c r="T1467" s="11"/>
      <c r="U1467" s="11"/>
      <c r="V1467" s="11"/>
      <c r="W1467" s="11"/>
      <c r="X1467" s="11"/>
      <c r="Y1467" s="11"/>
      <c r="Z1467" s="11"/>
      <c r="AA1467" s="11"/>
      <c r="AB1467" s="11"/>
      <c r="AC1467" s="11"/>
    </row>
    <row r="1468">
      <c r="A1468" s="231" t="s">
        <v>2556</v>
      </c>
      <c r="B1468" s="239" t="s">
        <v>2557</v>
      </c>
      <c r="C1468" s="15"/>
      <c r="D1468" s="15"/>
      <c r="E1468" s="10"/>
      <c r="F1468" s="11"/>
      <c r="G1468" s="11"/>
      <c r="H1468" s="11"/>
      <c r="I1468" s="11"/>
      <c r="J1468" s="11"/>
      <c r="K1468" s="11"/>
      <c r="L1468" s="11"/>
      <c r="M1468" s="11"/>
      <c r="N1468" s="11"/>
      <c r="O1468" s="11"/>
      <c r="P1468" s="11"/>
      <c r="Q1468" s="11"/>
      <c r="R1468" s="11"/>
      <c r="S1468" s="11"/>
      <c r="T1468" s="11"/>
      <c r="U1468" s="11"/>
      <c r="V1468" s="11"/>
      <c r="W1468" s="11"/>
      <c r="X1468" s="11"/>
      <c r="Y1468" s="11"/>
      <c r="Z1468" s="11"/>
      <c r="AA1468" s="11"/>
      <c r="AB1468" s="11"/>
      <c r="AC1468" s="11"/>
    </row>
    <row r="1469">
      <c r="A1469" s="231" t="s">
        <v>2558</v>
      </c>
      <c r="B1469" s="239" t="s">
        <v>2559</v>
      </c>
      <c r="C1469" s="15"/>
      <c r="D1469" s="15"/>
      <c r="E1469" s="10"/>
      <c r="F1469" s="11"/>
      <c r="G1469" s="11"/>
      <c r="H1469" s="11"/>
      <c r="I1469" s="11"/>
      <c r="J1469" s="11"/>
      <c r="K1469" s="11"/>
      <c r="L1469" s="11"/>
      <c r="M1469" s="11"/>
      <c r="N1469" s="11"/>
      <c r="O1469" s="11"/>
      <c r="P1469" s="11"/>
      <c r="Q1469" s="11"/>
      <c r="R1469" s="11"/>
      <c r="S1469" s="11"/>
      <c r="T1469" s="11"/>
      <c r="U1469" s="11"/>
      <c r="V1469" s="11"/>
      <c r="W1469" s="11"/>
      <c r="X1469" s="11"/>
      <c r="Y1469" s="11"/>
      <c r="Z1469" s="11"/>
      <c r="AA1469" s="11"/>
      <c r="AB1469" s="11"/>
      <c r="AC1469" s="11"/>
    </row>
    <row r="1470">
      <c r="A1470" s="231" t="s">
        <v>2560</v>
      </c>
      <c r="B1470" s="239"/>
      <c r="C1470" s="15"/>
      <c r="D1470" s="15"/>
      <c r="E1470" s="10"/>
      <c r="F1470" s="11"/>
      <c r="G1470" s="11"/>
      <c r="H1470" s="11"/>
      <c r="I1470" s="11"/>
      <c r="J1470" s="11"/>
      <c r="K1470" s="11"/>
      <c r="L1470" s="11"/>
      <c r="M1470" s="11"/>
      <c r="N1470" s="11"/>
      <c r="O1470" s="11"/>
      <c r="P1470" s="11"/>
      <c r="Q1470" s="11"/>
      <c r="R1470" s="11"/>
      <c r="S1470" s="11"/>
      <c r="T1470" s="11"/>
      <c r="U1470" s="11"/>
      <c r="V1470" s="11"/>
      <c r="W1470" s="11"/>
      <c r="X1470" s="11"/>
      <c r="Y1470" s="11"/>
      <c r="Z1470" s="11"/>
      <c r="AA1470" s="11"/>
      <c r="AB1470" s="11"/>
      <c r="AC1470" s="11"/>
    </row>
    <row r="1471">
      <c r="A1471" s="241" t="s">
        <v>2561</v>
      </c>
      <c r="B1471" s="239" t="s">
        <v>2562</v>
      </c>
      <c r="C1471" s="15"/>
      <c r="D1471" s="15"/>
      <c r="E1471" s="10"/>
      <c r="F1471" s="11"/>
      <c r="G1471" s="11"/>
      <c r="H1471" s="11"/>
      <c r="I1471" s="11"/>
      <c r="J1471" s="11"/>
      <c r="K1471" s="11"/>
      <c r="L1471" s="11"/>
      <c r="M1471" s="11"/>
      <c r="N1471" s="11"/>
      <c r="O1471" s="11"/>
      <c r="P1471" s="11"/>
      <c r="Q1471" s="11"/>
      <c r="R1471" s="11"/>
      <c r="S1471" s="11"/>
      <c r="T1471" s="11"/>
      <c r="U1471" s="11"/>
      <c r="V1471" s="11"/>
      <c r="W1471" s="11"/>
      <c r="X1471" s="11"/>
      <c r="Y1471" s="11"/>
      <c r="Z1471" s="11"/>
      <c r="AA1471" s="11"/>
      <c r="AB1471" s="11"/>
      <c r="AC1471" s="11"/>
    </row>
    <row r="1472">
      <c r="A1472" s="235" t="s">
        <v>2563</v>
      </c>
      <c r="B1472" s="235"/>
      <c r="C1472" s="15"/>
      <c r="D1472" s="15"/>
      <c r="E1472" s="10"/>
      <c r="F1472" s="11"/>
      <c r="G1472" s="11"/>
      <c r="H1472" s="11"/>
      <c r="I1472" s="11"/>
      <c r="J1472" s="11"/>
      <c r="K1472" s="11"/>
      <c r="L1472" s="11"/>
      <c r="M1472" s="11"/>
      <c r="N1472" s="11"/>
      <c r="O1472" s="11"/>
      <c r="P1472" s="11"/>
      <c r="Q1472" s="11"/>
      <c r="R1472" s="11"/>
      <c r="S1472" s="11"/>
      <c r="T1472" s="11"/>
      <c r="U1472" s="11"/>
      <c r="V1472" s="11"/>
      <c r="W1472" s="11"/>
      <c r="X1472" s="11"/>
      <c r="Y1472" s="11"/>
      <c r="Z1472" s="11"/>
      <c r="AA1472" s="11"/>
      <c r="AB1472" s="11"/>
      <c r="AC1472" s="11"/>
    </row>
    <row r="1473">
      <c r="A1473" s="235">
        <v>0.3</v>
      </c>
      <c r="B1473" s="239" t="s">
        <v>2564</v>
      </c>
      <c r="C1473" s="15"/>
      <c r="D1473" s="15"/>
      <c r="E1473" s="10"/>
      <c r="F1473" s="11"/>
      <c r="G1473" s="11"/>
      <c r="H1473" s="11"/>
      <c r="I1473" s="11"/>
      <c r="J1473" s="11"/>
      <c r="K1473" s="11"/>
      <c r="L1473" s="11"/>
      <c r="M1473" s="11"/>
      <c r="N1473" s="11"/>
      <c r="O1473" s="11"/>
      <c r="P1473" s="11"/>
      <c r="Q1473" s="11"/>
      <c r="R1473" s="11"/>
      <c r="S1473" s="11"/>
      <c r="T1473" s="11"/>
      <c r="U1473" s="11"/>
      <c r="V1473" s="11"/>
      <c r="W1473" s="11"/>
      <c r="X1473" s="11"/>
      <c r="Y1473" s="11"/>
      <c r="Z1473" s="11"/>
      <c r="AA1473" s="11"/>
      <c r="AB1473" s="11"/>
      <c r="AC1473" s="11"/>
    </row>
    <row r="1474">
      <c r="A1474" s="235" t="s">
        <v>2565</v>
      </c>
      <c r="B1474" s="239"/>
      <c r="C1474" s="15"/>
      <c r="D1474" s="15"/>
      <c r="E1474" s="10"/>
      <c r="F1474" s="11"/>
      <c r="G1474" s="11"/>
      <c r="H1474" s="11"/>
      <c r="I1474" s="11"/>
      <c r="J1474" s="11"/>
      <c r="K1474" s="11"/>
      <c r="L1474" s="11"/>
      <c r="M1474" s="11"/>
      <c r="N1474" s="11"/>
      <c r="O1474" s="11"/>
      <c r="P1474" s="11"/>
      <c r="Q1474" s="11"/>
      <c r="R1474" s="11"/>
      <c r="S1474" s="11"/>
      <c r="T1474" s="11"/>
      <c r="U1474" s="11"/>
      <c r="V1474" s="11"/>
      <c r="W1474" s="11"/>
      <c r="X1474" s="11"/>
      <c r="Y1474" s="11"/>
      <c r="Z1474" s="11"/>
      <c r="AA1474" s="11"/>
      <c r="AB1474" s="11"/>
      <c r="AC1474" s="11"/>
    </row>
    <row r="1475">
      <c r="A1475" s="235" t="s">
        <v>2566</v>
      </c>
      <c r="B1475" s="239" t="s">
        <v>2567</v>
      </c>
      <c r="C1475" s="15"/>
      <c r="D1475" s="15"/>
      <c r="E1475" s="10"/>
      <c r="F1475" s="11"/>
      <c r="G1475" s="11"/>
      <c r="H1475" s="11"/>
      <c r="I1475" s="11"/>
      <c r="J1475" s="11"/>
      <c r="K1475" s="11"/>
      <c r="L1475" s="11"/>
      <c r="M1475" s="11"/>
      <c r="N1475" s="11"/>
      <c r="O1475" s="11"/>
      <c r="P1475" s="11"/>
      <c r="Q1475" s="11"/>
      <c r="R1475" s="11"/>
      <c r="S1475" s="11"/>
      <c r="T1475" s="11"/>
      <c r="U1475" s="11"/>
      <c r="V1475" s="11"/>
      <c r="W1475" s="11"/>
      <c r="X1475" s="11"/>
      <c r="Y1475" s="11"/>
      <c r="Z1475" s="11"/>
      <c r="AA1475" s="11"/>
      <c r="AB1475" s="11"/>
      <c r="AC1475" s="11"/>
    </row>
    <row r="1476">
      <c r="A1476" s="235" t="s">
        <v>2568</v>
      </c>
      <c r="B1476" s="26" t="s">
        <v>2569</v>
      </c>
      <c r="C1476" s="15"/>
      <c r="D1476" s="15"/>
      <c r="E1476" s="10"/>
      <c r="F1476" s="11"/>
      <c r="G1476" s="11"/>
      <c r="H1476" s="11"/>
      <c r="I1476" s="11"/>
      <c r="J1476" s="11"/>
      <c r="K1476" s="11"/>
      <c r="L1476" s="11"/>
      <c r="M1476" s="11"/>
      <c r="N1476" s="11"/>
      <c r="O1476" s="11"/>
      <c r="P1476" s="11"/>
      <c r="Q1476" s="11"/>
      <c r="R1476" s="11"/>
      <c r="S1476" s="11"/>
      <c r="T1476" s="11"/>
      <c r="U1476" s="11"/>
      <c r="V1476" s="11"/>
      <c r="W1476" s="11"/>
      <c r="X1476" s="11"/>
      <c r="Y1476" s="11"/>
      <c r="Z1476" s="11"/>
      <c r="AA1476" s="11"/>
      <c r="AB1476" s="11"/>
      <c r="AC1476" s="11"/>
    </row>
    <row r="1477">
      <c r="A1477" s="235" t="s">
        <v>2570</v>
      </c>
      <c r="B1477" s="239"/>
      <c r="C1477" s="15"/>
      <c r="D1477" s="15" t="s">
        <v>2571</v>
      </c>
      <c r="E1477" s="10"/>
      <c r="F1477" s="11"/>
      <c r="G1477" s="11"/>
      <c r="H1477" s="11"/>
      <c r="I1477" s="11"/>
      <c r="J1477" s="11"/>
      <c r="K1477" s="11"/>
      <c r="L1477" s="11"/>
      <c r="M1477" s="11"/>
      <c r="N1477" s="11"/>
      <c r="O1477" s="11"/>
      <c r="P1477" s="11"/>
      <c r="Q1477" s="11"/>
      <c r="R1477" s="11"/>
      <c r="S1477" s="11"/>
      <c r="T1477" s="11"/>
      <c r="U1477" s="11"/>
      <c r="V1477" s="11"/>
      <c r="W1477" s="11"/>
      <c r="X1477" s="11"/>
      <c r="Y1477" s="11"/>
      <c r="Z1477" s="11"/>
      <c r="AA1477" s="11"/>
      <c r="AB1477" s="11"/>
      <c r="AC1477" s="11"/>
    </row>
    <row r="1478">
      <c r="A1478" s="235" t="s">
        <v>2572</v>
      </c>
      <c r="B1478" s="239"/>
      <c r="C1478" s="15" t="s">
        <v>2573</v>
      </c>
      <c r="D1478" s="111"/>
      <c r="E1478" s="10"/>
      <c r="F1478" s="11"/>
      <c r="G1478" s="11"/>
      <c r="H1478" s="11"/>
      <c r="I1478" s="11"/>
      <c r="J1478" s="11"/>
      <c r="K1478" s="11"/>
      <c r="L1478" s="11"/>
      <c r="M1478" s="11"/>
      <c r="N1478" s="11"/>
      <c r="O1478" s="11"/>
      <c r="P1478" s="11"/>
      <c r="Q1478" s="11"/>
      <c r="R1478" s="11"/>
      <c r="S1478" s="11"/>
      <c r="T1478" s="11"/>
      <c r="U1478" s="11"/>
      <c r="V1478" s="11"/>
      <c r="W1478" s="11"/>
      <c r="X1478" s="11"/>
      <c r="Y1478" s="11"/>
      <c r="Z1478" s="11"/>
      <c r="AA1478" s="11"/>
      <c r="AB1478" s="11"/>
      <c r="AC1478" s="11"/>
    </row>
    <row r="1479">
      <c r="A1479" s="235" t="s">
        <v>2574</v>
      </c>
      <c r="B1479" s="239" t="s">
        <v>2575</v>
      </c>
      <c r="C1479" s="15"/>
      <c r="D1479" s="111"/>
      <c r="E1479" s="10"/>
      <c r="F1479" s="11"/>
      <c r="G1479" s="11"/>
      <c r="H1479" s="11"/>
      <c r="I1479" s="11"/>
      <c r="J1479" s="11"/>
      <c r="K1479" s="11"/>
      <c r="L1479" s="11"/>
      <c r="M1479" s="11"/>
      <c r="N1479" s="11"/>
      <c r="O1479" s="11"/>
      <c r="P1479" s="11"/>
      <c r="Q1479" s="11"/>
      <c r="R1479" s="11"/>
      <c r="S1479" s="11"/>
      <c r="T1479" s="11"/>
      <c r="U1479" s="11"/>
      <c r="V1479" s="11"/>
      <c r="W1479" s="11"/>
      <c r="X1479" s="11"/>
      <c r="Y1479" s="11"/>
      <c r="Z1479" s="11"/>
      <c r="AA1479" s="11"/>
      <c r="AB1479" s="11"/>
      <c r="AC1479" s="11"/>
    </row>
    <row r="1480">
      <c r="A1480" s="235" t="s">
        <v>2576</v>
      </c>
      <c r="B1480" s="239"/>
      <c r="C1480" s="111"/>
      <c r="D1480" s="111"/>
      <c r="E1480" s="10"/>
      <c r="F1480" s="11"/>
      <c r="G1480" s="11"/>
      <c r="H1480" s="11"/>
      <c r="I1480" s="11"/>
      <c r="J1480" s="11"/>
      <c r="K1480" s="11"/>
      <c r="L1480" s="11"/>
      <c r="M1480" s="11"/>
      <c r="N1480" s="11"/>
      <c r="O1480" s="11"/>
      <c r="P1480" s="11"/>
      <c r="Q1480" s="11"/>
      <c r="R1480" s="11"/>
      <c r="S1480" s="11"/>
      <c r="T1480" s="11"/>
      <c r="U1480" s="11"/>
      <c r="V1480" s="11"/>
      <c r="W1480" s="11"/>
      <c r="X1480" s="11"/>
      <c r="Y1480" s="11"/>
      <c r="Z1480" s="11"/>
      <c r="AA1480" s="11"/>
      <c r="AB1480" s="11"/>
      <c r="AC1480" s="11"/>
    </row>
    <row r="1481">
      <c r="A1481" s="235" t="s">
        <v>2577</v>
      </c>
      <c r="B1481" s="239" t="s">
        <v>2578</v>
      </c>
      <c r="C1481" s="111"/>
      <c r="D1481" s="111"/>
      <c r="E1481" s="10"/>
      <c r="F1481" s="11"/>
      <c r="G1481" s="11"/>
      <c r="H1481" s="11"/>
      <c r="I1481" s="11"/>
      <c r="J1481" s="11"/>
      <c r="K1481" s="11"/>
      <c r="L1481" s="11"/>
      <c r="M1481" s="11"/>
      <c r="N1481" s="11"/>
      <c r="O1481" s="11"/>
      <c r="P1481" s="11"/>
      <c r="Q1481" s="11"/>
      <c r="R1481" s="11"/>
      <c r="S1481" s="11"/>
      <c r="T1481" s="11"/>
      <c r="U1481" s="11"/>
      <c r="V1481" s="11"/>
      <c r="W1481" s="11"/>
      <c r="X1481" s="11"/>
      <c r="Y1481" s="11"/>
      <c r="Z1481" s="11"/>
      <c r="AA1481" s="11"/>
      <c r="AB1481" s="11"/>
      <c r="AC1481" s="11"/>
    </row>
    <row r="1482">
      <c r="A1482" s="235" t="s">
        <v>2579</v>
      </c>
      <c r="B1482" s="239" t="s">
        <v>2580</v>
      </c>
      <c r="C1482" s="111"/>
      <c r="D1482" s="111"/>
      <c r="E1482" s="10"/>
      <c r="F1482" s="11"/>
      <c r="G1482" s="11"/>
      <c r="H1482" s="11"/>
      <c r="I1482" s="11"/>
      <c r="J1482" s="11"/>
      <c r="K1482" s="11"/>
      <c r="L1482" s="11"/>
      <c r="M1482" s="11"/>
      <c r="N1482" s="11"/>
      <c r="O1482" s="11"/>
      <c r="P1482" s="11"/>
      <c r="Q1482" s="11"/>
      <c r="R1482" s="11"/>
      <c r="S1482" s="11"/>
      <c r="T1482" s="11"/>
      <c r="U1482" s="11"/>
      <c r="V1482" s="11"/>
      <c r="W1482" s="11"/>
      <c r="X1482" s="11"/>
      <c r="Y1482" s="11"/>
      <c r="Z1482" s="11"/>
      <c r="AA1482" s="11"/>
      <c r="AB1482" s="11"/>
      <c r="AC1482" s="11"/>
    </row>
    <row r="1483">
      <c r="A1483" s="235" t="s">
        <v>2581</v>
      </c>
      <c r="B1483" s="238"/>
      <c r="C1483" s="111"/>
      <c r="D1483" s="111"/>
      <c r="E1483" s="10"/>
      <c r="F1483" s="11"/>
      <c r="G1483" s="11"/>
      <c r="H1483" s="11"/>
      <c r="I1483" s="11"/>
      <c r="J1483" s="11"/>
      <c r="K1483" s="11"/>
      <c r="L1483" s="11"/>
      <c r="M1483" s="11"/>
      <c r="N1483" s="11"/>
      <c r="O1483" s="11"/>
      <c r="P1483" s="11"/>
      <c r="Q1483" s="11"/>
      <c r="R1483" s="11"/>
      <c r="S1483" s="11"/>
      <c r="T1483" s="11"/>
      <c r="U1483" s="11"/>
      <c r="V1483" s="11"/>
      <c r="W1483" s="11"/>
      <c r="X1483" s="11"/>
      <c r="Y1483" s="11"/>
      <c r="Z1483" s="11"/>
      <c r="AA1483" s="11"/>
      <c r="AB1483" s="11"/>
      <c r="AC1483" s="11"/>
    </row>
    <row r="1484">
      <c r="A1484" s="235" t="s">
        <v>2582</v>
      </c>
      <c r="B1484" s="238" t="s">
        <v>2583</v>
      </c>
      <c r="C1484" s="111"/>
      <c r="D1484" s="111"/>
      <c r="E1484" s="10"/>
      <c r="F1484" s="11"/>
      <c r="G1484" s="11"/>
      <c r="H1484" s="11"/>
      <c r="I1484" s="11"/>
      <c r="J1484" s="11"/>
      <c r="K1484" s="11"/>
      <c r="L1484" s="11"/>
      <c r="M1484" s="11"/>
      <c r="N1484" s="11"/>
      <c r="O1484" s="11"/>
      <c r="P1484" s="11"/>
      <c r="Q1484" s="11"/>
      <c r="R1484" s="11"/>
      <c r="S1484" s="11"/>
      <c r="T1484" s="11"/>
      <c r="U1484" s="11"/>
      <c r="V1484" s="11"/>
      <c r="W1484" s="11"/>
      <c r="X1484" s="11"/>
      <c r="Y1484" s="11"/>
      <c r="Z1484" s="11"/>
      <c r="AA1484" s="11"/>
      <c r="AB1484" s="11"/>
      <c r="AC1484" s="11"/>
    </row>
    <row r="1485">
      <c r="A1485" s="235" t="s">
        <v>2584</v>
      </c>
      <c r="B1485" s="238"/>
      <c r="C1485" s="111"/>
      <c r="D1485" s="111"/>
      <c r="E1485" s="10"/>
      <c r="F1485" s="11"/>
      <c r="G1485" s="11"/>
      <c r="H1485" s="11"/>
      <c r="I1485" s="11"/>
      <c r="J1485" s="11"/>
      <c r="K1485" s="11"/>
      <c r="L1485" s="11"/>
      <c r="M1485" s="11"/>
      <c r="N1485" s="11"/>
      <c r="O1485" s="11"/>
      <c r="P1485" s="11"/>
      <c r="Q1485" s="11"/>
      <c r="R1485" s="11"/>
      <c r="S1485" s="11"/>
      <c r="T1485" s="11"/>
      <c r="U1485" s="11"/>
      <c r="V1485" s="11"/>
      <c r="W1485" s="11"/>
      <c r="X1485" s="11"/>
      <c r="Y1485" s="11"/>
      <c r="Z1485" s="11"/>
      <c r="AA1485" s="11"/>
      <c r="AB1485" s="11"/>
      <c r="AC1485" s="11"/>
    </row>
    <row r="1486">
      <c r="A1486" s="235" t="s">
        <v>2585</v>
      </c>
      <c r="B1486" s="238"/>
      <c r="C1486" s="111"/>
      <c r="D1486" s="111"/>
      <c r="E1486" s="10"/>
      <c r="F1486" s="11"/>
      <c r="G1486" s="11"/>
      <c r="H1486" s="11"/>
      <c r="I1486" s="11"/>
      <c r="J1486" s="11"/>
      <c r="K1486" s="11"/>
      <c r="L1486" s="11"/>
      <c r="M1486" s="11"/>
      <c r="N1486" s="11"/>
      <c r="O1486" s="11"/>
      <c r="P1486" s="11"/>
      <c r="Q1486" s="11"/>
      <c r="R1486" s="11"/>
      <c r="S1486" s="11"/>
      <c r="T1486" s="11"/>
      <c r="U1486" s="11"/>
      <c r="V1486" s="11"/>
      <c r="W1486" s="11"/>
      <c r="X1486" s="11"/>
      <c r="Y1486" s="11"/>
      <c r="Z1486" s="11"/>
      <c r="AA1486" s="11"/>
      <c r="AB1486" s="11"/>
      <c r="AC1486" s="11"/>
    </row>
    <row r="1487">
      <c r="A1487" s="235" t="s">
        <v>2586</v>
      </c>
      <c r="B1487" s="239" t="s">
        <v>2587</v>
      </c>
      <c r="C1487" s="111"/>
      <c r="D1487" s="111"/>
      <c r="E1487" s="10"/>
      <c r="F1487" s="11"/>
      <c r="G1487" s="11"/>
      <c r="H1487" s="11"/>
      <c r="I1487" s="11"/>
      <c r="J1487" s="11"/>
      <c r="K1487" s="11"/>
      <c r="L1487" s="11"/>
      <c r="M1487" s="11"/>
      <c r="N1487" s="11"/>
      <c r="O1487" s="11"/>
      <c r="P1487" s="11"/>
      <c r="Q1487" s="11"/>
      <c r="R1487" s="11"/>
      <c r="S1487" s="11"/>
      <c r="T1487" s="11"/>
      <c r="U1487" s="11"/>
      <c r="V1487" s="11"/>
      <c r="W1487" s="11"/>
      <c r="X1487" s="11"/>
      <c r="Y1487" s="11"/>
      <c r="Z1487" s="11"/>
      <c r="AA1487" s="11"/>
      <c r="AB1487" s="11"/>
      <c r="AC1487" s="11"/>
    </row>
    <row r="1488">
      <c r="A1488" s="235" t="s">
        <v>2588</v>
      </c>
      <c r="B1488" s="238"/>
      <c r="C1488" s="111"/>
      <c r="D1488" s="111"/>
      <c r="E1488" s="10"/>
      <c r="F1488" s="11"/>
      <c r="G1488" s="11"/>
      <c r="H1488" s="11"/>
      <c r="I1488" s="11"/>
      <c r="J1488" s="11"/>
      <c r="K1488" s="11"/>
      <c r="L1488" s="11"/>
      <c r="M1488" s="11"/>
      <c r="N1488" s="11"/>
      <c r="O1488" s="11"/>
      <c r="P1488" s="11"/>
      <c r="Q1488" s="11"/>
      <c r="R1488" s="11"/>
      <c r="S1488" s="11"/>
      <c r="T1488" s="11"/>
      <c r="U1488" s="11"/>
      <c r="V1488" s="11"/>
      <c r="W1488" s="11"/>
      <c r="X1488" s="11"/>
      <c r="Y1488" s="11"/>
      <c r="Z1488" s="11"/>
      <c r="AA1488" s="11"/>
      <c r="AB1488" s="11"/>
      <c r="AC1488" s="11"/>
    </row>
    <row r="1489">
      <c r="A1489" s="235" t="s">
        <v>2589</v>
      </c>
      <c r="B1489" s="238"/>
      <c r="C1489" s="111"/>
      <c r="D1489" s="111"/>
      <c r="E1489" s="10"/>
      <c r="F1489" s="11"/>
      <c r="G1489" s="11"/>
      <c r="H1489" s="11"/>
      <c r="I1489" s="11"/>
      <c r="J1489" s="11"/>
      <c r="K1489" s="11"/>
      <c r="L1489" s="11"/>
      <c r="M1489" s="11"/>
      <c r="N1489" s="11"/>
      <c r="O1489" s="11"/>
      <c r="P1489" s="11"/>
      <c r="Q1489" s="11"/>
      <c r="R1489" s="11"/>
      <c r="S1489" s="11"/>
      <c r="T1489" s="11"/>
      <c r="U1489" s="11"/>
      <c r="V1489" s="11"/>
      <c r="W1489" s="11"/>
      <c r="X1489" s="11"/>
      <c r="Y1489" s="11"/>
      <c r="Z1489" s="11"/>
      <c r="AA1489" s="11"/>
      <c r="AB1489" s="11"/>
      <c r="AC1489" s="11"/>
    </row>
    <row r="1490">
      <c r="A1490" s="235" t="s">
        <v>2590</v>
      </c>
      <c r="B1490" s="238"/>
      <c r="C1490" s="111"/>
      <c r="D1490" s="111"/>
      <c r="E1490" s="10"/>
      <c r="F1490" s="11"/>
      <c r="G1490" s="11"/>
      <c r="H1490" s="11"/>
      <c r="I1490" s="11"/>
      <c r="J1490" s="11"/>
      <c r="K1490" s="11"/>
      <c r="L1490" s="11"/>
      <c r="M1490" s="11"/>
      <c r="N1490" s="11"/>
      <c r="O1490" s="11"/>
      <c r="P1490" s="11"/>
      <c r="Q1490" s="11"/>
      <c r="R1490" s="11"/>
      <c r="S1490" s="11"/>
      <c r="T1490" s="11"/>
      <c r="U1490" s="11"/>
      <c r="V1490" s="11"/>
      <c r="W1490" s="11"/>
      <c r="X1490" s="11"/>
      <c r="Y1490" s="11"/>
      <c r="Z1490" s="11"/>
      <c r="AA1490" s="11"/>
      <c r="AB1490" s="11"/>
      <c r="AC1490" s="11"/>
    </row>
    <row r="1491">
      <c r="A1491" s="235" t="s">
        <v>2591</v>
      </c>
      <c r="B1491" s="239" t="s">
        <v>2592</v>
      </c>
      <c r="C1491" s="111"/>
      <c r="D1491" s="111"/>
      <c r="E1491" s="10"/>
      <c r="F1491" s="11"/>
      <c r="G1491" s="11"/>
      <c r="H1491" s="11"/>
      <c r="I1491" s="11"/>
      <c r="J1491" s="11"/>
      <c r="K1491" s="11"/>
      <c r="L1491" s="11"/>
      <c r="M1491" s="11"/>
      <c r="N1491" s="11"/>
      <c r="O1491" s="11"/>
      <c r="P1491" s="11"/>
      <c r="Q1491" s="11"/>
      <c r="R1491" s="11"/>
      <c r="S1491" s="11"/>
      <c r="T1491" s="11"/>
      <c r="U1491" s="11"/>
      <c r="V1491" s="11"/>
      <c r="W1491" s="11"/>
      <c r="X1491" s="11"/>
      <c r="Y1491" s="11"/>
      <c r="Z1491" s="11"/>
      <c r="AA1491" s="11"/>
      <c r="AB1491" s="11"/>
      <c r="AC1491" s="11"/>
    </row>
    <row r="1492">
      <c r="A1492" s="235" t="s">
        <v>2593</v>
      </c>
      <c r="B1492" s="238"/>
      <c r="C1492" s="111"/>
      <c r="D1492" s="111"/>
      <c r="E1492" s="10"/>
      <c r="F1492" s="11"/>
      <c r="G1492" s="11"/>
      <c r="H1492" s="11"/>
      <c r="I1492" s="11"/>
      <c r="J1492" s="11"/>
      <c r="K1492" s="11"/>
      <c r="L1492" s="11"/>
      <c r="M1492" s="11"/>
      <c r="N1492" s="11"/>
      <c r="O1492" s="11"/>
      <c r="P1492" s="11"/>
      <c r="Q1492" s="11"/>
      <c r="R1492" s="11"/>
      <c r="S1492" s="11"/>
      <c r="T1492" s="11"/>
      <c r="U1492" s="11"/>
      <c r="V1492" s="11"/>
      <c r="W1492" s="11"/>
      <c r="X1492" s="11"/>
      <c r="Y1492" s="11"/>
      <c r="Z1492" s="11"/>
      <c r="AA1492" s="11"/>
      <c r="AB1492" s="11"/>
      <c r="AC1492" s="11"/>
    </row>
    <row r="1493">
      <c r="A1493" s="231" t="s">
        <v>2594</v>
      </c>
      <c r="B1493" s="226"/>
      <c r="C1493" s="111"/>
      <c r="D1493" s="111"/>
      <c r="E1493" s="10"/>
      <c r="F1493" s="11"/>
      <c r="G1493" s="11"/>
      <c r="H1493" s="11"/>
      <c r="I1493" s="11"/>
      <c r="J1493" s="11"/>
      <c r="K1493" s="11"/>
      <c r="L1493" s="11"/>
      <c r="M1493" s="11"/>
      <c r="N1493" s="11"/>
      <c r="O1493" s="11"/>
      <c r="P1493" s="11"/>
      <c r="Q1493" s="11"/>
      <c r="R1493" s="11"/>
      <c r="S1493" s="11"/>
      <c r="T1493" s="11"/>
      <c r="U1493" s="11"/>
      <c r="V1493" s="11"/>
      <c r="W1493" s="11"/>
      <c r="X1493" s="11"/>
      <c r="Y1493" s="11"/>
      <c r="Z1493" s="11"/>
      <c r="AA1493" s="11"/>
      <c r="AB1493" s="11"/>
      <c r="AC1493" s="11"/>
    </row>
    <row r="1494">
      <c r="A1494" s="231" t="s">
        <v>2595</v>
      </c>
      <c r="B1494" s="226"/>
      <c r="C1494" s="111"/>
      <c r="D1494" s="111"/>
      <c r="E1494" s="10"/>
      <c r="F1494" s="11"/>
      <c r="G1494" s="11"/>
      <c r="H1494" s="11"/>
      <c r="I1494" s="11"/>
      <c r="J1494" s="11"/>
      <c r="K1494" s="11"/>
      <c r="L1494" s="11"/>
      <c r="M1494" s="11"/>
      <c r="N1494" s="11"/>
      <c r="O1494" s="11"/>
      <c r="P1494" s="11"/>
      <c r="Q1494" s="11"/>
      <c r="R1494" s="11"/>
      <c r="S1494" s="11"/>
      <c r="T1494" s="11"/>
      <c r="U1494" s="11"/>
      <c r="V1494" s="11"/>
      <c r="W1494" s="11"/>
      <c r="X1494" s="11"/>
      <c r="Y1494" s="11"/>
      <c r="Z1494" s="11"/>
      <c r="AA1494" s="11"/>
      <c r="AB1494" s="11"/>
      <c r="AC1494" s="11"/>
    </row>
    <row r="1495">
      <c r="A1495" s="231" t="s">
        <v>2596</v>
      </c>
      <c r="B1495" s="226" t="s">
        <v>2597</v>
      </c>
      <c r="C1495" s="111"/>
      <c r="D1495" s="111"/>
      <c r="E1495" s="10"/>
      <c r="F1495" s="11"/>
      <c r="G1495" s="11"/>
      <c r="H1495" s="11"/>
      <c r="I1495" s="11"/>
      <c r="J1495" s="11"/>
      <c r="K1495" s="11"/>
      <c r="L1495" s="11"/>
      <c r="M1495" s="11"/>
      <c r="N1495" s="11"/>
      <c r="O1495" s="11"/>
      <c r="P1495" s="11"/>
      <c r="Q1495" s="11"/>
      <c r="R1495" s="11"/>
      <c r="S1495" s="11"/>
      <c r="T1495" s="11"/>
      <c r="U1495" s="11"/>
      <c r="V1495" s="11"/>
      <c r="W1495" s="11"/>
      <c r="X1495" s="11"/>
      <c r="Y1495" s="11"/>
      <c r="Z1495" s="11"/>
      <c r="AA1495" s="11"/>
      <c r="AB1495" s="11"/>
      <c r="AC1495" s="11"/>
    </row>
    <row r="1496">
      <c r="A1496" s="231" t="s">
        <v>2598</v>
      </c>
      <c r="B1496" s="51"/>
      <c r="C1496" s="111"/>
      <c r="D1496" s="111"/>
      <c r="E1496" s="10"/>
      <c r="F1496" s="11"/>
      <c r="G1496" s="11"/>
      <c r="H1496" s="11"/>
      <c r="I1496" s="11"/>
      <c r="J1496" s="11"/>
      <c r="K1496" s="11"/>
      <c r="L1496" s="11"/>
      <c r="M1496" s="11"/>
      <c r="N1496" s="11"/>
      <c r="O1496" s="11"/>
      <c r="P1496" s="11"/>
      <c r="Q1496" s="11"/>
      <c r="R1496" s="11"/>
      <c r="S1496" s="11"/>
      <c r="T1496" s="11"/>
      <c r="U1496" s="11"/>
      <c r="V1496" s="11"/>
      <c r="W1496" s="11"/>
      <c r="X1496" s="11"/>
      <c r="Y1496" s="11"/>
      <c r="Z1496" s="11"/>
      <c r="AA1496" s="11"/>
      <c r="AB1496" s="11"/>
      <c r="AC1496" s="11"/>
    </row>
    <row r="1497">
      <c r="A1497" s="231" t="s">
        <v>2599</v>
      </c>
      <c r="B1497" s="226"/>
      <c r="C1497" s="111"/>
      <c r="D1497" s="111"/>
      <c r="E1497" s="10"/>
      <c r="F1497" s="11"/>
      <c r="G1497" s="11"/>
      <c r="H1497" s="11"/>
      <c r="I1497" s="11"/>
      <c r="J1497" s="11"/>
      <c r="K1497" s="11"/>
      <c r="L1497" s="11"/>
      <c r="M1497" s="11"/>
      <c r="N1497" s="11"/>
      <c r="O1497" s="11"/>
      <c r="P1497" s="11"/>
      <c r="Q1497" s="11"/>
      <c r="R1497" s="11"/>
      <c r="S1497" s="11"/>
      <c r="T1497" s="11"/>
      <c r="U1497" s="11"/>
      <c r="V1497" s="11"/>
      <c r="W1497" s="11"/>
      <c r="X1497" s="11"/>
      <c r="Y1497" s="11"/>
      <c r="Z1497" s="11"/>
      <c r="AA1497" s="11"/>
      <c r="AB1497" s="11"/>
      <c r="AC1497" s="11"/>
    </row>
    <row r="1498">
      <c r="A1498" s="231" t="s">
        <v>2600</v>
      </c>
      <c r="B1498" s="226" t="s">
        <v>2601</v>
      </c>
      <c r="C1498" s="111"/>
      <c r="D1498" s="111"/>
      <c r="E1498" s="10"/>
      <c r="F1498" s="11"/>
      <c r="G1498" s="11"/>
      <c r="H1498" s="11"/>
      <c r="I1498" s="11"/>
      <c r="J1498" s="11"/>
      <c r="K1498" s="11"/>
      <c r="L1498" s="11"/>
      <c r="M1498" s="11"/>
      <c r="N1498" s="11"/>
      <c r="O1498" s="11"/>
      <c r="P1498" s="11"/>
      <c r="Q1498" s="11"/>
      <c r="R1498" s="11"/>
      <c r="S1498" s="11"/>
      <c r="T1498" s="11"/>
      <c r="U1498" s="11"/>
      <c r="V1498" s="11"/>
      <c r="W1498" s="11"/>
      <c r="X1498" s="11"/>
      <c r="Y1498" s="11"/>
      <c r="Z1498" s="11"/>
      <c r="AA1498" s="11"/>
      <c r="AB1498" s="11"/>
      <c r="AC1498" s="11"/>
    </row>
    <row r="1499">
      <c r="A1499" s="231" t="s">
        <v>2602</v>
      </c>
      <c r="B1499" s="226" t="s">
        <v>2603</v>
      </c>
      <c r="C1499" s="111"/>
      <c r="D1499" s="111"/>
      <c r="E1499" s="10"/>
      <c r="F1499" s="11"/>
      <c r="G1499" s="11"/>
      <c r="H1499" s="11"/>
      <c r="I1499" s="11"/>
      <c r="J1499" s="11"/>
      <c r="K1499" s="11"/>
      <c r="L1499" s="11"/>
      <c r="M1499" s="11"/>
      <c r="N1499" s="11"/>
      <c r="O1499" s="11"/>
      <c r="P1499" s="11"/>
      <c r="Q1499" s="11"/>
      <c r="R1499" s="11"/>
      <c r="S1499" s="11"/>
      <c r="T1499" s="11"/>
      <c r="U1499" s="11"/>
      <c r="V1499" s="11"/>
      <c r="W1499" s="11"/>
      <c r="X1499" s="11"/>
      <c r="Y1499" s="11"/>
      <c r="Z1499" s="11"/>
      <c r="AA1499" s="11"/>
      <c r="AB1499" s="11"/>
      <c r="AC1499" s="11"/>
    </row>
    <row r="1500">
      <c r="A1500" s="231" t="s">
        <v>2604</v>
      </c>
      <c r="B1500" s="226"/>
      <c r="C1500" s="111"/>
      <c r="D1500" s="111"/>
      <c r="E1500" s="10"/>
      <c r="F1500" s="11"/>
      <c r="G1500" s="11"/>
      <c r="H1500" s="11"/>
      <c r="I1500" s="11"/>
      <c r="J1500" s="11"/>
      <c r="K1500" s="11"/>
      <c r="L1500" s="11"/>
      <c r="M1500" s="11"/>
      <c r="N1500" s="11"/>
      <c r="O1500" s="11"/>
      <c r="P1500" s="11"/>
      <c r="Q1500" s="11"/>
      <c r="R1500" s="11"/>
      <c r="S1500" s="11"/>
      <c r="T1500" s="11"/>
      <c r="U1500" s="11"/>
      <c r="V1500" s="11"/>
      <c r="W1500" s="11"/>
      <c r="X1500" s="11"/>
      <c r="Y1500" s="11"/>
      <c r="Z1500" s="11"/>
      <c r="AA1500" s="11"/>
      <c r="AB1500" s="11"/>
      <c r="AC1500" s="11"/>
    </row>
    <row r="1501">
      <c r="A1501" s="231" t="s">
        <v>2605</v>
      </c>
      <c r="B1501" s="226" t="s">
        <v>2606</v>
      </c>
      <c r="C1501" s="111"/>
      <c r="D1501" s="111"/>
      <c r="E1501" s="10"/>
      <c r="F1501" s="11"/>
      <c r="G1501" s="11"/>
      <c r="H1501" s="11"/>
      <c r="I1501" s="11"/>
      <c r="J1501" s="11"/>
      <c r="K1501" s="11"/>
      <c r="L1501" s="11"/>
      <c r="M1501" s="11"/>
      <c r="N1501" s="11"/>
      <c r="O1501" s="11"/>
      <c r="P1501" s="11"/>
      <c r="Q1501" s="11"/>
      <c r="R1501" s="11"/>
      <c r="S1501" s="11"/>
      <c r="T1501" s="11"/>
      <c r="U1501" s="11"/>
      <c r="V1501" s="11"/>
      <c r="W1501" s="11"/>
      <c r="X1501" s="11"/>
      <c r="Y1501" s="11"/>
      <c r="Z1501" s="11"/>
      <c r="AA1501" s="11"/>
      <c r="AB1501" s="11"/>
      <c r="AC1501" s="11"/>
    </row>
    <row r="1502">
      <c r="A1502" s="231" t="s">
        <v>2607</v>
      </c>
      <c r="B1502" s="226"/>
      <c r="C1502" s="111"/>
      <c r="D1502" s="111"/>
      <c r="E1502" s="10"/>
      <c r="F1502" s="11"/>
      <c r="G1502" s="11"/>
      <c r="H1502" s="11"/>
      <c r="I1502" s="11"/>
      <c r="J1502" s="11"/>
      <c r="K1502" s="11"/>
      <c r="L1502" s="11"/>
      <c r="M1502" s="11"/>
      <c r="N1502" s="11"/>
      <c r="O1502" s="11"/>
      <c r="P1502" s="11"/>
      <c r="Q1502" s="11"/>
      <c r="R1502" s="11"/>
      <c r="S1502" s="11"/>
      <c r="T1502" s="11"/>
      <c r="U1502" s="11"/>
      <c r="V1502" s="11"/>
      <c r="W1502" s="11"/>
      <c r="X1502" s="11"/>
      <c r="Y1502" s="11"/>
      <c r="Z1502" s="11"/>
      <c r="AA1502" s="11"/>
      <c r="AB1502" s="11"/>
      <c r="AC1502" s="11"/>
    </row>
    <row r="1503">
      <c r="A1503" s="231" t="s">
        <v>2608</v>
      </c>
      <c r="B1503" s="226"/>
      <c r="C1503" s="111"/>
      <c r="D1503" s="111"/>
      <c r="E1503" s="10"/>
      <c r="F1503" s="11"/>
      <c r="G1503" s="11"/>
      <c r="H1503" s="11"/>
      <c r="I1503" s="11"/>
      <c r="J1503" s="11"/>
      <c r="K1503" s="11"/>
      <c r="L1503" s="11"/>
      <c r="M1503" s="11"/>
      <c r="N1503" s="11"/>
      <c r="O1503" s="11"/>
      <c r="P1503" s="11"/>
      <c r="Q1503" s="11"/>
      <c r="R1503" s="11"/>
      <c r="S1503" s="11"/>
      <c r="T1503" s="11"/>
      <c r="U1503" s="11"/>
      <c r="V1503" s="11"/>
      <c r="W1503" s="11"/>
      <c r="X1503" s="11"/>
      <c r="Y1503" s="11"/>
      <c r="Z1503" s="11"/>
      <c r="AA1503" s="11"/>
      <c r="AB1503" s="11"/>
      <c r="AC1503" s="11"/>
    </row>
    <row r="1504">
      <c r="A1504" s="231" t="s">
        <v>2609</v>
      </c>
      <c r="B1504" s="226" t="s">
        <v>2610</v>
      </c>
      <c r="C1504" s="111"/>
      <c r="D1504" s="111"/>
      <c r="E1504" s="10"/>
      <c r="F1504" s="11"/>
      <c r="G1504" s="11"/>
      <c r="H1504" s="11"/>
      <c r="I1504" s="11"/>
      <c r="J1504" s="11"/>
      <c r="K1504" s="11"/>
      <c r="L1504" s="11"/>
      <c r="M1504" s="11"/>
      <c r="N1504" s="11"/>
      <c r="O1504" s="11"/>
      <c r="P1504" s="11"/>
      <c r="Q1504" s="11"/>
      <c r="R1504" s="11"/>
      <c r="S1504" s="11"/>
      <c r="T1504" s="11"/>
      <c r="U1504" s="11"/>
      <c r="V1504" s="11"/>
      <c r="W1504" s="11"/>
      <c r="X1504" s="11"/>
      <c r="Y1504" s="11"/>
      <c r="Z1504" s="11"/>
      <c r="AA1504" s="11"/>
      <c r="AB1504" s="11"/>
      <c r="AC1504" s="11"/>
    </row>
    <row r="1505">
      <c r="A1505" s="231" t="s">
        <v>2611</v>
      </c>
      <c r="B1505" s="238"/>
      <c r="C1505" s="15"/>
      <c r="D1505" s="111"/>
      <c r="E1505" s="10"/>
      <c r="F1505" s="11"/>
      <c r="G1505" s="11"/>
      <c r="H1505" s="11"/>
      <c r="I1505" s="11"/>
      <c r="J1505" s="11"/>
      <c r="K1505" s="11"/>
      <c r="L1505" s="11"/>
      <c r="M1505" s="11"/>
      <c r="N1505" s="11"/>
      <c r="O1505" s="11"/>
      <c r="P1505" s="11"/>
      <c r="Q1505" s="11"/>
      <c r="R1505" s="11"/>
      <c r="S1505" s="11"/>
      <c r="T1505" s="11"/>
      <c r="U1505" s="11"/>
      <c r="V1505" s="11"/>
      <c r="W1505" s="11"/>
      <c r="X1505" s="11"/>
      <c r="Y1505" s="11"/>
      <c r="Z1505" s="11"/>
      <c r="AA1505" s="11"/>
      <c r="AB1505" s="11"/>
      <c r="AC1505" s="11"/>
    </row>
    <row r="1506">
      <c r="A1506" s="242" t="s">
        <v>2612</v>
      </c>
      <c r="B1506" s="65" t="s">
        <v>2613</v>
      </c>
      <c r="C1506" s="15"/>
      <c r="D1506" s="111"/>
      <c r="E1506" s="10"/>
      <c r="F1506" s="11"/>
      <c r="G1506" s="11"/>
      <c r="H1506" s="11"/>
      <c r="I1506" s="11"/>
      <c r="J1506" s="11"/>
      <c r="K1506" s="11"/>
      <c r="L1506" s="11"/>
      <c r="M1506" s="11"/>
      <c r="N1506" s="11"/>
      <c r="O1506" s="11"/>
      <c r="P1506" s="11"/>
      <c r="Q1506" s="11"/>
      <c r="R1506" s="11"/>
      <c r="S1506" s="11"/>
      <c r="T1506" s="11"/>
      <c r="U1506" s="11"/>
      <c r="V1506" s="11"/>
      <c r="W1506" s="11"/>
      <c r="X1506" s="11"/>
      <c r="Y1506" s="11"/>
      <c r="Z1506" s="11"/>
      <c r="AA1506" s="11"/>
      <c r="AB1506" s="11"/>
      <c r="AC1506" s="11"/>
    </row>
    <row r="1507">
      <c r="A1507" s="242" t="s">
        <v>2614</v>
      </c>
      <c r="B1507" s="65" t="s">
        <v>2615</v>
      </c>
      <c r="C1507" s="15"/>
      <c r="D1507" s="111"/>
      <c r="E1507" s="10"/>
      <c r="F1507" s="11"/>
      <c r="G1507" s="11"/>
      <c r="H1507" s="11"/>
      <c r="I1507" s="11"/>
      <c r="J1507" s="11"/>
      <c r="K1507" s="11"/>
      <c r="L1507" s="11"/>
      <c r="M1507" s="11"/>
      <c r="N1507" s="11"/>
      <c r="O1507" s="11"/>
      <c r="P1507" s="11"/>
      <c r="Q1507" s="11"/>
      <c r="R1507" s="11"/>
      <c r="S1507" s="11"/>
      <c r="T1507" s="11"/>
      <c r="U1507" s="11"/>
      <c r="V1507" s="11"/>
      <c r="W1507" s="11"/>
      <c r="X1507" s="11"/>
      <c r="Y1507" s="11"/>
      <c r="Z1507" s="11"/>
      <c r="AA1507" s="11"/>
      <c r="AB1507" s="11"/>
      <c r="AC1507" s="11"/>
    </row>
    <row r="1508">
      <c r="A1508" s="242" t="s">
        <v>2616</v>
      </c>
      <c r="B1508" s="65" t="s">
        <v>2617</v>
      </c>
      <c r="C1508" s="15"/>
      <c r="D1508" s="111"/>
      <c r="E1508" s="10"/>
      <c r="F1508" s="11"/>
      <c r="G1508" s="11"/>
      <c r="H1508" s="11"/>
      <c r="I1508" s="11"/>
      <c r="J1508" s="11"/>
      <c r="K1508" s="11"/>
      <c r="L1508" s="11"/>
      <c r="M1508" s="11"/>
      <c r="N1508" s="11"/>
      <c r="O1508" s="11"/>
      <c r="P1508" s="11"/>
      <c r="Q1508" s="11"/>
      <c r="R1508" s="11"/>
      <c r="S1508" s="11"/>
      <c r="T1508" s="11"/>
      <c r="U1508" s="11"/>
      <c r="V1508" s="11"/>
      <c r="W1508" s="11"/>
      <c r="X1508" s="11"/>
      <c r="Y1508" s="11"/>
      <c r="Z1508" s="11"/>
      <c r="AA1508" s="11"/>
      <c r="AB1508" s="11"/>
      <c r="AC1508" s="11"/>
    </row>
    <row r="1509">
      <c r="A1509" s="235" t="s">
        <v>2618</v>
      </c>
      <c r="B1509" s="65" t="s">
        <v>2619</v>
      </c>
      <c r="C1509" s="15"/>
      <c r="D1509" s="111"/>
      <c r="E1509" s="10"/>
      <c r="F1509" s="11"/>
      <c r="G1509" s="11"/>
      <c r="H1509" s="11"/>
      <c r="I1509" s="11"/>
      <c r="J1509" s="11"/>
      <c r="K1509" s="11"/>
      <c r="L1509" s="11"/>
      <c r="M1509" s="11"/>
      <c r="N1509" s="11"/>
      <c r="O1509" s="11"/>
      <c r="P1509" s="11"/>
      <c r="Q1509" s="11"/>
      <c r="R1509" s="11"/>
      <c r="S1509" s="11"/>
      <c r="T1509" s="11"/>
      <c r="U1509" s="11"/>
      <c r="V1509" s="11"/>
      <c r="W1509" s="11"/>
      <c r="X1509" s="11"/>
      <c r="Y1509" s="11"/>
      <c r="Z1509" s="11"/>
      <c r="AA1509" s="11"/>
      <c r="AB1509" s="11"/>
      <c r="AC1509" s="11"/>
    </row>
    <row r="1510">
      <c r="A1510" s="235" t="s">
        <v>2620</v>
      </c>
      <c r="B1510" s="65" t="s">
        <v>2621</v>
      </c>
      <c r="C1510" s="15"/>
      <c r="D1510" s="111"/>
      <c r="E1510" s="10"/>
      <c r="F1510" s="11"/>
      <c r="G1510" s="11"/>
      <c r="H1510" s="11"/>
      <c r="I1510" s="11"/>
      <c r="J1510" s="11"/>
      <c r="K1510" s="11"/>
      <c r="L1510" s="11"/>
      <c r="M1510" s="11"/>
      <c r="N1510" s="11"/>
      <c r="O1510" s="11"/>
      <c r="P1510" s="11"/>
      <c r="Q1510" s="11"/>
      <c r="R1510" s="11"/>
      <c r="S1510" s="11"/>
      <c r="T1510" s="11"/>
      <c r="U1510" s="11"/>
      <c r="V1510" s="11"/>
      <c r="W1510" s="11"/>
      <c r="X1510" s="11"/>
      <c r="Y1510" s="11"/>
      <c r="Z1510" s="11"/>
      <c r="AA1510" s="11"/>
      <c r="AB1510" s="11"/>
      <c r="AC1510" s="11"/>
    </row>
    <row r="1511">
      <c r="A1511" s="235" t="s">
        <v>2622</v>
      </c>
      <c r="B1511" s="65" t="s">
        <v>2623</v>
      </c>
      <c r="C1511" s="15"/>
      <c r="D1511" s="111"/>
      <c r="E1511" s="10"/>
      <c r="F1511" s="11"/>
      <c r="G1511" s="11"/>
      <c r="H1511" s="11"/>
      <c r="I1511" s="11"/>
      <c r="J1511" s="11"/>
      <c r="K1511" s="11"/>
      <c r="L1511" s="11"/>
      <c r="M1511" s="11"/>
      <c r="N1511" s="11"/>
      <c r="O1511" s="11"/>
      <c r="P1511" s="11"/>
      <c r="Q1511" s="11"/>
      <c r="R1511" s="11"/>
      <c r="S1511" s="11"/>
      <c r="T1511" s="11"/>
      <c r="U1511" s="11"/>
      <c r="V1511" s="11"/>
      <c r="W1511" s="11"/>
      <c r="X1511" s="11"/>
      <c r="Y1511" s="11"/>
      <c r="Z1511" s="11"/>
      <c r="AA1511" s="11"/>
      <c r="AB1511" s="11"/>
      <c r="AC1511" s="11"/>
    </row>
    <row r="1512">
      <c r="A1512" s="235" t="s">
        <v>2624</v>
      </c>
      <c r="B1512" s="65" t="s">
        <v>2625</v>
      </c>
      <c r="C1512" s="15"/>
      <c r="D1512" s="111"/>
      <c r="E1512" s="10"/>
      <c r="F1512" s="11"/>
      <c r="G1512" s="11"/>
      <c r="H1512" s="11"/>
      <c r="I1512" s="11"/>
      <c r="J1512" s="11"/>
      <c r="K1512" s="11"/>
      <c r="L1512" s="11"/>
      <c r="M1512" s="11"/>
      <c r="N1512" s="11"/>
      <c r="O1512" s="11"/>
      <c r="P1512" s="11"/>
      <c r="Q1512" s="11"/>
      <c r="R1512" s="11"/>
      <c r="S1512" s="11"/>
      <c r="T1512" s="11"/>
      <c r="U1512" s="11"/>
      <c r="V1512" s="11"/>
      <c r="W1512" s="11"/>
      <c r="X1512" s="11"/>
      <c r="Y1512" s="11"/>
      <c r="Z1512" s="11"/>
      <c r="AA1512" s="11"/>
      <c r="AB1512" s="11"/>
      <c r="AC1512" s="11"/>
    </row>
    <row r="1513">
      <c r="A1513" s="235" t="s">
        <v>2626</v>
      </c>
      <c r="B1513" s="65" t="s">
        <v>2627</v>
      </c>
      <c r="C1513" s="15"/>
      <c r="D1513" s="111"/>
      <c r="E1513" s="10"/>
      <c r="F1513" s="11"/>
      <c r="G1513" s="11"/>
      <c r="H1513" s="11"/>
      <c r="I1513" s="11"/>
      <c r="J1513" s="11"/>
      <c r="K1513" s="11"/>
      <c r="L1513" s="11"/>
      <c r="M1513" s="11"/>
      <c r="N1513" s="11"/>
      <c r="O1513" s="11"/>
      <c r="P1513" s="11"/>
      <c r="Q1513" s="11"/>
      <c r="R1513" s="11"/>
      <c r="S1513" s="11"/>
      <c r="T1513" s="11"/>
      <c r="U1513" s="11"/>
      <c r="V1513" s="11"/>
      <c r="W1513" s="11"/>
      <c r="X1513" s="11"/>
      <c r="Y1513" s="11"/>
      <c r="Z1513" s="11"/>
      <c r="AA1513" s="11"/>
      <c r="AB1513" s="11"/>
      <c r="AC1513" s="11"/>
    </row>
    <row r="1514">
      <c r="A1514" s="235" t="s">
        <v>2628</v>
      </c>
      <c r="B1514" s="70" t="s">
        <v>2629</v>
      </c>
      <c r="C1514" s="15"/>
      <c r="D1514" s="111"/>
      <c r="E1514" s="10"/>
      <c r="F1514" s="11"/>
      <c r="G1514" s="11"/>
      <c r="H1514" s="11"/>
      <c r="I1514" s="11"/>
      <c r="J1514" s="11"/>
      <c r="K1514" s="11"/>
      <c r="L1514" s="11"/>
      <c r="M1514" s="11"/>
      <c r="N1514" s="11"/>
      <c r="O1514" s="11"/>
      <c r="P1514" s="11"/>
      <c r="Q1514" s="11"/>
      <c r="R1514" s="11"/>
      <c r="S1514" s="11"/>
      <c r="T1514" s="11"/>
      <c r="U1514" s="11"/>
      <c r="V1514" s="11"/>
      <c r="W1514" s="11"/>
      <c r="X1514" s="11"/>
      <c r="Y1514" s="11"/>
      <c r="Z1514" s="11"/>
      <c r="AA1514" s="11"/>
      <c r="AB1514" s="11"/>
      <c r="AC1514" s="11"/>
    </row>
    <row r="1515">
      <c r="A1515" s="235" t="s">
        <v>2630</v>
      </c>
      <c r="B1515" s="65" t="s">
        <v>2631</v>
      </c>
      <c r="C1515" s="15" t="s">
        <v>2632</v>
      </c>
      <c r="D1515" s="111"/>
      <c r="E1515" s="10"/>
      <c r="F1515" s="11"/>
      <c r="G1515" s="11"/>
      <c r="H1515" s="11"/>
      <c r="I1515" s="11"/>
      <c r="J1515" s="11"/>
      <c r="K1515" s="11"/>
      <c r="L1515" s="11"/>
      <c r="M1515" s="11"/>
      <c r="N1515" s="11"/>
      <c r="O1515" s="11"/>
      <c r="P1515" s="11"/>
      <c r="Q1515" s="11"/>
      <c r="R1515" s="11"/>
      <c r="S1515" s="11"/>
      <c r="T1515" s="11"/>
      <c r="U1515" s="11"/>
      <c r="V1515" s="11"/>
      <c r="W1515" s="11"/>
      <c r="X1515" s="11"/>
      <c r="Y1515" s="11"/>
      <c r="Z1515" s="11"/>
      <c r="AA1515" s="11"/>
      <c r="AB1515" s="11"/>
      <c r="AC1515" s="11"/>
    </row>
    <row r="1516">
      <c r="A1516" s="235" t="s">
        <v>2633</v>
      </c>
      <c r="B1516" s="65" t="s">
        <v>2634</v>
      </c>
      <c r="C1516" s="15"/>
      <c r="D1516" s="111"/>
      <c r="E1516" s="10"/>
      <c r="F1516" s="11"/>
      <c r="G1516" s="11"/>
      <c r="H1516" s="11"/>
      <c r="I1516" s="11"/>
      <c r="J1516" s="11"/>
      <c r="K1516" s="11"/>
      <c r="L1516" s="11"/>
      <c r="M1516" s="11"/>
      <c r="N1516" s="11"/>
      <c r="O1516" s="11"/>
      <c r="P1516" s="11"/>
      <c r="Q1516" s="11"/>
      <c r="R1516" s="11"/>
      <c r="S1516" s="11"/>
      <c r="T1516" s="11"/>
      <c r="U1516" s="11"/>
      <c r="V1516" s="11"/>
      <c r="W1516" s="11"/>
      <c r="X1516" s="11"/>
      <c r="Y1516" s="11"/>
      <c r="Z1516" s="11"/>
      <c r="AA1516" s="11"/>
      <c r="AB1516" s="11"/>
      <c r="AC1516" s="11"/>
    </row>
    <row r="1517">
      <c r="A1517" s="235" t="s">
        <v>2635</v>
      </c>
      <c r="B1517" s="65" t="s">
        <v>2636</v>
      </c>
      <c r="C1517" s="15"/>
      <c r="D1517" s="111"/>
      <c r="E1517" s="10"/>
      <c r="F1517" s="11"/>
      <c r="G1517" s="11"/>
      <c r="H1517" s="11"/>
      <c r="I1517" s="11"/>
      <c r="J1517" s="11"/>
      <c r="K1517" s="11"/>
      <c r="L1517" s="11"/>
      <c r="M1517" s="11"/>
      <c r="N1517" s="11"/>
      <c r="O1517" s="11"/>
      <c r="P1517" s="11"/>
      <c r="Q1517" s="11"/>
      <c r="R1517" s="11"/>
      <c r="S1517" s="11"/>
      <c r="T1517" s="11"/>
      <c r="U1517" s="11"/>
      <c r="V1517" s="11"/>
      <c r="W1517" s="11"/>
      <c r="X1517" s="11"/>
      <c r="Y1517" s="11"/>
      <c r="Z1517" s="11"/>
      <c r="AA1517" s="11"/>
      <c r="AB1517" s="11"/>
      <c r="AC1517" s="11"/>
    </row>
    <row r="1518">
      <c r="A1518" s="235" t="s">
        <v>2637</v>
      </c>
      <c r="B1518" s="243" t="s">
        <v>2638</v>
      </c>
      <c r="C1518" s="15"/>
      <c r="D1518" s="111"/>
      <c r="E1518" s="10"/>
      <c r="F1518" s="11"/>
      <c r="G1518" s="11"/>
      <c r="H1518" s="11"/>
      <c r="I1518" s="11"/>
      <c r="J1518" s="11"/>
      <c r="K1518" s="11"/>
      <c r="L1518" s="11"/>
      <c r="M1518" s="11"/>
      <c r="N1518" s="11"/>
      <c r="O1518" s="11"/>
      <c r="P1518" s="11"/>
      <c r="Q1518" s="11"/>
      <c r="R1518" s="11"/>
      <c r="S1518" s="11"/>
      <c r="T1518" s="11"/>
      <c r="U1518" s="11"/>
      <c r="V1518" s="11"/>
      <c r="W1518" s="11"/>
      <c r="X1518" s="11"/>
      <c r="Y1518" s="11"/>
      <c r="Z1518" s="11"/>
      <c r="AA1518" s="11"/>
      <c r="AB1518" s="11"/>
      <c r="AC1518" s="11"/>
    </row>
    <row r="1519">
      <c r="A1519" s="235" t="s">
        <v>2639</v>
      </c>
      <c r="B1519" s="65" t="s">
        <v>2640</v>
      </c>
      <c r="C1519" s="15"/>
      <c r="D1519" s="111"/>
      <c r="E1519" s="10"/>
      <c r="F1519" s="11"/>
      <c r="G1519" s="11"/>
      <c r="H1519" s="11"/>
      <c r="I1519" s="11"/>
      <c r="J1519" s="11"/>
      <c r="K1519" s="11"/>
      <c r="L1519" s="11"/>
      <c r="M1519" s="11"/>
      <c r="N1519" s="11"/>
      <c r="O1519" s="11"/>
      <c r="P1519" s="11"/>
      <c r="Q1519" s="11"/>
      <c r="R1519" s="11"/>
      <c r="S1519" s="11"/>
      <c r="T1519" s="11"/>
      <c r="U1519" s="11"/>
      <c r="V1519" s="11"/>
      <c r="W1519" s="11"/>
      <c r="X1519" s="11"/>
      <c r="Y1519" s="11"/>
      <c r="Z1519" s="11"/>
      <c r="AA1519" s="11"/>
      <c r="AB1519" s="11"/>
      <c r="AC1519" s="11"/>
    </row>
    <row r="1520">
      <c r="A1520" s="235" t="s">
        <v>2641</v>
      </c>
      <c r="B1520" s="65" t="s">
        <v>2642</v>
      </c>
      <c r="C1520" s="15"/>
      <c r="D1520" s="111"/>
      <c r="E1520" s="10"/>
      <c r="F1520" s="11"/>
      <c r="G1520" s="11"/>
      <c r="H1520" s="11"/>
      <c r="I1520" s="11"/>
      <c r="J1520" s="11"/>
      <c r="K1520" s="11"/>
      <c r="L1520" s="11"/>
      <c r="M1520" s="11"/>
      <c r="N1520" s="11"/>
      <c r="O1520" s="11"/>
      <c r="P1520" s="11"/>
      <c r="Q1520" s="11"/>
      <c r="R1520" s="11"/>
      <c r="S1520" s="11"/>
      <c r="T1520" s="11"/>
      <c r="U1520" s="11"/>
      <c r="V1520" s="11"/>
      <c r="W1520" s="11"/>
      <c r="X1520" s="11"/>
      <c r="Y1520" s="11"/>
      <c r="Z1520" s="11"/>
      <c r="AA1520" s="11"/>
      <c r="AB1520" s="11"/>
      <c r="AC1520" s="11"/>
    </row>
    <row r="1521">
      <c r="A1521" s="244" t="s">
        <v>2643</v>
      </c>
      <c r="B1521" s="65" t="s">
        <v>2644</v>
      </c>
      <c r="C1521" s="15"/>
      <c r="D1521" s="16" t="s">
        <v>2645</v>
      </c>
      <c r="E1521" s="16" t="s">
        <v>2646</v>
      </c>
      <c r="F1521" s="16" t="s">
        <v>2647</v>
      </c>
      <c r="G1521" s="16" t="s">
        <v>2648</v>
      </c>
      <c r="H1521" s="16" t="s">
        <v>2649</v>
      </c>
      <c r="I1521" s="16" t="s">
        <v>2650</v>
      </c>
      <c r="J1521" s="16" t="s">
        <v>2651</v>
      </c>
      <c r="K1521" s="16" t="s">
        <v>2652</v>
      </c>
      <c r="L1521" s="16" t="s">
        <v>2653</v>
      </c>
      <c r="M1521" s="11"/>
      <c r="N1521" s="11"/>
      <c r="O1521" s="11"/>
      <c r="P1521" s="11"/>
      <c r="Q1521" s="11"/>
      <c r="R1521" s="11"/>
      <c r="S1521" s="11"/>
      <c r="T1521" s="11"/>
      <c r="U1521" s="11"/>
      <c r="V1521" s="11"/>
      <c r="W1521" s="11"/>
      <c r="X1521" s="11"/>
      <c r="Y1521" s="11"/>
      <c r="Z1521" s="11"/>
      <c r="AA1521" s="11"/>
      <c r="AB1521" s="11"/>
      <c r="AC1521" s="11"/>
    </row>
    <row r="1522">
      <c r="A1522" s="245" t="s">
        <v>2654</v>
      </c>
      <c r="B1522" s="191" t="s">
        <v>2655</v>
      </c>
      <c r="C1522" s="16" t="s">
        <v>2656</v>
      </c>
      <c r="D1522" s="111"/>
      <c r="E1522" s="10"/>
      <c r="F1522" s="11"/>
      <c r="G1522" s="11"/>
      <c r="H1522" s="11"/>
      <c r="I1522" s="11"/>
      <c r="J1522" s="11"/>
      <c r="K1522" s="11"/>
      <c r="L1522" s="11"/>
      <c r="M1522" s="11"/>
      <c r="N1522" s="11"/>
      <c r="O1522" s="11"/>
      <c r="P1522" s="11"/>
      <c r="Q1522" s="11"/>
      <c r="R1522" s="11"/>
      <c r="S1522" s="11"/>
      <c r="T1522" s="11"/>
      <c r="U1522" s="11"/>
      <c r="V1522" s="11"/>
      <c r="W1522" s="11"/>
      <c r="X1522" s="11"/>
      <c r="Y1522" s="11"/>
      <c r="Z1522" s="11"/>
      <c r="AA1522" s="11"/>
      <c r="AB1522" s="11"/>
      <c r="AC1522" s="11"/>
    </row>
    <row r="1523">
      <c r="A1523" s="245" t="s">
        <v>2657</v>
      </c>
      <c r="B1523" s="65" t="s">
        <v>2658</v>
      </c>
      <c r="C1523" s="15"/>
      <c r="D1523" s="111"/>
      <c r="E1523" s="10"/>
      <c r="F1523" s="11"/>
      <c r="G1523" s="11"/>
      <c r="H1523" s="11"/>
      <c r="I1523" s="11"/>
      <c r="J1523" s="11"/>
      <c r="K1523" s="11"/>
      <c r="L1523" s="11"/>
      <c r="M1523" s="11"/>
      <c r="N1523" s="11"/>
      <c r="O1523" s="11"/>
      <c r="P1523" s="11"/>
      <c r="Q1523" s="11"/>
      <c r="R1523" s="11"/>
      <c r="S1523" s="11"/>
      <c r="T1523" s="11"/>
      <c r="U1523" s="11"/>
      <c r="V1523" s="11"/>
      <c r="W1523" s="11"/>
      <c r="X1523" s="11"/>
      <c r="Y1523" s="11"/>
      <c r="Z1523" s="11"/>
      <c r="AA1523" s="11"/>
      <c r="AB1523" s="11"/>
      <c r="AC1523" s="11"/>
    </row>
    <row r="1524">
      <c r="A1524" s="246" t="s">
        <v>2659</v>
      </c>
      <c r="B1524" s="65"/>
      <c r="C1524" s="15"/>
      <c r="D1524" s="111"/>
      <c r="E1524" s="10"/>
      <c r="F1524" s="11"/>
      <c r="G1524" s="11"/>
      <c r="H1524" s="11"/>
      <c r="I1524" s="11"/>
      <c r="J1524" s="11"/>
      <c r="K1524" s="11"/>
      <c r="L1524" s="11"/>
      <c r="M1524" s="11"/>
      <c r="N1524" s="11"/>
      <c r="O1524" s="11"/>
      <c r="P1524" s="11"/>
      <c r="Q1524" s="11"/>
      <c r="R1524" s="11"/>
      <c r="S1524" s="11"/>
      <c r="T1524" s="11"/>
      <c r="U1524" s="11"/>
      <c r="V1524" s="11"/>
      <c r="W1524" s="11"/>
      <c r="X1524" s="11"/>
      <c r="Y1524" s="11"/>
      <c r="Z1524" s="11"/>
      <c r="AA1524" s="11"/>
      <c r="AB1524" s="11"/>
      <c r="AC1524" s="11"/>
    </row>
    <row r="1525">
      <c r="A1525" s="247" t="s">
        <v>2660</v>
      </c>
      <c r="B1525" s="65"/>
      <c r="C1525" s="15"/>
      <c r="D1525" s="111"/>
      <c r="E1525" s="10"/>
      <c r="F1525" s="11"/>
      <c r="G1525" s="11"/>
      <c r="H1525" s="11"/>
      <c r="I1525" s="11"/>
      <c r="J1525" s="11"/>
      <c r="K1525" s="11"/>
      <c r="L1525" s="11"/>
      <c r="M1525" s="11"/>
      <c r="N1525" s="11"/>
      <c r="O1525" s="11"/>
      <c r="P1525" s="11"/>
      <c r="Q1525" s="11"/>
      <c r="R1525" s="11"/>
      <c r="S1525" s="11"/>
      <c r="T1525" s="11"/>
      <c r="U1525" s="11"/>
      <c r="V1525" s="11"/>
      <c r="W1525" s="11"/>
      <c r="X1525" s="11"/>
      <c r="Y1525" s="11"/>
      <c r="Z1525" s="11"/>
      <c r="AA1525" s="11"/>
      <c r="AB1525" s="11"/>
      <c r="AC1525" s="11"/>
    </row>
    <row r="1526" ht="162.75" customHeight="1">
      <c r="A1526" s="43" t="s">
        <v>2661</v>
      </c>
      <c r="B1526" s="65" t="s">
        <v>2662</v>
      </c>
      <c r="C1526" s="15"/>
      <c r="D1526" s="111"/>
      <c r="E1526" s="10"/>
      <c r="F1526" s="11"/>
      <c r="G1526" s="11"/>
      <c r="H1526" s="11"/>
      <c r="I1526" s="11"/>
      <c r="J1526" s="11"/>
      <c r="K1526" s="11"/>
      <c r="L1526" s="11"/>
      <c r="M1526" s="11"/>
      <c r="N1526" s="11"/>
      <c r="O1526" s="11"/>
      <c r="P1526" s="11"/>
      <c r="Q1526" s="11"/>
      <c r="R1526" s="11"/>
      <c r="S1526" s="11"/>
      <c r="T1526" s="11"/>
      <c r="U1526" s="11"/>
      <c r="V1526" s="11"/>
      <c r="W1526" s="11"/>
      <c r="X1526" s="11"/>
      <c r="Y1526" s="11"/>
      <c r="Z1526" s="11"/>
      <c r="AA1526" s="11"/>
      <c r="AB1526" s="11"/>
      <c r="AC1526" s="11"/>
    </row>
    <row r="1527">
      <c r="A1527" s="43" t="s">
        <v>2663</v>
      </c>
      <c r="B1527" s="65" t="s">
        <v>2664</v>
      </c>
      <c r="C1527" s="15"/>
      <c r="D1527" s="111"/>
      <c r="E1527" s="10"/>
      <c r="F1527" s="11"/>
      <c r="G1527" s="11"/>
      <c r="H1527" s="11"/>
      <c r="I1527" s="11"/>
      <c r="J1527" s="11"/>
      <c r="K1527" s="11"/>
      <c r="L1527" s="11"/>
      <c r="M1527" s="11"/>
      <c r="N1527" s="11"/>
      <c r="O1527" s="11"/>
      <c r="P1527" s="11"/>
      <c r="Q1527" s="11"/>
      <c r="R1527" s="11"/>
      <c r="S1527" s="11"/>
      <c r="T1527" s="11"/>
      <c r="U1527" s="11"/>
      <c r="V1527" s="11"/>
      <c r="W1527" s="11"/>
      <c r="X1527" s="11"/>
      <c r="Y1527" s="11"/>
      <c r="Z1527" s="11"/>
      <c r="AA1527" s="11"/>
      <c r="AB1527" s="11"/>
      <c r="AC1527" s="11"/>
    </row>
    <row r="1528">
      <c r="A1528" s="43" t="s">
        <v>2665</v>
      </c>
      <c r="B1528" s="149"/>
      <c r="C1528" s="15"/>
      <c r="D1528" s="111"/>
      <c r="E1528" s="10"/>
      <c r="F1528" s="11"/>
      <c r="G1528" s="11"/>
      <c r="H1528" s="11"/>
      <c r="I1528" s="11"/>
      <c r="J1528" s="11"/>
      <c r="K1528" s="11"/>
      <c r="L1528" s="11"/>
      <c r="M1528" s="11"/>
      <c r="N1528" s="11"/>
      <c r="O1528" s="11"/>
      <c r="P1528" s="11"/>
      <c r="Q1528" s="11"/>
      <c r="R1528" s="11"/>
      <c r="S1528" s="11"/>
      <c r="T1528" s="11"/>
      <c r="U1528" s="11"/>
      <c r="V1528" s="11"/>
      <c r="W1528" s="11"/>
      <c r="X1528" s="11"/>
      <c r="Y1528" s="11"/>
      <c r="Z1528" s="11"/>
      <c r="AA1528" s="11"/>
      <c r="AB1528" s="11"/>
      <c r="AC1528" s="11"/>
    </row>
    <row r="1529">
      <c r="A1529" s="235" t="s">
        <v>2666</v>
      </c>
      <c r="B1529" s="149" t="s">
        <v>2667</v>
      </c>
      <c r="C1529" s="15"/>
      <c r="D1529" s="111"/>
      <c r="E1529" s="10"/>
      <c r="F1529" s="11"/>
      <c r="G1529" s="11"/>
      <c r="H1529" s="11"/>
      <c r="I1529" s="11"/>
      <c r="J1529" s="11"/>
      <c r="K1529" s="11"/>
      <c r="L1529" s="11"/>
      <c r="M1529" s="11"/>
      <c r="N1529" s="11"/>
      <c r="O1529" s="11"/>
      <c r="P1529" s="11"/>
      <c r="Q1529" s="11"/>
      <c r="R1529" s="11"/>
      <c r="S1529" s="11"/>
      <c r="T1529" s="11"/>
      <c r="U1529" s="11"/>
      <c r="V1529" s="11"/>
      <c r="W1529" s="11"/>
      <c r="X1529" s="11"/>
      <c r="Y1529" s="11"/>
      <c r="Z1529" s="11"/>
      <c r="AA1529" s="11"/>
      <c r="AB1529" s="11"/>
      <c r="AC1529" s="11"/>
    </row>
    <row r="1530">
      <c r="A1530" s="235" t="s">
        <v>2668</v>
      </c>
      <c r="B1530" s="65" t="s">
        <v>2669</v>
      </c>
      <c r="C1530" s="15"/>
      <c r="D1530" s="111"/>
      <c r="E1530" s="10"/>
      <c r="F1530" s="11"/>
      <c r="G1530" s="11"/>
      <c r="H1530" s="11"/>
      <c r="I1530" s="11"/>
      <c r="J1530" s="11"/>
      <c r="K1530" s="11"/>
      <c r="L1530" s="11"/>
      <c r="M1530" s="11"/>
      <c r="N1530" s="11"/>
      <c r="O1530" s="11"/>
      <c r="P1530" s="11"/>
      <c r="Q1530" s="11"/>
      <c r="R1530" s="11"/>
      <c r="S1530" s="11"/>
      <c r="T1530" s="11"/>
      <c r="U1530" s="11"/>
      <c r="V1530" s="11"/>
      <c r="W1530" s="11"/>
      <c r="X1530" s="11"/>
      <c r="Y1530" s="11"/>
      <c r="Z1530" s="11"/>
      <c r="AA1530" s="11"/>
      <c r="AB1530" s="11"/>
      <c r="AC1530" s="11"/>
    </row>
    <row r="1531">
      <c r="A1531" s="234" t="s">
        <v>2670</v>
      </c>
      <c r="B1531" s="65"/>
      <c r="C1531" s="15" t="s">
        <v>2671</v>
      </c>
      <c r="D1531" s="111"/>
      <c r="E1531" s="10"/>
      <c r="F1531" s="11"/>
      <c r="G1531" s="11"/>
      <c r="H1531" s="11"/>
      <c r="I1531" s="11"/>
      <c r="J1531" s="11"/>
      <c r="K1531" s="11"/>
      <c r="L1531" s="11"/>
      <c r="M1531" s="11"/>
      <c r="N1531" s="11"/>
      <c r="O1531" s="11"/>
      <c r="P1531" s="11"/>
      <c r="Q1531" s="11"/>
      <c r="R1531" s="11"/>
      <c r="S1531" s="11"/>
      <c r="T1531" s="11"/>
      <c r="U1531" s="11"/>
      <c r="V1531" s="11"/>
      <c r="W1531" s="11"/>
      <c r="X1531" s="11"/>
      <c r="Y1531" s="11"/>
      <c r="Z1531" s="11"/>
      <c r="AA1531" s="11"/>
      <c r="AB1531" s="11"/>
      <c r="AC1531" s="11"/>
    </row>
    <row r="1532">
      <c r="A1532" s="235" t="s">
        <v>2672</v>
      </c>
      <c r="B1532" s="65" t="s">
        <v>2673</v>
      </c>
      <c r="C1532" s="15"/>
      <c r="D1532" s="111"/>
      <c r="E1532" s="10"/>
      <c r="F1532" s="11"/>
      <c r="G1532" s="11"/>
      <c r="H1532" s="11"/>
      <c r="I1532" s="11"/>
      <c r="J1532" s="11"/>
      <c r="K1532" s="11"/>
      <c r="L1532" s="11"/>
      <c r="M1532" s="11"/>
      <c r="N1532" s="11"/>
      <c r="O1532" s="11"/>
      <c r="P1532" s="11"/>
      <c r="Q1532" s="11"/>
      <c r="R1532" s="11"/>
      <c r="S1532" s="11"/>
      <c r="T1532" s="11"/>
      <c r="U1532" s="11"/>
      <c r="V1532" s="11"/>
      <c r="W1532" s="11"/>
      <c r="X1532" s="11"/>
      <c r="Y1532" s="11"/>
      <c r="Z1532" s="11"/>
      <c r="AA1532" s="11"/>
      <c r="AB1532" s="11"/>
      <c r="AC1532" s="11"/>
    </row>
    <row r="1533">
      <c r="A1533" s="235" t="s">
        <v>2674</v>
      </c>
      <c r="B1533" s="65"/>
      <c r="C1533" s="15"/>
      <c r="D1533" s="111"/>
      <c r="E1533" s="10"/>
      <c r="F1533" s="11"/>
      <c r="G1533" s="11"/>
      <c r="H1533" s="11"/>
      <c r="I1533" s="11"/>
      <c r="J1533" s="11"/>
      <c r="K1533" s="11"/>
      <c r="L1533" s="11"/>
      <c r="M1533" s="11"/>
      <c r="N1533" s="11"/>
      <c r="O1533" s="11"/>
      <c r="P1533" s="11"/>
      <c r="Q1533" s="11"/>
      <c r="R1533" s="11"/>
      <c r="S1533" s="11"/>
      <c r="T1533" s="11"/>
      <c r="U1533" s="11"/>
      <c r="V1533" s="11"/>
      <c r="W1533" s="11"/>
      <c r="X1533" s="11"/>
      <c r="Y1533" s="11"/>
      <c r="Z1533" s="11"/>
      <c r="AA1533" s="11"/>
      <c r="AB1533" s="11"/>
      <c r="AC1533" s="11"/>
    </row>
    <row r="1534">
      <c r="A1534" s="234" t="s">
        <v>2675</v>
      </c>
      <c r="B1534" s="226" t="s">
        <v>2676</v>
      </c>
      <c r="C1534" s="15"/>
      <c r="D1534" s="111"/>
      <c r="E1534" s="10"/>
      <c r="F1534" s="11"/>
      <c r="G1534" s="11"/>
      <c r="H1534" s="11"/>
      <c r="I1534" s="11"/>
      <c r="J1534" s="11"/>
      <c r="K1534" s="11"/>
      <c r="L1534" s="11"/>
      <c r="M1534" s="11"/>
      <c r="N1534" s="11"/>
      <c r="O1534" s="11"/>
      <c r="P1534" s="11"/>
      <c r="Q1534" s="11"/>
      <c r="R1534" s="11"/>
      <c r="S1534" s="11"/>
      <c r="T1534" s="11"/>
      <c r="U1534" s="11"/>
      <c r="V1534" s="11"/>
      <c r="W1534" s="11"/>
      <c r="X1534" s="11"/>
      <c r="Y1534" s="11"/>
      <c r="Z1534" s="11"/>
      <c r="AA1534" s="11"/>
      <c r="AB1534" s="11"/>
      <c r="AC1534" s="11"/>
    </row>
    <row r="1535">
      <c r="A1535" s="235" t="s">
        <v>2677</v>
      </c>
      <c r="B1535" s="65" t="s">
        <v>2678</v>
      </c>
      <c r="C1535" s="15"/>
      <c r="D1535" s="111"/>
      <c r="E1535" s="10"/>
      <c r="F1535" s="11"/>
      <c r="G1535" s="11"/>
      <c r="H1535" s="11"/>
      <c r="I1535" s="11"/>
      <c r="J1535" s="11"/>
      <c r="K1535" s="11"/>
      <c r="L1535" s="11"/>
      <c r="M1535" s="11"/>
      <c r="N1535" s="11"/>
      <c r="O1535" s="11"/>
      <c r="P1535" s="11"/>
      <c r="Q1535" s="11"/>
      <c r="R1535" s="11"/>
      <c r="S1535" s="11"/>
      <c r="T1535" s="11"/>
      <c r="U1535" s="11"/>
      <c r="V1535" s="11"/>
      <c r="W1535" s="11"/>
      <c r="X1535" s="11"/>
      <c r="Y1535" s="11"/>
      <c r="Z1535" s="11"/>
      <c r="AA1535" s="11"/>
      <c r="AB1535" s="11"/>
      <c r="AC1535" s="11"/>
    </row>
    <row r="1536">
      <c r="A1536" s="235" t="s">
        <v>2679</v>
      </c>
      <c r="B1536" s="65" t="s">
        <v>2680</v>
      </c>
      <c r="C1536" s="15"/>
      <c r="D1536" s="111"/>
      <c r="E1536" s="10"/>
      <c r="F1536" s="11"/>
      <c r="G1536" s="11"/>
      <c r="H1536" s="11"/>
      <c r="I1536" s="11"/>
      <c r="J1536" s="11"/>
      <c r="K1536" s="11"/>
      <c r="L1536" s="11"/>
      <c r="M1536" s="11"/>
      <c r="N1536" s="11"/>
      <c r="O1536" s="11"/>
      <c r="P1536" s="11"/>
      <c r="Q1536" s="11"/>
      <c r="R1536" s="11"/>
      <c r="S1536" s="11"/>
      <c r="T1536" s="11"/>
      <c r="U1536" s="11"/>
      <c r="V1536" s="11"/>
      <c r="W1536" s="11"/>
      <c r="X1536" s="11"/>
      <c r="Y1536" s="11"/>
      <c r="Z1536" s="11"/>
      <c r="AA1536" s="11"/>
      <c r="AB1536" s="11"/>
      <c r="AC1536" s="11"/>
    </row>
    <row r="1537">
      <c r="A1537" s="235" t="s">
        <v>2681</v>
      </c>
      <c r="B1537" s="65"/>
      <c r="C1537" s="15"/>
      <c r="D1537" s="111"/>
      <c r="E1537" s="10"/>
      <c r="F1537" s="11"/>
      <c r="G1537" s="11"/>
      <c r="H1537" s="11"/>
      <c r="I1537" s="11"/>
      <c r="J1537" s="11"/>
      <c r="K1537" s="11"/>
      <c r="L1537" s="11"/>
      <c r="M1537" s="11"/>
      <c r="N1537" s="11"/>
      <c r="O1537" s="11"/>
      <c r="P1537" s="11"/>
      <c r="Q1537" s="11"/>
      <c r="R1537" s="11"/>
      <c r="S1537" s="11"/>
      <c r="T1537" s="11"/>
      <c r="U1537" s="11"/>
      <c r="V1537" s="11"/>
      <c r="W1537" s="11"/>
      <c r="X1537" s="11"/>
      <c r="Y1537" s="11"/>
      <c r="Z1537" s="11"/>
      <c r="AA1537" s="11"/>
      <c r="AB1537" s="11"/>
      <c r="AC1537" s="11"/>
    </row>
    <row r="1538">
      <c r="A1538" s="235" t="s">
        <v>2682</v>
      </c>
      <c r="B1538" s="65"/>
      <c r="C1538" s="15"/>
      <c r="D1538" s="111"/>
      <c r="E1538" s="10"/>
      <c r="F1538" s="11"/>
      <c r="G1538" s="11"/>
      <c r="H1538" s="11"/>
      <c r="I1538" s="11"/>
      <c r="J1538" s="11"/>
      <c r="K1538" s="11"/>
      <c r="L1538" s="11"/>
      <c r="M1538" s="11"/>
      <c r="N1538" s="11"/>
      <c r="O1538" s="11"/>
      <c r="P1538" s="11"/>
      <c r="Q1538" s="11"/>
      <c r="R1538" s="11"/>
      <c r="S1538" s="11"/>
      <c r="T1538" s="11"/>
      <c r="U1538" s="11"/>
      <c r="V1538" s="11"/>
      <c r="W1538" s="11"/>
      <c r="X1538" s="11"/>
      <c r="Y1538" s="11"/>
      <c r="Z1538" s="11"/>
      <c r="AA1538" s="11"/>
      <c r="AB1538" s="11"/>
      <c r="AC1538" s="11"/>
    </row>
    <row r="1539">
      <c r="A1539" s="235" t="s">
        <v>2683</v>
      </c>
      <c r="B1539" s="65"/>
      <c r="C1539" s="15"/>
      <c r="D1539" s="111"/>
      <c r="E1539" s="10"/>
      <c r="F1539" s="11"/>
      <c r="G1539" s="11"/>
      <c r="H1539" s="11"/>
      <c r="I1539" s="11"/>
      <c r="J1539" s="11"/>
      <c r="K1539" s="11"/>
      <c r="L1539" s="11"/>
      <c r="M1539" s="11"/>
      <c r="N1539" s="11"/>
      <c r="O1539" s="11"/>
      <c r="P1539" s="11"/>
      <c r="Q1539" s="11"/>
      <c r="R1539" s="11"/>
      <c r="S1539" s="11"/>
      <c r="T1539" s="11"/>
      <c r="U1539" s="11"/>
      <c r="V1539" s="11"/>
      <c r="W1539" s="11"/>
      <c r="X1539" s="11"/>
      <c r="Y1539" s="11"/>
      <c r="Z1539" s="11"/>
      <c r="AA1539" s="11"/>
      <c r="AB1539" s="11"/>
      <c r="AC1539" s="11"/>
    </row>
    <row r="1540">
      <c r="A1540" s="234" t="s">
        <v>2684</v>
      </c>
      <c r="B1540" s="65" t="s">
        <v>2685</v>
      </c>
      <c r="C1540" s="15"/>
      <c r="D1540" s="111"/>
      <c r="E1540" s="10"/>
      <c r="F1540" s="11"/>
      <c r="G1540" s="11"/>
      <c r="H1540" s="11"/>
      <c r="I1540" s="11"/>
      <c r="J1540" s="11"/>
      <c r="K1540" s="11"/>
      <c r="L1540" s="11"/>
      <c r="M1540" s="11"/>
      <c r="N1540" s="11"/>
      <c r="O1540" s="11"/>
      <c r="P1540" s="11"/>
      <c r="Q1540" s="11"/>
      <c r="R1540" s="11"/>
      <c r="S1540" s="11"/>
      <c r="T1540" s="11"/>
      <c r="U1540" s="11"/>
      <c r="V1540" s="11"/>
      <c r="W1540" s="11"/>
      <c r="X1540" s="11"/>
      <c r="Y1540" s="11"/>
      <c r="Z1540" s="11"/>
      <c r="AA1540" s="11"/>
      <c r="AB1540" s="11"/>
      <c r="AC1540" s="11"/>
    </row>
    <row r="1541">
      <c r="A1541" s="235" t="s">
        <v>2686</v>
      </c>
      <c r="B1541" s="65" t="s">
        <v>2687</v>
      </c>
      <c r="C1541" s="15" t="s">
        <v>2688</v>
      </c>
      <c r="D1541" s="111"/>
      <c r="E1541" s="10"/>
      <c r="F1541" s="11"/>
      <c r="G1541" s="11"/>
      <c r="H1541" s="11"/>
      <c r="I1541" s="11"/>
      <c r="J1541" s="11"/>
      <c r="K1541" s="11"/>
      <c r="L1541" s="11"/>
      <c r="M1541" s="11"/>
      <c r="N1541" s="11"/>
      <c r="O1541" s="11"/>
      <c r="P1541" s="11"/>
      <c r="Q1541" s="11"/>
      <c r="R1541" s="11"/>
      <c r="S1541" s="11"/>
      <c r="T1541" s="11"/>
      <c r="U1541" s="11"/>
      <c r="V1541" s="11"/>
      <c r="W1541" s="11"/>
      <c r="X1541" s="11"/>
      <c r="Y1541" s="11"/>
      <c r="Z1541" s="11"/>
      <c r="AA1541" s="11"/>
      <c r="AB1541" s="11"/>
      <c r="AC1541" s="11"/>
    </row>
    <row r="1542">
      <c r="A1542" s="235" t="s">
        <v>2689</v>
      </c>
      <c r="B1542" s="243" t="s">
        <v>2690</v>
      </c>
      <c r="C1542" s="15"/>
      <c r="D1542" s="111"/>
      <c r="E1542" s="10"/>
      <c r="F1542" s="11"/>
      <c r="G1542" s="11"/>
      <c r="H1542" s="11"/>
      <c r="I1542" s="11"/>
      <c r="J1542" s="11"/>
      <c r="K1542" s="11"/>
      <c r="L1542" s="11"/>
      <c r="M1542" s="11"/>
      <c r="N1542" s="11"/>
      <c r="O1542" s="11"/>
      <c r="P1542" s="11"/>
      <c r="Q1542" s="11"/>
      <c r="R1542" s="11"/>
      <c r="S1542" s="11"/>
      <c r="T1542" s="11"/>
      <c r="U1542" s="11"/>
      <c r="V1542" s="11"/>
      <c r="W1542" s="11"/>
      <c r="X1542" s="11"/>
      <c r="Y1542" s="11"/>
      <c r="Z1542" s="11"/>
      <c r="AA1542" s="11"/>
      <c r="AB1542" s="11"/>
      <c r="AC1542" s="11"/>
    </row>
    <row r="1543">
      <c r="A1543" s="235" t="s">
        <v>2691</v>
      </c>
      <c r="B1543" s="65" t="s">
        <v>2692</v>
      </c>
      <c r="C1543" s="15"/>
      <c r="D1543" s="111"/>
      <c r="E1543" s="10"/>
      <c r="F1543" s="11"/>
      <c r="G1543" s="11"/>
      <c r="H1543" s="11"/>
      <c r="I1543" s="11"/>
      <c r="J1543" s="11"/>
      <c r="K1543" s="11"/>
      <c r="L1543" s="11"/>
      <c r="M1543" s="11"/>
      <c r="N1543" s="11"/>
      <c r="O1543" s="11"/>
      <c r="P1543" s="11"/>
      <c r="Q1543" s="11"/>
      <c r="R1543" s="11"/>
      <c r="S1543" s="11"/>
      <c r="T1543" s="11"/>
      <c r="U1543" s="11"/>
      <c r="V1543" s="11"/>
      <c r="W1543" s="11"/>
      <c r="X1543" s="11"/>
      <c r="Y1543" s="11"/>
      <c r="Z1543" s="11"/>
      <c r="AA1543" s="11"/>
      <c r="AB1543" s="11"/>
      <c r="AC1543" s="11"/>
    </row>
    <row r="1544">
      <c r="A1544" s="235" t="s">
        <v>2693</v>
      </c>
      <c r="B1544" s="65" t="s">
        <v>2694</v>
      </c>
      <c r="C1544" s="15"/>
      <c r="D1544" s="111"/>
      <c r="E1544" s="10"/>
      <c r="F1544" s="11"/>
      <c r="G1544" s="11"/>
      <c r="H1544" s="11"/>
      <c r="I1544" s="11"/>
      <c r="J1544" s="11"/>
      <c r="K1544" s="11"/>
      <c r="L1544" s="11"/>
      <c r="M1544" s="11"/>
      <c r="N1544" s="11"/>
      <c r="O1544" s="11"/>
      <c r="P1544" s="11"/>
      <c r="Q1544" s="11"/>
      <c r="R1544" s="11"/>
      <c r="S1544" s="11"/>
      <c r="T1544" s="11"/>
      <c r="U1544" s="11"/>
      <c r="V1544" s="11"/>
      <c r="W1544" s="11"/>
      <c r="X1544" s="11"/>
      <c r="Y1544" s="11"/>
      <c r="Z1544" s="11"/>
      <c r="AA1544" s="11"/>
      <c r="AB1544" s="11"/>
      <c r="AC1544" s="11"/>
    </row>
    <row r="1545">
      <c r="A1545" s="235" t="s">
        <v>2695</v>
      </c>
      <c r="B1545" s="65" t="s">
        <v>2696</v>
      </c>
      <c r="C1545" s="15" t="s">
        <v>87</v>
      </c>
      <c r="D1545" s="111"/>
      <c r="E1545" s="10"/>
      <c r="F1545" s="11"/>
      <c r="G1545" s="11"/>
      <c r="H1545" s="11"/>
      <c r="I1545" s="11"/>
      <c r="J1545" s="11"/>
      <c r="K1545" s="11"/>
      <c r="L1545" s="11"/>
      <c r="M1545" s="11"/>
      <c r="N1545" s="11"/>
      <c r="O1545" s="11"/>
      <c r="P1545" s="11"/>
      <c r="Q1545" s="11"/>
      <c r="R1545" s="11"/>
      <c r="S1545" s="11"/>
      <c r="T1545" s="11"/>
      <c r="U1545" s="11"/>
      <c r="V1545" s="11"/>
      <c r="W1545" s="11"/>
      <c r="X1545" s="11"/>
      <c r="Y1545" s="11"/>
      <c r="Z1545" s="11"/>
      <c r="AA1545" s="11"/>
      <c r="AB1545" s="11"/>
      <c r="AC1545" s="11"/>
    </row>
    <row r="1546">
      <c r="A1546" s="235" t="s">
        <v>2697</v>
      </c>
      <c r="B1546" s="243" t="s">
        <v>2698</v>
      </c>
      <c r="C1546" s="15" t="s">
        <v>2699</v>
      </c>
      <c r="D1546" s="111"/>
      <c r="E1546" s="10"/>
      <c r="F1546" s="11"/>
      <c r="G1546" s="11"/>
      <c r="H1546" s="11"/>
      <c r="I1546" s="11"/>
      <c r="J1546" s="11"/>
      <c r="K1546" s="11"/>
      <c r="L1546" s="11"/>
      <c r="M1546" s="11"/>
      <c r="N1546" s="11"/>
      <c r="O1546" s="11"/>
      <c r="P1546" s="11"/>
      <c r="Q1546" s="11"/>
      <c r="R1546" s="11"/>
      <c r="S1546" s="11"/>
      <c r="T1546" s="11"/>
      <c r="U1546" s="11"/>
      <c r="V1546" s="11"/>
      <c r="W1546" s="11"/>
      <c r="X1546" s="11"/>
      <c r="Y1546" s="11"/>
      <c r="Z1546" s="11"/>
      <c r="AA1546" s="11"/>
      <c r="AB1546" s="11"/>
      <c r="AC1546" s="11"/>
    </row>
    <row r="1547">
      <c r="A1547" s="235" t="s">
        <v>2700</v>
      </c>
      <c r="B1547" s="65" t="s">
        <v>2701</v>
      </c>
      <c r="C1547" s="15"/>
      <c r="D1547" s="111"/>
      <c r="E1547" s="10"/>
      <c r="F1547" s="11"/>
      <c r="G1547" s="11"/>
      <c r="H1547" s="11"/>
      <c r="I1547" s="11"/>
      <c r="J1547" s="11"/>
      <c r="K1547" s="11"/>
      <c r="L1547" s="11"/>
      <c r="M1547" s="11"/>
      <c r="N1547" s="11"/>
      <c r="O1547" s="11"/>
      <c r="P1547" s="11"/>
      <c r="Q1547" s="11"/>
      <c r="R1547" s="11"/>
      <c r="S1547" s="11"/>
      <c r="T1547" s="11"/>
      <c r="U1547" s="11"/>
      <c r="V1547" s="11"/>
      <c r="W1547" s="11"/>
      <c r="X1547" s="11"/>
      <c r="Y1547" s="11"/>
      <c r="Z1547" s="11"/>
      <c r="AA1547" s="11"/>
      <c r="AB1547" s="11"/>
      <c r="AC1547" s="11"/>
    </row>
    <row r="1548">
      <c r="A1548" s="235" t="s">
        <v>2702</v>
      </c>
      <c r="B1548" s="65" t="s">
        <v>2703</v>
      </c>
      <c r="C1548" s="15"/>
      <c r="D1548" s="111"/>
      <c r="E1548" s="10"/>
      <c r="F1548" s="11"/>
      <c r="G1548" s="11"/>
      <c r="H1548" s="11"/>
      <c r="I1548" s="11"/>
      <c r="J1548" s="11"/>
      <c r="K1548" s="11"/>
      <c r="L1548" s="11"/>
      <c r="M1548" s="11"/>
      <c r="N1548" s="11"/>
      <c r="O1548" s="11"/>
      <c r="P1548" s="11"/>
      <c r="Q1548" s="11"/>
      <c r="R1548" s="11"/>
      <c r="S1548" s="11"/>
      <c r="T1548" s="11"/>
      <c r="U1548" s="11"/>
      <c r="V1548" s="11"/>
      <c r="W1548" s="11"/>
      <c r="X1548" s="11"/>
      <c r="Y1548" s="11"/>
      <c r="Z1548" s="11"/>
      <c r="AA1548" s="11"/>
      <c r="AB1548" s="11"/>
      <c r="AC1548" s="11"/>
    </row>
    <row r="1549">
      <c r="A1549" s="235" t="s">
        <v>2704</v>
      </c>
      <c r="B1549" s="65"/>
      <c r="C1549" s="15"/>
      <c r="D1549" s="111"/>
      <c r="E1549" s="10"/>
      <c r="F1549" s="11"/>
      <c r="G1549" s="11"/>
      <c r="H1549" s="11"/>
      <c r="I1549" s="11"/>
      <c r="J1549" s="11"/>
      <c r="K1549" s="11"/>
      <c r="L1549" s="11"/>
      <c r="M1549" s="11"/>
      <c r="N1549" s="11"/>
      <c r="O1549" s="11"/>
      <c r="P1549" s="11"/>
      <c r="Q1549" s="11"/>
      <c r="R1549" s="11"/>
      <c r="S1549" s="11"/>
      <c r="T1549" s="11"/>
      <c r="U1549" s="11"/>
      <c r="V1549" s="11"/>
      <c r="W1549" s="11"/>
      <c r="X1549" s="11"/>
      <c r="Y1549" s="11"/>
      <c r="Z1549" s="11"/>
      <c r="AA1549" s="11"/>
      <c r="AB1549" s="11"/>
      <c r="AC1549" s="11"/>
    </row>
    <row r="1550">
      <c r="A1550" s="234" t="s">
        <v>2705</v>
      </c>
      <c r="B1550" s="65" t="s">
        <v>2706</v>
      </c>
      <c r="C1550" s="15"/>
      <c r="D1550" s="111"/>
      <c r="E1550" s="10"/>
      <c r="F1550" s="11"/>
      <c r="G1550" s="11"/>
      <c r="H1550" s="11"/>
      <c r="I1550" s="11"/>
      <c r="J1550" s="11"/>
      <c r="K1550" s="11"/>
      <c r="L1550" s="11"/>
      <c r="M1550" s="11"/>
      <c r="N1550" s="11"/>
      <c r="O1550" s="11"/>
      <c r="P1550" s="11"/>
      <c r="Q1550" s="11"/>
      <c r="R1550" s="11"/>
      <c r="S1550" s="11"/>
      <c r="T1550" s="11"/>
      <c r="U1550" s="11"/>
      <c r="V1550" s="11"/>
      <c r="W1550" s="11"/>
      <c r="X1550" s="11"/>
      <c r="Y1550" s="11"/>
      <c r="Z1550" s="11"/>
      <c r="AA1550" s="11"/>
      <c r="AB1550" s="11"/>
      <c r="AC1550" s="11"/>
    </row>
    <row r="1551">
      <c r="A1551" s="235" t="s">
        <v>2707</v>
      </c>
      <c r="B1551" s="65" t="s">
        <v>2708</v>
      </c>
      <c r="C1551" s="15"/>
      <c r="D1551" s="15"/>
      <c r="E1551" s="10"/>
      <c r="F1551" s="11"/>
      <c r="G1551" s="11"/>
      <c r="H1551" s="11"/>
      <c r="I1551" s="11"/>
      <c r="J1551" s="11"/>
      <c r="K1551" s="11"/>
      <c r="L1551" s="11"/>
      <c r="M1551" s="11"/>
      <c r="N1551" s="11"/>
      <c r="O1551" s="11"/>
      <c r="P1551" s="11"/>
      <c r="Q1551" s="11"/>
      <c r="R1551" s="11"/>
      <c r="S1551" s="11"/>
      <c r="T1551" s="11"/>
      <c r="U1551" s="11"/>
      <c r="V1551" s="11"/>
      <c r="W1551" s="11"/>
      <c r="X1551" s="11"/>
      <c r="Y1551" s="11"/>
      <c r="Z1551" s="11"/>
      <c r="AA1551" s="11"/>
      <c r="AB1551" s="11"/>
      <c r="AC1551" s="11"/>
    </row>
    <row r="1552">
      <c r="A1552" s="235" t="s">
        <v>2709</v>
      </c>
      <c r="B1552" s="65" t="s">
        <v>2710</v>
      </c>
      <c r="C1552" s="15" t="s">
        <v>2711</v>
      </c>
      <c r="D1552" s="111"/>
      <c r="E1552" s="10"/>
      <c r="F1552" s="11"/>
      <c r="G1552" s="11"/>
      <c r="H1552" s="11"/>
      <c r="I1552" s="11"/>
      <c r="J1552" s="11"/>
      <c r="K1552" s="11"/>
      <c r="L1552" s="11"/>
      <c r="M1552" s="11"/>
      <c r="N1552" s="11"/>
      <c r="O1552" s="11"/>
      <c r="P1552" s="11"/>
      <c r="Q1552" s="11"/>
      <c r="R1552" s="11"/>
      <c r="S1552" s="11"/>
      <c r="T1552" s="11"/>
      <c r="U1552" s="11"/>
      <c r="V1552" s="11"/>
      <c r="W1552" s="11"/>
      <c r="X1552" s="11"/>
      <c r="Y1552" s="11"/>
      <c r="Z1552" s="11"/>
      <c r="AA1552" s="11"/>
      <c r="AB1552" s="11"/>
      <c r="AC1552" s="11"/>
    </row>
    <row r="1553">
      <c r="A1553" s="235" t="s">
        <v>2712</v>
      </c>
      <c r="B1553" s="65" t="s">
        <v>2713</v>
      </c>
      <c r="C1553" s="15"/>
      <c r="D1553" s="111"/>
      <c r="E1553" s="10"/>
      <c r="F1553" s="11"/>
      <c r="G1553" s="11"/>
      <c r="H1553" s="11"/>
      <c r="I1553" s="11"/>
      <c r="J1553" s="11"/>
      <c r="K1553" s="11"/>
      <c r="L1553" s="11"/>
      <c r="M1553" s="11"/>
      <c r="N1553" s="11"/>
      <c r="O1553" s="11"/>
      <c r="P1553" s="11"/>
      <c r="Q1553" s="11"/>
      <c r="R1553" s="11"/>
      <c r="S1553" s="11"/>
      <c r="T1553" s="11"/>
      <c r="U1553" s="11"/>
      <c r="V1553" s="11"/>
      <c r="W1553" s="11"/>
      <c r="X1553" s="11"/>
      <c r="Y1553" s="11"/>
      <c r="Z1553" s="11"/>
      <c r="AA1553" s="11"/>
      <c r="AB1553" s="11"/>
      <c r="AC1553" s="11"/>
    </row>
    <row r="1554">
      <c r="A1554" s="235" t="s">
        <v>2714</v>
      </c>
      <c r="B1554" s="65" t="s">
        <v>2715</v>
      </c>
      <c r="C1554" s="15"/>
      <c r="D1554" s="111"/>
      <c r="E1554" s="10"/>
      <c r="F1554" s="11"/>
      <c r="G1554" s="11"/>
      <c r="H1554" s="11"/>
      <c r="I1554" s="11"/>
      <c r="J1554" s="11"/>
      <c r="K1554" s="11"/>
      <c r="L1554" s="11"/>
      <c r="M1554" s="11"/>
      <c r="N1554" s="11"/>
      <c r="O1554" s="11"/>
      <c r="P1554" s="11"/>
      <c r="Q1554" s="11"/>
      <c r="R1554" s="11"/>
      <c r="S1554" s="11"/>
      <c r="T1554" s="11"/>
      <c r="U1554" s="11"/>
      <c r="V1554" s="11"/>
      <c r="W1554" s="11"/>
      <c r="X1554" s="11"/>
      <c r="Y1554" s="11"/>
      <c r="Z1554" s="11"/>
      <c r="AA1554" s="11"/>
      <c r="AB1554" s="11"/>
      <c r="AC1554" s="11"/>
    </row>
    <row r="1555">
      <c r="A1555" s="235" t="s">
        <v>2716</v>
      </c>
      <c r="B1555" s="65" t="s">
        <v>2717</v>
      </c>
      <c r="C1555" s="15"/>
      <c r="D1555" s="111"/>
      <c r="E1555" s="10"/>
      <c r="F1555" s="11"/>
      <c r="G1555" s="11"/>
      <c r="H1555" s="11"/>
      <c r="I1555" s="11"/>
      <c r="J1555" s="11"/>
      <c r="K1555" s="11"/>
      <c r="L1555" s="11"/>
      <c r="M1555" s="11"/>
      <c r="N1555" s="11"/>
      <c r="O1555" s="11"/>
      <c r="P1555" s="11"/>
      <c r="Q1555" s="11"/>
      <c r="R1555" s="11"/>
      <c r="S1555" s="11"/>
      <c r="T1555" s="11"/>
      <c r="U1555" s="11"/>
      <c r="V1555" s="11"/>
      <c r="W1555" s="11"/>
      <c r="X1555" s="11"/>
      <c r="Y1555" s="11"/>
      <c r="Z1555" s="11"/>
      <c r="AA1555" s="11"/>
      <c r="AB1555" s="11"/>
      <c r="AC1555" s="11"/>
    </row>
    <row r="1556">
      <c r="A1556" s="234" t="s">
        <v>2718</v>
      </c>
      <c r="B1556" s="65" t="s">
        <v>2719</v>
      </c>
      <c r="C1556" s="15"/>
      <c r="D1556" s="111"/>
      <c r="E1556" s="10"/>
      <c r="F1556" s="11"/>
      <c r="G1556" s="11"/>
      <c r="H1556" s="11"/>
      <c r="I1556" s="11"/>
      <c r="J1556" s="11"/>
      <c r="K1556" s="11"/>
      <c r="L1556" s="11"/>
      <c r="M1556" s="11"/>
      <c r="N1556" s="11"/>
      <c r="O1556" s="11"/>
      <c r="P1556" s="11"/>
      <c r="Q1556" s="11"/>
      <c r="R1556" s="11"/>
      <c r="S1556" s="11"/>
      <c r="T1556" s="11"/>
      <c r="U1556" s="11"/>
      <c r="V1556" s="11"/>
      <c r="W1556" s="11"/>
      <c r="X1556" s="11"/>
      <c r="Y1556" s="11"/>
      <c r="Z1556" s="11"/>
      <c r="AA1556" s="11"/>
      <c r="AB1556" s="11"/>
      <c r="AC1556" s="11"/>
    </row>
    <row r="1557">
      <c r="A1557" s="231" t="s">
        <v>2720</v>
      </c>
      <c r="B1557" s="231"/>
      <c r="C1557" s="15"/>
      <c r="D1557" s="111"/>
      <c r="E1557" s="10"/>
      <c r="F1557" s="11"/>
      <c r="G1557" s="11"/>
      <c r="H1557" s="11"/>
      <c r="I1557" s="11"/>
      <c r="J1557" s="11"/>
      <c r="K1557" s="11"/>
      <c r="L1557" s="11"/>
      <c r="M1557" s="11"/>
      <c r="N1557" s="11"/>
      <c r="O1557" s="11"/>
      <c r="P1557" s="11"/>
      <c r="Q1557" s="11"/>
      <c r="R1557" s="11"/>
      <c r="S1557" s="11"/>
      <c r="T1557" s="11"/>
      <c r="U1557" s="11"/>
      <c r="V1557" s="11"/>
      <c r="W1557" s="11"/>
      <c r="X1557" s="11"/>
      <c r="Y1557" s="11"/>
      <c r="Z1557" s="11"/>
      <c r="AA1557" s="11"/>
      <c r="AB1557" s="11"/>
      <c r="AC1557" s="11"/>
    </row>
    <row r="1558">
      <c r="A1558" s="231" t="s">
        <v>2721</v>
      </c>
      <c r="B1558" s="65"/>
      <c r="C1558" s="15"/>
      <c r="D1558" s="111"/>
      <c r="E1558" s="10"/>
      <c r="F1558" s="11"/>
      <c r="G1558" s="11"/>
      <c r="H1558" s="11"/>
      <c r="I1558" s="11"/>
      <c r="J1558" s="11"/>
      <c r="K1558" s="11"/>
      <c r="L1558" s="11"/>
      <c r="M1558" s="11"/>
      <c r="N1558" s="11"/>
      <c r="O1558" s="11"/>
      <c r="P1558" s="11"/>
      <c r="Q1558" s="11"/>
      <c r="R1558" s="11"/>
      <c r="S1558" s="11"/>
      <c r="T1558" s="11"/>
      <c r="U1558" s="11"/>
      <c r="V1558" s="11"/>
      <c r="W1558" s="11"/>
      <c r="X1558" s="11"/>
      <c r="Y1558" s="11"/>
      <c r="Z1558" s="11"/>
      <c r="AA1558" s="11"/>
      <c r="AB1558" s="11"/>
      <c r="AC1558" s="11"/>
    </row>
    <row r="1559">
      <c r="A1559" s="231" t="s">
        <v>2722</v>
      </c>
      <c r="B1559" s="65" t="s">
        <v>2723</v>
      </c>
      <c r="C1559" s="15" t="s">
        <v>2724</v>
      </c>
      <c r="D1559" s="111"/>
      <c r="E1559" s="10"/>
      <c r="F1559" s="11"/>
      <c r="G1559" s="11"/>
      <c r="H1559" s="11"/>
      <c r="I1559" s="11"/>
      <c r="J1559" s="11"/>
      <c r="K1559" s="11"/>
      <c r="L1559" s="11"/>
      <c r="M1559" s="11"/>
      <c r="N1559" s="11"/>
      <c r="O1559" s="11"/>
      <c r="P1559" s="11"/>
      <c r="Q1559" s="11"/>
      <c r="R1559" s="11"/>
      <c r="S1559" s="11"/>
      <c r="T1559" s="11"/>
      <c r="U1559" s="11"/>
      <c r="V1559" s="11"/>
      <c r="W1559" s="11"/>
      <c r="X1559" s="11"/>
      <c r="Y1559" s="11"/>
      <c r="Z1559" s="11"/>
      <c r="AA1559" s="11"/>
      <c r="AB1559" s="11"/>
      <c r="AC1559" s="11"/>
    </row>
    <row r="1560">
      <c r="A1560" s="231" t="s">
        <v>2725</v>
      </c>
      <c r="B1560" s="63" t="s">
        <v>2726</v>
      </c>
      <c r="C1560" s="15"/>
      <c r="D1560" s="111"/>
      <c r="E1560" s="10"/>
      <c r="F1560" s="11"/>
      <c r="G1560" s="11"/>
      <c r="H1560" s="11"/>
      <c r="I1560" s="11"/>
      <c r="J1560" s="11"/>
      <c r="K1560" s="11"/>
      <c r="L1560" s="11"/>
      <c r="M1560" s="11"/>
      <c r="N1560" s="11"/>
      <c r="O1560" s="11"/>
      <c r="P1560" s="11"/>
      <c r="Q1560" s="11"/>
      <c r="R1560" s="11"/>
      <c r="S1560" s="11"/>
      <c r="T1560" s="11"/>
      <c r="U1560" s="11"/>
      <c r="V1560" s="11"/>
      <c r="W1560" s="11"/>
      <c r="X1560" s="11"/>
      <c r="Y1560" s="11"/>
      <c r="Z1560" s="11"/>
      <c r="AA1560" s="11"/>
      <c r="AB1560" s="11"/>
      <c r="AC1560" s="11"/>
    </row>
    <row r="1561">
      <c r="A1561" s="231" t="s">
        <v>2727</v>
      </c>
      <c r="B1561" s="63" t="s">
        <v>2728</v>
      </c>
      <c r="C1561" s="15"/>
      <c r="D1561" s="111"/>
      <c r="E1561" s="10"/>
      <c r="F1561" s="11"/>
      <c r="G1561" s="11"/>
      <c r="H1561" s="11"/>
      <c r="I1561" s="11"/>
      <c r="J1561" s="11"/>
      <c r="K1561" s="11"/>
      <c r="L1561" s="11"/>
      <c r="M1561" s="11"/>
      <c r="N1561" s="11"/>
      <c r="O1561" s="11"/>
      <c r="P1561" s="11"/>
      <c r="Q1561" s="11"/>
      <c r="R1561" s="11"/>
      <c r="S1561" s="11"/>
      <c r="T1561" s="11"/>
      <c r="U1561" s="11"/>
      <c r="V1561" s="11"/>
      <c r="W1561" s="11"/>
      <c r="X1561" s="11"/>
      <c r="Y1561" s="11"/>
      <c r="Z1561" s="11"/>
      <c r="AA1561" s="11"/>
      <c r="AB1561" s="11"/>
      <c r="AC1561" s="11"/>
    </row>
    <row r="1562">
      <c r="A1562" s="231" t="s">
        <v>2729</v>
      </c>
      <c r="B1562" s="63" t="s">
        <v>2730</v>
      </c>
      <c r="C1562" s="15"/>
      <c r="D1562" s="111"/>
      <c r="E1562" s="10"/>
      <c r="F1562" s="11"/>
      <c r="G1562" s="11"/>
      <c r="H1562" s="11"/>
      <c r="I1562" s="11"/>
      <c r="J1562" s="11"/>
      <c r="K1562" s="11"/>
      <c r="L1562" s="11"/>
      <c r="M1562" s="11"/>
      <c r="N1562" s="11"/>
      <c r="O1562" s="11"/>
      <c r="P1562" s="11"/>
      <c r="Q1562" s="11"/>
      <c r="R1562" s="11"/>
      <c r="S1562" s="11"/>
      <c r="T1562" s="11"/>
      <c r="U1562" s="11"/>
      <c r="V1562" s="11"/>
      <c r="W1562" s="11"/>
      <c r="X1562" s="11"/>
      <c r="Y1562" s="11"/>
      <c r="Z1562" s="11"/>
      <c r="AA1562" s="11"/>
      <c r="AB1562" s="11"/>
      <c r="AC1562" s="11"/>
    </row>
    <row r="1563">
      <c r="A1563" s="231" t="s">
        <v>2731</v>
      </c>
      <c r="B1563" s="61" t="s">
        <v>2732</v>
      </c>
      <c r="C1563" s="15"/>
      <c r="D1563" s="111"/>
      <c r="E1563" s="10"/>
      <c r="F1563" s="11"/>
      <c r="G1563" s="11"/>
      <c r="H1563" s="11"/>
      <c r="I1563" s="11"/>
      <c r="J1563" s="11"/>
      <c r="K1563" s="11"/>
      <c r="L1563" s="11"/>
      <c r="M1563" s="11"/>
      <c r="N1563" s="11"/>
      <c r="O1563" s="11"/>
      <c r="P1563" s="11"/>
      <c r="Q1563" s="11"/>
      <c r="R1563" s="11"/>
      <c r="S1563" s="11"/>
      <c r="T1563" s="11"/>
      <c r="U1563" s="11"/>
      <c r="V1563" s="11"/>
      <c r="W1563" s="11"/>
      <c r="X1563" s="11"/>
      <c r="Y1563" s="11"/>
      <c r="Z1563" s="11"/>
      <c r="AA1563" s="11"/>
      <c r="AB1563" s="11"/>
      <c r="AC1563" s="11"/>
    </row>
    <row r="1564">
      <c r="A1564" s="231" t="s">
        <v>2733</v>
      </c>
      <c r="B1564" s="63"/>
      <c r="C1564" s="15"/>
      <c r="D1564" s="111"/>
      <c r="E1564" s="10"/>
      <c r="F1564" s="11"/>
      <c r="G1564" s="11"/>
      <c r="H1564" s="11"/>
      <c r="I1564" s="11"/>
      <c r="J1564" s="11"/>
      <c r="K1564" s="11"/>
      <c r="L1564" s="11"/>
      <c r="M1564" s="11"/>
      <c r="N1564" s="11"/>
      <c r="O1564" s="11"/>
      <c r="P1564" s="11"/>
      <c r="Q1564" s="11"/>
      <c r="R1564" s="11"/>
      <c r="S1564" s="11"/>
      <c r="T1564" s="11"/>
      <c r="U1564" s="11"/>
      <c r="V1564" s="11"/>
      <c r="W1564" s="11"/>
      <c r="X1564" s="11"/>
      <c r="Y1564" s="11"/>
      <c r="Z1564" s="11"/>
      <c r="AA1564" s="11"/>
      <c r="AB1564" s="11"/>
      <c r="AC1564" s="11"/>
    </row>
    <row r="1565">
      <c r="A1565" s="231" t="s">
        <v>2734</v>
      </c>
      <c r="B1565" s="63"/>
      <c r="C1565" s="15" t="s">
        <v>2735</v>
      </c>
      <c r="D1565" s="111"/>
      <c r="E1565" s="10"/>
      <c r="F1565" s="11"/>
      <c r="G1565" s="11"/>
      <c r="H1565" s="11"/>
      <c r="I1565" s="11"/>
      <c r="J1565" s="11"/>
      <c r="K1565" s="11"/>
      <c r="L1565" s="11"/>
      <c r="M1565" s="11"/>
      <c r="N1565" s="11"/>
      <c r="O1565" s="11"/>
      <c r="P1565" s="11"/>
      <c r="Q1565" s="11"/>
      <c r="R1565" s="11"/>
      <c r="S1565" s="11"/>
      <c r="T1565" s="11"/>
      <c r="U1565" s="11"/>
      <c r="V1565" s="11"/>
      <c r="W1565" s="11"/>
      <c r="X1565" s="11"/>
      <c r="Y1565" s="11"/>
      <c r="Z1565" s="11"/>
      <c r="AA1565" s="11"/>
      <c r="AB1565" s="11"/>
      <c r="AC1565" s="11"/>
    </row>
    <row r="1566">
      <c r="A1566" s="234" t="s">
        <v>2736</v>
      </c>
      <c r="B1566" s="63" t="s">
        <v>2737</v>
      </c>
      <c r="C1566" s="15" t="s">
        <v>2738</v>
      </c>
      <c r="D1566" s="248" t="s">
        <v>2739</v>
      </c>
      <c r="E1566" s="10"/>
      <c r="F1566" s="11"/>
      <c r="G1566" s="11"/>
      <c r="H1566" s="11"/>
      <c r="I1566" s="11"/>
      <c r="J1566" s="11"/>
      <c r="K1566" s="11"/>
      <c r="L1566" s="11"/>
      <c r="M1566" s="11"/>
      <c r="N1566" s="11"/>
      <c r="O1566" s="11"/>
      <c r="P1566" s="11"/>
      <c r="Q1566" s="11"/>
      <c r="R1566" s="11"/>
      <c r="S1566" s="11"/>
      <c r="T1566" s="11"/>
      <c r="U1566" s="11"/>
      <c r="V1566" s="11"/>
      <c r="W1566" s="11"/>
      <c r="X1566" s="11"/>
      <c r="Y1566" s="11"/>
      <c r="Z1566" s="11"/>
      <c r="AA1566" s="11"/>
      <c r="AB1566" s="11"/>
      <c r="AC1566" s="11"/>
    </row>
    <row r="1567">
      <c r="A1567" s="231" t="s">
        <v>2740</v>
      </c>
      <c r="B1567" s="63" t="s">
        <v>2741</v>
      </c>
      <c r="C1567" s="15" t="s">
        <v>2742</v>
      </c>
      <c r="D1567" s="111"/>
      <c r="E1567" s="10"/>
      <c r="F1567" s="11"/>
      <c r="G1567" s="11"/>
      <c r="H1567" s="11"/>
      <c r="I1567" s="11"/>
      <c r="J1567" s="11"/>
      <c r="K1567" s="11"/>
      <c r="L1567" s="11"/>
      <c r="M1567" s="11"/>
      <c r="N1567" s="11"/>
      <c r="O1567" s="11"/>
      <c r="P1567" s="11"/>
      <c r="Q1567" s="11"/>
      <c r="R1567" s="11"/>
      <c r="S1567" s="11"/>
      <c r="T1567" s="11"/>
      <c r="U1567" s="11"/>
      <c r="V1567" s="11"/>
      <c r="W1567" s="11"/>
      <c r="X1567" s="11"/>
      <c r="Y1567" s="11"/>
      <c r="Z1567" s="11"/>
      <c r="AA1567" s="11"/>
      <c r="AB1567" s="11"/>
      <c r="AC1567" s="11"/>
    </row>
    <row r="1568">
      <c r="A1568" s="231" t="s">
        <v>2743</v>
      </c>
      <c r="B1568" s="63" t="s">
        <v>2744</v>
      </c>
      <c r="C1568" s="15"/>
      <c r="D1568" s="111"/>
      <c r="E1568" s="10"/>
      <c r="F1568" s="11"/>
      <c r="G1568" s="11"/>
      <c r="H1568" s="11"/>
      <c r="I1568" s="11"/>
      <c r="J1568" s="11"/>
      <c r="K1568" s="11"/>
      <c r="L1568" s="11"/>
      <c r="M1568" s="11"/>
      <c r="N1568" s="11"/>
      <c r="O1568" s="11"/>
      <c r="P1568" s="11"/>
      <c r="Q1568" s="11"/>
      <c r="R1568" s="11"/>
      <c r="S1568" s="11"/>
      <c r="T1568" s="11"/>
      <c r="U1568" s="11"/>
      <c r="V1568" s="11"/>
      <c r="W1568" s="11"/>
      <c r="X1568" s="11"/>
      <c r="Y1568" s="11"/>
      <c r="Z1568" s="11"/>
      <c r="AA1568" s="11"/>
      <c r="AB1568" s="11"/>
      <c r="AC1568" s="11"/>
    </row>
    <row r="1569">
      <c r="A1569" s="231" t="s">
        <v>2745</v>
      </c>
      <c r="B1569" s="63" t="s">
        <v>2746</v>
      </c>
      <c r="C1569" s="15"/>
      <c r="D1569" s="111"/>
      <c r="E1569" s="10"/>
      <c r="F1569" s="11"/>
      <c r="G1569" s="11"/>
      <c r="H1569" s="11"/>
      <c r="I1569" s="11"/>
      <c r="J1569" s="11"/>
      <c r="K1569" s="11"/>
      <c r="L1569" s="11"/>
      <c r="M1569" s="11"/>
      <c r="N1569" s="11"/>
      <c r="O1569" s="11"/>
      <c r="P1569" s="11"/>
      <c r="Q1569" s="11"/>
      <c r="R1569" s="11"/>
      <c r="S1569" s="11"/>
      <c r="T1569" s="11"/>
      <c r="U1569" s="11"/>
      <c r="V1569" s="11"/>
      <c r="W1569" s="11"/>
      <c r="X1569" s="11"/>
      <c r="Y1569" s="11"/>
      <c r="Z1569" s="11"/>
      <c r="AA1569" s="11"/>
      <c r="AB1569" s="11"/>
      <c r="AC1569" s="11"/>
    </row>
    <row r="1570">
      <c r="A1570" s="231" t="s">
        <v>2747</v>
      </c>
      <c r="B1570" s="63" t="s">
        <v>2748</v>
      </c>
      <c r="C1570" s="15"/>
      <c r="D1570" s="111"/>
      <c r="E1570" s="10"/>
      <c r="F1570" s="11"/>
      <c r="G1570" s="11"/>
      <c r="H1570" s="11"/>
      <c r="I1570" s="11"/>
      <c r="J1570" s="11"/>
      <c r="K1570" s="11"/>
      <c r="L1570" s="11"/>
      <c r="M1570" s="11"/>
      <c r="N1570" s="11"/>
      <c r="O1570" s="11"/>
      <c r="P1570" s="11"/>
      <c r="Q1570" s="11"/>
      <c r="R1570" s="11"/>
      <c r="S1570" s="11"/>
      <c r="T1570" s="11"/>
      <c r="U1570" s="11"/>
      <c r="V1570" s="11"/>
      <c r="W1570" s="11"/>
      <c r="X1570" s="11"/>
      <c r="Y1570" s="11"/>
      <c r="Z1570" s="11"/>
      <c r="AA1570" s="11"/>
      <c r="AB1570" s="11"/>
      <c r="AC1570" s="11"/>
    </row>
    <row r="1571">
      <c r="A1571" s="231" t="s">
        <v>2749</v>
      </c>
      <c r="B1571" s="63" t="s">
        <v>87</v>
      </c>
      <c r="C1571" s="15"/>
      <c r="D1571" s="111"/>
      <c r="E1571" s="10"/>
      <c r="F1571" s="11"/>
      <c r="G1571" s="11"/>
      <c r="H1571" s="11"/>
      <c r="I1571" s="11"/>
      <c r="J1571" s="11"/>
      <c r="K1571" s="11"/>
      <c r="L1571" s="11"/>
      <c r="M1571" s="11"/>
      <c r="N1571" s="11"/>
      <c r="O1571" s="11"/>
      <c r="P1571" s="11"/>
      <c r="Q1571" s="11"/>
      <c r="R1571" s="11"/>
      <c r="S1571" s="11"/>
      <c r="T1571" s="11"/>
      <c r="U1571" s="11"/>
      <c r="V1571" s="11"/>
      <c r="W1571" s="11"/>
      <c r="X1571" s="11"/>
      <c r="Y1571" s="11"/>
      <c r="Z1571" s="11"/>
      <c r="AA1571" s="11"/>
      <c r="AB1571" s="11"/>
      <c r="AC1571" s="11"/>
    </row>
    <row r="1572">
      <c r="A1572" s="249" t="s">
        <v>2750</v>
      </c>
      <c r="B1572" s="63" t="s">
        <v>2751</v>
      </c>
      <c r="C1572" s="15"/>
      <c r="D1572" s="111"/>
      <c r="E1572" s="10"/>
      <c r="F1572" s="11"/>
      <c r="G1572" s="11"/>
      <c r="H1572" s="11"/>
      <c r="I1572" s="11"/>
      <c r="J1572" s="11"/>
      <c r="K1572" s="11"/>
      <c r="L1572" s="11"/>
      <c r="M1572" s="11"/>
      <c r="N1572" s="11"/>
      <c r="O1572" s="11"/>
      <c r="P1572" s="11"/>
      <c r="Q1572" s="11"/>
      <c r="R1572" s="11"/>
      <c r="S1572" s="11"/>
      <c r="T1572" s="11"/>
      <c r="U1572" s="11"/>
      <c r="V1572" s="11"/>
      <c r="W1572" s="11"/>
      <c r="X1572" s="11"/>
      <c r="Y1572" s="11"/>
      <c r="Z1572" s="11"/>
      <c r="AA1572" s="11"/>
      <c r="AB1572" s="11"/>
      <c r="AC1572" s="11"/>
    </row>
    <row r="1573">
      <c r="A1573" s="250" t="s">
        <v>2752</v>
      </c>
      <c r="B1573" s="63" t="s">
        <v>2753</v>
      </c>
      <c r="C1573" s="15"/>
      <c r="D1573" s="111"/>
      <c r="E1573" s="10"/>
      <c r="F1573" s="11"/>
      <c r="G1573" s="11"/>
      <c r="H1573" s="11"/>
      <c r="I1573" s="11"/>
      <c r="J1573" s="11"/>
      <c r="K1573" s="11"/>
      <c r="L1573" s="11"/>
      <c r="M1573" s="11"/>
      <c r="N1573" s="11"/>
      <c r="O1573" s="11"/>
      <c r="P1573" s="11"/>
      <c r="Q1573" s="11"/>
      <c r="R1573" s="11"/>
      <c r="S1573" s="11"/>
      <c r="T1573" s="11"/>
      <c r="U1573" s="11"/>
      <c r="V1573" s="11"/>
      <c r="W1573" s="11"/>
      <c r="X1573" s="11"/>
      <c r="Y1573" s="11"/>
      <c r="Z1573" s="11"/>
      <c r="AA1573" s="11"/>
      <c r="AB1573" s="11"/>
      <c r="AC1573" s="11"/>
    </row>
    <row r="1574">
      <c r="A1574" s="231" t="s">
        <v>2754</v>
      </c>
      <c r="B1574" s="63" t="s">
        <v>2755</v>
      </c>
      <c r="C1574" s="15"/>
      <c r="D1574" s="111"/>
      <c r="E1574" s="10"/>
      <c r="F1574" s="11"/>
      <c r="G1574" s="11"/>
      <c r="H1574" s="11"/>
      <c r="I1574" s="11"/>
      <c r="J1574" s="11"/>
      <c r="K1574" s="11"/>
      <c r="L1574" s="11"/>
      <c r="M1574" s="11"/>
      <c r="N1574" s="11"/>
      <c r="O1574" s="11"/>
      <c r="P1574" s="11"/>
      <c r="Q1574" s="11"/>
      <c r="R1574" s="11"/>
      <c r="S1574" s="11"/>
      <c r="T1574" s="11"/>
      <c r="U1574" s="11"/>
      <c r="V1574" s="11"/>
      <c r="W1574" s="11"/>
      <c r="X1574" s="11"/>
      <c r="Y1574" s="11"/>
      <c r="Z1574" s="11"/>
      <c r="AA1574" s="11"/>
      <c r="AB1574" s="11"/>
      <c r="AC1574" s="11"/>
    </row>
    <row r="1575">
      <c r="A1575" s="231" t="s">
        <v>2756</v>
      </c>
      <c r="B1575" s="63" t="s">
        <v>2757</v>
      </c>
      <c r="C1575" s="15"/>
      <c r="D1575" s="111"/>
      <c r="E1575" s="10"/>
      <c r="F1575" s="11"/>
      <c r="G1575" s="11"/>
      <c r="H1575" s="11"/>
      <c r="I1575" s="11"/>
      <c r="J1575" s="11"/>
      <c r="K1575" s="11"/>
      <c r="L1575" s="11"/>
      <c r="M1575" s="11"/>
      <c r="N1575" s="11"/>
      <c r="O1575" s="11"/>
      <c r="P1575" s="11"/>
      <c r="Q1575" s="11"/>
      <c r="R1575" s="11"/>
      <c r="S1575" s="11"/>
      <c r="T1575" s="11"/>
      <c r="U1575" s="11"/>
      <c r="V1575" s="11"/>
      <c r="W1575" s="11"/>
      <c r="X1575" s="11"/>
      <c r="Y1575" s="11"/>
      <c r="Z1575" s="11"/>
      <c r="AA1575" s="11"/>
      <c r="AB1575" s="11"/>
      <c r="AC1575" s="11"/>
    </row>
    <row r="1576">
      <c r="A1576" s="231" t="s">
        <v>2758</v>
      </c>
      <c r="B1576" s="63" t="s">
        <v>2759</v>
      </c>
      <c r="C1576" s="15" t="s">
        <v>2760</v>
      </c>
      <c r="D1576" s="111"/>
      <c r="E1576" s="10"/>
      <c r="F1576" s="11"/>
      <c r="G1576" s="11"/>
      <c r="H1576" s="11"/>
      <c r="I1576" s="11"/>
      <c r="J1576" s="11"/>
      <c r="K1576" s="11"/>
      <c r="L1576" s="11"/>
      <c r="M1576" s="11"/>
      <c r="N1576" s="11"/>
      <c r="O1576" s="11"/>
      <c r="P1576" s="11"/>
      <c r="Q1576" s="11"/>
      <c r="R1576" s="11"/>
      <c r="S1576" s="11"/>
      <c r="T1576" s="11"/>
      <c r="U1576" s="11"/>
      <c r="V1576" s="11"/>
      <c r="W1576" s="11"/>
      <c r="X1576" s="11"/>
      <c r="Y1576" s="11"/>
      <c r="Z1576" s="11"/>
      <c r="AA1576" s="11"/>
      <c r="AB1576" s="11"/>
      <c r="AC1576" s="11"/>
    </row>
    <row r="1577">
      <c r="A1577" s="251" t="s">
        <v>2761</v>
      </c>
      <c r="B1577" s="65" t="s">
        <v>2762</v>
      </c>
      <c r="C1577" s="15"/>
      <c r="D1577" s="111"/>
      <c r="E1577" s="10"/>
      <c r="F1577" s="11"/>
      <c r="G1577" s="11"/>
      <c r="H1577" s="11"/>
      <c r="I1577" s="11"/>
      <c r="J1577" s="11"/>
      <c r="K1577" s="11"/>
      <c r="L1577" s="11"/>
      <c r="M1577" s="11"/>
      <c r="N1577" s="11"/>
      <c r="O1577" s="11"/>
      <c r="P1577" s="11"/>
      <c r="Q1577" s="11"/>
      <c r="R1577" s="11"/>
      <c r="S1577" s="11"/>
      <c r="T1577" s="11"/>
      <c r="U1577" s="11"/>
      <c r="V1577" s="11"/>
      <c r="W1577" s="11"/>
      <c r="X1577" s="11"/>
      <c r="Y1577" s="11"/>
      <c r="Z1577" s="11"/>
      <c r="AA1577" s="11"/>
      <c r="AB1577" s="11"/>
      <c r="AC1577" s="11"/>
    </row>
    <row r="1578">
      <c r="A1578" s="231" t="s">
        <v>2763</v>
      </c>
      <c r="B1578" s="63" t="s">
        <v>2764</v>
      </c>
      <c r="C1578" s="15"/>
      <c r="D1578" s="111"/>
      <c r="E1578" s="10"/>
      <c r="F1578" s="11"/>
      <c r="G1578" s="11"/>
      <c r="H1578" s="11"/>
      <c r="I1578" s="11"/>
      <c r="J1578" s="11"/>
      <c r="K1578" s="11"/>
      <c r="L1578" s="11"/>
      <c r="M1578" s="11"/>
      <c r="N1578" s="11"/>
      <c r="O1578" s="11"/>
      <c r="P1578" s="11"/>
      <c r="Q1578" s="11"/>
      <c r="R1578" s="11"/>
      <c r="S1578" s="11"/>
      <c r="T1578" s="11"/>
      <c r="U1578" s="11"/>
      <c r="V1578" s="11"/>
      <c r="W1578" s="11"/>
      <c r="X1578" s="11"/>
      <c r="Y1578" s="11"/>
      <c r="Z1578" s="11"/>
      <c r="AA1578" s="11"/>
      <c r="AB1578" s="11"/>
      <c r="AC1578" s="11"/>
    </row>
    <row r="1579">
      <c r="A1579" s="231" t="s">
        <v>2765</v>
      </c>
      <c r="B1579" s="63"/>
      <c r="C1579" s="15"/>
      <c r="D1579" s="111"/>
      <c r="E1579" s="10"/>
      <c r="F1579" s="11"/>
      <c r="G1579" s="11"/>
      <c r="H1579" s="11"/>
      <c r="I1579" s="11"/>
      <c r="J1579" s="11"/>
      <c r="K1579" s="11"/>
      <c r="L1579" s="11"/>
      <c r="M1579" s="11"/>
      <c r="N1579" s="11"/>
      <c r="O1579" s="11"/>
      <c r="P1579" s="11"/>
      <c r="Q1579" s="11"/>
      <c r="R1579" s="11"/>
      <c r="S1579" s="11"/>
      <c r="T1579" s="11"/>
      <c r="U1579" s="11"/>
      <c r="V1579" s="11"/>
      <c r="W1579" s="11"/>
      <c r="X1579" s="11"/>
      <c r="Y1579" s="11"/>
      <c r="Z1579" s="11"/>
      <c r="AA1579" s="11"/>
      <c r="AB1579" s="11"/>
      <c r="AC1579" s="11"/>
    </row>
    <row r="1580">
      <c r="A1580" s="252" t="s">
        <v>2766</v>
      </c>
      <c r="B1580" s="63" t="s">
        <v>2767</v>
      </c>
      <c r="C1580" s="15"/>
      <c r="D1580" s="111"/>
      <c r="E1580" s="10"/>
      <c r="F1580" s="11"/>
      <c r="G1580" s="11"/>
      <c r="H1580" s="11"/>
      <c r="I1580" s="11"/>
      <c r="J1580" s="11"/>
      <c r="K1580" s="11"/>
      <c r="L1580" s="11"/>
      <c r="M1580" s="11"/>
      <c r="N1580" s="11"/>
      <c r="O1580" s="11"/>
      <c r="P1580" s="11"/>
      <c r="Q1580" s="11"/>
      <c r="R1580" s="11"/>
      <c r="S1580" s="11"/>
      <c r="T1580" s="11"/>
      <c r="U1580" s="11"/>
      <c r="V1580" s="11"/>
      <c r="W1580" s="11"/>
      <c r="X1580" s="11"/>
      <c r="Y1580" s="11"/>
      <c r="Z1580" s="11"/>
      <c r="AA1580" s="11"/>
      <c r="AB1580" s="11"/>
      <c r="AC1580" s="11"/>
    </row>
    <row r="1581">
      <c r="A1581" s="231" t="s">
        <v>2768</v>
      </c>
      <c r="B1581" s="63" t="s">
        <v>2769</v>
      </c>
      <c r="C1581" s="15"/>
      <c r="D1581" s="111"/>
      <c r="E1581" s="10"/>
      <c r="F1581" s="11"/>
      <c r="G1581" s="11"/>
      <c r="H1581" s="11"/>
      <c r="I1581" s="11"/>
      <c r="J1581" s="11"/>
      <c r="K1581" s="11"/>
      <c r="L1581" s="11"/>
      <c r="M1581" s="11"/>
      <c r="N1581" s="11"/>
      <c r="O1581" s="11"/>
      <c r="P1581" s="11"/>
      <c r="Q1581" s="11"/>
      <c r="R1581" s="11"/>
      <c r="S1581" s="11"/>
      <c r="T1581" s="11"/>
      <c r="U1581" s="11"/>
      <c r="V1581" s="11"/>
      <c r="W1581" s="11"/>
      <c r="X1581" s="11"/>
      <c r="Y1581" s="11"/>
      <c r="Z1581" s="11"/>
      <c r="AA1581" s="11"/>
      <c r="AB1581" s="11"/>
      <c r="AC1581" s="11"/>
    </row>
    <row r="1582">
      <c r="A1582" s="231" t="s">
        <v>2770</v>
      </c>
      <c r="B1582" s="63" t="s">
        <v>2771</v>
      </c>
      <c r="C1582" s="15"/>
      <c r="D1582" s="111"/>
      <c r="E1582" s="10"/>
      <c r="F1582" s="11"/>
      <c r="G1582" s="11"/>
      <c r="H1582" s="11"/>
      <c r="I1582" s="11"/>
      <c r="J1582" s="11"/>
      <c r="K1582" s="11"/>
      <c r="L1582" s="11"/>
      <c r="M1582" s="11"/>
      <c r="N1582" s="11"/>
      <c r="O1582" s="11"/>
      <c r="P1582" s="11"/>
      <c r="Q1582" s="11"/>
      <c r="R1582" s="11"/>
      <c r="S1582" s="11"/>
      <c r="T1582" s="11"/>
      <c r="U1582" s="11"/>
      <c r="V1582" s="11"/>
      <c r="W1582" s="11"/>
      <c r="X1582" s="11"/>
      <c r="Y1582" s="11"/>
      <c r="Z1582" s="11"/>
      <c r="AA1582" s="11"/>
      <c r="AB1582" s="11"/>
      <c r="AC1582" s="11"/>
    </row>
    <row r="1583">
      <c r="A1583" s="231" t="s">
        <v>2772</v>
      </c>
      <c r="B1583" s="63" t="s">
        <v>2773</v>
      </c>
      <c r="C1583" s="15"/>
      <c r="D1583" s="111"/>
      <c r="E1583" s="10"/>
      <c r="F1583" s="11"/>
      <c r="G1583" s="11"/>
      <c r="H1583" s="11"/>
      <c r="I1583" s="11"/>
      <c r="J1583" s="11"/>
      <c r="K1583" s="11"/>
      <c r="L1583" s="11"/>
      <c r="M1583" s="11"/>
      <c r="N1583" s="11"/>
      <c r="O1583" s="11"/>
      <c r="P1583" s="11"/>
      <c r="Q1583" s="11"/>
      <c r="R1583" s="11"/>
      <c r="S1583" s="11"/>
      <c r="T1583" s="11"/>
      <c r="U1583" s="11"/>
      <c r="V1583" s="11"/>
      <c r="W1583" s="11"/>
      <c r="X1583" s="11"/>
      <c r="Y1583" s="11"/>
      <c r="Z1583" s="11"/>
      <c r="AA1583" s="11"/>
      <c r="AB1583" s="11"/>
      <c r="AC1583" s="11"/>
    </row>
    <row r="1584">
      <c r="A1584" s="231" t="s">
        <v>2774</v>
      </c>
      <c r="B1584" s="63" t="s">
        <v>2775</v>
      </c>
      <c r="C1584" s="15"/>
      <c r="D1584" s="111"/>
      <c r="E1584" s="10"/>
      <c r="F1584" s="11"/>
      <c r="G1584" s="11"/>
      <c r="H1584" s="11"/>
      <c r="I1584" s="11"/>
      <c r="J1584" s="11"/>
      <c r="K1584" s="11"/>
      <c r="L1584" s="11"/>
      <c r="M1584" s="11"/>
      <c r="N1584" s="11"/>
      <c r="O1584" s="11"/>
      <c r="P1584" s="11"/>
      <c r="Q1584" s="11"/>
      <c r="R1584" s="11"/>
      <c r="S1584" s="11"/>
      <c r="T1584" s="11"/>
      <c r="U1584" s="11"/>
      <c r="V1584" s="11"/>
      <c r="W1584" s="11"/>
      <c r="X1584" s="11"/>
      <c r="Y1584" s="11"/>
      <c r="Z1584" s="11"/>
      <c r="AA1584" s="11"/>
      <c r="AB1584" s="11"/>
      <c r="AC1584" s="11"/>
    </row>
    <row r="1585">
      <c r="A1585" s="231" t="s">
        <v>2776</v>
      </c>
      <c r="B1585" s="63" t="s">
        <v>2777</v>
      </c>
      <c r="C1585" s="15"/>
      <c r="D1585" s="111"/>
      <c r="E1585" s="10"/>
      <c r="F1585" s="11"/>
      <c r="G1585" s="11"/>
      <c r="H1585" s="11"/>
      <c r="I1585" s="11"/>
      <c r="J1585" s="11"/>
      <c r="K1585" s="11"/>
      <c r="L1585" s="11"/>
      <c r="M1585" s="11"/>
      <c r="N1585" s="11"/>
      <c r="O1585" s="11"/>
      <c r="P1585" s="11"/>
      <c r="Q1585" s="11"/>
      <c r="R1585" s="11"/>
      <c r="S1585" s="11"/>
      <c r="T1585" s="11"/>
      <c r="U1585" s="11"/>
      <c r="V1585" s="11"/>
      <c r="W1585" s="11"/>
      <c r="X1585" s="11"/>
      <c r="Y1585" s="11"/>
      <c r="Z1585" s="11"/>
      <c r="AA1585" s="11"/>
      <c r="AB1585" s="11"/>
      <c r="AC1585" s="11"/>
    </row>
    <row r="1586">
      <c r="A1586" s="231" t="s">
        <v>2778</v>
      </c>
      <c r="B1586" s="65" t="s">
        <v>2779</v>
      </c>
      <c r="C1586" s="15"/>
      <c r="D1586" s="111"/>
      <c r="E1586" s="10"/>
      <c r="F1586" s="11"/>
      <c r="G1586" s="11"/>
      <c r="H1586" s="11"/>
      <c r="I1586" s="11"/>
      <c r="J1586" s="11"/>
      <c r="K1586" s="11"/>
      <c r="L1586" s="11"/>
      <c r="M1586" s="11"/>
      <c r="N1586" s="11"/>
      <c r="O1586" s="11"/>
      <c r="P1586" s="11"/>
      <c r="Q1586" s="11"/>
      <c r="R1586" s="11"/>
      <c r="S1586" s="11"/>
      <c r="T1586" s="11"/>
      <c r="U1586" s="11"/>
      <c r="V1586" s="11"/>
      <c r="W1586" s="11"/>
      <c r="X1586" s="11"/>
      <c r="Y1586" s="11"/>
      <c r="Z1586" s="11"/>
      <c r="AA1586" s="11"/>
      <c r="AB1586" s="11"/>
      <c r="AC1586" s="11"/>
    </row>
    <row r="1587">
      <c r="A1587" s="231" t="s">
        <v>2780</v>
      </c>
      <c r="B1587" s="63"/>
      <c r="C1587" s="15"/>
      <c r="D1587" s="111"/>
      <c r="E1587" s="10"/>
      <c r="F1587" s="11"/>
      <c r="G1587" s="11"/>
      <c r="H1587" s="11"/>
      <c r="I1587" s="11"/>
      <c r="J1587" s="11"/>
      <c r="K1587" s="11"/>
      <c r="L1587" s="11"/>
      <c r="M1587" s="11"/>
      <c r="N1587" s="11"/>
      <c r="O1587" s="11"/>
      <c r="P1587" s="11"/>
      <c r="Q1587" s="11"/>
      <c r="R1587" s="11"/>
      <c r="S1587" s="11"/>
      <c r="T1587" s="11"/>
      <c r="U1587" s="11"/>
      <c r="V1587" s="11"/>
      <c r="W1587" s="11"/>
      <c r="X1587" s="11"/>
      <c r="Y1587" s="11"/>
      <c r="Z1587" s="11"/>
      <c r="AA1587" s="11"/>
      <c r="AB1587" s="11"/>
      <c r="AC1587" s="11"/>
    </row>
    <row r="1588">
      <c r="A1588" s="231" t="s">
        <v>2781</v>
      </c>
      <c r="B1588" s="253" t="s">
        <v>2782</v>
      </c>
      <c r="C1588" s="15"/>
      <c r="D1588" s="111"/>
      <c r="E1588" s="10"/>
      <c r="F1588" s="11"/>
      <c r="G1588" s="11"/>
      <c r="H1588" s="11"/>
      <c r="I1588" s="11"/>
      <c r="J1588" s="11"/>
      <c r="K1588" s="11"/>
      <c r="L1588" s="11"/>
      <c r="M1588" s="11"/>
      <c r="N1588" s="11"/>
      <c r="O1588" s="11"/>
      <c r="P1588" s="11"/>
      <c r="Q1588" s="11"/>
      <c r="R1588" s="11"/>
      <c r="S1588" s="11"/>
      <c r="T1588" s="11"/>
      <c r="U1588" s="11"/>
      <c r="V1588" s="11"/>
      <c r="W1588" s="11"/>
      <c r="X1588" s="11"/>
      <c r="Y1588" s="11"/>
      <c r="Z1588" s="11"/>
      <c r="AA1588" s="11"/>
      <c r="AB1588" s="11"/>
      <c r="AC1588" s="11"/>
    </row>
    <row r="1589">
      <c r="A1589" s="252" t="s">
        <v>2783</v>
      </c>
      <c r="B1589" s="63" t="s">
        <v>2784</v>
      </c>
      <c r="C1589" s="15"/>
      <c r="D1589" s="111"/>
      <c r="E1589" s="10"/>
      <c r="F1589" s="11"/>
      <c r="G1589" s="11"/>
      <c r="H1589" s="11"/>
      <c r="I1589" s="11"/>
      <c r="J1589" s="11"/>
      <c r="K1589" s="11"/>
      <c r="L1589" s="11"/>
      <c r="M1589" s="11"/>
      <c r="N1589" s="11"/>
      <c r="O1589" s="11"/>
      <c r="P1589" s="11"/>
      <c r="Q1589" s="11"/>
      <c r="R1589" s="11"/>
      <c r="S1589" s="11"/>
      <c r="T1589" s="11"/>
      <c r="U1589" s="11"/>
      <c r="V1589" s="11"/>
      <c r="W1589" s="11"/>
      <c r="X1589" s="11"/>
      <c r="Y1589" s="11"/>
      <c r="Z1589" s="11"/>
      <c r="AA1589" s="11"/>
      <c r="AB1589" s="11"/>
      <c r="AC1589" s="11"/>
    </row>
    <row r="1590">
      <c r="A1590" s="252" t="s">
        <v>2785</v>
      </c>
      <c r="B1590" s="63" t="s">
        <v>2786</v>
      </c>
      <c r="C1590" s="15"/>
      <c r="D1590" s="111"/>
      <c r="E1590" s="10"/>
      <c r="F1590" s="11"/>
      <c r="G1590" s="11"/>
      <c r="H1590" s="11"/>
      <c r="I1590" s="11"/>
      <c r="J1590" s="11"/>
      <c r="K1590" s="11"/>
      <c r="L1590" s="11"/>
      <c r="M1590" s="11"/>
      <c r="N1590" s="11"/>
      <c r="O1590" s="11"/>
      <c r="P1590" s="11"/>
      <c r="Q1590" s="11"/>
      <c r="R1590" s="11"/>
      <c r="S1590" s="11"/>
      <c r="T1590" s="11"/>
      <c r="U1590" s="11"/>
      <c r="V1590" s="11"/>
      <c r="W1590" s="11"/>
      <c r="X1590" s="11"/>
      <c r="Y1590" s="11"/>
      <c r="Z1590" s="11"/>
      <c r="AA1590" s="11"/>
      <c r="AB1590" s="11"/>
      <c r="AC1590" s="11"/>
    </row>
    <row r="1591">
      <c r="A1591" s="231" t="s">
        <v>2787</v>
      </c>
      <c r="B1591" s="63" t="s">
        <v>2788</v>
      </c>
      <c r="C1591" s="15"/>
      <c r="D1591" s="111"/>
      <c r="E1591" s="10"/>
      <c r="F1591" s="11"/>
      <c r="G1591" s="11"/>
      <c r="H1591" s="11"/>
      <c r="I1591" s="11"/>
      <c r="J1591" s="11"/>
      <c r="K1591" s="11"/>
      <c r="L1591" s="11"/>
      <c r="M1591" s="11"/>
      <c r="N1591" s="11"/>
      <c r="O1591" s="11"/>
      <c r="P1591" s="11"/>
      <c r="Q1591" s="11"/>
      <c r="R1591" s="11"/>
      <c r="S1591" s="11"/>
      <c r="T1591" s="11"/>
      <c r="U1591" s="11"/>
      <c r="V1591" s="11"/>
      <c r="W1591" s="11"/>
      <c r="X1591" s="11"/>
      <c r="Y1591" s="11"/>
      <c r="Z1591" s="11"/>
      <c r="AA1591" s="11"/>
      <c r="AB1591" s="11"/>
      <c r="AC1591" s="11"/>
    </row>
    <row r="1592">
      <c r="A1592" s="231" t="s">
        <v>2789</v>
      </c>
      <c r="B1592" s="63"/>
      <c r="C1592" s="15"/>
      <c r="D1592" s="111"/>
      <c r="E1592" s="10"/>
      <c r="F1592" s="11"/>
      <c r="G1592" s="11"/>
      <c r="H1592" s="11"/>
      <c r="I1592" s="11"/>
      <c r="J1592" s="11"/>
      <c r="K1592" s="11"/>
      <c r="L1592" s="11"/>
      <c r="M1592" s="11"/>
      <c r="N1592" s="11"/>
      <c r="O1592" s="11"/>
      <c r="P1592" s="11"/>
      <c r="Q1592" s="11"/>
      <c r="R1592" s="11"/>
      <c r="S1592" s="11"/>
      <c r="T1592" s="11"/>
      <c r="U1592" s="11"/>
      <c r="V1592" s="11"/>
      <c r="W1592" s="11"/>
      <c r="X1592" s="11"/>
      <c r="Y1592" s="11"/>
      <c r="Z1592" s="11"/>
      <c r="AA1592" s="11"/>
      <c r="AB1592" s="11"/>
      <c r="AC1592" s="11"/>
    </row>
    <row r="1593">
      <c r="A1593" s="254" t="s">
        <v>2790</v>
      </c>
      <c r="B1593" s="63"/>
      <c r="C1593" s="15"/>
      <c r="D1593" s="111"/>
      <c r="E1593" s="10"/>
      <c r="F1593" s="11"/>
      <c r="G1593" s="11"/>
      <c r="H1593" s="11"/>
      <c r="I1593" s="11"/>
      <c r="J1593" s="11"/>
      <c r="K1593" s="11"/>
      <c r="L1593" s="11"/>
      <c r="M1593" s="11"/>
      <c r="N1593" s="11"/>
      <c r="O1593" s="11"/>
      <c r="P1593" s="11"/>
      <c r="Q1593" s="11"/>
      <c r="R1593" s="11"/>
      <c r="S1593" s="11"/>
      <c r="T1593" s="11"/>
      <c r="U1593" s="11"/>
      <c r="V1593" s="11"/>
      <c r="W1593" s="11"/>
      <c r="X1593" s="11"/>
      <c r="Y1593" s="11"/>
      <c r="Z1593" s="11"/>
      <c r="AA1593" s="11"/>
      <c r="AB1593" s="11"/>
      <c r="AC1593" s="11"/>
    </row>
    <row r="1594">
      <c r="A1594" s="231" t="s">
        <v>2791</v>
      </c>
      <c r="B1594" s="63" t="s">
        <v>2792</v>
      </c>
      <c r="C1594" s="15" t="s">
        <v>2793</v>
      </c>
      <c r="D1594" s="111"/>
      <c r="E1594" s="11"/>
      <c r="F1594" s="11"/>
      <c r="G1594" s="11"/>
      <c r="H1594" s="11"/>
      <c r="I1594" s="11"/>
      <c r="J1594" s="11"/>
      <c r="K1594" s="11"/>
      <c r="L1594" s="11"/>
      <c r="M1594" s="11"/>
      <c r="N1594" s="11"/>
      <c r="O1594" s="11"/>
      <c r="P1594" s="11"/>
      <c r="Q1594" s="11"/>
      <c r="R1594" s="11"/>
      <c r="S1594" s="11"/>
      <c r="T1594" s="11"/>
      <c r="U1594" s="11"/>
      <c r="V1594" s="11"/>
      <c r="W1594" s="11"/>
      <c r="X1594" s="11"/>
      <c r="Y1594" s="11"/>
      <c r="Z1594" s="11"/>
      <c r="AA1594" s="11"/>
      <c r="AB1594" s="11"/>
      <c r="AC1594" s="11"/>
    </row>
    <row r="1595">
      <c r="A1595" s="231" t="s">
        <v>2794</v>
      </c>
      <c r="B1595" s="65" t="s">
        <v>2795</v>
      </c>
      <c r="C1595" s="15"/>
      <c r="D1595" s="111"/>
      <c r="E1595" s="10"/>
      <c r="F1595" s="11"/>
      <c r="G1595" s="11"/>
      <c r="H1595" s="11"/>
      <c r="I1595" s="11"/>
      <c r="J1595" s="11"/>
      <c r="K1595" s="11"/>
      <c r="L1595" s="11"/>
      <c r="M1595" s="11"/>
      <c r="N1595" s="11"/>
      <c r="O1595" s="11"/>
      <c r="P1595" s="11"/>
      <c r="Q1595" s="11"/>
      <c r="R1595" s="11"/>
      <c r="S1595" s="11"/>
      <c r="T1595" s="11"/>
      <c r="U1595" s="11"/>
      <c r="V1595" s="11"/>
      <c r="W1595" s="11"/>
      <c r="X1595" s="11"/>
      <c r="Y1595" s="11"/>
      <c r="Z1595" s="11"/>
      <c r="AA1595" s="11"/>
      <c r="AB1595" s="11"/>
      <c r="AC1595" s="11"/>
    </row>
    <row r="1596">
      <c r="A1596" s="119" t="s">
        <v>2796</v>
      </c>
      <c r="B1596" s="119" t="s">
        <v>2797</v>
      </c>
      <c r="C1596" s="15"/>
      <c r="D1596" s="111"/>
      <c r="E1596" s="10"/>
      <c r="F1596" s="11"/>
      <c r="G1596" s="11"/>
      <c r="H1596" s="11"/>
      <c r="I1596" s="11"/>
      <c r="J1596" s="11"/>
      <c r="K1596" s="11"/>
      <c r="L1596" s="11"/>
      <c r="M1596" s="11"/>
      <c r="N1596" s="11"/>
      <c r="O1596" s="11"/>
      <c r="P1596" s="11"/>
      <c r="Q1596" s="11"/>
      <c r="R1596" s="11"/>
      <c r="S1596" s="11"/>
      <c r="T1596" s="11"/>
      <c r="U1596" s="11"/>
      <c r="V1596" s="11"/>
      <c r="W1596" s="11"/>
      <c r="X1596" s="11"/>
      <c r="Y1596" s="11"/>
      <c r="Z1596" s="11"/>
      <c r="AA1596" s="11"/>
      <c r="AB1596" s="11"/>
      <c r="AC1596" s="11"/>
    </row>
    <row r="1597">
      <c r="A1597" s="231" t="s">
        <v>2798</v>
      </c>
      <c r="B1597" s="63" t="s">
        <v>2799</v>
      </c>
      <c r="C1597" s="15"/>
      <c r="D1597" s="111"/>
      <c r="E1597" s="10"/>
      <c r="F1597" s="11"/>
      <c r="G1597" s="11"/>
      <c r="H1597" s="11"/>
      <c r="I1597" s="11"/>
      <c r="J1597" s="11"/>
      <c r="K1597" s="11"/>
      <c r="L1597" s="11"/>
      <c r="M1597" s="11"/>
      <c r="N1597" s="11"/>
      <c r="O1597" s="11"/>
      <c r="P1597" s="11"/>
      <c r="Q1597" s="11"/>
      <c r="R1597" s="11"/>
      <c r="S1597" s="11"/>
      <c r="T1597" s="11"/>
      <c r="U1597" s="11"/>
      <c r="V1597" s="11"/>
      <c r="W1597" s="11"/>
      <c r="X1597" s="11"/>
      <c r="Y1597" s="11"/>
      <c r="Z1597" s="11"/>
      <c r="AA1597" s="11"/>
      <c r="AB1597" s="11"/>
      <c r="AC1597" s="11"/>
    </row>
    <row r="1598">
      <c r="A1598" s="231" t="s">
        <v>2800</v>
      </c>
      <c r="B1598" s="63" t="s">
        <v>2801</v>
      </c>
      <c r="C1598" s="15" t="s">
        <v>2802</v>
      </c>
      <c r="D1598" s="111"/>
      <c r="E1598" s="10"/>
      <c r="F1598" s="11"/>
      <c r="G1598" s="11"/>
      <c r="H1598" s="11"/>
      <c r="I1598" s="11"/>
      <c r="J1598" s="11"/>
      <c r="K1598" s="11"/>
      <c r="L1598" s="11"/>
      <c r="M1598" s="11"/>
      <c r="N1598" s="11"/>
      <c r="O1598" s="11"/>
      <c r="P1598" s="11"/>
      <c r="Q1598" s="11"/>
      <c r="R1598" s="11"/>
      <c r="S1598" s="11"/>
      <c r="T1598" s="11"/>
      <c r="U1598" s="11"/>
      <c r="V1598" s="11"/>
      <c r="W1598" s="11"/>
      <c r="X1598" s="11"/>
      <c r="Y1598" s="11"/>
      <c r="Z1598" s="11"/>
      <c r="AA1598" s="11"/>
      <c r="AB1598" s="11"/>
      <c r="AC1598" s="11"/>
    </row>
    <row r="1599">
      <c r="A1599" s="231" t="s">
        <v>2803</v>
      </c>
      <c r="B1599" s="63" t="s">
        <v>2804</v>
      </c>
      <c r="C1599" s="15"/>
      <c r="D1599" s="111"/>
      <c r="E1599" s="10"/>
      <c r="F1599" s="11"/>
      <c r="G1599" s="11"/>
      <c r="H1599" s="11"/>
      <c r="I1599" s="11"/>
      <c r="J1599" s="11"/>
      <c r="K1599" s="11"/>
      <c r="L1599" s="11"/>
      <c r="M1599" s="11"/>
      <c r="N1599" s="11"/>
      <c r="O1599" s="11"/>
      <c r="P1599" s="11"/>
      <c r="Q1599" s="11"/>
      <c r="R1599" s="11"/>
      <c r="S1599" s="11"/>
      <c r="T1599" s="11"/>
      <c r="U1599" s="11"/>
      <c r="V1599" s="11"/>
      <c r="W1599" s="11"/>
      <c r="X1599" s="11"/>
      <c r="Y1599" s="11"/>
      <c r="Z1599" s="11"/>
      <c r="AA1599" s="11"/>
      <c r="AB1599" s="11"/>
      <c r="AC1599" s="11"/>
    </row>
    <row r="1600">
      <c r="A1600" s="231" t="s">
        <v>2805</v>
      </c>
      <c r="B1600" s="63" t="s">
        <v>2806</v>
      </c>
      <c r="C1600" s="15"/>
      <c r="D1600" s="111"/>
      <c r="E1600" s="10"/>
      <c r="F1600" s="11"/>
      <c r="G1600" s="11"/>
      <c r="H1600" s="11"/>
      <c r="I1600" s="11"/>
      <c r="J1600" s="11"/>
      <c r="K1600" s="11"/>
      <c r="L1600" s="11"/>
      <c r="M1600" s="11"/>
      <c r="N1600" s="11"/>
      <c r="O1600" s="11"/>
      <c r="P1600" s="11"/>
      <c r="Q1600" s="11"/>
      <c r="R1600" s="11"/>
      <c r="S1600" s="11"/>
      <c r="T1600" s="11"/>
      <c r="U1600" s="11"/>
      <c r="V1600" s="11"/>
      <c r="W1600" s="11"/>
      <c r="X1600" s="11"/>
      <c r="Y1600" s="11"/>
      <c r="Z1600" s="11"/>
      <c r="AA1600" s="11"/>
      <c r="AB1600" s="11"/>
      <c r="AC1600" s="11"/>
    </row>
    <row r="1601">
      <c r="A1601" s="231" t="s">
        <v>2807</v>
      </c>
      <c r="B1601" s="63"/>
      <c r="C1601" s="15"/>
      <c r="D1601" s="111"/>
      <c r="E1601" s="10"/>
      <c r="F1601" s="11"/>
      <c r="G1601" s="11"/>
      <c r="H1601" s="11"/>
      <c r="I1601" s="11"/>
      <c r="J1601" s="11"/>
      <c r="K1601" s="11"/>
      <c r="L1601" s="11"/>
      <c r="M1601" s="11"/>
      <c r="N1601" s="11"/>
      <c r="O1601" s="11"/>
      <c r="P1601" s="11"/>
      <c r="Q1601" s="11"/>
      <c r="R1601" s="11"/>
      <c r="S1601" s="11"/>
      <c r="T1601" s="11"/>
      <c r="U1601" s="11"/>
      <c r="V1601" s="11"/>
      <c r="W1601" s="11"/>
      <c r="X1601" s="11"/>
      <c r="Y1601" s="11"/>
      <c r="Z1601" s="11"/>
      <c r="AA1601" s="11"/>
      <c r="AB1601" s="11"/>
      <c r="AC1601" s="11"/>
    </row>
    <row r="1602">
      <c r="A1602" s="231" t="s">
        <v>2808</v>
      </c>
      <c r="B1602" s="63" t="s">
        <v>2809</v>
      </c>
      <c r="C1602" s="15"/>
      <c r="D1602" s="111"/>
      <c r="E1602" s="10"/>
      <c r="F1602" s="11"/>
      <c r="G1602" s="11"/>
      <c r="H1602" s="11"/>
      <c r="I1602" s="11"/>
      <c r="J1602" s="11"/>
      <c r="K1602" s="11"/>
      <c r="L1602" s="11"/>
      <c r="M1602" s="11"/>
      <c r="N1602" s="11"/>
      <c r="O1602" s="11"/>
      <c r="P1602" s="11"/>
      <c r="Q1602" s="11"/>
      <c r="R1602" s="11"/>
      <c r="S1602" s="11"/>
      <c r="T1602" s="11"/>
      <c r="U1602" s="11"/>
      <c r="V1602" s="11"/>
      <c r="W1602" s="11"/>
      <c r="X1602" s="11"/>
      <c r="Y1602" s="11"/>
      <c r="Z1602" s="11"/>
      <c r="AA1602" s="11"/>
      <c r="AB1602" s="11"/>
      <c r="AC1602" s="11"/>
    </row>
    <row r="1603">
      <c r="A1603" s="231" t="s">
        <v>2810</v>
      </c>
      <c r="B1603" s="255" t="s">
        <v>2811</v>
      </c>
      <c r="C1603" s="50" t="s">
        <v>2812</v>
      </c>
      <c r="D1603" s="111"/>
      <c r="E1603" s="10"/>
      <c r="F1603" s="11"/>
      <c r="G1603" s="11"/>
      <c r="H1603" s="11"/>
      <c r="I1603" s="11"/>
      <c r="J1603" s="11"/>
      <c r="K1603" s="11"/>
      <c r="L1603" s="11"/>
      <c r="M1603" s="11"/>
      <c r="N1603" s="11"/>
      <c r="O1603" s="11"/>
      <c r="P1603" s="11"/>
      <c r="Q1603" s="11"/>
      <c r="R1603" s="11"/>
      <c r="S1603" s="11"/>
      <c r="T1603" s="11"/>
      <c r="U1603" s="11"/>
      <c r="V1603" s="11"/>
      <c r="W1603" s="11"/>
      <c r="X1603" s="11"/>
      <c r="Y1603" s="11"/>
      <c r="Z1603" s="11"/>
      <c r="AA1603" s="11"/>
      <c r="AB1603" s="11"/>
      <c r="AC1603" s="11"/>
    </row>
    <row r="1604">
      <c r="A1604" s="231" t="s">
        <v>2813</v>
      </c>
      <c r="B1604" s="63" t="s">
        <v>2814</v>
      </c>
      <c r="C1604" s="15" t="s">
        <v>2815</v>
      </c>
      <c r="D1604" s="111"/>
      <c r="E1604" s="10"/>
      <c r="F1604" s="11"/>
      <c r="G1604" s="11"/>
      <c r="H1604" s="11"/>
      <c r="I1604" s="11"/>
      <c r="J1604" s="11"/>
      <c r="K1604" s="11"/>
      <c r="L1604" s="11"/>
      <c r="M1604" s="11"/>
      <c r="N1604" s="11"/>
      <c r="O1604" s="11"/>
      <c r="P1604" s="11"/>
      <c r="Q1604" s="11"/>
      <c r="R1604" s="11"/>
      <c r="S1604" s="11"/>
      <c r="T1604" s="11"/>
      <c r="U1604" s="11"/>
      <c r="V1604" s="11"/>
      <c r="W1604" s="11"/>
      <c r="X1604" s="11"/>
      <c r="Y1604" s="11"/>
      <c r="Z1604" s="11"/>
      <c r="AA1604" s="11"/>
      <c r="AB1604" s="11"/>
      <c r="AC1604" s="11"/>
    </row>
    <row r="1605">
      <c r="A1605" s="231" t="s">
        <v>2816</v>
      </c>
      <c r="B1605" s="63" t="s">
        <v>2817</v>
      </c>
      <c r="C1605" s="15"/>
      <c r="D1605" s="111"/>
      <c r="E1605" s="10"/>
      <c r="F1605" s="11"/>
      <c r="G1605" s="11"/>
      <c r="H1605" s="11"/>
      <c r="I1605" s="11"/>
      <c r="J1605" s="11"/>
      <c r="K1605" s="11"/>
      <c r="L1605" s="11"/>
      <c r="M1605" s="11"/>
      <c r="N1605" s="11"/>
      <c r="O1605" s="11"/>
      <c r="P1605" s="11"/>
      <c r="Q1605" s="11"/>
      <c r="R1605" s="11"/>
      <c r="S1605" s="11"/>
      <c r="T1605" s="11"/>
      <c r="U1605" s="11"/>
      <c r="V1605" s="11"/>
      <c r="W1605" s="11"/>
      <c r="X1605" s="11"/>
      <c r="Y1605" s="11"/>
      <c r="Z1605" s="11"/>
      <c r="AA1605" s="11"/>
      <c r="AB1605" s="11"/>
      <c r="AC1605" s="11"/>
    </row>
    <row r="1606">
      <c r="A1606" s="231" t="s">
        <v>2818</v>
      </c>
      <c r="B1606" s="63" t="s">
        <v>2819</v>
      </c>
      <c r="C1606" s="15"/>
      <c r="D1606" s="111"/>
      <c r="E1606" s="10"/>
      <c r="F1606" s="11"/>
      <c r="G1606" s="11"/>
      <c r="H1606" s="11"/>
      <c r="I1606" s="11"/>
      <c r="J1606" s="11"/>
      <c r="K1606" s="11"/>
      <c r="L1606" s="11"/>
      <c r="M1606" s="11"/>
      <c r="N1606" s="11"/>
      <c r="O1606" s="11"/>
      <c r="P1606" s="11"/>
      <c r="Q1606" s="11"/>
      <c r="R1606" s="11"/>
      <c r="S1606" s="11"/>
      <c r="T1606" s="11"/>
      <c r="U1606" s="11"/>
      <c r="V1606" s="11"/>
      <c r="W1606" s="11"/>
      <c r="X1606" s="11"/>
      <c r="Y1606" s="11"/>
      <c r="Z1606" s="11"/>
      <c r="AA1606" s="11"/>
      <c r="AB1606" s="11"/>
      <c r="AC1606" s="11"/>
    </row>
    <row r="1607">
      <c r="A1607" s="240" t="s">
        <v>2820</v>
      </c>
      <c r="B1607" s="63"/>
      <c r="C1607" s="15"/>
      <c r="D1607" s="111"/>
      <c r="E1607" s="10"/>
      <c r="F1607" s="11"/>
      <c r="G1607" s="11"/>
      <c r="H1607" s="11"/>
      <c r="I1607" s="11"/>
      <c r="J1607" s="11"/>
      <c r="K1607" s="11"/>
      <c r="L1607" s="11"/>
      <c r="M1607" s="11"/>
      <c r="N1607" s="11"/>
      <c r="O1607" s="11"/>
      <c r="P1607" s="11"/>
      <c r="Q1607" s="11"/>
      <c r="R1607" s="11"/>
      <c r="S1607" s="11"/>
      <c r="T1607" s="11"/>
      <c r="U1607" s="11"/>
      <c r="V1607" s="11"/>
      <c r="W1607" s="11"/>
      <c r="X1607" s="11"/>
      <c r="Y1607" s="11"/>
      <c r="Z1607" s="11"/>
      <c r="AA1607" s="11"/>
      <c r="AB1607" s="11"/>
      <c r="AC1607" s="11"/>
    </row>
    <row r="1608">
      <c r="A1608" s="235" t="s">
        <v>2821</v>
      </c>
      <c r="B1608" s="63" t="s">
        <v>2822</v>
      </c>
      <c r="C1608" s="15"/>
      <c r="D1608" s="111"/>
      <c r="E1608" s="10"/>
      <c r="F1608" s="11"/>
      <c r="G1608" s="11"/>
      <c r="H1608" s="11"/>
      <c r="I1608" s="11"/>
      <c r="J1608" s="11"/>
      <c r="K1608" s="11"/>
      <c r="L1608" s="11"/>
      <c r="M1608" s="11"/>
      <c r="N1608" s="11"/>
      <c r="O1608" s="11"/>
      <c r="P1608" s="11"/>
      <c r="Q1608" s="11"/>
      <c r="R1608" s="11"/>
      <c r="S1608" s="11"/>
      <c r="T1608" s="11"/>
      <c r="U1608" s="11"/>
      <c r="V1608" s="11"/>
      <c r="W1608" s="11"/>
      <c r="X1608" s="11"/>
      <c r="Y1608" s="11"/>
      <c r="Z1608" s="11"/>
      <c r="AA1608" s="11"/>
      <c r="AB1608" s="11"/>
      <c r="AC1608" s="11"/>
    </row>
    <row r="1609">
      <c r="A1609" s="235" t="s">
        <v>2823</v>
      </c>
      <c r="B1609" s="63" t="s">
        <v>2824</v>
      </c>
      <c r="C1609" s="15"/>
      <c r="D1609" s="111"/>
      <c r="E1609" s="10"/>
      <c r="F1609" s="11"/>
      <c r="G1609" s="11"/>
      <c r="H1609" s="11"/>
      <c r="I1609" s="11"/>
      <c r="J1609" s="11"/>
      <c r="K1609" s="11"/>
      <c r="L1609" s="11"/>
      <c r="M1609" s="11"/>
      <c r="N1609" s="11"/>
      <c r="O1609" s="11"/>
      <c r="P1609" s="11"/>
      <c r="Q1609" s="11"/>
      <c r="R1609" s="11"/>
      <c r="S1609" s="11"/>
      <c r="T1609" s="11"/>
      <c r="U1609" s="11"/>
      <c r="V1609" s="11"/>
      <c r="W1609" s="11"/>
      <c r="X1609" s="11"/>
      <c r="Y1609" s="11"/>
      <c r="Z1609" s="11"/>
      <c r="AA1609" s="11"/>
      <c r="AB1609" s="11"/>
      <c r="AC1609" s="11"/>
    </row>
    <row r="1610">
      <c r="A1610" s="235" t="s">
        <v>2825</v>
      </c>
      <c r="B1610" s="63" t="s">
        <v>2826</v>
      </c>
      <c r="C1610" s="15"/>
      <c r="D1610" s="111"/>
      <c r="E1610" s="10"/>
      <c r="F1610" s="11"/>
      <c r="G1610" s="11"/>
      <c r="H1610" s="11"/>
      <c r="I1610" s="11"/>
      <c r="J1610" s="11"/>
      <c r="K1610" s="11"/>
      <c r="L1610" s="11"/>
      <c r="M1610" s="11"/>
      <c r="N1610" s="11"/>
      <c r="O1610" s="11"/>
      <c r="P1610" s="11"/>
      <c r="Q1610" s="11"/>
      <c r="R1610" s="11"/>
      <c r="S1610" s="11"/>
      <c r="T1610" s="11"/>
      <c r="U1610" s="11"/>
      <c r="V1610" s="11"/>
      <c r="W1610" s="11"/>
      <c r="X1610" s="11"/>
      <c r="Y1610" s="11"/>
      <c r="Z1610" s="11"/>
      <c r="AA1610" s="11"/>
      <c r="AB1610" s="11"/>
      <c r="AC1610" s="11"/>
    </row>
    <row r="1611">
      <c r="A1611" s="235" t="s">
        <v>2827</v>
      </c>
      <c r="B1611" s="63" t="s">
        <v>2828</v>
      </c>
      <c r="C1611" s="15"/>
      <c r="D1611" s="111"/>
      <c r="E1611" s="10"/>
      <c r="F1611" s="11"/>
      <c r="G1611" s="11"/>
      <c r="H1611" s="11"/>
      <c r="I1611" s="11"/>
      <c r="J1611" s="11"/>
      <c r="K1611" s="11"/>
      <c r="L1611" s="11"/>
      <c r="M1611" s="11"/>
      <c r="N1611" s="11"/>
      <c r="O1611" s="11"/>
      <c r="P1611" s="11"/>
      <c r="Q1611" s="11"/>
      <c r="R1611" s="11"/>
      <c r="S1611" s="11"/>
      <c r="T1611" s="11"/>
      <c r="U1611" s="11"/>
      <c r="V1611" s="11"/>
      <c r="W1611" s="11"/>
      <c r="X1611" s="11"/>
      <c r="Y1611" s="11"/>
      <c r="Z1611" s="11"/>
      <c r="AA1611" s="11"/>
      <c r="AB1611" s="11"/>
      <c r="AC1611" s="11"/>
    </row>
    <row r="1612">
      <c r="A1612" s="235" t="s">
        <v>2829</v>
      </c>
      <c r="B1612" s="51"/>
      <c r="C1612" s="15"/>
      <c r="D1612" s="111"/>
      <c r="E1612" s="10"/>
      <c r="F1612" s="11"/>
      <c r="G1612" s="11"/>
      <c r="H1612" s="11"/>
      <c r="I1612" s="11"/>
      <c r="J1612" s="11"/>
      <c r="K1612" s="11"/>
      <c r="L1612" s="11"/>
      <c r="M1612" s="11"/>
      <c r="N1612" s="11"/>
      <c r="O1612" s="11"/>
      <c r="P1612" s="11"/>
      <c r="Q1612" s="11"/>
      <c r="R1612" s="11"/>
      <c r="S1612" s="11"/>
      <c r="T1612" s="11"/>
      <c r="U1612" s="11"/>
      <c r="V1612" s="11"/>
      <c r="W1612" s="11"/>
      <c r="X1612" s="11"/>
      <c r="Y1612" s="11"/>
      <c r="Z1612" s="11"/>
      <c r="AA1612" s="11"/>
      <c r="AB1612" s="11"/>
      <c r="AC1612" s="11"/>
    </row>
    <row r="1613">
      <c r="A1613" s="235" t="s">
        <v>2830</v>
      </c>
      <c r="B1613" s="63" t="s">
        <v>2831</v>
      </c>
      <c r="C1613" s="15"/>
      <c r="D1613" s="111"/>
      <c r="E1613" s="10"/>
      <c r="F1613" s="11"/>
      <c r="G1613" s="11"/>
      <c r="H1613" s="11"/>
      <c r="I1613" s="11"/>
      <c r="J1613" s="11"/>
      <c r="K1613" s="11"/>
      <c r="L1613" s="11"/>
      <c r="M1613" s="11"/>
      <c r="N1613" s="11"/>
      <c r="O1613" s="11"/>
      <c r="P1613" s="11"/>
      <c r="Q1613" s="11"/>
      <c r="R1613" s="11"/>
      <c r="S1613" s="11"/>
      <c r="T1613" s="11"/>
      <c r="U1613" s="11"/>
      <c r="V1613" s="11"/>
      <c r="W1613" s="11"/>
      <c r="X1613" s="11"/>
      <c r="Y1613" s="11"/>
      <c r="Z1613" s="11"/>
      <c r="AA1613" s="11"/>
      <c r="AB1613" s="11"/>
      <c r="AC1613" s="11"/>
    </row>
    <row r="1614">
      <c r="A1614" s="235" t="s">
        <v>2832</v>
      </c>
      <c r="B1614" s="256"/>
      <c r="C1614" s="15" t="s">
        <v>2833</v>
      </c>
      <c r="D1614" s="111"/>
      <c r="E1614" s="10"/>
      <c r="F1614" s="11"/>
      <c r="G1614" s="11"/>
      <c r="H1614" s="11"/>
      <c r="I1614" s="11"/>
      <c r="J1614" s="11"/>
      <c r="K1614" s="11"/>
      <c r="L1614" s="11"/>
      <c r="M1614" s="11"/>
      <c r="N1614" s="11"/>
      <c r="O1614" s="11"/>
      <c r="P1614" s="11"/>
      <c r="Q1614" s="11"/>
      <c r="R1614" s="11"/>
      <c r="S1614" s="11"/>
      <c r="T1614" s="11"/>
      <c r="U1614" s="11"/>
      <c r="V1614" s="11"/>
      <c r="W1614" s="11"/>
      <c r="X1614" s="11"/>
      <c r="Y1614" s="11"/>
      <c r="Z1614" s="11"/>
      <c r="AA1614" s="11"/>
      <c r="AB1614" s="11"/>
      <c r="AC1614" s="11"/>
    </row>
    <row r="1615" ht="75.0" customHeight="1">
      <c r="A1615" s="235" t="s">
        <v>2834</v>
      </c>
      <c r="B1615" s="63" t="s">
        <v>2835</v>
      </c>
      <c r="C1615" s="15"/>
      <c r="D1615" s="111"/>
      <c r="E1615" s="10"/>
      <c r="F1615" s="11"/>
      <c r="G1615" s="11"/>
      <c r="H1615" s="11"/>
      <c r="I1615" s="11"/>
      <c r="J1615" s="11"/>
      <c r="K1615" s="11"/>
      <c r="L1615" s="11"/>
      <c r="M1615" s="11"/>
      <c r="N1615" s="11"/>
      <c r="O1615" s="11"/>
      <c r="P1615" s="11"/>
      <c r="Q1615" s="11"/>
      <c r="R1615" s="11"/>
      <c r="S1615" s="11"/>
      <c r="T1615" s="11"/>
      <c r="U1615" s="11"/>
      <c r="V1615" s="11"/>
      <c r="W1615" s="11"/>
      <c r="X1615" s="11"/>
      <c r="Y1615" s="11"/>
      <c r="Z1615" s="11"/>
      <c r="AA1615" s="11"/>
      <c r="AB1615" s="11"/>
      <c r="AC1615" s="11"/>
    </row>
    <row r="1616">
      <c r="A1616" s="235" t="s">
        <v>2836</v>
      </c>
      <c r="B1616" s="256"/>
      <c r="C1616" s="15"/>
      <c r="D1616" s="15" t="s">
        <v>2837</v>
      </c>
      <c r="E1616" s="16" t="s">
        <v>2838</v>
      </c>
      <c r="F1616" s="11"/>
      <c r="G1616" s="11"/>
      <c r="H1616" s="11"/>
      <c r="I1616" s="11"/>
      <c r="J1616" s="11"/>
      <c r="K1616" s="11"/>
      <c r="L1616" s="11"/>
      <c r="M1616" s="11"/>
      <c r="N1616" s="11"/>
      <c r="O1616" s="11"/>
      <c r="P1616" s="11"/>
      <c r="Q1616" s="11"/>
      <c r="R1616" s="11"/>
      <c r="S1616" s="11"/>
      <c r="T1616" s="11"/>
      <c r="U1616" s="11"/>
      <c r="V1616" s="11"/>
      <c r="W1616" s="11"/>
      <c r="X1616" s="11"/>
      <c r="Y1616" s="11"/>
      <c r="Z1616" s="11"/>
      <c r="AA1616" s="11"/>
      <c r="AB1616" s="11"/>
      <c r="AC1616" s="11"/>
    </row>
    <row r="1617">
      <c r="A1617" s="235" t="s">
        <v>2839</v>
      </c>
      <c r="B1617" s="256"/>
      <c r="C1617" s="86" t="s">
        <v>2840</v>
      </c>
      <c r="D1617" s="111"/>
      <c r="E1617" s="10"/>
      <c r="F1617" s="11"/>
      <c r="G1617" s="11"/>
      <c r="H1617" s="11"/>
      <c r="I1617" s="11"/>
      <c r="J1617" s="11"/>
      <c r="K1617" s="11"/>
      <c r="L1617" s="11"/>
      <c r="M1617" s="11"/>
      <c r="N1617" s="11"/>
      <c r="O1617" s="11"/>
      <c r="P1617" s="11"/>
      <c r="Q1617" s="11"/>
      <c r="R1617" s="11"/>
      <c r="S1617" s="11"/>
      <c r="T1617" s="11"/>
      <c r="U1617" s="11"/>
      <c r="V1617" s="11"/>
      <c r="W1617" s="11"/>
      <c r="X1617" s="11"/>
      <c r="Y1617" s="11"/>
      <c r="Z1617" s="11"/>
      <c r="AA1617" s="11"/>
      <c r="AB1617" s="11"/>
      <c r="AC1617" s="11"/>
    </row>
    <row r="1618">
      <c r="A1618" s="257" t="s">
        <v>2841</v>
      </c>
      <c r="B1618" s="226" t="s">
        <v>2842</v>
      </c>
      <c r="D1618" s="111"/>
      <c r="E1618" s="10"/>
      <c r="F1618" s="11"/>
      <c r="G1618" s="11"/>
      <c r="H1618" s="11"/>
      <c r="I1618" s="11"/>
      <c r="J1618" s="11"/>
      <c r="K1618" s="11"/>
      <c r="L1618" s="11"/>
      <c r="M1618" s="11"/>
      <c r="N1618" s="11"/>
      <c r="O1618" s="11"/>
      <c r="P1618" s="11"/>
      <c r="Q1618" s="11"/>
      <c r="R1618" s="11"/>
      <c r="S1618" s="11"/>
      <c r="T1618" s="11"/>
      <c r="U1618" s="11"/>
      <c r="V1618" s="11"/>
      <c r="W1618" s="11"/>
      <c r="X1618" s="11"/>
      <c r="Y1618" s="11"/>
      <c r="Z1618" s="11"/>
      <c r="AA1618" s="11"/>
      <c r="AB1618" s="11"/>
      <c r="AC1618" s="11"/>
    </row>
    <row r="1619">
      <c r="A1619" s="258" t="s">
        <v>2843</v>
      </c>
      <c r="B1619" s="51"/>
      <c r="C1619" s="111"/>
      <c r="D1619" s="111"/>
      <c r="E1619" s="10"/>
      <c r="F1619" s="11"/>
      <c r="G1619" s="11"/>
      <c r="H1619" s="11"/>
      <c r="I1619" s="11"/>
      <c r="J1619" s="11"/>
      <c r="K1619" s="11"/>
      <c r="L1619" s="11"/>
      <c r="M1619" s="11"/>
      <c r="N1619" s="11"/>
      <c r="O1619" s="11"/>
      <c r="P1619" s="11"/>
      <c r="Q1619" s="11"/>
      <c r="R1619" s="11"/>
      <c r="S1619" s="11"/>
      <c r="T1619" s="11"/>
      <c r="U1619" s="11"/>
      <c r="V1619" s="11"/>
      <c r="W1619" s="11"/>
      <c r="X1619" s="11"/>
      <c r="Y1619" s="11"/>
      <c r="Z1619" s="11"/>
      <c r="AA1619" s="11"/>
      <c r="AB1619" s="11"/>
      <c r="AC1619" s="11"/>
    </row>
    <row r="1620">
      <c r="A1620" s="258" t="s">
        <v>2844</v>
      </c>
      <c r="B1620" s="238"/>
      <c r="C1620" s="111"/>
      <c r="D1620" s="15" t="s">
        <v>2845</v>
      </c>
      <c r="E1620" s="10"/>
      <c r="F1620" s="11"/>
      <c r="G1620" s="11"/>
      <c r="H1620" s="11"/>
      <c r="I1620" s="11"/>
      <c r="J1620" s="11"/>
      <c r="K1620" s="11"/>
      <c r="L1620" s="11"/>
      <c r="M1620" s="11"/>
      <c r="N1620" s="11"/>
      <c r="O1620" s="11"/>
      <c r="P1620" s="11"/>
      <c r="Q1620" s="11"/>
      <c r="R1620" s="11"/>
      <c r="S1620" s="11"/>
      <c r="T1620" s="11"/>
      <c r="U1620" s="11"/>
      <c r="V1620" s="11"/>
      <c r="W1620" s="11"/>
      <c r="X1620" s="11"/>
      <c r="Y1620" s="11"/>
      <c r="Z1620" s="11"/>
      <c r="AA1620" s="11"/>
      <c r="AB1620" s="11"/>
      <c r="AC1620" s="11"/>
    </row>
    <row r="1621">
      <c r="A1621" s="258" t="s">
        <v>2846</v>
      </c>
      <c r="B1621" s="238"/>
      <c r="C1621" s="86" t="s">
        <v>2847</v>
      </c>
      <c r="D1621" s="111"/>
      <c r="E1621" s="10"/>
      <c r="F1621" s="11"/>
      <c r="G1621" s="11"/>
      <c r="H1621" s="11"/>
      <c r="I1621" s="11"/>
      <c r="J1621" s="11"/>
      <c r="K1621" s="11"/>
      <c r="L1621" s="11"/>
      <c r="M1621" s="11"/>
      <c r="N1621" s="11"/>
      <c r="O1621" s="11"/>
      <c r="P1621" s="11"/>
      <c r="Q1621" s="11"/>
      <c r="R1621" s="11"/>
      <c r="S1621" s="11"/>
      <c r="T1621" s="11"/>
      <c r="U1621" s="11"/>
      <c r="V1621" s="11"/>
      <c r="W1621" s="11"/>
      <c r="X1621" s="11"/>
      <c r="Y1621" s="11"/>
      <c r="Z1621" s="11"/>
      <c r="AA1621" s="11"/>
      <c r="AB1621" s="11"/>
      <c r="AC1621" s="11"/>
    </row>
    <row r="1622">
      <c r="A1622" s="259" t="s">
        <v>2848</v>
      </c>
      <c r="B1622" s="145" t="s">
        <v>2849</v>
      </c>
      <c r="C1622" s="111"/>
      <c r="D1622" s="111"/>
      <c r="E1622" s="10"/>
      <c r="F1622" s="11"/>
      <c r="G1622" s="11"/>
      <c r="H1622" s="11"/>
      <c r="I1622" s="11"/>
      <c r="J1622" s="11"/>
      <c r="K1622" s="11"/>
      <c r="L1622" s="11"/>
      <c r="M1622" s="11"/>
      <c r="N1622" s="11"/>
      <c r="O1622" s="11"/>
      <c r="P1622" s="11"/>
      <c r="Q1622" s="11"/>
      <c r="R1622" s="11"/>
      <c r="S1622" s="11"/>
      <c r="T1622" s="11"/>
      <c r="U1622" s="11"/>
      <c r="V1622" s="11"/>
      <c r="W1622" s="11"/>
      <c r="X1622" s="11"/>
      <c r="Y1622" s="11"/>
      <c r="Z1622" s="11"/>
      <c r="AA1622" s="11"/>
      <c r="AB1622" s="11"/>
      <c r="AC1622" s="11"/>
    </row>
    <row r="1623">
      <c r="A1623" s="260" t="s">
        <v>2850</v>
      </c>
      <c r="B1623" s="239" t="s">
        <v>2851</v>
      </c>
      <c r="C1623" s="111"/>
      <c r="D1623" s="261"/>
      <c r="E1623" s="262"/>
      <c r="F1623" s="263"/>
      <c r="G1623" s="263"/>
      <c r="H1623" s="263"/>
      <c r="I1623" s="263"/>
      <c r="J1623" s="263"/>
      <c r="K1623" s="263"/>
      <c r="L1623" s="263"/>
      <c r="M1623" s="263"/>
      <c r="N1623" s="263"/>
      <c r="O1623" s="263"/>
      <c r="P1623" s="263"/>
      <c r="Q1623" s="263"/>
      <c r="R1623" s="263"/>
      <c r="S1623" s="263"/>
      <c r="T1623" s="263"/>
      <c r="U1623" s="263"/>
      <c r="V1623" s="263"/>
      <c r="W1623" s="263"/>
      <c r="X1623" s="263"/>
      <c r="Y1623" s="263"/>
      <c r="Z1623" s="263"/>
      <c r="AA1623" s="263"/>
      <c r="AB1623" s="263"/>
      <c r="AC1623" s="263"/>
    </row>
    <row r="1624">
      <c r="A1624" s="260" t="s">
        <v>2852</v>
      </c>
      <c r="B1624" s="239" t="s">
        <v>2853</v>
      </c>
      <c r="C1624" s="111"/>
      <c r="D1624" s="133"/>
      <c r="E1624" s="133"/>
      <c r="F1624" s="133"/>
      <c r="G1624" s="133"/>
      <c r="H1624" s="133"/>
      <c r="I1624" s="133"/>
      <c r="J1624" s="133"/>
      <c r="K1624" s="11"/>
      <c r="L1624" s="11"/>
      <c r="M1624" s="11"/>
      <c r="N1624" s="11"/>
      <c r="O1624" s="11"/>
      <c r="P1624" s="11"/>
      <c r="Q1624" s="11"/>
      <c r="R1624" s="11"/>
      <c r="S1624" s="11"/>
      <c r="T1624" s="11"/>
      <c r="U1624" s="11"/>
      <c r="V1624" s="11"/>
      <c r="W1624" s="11"/>
      <c r="X1624" s="11"/>
      <c r="Y1624" s="11"/>
      <c r="Z1624" s="11"/>
      <c r="AA1624" s="11"/>
      <c r="AB1624" s="11"/>
      <c r="AC1624" s="11"/>
    </row>
    <row r="1625">
      <c r="A1625" s="264" t="s">
        <v>2854</v>
      </c>
      <c r="B1625" s="238" t="s">
        <v>2855</v>
      </c>
      <c r="C1625" s="111"/>
      <c r="D1625" s="133"/>
      <c r="E1625" s="133"/>
      <c r="F1625" s="133"/>
      <c r="G1625" s="133"/>
      <c r="H1625" s="133"/>
      <c r="I1625" s="133"/>
      <c r="J1625" s="133"/>
      <c r="K1625" s="11"/>
      <c r="L1625" s="11"/>
      <c r="M1625" s="11"/>
      <c r="N1625" s="11"/>
      <c r="O1625" s="11"/>
      <c r="P1625" s="11"/>
      <c r="Q1625" s="11"/>
      <c r="R1625" s="11"/>
      <c r="S1625" s="11"/>
      <c r="T1625" s="11"/>
      <c r="U1625" s="11"/>
      <c r="V1625" s="11"/>
      <c r="W1625" s="11"/>
      <c r="X1625" s="11"/>
      <c r="Y1625" s="11"/>
      <c r="Z1625" s="11"/>
      <c r="AA1625" s="11"/>
      <c r="AB1625" s="11"/>
      <c r="AC1625" s="11"/>
    </row>
    <row r="1626">
      <c r="A1626" s="265" t="s">
        <v>2856</v>
      </c>
      <c r="B1626" s="173"/>
      <c r="C1626" s="111"/>
      <c r="D1626" s="34" t="s">
        <v>2857</v>
      </c>
      <c r="E1626" s="133"/>
      <c r="F1626" s="133"/>
      <c r="G1626" s="133"/>
      <c r="H1626" s="133"/>
      <c r="I1626" s="133"/>
      <c r="J1626" s="133"/>
      <c r="K1626" s="11"/>
      <c r="L1626" s="11"/>
      <c r="M1626" s="11"/>
      <c r="N1626" s="11"/>
      <c r="O1626" s="11"/>
      <c r="P1626" s="11"/>
      <c r="Q1626" s="11"/>
      <c r="R1626" s="11"/>
      <c r="S1626" s="11"/>
      <c r="T1626" s="11"/>
      <c r="U1626" s="11"/>
      <c r="V1626" s="11"/>
      <c r="W1626" s="11"/>
      <c r="X1626" s="11"/>
      <c r="Y1626" s="11"/>
      <c r="Z1626" s="11"/>
      <c r="AA1626" s="11"/>
      <c r="AB1626" s="11"/>
      <c r="AC1626" s="11"/>
    </row>
    <row r="1627">
      <c r="A1627" s="266" t="s">
        <v>2858</v>
      </c>
      <c r="B1627" s="173"/>
      <c r="C1627" s="118" t="s">
        <v>2859</v>
      </c>
      <c r="D1627" s="133"/>
      <c r="E1627" s="133"/>
      <c r="F1627" s="133"/>
      <c r="G1627" s="133"/>
      <c r="H1627" s="133"/>
      <c r="I1627" s="133"/>
      <c r="J1627" s="133"/>
      <c r="K1627" s="11"/>
      <c r="L1627" s="11"/>
      <c r="M1627" s="11"/>
      <c r="N1627" s="11"/>
      <c r="O1627" s="11"/>
      <c r="P1627" s="11"/>
      <c r="Q1627" s="11"/>
      <c r="R1627" s="11"/>
      <c r="S1627" s="11"/>
      <c r="T1627" s="11"/>
      <c r="U1627" s="11"/>
      <c r="V1627" s="11"/>
      <c r="W1627" s="11"/>
      <c r="X1627" s="11"/>
      <c r="Y1627" s="11"/>
      <c r="Z1627" s="11"/>
      <c r="AA1627" s="11"/>
      <c r="AB1627" s="11"/>
      <c r="AC1627" s="11"/>
    </row>
    <row r="1628">
      <c r="A1628" s="266" t="s">
        <v>2860</v>
      </c>
      <c r="B1628" s="173"/>
      <c r="C1628" s="133"/>
      <c r="D1628" s="133"/>
      <c r="E1628" s="133"/>
      <c r="F1628" s="133"/>
      <c r="G1628" s="133"/>
      <c r="H1628" s="133"/>
      <c r="I1628" s="133"/>
      <c r="J1628" s="133"/>
      <c r="K1628" s="11"/>
      <c r="L1628" s="11"/>
      <c r="M1628" s="11"/>
      <c r="N1628" s="11"/>
      <c r="O1628" s="11"/>
      <c r="P1628" s="11"/>
      <c r="Q1628" s="11"/>
      <c r="R1628" s="11"/>
      <c r="S1628" s="11"/>
      <c r="T1628" s="11"/>
      <c r="U1628" s="11"/>
      <c r="V1628" s="11"/>
      <c r="W1628" s="11"/>
      <c r="X1628" s="11"/>
      <c r="Y1628" s="11"/>
      <c r="Z1628" s="11"/>
      <c r="AA1628" s="11"/>
      <c r="AB1628" s="11"/>
      <c r="AC1628" s="11"/>
    </row>
    <row r="1629">
      <c r="A1629" s="266" t="s">
        <v>2861</v>
      </c>
      <c r="B1629" s="173" t="s">
        <v>2862</v>
      </c>
      <c r="C1629" s="133" t="s">
        <v>2863</v>
      </c>
      <c r="D1629" s="133"/>
      <c r="E1629" s="133"/>
      <c r="F1629" s="133"/>
      <c r="G1629" s="133"/>
      <c r="H1629" s="133"/>
      <c r="I1629" s="133"/>
      <c r="J1629" s="133"/>
      <c r="K1629" s="11"/>
      <c r="L1629" s="11"/>
      <c r="M1629" s="11"/>
      <c r="N1629" s="11"/>
      <c r="O1629" s="11"/>
      <c r="P1629" s="11"/>
      <c r="Q1629" s="11"/>
      <c r="R1629" s="11"/>
      <c r="S1629" s="11"/>
      <c r="T1629" s="11"/>
      <c r="U1629" s="11"/>
      <c r="V1629" s="11"/>
      <c r="W1629" s="11"/>
      <c r="X1629" s="11"/>
      <c r="Y1629" s="11"/>
      <c r="Z1629" s="11"/>
      <c r="AA1629" s="11"/>
      <c r="AB1629" s="11"/>
      <c r="AC1629" s="11"/>
    </row>
    <row r="1630">
      <c r="A1630" s="267" t="s">
        <v>2864</v>
      </c>
      <c r="B1630" s="173" t="s">
        <v>2865</v>
      </c>
      <c r="C1630" s="133"/>
      <c r="D1630" s="133"/>
      <c r="E1630" s="133"/>
      <c r="F1630" s="133"/>
      <c r="G1630" s="133"/>
      <c r="H1630" s="133"/>
      <c r="I1630" s="133"/>
      <c r="J1630" s="133"/>
      <c r="K1630" s="11"/>
      <c r="L1630" s="11"/>
      <c r="M1630" s="11"/>
      <c r="N1630" s="11"/>
      <c r="O1630" s="11"/>
      <c r="P1630" s="11"/>
      <c r="Q1630" s="11"/>
      <c r="R1630" s="11"/>
      <c r="S1630" s="11"/>
      <c r="T1630" s="11"/>
      <c r="U1630" s="11"/>
      <c r="V1630" s="11"/>
      <c r="W1630" s="11"/>
      <c r="X1630" s="11"/>
      <c r="Y1630" s="11"/>
      <c r="Z1630" s="11"/>
      <c r="AA1630" s="11"/>
      <c r="AB1630" s="11"/>
      <c r="AC1630" s="11"/>
    </row>
    <row r="1631">
      <c r="A1631" s="93" t="s">
        <v>2866</v>
      </c>
      <c r="B1631" s="173" t="s">
        <v>2862</v>
      </c>
      <c r="C1631" s="133"/>
      <c r="D1631" s="133"/>
      <c r="E1631" s="133"/>
      <c r="F1631" s="133"/>
      <c r="G1631" s="133"/>
      <c r="H1631" s="133"/>
      <c r="I1631" s="133"/>
      <c r="J1631" s="133"/>
      <c r="K1631" s="11"/>
      <c r="L1631" s="11"/>
      <c r="M1631" s="11"/>
      <c r="N1631" s="11"/>
      <c r="O1631" s="11"/>
      <c r="P1631" s="11"/>
      <c r="Q1631" s="11"/>
      <c r="R1631" s="11"/>
      <c r="S1631" s="11"/>
      <c r="T1631" s="11"/>
      <c r="U1631" s="11"/>
      <c r="V1631" s="11"/>
      <c r="W1631" s="11"/>
      <c r="X1631" s="11"/>
      <c r="Y1631" s="11"/>
      <c r="Z1631" s="11"/>
      <c r="AA1631" s="11"/>
      <c r="AB1631" s="11"/>
      <c r="AC1631" s="11"/>
    </row>
    <row r="1632">
      <c r="A1632" s="93" t="s">
        <v>2867</v>
      </c>
      <c r="B1632" s="173" t="s">
        <v>2868</v>
      </c>
      <c r="C1632" s="133"/>
      <c r="D1632" s="133"/>
      <c r="E1632" s="133"/>
      <c r="F1632" s="133"/>
      <c r="G1632" s="133"/>
      <c r="H1632" s="133"/>
      <c r="I1632" s="133"/>
      <c r="J1632" s="133"/>
      <c r="K1632" s="11"/>
      <c r="L1632" s="11"/>
      <c r="M1632" s="11"/>
      <c r="N1632" s="11"/>
      <c r="O1632" s="11"/>
      <c r="P1632" s="11"/>
      <c r="Q1632" s="11"/>
      <c r="R1632" s="11"/>
      <c r="S1632" s="11"/>
      <c r="T1632" s="11"/>
      <c r="U1632" s="11"/>
      <c r="V1632" s="11"/>
      <c r="W1632" s="11"/>
      <c r="X1632" s="11"/>
      <c r="Y1632" s="11"/>
      <c r="Z1632" s="11"/>
      <c r="AA1632" s="11"/>
      <c r="AB1632" s="11"/>
      <c r="AC1632" s="11"/>
    </row>
    <row r="1633">
      <c r="A1633" s="93" t="s">
        <v>2869</v>
      </c>
      <c r="B1633" s="173"/>
      <c r="C1633" s="133"/>
      <c r="D1633" s="133"/>
      <c r="E1633" s="133"/>
      <c r="F1633" s="133"/>
      <c r="G1633" s="133"/>
      <c r="H1633" s="133"/>
      <c r="I1633" s="133"/>
      <c r="J1633" s="133"/>
      <c r="K1633" s="11"/>
      <c r="L1633" s="11"/>
      <c r="M1633" s="11"/>
      <c r="N1633" s="11"/>
      <c r="O1633" s="11"/>
      <c r="P1633" s="11"/>
      <c r="Q1633" s="11"/>
      <c r="R1633" s="11"/>
      <c r="S1633" s="11"/>
      <c r="T1633" s="11"/>
      <c r="U1633" s="11"/>
      <c r="V1633" s="11"/>
      <c r="W1633" s="11"/>
      <c r="X1633" s="11"/>
      <c r="Y1633" s="11"/>
      <c r="Z1633" s="11"/>
      <c r="AA1633" s="11"/>
      <c r="AB1633" s="11"/>
      <c r="AC1633" s="11"/>
    </row>
    <row r="1634">
      <c r="A1634" s="93" t="s">
        <v>2870</v>
      </c>
      <c r="B1634" s="173" t="s">
        <v>2871</v>
      </c>
      <c r="C1634" s="133"/>
      <c r="D1634" s="133"/>
      <c r="E1634" s="133"/>
      <c r="F1634" s="133"/>
      <c r="G1634" s="133"/>
      <c r="H1634" s="133"/>
      <c r="I1634" s="133"/>
      <c r="J1634" s="133"/>
      <c r="K1634" s="11"/>
      <c r="L1634" s="11"/>
      <c r="M1634" s="11"/>
      <c r="N1634" s="11"/>
      <c r="O1634" s="11"/>
      <c r="P1634" s="11"/>
      <c r="Q1634" s="11"/>
      <c r="R1634" s="11"/>
      <c r="S1634" s="11"/>
      <c r="T1634" s="11"/>
      <c r="U1634" s="11"/>
      <c r="V1634" s="11"/>
      <c r="W1634" s="11"/>
      <c r="X1634" s="11"/>
      <c r="Y1634" s="11"/>
      <c r="Z1634" s="11"/>
      <c r="AA1634" s="11"/>
      <c r="AB1634" s="11"/>
      <c r="AC1634" s="11"/>
    </row>
    <row r="1635">
      <c r="A1635" s="93" t="s">
        <v>2872</v>
      </c>
      <c r="B1635" s="173" t="s">
        <v>2873</v>
      </c>
      <c r="C1635" s="133"/>
      <c r="D1635" s="133"/>
      <c r="E1635" s="133"/>
      <c r="F1635" s="133"/>
      <c r="G1635" s="133"/>
      <c r="H1635" s="133"/>
      <c r="I1635" s="133"/>
      <c r="J1635" s="133"/>
      <c r="K1635" s="11"/>
      <c r="L1635" s="11"/>
      <c r="M1635" s="11"/>
      <c r="N1635" s="11"/>
      <c r="O1635" s="11"/>
      <c r="P1635" s="11"/>
      <c r="Q1635" s="11"/>
      <c r="R1635" s="11"/>
      <c r="S1635" s="11"/>
      <c r="T1635" s="11"/>
      <c r="U1635" s="11"/>
      <c r="V1635" s="11"/>
      <c r="W1635" s="11"/>
      <c r="X1635" s="11"/>
      <c r="Y1635" s="11"/>
      <c r="Z1635" s="11"/>
      <c r="AA1635" s="11"/>
      <c r="AB1635" s="11"/>
      <c r="AC1635" s="11"/>
    </row>
    <row r="1636">
      <c r="A1636" s="93" t="s">
        <v>2874</v>
      </c>
      <c r="B1636" s="173" t="s">
        <v>2875</v>
      </c>
      <c r="C1636" s="133"/>
      <c r="D1636" s="133"/>
      <c r="E1636" s="133"/>
      <c r="F1636" s="133"/>
      <c r="G1636" s="133"/>
      <c r="H1636" s="133"/>
      <c r="I1636" s="133"/>
      <c r="J1636" s="133"/>
      <c r="K1636" s="11"/>
      <c r="L1636" s="11"/>
      <c r="M1636" s="11"/>
      <c r="N1636" s="11"/>
      <c r="O1636" s="11"/>
      <c r="P1636" s="11"/>
      <c r="Q1636" s="11"/>
      <c r="R1636" s="11"/>
      <c r="S1636" s="11"/>
      <c r="T1636" s="11"/>
      <c r="U1636" s="11"/>
      <c r="V1636" s="11"/>
      <c r="W1636" s="11"/>
      <c r="X1636" s="11"/>
      <c r="Y1636" s="11"/>
      <c r="Z1636" s="11"/>
      <c r="AA1636" s="11"/>
      <c r="AB1636" s="11"/>
      <c r="AC1636" s="11"/>
    </row>
    <row r="1637">
      <c r="A1637" s="93" t="s">
        <v>2876</v>
      </c>
      <c r="B1637" s="173" t="s">
        <v>2877</v>
      </c>
      <c r="C1637" s="133"/>
      <c r="D1637" s="133"/>
      <c r="E1637" s="133"/>
      <c r="F1637" s="133"/>
      <c r="G1637" s="133"/>
      <c r="H1637" s="133"/>
      <c r="I1637" s="133"/>
      <c r="J1637" s="133"/>
      <c r="K1637" s="11"/>
      <c r="L1637" s="11"/>
      <c r="M1637" s="11"/>
      <c r="N1637" s="11"/>
      <c r="O1637" s="11"/>
      <c r="P1637" s="11"/>
      <c r="Q1637" s="11"/>
      <c r="R1637" s="11"/>
      <c r="S1637" s="11"/>
      <c r="T1637" s="11"/>
      <c r="U1637" s="11"/>
      <c r="V1637" s="11"/>
      <c r="W1637" s="11"/>
      <c r="X1637" s="11"/>
      <c r="Y1637" s="11"/>
      <c r="Z1637" s="11"/>
      <c r="AA1637" s="11"/>
      <c r="AB1637" s="11"/>
      <c r="AC1637" s="11"/>
    </row>
    <row r="1638">
      <c r="A1638" s="93" t="s">
        <v>2878</v>
      </c>
      <c r="B1638" s="173" t="s">
        <v>2879</v>
      </c>
      <c r="C1638" s="133"/>
      <c r="D1638" s="133"/>
      <c r="E1638" s="133"/>
      <c r="F1638" s="133"/>
      <c r="G1638" s="133"/>
      <c r="H1638" s="133"/>
      <c r="I1638" s="133"/>
      <c r="J1638" s="133"/>
      <c r="K1638" s="11"/>
      <c r="L1638" s="11"/>
      <c r="M1638" s="11"/>
      <c r="N1638" s="11"/>
      <c r="O1638" s="11"/>
      <c r="P1638" s="11"/>
      <c r="Q1638" s="11"/>
      <c r="R1638" s="11"/>
      <c r="S1638" s="11"/>
      <c r="T1638" s="11"/>
      <c r="U1638" s="11"/>
      <c r="V1638" s="11"/>
      <c r="W1638" s="11"/>
      <c r="X1638" s="11"/>
      <c r="Y1638" s="11"/>
      <c r="Z1638" s="11"/>
      <c r="AA1638" s="11"/>
      <c r="AB1638" s="11"/>
      <c r="AC1638" s="11"/>
    </row>
    <row r="1639">
      <c r="A1639" s="268" t="s">
        <v>2880</v>
      </c>
      <c r="B1639" s="173"/>
      <c r="C1639" s="133" t="s">
        <v>2881</v>
      </c>
      <c r="D1639" s="133"/>
      <c r="E1639" s="133"/>
      <c r="F1639" s="133"/>
      <c r="G1639" s="133"/>
      <c r="H1639" s="133"/>
      <c r="I1639" s="133"/>
      <c r="J1639" s="133"/>
      <c r="K1639" s="11"/>
      <c r="L1639" s="11"/>
      <c r="M1639" s="11"/>
      <c r="N1639" s="11"/>
      <c r="O1639" s="11"/>
      <c r="P1639" s="11"/>
      <c r="Q1639" s="11"/>
      <c r="R1639" s="11"/>
      <c r="S1639" s="11"/>
      <c r="T1639" s="11"/>
      <c r="U1639" s="11"/>
      <c r="V1639" s="11"/>
      <c r="W1639" s="11"/>
      <c r="X1639" s="11"/>
      <c r="Y1639" s="11"/>
      <c r="Z1639" s="11"/>
      <c r="AA1639" s="11"/>
      <c r="AB1639" s="11"/>
      <c r="AC1639" s="11"/>
    </row>
    <row r="1640">
      <c r="A1640" s="93" t="s">
        <v>2882</v>
      </c>
      <c r="B1640" s="173"/>
      <c r="C1640" s="133"/>
      <c r="D1640" s="133"/>
      <c r="E1640" s="133"/>
      <c r="F1640" s="133"/>
      <c r="G1640" s="133"/>
      <c r="H1640" s="133"/>
      <c r="I1640" s="133"/>
      <c r="J1640" s="133"/>
      <c r="K1640" s="11"/>
      <c r="L1640" s="11"/>
      <c r="M1640" s="11"/>
      <c r="N1640" s="11"/>
      <c r="O1640" s="11"/>
      <c r="P1640" s="11"/>
      <c r="Q1640" s="11"/>
      <c r="R1640" s="11"/>
      <c r="S1640" s="11"/>
      <c r="T1640" s="11"/>
      <c r="U1640" s="11"/>
      <c r="V1640" s="11"/>
      <c r="W1640" s="11"/>
      <c r="X1640" s="11"/>
      <c r="Y1640" s="11"/>
      <c r="Z1640" s="11"/>
      <c r="AA1640" s="11"/>
      <c r="AB1640" s="11"/>
      <c r="AC1640" s="11"/>
    </row>
    <row r="1641">
      <c r="A1641" s="93" t="s">
        <v>2883</v>
      </c>
      <c r="B1641" s="173" t="s">
        <v>2884</v>
      </c>
      <c r="C1641" s="133"/>
      <c r="D1641" s="133"/>
      <c r="E1641" s="133"/>
      <c r="F1641" s="133"/>
      <c r="G1641" s="133"/>
      <c r="H1641" s="133"/>
      <c r="I1641" s="133"/>
      <c r="J1641" s="133"/>
      <c r="K1641" s="11"/>
      <c r="L1641" s="11"/>
      <c r="M1641" s="11"/>
      <c r="N1641" s="11"/>
      <c r="O1641" s="11"/>
      <c r="P1641" s="11"/>
      <c r="Q1641" s="11"/>
      <c r="R1641" s="11"/>
      <c r="S1641" s="11"/>
      <c r="T1641" s="11"/>
      <c r="U1641" s="11"/>
      <c r="V1641" s="11"/>
      <c r="W1641" s="11"/>
      <c r="X1641" s="11"/>
      <c r="Y1641" s="11"/>
      <c r="Z1641" s="11"/>
      <c r="AA1641" s="11"/>
      <c r="AB1641" s="11"/>
      <c r="AC1641" s="11"/>
    </row>
    <row r="1642">
      <c r="A1642" s="93" t="s">
        <v>2885</v>
      </c>
      <c r="B1642" s="173" t="s">
        <v>2886</v>
      </c>
      <c r="C1642" s="133"/>
      <c r="D1642" s="133"/>
      <c r="E1642" s="133"/>
      <c r="F1642" s="133"/>
      <c r="G1642" s="133"/>
      <c r="H1642" s="133"/>
      <c r="I1642" s="133"/>
      <c r="J1642" s="133"/>
      <c r="K1642" s="11"/>
      <c r="L1642" s="11"/>
      <c r="M1642" s="11"/>
      <c r="N1642" s="11"/>
      <c r="O1642" s="11"/>
      <c r="P1642" s="11"/>
      <c r="Q1642" s="11"/>
      <c r="R1642" s="11"/>
      <c r="S1642" s="11"/>
      <c r="T1642" s="11"/>
      <c r="U1642" s="11"/>
      <c r="V1642" s="11"/>
      <c r="W1642" s="11"/>
      <c r="X1642" s="11"/>
      <c r="Y1642" s="11"/>
      <c r="Z1642" s="11"/>
      <c r="AA1642" s="11"/>
      <c r="AB1642" s="11"/>
      <c r="AC1642" s="11"/>
    </row>
    <row r="1643">
      <c r="A1643" s="93" t="s">
        <v>2887</v>
      </c>
      <c r="B1643" s="173"/>
      <c r="C1643" s="133"/>
      <c r="D1643" s="133"/>
      <c r="E1643" s="133"/>
      <c r="F1643" s="133"/>
      <c r="G1643" s="133"/>
      <c r="H1643" s="133"/>
      <c r="I1643" s="133"/>
      <c r="J1643" s="133"/>
      <c r="K1643" s="11"/>
      <c r="L1643" s="11"/>
      <c r="M1643" s="11"/>
      <c r="N1643" s="11"/>
      <c r="O1643" s="11"/>
      <c r="P1643" s="11"/>
      <c r="Q1643" s="11"/>
      <c r="R1643" s="11"/>
      <c r="S1643" s="11"/>
      <c r="T1643" s="11"/>
      <c r="U1643" s="11"/>
      <c r="V1643" s="11"/>
      <c r="W1643" s="11"/>
      <c r="X1643" s="11"/>
      <c r="Y1643" s="11"/>
      <c r="Z1643" s="11"/>
      <c r="AA1643" s="11"/>
      <c r="AB1643" s="11"/>
      <c r="AC1643" s="11"/>
    </row>
    <row r="1644">
      <c r="A1644" s="93" t="s">
        <v>2888</v>
      </c>
      <c r="B1644" s="173"/>
      <c r="C1644" s="133"/>
      <c r="D1644" s="133"/>
      <c r="E1644" s="133"/>
      <c r="F1644" s="133"/>
      <c r="G1644" s="133"/>
      <c r="H1644" s="133"/>
      <c r="I1644" s="133"/>
      <c r="J1644" s="133"/>
      <c r="K1644" s="11"/>
      <c r="L1644" s="11"/>
      <c r="M1644" s="11"/>
      <c r="N1644" s="11"/>
      <c r="O1644" s="11"/>
      <c r="P1644" s="11"/>
      <c r="Q1644" s="11"/>
      <c r="R1644" s="11"/>
      <c r="S1644" s="11"/>
      <c r="T1644" s="11"/>
      <c r="U1644" s="11"/>
      <c r="V1644" s="11"/>
      <c r="W1644" s="11"/>
      <c r="X1644" s="11"/>
      <c r="Y1644" s="11"/>
      <c r="Z1644" s="11"/>
      <c r="AA1644" s="11"/>
      <c r="AB1644" s="11"/>
      <c r="AC1644" s="11"/>
    </row>
    <row r="1645">
      <c r="A1645" s="266" t="s">
        <v>2889</v>
      </c>
      <c r="B1645" s="173" t="s">
        <v>2890</v>
      </c>
      <c r="C1645" s="16" t="s">
        <v>2891</v>
      </c>
      <c r="D1645" s="133"/>
      <c r="E1645" s="133"/>
      <c r="F1645" s="133"/>
      <c r="G1645" s="133"/>
      <c r="H1645" s="133"/>
      <c r="I1645" s="133"/>
      <c r="J1645" s="133"/>
      <c r="K1645" s="11"/>
      <c r="L1645" s="11"/>
      <c r="M1645" s="11"/>
      <c r="N1645" s="11"/>
      <c r="O1645" s="11"/>
      <c r="P1645" s="11"/>
      <c r="Q1645" s="11"/>
      <c r="R1645" s="11"/>
      <c r="S1645" s="11"/>
      <c r="T1645" s="11"/>
      <c r="U1645" s="11"/>
      <c r="V1645" s="11"/>
      <c r="W1645" s="11"/>
      <c r="X1645" s="11"/>
      <c r="Y1645" s="11"/>
      <c r="Z1645" s="11"/>
      <c r="AA1645" s="11"/>
      <c r="AB1645" s="11"/>
      <c r="AC1645" s="11"/>
    </row>
    <row r="1646">
      <c r="A1646" s="266" t="s">
        <v>2892</v>
      </c>
      <c r="B1646" s="173" t="s">
        <v>2893</v>
      </c>
      <c r="C1646" s="133"/>
      <c r="D1646" s="133"/>
      <c r="E1646" s="133"/>
      <c r="F1646" s="133"/>
      <c r="G1646" s="133"/>
      <c r="H1646" s="133"/>
      <c r="I1646" s="133"/>
      <c r="J1646" s="133"/>
      <c r="K1646" s="11"/>
      <c r="L1646" s="11"/>
      <c r="M1646" s="11"/>
      <c r="N1646" s="11"/>
      <c r="O1646" s="11"/>
      <c r="P1646" s="11"/>
      <c r="Q1646" s="11"/>
      <c r="R1646" s="11"/>
      <c r="S1646" s="11"/>
      <c r="T1646" s="11"/>
      <c r="U1646" s="11"/>
      <c r="V1646" s="11"/>
      <c r="W1646" s="11"/>
      <c r="X1646" s="11"/>
      <c r="Y1646" s="11"/>
      <c r="Z1646" s="11"/>
      <c r="AA1646" s="11"/>
      <c r="AB1646" s="11"/>
      <c r="AC1646" s="11"/>
    </row>
    <row r="1647">
      <c r="A1647" s="266" t="s">
        <v>2894</v>
      </c>
      <c r="B1647" s="118" t="s">
        <v>2895</v>
      </c>
      <c r="C1647" s="133"/>
      <c r="D1647" s="133"/>
      <c r="E1647" s="133"/>
      <c r="F1647" s="133"/>
      <c r="G1647" s="133"/>
      <c r="H1647" s="133"/>
      <c r="I1647" s="133"/>
      <c r="J1647" s="133"/>
      <c r="K1647" s="11"/>
      <c r="L1647" s="11"/>
      <c r="M1647" s="11"/>
      <c r="N1647" s="11"/>
      <c r="O1647" s="11"/>
      <c r="P1647" s="11"/>
      <c r="Q1647" s="11"/>
      <c r="R1647" s="11"/>
      <c r="S1647" s="11"/>
      <c r="T1647" s="11"/>
      <c r="U1647" s="11"/>
      <c r="V1647" s="11"/>
      <c r="W1647" s="11"/>
      <c r="X1647" s="11"/>
      <c r="Y1647" s="11"/>
      <c r="Z1647" s="11"/>
      <c r="AA1647" s="11"/>
      <c r="AB1647" s="11"/>
      <c r="AC1647" s="11"/>
    </row>
    <row r="1648">
      <c r="A1648" s="266" t="s">
        <v>2896</v>
      </c>
      <c r="B1648" s="173" t="s">
        <v>2897</v>
      </c>
      <c r="C1648" s="133"/>
      <c r="D1648" s="133"/>
      <c r="E1648" s="133"/>
      <c r="F1648" s="133"/>
      <c r="G1648" s="133"/>
      <c r="H1648" s="133"/>
      <c r="I1648" s="133"/>
      <c r="J1648" s="133"/>
      <c r="K1648" s="11"/>
      <c r="L1648" s="11"/>
      <c r="M1648" s="11"/>
      <c r="N1648" s="11"/>
      <c r="O1648" s="11"/>
      <c r="P1648" s="11"/>
      <c r="Q1648" s="11"/>
      <c r="R1648" s="11"/>
      <c r="S1648" s="11"/>
      <c r="T1648" s="11"/>
      <c r="U1648" s="11"/>
      <c r="V1648" s="11"/>
      <c r="W1648" s="11"/>
      <c r="X1648" s="11"/>
      <c r="Y1648" s="11"/>
      <c r="Z1648" s="11"/>
      <c r="AA1648" s="11"/>
      <c r="AB1648" s="11"/>
      <c r="AC1648" s="11"/>
    </row>
    <row r="1649">
      <c r="A1649" s="266" t="s">
        <v>2898</v>
      </c>
      <c r="B1649" s="173"/>
      <c r="C1649" s="16" t="s">
        <v>2899</v>
      </c>
      <c r="D1649" s="133"/>
      <c r="E1649" s="133"/>
      <c r="F1649" s="133"/>
      <c r="G1649" s="133"/>
      <c r="H1649" s="133"/>
      <c r="I1649" s="133"/>
      <c r="J1649" s="133"/>
      <c r="K1649" s="11"/>
      <c r="L1649" s="11"/>
      <c r="M1649" s="11"/>
      <c r="N1649" s="11"/>
      <c r="O1649" s="11"/>
      <c r="P1649" s="11"/>
      <c r="Q1649" s="11"/>
      <c r="R1649" s="11"/>
      <c r="S1649" s="11"/>
      <c r="T1649" s="11"/>
      <c r="U1649" s="11"/>
      <c r="V1649" s="11"/>
      <c r="W1649" s="11"/>
      <c r="X1649" s="11"/>
      <c r="Y1649" s="11"/>
      <c r="Z1649" s="11"/>
      <c r="AA1649" s="11"/>
      <c r="AB1649" s="11"/>
      <c r="AC1649" s="11"/>
    </row>
    <row r="1650">
      <c r="A1650" s="266" t="s">
        <v>2900</v>
      </c>
      <c r="B1650" s="173" t="s">
        <v>2901</v>
      </c>
      <c r="C1650" s="133"/>
      <c r="D1650" s="133"/>
      <c r="E1650" s="133"/>
      <c r="F1650" s="133"/>
      <c r="G1650" s="133"/>
      <c r="H1650" s="133"/>
      <c r="I1650" s="133"/>
      <c r="J1650" s="133"/>
      <c r="K1650" s="11"/>
      <c r="L1650" s="11"/>
      <c r="M1650" s="11"/>
      <c r="N1650" s="11"/>
      <c r="O1650" s="11"/>
      <c r="P1650" s="11"/>
      <c r="Q1650" s="11"/>
      <c r="R1650" s="11"/>
      <c r="S1650" s="11"/>
      <c r="T1650" s="11"/>
      <c r="U1650" s="11"/>
      <c r="V1650" s="11"/>
      <c r="W1650" s="11"/>
      <c r="X1650" s="11"/>
      <c r="Y1650" s="11"/>
      <c r="Z1650" s="11"/>
      <c r="AA1650" s="11"/>
      <c r="AB1650" s="11"/>
      <c r="AC1650" s="11"/>
    </row>
    <row r="1651">
      <c r="A1651" s="266" t="s">
        <v>2902</v>
      </c>
      <c r="B1651" s="173" t="s">
        <v>2903</v>
      </c>
      <c r="C1651" s="133"/>
      <c r="D1651" s="133"/>
      <c r="E1651" s="133"/>
      <c r="F1651" s="133"/>
      <c r="G1651" s="133"/>
      <c r="H1651" s="133"/>
      <c r="I1651" s="133"/>
      <c r="J1651" s="133"/>
      <c r="K1651" s="11"/>
      <c r="L1651" s="11"/>
      <c r="M1651" s="11"/>
      <c r="N1651" s="11"/>
      <c r="O1651" s="11"/>
      <c r="P1651" s="11"/>
      <c r="Q1651" s="11"/>
      <c r="R1651" s="11"/>
      <c r="S1651" s="11"/>
      <c r="T1651" s="11"/>
      <c r="U1651" s="11"/>
      <c r="V1651" s="11"/>
      <c r="W1651" s="11"/>
      <c r="X1651" s="11"/>
      <c r="Y1651" s="11"/>
      <c r="Z1651" s="11"/>
      <c r="AA1651" s="11"/>
      <c r="AB1651" s="11"/>
      <c r="AC1651" s="11"/>
    </row>
    <row r="1652">
      <c r="A1652" s="266" t="s">
        <v>2904</v>
      </c>
      <c r="B1652" s="173"/>
      <c r="C1652" s="133"/>
      <c r="D1652" s="133"/>
      <c r="E1652" s="133"/>
      <c r="F1652" s="133"/>
      <c r="G1652" s="133"/>
      <c r="H1652" s="133"/>
      <c r="I1652" s="133"/>
      <c r="J1652" s="133"/>
      <c r="K1652" s="11"/>
      <c r="L1652" s="11"/>
      <c r="M1652" s="11"/>
      <c r="N1652" s="11"/>
      <c r="O1652" s="11"/>
      <c r="P1652" s="11"/>
      <c r="Q1652" s="11"/>
      <c r="R1652" s="11"/>
      <c r="S1652" s="11"/>
      <c r="T1652" s="11"/>
      <c r="U1652" s="11"/>
      <c r="V1652" s="11"/>
      <c r="W1652" s="11"/>
      <c r="X1652" s="11"/>
      <c r="Y1652" s="11"/>
      <c r="Z1652" s="11"/>
      <c r="AA1652" s="11"/>
      <c r="AB1652" s="11"/>
      <c r="AC1652" s="11"/>
    </row>
    <row r="1653" ht="348.75" customHeight="1">
      <c r="A1653" s="266" t="s">
        <v>2905</v>
      </c>
      <c r="B1653" s="118" t="s">
        <v>2906</v>
      </c>
      <c r="C1653" s="133"/>
      <c r="D1653" s="133" t="s">
        <v>2907</v>
      </c>
      <c r="E1653" s="133"/>
      <c r="F1653" s="133"/>
      <c r="G1653" s="133"/>
      <c r="H1653" s="133"/>
      <c r="I1653" s="133"/>
      <c r="J1653" s="133"/>
      <c r="K1653" s="11"/>
      <c r="L1653" s="11"/>
      <c r="M1653" s="11"/>
      <c r="N1653" s="11"/>
      <c r="O1653" s="11"/>
      <c r="P1653" s="11"/>
      <c r="Q1653" s="11"/>
      <c r="R1653" s="11"/>
      <c r="S1653" s="11"/>
      <c r="T1653" s="11"/>
      <c r="U1653" s="11"/>
      <c r="V1653" s="11"/>
      <c r="W1653" s="11"/>
      <c r="X1653" s="11"/>
      <c r="Y1653" s="11"/>
      <c r="Z1653" s="11"/>
      <c r="AA1653" s="11"/>
      <c r="AB1653" s="11"/>
      <c r="AC1653" s="11"/>
    </row>
    <row r="1654">
      <c r="A1654" s="268" t="s">
        <v>2908</v>
      </c>
      <c r="B1654" s="173" t="s">
        <v>2909</v>
      </c>
      <c r="C1654" s="133"/>
      <c r="D1654" s="133"/>
      <c r="E1654" s="133"/>
      <c r="F1654" s="133"/>
      <c r="G1654" s="133"/>
      <c r="H1654" s="133"/>
      <c r="I1654" s="133"/>
      <c r="J1654" s="133"/>
      <c r="K1654" s="11"/>
      <c r="L1654" s="11"/>
      <c r="M1654" s="11"/>
      <c r="N1654" s="11"/>
      <c r="O1654" s="11"/>
      <c r="P1654" s="11"/>
      <c r="Q1654" s="11"/>
      <c r="R1654" s="11"/>
      <c r="S1654" s="11"/>
      <c r="T1654" s="11"/>
      <c r="U1654" s="11"/>
      <c r="V1654" s="11"/>
      <c r="W1654" s="11"/>
      <c r="X1654" s="11"/>
      <c r="Y1654" s="11"/>
      <c r="Z1654" s="11"/>
      <c r="AA1654" s="11"/>
      <c r="AB1654" s="11"/>
      <c r="AC1654" s="11"/>
    </row>
    <row r="1655">
      <c r="A1655" s="266" t="s">
        <v>2910</v>
      </c>
      <c r="B1655" s="173" t="s">
        <v>2911</v>
      </c>
      <c r="C1655" s="133"/>
      <c r="D1655" s="133"/>
      <c r="E1655" s="133"/>
      <c r="F1655" s="133"/>
      <c r="G1655" s="133"/>
      <c r="H1655" s="133"/>
      <c r="I1655" s="133"/>
      <c r="J1655" s="133"/>
      <c r="K1655" s="11"/>
      <c r="L1655" s="11"/>
      <c r="M1655" s="11"/>
      <c r="N1655" s="11"/>
      <c r="O1655" s="11"/>
      <c r="P1655" s="11"/>
      <c r="Q1655" s="11"/>
      <c r="R1655" s="11"/>
      <c r="S1655" s="11"/>
      <c r="T1655" s="11"/>
      <c r="U1655" s="11"/>
      <c r="V1655" s="11"/>
      <c r="W1655" s="11"/>
      <c r="X1655" s="11"/>
      <c r="Y1655" s="11"/>
      <c r="Z1655" s="11"/>
      <c r="AA1655" s="11"/>
      <c r="AB1655" s="11"/>
      <c r="AC1655" s="11"/>
    </row>
    <row r="1656">
      <c r="A1656" s="266" t="s">
        <v>2912</v>
      </c>
      <c r="B1656" s="173"/>
      <c r="C1656" s="133"/>
      <c r="D1656" s="269"/>
      <c r="E1656" s="269"/>
      <c r="F1656" s="269"/>
      <c r="G1656" s="269"/>
      <c r="H1656" s="269"/>
      <c r="I1656" s="269"/>
      <c r="J1656" s="269"/>
      <c r="K1656" s="270"/>
      <c r="L1656" s="270"/>
      <c r="M1656" s="270"/>
      <c r="N1656" s="270"/>
      <c r="O1656" s="270"/>
      <c r="P1656" s="270"/>
      <c r="Q1656" s="270"/>
      <c r="R1656" s="270"/>
      <c r="S1656" s="270"/>
      <c r="T1656" s="270"/>
      <c r="U1656" s="270"/>
      <c r="V1656" s="270"/>
      <c r="W1656" s="270"/>
      <c r="X1656" s="270"/>
      <c r="Y1656" s="270"/>
      <c r="Z1656" s="270"/>
      <c r="AA1656" s="270"/>
      <c r="AB1656" s="270"/>
      <c r="AC1656" s="270"/>
    </row>
    <row r="1657">
      <c r="A1657" s="266" t="s">
        <v>2913</v>
      </c>
      <c r="B1657" s="173" t="s">
        <v>2914</v>
      </c>
      <c r="C1657" s="269"/>
      <c r="D1657" s="269"/>
      <c r="E1657" s="269"/>
      <c r="F1657" s="269"/>
      <c r="G1657" s="269"/>
      <c r="H1657" s="269"/>
      <c r="I1657" s="269"/>
      <c r="J1657" s="269"/>
      <c r="K1657" s="270"/>
      <c r="L1657" s="270"/>
      <c r="M1657" s="270"/>
      <c r="N1657" s="270"/>
      <c r="O1657" s="270"/>
      <c r="P1657" s="270"/>
      <c r="Q1657" s="270"/>
      <c r="R1657" s="270"/>
      <c r="S1657" s="270"/>
      <c r="T1657" s="270"/>
      <c r="U1657" s="270"/>
      <c r="V1657" s="270"/>
      <c r="W1657" s="270"/>
      <c r="X1657" s="270"/>
      <c r="Y1657" s="270"/>
      <c r="Z1657" s="270"/>
      <c r="AA1657" s="270"/>
      <c r="AB1657" s="270"/>
      <c r="AC1657" s="270"/>
    </row>
    <row r="1658">
      <c r="A1658" s="271" t="s">
        <v>2915</v>
      </c>
      <c r="B1658" s="272"/>
      <c r="C1658" s="269"/>
      <c r="D1658" s="269"/>
      <c r="E1658" s="269"/>
      <c r="F1658" s="269"/>
      <c r="G1658" s="269"/>
      <c r="H1658" s="269"/>
      <c r="I1658" s="269"/>
      <c r="J1658" s="269"/>
      <c r="K1658" s="270"/>
      <c r="L1658" s="270"/>
      <c r="M1658" s="270"/>
      <c r="N1658" s="270"/>
      <c r="O1658" s="270"/>
      <c r="P1658" s="270"/>
      <c r="Q1658" s="270"/>
      <c r="R1658" s="270"/>
      <c r="S1658" s="270"/>
      <c r="T1658" s="270"/>
      <c r="U1658" s="270"/>
      <c r="V1658" s="270"/>
      <c r="W1658" s="270"/>
      <c r="X1658" s="270"/>
      <c r="Y1658" s="270"/>
      <c r="Z1658" s="270"/>
      <c r="AA1658" s="270"/>
      <c r="AB1658" s="270"/>
      <c r="AC1658" s="270"/>
    </row>
    <row r="1659">
      <c r="A1659" s="266" t="s">
        <v>2916</v>
      </c>
      <c r="B1659" s="272" t="s">
        <v>2917</v>
      </c>
      <c r="C1659" s="269"/>
      <c r="D1659" s="269"/>
      <c r="E1659" s="269"/>
      <c r="F1659" s="269"/>
      <c r="G1659" s="269"/>
      <c r="H1659" s="269"/>
      <c r="I1659" s="269"/>
      <c r="J1659" s="269"/>
      <c r="K1659" s="270"/>
      <c r="L1659" s="270"/>
      <c r="M1659" s="270"/>
      <c r="N1659" s="270"/>
      <c r="O1659" s="270"/>
      <c r="P1659" s="270"/>
      <c r="Q1659" s="270"/>
      <c r="R1659" s="270"/>
      <c r="S1659" s="270"/>
      <c r="T1659" s="270"/>
      <c r="U1659" s="270"/>
      <c r="V1659" s="270"/>
      <c r="W1659" s="270"/>
      <c r="X1659" s="270"/>
      <c r="Y1659" s="270"/>
      <c r="Z1659" s="270"/>
      <c r="AA1659" s="270"/>
      <c r="AB1659" s="270"/>
      <c r="AC1659" s="270"/>
    </row>
    <row r="1660">
      <c r="A1660" s="266" t="s">
        <v>2918</v>
      </c>
      <c r="B1660" s="272"/>
      <c r="C1660" s="269"/>
      <c r="D1660" s="269"/>
      <c r="E1660" s="269"/>
      <c r="F1660" s="269"/>
      <c r="G1660" s="269"/>
      <c r="H1660" s="269"/>
      <c r="I1660" s="269"/>
      <c r="J1660" s="269"/>
      <c r="K1660" s="270"/>
      <c r="L1660" s="270"/>
      <c r="M1660" s="270"/>
      <c r="N1660" s="270"/>
      <c r="O1660" s="270"/>
      <c r="P1660" s="270"/>
      <c r="Q1660" s="270"/>
      <c r="R1660" s="270"/>
      <c r="S1660" s="270"/>
      <c r="T1660" s="270"/>
      <c r="U1660" s="270"/>
      <c r="V1660" s="270"/>
      <c r="W1660" s="270"/>
      <c r="X1660" s="270"/>
      <c r="Y1660" s="270"/>
      <c r="Z1660" s="270"/>
      <c r="AA1660" s="270"/>
      <c r="AB1660" s="270"/>
      <c r="AC1660" s="270"/>
    </row>
    <row r="1661">
      <c r="A1661" s="266" t="s">
        <v>2919</v>
      </c>
      <c r="B1661" s="272" t="s">
        <v>2920</v>
      </c>
      <c r="C1661" s="269"/>
      <c r="D1661" s="269"/>
      <c r="E1661" s="269"/>
      <c r="F1661" s="269"/>
      <c r="G1661" s="269"/>
      <c r="H1661" s="269"/>
      <c r="I1661" s="269"/>
      <c r="J1661" s="269"/>
      <c r="K1661" s="270"/>
      <c r="L1661" s="270"/>
      <c r="M1661" s="270"/>
      <c r="N1661" s="270"/>
      <c r="O1661" s="270"/>
      <c r="P1661" s="270"/>
      <c r="Q1661" s="270"/>
      <c r="R1661" s="270"/>
      <c r="S1661" s="270"/>
      <c r="T1661" s="270"/>
      <c r="U1661" s="270"/>
      <c r="V1661" s="270"/>
      <c r="W1661" s="270"/>
      <c r="X1661" s="270"/>
      <c r="Y1661" s="270"/>
      <c r="Z1661" s="270"/>
      <c r="AA1661" s="270"/>
      <c r="AB1661" s="270"/>
      <c r="AC1661" s="270"/>
    </row>
    <row r="1662">
      <c r="B1662" s="272" t="s">
        <v>2921</v>
      </c>
      <c r="C1662" s="269"/>
      <c r="D1662" s="269"/>
      <c r="E1662" s="269"/>
      <c r="F1662" s="269"/>
      <c r="G1662" s="269"/>
      <c r="H1662" s="269"/>
      <c r="I1662" s="269"/>
      <c r="J1662" s="269"/>
      <c r="K1662" s="270"/>
      <c r="L1662" s="270"/>
      <c r="M1662" s="270"/>
      <c r="N1662" s="270"/>
      <c r="O1662" s="270"/>
      <c r="P1662" s="270"/>
      <c r="Q1662" s="270"/>
      <c r="R1662" s="270"/>
      <c r="S1662" s="270"/>
      <c r="T1662" s="270"/>
      <c r="U1662" s="270"/>
      <c r="V1662" s="270"/>
      <c r="W1662" s="270"/>
      <c r="X1662" s="270"/>
      <c r="Y1662" s="270"/>
      <c r="Z1662" s="270"/>
      <c r="AA1662" s="270"/>
      <c r="AB1662" s="270"/>
      <c r="AC1662" s="270"/>
    </row>
    <row r="1663">
      <c r="A1663" s="266" t="s">
        <v>2922</v>
      </c>
      <c r="B1663" s="266" t="s">
        <v>2923</v>
      </c>
      <c r="C1663" s="269"/>
      <c r="D1663" s="269"/>
      <c r="E1663" s="269"/>
      <c r="F1663" s="269"/>
      <c r="G1663" s="269"/>
      <c r="H1663" s="269"/>
      <c r="I1663" s="269"/>
      <c r="J1663" s="269"/>
      <c r="K1663" s="270"/>
      <c r="L1663" s="270"/>
      <c r="M1663" s="270"/>
      <c r="N1663" s="270"/>
      <c r="O1663" s="270"/>
      <c r="P1663" s="270"/>
      <c r="Q1663" s="270"/>
      <c r="R1663" s="270"/>
      <c r="S1663" s="270"/>
      <c r="T1663" s="270"/>
      <c r="U1663" s="270"/>
      <c r="V1663" s="270"/>
      <c r="W1663" s="270"/>
      <c r="X1663" s="270"/>
      <c r="Y1663" s="270"/>
      <c r="Z1663" s="270"/>
      <c r="AA1663" s="270"/>
      <c r="AB1663" s="270"/>
      <c r="AC1663" s="270"/>
    </row>
    <row r="1664">
      <c r="A1664" s="271" t="s">
        <v>2924</v>
      </c>
      <c r="B1664" s="272"/>
      <c r="C1664" s="269"/>
      <c r="D1664" s="269"/>
      <c r="E1664" s="269"/>
      <c r="F1664" s="269"/>
      <c r="G1664" s="269"/>
      <c r="H1664" s="269"/>
      <c r="I1664" s="269"/>
      <c r="J1664" s="269"/>
      <c r="K1664" s="270"/>
      <c r="L1664" s="270"/>
      <c r="M1664" s="270"/>
      <c r="N1664" s="270"/>
      <c r="O1664" s="270"/>
      <c r="P1664" s="270"/>
      <c r="Q1664" s="270"/>
      <c r="R1664" s="270"/>
      <c r="S1664" s="270"/>
      <c r="T1664" s="270"/>
      <c r="U1664" s="270"/>
      <c r="V1664" s="270"/>
      <c r="W1664" s="270"/>
      <c r="X1664" s="270"/>
      <c r="Y1664" s="270"/>
      <c r="Z1664" s="270"/>
      <c r="AA1664" s="270"/>
      <c r="AB1664" s="270"/>
      <c r="AC1664" s="270"/>
    </row>
    <row r="1665">
      <c r="A1665" s="268" t="s">
        <v>2925</v>
      </c>
      <c r="B1665" s="272" t="s">
        <v>2926</v>
      </c>
      <c r="C1665" s="269"/>
      <c r="D1665" s="269"/>
      <c r="E1665" s="269"/>
      <c r="F1665" s="269"/>
      <c r="G1665" s="269"/>
      <c r="H1665" s="269"/>
      <c r="I1665" s="269"/>
      <c r="J1665" s="269"/>
      <c r="K1665" s="270"/>
      <c r="L1665" s="270"/>
      <c r="M1665" s="270"/>
      <c r="N1665" s="270"/>
      <c r="O1665" s="270"/>
      <c r="P1665" s="270"/>
      <c r="Q1665" s="270"/>
      <c r="R1665" s="270"/>
      <c r="S1665" s="270"/>
      <c r="T1665" s="270"/>
      <c r="U1665" s="270"/>
      <c r="V1665" s="270"/>
      <c r="W1665" s="270"/>
      <c r="X1665" s="270"/>
      <c r="Y1665" s="270"/>
      <c r="Z1665" s="270"/>
      <c r="AA1665" s="270"/>
      <c r="AB1665" s="270"/>
      <c r="AC1665" s="270"/>
    </row>
    <row r="1666">
      <c r="A1666" s="266" t="s">
        <v>2927</v>
      </c>
      <c r="B1666" s="272"/>
      <c r="C1666" s="269" t="s">
        <v>2928</v>
      </c>
      <c r="D1666" s="269"/>
      <c r="E1666" s="269"/>
      <c r="F1666" s="269"/>
      <c r="G1666" s="269"/>
      <c r="H1666" s="269"/>
      <c r="I1666" s="269"/>
      <c r="J1666" s="269"/>
      <c r="K1666" s="270"/>
      <c r="L1666" s="270"/>
      <c r="M1666" s="270"/>
      <c r="N1666" s="270"/>
      <c r="O1666" s="270"/>
      <c r="P1666" s="270"/>
      <c r="Q1666" s="270"/>
      <c r="R1666" s="270"/>
      <c r="S1666" s="270"/>
      <c r="T1666" s="270"/>
      <c r="U1666" s="270"/>
      <c r="V1666" s="270"/>
      <c r="W1666" s="270"/>
      <c r="X1666" s="270"/>
      <c r="Y1666" s="270"/>
      <c r="Z1666" s="270"/>
      <c r="AA1666" s="270"/>
      <c r="AB1666" s="270"/>
      <c r="AC1666" s="270"/>
    </row>
    <row r="1667">
      <c r="A1667" s="266" t="s">
        <v>2929</v>
      </c>
      <c r="B1667" s="272" t="s">
        <v>2930</v>
      </c>
      <c r="C1667" s="269"/>
      <c r="D1667" s="269"/>
      <c r="E1667" s="269"/>
      <c r="F1667" s="269"/>
      <c r="G1667" s="269"/>
      <c r="H1667" s="269"/>
      <c r="I1667" s="269"/>
      <c r="J1667" s="269"/>
      <c r="K1667" s="270"/>
      <c r="L1667" s="270"/>
      <c r="M1667" s="270"/>
      <c r="N1667" s="270"/>
      <c r="O1667" s="270"/>
      <c r="P1667" s="270"/>
      <c r="Q1667" s="270"/>
      <c r="R1667" s="270"/>
      <c r="S1667" s="270"/>
      <c r="T1667" s="270"/>
      <c r="U1667" s="270"/>
      <c r="V1667" s="270"/>
      <c r="W1667" s="270"/>
      <c r="X1667" s="270"/>
      <c r="Y1667" s="270"/>
      <c r="Z1667" s="270"/>
      <c r="AA1667" s="270"/>
      <c r="AB1667" s="270"/>
      <c r="AC1667" s="270"/>
    </row>
    <row r="1668">
      <c r="A1668" s="266" t="s">
        <v>2931</v>
      </c>
      <c r="B1668" s="272" t="s">
        <v>2932</v>
      </c>
      <c r="C1668" s="269" t="s">
        <v>2933</v>
      </c>
      <c r="D1668" s="269"/>
      <c r="E1668" s="269"/>
      <c r="F1668" s="269"/>
      <c r="G1668" s="269"/>
      <c r="H1668" s="269"/>
      <c r="I1668" s="269"/>
      <c r="J1668" s="269"/>
      <c r="K1668" s="270"/>
      <c r="L1668" s="270"/>
      <c r="M1668" s="270"/>
      <c r="N1668" s="270"/>
      <c r="O1668" s="270"/>
      <c r="P1668" s="270"/>
      <c r="Q1668" s="270"/>
      <c r="R1668" s="270"/>
      <c r="S1668" s="270"/>
      <c r="T1668" s="270"/>
      <c r="U1668" s="270"/>
      <c r="V1668" s="270"/>
      <c r="W1668" s="270"/>
      <c r="X1668" s="270"/>
      <c r="Y1668" s="270"/>
      <c r="Z1668" s="270"/>
      <c r="AA1668" s="270"/>
      <c r="AB1668" s="270"/>
      <c r="AC1668" s="270"/>
    </row>
    <row r="1669">
      <c r="A1669" s="273" t="s">
        <v>2934</v>
      </c>
      <c r="B1669" s="272" t="s">
        <v>2935</v>
      </c>
      <c r="C1669" s="269"/>
      <c r="D1669" s="269"/>
      <c r="E1669" s="269"/>
      <c r="F1669" s="269"/>
      <c r="G1669" s="269"/>
      <c r="H1669" s="269"/>
      <c r="I1669" s="269"/>
      <c r="J1669" s="269"/>
      <c r="K1669" s="270"/>
      <c r="L1669" s="270"/>
      <c r="M1669" s="270"/>
      <c r="N1669" s="270"/>
      <c r="O1669" s="270"/>
      <c r="P1669" s="270"/>
      <c r="Q1669" s="270"/>
      <c r="R1669" s="270"/>
      <c r="S1669" s="270"/>
      <c r="T1669" s="270"/>
      <c r="U1669" s="270"/>
      <c r="V1669" s="270"/>
      <c r="W1669" s="270"/>
      <c r="X1669" s="270"/>
      <c r="Y1669" s="270"/>
      <c r="Z1669" s="270"/>
      <c r="AA1669" s="270"/>
      <c r="AB1669" s="270"/>
      <c r="AC1669" s="270"/>
    </row>
    <row r="1670">
      <c r="A1670" s="266" t="s">
        <v>2936</v>
      </c>
      <c r="B1670" s="272"/>
      <c r="C1670" s="269"/>
      <c r="D1670" s="269"/>
      <c r="E1670" s="269"/>
      <c r="F1670" s="269"/>
      <c r="G1670" s="269"/>
      <c r="H1670" s="269"/>
      <c r="I1670" s="269"/>
      <c r="J1670" s="269"/>
      <c r="K1670" s="270"/>
      <c r="L1670" s="270"/>
      <c r="M1670" s="270"/>
      <c r="N1670" s="270"/>
      <c r="O1670" s="270"/>
      <c r="P1670" s="270"/>
      <c r="Q1670" s="270"/>
      <c r="R1670" s="270"/>
      <c r="S1670" s="270"/>
      <c r="T1670" s="270"/>
      <c r="U1670" s="270"/>
      <c r="V1670" s="270"/>
      <c r="W1670" s="270"/>
      <c r="X1670" s="270"/>
      <c r="Y1670" s="270"/>
      <c r="Z1670" s="270"/>
      <c r="AA1670" s="270"/>
      <c r="AB1670" s="270"/>
      <c r="AC1670" s="270"/>
    </row>
    <row r="1671">
      <c r="A1671" s="266" t="s">
        <v>2937</v>
      </c>
      <c r="B1671" s="272"/>
      <c r="C1671" s="269"/>
      <c r="D1671" s="269"/>
      <c r="E1671" s="269"/>
      <c r="F1671" s="269"/>
      <c r="G1671" s="269"/>
      <c r="H1671" s="269"/>
      <c r="I1671" s="269"/>
      <c r="J1671" s="269"/>
      <c r="K1671" s="270"/>
      <c r="L1671" s="270"/>
      <c r="M1671" s="270"/>
      <c r="N1671" s="270"/>
      <c r="O1671" s="270"/>
      <c r="P1671" s="270"/>
      <c r="Q1671" s="270"/>
      <c r="R1671" s="270"/>
      <c r="S1671" s="270"/>
      <c r="T1671" s="270"/>
      <c r="U1671" s="270"/>
      <c r="V1671" s="270"/>
      <c r="W1671" s="270"/>
      <c r="X1671" s="270"/>
      <c r="Y1671" s="270"/>
      <c r="Z1671" s="270"/>
      <c r="AA1671" s="270"/>
      <c r="AB1671" s="270"/>
      <c r="AC1671" s="270"/>
    </row>
    <row r="1672">
      <c r="A1672" s="266" t="s">
        <v>2938</v>
      </c>
      <c r="B1672" s="272" t="s">
        <v>2939</v>
      </c>
      <c r="C1672" s="269"/>
      <c r="D1672" s="269"/>
      <c r="E1672" s="269"/>
      <c r="F1672" s="269"/>
      <c r="G1672" s="269"/>
      <c r="H1672" s="269"/>
      <c r="I1672" s="269"/>
      <c r="J1672" s="269"/>
      <c r="K1672" s="270"/>
      <c r="L1672" s="270"/>
      <c r="M1672" s="270"/>
      <c r="N1672" s="270"/>
      <c r="O1672" s="270"/>
      <c r="P1672" s="270"/>
      <c r="Q1672" s="270"/>
      <c r="R1672" s="270"/>
      <c r="S1672" s="270"/>
      <c r="T1672" s="270"/>
      <c r="U1672" s="270"/>
      <c r="V1672" s="270"/>
      <c r="W1672" s="270"/>
      <c r="X1672" s="270"/>
      <c r="Y1672" s="270"/>
      <c r="Z1672" s="270"/>
      <c r="AA1672" s="270"/>
      <c r="AB1672" s="270"/>
      <c r="AC1672" s="270"/>
    </row>
    <row r="1673">
      <c r="A1673" s="266" t="s">
        <v>2940</v>
      </c>
      <c r="B1673" s="51"/>
      <c r="C1673" s="269"/>
      <c r="D1673" s="269"/>
      <c r="E1673" s="269"/>
      <c r="F1673" s="269"/>
      <c r="G1673" s="269"/>
      <c r="H1673" s="269"/>
      <c r="I1673" s="269"/>
      <c r="J1673" s="269"/>
      <c r="K1673" s="270"/>
      <c r="L1673" s="270"/>
      <c r="M1673" s="270"/>
      <c r="N1673" s="270"/>
      <c r="O1673" s="270"/>
      <c r="P1673" s="270"/>
      <c r="Q1673" s="270"/>
      <c r="R1673" s="270"/>
      <c r="S1673" s="270"/>
      <c r="T1673" s="270"/>
      <c r="U1673" s="270"/>
      <c r="V1673" s="270"/>
      <c r="W1673" s="270"/>
      <c r="X1673" s="270"/>
      <c r="Y1673" s="270"/>
      <c r="Z1673" s="270"/>
      <c r="AA1673" s="270"/>
      <c r="AB1673" s="270"/>
      <c r="AC1673" s="270"/>
    </row>
    <row r="1674">
      <c r="A1674" s="266" t="s">
        <v>2941</v>
      </c>
      <c r="B1674" s="272" t="s">
        <v>2942</v>
      </c>
      <c r="C1674" s="269"/>
      <c r="D1674" s="269"/>
      <c r="E1674" s="269"/>
      <c r="F1674" s="269"/>
      <c r="G1674" s="269"/>
      <c r="H1674" s="269"/>
      <c r="I1674" s="269"/>
      <c r="J1674" s="269"/>
      <c r="K1674" s="270"/>
      <c r="L1674" s="270"/>
      <c r="M1674" s="270"/>
      <c r="N1674" s="270"/>
      <c r="O1674" s="270"/>
      <c r="P1674" s="270"/>
      <c r="Q1674" s="270"/>
      <c r="R1674" s="270"/>
      <c r="S1674" s="270"/>
      <c r="T1674" s="270"/>
      <c r="U1674" s="270"/>
      <c r="V1674" s="270"/>
      <c r="W1674" s="270"/>
      <c r="X1674" s="270"/>
      <c r="Y1674" s="270"/>
      <c r="Z1674" s="270"/>
      <c r="AA1674" s="270"/>
      <c r="AB1674" s="270"/>
      <c r="AC1674" s="270"/>
    </row>
    <row r="1675">
      <c r="A1675" s="266" t="s">
        <v>2943</v>
      </c>
      <c r="B1675" s="272" t="s">
        <v>2944</v>
      </c>
      <c r="C1675" s="269" t="s">
        <v>2945</v>
      </c>
      <c r="D1675" s="269"/>
      <c r="E1675" s="269"/>
      <c r="F1675" s="269"/>
      <c r="G1675" s="269"/>
      <c r="H1675" s="269"/>
      <c r="I1675" s="269"/>
      <c r="J1675" s="269"/>
      <c r="K1675" s="270"/>
      <c r="L1675" s="270"/>
      <c r="M1675" s="270"/>
      <c r="N1675" s="270"/>
      <c r="O1675" s="270"/>
      <c r="P1675" s="270"/>
      <c r="Q1675" s="270"/>
      <c r="R1675" s="270"/>
      <c r="S1675" s="270"/>
      <c r="T1675" s="270"/>
      <c r="U1675" s="270"/>
      <c r="V1675" s="270"/>
      <c r="W1675" s="270"/>
      <c r="X1675" s="270"/>
      <c r="Y1675" s="270"/>
      <c r="Z1675" s="270"/>
      <c r="AA1675" s="270"/>
      <c r="AB1675" s="270"/>
      <c r="AC1675" s="270"/>
    </row>
    <row r="1676">
      <c r="A1676" s="266" t="s">
        <v>2946</v>
      </c>
      <c r="B1676" s="272" t="s">
        <v>2947</v>
      </c>
      <c r="C1676" s="269"/>
      <c r="D1676" s="269"/>
      <c r="E1676" s="269"/>
      <c r="F1676" s="269"/>
      <c r="G1676" s="269"/>
      <c r="H1676" s="269"/>
      <c r="I1676" s="269"/>
      <c r="J1676" s="269"/>
      <c r="K1676" s="270"/>
      <c r="L1676" s="270"/>
      <c r="M1676" s="270"/>
      <c r="N1676" s="270"/>
      <c r="O1676" s="270"/>
      <c r="P1676" s="270"/>
      <c r="Q1676" s="270"/>
      <c r="R1676" s="270"/>
      <c r="S1676" s="270"/>
      <c r="T1676" s="270"/>
      <c r="U1676" s="270"/>
      <c r="V1676" s="270"/>
      <c r="W1676" s="270"/>
      <c r="X1676" s="270"/>
      <c r="Y1676" s="270"/>
      <c r="Z1676" s="270"/>
      <c r="AA1676" s="270"/>
      <c r="AB1676" s="270"/>
      <c r="AC1676" s="270"/>
    </row>
    <row r="1677">
      <c r="A1677" s="266" t="s">
        <v>2948</v>
      </c>
      <c r="B1677" s="272" t="s">
        <v>2949</v>
      </c>
      <c r="C1677" s="269"/>
      <c r="D1677" s="269"/>
      <c r="E1677" s="269"/>
      <c r="F1677" s="269"/>
      <c r="G1677" s="269"/>
      <c r="H1677" s="269"/>
      <c r="I1677" s="269"/>
      <c r="J1677" s="269"/>
      <c r="K1677" s="270"/>
      <c r="L1677" s="270"/>
      <c r="M1677" s="270"/>
      <c r="N1677" s="270"/>
      <c r="O1677" s="270"/>
      <c r="P1677" s="270"/>
      <c r="Q1677" s="270"/>
      <c r="R1677" s="270"/>
      <c r="S1677" s="270"/>
      <c r="T1677" s="270"/>
      <c r="U1677" s="270"/>
      <c r="V1677" s="270"/>
      <c r="W1677" s="270"/>
      <c r="X1677" s="270"/>
      <c r="Y1677" s="270"/>
      <c r="Z1677" s="270"/>
      <c r="AA1677" s="270"/>
      <c r="AB1677" s="270"/>
      <c r="AC1677" s="270"/>
    </row>
    <row r="1678">
      <c r="A1678" s="266" t="s">
        <v>2950</v>
      </c>
      <c r="B1678" s="272" t="s">
        <v>2951</v>
      </c>
      <c r="C1678" s="269"/>
      <c r="D1678" s="269"/>
      <c r="E1678" s="269"/>
      <c r="F1678" s="269"/>
      <c r="G1678" s="269"/>
      <c r="H1678" s="269"/>
      <c r="I1678" s="269"/>
      <c r="J1678" s="269"/>
      <c r="K1678" s="270"/>
      <c r="L1678" s="270"/>
      <c r="M1678" s="270"/>
      <c r="N1678" s="270"/>
      <c r="O1678" s="270"/>
      <c r="P1678" s="270"/>
      <c r="Q1678" s="270"/>
      <c r="R1678" s="270"/>
      <c r="S1678" s="270"/>
      <c r="T1678" s="270"/>
      <c r="U1678" s="270"/>
      <c r="V1678" s="270"/>
      <c r="W1678" s="270"/>
      <c r="X1678" s="270"/>
      <c r="Y1678" s="270"/>
      <c r="Z1678" s="270"/>
      <c r="AA1678" s="270"/>
      <c r="AB1678" s="270"/>
      <c r="AC1678" s="270"/>
    </row>
    <row r="1679">
      <c r="A1679" s="266" t="s">
        <v>2952</v>
      </c>
      <c r="B1679" s="272" t="s">
        <v>2953</v>
      </c>
      <c r="C1679" s="269" t="s">
        <v>2954</v>
      </c>
      <c r="D1679" s="269"/>
      <c r="E1679" s="269"/>
      <c r="F1679" s="269"/>
      <c r="G1679" s="269"/>
      <c r="H1679" s="269"/>
      <c r="I1679" s="269"/>
      <c r="J1679" s="269"/>
      <c r="K1679" s="270"/>
      <c r="L1679" s="270"/>
      <c r="M1679" s="270"/>
      <c r="N1679" s="270"/>
      <c r="O1679" s="270"/>
      <c r="P1679" s="270"/>
      <c r="Q1679" s="270"/>
      <c r="R1679" s="270"/>
      <c r="S1679" s="270"/>
      <c r="T1679" s="270"/>
      <c r="U1679" s="270"/>
      <c r="V1679" s="270"/>
      <c r="W1679" s="270"/>
      <c r="X1679" s="270"/>
      <c r="Y1679" s="270"/>
      <c r="Z1679" s="270"/>
      <c r="AA1679" s="270"/>
      <c r="AB1679" s="270"/>
      <c r="AC1679" s="270"/>
    </row>
    <row r="1680">
      <c r="A1680" s="266" t="s">
        <v>2955</v>
      </c>
      <c r="B1680" s="272" t="s">
        <v>2956</v>
      </c>
      <c r="C1680" s="269"/>
      <c r="D1680" s="269"/>
      <c r="E1680" s="269"/>
      <c r="F1680" s="269"/>
      <c r="G1680" s="269"/>
      <c r="H1680" s="269"/>
      <c r="I1680" s="269"/>
      <c r="J1680" s="269"/>
      <c r="K1680" s="270"/>
      <c r="L1680" s="270"/>
      <c r="M1680" s="270"/>
      <c r="N1680" s="270"/>
      <c r="O1680" s="270"/>
      <c r="P1680" s="270"/>
      <c r="Q1680" s="270"/>
      <c r="R1680" s="270"/>
      <c r="S1680" s="270"/>
      <c r="T1680" s="270"/>
      <c r="U1680" s="270"/>
      <c r="V1680" s="270"/>
      <c r="W1680" s="270"/>
      <c r="X1680" s="270"/>
      <c r="Y1680" s="270"/>
      <c r="Z1680" s="270"/>
      <c r="AA1680" s="270"/>
      <c r="AB1680" s="270"/>
      <c r="AC1680" s="270"/>
    </row>
    <row r="1681">
      <c r="A1681" s="266" t="s">
        <v>2957</v>
      </c>
      <c r="B1681" s="272" t="s">
        <v>2958</v>
      </c>
      <c r="C1681" s="269"/>
      <c r="D1681" s="269"/>
      <c r="E1681" s="269"/>
      <c r="F1681" s="269"/>
      <c r="G1681" s="269"/>
      <c r="H1681" s="269"/>
      <c r="I1681" s="269"/>
      <c r="J1681" s="269"/>
      <c r="K1681" s="270"/>
      <c r="L1681" s="270"/>
      <c r="M1681" s="270"/>
      <c r="N1681" s="270"/>
      <c r="O1681" s="270"/>
      <c r="P1681" s="270"/>
      <c r="Q1681" s="270"/>
      <c r="R1681" s="270"/>
      <c r="S1681" s="270"/>
      <c r="T1681" s="270"/>
      <c r="U1681" s="270"/>
      <c r="V1681" s="270"/>
      <c r="W1681" s="270"/>
      <c r="X1681" s="270"/>
      <c r="Y1681" s="270"/>
      <c r="Z1681" s="270"/>
      <c r="AA1681" s="270"/>
      <c r="AB1681" s="270"/>
      <c r="AC1681" s="270"/>
    </row>
    <row r="1682">
      <c r="A1682" s="266" t="s">
        <v>2959</v>
      </c>
      <c r="B1682" s="272" t="s">
        <v>2960</v>
      </c>
      <c r="C1682" s="269"/>
      <c r="D1682" s="269"/>
      <c r="E1682" s="269"/>
      <c r="F1682" s="269"/>
      <c r="G1682" s="269"/>
      <c r="H1682" s="269"/>
      <c r="I1682" s="269"/>
      <c r="J1682" s="269"/>
      <c r="K1682" s="270"/>
      <c r="L1682" s="270"/>
      <c r="M1682" s="270"/>
      <c r="N1682" s="270"/>
      <c r="O1682" s="270"/>
      <c r="P1682" s="270"/>
      <c r="Q1682" s="270"/>
      <c r="R1682" s="270"/>
      <c r="S1682" s="270"/>
      <c r="T1682" s="270"/>
      <c r="U1682" s="270"/>
      <c r="V1682" s="270"/>
      <c r="W1682" s="270"/>
      <c r="X1682" s="270"/>
      <c r="Y1682" s="270"/>
      <c r="Z1682" s="270"/>
      <c r="AA1682" s="270"/>
      <c r="AB1682" s="270"/>
      <c r="AC1682" s="270"/>
    </row>
    <row r="1683">
      <c r="A1683" s="271" t="s">
        <v>2961</v>
      </c>
      <c r="B1683" s="272"/>
      <c r="C1683" s="269" t="s">
        <v>2962</v>
      </c>
      <c r="D1683" s="269"/>
      <c r="E1683" s="269"/>
      <c r="F1683" s="269"/>
      <c r="G1683" s="269"/>
      <c r="H1683" s="269"/>
      <c r="I1683" s="269"/>
      <c r="J1683" s="269"/>
      <c r="K1683" s="270"/>
      <c r="L1683" s="270"/>
      <c r="M1683" s="270"/>
      <c r="N1683" s="270"/>
      <c r="O1683" s="270"/>
      <c r="P1683" s="270"/>
      <c r="Q1683" s="270"/>
      <c r="R1683" s="270"/>
      <c r="S1683" s="270"/>
      <c r="T1683" s="270"/>
      <c r="U1683" s="270"/>
      <c r="V1683" s="270"/>
      <c r="W1683" s="270"/>
      <c r="X1683" s="270"/>
      <c r="Y1683" s="270"/>
      <c r="Z1683" s="270"/>
      <c r="AA1683" s="270"/>
      <c r="AB1683" s="270"/>
      <c r="AC1683" s="270"/>
    </row>
    <row r="1684">
      <c r="A1684" s="93" t="s">
        <v>2963</v>
      </c>
      <c r="B1684" s="272" t="s">
        <v>2964</v>
      </c>
      <c r="C1684" s="269"/>
      <c r="D1684" s="269"/>
      <c r="E1684" s="269"/>
      <c r="F1684" s="269"/>
      <c r="G1684" s="269"/>
      <c r="H1684" s="269"/>
      <c r="I1684" s="269"/>
      <c r="J1684" s="269"/>
      <c r="K1684" s="270"/>
      <c r="L1684" s="270"/>
      <c r="M1684" s="270"/>
      <c r="N1684" s="270"/>
      <c r="O1684" s="270"/>
      <c r="P1684" s="270"/>
      <c r="Q1684" s="270"/>
      <c r="R1684" s="270"/>
      <c r="S1684" s="270"/>
      <c r="T1684" s="270"/>
      <c r="U1684" s="270"/>
      <c r="V1684" s="270"/>
      <c r="W1684" s="270"/>
      <c r="X1684" s="270"/>
      <c r="Y1684" s="270"/>
      <c r="Z1684" s="270"/>
      <c r="AA1684" s="270"/>
      <c r="AB1684" s="270"/>
      <c r="AC1684" s="270"/>
    </row>
    <row r="1685">
      <c r="A1685" s="93" t="s">
        <v>2965</v>
      </c>
      <c r="B1685" s="272" t="s">
        <v>2966</v>
      </c>
      <c r="C1685" s="269"/>
      <c r="D1685" s="269"/>
      <c r="E1685" s="269"/>
      <c r="F1685" s="269"/>
      <c r="G1685" s="269"/>
      <c r="H1685" s="269"/>
      <c r="I1685" s="269"/>
      <c r="J1685" s="269"/>
      <c r="K1685" s="270"/>
      <c r="L1685" s="270"/>
      <c r="M1685" s="270"/>
      <c r="N1685" s="270"/>
      <c r="O1685" s="270"/>
      <c r="P1685" s="270"/>
      <c r="Q1685" s="270"/>
      <c r="R1685" s="270"/>
      <c r="S1685" s="270"/>
      <c r="T1685" s="270"/>
      <c r="U1685" s="270"/>
      <c r="V1685" s="270"/>
      <c r="W1685" s="270"/>
      <c r="X1685" s="270"/>
      <c r="Y1685" s="270"/>
      <c r="Z1685" s="270"/>
      <c r="AA1685" s="270"/>
      <c r="AB1685" s="270"/>
      <c r="AC1685" s="270"/>
    </row>
    <row r="1686">
      <c r="A1686" s="93" t="s">
        <v>2967</v>
      </c>
      <c r="B1686" s="272" t="s">
        <v>2968</v>
      </c>
      <c r="C1686" s="269"/>
      <c r="D1686" s="269"/>
      <c r="E1686" s="269"/>
      <c r="F1686" s="269"/>
      <c r="G1686" s="269"/>
      <c r="H1686" s="269"/>
      <c r="I1686" s="269"/>
      <c r="J1686" s="269"/>
      <c r="K1686" s="270"/>
      <c r="L1686" s="270"/>
      <c r="M1686" s="270"/>
      <c r="N1686" s="270"/>
      <c r="O1686" s="270"/>
      <c r="P1686" s="270"/>
      <c r="Q1686" s="270"/>
      <c r="R1686" s="270"/>
      <c r="S1686" s="270"/>
      <c r="T1686" s="270"/>
      <c r="U1686" s="270"/>
      <c r="V1686" s="270"/>
      <c r="W1686" s="270"/>
      <c r="X1686" s="270"/>
      <c r="Y1686" s="270"/>
      <c r="Z1686" s="270"/>
      <c r="AA1686" s="270"/>
      <c r="AB1686" s="270"/>
      <c r="AC1686" s="270"/>
    </row>
    <row r="1687">
      <c r="A1687" s="93" t="s">
        <v>2969</v>
      </c>
      <c r="B1687" s="272"/>
      <c r="C1687" s="269"/>
      <c r="D1687" s="269"/>
      <c r="E1687" s="269"/>
      <c r="F1687" s="269"/>
      <c r="G1687" s="269"/>
      <c r="H1687" s="269"/>
      <c r="I1687" s="269"/>
      <c r="J1687" s="269"/>
      <c r="K1687" s="270"/>
      <c r="L1687" s="270"/>
      <c r="M1687" s="270"/>
      <c r="N1687" s="270"/>
      <c r="O1687" s="270"/>
      <c r="P1687" s="270"/>
      <c r="Q1687" s="270"/>
      <c r="R1687" s="270"/>
      <c r="S1687" s="270"/>
      <c r="T1687" s="270"/>
      <c r="U1687" s="270"/>
      <c r="V1687" s="270"/>
      <c r="W1687" s="270"/>
      <c r="X1687" s="270"/>
      <c r="Y1687" s="270"/>
      <c r="Z1687" s="270"/>
      <c r="AA1687" s="270"/>
      <c r="AB1687" s="270"/>
      <c r="AC1687" s="270"/>
    </row>
    <row r="1688">
      <c r="A1688" s="93" t="s">
        <v>2970</v>
      </c>
      <c r="B1688" s="272"/>
      <c r="C1688" s="269"/>
      <c r="D1688" s="269"/>
      <c r="E1688" s="269"/>
      <c r="F1688" s="269"/>
      <c r="G1688" s="269"/>
      <c r="H1688" s="269"/>
      <c r="I1688" s="269"/>
      <c r="J1688" s="269"/>
      <c r="K1688" s="270"/>
      <c r="L1688" s="270"/>
      <c r="M1688" s="270"/>
      <c r="N1688" s="270"/>
      <c r="O1688" s="270"/>
      <c r="P1688" s="270"/>
      <c r="Q1688" s="270"/>
      <c r="R1688" s="270"/>
      <c r="S1688" s="270"/>
      <c r="T1688" s="270"/>
      <c r="U1688" s="270"/>
      <c r="V1688" s="270"/>
      <c r="W1688" s="270"/>
      <c r="X1688" s="270"/>
      <c r="Y1688" s="270"/>
      <c r="Z1688" s="270"/>
      <c r="AA1688" s="270"/>
      <c r="AB1688" s="270"/>
      <c r="AC1688" s="270"/>
    </row>
    <row r="1689">
      <c r="A1689" s="93" t="s">
        <v>2971</v>
      </c>
      <c r="B1689" s="272"/>
      <c r="C1689" s="269"/>
      <c r="D1689" s="269"/>
      <c r="E1689" s="269"/>
      <c r="F1689" s="269"/>
      <c r="G1689" s="269"/>
      <c r="H1689" s="269"/>
      <c r="I1689" s="269"/>
      <c r="J1689" s="269"/>
      <c r="K1689" s="270"/>
      <c r="L1689" s="270"/>
      <c r="M1689" s="270"/>
      <c r="N1689" s="270"/>
      <c r="O1689" s="270"/>
      <c r="P1689" s="270"/>
      <c r="Q1689" s="270"/>
      <c r="R1689" s="270"/>
      <c r="S1689" s="270"/>
      <c r="T1689" s="270"/>
      <c r="U1689" s="270"/>
      <c r="V1689" s="270"/>
      <c r="W1689" s="270"/>
      <c r="X1689" s="270"/>
      <c r="Y1689" s="270"/>
      <c r="Z1689" s="270"/>
      <c r="AA1689" s="270"/>
      <c r="AB1689" s="270"/>
      <c r="AC1689" s="270"/>
    </row>
    <row r="1690">
      <c r="A1690" s="93" t="s">
        <v>2972</v>
      </c>
      <c r="B1690" s="272" t="s">
        <v>2973</v>
      </c>
      <c r="C1690" s="269"/>
      <c r="D1690" s="269"/>
      <c r="E1690" s="269"/>
      <c r="F1690" s="269"/>
      <c r="G1690" s="269"/>
      <c r="H1690" s="269"/>
      <c r="I1690" s="269"/>
      <c r="J1690" s="269"/>
      <c r="K1690" s="270"/>
      <c r="L1690" s="270"/>
      <c r="M1690" s="270"/>
      <c r="N1690" s="270"/>
      <c r="O1690" s="270"/>
      <c r="P1690" s="270"/>
      <c r="Q1690" s="270"/>
      <c r="R1690" s="270"/>
      <c r="S1690" s="270"/>
      <c r="T1690" s="270"/>
      <c r="U1690" s="270"/>
      <c r="V1690" s="270"/>
      <c r="W1690" s="270"/>
      <c r="X1690" s="270"/>
      <c r="Y1690" s="270"/>
      <c r="Z1690" s="270"/>
      <c r="AA1690" s="270"/>
      <c r="AB1690" s="270"/>
      <c r="AC1690" s="270"/>
    </row>
    <row r="1691">
      <c r="A1691" s="267" t="s">
        <v>2974</v>
      </c>
      <c r="B1691" s="272"/>
      <c r="C1691" s="269"/>
      <c r="D1691" s="269"/>
      <c r="E1691" s="269"/>
      <c r="F1691" s="269"/>
      <c r="G1691" s="269"/>
      <c r="H1691" s="269"/>
      <c r="I1691" s="269"/>
      <c r="J1691" s="269"/>
      <c r="K1691" s="270"/>
      <c r="L1691" s="270"/>
      <c r="M1691" s="270"/>
      <c r="N1691" s="270"/>
      <c r="O1691" s="270"/>
      <c r="P1691" s="270"/>
      <c r="Q1691" s="270"/>
      <c r="R1691" s="270"/>
      <c r="S1691" s="270"/>
      <c r="T1691" s="270"/>
      <c r="U1691" s="270"/>
      <c r="V1691" s="270"/>
      <c r="W1691" s="270"/>
      <c r="X1691" s="270"/>
      <c r="Y1691" s="270"/>
      <c r="Z1691" s="270"/>
      <c r="AA1691" s="270"/>
      <c r="AB1691" s="270"/>
      <c r="AC1691" s="270"/>
    </row>
    <row r="1692">
      <c r="A1692" s="274" t="s">
        <v>2975</v>
      </c>
      <c r="B1692" s="272" t="s">
        <v>2976</v>
      </c>
      <c r="C1692" s="269"/>
      <c r="D1692" s="269"/>
      <c r="E1692" s="269"/>
      <c r="F1692" s="269"/>
      <c r="G1692" s="269"/>
      <c r="H1692" s="269"/>
      <c r="I1692" s="269"/>
      <c r="J1692" s="269"/>
      <c r="K1692" s="270"/>
      <c r="L1692" s="270"/>
      <c r="M1692" s="270"/>
      <c r="N1692" s="270"/>
      <c r="O1692" s="270"/>
      <c r="P1692" s="270"/>
      <c r="Q1692" s="270"/>
      <c r="R1692" s="270"/>
      <c r="S1692" s="270"/>
      <c r="T1692" s="270"/>
      <c r="U1692" s="270"/>
      <c r="V1692" s="270"/>
      <c r="W1692" s="270"/>
      <c r="X1692" s="270"/>
      <c r="Y1692" s="270"/>
      <c r="Z1692" s="270"/>
      <c r="AA1692" s="270"/>
      <c r="AB1692" s="270"/>
      <c r="AC1692" s="270"/>
    </row>
    <row r="1693">
      <c r="A1693" s="99" t="s">
        <v>2977</v>
      </c>
      <c r="B1693" s="272" t="s">
        <v>2978</v>
      </c>
      <c r="C1693" s="269"/>
      <c r="D1693" s="269"/>
      <c r="E1693" s="269"/>
      <c r="F1693" s="269"/>
      <c r="G1693" s="269"/>
      <c r="H1693" s="269"/>
      <c r="I1693" s="269"/>
      <c r="J1693" s="269"/>
      <c r="K1693" s="270"/>
      <c r="L1693" s="270"/>
      <c r="M1693" s="270"/>
      <c r="N1693" s="270"/>
      <c r="O1693" s="270"/>
      <c r="P1693" s="270"/>
      <c r="Q1693" s="270"/>
      <c r="R1693" s="270"/>
      <c r="S1693" s="270"/>
      <c r="T1693" s="270"/>
      <c r="U1693" s="270"/>
      <c r="V1693" s="270"/>
      <c r="W1693" s="270"/>
      <c r="X1693" s="270"/>
      <c r="Y1693" s="270"/>
      <c r="Z1693" s="270"/>
      <c r="AA1693" s="270"/>
      <c r="AB1693" s="270"/>
      <c r="AC1693" s="270"/>
    </row>
    <row r="1694">
      <c r="A1694" s="99" t="s">
        <v>2979</v>
      </c>
      <c r="B1694" s="272" t="s">
        <v>2980</v>
      </c>
      <c r="C1694" s="269"/>
      <c r="D1694" s="269"/>
      <c r="E1694" s="269"/>
      <c r="F1694" s="269"/>
      <c r="G1694" s="269"/>
      <c r="H1694" s="269"/>
      <c r="I1694" s="269"/>
      <c r="J1694" s="269"/>
      <c r="K1694" s="270"/>
      <c r="L1694" s="270"/>
      <c r="M1694" s="270"/>
      <c r="N1694" s="270"/>
      <c r="O1694" s="270"/>
      <c r="P1694" s="270"/>
      <c r="Q1694" s="270"/>
      <c r="R1694" s="270"/>
      <c r="S1694" s="270"/>
      <c r="T1694" s="270"/>
      <c r="U1694" s="270"/>
      <c r="V1694" s="270"/>
      <c r="W1694" s="270"/>
      <c r="X1694" s="270"/>
      <c r="Y1694" s="270"/>
      <c r="Z1694" s="270"/>
      <c r="AA1694" s="270"/>
      <c r="AB1694" s="270"/>
      <c r="AC1694" s="270"/>
    </row>
    <row r="1695">
      <c r="A1695" s="99" t="s">
        <v>2981</v>
      </c>
      <c r="B1695" s="272"/>
      <c r="C1695" s="269"/>
      <c r="D1695" s="269"/>
      <c r="E1695" s="269"/>
      <c r="F1695" s="269"/>
      <c r="G1695" s="269"/>
      <c r="H1695" s="269"/>
      <c r="I1695" s="269"/>
      <c r="J1695" s="269"/>
      <c r="K1695" s="270"/>
      <c r="L1695" s="270"/>
      <c r="M1695" s="270"/>
      <c r="N1695" s="270"/>
      <c r="O1695" s="270"/>
      <c r="P1695" s="270"/>
      <c r="Q1695" s="270"/>
      <c r="R1695" s="270"/>
      <c r="S1695" s="270"/>
      <c r="T1695" s="270"/>
      <c r="U1695" s="270"/>
      <c r="V1695" s="270"/>
      <c r="W1695" s="270"/>
      <c r="X1695" s="270"/>
      <c r="Y1695" s="270"/>
      <c r="Z1695" s="270"/>
      <c r="AA1695" s="270"/>
      <c r="AB1695" s="270"/>
      <c r="AC1695" s="270"/>
    </row>
    <row r="1696">
      <c r="A1696" s="99" t="s">
        <v>2982</v>
      </c>
      <c r="B1696" s="272" t="s">
        <v>2983</v>
      </c>
      <c r="C1696" s="269"/>
      <c r="D1696" s="269"/>
      <c r="E1696" s="269"/>
      <c r="F1696" s="269"/>
      <c r="G1696" s="269"/>
      <c r="H1696" s="269"/>
      <c r="I1696" s="269"/>
      <c r="J1696" s="269"/>
      <c r="K1696" s="270"/>
      <c r="L1696" s="270"/>
      <c r="M1696" s="270"/>
      <c r="N1696" s="270"/>
      <c r="O1696" s="270"/>
      <c r="P1696" s="270"/>
      <c r="Q1696" s="270"/>
      <c r="R1696" s="270"/>
      <c r="S1696" s="270"/>
      <c r="T1696" s="270"/>
      <c r="U1696" s="270"/>
      <c r="V1696" s="270"/>
      <c r="W1696" s="270"/>
      <c r="X1696" s="270"/>
      <c r="Y1696" s="270"/>
      <c r="Z1696" s="270"/>
      <c r="AA1696" s="270"/>
      <c r="AB1696" s="270"/>
      <c r="AC1696" s="270"/>
    </row>
    <row r="1697">
      <c r="A1697" s="99" t="s">
        <v>2984</v>
      </c>
      <c r="B1697" s="119" t="s">
        <v>2985</v>
      </c>
      <c r="C1697" s="269"/>
      <c r="D1697" s="269"/>
      <c r="E1697" s="269"/>
      <c r="F1697" s="269"/>
      <c r="G1697" s="269"/>
      <c r="H1697" s="269"/>
      <c r="I1697" s="269"/>
      <c r="J1697" s="269"/>
      <c r="K1697" s="270"/>
      <c r="L1697" s="270"/>
      <c r="M1697" s="270"/>
      <c r="N1697" s="270"/>
      <c r="O1697" s="270"/>
      <c r="P1697" s="270"/>
      <c r="Q1697" s="270"/>
      <c r="R1697" s="270"/>
      <c r="S1697" s="270"/>
      <c r="T1697" s="270"/>
      <c r="U1697" s="270"/>
      <c r="V1697" s="270"/>
      <c r="W1697" s="270"/>
      <c r="X1697" s="270"/>
      <c r="Y1697" s="270"/>
      <c r="Z1697" s="270"/>
      <c r="AA1697" s="270"/>
      <c r="AB1697" s="270"/>
      <c r="AC1697" s="270"/>
    </row>
    <row r="1698">
      <c r="A1698" s="99" t="s">
        <v>2986</v>
      </c>
      <c r="B1698" s="272"/>
      <c r="C1698" s="269"/>
      <c r="D1698" s="269"/>
      <c r="E1698" s="269"/>
      <c r="F1698" s="269"/>
      <c r="G1698" s="269"/>
      <c r="H1698" s="269"/>
      <c r="I1698" s="269"/>
      <c r="J1698" s="269"/>
      <c r="K1698" s="270"/>
      <c r="L1698" s="270"/>
      <c r="M1698" s="270"/>
      <c r="N1698" s="270"/>
      <c r="O1698" s="270"/>
      <c r="P1698" s="270"/>
      <c r="Q1698" s="270"/>
      <c r="R1698" s="270"/>
      <c r="S1698" s="270"/>
      <c r="T1698" s="270"/>
      <c r="U1698" s="270"/>
      <c r="V1698" s="270"/>
      <c r="W1698" s="270"/>
      <c r="X1698" s="270"/>
      <c r="Y1698" s="270"/>
      <c r="Z1698" s="270"/>
      <c r="AA1698" s="270"/>
      <c r="AB1698" s="270"/>
      <c r="AC1698" s="270"/>
    </row>
    <row r="1699" ht="57.75" customHeight="1">
      <c r="A1699" s="275" t="s">
        <v>2987</v>
      </c>
      <c r="B1699" s="272"/>
      <c r="C1699" s="269"/>
      <c r="D1699" s="269"/>
      <c r="E1699" s="269"/>
      <c r="F1699" s="269"/>
      <c r="G1699" s="269"/>
      <c r="H1699" s="269"/>
      <c r="I1699" s="269"/>
      <c r="J1699" s="269"/>
      <c r="K1699" s="270"/>
      <c r="L1699" s="270"/>
      <c r="M1699" s="270"/>
      <c r="N1699" s="270"/>
      <c r="O1699" s="270"/>
      <c r="P1699" s="270"/>
      <c r="Q1699" s="270"/>
      <c r="R1699" s="270"/>
      <c r="S1699" s="270"/>
      <c r="T1699" s="270"/>
      <c r="U1699" s="270"/>
      <c r="V1699" s="270"/>
      <c r="W1699" s="270"/>
      <c r="X1699" s="270"/>
      <c r="Y1699" s="270"/>
      <c r="Z1699" s="270"/>
      <c r="AA1699" s="270"/>
      <c r="AB1699" s="270"/>
      <c r="AC1699" s="270"/>
    </row>
    <row r="1700">
      <c r="A1700" s="275" t="s">
        <v>2988</v>
      </c>
      <c r="B1700" s="272" t="s">
        <v>2989</v>
      </c>
      <c r="C1700" s="269"/>
      <c r="D1700" s="269"/>
      <c r="E1700" s="269"/>
      <c r="F1700" s="269"/>
      <c r="G1700" s="269"/>
      <c r="H1700" s="269"/>
      <c r="I1700" s="269"/>
      <c r="J1700" s="269"/>
      <c r="K1700" s="270"/>
      <c r="L1700" s="270"/>
      <c r="M1700" s="270"/>
      <c r="N1700" s="270"/>
      <c r="O1700" s="270"/>
      <c r="P1700" s="270"/>
      <c r="Q1700" s="270"/>
      <c r="R1700" s="270"/>
      <c r="S1700" s="270"/>
      <c r="T1700" s="270"/>
      <c r="U1700" s="270"/>
      <c r="V1700" s="270"/>
      <c r="W1700" s="270"/>
      <c r="X1700" s="270"/>
      <c r="Y1700" s="270"/>
      <c r="Z1700" s="270"/>
      <c r="AA1700" s="270"/>
      <c r="AB1700" s="270"/>
      <c r="AC1700" s="270"/>
    </row>
    <row r="1701">
      <c r="A1701" s="275" t="s">
        <v>2990</v>
      </c>
      <c r="B1701" s="272" t="s">
        <v>2991</v>
      </c>
      <c r="C1701" s="269"/>
      <c r="D1701" s="269"/>
      <c r="E1701" s="269"/>
      <c r="F1701" s="269"/>
      <c r="G1701" s="269"/>
      <c r="H1701" s="269"/>
      <c r="I1701" s="269"/>
      <c r="J1701" s="269"/>
      <c r="K1701" s="270"/>
      <c r="L1701" s="270"/>
      <c r="M1701" s="270"/>
      <c r="N1701" s="270"/>
      <c r="O1701" s="270"/>
      <c r="P1701" s="270"/>
      <c r="Q1701" s="270"/>
      <c r="R1701" s="270"/>
      <c r="S1701" s="270"/>
      <c r="T1701" s="270"/>
      <c r="U1701" s="270"/>
      <c r="V1701" s="270"/>
      <c r="W1701" s="270"/>
      <c r="X1701" s="270"/>
      <c r="Y1701" s="270"/>
      <c r="Z1701" s="270"/>
      <c r="AA1701" s="270"/>
      <c r="AB1701" s="270"/>
      <c r="AC1701" s="270"/>
    </row>
    <row r="1702">
      <c r="A1702" s="275" t="s">
        <v>2992</v>
      </c>
      <c r="B1702" s="272"/>
      <c r="C1702" s="269"/>
      <c r="D1702" s="133"/>
      <c r="E1702" s="133"/>
      <c r="F1702" s="133"/>
      <c r="G1702" s="133"/>
      <c r="H1702" s="133"/>
      <c r="I1702" s="133"/>
      <c r="J1702" s="133"/>
      <c r="K1702" s="11"/>
      <c r="L1702" s="11"/>
      <c r="M1702" s="11"/>
      <c r="N1702" s="11"/>
      <c r="O1702" s="11"/>
      <c r="P1702" s="11"/>
      <c r="Q1702" s="11"/>
      <c r="R1702" s="11"/>
      <c r="S1702" s="11"/>
      <c r="T1702" s="11"/>
      <c r="U1702" s="11"/>
      <c r="V1702" s="11"/>
      <c r="W1702" s="11"/>
      <c r="X1702" s="11"/>
      <c r="Y1702" s="11"/>
      <c r="Z1702" s="11"/>
      <c r="AA1702" s="11"/>
      <c r="AB1702" s="11"/>
      <c r="AC1702" s="11"/>
    </row>
    <row r="1703">
      <c r="A1703" s="276" t="s">
        <v>2993</v>
      </c>
      <c r="B1703" s="272" t="s">
        <v>2994</v>
      </c>
      <c r="C1703" s="133"/>
      <c r="D1703" s="133"/>
      <c r="E1703" s="133"/>
      <c r="F1703" s="133"/>
      <c r="G1703" s="133"/>
      <c r="H1703" s="133"/>
      <c r="I1703" s="133"/>
      <c r="J1703" s="133"/>
      <c r="K1703" s="11"/>
      <c r="L1703" s="11"/>
      <c r="M1703" s="11"/>
      <c r="N1703" s="11"/>
      <c r="O1703" s="11"/>
      <c r="P1703" s="11"/>
      <c r="Q1703" s="11"/>
      <c r="R1703" s="11"/>
      <c r="S1703" s="11"/>
      <c r="T1703" s="11"/>
      <c r="U1703" s="11"/>
      <c r="V1703" s="11"/>
      <c r="W1703" s="11"/>
      <c r="X1703" s="11"/>
      <c r="Y1703" s="11"/>
      <c r="Z1703" s="11"/>
      <c r="AA1703" s="11"/>
      <c r="AB1703" s="11"/>
      <c r="AC1703" s="11"/>
    </row>
    <row r="1704">
      <c r="A1704" s="277" t="s">
        <v>2995</v>
      </c>
      <c r="B1704" s="173" t="s">
        <v>2996</v>
      </c>
      <c r="C1704" s="133"/>
      <c r="D1704" s="133"/>
      <c r="E1704" s="133"/>
      <c r="F1704" s="133"/>
      <c r="G1704" s="133"/>
      <c r="H1704" s="133"/>
      <c r="I1704" s="133"/>
      <c r="J1704" s="133"/>
      <c r="K1704" s="11"/>
      <c r="L1704" s="11"/>
      <c r="M1704" s="11"/>
      <c r="N1704" s="11"/>
      <c r="O1704" s="11"/>
      <c r="P1704" s="11"/>
      <c r="Q1704" s="11"/>
      <c r="R1704" s="11"/>
      <c r="S1704" s="11"/>
      <c r="T1704" s="11"/>
      <c r="U1704" s="11"/>
      <c r="V1704" s="11"/>
      <c r="W1704" s="11"/>
      <c r="X1704" s="11"/>
      <c r="Y1704" s="11"/>
      <c r="Z1704" s="11"/>
      <c r="AA1704" s="11"/>
      <c r="AB1704" s="11"/>
      <c r="AC1704" s="11"/>
    </row>
    <row r="1705">
      <c r="A1705" s="277" t="s">
        <v>2997</v>
      </c>
      <c r="B1705" s="173" t="s">
        <v>2998</v>
      </c>
      <c r="C1705" s="133"/>
      <c r="D1705" s="133"/>
      <c r="E1705" s="133"/>
      <c r="F1705" s="133"/>
      <c r="G1705" s="133"/>
      <c r="H1705" s="133"/>
      <c r="I1705" s="133"/>
      <c r="J1705" s="133"/>
      <c r="K1705" s="11"/>
      <c r="L1705" s="11"/>
      <c r="M1705" s="11"/>
      <c r="N1705" s="11"/>
      <c r="O1705" s="11"/>
      <c r="P1705" s="11"/>
      <c r="Q1705" s="11"/>
      <c r="R1705" s="11"/>
      <c r="S1705" s="11"/>
      <c r="T1705" s="11"/>
      <c r="U1705" s="11"/>
      <c r="V1705" s="11"/>
      <c r="W1705" s="11"/>
      <c r="X1705" s="11"/>
      <c r="Y1705" s="11"/>
      <c r="Z1705" s="11"/>
      <c r="AA1705" s="11"/>
      <c r="AB1705" s="11"/>
      <c r="AC1705" s="11"/>
    </row>
    <row r="1706">
      <c r="A1706" s="277" t="s">
        <v>2999</v>
      </c>
      <c r="B1706" s="173" t="s">
        <v>3000</v>
      </c>
      <c r="C1706" s="133"/>
      <c r="D1706" s="133"/>
      <c r="E1706" s="133"/>
      <c r="F1706" s="133"/>
      <c r="G1706" s="133"/>
      <c r="H1706" s="133"/>
      <c r="I1706" s="133"/>
      <c r="J1706" s="133"/>
      <c r="K1706" s="11"/>
      <c r="L1706" s="11"/>
      <c r="M1706" s="11"/>
      <c r="N1706" s="11"/>
      <c r="O1706" s="11"/>
      <c r="P1706" s="11"/>
      <c r="Q1706" s="11"/>
      <c r="R1706" s="11"/>
      <c r="S1706" s="11"/>
      <c r="T1706" s="11"/>
      <c r="U1706" s="11"/>
      <c r="V1706" s="11"/>
      <c r="W1706" s="11"/>
      <c r="X1706" s="11"/>
      <c r="Y1706" s="11"/>
      <c r="Z1706" s="11"/>
      <c r="AA1706" s="11"/>
      <c r="AB1706" s="11"/>
      <c r="AC1706" s="11"/>
    </row>
    <row r="1707">
      <c r="A1707" s="277" t="s">
        <v>3001</v>
      </c>
      <c r="B1707" s="277" t="s">
        <v>3002</v>
      </c>
      <c r="C1707" s="133"/>
      <c r="D1707" s="133"/>
      <c r="E1707" s="133"/>
      <c r="F1707" s="133"/>
      <c r="G1707" s="133"/>
      <c r="H1707" s="133"/>
      <c r="I1707" s="133"/>
      <c r="J1707" s="133"/>
      <c r="K1707" s="11"/>
      <c r="L1707" s="11"/>
      <c r="M1707" s="11"/>
      <c r="N1707" s="11"/>
      <c r="O1707" s="11"/>
      <c r="P1707" s="11"/>
      <c r="Q1707" s="11"/>
      <c r="R1707" s="11"/>
      <c r="S1707" s="11"/>
      <c r="T1707" s="11"/>
      <c r="U1707" s="11"/>
      <c r="V1707" s="11"/>
      <c r="W1707" s="11"/>
      <c r="X1707" s="11"/>
      <c r="Y1707" s="11"/>
      <c r="Z1707" s="11"/>
      <c r="AA1707" s="11"/>
      <c r="AB1707" s="11"/>
      <c r="AC1707" s="11"/>
    </row>
    <row r="1708">
      <c r="A1708" s="278" t="s">
        <v>3003</v>
      </c>
      <c r="B1708" s="173"/>
      <c r="C1708" s="133"/>
      <c r="D1708" s="133"/>
      <c r="E1708" s="133"/>
      <c r="F1708" s="133"/>
      <c r="G1708" s="133"/>
      <c r="H1708" s="133"/>
      <c r="I1708" s="133"/>
      <c r="J1708" s="133"/>
      <c r="K1708" s="11"/>
      <c r="L1708" s="11"/>
      <c r="M1708" s="11"/>
      <c r="N1708" s="11"/>
      <c r="O1708" s="11"/>
      <c r="P1708" s="11"/>
      <c r="Q1708" s="11"/>
      <c r="R1708" s="11"/>
      <c r="S1708" s="11"/>
      <c r="T1708" s="11"/>
      <c r="U1708" s="11"/>
      <c r="V1708" s="11"/>
      <c r="W1708" s="11"/>
      <c r="X1708" s="11"/>
      <c r="Y1708" s="11"/>
      <c r="Z1708" s="11"/>
      <c r="AA1708" s="11"/>
      <c r="AB1708" s="11"/>
      <c r="AC1708" s="11"/>
    </row>
    <row r="1709">
      <c r="A1709" s="277" t="s">
        <v>3004</v>
      </c>
      <c r="B1709" s="173"/>
      <c r="C1709" s="133" t="s">
        <v>3005</v>
      </c>
      <c r="D1709" s="133"/>
      <c r="E1709" s="133"/>
      <c r="F1709" s="133"/>
      <c r="G1709" s="133"/>
      <c r="H1709" s="133"/>
      <c r="I1709" s="133"/>
      <c r="J1709" s="133"/>
      <c r="K1709" s="11"/>
      <c r="L1709" s="11"/>
      <c r="M1709" s="11"/>
      <c r="N1709" s="11"/>
      <c r="O1709" s="11"/>
      <c r="P1709" s="11"/>
      <c r="Q1709" s="11"/>
      <c r="R1709" s="11"/>
      <c r="S1709" s="11"/>
      <c r="T1709" s="11"/>
      <c r="U1709" s="11"/>
      <c r="V1709" s="11"/>
      <c r="W1709" s="11"/>
      <c r="X1709" s="11"/>
      <c r="Y1709" s="11"/>
      <c r="Z1709" s="11"/>
      <c r="AA1709" s="11"/>
      <c r="AB1709" s="11"/>
      <c r="AC1709" s="11"/>
    </row>
    <row r="1710">
      <c r="A1710" s="275" t="s">
        <v>3006</v>
      </c>
      <c r="B1710" s="279" t="s">
        <v>3007</v>
      </c>
      <c r="C1710" s="133"/>
      <c r="D1710" s="133"/>
      <c r="E1710" s="133"/>
      <c r="F1710" s="133"/>
      <c r="G1710" s="133"/>
      <c r="H1710" s="133"/>
      <c r="I1710" s="133"/>
      <c r="J1710" s="133"/>
      <c r="K1710" s="11"/>
      <c r="L1710" s="11"/>
      <c r="M1710" s="11"/>
      <c r="N1710" s="11"/>
      <c r="O1710" s="11"/>
      <c r="P1710" s="11"/>
      <c r="Q1710" s="11"/>
      <c r="R1710" s="11"/>
      <c r="S1710" s="11"/>
      <c r="T1710" s="11"/>
      <c r="U1710" s="11"/>
      <c r="V1710" s="11"/>
      <c r="W1710" s="11"/>
      <c r="X1710" s="11"/>
      <c r="Y1710" s="11"/>
      <c r="Z1710" s="11"/>
      <c r="AA1710" s="11"/>
      <c r="AB1710" s="11"/>
      <c r="AC1710" s="11"/>
    </row>
    <row r="1711">
      <c r="A1711" s="26" t="s">
        <v>3006</v>
      </c>
      <c r="B1711" s="173" t="s">
        <v>3008</v>
      </c>
      <c r="C1711" s="133"/>
      <c r="D1711" s="133"/>
      <c r="E1711" s="133"/>
      <c r="F1711" s="133"/>
      <c r="G1711" s="133"/>
      <c r="H1711" s="133"/>
      <c r="I1711" s="133"/>
      <c r="J1711" s="133"/>
      <c r="K1711" s="11"/>
      <c r="L1711" s="11"/>
      <c r="M1711" s="11"/>
      <c r="N1711" s="11"/>
      <c r="O1711" s="11"/>
      <c r="P1711" s="11"/>
      <c r="Q1711" s="11"/>
      <c r="R1711" s="11"/>
      <c r="S1711" s="11"/>
      <c r="T1711" s="11"/>
      <c r="U1711" s="11"/>
      <c r="V1711" s="11"/>
      <c r="W1711" s="11"/>
      <c r="X1711" s="11"/>
      <c r="Y1711" s="11"/>
      <c r="Z1711" s="11"/>
      <c r="AA1711" s="11"/>
      <c r="AB1711" s="11"/>
      <c r="AC1711" s="11"/>
    </row>
    <row r="1712">
      <c r="A1712" s="275" t="s">
        <v>3009</v>
      </c>
      <c r="B1712" s="173"/>
      <c r="C1712" s="133"/>
      <c r="D1712" s="133"/>
      <c r="E1712" s="133"/>
      <c r="F1712" s="133"/>
      <c r="G1712" s="133"/>
      <c r="H1712" s="133"/>
      <c r="I1712" s="133"/>
      <c r="J1712" s="133"/>
      <c r="K1712" s="11"/>
      <c r="L1712" s="11"/>
      <c r="M1712" s="11"/>
      <c r="N1712" s="11"/>
      <c r="O1712" s="11"/>
      <c r="P1712" s="11"/>
      <c r="Q1712" s="11"/>
      <c r="R1712" s="11"/>
      <c r="S1712" s="11"/>
      <c r="T1712" s="11"/>
      <c r="U1712" s="11"/>
      <c r="V1712" s="11"/>
      <c r="W1712" s="11"/>
      <c r="X1712" s="11"/>
      <c r="Y1712" s="11"/>
      <c r="Z1712" s="11"/>
      <c r="AA1712" s="11"/>
      <c r="AB1712" s="11"/>
      <c r="AC1712" s="11"/>
    </row>
    <row r="1713">
      <c r="A1713" s="275" t="s">
        <v>3010</v>
      </c>
      <c r="B1713" s="173" t="s">
        <v>3011</v>
      </c>
      <c r="C1713" s="133"/>
      <c r="D1713" s="133"/>
      <c r="E1713" s="133"/>
      <c r="F1713" s="133"/>
      <c r="G1713" s="133"/>
      <c r="H1713" s="133"/>
      <c r="I1713" s="133"/>
      <c r="J1713" s="133"/>
      <c r="K1713" s="11"/>
      <c r="L1713" s="11"/>
      <c r="M1713" s="11"/>
      <c r="N1713" s="11"/>
      <c r="O1713" s="11"/>
      <c r="P1713" s="11"/>
      <c r="Q1713" s="11"/>
      <c r="R1713" s="11"/>
      <c r="S1713" s="11"/>
      <c r="T1713" s="11"/>
      <c r="U1713" s="11"/>
      <c r="V1713" s="11"/>
      <c r="W1713" s="11"/>
      <c r="X1713" s="11"/>
      <c r="Y1713" s="11"/>
      <c r="Z1713" s="11"/>
      <c r="AA1713" s="11"/>
      <c r="AB1713" s="11"/>
      <c r="AC1713" s="11"/>
    </row>
    <row r="1714">
      <c r="A1714" s="275" t="s">
        <v>3012</v>
      </c>
      <c r="B1714" s="173" t="s">
        <v>3013</v>
      </c>
      <c r="C1714" s="133"/>
      <c r="D1714" s="133"/>
      <c r="E1714" s="133"/>
      <c r="F1714" s="133"/>
      <c r="G1714" s="133"/>
      <c r="H1714" s="133"/>
      <c r="I1714" s="133"/>
      <c r="J1714" s="133"/>
      <c r="K1714" s="11"/>
      <c r="L1714" s="11"/>
      <c r="M1714" s="11"/>
      <c r="N1714" s="11"/>
      <c r="O1714" s="11"/>
      <c r="P1714" s="11"/>
      <c r="Q1714" s="11"/>
      <c r="R1714" s="11"/>
      <c r="S1714" s="11"/>
      <c r="T1714" s="11"/>
      <c r="U1714" s="11"/>
      <c r="V1714" s="11"/>
      <c r="W1714" s="11"/>
      <c r="X1714" s="11"/>
      <c r="Y1714" s="11"/>
      <c r="Z1714" s="11"/>
      <c r="AA1714" s="11"/>
      <c r="AB1714" s="11"/>
      <c r="AC1714" s="11"/>
    </row>
    <row r="1715">
      <c r="A1715" s="275" t="s">
        <v>3014</v>
      </c>
      <c r="B1715" s="173" t="s">
        <v>3015</v>
      </c>
      <c r="C1715" s="133"/>
      <c r="D1715" s="133"/>
      <c r="E1715" s="133"/>
      <c r="F1715" s="133"/>
      <c r="G1715" s="133"/>
      <c r="H1715" s="133"/>
      <c r="I1715" s="133"/>
      <c r="J1715" s="133"/>
      <c r="K1715" s="11"/>
      <c r="L1715" s="11"/>
      <c r="M1715" s="11"/>
      <c r="N1715" s="11"/>
      <c r="O1715" s="11"/>
      <c r="P1715" s="11"/>
      <c r="Q1715" s="11"/>
      <c r="R1715" s="11"/>
      <c r="S1715" s="11"/>
      <c r="T1715" s="11"/>
      <c r="U1715" s="11"/>
      <c r="V1715" s="11"/>
      <c r="W1715" s="11"/>
      <c r="X1715" s="11"/>
      <c r="Y1715" s="11"/>
      <c r="Z1715" s="11"/>
      <c r="AA1715" s="11"/>
      <c r="AB1715" s="11"/>
      <c r="AC1715" s="11"/>
    </row>
    <row r="1716">
      <c r="A1716" s="275" t="s">
        <v>3016</v>
      </c>
      <c r="B1716" s="173"/>
      <c r="C1716" s="133" t="s">
        <v>3017</v>
      </c>
      <c r="D1716" s="133"/>
      <c r="E1716" s="133"/>
      <c r="F1716" s="133"/>
      <c r="G1716" s="133"/>
      <c r="H1716" s="133"/>
      <c r="I1716" s="133"/>
      <c r="J1716" s="133"/>
      <c r="K1716" s="11"/>
      <c r="L1716" s="11"/>
      <c r="M1716" s="11"/>
      <c r="N1716" s="11"/>
      <c r="O1716" s="11"/>
      <c r="P1716" s="11"/>
      <c r="Q1716" s="11"/>
      <c r="R1716" s="11"/>
      <c r="S1716" s="11"/>
      <c r="T1716" s="11"/>
      <c r="U1716" s="11"/>
      <c r="V1716" s="11"/>
      <c r="W1716" s="11"/>
      <c r="X1716" s="11"/>
      <c r="Y1716" s="11"/>
      <c r="Z1716" s="11"/>
      <c r="AA1716" s="11"/>
      <c r="AB1716" s="11"/>
      <c r="AC1716" s="11"/>
    </row>
    <row r="1717">
      <c r="A1717" s="275" t="s">
        <v>3018</v>
      </c>
      <c r="B1717" s="173" t="s">
        <v>3019</v>
      </c>
      <c r="C1717" s="133" t="s">
        <v>3020</v>
      </c>
      <c r="D1717" s="133"/>
      <c r="E1717" s="133"/>
      <c r="F1717" s="133"/>
      <c r="G1717" s="133"/>
      <c r="H1717" s="133"/>
      <c r="I1717" s="133"/>
      <c r="J1717" s="133"/>
      <c r="K1717" s="11"/>
      <c r="L1717" s="11"/>
      <c r="M1717" s="11"/>
      <c r="N1717" s="11"/>
      <c r="O1717" s="11"/>
      <c r="P1717" s="11"/>
      <c r="Q1717" s="11"/>
      <c r="R1717" s="11"/>
      <c r="S1717" s="11"/>
      <c r="T1717" s="11"/>
      <c r="U1717" s="11"/>
      <c r="V1717" s="11"/>
      <c r="W1717" s="11"/>
      <c r="X1717" s="11"/>
      <c r="Y1717" s="11"/>
      <c r="Z1717" s="11"/>
      <c r="AA1717" s="11"/>
      <c r="AB1717" s="11"/>
      <c r="AC1717" s="11"/>
    </row>
    <row r="1718">
      <c r="A1718" s="276" t="s">
        <v>3021</v>
      </c>
      <c r="B1718" s="173" t="s">
        <v>3022</v>
      </c>
      <c r="C1718" s="133"/>
      <c r="D1718" s="133"/>
      <c r="E1718" s="133"/>
      <c r="F1718" s="133"/>
      <c r="G1718" s="133"/>
      <c r="H1718" s="133"/>
      <c r="I1718" s="133"/>
      <c r="J1718" s="133"/>
      <c r="K1718" s="11"/>
      <c r="L1718" s="11"/>
      <c r="M1718" s="11"/>
      <c r="N1718" s="11"/>
      <c r="O1718" s="11"/>
      <c r="P1718" s="11"/>
      <c r="Q1718" s="11"/>
      <c r="R1718" s="11"/>
      <c r="S1718" s="11"/>
      <c r="T1718" s="11"/>
      <c r="U1718" s="11"/>
      <c r="V1718" s="11"/>
      <c r="W1718" s="11"/>
      <c r="X1718" s="11"/>
      <c r="Y1718" s="11"/>
      <c r="Z1718" s="11"/>
      <c r="AA1718" s="11"/>
      <c r="AB1718" s="11"/>
      <c r="AC1718" s="11"/>
    </row>
    <row r="1719">
      <c r="A1719" s="275" t="s">
        <v>3023</v>
      </c>
      <c r="B1719" s="173"/>
      <c r="C1719" s="133"/>
      <c r="D1719" s="133"/>
      <c r="E1719" s="133"/>
      <c r="F1719" s="133"/>
      <c r="G1719" s="133"/>
      <c r="H1719" s="133"/>
      <c r="I1719" s="133"/>
      <c r="J1719" s="133"/>
      <c r="K1719" s="11"/>
      <c r="L1719" s="11"/>
      <c r="M1719" s="11"/>
      <c r="N1719" s="11"/>
      <c r="O1719" s="11"/>
      <c r="P1719" s="11"/>
      <c r="Q1719" s="11"/>
      <c r="R1719" s="11"/>
      <c r="S1719" s="11"/>
      <c r="T1719" s="11"/>
      <c r="U1719" s="11"/>
      <c r="V1719" s="11"/>
      <c r="W1719" s="11"/>
      <c r="X1719" s="11"/>
      <c r="Y1719" s="11"/>
      <c r="Z1719" s="11"/>
      <c r="AA1719" s="11"/>
      <c r="AB1719" s="11"/>
      <c r="AC1719" s="11"/>
    </row>
    <row r="1720">
      <c r="A1720" s="275" t="s">
        <v>3024</v>
      </c>
      <c r="B1720" s="173"/>
      <c r="C1720" s="133"/>
      <c r="D1720" s="133"/>
      <c r="E1720" s="133"/>
      <c r="F1720" s="133"/>
      <c r="G1720" s="133"/>
      <c r="H1720" s="133"/>
      <c r="I1720" s="133"/>
      <c r="J1720" s="133"/>
      <c r="K1720" s="11"/>
      <c r="L1720" s="11"/>
      <c r="M1720" s="11"/>
      <c r="N1720" s="11"/>
      <c r="O1720" s="11"/>
      <c r="P1720" s="11"/>
      <c r="Q1720" s="11"/>
      <c r="R1720" s="11"/>
      <c r="S1720" s="11"/>
      <c r="T1720" s="11"/>
      <c r="U1720" s="11"/>
      <c r="V1720" s="11"/>
      <c r="W1720" s="11"/>
      <c r="X1720" s="11"/>
      <c r="Y1720" s="11"/>
      <c r="Z1720" s="11"/>
      <c r="AA1720" s="11"/>
      <c r="AB1720" s="11"/>
      <c r="AC1720" s="11"/>
    </row>
    <row r="1721" ht="138.0" customHeight="1">
      <c r="A1721" s="275" t="s">
        <v>3025</v>
      </c>
      <c r="B1721" s="173" t="s">
        <v>3026</v>
      </c>
      <c r="C1721" s="133"/>
      <c r="D1721" s="133"/>
      <c r="E1721" s="133"/>
      <c r="F1721" s="133"/>
      <c r="G1721" s="133"/>
      <c r="H1721" s="133"/>
      <c r="I1721" s="133"/>
      <c r="J1721" s="133"/>
      <c r="K1721" s="11"/>
      <c r="L1721" s="11"/>
      <c r="M1721" s="11"/>
      <c r="N1721" s="11"/>
      <c r="O1721" s="11"/>
      <c r="P1721" s="11"/>
      <c r="Q1721" s="11"/>
      <c r="R1721" s="11"/>
      <c r="S1721" s="11"/>
      <c r="T1721" s="11"/>
      <c r="U1721" s="11"/>
      <c r="V1721" s="11"/>
      <c r="W1721" s="11"/>
      <c r="X1721" s="11"/>
      <c r="Y1721" s="11"/>
      <c r="Z1721" s="11"/>
      <c r="AA1721" s="11"/>
      <c r="AB1721" s="11"/>
      <c r="AC1721" s="11"/>
    </row>
    <row r="1722">
      <c r="A1722" s="275" t="s">
        <v>3027</v>
      </c>
      <c r="B1722" s="173"/>
      <c r="C1722" s="133"/>
      <c r="D1722" s="133"/>
      <c r="E1722" s="133"/>
      <c r="F1722" s="133"/>
      <c r="G1722" s="133"/>
      <c r="H1722" s="133"/>
      <c r="I1722" s="133"/>
      <c r="J1722" s="133"/>
      <c r="K1722" s="11"/>
      <c r="L1722" s="11"/>
      <c r="M1722" s="11"/>
      <c r="N1722" s="11"/>
      <c r="O1722" s="11"/>
      <c r="P1722" s="11"/>
      <c r="Q1722" s="11"/>
      <c r="R1722" s="11"/>
      <c r="S1722" s="11"/>
      <c r="T1722" s="11"/>
      <c r="U1722" s="11"/>
      <c r="V1722" s="11"/>
      <c r="W1722" s="11"/>
      <c r="X1722" s="11"/>
      <c r="Y1722" s="11"/>
      <c r="Z1722" s="11"/>
      <c r="AA1722" s="11"/>
      <c r="AB1722" s="11"/>
      <c r="AC1722" s="11"/>
    </row>
    <row r="1723">
      <c r="A1723" s="275" t="s">
        <v>3028</v>
      </c>
      <c r="B1723" s="173" t="s">
        <v>3029</v>
      </c>
      <c r="C1723" s="133"/>
      <c r="D1723" s="133"/>
      <c r="E1723" s="133"/>
      <c r="F1723" s="133"/>
      <c r="G1723" s="133"/>
      <c r="H1723" s="133"/>
      <c r="I1723" s="133"/>
      <c r="J1723" s="133"/>
      <c r="K1723" s="11"/>
      <c r="L1723" s="11"/>
      <c r="M1723" s="11"/>
      <c r="N1723" s="11"/>
      <c r="O1723" s="11"/>
      <c r="P1723" s="11"/>
      <c r="Q1723" s="11"/>
      <c r="R1723" s="11"/>
      <c r="S1723" s="11"/>
      <c r="T1723" s="11"/>
      <c r="U1723" s="11"/>
      <c r="V1723" s="11"/>
      <c r="W1723" s="11"/>
      <c r="X1723" s="11"/>
      <c r="Y1723" s="11"/>
      <c r="Z1723" s="11"/>
      <c r="AA1723" s="11"/>
      <c r="AB1723" s="11"/>
      <c r="AC1723" s="11"/>
    </row>
    <row r="1724">
      <c r="A1724" s="275" t="s">
        <v>3030</v>
      </c>
      <c r="B1724" s="280"/>
      <c r="C1724" s="133"/>
      <c r="D1724" s="133"/>
      <c r="E1724" s="133"/>
      <c r="F1724" s="133"/>
      <c r="G1724" s="133"/>
      <c r="H1724" s="133"/>
      <c r="I1724" s="133"/>
      <c r="J1724" s="133"/>
      <c r="K1724" s="11"/>
      <c r="L1724" s="11"/>
      <c r="M1724" s="11"/>
      <c r="N1724" s="11"/>
      <c r="O1724" s="11"/>
      <c r="P1724" s="11"/>
      <c r="Q1724" s="11"/>
      <c r="R1724" s="11"/>
      <c r="S1724" s="11"/>
      <c r="T1724" s="11"/>
      <c r="U1724" s="11"/>
      <c r="V1724" s="11"/>
      <c r="W1724" s="11"/>
      <c r="X1724" s="11"/>
      <c r="Y1724" s="11"/>
      <c r="Z1724" s="11"/>
      <c r="AA1724" s="11"/>
      <c r="AB1724" s="11"/>
      <c r="AC1724" s="11"/>
    </row>
    <row r="1725">
      <c r="A1725" s="281" t="s">
        <v>3031</v>
      </c>
      <c r="B1725" s="173" t="s">
        <v>3032</v>
      </c>
      <c r="C1725" s="280" t="s">
        <v>3033</v>
      </c>
      <c r="D1725" s="133"/>
      <c r="E1725" s="133"/>
      <c r="F1725" s="133"/>
      <c r="G1725" s="133"/>
      <c r="H1725" s="133"/>
      <c r="I1725" s="133"/>
      <c r="J1725" s="133"/>
      <c r="K1725" s="11"/>
      <c r="L1725" s="11"/>
      <c r="M1725" s="11"/>
      <c r="N1725" s="11"/>
      <c r="O1725" s="11"/>
      <c r="P1725" s="11"/>
      <c r="Q1725" s="11"/>
      <c r="R1725" s="11"/>
      <c r="S1725" s="11"/>
      <c r="T1725" s="11"/>
      <c r="U1725" s="11"/>
      <c r="V1725" s="11"/>
      <c r="W1725" s="11"/>
      <c r="X1725" s="11"/>
      <c r="Y1725" s="11"/>
      <c r="Z1725" s="11"/>
      <c r="AA1725" s="11"/>
      <c r="AB1725" s="11"/>
      <c r="AC1725" s="11"/>
    </row>
    <row r="1726">
      <c r="A1726" s="277" t="s">
        <v>3034</v>
      </c>
      <c r="B1726" s="280" t="s">
        <v>3035</v>
      </c>
      <c r="C1726" s="133"/>
      <c r="D1726" s="133"/>
      <c r="E1726" s="133"/>
      <c r="F1726" s="133"/>
      <c r="G1726" s="133"/>
      <c r="H1726" s="133"/>
      <c r="I1726" s="133"/>
      <c r="J1726" s="133"/>
      <c r="K1726" s="11"/>
      <c r="L1726" s="11"/>
      <c r="M1726" s="11"/>
      <c r="N1726" s="11"/>
      <c r="O1726" s="11"/>
      <c r="P1726" s="11"/>
      <c r="Q1726" s="11"/>
      <c r="R1726" s="11"/>
      <c r="S1726" s="11"/>
      <c r="T1726" s="11"/>
      <c r="U1726" s="11"/>
      <c r="V1726" s="11"/>
      <c r="W1726" s="11"/>
      <c r="X1726" s="11"/>
      <c r="Y1726" s="11"/>
      <c r="Z1726" s="11"/>
      <c r="AA1726" s="11"/>
      <c r="AB1726" s="11"/>
      <c r="AC1726" s="11"/>
    </row>
    <row r="1727">
      <c r="A1727" s="277" t="s">
        <v>3036</v>
      </c>
      <c r="B1727" s="282" t="s">
        <v>3037</v>
      </c>
      <c r="C1727" s="133"/>
      <c r="D1727" s="133"/>
      <c r="E1727" s="133"/>
      <c r="F1727" s="133"/>
      <c r="G1727" s="133"/>
      <c r="H1727" s="133"/>
      <c r="I1727" s="133"/>
      <c r="J1727" s="133"/>
      <c r="K1727" s="11"/>
      <c r="L1727" s="11"/>
      <c r="M1727" s="11"/>
      <c r="N1727" s="11"/>
      <c r="O1727" s="11"/>
      <c r="P1727" s="11"/>
      <c r="Q1727" s="11"/>
      <c r="R1727" s="11"/>
      <c r="S1727" s="11"/>
      <c r="T1727" s="11"/>
      <c r="U1727" s="11"/>
      <c r="V1727" s="11"/>
      <c r="W1727" s="11"/>
      <c r="X1727" s="11"/>
      <c r="Y1727" s="11"/>
      <c r="Z1727" s="11"/>
      <c r="AA1727" s="11"/>
      <c r="AB1727" s="11"/>
      <c r="AC1727" s="11"/>
    </row>
    <row r="1728">
      <c r="A1728" s="277" t="s">
        <v>3038</v>
      </c>
      <c r="B1728" s="282" t="s">
        <v>3039</v>
      </c>
      <c r="C1728" s="133"/>
      <c r="D1728" s="133"/>
      <c r="E1728" s="133"/>
      <c r="F1728" s="133"/>
      <c r="G1728" s="133"/>
      <c r="H1728" s="133"/>
      <c r="I1728" s="133"/>
      <c r="J1728" s="133"/>
      <c r="K1728" s="11"/>
      <c r="L1728" s="11"/>
      <c r="M1728" s="11"/>
      <c r="N1728" s="11"/>
      <c r="O1728" s="11"/>
      <c r="P1728" s="11"/>
      <c r="Q1728" s="11"/>
      <c r="R1728" s="11"/>
      <c r="S1728" s="11"/>
      <c r="T1728" s="11"/>
      <c r="U1728" s="11"/>
      <c r="V1728" s="11"/>
      <c r="W1728" s="11"/>
      <c r="X1728" s="11"/>
      <c r="Y1728" s="11"/>
      <c r="Z1728" s="11"/>
      <c r="AA1728" s="11"/>
      <c r="AB1728" s="11"/>
      <c r="AC1728" s="11"/>
    </row>
    <row r="1729">
      <c r="A1729" s="283" t="s">
        <v>3040</v>
      </c>
      <c r="B1729" s="282" t="s">
        <v>3041</v>
      </c>
      <c r="C1729" s="133" t="s">
        <v>3042</v>
      </c>
      <c r="D1729" s="133"/>
      <c r="E1729" s="133"/>
      <c r="F1729" s="133"/>
      <c r="G1729" s="133"/>
      <c r="H1729" s="133"/>
      <c r="I1729" s="133"/>
      <c r="J1729" s="133"/>
      <c r="K1729" s="11"/>
      <c r="L1729" s="11"/>
      <c r="M1729" s="11"/>
      <c r="N1729" s="11"/>
      <c r="O1729" s="11"/>
      <c r="P1729" s="11"/>
      <c r="Q1729" s="11"/>
      <c r="R1729" s="11"/>
      <c r="S1729" s="11"/>
      <c r="T1729" s="11"/>
      <c r="U1729" s="11"/>
      <c r="V1729" s="11"/>
      <c r="W1729" s="11"/>
      <c r="X1729" s="11"/>
      <c r="Y1729" s="11"/>
      <c r="Z1729" s="11"/>
      <c r="AA1729" s="11"/>
      <c r="AB1729" s="11"/>
      <c r="AC1729" s="11"/>
    </row>
    <row r="1730">
      <c r="A1730" s="280" t="s">
        <v>3043</v>
      </c>
      <c r="B1730" s="282" t="s">
        <v>3044</v>
      </c>
      <c r="C1730" s="133"/>
      <c r="D1730" s="133"/>
      <c r="E1730" s="133"/>
      <c r="F1730" s="133"/>
      <c r="G1730" s="133"/>
      <c r="H1730" s="133"/>
      <c r="I1730" s="133"/>
      <c r="J1730" s="133"/>
      <c r="K1730" s="11"/>
      <c r="L1730" s="11"/>
      <c r="M1730" s="11"/>
      <c r="N1730" s="11"/>
      <c r="O1730" s="11"/>
      <c r="P1730" s="11"/>
      <c r="Q1730" s="11"/>
      <c r="R1730" s="11"/>
      <c r="S1730" s="11"/>
      <c r="T1730" s="11"/>
      <c r="U1730" s="11"/>
      <c r="V1730" s="11"/>
      <c r="W1730" s="11"/>
      <c r="X1730" s="11"/>
      <c r="Y1730" s="11"/>
      <c r="Z1730" s="11"/>
      <c r="AA1730" s="11"/>
      <c r="AB1730" s="11"/>
      <c r="AC1730" s="11"/>
    </row>
    <row r="1731">
      <c r="A1731" s="277" t="s">
        <v>3045</v>
      </c>
      <c r="B1731" s="282" t="s">
        <v>3046</v>
      </c>
      <c r="C1731" s="133"/>
      <c r="D1731" s="133"/>
      <c r="E1731" s="133"/>
      <c r="F1731" s="133"/>
      <c r="G1731" s="133"/>
      <c r="H1731" s="133"/>
      <c r="I1731" s="133"/>
      <c r="J1731" s="133"/>
      <c r="K1731" s="11"/>
      <c r="L1731" s="11"/>
      <c r="M1731" s="11"/>
      <c r="N1731" s="11"/>
      <c r="O1731" s="11"/>
      <c r="P1731" s="11"/>
      <c r="Q1731" s="11"/>
      <c r="R1731" s="11"/>
      <c r="S1731" s="11"/>
      <c r="T1731" s="11"/>
      <c r="U1731" s="11"/>
      <c r="V1731" s="11"/>
      <c r="W1731" s="11"/>
      <c r="X1731" s="11"/>
      <c r="Y1731" s="11"/>
      <c r="Z1731" s="11"/>
      <c r="AA1731" s="11"/>
      <c r="AB1731" s="11"/>
      <c r="AC1731" s="11"/>
    </row>
    <row r="1732">
      <c r="A1732" s="277" t="s">
        <v>3047</v>
      </c>
      <c r="B1732" s="282" t="s">
        <v>3048</v>
      </c>
      <c r="C1732" s="133"/>
      <c r="D1732" s="133"/>
      <c r="E1732" s="133"/>
      <c r="F1732" s="133"/>
      <c r="G1732" s="133"/>
      <c r="H1732" s="133"/>
      <c r="I1732" s="133"/>
      <c r="J1732" s="133"/>
      <c r="K1732" s="11"/>
      <c r="L1732" s="11"/>
      <c r="M1732" s="11"/>
      <c r="N1732" s="11"/>
      <c r="O1732" s="11"/>
      <c r="P1732" s="11"/>
      <c r="Q1732" s="11"/>
      <c r="R1732" s="11"/>
      <c r="S1732" s="11"/>
      <c r="T1732" s="11"/>
      <c r="U1732" s="11"/>
      <c r="V1732" s="11"/>
      <c r="W1732" s="11"/>
      <c r="X1732" s="11"/>
      <c r="Y1732" s="11"/>
      <c r="Z1732" s="11"/>
      <c r="AA1732" s="11"/>
      <c r="AB1732" s="11"/>
      <c r="AC1732" s="11"/>
    </row>
    <row r="1733">
      <c r="A1733" s="277" t="s">
        <v>3049</v>
      </c>
      <c r="B1733" s="282" t="s">
        <v>3050</v>
      </c>
      <c r="C1733" s="133"/>
      <c r="D1733" s="133"/>
      <c r="E1733" s="133"/>
      <c r="F1733" s="133"/>
      <c r="G1733" s="133"/>
      <c r="H1733" s="133"/>
      <c r="I1733" s="133"/>
      <c r="J1733" s="133"/>
      <c r="K1733" s="11"/>
      <c r="L1733" s="11"/>
      <c r="M1733" s="11"/>
      <c r="N1733" s="11"/>
      <c r="O1733" s="11"/>
      <c r="P1733" s="11"/>
      <c r="Q1733" s="11"/>
      <c r="R1733" s="11"/>
      <c r="S1733" s="11"/>
      <c r="T1733" s="11"/>
      <c r="U1733" s="11"/>
      <c r="V1733" s="11"/>
      <c r="W1733" s="11"/>
      <c r="X1733" s="11"/>
      <c r="Y1733" s="11"/>
      <c r="Z1733" s="11"/>
      <c r="AA1733" s="11"/>
      <c r="AB1733" s="11"/>
      <c r="AC1733" s="11"/>
    </row>
    <row r="1734">
      <c r="A1734" s="277" t="s">
        <v>3051</v>
      </c>
      <c r="B1734" s="282" t="s">
        <v>3052</v>
      </c>
      <c r="C1734" s="133"/>
      <c r="D1734" s="133"/>
      <c r="E1734" s="133"/>
      <c r="F1734" s="133"/>
      <c r="G1734" s="133"/>
      <c r="H1734" s="133"/>
      <c r="I1734" s="133"/>
      <c r="J1734" s="133"/>
      <c r="K1734" s="11"/>
      <c r="L1734" s="11"/>
      <c r="M1734" s="11"/>
      <c r="N1734" s="11"/>
      <c r="O1734" s="11"/>
      <c r="P1734" s="11"/>
      <c r="Q1734" s="11"/>
      <c r="R1734" s="11"/>
      <c r="S1734" s="11"/>
      <c r="T1734" s="11"/>
      <c r="U1734" s="11"/>
      <c r="V1734" s="11"/>
      <c r="W1734" s="11"/>
      <c r="X1734" s="11"/>
      <c r="Y1734" s="11"/>
      <c r="Z1734" s="11"/>
      <c r="AA1734" s="11"/>
      <c r="AB1734" s="11"/>
      <c r="AC1734" s="11"/>
    </row>
    <row r="1735">
      <c r="A1735" s="277" t="s">
        <v>3053</v>
      </c>
      <c r="B1735" s="282" t="s">
        <v>3054</v>
      </c>
      <c r="C1735" s="133"/>
      <c r="D1735" s="133"/>
      <c r="E1735" s="133"/>
      <c r="F1735" s="133"/>
      <c r="G1735" s="133"/>
      <c r="H1735" s="133"/>
      <c r="I1735" s="133"/>
      <c r="J1735" s="133"/>
      <c r="K1735" s="11"/>
      <c r="L1735" s="11"/>
      <c r="M1735" s="11"/>
      <c r="N1735" s="11"/>
      <c r="O1735" s="11"/>
      <c r="P1735" s="11"/>
      <c r="Q1735" s="11"/>
      <c r="R1735" s="11"/>
      <c r="S1735" s="11"/>
      <c r="T1735" s="11"/>
      <c r="U1735" s="11"/>
      <c r="V1735" s="11"/>
      <c r="W1735" s="11"/>
      <c r="X1735" s="11"/>
      <c r="Y1735" s="11"/>
      <c r="Z1735" s="11"/>
      <c r="AA1735" s="11"/>
      <c r="AB1735" s="11"/>
      <c r="AC1735" s="11"/>
    </row>
    <row r="1736">
      <c r="A1736" s="277" t="s">
        <v>3055</v>
      </c>
      <c r="B1736" s="282"/>
      <c r="C1736" s="133"/>
      <c r="D1736" s="133"/>
      <c r="E1736" s="133"/>
      <c r="F1736" s="133"/>
      <c r="G1736" s="133"/>
      <c r="H1736" s="133"/>
      <c r="I1736" s="133"/>
      <c r="J1736" s="133"/>
      <c r="K1736" s="11"/>
      <c r="L1736" s="11"/>
      <c r="M1736" s="11"/>
      <c r="N1736" s="11"/>
      <c r="O1736" s="11"/>
      <c r="P1736" s="11"/>
      <c r="Q1736" s="11"/>
      <c r="R1736" s="11"/>
      <c r="S1736" s="11"/>
      <c r="T1736" s="11"/>
      <c r="U1736" s="11"/>
      <c r="V1736" s="11"/>
      <c r="W1736" s="11"/>
      <c r="X1736" s="11"/>
      <c r="Y1736" s="11"/>
      <c r="Z1736" s="11"/>
      <c r="AA1736" s="11"/>
      <c r="AB1736" s="11"/>
      <c r="AC1736" s="11"/>
    </row>
    <row r="1737">
      <c r="A1737" s="277" t="s">
        <v>3056</v>
      </c>
      <c r="B1737" s="282" t="s">
        <v>3057</v>
      </c>
      <c r="C1737" s="133"/>
      <c r="D1737" s="133"/>
      <c r="E1737" s="133"/>
      <c r="F1737" s="133"/>
      <c r="G1737" s="133"/>
      <c r="H1737" s="133"/>
      <c r="I1737" s="133"/>
      <c r="J1737" s="133"/>
      <c r="K1737" s="11"/>
      <c r="L1737" s="11"/>
      <c r="M1737" s="11"/>
      <c r="N1737" s="11"/>
      <c r="O1737" s="11"/>
      <c r="P1737" s="11"/>
      <c r="Q1737" s="11"/>
      <c r="R1737" s="11"/>
      <c r="S1737" s="11"/>
      <c r="T1737" s="11"/>
      <c r="U1737" s="11"/>
      <c r="V1737" s="11"/>
      <c r="W1737" s="11"/>
      <c r="X1737" s="11"/>
      <c r="Y1737" s="11"/>
      <c r="Z1737" s="11"/>
      <c r="AA1737" s="11"/>
      <c r="AB1737" s="11"/>
      <c r="AC1737" s="11"/>
    </row>
    <row r="1738">
      <c r="A1738" s="277" t="s">
        <v>3058</v>
      </c>
      <c r="B1738" s="282"/>
      <c r="C1738" s="133"/>
      <c r="D1738" s="133"/>
      <c r="E1738" s="133"/>
      <c r="F1738" s="133"/>
      <c r="G1738" s="133"/>
      <c r="H1738" s="133"/>
      <c r="I1738" s="133"/>
      <c r="J1738" s="133"/>
      <c r="K1738" s="11"/>
      <c r="L1738" s="11"/>
      <c r="M1738" s="11"/>
      <c r="N1738" s="11"/>
      <c r="O1738" s="11"/>
      <c r="P1738" s="11"/>
      <c r="Q1738" s="11"/>
      <c r="R1738" s="11"/>
      <c r="S1738" s="11"/>
      <c r="T1738" s="11"/>
      <c r="U1738" s="11"/>
      <c r="V1738" s="11"/>
      <c r="W1738" s="11"/>
      <c r="X1738" s="11"/>
      <c r="Y1738" s="11"/>
      <c r="Z1738" s="11"/>
      <c r="AA1738" s="11"/>
      <c r="AB1738" s="11"/>
      <c r="AC1738" s="11"/>
    </row>
    <row r="1739">
      <c r="A1739" s="277" t="s">
        <v>3059</v>
      </c>
      <c r="B1739" s="282" t="s">
        <v>3060</v>
      </c>
      <c r="C1739" s="133"/>
      <c r="D1739" s="133"/>
      <c r="E1739" s="133"/>
      <c r="F1739" s="133"/>
      <c r="G1739" s="133"/>
      <c r="H1739" s="133"/>
      <c r="I1739" s="133"/>
      <c r="J1739" s="133"/>
      <c r="K1739" s="11"/>
      <c r="L1739" s="11"/>
      <c r="M1739" s="11"/>
      <c r="N1739" s="11"/>
      <c r="O1739" s="11"/>
      <c r="P1739" s="11"/>
      <c r="Q1739" s="11"/>
      <c r="R1739" s="11"/>
      <c r="S1739" s="11"/>
      <c r="T1739" s="11"/>
      <c r="U1739" s="11"/>
      <c r="V1739" s="11"/>
      <c r="W1739" s="11"/>
      <c r="X1739" s="11"/>
      <c r="Y1739" s="11"/>
      <c r="Z1739" s="11"/>
      <c r="AA1739" s="11"/>
      <c r="AB1739" s="11"/>
      <c r="AC1739" s="11"/>
    </row>
    <row r="1740">
      <c r="A1740" s="277" t="s">
        <v>3061</v>
      </c>
      <c r="B1740" s="282"/>
      <c r="C1740" s="133"/>
      <c r="D1740" s="133"/>
      <c r="E1740" s="133"/>
      <c r="F1740" s="133"/>
      <c r="G1740" s="133"/>
      <c r="H1740" s="133"/>
      <c r="I1740" s="133"/>
      <c r="J1740" s="133"/>
      <c r="K1740" s="11"/>
      <c r="L1740" s="11"/>
      <c r="M1740" s="11"/>
      <c r="N1740" s="11"/>
      <c r="O1740" s="11"/>
      <c r="P1740" s="11"/>
      <c r="Q1740" s="11"/>
      <c r="R1740" s="11"/>
      <c r="S1740" s="11"/>
      <c r="T1740" s="11"/>
      <c r="U1740" s="11"/>
      <c r="V1740" s="11"/>
      <c r="W1740" s="11"/>
      <c r="X1740" s="11"/>
      <c r="Y1740" s="11"/>
      <c r="Z1740" s="11"/>
      <c r="AA1740" s="11"/>
      <c r="AB1740" s="11"/>
      <c r="AC1740" s="11"/>
    </row>
    <row r="1741">
      <c r="A1741" s="277" t="s">
        <v>3062</v>
      </c>
      <c r="B1741" s="282" t="s">
        <v>3063</v>
      </c>
      <c r="C1741" s="133" t="s">
        <v>3064</v>
      </c>
      <c r="D1741" s="133"/>
      <c r="E1741" s="133"/>
      <c r="F1741" s="133"/>
      <c r="G1741" s="133"/>
      <c r="H1741" s="133"/>
      <c r="I1741" s="133"/>
      <c r="J1741" s="133"/>
      <c r="K1741" s="11"/>
      <c r="L1741" s="11"/>
      <c r="M1741" s="11"/>
      <c r="N1741" s="11"/>
      <c r="O1741" s="11"/>
      <c r="P1741" s="11"/>
      <c r="Q1741" s="11"/>
      <c r="R1741" s="11"/>
      <c r="S1741" s="11"/>
      <c r="T1741" s="11"/>
      <c r="U1741" s="11"/>
      <c r="V1741" s="11"/>
      <c r="W1741" s="11"/>
      <c r="X1741" s="11"/>
      <c r="Y1741" s="11"/>
      <c r="Z1741" s="11"/>
      <c r="AA1741" s="11"/>
      <c r="AB1741" s="11"/>
      <c r="AC1741" s="11"/>
    </row>
    <row r="1742">
      <c r="A1742" s="277" t="s">
        <v>3065</v>
      </c>
      <c r="B1742" s="282" t="s">
        <v>3066</v>
      </c>
      <c r="C1742" s="133"/>
      <c r="D1742" s="133"/>
      <c r="E1742" s="133"/>
      <c r="F1742" s="133"/>
      <c r="G1742" s="133"/>
      <c r="H1742" s="133"/>
      <c r="I1742" s="133"/>
      <c r="J1742" s="133"/>
      <c r="K1742" s="11"/>
      <c r="L1742" s="11"/>
      <c r="M1742" s="11"/>
      <c r="N1742" s="11"/>
      <c r="O1742" s="11"/>
      <c r="P1742" s="11"/>
      <c r="Q1742" s="11"/>
      <c r="R1742" s="11"/>
      <c r="S1742" s="11"/>
      <c r="T1742" s="11"/>
      <c r="U1742" s="11"/>
      <c r="V1742" s="11"/>
      <c r="W1742" s="11"/>
      <c r="X1742" s="11"/>
      <c r="Y1742" s="11"/>
      <c r="Z1742" s="11"/>
      <c r="AA1742" s="11"/>
      <c r="AB1742" s="11"/>
      <c r="AC1742" s="11"/>
    </row>
    <row r="1743">
      <c r="A1743" s="277" t="s">
        <v>3067</v>
      </c>
      <c r="B1743" s="282" t="s">
        <v>3068</v>
      </c>
      <c r="C1743" s="133"/>
      <c r="D1743" s="133"/>
      <c r="E1743" s="133"/>
      <c r="F1743" s="133"/>
      <c r="G1743" s="133"/>
      <c r="H1743" s="133"/>
      <c r="I1743" s="133"/>
      <c r="J1743" s="133"/>
      <c r="K1743" s="11"/>
      <c r="L1743" s="11"/>
      <c r="M1743" s="11"/>
      <c r="N1743" s="11"/>
      <c r="O1743" s="11"/>
      <c r="P1743" s="11"/>
      <c r="Q1743" s="11"/>
      <c r="R1743" s="11"/>
      <c r="S1743" s="11"/>
      <c r="T1743" s="11"/>
      <c r="U1743" s="11"/>
      <c r="V1743" s="11"/>
      <c r="W1743" s="11"/>
      <c r="X1743" s="11"/>
      <c r="Y1743" s="11"/>
      <c r="Z1743" s="11"/>
      <c r="AA1743" s="11"/>
      <c r="AB1743" s="11"/>
      <c r="AC1743" s="11"/>
    </row>
    <row r="1744">
      <c r="A1744" s="277" t="s">
        <v>3069</v>
      </c>
      <c r="B1744" s="282" t="s">
        <v>3070</v>
      </c>
      <c r="C1744" s="133"/>
      <c r="D1744" s="133"/>
      <c r="E1744" s="133"/>
      <c r="F1744" s="133"/>
      <c r="G1744" s="133"/>
      <c r="H1744" s="133"/>
      <c r="I1744" s="133"/>
      <c r="J1744" s="133"/>
      <c r="K1744" s="11"/>
      <c r="L1744" s="11"/>
      <c r="M1744" s="11"/>
      <c r="N1744" s="11"/>
      <c r="O1744" s="11"/>
      <c r="P1744" s="11"/>
      <c r="Q1744" s="11"/>
      <c r="R1744" s="11"/>
      <c r="S1744" s="11"/>
      <c r="T1744" s="11"/>
      <c r="U1744" s="11"/>
      <c r="V1744" s="11"/>
      <c r="W1744" s="11"/>
      <c r="X1744" s="11"/>
      <c r="Y1744" s="11"/>
      <c r="Z1744" s="11"/>
      <c r="AA1744" s="11"/>
      <c r="AB1744" s="11"/>
      <c r="AC1744" s="11"/>
    </row>
    <row r="1745">
      <c r="A1745" s="277" t="s">
        <v>3071</v>
      </c>
      <c r="B1745" s="282" t="s">
        <v>3072</v>
      </c>
      <c r="C1745" s="133"/>
      <c r="D1745" s="133"/>
      <c r="E1745" s="133"/>
      <c r="F1745" s="133"/>
      <c r="G1745" s="133"/>
      <c r="H1745" s="133"/>
      <c r="I1745" s="133"/>
      <c r="J1745" s="133"/>
      <c r="K1745" s="284"/>
      <c r="L1745" s="284"/>
      <c r="M1745" s="284"/>
      <c r="N1745" s="284"/>
      <c r="O1745" s="284"/>
      <c r="P1745" s="284"/>
      <c r="Q1745" s="284"/>
      <c r="R1745" s="284"/>
      <c r="S1745" s="284"/>
      <c r="T1745" s="284"/>
      <c r="U1745" s="284"/>
      <c r="V1745" s="284"/>
      <c r="W1745" s="284"/>
      <c r="X1745" s="284"/>
      <c r="Y1745" s="284"/>
      <c r="Z1745" s="284"/>
      <c r="AA1745" s="284"/>
      <c r="AB1745" s="284"/>
      <c r="AC1745" s="284"/>
    </row>
    <row r="1746">
      <c r="A1746" s="277" t="s">
        <v>3073</v>
      </c>
      <c r="B1746" s="282" t="s">
        <v>3074</v>
      </c>
      <c r="C1746" s="133"/>
      <c r="D1746" s="133"/>
      <c r="E1746" s="133"/>
      <c r="F1746" s="133"/>
      <c r="G1746" s="133"/>
      <c r="H1746" s="133"/>
      <c r="I1746" s="133"/>
      <c r="J1746" s="133"/>
      <c r="K1746" s="284"/>
      <c r="L1746" s="284"/>
      <c r="M1746" s="284"/>
      <c r="N1746" s="284"/>
      <c r="O1746" s="284"/>
      <c r="P1746" s="284"/>
      <c r="Q1746" s="284"/>
      <c r="R1746" s="284"/>
      <c r="S1746" s="284"/>
      <c r="T1746" s="284"/>
      <c r="U1746" s="284"/>
      <c r="V1746" s="284"/>
      <c r="W1746" s="284"/>
      <c r="X1746" s="284"/>
      <c r="Y1746" s="284"/>
      <c r="Z1746" s="284"/>
      <c r="AA1746" s="284"/>
      <c r="AB1746" s="284"/>
      <c r="AC1746" s="284"/>
    </row>
    <row r="1747">
      <c r="A1747" s="285" t="s">
        <v>3075</v>
      </c>
      <c r="B1747" s="282"/>
      <c r="C1747" s="133"/>
      <c r="D1747" s="133"/>
      <c r="E1747" s="133"/>
      <c r="F1747" s="133"/>
      <c r="G1747" s="133"/>
      <c r="H1747" s="133"/>
      <c r="I1747" s="133"/>
      <c r="J1747" s="133"/>
      <c r="K1747" s="284"/>
      <c r="L1747" s="284"/>
      <c r="M1747" s="284"/>
      <c r="N1747" s="284"/>
      <c r="O1747" s="284"/>
      <c r="P1747" s="284"/>
      <c r="Q1747" s="284"/>
      <c r="R1747" s="284"/>
      <c r="S1747" s="284"/>
      <c r="T1747" s="284"/>
      <c r="U1747" s="284"/>
      <c r="V1747" s="284"/>
      <c r="W1747" s="284"/>
      <c r="X1747" s="284"/>
      <c r="Y1747" s="284"/>
      <c r="Z1747" s="284"/>
      <c r="AA1747" s="284"/>
      <c r="AB1747" s="284"/>
      <c r="AC1747" s="284"/>
    </row>
    <row r="1748">
      <c r="A1748" s="275" t="s">
        <v>3076</v>
      </c>
      <c r="B1748" s="282" t="s">
        <v>3077</v>
      </c>
      <c r="C1748" s="133"/>
      <c r="D1748" s="133"/>
      <c r="E1748" s="133"/>
      <c r="F1748" s="133"/>
      <c r="G1748" s="133"/>
      <c r="H1748" s="133"/>
      <c r="I1748" s="133"/>
      <c r="J1748" s="133"/>
      <c r="K1748" s="284"/>
      <c r="L1748" s="284"/>
      <c r="M1748" s="284"/>
      <c r="N1748" s="284"/>
      <c r="O1748" s="284"/>
      <c r="P1748" s="284"/>
      <c r="Q1748" s="284"/>
      <c r="R1748" s="284"/>
      <c r="S1748" s="284"/>
      <c r="T1748" s="284"/>
      <c r="U1748" s="284"/>
      <c r="V1748" s="284"/>
      <c r="W1748" s="284"/>
      <c r="X1748" s="284"/>
      <c r="Y1748" s="284"/>
      <c r="Z1748" s="284"/>
      <c r="AA1748" s="284"/>
      <c r="AB1748" s="284"/>
      <c r="AC1748" s="284"/>
    </row>
    <row r="1749">
      <c r="A1749" s="275" t="s">
        <v>3078</v>
      </c>
      <c r="B1749" s="282" t="s">
        <v>3079</v>
      </c>
      <c r="C1749" s="133"/>
      <c r="D1749" s="133"/>
      <c r="E1749" s="133"/>
      <c r="F1749" s="133"/>
      <c r="G1749" s="133"/>
      <c r="H1749" s="133"/>
      <c r="I1749" s="133"/>
      <c r="J1749" s="133"/>
      <c r="K1749" s="284"/>
      <c r="L1749" s="284"/>
      <c r="M1749" s="284"/>
      <c r="N1749" s="284"/>
      <c r="O1749" s="284"/>
      <c r="P1749" s="284"/>
      <c r="Q1749" s="284"/>
      <c r="R1749" s="284"/>
      <c r="S1749" s="284"/>
      <c r="T1749" s="284"/>
      <c r="U1749" s="284"/>
      <c r="V1749" s="284"/>
      <c r="W1749" s="284"/>
      <c r="X1749" s="284"/>
      <c r="Y1749" s="284"/>
      <c r="Z1749" s="284"/>
      <c r="AA1749" s="284"/>
      <c r="AB1749" s="284"/>
      <c r="AC1749" s="284"/>
    </row>
    <row r="1750">
      <c r="A1750" s="275" t="s">
        <v>3080</v>
      </c>
      <c r="B1750" s="282" t="s">
        <v>3081</v>
      </c>
      <c r="C1750" s="133"/>
      <c r="D1750" s="133"/>
      <c r="E1750" s="133"/>
      <c r="F1750" s="133"/>
      <c r="G1750" s="133"/>
      <c r="H1750" s="133"/>
      <c r="I1750" s="133"/>
      <c r="J1750" s="133"/>
      <c r="K1750" s="284"/>
      <c r="L1750" s="284"/>
      <c r="M1750" s="284"/>
      <c r="N1750" s="284"/>
      <c r="O1750" s="284"/>
      <c r="P1750" s="284"/>
      <c r="Q1750" s="284"/>
      <c r="R1750" s="284"/>
      <c r="S1750" s="284"/>
      <c r="T1750" s="284"/>
      <c r="U1750" s="284"/>
      <c r="V1750" s="284"/>
      <c r="W1750" s="284"/>
      <c r="X1750" s="284"/>
      <c r="Y1750" s="284"/>
      <c r="Z1750" s="284"/>
      <c r="AA1750" s="284"/>
      <c r="AB1750" s="284"/>
      <c r="AC1750" s="284"/>
    </row>
    <row r="1751">
      <c r="A1751" s="281" t="s">
        <v>3082</v>
      </c>
      <c r="B1751" s="282"/>
      <c r="C1751" s="133"/>
      <c r="D1751" s="133"/>
      <c r="E1751" s="133"/>
      <c r="F1751" s="133"/>
      <c r="G1751" s="133"/>
      <c r="H1751" s="133"/>
      <c r="I1751" s="133"/>
      <c r="J1751" s="133"/>
      <c r="K1751" s="284"/>
      <c r="L1751" s="284"/>
      <c r="M1751" s="284"/>
      <c r="N1751" s="284"/>
      <c r="O1751" s="284"/>
      <c r="P1751" s="284"/>
      <c r="Q1751" s="284"/>
      <c r="R1751" s="284"/>
      <c r="S1751" s="284"/>
      <c r="T1751" s="284"/>
      <c r="U1751" s="284"/>
      <c r="V1751" s="284"/>
      <c r="W1751" s="284"/>
      <c r="X1751" s="284"/>
      <c r="Y1751" s="284"/>
      <c r="Z1751" s="284"/>
      <c r="AA1751" s="284"/>
      <c r="AB1751" s="284"/>
      <c r="AC1751" s="284"/>
    </row>
    <row r="1752">
      <c r="A1752" s="275" t="s">
        <v>3083</v>
      </c>
      <c r="B1752" s="282"/>
      <c r="C1752" s="133"/>
      <c r="D1752" s="133"/>
      <c r="E1752" s="133"/>
      <c r="F1752" s="133"/>
      <c r="G1752" s="133"/>
      <c r="H1752" s="133"/>
      <c r="I1752" s="133"/>
      <c r="J1752" s="133"/>
      <c r="K1752" s="284"/>
      <c r="L1752" s="284"/>
      <c r="M1752" s="284"/>
      <c r="N1752" s="284"/>
      <c r="O1752" s="284"/>
      <c r="P1752" s="284"/>
      <c r="Q1752" s="284"/>
      <c r="R1752" s="284"/>
      <c r="S1752" s="284"/>
      <c r="T1752" s="284"/>
      <c r="U1752" s="284"/>
      <c r="V1752" s="284"/>
      <c r="W1752" s="284"/>
      <c r="X1752" s="284"/>
      <c r="Y1752" s="284"/>
      <c r="Z1752" s="284"/>
      <c r="AA1752" s="284"/>
      <c r="AB1752" s="284"/>
      <c r="AC1752" s="284"/>
    </row>
    <row r="1753">
      <c r="A1753" s="275" t="s">
        <v>3084</v>
      </c>
      <c r="B1753" s="282" t="s">
        <v>3085</v>
      </c>
      <c r="C1753" s="133"/>
      <c r="D1753" s="133"/>
      <c r="E1753" s="133"/>
      <c r="F1753" s="133"/>
      <c r="G1753" s="133"/>
      <c r="H1753" s="133"/>
      <c r="I1753" s="133"/>
      <c r="J1753" s="133"/>
      <c r="K1753" s="284"/>
      <c r="L1753" s="284"/>
      <c r="M1753" s="284"/>
      <c r="N1753" s="284"/>
      <c r="O1753" s="284"/>
      <c r="P1753" s="284"/>
      <c r="Q1753" s="284"/>
      <c r="R1753" s="284"/>
      <c r="S1753" s="284"/>
      <c r="T1753" s="284"/>
      <c r="U1753" s="284"/>
      <c r="V1753" s="284"/>
      <c r="W1753" s="284"/>
      <c r="X1753" s="284"/>
      <c r="Y1753" s="284"/>
      <c r="Z1753" s="284"/>
      <c r="AA1753" s="284"/>
      <c r="AB1753" s="284"/>
      <c r="AC1753" s="284"/>
    </row>
    <row r="1754">
      <c r="A1754" s="275" t="s">
        <v>3086</v>
      </c>
      <c r="B1754" s="282"/>
      <c r="C1754" s="133"/>
      <c r="D1754" s="133"/>
      <c r="E1754" s="133"/>
      <c r="F1754" s="133"/>
      <c r="G1754" s="133"/>
      <c r="H1754" s="133"/>
      <c r="I1754" s="133"/>
      <c r="J1754" s="133"/>
      <c r="K1754" s="284"/>
      <c r="L1754" s="284"/>
      <c r="M1754" s="284"/>
      <c r="N1754" s="284"/>
      <c r="O1754" s="284"/>
      <c r="P1754" s="284"/>
      <c r="Q1754" s="284"/>
      <c r="R1754" s="284"/>
      <c r="S1754" s="284"/>
      <c r="T1754" s="284"/>
      <c r="U1754" s="284"/>
      <c r="V1754" s="284"/>
      <c r="W1754" s="284"/>
      <c r="X1754" s="284"/>
      <c r="Y1754" s="284"/>
      <c r="Z1754" s="284"/>
      <c r="AA1754" s="284"/>
      <c r="AB1754" s="284"/>
      <c r="AC1754" s="284"/>
    </row>
    <row r="1755">
      <c r="A1755" s="275" t="s">
        <v>3087</v>
      </c>
      <c r="B1755" s="282" t="s">
        <v>3088</v>
      </c>
      <c r="C1755" s="133"/>
      <c r="D1755" s="133"/>
      <c r="E1755" s="133"/>
      <c r="F1755" s="133"/>
      <c r="G1755" s="133"/>
      <c r="H1755" s="133"/>
      <c r="I1755" s="133"/>
      <c r="J1755" s="133"/>
      <c r="K1755" s="284"/>
      <c r="L1755" s="284"/>
      <c r="M1755" s="284"/>
      <c r="N1755" s="284"/>
      <c r="O1755" s="284"/>
      <c r="P1755" s="284"/>
      <c r="Q1755" s="284"/>
      <c r="R1755" s="284"/>
      <c r="S1755" s="284"/>
      <c r="T1755" s="284"/>
      <c r="U1755" s="284"/>
      <c r="V1755" s="284"/>
      <c r="W1755" s="284"/>
      <c r="X1755" s="284"/>
      <c r="Y1755" s="284"/>
      <c r="Z1755" s="284"/>
      <c r="AA1755" s="284"/>
      <c r="AB1755" s="284"/>
      <c r="AC1755" s="284"/>
    </row>
    <row r="1756">
      <c r="A1756" s="275" t="s">
        <v>3089</v>
      </c>
      <c r="B1756" s="282"/>
      <c r="C1756" s="133"/>
      <c r="D1756" s="133"/>
      <c r="E1756" s="133"/>
      <c r="F1756" s="133"/>
      <c r="G1756" s="133"/>
      <c r="H1756" s="133"/>
      <c r="I1756" s="133"/>
      <c r="J1756" s="133"/>
      <c r="K1756" s="284"/>
      <c r="L1756" s="284"/>
      <c r="M1756" s="284"/>
      <c r="N1756" s="284"/>
      <c r="O1756" s="284"/>
      <c r="P1756" s="284"/>
      <c r="Q1756" s="284"/>
      <c r="R1756" s="284"/>
      <c r="S1756" s="284"/>
      <c r="T1756" s="284"/>
      <c r="U1756" s="284"/>
      <c r="V1756" s="284"/>
      <c r="W1756" s="284"/>
      <c r="X1756" s="284"/>
      <c r="Y1756" s="284"/>
      <c r="Z1756" s="284"/>
      <c r="AA1756" s="284"/>
      <c r="AB1756" s="284"/>
      <c r="AC1756" s="284"/>
    </row>
    <row r="1757">
      <c r="A1757" s="275" t="s">
        <v>3090</v>
      </c>
      <c r="B1757" s="282" t="s">
        <v>3091</v>
      </c>
      <c r="C1757" s="133"/>
      <c r="D1757" s="133"/>
      <c r="E1757" s="133"/>
      <c r="F1757" s="133"/>
      <c r="G1757" s="133"/>
      <c r="H1757" s="133"/>
      <c r="I1757" s="133"/>
      <c r="J1757" s="133"/>
      <c r="K1757" s="284"/>
      <c r="L1757" s="284"/>
      <c r="M1757" s="284"/>
      <c r="N1757" s="284"/>
      <c r="O1757" s="284"/>
      <c r="P1757" s="284"/>
      <c r="Q1757" s="284"/>
      <c r="R1757" s="284"/>
      <c r="S1757" s="284"/>
      <c r="T1757" s="284"/>
      <c r="U1757" s="284"/>
      <c r="V1757" s="284"/>
      <c r="W1757" s="284"/>
      <c r="X1757" s="284"/>
      <c r="Y1757" s="284"/>
      <c r="Z1757" s="284"/>
      <c r="AA1757" s="284"/>
      <c r="AB1757" s="284"/>
      <c r="AC1757" s="284"/>
    </row>
    <row r="1758">
      <c r="A1758" s="275" t="s">
        <v>3092</v>
      </c>
      <c r="B1758" s="282"/>
      <c r="C1758" s="133"/>
      <c r="D1758" s="133"/>
      <c r="E1758" s="133"/>
      <c r="F1758" s="133"/>
      <c r="G1758" s="133"/>
      <c r="H1758" s="133"/>
      <c r="I1758" s="133"/>
      <c r="J1758" s="133"/>
      <c r="K1758" s="284"/>
      <c r="L1758" s="284"/>
      <c r="M1758" s="284"/>
      <c r="N1758" s="284"/>
      <c r="O1758" s="284"/>
      <c r="P1758" s="284"/>
      <c r="Q1758" s="284"/>
      <c r="R1758" s="284"/>
      <c r="S1758" s="284"/>
      <c r="T1758" s="284"/>
      <c r="U1758" s="284"/>
      <c r="V1758" s="284"/>
      <c r="W1758" s="284"/>
      <c r="X1758" s="284"/>
      <c r="Y1758" s="284"/>
      <c r="Z1758" s="284"/>
      <c r="AA1758" s="284"/>
      <c r="AB1758" s="284"/>
      <c r="AC1758" s="284"/>
    </row>
    <row r="1759">
      <c r="A1759" s="275" t="s">
        <v>3093</v>
      </c>
      <c r="B1759" s="282" t="s">
        <v>3094</v>
      </c>
      <c r="C1759" s="133"/>
      <c r="D1759" s="133"/>
      <c r="E1759" s="133"/>
      <c r="F1759" s="133"/>
      <c r="G1759" s="133"/>
      <c r="H1759" s="133"/>
      <c r="I1759" s="133"/>
      <c r="J1759" s="133"/>
      <c r="K1759" s="284"/>
      <c r="L1759" s="284"/>
      <c r="M1759" s="284"/>
      <c r="N1759" s="284"/>
      <c r="O1759" s="284"/>
      <c r="P1759" s="284"/>
      <c r="Q1759" s="284"/>
      <c r="R1759" s="284"/>
      <c r="S1759" s="284"/>
      <c r="T1759" s="284"/>
      <c r="U1759" s="284"/>
      <c r="V1759" s="284"/>
      <c r="W1759" s="284"/>
      <c r="X1759" s="284"/>
      <c r="Y1759" s="284"/>
      <c r="Z1759" s="284"/>
      <c r="AA1759" s="284"/>
      <c r="AB1759" s="284"/>
      <c r="AC1759" s="284"/>
    </row>
    <row r="1760">
      <c r="A1760" s="275" t="s">
        <v>3095</v>
      </c>
      <c r="B1760" s="282"/>
      <c r="C1760" s="133"/>
      <c r="D1760" s="133"/>
      <c r="E1760" s="133"/>
      <c r="F1760" s="133"/>
      <c r="G1760" s="133"/>
      <c r="H1760" s="133"/>
      <c r="I1760" s="133"/>
      <c r="J1760" s="133"/>
      <c r="K1760" s="284"/>
      <c r="L1760" s="284"/>
      <c r="M1760" s="284"/>
      <c r="N1760" s="284"/>
      <c r="O1760" s="284"/>
      <c r="P1760" s="284"/>
      <c r="Q1760" s="284"/>
      <c r="R1760" s="284"/>
      <c r="S1760" s="284"/>
      <c r="T1760" s="284"/>
      <c r="U1760" s="284"/>
      <c r="V1760" s="284"/>
      <c r="W1760" s="284"/>
      <c r="X1760" s="284"/>
      <c r="Y1760" s="284"/>
      <c r="Z1760" s="284"/>
      <c r="AA1760" s="284"/>
      <c r="AB1760" s="284"/>
      <c r="AC1760" s="284"/>
    </row>
    <row r="1761">
      <c r="A1761" s="275" t="s">
        <v>3096</v>
      </c>
      <c r="B1761" s="282" t="s">
        <v>3097</v>
      </c>
      <c r="C1761" s="133"/>
      <c r="D1761" s="133"/>
      <c r="E1761" s="133"/>
      <c r="F1761" s="133"/>
      <c r="G1761" s="133"/>
      <c r="H1761" s="133"/>
      <c r="I1761" s="133"/>
      <c r="J1761" s="133"/>
      <c r="K1761" s="284"/>
      <c r="L1761" s="284"/>
      <c r="M1761" s="284"/>
      <c r="N1761" s="284"/>
      <c r="O1761" s="284"/>
      <c r="P1761" s="284"/>
      <c r="Q1761" s="284"/>
      <c r="R1761" s="284"/>
      <c r="S1761" s="284"/>
      <c r="T1761" s="284"/>
      <c r="U1761" s="284"/>
      <c r="V1761" s="284"/>
      <c r="W1761" s="284"/>
      <c r="X1761" s="284"/>
      <c r="Y1761" s="284"/>
      <c r="Z1761" s="284"/>
      <c r="AA1761" s="284"/>
      <c r="AB1761" s="284"/>
      <c r="AC1761" s="284"/>
    </row>
    <row r="1762">
      <c r="A1762" s="275" t="s">
        <v>3098</v>
      </c>
      <c r="B1762" s="282" t="s">
        <v>3099</v>
      </c>
      <c r="C1762" s="133"/>
      <c r="D1762" s="133"/>
      <c r="E1762" s="133"/>
      <c r="F1762" s="133"/>
      <c r="G1762" s="133"/>
      <c r="H1762" s="133"/>
      <c r="I1762" s="133"/>
      <c r="J1762" s="133"/>
      <c r="K1762" s="284"/>
      <c r="L1762" s="284"/>
      <c r="M1762" s="284"/>
      <c r="N1762" s="284"/>
      <c r="O1762" s="284"/>
      <c r="P1762" s="284"/>
      <c r="Q1762" s="284"/>
      <c r="R1762" s="284"/>
      <c r="S1762" s="284"/>
      <c r="T1762" s="284"/>
      <c r="U1762" s="284"/>
      <c r="V1762" s="284"/>
      <c r="W1762" s="284"/>
      <c r="X1762" s="284"/>
      <c r="Y1762" s="284"/>
      <c r="Z1762" s="284"/>
      <c r="AA1762" s="284"/>
      <c r="AB1762" s="284"/>
      <c r="AC1762" s="284"/>
    </row>
    <row r="1763">
      <c r="A1763" s="277" t="s">
        <v>3100</v>
      </c>
      <c r="B1763" s="282"/>
      <c r="C1763" s="133" t="s">
        <v>3101</v>
      </c>
      <c r="D1763" s="133"/>
      <c r="E1763" s="133"/>
      <c r="F1763" s="133"/>
      <c r="G1763" s="133"/>
      <c r="H1763" s="133"/>
      <c r="I1763" s="133"/>
      <c r="J1763" s="133"/>
      <c r="K1763" s="284"/>
      <c r="L1763" s="284"/>
      <c r="M1763" s="284"/>
      <c r="N1763" s="284"/>
      <c r="O1763" s="284"/>
      <c r="P1763" s="284"/>
      <c r="Q1763" s="284"/>
      <c r="R1763" s="284"/>
      <c r="S1763" s="284"/>
      <c r="T1763" s="284"/>
      <c r="U1763" s="284"/>
      <c r="V1763" s="284"/>
      <c r="W1763" s="284"/>
      <c r="X1763" s="284"/>
      <c r="Y1763" s="284"/>
      <c r="Z1763" s="284"/>
      <c r="AA1763" s="284"/>
      <c r="AB1763" s="284"/>
      <c r="AC1763" s="284"/>
    </row>
    <row r="1764">
      <c r="A1764" s="277" t="s">
        <v>3102</v>
      </c>
      <c r="B1764" s="282" t="s">
        <v>3103</v>
      </c>
      <c r="C1764" s="133"/>
      <c r="D1764" s="133"/>
      <c r="E1764" s="133"/>
      <c r="F1764" s="133"/>
      <c r="G1764" s="133"/>
      <c r="H1764" s="133"/>
      <c r="I1764" s="133"/>
      <c r="J1764" s="133"/>
      <c r="K1764" s="284"/>
      <c r="L1764" s="284"/>
      <c r="M1764" s="284"/>
      <c r="N1764" s="284"/>
      <c r="O1764" s="284"/>
      <c r="P1764" s="284"/>
      <c r="Q1764" s="284"/>
      <c r="R1764" s="284"/>
      <c r="S1764" s="284"/>
      <c r="T1764" s="284"/>
      <c r="U1764" s="284"/>
      <c r="V1764" s="284"/>
      <c r="W1764" s="284"/>
      <c r="X1764" s="284"/>
      <c r="Y1764" s="284"/>
      <c r="Z1764" s="284"/>
      <c r="AA1764" s="284"/>
      <c r="AB1764" s="284"/>
      <c r="AC1764" s="284"/>
    </row>
    <row r="1765">
      <c r="A1765" s="277" t="s">
        <v>3104</v>
      </c>
      <c r="B1765" s="282"/>
      <c r="C1765" s="133"/>
      <c r="D1765" s="133"/>
      <c r="E1765" s="133"/>
      <c r="F1765" s="133"/>
      <c r="G1765" s="133"/>
      <c r="H1765" s="133"/>
      <c r="I1765" s="133"/>
      <c r="J1765" s="133"/>
      <c r="K1765" s="284"/>
      <c r="L1765" s="284"/>
      <c r="M1765" s="284"/>
      <c r="N1765" s="284"/>
      <c r="O1765" s="284"/>
      <c r="P1765" s="284"/>
      <c r="Q1765" s="284"/>
      <c r="R1765" s="284"/>
      <c r="S1765" s="284"/>
      <c r="T1765" s="284"/>
      <c r="U1765" s="284"/>
      <c r="V1765" s="284"/>
      <c r="W1765" s="284"/>
      <c r="X1765" s="284"/>
      <c r="Y1765" s="284"/>
      <c r="Z1765" s="284"/>
      <c r="AA1765" s="284"/>
      <c r="AB1765" s="284"/>
      <c r="AC1765" s="284"/>
    </row>
    <row r="1766">
      <c r="A1766" s="286" t="s">
        <v>3105</v>
      </c>
      <c r="B1766" s="282"/>
      <c r="C1766" s="133"/>
      <c r="D1766" s="133"/>
      <c r="E1766" s="133"/>
      <c r="F1766" s="133"/>
      <c r="G1766" s="133"/>
      <c r="H1766" s="133"/>
      <c r="I1766" s="133"/>
      <c r="J1766" s="133"/>
      <c r="K1766" s="284"/>
      <c r="L1766" s="284"/>
      <c r="M1766" s="284"/>
      <c r="N1766" s="284"/>
      <c r="O1766" s="284"/>
      <c r="P1766" s="284"/>
      <c r="Q1766" s="284"/>
      <c r="R1766" s="284"/>
      <c r="S1766" s="284"/>
      <c r="T1766" s="284"/>
      <c r="U1766" s="284"/>
      <c r="V1766" s="284"/>
      <c r="W1766" s="284"/>
      <c r="X1766" s="284"/>
      <c r="Y1766" s="284"/>
      <c r="Z1766" s="284"/>
      <c r="AA1766" s="284"/>
      <c r="AB1766" s="284"/>
      <c r="AC1766" s="284"/>
    </row>
    <row r="1767">
      <c r="A1767" s="286" t="s">
        <v>3106</v>
      </c>
      <c r="B1767" s="282" t="s">
        <v>3107</v>
      </c>
      <c r="C1767" s="133"/>
      <c r="D1767" s="133" t="s">
        <v>3108</v>
      </c>
      <c r="E1767" s="133"/>
      <c r="F1767" s="133"/>
      <c r="G1767" s="133"/>
      <c r="H1767" s="133"/>
      <c r="I1767" s="133"/>
      <c r="J1767" s="133"/>
      <c r="K1767" s="284"/>
      <c r="L1767" s="284"/>
      <c r="M1767" s="284"/>
      <c r="N1767" s="284"/>
      <c r="O1767" s="284"/>
      <c r="P1767" s="284"/>
      <c r="Q1767" s="284"/>
      <c r="R1767" s="284"/>
      <c r="S1767" s="284"/>
      <c r="T1767" s="284"/>
      <c r="U1767" s="284"/>
      <c r="V1767" s="284"/>
      <c r="W1767" s="284"/>
      <c r="X1767" s="284"/>
      <c r="Y1767" s="284"/>
      <c r="Z1767" s="284"/>
      <c r="AA1767" s="284"/>
      <c r="AB1767" s="284"/>
      <c r="AC1767" s="284"/>
    </row>
    <row r="1768">
      <c r="A1768" s="286" t="s">
        <v>3109</v>
      </c>
      <c r="B1768" s="282" t="s">
        <v>3110</v>
      </c>
      <c r="C1768" s="133" t="s">
        <v>3111</v>
      </c>
      <c r="D1768" s="133"/>
      <c r="E1768" s="133"/>
      <c r="F1768" s="133"/>
      <c r="G1768" s="133"/>
      <c r="H1768" s="133"/>
      <c r="I1768" s="133"/>
      <c r="J1768" s="133"/>
      <c r="K1768" s="284"/>
      <c r="L1768" s="284"/>
      <c r="M1768" s="284"/>
      <c r="N1768" s="284"/>
      <c r="O1768" s="284"/>
      <c r="P1768" s="284"/>
      <c r="Q1768" s="284"/>
      <c r="R1768" s="284"/>
      <c r="S1768" s="284"/>
      <c r="T1768" s="284"/>
      <c r="U1768" s="284"/>
      <c r="V1768" s="284"/>
      <c r="W1768" s="284"/>
      <c r="X1768" s="284"/>
      <c r="Y1768" s="284"/>
      <c r="Z1768" s="284"/>
      <c r="AA1768" s="284"/>
      <c r="AB1768" s="284"/>
      <c r="AC1768" s="284"/>
    </row>
    <row r="1769">
      <c r="A1769" s="286" t="s">
        <v>3112</v>
      </c>
      <c r="B1769" s="282" t="s">
        <v>3113</v>
      </c>
      <c r="C1769" s="133"/>
      <c r="D1769" s="133"/>
      <c r="E1769" s="133"/>
      <c r="F1769" s="133"/>
      <c r="G1769" s="133"/>
      <c r="H1769" s="133"/>
      <c r="I1769" s="133"/>
      <c r="J1769" s="133"/>
      <c r="K1769" s="284"/>
      <c r="L1769" s="284"/>
      <c r="M1769" s="284"/>
      <c r="N1769" s="284"/>
      <c r="O1769" s="284"/>
      <c r="P1769" s="284"/>
      <c r="Q1769" s="284"/>
      <c r="R1769" s="284"/>
      <c r="S1769" s="284"/>
      <c r="T1769" s="284"/>
      <c r="U1769" s="284"/>
      <c r="V1769" s="284"/>
      <c r="W1769" s="284"/>
      <c r="X1769" s="284"/>
      <c r="Y1769" s="284"/>
      <c r="Z1769" s="284"/>
      <c r="AA1769" s="284"/>
      <c r="AB1769" s="284"/>
      <c r="AC1769" s="284"/>
    </row>
    <row r="1770">
      <c r="A1770" s="286" t="s">
        <v>3114</v>
      </c>
      <c r="B1770" s="282"/>
      <c r="C1770" s="133"/>
      <c r="D1770" s="133"/>
      <c r="E1770" s="133"/>
      <c r="F1770" s="133"/>
      <c r="G1770" s="133"/>
      <c r="H1770" s="133"/>
      <c r="I1770" s="133"/>
      <c r="J1770" s="133"/>
      <c r="K1770" s="284"/>
      <c r="L1770" s="284"/>
      <c r="M1770" s="284"/>
      <c r="N1770" s="284"/>
      <c r="O1770" s="284"/>
      <c r="P1770" s="284"/>
      <c r="Q1770" s="284"/>
      <c r="R1770" s="284"/>
      <c r="S1770" s="284"/>
      <c r="T1770" s="284"/>
      <c r="U1770" s="284"/>
      <c r="V1770" s="284"/>
      <c r="W1770" s="284"/>
      <c r="X1770" s="284"/>
      <c r="Y1770" s="284"/>
      <c r="Z1770" s="284"/>
      <c r="AA1770" s="284"/>
      <c r="AB1770" s="284"/>
      <c r="AC1770" s="284"/>
    </row>
    <row r="1771">
      <c r="A1771" s="286" t="s">
        <v>3115</v>
      </c>
      <c r="B1771" s="282" t="s">
        <v>3116</v>
      </c>
      <c r="C1771" s="133"/>
      <c r="D1771" s="133"/>
      <c r="E1771" s="133"/>
      <c r="F1771" s="133"/>
      <c r="G1771" s="133"/>
      <c r="H1771" s="133"/>
      <c r="I1771" s="133"/>
      <c r="J1771" s="133"/>
      <c r="K1771" s="284"/>
      <c r="L1771" s="284"/>
      <c r="M1771" s="284"/>
      <c r="N1771" s="284"/>
      <c r="O1771" s="284"/>
      <c r="P1771" s="284"/>
      <c r="Q1771" s="284"/>
      <c r="R1771" s="284"/>
      <c r="S1771" s="284"/>
      <c r="T1771" s="284"/>
      <c r="U1771" s="284"/>
      <c r="V1771" s="284"/>
      <c r="W1771" s="284"/>
      <c r="X1771" s="284"/>
      <c r="Y1771" s="284"/>
      <c r="Z1771" s="284"/>
      <c r="AA1771" s="284"/>
      <c r="AB1771" s="284"/>
      <c r="AC1771" s="284"/>
    </row>
    <row r="1772">
      <c r="A1772" s="286" t="s">
        <v>3117</v>
      </c>
      <c r="B1772" s="282" t="s">
        <v>3118</v>
      </c>
      <c r="C1772" s="133"/>
      <c r="D1772" s="133"/>
      <c r="E1772" s="133"/>
      <c r="F1772" s="133"/>
      <c r="G1772" s="133"/>
      <c r="H1772" s="133"/>
      <c r="I1772" s="133"/>
      <c r="J1772" s="133"/>
      <c r="K1772" s="284"/>
      <c r="L1772" s="284"/>
      <c r="M1772" s="284"/>
      <c r="N1772" s="284"/>
      <c r="O1772" s="284"/>
      <c r="P1772" s="284"/>
      <c r="Q1772" s="284"/>
      <c r="R1772" s="284"/>
      <c r="S1772" s="284"/>
      <c r="T1772" s="284"/>
      <c r="U1772" s="284"/>
      <c r="V1772" s="284"/>
      <c r="W1772" s="284"/>
      <c r="X1772" s="284"/>
      <c r="Y1772" s="284"/>
      <c r="Z1772" s="284"/>
      <c r="AA1772" s="284"/>
      <c r="AB1772" s="284"/>
      <c r="AC1772" s="284"/>
    </row>
    <row r="1773">
      <c r="A1773" s="286"/>
      <c r="B1773" s="282"/>
      <c r="C1773" s="133"/>
      <c r="D1773" s="133"/>
      <c r="E1773" s="133"/>
      <c r="F1773" s="133"/>
      <c r="G1773" s="133"/>
      <c r="H1773" s="133"/>
      <c r="I1773" s="133"/>
      <c r="J1773" s="133"/>
      <c r="K1773" s="284"/>
      <c r="L1773" s="284"/>
      <c r="M1773" s="284"/>
      <c r="N1773" s="284"/>
      <c r="O1773" s="284"/>
      <c r="P1773" s="284"/>
      <c r="Q1773" s="284"/>
      <c r="R1773" s="284"/>
      <c r="S1773" s="284"/>
      <c r="T1773" s="284"/>
      <c r="U1773" s="284"/>
      <c r="V1773" s="284"/>
      <c r="W1773" s="284"/>
      <c r="X1773" s="284"/>
      <c r="Y1773" s="284"/>
      <c r="Z1773" s="284"/>
      <c r="AA1773" s="284"/>
      <c r="AB1773" s="284"/>
      <c r="AC1773" s="284"/>
    </row>
    <row r="1774">
      <c r="A1774" s="286" t="s">
        <v>3119</v>
      </c>
      <c r="B1774" s="282" t="s">
        <v>3120</v>
      </c>
      <c r="C1774" s="133"/>
      <c r="D1774" s="133"/>
      <c r="E1774" s="133"/>
      <c r="F1774" s="133"/>
      <c r="G1774" s="133"/>
      <c r="H1774" s="133"/>
      <c r="I1774" s="133"/>
      <c r="J1774" s="133"/>
      <c r="K1774" s="284"/>
      <c r="L1774" s="284"/>
      <c r="M1774" s="284"/>
      <c r="N1774" s="284"/>
      <c r="O1774" s="284"/>
      <c r="P1774" s="284"/>
      <c r="Q1774" s="284"/>
      <c r="R1774" s="284"/>
      <c r="S1774" s="284"/>
      <c r="T1774" s="284"/>
      <c r="U1774" s="284"/>
      <c r="V1774" s="284"/>
      <c r="W1774" s="284"/>
      <c r="X1774" s="284"/>
      <c r="Y1774" s="284"/>
      <c r="Z1774" s="284"/>
      <c r="AA1774" s="284"/>
      <c r="AB1774" s="284"/>
      <c r="AC1774" s="284"/>
    </row>
    <row r="1775">
      <c r="A1775" s="286" t="s">
        <v>3121</v>
      </c>
      <c r="B1775" s="282" t="s">
        <v>3122</v>
      </c>
      <c r="C1775" s="133"/>
      <c r="D1775" s="133"/>
      <c r="E1775" s="133"/>
      <c r="F1775" s="133"/>
      <c r="G1775" s="133"/>
      <c r="H1775" s="133"/>
      <c r="I1775" s="133"/>
      <c r="J1775" s="133"/>
      <c r="K1775" s="284"/>
      <c r="L1775" s="284"/>
      <c r="M1775" s="284"/>
      <c r="N1775" s="284"/>
      <c r="O1775" s="284"/>
      <c r="P1775" s="284"/>
      <c r="Q1775" s="284"/>
      <c r="R1775" s="284"/>
      <c r="S1775" s="284"/>
      <c r="T1775" s="284"/>
      <c r="U1775" s="284"/>
      <c r="V1775" s="284"/>
      <c r="W1775" s="284"/>
      <c r="X1775" s="284"/>
      <c r="Y1775" s="284"/>
      <c r="Z1775" s="284"/>
      <c r="AA1775" s="284"/>
      <c r="AB1775" s="284"/>
      <c r="AC1775" s="284"/>
    </row>
    <row r="1776">
      <c r="A1776" s="286" t="s">
        <v>3123</v>
      </c>
      <c r="B1776" s="282" t="s">
        <v>3124</v>
      </c>
      <c r="C1776" s="133"/>
      <c r="D1776" s="133"/>
      <c r="E1776" s="133"/>
      <c r="F1776" s="133"/>
      <c r="G1776" s="133"/>
      <c r="H1776" s="133"/>
      <c r="I1776" s="133"/>
      <c r="J1776" s="133"/>
      <c r="K1776" s="284"/>
      <c r="L1776" s="284"/>
      <c r="M1776" s="284"/>
      <c r="N1776" s="284"/>
      <c r="O1776" s="284"/>
      <c r="P1776" s="284"/>
      <c r="Q1776" s="284"/>
      <c r="R1776" s="284"/>
      <c r="S1776" s="284"/>
      <c r="T1776" s="284"/>
      <c r="U1776" s="284"/>
      <c r="V1776" s="284"/>
      <c r="W1776" s="284"/>
      <c r="X1776" s="284"/>
      <c r="Y1776" s="284"/>
      <c r="Z1776" s="284"/>
      <c r="AA1776" s="284"/>
      <c r="AB1776" s="284"/>
      <c r="AC1776" s="284"/>
    </row>
    <row r="1777">
      <c r="A1777" s="286" t="s">
        <v>3125</v>
      </c>
      <c r="B1777" s="282"/>
      <c r="C1777" s="133"/>
      <c r="D1777" s="133"/>
      <c r="E1777" s="133"/>
      <c r="F1777" s="133"/>
      <c r="G1777" s="133"/>
      <c r="H1777" s="133"/>
      <c r="I1777" s="133"/>
      <c r="J1777" s="133"/>
      <c r="K1777" s="284"/>
      <c r="L1777" s="284"/>
      <c r="M1777" s="284"/>
      <c r="N1777" s="284"/>
      <c r="O1777" s="284"/>
      <c r="P1777" s="284"/>
      <c r="Q1777" s="284"/>
      <c r="R1777" s="284"/>
      <c r="S1777" s="284"/>
      <c r="T1777" s="284"/>
      <c r="U1777" s="284"/>
      <c r="V1777" s="284"/>
      <c r="W1777" s="284"/>
      <c r="X1777" s="284"/>
      <c r="Y1777" s="284"/>
      <c r="Z1777" s="284"/>
      <c r="AA1777" s="284"/>
      <c r="AB1777" s="284"/>
      <c r="AC1777" s="284"/>
    </row>
    <row r="1778">
      <c r="A1778" s="286" t="s">
        <v>3126</v>
      </c>
      <c r="B1778" s="282"/>
      <c r="C1778" s="133"/>
      <c r="D1778" s="133"/>
      <c r="E1778" s="133"/>
      <c r="F1778" s="133"/>
      <c r="G1778" s="133"/>
      <c r="H1778" s="133"/>
      <c r="I1778" s="133"/>
      <c r="J1778" s="133"/>
      <c r="K1778" s="284"/>
      <c r="L1778" s="284"/>
      <c r="M1778" s="284"/>
      <c r="N1778" s="284"/>
      <c r="O1778" s="284"/>
      <c r="P1778" s="284"/>
      <c r="Q1778" s="284"/>
      <c r="R1778" s="284"/>
      <c r="S1778" s="284"/>
      <c r="T1778" s="284"/>
      <c r="U1778" s="284"/>
      <c r="V1778" s="284"/>
      <c r="W1778" s="284"/>
      <c r="X1778" s="284"/>
      <c r="Y1778" s="284"/>
      <c r="Z1778" s="284"/>
      <c r="AA1778" s="284"/>
      <c r="AB1778" s="284"/>
      <c r="AC1778" s="284"/>
    </row>
    <row r="1779">
      <c r="A1779" s="286" t="s">
        <v>3127</v>
      </c>
      <c r="B1779" s="282" t="s">
        <v>3128</v>
      </c>
      <c r="C1779" s="133"/>
      <c r="D1779" s="133"/>
      <c r="E1779" s="133"/>
      <c r="F1779" s="133"/>
      <c r="G1779" s="133"/>
      <c r="H1779" s="133"/>
      <c r="I1779" s="133"/>
      <c r="J1779" s="133"/>
      <c r="K1779" s="284"/>
      <c r="L1779" s="284"/>
      <c r="M1779" s="284"/>
      <c r="N1779" s="284"/>
      <c r="O1779" s="284"/>
      <c r="P1779" s="284"/>
      <c r="Q1779" s="284"/>
      <c r="R1779" s="284"/>
      <c r="S1779" s="284"/>
      <c r="T1779" s="284"/>
      <c r="U1779" s="284"/>
      <c r="V1779" s="284"/>
      <c r="W1779" s="284"/>
      <c r="X1779" s="284"/>
      <c r="Y1779" s="284"/>
      <c r="Z1779" s="284"/>
      <c r="AA1779" s="284"/>
      <c r="AB1779" s="284"/>
      <c r="AC1779" s="284"/>
    </row>
    <row r="1780">
      <c r="A1780" s="286" t="s">
        <v>3129</v>
      </c>
      <c r="B1780" s="282" t="s">
        <v>3130</v>
      </c>
      <c r="C1780" s="133"/>
      <c r="D1780" s="133"/>
      <c r="E1780" s="133"/>
      <c r="F1780" s="133"/>
      <c r="G1780" s="133"/>
      <c r="H1780" s="133"/>
      <c r="I1780" s="133"/>
      <c r="J1780" s="133"/>
      <c r="K1780" s="284"/>
      <c r="L1780" s="284"/>
      <c r="M1780" s="284"/>
      <c r="N1780" s="284"/>
      <c r="O1780" s="284"/>
      <c r="P1780" s="284"/>
      <c r="Q1780" s="284"/>
      <c r="R1780" s="284"/>
      <c r="S1780" s="284"/>
      <c r="T1780" s="284"/>
      <c r="U1780" s="284"/>
      <c r="V1780" s="284"/>
      <c r="W1780" s="284"/>
      <c r="X1780" s="284"/>
      <c r="Y1780" s="284"/>
      <c r="Z1780" s="284"/>
      <c r="AA1780" s="284"/>
      <c r="AB1780" s="284"/>
      <c r="AC1780" s="284"/>
    </row>
    <row r="1781">
      <c r="A1781" s="286" t="s">
        <v>3131</v>
      </c>
      <c r="B1781" s="282"/>
      <c r="C1781" s="133" t="s">
        <v>2249</v>
      </c>
      <c r="D1781" s="133"/>
      <c r="E1781" s="133"/>
      <c r="F1781" s="133"/>
      <c r="G1781" s="133"/>
      <c r="H1781" s="133"/>
      <c r="I1781" s="133"/>
      <c r="J1781" s="133"/>
      <c r="K1781" s="284"/>
      <c r="L1781" s="284"/>
      <c r="M1781" s="284"/>
      <c r="N1781" s="284"/>
      <c r="O1781" s="284"/>
      <c r="P1781" s="284"/>
      <c r="Q1781" s="284"/>
      <c r="R1781" s="284"/>
      <c r="S1781" s="284"/>
      <c r="T1781" s="284"/>
      <c r="U1781" s="284"/>
      <c r="V1781" s="284"/>
      <c r="W1781" s="284"/>
      <c r="X1781" s="284"/>
      <c r="Y1781" s="284"/>
      <c r="Z1781" s="284"/>
      <c r="AA1781" s="284"/>
      <c r="AB1781" s="284"/>
      <c r="AC1781" s="284"/>
    </row>
    <row r="1782">
      <c r="A1782" s="286" t="s">
        <v>3132</v>
      </c>
      <c r="B1782" s="282" t="s">
        <v>3133</v>
      </c>
      <c r="C1782" s="133"/>
      <c r="D1782" s="133"/>
      <c r="E1782" s="133"/>
      <c r="F1782" s="133"/>
      <c r="G1782" s="133"/>
      <c r="H1782" s="133"/>
      <c r="I1782" s="133"/>
      <c r="J1782" s="133"/>
      <c r="K1782" s="284"/>
      <c r="L1782" s="284"/>
      <c r="M1782" s="284"/>
      <c r="N1782" s="284"/>
      <c r="O1782" s="284"/>
      <c r="P1782" s="284"/>
      <c r="Q1782" s="284"/>
      <c r="R1782" s="284"/>
      <c r="S1782" s="284"/>
      <c r="T1782" s="284"/>
      <c r="U1782" s="284"/>
      <c r="V1782" s="284"/>
      <c r="W1782" s="284"/>
      <c r="X1782" s="284"/>
      <c r="Y1782" s="284"/>
      <c r="Z1782" s="284"/>
      <c r="AA1782" s="284"/>
      <c r="AB1782" s="284"/>
      <c r="AC1782" s="284"/>
    </row>
    <row r="1783">
      <c r="A1783" s="286" t="s">
        <v>3134</v>
      </c>
      <c r="B1783" s="282" t="s">
        <v>3135</v>
      </c>
      <c r="C1783" s="133" t="s">
        <v>3136</v>
      </c>
      <c r="D1783" s="133"/>
      <c r="E1783" s="133"/>
      <c r="F1783" s="133"/>
      <c r="G1783" s="133"/>
      <c r="H1783" s="133"/>
      <c r="I1783" s="133"/>
      <c r="J1783" s="133"/>
      <c r="K1783" s="284"/>
      <c r="L1783" s="284"/>
      <c r="M1783" s="284"/>
      <c r="N1783" s="284"/>
      <c r="O1783" s="284"/>
      <c r="P1783" s="284"/>
      <c r="Q1783" s="284"/>
      <c r="R1783" s="284"/>
      <c r="S1783" s="284"/>
      <c r="T1783" s="284"/>
      <c r="U1783" s="284"/>
      <c r="V1783" s="284"/>
      <c r="W1783" s="284"/>
      <c r="X1783" s="284"/>
      <c r="Y1783" s="284"/>
      <c r="Z1783" s="284"/>
      <c r="AA1783" s="284"/>
      <c r="AB1783" s="284"/>
      <c r="AC1783" s="284"/>
    </row>
    <row r="1784">
      <c r="A1784" s="286" t="s">
        <v>3137</v>
      </c>
      <c r="B1784" s="282" t="s">
        <v>3138</v>
      </c>
      <c r="C1784" s="133"/>
      <c r="D1784" s="133"/>
      <c r="E1784" s="133"/>
      <c r="F1784" s="133"/>
      <c r="G1784" s="133"/>
      <c r="H1784" s="133"/>
      <c r="I1784" s="133"/>
      <c r="J1784" s="133"/>
      <c r="K1784" s="284"/>
      <c r="L1784" s="284"/>
      <c r="M1784" s="284"/>
      <c r="N1784" s="284"/>
      <c r="O1784" s="284"/>
      <c r="P1784" s="284"/>
      <c r="Q1784" s="284"/>
      <c r="R1784" s="284"/>
      <c r="S1784" s="284"/>
      <c r="T1784" s="284"/>
      <c r="U1784" s="284"/>
      <c r="V1784" s="284"/>
      <c r="W1784" s="284"/>
      <c r="X1784" s="284"/>
      <c r="Y1784" s="284"/>
      <c r="Z1784" s="284"/>
      <c r="AA1784" s="284"/>
      <c r="AB1784" s="284"/>
      <c r="AC1784" s="284"/>
    </row>
    <row r="1785">
      <c r="A1785" s="286" t="s">
        <v>3139</v>
      </c>
      <c r="B1785" s="282" t="s">
        <v>3140</v>
      </c>
      <c r="C1785" s="133"/>
      <c r="D1785" s="133"/>
      <c r="E1785" s="133"/>
      <c r="F1785" s="133"/>
      <c r="G1785" s="133"/>
      <c r="H1785" s="133"/>
      <c r="I1785" s="133"/>
      <c r="J1785" s="133"/>
      <c r="K1785" s="284"/>
      <c r="L1785" s="284"/>
      <c r="M1785" s="284"/>
      <c r="N1785" s="284"/>
      <c r="O1785" s="284"/>
      <c r="P1785" s="284"/>
      <c r="Q1785" s="284"/>
      <c r="R1785" s="284"/>
      <c r="S1785" s="284"/>
      <c r="T1785" s="284"/>
      <c r="U1785" s="284"/>
      <c r="V1785" s="284"/>
      <c r="W1785" s="284"/>
      <c r="X1785" s="284"/>
      <c r="Y1785" s="284"/>
      <c r="Z1785" s="284"/>
      <c r="AA1785" s="284"/>
      <c r="AB1785" s="284"/>
      <c r="AC1785" s="284"/>
    </row>
    <row r="1786">
      <c r="A1786" s="287" t="s">
        <v>3141</v>
      </c>
      <c r="B1786" s="282" t="s">
        <v>3142</v>
      </c>
      <c r="C1786" s="133"/>
      <c r="D1786" s="133"/>
      <c r="E1786" s="133"/>
      <c r="F1786" s="133"/>
      <c r="G1786" s="133"/>
      <c r="H1786" s="133"/>
      <c r="I1786" s="133"/>
      <c r="J1786" s="133"/>
      <c r="K1786" s="284"/>
      <c r="L1786" s="284"/>
      <c r="M1786" s="284"/>
      <c r="N1786" s="284"/>
      <c r="O1786" s="284"/>
      <c r="P1786" s="284"/>
      <c r="Q1786" s="284"/>
      <c r="R1786" s="284"/>
      <c r="S1786" s="284"/>
      <c r="T1786" s="284"/>
      <c r="U1786" s="284"/>
      <c r="V1786" s="284"/>
      <c r="W1786" s="284"/>
      <c r="X1786" s="284"/>
      <c r="Y1786" s="284"/>
      <c r="Z1786" s="284"/>
      <c r="AA1786" s="284"/>
      <c r="AB1786" s="284"/>
      <c r="AC1786" s="284"/>
    </row>
    <row r="1787">
      <c r="A1787" s="286" t="s">
        <v>3143</v>
      </c>
      <c r="B1787" s="282"/>
      <c r="C1787" s="133"/>
      <c r="D1787" s="133"/>
      <c r="E1787" s="133"/>
      <c r="F1787" s="133"/>
      <c r="G1787" s="133"/>
      <c r="H1787" s="133"/>
      <c r="I1787" s="133"/>
      <c r="J1787" s="133"/>
      <c r="K1787" s="284"/>
      <c r="L1787" s="284"/>
      <c r="M1787" s="284"/>
      <c r="N1787" s="284"/>
      <c r="O1787" s="284"/>
      <c r="P1787" s="284"/>
      <c r="Q1787" s="284"/>
      <c r="R1787" s="284"/>
      <c r="S1787" s="284"/>
      <c r="T1787" s="284"/>
      <c r="U1787" s="284"/>
      <c r="V1787" s="284"/>
      <c r="W1787" s="284"/>
      <c r="X1787" s="284"/>
      <c r="Y1787" s="284"/>
      <c r="Z1787" s="284"/>
      <c r="AA1787" s="284"/>
      <c r="AB1787" s="284"/>
      <c r="AC1787" s="284"/>
    </row>
    <row r="1788">
      <c r="A1788" s="286" t="s">
        <v>3144</v>
      </c>
      <c r="B1788" s="282" t="s">
        <v>3145</v>
      </c>
      <c r="C1788" s="133"/>
      <c r="D1788" s="133"/>
      <c r="E1788" s="133"/>
      <c r="F1788" s="133"/>
      <c r="G1788" s="133"/>
      <c r="H1788" s="133"/>
      <c r="I1788" s="133"/>
      <c r="J1788" s="133"/>
      <c r="K1788" s="284"/>
      <c r="L1788" s="284"/>
      <c r="M1788" s="284"/>
      <c r="N1788" s="284"/>
      <c r="O1788" s="284"/>
      <c r="P1788" s="284"/>
      <c r="Q1788" s="284"/>
      <c r="R1788" s="284"/>
      <c r="S1788" s="284"/>
      <c r="T1788" s="284"/>
      <c r="U1788" s="284"/>
      <c r="V1788" s="284"/>
      <c r="W1788" s="284"/>
      <c r="X1788" s="284"/>
      <c r="Y1788" s="284"/>
      <c r="Z1788" s="284"/>
      <c r="AA1788" s="284"/>
      <c r="AB1788" s="284"/>
      <c r="AC1788" s="284"/>
    </row>
    <row r="1789">
      <c r="A1789" s="286" t="s">
        <v>3146</v>
      </c>
      <c r="B1789" s="282" t="s">
        <v>3147</v>
      </c>
      <c r="C1789" s="133"/>
      <c r="D1789" s="133"/>
      <c r="E1789" s="133"/>
      <c r="F1789" s="133"/>
      <c r="G1789" s="133"/>
      <c r="H1789" s="133"/>
      <c r="I1789" s="133"/>
      <c r="J1789" s="133"/>
      <c r="K1789" s="284"/>
      <c r="L1789" s="284"/>
      <c r="M1789" s="284"/>
      <c r="N1789" s="284"/>
      <c r="O1789" s="284"/>
      <c r="P1789" s="284"/>
      <c r="Q1789" s="284"/>
      <c r="R1789" s="284"/>
      <c r="S1789" s="284"/>
      <c r="T1789" s="284"/>
      <c r="U1789" s="284"/>
      <c r="V1789" s="284"/>
      <c r="W1789" s="284"/>
      <c r="X1789" s="284"/>
      <c r="Y1789" s="284"/>
      <c r="Z1789" s="284"/>
      <c r="AA1789" s="284"/>
      <c r="AB1789" s="284"/>
      <c r="AC1789" s="284"/>
    </row>
    <row r="1790">
      <c r="A1790" s="286" t="s">
        <v>3148</v>
      </c>
      <c r="B1790" s="282" t="s">
        <v>3149</v>
      </c>
      <c r="C1790" s="133"/>
      <c r="D1790" s="133"/>
      <c r="E1790" s="133"/>
      <c r="F1790" s="133"/>
      <c r="G1790" s="133"/>
      <c r="H1790" s="133"/>
      <c r="I1790" s="133"/>
      <c r="J1790" s="133"/>
      <c r="K1790" s="284"/>
      <c r="L1790" s="284"/>
      <c r="M1790" s="284"/>
      <c r="N1790" s="284"/>
      <c r="O1790" s="284"/>
      <c r="P1790" s="284"/>
      <c r="Q1790" s="284"/>
      <c r="R1790" s="284"/>
      <c r="S1790" s="284"/>
      <c r="T1790" s="284"/>
      <c r="U1790" s="284"/>
      <c r="V1790" s="284"/>
      <c r="W1790" s="284"/>
      <c r="X1790" s="284"/>
      <c r="Y1790" s="284"/>
      <c r="Z1790" s="284"/>
      <c r="AA1790" s="284"/>
      <c r="AB1790" s="284"/>
      <c r="AC1790" s="284"/>
    </row>
    <row r="1791">
      <c r="A1791" s="286" t="s">
        <v>3150</v>
      </c>
      <c r="B1791" s="282" t="s">
        <v>3151</v>
      </c>
      <c r="C1791" s="133" t="s">
        <v>3152</v>
      </c>
      <c r="D1791" s="133"/>
      <c r="E1791" s="133"/>
      <c r="F1791" s="133"/>
      <c r="G1791" s="133"/>
      <c r="H1791" s="133"/>
      <c r="I1791" s="133"/>
      <c r="J1791" s="133"/>
      <c r="K1791" s="284"/>
      <c r="L1791" s="284"/>
      <c r="M1791" s="284"/>
      <c r="N1791" s="284"/>
      <c r="O1791" s="284"/>
      <c r="P1791" s="284"/>
      <c r="Q1791" s="284"/>
      <c r="R1791" s="284"/>
      <c r="S1791" s="284"/>
      <c r="T1791" s="284"/>
      <c r="U1791" s="284"/>
      <c r="V1791" s="284"/>
      <c r="W1791" s="284"/>
      <c r="X1791" s="284"/>
      <c r="Y1791" s="284"/>
      <c r="Z1791" s="284"/>
      <c r="AA1791" s="284"/>
      <c r="AB1791" s="284"/>
      <c r="AC1791" s="284"/>
    </row>
    <row r="1792">
      <c r="A1792" s="286" t="s">
        <v>3153</v>
      </c>
      <c r="B1792" s="282" t="s">
        <v>3154</v>
      </c>
      <c r="C1792" s="133"/>
      <c r="D1792" s="133"/>
      <c r="E1792" s="133"/>
      <c r="F1792" s="133"/>
      <c r="G1792" s="133"/>
      <c r="H1792" s="133"/>
      <c r="I1792" s="133"/>
      <c r="J1792" s="133"/>
      <c r="K1792" s="284"/>
      <c r="L1792" s="284"/>
      <c r="M1792" s="284"/>
      <c r="N1792" s="284"/>
      <c r="O1792" s="284"/>
      <c r="P1792" s="284"/>
      <c r="Q1792" s="284"/>
      <c r="R1792" s="284"/>
      <c r="S1792" s="284"/>
      <c r="T1792" s="284"/>
      <c r="U1792" s="284"/>
      <c r="V1792" s="284"/>
      <c r="W1792" s="284"/>
      <c r="X1792" s="284"/>
      <c r="Y1792" s="284"/>
      <c r="Z1792" s="284"/>
      <c r="AA1792" s="284"/>
      <c r="AB1792" s="284"/>
      <c r="AC1792" s="284"/>
    </row>
    <row r="1793">
      <c r="A1793" s="286" t="s">
        <v>3155</v>
      </c>
      <c r="B1793" s="282"/>
      <c r="C1793" s="133"/>
      <c r="D1793" s="133"/>
      <c r="E1793" s="133"/>
      <c r="F1793" s="133"/>
      <c r="G1793" s="133"/>
      <c r="H1793" s="133"/>
      <c r="I1793" s="133"/>
      <c r="J1793" s="133"/>
      <c r="K1793" s="284"/>
      <c r="L1793" s="284"/>
      <c r="M1793" s="284"/>
      <c r="N1793" s="284"/>
      <c r="O1793" s="284"/>
      <c r="P1793" s="284"/>
      <c r="Q1793" s="284"/>
      <c r="R1793" s="284"/>
      <c r="S1793" s="284"/>
      <c r="T1793" s="284"/>
      <c r="U1793" s="284"/>
      <c r="V1793" s="284"/>
      <c r="W1793" s="284"/>
      <c r="X1793" s="284"/>
      <c r="Y1793" s="284"/>
      <c r="Z1793" s="284"/>
      <c r="AA1793" s="284"/>
      <c r="AB1793" s="284"/>
      <c r="AC1793" s="284"/>
    </row>
    <row r="1794">
      <c r="A1794" s="286" t="s">
        <v>3156</v>
      </c>
      <c r="B1794" s="282" t="s">
        <v>3157</v>
      </c>
      <c r="C1794" s="133"/>
      <c r="D1794" s="133"/>
      <c r="E1794" s="133"/>
      <c r="F1794" s="133"/>
      <c r="G1794" s="133"/>
      <c r="H1794" s="133"/>
      <c r="I1794" s="133"/>
      <c r="J1794" s="133"/>
      <c r="K1794" s="284"/>
      <c r="L1794" s="284"/>
      <c r="M1794" s="284"/>
      <c r="N1794" s="284"/>
      <c r="O1794" s="284"/>
      <c r="P1794" s="284"/>
      <c r="Q1794" s="284"/>
      <c r="R1794" s="284"/>
      <c r="S1794" s="284"/>
      <c r="T1794" s="284"/>
      <c r="U1794" s="284"/>
      <c r="V1794" s="284"/>
      <c r="W1794" s="284"/>
      <c r="X1794" s="284"/>
      <c r="Y1794" s="284"/>
      <c r="Z1794" s="284"/>
      <c r="AA1794" s="284"/>
      <c r="AB1794" s="284"/>
      <c r="AC1794" s="284"/>
    </row>
    <row r="1795">
      <c r="A1795" s="288" t="s">
        <v>3158</v>
      </c>
      <c r="B1795" s="282" t="s">
        <v>87</v>
      </c>
      <c r="C1795" s="133"/>
      <c r="D1795" s="133"/>
      <c r="E1795" s="133"/>
      <c r="F1795" s="133"/>
      <c r="G1795" s="133"/>
      <c r="H1795" s="133"/>
      <c r="I1795" s="133"/>
      <c r="J1795" s="133"/>
      <c r="K1795" s="284"/>
      <c r="L1795" s="284"/>
      <c r="M1795" s="284"/>
      <c r="N1795" s="284"/>
      <c r="O1795" s="284"/>
      <c r="P1795" s="284"/>
      <c r="Q1795" s="284"/>
      <c r="R1795" s="284"/>
      <c r="S1795" s="284"/>
      <c r="T1795" s="284"/>
      <c r="U1795" s="284"/>
      <c r="V1795" s="284"/>
      <c r="W1795" s="284"/>
      <c r="X1795" s="284"/>
      <c r="Y1795" s="284"/>
      <c r="Z1795" s="284"/>
      <c r="AA1795" s="284"/>
      <c r="AB1795" s="284"/>
      <c r="AC1795" s="284"/>
    </row>
    <row r="1796">
      <c r="A1796" s="288" t="s">
        <v>3159</v>
      </c>
      <c r="B1796" s="282"/>
      <c r="C1796" s="133"/>
      <c r="D1796" s="133"/>
      <c r="E1796" s="133"/>
      <c r="F1796" s="133"/>
      <c r="G1796" s="133"/>
      <c r="H1796" s="133"/>
      <c r="I1796" s="133"/>
      <c r="J1796" s="133"/>
      <c r="K1796" s="284"/>
      <c r="L1796" s="284"/>
      <c r="M1796" s="284"/>
      <c r="N1796" s="284"/>
      <c r="O1796" s="284"/>
      <c r="P1796" s="284"/>
      <c r="Q1796" s="284"/>
      <c r="R1796" s="284"/>
      <c r="S1796" s="284"/>
      <c r="T1796" s="284"/>
      <c r="U1796" s="284"/>
      <c r="V1796" s="284"/>
      <c r="W1796" s="284"/>
      <c r="X1796" s="284"/>
      <c r="Y1796" s="284"/>
      <c r="Z1796" s="284"/>
      <c r="AA1796" s="284"/>
      <c r="AB1796" s="284"/>
      <c r="AC1796" s="284"/>
    </row>
    <row r="1797">
      <c r="A1797" s="288" t="s">
        <v>3160</v>
      </c>
      <c r="B1797" s="282"/>
      <c r="C1797" s="133"/>
      <c r="D1797" s="133"/>
      <c r="E1797" s="133"/>
      <c r="F1797" s="133"/>
      <c r="G1797" s="133"/>
      <c r="H1797" s="133"/>
      <c r="I1797" s="133"/>
      <c r="J1797" s="133"/>
      <c r="K1797" s="284"/>
      <c r="L1797" s="284"/>
      <c r="M1797" s="284"/>
      <c r="N1797" s="284"/>
      <c r="O1797" s="284"/>
      <c r="P1797" s="284"/>
      <c r="Q1797" s="284"/>
      <c r="R1797" s="284"/>
      <c r="S1797" s="284"/>
      <c r="T1797" s="284"/>
      <c r="U1797" s="284"/>
      <c r="V1797" s="284"/>
      <c r="W1797" s="284"/>
      <c r="X1797" s="284"/>
      <c r="Y1797" s="284"/>
      <c r="Z1797" s="284"/>
      <c r="AA1797" s="284"/>
      <c r="AB1797" s="284"/>
      <c r="AC1797" s="284"/>
    </row>
    <row r="1798">
      <c r="A1798" s="286" t="s">
        <v>3161</v>
      </c>
      <c r="B1798" s="282" t="s">
        <v>3162</v>
      </c>
      <c r="C1798" s="133"/>
      <c r="D1798" s="133"/>
      <c r="E1798" s="133"/>
      <c r="F1798" s="133"/>
      <c r="G1798" s="133"/>
      <c r="H1798" s="133"/>
      <c r="I1798" s="133"/>
      <c r="J1798" s="133"/>
      <c r="K1798" s="284"/>
      <c r="L1798" s="284"/>
      <c r="M1798" s="284"/>
      <c r="N1798" s="284"/>
      <c r="O1798" s="284"/>
      <c r="P1798" s="284"/>
      <c r="Q1798" s="284"/>
      <c r="R1798" s="284"/>
      <c r="S1798" s="284"/>
      <c r="T1798" s="284"/>
      <c r="U1798" s="284"/>
      <c r="V1798" s="284"/>
      <c r="W1798" s="284"/>
      <c r="X1798" s="284"/>
      <c r="Y1798" s="284"/>
      <c r="Z1798" s="284"/>
      <c r="AA1798" s="284"/>
      <c r="AB1798" s="284"/>
      <c r="AC1798" s="284"/>
    </row>
    <row r="1799">
      <c r="A1799" s="286" t="s">
        <v>3163</v>
      </c>
      <c r="B1799" s="282" t="s">
        <v>3164</v>
      </c>
      <c r="C1799" s="133"/>
      <c r="D1799" s="133"/>
      <c r="E1799" s="133"/>
      <c r="F1799" s="133"/>
      <c r="G1799" s="133"/>
      <c r="H1799" s="133"/>
      <c r="I1799" s="133"/>
      <c r="J1799" s="133"/>
      <c r="K1799" s="284"/>
      <c r="L1799" s="284"/>
      <c r="M1799" s="284"/>
      <c r="N1799" s="284"/>
      <c r="O1799" s="284"/>
      <c r="P1799" s="284"/>
      <c r="Q1799" s="284"/>
      <c r="R1799" s="284"/>
      <c r="S1799" s="284"/>
      <c r="T1799" s="284"/>
      <c r="U1799" s="284"/>
      <c r="V1799" s="284"/>
      <c r="W1799" s="284"/>
      <c r="X1799" s="284"/>
      <c r="Y1799" s="284"/>
      <c r="Z1799" s="284"/>
      <c r="AA1799" s="284"/>
      <c r="AB1799" s="284"/>
      <c r="AC1799" s="284"/>
    </row>
    <row r="1800">
      <c r="A1800" s="289" t="s">
        <v>3165</v>
      </c>
      <c r="B1800" s="282" t="s">
        <v>3166</v>
      </c>
      <c r="C1800" s="133"/>
      <c r="D1800" s="133"/>
      <c r="E1800" s="133"/>
      <c r="F1800" s="133"/>
      <c r="G1800" s="133"/>
      <c r="H1800" s="133"/>
      <c r="I1800" s="133"/>
      <c r="J1800" s="133"/>
      <c r="K1800" s="284"/>
      <c r="L1800" s="284"/>
      <c r="M1800" s="284"/>
      <c r="N1800" s="284"/>
      <c r="O1800" s="284"/>
      <c r="P1800" s="284"/>
      <c r="Q1800" s="284"/>
      <c r="R1800" s="284"/>
      <c r="S1800" s="284"/>
      <c r="T1800" s="284"/>
      <c r="U1800" s="284"/>
      <c r="V1800" s="284"/>
      <c r="W1800" s="284"/>
      <c r="X1800" s="284"/>
      <c r="Y1800" s="284"/>
      <c r="Z1800" s="284"/>
      <c r="AA1800" s="284"/>
      <c r="AB1800" s="284"/>
      <c r="AC1800" s="284"/>
    </row>
    <row r="1801">
      <c r="A1801" s="289" t="s">
        <v>3167</v>
      </c>
      <c r="B1801" s="282"/>
      <c r="C1801" s="133"/>
      <c r="D1801" s="133"/>
      <c r="E1801" s="133"/>
      <c r="F1801" s="133"/>
      <c r="G1801" s="133"/>
      <c r="H1801" s="133"/>
      <c r="I1801" s="133"/>
      <c r="J1801" s="133"/>
      <c r="K1801" s="284"/>
      <c r="L1801" s="284"/>
      <c r="M1801" s="284"/>
      <c r="N1801" s="284"/>
      <c r="O1801" s="284"/>
      <c r="P1801" s="284"/>
      <c r="Q1801" s="284"/>
      <c r="R1801" s="284"/>
      <c r="S1801" s="284"/>
      <c r="T1801" s="284"/>
      <c r="U1801" s="284"/>
      <c r="V1801" s="284"/>
      <c r="W1801" s="284"/>
      <c r="X1801" s="284"/>
      <c r="Y1801" s="284"/>
      <c r="Z1801" s="284"/>
      <c r="AA1801" s="284"/>
      <c r="AB1801" s="284"/>
      <c r="AC1801" s="284"/>
    </row>
    <row r="1802">
      <c r="A1802" s="290" t="s">
        <v>3168</v>
      </c>
      <c r="B1802" s="282" t="s">
        <v>3169</v>
      </c>
      <c r="C1802" s="133"/>
      <c r="D1802" s="133"/>
      <c r="E1802" s="133"/>
      <c r="F1802" s="133"/>
      <c r="G1802" s="133"/>
      <c r="H1802" s="133"/>
      <c r="I1802" s="133"/>
      <c r="J1802" s="133"/>
      <c r="K1802" s="284"/>
      <c r="L1802" s="284"/>
      <c r="M1802" s="284"/>
      <c r="N1802" s="284"/>
      <c r="O1802" s="284"/>
      <c r="P1802" s="284"/>
      <c r="Q1802" s="284"/>
      <c r="R1802" s="284"/>
      <c r="S1802" s="284"/>
      <c r="T1802" s="284"/>
      <c r="U1802" s="284"/>
      <c r="V1802" s="284"/>
      <c r="W1802" s="284"/>
      <c r="X1802" s="284"/>
      <c r="Y1802" s="284"/>
      <c r="Z1802" s="284"/>
      <c r="AA1802" s="284"/>
      <c r="AB1802" s="284"/>
      <c r="AC1802" s="284"/>
    </row>
    <row r="1803">
      <c r="A1803" s="290" t="s">
        <v>3170</v>
      </c>
      <c r="B1803" s="282"/>
      <c r="C1803" s="133"/>
      <c r="D1803" s="133"/>
      <c r="E1803" s="133"/>
      <c r="F1803" s="133"/>
      <c r="G1803" s="133"/>
      <c r="H1803" s="133"/>
      <c r="I1803" s="133"/>
      <c r="J1803" s="133"/>
      <c r="K1803" s="284"/>
      <c r="L1803" s="284"/>
      <c r="M1803" s="284"/>
      <c r="N1803" s="284"/>
      <c r="O1803" s="284"/>
      <c r="P1803" s="284"/>
      <c r="Q1803" s="284"/>
      <c r="R1803" s="284"/>
      <c r="S1803" s="284"/>
      <c r="T1803" s="284"/>
      <c r="U1803" s="284"/>
      <c r="V1803" s="284"/>
      <c r="W1803" s="284"/>
      <c r="X1803" s="284"/>
      <c r="Y1803" s="284"/>
      <c r="Z1803" s="284"/>
      <c r="AA1803" s="284"/>
      <c r="AB1803" s="284"/>
      <c r="AC1803" s="284"/>
    </row>
    <row r="1804">
      <c r="A1804" s="290" t="s">
        <v>3171</v>
      </c>
      <c r="B1804" s="282" t="s">
        <v>3172</v>
      </c>
      <c r="C1804" s="133"/>
      <c r="D1804" s="133"/>
      <c r="E1804" s="133"/>
      <c r="F1804" s="133"/>
      <c r="G1804" s="133"/>
      <c r="H1804" s="133"/>
      <c r="I1804" s="133"/>
      <c r="J1804" s="133"/>
      <c r="K1804" s="284"/>
      <c r="L1804" s="284"/>
      <c r="M1804" s="284"/>
      <c r="N1804" s="284"/>
      <c r="O1804" s="284"/>
      <c r="P1804" s="284"/>
      <c r="Q1804" s="284"/>
      <c r="R1804" s="284"/>
      <c r="S1804" s="284"/>
      <c r="T1804" s="284"/>
      <c r="U1804" s="284"/>
      <c r="V1804" s="284"/>
      <c r="W1804" s="284"/>
      <c r="X1804" s="284"/>
      <c r="Y1804" s="284"/>
      <c r="Z1804" s="284"/>
      <c r="AA1804" s="284"/>
      <c r="AB1804" s="284"/>
      <c r="AC1804" s="284"/>
    </row>
    <row r="1805">
      <c r="A1805" s="291" t="s">
        <v>3173</v>
      </c>
      <c r="B1805" s="292"/>
      <c r="C1805" s="133" t="s">
        <v>3174</v>
      </c>
      <c r="D1805" s="133"/>
      <c r="E1805" s="133"/>
      <c r="F1805" s="133"/>
      <c r="G1805" s="133"/>
      <c r="H1805" s="133"/>
      <c r="I1805" s="133"/>
      <c r="J1805" s="133"/>
      <c r="K1805" s="284"/>
      <c r="L1805" s="284"/>
      <c r="M1805" s="284"/>
      <c r="N1805" s="284"/>
      <c r="O1805" s="284"/>
      <c r="P1805" s="284"/>
      <c r="Q1805" s="284"/>
      <c r="R1805" s="284"/>
      <c r="S1805" s="284"/>
      <c r="T1805" s="284"/>
      <c r="U1805" s="284"/>
      <c r="V1805" s="284"/>
      <c r="W1805" s="284"/>
      <c r="X1805" s="284"/>
      <c r="Y1805" s="284"/>
      <c r="Z1805" s="284"/>
      <c r="AA1805" s="284"/>
      <c r="AB1805" s="284"/>
      <c r="AC1805" s="284"/>
    </row>
    <row r="1806">
      <c r="A1806" s="290" t="s">
        <v>3175</v>
      </c>
      <c r="B1806" s="282" t="s">
        <v>3176</v>
      </c>
      <c r="C1806" s="133"/>
      <c r="D1806" s="133"/>
      <c r="E1806" s="133"/>
      <c r="F1806" s="133"/>
      <c r="G1806" s="133"/>
      <c r="H1806" s="133"/>
      <c r="I1806" s="133"/>
      <c r="J1806" s="133"/>
      <c r="K1806" s="284"/>
      <c r="L1806" s="284"/>
      <c r="M1806" s="284"/>
      <c r="N1806" s="284"/>
      <c r="O1806" s="284"/>
      <c r="P1806" s="284"/>
      <c r="Q1806" s="284"/>
      <c r="R1806" s="284"/>
      <c r="S1806" s="284"/>
      <c r="T1806" s="284"/>
      <c r="U1806" s="284"/>
      <c r="V1806" s="284"/>
      <c r="W1806" s="284"/>
      <c r="X1806" s="284"/>
      <c r="Y1806" s="284"/>
      <c r="Z1806" s="284"/>
      <c r="AA1806" s="284"/>
      <c r="AB1806" s="284"/>
      <c r="AC1806" s="284"/>
    </row>
    <row r="1807">
      <c r="A1807" s="290" t="s">
        <v>3177</v>
      </c>
      <c r="B1807" s="282" t="s">
        <v>3178</v>
      </c>
      <c r="C1807" s="133"/>
      <c r="D1807" s="133"/>
      <c r="E1807" s="133"/>
      <c r="F1807" s="133"/>
      <c r="G1807" s="133"/>
      <c r="H1807" s="133"/>
      <c r="I1807" s="133"/>
      <c r="J1807" s="133"/>
      <c r="K1807" s="284"/>
      <c r="L1807" s="284"/>
      <c r="M1807" s="284"/>
      <c r="N1807" s="284"/>
      <c r="O1807" s="284"/>
      <c r="P1807" s="284"/>
      <c r="Q1807" s="284"/>
      <c r="R1807" s="284"/>
      <c r="S1807" s="284"/>
      <c r="T1807" s="284"/>
      <c r="U1807" s="284"/>
      <c r="V1807" s="284"/>
      <c r="W1807" s="284"/>
      <c r="X1807" s="284"/>
      <c r="Y1807" s="284"/>
      <c r="Z1807" s="284"/>
      <c r="AA1807" s="284"/>
      <c r="AB1807" s="284"/>
      <c r="AC1807" s="284"/>
    </row>
    <row r="1808">
      <c r="A1808" s="290" t="s">
        <v>3179</v>
      </c>
      <c r="B1808" s="282" t="s">
        <v>3180</v>
      </c>
      <c r="C1808" s="133"/>
      <c r="D1808" s="133"/>
      <c r="E1808" s="133"/>
      <c r="F1808" s="133"/>
      <c r="G1808" s="133"/>
      <c r="H1808" s="133"/>
      <c r="I1808" s="133"/>
      <c r="J1808" s="133"/>
      <c r="K1808" s="284"/>
      <c r="L1808" s="284"/>
      <c r="M1808" s="284"/>
      <c r="N1808" s="284"/>
      <c r="O1808" s="284"/>
      <c r="P1808" s="284"/>
      <c r="Q1808" s="284"/>
      <c r="R1808" s="284"/>
      <c r="S1808" s="284"/>
      <c r="T1808" s="284"/>
      <c r="U1808" s="284"/>
      <c r="V1808" s="284"/>
      <c r="W1808" s="284"/>
      <c r="X1808" s="284"/>
      <c r="Y1808" s="284"/>
      <c r="Z1808" s="284"/>
      <c r="AA1808" s="284"/>
      <c r="AB1808" s="284"/>
      <c r="AC1808" s="284"/>
    </row>
    <row r="1809">
      <c r="A1809" s="290" t="s">
        <v>3181</v>
      </c>
      <c r="B1809" s="282" t="s">
        <v>3182</v>
      </c>
      <c r="C1809" s="133"/>
      <c r="D1809" s="133"/>
      <c r="E1809" s="133"/>
      <c r="F1809" s="133"/>
      <c r="G1809" s="133"/>
      <c r="H1809" s="133"/>
      <c r="I1809" s="133"/>
      <c r="J1809" s="133"/>
      <c r="K1809" s="284"/>
      <c r="L1809" s="284"/>
      <c r="M1809" s="284"/>
      <c r="N1809" s="284"/>
      <c r="O1809" s="284"/>
      <c r="P1809" s="284"/>
      <c r="Q1809" s="284"/>
      <c r="R1809" s="284"/>
      <c r="S1809" s="284"/>
      <c r="T1809" s="284"/>
      <c r="U1809" s="284"/>
      <c r="V1809" s="284"/>
      <c r="W1809" s="284"/>
      <c r="X1809" s="284"/>
      <c r="Y1809" s="284"/>
      <c r="Z1809" s="284"/>
      <c r="AA1809" s="284"/>
      <c r="AB1809" s="284"/>
      <c r="AC1809" s="284"/>
    </row>
    <row r="1810">
      <c r="A1810" s="290" t="s">
        <v>3183</v>
      </c>
      <c r="B1810" s="282" t="s">
        <v>3184</v>
      </c>
      <c r="C1810" s="133"/>
      <c r="D1810" s="133"/>
      <c r="E1810" s="133"/>
      <c r="F1810" s="133"/>
      <c r="G1810" s="133"/>
      <c r="H1810" s="133"/>
      <c r="I1810" s="133"/>
      <c r="J1810" s="133"/>
      <c r="K1810" s="284"/>
      <c r="L1810" s="284"/>
      <c r="M1810" s="284"/>
      <c r="N1810" s="284"/>
      <c r="O1810" s="284"/>
      <c r="P1810" s="284"/>
      <c r="Q1810" s="284"/>
      <c r="R1810" s="284"/>
      <c r="S1810" s="284"/>
      <c r="T1810" s="284"/>
      <c r="U1810" s="284"/>
      <c r="V1810" s="284"/>
      <c r="W1810" s="284"/>
      <c r="X1810" s="284"/>
      <c r="Y1810" s="284"/>
      <c r="Z1810" s="284"/>
      <c r="AA1810" s="284"/>
      <c r="AB1810" s="284"/>
      <c r="AC1810" s="284"/>
    </row>
    <row r="1811">
      <c r="A1811" s="290" t="s">
        <v>3185</v>
      </c>
      <c r="B1811" s="282"/>
      <c r="C1811" s="133"/>
      <c r="D1811" s="133"/>
      <c r="E1811" s="133"/>
      <c r="F1811" s="133"/>
      <c r="G1811" s="133"/>
      <c r="H1811" s="133"/>
      <c r="I1811" s="133"/>
      <c r="J1811" s="133"/>
      <c r="K1811" s="284"/>
      <c r="L1811" s="284"/>
      <c r="M1811" s="284"/>
      <c r="N1811" s="284"/>
      <c r="O1811" s="284"/>
      <c r="P1811" s="284"/>
      <c r="Q1811" s="284"/>
      <c r="R1811" s="284"/>
      <c r="S1811" s="284"/>
      <c r="T1811" s="284"/>
      <c r="U1811" s="284"/>
      <c r="V1811" s="284"/>
      <c r="W1811" s="284"/>
      <c r="X1811" s="284"/>
      <c r="Y1811" s="284"/>
      <c r="Z1811" s="284"/>
      <c r="AA1811" s="284"/>
      <c r="AB1811" s="284"/>
      <c r="AC1811" s="284"/>
    </row>
    <row r="1812">
      <c r="A1812" s="290" t="s">
        <v>3186</v>
      </c>
      <c r="B1812" s="282" t="s">
        <v>3187</v>
      </c>
      <c r="C1812" s="133"/>
      <c r="D1812" s="133"/>
      <c r="E1812" s="133"/>
      <c r="F1812" s="133"/>
      <c r="G1812" s="133"/>
      <c r="H1812" s="133"/>
      <c r="I1812" s="133"/>
      <c r="J1812" s="133"/>
      <c r="K1812" s="284"/>
      <c r="L1812" s="284"/>
      <c r="M1812" s="284"/>
      <c r="N1812" s="284"/>
      <c r="O1812" s="284"/>
      <c r="P1812" s="284"/>
      <c r="Q1812" s="284"/>
      <c r="R1812" s="284"/>
      <c r="S1812" s="284"/>
      <c r="T1812" s="284"/>
      <c r="U1812" s="284"/>
      <c r="V1812" s="284"/>
      <c r="W1812" s="284"/>
      <c r="X1812" s="284"/>
      <c r="Y1812" s="284"/>
      <c r="Z1812" s="284"/>
      <c r="AA1812" s="284"/>
      <c r="AB1812" s="284"/>
      <c r="AC1812" s="284"/>
    </row>
    <row r="1813">
      <c r="A1813" s="290" t="s">
        <v>3188</v>
      </c>
      <c r="B1813" s="282"/>
      <c r="C1813" s="133"/>
      <c r="D1813" s="133"/>
      <c r="E1813" s="133"/>
      <c r="F1813" s="133"/>
      <c r="G1813" s="133"/>
      <c r="H1813" s="133"/>
      <c r="I1813" s="133"/>
      <c r="J1813" s="133"/>
      <c r="K1813" s="284"/>
      <c r="L1813" s="284"/>
      <c r="M1813" s="284"/>
      <c r="N1813" s="284"/>
      <c r="O1813" s="284"/>
      <c r="P1813" s="284"/>
      <c r="Q1813" s="284"/>
      <c r="R1813" s="284"/>
      <c r="S1813" s="284"/>
      <c r="T1813" s="284"/>
      <c r="U1813" s="284"/>
      <c r="V1813" s="284"/>
      <c r="W1813" s="284"/>
      <c r="X1813" s="284"/>
      <c r="Y1813" s="284"/>
      <c r="Z1813" s="284"/>
      <c r="AA1813" s="284"/>
      <c r="AB1813" s="284"/>
      <c r="AC1813" s="284"/>
    </row>
    <row r="1814">
      <c r="A1814" s="290"/>
      <c r="B1814" s="282" t="s">
        <v>3189</v>
      </c>
      <c r="C1814" s="133"/>
      <c r="D1814" s="133"/>
      <c r="E1814" s="133"/>
      <c r="F1814" s="133"/>
      <c r="G1814" s="133"/>
      <c r="H1814" s="133"/>
      <c r="I1814" s="133"/>
      <c r="J1814" s="133"/>
      <c r="K1814" s="284"/>
      <c r="L1814" s="284"/>
      <c r="M1814" s="284"/>
      <c r="N1814" s="284"/>
      <c r="O1814" s="284"/>
      <c r="P1814" s="284"/>
      <c r="Q1814" s="284"/>
      <c r="R1814" s="284"/>
      <c r="S1814" s="284"/>
      <c r="T1814" s="284"/>
      <c r="U1814" s="284"/>
      <c r="V1814" s="284"/>
      <c r="W1814" s="284"/>
      <c r="X1814" s="284"/>
      <c r="Y1814" s="284"/>
      <c r="Z1814" s="284"/>
      <c r="AA1814" s="284"/>
      <c r="AB1814" s="284"/>
      <c r="AC1814" s="284"/>
    </row>
    <row r="1815">
      <c r="A1815" s="290" t="s">
        <v>3190</v>
      </c>
      <c r="B1815" s="282" t="s">
        <v>3191</v>
      </c>
      <c r="C1815" s="133"/>
      <c r="D1815" s="133"/>
      <c r="E1815" s="133"/>
      <c r="F1815" s="133"/>
      <c r="G1815" s="133"/>
      <c r="H1815" s="133"/>
      <c r="I1815" s="133"/>
      <c r="J1815" s="133"/>
      <c r="K1815" s="284"/>
      <c r="L1815" s="284"/>
      <c r="M1815" s="284"/>
      <c r="N1815" s="284"/>
      <c r="O1815" s="284"/>
      <c r="P1815" s="284"/>
      <c r="Q1815" s="284"/>
      <c r="R1815" s="284"/>
      <c r="S1815" s="284"/>
      <c r="T1815" s="284"/>
      <c r="U1815" s="284"/>
      <c r="V1815" s="284"/>
      <c r="W1815" s="284"/>
      <c r="X1815" s="284"/>
      <c r="Y1815" s="284"/>
      <c r="Z1815" s="284"/>
      <c r="AA1815" s="284"/>
      <c r="AB1815" s="284"/>
      <c r="AC1815" s="284"/>
    </row>
    <row r="1816">
      <c r="A1816" s="290" t="s">
        <v>3192</v>
      </c>
      <c r="B1816" s="282" t="s">
        <v>3193</v>
      </c>
      <c r="C1816" s="133"/>
      <c r="D1816" s="133"/>
      <c r="E1816" s="133"/>
      <c r="F1816" s="133"/>
      <c r="G1816" s="133"/>
      <c r="H1816" s="133"/>
      <c r="I1816" s="133"/>
      <c r="J1816" s="133"/>
      <c r="K1816" s="284"/>
      <c r="L1816" s="284"/>
      <c r="M1816" s="284"/>
      <c r="N1816" s="284"/>
      <c r="O1816" s="284"/>
      <c r="P1816" s="284"/>
      <c r="Q1816" s="284"/>
      <c r="R1816" s="284"/>
      <c r="S1816" s="284"/>
      <c r="T1816" s="284"/>
      <c r="U1816" s="284"/>
      <c r="V1816" s="284"/>
      <c r="W1816" s="284"/>
      <c r="X1816" s="284"/>
      <c r="Y1816" s="284"/>
      <c r="Z1816" s="284"/>
      <c r="AA1816" s="284"/>
      <c r="AB1816" s="284"/>
      <c r="AC1816" s="284"/>
    </row>
    <row r="1817">
      <c r="A1817" s="290" t="s">
        <v>3194</v>
      </c>
      <c r="B1817" s="282"/>
      <c r="C1817" s="133"/>
      <c r="D1817" s="133"/>
      <c r="E1817" s="133"/>
      <c r="F1817" s="133"/>
      <c r="G1817" s="133"/>
      <c r="H1817" s="133"/>
      <c r="I1817" s="133"/>
      <c r="J1817" s="133"/>
      <c r="K1817" s="284"/>
      <c r="L1817" s="284"/>
      <c r="M1817" s="284"/>
      <c r="N1817" s="284"/>
      <c r="O1817" s="284"/>
      <c r="P1817" s="284"/>
      <c r="Q1817" s="284"/>
      <c r="R1817" s="284"/>
      <c r="S1817" s="284"/>
      <c r="T1817" s="284"/>
      <c r="U1817" s="284"/>
      <c r="V1817" s="284"/>
      <c r="W1817" s="284"/>
      <c r="X1817" s="284"/>
      <c r="Y1817" s="284"/>
      <c r="Z1817" s="284"/>
      <c r="AA1817" s="284"/>
      <c r="AB1817" s="284"/>
      <c r="AC1817" s="284"/>
    </row>
    <row r="1818">
      <c r="A1818" s="293" t="s">
        <v>3195</v>
      </c>
      <c r="B1818" s="282" t="s">
        <v>3196</v>
      </c>
      <c r="C1818" s="133"/>
      <c r="D1818" s="133"/>
      <c r="E1818" s="133"/>
      <c r="F1818" s="133"/>
      <c r="G1818" s="133"/>
      <c r="H1818" s="133"/>
      <c r="I1818" s="133"/>
      <c r="J1818" s="133"/>
      <c r="K1818" s="284"/>
      <c r="L1818" s="284"/>
      <c r="M1818" s="284"/>
      <c r="N1818" s="284"/>
      <c r="O1818" s="284"/>
      <c r="P1818" s="284"/>
      <c r="Q1818" s="284"/>
      <c r="R1818" s="284"/>
      <c r="S1818" s="284"/>
      <c r="T1818" s="284"/>
      <c r="U1818" s="284"/>
      <c r="V1818" s="284"/>
      <c r="W1818" s="284"/>
      <c r="X1818" s="284"/>
      <c r="Y1818" s="284"/>
      <c r="Z1818" s="284"/>
      <c r="AA1818" s="284"/>
      <c r="AB1818" s="284"/>
      <c r="AC1818" s="284"/>
    </row>
    <row r="1819">
      <c r="A1819" s="290" t="s">
        <v>3197</v>
      </c>
      <c r="B1819" s="282"/>
      <c r="C1819" s="133"/>
      <c r="D1819" s="133"/>
      <c r="E1819" s="133"/>
      <c r="F1819" s="133"/>
      <c r="G1819" s="133"/>
      <c r="H1819" s="133"/>
      <c r="I1819" s="133"/>
      <c r="J1819" s="133"/>
      <c r="K1819" s="284"/>
      <c r="L1819" s="284"/>
      <c r="M1819" s="284"/>
      <c r="N1819" s="284"/>
      <c r="O1819" s="284"/>
      <c r="P1819" s="284"/>
      <c r="Q1819" s="284"/>
      <c r="R1819" s="284"/>
      <c r="S1819" s="284"/>
      <c r="T1819" s="284"/>
      <c r="U1819" s="284"/>
      <c r="V1819" s="284"/>
      <c r="W1819" s="284"/>
      <c r="X1819" s="284"/>
      <c r="Y1819" s="284"/>
      <c r="Z1819" s="284"/>
      <c r="AA1819" s="284"/>
      <c r="AB1819" s="284"/>
      <c r="AC1819" s="284"/>
    </row>
    <row r="1820">
      <c r="A1820" s="290" t="s">
        <v>3198</v>
      </c>
      <c r="B1820" s="282"/>
      <c r="C1820" s="133"/>
      <c r="D1820" s="133"/>
      <c r="E1820" s="133"/>
      <c r="F1820" s="133"/>
      <c r="G1820" s="133"/>
      <c r="H1820" s="133"/>
      <c r="I1820" s="133"/>
      <c r="J1820" s="133"/>
      <c r="K1820" s="284"/>
      <c r="L1820" s="284"/>
      <c r="M1820" s="284"/>
      <c r="N1820" s="284"/>
      <c r="O1820" s="284"/>
      <c r="P1820" s="284"/>
      <c r="Q1820" s="284"/>
      <c r="R1820" s="284"/>
      <c r="S1820" s="284"/>
      <c r="T1820" s="284"/>
      <c r="U1820" s="284"/>
      <c r="V1820" s="284"/>
      <c r="W1820" s="284"/>
      <c r="X1820" s="284"/>
      <c r="Y1820" s="284"/>
      <c r="Z1820" s="284"/>
      <c r="AA1820" s="284"/>
      <c r="AB1820" s="284"/>
      <c r="AC1820" s="284"/>
    </row>
    <row r="1821">
      <c r="A1821" s="290" t="s">
        <v>3199</v>
      </c>
      <c r="B1821" s="282"/>
      <c r="C1821" s="133"/>
      <c r="D1821" s="133"/>
      <c r="E1821" s="133"/>
      <c r="F1821" s="133"/>
      <c r="G1821" s="133"/>
      <c r="H1821" s="133"/>
      <c r="I1821" s="133"/>
      <c r="J1821" s="133"/>
      <c r="K1821" s="284"/>
      <c r="L1821" s="284"/>
      <c r="M1821" s="284"/>
      <c r="N1821" s="284"/>
      <c r="O1821" s="284"/>
      <c r="P1821" s="284"/>
      <c r="Q1821" s="284"/>
      <c r="R1821" s="284"/>
      <c r="S1821" s="284"/>
      <c r="T1821" s="284"/>
      <c r="U1821" s="284"/>
      <c r="V1821" s="284"/>
      <c r="W1821" s="284"/>
      <c r="X1821" s="284"/>
      <c r="Y1821" s="284"/>
      <c r="Z1821" s="284"/>
      <c r="AA1821" s="284"/>
      <c r="AB1821" s="284"/>
      <c r="AC1821" s="284"/>
    </row>
    <row r="1822">
      <c r="A1822" s="290" t="s">
        <v>3200</v>
      </c>
      <c r="B1822" s="282" t="s">
        <v>3201</v>
      </c>
      <c r="C1822" s="133" t="s">
        <v>3202</v>
      </c>
      <c r="D1822" s="133"/>
      <c r="E1822" s="133"/>
      <c r="F1822" s="133"/>
      <c r="G1822" s="133"/>
      <c r="H1822" s="133"/>
      <c r="I1822" s="133"/>
      <c r="J1822" s="133"/>
      <c r="K1822" s="284"/>
      <c r="L1822" s="284"/>
      <c r="M1822" s="284"/>
      <c r="N1822" s="284"/>
      <c r="O1822" s="284"/>
      <c r="P1822" s="284"/>
      <c r="Q1822" s="284"/>
      <c r="R1822" s="284"/>
      <c r="S1822" s="284"/>
      <c r="T1822" s="284"/>
      <c r="U1822" s="284"/>
      <c r="V1822" s="284"/>
      <c r="W1822" s="284"/>
      <c r="X1822" s="284"/>
      <c r="Y1822" s="284"/>
      <c r="Z1822" s="284"/>
      <c r="AA1822" s="284"/>
      <c r="AB1822" s="284"/>
      <c r="AC1822" s="284"/>
    </row>
    <row r="1823">
      <c r="A1823" s="290" t="s">
        <v>3203</v>
      </c>
      <c r="B1823" s="282" t="s">
        <v>3204</v>
      </c>
      <c r="C1823" s="133"/>
      <c r="D1823" s="133"/>
      <c r="E1823" s="133"/>
      <c r="F1823" s="133"/>
      <c r="G1823" s="133"/>
      <c r="H1823" s="133"/>
      <c r="I1823" s="133"/>
      <c r="J1823" s="133"/>
      <c r="K1823" s="284"/>
      <c r="L1823" s="284"/>
      <c r="M1823" s="284"/>
      <c r="N1823" s="284"/>
      <c r="O1823" s="284"/>
      <c r="P1823" s="284"/>
      <c r="Q1823" s="284"/>
      <c r="R1823" s="284"/>
      <c r="S1823" s="284"/>
      <c r="T1823" s="284"/>
      <c r="U1823" s="284"/>
      <c r="V1823" s="284"/>
      <c r="W1823" s="284"/>
      <c r="X1823" s="284"/>
      <c r="Y1823" s="284"/>
      <c r="Z1823" s="284"/>
      <c r="AA1823" s="284"/>
      <c r="AB1823" s="284"/>
      <c r="AC1823" s="284"/>
    </row>
    <row r="1824">
      <c r="A1824" s="290" t="s">
        <v>3205</v>
      </c>
      <c r="B1824" s="282" t="s">
        <v>3206</v>
      </c>
      <c r="C1824" s="133"/>
      <c r="D1824" s="133"/>
      <c r="E1824" s="133"/>
      <c r="F1824" s="133"/>
      <c r="G1824" s="133"/>
      <c r="H1824" s="133"/>
      <c r="I1824" s="133"/>
      <c r="J1824" s="133"/>
      <c r="K1824" s="284"/>
      <c r="L1824" s="284"/>
      <c r="M1824" s="284"/>
      <c r="N1824" s="284"/>
      <c r="O1824" s="284"/>
      <c r="P1824" s="284"/>
      <c r="Q1824" s="284"/>
      <c r="R1824" s="284"/>
      <c r="S1824" s="284"/>
      <c r="T1824" s="284"/>
      <c r="U1824" s="284"/>
      <c r="V1824" s="284"/>
      <c r="W1824" s="284"/>
      <c r="X1824" s="284"/>
      <c r="Y1824" s="284"/>
      <c r="Z1824" s="284"/>
      <c r="AA1824" s="284"/>
      <c r="AB1824" s="284"/>
      <c r="AC1824" s="284"/>
    </row>
    <row r="1825">
      <c r="A1825" s="290" t="s">
        <v>3207</v>
      </c>
      <c r="B1825" s="282" t="s">
        <v>3208</v>
      </c>
      <c r="C1825" s="133"/>
      <c r="D1825" s="133"/>
      <c r="E1825" s="133"/>
      <c r="F1825" s="133"/>
      <c r="G1825" s="133"/>
      <c r="H1825" s="133"/>
      <c r="I1825" s="133"/>
      <c r="J1825" s="133"/>
      <c r="K1825" s="284"/>
      <c r="L1825" s="284"/>
      <c r="M1825" s="284"/>
      <c r="N1825" s="284"/>
      <c r="O1825" s="284"/>
      <c r="P1825" s="284"/>
      <c r="Q1825" s="284"/>
      <c r="R1825" s="284"/>
      <c r="S1825" s="284"/>
      <c r="T1825" s="284"/>
      <c r="U1825" s="284"/>
      <c r="V1825" s="284"/>
      <c r="W1825" s="284"/>
      <c r="X1825" s="284"/>
      <c r="Y1825" s="284"/>
      <c r="Z1825" s="284"/>
      <c r="AA1825" s="284"/>
      <c r="AB1825" s="284"/>
      <c r="AC1825" s="284"/>
    </row>
    <row r="1826">
      <c r="A1826" s="290" t="s">
        <v>3209</v>
      </c>
      <c r="B1826" s="282"/>
      <c r="C1826" s="133"/>
      <c r="D1826" s="133"/>
      <c r="E1826" s="133"/>
      <c r="F1826" s="133"/>
      <c r="G1826" s="133"/>
      <c r="H1826" s="133"/>
      <c r="I1826" s="133"/>
      <c r="J1826" s="133"/>
      <c r="K1826" s="284"/>
      <c r="L1826" s="284"/>
      <c r="M1826" s="284"/>
      <c r="N1826" s="284"/>
      <c r="O1826" s="284"/>
      <c r="P1826" s="284"/>
      <c r="Q1826" s="284"/>
      <c r="R1826" s="284"/>
      <c r="S1826" s="284"/>
      <c r="T1826" s="284"/>
      <c r="U1826" s="284"/>
      <c r="V1826" s="284"/>
      <c r="W1826" s="284"/>
      <c r="X1826" s="284"/>
      <c r="Y1826" s="284"/>
      <c r="Z1826" s="284"/>
      <c r="AA1826" s="284"/>
      <c r="AB1826" s="284"/>
      <c r="AC1826" s="284"/>
    </row>
    <row r="1827">
      <c r="A1827" s="290" t="s">
        <v>3210</v>
      </c>
      <c r="B1827" s="282" t="s">
        <v>3211</v>
      </c>
      <c r="C1827" s="133" t="s">
        <v>3212</v>
      </c>
      <c r="D1827" s="133" t="s">
        <v>3213</v>
      </c>
      <c r="E1827" s="133"/>
      <c r="F1827" s="133"/>
      <c r="G1827" s="133"/>
      <c r="H1827" s="133"/>
      <c r="I1827" s="133"/>
      <c r="J1827" s="133"/>
      <c r="K1827" s="284"/>
      <c r="L1827" s="284"/>
      <c r="M1827" s="284"/>
      <c r="N1827" s="284"/>
      <c r="O1827" s="284"/>
      <c r="P1827" s="284"/>
      <c r="Q1827" s="284"/>
      <c r="R1827" s="284"/>
      <c r="S1827" s="284"/>
      <c r="T1827" s="284"/>
      <c r="U1827" s="284"/>
      <c r="V1827" s="284"/>
      <c r="W1827" s="284"/>
      <c r="X1827" s="284"/>
      <c r="Y1827" s="284"/>
      <c r="Z1827" s="284"/>
      <c r="AA1827" s="284"/>
      <c r="AB1827" s="284"/>
      <c r="AC1827" s="284"/>
    </row>
    <row r="1828">
      <c r="A1828" s="290" t="s">
        <v>3163</v>
      </c>
      <c r="B1828" s="282" t="s">
        <v>3214</v>
      </c>
      <c r="C1828" s="133" t="s">
        <v>3215</v>
      </c>
      <c r="D1828" s="133"/>
      <c r="E1828" s="133"/>
      <c r="F1828" s="133"/>
      <c r="G1828" s="133"/>
      <c r="H1828" s="133"/>
      <c r="I1828" s="133"/>
      <c r="J1828" s="133"/>
      <c r="K1828" s="284"/>
      <c r="L1828" s="284"/>
      <c r="M1828" s="284"/>
      <c r="N1828" s="284"/>
      <c r="O1828" s="284"/>
      <c r="P1828" s="284"/>
      <c r="Q1828" s="284"/>
      <c r="R1828" s="284"/>
      <c r="S1828" s="284"/>
      <c r="T1828" s="284"/>
      <c r="U1828" s="284"/>
      <c r="V1828" s="284"/>
      <c r="W1828" s="284"/>
      <c r="X1828" s="284"/>
      <c r="Y1828" s="284"/>
      <c r="Z1828" s="284"/>
      <c r="AA1828" s="284"/>
      <c r="AB1828" s="284"/>
      <c r="AC1828" s="284"/>
    </row>
    <row r="1829">
      <c r="A1829" s="290" t="s">
        <v>3216</v>
      </c>
      <c r="B1829" s="282" t="s">
        <v>3217</v>
      </c>
      <c r="C1829" s="133"/>
      <c r="D1829" s="133"/>
      <c r="E1829" s="133"/>
      <c r="F1829" s="133"/>
      <c r="G1829" s="133"/>
      <c r="H1829" s="133"/>
      <c r="I1829" s="133"/>
      <c r="J1829" s="133"/>
      <c r="K1829" s="284"/>
      <c r="L1829" s="284"/>
      <c r="M1829" s="284"/>
      <c r="N1829" s="284"/>
      <c r="O1829" s="284"/>
      <c r="P1829" s="284"/>
      <c r="Q1829" s="284"/>
      <c r="R1829" s="284"/>
      <c r="S1829" s="284"/>
      <c r="T1829" s="284"/>
      <c r="U1829" s="284"/>
      <c r="V1829" s="284"/>
      <c r="W1829" s="284"/>
      <c r="X1829" s="284"/>
      <c r="Y1829" s="284"/>
      <c r="Z1829" s="284"/>
      <c r="AA1829" s="284"/>
      <c r="AB1829" s="284"/>
      <c r="AC1829" s="284"/>
    </row>
    <row r="1830">
      <c r="A1830" s="290" t="s">
        <v>3218</v>
      </c>
      <c r="B1830" s="282" t="s">
        <v>3219</v>
      </c>
      <c r="C1830" s="133"/>
      <c r="D1830" s="133"/>
      <c r="E1830" s="133"/>
      <c r="F1830" s="133"/>
      <c r="G1830" s="133"/>
      <c r="H1830" s="133"/>
      <c r="I1830" s="133"/>
      <c r="J1830" s="133"/>
      <c r="K1830" s="284"/>
      <c r="L1830" s="284"/>
      <c r="M1830" s="284"/>
      <c r="N1830" s="284"/>
      <c r="O1830" s="284"/>
      <c r="P1830" s="284"/>
      <c r="Q1830" s="284"/>
      <c r="R1830" s="284"/>
      <c r="S1830" s="284"/>
      <c r="T1830" s="284"/>
      <c r="U1830" s="284"/>
      <c r="V1830" s="284"/>
      <c r="W1830" s="284"/>
      <c r="X1830" s="284"/>
      <c r="Y1830" s="284"/>
      <c r="Z1830" s="284"/>
      <c r="AA1830" s="284"/>
      <c r="AB1830" s="284"/>
      <c r="AC1830" s="284"/>
    </row>
    <row r="1831">
      <c r="A1831" s="290" t="s">
        <v>3220</v>
      </c>
      <c r="B1831" s="282" t="s">
        <v>3221</v>
      </c>
      <c r="C1831" s="133"/>
      <c r="D1831" s="133"/>
      <c r="E1831" s="133"/>
      <c r="F1831" s="133"/>
      <c r="G1831" s="133"/>
      <c r="H1831" s="133"/>
      <c r="I1831" s="133"/>
      <c r="J1831" s="133"/>
      <c r="K1831" s="284"/>
      <c r="L1831" s="284"/>
      <c r="M1831" s="284"/>
      <c r="N1831" s="284"/>
      <c r="O1831" s="284"/>
      <c r="P1831" s="284"/>
      <c r="Q1831" s="284"/>
      <c r="R1831" s="284"/>
      <c r="S1831" s="284"/>
      <c r="T1831" s="284"/>
      <c r="U1831" s="284"/>
      <c r="V1831" s="284"/>
      <c r="W1831" s="284"/>
      <c r="X1831" s="284"/>
      <c r="Y1831" s="284"/>
      <c r="Z1831" s="284"/>
      <c r="AA1831" s="284"/>
      <c r="AB1831" s="284"/>
      <c r="AC1831" s="284"/>
    </row>
    <row r="1832">
      <c r="A1832" s="290" t="s">
        <v>3222</v>
      </c>
      <c r="B1832" s="282"/>
      <c r="C1832" s="133"/>
      <c r="D1832" s="133"/>
      <c r="E1832" s="133"/>
      <c r="F1832" s="133"/>
      <c r="G1832" s="133"/>
      <c r="H1832" s="133"/>
      <c r="I1832" s="133"/>
      <c r="J1832" s="133"/>
      <c r="K1832" s="284"/>
      <c r="L1832" s="284"/>
      <c r="M1832" s="284"/>
      <c r="N1832" s="284"/>
      <c r="O1832" s="284"/>
      <c r="P1832" s="284"/>
      <c r="Q1832" s="284"/>
      <c r="R1832" s="284"/>
      <c r="S1832" s="284"/>
      <c r="T1832" s="284"/>
      <c r="U1832" s="284"/>
      <c r="V1832" s="284"/>
      <c r="W1832" s="284"/>
      <c r="X1832" s="284"/>
      <c r="Y1832" s="284"/>
      <c r="Z1832" s="284"/>
      <c r="AA1832" s="284"/>
      <c r="AB1832" s="284"/>
      <c r="AC1832" s="284"/>
    </row>
    <row r="1833">
      <c r="A1833" s="290" t="s">
        <v>3223</v>
      </c>
      <c r="B1833" s="282" t="s">
        <v>3224</v>
      </c>
      <c r="C1833" s="294" t="s">
        <v>3225</v>
      </c>
      <c r="D1833" s="133"/>
      <c r="E1833" s="133"/>
      <c r="F1833" s="133"/>
      <c r="G1833" s="133"/>
      <c r="H1833" s="133"/>
      <c r="I1833" s="133"/>
      <c r="J1833" s="133"/>
      <c r="K1833" s="284"/>
      <c r="L1833" s="284"/>
      <c r="M1833" s="284"/>
      <c r="N1833" s="284"/>
      <c r="O1833" s="284"/>
      <c r="P1833" s="284"/>
      <c r="Q1833" s="284"/>
      <c r="R1833" s="284"/>
      <c r="S1833" s="284"/>
      <c r="T1833" s="284"/>
      <c r="U1833" s="284"/>
      <c r="V1833" s="284"/>
      <c r="W1833" s="284"/>
      <c r="X1833" s="284"/>
      <c r="Y1833" s="284"/>
      <c r="Z1833" s="284"/>
      <c r="AA1833" s="284"/>
      <c r="AB1833" s="284"/>
      <c r="AC1833" s="284"/>
    </row>
    <row r="1834">
      <c r="A1834" s="290" t="s">
        <v>3226</v>
      </c>
      <c r="B1834" s="282" t="s">
        <v>3227</v>
      </c>
      <c r="C1834" s="133" t="s">
        <v>3228</v>
      </c>
      <c r="D1834" s="133"/>
      <c r="E1834" s="133"/>
      <c r="F1834" s="133"/>
      <c r="G1834" s="133"/>
      <c r="H1834" s="133"/>
      <c r="I1834" s="133"/>
      <c r="J1834" s="133"/>
      <c r="K1834" s="284"/>
      <c r="L1834" s="284"/>
      <c r="M1834" s="284"/>
      <c r="N1834" s="284"/>
      <c r="O1834" s="284"/>
      <c r="P1834" s="284"/>
      <c r="Q1834" s="284"/>
      <c r="R1834" s="284"/>
      <c r="S1834" s="284"/>
      <c r="T1834" s="284"/>
      <c r="U1834" s="284"/>
      <c r="V1834" s="284"/>
      <c r="W1834" s="284"/>
      <c r="X1834" s="284"/>
      <c r="Y1834" s="284"/>
      <c r="Z1834" s="284"/>
      <c r="AA1834" s="284"/>
      <c r="AB1834" s="284"/>
      <c r="AC1834" s="284"/>
    </row>
    <row r="1835">
      <c r="A1835" s="290" t="s">
        <v>3229</v>
      </c>
      <c r="B1835" s="282" t="s">
        <v>3230</v>
      </c>
      <c r="C1835" s="133"/>
      <c r="D1835" s="133"/>
      <c r="E1835" s="133"/>
      <c r="F1835" s="133"/>
      <c r="G1835" s="133"/>
      <c r="H1835" s="133"/>
      <c r="I1835" s="133"/>
      <c r="J1835" s="133"/>
      <c r="K1835" s="284"/>
      <c r="L1835" s="284"/>
      <c r="M1835" s="284"/>
      <c r="N1835" s="284"/>
      <c r="O1835" s="284"/>
      <c r="P1835" s="284"/>
      <c r="Q1835" s="284"/>
      <c r="R1835" s="284"/>
      <c r="S1835" s="284"/>
      <c r="T1835" s="284"/>
      <c r="U1835" s="284"/>
      <c r="V1835" s="284"/>
      <c r="W1835" s="284"/>
      <c r="X1835" s="284"/>
      <c r="Y1835" s="284"/>
      <c r="Z1835" s="284"/>
      <c r="AA1835" s="284"/>
      <c r="AB1835" s="284"/>
      <c r="AC1835" s="284"/>
    </row>
    <row r="1836">
      <c r="A1836" s="295" t="s">
        <v>3231</v>
      </c>
      <c r="B1836" s="282" t="s">
        <v>3232</v>
      </c>
      <c r="C1836" s="133"/>
      <c r="D1836" s="133"/>
      <c r="E1836" s="133"/>
      <c r="F1836" s="133"/>
      <c r="G1836" s="133"/>
      <c r="H1836" s="133"/>
      <c r="I1836" s="133"/>
      <c r="J1836" s="133"/>
      <c r="K1836" s="284"/>
      <c r="L1836" s="284"/>
      <c r="M1836" s="284"/>
      <c r="N1836" s="284"/>
      <c r="O1836" s="284"/>
      <c r="P1836" s="284"/>
      <c r="Q1836" s="284"/>
      <c r="R1836" s="284"/>
      <c r="S1836" s="284"/>
      <c r="T1836" s="284"/>
      <c r="U1836" s="284"/>
      <c r="V1836" s="284"/>
      <c r="W1836" s="284"/>
      <c r="X1836" s="284"/>
      <c r="Y1836" s="284"/>
      <c r="Z1836" s="284"/>
      <c r="AA1836" s="284"/>
      <c r="AB1836" s="284"/>
      <c r="AC1836" s="284"/>
    </row>
    <row r="1837">
      <c r="A1837" s="290" t="s">
        <v>3233</v>
      </c>
      <c r="B1837" s="282" t="s">
        <v>3234</v>
      </c>
      <c r="C1837" s="133"/>
      <c r="D1837" s="133"/>
      <c r="E1837" s="133"/>
      <c r="F1837" s="133"/>
      <c r="G1837" s="133"/>
      <c r="H1837" s="133"/>
      <c r="I1837" s="133"/>
      <c r="J1837" s="133"/>
      <c r="K1837" s="284"/>
      <c r="L1837" s="284"/>
      <c r="M1837" s="284"/>
      <c r="N1837" s="284"/>
      <c r="O1837" s="284"/>
      <c r="P1837" s="284"/>
      <c r="Q1837" s="284"/>
      <c r="R1837" s="284"/>
      <c r="S1837" s="284"/>
      <c r="T1837" s="284"/>
      <c r="U1837" s="284"/>
      <c r="V1837" s="284"/>
      <c r="W1837" s="284"/>
      <c r="X1837" s="284"/>
      <c r="Y1837" s="284"/>
      <c r="Z1837" s="284"/>
      <c r="AA1837" s="284"/>
      <c r="AB1837" s="284"/>
      <c r="AC1837" s="284"/>
    </row>
    <row r="1838">
      <c r="A1838" s="290" t="s">
        <v>3235</v>
      </c>
      <c r="B1838" s="282"/>
      <c r="C1838" s="133"/>
      <c r="D1838" s="133"/>
      <c r="E1838" s="133"/>
      <c r="F1838" s="133"/>
      <c r="G1838" s="133"/>
      <c r="H1838" s="133"/>
      <c r="I1838" s="133"/>
      <c r="J1838" s="133"/>
      <c r="K1838" s="284"/>
      <c r="L1838" s="284"/>
      <c r="M1838" s="284"/>
      <c r="N1838" s="284"/>
      <c r="O1838" s="284"/>
      <c r="P1838" s="284"/>
      <c r="Q1838" s="284"/>
      <c r="R1838" s="284"/>
      <c r="S1838" s="284"/>
      <c r="T1838" s="284"/>
      <c r="U1838" s="284"/>
      <c r="V1838" s="284"/>
      <c r="W1838" s="284"/>
      <c r="X1838" s="284"/>
      <c r="Y1838" s="284"/>
      <c r="Z1838" s="284"/>
      <c r="AA1838" s="284"/>
      <c r="AB1838" s="284"/>
      <c r="AC1838" s="284"/>
    </row>
    <row r="1839">
      <c r="A1839" s="290" t="s">
        <v>3236</v>
      </c>
      <c r="B1839" s="282" t="s">
        <v>3237</v>
      </c>
      <c r="C1839" s="133"/>
      <c r="D1839" s="133"/>
      <c r="E1839" s="133"/>
      <c r="F1839" s="133"/>
      <c r="G1839" s="133"/>
      <c r="H1839" s="133"/>
      <c r="I1839" s="133"/>
      <c r="J1839" s="133"/>
      <c r="K1839" s="284"/>
      <c r="L1839" s="284"/>
      <c r="M1839" s="284"/>
      <c r="N1839" s="284"/>
      <c r="O1839" s="284"/>
      <c r="P1839" s="284"/>
      <c r="Q1839" s="284"/>
      <c r="R1839" s="284"/>
      <c r="S1839" s="284"/>
      <c r="T1839" s="284"/>
      <c r="U1839" s="284"/>
      <c r="V1839" s="284"/>
      <c r="W1839" s="284"/>
      <c r="X1839" s="284"/>
      <c r="Y1839" s="284"/>
      <c r="Z1839" s="284"/>
      <c r="AA1839" s="284"/>
      <c r="AB1839" s="284"/>
      <c r="AC1839" s="284"/>
    </row>
    <row r="1840">
      <c r="A1840" s="290" t="s">
        <v>3238</v>
      </c>
      <c r="B1840" s="282"/>
      <c r="C1840" s="133"/>
      <c r="D1840" s="133"/>
      <c r="E1840" s="133"/>
      <c r="F1840" s="133"/>
      <c r="G1840" s="133"/>
      <c r="H1840" s="133"/>
      <c r="I1840" s="133"/>
      <c r="J1840" s="133"/>
      <c r="K1840" s="284"/>
      <c r="L1840" s="284"/>
      <c r="M1840" s="284"/>
      <c r="N1840" s="284"/>
      <c r="O1840" s="284"/>
      <c r="P1840" s="284"/>
      <c r="Q1840" s="284"/>
      <c r="R1840" s="284"/>
      <c r="S1840" s="284"/>
      <c r="T1840" s="284"/>
      <c r="U1840" s="284"/>
      <c r="V1840" s="284"/>
      <c r="W1840" s="284"/>
      <c r="X1840" s="284"/>
      <c r="Y1840" s="284"/>
      <c r="Z1840" s="284"/>
      <c r="AA1840" s="284"/>
      <c r="AB1840" s="284"/>
      <c r="AC1840" s="284"/>
    </row>
    <row r="1841">
      <c r="A1841" s="290" t="s">
        <v>3239</v>
      </c>
      <c r="B1841" s="51"/>
      <c r="C1841" s="133"/>
      <c r="D1841" s="133"/>
      <c r="E1841" s="133"/>
      <c r="F1841" s="133"/>
      <c r="G1841" s="133"/>
      <c r="H1841" s="133"/>
      <c r="I1841" s="133"/>
      <c r="J1841" s="133"/>
      <c r="K1841" s="284"/>
      <c r="L1841" s="284"/>
      <c r="M1841" s="284"/>
      <c r="N1841" s="284"/>
      <c r="O1841" s="284"/>
      <c r="P1841" s="284"/>
      <c r="Q1841" s="284"/>
      <c r="R1841" s="284"/>
      <c r="S1841" s="284"/>
      <c r="T1841" s="284"/>
      <c r="U1841" s="284"/>
      <c r="V1841" s="284"/>
      <c r="W1841" s="284"/>
      <c r="X1841" s="284"/>
      <c r="Y1841" s="284"/>
      <c r="Z1841" s="284"/>
      <c r="AA1841" s="284"/>
      <c r="AB1841" s="284"/>
      <c r="AC1841" s="284"/>
    </row>
    <row r="1842">
      <c r="A1842" s="290" t="s">
        <v>3240</v>
      </c>
      <c r="B1842" s="282" t="s">
        <v>3241</v>
      </c>
      <c r="C1842" s="133"/>
      <c r="D1842" s="133"/>
      <c r="E1842" s="133"/>
      <c r="F1842" s="133"/>
      <c r="G1842" s="133"/>
      <c r="H1842" s="133"/>
      <c r="I1842" s="133"/>
      <c r="J1842" s="133"/>
      <c r="K1842" s="284"/>
      <c r="L1842" s="284"/>
      <c r="M1842" s="284"/>
      <c r="N1842" s="284"/>
      <c r="O1842" s="284"/>
      <c r="P1842" s="284"/>
      <c r="Q1842" s="284"/>
      <c r="R1842" s="284"/>
      <c r="S1842" s="284"/>
      <c r="T1842" s="284"/>
      <c r="U1842" s="284"/>
      <c r="V1842" s="284"/>
      <c r="W1842" s="284"/>
      <c r="X1842" s="284"/>
      <c r="Y1842" s="284"/>
      <c r="Z1842" s="284"/>
      <c r="AA1842" s="284"/>
      <c r="AB1842" s="284"/>
      <c r="AC1842" s="284"/>
    </row>
    <row r="1843">
      <c r="A1843" s="296" t="s">
        <v>3242</v>
      </c>
      <c r="B1843" s="282" t="s">
        <v>3243</v>
      </c>
      <c r="C1843" s="133"/>
      <c r="D1843" s="133"/>
      <c r="E1843" s="133"/>
      <c r="F1843" s="133"/>
      <c r="G1843" s="133"/>
      <c r="H1843" s="133"/>
      <c r="I1843" s="133"/>
      <c r="J1843" s="133"/>
      <c r="K1843" s="284"/>
      <c r="L1843" s="284"/>
      <c r="M1843" s="284"/>
      <c r="N1843" s="284"/>
      <c r="O1843" s="284"/>
      <c r="P1843" s="284"/>
      <c r="Q1843" s="284"/>
      <c r="R1843" s="284"/>
      <c r="S1843" s="284"/>
      <c r="T1843" s="284"/>
      <c r="U1843" s="284"/>
      <c r="V1843" s="284"/>
      <c r="W1843" s="284"/>
      <c r="X1843" s="284"/>
      <c r="Y1843" s="284"/>
      <c r="Z1843" s="284"/>
      <c r="AA1843" s="284"/>
      <c r="AB1843" s="284"/>
      <c r="AC1843" s="284"/>
    </row>
    <row r="1844">
      <c r="A1844" s="290" t="s">
        <v>3244</v>
      </c>
      <c r="B1844" s="282"/>
      <c r="C1844" s="133"/>
      <c r="D1844" s="133"/>
      <c r="E1844" s="133"/>
      <c r="F1844" s="133"/>
      <c r="G1844" s="133"/>
      <c r="H1844" s="133"/>
      <c r="I1844" s="133"/>
      <c r="J1844" s="133"/>
      <c r="K1844" s="284"/>
      <c r="L1844" s="284"/>
      <c r="M1844" s="284"/>
      <c r="N1844" s="284"/>
      <c r="O1844" s="284"/>
      <c r="P1844" s="284"/>
      <c r="Q1844" s="284"/>
      <c r="R1844" s="284"/>
      <c r="S1844" s="284"/>
      <c r="T1844" s="284"/>
      <c r="U1844" s="284"/>
      <c r="V1844" s="284"/>
      <c r="W1844" s="284"/>
      <c r="X1844" s="284"/>
      <c r="Y1844" s="284"/>
      <c r="Z1844" s="284"/>
      <c r="AA1844" s="284"/>
      <c r="AB1844" s="284"/>
      <c r="AC1844" s="284"/>
    </row>
    <row r="1845">
      <c r="A1845" s="290" t="s">
        <v>3245</v>
      </c>
      <c r="B1845" s="282"/>
      <c r="C1845" s="133"/>
      <c r="D1845" s="133"/>
      <c r="E1845" s="133"/>
      <c r="F1845" s="133"/>
      <c r="G1845" s="133"/>
      <c r="H1845" s="133"/>
      <c r="I1845" s="133"/>
      <c r="J1845" s="133"/>
      <c r="K1845" s="284"/>
      <c r="L1845" s="284"/>
      <c r="M1845" s="284"/>
      <c r="N1845" s="284"/>
      <c r="O1845" s="284"/>
      <c r="P1845" s="284"/>
      <c r="Q1845" s="284"/>
      <c r="R1845" s="284"/>
      <c r="S1845" s="284"/>
      <c r="T1845" s="284"/>
      <c r="U1845" s="284"/>
      <c r="V1845" s="284"/>
      <c r="W1845" s="284"/>
      <c r="X1845" s="284"/>
      <c r="Y1845" s="284"/>
      <c r="Z1845" s="284"/>
      <c r="AA1845" s="284"/>
      <c r="AB1845" s="284"/>
      <c r="AC1845" s="284"/>
    </row>
    <row r="1846">
      <c r="A1846" s="290" t="s">
        <v>3246</v>
      </c>
      <c r="B1846" s="282" t="s">
        <v>3247</v>
      </c>
      <c r="C1846" s="133"/>
      <c r="D1846" s="133"/>
      <c r="E1846" s="133"/>
      <c r="F1846" s="133"/>
      <c r="G1846" s="133"/>
      <c r="H1846" s="133"/>
      <c r="I1846" s="133"/>
      <c r="J1846" s="133"/>
      <c r="K1846" s="284"/>
      <c r="L1846" s="284"/>
      <c r="M1846" s="284"/>
      <c r="N1846" s="284"/>
      <c r="O1846" s="284"/>
      <c r="P1846" s="284"/>
      <c r="Q1846" s="284"/>
      <c r="R1846" s="284"/>
      <c r="S1846" s="284"/>
      <c r="T1846" s="284"/>
      <c r="U1846" s="284"/>
      <c r="V1846" s="284"/>
      <c r="W1846" s="284"/>
      <c r="X1846" s="284"/>
      <c r="Y1846" s="284"/>
      <c r="Z1846" s="284"/>
      <c r="AA1846" s="284"/>
      <c r="AB1846" s="284"/>
      <c r="AC1846" s="284"/>
    </row>
    <row r="1847">
      <c r="A1847" s="290" t="s">
        <v>3248</v>
      </c>
      <c r="B1847" s="282"/>
      <c r="C1847" s="133"/>
      <c r="D1847" s="133"/>
      <c r="E1847" s="133"/>
      <c r="F1847" s="133"/>
      <c r="G1847" s="133"/>
      <c r="H1847" s="133"/>
      <c r="I1847" s="133"/>
      <c r="J1847" s="133"/>
      <c r="K1847" s="284"/>
      <c r="L1847" s="284"/>
      <c r="M1847" s="284"/>
      <c r="N1847" s="284"/>
      <c r="O1847" s="284"/>
      <c r="P1847" s="284"/>
      <c r="Q1847" s="284"/>
      <c r="R1847" s="284"/>
      <c r="S1847" s="284"/>
      <c r="T1847" s="284"/>
      <c r="U1847" s="284"/>
      <c r="V1847" s="284"/>
      <c r="W1847" s="284"/>
      <c r="X1847" s="284"/>
      <c r="Y1847" s="284"/>
      <c r="Z1847" s="284"/>
      <c r="AA1847" s="284"/>
      <c r="AB1847" s="284"/>
      <c r="AC1847" s="284"/>
    </row>
    <row r="1848">
      <c r="A1848" s="290" t="s">
        <v>3249</v>
      </c>
      <c r="B1848" s="282" t="s">
        <v>3250</v>
      </c>
      <c r="C1848" s="133" t="s">
        <v>3251</v>
      </c>
      <c r="D1848" s="133"/>
      <c r="E1848" s="133"/>
      <c r="F1848" s="133"/>
      <c r="G1848" s="133"/>
      <c r="H1848" s="133"/>
      <c r="I1848" s="133"/>
      <c r="J1848" s="133"/>
      <c r="K1848" s="284"/>
      <c r="L1848" s="284"/>
      <c r="M1848" s="284"/>
      <c r="N1848" s="284"/>
      <c r="O1848" s="284"/>
      <c r="P1848" s="284"/>
      <c r="Q1848" s="284"/>
      <c r="R1848" s="284"/>
      <c r="S1848" s="284"/>
      <c r="T1848" s="284"/>
      <c r="U1848" s="284"/>
      <c r="V1848" s="284"/>
      <c r="W1848" s="284"/>
      <c r="X1848" s="284"/>
      <c r="Y1848" s="284"/>
      <c r="Z1848" s="284"/>
      <c r="AA1848" s="284"/>
      <c r="AB1848" s="284"/>
      <c r="AC1848" s="284"/>
    </row>
    <row r="1849">
      <c r="A1849" s="290" t="s">
        <v>3252</v>
      </c>
      <c r="B1849" s="63" t="s">
        <v>3253</v>
      </c>
      <c r="C1849" s="133"/>
      <c r="D1849" s="133"/>
      <c r="E1849" s="133"/>
      <c r="F1849" s="133"/>
      <c r="G1849" s="133"/>
      <c r="H1849" s="133"/>
      <c r="I1849" s="133"/>
      <c r="J1849" s="133"/>
      <c r="K1849" s="284"/>
      <c r="L1849" s="284"/>
      <c r="M1849" s="284"/>
      <c r="N1849" s="284"/>
      <c r="O1849" s="284"/>
      <c r="P1849" s="284"/>
      <c r="Q1849" s="284"/>
      <c r="R1849" s="284"/>
      <c r="S1849" s="284"/>
      <c r="T1849" s="284"/>
      <c r="U1849" s="284"/>
      <c r="V1849" s="284"/>
      <c r="W1849" s="284"/>
      <c r="X1849" s="284"/>
      <c r="Y1849" s="284"/>
      <c r="Z1849" s="284"/>
      <c r="AA1849" s="284"/>
      <c r="AB1849" s="284"/>
      <c r="AC1849" s="284"/>
    </row>
    <row r="1850">
      <c r="A1850" s="290" t="s">
        <v>3254</v>
      </c>
      <c r="B1850" s="282"/>
      <c r="C1850" s="133"/>
      <c r="D1850" s="133"/>
      <c r="E1850" s="133"/>
      <c r="F1850" s="133"/>
      <c r="G1850" s="133"/>
      <c r="H1850" s="133"/>
      <c r="I1850" s="133"/>
      <c r="J1850" s="133"/>
      <c r="K1850" s="284"/>
      <c r="L1850" s="284"/>
      <c r="M1850" s="284"/>
      <c r="N1850" s="284"/>
      <c r="O1850" s="284"/>
      <c r="P1850" s="284"/>
      <c r="Q1850" s="284"/>
      <c r="R1850" s="284"/>
      <c r="S1850" s="284"/>
      <c r="T1850" s="284"/>
      <c r="U1850" s="284"/>
      <c r="V1850" s="284"/>
      <c r="W1850" s="284"/>
      <c r="X1850" s="284"/>
      <c r="Y1850" s="284"/>
      <c r="Z1850" s="284"/>
      <c r="AA1850" s="284"/>
      <c r="AB1850" s="284"/>
      <c r="AC1850" s="284"/>
    </row>
    <row r="1851">
      <c r="A1851" s="290" t="s">
        <v>3255</v>
      </c>
      <c r="B1851" s="282" t="s">
        <v>3256</v>
      </c>
      <c r="C1851" s="133"/>
      <c r="D1851" s="133"/>
      <c r="E1851" s="133"/>
      <c r="F1851" s="133"/>
      <c r="G1851" s="133"/>
      <c r="H1851" s="133"/>
      <c r="I1851" s="133"/>
      <c r="J1851" s="133"/>
      <c r="K1851" s="284"/>
      <c r="L1851" s="284"/>
      <c r="M1851" s="284"/>
      <c r="N1851" s="284"/>
      <c r="O1851" s="284"/>
      <c r="P1851" s="284"/>
      <c r="Q1851" s="284"/>
      <c r="R1851" s="284"/>
      <c r="S1851" s="284"/>
      <c r="T1851" s="284"/>
      <c r="U1851" s="284"/>
      <c r="V1851" s="284"/>
      <c r="W1851" s="284"/>
      <c r="X1851" s="284"/>
      <c r="Y1851" s="284"/>
      <c r="Z1851" s="284"/>
      <c r="AA1851" s="284"/>
      <c r="AB1851" s="284"/>
      <c r="AC1851" s="284"/>
    </row>
    <row r="1852">
      <c r="A1852" s="290" t="s">
        <v>3257</v>
      </c>
      <c r="B1852" s="282" t="s">
        <v>3258</v>
      </c>
      <c r="C1852" s="133"/>
      <c r="D1852" s="133"/>
      <c r="E1852" s="133"/>
      <c r="F1852" s="133"/>
      <c r="G1852" s="133"/>
      <c r="H1852" s="133"/>
      <c r="I1852" s="133"/>
      <c r="J1852" s="133"/>
      <c r="K1852" s="284"/>
      <c r="L1852" s="284"/>
      <c r="M1852" s="284"/>
      <c r="N1852" s="284"/>
      <c r="O1852" s="284"/>
      <c r="P1852" s="284"/>
      <c r="Q1852" s="284"/>
      <c r="R1852" s="284"/>
      <c r="S1852" s="284"/>
      <c r="T1852" s="284"/>
      <c r="U1852" s="284"/>
      <c r="V1852" s="284"/>
      <c r="W1852" s="284"/>
      <c r="X1852" s="284"/>
      <c r="Y1852" s="284"/>
      <c r="Z1852" s="284"/>
      <c r="AA1852" s="284"/>
      <c r="AB1852" s="284"/>
      <c r="AC1852" s="284"/>
    </row>
    <row r="1853">
      <c r="A1853" s="290" t="s">
        <v>3259</v>
      </c>
      <c r="B1853" s="282"/>
      <c r="C1853" s="133"/>
      <c r="D1853" s="133"/>
      <c r="E1853" s="133"/>
      <c r="F1853" s="133"/>
      <c r="G1853" s="133"/>
      <c r="H1853" s="133"/>
      <c r="I1853" s="133"/>
      <c r="J1853" s="133"/>
      <c r="K1853" s="284"/>
      <c r="L1853" s="284"/>
      <c r="M1853" s="284"/>
      <c r="N1853" s="284"/>
      <c r="O1853" s="284"/>
      <c r="P1853" s="284"/>
      <c r="Q1853" s="284"/>
      <c r="R1853" s="284"/>
      <c r="S1853" s="284"/>
      <c r="T1853" s="284"/>
      <c r="U1853" s="284"/>
      <c r="V1853" s="284"/>
      <c r="W1853" s="284"/>
      <c r="X1853" s="284"/>
      <c r="Y1853" s="284"/>
      <c r="Z1853" s="284"/>
      <c r="AA1853" s="284"/>
      <c r="AB1853" s="284"/>
      <c r="AC1853" s="284"/>
    </row>
    <row r="1854" ht="226.5" customHeight="1">
      <c r="A1854" s="290" t="s">
        <v>3260</v>
      </c>
      <c r="B1854" s="282"/>
      <c r="C1854" s="133"/>
      <c r="D1854" s="133"/>
      <c r="E1854" s="133"/>
      <c r="F1854" s="133"/>
      <c r="G1854" s="133"/>
      <c r="H1854" s="133"/>
      <c r="I1854" s="290"/>
      <c r="J1854" s="133"/>
      <c r="K1854" s="284"/>
      <c r="L1854" s="284"/>
      <c r="M1854" s="284"/>
      <c r="N1854" s="284"/>
      <c r="O1854" s="284"/>
      <c r="P1854" s="284"/>
      <c r="Q1854" s="284"/>
      <c r="R1854" s="284"/>
      <c r="S1854" s="284"/>
      <c r="T1854" s="284"/>
      <c r="U1854" s="284"/>
      <c r="V1854" s="284"/>
      <c r="W1854" s="284"/>
      <c r="X1854" s="284"/>
      <c r="Y1854" s="284"/>
      <c r="Z1854" s="284"/>
      <c r="AA1854" s="284"/>
      <c r="AB1854" s="284"/>
      <c r="AC1854" s="284"/>
    </row>
    <row r="1855">
      <c r="A1855" s="290"/>
      <c r="B1855" s="282" t="s">
        <v>3261</v>
      </c>
      <c r="C1855" s="133"/>
      <c r="D1855" s="133"/>
      <c r="E1855" s="133"/>
      <c r="F1855" s="133"/>
      <c r="G1855" s="133"/>
      <c r="H1855" s="133"/>
      <c r="I1855" s="133"/>
      <c r="J1855" s="133"/>
      <c r="K1855" s="284"/>
      <c r="L1855" s="284"/>
      <c r="M1855" s="284"/>
      <c r="N1855" s="284"/>
      <c r="O1855" s="284"/>
      <c r="P1855" s="284"/>
      <c r="Q1855" s="284"/>
      <c r="R1855" s="284"/>
      <c r="S1855" s="284"/>
      <c r="T1855" s="284"/>
      <c r="U1855" s="284"/>
      <c r="V1855" s="284"/>
      <c r="W1855" s="284"/>
      <c r="X1855" s="284"/>
      <c r="Y1855" s="284"/>
      <c r="Z1855" s="284"/>
      <c r="AA1855" s="284"/>
      <c r="AB1855" s="284"/>
      <c r="AC1855" s="284"/>
    </row>
    <row r="1856">
      <c r="A1856" s="290"/>
      <c r="B1856" s="282" t="s">
        <v>3262</v>
      </c>
      <c r="C1856" s="133" t="s">
        <v>3263</v>
      </c>
      <c r="D1856" s="133"/>
      <c r="E1856" s="133"/>
      <c r="F1856" s="133"/>
      <c r="G1856" s="133"/>
      <c r="H1856" s="133"/>
      <c r="I1856" s="133"/>
      <c r="J1856" s="133"/>
      <c r="K1856" s="284"/>
      <c r="L1856" s="284"/>
      <c r="M1856" s="284"/>
      <c r="N1856" s="284"/>
      <c r="O1856" s="284"/>
      <c r="P1856" s="284"/>
      <c r="Q1856" s="284"/>
      <c r="R1856" s="284"/>
      <c r="S1856" s="284"/>
      <c r="T1856" s="284"/>
      <c r="U1856" s="284"/>
      <c r="V1856" s="284"/>
      <c r="W1856" s="284"/>
      <c r="X1856" s="284"/>
      <c r="Y1856" s="284"/>
      <c r="Z1856" s="284"/>
      <c r="AA1856" s="284"/>
      <c r="AB1856" s="284"/>
      <c r="AC1856" s="284"/>
    </row>
    <row r="1857" ht="165.75" customHeight="1">
      <c r="A1857" s="290" t="s">
        <v>3264</v>
      </c>
      <c r="B1857" s="282" t="s">
        <v>3265</v>
      </c>
      <c r="C1857" s="133"/>
      <c r="D1857" s="133"/>
      <c r="E1857" s="133"/>
      <c r="F1857" s="133"/>
      <c r="G1857" s="133"/>
      <c r="H1857" s="133"/>
      <c r="I1857" s="133"/>
      <c r="J1857" s="133"/>
      <c r="K1857" s="284"/>
      <c r="L1857" s="284"/>
      <c r="M1857" s="284"/>
      <c r="N1857" s="284"/>
      <c r="O1857" s="284"/>
      <c r="P1857" s="284"/>
      <c r="Q1857" s="284"/>
      <c r="R1857" s="284"/>
      <c r="S1857" s="284"/>
      <c r="T1857" s="284"/>
      <c r="U1857" s="284"/>
      <c r="V1857" s="284"/>
      <c r="W1857" s="284"/>
      <c r="X1857" s="284"/>
      <c r="Y1857" s="284"/>
      <c r="Z1857" s="284"/>
      <c r="AA1857" s="284"/>
      <c r="AB1857" s="284"/>
      <c r="AC1857" s="284"/>
    </row>
    <row r="1858">
      <c r="A1858" s="290" t="s">
        <v>3266</v>
      </c>
      <c r="B1858" s="282" t="s">
        <v>3267</v>
      </c>
      <c r="C1858" s="133"/>
      <c r="D1858" s="133"/>
      <c r="E1858" s="133"/>
      <c r="F1858" s="133"/>
      <c r="G1858" s="133"/>
      <c r="H1858" s="133"/>
      <c r="I1858" s="133"/>
      <c r="J1858" s="133"/>
      <c r="K1858" s="284"/>
      <c r="L1858" s="284"/>
      <c r="M1858" s="284"/>
      <c r="N1858" s="284"/>
      <c r="O1858" s="284"/>
      <c r="P1858" s="284"/>
      <c r="Q1858" s="284"/>
      <c r="R1858" s="284"/>
      <c r="S1858" s="284"/>
      <c r="T1858" s="284"/>
      <c r="U1858" s="284"/>
      <c r="V1858" s="284"/>
      <c r="W1858" s="284"/>
      <c r="X1858" s="284"/>
      <c r="Y1858" s="284"/>
      <c r="Z1858" s="284"/>
      <c r="AA1858" s="284"/>
      <c r="AB1858" s="284"/>
      <c r="AC1858" s="284"/>
    </row>
    <row r="1859">
      <c r="A1859" s="290" t="s">
        <v>3268</v>
      </c>
      <c r="B1859" s="282" t="s">
        <v>3269</v>
      </c>
      <c r="C1859" s="133"/>
      <c r="D1859" s="133"/>
      <c r="E1859" s="133"/>
      <c r="F1859" s="133"/>
      <c r="G1859" s="133"/>
      <c r="H1859" s="133"/>
      <c r="I1859" s="133"/>
      <c r="J1859" s="133"/>
      <c r="K1859" s="284"/>
      <c r="L1859" s="284"/>
      <c r="M1859" s="284"/>
      <c r="N1859" s="284"/>
      <c r="O1859" s="284"/>
      <c r="P1859" s="284"/>
      <c r="Q1859" s="284"/>
      <c r="R1859" s="284"/>
      <c r="S1859" s="284"/>
      <c r="T1859" s="284"/>
      <c r="U1859" s="284"/>
      <c r="V1859" s="284"/>
      <c r="W1859" s="284"/>
      <c r="X1859" s="284"/>
      <c r="Y1859" s="284"/>
      <c r="Z1859" s="284"/>
      <c r="AA1859" s="284"/>
      <c r="AB1859" s="284"/>
      <c r="AC1859" s="284"/>
    </row>
    <row r="1860">
      <c r="A1860" s="290" t="s">
        <v>3270</v>
      </c>
      <c r="B1860" s="51"/>
      <c r="C1860" s="133"/>
      <c r="D1860" s="133"/>
      <c r="E1860" s="133"/>
      <c r="F1860" s="133"/>
      <c r="G1860" s="133"/>
      <c r="H1860" s="133"/>
      <c r="I1860" s="133"/>
      <c r="J1860" s="133"/>
      <c r="K1860" s="284"/>
      <c r="L1860" s="284"/>
      <c r="M1860" s="284"/>
      <c r="N1860" s="284"/>
      <c r="O1860" s="284"/>
      <c r="P1860" s="284"/>
      <c r="Q1860" s="284"/>
      <c r="R1860" s="284"/>
      <c r="S1860" s="284"/>
      <c r="T1860" s="284"/>
      <c r="U1860" s="284"/>
      <c r="V1860" s="284"/>
      <c r="W1860" s="284"/>
      <c r="X1860" s="284"/>
      <c r="Y1860" s="284"/>
      <c r="Z1860" s="284"/>
      <c r="AA1860" s="284"/>
      <c r="AB1860" s="284"/>
      <c r="AC1860" s="284"/>
    </row>
    <row r="1861">
      <c r="A1861" s="133" t="s">
        <v>3271</v>
      </c>
      <c r="B1861" s="282" t="s">
        <v>3272</v>
      </c>
      <c r="C1861" s="133"/>
      <c r="D1861" s="133"/>
      <c r="E1861" s="133"/>
      <c r="F1861" s="133"/>
      <c r="G1861" s="133"/>
      <c r="H1861" s="133"/>
      <c r="I1861" s="133"/>
      <c r="J1861" s="133"/>
      <c r="K1861" s="284"/>
      <c r="L1861" s="284"/>
      <c r="M1861" s="284"/>
      <c r="N1861" s="284"/>
      <c r="O1861" s="284"/>
      <c r="P1861" s="284"/>
      <c r="Q1861" s="284"/>
      <c r="R1861" s="284"/>
      <c r="S1861" s="284"/>
      <c r="T1861" s="284"/>
      <c r="U1861" s="284"/>
      <c r="V1861" s="284"/>
      <c r="W1861" s="284"/>
      <c r="X1861" s="284"/>
      <c r="Y1861" s="284"/>
      <c r="Z1861" s="284"/>
      <c r="AA1861" s="284"/>
      <c r="AB1861" s="284"/>
      <c r="AC1861" s="284"/>
    </row>
    <row r="1862">
      <c r="A1862" s="133" t="s">
        <v>3273</v>
      </c>
      <c r="B1862" s="282" t="s">
        <v>3274</v>
      </c>
      <c r="C1862" s="133"/>
      <c r="D1862" s="133"/>
      <c r="E1862" s="133"/>
      <c r="F1862" s="133"/>
      <c r="G1862" s="133"/>
      <c r="H1862" s="133"/>
      <c r="I1862" s="133"/>
      <c r="J1862" s="133"/>
      <c r="K1862" s="284"/>
      <c r="L1862" s="284"/>
      <c r="M1862" s="284"/>
      <c r="N1862" s="284"/>
      <c r="O1862" s="284"/>
      <c r="P1862" s="284"/>
      <c r="Q1862" s="284"/>
      <c r="R1862" s="284"/>
      <c r="S1862" s="284"/>
      <c r="T1862" s="284"/>
      <c r="U1862" s="284"/>
      <c r="V1862" s="284"/>
      <c r="W1862" s="284"/>
      <c r="X1862" s="284"/>
      <c r="Y1862" s="284"/>
      <c r="Z1862" s="284"/>
      <c r="AA1862" s="284"/>
      <c r="AB1862" s="284"/>
      <c r="AC1862" s="284"/>
    </row>
    <row r="1863">
      <c r="A1863" s="133" t="s">
        <v>3275</v>
      </c>
      <c r="B1863" s="282"/>
      <c r="C1863" s="133"/>
      <c r="D1863" s="111"/>
      <c r="E1863" s="10"/>
      <c r="F1863" s="11"/>
      <c r="G1863" s="11"/>
      <c r="H1863" s="11"/>
      <c r="I1863" s="11"/>
      <c r="J1863" s="11"/>
      <c r="K1863" s="11"/>
      <c r="L1863" s="11"/>
      <c r="M1863" s="11"/>
      <c r="N1863" s="11"/>
      <c r="O1863" s="11"/>
      <c r="P1863" s="11"/>
      <c r="Q1863" s="11"/>
      <c r="R1863" s="11"/>
      <c r="S1863" s="11"/>
      <c r="T1863" s="11"/>
      <c r="U1863" s="11"/>
      <c r="V1863" s="11"/>
      <c r="W1863" s="11"/>
      <c r="X1863" s="11"/>
      <c r="Y1863" s="11"/>
      <c r="Z1863" s="11"/>
      <c r="AA1863" s="11"/>
      <c r="AB1863" s="11"/>
      <c r="AC1863" s="11"/>
    </row>
    <row r="1864" ht="96.75" customHeight="1">
      <c r="A1864" s="133" t="s">
        <v>3276</v>
      </c>
      <c r="B1864" s="282" t="s">
        <v>3277</v>
      </c>
      <c r="C1864" s="111"/>
      <c r="D1864" s="111"/>
      <c r="E1864" s="10"/>
      <c r="F1864" s="11"/>
      <c r="G1864" s="11"/>
      <c r="H1864" s="11"/>
      <c r="I1864" s="11"/>
      <c r="J1864" s="11"/>
      <c r="K1864" s="11"/>
      <c r="L1864" s="11"/>
      <c r="M1864" s="11"/>
      <c r="N1864" s="11"/>
      <c r="O1864" s="11"/>
      <c r="P1864" s="11"/>
      <c r="Q1864" s="11"/>
      <c r="R1864" s="11"/>
      <c r="S1864" s="11"/>
      <c r="T1864" s="11"/>
      <c r="U1864" s="11"/>
      <c r="V1864" s="11"/>
      <c r="W1864" s="11"/>
      <c r="X1864" s="11"/>
      <c r="Y1864" s="11"/>
      <c r="Z1864" s="11"/>
      <c r="AA1864" s="11"/>
      <c r="AB1864" s="11"/>
      <c r="AC1864" s="11"/>
    </row>
    <row r="1865">
      <c r="A1865" s="297" t="s">
        <v>3278</v>
      </c>
      <c r="B1865" s="298" t="s">
        <v>3279</v>
      </c>
      <c r="C1865" s="111"/>
      <c r="D1865" s="111"/>
      <c r="E1865" s="10"/>
      <c r="F1865" s="11"/>
      <c r="G1865" s="11"/>
      <c r="H1865" s="11"/>
      <c r="I1865" s="11"/>
      <c r="J1865" s="11"/>
      <c r="K1865" s="11"/>
      <c r="L1865" s="11"/>
      <c r="M1865" s="11"/>
      <c r="N1865" s="11"/>
      <c r="O1865" s="11"/>
      <c r="P1865" s="11"/>
      <c r="Q1865" s="11"/>
      <c r="R1865" s="11"/>
      <c r="S1865" s="11"/>
      <c r="T1865" s="11"/>
      <c r="U1865" s="11"/>
      <c r="V1865" s="11"/>
      <c r="W1865" s="11"/>
      <c r="X1865" s="11"/>
      <c r="Y1865" s="11"/>
      <c r="Z1865" s="11"/>
      <c r="AA1865" s="11"/>
      <c r="AB1865" s="11"/>
      <c r="AC1865" s="11"/>
    </row>
    <row r="1866">
      <c r="A1866" s="297" t="s">
        <v>3280</v>
      </c>
      <c r="B1866" s="298" t="s">
        <v>3281</v>
      </c>
      <c r="C1866" s="111"/>
      <c r="D1866" s="111"/>
      <c r="E1866" s="10"/>
      <c r="F1866" s="11"/>
      <c r="G1866" s="11"/>
      <c r="H1866" s="11"/>
      <c r="I1866" s="11"/>
      <c r="J1866" s="11"/>
      <c r="K1866" s="11"/>
      <c r="L1866" s="11"/>
      <c r="M1866" s="11"/>
      <c r="N1866" s="11"/>
      <c r="O1866" s="11"/>
      <c r="P1866" s="11"/>
      <c r="Q1866" s="11"/>
      <c r="R1866" s="11"/>
      <c r="S1866" s="11"/>
      <c r="T1866" s="11"/>
      <c r="U1866" s="11"/>
      <c r="V1866" s="11"/>
      <c r="W1866" s="11"/>
      <c r="X1866" s="11"/>
      <c r="Y1866" s="11"/>
      <c r="Z1866" s="11"/>
      <c r="AA1866" s="11"/>
      <c r="AB1866" s="11"/>
      <c r="AC1866" s="11"/>
    </row>
    <row r="1867">
      <c r="A1867" s="297" t="s">
        <v>3282</v>
      </c>
      <c r="B1867" s="298" t="s">
        <v>3283</v>
      </c>
      <c r="C1867" s="111"/>
      <c r="D1867" s="111"/>
      <c r="E1867" s="10"/>
      <c r="F1867" s="11"/>
      <c r="G1867" s="11"/>
      <c r="H1867" s="11"/>
      <c r="I1867" s="11"/>
      <c r="J1867" s="11"/>
      <c r="K1867" s="11"/>
      <c r="L1867" s="11"/>
      <c r="M1867" s="11"/>
      <c r="N1867" s="11"/>
      <c r="O1867" s="11"/>
      <c r="P1867" s="11"/>
      <c r="Q1867" s="11"/>
      <c r="R1867" s="11"/>
      <c r="S1867" s="11"/>
      <c r="T1867" s="11"/>
      <c r="U1867" s="11"/>
      <c r="V1867" s="11"/>
      <c r="W1867" s="11"/>
      <c r="X1867" s="11"/>
      <c r="Y1867" s="11"/>
      <c r="Z1867" s="11"/>
      <c r="AA1867" s="11"/>
      <c r="AB1867" s="11"/>
      <c r="AC1867" s="11"/>
    </row>
    <row r="1868">
      <c r="A1868" s="297" t="s">
        <v>3284</v>
      </c>
      <c r="B1868" s="298" t="s">
        <v>3285</v>
      </c>
      <c r="C1868" s="111"/>
      <c r="D1868" s="111"/>
      <c r="E1868" s="10"/>
      <c r="F1868" s="11"/>
      <c r="G1868" s="11"/>
      <c r="H1868" s="11"/>
      <c r="I1868" s="11"/>
      <c r="J1868" s="11"/>
      <c r="K1868" s="11"/>
      <c r="L1868" s="11"/>
      <c r="M1868" s="11"/>
      <c r="N1868" s="11"/>
      <c r="O1868" s="11"/>
      <c r="P1868" s="11"/>
      <c r="Q1868" s="11"/>
      <c r="R1868" s="11"/>
      <c r="S1868" s="11"/>
      <c r="T1868" s="11"/>
      <c r="U1868" s="11"/>
      <c r="V1868" s="11"/>
      <c r="W1868" s="11"/>
      <c r="X1868" s="11"/>
      <c r="Y1868" s="11"/>
      <c r="Z1868" s="11"/>
      <c r="AA1868" s="11"/>
      <c r="AB1868" s="11"/>
      <c r="AC1868" s="11"/>
    </row>
    <row r="1869">
      <c r="A1869" s="297" t="s">
        <v>3286</v>
      </c>
      <c r="B1869" s="298"/>
      <c r="C1869" s="111"/>
      <c r="D1869" s="111"/>
      <c r="E1869" s="10"/>
      <c r="F1869" s="11"/>
      <c r="G1869" s="11"/>
      <c r="H1869" s="11"/>
      <c r="I1869" s="11"/>
      <c r="J1869" s="11"/>
      <c r="K1869" s="11"/>
      <c r="L1869" s="11"/>
      <c r="M1869" s="11"/>
      <c r="N1869" s="11"/>
      <c r="O1869" s="11"/>
      <c r="P1869" s="11"/>
      <c r="Q1869" s="11"/>
      <c r="R1869" s="11"/>
      <c r="S1869" s="11"/>
      <c r="T1869" s="11"/>
      <c r="U1869" s="11"/>
      <c r="V1869" s="11"/>
      <c r="W1869" s="11"/>
      <c r="X1869" s="11"/>
      <c r="Y1869" s="11"/>
      <c r="Z1869" s="11"/>
      <c r="AA1869" s="11"/>
      <c r="AB1869" s="11"/>
      <c r="AC1869" s="11"/>
    </row>
    <row r="1870">
      <c r="A1870" s="297" t="s">
        <v>3287</v>
      </c>
      <c r="B1870" s="298" t="s">
        <v>3288</v>
      </c>
      <c r="C1870" s="111"/>
      <c r="D1870" s="111"/>
      <c r="E1870" s="10"/>
      <c r="F1870" s="11"/>
      <c r="G1870" s="11"/>
      <c r="H1870" s="11"/>
      <c r="I1870" s="11"/>
      <c r="J1870" s="11"/>
      <c r="K1870" s="11"/>
      <c r="L1870" s="11"/>
      <c r="M1870" s="11"/>
      <c r="N1870" s="11"/>
      <c r="O1870" s="11"/>
      <c r="P1870" s="11"/>
      <c r="Q1870" s="11"/>
      <c r="R1870" s="11"/>
      <c r="S1870" s="11"/>
      <c r="T1870" s="11"/>
      <c r="U1870" s="11"/>
      <c r="V1870" s="11"/>
      <c r="W1870" s="11"/>
      <c r="X1870" s="11"/>
      <c r="Y1870" s="11"/>
      <c r="Z1870" s="11"/>
      <c r="AA1870" s="11"/>
      <c r="AB1870" s="11"/>
      <c r="AC1870" s="11"/>
    </row>
    <row r="1871">
      <c r="A1871" s="297" t="s">
        <v>3289</v>
      </c>
      <c r="B1871" s="298" t="s">
        <v>3290</v>
      </c>
      <c r="C1871" s="43" t="s">
        <v>3291</v>
      </c>
      <c r="D1871" s="111"/>
      <c r="E1871" s="10"/>
      <c r="F1871" s="11"/>
      <c r="G1871" s="11"/>
      <c r="H1871" s="11"/>
      <c r="I1871" s="11"/>
      <c r="J1871" s="11"/>
      <c r="K1871" s="11"/>
      <c r="L1871" s="11"/>
      <c r="M1871" s="11"/>
      <c r="N1871" s="11"/>
      <c r="O1871" s="11"/>
      <c r="P1871" s="11"/>
      <c r="Q1871" s="11"/>
      <c r="R1871" s="11"/>
      <c r="S1871" s="11"/>
      <c r="T1871" s="11"/>
      <c r="U1871" s="11"/>
      <c r="V1871" s="11"/>
      <c r="W1871" s="11"/>
      <c r="X1871" s="11"/>
      <c r="Y1871" s="11"/>
      <c r="Z1871" s="11"/>
      <c r="AA1871" s="11"/>
      <c r="AB1871" s="11"/>
      <c r="AC1871" s="11"/>
    </row>
    <row r="1872">
      <c r="A1872" s="297" t="s">
        <v>3292</v>
      </c>
      <c r="B1872" s="299" t="s">
        <v>3293</v>
      </c>
      <c r="C1872" s="111"/>
      <c r="D1872" s="111"/>
      <c r="E1872" s="10"/>
      <c r="F1872" s="11"/>
      <c r="G1872" s="11"/>
      <c r="H1872" s="11"/>
      <c r="I1872" s="11"/>
      <c r="J1872" s="11"/>
      <c r="K1872" s="11"/>
      <c r="L1872" s="11"/>
      <c r="M1872" s="11"/>
      <c r="N1872" s="11"/>
      <c r="O1872" s="11"/>
      <c r="P1872" s="11"/>
      <c r="Q1872" s="11"/>
      <c r="R1872" s="11"/>
      <c r="S1872" s="11"/>
      <c r="T1872" s="11"/>
      <c r="U1872" s="11"/>
      <c r="V1872" s="11"/>
      <c r="W1872" s="11"/>
      <c r="X1872" s="11"/>
      <c r="Y1872" s="11"/>
      <c r="Z1872" s="11"/>
      <c r="AA1872" s="11"/>
      <c r="AB1872" s="11"/>
      <c r="AC1872" s="11"/>
    </row>
    <row r="1873">
      <c r="A1873" s="297" t="s">
        <v>3294</v>
      </c>
      <c r="B1873" s="298"/>
      <c r="C1873" s="15" t="s">
        <v>3295</v>
      </c>
      <c r="D1873" s="111"/>
      <c r="E1873" s="10"/>
      <c r="F1873" s="11"/>
      <c r="G1873" s="11"/>
      <c r="H1873" s="11"/>
      <c r="I1873" s="11"/>
      <c r="J1873" s="11"/>
      <c r="K1873" s="11"/>
      <c r="L1873" s="11"/>
      <c r="M1873" s="11"/>
      <c r="N1873" s="11"/>
      <c r="O1873" s="11"/>
      <c r="P1873" s="11"/>
      <c r="Q1873" s="11"/>
      <c r="R1873" s="11"/>
      <c r="S1873" s="11"/>
      <c r="T1873" s="11"/>
      <c r="U1873" s="11"/>
      <c r="V1873" s="11"/>
      <c r="W1873" s="11"/>
      <c r="X1873" s="11"/>
      <c r="Y1873" s="11"/>
      <c r="Z1873" s="11"/>
      <c r="AA1873" s="11"/>
      <c r="AB1873" s="11"/>
      <c r="AC1873" s="11"/>
    </row>
    <row r="1874">
      <c r="A1874" s="297" t="s">
        <v>3296</v>
      </c>
      <c r="B1874" s="298" t="s">
        <v>3297</v>
      </c>
      <c r="C1874" s="111"/>
      <c r="D1874" s="111"/>
      <c r="E1874" s="10"/>
      <c r="F1874" s="11"/>
      <c r="G1874" s="11"/>
      <c r="H1874" s="11"/>
      <c r="I1874" s="11"/>
      <c r="J1874" s="11"/>
      <c r="K1874" s="11"/>
      <c r="L1874" s="11"/>
      <c r="M1874" s="11"/>
      <c r="N1874" s="11"/>
      <c r="O1874" s="11"/>
      <c r="P1874" s="11"/>
      <c r="Q1874" s="11"/>
      <c r="R1874" s="11"/>
      <c r="S1874" s="11"/>
      <c r="T1874" s="11"/>
      <c r="U1874" s="11"/>
      <c r="V1874" s="11"/>
      <c r="W1874" s="11"/>
      <c r="X1874" s="11"/>
      <c r="Y1874" s="11"/>
      <c r="Z1874" s="11"/>
      <c r="AA1874" s="11"/>
      <c r="AB1874" s="11"/>
      <c r="AC1874" s="11"/>
    </row>
    <row r="1875">
      <c r="A1875" s="297" t="s">
        <v>3298</v>
      </c>
      <c r="B1875" s="298" t="s">
        <v>3299</v>
      </c>
      <c r="C1875" s="111"/>
      <c r="D1875" s="111"/>
      <c r="E1875" s="10"/>
      <c r="F1875" s="11"/>
      <c r="G1875" s="11"/>
      <c r="H1875" s="11"/>
      <c r="I1875" s="11"/>
      <c r="J1875" s="11"/>
      <c r="K1875" s="11"/>
      <c r="L1875" s="11"/>
      <c r="M1875" s="11"/>
      <c r="N1875" s="11"/>
      <c r="O1875" s="11"/>
      <c r="P1875" s="11"/>
      <c r="Q1875" s="11"/>
      <c r="R1875" s="11"/>
      <c r="S1875" s="11"/>
      <c r="T1875" s="11"/>
      <c r="U1875" s="11"/>
      <c r="V1875" s="11"/>
      <c r="W1875" s="11"/>
      <c r="X1875" s="11"/>
      <c r="Y1875" s="11"/>
      <c r="Z1875" s="11"/>
      <c r="AA1875" s="11"/>
      <c r="AB1875" s="11"/>
      <c r="AC1875" s="11"/>
    </row>
    <row r="1876">
      <c r="A1876" s="297" t="s">
        <v>3300</v>
      </c>
      <c r="B1876" s="298" t="s">
        <v>3301</v>
      </c>
      <c r="C1876" s="111"/>
      <c r="D1876" s="111"/>
      <c r="E1876" s="10"/>
      <c r="F1876" s="11"/>
      <c r="G1876" s="11"/>
      <c r="H1876" s="11"/>
      <c r="I1876" s="11"/>
      <c r="J1876" s="11"/>
      <c r="K1876" s="11"/>
      <c r="L1876" s="11"/>
      <c r="M1876" s="11"/>
      <c r="N1876" s="11"/>
      <c r="O1876" s="11"/>
      <c r="P1876" s="11"/>
      <c r="Q1876" s="11"/>
      <c r="R1876" s="11"/>
      <c r="S1876" s="11"/>
      <c r="T1876" s="11"/>
      <c r="U1876" s="11"/>
      <c r="V1876" s="11"/>
      <c r="W1876" s="11"/>
      <c r="X1876" s="11"/>
      <c r="Y1876" s="11"/>
      <c r="Z1876" s="11"/>
      <c r="AA1876" s="11"/>
      <c r="AB1876" s="11"/>
      <c r="AC1876" s="11"/>
    </row>
    <row r="1877">
      <c r="A1877" s="297" t="s">
        <v>3302</v>
      </c>
      <c r="B1877" s="298"/>
      <c r="C1877" s="111"/>
      <c r="D1877" s="111"/>
      <c r="E1877" s="10"/>
      <c r="F1877" s="11"/>
      <c r="G1877" s="11"/>
      <c r="H1877" s="11"/>
      <c r="I1877" s="11"/>
      <c r="J1877" s="11"/>
      <c r="K1877" s="11"/>
      <c r="L1877" s="11"/>
      <c r="M1877" s="11"/>
      <c r="N1877" s="11"/>
      <c r="O1877" s="11"/>
      <c r="P1877" s="11"/>
      <c r="Q1877" s="11"/>
      <c r="R1877" s="11"/>
      <c r="S1877" s="11"/>
      <c r="T1877" s="11"/>
      <c r="U1877" s="11"/>
      <c r="V1877" s="11"/>
      <c r="W1877" s="11"/>
      <c r="X1877" s="11"/>
      <c r="Y1877" s="11"/>
      <c r="Z1877" s="11"/>
      <c r="AA1877" s="11"/>
      <c r="AB1877" s="11"/>
      <c r="AC1877" s="11"/>
    </row>
    <row r="1878">
      <c r="A1878" s="297" t="s">
        <v>3303</v>
      </c>
      <c r="B1878" s="298"/>
      <c r="C1878" s="111"/>
      <c r="D1878" s="111"/>
      <c r="E1878" s="10"/>
      <c r="F1878" s="11"/>
      <c r="G1878" s="11"/>
      <c r="H1878" s="11"/>
      <c r="I1878" s="11"/>
      <c r="J1878" s="11"/>
      <c r="K1878" s="11"/>
      <c r="L1878" s="11"/>
      <c r="M1878" s="11"/>
      <c r="N1878" s="11"/>
      <c r="O1878" s="11"/>
      <c r="P1878" s="11"/>
      <c r="Q1878" s="11"/>
      <c r="R1878" s="11"/>
      <c r="S1878" s="11"/>
      <c r="T1878" s="11"/>
      <c r="U1878" s="11"/>
      <c r="V1878" s="11"/>
      <c r="W1878" s="11"/>
      <c r="X1878" s="11"/>
      <c r="Y1878" s="11"/>
      <c r="Z1878" s="11"/>
      <c r="AA1878" s="11"/>
      <c r="AB1878" s="11"/>
      <c r="AC1878" s="11"/>
    </row>
    <row r="1879">
      <c r="A1879" s="297" t="s">
        <v>3304</v>
      </c>
      <c r="B1879" s="298"/>
      <c r="C1879" s="111"/>
      <c r="D1879" s="111"/>
      <c r="E1879" s="10"/>
      <c r="F1879" s="11"/>
      <c r="G1879" s="11"/>
      <c r="H1879" s="11"/>
      <c r="I1879" s="11"/>
      <c r="J1879" s="11"/>
      <c r="K1879" s="11"/>
      <c r="L1879" s="11"/>
      <c r="M1879" s="11"/>
      <c r="N1879" s="11"/>
      <c r="O1879" s="11"/>
      <c r="P1879" s="11"/>
      <c r="Q1879" s="11"/>
      <c r="R1879" s="11"/>
      <c r="S1879" s="11"/>
      <c r="T1879" s="11"/>
      <c r="U1879" s="11"/>
      <c r="V1879" s="11"/>
      <c r="W1879" s="11"/>
      <c r="X1879" s="11"/>
      <c r="Y1879" s="11"/>
      <c r="Z1879" s="11"/>
      <c r="AA1879" s="11"/>
      <c r="AB1879" s="11"/>
      <c r="AC1879" s="11"/>
    </row>
    <row r="1880">
      <c r="A1880" s="297" t="s">
        <v>3305</v>
      </c>
      <c r="B1880" s="298"/>
      <c r="C1880" s="111"/>
      <c r="D1880" s="111"/>
      <c r="E1880" s="10"/>
      <c r="F1880" s="11"/>
      <c r="G1880" s="11"/>
      <c r="H1880" s="11"/>
      <c r="I1880" s="11"/>
      <c r="J1880" s="11"/>
      <c r="K1880" s="11"/>
      <c r="L1880" s="11"/>
      <c r="M1880" s="11"/>
      <c r="N1880" s="11"/>
      <c r="O1880" s="11"/>
      <c r="P1880" s="11"/>
      <c r="Q1880" s="11"/>
      <c r="R1880" s="11"/>
      <c r="S1880" s="11"/>
      <c r="T1880" s="11"/>
      <c r="U1880" s="11"/>
      <c r="V1880" s="11"/>
      <c r="W1880" s="11"/>
      <c r="X1880" s="11"/>
      <c r="Y1880" s="11"/>
      <c r="Z1880" s="11"/>
      <c r="AA1880" s="11"/>
      <c r="AB1880" s="11"/>
      <c r="AC1880" s="11"/>
    </row>
    <row r="1881">
      <c r="A1881" s="297" t="s">
        <v>3306</v>
      </c>
      <c r="B1881" s="298"/>
      <c r="C1881" s="111"/>
      <c r="D1881" s="111"/>
      <c r="E1881" s="10"/>
      <c r="F1881" s="11"/>
      <c r="G1881" s="11"/>
      <c r="H1881" s="11"/>
      <c r="I1881" s="11"/>
      <c r="J1881" s="11"/>
      <c r="K1881" s="11"/>
      <c r="L1881" s="11"/>
      <c r="M1881" s="11"/>
      <c r="N1881" s="11"/>
      <c r="O1881" s="11"/>
      <c r="P1881" s="11"/>
      <c r="Q1881" s="11"/>
      <c r="R1881" s="11"/>
      <c r="S1881" s="11"/>
      <c r="T1881" s="11"/>
      <c r="U1881" s="11"/>
      <c r="V1881" s="11"/>
      <c r="W1881" s="11"/>
      <c r="X1881" s="11"/>
      <c r="Y1881" s="11"/>
      <c r="Z1881" s="11"/>
      <c r="AA1881" s="11"/>
      <c r="AB1881" s="11"/>
      <c r="AC1881" s="11"/>
    </row>
    <row r="1882">
      <c r="A1882" s="297" t="s">
        <v>3307</v>
      </c>
      <c r="B1882" s="298"/>
      <c r="C1882" s="111"/>
      <c r="D1882" s="111"/>
      <c r="E1882" s="10"/>
      <c r="F1882" s="11"/>
      <c r="G1882" s="11"/>
      <c r="H1882" s="11"/>
      <c r="I1882" s="11"/>
      <c r="J1882" s="11"/>
      <c r="K1882" s="11"/>
      <c r="L1882" s="11"/>
      <c r="M1882" s="11"/>
      <c r="N1882" s="11"/>
      <c r="O1882" s="11"/>
      <c r="P1882" s="11"/>
      <c r="Q1882" s="11"/>
      <c r="R1882" s="11"/>
      <c r="S1882" s="11"/>
      <c r="T1882" s="11"/>
      <c r="U1882" s="11"/>
      <c r="V1882" s="11"/>
      <c r="W1882" s="11"/>
      <c r="X1882" s="11"/>
      <c r="Y1882" s="11"/>
      <c r="Z1882" s="11"/>
      <c r="AA1882" s="11"/>
      <c r="AB1882" s="11"/>
      <c r="AC1882" s="11"/>
    </row>
    <row r="1883">
      <c r="A1883" s="297" t="s">
        <v>3308</v>
      </c>
      <c r="B1883" s="298"/>
      <c r="C1883" s="111"/>
      <c r="D1883" s="111"/>
      <c r="E1883" s="10"/>
      <c r="F1883" s="11"/>
      <c r="G1883" s="11"/>
      <c r="H1883" s="11"/>
      <c r="I1883" s="11"/>
      <c r="J1883" s="11"/>
      <c r="K1883" s="11"/>
      <c r="L1883" s="11"/>
      <c r="M1883" s="11"/>
      <c r="N1883" s="11"/>
      <c r="O1883" s="11"/>
      <c r="P1883" s="11"/>
      <c r="Q1883" s="11"/>
      <c r="R1883" s="11"/>
      <c r="S1883" s="11"/>
      <c r="T1883" s="11"/>
      <c r="U1883" s="11"/>
      <c r="V1883" s="11"/>
      <c r="W1883" s="11"/>
      <c r="X1883" s="11"/>
      <c r="Y1883" s="11"/>
      <c r="Z1883" s="11"/>
      <c r="AA1883" s="11"/>
      <c r="AB1883" s="11"/>
      <c r="AC1883" s="11"/>
    </row>
    <row r="1884">
      <c r="A1884" s="297" t="s">
        <v>3309</v>
      </c>
      <c r="B1884" s="298"/>
      <c r="C1884" s="111"/>
      <c r="D1884" s="111"/>
      <c r="E1884" s="10"/>
      <c r="F1884" s="11"/>
      <c r="G1884" s="11"/>
      <c r="H1884" s="11"/>
      <c r="I1884" s="11"/>
      <c r="J1884" s="11"/>
      <c r="K1884" s="11"/>
      <c r="L1884" s="11"/>
      <c r="M1884" s="11"/>
      <c r="N1884" s="11"/>
      <c r="O1884" s="11"/>
      <c r="P1884" s="11"/>
      <c r="Q1884" s="11"/>
      <c r="R1884" s="11"/>
      <c r="S1884" s="11"/>
      <c r="T1884" s="11"/>
      <c r="U1884" s="11"/>
      <c r="V1884" s="11"/>
      <c r="W1884" s="11"/>
      <c r="X1884" s="11"/>
      <c r="Y1884" s="11"/>
      <c r="Z1884" s="11"/>
      <c r="AA1884" s="11"/>
      <c r="AB1884" s="11"/>
      <c r="AC1884" s="11"/>
    </row>
    <row r="1885">
      <c r="A1885" s="297" t="s">
        <v>3310</v>
      </c>
      <c r="B1885" s="298"/>
      <c r="C1885" s="111"/>
      <c r="D1885" s="111"/>
      <c r="E1885" s="10"/>
      <c r="F1885" s="11"/>
      <c r="G1885" s="11"/>
      <c r="H1885" s="11"/>
      <c r="I1885" s="11"/>
      <c r="J1885" s="11"/>
      <c r="K1885" s="11"/>
      <c r="L1885" s="11"/>
      <c r="M1885" s="11"/>
      <c r="N1885" s="11"/>
      <c r="O1885" s="11"/>
      <c r="P1885" s="11"/>
      <c r="Q1885" s="11"/>
      <c r="R1885" s="11"/>
      <c r="S1885" s="11"/>
      <c r="T1885" s="11"/>
      <c r="U1885" s="11"/>
      <c r="V1885" s="11"/>
      <c r="W1885" s="11"/>
      <c r="X1885" s="11"/>
      <c r="Y1885" s="11"/>
      <c r="Z1885" s="11"/>
      <c r="AA1885" s="11"/>
      <c r="AB1885" s="11"/>
      <c r="AC1885" s="11"/>
    </row>
    <row r="1886">
      <c r="A1886" s="297" t="s">
        <v>3311</v>
      </c>
      <c r="B1886" s="298"/>
      <c r="C1886" s="111"/>
      <c r="D1886" s="111"/>
      <c r="E1886" s="10"/>
      <c r="F1886" s="11"/>
      <c r="G1886" s="11"/>
      <c r="H1886" s="11"/>
      <c r="I1886" s="11"/>
      <c r="J1886" s="11"/>
      <c r="K1886" s="11"/>
      <c r="L1886" s="11"/>
      <c r="M1886" s="11"/>
      <c r="N1886" s="11"/>
      <c r="O1886" s="11"/>
      <c r="P1886" s="11"/>
      <c r="Q1886" s="11"/>
      <c r="R1886" s="11"/>
      <c r="S1886" s="11"/>
      <c r="T1886" s="11"/>
      <c r="U1886" s="11"/>
      <c r="V1886" s="11"/>
      <c r="W1886" s="11"/>
      <c r="X1886" s="11"/>
      <c r="Y1886" s="11"/>
      <c r="Z1886" s="11"/>
      <c r="AA1886" s="11"/>
      <c r="AB1886" s="11"/>
      <c r="AC1886" s="11"/>
    </row>
    <row r="1887">
      <c r="A1887" s="297" t="s">
        <v>3312</v>
      </c>
      <c r="B1887" s="298" t="s">
        <v>3313</v>
      </c>
      <c r="C1887" s="111"/>
      <c r="D1887" s="111"/>
      <c r="E1887" s="10"/>
      <c r="F1887" s="11"/>
      <c r="G1887" s="11"/>
      <c r="H1887" s="11"/>
      <c r="I1887" s="11"/>
      <c r="J1887" s="11"/>
      <c r="K1887" s="11"/>
      <c r="L1887" s="11"/>
      <c r="M1887" s="11"/>
      <c r="N1887" s="11"/>
      <c r="O1887" s="11"/>
      <c r="P1887" s="11"/>
      <c r="Q1887" s="11"/>
      <c r="R1887" s="11"/>
      <c r="S1887" s="11"/>
      <c r="T1887" s="11"/>
      <c r="U1887" s="11"/>
      <c r="V1887" s="11"/>
      <c r="W1887" s="11"/>
      <c r="X1887" s="11"/>
      <c r="Y1887" s="11"/>
      <c r="Z1887" s="11"/>
      <c r="AA1887" s="11"/>
      <c r="AB1887" s="11"/>
      <c r="AC1887" s="11"/>
    </row>
    <row r="1888">
      <c r="A1888" s="297" t="s">
        <v>3314</v>
      </c>
      <c r="B1888" s="298" t="s">
        <v>3315</v>
      </c>
      <c r="C1888" s="111"/>
      <c r="D1888" s="111"/>
      <c r="E1888" s="10"/>
      <c r="F1888" s="11"/>
      <c r="G1888" s="11"/>
      <c r="H1888" s="11"/>
      <c r="I1888" s="11"/>
      <c r="J1888" s="11"/>
      <c r="K1888" s="11"/>
      <c r="L1888" s="11"/>
      <c r="M1888" s="11"/>
      <c r="N1888" s="11"/>
      <c r="O1888" s="11"/>
      <c r="P1888" s="11"/>
      <c r="Q1888" s="11"/>
      <c r="R1888" s="11"/>
      <c r="S1888" s="11"/>
      <c r="T1888" s="11"/>
      <c r="U1888" s="11"/>
      <c r="V1888" s="11"/>
      <c r="W1888" s="11"/>
      <c r="X1888" s="11"/>
      <c r="Y1888" s="11"/>
      <c r="Z1888" s="11"/>
      <c r="AA1888" s="11"/>
      <c r="AB1888" s="11"/>
      <c r="AC1888" s="11"/>
    </row>
    <row r="1889">
      <c r="A1889" s="297" t="s">
        <v>3316</v>
      </c>
      <c r="B1889" s="298" t="s">
        <v>3317</v>
      </c>
      <c r="C1889" s="111"/>
      <c r="D1889" s="111"/>
      <c r="E1889" s="10"/>
      <c r="F1889" s="11"/>
      <c r="G1889" s="11"/>
      <c r="H1889" s="11"/>
      <c r="I1889" s="11"/>
      <c r="J1889" s="11"/>
      <c r="K1889" s="11"/>
      <c r="L1889" s="11"/>
      <c r="M1889" s="11"/>
      <c r="N1889" s="11"/>
      <c r="O1889" s="11"/>
      <c r="P1889" s="11"/>
      <c r="Q1889" s="11"/>
      <c r="R1889" s="11"/>
      <c r="S1889" s="11"/>
      <c r="T1889" s="11"/>
      <c r="U1889" s="11"/>
      <c r="V1889" s="11"/>
      <c r="W1889" s="11"/>
      <c r="X1889" s="11"/>
      <c r="Y1889" s="11"/>
      <c r="Z1889" s="11"/>
      <c r="AA1889" s="11"/>
      <c r="AB1889" s="11"/>
      <c r="AC1889" s="11"/>
    </row>
    <row r="1890">
      <c r="A1890" s="297" t="s">
        <v>3318</v>
      </c>
      <c r="B1890" s="298"/>
      <c r="C1890" s="111"/>
      <c r="D1890" s="111"/>
      <c r="E1890" s="10"/>
      <c r="F1890" s="11"/>
      <c r="G1890" s="11"/>
      <c r="H1890" s="11"/>
      <c r="I1890" s="11"/>
      <c r="J1890" s="11"/>
      <c r="K1890" s="11"/>
      <c r="L1890" s="11"/>
      <c r="M1890" s="11"/>
      <c r="N1890" s="11"/>
      <c r="O1890" s="11"/>
      <c r="P1890" s="11"/>
      <c r="Q1890" s="11"/>
      <c r="R1890" s="11"/>
      <c r="S1890" s="11"/>
      <c r="T1890" s="11"/>
      <c r="U1890" s="11"/>
      <c r="V1890" s="11"/>
      <c r="W1890" s="11"/>
      <c r="X1890" s="11"/>
      <c r="Y1890" s="11"/>
      <c r="Z1890" s="11"/>
      <c r="AA1890" s="11"/>
      <c r="AB1890" s="11"/>
      <c r="AC1890" s="11"/>
    </row>
    <row r="1891">
      <c r="A1891" s="297" t="s">
        <v>3319</v>
      </c>
      <c r="B1891" s="298" t="s">
        <v>3320</v>
      </c>
      <c r="C1891" s="111"/>
      <c r="D1891" s="111"/>
      <c r="E1891" s="10"/>
      <c r="F1891" s="11"/>
      <c r="G1891" s="11"/>
      <c r="H1891" s="11"/>
      <c r="I1891" s="11"/>
      <c r="J1891" s="11"/>
      <c r="K1891" s="11"/>
      <c r="L1891" s="11"/>
      <c r="M1891" s="11"/>
      <c r="N1891" s="11"/>
      <c r="O1891" s="11"/>
      <c r="P1891" s="11"/>
      <c r="Q1891" s="11"/>
      <c r="R1891" s="11"/>
      <c r="S1891" s="11"/>
      <c r="T1891" s="11"/>
      <c r="U1891" s="11"/>
      <c r="V1891" s="11"/>
      <c r="W1891" s="11"/>
      <c r="X1891" s="11"/>
      <c r="Y1891" s="11"/>
      <c r="Z1891" s="11"/>
      <c r="AA1891" s="11"/>
      <c r="AB1891" s="11"/>
      <c r="AC1891" s="11"/>
    </row>
    <row r="1892">
      <c r="A1892" s="297" t="s">
        <v>3321</v>
      </c>
      <c r="B1892" s="298" t="s">
        <v>3322</v>
      </c>
      <c r="C1892" s="111"/>
      <c r="D1892" s="111"/>
      <c r="E1892" s="10"/>
      <c r="F1892" s="11"/>
      <c r="G1892" s="11"/>
      <c r="H1892" s="11"/>
      <c r="I1892" s="11"/>
      <c r="J1892" s="11"/>
      <c r="K1892" s="11"/>
      <c r="L1892" s="11"/>
      <c r="M1892" s="11"/>
      <c r="N1892" s="11"/>
      <c r="O1892" s="11"/>
      <c r="P1892" s="11"/>
      <c r="Q1892" s="11"/>
      <c r="R1892" s="11"/>
      <c r="S1892" s="11"/>
      <c r="T1892" s="11"/>
      <c r="U1892" s="11"/>
      <c r="V1892" s="11"/>
      <c r="W1892" s="11"/>
      <c r="X1892" s="11"/>
      <c r="Y1892" s="11"/>
      <c r="Z1892" s="11"/>
      <c r="AA1892" s="11"/>
      <c r="AB1892" s="11"/>
      <c r="AC1892" s="11"/>
    </row>
    <row r="1893">
      <c r="A1893" s="297" t="s">
        <v>3323</v>
      </c>
      <c r="B1893" s="298" t="s">
        <v>3324</v>
      </c>
      <c r="C1893" s="111"/>
      <c r="D1893" s="111"/>
      <c r="E1893" s="10"/>
      <c r="F1893" s="11"/>
      <c r="G1893" s="11"/>
      <c r="H1893" s="11"/>
      <c r="I1893" s="11"/>
      <c r="J1893" s="11"/>
      <c r="K1893" s="11"/>
      <c r="L1893" s="11"/>
      <c r="M1893" s="11"/>
      <c r="N1893" s="11"/>
      <c r="O1893" s="11"/>
      <c r="P1893" s="11"/>
      <c r="Q1893" s="11"/>
      <c r="R1893" s="11"/>
      <c r="S1893" s="11"/>
      <c r="T1893" s="11"/>
      <c r="U1893" s="11"/>
      <c r="V1893" s="11"/>
      <c r="W1893" s="11"/>
      <c r="X1893" s="11"/>
      <c r="Y1893" s="11"/>
      <c r="Z1893" s="11"/>
      <c r="AA1893" s="11"/>
      <c r="AB1893" s="11"/>
      <c r="AC1893" s="11"/>
    </row>
    <row r="1894">
      <c r="A1894" s="297" t="s">
        <v>3325</v>
      </c>
      <c r="B1894" s="298" t="s">
        <v>3326</v>
      </c>
      <c r="C1894" s="111"/>
      <c r="D1894" s="111"/>
      <c r="E1894" s="10"/>
      <c r="F1894" s="11"/>
      <c r="G1894" s="11"/>
      <c r="H1894" s="11"/>
      <c r="I1894" s="11"/>
      <c r="J1894" s="11"/>
      <c r="K1894" s="11"/>
      <c r="L1894" s="11"/>
      <c r="M1894" s="11"/>
      <c r="N1894" s="11"/>
      <c r="O1894" s="11"/>
      <c r="P1894" s="11"/>
      <c r="Q1894" s="11"/>
      <c r="R1894" s="11"/>
      <c r="S1894" s="11"/>
      <c r="T1894" s="11"/>
      <c r="U1894" s="11"/>
      <c r="V1894" s="11"/>
      <c r="W1894" s="11"/>
      <c r="X1894" s="11"/>
      <c r="Y1894" s="11"/>
      <c r="Z1894" s="11"/>
      <c r="AA1894" s="11"/>
      <c r="AB1894" s="11"/>
      <c r="AC1894" s="11"/>
    </row>
    <row r="1895">
      <c r="A1895" s="297" t="s">
        <v>3327</v>
      </c>
      <c r="B1895" s="298" t="s">
        <v>3328</v>
      </c>
      <c r="C1895" s="111"/>
      <c r="D1895" s="111"/>
      <c r="E1895" s="10"/>
      <c r="F1895" s="11"/>
      <c r="G1895" s="11"/>
      <c r="H1895" s="11"/>
      <c r="I1895" s="11"/>
      <c r="J1895" s="11"/>
      <c r="K1895" s="11"/>
      <c r="L1895" s="11"/>
      <c r="M1895" s="11"/>
      <c r="N1895" s="11"/>
      <c r="O1895" s="11"/>
      <c r="P1895" s="11"/>
      <c r="Q1895" s="11"/>
      <c r="R1895" s="11"/>
      <c r="S1895" s="11"/>
      <c r="T1895" s="11"/>
      <c r="U1895" s="11"/>
      <c r="V1895" s="11"/>
      <c r="W1895" s="11"/>
      <c r="X1895" s="11"/>
      <c r="Y1895" s="11"/>
      <c r="Z1895" s="11"/>
      <c r="AA1895" s="11"/>
      <c r="AB1895" s="11"/>
      <c r="AC1895" s="11"/>
    </row>
    <row r="1896">
      <c r="A1896" s="300" t="s">
        <v>3329</v>
      </c>
      <c r="B1896" s="298"/>
      <c r="C1896" s="111"/>
      <c r="D1896" s="111"/>
      <c r="E1896" s="10"/>
      <c r="F1896" s="11"/>
      <c r="G1896" s="11"/>
      <c r="H1896" s="11"/>
      <c r="I1896" s="11"/>
      <c r="J1896" s="11"/>
      <c r="K1896" s="11"/>
      <c r="L1896" s="11"/>
      <c r="M1896" s="11"/>
      <c r="N1896" s="11"/>
      <c r="O1896" s="11"/>
      <c r="P1896" s="11"/>
      <c r="Q1896" s="11"/>
      <c r="R1896" s="11"/>
      <c r="S1896" s="11"/>
      <c r="T1896" s="11"/>
      <c r="U1896" s="11"/>
      <c r="V1896" s="11"/>
      <c r="W1896" s="11"/>
      <c r="X1896" s="11"/>
      <c r="Y1896" s="11"/>
      <c r="Z1896" s="11"/>
      <c r="AA1896" s="11"/>
      <c r="AB1896" s="11"/>
      <c r="AC1896" s="11"/>
    </row>
    <row r="1897">
      <c r="A1897" s="269" t="s">
        <v>3330</v>
      </c>
      <c r="B1897" s="298" t="s">
        <v>3331</v>
      </c>
      <c r="C1897" s="111"/>
      <c r="D1897" s="111"/>
      <c r="E1897" s="10"/>
      <c r="F1897" s="11"/>
      <c r="G1897" s="11"/>
      <c r="H1897" s="11"/>
      <c r="I1897" s="11"/>
      <c r="J1897" s="11"/>
      <c r="K1897" s="11"/>
      <c r="L1897" s="11"/>
      <c r="M1897" s="11"/>
      <c r="N1897" s="11"/>
      <c r="O1897" s="11"/>
      <c r="P1897" s="11"/>
      <c r="Q1897" s="11"/>
      <c r="R1897" s="11"/>
      <c r="S1897" s="11"/>
      <c r="T1897" s="11"/>
      <c r="U1897" s="11"/>
      <c r="V1897" s="11"/>
      <c r="W1897" s="11"/>
      <c r="X1897" s="11"/>
      <c r="Y1897" s="11"/>
      <c r="Z1897" s="11"/>
      <c r="AA1897" s="11"/>
      <c r="AB1897" s="11"/>
      <c r="AC1897" s="11"/>
    </row>
    <row r="1898">
      <c r="A1898" s="269" t="s">
        <v>3332</v>
      </c>
      <c r="B1898" s="298"/>
      <c r="C1898" s="111"/>
      <c r="D1898" s="113" t="s">
        <v>87</v>
      </c>
      <c r="E1898" s="10"/>
      <c r="F1898" s="11"/>
      <c r="G1898" s="11"/>
      <c r="H1898" s="11"/>
      <c r="I1898" s="11"/>
      <c r="J1898" s="11"/>
      <c r="K1898" s="11"/>
      <c r="L1898" s="11"/>
      <c r="M1898" s="11"/>
      <c r="N1898" s="11"/>
      <c r="O1898" s="11"/>
      <c r="P1898" s="11"/>
      <c r="Q1898" s="11"/>
      <c r="R1898" s="11"/>
      <c r="S1898" s="11"/>
      <c r="T1898" s="11"/>
      <c r="U1898" s="11"/>
      <c r="V1898" s="11"/>
      <c r="W1898" s="11"/>
      <c r="X1898" s="11"/>
      <c r="Y1898" s="11"/>
      <c r="Z1898" s="11"/>
      <c r="AA1898" s="11"/>
      <c r="AB1898" s="11"/>
      <c r="AC1898" s="11"/>
    </row>
    <row r="1899">
      <c r="A1899" s="269" t="s">
        <v>3333</v>
      </c>
      <c r="B1899" s="298" t="s">
        <v>3334</v>
      </c>
      <c r="C1899" s="15" t="s">
        <v>3335</v>
      </c>
      <c r="D1899" s="111"/>
      <c r="E1899" s="10"/>
      <c r="F1899" s="11"/>
      <c r="G1899" s="11"/>
      <c r="H1899" s="11"/>
      <c r="I1899" s="11"/>
      <c r="J1899" s="11"/>
      <c r="K1899" s="11"/>
      <c r="L1899" s="11"/>
      <c r="M1899" s="11"/>
      <c r="N1899" s="11"/>
      <c r="O1899" s="11"/>
      <c r="P1899" s="11"/>
      <c r="Q1899" s="11"/>
      <c r="R1899" s="11"/>
      <c r="S1899" s="11"/>
      <c r="T1899" s="11"/>
      <c r="U1899" s="11"/>
      <c r="V1899" s="11"/>
      <c r="W1899" s="11"/>
      <c r="X1899" s="11"/>
      <c r="Y1899" s="11"/>
      <c r="Z1899" s="11"/>
      <c r="AA1899" s="11"/>
      <c r="AB1899" s="11"/>
      <c r="AC1899" s="11"/>
    </row>
    <row r="1900">
      <c r="A1900" s="269" t="s">
        <v>3336</v>
      </c>
      <c r="B1900" s="298" t="s">
        <v>3337</v>
      </c>
      <c r="C1900" s="111"/>
      <c r="D1900" s="111"/>
      <c r="E1900" s="10"/>
      <c r="F1900" s="11"/>
      <c r="G1900" s="11"/>
      <c r="H1900" s="11"/>
      <c r="I1900" s="11"/>
      <c r="J1900" s="11"/>
      <c r="K1900" s="11"/>
      <c r="L1900" s="11"/>
      <c r="M1900" s="11"/>
      <c r="N1900" s="11"/>
      <c r="O1900" s="11"/>
      <c r="P1900" s="11"/>
      <c r="Q1900" s="11"/>
      <c r="R1900" s="11"/>
      <c r="S1900" s="11"/>
      <c r="T1900" s="11"/>
      <c r="U1900" s="11"/>
      <c r="V1900" s="11"/>
      <c r="W1900" s="11"/>
      <c r="X1900" s="11"/>
      <c r="Y1900" s="11"/>
      <c r="Z1900" s="11"/>
      <c r="AA1900" s="11"/>
      <c r="AB1900" s="11"/>
      <c r="AC1900" s="11"/>
    </row>
    <row r="1901">
      <c r="A1901" s="269"/>
      <c r="B1901" s="298"/>
      <c r="C1901" s="15" t="s">
        <v>3338</v>
      </c>
      <c r="D1901" s="111"/>
      <c r="E1901" s="10"/>
      <c r="F1901" s="11"/>
      <c r="G1901" s="11"/>
      <c r="H1901" s="11"/>
      <c r="I1901" s="11"/>
      <c r="J1901" s="11"/>
      <c r="K1901" s="11"/>
      <c r="L1901" s="11"/>
      <c r="M1901" s="11"/>
      <c r="N1901" s="11"/>
      <c r="O1901" s="11"/>
      <c r="P1901" s="11"/>
      <c r="Q1901" s="11"/>
      <c r="R1901" s="11"/>
      <c r="S1901" s="11"/>
      <c r="T1901" s="11"/>
      <c r="U1901" s="11"/>
      <c r="V1901" s="11"/>
      <c r="W1901" s="11"/>
      <c r="X1901" s="11"/>
      <c r="Y1901" s="11"/>
      <c r="Z1901" s="11"/>
      <c r="AA1901" s="11"/>
      <c r="AB1901" s="11"/>
      <c r="AC1901" s="11"/>
    </row>
    <row r="1902">
      <c r="A1902" s="269" t="s">
        <v>3339</v>
      </c>
      <c r="B1902" s="298" t="s">
        <v>3340</v>
      </c>
      <c r="C1902" s="111"/>
      <c r="D1902" s="111"/>
      <c r="E1902" s="10"/>
      <c r="F1902" s="11"/>
      <c r="G1902" s="11"/>
      <c r="H1902" s="11"/>
      <c r="I1902" s="11"/>
      <c r="J1902" s="11"/>
      <c r="K1902" s="11"/>
      <c r="L1902" s="11"/>
      <c r="M1902" s="11"/>
      <c r="N1902" s="11"/>
      <c r="O1902" s="11"/>
      <c r="P1902" s="11"/>
      <c r="Q1902" s="11"/>
      <c r="R1902" s="11"/>
      <c r="S1902" s="11"/>
      <c r="T1902" s="11"/>
      <c r="U1902" s="11"/>
      <c r="V1902" s="11"/>
      <c r="W1902" s="11"/>
      <c r="X1902" s="11"/>
      <c r="Y1902" s="11"/>
      <c r="Z1902" s="11"/>
      <c r="AA1902" s="11"/>
      <c r="AB1902" s="11"/>
      <c r="AC1902" s="11"/>
    </row>
    <row r="1903">
      <c r="A1903" s="269" t="s">
        <v>3341</v>
      </c>
      <c r="B1903" s="298" t="s">
        <v>3342</v>
      </c>
      <c r="C1903" s="111"/>
      <c r="D1903" s="111"/>
      <c r="E1903" s="10"/>
      <c r="F1903" s="11"/>
      <c r="G1903" s="11"/>
      <c r="H1903" s="11"/>
      <c r="I1903" s="11"/>
      <c r="J1903" s="11"/>
      <c r="K1903" s="11"/>
      <c r="L1903" s="11"/>
      <c r="M1903" s="11"/>
      <c r="N1903" s="11"/>
      <c r="O1903" s="11"/>
      <c r="P1903" s="11"/>
      <c r="Q1903" s="11"/>
      <c r="R1903" s="11"/>
      <c r="S1903" s="11"/>
      <c r="T1903" s="11"/>
      <c r="U1903" s="11"/>
      <c r="V1903" s="11"/>
      <c r="W1903" s="11"/>
      <c r="X1903" s="11"/>
      <c r="Y1903" s="11"/>
      <c r="Z1903" s="11"/>
      <c r="AA1903" s="11"/>
      <c r="AB1903" s="11"/>
      <c r="AC1903" s="11"/>
    </row>
    <row r="1904">
      <c r="A1904" s="269" t="s">
        <v>3343</v>
      </c>
      <c r="B1904" s="298" t="s">
        <v>3344</v>
      </c>
      <c r="C1904" s="111"/>
      <c r="D1904" s="111"/>
      <c r="E1904" s="10"/>
      <c r="F1904" s="11"/>
      <c r="G1904" s="11"/>
      <c r="H1904" s="11"/>
      <c r="I1904" s="11"/>
      <c r="J1904" s="11"/>
      <c r="K1904" s="11"/>
      <c r="L1904" s="11"/>
      <c r="M1904" s="11"/>
      <c r="N1904" s="11"/>
      <c r="O1904" s="11"/>
      <c r="P1904" s="11"/>
      <c r="Q1904" s="11"/>
      <c r="R1904" s="11"/>
      <c r="S1904" s="11"/>
      <c r="T1904" s="11"/>
      <c r="U1904" s="11"/>
      <c r="V1904" s="11"/>
      <c r="W1904" s="11"/>
      <c r="X1904" s="11"/>
      <c r="Y1904" s="11"/>
      <c r="Z1904" s="11"/>
      <c r="AA1904" s="11"/>
      <c r="AB1904" s="11"/>
      <c r="AC1904" s="11"/>
    </row>
    <row r="1905">
      <c r="A1905" s="269" t="s">
        <v>3345</v>
      </c>
      <c r="B1905" s="301" t="s">
        <v>3346</v>
      </c>
      <c r="C1905" s="111"/>
      <c r="D1905" s="111"/>
      <c r="E1905" s="10"/>
      <c r="F1905" s="11"/>
      <c r="G1905" s="11"/>
      <c r="H1905" s="11"/>
      <c r="I1905" s="11"/>
      <c r="J1905" s="11"/>
      <c r="K1905" s="11"/>
      <c r="L1905" s="11"/>
      <c r="M1905" s="11"/>
      <c r="N1905" s="11"/>
      <c r="O1905" s="11"/>
      <c r="P1905" s="11"/>
      <c r="Q1905" s="11"/>
      <c r="R1905" s="11"/>
      <c r="S1905" s="11"/>
      <c r="T1905" s="11"/>
      <c r="U1905" s="11"/>
      <c r="V1905" s="11"/>
      <c r="W1905" s="11"/>
      <c r="X1905" s="11"/>
      <c r="Y1905" s="11"/>
      <c r="Z1905" s="11"/>
      <c r="AA1905" s="11"/>
      <c r="AB1905" s="11"/>
      <c r="AC1905" s="11"/>
    </row>
    <row r="1906">
      <c r="A1906" s="269" t="s">
        <v>3347</v>
      </c>
      <c r="B1906" s="301"/>
      <c r="C1906" s="111"/>
      <c r="D1906" s="111"/>
      <c r="E1906" s="10"/>
      <c r="F1906" s="11"/>
      <c r="G1906" s="11"/>
      <c r="H1906" s="11"/>
      <c r="I1906" s="11"/>
      <c r="J1906" s="11"/>
      <c r="K1906" s="11"/>
      <c r="L1906" s="11"/>
      <c r="M1906" s="11"/>
      <c r="N1906" s="11"/>
      <c r="O1906" s="11"/>
      <c r="P1906" s="11"/>
      <c r="Q1906" s="11"/>
      <c r="R1906" s="11"/>
      <c r="S1906" s="11"/>
      <c r="T1906" s="11"/>
      <c r="U1906" s="11"/>
      <c r="V1906" s="11"/>
      <c r="W1906" s="11"/>
      <c r="X1906" s="11"/>
      <c r="Y1906" s="11"/>
      <c r="Z1906" s="11"/>
      <c r="AA1906" s="11"/>
      <c r="AB1906" s="11"/>
      <c r="AC1906" s="11"/>
    </row>
    <row r="1907">
      <c r="A1907" s="269" t="s">
        <v>3348</v>
      </c>
      <c r="B1907" s="301"/>
      <c r="C1907" s="111"/>
      <c r="D1907" s="111"/>
      <c r="E1907" s="10"/>
      <c r="F1907" s="11"/>
      <c r="G1907" s="11"/>
      <c r="H1907" s="11"/>
      <c r="I1907" s="11"/>
      <c r="J1907" s="11"/>
      <c r="K1907" s="11"/>
      <c r="L1907" s="11"/>
      <c r="M1907" s="11"/>
      <c r="N1907" s="11"/>
      <c r="O1907" s="11"/>
      <c r="P1907" s="11"/>
      <c r="Q1907" s="11"/>
      <c r="R1907" s="11"/>
      <c r="S1907" s="11"/>
      <c r="T1907" s="11"/>
      <c r="U1907" s="11"/>
      <c r="V1907" s="11"/>
      <c r="W1907" s="11"/>
      <c r="X1907" s="11"/>
      <c r="Y1907" s="11"/>
      <c r="Z1907" s="11"/>
      <c r="AA1907" s="11"/>
      <c r="AB1907" s="11"/>
      <c r="AC1907" s="11"/>
    </row>
    <row r="1908">
      <c r="A1908" s="269" t="s">
        <v>3349</v>
      </c>
      <c r="B1908" s="301" t="s">
        <v>3350</v>
      </c>
      <c r="C1908" s="15" t="s">
        <v>3351</v>
      </c>
      <c r="D1908" s="111"/>
      <c r="E1908" s="10"/>
      <c r="F1908" s="11"/>
      <c r="G1908" s="11"/>
      <c r="H1908" s="11"/>
      <c r="I1908" s="11"/>
      <c r="J1908" s="11"/>
      <c r="K1908" s="11"/>
      <c r="L1908" s="11"/>
      <c r="M1908" s="11"/>
      <c r="N1908" s="11"/>
      <c r="O1908" s="11"/>
      <c r="P1908" s="11"/>
      <c r="Q1908" s="11"/>
      <c r="R1908" s="11"/>
      <c r="S1908" s="11"/>
      <c r="T1908" s="11"/>
      <c r="U1908" s="11"/>
      <c r="V1908" s="11"/>
      <c r="W1908" s="11"/>
      <c r="X1908" s="11"/>
      <c r="Y1908" s="11"/>
      <c r="Z1908" s="11"/>
      <c r="AA1908" s="11"/>
      <c r="AB1908" s="11"/>
      <c r="AC1908" s="11"/>
    </row>
    <row r="1909">
      <c r="A1909" s="269" t="s">
        <v>3352</v>
      </c>
      <c r="B1909" s="301" t="s">
        <v>3353</v>
      </c>
      <c r="C1909" s="111"/>
      <c r="D1909" s="111"/>
      <c r="E1909" s="10"/>
      <c r="F1909" s="11"/>
      <c r="G1909" s="11"/>
      <c r="H1909" s="11"/>
      <c r="I1909" s="11"/>
      <c r="J1909" s="11"/>
      <c r="K1909" s="11"/>
      <c r="L1909" s="11"/>
      <c r="M1909" s="11"/>
      <c r="N1909" s="11"/>
      <c r="O1909" s="11"/>
      <c r="P1909" s="11"/>
      <c r="Q1909" s="11"/>
      <c r="R1909" s="11"/>
      <c r="S1909" s="11"/>
      <c r="T1909" s="11"/>
      <c r="U1909" s="11"/>
      <c r="V1909" s="11"/>
      <c r="W1909" s="11"/>
      <c r="X1909" s="11"/>
      <c r="Y1909" s="11"/>
      <c r="Z1909" s="11"/>
      <c r="AA1909" s="11"/>
      <c r="AB1909" s="11"/>
      <c r="AC1909" s="11"/>
    </row>
    <row r="1910">
      <c r="A1910" s="302" t="s">
        <v>3354</v>
      </c>
      <c r="B1910" s="301"/>
      <c r="C1910" s="111"/>
      <c r="D1910" s="111"/>
      <c r="E1910" s="10"/>
      <c r="F1910" s="11"/>
      <c r="G1910" s="11"/>
      <c r="H1910" s="11"/>
      <c r="I1910" s="11"/>
      <c r="J1910" s="11"/>
      <c r="K1910" s="11"/>
      <c r="L1910" s="11"/>
      <c r="M1910" s="11"/>
      <c r="N1910" s="11"/>
      <c r="O1910" s="11"/>
      <c r="P1910" s="11"/>
      <c r="Q1910" s="11"/>
      <c r="R1910" s="11"/>
      <c r="S1910" s="11"/>
      <c r="T1910" s="11"/>
      <c r="U1910" s="11"/>
      <c r="V1910" s="11"/>
      <c r="W1910" s="11"/>
      <c r="X1910" s="11"/>
      <c r="Y1910" s="11"/>
      <c r="Z1910" s="11"/>
      <c r="AA1910" s="11"/>
      <c r="AB1910" s="11"/>
      <c r="AC1910" s="11"/>
    </row>
    <row r="1911">
      <c r="A1911" s="133" t="s">
        <v>3355</v>
      </c>
      <c r="B1911" s="301"/>
      <c r="C1911" s="111"/>
      <c r="D1911" s="111"/>
      <c r="E1911" s="10"/>
      <c r="F1911" s="11"/>
      <c r="G1911" s="11"/>
      <c r="H1911" s="11"/>
      <c r="I1911" s="11"/>
      <c r="J1911" s="11"/>
      <c r="K1911" s="11"/>
      <c r="L1911" s="11"/>
      <c r="M1911" s="11"/>
      <c r="N1911" s="11"/>
      <c r="O1911" s="11"/>
      <c r="P1911" s="11"/>
      <c r="Q1911" s="11"/>
      <c r="R1911" s="11"/>
      <c r="S1911" s="11"/>
      <c r="T1911" s="11"/>
      <c r="U1911" s="11"/>
      <c r="V1911" s="11"/>
      <c r="W1911" s="11"/>
      <c r="X1911" s="11"/>
      <c r="Y1911" s="11"/>
      <c r="Z1911" s="11"/>
      <c r="AA1911" s="11"/>
      <c r="AB1911" s="11"/>
      <c r="AC1911" s="11"/>
    </row>
    <row r="1912">
      <c r="A1912" s="133" t="s">
        <v>3356</v>
      </c>
      <c r="B1912" s="301" t="s">
        <v>3357</v>
      </c>
      <c r="C1912" s="111"/>
      <c r="D1912" s="111"/>
      <c r="E1912" s="10"/>
      <c r="F1912" s="11"/>
      <c r="G1912" s="11"/>
      <c r="H1912" s="11"/>
      <c r="I1912" s="11"/>
      <c r="J1912" s="11"/>
      <c r="K1912" s="11"/>
      <c r="L1912" s="11"/>
      <c r="M1912" s="11"/>
      <c r="N1912" s="11"/>
      <c r="O1912" s="11"/>
      <c r="P1912" s="11"/>
      <c r="Q1912" s="11"/>
      <c r="R1912" s="11"/>
      <c r="S1912" s="11"/>
      <c r="T1912" s="11"/>
      <c r="U1912" s="11"/>
      <c r="V1912" s="11"/>
      <c r="W1912" s="11"/>
      <c r="X1912" s="11"/>
      <c r="Y1912" s="11"/>
      <c r="Z1912" s="11"/>
      <c r="AA1912" s="11"/>
      <c r="AB1912" s="11"/>
      <c r="AC1912" s="11"/>
    </row>
    <row r="1913">
      <c r="A1913" s="133" t="s">
        <v>3358</v>
      </c>
      <c r="B1913" s="301" t="s">
        <v>3359</v>
      </c>
      <c r="C1913" s="111"/>
      <c r="D1913" s="111"/>
      <c r="E1913" s="10"/>
      <c r="F1913" s="11"/>
      <c r="G1913" s="11"/>
      <c r="H1913" s="11"/>
      <c r="I1913" s="11"/>
      <c r="J1913" s="11"/>
      <c r="K1913" s="11"/>
      <c r="L1913" s="11"/>
      <c r="M1913" s="11"/>
      <c r="N1913" s="11"/>
      <c r="O1913" s="11"/>
      <c r="P1913" s="11"/>
      <c r="Q1913" s="11"/>
      <c r="R1913" s="11"/>
      <c r="S1913" s="11"/>
      <c r="T1913" s="11"/>
      <c r="U1913" s="11"/>
      <c r="V1913" s="11"/>
      <c r="W1913" s="11"/>
      <c r="X1913" s="11"/>
      <c r="Y1913" s="11"/>
      <c r="Z1913" s="11"/>
      <c r="AA1913" s="11"/>
      <c r="AB1913" s="11"/>
      <c r="AC1913" s="11"/>
    </row>
    <row r="1914">
      <c r="A1914" s="133" t="s">
        <v>3360</v>
      </c>
      <c r="B1914" s="301" t="s">
        <v>3361</v>
      </c>
      <c r="C1914" s="111"/>
      <c r="D1914" s="111"/>
      <c r="E1914" s="10"/>
      <c r="F1914" s="11"/>
      <c r="G1914" s="11"/>
      <c r="H1914" s="11"/>
      <c r="I1914" s="11"/>
      <c r="J1914" s="11"/>
      <c r="K1914" s="11"/>
      <c r="L1914" s="11"/>
      <c r="M1914" s="11"/>
      <c r="N1914" s="11"/>
      <c r="O1914" s="11"/>
      <c r="P1914" s="11"/>
      <c r="Q1914" s="11"/>
      <c r="R1914" s="11"/>
      <c r="S1914" s="11"/>
      <c r="T1914" s="11"/>
      <c r="U1914" s="11"/>
      <c r="V1914" s="11"/>
      <c r="W1914" s="11"/>
      <c r="X1914" s="11"/>
      <c r="Y1914" s="11"/>
      <c r="Z1914" s="11"/>
      <c r="AA1914" s="11"/>
      <c r="AB1914" s="11"/>
      <c r="AC1914" s="11"/>
    </row>
    <row r="1915">
      <c r="A1915" s="133" t="s">
        <v>3362</v>
      </c>
      <c r="B1915" s="301" t="s">
        <v>3363</v>
      </c>
      <c r="C1915" s="111"/>
      <c r="D1915" s="111"/>
      <c r="E1915" s="10"/>
      <c r="F1915" s="11"/>
      <c r="G1915" s="11"/>
      <c r="H1915" s="11"/>
      <c r="I1915" s="11"/>
      <c r="J1915" s="11"/>
      <c r="K1915" s="11"/>
      <c r="L1915" s="11"/>
      <c r="M1915" s="11"/>
      <c r="N1915" s="11"/>
      <c r="O1915" s="11"/>
      <c r="P1915" s="11"/>
      <c r="Q1915" s="11"/>
      <c r="R1915" s="11"/>
      <c r="S1915" s="11"/>
      <c r="T1915" s="11"/>
      <c r="U1915" s="11"/>
      <c r="V1915" s="11"/>
      <c r="W1915" s="11"/>
      <c r="X1915" s="11"/>
      <c r="Y1915" s="11"/>
      <c r="Z1915" s="11"/>
      <c r="AA1915" s="11"/>
      <c r="AB1915" s="11"/>
      <c r="AC1915" s="11"/>
    </row>
    <row r="1916">
      <c r="A1916" s="133" t="s">
        <v>3364</v>
      </c>
      <c r="B1916" s="301"/>
      <c r="C1916" s="111"/>
      <c r="D1916" s="111"/>
      <c r="E1916" s="10"/>
      <c r="F1916" s="11"/>
      <c r="G1916" s="11"/>
      <c r="H1916" s="11"/>
      <c r="I1916" s="11"/>
      <c r="J1916" s="11"/>
      <c r="K1916" s="11"/>
      <c r="L1916" s="11"/>
      <c r="M1916" s="11"/>
      <c r="N1916" s="11"/>
      <c r="O1916" s="11"/>
      <c r="P1916" s="11"/>
      <c r="Q1916" s="11"/>
      <c r="R1916" s="11"/>
      <c r="S1916" s="11"/>
      <c r="T1916" s="11"/>
      <c r="U1916" s="11"/>
      <c r="V1916" s="11"/>
      <c r="W1916" s="11"/>
      <c r="X1916" s="11"/>
      <c r="Y1916" s="11"/>
      <c r="Z1916" s="11"/>
      <c r="AA1916" s="11"/>
      <c r="AB1916" s="11"/>
      <c r="AC1916" s="11"/>
    </row>
    <row r="1917">
      <c r="A1917" s="133" t="s">
        <v>3365</v>
      </c>
      <c r="B1917" s="301" t="s">
        <v>3366</v>
      </c>
      <c r="C1917" s="111"/>
      <c r="D1917" s="111"/>
      <c r="E1917" s="10"/>
      <c r="F1917" s="11"/>
      <c r="G1917" s="11"/>
      <c r="H1917" s="11"/>
      <c r="I1917" s="11"/>
      <c r="J1917" s="11"/>
      <c r="K1917" s="11"/>
      <c r="L1917" s="11"/>
      <c r="M1917" s="11"/>
      <c r="N1917" s="11"/>
      <c r="O1917" s="11"/>
      <c r="P1917" s="11"/>
      <c r="Q1917" s="11"/>
      <c r="R1917" s="11"/>
      <c r="S1917" s="11"/>
      <c r="T1917" s="11"/>
      <c r="U1917" s="11"/>
      <c r="V1917" s="11"/>
      <c r="W1917" s="11"/>
      <c r="X1917" s="11"/>
      <c r="Y1917" s="11"/>
      <c r="Z1917" s="11"/>
      <c r="AA1917" s="11"/>
      <c r="AB1917" s="11"/>
      <c r="AC1917" s="11"/>
    </row>
    <row r="1918">
      <c r="A1918" s="133" t="s">
        <v>3367</v>
      </c>
      <c r="B1918" s="301"/>
      <c r="C1918" s="111"/>
      <c r="D1918" s="111"/>
      <c r="E1918" s="10"/>
      <c r="F1918" s="11"/>
      <c r="G1918" s="11"/>
      <c r="H1918" s="11"/>
      <c r="I1918" s="11"/>
      <c r="J1918" s="11"/>
      <c r="K1918" s="11"/>
      <c r="L1918" s="11"/>
      <c r="M1918" s="11"/>
      <c r="N1918" s="11"/>
      <c r="O1918" s="11"/>
      <c r="P1918" s="11"/>
      <c r="Q1918" s="11"/>
      <c r="R1918" s="11"/>
      <c r="S1918" s="11"/>
      <c r="T1918" s="11"/>
      <c r="U1918" s="11"/>
      <c r="V1918" s="11"/>
      <c r="W1918" s="11"/>
      <c r="X1918" s="11"/>
      <c r="Y1918" s="11"/>
      <c r="Z1918" s="11"/>
      <c r="AA1918" s="11"/>
      <c r="AB1918" s="11"/>
      <c r="AC1918" s="11"/>
    </row>
    <row r="1919">
      <c r="A1919" s="133" t="s">
        <v>3368</v>
      </c>
      <c r="B1919" s="301"/>
      <c r="C1919" s="111"/>
      <c r="D1919" s="111"/>
      <c r="E1919" s="10"/>
      <c r="F1919" s="11"/>
      <c r="G1919" s="11"/>
      <c r="H1919" s="11"/>
      <c r="I1919" s="11"/>
      <c r="J1919" s="11"/>
      <c r="K1919" s="11"/>
      <c r="L1919" s="11"/>
      <c r="M1919" s="11"/>
      <c r="N1919" s="11"/>
      <c r="O1919" s="11"/>
      <c r="P1919" s="11"/>
      <c r="Q1919" s="11"/>
      <c r="R1919" s="11"/>
      <c r="S1919" s="11"/>
      <c r="T1919" s="11"/>
      <c r="U1919" s="11"/>
      <c r="V1919" s="11"/>
      <c r="W1919" s="11"/>
      <c r="X1919" s="11"/>
      <c r="Y1919" s="11"/>
      <c r="Z1919" s="11"/>
      <c r="AA1919" s="11"/>
      <c r="AB1919" s="11"/>
      <c r="AC1919" s="11"/>
    </row>
    <row r="1920">
      <c r="A1920" s="303" t="s">
        <v>3369</v>
      </c>
      <c r="B1920" s="301" t="s">
        <v>3370</v>
      </c>
      <c r="C1920" s="111"/>
      <c r="D1920" s="111"/>
      <c r="E1920" s="10"/>
      <c r="F1920" s="11"/>
      <c r="G1920" s="11"/>
      <c r="H1920" s="11"/>
      <c r="I1920" s="11"/>
      <c r="J1920" s="11"/>
      <c r="K1920" s="11"/>
      <c r="L1920" s="11"/>
      <c r="M1920" s="11"/>
      <c r="N1920" s="11"/>
      <c r="O1920" s="11"/>
      <c r="P1920" s="11"/>
      <c r="Q1920" s="11"/>
      <c r="R1920" s="11"/>
      <c r="S1920" s="11"/>
      <c r="T1920" s="11"/>
      <c r="U1920" s="11"/>
      <c r="V1920" s="11"/>
      <c r="W1920" s="11"/>
      <c r="X1920" s="11"/>
      <c r="Y1920" s="11"/>
      <c r="Z1920" s="11"/>
      <c r="AA1920" s="11"/>
      <c r="AB1920" s="11"/>
      <c r="AC1920" s="11"/>
    </row>
    <row r="1921">
      <c r="A1921" s="133" t="s">
        <v>3371</v>
      </c>
      <c r="B1921" s="301" t="s">
        <v>3372</v>
      </c>
      <c r="C1921" s="111"/>
      <c r="D1921" s="111"/>
      <c r="E1921" s="10"/>
      <c r="F1921" s="11"/>
      <c r="G1921" s="11"/>
      <c r="H1921" s="11"/>
      <c r="I1921" s="11"/>
      <c r="J1921" s="11"/>
      <c r="K1921" s="11"/>
      <c r="L1921" s="11"/>
      <c r="M1921" s="11"/>
      <c r="N1921" s="11"/>
      <c r="O1921" s="11"/>
      <c r="P1921" s="11"/>
      <c r="Q1921" s="11"/>
      <c r="R1921" s="11"/>
      <c r="S1921" s="11"/>
      <c r="T1921" s="11"/>
      <c r="U1921" s="11"/>
      <c r="V1921" s="11"/>
      <c r="W1921" s="11"/>
      <c r="X1921" s="11"/>
      <c r="Y1921" s="11"/>
      <c r="Z1921" s="11"/>
      <c r="AA1921" s="11"/>
      <c r="AB1921" s="11"/>
      <c r="AC1921" s="11"/>
    </row>
    <row r="1922">
      <c r="A1922" s="133" t="s">
        <v>3373</v>
      </c>
      <c r="B1922" s="301" t="s">
        <v>3374</v>
      </c>
      <c r="C1922" s="111"/>
      <c r="D1922" s="111"/>
      <c r="E1922" s="10"/>
      <c r="F1922" s="11"/>
      <c r="G1922" s="11"/>
      <c r="H1922" s="11"/>
      <c r="I1922" s="11"/>
      <c r="J1922" s="11"/>
      <c r="K1922" s="11"/>
      <c r="L1922" s="11"/>
      <c r="M1922" s="11"/>
      <c r="N1922" s="11"/>
      <c r="O1922" s="11"/>
      <c r="P1922" s="11"/>
      <c r="Q1922" s="11"/>
      <c r="R1922" s="11"/>
      <c r="S1922" s="11"/>
      <c r="T1922" s="11"/>
      <c r="U1922" s="11"/>
      <c r="V1922" s="11"/>
      <c r="W1922" s="11"/>
      <c r="X1922" s="11"/>
      <c r="Y1922" s="11"/>
      <c r="Z1922" s="11"/>
      <c r="AA1922" s="11"/>
      <c r="AB1922" s="11"/>
      <c r="AC1922" s="11"/>
    </row>
    <row r="1923">
      <c r="A1923" s="133" t="s">
        <v>3375</v>
      </c>
      <c r="B1923" s="301"/>
      <c r="C1923" s="111"/>
      <c r="D1923" s="111"/>
      <c r="E1923" s="10"/>
      <c r="F1923" s="11"/>
      <c r="G1923" s="11"/>
      <c r="H1923" s="11"/>
      <c r="I1923" s="11"/>
      <c r="J1923" s="11"/>
      <c r="K1923" s="11"/>
      <c r="L1923" s="11"/>
      <c r="M1923" s="11"/>
      <c r="N1923" s="11"/>
      <c r="O1923" s="11"/>
      <c r="P1923" s="11"/>
      <c r="Q1923" s="11"/>
      <c r="R1923" s="11"/>
      <c r="S1923" s="11"/>
      <c r="T1923" s="11"/>
      <c r="U1923" s="11"/>
      <c r="V1923" s="11"/>
      <c r="W1923" s="11"/>
      <c r="X1923" s="11"/>
      <c r="Y1923" s="11"/>
      <c r="Z1923" s="11"/>
      <c r="AA1923" s="11"/>
      <c r="AB1923" s="11"/>
      <c r="AC1923" s="11"/>
    </row>
    <row r="1924">
      <c r="A1924" s="133" t="s">
        <v>3376</v>
      </c>
      <c r="B1924" s="301" t="s">
        <v>3377</v>
      </c>
      <c r="C1924" s="111"/>
      <c r="D1924" s="111"/>
      <c r="E1924" s="10"/>
      <c r="F1924" s="11"/>
      <c r="G1924" s="11"/>
      <c r="H1924" s="11"/>
      <c r="I1924" s="11"/>
      <c r="J1924" s="11"/>
      <c r="K1924" s="11"/>
      <c r="L1924" s="11"/>
      <c r="M1924" s="11"/>
      <c r="N1924" s="11"/>
      <c r="O1924" s="11"/>
      <c r="P1924" s="11"/>
      <c r="Q1924" s="11"/>
      <c r="R1924" s="11"/>
      <c r="S1924" s="11"/>
      <c r="T1924" s="11"/>
      <c r="U1924" s="11"/>
      <c r="V1924" s="11"/>
      <c r="W1924" s="11"/>
      <c r="X1924" s="11"/>
      <c r="Y1924" s="11"/>
      <c r="Z1924" s="11"/>
      <c r="AA1924" s="11"/>
      <c r="AB1924" s="11"/>
      <c r="AC1924" s="11"/>
    </row>
    <row r="1925">
      <c r="A1925" s="133" t="s">
        <v>3378</v>
      </c>
      <c r="B1925" s="301"/>
      <c r="C1925" s="111"/>
      <c r="D1925" s="111"/>
      <c r="E1925" s="10"/>
      <c r="F1925" s="11"/>
      <c r="G1925" s="11"/>
      <c r="H1925" s="11"/>
      <c r="I1925" s="11"/>
      <c r="J1925" s="11"/>
      <c r="K1925" s="11"/>
      <c r="L1925" s="11"/>
      <c r="M1925" s="11"/>
      <c r="N1925" s="11"/>
      <c r="O1925" s="11"/>
      <c r="P1925" s="11"/>
      <c r="Q1925" s="11"/>
      <c r="R1925" s="11"/>
      <c r="S1925" s="11"/>
      <c r="T1925" s="11"/>
      <c r="U1925" s="11"/>
      <c r="V1925" s="11"/>
      <c r="W1925" s="11"/>
      <c r="X1925" s="11"/>
      <c r="Y1925" s="11"/>
      <c r="Z1925" s="11"/>
      <c r="AA1925" s="11"/>
      <c r="AB1925" s="11"/>
      <c r="AC1925" s="11"/>
    </row>
    <row r="1926">
      <c r="A1926" s="133" t="s">
        <v>3379</v>
      </c>
      <c r="B1926" s="301" t="s">
        <v>3380</v>
      </c>
      <c r="C1926" s="111"/>
      <c r="D1926" s="111"/>
      <c r="E1926" s="10"/>
      <c r="F1926" s="11"/>
      <c r="G1926" s="11"/>
      <c r="H1926" s="11"/>
      <c r="I1926" s="11"/>
      <c r="J1926" s="11"/>
      <c r="K1926" s="11"/>
      <c r="L1926" s="11"/>
      <c r="M1926" s="11"/>
      <c r="N1926" s="11"/>
      <c r="O1926" s="11"/>
      <c r="P1926" s="11"/>
      <c r="Q1926" s="11"/>
      <c r="R1926" s="11"/>
      <c r="S1926" s="11"/>
      <c r="T1926" s="11"/>
      <c r="U1926" s="11"/>
      <c r="V1926" s="11"/>
      <c r="W1926" s="11"/>
      <c r="X1926" s="11"/>
      <c r="Y1926" s="11"/>
      <c r="Z1926" s="11"/>
      <c r="AA1926" s="11"/>
      <c r="AB1926" s="11"/>
      <c r="AC1926" s="11"/>
    </row>
    <row r="1927">
      <c r="A1927" s="133" t="s">
        <v>3381</v>
      </c>
      <c r="B1927" s="301" t="s">
        <v>3382</v>
      </c>
      <c r="C1927" s="15" t="s">
        <v>3383</v>
      </c>
      <c r="D1927" s="151" t="s">
        <v>3384</v>
      </c>
      <c r="E1927" s="10"/>
      <c r="F1927" s="11"/>
      <c r="G1927" s="11"/>
      <c r="H1927" s="11"/>
      <c r="I1927" s="11"/>
      <c r="J1927" s="11"/>
      <c r="K1927" s="11"/>
      <c r="L1927" s="11"/>
      <c r="M1927" s="11"/>
      <c r="N1927" s="11"/>
      <c r="O1927" s="11"/>
      <c r="P1927" s="11"/>
      <c r="Q1927" s="11"/>
      <c r="R1927" s="11"/>
      <c r="S1927" s="11"/>
      <c r="T1927" s="11"/>
      <c r="U1927" s="11"/>
      <c r="V1927" s="11"/>
      <c r="W1927" s="11"/>
      <c r="X1927" s="11"/>
      <c r="Y1927" s="11"/>
      <c r="Z1927" s="11"/>
      <c r="AA1927" s="11"/>
      <c r="AB1927" s="11"/>
      <c r="AC1927" s="11"/>
    </row>
    <row r="1928">
      <c r="A1928" s="133" t="s">
        <v>3385</v>
      </c>
      <c r="B1928" s="191" t="s">
        <v>3386</v>
      </c>
      <c r="C1928" s="15" t="s">
        <v>3387</v>
      </c>
      <c r="D1928" s="111"/>
      <c r="E1928" s="10"/>
      <c r="F1928" s="11"/>
      <c r="G1928" s="11"/>
      <c r="H1928" s="11"/>
      <c r="I1928" s="11"/>
      <c r="J1928" s="11"/>
      <c r="K1928" s="11"/>
      <c r="L1928" s="11"/>
      <c r="M1928" s="11"/>
      <c r="N1928" s="11"/>
      <c r="O1928" s="11"/>
      <c r="P1928" s="11"/>
      <c r="Q1928" s="11"/>
      <c r="R1928" s="11"/>
      <c r="S1928" s="11"/>
      <c r="T1928" s="11"/>
      <c r="U1928" s="11"/>
      <c r="V1928" s="11"/>
      <c r="W1928" s="11"/>
      <c r="X1928" s="11"/>
      <c r="Y1928" s="11"/>
      <c r="Z1928" s="11"/>
      <c r="AA1928" s="11"/>
      <c r="AB1928" s="11"/>
      <c r="AC1928" s="11"/>
    </row>
    <row r="1929">
      <c r="A1929" s="133" t="s">
        <v>3388</v>
      </c>
      <c r="B1929" s="282" t="s">
        <v>3388</v>
      </c>
      <c r="C1929" s="111"/>
      <c r="D1929" s="111"/>
      <c r="E1929" s="10"/>
      <c r="F1929" s="11"/>
      <c r="G1929" s="11"/>
      <c r="H1929" s="11"/>
      <c r="I1929" s="11"/>
      <c r="J1929" s="11"/>
      <c r="K1929" s="11"/>
      <c r="L1929" s="11"/>
      <c r="M1929" s="11"/>
      <c r="N1929" s="11"/>
      <c r="O1929" s="11"/>
      <c r="P1929" s="11"/>
      <c r="Q1929" s="11"/>
      <c r="R1929" s="11"/>
      <c r="S1929" s="11"/>
      <c r="T1929" s="11"/>
      <c r="U1929" s="11"/>
      <c r="V1929" s="11"/>
      <c r="W1929" s="11"/>
      <c r="X1929" s="11"/>
      <c r="Y1929" s="11"/>
      <c r="Z1929" s="11"/>
      <c r="AA1929" s="11"/>
      <c r="AB1929" s="11"/>
      <c r="AC1929" s="11"/>
    </row>
    <row r="1930">
      <c r="A1930" s="133" t="s">
        <v>3389</v>
      </c>
      <c r="B1930" s="301" t="s">
        <v>3390</v>
      </c>
      <c r="C1930" s="111"/>
      <c r="D1930" s="111"/>
      <c r="E1930" s="10"/>
      <c r="F1930" s="11"/>
      <c r="G1930" s="11"/>
      <c r="H1930" s="11"/>
      <c r="I1930" s="11"/>
      <c r="J1930" s="11"/>
      <c r="K1930" s="11"/>
      <c r="L1930" s="11"/>
      <c r="M1930" s="11"/>
      <c r="N1930" s="11"/>
      <c r="O1930" s="11"/>
      <c r="P1930" s="11"/>
      <c r="Q1930" s="11"/>
      <c r="R1930" s="11"/>
      <c r="S1930" s="11"/>
      <c r="T1930" s="11"/>
      <c r="U1930" s="11"/>
      <c r="V1930" s="11"/>
      <c r="W1930" s="11"/>
      <c r="X1930" s="11"/>
      <c r="Y1930" s="11"/>
      <c r="Z1930" s="11"/>
      <c r="AA1930" s="11"/>
      <c r="AB1930" s="11"/>
      <c r="AC1930" s="11"/>
    </row>
    <row r="1931">
      <c r="A1931" s="133" t="s">
        <v>3391</v>
      </c>
      <c r="B1931" s="301"/>
      <c r="C1931" s="111"/>
      <c r="D1931" s="111"/>
      <c r="E1931" s="10"/>
      <c r="F1931" s="11"/>
      <c r="G1931" s="11"/>
      <c r="H1931" s="11"/>
      <c r="I1931" s="11"/>
      <c r="J1931" s="11"/>
      <c r="K1931" s="11"/>
      <c r="L1931" s="11"/>
      <c r="M1931" s="11"/>
      <c r="N1931" s="11"/>
      <c r="O1931" s="11"/>
      <c r="P1931" s="11"/>
      <c r="Q1931" s="11"/>
      <c r="R1931" s="11"/>
      <c r="S1931" s="11"/>
      <c r="T1931" s="11"/>
      <c r="U1931" s="11"/>
      <c r="V1931" s="11"/>
      <c r="W1931" s="11"/>
      <c r="X1931" s="11"/>
      <c r="Y1931" s="11"/>
      <c r="Z1931" s="11"/>
      <c r="AA1931" s="11"/>
      <c r="AB1931" s="11"/>
      <c r="AC1931" s="11"/>
    </row>
    <row r="1932">
      <c r="A1932" s="133" t="s">
        <v>3392</v>
      </c>
      <c r="B1932" s="301" t="s">
        <v>3393</v>
      </c>
      <c r="C1932" s="111"/>
      <c r="D1932" s="111"/>
      <c r="E1932" s="10"/>
      <c r="F1932" s="11"/>
      <c r="G1932" s="11"/>
      <c r="H1932" s="11"/>
      <c r="I1932" s="11"/>
      <c r="J1932" s="11"/>
      <c r="K1932" s="11"/>
      <c r="L1932" s="11"/>
      <c r="M1932" s="11"/>
      <c r="N1932" s="11"/>
      <c r="O1932" s="11"/>
      <c r="P1932" s="11"/>
      <c r="Q1932" s="11"/>
      <c r="R1932" s="11"/>
      <c r="S1932" s="11"/>
      <c r="T1932" s="11"/>
      <c r="U1932" s="11"/>
      <c r="V1932" s="11"/>
      <c r="W1932" s="11"/>
      <c r="X1932" s="11"/>
      <c r="Y1932" s="11"/>
      <c r="Z1932" s="11"/>
      <c r="AA1932" s="11"/>
      <c r="AB1932" s="11"/>
      <c r="AC1932" s="11"/>
    </row>
    <row r="1933">
      <c r="A1933" s="133" t="s">
        <v>3394</v>
      </c>
      <c r="B1933" s="301" t="s">
        <v>3395</v>
      </c>
      <c r="C1933" s="111"/>
      <c r="D1933" s="111"/>
      <c r="E1933" s="10"/>
      <c r="F1933" s="11"/>
      <c r="G1933" s="11"/>
      <c r="H1933" s="11"/>
      <c r="I1933" s="11"/>
      <c r="J1933" s="11"/>
      <c r="K1933" s="11"/>
      <c r="L1933" s="11"/>
      <c r="M1933" s="11"/>
      <c r="N1933" s="11"/>
      <c r="O1933" s="11"/>
      <c r="P1933" s="11"/>
      <c r="Q1933" s="11"/>
      <c r="R1933" s="11"/>
      <c r="S1933" s="11"/>
      <c r="T1933" s="11"/>
      <c r="U1933" s="11"/>
      <c r="V1933" s="11"/>
      <c r="W1933" s="11"/>
      <c r="X1933" s="11"/>
      <c r="Y1933" s="11"/>
      <c r="Z1933" s="11"/>
      <c r="AA1933" s="11"/>
      <c r="AB1933" s="11"/>
      <c r="AC1933" s="11"/>
    </row>
    <row r="1934">
      <c r="A1934" s="133" t="s">
        <v>3396</v>
      </c>
      <c r="B1934" s="301"/>
      <c r="C1934" s="111"/>
      <c r="D1934" s="111"/>
      <c r="E1934" s="10"/>
      <c r="F1934" s="11"/>
      <c r="G1934" s="11"/>
      <c r="H1934" s="11"/>
      <c r="I1934" s="11"/>
      <c r="J1934" s="11"/>
      <c r="K1934" s="11"/>
      <c r="L1934" s="11"/>
      <c r="M1934" s="11"/>
      <c r="N1934" s="11"/>
      <c r="O1934" s="11"/>
      <c r="P1934" s="11"/>
      <c r="Q1934" s="11"/>
      <c r="R1934" s="11"/>
      <c r="S1934" s="11"/>
      <c r="T1934" s="11"/>
      <c r="U1934" s="11"/>
      <c r="V1934" s="11"/>
      <c r="W1934" s="11"/>
      <c r="X1934" s="11"/>
      <c r="Y1934" s="11"/>
      <c r="Z1934" s="11"/>
      <c r="AA1934" s="11"/>
      <c r="AB1934" s="11"/>
      <c r="AC1934" s="11"/>
    </row>
    <row r="1935">
      <c r="A1935" s="133" t="s">
        <v>3397</v>
      </c>
      <c r="B1935" s="301" t="s">
        <v>3398</v>
      </c>
      <c r="C1935" s="111"/>
      <c r="D1935" s="111"/>
      <c r="E1935" s="10"/>
      <c r="F1935" s="11"/>
      <c r="G1935" s="11"/>
      <c r="H1935" s="11"/>
      <c r="I1935" s="11"/>
      <c r="J1935" s="11"/>
      <c r="K1935" s="11"/>
      <c r="L1935" s="11"/>
      <c r="M1935" s="11"/>
      <c r="N1935" s="11"/>
      <c r="O1935" s="11"/>
      <c r="P1935" s="11"/>
      <c r="Q1935" s="11"/>
      <c r="R1935" s="11"/>
      <c r="S1935" s="11"/>
      <c r="T1935" s="11"/>
      <c r="U1935" s="11"/>
      <c r="V1935" s="11"/>
      <c r="W1935" s="11"/>
      <c r="X1935" s="11"/>
      <c r="Y1935" s="11"/>
      <c r="Z1935" s="11"/>
      <c r="AA1935" s="11"/>
      <c r="AB1935" s="11"/>
      <c r="AC1935" s="11"/>
    </row>
    <row r="1936">
      <c r="A1936" s="133" t="s">
        <v>3399</v>
      </c>
      <c r="B1936" s="301"/>
      <c r="C1936" s="111"/>
      <c r="D1936" s="111"/>
      <c r="E1936" s="10"/>
      <c r="F1936" s="11"/>
      <c r="G1936" s="11"/>
      <c r="H1936" s="11"/>
      <c r="I1936" s="11"/>
      <c r="J1936" s="11"/>
      <c r="K1936" s="11"/>
      <c r="L1936" s="11"/>
      <c r="M1936" s="11"/>
      <c r="N1936" s="11"/>
      <c r="O1936" s="11"/>
      <c r="P1936" s="11"/>
      <c r="Q1936" s="11"/>
      <c r="R1936" s="11"/>
      <c r="S1936" s="11"/>
      <c r="T1936" s="11"/>
      <c r="U1936" s="11"/>
      <c r="V1936" s="11"/>
      <c r="W1936" s="11"/>
      <c r="X1936" s="11"/>
      <c r="Y1936" s="11"/>
      <c r="Z1936" s="11"/>
      <c r="AA1936" s="11"/>
      <c r="AB1936" s="11"/>
      <c r="AC1936" s="11"/>
    </row>
    <row r="1937">
      <c r="A1937" s="133" t="s">
        <v>3400</v>
      </c>
      <c r="B1937" s="301" t="s">
        <v>3401</v>
      </c>
      <c r="C1937" s="111"/>
      <c r="D1937" s="111"/>
      <c r="E1937" s="10"/>
      <c r="F1937" s="11"/>
      <c r="G1937" s="11"/>
      <c r="H1937" s="11"/>
      <c r="I1937" s="11"/>
      <c r="J1937" s="11"/>
      <c r="K1937" s="11"/>
      <c r="L1937" s="11"/>
      <c r="M1937" s="11"/>
      <c r="N1937" s="11"/>
      <c r="O1937" s="11"/>
      <c r="P1937" s="11"/>
      <c r="Q1937" s="11"/>
      <c r="R1937" s="11"/>
      <c r="S1937" s="11"/>
      <c r="T1937" s="11"/>
      <c r="U1937" s="11"/>
      <c r="V1937" s="11"/>
      <c r="W1937" s="11"/>
      <c r="X1937" s="11"/>
      <c r="Y1937" s="11"/>
      <c r="Z1937" s="11"/>
      <c r="AA1937" s="11"/>
      <c r="AB1937" s="11"/>
      <c r="AC1937" s="11"/>
    </row>
    <row r="1938">
      <c r="A1938" s="133" t="s">
        <v>3402</v>
      </c>
      <c r="B1938" s="301" t="s">
        <v>3403</v>
      </c>
      <c r="C1938" s="111"/>
      <c r="D1938" s="111"/>
      <c r="E1938" s="10"/>
      <c r="F1938" s="11"/>
      <c r="G1938" s="11"/>
      <c r="H1938" s="11"/>
      <c r="I1938" s="11"/>
      <c r="J1938" s="11"/>
      <c r="K1938" s="11"/>
      <c r="L1938" s="11"/>
      <c r="M1938" s="11"/>
      <c r="N1938" s="11"/>
      <c r="O1938" s="11"/>
      <c r="P1938" s="11"/>
      <c r="Q1938" s="11"/>
      <c r="R1938" s="11"/>
      <c r="S1938" s="11"/>
      <c r="T1938" s="11"/>
      <c r="U1938" s="11"/>
      <c r="V1938" s="11"/>
      <c r="W1938" s="11"/>
      <c r="X1938" s="11"/>
      <c r="Y1938" s="11"/>
      <c r="Z1938" s="11"/>
      <c r="AA1938" s="11"/>
      <c r="AB1938" s="11"/>
      <c r="AC1938" s="11"/>
    </row>
    <row r="1939">
      <c r="A1939" s="133" t="s">
        <v>3404</v>
      </c>
      <c r="B1939" s="304"/>
      <c r="C1939" s="111"/>
      <c r="D1939" s="111"/>
      <c r="E1939" s="10"/>
      <c r="F1939" s="11"/>
      <c r="G1939" s="11"/>
      <c r="H1939" s="11"/>
      <c r="I1939" s="11"/>
      <c r="J1939" s="11"/>
      <c r="K1939" s="11"/>
      <c r="L1939" s="11"/>
      <c r="M1939" s="11"/>
      <c r="N1939" s="11"/>
      <c r="O1939" s="11"/>
      <c r="P1939" s="11"/>
      <c r="Q1939" s="11"/>
      <c r="R1939" s="11"/>
      <c r="S1939" s="11"/>
      <c r="T1939" s="11"/>
      <c r="U1939" s="11"/>
      <c r="V1939" s="11"/>
      <c r="W1939" s="11"/>
      <c r="X1939" s="11"/>
      <c r="Y1939" s="11"/>
      <c r="Z1939" s="11"/>
      <c r="AA1939" s="11"/>
      <c r="AB1939" s="11"/>
      <c r="AC1939" s="11"/>
    </row>
    <row r="1940">
      <c r="A1940" s="133" t="s">
        <v>3405</v>
      </c>
      <c r="B1940" s="304" t="s">
        <v>3406</v>
      </c>
      <c r="C1940" s="111"/>
      <c r="D1940" s="305"/>
      <c r="E1940" s="10"/>
      <c r="F1940" s="11"/>
      <c r="G1940" s="11"/>
      <c r="H1940" s="11"/>
      <c r="I1940" s="11"/>
      <c r="J1940" s="11"/>
      <c r="K1940" s="11"/>
      <c r="L1940" s="11"/>
      <c r="M1940" s="11"/>
      <c r="N1940" s="11"/>
      <c r="O1940" s="11"/>
      <c r="P1940" s="11"/>
      <c r="Q1940" s="11"/>
      <c r="R1940" s="11"/>
      <c r="S1940" s="11"/>
      <c r="T1940" s="11"/>
      <c r="U1940" s="11"/>
      <c r="V1940" s="11"/>
      <c r="W1940" s="11"/>
      <c r="X1940" s="11"/>
      <c r="Y1940" s="11"/>
      <c r="Z1940" s="11"/>
      <c r="AA1940" s="11"/>
      <c r="AB1940" s="11"/>
      <c r="AC1940" s="11"/>
    </row>
    <row r="1941" ht="42.75" customHeight="1">
      <c r="A1941" s="133" t="s">
        <v>3407</v>
      </c>
      <c r="B1941" s="301" t="s">
        <v>3408</v>
      </c>
      <c r="C1941" s="306"/>
      <c r="D1941" s="305"/>
      <c r="E1941" s="10"/>
      <c r="F1941" s="11"/>
      <c r="G1941" s="11"/>
      <c r="H1941" s="11"/>
      <c r="I1941" s="11"/>
      <c r="J1941" s="11"/>
      <c r="K1941" s="11"/>
      <c r="L1941" s="11"/>
      <c r="M1941" s="11"/>
      <c r="N1941" s="11"/>
      <c r="O1941" s="11"/>
      <c r="P1941" s="11"/>
      <c r="Q1941" s="11"/>
      <c r="R1941" s="11"/>
      <c r="S1941" s="11"/>
      <c r="T1941" s="11"/>
      <c r="U1941" s="11"/>
      <c r="V1941" s="11"/>
      <c r="W1941" s="11"/>
      <c r="X1941" s="11"/>
      <c r="Y1941" s="11"/>
      <c r="Z1941" s="11"/>
      <c r="AA1941" s="11"/>
      <c r="AB1941" s="11"/>
      <c r="AC1941" s="11"/>
    </row>
    <row r="1942" ht="42.75" customHeight="1">
      <c r="A1942" s="307" t="s">
        <v>3409</v>
      </c>
      <c r="B1942" s="63" t="s">
        <v>3410</v>
      </c>
      <c r="C1942" s="306"/>
      <c r="D1942" s="305"/>
      <c r="E1942" s="10"/>
      <c r="F1942" s="11"/>
      <c r="G1942" s="11"/>
      <c r="H1942" s="11"/>
      <c r="I1942" s="11"/>
      <c r="J1942" s="11"/>
      <c r="K1942" s="11"/>
      <c r="L1942" s="11"/>
      <c r="M1942" s="11"/>
      <c r="N1942" s="11"/>
      <c r="O1942" s="11"/>
      <c r="P1942" s="11"/>
      <c r="Q1942" s="11"/>
      <c r="R1942" s="11"/>
      <c r="S1942" s="11"/>
      <c r="T1942" s="11"/>
      <c r="U1942" s="11"/>
      <c r="V1942" s="11"/>
      <c r="W1942" s="11"/>
      <c r="X1942" s="11"/>
      <c r="Y1942" s="11"/>
      <c r="Z1942" s="11"/>
      <c r="AA1942" s="11"/>
      <c r="AB1942" s="11"/>
      <c r="AC1942" s="11"/>
    </row>
    <row r="1943">
      <c r="A1943" s="308" t="s">
        <v>3411</v>
      </c>
      <c r="B1943" s="63" t="s">
        <v>3412</v>
      </c>
      <c r="C1943" s="306"/>
      <c r="D1943" s="305"/>
      <c r="E1943" s="10"/>
      <c r="F1943" s="11"/>
      <c r="G1943" s="11"/>
      <c r="H1943" s="11"/>
      <c r="I1943" s="11"/>
      <c r="J1943" s="11"/>
      <c r="K1943" s="11"/>
      <c r="L1943" s="11"/>
      <c r="M1943" s="11"/>
      <c r="N1943" s="11"/>
      <c r="O1943" s="11"/>
      <c r="P1943" s="11"/>
      <c r="Q1943" s="11"/>
      <c r="R1943" s="11"/>
      <c r="S1943" s="11"/>
      <c r="T1943" s="11"/>
      <c r="U1943" s="11"/>
      <c r="V1943" s="11"/>
      <c r="W1943" s="11"/>
      <c r="X1943" s="11"/>
      <c r="Y1943" s="11"/>
      <c r="Z1943" s="11"/>
      <c r="AA1943" s="11"/>
      <c r="AB1943" s="11"/>
      <c r="AC1943" s="11"/>
    </row>
    <row r="1944" ht="117.0" customHeight="1">
      <c r="A1944" s="309" t="s">
        <v>3413</v>
      </c>
      <c r="B1944" s="63" t="s">
        <v>3414</v>
      </c>
      <c r="C1944" s="306"/>
      <c r="D1944" s="305"/>
      <c r="E1944" s="10"/>
      <c r="F1944" s="11"/>
      <c r="G1944" s="11"/>
      <c r="H1944" s="11"/>
      <c r="I1944" s="11"/>
      <c r="J1944" s="11"/>
      <c r="K1944" s="11"/>
      <c r="L1944" s="11"/>
      <c r="M1944" s="11"/>
      <c r="N1944" s="11"/>
      <c r="O1944" s="11"/>
      <c r="P1944" s="11"/>
      <c r="Q1944" s="11"/>
      <c r="R1944" s="11"/>
      <c r="S1944" s="11"/>
      <c r="T1944" s="11"/>
      <c r="U1944" s="11"/>
      <c r="V1944" s="11"/>
      <c r="W1944" s="11"/>
      <c r="X1944" s="11"/>
      <c r="Y1944" s="11"/>
      <c r="Z1944" s="11"/>
      <c r="AA1944" s="11"/>
      <c r="AB1944" s="11"/>
      <c r="AC1944" s="11"/>
    </row>
    <row r="1945" ht="151.5" customHeight="1">
      <c r="A1945" s="310" t="s">
        <v>3415</v>
      </c>
      <c r="B1945" s="63"/>
      <c r="C1945" s="306" t="s">
        <v>3416</v>
      </c>
      <c r="D1945" s="305"/>
      <c r="E1945" s="10"/>
      <c r="F1945" s="11"/>
      <c r="G1945" s="11"/>
      <c r="H1945" s="11"/>
      <c r="I1945" s="11"/>
      <c r="J1945" s="11"/>
      <c r="K1945" s="11"/>
      <c r="L1945" s="11"/>
      <c r="M1945" s="11"/>
      <c r="N1945" s="11"/>
      <c r="O1945" s="11"/>
      <c r="P1945" s="11"/>
      <c r="Q1945" s="11"/>
      <c r="R1945" s="11"/>
      <c r="S1945" s="11"/>
      <c r="T1945" s="11"/>
      <c r="U1945" s="11"/>
      <c r="V1945" s="11"/>
      <c r="W1945" s="11"/>
      <c r="X1945" s="11"/>
      <c r="Y1945" s="11"/>
      <c r="Z1945" s="11"/>
      <c r="AA1945" s="11"/>
      <c r="AB1945" s="11"/>
      <c r="AC1945" s="11"/>
    </row>
    <row r="1946">
      <c r="A1946" s="311" t="s">
        <v>3417</v>
      </c>
      <c r="B1946" s="63" t="s">
        <v>3418</v>
      </c>
      <c r="C1946" s="306"/>
      <c r="D1946" s="305"/>
      <c r="E1946" s="10"/>
      <c r="F1946" s="11"/>
      <c r="G1946" s="11"/>
      <c r="H1946" s="11"/>
      <c r="I1946" s="11"/>
      <c r="J1946" s="11"/>
      <c r="K1946" s="11"/>
      <c r="L1946" s="11"/>
      <c r="M1946" s="11"/>
      <c r="N1946" s="11"/>
      <c r="O1946" s="11"/>
      <c r="P1946" s="11"/>
      <c r="Q1946" s="11"/>
      <c r="R1946" s="11"/>
      <c r="S1946" s="11"/>
      <c r="T1946" s="11"/>
      <c r="U1946" s="11"/>
      <c r="V1946" s="11"/>
      <c r="W1946" s="11"/>
      <c r="X1946" s="11"/>
      <c r="Y1946" s="11"/>
      <c r="Z1946" s="11"/>
      <c r="AA1946" s="11"/>
      <c r="AB1946" s="11"/>
      <c r="AC1946" s="11"/>
    </row>
    <row r="1947">
      <c r="A1947" s="99" t="s">
        <v>3419</v>
      </c>
      <c r="B1947" s="63" t="s">
        <v>3420</v>
      </c>
      <c r="C1947" s="306"/>
      <c r="D1947" s="305"/>
      <c r="E1947" s="10"/>
      <c r="F1947" s="11"/>
      <c r="G1947" s="11"/>
      <c r="H1947" s="11"/>
      <c r="I1947" s="11"/>
      <c r="J1947" s="11"/>
      <c r="K1947" s="11"/>
      <c r="L1947" s="11"/>
      <c r="M1947" s="11"/>
      <c r="N1947" s="11"/>
      <c r="O1947" s="11"/>
      <c r="P1947" s="11"/>
      <c r="Q1947" s="11"/>
      <c r="R1947" s="11"/>
      <c r="S1947" s="11"/>
      <c r="T1947" s="11"/>
      <c r="U1947" s="11"/>
      <c r="V1947" s="11"/>
      <c r="W1947" s="11"/>
      <c r="X1947" s="11"/>
      <c r="Y1947" s="11"/>
      <c r="Z1947" s="11"/>
      <c r="AA1947" s="11"/>
      <c r="AB1947" s="11"/>
      <c r="AC1947" s="11"/>
    </row>
    <row r="1948">
      <c r="A1948" s="99" t="s">
        <v>3421</v>
      </c>
      <c r="B1948" s="51"/>
      <c r="C1948" s="306"/>
      <c r="D1948" s="305"/>
      <c r="E1948" s="10"/>
      <c r="F1948" s="11"/>
      <c r="G1948" s="11"/>
      <c r="H1948" s="11"/>
      <c r="I1948" s="11"/>
      <c r="J1948" s="11"/>
      <c r="K1948" s="11"/>
      <c r="L1948" s="11"/>
      <c r="M1948" s="11"/>
      <c r="N1948" s="11"/>
      <c r="O1948" s="11"/>
      <c r="P1948" s="11"/>
      <c r="Q1948" s="11"/>
      <c r="R1948" s="11"/>
      <c r="S1948" s="11"/>
      <c r="T1948" s="11"/>
      <c r="U1948" s="11"/>
      <c r="V1948" s="11"/>
      <c r="W1948" s="11"/>
      <c r="X1948" s="11"/>
      <c r="Y1948" s="11"/>
      <c r="Z1948" s="11"/>
      <c r="AA1948" s="11"/>
      <c r="AB1948" s="11"/>
      <c r="AC1948" s="11"/>
    </row>
    <row r="1949">
      <c r="A1949" s="99" t="s">
        <v>3422</v>
      </c>
      <c r="B1949" s="226" t="s">
        <v>3423</v>
      </c>
      <c r="C1949" s="306"/>
      <c r="D1949" s="305"/>
      <c r="E1949" s="10"/>
      <c r="F1949" s="11"/>
      <c r="G1949" s="11"/>
      <c r="H1949" s="11"/>
      <c r="I1949" s="11"/>
      <c r="J1949" s="11"/>
      <c r="K1949" s="11"/>
      <c r="L1949" s="11"/>
      <c r="M1949" s="11"/>
      <c r="N1949" s="11"/>
      <c r="O1949" s="11"/>
      <c r="P1949" s="11"/>
      <c r="Q1949" s="11"/>
      <c r="R1949" s="11"/>
      <c r="S1949" s="11"/>
      <c r="T1949" s="11"/>
      <c r="U1949" s="11"/>
      <c r="V1949" s="11"/>
      <c r="W1949" s="11"/>
      <c r="X1949" s="11"/>
      <c r="Y1949" s="11"/>
      <c r="Z1949" s="11"/>
      <c r="AA1949" s="11"/>
      <c r="AB1949" s="11"/>
      <c r="AC1949" s="11"/>
    </row>
    <row r="1950">
      <c r="A1950" s="155" t="s">
        <v>3424</v>
      </c>
      <c r="B1950" s="226" t="s">
        <v>3425</v>
      </c>
      <c r="C1950" s="306"/>
      <c r="D1950" s="305"/>
      <c r="E1950" s="10"/>
      <c r="F1950" s="11"/>
      <c r="G1950" s="11"/>
      <c r="H1950" s="11"/>
      <c r="I1950" s="11"/>
      <c r="J1950" s="11"/>
      <c r="K1950" s="11"/>
      <c r="L1950" s="11"/>
      <c r="M1950" s="11"/>
      <c r="N1950" s="11"/>
      <c r="O1950" s="11"/>
      <c r="P1950" s="11"/>
      <c r="Q1950" s="11"/>
      <c r="R1950" s="11"/>
      <c r="S1950" s="11"/>
      <c r="T1950" s="11"/>
      <c r="U1950" s="11"/>
      <c r="V1950" s="11"/>
      <c r="W1950" s="11"/>
      <c r="X1950" s="11"/>
      <c r="Y1950" s="11"/>
      <c r="Z1950" s="11"/>
      <c r="AA1950" s="11"/>
      <c r="AB1950" s="11"/>
      <c r="AC1950" s="11"/>
    </row>
    <row r="1951">
      <c r="A1951" s="226" t="s">
        <v>3426</v>
      </c>
      <c r="B1951" s="226" t="s">
        <v>3427</v>
      </c>
      <c r="C1951" s="306"/>
      <c r="D1951" s="305"/>
      <c r="E1951" s="10"/>
      <c r="F1951" s="11"/>
      <c r="G1951" s="11"/>
      <c r="H1951" s="11"/>
      <c r="I1951" s="11"/>
      <c r="J1951" s="11"/>
      <c r="K1951" s="11"/>
      <c r="L1951" s="11"/>
      <c r="M1951" s="11"/>
      <c r="N1951" s="11"/>
      <c r="O1951" s="11"/>
      <c r="P1951" s="11"/>
      <c r="Q1951" s="11"/>
      <c r="R1951" s="11"/>
      <c r="S1951" s="11"/>
      <c r="T1951" s="11"/>
      <c r="U1951" s="11"/>
      <c r="V1951" s="11"/>
      <c r="W1951" s="11"/>
      <c r="X1951" s="11"/>
      <c r="Y1951" s="11"/>
      <c r="Z1951" s="11"/>
      <c r="AA1951" s="11"/>
      <c r="AB1951" s="11"/>
      <c r="AC1951" s="11"/>
    </row>
    <row r="1952">
      <c r="A1952" s="226" t="s">
        <v>3428</v>
      </c>
      <c r="B1952" s="226" t="s">
        <v>3429</v>
      </c>
      <c r="C1952" s="306" t="s">
        <v>3430</v>
      </c>
      <c r="D1952" s="305"/>
      <c r="E1952" s="10"/>
      <c r="F1952" s="11"/>
      <c r="G1952" s="11"/>
      <c r="H1952" s="11"/>
      <c r="I1952" s="11"/>
      <c r="J1952" s="11"/>
      <c r="K1952" s="11"/>
      <c r="L1952" s="11"/>
      <c r="M1952" s="11"/>
      <c r="N1952" s="11"/>
      <c r="O1952" s="11"/>
      <c r="P1952" s="11"/>
      <c r="Q1952" s="11"/>
      <c r="R1952" s="11"/>
      <c r="S1952" s="11"/>
      <c r="T1952" s="11"/>
      <c r="U1952" s="11"/>
      <c r="V1952" s="11"/>
      <c r="W1952" s="11"/>
      <c r="X1952" s="11"/>
      <c r="Y1952" s="11"/>
      <c r="Z1952" s="11"/>
      <c r="AA1952" s="11"/>
      <c r="AB1952" s="11"/>
      <c r="AC1952" s="11"/>
    </row>
    <row r="1953">
      <c r="A1953" s="226" t="s">
        <v>3431</v>
      </c>
      <c r="B1953" s="226" t="s">
        <v>3432</v>
      </c>
      <c r="C1953" s="306"/>
      <c r="D1953" s="305"/>
      <c r="E1953" s="10"/>
      <c r="F1953" s="11"/>
      <c r="G1953" s="11"/>
      <c r="H1953" s="11"/>
      <c r="I1953" s="11"/>
      <c r="J1953" s="11"/>
      <c r="K1953" s="11"/>
      <c r="L1953" s="11"/>
      <c r="M1953" s="11"/>
      <c r="N1953" s="11"/>
      <c r="O1953" s="11"/>
      <c r="P1953" s="11"/>
      <c r="Q1953" s="11"/>
      <c r="R1953" s="11"/>
      <c r="S1953" s="11"/>
      <c r="T1953" s="11"/>
      <c r="U1953" s="11"/>
      <c r="V1953" s="11"/>
      <c r="W1953" s="11"/>
      <c r="X1953" s="11"/>
      <c r="Y1953" s="11"/>
      <c r="Z1953" s="11"/>
      <c r="AA1953" s="11"/>
      <c r="AB1953" s="11"/>
      <c r="AC1953" s="11"/>
    </row>
    <row r="1954">
      <c r="A1954" s="226" t="s">
        <v>3433</v>
      </c>
      <c r="B1954" s="226" t="s">
        <v>3434</v>
      </c>
      <c r="C1954" s="306"/>
      <c r="D1954" s="305"/>
      <c r="E1954" s="10"/>
      <c r="F1954" s="11"/>
      <c r="G1954" s="11"/>
      <c r="H1954" s="11"/>
      <c r="I1954" s="11"/>
      <c r="J1954" s="11"/>
      <c r="K1954" s="11"/>
      <c r="L1954" s="11"/>
      <c r="M1954" s="11"/>
      <c r="N1954" s="11"/>
      <c r="O1954" s="11"/>
      <c r="P1954" s="11"/>
      <c r="Q1954" s="11"/>
      <c r="R1954" s="11"/>
      <c r="S1954" s="11"/>
      <c r="T1954" s="11"/>
      <c r="U1954" s="11"/>
      <c r="V1954" s="11"/>
      <c r="W1954" s="11"/>
      <c r="X1954" s="11"/>
      <c r="Y1954" s="11"/>
      <c r="Z1954" s="11"/>
      <c r="AA1954" s="11"/>
      <c r="AB1954" s="11"/>
      <c r="AC1954" s="11"/>
    </row>
    <row r="1955">
      <c r="A1955" s="226" t="s">
        <v>3435</v>
      </c>
      <c r="B1955" s="226" t="s">
        <v>3436</v>
      </c>
      <c r="C1955" s="306"/>
      <c r="D1955" s="305"/>
      <c r="E1955" s="10"/>
      <c r="F1955" s="11"/>
      <c r="G1955" s="11"/>
      <c r="H1955" s="11"/>
      <c r="I1955" s="11"/>
      <c r="J1955" s="11"/>
      <c r="K1955" s="11"/>
      <c r="L1955" s="11"/>
      <c r="M1955" s="11"/>
      <c r="N1955" s="11"/>
      <c r="O1955" s="11"/>
      <c r="P1955" s="11"/>
      <c r="Q1955" s="11"/>
      <c r="R1955" s="11"/>
      <c r="S1955" s="11"/>
      <c r="T1955" s="11"/>
      <c r="U1955" s="11"/>
      <c r="V1955" s="11"/>
      <c r="W1955" s="11"/>
      <c r="X1955" s="11"/>
      <c r="Y1955" s="11"/>
      <c r="Z1955" s="11"/>
      <c r="AA1955" s="11"/>
      <c r="AB1955" s="11"/>
      <c r="AC1955" s="11"/>
    </row>
    <row r="1956">
      <c r="A1956" s="226" t="s">
        <v>3437</v>
      </c>
      <c r="B1956" s="226"/>
      <c r="C1956" s="306"/>
      <c r="D1956" s="305"/>
      <c r="E1956" s="10"/>
      <c r="F1956" s="11"/>
      <c r="G1956" s="11"/>
      <c r="H1956" s="11"/>
      <c r="I1956" s="11"/>
      <c r="J1956" s="11"/>
      <c r="K1956" s="11"/>
      <c r="L1956" s="11"/>
      <c r="M1956" s="11"/>
      <c r="N1956" s="11"/>
      <c r="O1956" s="11"/>
      <c r="P1956" s="11"/>
      <c r="Q1956" s="11"/>
      <c r="R1956" s="11"/>
      <c r="S1956" s="11"/>
      <c r="T1956" s="11"/>
      <c r="U1956" s="11"/>
      <c r="V1956" s="11"/>
      <c r="W1956" s="11"/>
      <c r="X1956" s="11"/>
      <c r="Y1956" s="11"/>
      <c r="Z1956" s="11"/>
      <c r="AA1956" s="11"/>
      <c r="AB1956" s="11"/>
      <c r="AC1956" s="11"/>
    </row>
    <row r="1957">
      <c r="A1957" s="226" t="s">
        <v>3438</v>
      </c>
      <c r="B1957" s="226" t="s">
        <v>3439</v>
      </c>
      <c r="C1957" s="306"/>
      <c r="D1957" s="305"/>
      <c r="E1957" s="10"/>
      <c r="F1957" s="11"/>
      <c r="G1957" s="11"/>
      <c r="H1957" s="11"/>
      <c r="I1957" s="11"/>
      <c r="J1957" s="11"/>
      <c r="K1957" s="11"/>
      <c r="L1957" s="11"/>
      <c r="M1957" s="11"/>
      <c r="N1957" s="11"/>
      <c r="O1957" s="11"/>
      <c r="P1957" s="11"/>
      <c r="Q1957" s="11"/>
      <c r="R1957" s="11"/>
      <c r="S1957" s="11"/>
      <c r="T1957" s="11"/>
      <c r="U1957" s="11"/>
      <c r="V1957" s="11"/>
      <c r="W1957" s="11"/>
      <c r="X1957" s="11"/>
      <c r="Y1957" s="11"/>
      <c r="Z1957" s="11"/>
      <c r="AA1957" s="11"/>
      <c r="AB1957" s="11"/>
      <c r="AC1957" s="11"/>
    </row>
    <row r="1958">
      <c r="A1958" s="226" t="s">
        <v>3440</v>
      </c>
      <c r="B1958" s="226"/>
      <c r="C1958" s="306"/>
      <c r="D1958" s="305"/>
      <c r="E1958" s="10"/>
      <c r="F1958" s="11"/>
      <c r="G1958" s="11"/>
      <c r="H1958" s="11"/>
      <c r="I1958" s="11"/>
      <c r="J1958" s="11"/>
      <c r="K1958" s="11"/>
      <c r="L1958" s="11"/>
      <c r="M1958" s="11"/>
      <c r="N1958" s="11"/>
      <c r="O1958" s="11"/>
      <c r="P1958" s="11"/>
      <c r="Q1958" s="11"/>
      <c r="R1958" s="11"/>
      <c r="S1958" s="11"/>
      <c r="T1958" s="11"/>
      <c r="U1958" s="11"/>
      <c r="V1958" s="11"/>
      <c r="W1958" s="11"/>
      <c r="X1958" s="11"/>
      <c r="Y1958" s="11"/>
      <c r="Z1958" s="11"/>
      <c r="AA1958" s="11"/>
      <c r="AB1958" s="11"/>
      <c r="AC1958" s="11"/>
    </row>
    <row r="1959">
      <c r="A1959" s="226" t="s">
        <v>3441</v>
      </c>
      <c r="B1959" s="226" t="s">
        <v>3442</v>
      </c>
      <c r="C1959" s="306"/>
      <c r="D1959" s="305"/>
      <c r="E1959" s="10"/>
      <c r="F1959" s="11"/>
      <c r="G1959" s="11"/>
      <c r="H1959" s="11"/>
      <c r="I1959" s="11"/>
      <c r="J1959" s="11"/>
      <c r="K1959" s="11"/>
      <c r="L1959" s="11"/>
      <c r="M1959" s="11"/>
      <c r="N1959" s="11"/>
      <c r="O1959" s="11"/>
      <c r="P1959" s="11"/>
      <c r="Q1959" s="11"/>
      <c r="R1959" s="11"/>
      <c r="S1959" s="11"/>
      <c r="T1959" s="11"/>
      <c r="U1959" s="11"/>
      <c r="V1959" s="11"/>
      <c r="W1959" s="11"/>
      <c r="X1959" s="11"/>
      <c r="Y1959" s="11"/>
      <c r="Z1959" s="11"/>
      <c r="AA1959" s="11"/>
      <c r="AB1959" s="11"/>
      <c r="AC1959" s="11"/>
    </row>
    <row r="1960">
      <c r="A1960" s="226" t="s">
        <v>3443</v>
      </c>
      <c r="B1960" s="226" t="s">
        <v>3444</v>
      </c>
      <c r="C1960" s="306"/>
      <c r="D1960" s="305"/>
      <c r="E1960" s="10"/>
      <c r="F1960" s="11"/>
      <c r="G1960" s="11"/>
      <c r="H1960" s="11"/>
      <c r="I1960" s="11"/>
      <c r="J1960" s="11"/>
      <c r="K1960" s="11"/>
      <c r="L1960" s="11"/>
      <c r="M1960" s="11"/>
      <c r="N1960" s="11"/>
      <c r="O1960" s="11"/>
      <c r="P1960" s="11"/>
      <c r="Q1960" s="11"/>
      <c r="R1960" s="11"/>
      <c r="S1960" s="11"/>
      <c r="T1960" s="11"/>
      <c r="U1960" s="11"/>
      <c r="V1960" s="11"/>
      <c r="W1960" s="11"/>
      <c r="X1960" s="11"/>
      <c r="Y1960" s="11"/>
      <c r="Z1960" s="11"/>
      <c r="AA1960" s="11"/>
      <c r="AB1960" s="11"/>
      <c r="AC1960" s="11"/>
    </row>
    <row r="1961">
      <c r="A1961" s="226" t="s">
        <v>3445</v>
      </c>
      <c r="B1961" s="226" t="s">
        <v>3445</v>
      </c>
      <c r="C1961" s="306" t="s">
        <v>3446</v>
      </c>
      <c r="D1961" s="305"/>
      <c r="E1961" s="10"/>
      <c r="F1961" s="11"/>
      <c r="G1961" s="11"/>
      <c r="H1961" s="11"/>
      <c r="I1961" s="11"/>
      <c r="J1961" s="11"/>
      <c r="K1961" s="11"/>
      <c r="L1961" s="11"/>
      <c r="M1961" s="11"/>
      <c r="N1961" s="11"/>
      <c r="O1961" s="11"/>
      <c r="P1961" s="11"/>
      <c r="Q1961" s="11"/>
      <c r="R1961" s="11"/>
      <c r="S1961" s="11"/>
      <c r="T1961" s="11"/>
      <c r="U1961" s="11"/>
      <c r="V1961" s="11"/>
      <c r="W1961" s="11"/>
      <c r="X1961" s="11"/>
      <c r="Y1961" s="11"/>
      <c r="Z1961" s="11"/>
      <c r="AA1961" s="11"/>
      <c r="AB1961" s="11"/>
      <c r="AC1961" s="11"/>
    </row>
    <row r="1962">
      <c r="A1962" s="226" t="s">
        <v>3447</v>
      </c>
      <c r="B1962" s="63" t="s">
        <v>3448</v>
      </c>
      <c r="C1962" s="306"/>
      <c r="D1962" s="305"/>
      <c r="E1962" s="10"/>
      <c r="F1962" s="11"/>
      <c r="G1962" s="11"/>
      <c r="H1962" s="11"/>
      <c r="I1962" s="11"/>
      <c r="J1962" s="11"/>
      <c r="K1962" s="11"/>
      <c r="L1962" s="11"/>
      <c r="M1962" s="11"/>
      <c r="N1962" s="11"/>
      <c r="O1962" s="11"/>
      <c r="P1962" s="11"/>
      <c r="Q1962" s="11"/>
      <c r="R1962" s="11"/>
      <c r="S1962" s="11"/>
      <c r="T1962" s="11"/>
      <c r="U1962" s="11"/>
      <c r="V1962" s="11"/>
      <c r="W1962" s="11"/>
      <c r="X1962" s="11"/>
      <c r="Y1962" s="11"/>
      <c r="Z1962" s="11"/>
      <c r="AA1962" s="11"/>
      <c r="AB1962" s="11"/>
      <c r="AC1962" s="11"/>
    </row>
    <row r="1963">
      <c r="A1963" s="226" t="s">
        <v>3449</v>
      </c>
      <c r="B1963" s="256" t="s">
        <v>3450</v>
      </c>
      <c r="C1963" s="306"/>
      <c r="D1963" s="305"/>
      <c r="E1963" s="10"/>
      <c r="F1963" s="11"/>
      <c r="G1963" s="11"/>
      <c r="H1963" s="11"/>
      <c r="I1963" s="11"/>
      <c r="J1963" s="11"/>
      <c r="K1963" s="11"/>
      <c r="L1963" s="11"/>
      <c r="M1963" s="11"/>
      <c r="N1963" s="11"/>
      <c r="O1963" s="11"/>
      <c r="P1963" s="11"/>
      <c r="Q1963" s="11"/>
      <c r="R1963" s="11"/>
      <c r="S1963" s="11"/>
      <c r="T1963" s="11"/>
      <c r="U1963" s="11"/>
      <c r="V1963" s="11"/>
      <c r="W1963" s="11"/>
      <c r="X1963" s="11"/>
      <c r="Y1963" s="11"/>
      <c r="Z1963" s="11"/>
      <c r="AA1963" s="11"/>
      <c r="AB1963" s="11"/>
      <c r="AC1963" s="11"/>
    </row>
    <row r="1964">
      <c r="A1964" s="312" t="s">
        <v>3451</v>
      </c>
      <c r="B1964" s="51"/>
      <c r="C1964" s="306"/>
      <c r="D1964" s="305"/>
      <c r="E1964" s="10"/>
      <c r="F1964" s="11"/>
      <c r="G1964" s="11"/>
      <c r="H1964" s="11"/>
      <c r="I1964" s="11"/>
      <c r="J1964" s="11"/>
      <c r="K1964" s="11"/>
      <c r="L1964" s="11"/>
      <c r="M1964" s="11"/>
      <c r="N1964" s="11"/>
      <c r="O1964" s="11"/>
      <c r="P1964" s="11"/>
      <c r="Q1964" s="11"/>
      <c r="R1964" s="11"/>
      <c r="S1964" s="11"/>
      <c r="T1964" s="11"/>
      <c r="U1964" s="11"/>
      <c r="V1964" s="11"/>
      <c r="W1964" s="11"/>
      <c r="X1964" s="11"/>
      <c r="Y1964" s="11"/>
      <c r="Z1964" s="11"/>
      <c r="AA1964" s="11"/>
      <c r="AB1964" s="11"/>
      <c r="AC1964" s="11"/>
    </row>
    <row r="1965">
      <c r="A1965" s="226" t="s">
        <v>3452</v>
      </c>
      <c r="B1965" s="51"/>
      <c r="C1965" s="306"/>
      <c r="D1965" s="305"/>
      <c r="E1965" s="10"/>
      <c r="F1965" s="11"/>
      <c r="G1965" s="11"/>
      <c r="H1965" s="11"/>
      <c r="I1965" s="11"/>
      <c r="J1965" s="11"/>
      <c r="K1965" s="11"/>
      <c r="L1965" s="11"/>
      <c r="M1965" s="11"/>
      <c r="N1965" s="11"/>
      <c r="O1965" s="11"/>
      <c r="P1965" s="11"/>
      <c r="Q1965" s="11"/>
      <c r="R1965" s="11"/>
      <c r="S1965" s="11"/>
      <c r="T1965" s="11"/>
      <c r="U1965" s="11"/>
      <c r="V1965" s="11"/>
      <c r="W1965" s="11"/>
      <c r="X1965" s="11"/>
      <c r="Y1965" s="11"/>
      <c r="Z1965" s="11"/>
      <c r="AA1965" s="11"/>
      <c r="AB1965" s="11"/>
      <c r="AC1965" s="11"/>
    </row>
    <row r="1966">
      <c r="A1966" s="226" t="s">
        <v>3453</v>
      </c>
      <c r="B1966" s="51"/>
      <c r="C1966" s="306"/>
      <c r="D1966" s="305"/>
      <c r="E1966" s="10"/>
      <c r="F1966" s="11"/>
      <c r="G1966" s="11"/>
      <c r="H1966" s="11"/>
      <c r="I1966" s="11"/>
      <c r="J1966" s="11"/>
      <c r="K1966" s="11"/>
      <c r="L1966" s="11"/>
      <c r="M1966" s="11"/>
      <c r="N1966" s="11"/>
      <c r="O1966" s="11"/>
      <c r="P1966" s="11"/>
      <c r="Q1966" s="11"/>
      <c r="R1966" s="11"/>
      <c r="S1966" s="11"/>
      <c r="T1966" s="11"/>
      <c r="U1966" s="11"/>
      <c r="V1966" s="11"/>
      <c r="W1966" s="11"/>
      <c r="X1966" s="11"/>
      <c r="Y1966" s="11"/>
      <c r="Z1966" s="11"/>
      <c r="AA1966" s="11"/>
      <c r="AB1966" s="11"/>
      <c r="AC1966" s="11"/>
    </row>
    <row r="1967">
      <c r="A1967" s="226" t="s">
        <v>3454</v>
      </c>
      <c r="B1967" s="51"/>
      <c r="C1967" s="306"/>
      <c r="D1967" s="305" t="s">
        <v>3455</v>
      </c>
      <c r="E1967" s="10"/>
      <c r="F1967" s="11"/>
      <c r="G1967" s="11"/>
      <c r="H1967" s="11"/>
      <c r="I1967" s="11"/>
      <c r="J1967" s="11"/>
      <c r="K1967" s="11"/>
      <c r="L1967" s="11"/>
      <c r="M1967" s="11"/>
      <c r="N1967" s="11"/>
      <c r="O1967" s="11"/>
      <c r="P1967" s="11"/>
      <c r="Q1967" s="11"/>
      <c r="R1967" s="11"/>
      <c r="S1967" s="11"/>
      <c r="T1967" s="11"/>
      <c r="U1967" s="11"/>
      <c r="V1967" s="11"/>
      <c r="W1967" s="11"/>
      <c r="X1967" s="11"/>
      <c r="Y1967" s="11"/>
      <c r="Z1967" s="11"/>
      <c r="AA1967" s="11"/>
      <c r="AB1967" s="11"/>
      <c r="AC1967" s="11"/>
    </row>
    <row r="1968">
      <c r="A1968" s="226" t="s">
        <v>3456</v>
      </c>
      <c r="B1968" s="51"/>
      <c r="C1968" s="313" t="s">
        <v>3457</v>
      </c>
      <c r="D1968" s="305"/>
      <c r="E1968" s="10"/>
      <c r="F1968" s="11"/>
      <c r="G1968" s="11"/>
      <c r="H1968" s="11"/>
      <c r="I1968" s="11"/>
      <c r="J1968" s="11"/>
      <c r="K1968" s="11"/>
      <c r="L1968" s="11"/>
      <c r="M1968" s="11"/>
      <c r="N1968" s="11"/>
      <c r="O1968" s="11"/>
      <c r="P1968" s="11"/>
      <c r="Q1968" s="11"/>
      <c r="R1968" s="11"/>
      <c r="S1968" s="11"/>
      <c r="T1968" s="11"/>
      <c r="U1968" s="11"/>
      <c r="V1968" s="11"/>
      <c r="W1968" s="11"/>
      <c r="X1968" s="11"/>
      <c r="Y1968" s="11"/>
      <c r="Z1968" s="11"/>
      <c r="AA1968" s="11"/>
      <c r="AB1968" s="11"/>
      <c r="AC1968" s="11"/>
    </row>
    <row r="1969">
      <c r="A1969" s="314" t="s">
        <v>3458</v>
      </c>
      <c r="B1969" s="65" t="s">
        <v>3459</v>
      </c>
      <c r="D1969" s="305"/>
      <c r="E1969" s="10"/>
      <c r="F1969" s="11"/>
      <c r="G1969" s="11"/>
      <c r="H1969" s="11"/>
      <c r="I1969" s="11"/>
      <c r="J1969" s="11"/>
      <c r="K1969" s="11"/>
      <c r="L1969" s="11"/>
      <c r="M1969" s="11"/>
      <c r="N1969" s="11"/>
      <c r="O1969" s="11"/>
      <c r="P1969" s="11"/>
      <c r="Q1969" s="11"/>
      <c r="R1969" s="11"/>
      <c r="S1969" s="11"/>
      <c r="T1969" s="11"/>
      <c r="U1969" s="11"/>
      <c r="V1969" s="11"/>
      <c r="W1969" s="11"/>
      <c r="X1969" s="11"/>
      <c r="Y1969" s="11"/>
      <c r="Z1969" s="11"/>
      <c r="AA1969" s="11"/>
      <c r="AB1969" s="11"/>
      <c r="AC1969" s="11"/>
    </row>
    <row r="1970">
      <c r="A1970" s="226"/>
      <c r="B1970" s="149"/>
      <c r="C1970" s="306"/>
      <c r="D1970" s="305"/>
      <c r="E1970" s="10"/>
      <c r="F1970" s="11"/>
      <c r="G1970" s="11"/>
      <c r="H1970" s="11"/>
      <c r="I1970" s="11"/>
      <c r="J1970" s="11"/>
      <c r="K1970" s="11"/>
      <c r="L1970" s="11"/>
      <c r="M1970" s="11"/>
      <c r="N1970" s="11"/>
      <c r="O1970" s="11"/>
      <c r="P1970" s="11"/>
      <c r="Q1970" s="11"/>
      <c r="R1970" s="11"/>
      <c r="S1970" s="11"/>
      <c r="T1970" s="11"/>
      <c r="U1970" s="11"/>
      <c r="V1970" s="11"/>
      <c r="W1970" s="11"/>
      <c r="X1970" s="11"/>
      <c r="Y1970" s="11"/>
      <c r="Z1970" s="11"/>
      <c r="AA1970" s="11"/>
      <c r="AB1970" s="11"/>
      <c r="AC1970" s="11"/>
    </row>
    <row r="1971">
      <c r="A1971" s="226" t="s">
        <v>3460</v>
      </c>
      <c r="B1971" s="149"/>
      <c r="C1971" s="306"/>
      <c r="D1971" s="305"/>
      <c r="E1971" s="10"/>
      <c r="F1971" s="11"/>
      <c r="G1971" s="11"/>
      <c r="H1971" s="11"/>
      <c r="I1971" s="11"/>
      <c r="J1971" s="11"/>
      <c r="K1971" s="11"/>
      <c r="L1971" s="11"/>
      <c r="M1971" s="11"/>
      <c r="N1971" s="11"/>
      <c r="O1971" s="11"/>
      <c r="P1971" s="11"/>
      <c r="Q1971" s="11"/>
      <c r="R1971" s="11"/>
      <c r="S1971" s="11"/>
      <c r="T1971" s="11"/>
      <c r="U1971" s="11"/>
      <c r="V1971" s="11"/>
      <c r="W1971" s="11"/>
      <c r="X1971" s="11"/>
      <c r="Y1971" s="11"/>
      <c r="Z1971" s="11"/>
      <c r="AA1971" s="11"/>
      <c r="AB1971" s="11"/>
      <c r="AC1971" s="11"/>
    </row>
    <row r="1972">
      <c r="A1972" s="226" t="s">
        <v>3461</v>
      </c>
      <c r="B1972" s="149" t="s">
        <v>3462</v>
      </c>
      <c r="C1972" s="306"/>
      <c r="D1972" s="305"/>
      <c r="E1972" s="10"/>
      <c r="F1972" s="11"/>
      <c r="G1972" s="11"/>
      <c r="H1972" s="11"/>
      <c r="I1972" s="11"/>
      <c r="J1972" s="11"/>
      <c r="K1972" s="11"/>
      <c r="L1972" s="11"/>
      <c r="M1972" s="11"/>
      <c r="N1972" s="11"/>
      <c r="O1972" s="11"/>
      <c r="P1972" s="11"/>
      <c r="Q1972" s="11"/>
      <c r="R1972" s="11"/>
      <c r="S1972" s="11"/>
      <c r="T1972" s="11"/>
      <c r="U1972" s="11"/>
      <c r="V1972" s="11"/>
      <c r="W1972" s="11"/>
      <c r="X1972" s="11"/>
      <c r="Y1972" s="11"/>
      <c r="Z1972" s="11"/>
      <c r="AA1972" s="11"/>
      <c r="AB1972" s="11"/>
      <c r="AC1972" s="11"/>
    </row>
    <row r="1973">
      <c r="A1973" s="226" t="s">
        <v>3463</v>
      </c>
      <c r="B1973" s="149"/>
      <c r="C1973" s="306"/>
      <c r="D1973" s="305"/>
      <c r="E1973" s="10"/>
      <c r="F1973" s="11"/>
      <c r="G1973" s="11"/>
      <c r="H1973" s="11"/>
      <c r="I1973" s="11"/>
      <c r="J1973" s="11"/>
      <c r="K1973" s="11"/>
      <c r="L1973" s="11"/>
      <c r="M1973" s="11"/>
      <c r="N1973" s="11"/>
      <c r="O1973" s="11"/>
      <c r="P1973" s="11"/>
      <c r="Q1973" s="11"/>
      <c r="R1973" s="11"/>
      <c r="S1973" s="11"/>
      <c r="T1973" s="11"/>
      <c r="U1973" s="11"/>
      <c r="V1973" s="11"/>
      <c r="W1973" s="11"/>
      <c r="X1973" s="11"/>
      <c r="Y1973" s="11"/>
      <c r="Z1973" s="11"/>
      <c r="AA1973" s="11"/>
      <c r="AB1973" s="11"/>
      <c r="AC1973" s="11"/>
    </row>
    <row r="1974">
      <c r="A1974" s="226" t="s">
        <v>3464</v>
      </c>
      <c r="B1974" s="149" t="s">
        <v>3465</v>
      </c>
      <c r="C1974" s="306"/>
      <c r="D1974" s="305"/>
      <c r="E1974" s="10"/>
      <c r="F1974" s="11"/>
      <c r="G1974" s="11"/>
      <c r="H1974" s="11"/>
      <c r="I1974" s="11"/>
      <c r="J1974" s="11"/>
      <c r="K1974" s="11"/>
      <c r="L1974" s="11"/>
      <c r="M1974" s="11"/>
      <c r="N1974" s="11"/>
      <c r="O1974" s="11"/>
      <c r="P1974" s="11"/>
      <c r="Q1974" s="11"/>
      <c r="R1974" s="11"/>
      <c r="S1974" s="11"/>
      <c r="T1974" s="11"/>
      <c r="U1974" s="11"/>
      <c r="V1974" s="11"/>
      <c r="W1974" s="11"/>
      <c r="X1974" s="11"/>
      <c r="Y1974" s="11"/>
      <c r="Z1974" s="11"/>
      <c r="AA1974" s="11"/>
      <c r="AB1974" s="11"/>
      <c r="AC1974" s="11"/>
    </row>
    <row r="1975">
      <c r="A1975" s="226" t="s">
        <v>3466</v>
      </c>
      <c r="B1975" s="149" t="s">
        <v>3467</v>
      </c>
      <c r="C1975" s="306"/>
      <c r="D1975" s="315"/>
      <c r="E1975" s="316"/>
      <c r="F1975" s="317"/>
      <c r="G1975" s="317"/>
      <c r="H1975" s="317"/>
      <c r="I1975" s="317"/>
      <c r="J1975" s="317"/>
      <c r="K1975" s="317"/>
      <c r="L1975" s="317"/>
      <c r="M1975" s="317"/>
      <c r="N1975" s="317"/>
      <c r="O1975" s="317"/>
      <c r="P1975" s="317"/>
      <c r="Q1975" s="317"/>
      <c r="R1975" s="317"/>
      <c r="S1975" s="317"/>
      <c r="T1975" s="317"/>
      <c r="U1975" s="317"/>
      <c r="V1975" s="317"/>
      <c r="W1975" s="317"/>
      <c r="X1975" s="317"/>
      <c r="Y1975" s="317"/>
      <c r="Z1975" s="317"/>
      <c r="AA1975" s="317"/>
      <c r="AB1975" s="317"/>
      <c r="AC1975" s="317"/>
    </row>
    <row r="1976">
      <c r="A1976" s="226" t="s">
        <v>3468</v>
      </c>
      <c r="B1976" s="149" t="s">
        <v>3469</v>
      </c>
      <c r="C1976" s="318"/>
      <c r="D1976" s="305"/>
      <c r="E1976" s="10"/>
      <c r="F1976" s="11"/>
      <c r="G1976" s="11"/>
      <c r="H1976" s="11"/>
      <c r="I1976" s="11"/>
      <c r="J1976" s="11"/>
      <c r="K1976" s="11"/>
      <c r="L1976" s="11"/>
      <c r="M1976" s="11"/>
      <c r="N1976" s="11"/>
      <c r="O1976" s="11"/>
      <c r="P1976" s="11"/>
      <c r="Q1976" s="11"/>
      <c r="R1976" s="11"/>
      <c r="S1976" s="11"/>
      <c r="T1976" s="11"/>
      <c r="U1976" s="11"/>
      <c r="V1976" s="11"/>
      <c r="W1976" s="11"/>
      <c r="X1976" s="11"/>
      <c r="Y1976" s="11"/>
      <c r="Z1976" s="11"/>
      <c r="AA1976" s="11"/>
      <c r="AB1976" s="11"/>
      <c r="AC1976" s="11"/>
    </row>
    <row r="1977">
      <c r="A1977" s="226" t="s">
        <v>3470</v>
      </c>
      <c r="B1977" s="319" t="s">
        <v>3471</v>
      </c>
      <c r="C1977" s="306"/>
      <c r="D1977" s="305"/>
      <c r="E1977" s="10"/>
      <c r="F1977" s="11"/>
      <c r="G1977" s="11"/>
      <c r="H1977" s="11"/>
      <c r="I1977" s="11"/>
      <c r="J1977" s="11"/>
      <c r="K1977" s="11"/>
      <c r="L1977" s="11"/>
      <c r="M1977" s="11"/>
      <c r="N1977" s="11"/>
      <c r="O1977" s="11"/>
      <c r="P1977" s="11"/>
      <c r="Q1977" s="11"/>
      <c r="R1977" s="11"/>
      <c r="S1977" s="11"/>
      <c r="T1977" s="11"/>
      <c r="U1977" s="11"/>
      <c r="V1977" s="11"/>
      <c r="W1977" s="11"/>
      <c r="X1977" s="11"/>
      <c r="Y1977" s="11"/>
      <c r="Z1977" s="11"/>
      <c r="AA1977" s="11"/>
      <c r="AB1977" s="11"/>
      <c r="AC1977" s="11"/>
    </row>
    <row r="1978">
      <c r="A1978" s="226" t="s">
        <v>3472</v>
      </c>
      <c r="B1978" s="149" t="s">
        <v>3473</v>
      </c>
      <c r="C1978" s="306"/>
      <c r="D1978" s="305"/>
      <c r="E1978" s="10"/>
      <c r="F1978" s="11"/>
      <c r="G1978" s="11"/>
      <c r="H1978" s="11"/>
      <c r="I1978" s="11"/>
      <c r="J1978" s="11"/>
      <c r="K1978" s="11"/>
      <c r="L1978" s="11"/>
      <c r="M1978" s="11"/>
      <c r="N1978" s="11"/>
      <c r="O1978" s="11"/>
      <c r="P1978" s="11"/>
      <c r="Q1978" s="11"/>
      <c r="R1978" s="11"/>
      <c r="S1978" s="11"/>
      <c r="T1978" s="11"/>
      <c r="U1978" s="11"/>
      <c r="V1978" s="11"/>
      <c r="W1978" s="11"/>
      <c r="X1978" s="11"/>
      <c r="Y1978" s="11"/>
      <c r="Z1978" s="11"/>
      <c r="AA1978" s="11"/>
      <c r="AB1978" s="11"/>
      <c r="AC1978" s="11"/>
    </row>
    <row r="1979">
      <c r="A1979" s="320" t="s">
        <v>3474</v>
      </c>
      <c r="B1979" s="149" t="s">
        <v>3475</v>
      </c>
      <c r="C1979" s="306"/>
      <c r="D1979" s="305"/>
      <c r="E1979" s="10"/>
      <c r="F1979" s="11"/>
      <c r="G1979" s="11"/>
      <c r="H1979" s="11"/>
      <c r="I1979" s="11"/>
      <c r="J1979" s="11"/>
      <c r="K1979" s="11"/>
      <c r="L1979" s="11"/>
      <c r="M1979" s="11"/>
      <c r="N1979" s="11"/>
      <c r="O1979" s="11"/>
      <c r="P1979" s="11"/>
      <c r="Q1979" s="11"/>
      <c r="R1979" s="11"/>
      <c r="S1979" s="11"/>
      <c r="T1979" s="11"/>
      <c r="U1979" s="11"/>
      <c r="V1979" s="11"/>
      <c r="W1979" s="11"/>
      <c r="X1979" s="11"/>
      <c r="Y1979" s="11"/>
      <c r="Z1979" s="11"/>
      <c r="AA1979" s="11"/>
      <c r="AB1979" s="11"/>
      <c r="AC1979" s="11"/>
    </row>
    <row r="1980">
      <c r="A1980" s="226" t="s">
        <v>3476</v>
      </c>
      <c r="B1980" s="149" t="s">
        <v>3477</v>
      </c>
      <c r="C1980" s="306"/>
      <c r="D1980" s="305"/>
      <c r="E1980" s="10"/>
      <c r="F1980" s="11"/>
      <c r="G1980" s="11"/>
      <c r="H1980" s="11"/>
      <c r="I1980" s="11"/>
      <c r="J1980" s="11"/>
      <c r="K1980" s="11"/>
      <c r="L1980" s="11"/>
      <c r="M1980" s="11"/>
      <c r="N1980" s="11"/>
      <c r="O1980" s="11"/>
      <c r="P1980" s="11"/>
      <c r="Q1980" s="11"/>
      <c r="R1980" s="11"/>
      <c r="S1980" s="11"/>
      <c r="T1980" s="11"/>
      <c r="U1980" s="11"/>
      <c r="V1980" s="11"/>
      <c r="W1980" s="11"/>
      <c r="X1980" s="11"/>
      <c r="Y1980" s="11"/>
      <c r="Z1980" s="11"/>
      <c r="AA1980" s="11"/>
      <c r="AB1980" s="11"/>
      <c r="AC1980" s="11"/>
    </row>
    <row r="1981">
      <c r="A1981" s="226" t="s">
        <v>3478</v>
      </c>
      <c r="B1981" s="149"/>
      <c r="C1981" s="306" t="s">
        <v>3479</v>
      </c>
      <c r="D1981" s="305"/>
      <c r="E1981" s="10"/>
      <c r="F1981" s="11"/>
      <c r="G1981" s="11"/>
      <c r="H1981" s="11"/>
      <c r="I1981" s="11"/>
      <c r="J1981" s="11"/>
      <c r="K1981" s="11"/>
      <c r="L1981" s="11"/>
      <c r="M1981" s="11"/>
      <c r="N1981" s="11"/>
      <c r="O1981" s="11"/>
      <c r="P1981" s="11"/>
      <c r="Q1981" s="11"/>
      <c r="R1981" s="11"/>
      <c r="S1981" s="11"/>
      <c r="T1981" s="11"/>
      <c r="U1981" s="11"/>
      <c r="V1981" s="11"/>
      <c r="W1981" s="11"/>
      <c r="X1981" s="11"/>
      <c r="Y1981" s="11"/>
      <c r="Z1981" s="11"/>
      <c r="AA1981" s="11"/>
      <c r="AB1981" s="11"/>
      <c r="AC1981" s="11"/>
    </row>
    <row r="1982">
      <c r="A1982" s="226" t="s">
        <v>3480</v>
      </c>
      <c r="B1982" s="149" t="s">
        <v>3481</v>
      </c>
      <c r="C1982" s="306"/>
      <c r="D1982" s="305"/>
      <c r="E1982" s="10"/>
      <c r="F1982" s="11"/>
      <c r="G1982" s="11"/>
      <c r="H1982" s="11"/>
      <c r="I1982" s="11"/>
      <c r="J1982" s="11"/>
      <c r="K1982" s="11"/>
      <c r="L1982" s="11"/>
      <c r="M1982" s="11"/>
      <c r="N1982" s="11"/>
      <c r="O1982" s="11"/>
      <c r="P1982" s="11"/>
      <c r="Q1982" s="11"/>
      <c r="R1982" s="11"/>
      <c r="S1982" s="11"/>
      <c r="T1982" s="11"/>
      <c r="U1982" s="11"/>
      <c r="V1982" s="11"/>
      <c r="W1982" s="11"/>
      <c r="X1982" s="11"/>
      <c r="Y1982" s="11"/>
      <c r="Z1982" s="11"/>
      <c r="AA1982" s="11"/>
      <c r="AB1982" s="11"/>
      <c r="AC1982" s="11"/>
    </row>
    <row r="1983">
      <c r="A1983" s="321" t="s">
        <v>3482</v>
      </c>
      <c r="B1983" s="149" t="s">
        <v>3483</v>
      </c>
      <c r="C1983" s="306"/>
      <c r="D1983" s="305"/>
      <c r="E1983" s="10"/>
      <c r="F1983" s="11"/>
      <c r="G1983" s="11"/>
      <c r="H1983" s="11"/>
      <c r="I1983" s="11"/>
      <c r="J1983" s="11"/>
      <c r="K1983" s="11"/>
      <c r="L1983" s="11"/>
      <c r="M1983" s="11"/>
      <c r="N1983" s="11"/>
      <c r="O1983" s="11"/>
      <c r="P1983" s="11"/>
      <c r="Q1983" s="11"/>
      <c r="R1983" s="11"/>
      <c r="S1983" s="11"/>
      <c r="T1983" s="11"/>
      <c r="U1983" s="11"/>
      <c r="V1983" s="11"/>
      <c r="W1983" s="11"/>
      <c r="X1983" s="11"/>
      <c r="Y1983" s="11"/>
      <c r="Z1983" s="11"/>
      <c r="AA1983" s="11"/>
      <c r="AB1983" s="11"/>
      <c r="AC1983" s="11"/>
    </row>
    <row r="1984">
      <c r="A1984" s="226" t="s">
        <v>3484</v>
      </c>
      <c r="B1984" s="149" t="s">
        <v>3485</v>
      </c>
      <c r="C1984" s="306"/>
      <c r="D1984" s="305"/>
      <c r="E1984" s="10"/>
      <c r="F1984" s="11"/>
      <c r="G1984" s="11"/>
      <c r="H1984" s="11"/>
      <c r="I1984" s="11"/>
      <c r="J1984" s="11"/>
      <c r="K1984" s="11"/>
      <c r="L1984" s="11"/>
      <c r="M1984" s="11"/>
      <c r="N1984" s="11"/>
      <c r="O1984" s="11"/>
      <c r="P1984" s="11"/>
      <c r="Q1984" s="11"/>
      <c r="R1984" s="11"/>
      <c r="S1984" s="11"/>
      <c r="T1984" s="11"/>
      <c r="U1984" s="11"/>
      <c r="V1984" s="11"/>
      <c r="W1984" s="11"/>
      <c r="X1984" s="11"/>
      <c r="Y1984" s="11"/>
      <c r="Z1984" s="11"/>
      <c r="AA1984" s="11"/>
      <c r="AB1984" s="11"/>
      <c r="AC1984" s="11"/>
    </row>
    <row r="1985">
      <c r="A1985" s="226" t="s">
        <v>3486</v>
      </c>
      <c r="B1985" s="149"/>
      <c r="C1985" s="306"/>
      <c r="D1985" s="305"/>
      <c r="E1985" s="10"/>
      <c r="F1985" s="11"/>
      <c r="G1985" s="11"/>
      <c r="H1985" s="11"/>
      <c r="I1985" s="11"/>
      <c r="J1985" s="11"/>
      <c r="K1985" s="11"/>
      <c r="L1985" s="11"/>
      <c r="M1985" s="11"/>
      <c r="N1985" s="11"/>
      <c r="O1985" s="11"/>
      <c r="P1985" s="11"/>
      <c r="Q1985" s="11"/>
      <c r="R1985" s="11"/>
      <c r="S1985" s="11"/>
      <c r="T1985" s="11"/>
      <c r="U1985" s="11"/>
      <c r="V1985" s="11"/>
      <c r="W1985" s="11"/>
      <c r="X1985" s="11"/>
      <c r="Y1985" s="11"/>
      <c r="Z1985" s="11"/>
      <c r="AA1985" s="11"/>
      <c r="AB1985" s="11"/>
      <c r="AC1985" s="11"/>
    </row>
    <row r="1986">
      <c r="A1986" s="226" t="s">
        <v>3487</v>
      </c>
      <c r="B1986" s="149"/>
      <c r="C1986" s="306"/>
      <c r="D1986" s="322"/>
      <c r="E1986" s="323"/>
      <c r="F1986" s="270"/>
      <c r="G1986" s="270"/>
      <c r="H1986" s="270"/>
      <c r="I1986" s="270"/>
      <c r="J1986" s="270"/>
      <c r="K1986" s="270"/>
      <c r="L1986" s="270"/>
      <c r="M1986" s="270"/>
      <c r="N1986" s="270"/>
      <c r="O1986" s="270"/>
      <c r="P1986" s="270"/>
      <c r="Q1986" s="270"/>
      <c r="R1986" s="270"/>
      <c r="S1986" s="270"/>
      <c r="T1986" s="270"/>
      <c r="U1986" s="270"/>
      <c r="V1986" s="270"/>
      <c r="W1986" s="270"/>
      <c r="X1986" s="270"/>
      <c r="Y1986" s="270"/>
      <c r="Z1986" s="270"/>
      <c r="AA1986" s="270"/>
      <c r="AB1986" s="270"/>
      <c r="AC1986" s="270"/>
    </row>
    <row r="1987">
      <c r="A1987" s="226" t="s">
        <v>3488</v>
      </c>
      <c r="B1987" s="149"/>
      <c r="C1987" s="324"/>
      <c r="D1987" s="322"/>
      <c r="E1987" s="323"/>
      <c r="F1987" s="270"/>
      <c r="G1987" s="270"/>
      <c r="H1987" s="270"/>
      <c r="I1987" s="270"/>
      <c r="J1987" s="270"/>
      <c r="K1987" s="270"/>
      <c r="L1987" s="270"/>
      <c r="M1987" s="270"/>
      <c r="N1987" s="270"/>
      <c r="O1987" s="270"/>
      <c r="P1987" s="270"/>
      <c r="Q1987" s="270"/>
      <c r="R1987" s="270"/>
      <c r="S1987" s="270"/>
      <c r="T1987" s="270"/>
      <c r="U1987" s="270"/>
      <c r="V1987" s="270"/>
      <c r="W1987" s="270"/>
      <c r="X1987" s="270"/>
      <c r="Y1987" s="270"/>
      <c r="Z1987" s="270"/>
      <c r="AA1987" s="270"/>
      <c r="AB1987" s="270"/>
      <c r="AC1987" s="270"/>
    </row>
    <row r="1988">
      <c r="A1988" s="325" t="s">
        <v>3489</v>
      </c>
      <c r="B1988" s="326" t="s">
        <v>3490</v>
      </c>
      <c r="C1988" s="324"/>
      <c r="D1988" s="322"/>
      <c r="E1988" s="323"/>
      <c r="F1988" s="270"/>
      <c r="G1988" s="270"/>
      <c r="H1988" s="270"/>
      <c r="I1988" s="270"/>
      <c r="J1988" s="270"/>
      <c r="K1988" s="270"/>
      <c r="L1988" s="270"/>
      <c r="M1988" s="270"/>
      <c r="N1988" s="270"/>
      <c r="O1988" s="270"/>
      <c r="P1988" s="270"/>
      <c r="Q1988" s="270"/>
      <c r="R1988" s="270"/>
      <c r="S1988" s="270"/>
      <c r="T1988" s="270"/>
      <c r="U1988" s="270"/>
      <c r="V1988" s="270"/>
      <c r="W1988" s="270"/>
      <c r="X1988" s="270"/>
      <c r="Y1988" s="270"/>
      <c r="Z1988" s="270"/>
      <c r="AA1988" s="270"/>
      <c r="AB1988" s="270"/>
      <c r="AC1988" s="270"/>
    </row>
    <row r="1989">
      <c r="A1989" s="99" t="s">
        <v>3491</v>
      </c>
      <c r="B1989" s="326"/>
      <c r="C1989" s="324"/>
      <c r="D1989" s="322"/>
      <c r="E1989" s="323"/>
      <c r="F1989" s="270"/>
      <c r="G1989" s="270"/>
      <c r="H1989" s="270"/>
      <c r="I1989" s="270"/>
      <c r="J1989" s="270"/>
      <c r="K1989" s="270"/>
      <c r="L1989" s="270"/>
      <c r="M1989" s="270"/>
      <c r="N1989" s="270"/>
      <c r="O1989" s="270"/>
      <c r="P1989" s="270"/>
      <c r="Q1989" s="270"/>
      <c r="R1989" s="270"/>
      <c r="S1989" s="270"/>
      <c r="T1989" s="270"/>
      <c r="U1989" s="270"/>
      <c r="V1989" s="270"/>
      <c r="W1989" s="270"/>
      <c r="X1989" s="270"/>
      <c r="Y1989" s="270"/>
      <c r="Z1989" s="270"/>
      <c r="AA1989" s="270"/>
      <c r="AB1989" s="270"/>
      <c r="AC1989" s="270"/>
    </row>
    <row r="1990">
      <c r="A1990" s="99" t="s">
        <v>3492</v>
      </c>
      <c r="B1990" s="149" t="s">
        <v>3493</v>
      </c>
      <c r="C1990" s="324"/>
      <c r="D1990" s="322"/>
      <c r="E1990" s="323"/>
      <c r="F1990" s="270"/>
      <c r="G1990" s="270"/>
      <c r="H1990" s="270"/>
      <c r="I1990" s="270"/>
      <c r="J1990" s="270"/>
      <c r="K1990" s="270"/>
      <c r="L1990" s="270"/>
      <c r="M1990" s="270"/>
      <c r="N1990" s="270"/>
      <c r="O1990" s="270"/>
      <c r="P1990" s="270"/>
      <c r="Q1990" s="270"/>
      <c r="R1990" s="270"/>
      <c r="S1990" s="270"/>
      <c r="T1990" s="270"/>
      <c r="U1990" s="270"/>
      <c r="V1990" s="270"/>
      <c r="W1990" s="270"/>
      <c r="X1990" s="270"/>
      <c r="Y1990" s="270"/>
      <c r="Z1990" s="270"/>
      <c r="AA1990" s="270"/>
      <c r="AB1990" s="270"/>
      <c r="AC1990" s="270"/>
    </row>
    <row r="1991">
      <c r="A1991" s="99" t="s">
        <v>3494</v>
      </c>
      <c r="B1991" s="326"/>
      <c r="C1991" s="324"/>
      <c r="D1991" s="322"/>
      <c r="E1991" s="323"/>
      <c r="F1991" s="270"/>
      <c r="G1991" s="270"/>
      <c r="H1991" s="270"/>
      <c r="I1991" s="270"/>
      <c r="J1991" s="270"/>
      <c r="K1991" s="270"/>
      <c r="L1991" s="270"/>
      <c r="M1991" s="270"/>
      <c r="N1991" s="270"/>
      <c r="O1991" s="270"/>
      <c r="P1991" s="270"/>
      <c r="Q1991" s="270"/>
      <c r="R1991" s="270"/>
      <c r="S1991" s="270"/>
      <c r="T1991" s="270"/>
      <c r="U1991" s="270"/>
      <c r="V1991" s="270"/>
      <c r="W1991" s="270"/>
      <c r="X1991" s="270"/>
      <c r="Y1991" s="270"/>
      <c r="Z1991" s="270"/>
      <c r="AA1991" s="270"/>
      <c r="AB1991" s="270"/>
      <c r="AC1991" s="270"/>
    </row>
    <row r="1992">
      <c r="A1992" s="312" t="s">
        <v>3495</v>
      </c>
      <c r="B1992" s="326" t="s">
        <v>3496</v>
      </c>
      <c r="C1992" s="324"/>
      <c r="D1992" s="322"/>
      <c r="E1992" s="323"/>
      <c r="F1992" s="270"/>
      <c r="G1992" s="270"/>
      <c r="H1992" s="270"/>
      <c r="I1992" s="270"/>
      <c r="J1992" s="270"/>
      <c r="K1992" s="270"/>
      <c r="L1992" s="270"/>
      <c r="M1992" s="270"/>
      <c r="N1992" s="270"/>
      <c r="O1992" s="270"/>
      <c r="P1992" s="270"/>
      <c r="Q1992" s="270"/>
      <c r="R1992" s="270"/>
      <c r="S1992" s="270"/>
      <c r="T1992" s="270"/>
      <c r="U1992" s="270"/>
      <c r="V1992" s="270"/>
      <c r="W1992" s="270"/>
      <c r="X1992" s="270"/>
      <c r="Y1992" s="270"/>
      <c r="Z1992" s="270"/>
      <c r="AA1992" s="270"/>
      <c r="AB1992" s="270"/>
      <c r="AC1992" s="270"/>
    </row>
    <row r="1993">
      <c r="A1993" s="99" t="s">
        <v>3497</v>
      </c>
      <c r="B1993" s="326"/>
      <c r="C1993" s="324"/>
      <c r="D1993" s="322"/>
      <c r="E1993" s="323"/>
      <c r="F1993" s="270"/>
      <c r="G1993" s="270"/>
      <c r="H1993" s="270"/>
      <c r="I1993" s="270"/>
      <c r="J1993" s="270"/>
      <c r="K1993" s="270"/>
      <c r="L1993" s="270"/>
      <c r="M1993" s="270"/>
      <c r="N1993" s="270"/>
      <c r="O1993" s="270"/>
      <c r="P1993" s="270"/>
      <c r="Q1993" s="270"/>
      <c r="R1993" s="270"/>
      <c r="S1993" s="270"/>
      <c r="T1993" s="270"/>
      <c r="U1993" s="270"/>
      <c r="V1993" s="270"/>
      <c r="W1993" s="270"/>
      <c r="X1993" s="270"/>
      <c r="Y1993" s="270"/>
      <c r="Z1993" s="270"/>
      <c r="AA1993" s="270"/>
      <c r="AB1993" s="270"/>
      <c r="AC1993" s="270"/>
    </row>
    <row r="1994">
      <c r="A1994" s="99" t="s">
        <v>3498</v>
      </c>
      <c r="B1994" s="326"/>
      <c r="C1994" s="324"/>
      <c r="D1994" s="322"/>
      <c r="E1994" s="323"/>
      <c r="F1994" s="270"/>
      <c r="G1994" s="270"/>
      <c r="H1994" s="270"/>
      <c r="I1994" s="270"/>
      <c r="J1994" s="270"/>
      <c r="K1994" s="270"/>
      <c r="L1994" s="270"/>
      <c r="M1994" s="270"/>
      <c r="N1994" s="270"/>
      <c r="O1994" s="270"/>
      <c r="P1994" s="270"/>
      <c r="Q1994" s="270"/>
      <c r="R1994" s="270"/>
      <c r="S1994" s="270"/>
      <c r="T1994" s="270"/>
      <c r="U1994" s="270"/>
      <c r="V1994" s="270"/>
      <c r="W1994" s="270"/>
      <c r="X1994" s="270"/>
      <c r="Y1994" s="270"/>
      <c r="Z1994" s="270"/>
      <c r="AA1994" s="270"/>
      <c r="AB1994" s="270"/>
      <c r="AC1994" s="270"/>
    </row>
    <row r="1995">
      <c r="A1995" s="99" t="s">
        <v>3499</v>
      </c>
      <c r="B1995" s="326"/>
      <c r="C1995" s="324"/>
      <c r="D1995" s="322"/>
      <c r="E1995" s="323"/>
      <c r="F1995" s="270"/>
      <c r="G1995" s="270"/>
      <c r="H1995" s="270"/>
      <c r="I1995" s="270"/>
      <c r="J1995" s="270"/>
      <c r="K1995" s="270"/>
      <c r="L1995" s="270"/>
      <c r="M1995" s="270"/>
      <c r="N1995" s="270"/>
      <c r="O1995" s="270"/>
      <c r="P1995" s="270"/>
      <c r="Q1995" s="270"/>
      <c r="R1995" s="270"/>
      <c r="S1995" s="270"/>
      <c r="T1995" s="270"/>
      <c r="U1995" s="270"/>
      <c r="V1995" s="270"/>
      <c r="W1995" s="270"/>
      <c r="X1995" s="270"/>
      <c r="Y1995" s="270"/>
      <c r="Z1995" s="270"/>
      <c r="AA1995" s="270"/>
      <c r="AB1995" s="270"/>
      <c r="AC1995" s="270"/>
    </row>
    <row r="1996">
      <c r="A1996" s="321" t="s">
        <v>3500</v>
      </c>
      <c r="B1996" s="326" t="s">
        <v>3501</v>
      </c>
      <c r="C1996" s="324"/>
      <c r="D1996" s="322"/>
      <c r="E1996" s="323"/>
      <c r="F1996" s="270"/>
      <c r="G1996" s="270"/>
      <c r="H1996" s="270"/>
      <c r="I1996" s="270"/>
      <c r="J1996" s="270"/>
      <c r="K1996" s="270"/>
      <c r="L1996" s="270"/>
      <c r="M1996" s="270"/>
      <c r="N1996" s="270"/>
      <c r="O1996" s="270"/>
      <c r="P1996" s="270"/>
      <c r="Q1996" s="270"/>
      <c r="R1996" s="270"/>
      <c r="S1996" s="270"/>
      <c r="T1996" s="270"/>
      <c r="U1996" s="270"/>
      <c r="V1996" s="270"/>
      <c r="W1996" s="270"/>
      <c r="X1996" s="270"/>
      <c r="Y1996" s="270"/>
      <c r="Z1996" s="270"/>
      <c r="AA1996" s="270"/>
      <c r="AB1996" s="270"/>
      <c r="AC1996" s="270"/>
    </row>
    <row r="1997">
      <c r="A1997" s="321" t="s">
        <v>3502</v>
      </c>
      <c r="B1997" s="326"/>
      <c r="C1997" s="324"/>
      <c r="D1997" s="322"/>
      <c r="E1997" s="323"/>
      <c r="F1997" s="270"/>
      <c r="G1997" s="270"/>
      <c r="H1997" s="270"/>
      <c r="I1997" s="270"/>
      <c r="J1997" s="270"/>
      <c r="K1997" s="270"/>
      <c r="L1997" s="270"/>
      <c r="M1997" s="270"/>
      <c r="N1997" s="270"/>
      <c r="O1997" s="270"/>
      <c r="P1997" s="270"/>
      <c r="Q1997" s="270"/>
      <c r="R1997" s="270"/>
      <c r="S1997" s="270"/>
      <c r="T1997" s="270"/>
      <c r="U1997" s="270"/>
      <c r="V1997" s="270"/>
      <c r="W1997" s="270"/>
      <c r="X1997" s="270"/>
      <c r="Y1997" s="270"/>
      <c r="Z1997" s="270"/>
      <c r="AA1997" s="270"/>
      <c r="AB1997" s="270"/>
      <c r="AC1997" s="270"/>
    </row>
    <row r="1998">
      <c r="A1998" s="327" t="s">
        <v>3503</v>
      </c>
      <c r="B1998" s="326"/>
      <c r="C1998" s="324"/>
      <c r="D1998" s="322"/>
      <c r="E1998" s="323"/>
      <c r="F1998" s="270"/>
      <c r="G1998" s="270"/>
      <c r="H1998" s="270"/>
      <c r="I1998" s="270"/>
      <c r="J1998" s="270"/>
      <c r="K1998" s="270"/>
      <c r="L1998" s="270"/>
      <c r="M1998" s="270"/>
      <c r="N1998" s="270"/>
      <c r="O1998" s="270"/>
      <c r="P1998" s="270"/>
      <c r="Q1998" s="270"/>
      <c r="R1998" s="270"/>
      <c r="S1998" s="270"/>
      <c r="T1998" s="270"/>
      <c r="U1998" s="270"/>
      <c r="V1998" s="270"/>
      <c r="W1998" s="270"/>
      <c r="X1998" s="270"/>
      <c r="Y1998" s="270"/>
      <c r="Z1998" s="270"/>
      <c r="AA1998" s="270"/>
      <c r="AB1998" s="270"/>
      <c r="AC1998" s="270"/>
    </row>
    <row r="1999">
      <c r="A1999" s="99" t="s">
        <v>3504</v>
      </c>
      <c r="B1999" s="326" t="s">
        <v>983</v>
      </c>
      <c r="C1999" s="324"/>
      <c r="D1999" s="322"/>
      <c r="E1999" s="323"/>
      <c r="F1999" s="270"/>
      <c r="G1999" s="270"/>
      <c r="H1999" s="270"/>
      <c r="I1999" s="270"/>
      <c r="J1999" s="270"/>
      <c r="K1999" s="270"/>
      <c r="L1999" s="270"/>
      <c r="M1999" s="270"/>
      <c r="N1999" s="270"/>
      <c r="O1999" s="270"/>
      <c r="P1999" s="270"/>
      <c r="Q1999" s="270"/>
      <c r="R1999" s="270"/>
      <c r="S1999" s="270"/>
      <c r="T1999" s="270"/>
      <c r="U1999" s="270"/>
      <c r="V1999" s="270"/>
      <c r="W1999" s="270"/>
      <c r="X1999" s="270"/>
      <c r="Y1999" s="270"/>
      <c r="Z1999" s="270"/>
      <c r="AA1999" s="270"/>
      <c r="AB1999" s="270"/>
      <c r="AC1999" s="270"/>
    </row>
    <row r="2000">
      <c r="A2000" s="99" t="s">
        <v>3505</v>
      </c>
      <c r="B2000" s="326" t="s">
        <v>3506</v>
      </c>
      <c r="C2000" s="324"/>
      <c r="D2000" s="322"/>
      <c r="E2000" s="323"/>
      <c r="F2000" s="270"/>
      <c r="G2000" s="270"/>
      <c r="H2000" s="270"/>
      <c r="I2000" s="270"/>
      <c r="J2000" s="270"/>
      <c r="K2000" s="270"/>
      <c r="L2000" s="270"/>
      <c r="M2000" s="270"/>
      <c r="N2000" s="270"/>
      <c r="O2000" s="270"/>
      <c r="P2000" s="270"/>
      <c r="Q2000" s="270"/>
      <c r="R2000" s="270"/>
      <c r="S2000" s="270"/>
      <c r="T2000" s="270"/>
      <c r="U2000" s="270"/>
      <c r="V2000" s="270"/>
      <c r="W2000" s="270"/>
      <c r="X2000" s="270"/>
      <c r="Y2000" s="270"/>
      <c r="Z2000" s="270"/>
      <c r="AA2000" s="270"/>
      <c r="AB2000" s="270"/>
      <c r="AC2000" s="270"/>
    </row>
    <row r="2001">
      <c r="A2001" s="99" t="s">
        <v>3507</v>
      </c>
      <c r="B2001" s="51"/>
      <c r="C2001" s="324"/>
      <c r="D2001" s="322"/>
      <c r="E2001" s="323"/>
      <c r="F2001" s="270"/>
      <c r="G2001" s="270"/>
      <c r="H2001" s="270"/>
      <c r="I2001" s="270"/>
      <c r="J2001" s="270"/>
      <c r="K2001" s="270"/>
      <c r="L2001" s="270"/>
      <c r="M2001" s="270"/>
      <c r="N2001" s="270"/>
      <c r="O2001" s="270"/>
      <c r="P2001" s="270"/>
      <c r="Q2001" s="270"/>
      <c r="R2001" s="270"/>
      <c r="S2001" s="270"/>
      <c r="T2001" s="270"/>
      <c r="U2001" s="270"/>
      <c r="V2001" s="270"/>
      <c r="W2001" s="270"/>
      <c r="X2001" s="270"/>
      <c r="Y2001" s="270"/>
      <c r="Z2001" s="270"/>
      <c r="AA2001" s="270"/>
      <c r="AB2001" s="270"/>
      <c r="AC2001" s="270"/>
    </row>
    <row r="2002">
      <c r="A2002" s="99" t="s">
        <v>3508</v>
      </c>
      <c r="B2002" s="326"/>
      <c r="C2002" s="324" t="s">
        <v>3509</v>
      </c>
      <c r="D2002" s="322"/>
      <c r="E2002" s="323"/>
      <c r="F2002" s="270"/>
      <c r="G2002" s="270"/>
      <c r="H2002" s="270"/>
      <c r="I2002" s="270"/>
      <c r="J2002" s="270"/>
      <c r="K2002" s="270"/>
      <c r="L2002" s="270"/>
      <c r="M2002" s="270"/>
      <c r="N2002" s="270"/>
      <c r="O2002" s="270"/>
      <c r="P2002" s="270"/>
      <c r="Q2002" s="270"/>
      <c r="R2002" s="270"/>
      <c r="S2002" s="270"/>
      <c r="T2002" s="270"/>
      <c r="U2002" s="270"/>
      <c r="V2002" s="270"/>
      <c r="W2002" s="270"/>
      <c r="X2002" s="270"/>
      <c r="Y2002" s="270"/>
      <c r="Z2002" s="270"/>
      <c r="AA2002" s="270"/>
      <c r="AB2002" s="270"/>
      <c r="AC2002" s="270"/>
    </row>
    <row r="2003">
      <c r="A2003" s="99" t="s">
        <v>3510</v>
      </c>
      <c r="B2003" s="326" t="s">
        <v>3511</v>
      </c>
      <c r="C2003" s="324"/>
      <c r="D2003" s="322"/>
      <c r="E2003" s="323"/>
      <c r="F2003" s="270"/>
      <c r="G2003" s="270"/>
      <c r="H2003" s="270"/>
      <c r="I2003" s="270"/>
      <c r="J2003" s="270"/>
      <c r="K2003" s="270"/>
      <c r="L2003" s="270"/>
      <c r="M2003" s="270"/>
      <c r="N2003" s="270"/>
      <c r="O2003" s="270"/>
      <c r="P2003" s="270"/>
      <c r="Q2003" s="270"/>
      <c r="R2003" s="270"/>
      <c r="S2003" s="270"/>
      <c r="T2003" s="270"/>
      <c r="U2003" s="270"/>
      <c r="V2003" s="270"/>
      <c r="W2003" s="270"/>
      <c r="X2003" s="270"/>
      <c r="Y2003" s="270"/>
      <c r="Z2003" s="270"/>
      <c r="AA2003" s="270"/>
      <c r="AB2003" s="270"/>
      <c r="AC2003" s="270"/>
    </row>
    <row r="2004">
      <c r="A2004" s="99" t="s">
        <v>3512</v>
      </c>
      <c r="B2004" s="326"/>
      <c r="C2004" s="324"/>
      <c r="D2004" s="322"/>
      <c r="E2004" s="323"/>
      <c r="F2004" s="270"/>
      <c r="G2004" s="270"/>
      <c r="H2004" s="270"/>
      <c r="I2004" s="270"/>
      <c r="J2004" s="270"/>
      <c r="K2004" s="270"/>
      <c r="L2004" s="270"/>
      <c r="M2004" s="270"/>
      <c r="N2004" s="270"/>
      <c r="O2004" s="270"/>
      <c r="P2004" s="270"/>
      <c r="Q2004" s="270"/>
      <c r="R2004" s="270"/>
      <c r="S2004" s="270"/>
      <c r="T2004" s="270"/>
      <c r="U2004" s="270"/>
      <c r="V2004" s="270"/>
      <c r="W2004" s="270"/>
      <c r="X2004" s="270"/>
      <c r="Y2004" s="270"/>
      <c r="Z2004" s="270"/>
      <c r="AA2004" s="270"/>
      <c r="AB2004" s="270"/>
      <c r="AC2004" s="270"/>
    </row>
    <row r="2005">
      <c r="A2005" s="99" t="s">
        <v>3513</v>
      </c>
      <c r="B2005" s="326" t="s">
        <v>3514</v>
      </c>
      <c r="C2005" s="324"/>
      <c r="D2005" s="322"/>
      <c r="E2005" s="323"/>
      <c r="F2005" s="270"/>
      <c r="G2005" s="270"/>
      <c r="H2005" s="270"/>
      <c r="I2005" s="270"/>
      <c r="J2005" s="270"/>
      <c r="K2005" s="270"/>
      <c r="L2005" s="270"/>
      <c r="M2005" s="270"/>
      <c r="N2005" s="270"/>
      <c r="O2005" s="270"/>
      <c r="P2005" s="270"/>
      <c r="Q2005" s="270"/>
      <c r="R2005" s="270"/>
      <c r="S2005" s="270"/>
      <c r="T2005" s="270"/>
      <c r="U2005" s="270"/>
      <c r="V2005" s="270"/>
      <c r="W2005" s="270"/>
      <c r="X2005" s="270"/>
      <c r="Y2005" s="270"/>
      <c r="Z2005" s="270"/>
      <c r="AA2005" s="270"/>
      <c r="AB2005" s="270"/>
      <c r="AC2005" s="270"/>
    </row>
    <row r="2006">
      <c r="A2006" s="99" t="s">
        <v>3515</v>
      </c>
      <c r="B2006" s="326" t="s">
        <v>3516</v>
      </c>
      <c r="C2006" s="324"/>
      <c r="D2006" s="322"/>
      <c r="E2006" s="323"/>
      <c r="F2006" s="270"/>
      <c r="G2006" s="270"/>
      <c r="H2006" s="270"/>
      <c r="I2006" s="270"/>
      <c r="J2006" s="270"/>
      <c r="K2006" s="270"/>
      <c r="L2006" s="270"/>
      <c r="M2006" s="270"/>
      <c r="N2006" s="270"/>
      <c r="O2006" s="270"/>
      <c r="P2006" s="270"/>
      <c r="Q2006" s="270"/>
      <c r="R2006" s="270"/>
      <c r="S2006" s="270"/>
      <c r="T2006" s="270"/>
      <c r="U2006" s="270"/>
      <c r="V2006" s="270"/>
      <c r="W2006" s="270"/>
      <c r="X2006" s="270"/>
      <c r="Y2006" s="270"/>
      <c r="Z2006" s="270"/>
      <c r="AA2006" s="270"/>
      <c r="AB2006" s="270"/>
      <c r="AC2006" s="270"/>
    </row>
    <row r="2007">
      <c r="A2007" s="99" t="s">
        <v>3517</v>
      </c>
      <c r="B2007" s="326"/>
      <c r="C2007" s="324"/>
      <c r="D2007" s="322"/>
      <c r="E2007" s="323"/>
      <c r="F2007" s="270"/>
      <c r="G2007" s="270"/>
      <c r="H2007" s="270"/>
      <c r="I2007" s="270"/>
      <c r="J2007" s="270"/>
      <c r="K2007" s="270"/>
      <c r="L2007" s="270"/>
      <c r="M2007" s="270"/>
      <c r="N2007" s="270"/>
      <c r="O2007" s="270"/>
      <c r="P2007" s="270"/>
      <c r="Q2007" s="270"/>
      <c r="R2007" s="270"/>
      <c r="S2007" s="270"/>
      <c r="T2007" s="270"/>
      <c r="U2007" s="270"/>
      <c r="V2007" s="270"/>
      <c r="W2007" s="270"/>
      <c r="X2007" s="270"/>
      <c r="Y2007" s="270"/>
      <c r="Z2007" s="270"/>
      <c r="AA2007" s="270"/>
      <c r="AB2007" s="270"/>
      <c r="AC2007" s="270"/>
    </row>
    <row r="2008">
      <c r="A2008" s="99" t="s">
        <v>3518</v>
      </c>
      <c r="B2008" s="326"/>
      <c r="C2008" s="324"/>
      <c r="D2008" s="305"/>
      <c r="E2008" s="10"/>
      <c r="F2008" s="11"/>
      <c r="G2008" s="11"/>
      <c r="H2008" s="11"/>
      <c r="I2008" s="11"/>
      <c r="J2008" s="11"/>
      <c r="K2008" s="11"/>
      <c r="L2008" s="11"/>
      <c r="M2008" s="11"/>
      <c r="N2008" s="11"/>
      <c r="O2008" s="11"/>
      <c r="P2008" s="11"/>
      <c r="Q2008" s="11"/>
      <c r="R2008" s="11"/>
      <c r="S2008" s="11"/>
      <c r="T2008" s="11"/>
      <c r="U2008" s="11"/>
      <c r="V2008" s="11"/>
      <c r="W2008" s="11"/>
      <c r="X2008" s="11"/>
      <c r="Y2008" s="11"/>
      <c r="Z2008" s="11"/>
      <c r="AA2008" s="11"/>
      <c r="AB2008" s="11"/>
      <c r="AC2008" s="11"/>
    </row>
    <row r="2009">
      <c r="A2009" s="99" t="s">
        <v>3519</v>
      </c>
      <c r="B2009" s="326" t="s">
        <v>3520</v>
      </c>
      <c r="C2009" s="306"/>
      <c r="D2009" s="305"/>
      <c r="E2009" s="10"/>
      <c r="F2009" s="11"/>
      <c r="G2009" s="11"/>
      <c r="H2009" s="11"/>
      <c r="I2009" s="11"/>
      <c r="J2009" s="11"/>
      <c r="K2009" s="11"/>
      <c r="L2009" s="11"/>
      <c r="M2009" s="11"/>
      <c r="N2009" s="11"/>
      <c r="O2009" s="11"/>
      <c r="P2009" s="11"/>
      <c r="Q2009" s="11"/>
      <c r="R2009" s="11"/>
      <c r="S2009" s="11"/>
      <c r="T2009" s="11"/>
      <c r="U2009" s="11"/>
      <c r="V2009" s="11"/>
      <c r="W2009" s="11"/>
      <c r="X2009" s="11"/>
      <c r="Y2009" s="11"/>
      <c r="Z2009" s="11"/>
      <c r="AA2009" s="11"/>
      <c r="AB2009" s="11"/>
      <c r="AC2009" s="11"/>
    </row>
    <row r="2010">
      <c r="A2010" s="328" t="s">
        <v>3521</v>
      </c>
      <c r="B2010" s="328" t="s">
        <v>3522</v>
      </c>
      <c r="C2010" s="306"/>
      <c r="D2010" s="305"/>
      <c r="E2010" s="10"/>
      <c r="F2010" s="11"/>
      <c r="G2010" s="11"/>
      <c r="H2010" s="11"/>
      <c r="I2010" s="11"/>
      <c r="J2010" s="11"/>
      <c r="K2010" s="11"/>
      <c r="L2010" s="11"/>
      <c r="M2010" s="11"/>
      <c r="N2010" s="11"/>
      <c r="O2010" s="11"/>
      <c r="P2010" s="11"/>
      <c r="Q2010" s="11"/>
      <c r="R2010" s="11"/>
      <c r="S2010" s="11"/>
      <c r="T2010" s="11"/>
      <c r="U2010" s="11"/>
      <c r="V2010" s="11"/>
      <c r="W2010" s="11"/>
      <c r="X2010" s="11"/>
      <c r="Y2010" s="11"/>
      <c r="Z2010" s="11"/>
      <c r="AA2010" s="11"/>
      <c r="AB2010" s="11"/>
      <c r="AC2010" s="11"/>
    </row>
    <row r="2011">
      <c r="A2011" s="328" t="s">
        <v>3523</v>
      </c>
      <c r="B2011" s="149" t="s">
        <v>3524</v>
      </c>
      <c r="C2011" s="306"/>
      <c r="D2011" s="305"/>
      <c r="E2011" s="10"/>
      <c r="F2011" s="11"/>
      <c r="G2011" s="11"/>
      <c r="H2011" s="11"/>
      <c r="I2011" s="11"/>
      <c r="J2011" s="11"/>
      <c r="K2011" s="11"/>
      <c r="L2011" s="11"/>
      <c r="M2011" s="11"/>
      <c r="N2011" s="11"/>
      <c r="O2011" s="11"/>
      <c r="P2011" s="11"/>
      <c r="Q2011" s="11"/>
      <c r="R2011" s="11"/>
      <c r="S2011" s="11"/>
      <c r="T2011" s="11"/>
      <c r="U2011" s="11"/>
      <c r="V2011" s="11"/>
      <c r="W2011" s="11"/>
      <c r="X2011" s="11"/>
      <c r="Y2011" s="11"/>
      <c r="Z2011" s="11"/>
      <c r="AA2011" s="11"/>
      <c r="AB2011" s="11"/>
      <c r="AC2011" s="11"/>
    </row>
    <row r="2012">
      <c r="A2012" s="226" t="s">
        <v>3525</v>
      </c>
      <c r="B2012" s="149"/>
      <c r="C2012" s="306"/>
      <c r="D2012" s="305"/>
      <c r="E2012" s="10"/>
      <c r="F2012" s="11"/>
      <c r="G2012" s="11"/>
      <c r="H2012" s="11"/>
      <c r="I2012" s="11"/>
      <c r="J2012" s="11"/>
      <c r="K2012" s="11"/>
      <c r="L2012" s="11"/>
      <c r="M2012" s="11"/>
      <c r="N2012" s="11"/>
      <c r="O2012" s="11"/>
      <c r="P2012" s="11"/>
      <c r="Q2012" s="11"/>
      <c r="R2012" s="11"/>
      <c r="S2012" s="11"/>
      <c r="T2012" s="11"/>
      <c r="U2012" s="11"/>
      <c r="V2012" s="11"/>
      <c r="W2012" s="11"/>
      <c r="X2012" s="11"/>
      <c r="Y2012" s="11"/>
      <c r="Z2012" s="11"/>
      <c r="AA2012" s="11"/>
      <c r="AB2012" s="11"/>
      <c r="AC2012" s="11"/>
    </row>
    <row r="2013">
      <c r="A2013" s="226" t="s">
        <v>3526</v>
      </c>
      <c r="B2013" s="149"/>
      <c r="C2013" s="306" t="s">
        <v>3527</v>
      </c>
      <c r="D2013" s="305"/>
      <c r="E2013" s="10"/>
      <c r="F2013" s="11"/>
      <c r="G2013" s="11"/>
      <c r="H2013" s="11"/>
      <c r="I2013" s="11"/>
      <c r="J2013" s="11"/>
      <c r="K2013" s="11"/>
      <c r="L2013" s="11"/>
      <c r="M2013" s="11"/>
      <c r="N2013" s="11"/>
      <c r="O2013" s="11"/>
      <c r="P2013" s="11"/>
      <c r="Q2013" s="11"/>
      <c r="R2013" s="11"/>
      <c r="S2013" s="11"/>
      <c r="T2013" s="11"/>
      <c r="U2013" s="11"/>
      <c r="V2013" s="11"/>
      <c r="W2013" s="11"/>
      <c r="X2013" s="11"/>
      <c r="Y2013" s="11"/>
      <c r="Z2013" s="11"/>
      <c r="AA2013" s="11"/>
      <c r="AB2013" s="11"/>
      <c r="AC2013" s="11"/>
    </row>
    <row r="2014">
      <c r="A2014" s="226" t="s">
        <v>3528</v>
      </c>
      <c r="B2014" s="149" t="s">
        <v>3529</v>
      </c>
      <c r="C2014" s="306"/>
      <c r="D2014" s="305"/>
      <c r="E2014" s="10"/>
      <c r="F2014" s="11"/>
      <c r="G2014" s="11"/>
      <c r="H2014" s="11"/>
      <c r="I2014" s="11"/>
      <c r="J2014" s="11"/>
      <c r="K2014" s="11"/>
      <c r="L2014" s="11"/>
      <c r="M2014" s="11"/>
      <c r="N2014" s="11"/>
      <c r="O2014" s="11"/>
      <c r="P2014" s="11"/>
      <c r="Q2014" s="11"/>
      <c r="R2014" s="11"/>
      <c r="S2014" s="11"/>
      <c r="T2014" s="11"/>
      <c r="U2014" s="11"/>
      <c r="V2014" s="11"/>
      <c r="W2014" s="11"/>
      <c r="X2014" s="11"/>
      <c r="Y2014" s="11"/>
      <c r="Z2014" s="11"/>
      <c r="AA2014" s="11"/>
      <c r="AB2014" s="11"/>
      <c r="AC2014" s="11"/>
    </row>
    <row r="2015">
      <c r="A2015" s="226" t="s">
        <v>3530</v>
      </c>
      <c r="B2015" s="149" t="s">
        <v>3531</v>
      </c>
      <c r="C2015" s="306"/>
      <c r="D2015" s="305"/>
      <c r="E2015" s="10"/>
      <c r="F2015" s="11"/>
      <c r="G2015" s="11"/>
      <c r="H2015" s="11"/>
      <c r="I2015" s="11"/>
      <c r="J2015" s="11"/>
      <c r="K2015" s="11"/>
      <c r="L2015" s="11"/>
      <c r="M2015" s="11"/>
      <c r="N2015" s="11"/>
      <c r="O2015" s="11"/>
      <c r="P2015" s="11"/>
      <c r="Q2015" s="11"/>
      <c r="R2015" s="11"/>
      <c r="S2015" s="11"/>
      <c r="T2015" s="11"/>
      <c r="U2015" s="11"/>
      <c r="V2015" s="11"/>
      <c r="W2015" s="11"/>
      <c r="X2015" s="11"/>
      <c r="Y2015" s="11"/>
      <c r="Z2015" s="11"/>
      <c r="AA2015" s="11"/>
      <c r="AB2015" s="11"/>
      <c r="AC2015" s="11"/>
    </row>
    <row r="2016">
      <c r="A2016" s="329" t="s">
        <v>3532</v>
      </c>
      <c r="B2016" s="149" t="s">
        <v>3533</v>
      </c>
      <c r="C2016" s="306"/>
      <c r="D2016" s="305"/>
      <c r="E2016" s="10"/>
      <c r="F2016" s="11"/>
      <c r="G2016" s="11"/>
      <c r="H2016" s="11"/>
      <c r="I2016" s="11"/>
      <c r="J2016" s="11"/>
      <c r="K2016" s="11"/>
      <c r="L2016" s="11"/>
      <c r="M2016" s="11"/>
      <c r="N2016" s="11"/>
      <c r="O2016" s="11"/>
      <c r="P2016" s="11"/>
      <c r="Q2016" s="11"/>
      <c r="R2016" s="11"/>
      <c r="S2016" s="11"/>
      <c r="T2016" s="11"/>
      <c r="U2016" s="11"/>
      <c r="V2016" s="11"/>
      <c r="W2016" s="11"/>
      <c r="X2016" s="11"/>
      <c r="Y2016" s="11"/>
      <c r="Z2016" s="11"/>
      <c r="AA2016" s="11"/>
      <c r="AB2016" s="11"/>
      <c r="AC2016" s="11"/>
    </row>
    <row r="2017">
      <c r="A2017" s="99" t="s">
        <v>3534</v>
      </c>
      <c r="B2017" s="149"/>
      <c r="C2017" s="306"/>
      <c r="D2017" s="305"/>
      <c r="E2017" s="10"/>
      <c r="F2017" s="11"/>
      <c r="G2017" s="11"/>
      <c r="H2017" s="11"/>
      <c r="I2017" s="11"/>
      <c r="J2017" s="11"/>
      <c r="K2017" s="11"/>
      <c r="L2017" s="11"/>
      <c r="M2017" s="11"/>
      <c r="N2017" s="11"/>
      <c r="O2017" s="11"/>
      <c r="P2017" s="11"/>
      <c r="Q2017" s="11"/>
      <c r="R2017" s="11"/>
      <c r="S2017" s="11"/>
      <c r="T2017" s="11"/>
      <c r="U2017" s="11"/>
      <c r="V2017" s="11"/>
      <c r="W2017" s="11"/>
      <c r="X2017" s="11"/>
      <c r="Y2017" s="11"/>
      <c r="Z2017" s="11"/>
      <c r="AA2017" s="11"/>
      <c r="AB2017" s="11"/>
      <c r="AC2017" s="11"/>
    </row>
    <row r="2018">
      <c r="A2018" s="99" t="s">
        <v>3535</v>
      </c>
      <c r="B2018" s="149" t="s">
        <v>3536</v>
      </c>
      <c r="C2018" s="306"/>
      <c r="D2018" s="305"/>
      <c r="E2018" s="10"/>
      <c r="F2018" s="11"/>
      <c r="G2018" s="11"/>
      <c r="H2018" s="11"/>
      <c r="I2018" s="11"/>
      <c r="J2018" s="11"/>
      <c r="K2018" s="11"/>
      <c r="L2018" s="11"/>
      <c r="M2018" s="11"/>
      <c r="N2018" s="11"/>
      <c r="O2018" s="11"/>
      <c r="P2018" s="11"/>
      <c r="Q2018" s="11"/>
      <c r="R2018" s="11"/>
      <c r="S2018" s="11"/>
      <c r="T2018" s="11"/>
      <c r="U2018" s="11"/>
      <c r="V2018" s="11"/>
      <c r="W2018" s="11"/>
      <c r="X2018" s="11"/>
      <c r="Y2018" s="11"/>
      <c r="Z2018" s="11"/>
      <c r="AA2018" s="11"/>
      <c r="AB2018" s="11"/>
      <c r="AC2018" s="11"/>
    </row>
    <row r="2019">
      <c r="A2019" s="99" t="s">
        <v>3537</v>
      </c>
      <c r="B2019" s="149" t="s">
        <v>3538</v>
      </c>
      <c r="C2019" s="306"/>
      <c r="D2019" s="305"/>
      <c r="E2019" s="10"/>
      <c r="F2019" s="11"/>
      <c r="G2019" s="11"/>
      <c r="H2019" s="11"/>
      <c r="I2019" s="11"/>
      <c r="J2019" s="11"/>
      <c r="K2019" s="11"/>
      <c r="L2019" s="11"/>
      <c r="M2019" s="11"/>
      <c r="N2019" s="11"/>
      <c r="O2019" s="11"/>
      <c r="P2019" s="11"/>
      <c r="Q2019" s="11"/>
      <c r="R2019" s="11"/>
      <c r="S2019" s="11"/>
      <c r="T2019" s="11"/>
      <c r="U2019" s="11"/>
      <c r="V2019" s="11"/>
      <c r="W2019" s="11"/>
      <c r="X2019" s="11"/>
      <c r="Y2019" s="11"/>
      <c r="Z2019" s="11"/>
      <c r="AA2019" s="11"/>
      <c r="AB2019" s="11"/>
      <c r="AC2019" s="11"/>
    </row>
    <row r="2020">
      <c r="A2020" s="99" t="s">
        <v>3539</v>
      </c>
      <c r="B2020" s="149"/>
      <c r="C2020" s="306"/>
      <c r="D2020" s="305"/>
      <c r="E2020" s="10"/>
      <c r="F2020" s="11"/>
      <c r="G2020" s="11"/>
      <c r="H2020" s="11"/>
      <c r="I2020" s="11"/>
      <c r="J2020" s="11"/>
      <c r="K2020" s="11"/>
      <c r="L2020" s="11"/>
      <c r="M2020" s="11"/>
      <c r="N2020" s="11"/>
      <c r="O2020" s="11"/>
      <c r="P2020" s="11"/>
      <c r="Q2020" s="11"/>
      <c r="R2020" s="11"/>
      <c r="S2020" s="11"/>
      <c r="T2020" s="11"/>
      <c r="U2020" s="11"/>
      <c r="V2020" s="11"/>
      <c r="W2020" s="11"/>
      <c r="X2020" s="11"/>
      <c r="Y2020" s="11"/>
      <c r="Z2020" s="11"/>
      <c r="AA2020" s="11"/>
      <c r="AB2020" s="11"/>
      <c r="AC2020" s="11"/>
    </row>
    <row r="2021">
      <c r="A2021" s="99" t="s">
        <v>3540</v>
      </c>
      <c r="B2021" s="149" t="s">
        <v>3541</v>
      </c>
      <c r="C2021" s="306"/>
      <c r="D2021" s="305" t="s">
        <v>3542</v>
      </c>
      <c r="E2021" s="330"/>
      <c r="F2021" s="11"/>
      <c r="G2021" s="11"/>
      <c r="H2021" s="11"/>
      <c r="I2021" s="11"/>
      <c r="J2021" s="11"/>
      <c r="K2021" s="11"/>
      <c r="L2021" s="11"/>
      <c r="M2021" s="11"/>
      <c r="N2021" s="11"/>
      <c r="O2021" s="11"/>
      <c r="P2021" s="11"/>
      <c r="Q2021" s="11"/>
      <c r="R2021" s="11"/>
      <c r="S2021" s="11"/>
      <c r="T2021" s="11"/>
      <c r="U2021" s="11"/>
      <c r="V2021" s="11"/>
      <c r="W2021" s="11"/>
      <c r="X2021" s="11"/>
      <c r="Y2021" s="11"/>
      <c r="Z2021" s="11"/>
      <c r="AA2021" s="11"/>
      <c r="AB2021" s="11"/>
      <c r="AC2021" s="11"/>
    </row>
    <row r="2022">
      <c r="A2022" s="99" t="s">
        <v>3543</v>
      </c>
      <c r="B2022" s="149"/>
      <c r="C2022" s="43" t="s">
        <v>3544</v>
      </c>
      <c r="D2022" s="305"/>
      <c r="E2022" s="330"/>
      <c r="F2022" s="11"/>
      <c r="G2022" s="11"/>
      <c r="H2022" s="11"/>
      <c r="I2022" s="11"/>
      <c r="J2022" s="11"/>
      <c r="K2022" s="11"/>
      <c r="L2022" s="11"/>
      <c r="M2022" s="11"/>
      <c r="N2022" s="11"/>
      <c r="O2022" s="11"/>
      <c r="P2022" s="11"/>
      <c r="Q2022" s="11"/>
      <c r="R2022" s="11"/>
      <c r="S2022" s="11"/>
      <c r="T2022" s="11"/>
      <c r="U2022" s="11"/>
      <c r="V2022" s="11"/>
      <c r="W2022" s="11"/>
      <c r="X2022" s="11"/>
      <c r="Y2022" s="11"/>
      <c r="Z2022" s="11"/>
      <c r="AA2022" s="11"/>
      <c r="AB2022" s="11"/>
      <c r="AC2022" s="11"/>
    </row>
    <row r="2023">
      <c r="A2023" s="99" t="s">
        <v>3545</v>
      </c>
      <c r="B2023" s="54" t="s">
        <v>3546</v>
      </c>
      <c r="C2023" s="50"/>
      <c r="D2023" s="305"/>
      <c r="E2023" s="330"/>
      <c r="F2023" s="11"/>
      <c r="G2023" s="11"/>
      <c r="H2023" s="11"/>
      <c r="I2023" s="11"/>
      <c r="J2023" s="11"/>
      <c r="K2023" s="11"/>
      <c r="L2023" s="11"/>
      <c r="M2023" s="11"/>
      <c r="N2023" s="11"/>
      <c r="O2023" s="11"/>
      <c r="P2023" s="11"/>
      <c r="Q2023" s="11"/>
      <c r="R2023" s="11"/>
      <c r="S2023" s="11"/>
      <c r="T2023" s="11"/>
      <c r="U2023" s="11"/>
      <c r="V2023" s="11"/>
      <c r="W2023" s="11"/>
      <c r="X2023" s="11"/>
      <c r="Y2023" s="11"/>
      <c r="Z2023" s="11"/>
      <c r="AA2023" s="11"/>
      <c r="AB2023" s="11"/>
      <c r="AC2023" s="11"/>
    </row>
    <row r="2024">
      <c r="A2024" s="99" t="s">
        <v>3547</v>
      </c>
      <c r="B2024" s="242"/>
      <c r="C2024" s="50"/>
      <c r="D2024" s="305"/>
      <c r="E2024" s="330"/>
      <c r="F2024" s="11"/>
      <c r="G2024" s="11"/>
      <c r="H2024" s="11"/>
      <c r="I2024" s="11"/>
      <c r="J2024" s="11"/>
      <c r="K2024" s="11"/>
      <c r="L2024" s="11"/>
      <c r="M2024" s="11"/>
      <c r="N2024" s="11"/>
      <c r="O2024" s="11"/>
      <c r="P2024" s="11"/>
      <c r="Q2024" s="11"/>
      <c r="R2024" s="11"/>
      <c r="S2024" s="11"/>
      <c r="T2024" s="11"/>
      <c r="U2024" s="11"/>
      <c r="V2024" s="11"/>
      <c r="W2024" s="11"/>
      <c r="X2024" s="11"/>
      <c r="Y2024" s="11"/>
      <c r="Z2024" s="11"/>
      <c r="AA2024" s="11"/>
      <c r="AB2024" s="11"/>
      <c r="AC2024" s="11"/>
    </row>
    <row r="2025">
      <c r="A2025" s="99" t="s">
        <v>3548</v>
      </c>
      <c r="B2025" s="242" t="s">
        <v>3549</v>
      </c>
      <c r="C2025" s="50"/>
      <c r="D2025" s="305"/>
      <c r="E2025" s="330"/>
      <c r="F2025" s="11"/>
      <c r="G2025" s="11"/>
      <c r="H2025" s="11"/>
      <c r="I2025" s="11"/>
      <c r="J2025" s="11"/>
      <c r="K2025" s="11"/>
      <c r="L2025" s="11"/>
      <c r="M2025" s="11"/>
      <c r="N2025" s="11"/>
      <c r="O2025" s="11"/>
      <c r="P2025" s="11"/>
      <c r="Q2025" s="11"/>
      <c r="R2025" s="11"/>
      <c r="S2025" s="11"/>
      <c r="T2025" s="11"/>
      <c r="U2025" s="11"/>
      <c r="V2025" s="11"/>
      <c r="W2025" s="11"/>
      <c r="X2025" s="11"/>
      <c r="Y2025" s="11"/>
      <c r="Z2025" s="11"/>
      <c r="AA2025" s="11"/>
      <c r="AB2025" s="11"/>
      <c r="AC2025" s="11"/>
    </row>
    <row r="2026">
      <c r="A2026" s="99" t="s">
        <v>3550</v>
      </c>
      <c r="B2026" s="242" t="s">
        <v>3551</v>
      </c>
      <c r="C2026" s="50"/>
      <c r="D2026" s="305"/>
      <c r="E2026" s="330"/>
      <c r="F2026" s="11"/>
      <c r="G2026" s="11"/>
      <c r="H2026" s="11"/>
      <c r="I2026" s="11"/>
      <c r="J2026" s="11"/>
      <c r="K2026" s="11"/>
      <c r="L2026" s="11"/>
      <c r="M2026" s="11"/>
      <c r="N2026" s="11"/>
      <c r="O2026" s="11"/>
      <c r="P2026" s="11"/>
      <c r="Q2026" s="11"/>
      <c r="R2026" s="11"/>
      <c r="S2026" s="11"/>
      <c r="T2026" s="11"/>
      <c r="U2026" s="11"/>
      <c r="V2026" s="11"/>
      <c r="W2026" s="11"/>
      <c r="X2026" s="11"/>
      <c r="Y2026" s="11"/>
      <c r="Z2026" s="11"/>
      <c r="AA2026" s="11"/>
      <c r="AB2026" s="11"/>
      <c r="AC2026" s="11"/>
    </row>
    <row r="2027">
      <c r="A2027" s="99" t="s">
        <v>3552</v>
      </c>
      <c r="B2027" s="242" t="s">
        <v>3553</v>
      </c>
      <c r="C2027" s="50"/>
      <c r="D2027" s="305"/>
      <c r="E2027" s="330"/>
      <c r="F2027" s="11"/>
      <c r="G2027" s="11"/>
      <c r="H2027" s="11"/>
      <c r="I2027" s="11"/>
      <c r="J2027" s="11"/>
      <c r="K2027" s="11"/>
      <c r="L2027" s="11"/>
      <c r="M2027" s="11"/>
      <c r="N2027" s="11"/>
      <c r="O2027" s="11"/>
      <c r="P2027" s="11"/>
      <c r="Q2027" s="11"/>
      <c r="R2027" s="11"/>
      <c r="S2027" s="11"/>
      <c r="T2027" s="11"/>
      <c r="U2027" s="11"/>
      <c r="V2027" s="11"/>
      <c r="W2027" s="11"/>
      <c r="X2027" s="11"/>
      <c r="Y2027" s="11"/>
      <c r="Z2027" s="11"/>
      <c r="AA2027" s="11"/>
      <c r="AB2027" s="11"/>
      <c r="AC2027" s="11"/>
    </row>
    <row r="2028">
      <c r="A2028" s="99" t="s">
        <v>3554</v>
      </c>
      <c r="B2028" s="242" t="s">
        <v>3555</v>
      </c>
      <c r="C2028" s="50"/>
      <c r="D2028" s="305"/>
      <c r="E2028" s="330"/>
      <c r="F2028" s="11"/>
      <c r="G2028" s="11"/>
      <c r="H2028" s="11"/>
      <c r="I2028" s="11"/>
      <c r="J2028" s="11"/>
      <c r="K2028" s="11"/>
      <c r="L2028" s="11"/>
      <c r="M2028" s="11"/>
      <c r="N2028" s="11"/>
      <c r="O2028" s="11"/>
      <c r="P2028" s="11"/>
      <c r="Q2028" s="11"/>
      <c r="R2028" s="11"/>
      <c r="S2028" s="11"/>
      <c r="T2028" s="11"/>
      <c r="U2028" s="11"/>
      <c r="V2028" s="11"/>
      <c r="W2028" s="11"/>
      <c r="X2028" s="11"/>
      <c r="Y2028" s="11"/>
      <c r="Z2028" s="11"/>
      <c r="AA2028" s="11"/>
      <c r="AB2028" s="11"/>
      <c r="AC2028" s="11"/>
    </row>
    <row r="2029">
      <c r="A2029" s="99" t="s">
        <v>3556</v>
      </c>
      <c r="B2029" s="108" t="s">
        <v>3557</v>
      </c>
      <c r="C2029" s="50"/>
      <c r="D2029" s="305"/>
      <c r="E2029" s="330"/>
      <c r="F2029" s="11"/>
      <c r="G2029" s="11"/>
      <c r="H2029" s="11"/>
      <c r="I2029" s="11"/>
      <c r="J2029" s="11"/>
      <c r="K2029" s="11"/>
      <c r="L2029" s="11"/>
      <c r="M2029" s="11"/>
      <c r="N2029" s="11"/>
      <c r="O2029" s="11"/>
      <c r="P2029" s="11"/>
      <c r="Q2029" s="11"/>
      <c r="R2029" s="11"/>
      <c r="S2029" s="11"/>
      <c r="T2029" s="11"/>
      <c r="U2029" s="11"/>
      <c r="V2029" s="11"/>
      <c r="W2029" s="11"/>
      <c r="X2029" s="11"/>
      <c r="Y2029" s="11"/>
      <c r="Z2029" s="11"/>
      <c r="AA2029" s="11"/>
      <c r="AB2029" s="11"/>
      <c r="AC2029" s="11"/>
    </row>
    <row r="2030">
      <c r="A2030" s="331"/>
      <c r="B2030" s="332" t="s">
        <v>3558</v>
      </c>
      <c r="C2030" s="50"/>
      <c r="D2030" s="305"/>
      <c r="E2030" s="330"/>
      <c r="F2030" s="11"/>
      <c r="G2030" s="11"/>
      <c r="H2030" s="11"/>
      <c r="I2030" s="11"/>
      <c r="J2030" s="11"/>
      <c r="K2030" s="11"/>
      <c r="L2030" s="11"/>
      <c r="M2030" s="11"/>
      <c r="N2030" s="11"/>
      <c r="O2030" s="11"/>
      <c r="P2030" s="11"/>
      <c r="Q2030" s="11"/>
      <c r="R2030" s="11"/>
      <c r="S2030" s="11"/>
      <c r="T2030" s="11"/>
      <c r="U2030" s="11"/>
      <c r="V2030" s="11"/>
      <c r="W2030" s="11"/>
      <c r="X2030" s="11"/>
      <c r="Y2030" s="11"/>
      <c r="Z2030" s="11"/>
      <c r="AA2030" s="11"/>
      <c r="AB2030" s="11"/>
      <c r="AC2030" s="11"/>
    </row>
    <row r="2031">
      <c r="A2031" s="99" t="s">
        <v>3559</v>
      </c>
      <c r="B2031" s="108" t="s">
        <v>3560</v>
      </c>
      <c r="C2031" s="50"/>
      <c r="D2031" s="305"/>
      <c r="E2031" s="330"/>
      <c r="F2031" s="11"/>
      <c r="G2031" s="11"/>
      <c r="H2031" s="11"/>
      <c r="I2031" s="11"/>
      <c r="J2031" s="11"/>
      <c r="K2031" s="11"/>
      <c r="L2031" s="11"/>
      <c r="M2031" s="11"/>
      <c r="N2031" s="11"/>
      <c r="O2031" s="11"/>
      <c r="P2031" s="11"/>
      <c r="Q2031" s="11"/>
      <c r="R2031" s="11"/>
      <c r="S2031" s="11"/>
      <c r="T2031" s="11"/>
      <c r="U2031" s="11"/>
      <c r="V2031" s="11"/>
      <c r="W2031" s="11"/>
      <c r="X2031" s="11"/>
      <c r="Y2031" s="11"/>
      <c r="Z2031" s="11"/>
      <c r="AA2031" s="11"/>
      <c r="AB2031" s="11"/>
      <c r="AC2031" s="11"/>
    </row>
    <row r="2032">
      <c r="A2032" s="99" t="s">
        <v>3561</v>
      </c>
      <c r="B2032" s="63" t="s">
        <v>3562</v>
      </c>
      <c r="C2032" s="50"/>
      <c r="D2032" s="305"/>
      <c r="E2032" s="330"/>
      <c r="F2032" s="11"/>
      <c r="G2032" s="11"/>
      <c r="H2032" s="11"/>
      <c r="I2032" s="11"/>
      <c r="J2032" s="11"/>
      <c r="K2032" s="11"/>
      <c r="L2032" s="11"/>
      <c r="M2032" s="11"/>
      <c r="N2032" s="11"/>
      <c r="O2032" s="11"/>
      <c r="P2032" s="11"/>
      <c r="Q2032" s="11"/>
      <c r="R2032" s="11"/>
      <c r="S2032" s="11"/>
      <c r="T2032" s="11"/>
      <c r="U2032" s="11"/>
      <c r="V2032" s="11"/>
      <c r="W2032" s="11"/>
      <c r="X2032" s="11"/>
      <c r="Y2032" s="11"/>
      <c r="Z2032" s="11"/>
      <c r="AA2032" s="11"/>
      <c r="AB2032" s="11"/>
      <c r="AC2032" s="11"/>
    </row>
    <row r="2033">
      <c r="A2033" s="99" t="s">
        <v>3563</v>
      </c>
      <c r="B2033" s="242" t="s">
        <v>3564</v>
      </c>
      <c r="C2033" s="50"/>
      <c r="D2033" s="305"/>
      <c r="E2033" s="330"/>
      <c r="F2033" s="11"/>
      <c r="G2033" s="11"/>
      <c r="H2033" s="11"/>
      <c r="I2033" s="11"/>
      <c r="J2033" s="11"/>
      <c r="K2033" s="11"/>
      <c r="L2033" s="11"/>
      <c r="M2033" s="11"/>
      <c r="N2033" s="11"/>
      <c r="O2033" s="11"/>
      <c r="P2033" s="11"/>
      <c r="Q2033" s="11"/>
      <c r="R2033" s="11"/>
      <c r="S2033" s="11"/>
      <c r="T2033" s="11"/>
      <c r="U2033" s="11"/>
      <c r="V2033" s="11"/>
      <c r="W2033" s="11"/>
      <c r="X2033" s="11"/>
      <c r="Y2033" s="11"/>
      <c r="Z2033" s="11"/>
      <c r="AA2033" s="11"/>
      <c r="AB2033" s="11"/>
      <c r="AC2033" s="11"/>
    </row>
    <row r="2034">
      <c r="A2034" s="99" t="s">
        <v>3565</v>
      </c>
      <c r="B2034" s="242"/>
      <c r="C2034" s="50"/>
      <c r="D2034" s="305"/>
      <c r="E2034" s="330"/>
      <c r="F2034" s="11"/>
      <c r="G2034" s="11"/>
      <c r="H2034" s="11"/>
      <c r="I2034" s="11"/>
      <c r="J2034" s="11"/>
      <c r="K2034" s="11"/>
      <c r="L2034" s="11"/>
      <c r="M2034" s="11"/>
      <c r="N2034" s="11"/>
      <c r="O2034" s="11"/>
      <c r="P2034" s="11"/>
      <c r="Q2034" s="11"/>
      <c r="R2034" s="11"/>
      <c r="S2034" s="11"/>
      <c r="T2034" s="11"/>
      <c r="U2034" s="11"/>
      <c r="V2034" s="11"/>
      <c r="W2034" s="11"/>
      <c r="X2034" s="11"/>
      <c r="Y2034" s="11"/>
      <c r="Z2034" s="11"/>
      <c r="AA2034" s="11"/>
      <c r="AB2034" s="11"/>
      <c r="AC2034" s="11"/>
    </row>
    <row r="2035">
      <c r="A2035" s="99" t="s">
        <v>3566</v>
      </c>
      <c r="B2035" s="242" t="s">
        <v>3567</v>
      </c>
      <c r="C2035" s="50"/>
      <c r="D2035" s="305"/>
      <c r="E2035" s="330"/>
      <c r="F2035" s="11"/>
      <c r="G2035" s="11"/>
      <c r="H2035" s="11"/>
      <c r="I2035" s="11"/>
      <c r="J2035" s="11"/>
      <c r="K2035" s="11"/>
      <c r="L2035" s="11"/>
      <c r="M2035" s="11"/>
      <c r="N2035" s="11"/>
      <c r="O2035" s="11"/>
      <c r="P2035" s="11"/>
      <c r="Q2035" s="11"/>
      <c r="R2035" s="11"/>
      <c r="S2035" s="11"/>
      <c r="T2035" s="11"/>
      <c r="U2035" s="11"/>
      <c r="V2035" s="11"/>
      <c r="W2035" s="11"/>
      <c r="X2035" s="11"/>
      <c r="Y2035" s="11"/>
      <c r="Z2035" s="11"/>
      <c r="AA2035" s="11"/>
      <c r="AB2035" s="11"/>
      <c r="AC2035" s="11"/>
    </row>
    <row r="2036">
      <c r="A2036" s="99" t="s">
        <v>3568</v>
      </c>
      <c r="B2036" s="242" t="s">
        <v>3569</v>
      </c>
      <c r="C2036" s="50"/>
      <c r="D2036" s="305"/>
      <c r="E2036" s="330"/>
      <c r="F2036" s="11"/>
      <c r="G2036" s="11"/>
      <c r="H2036" s="11"/>
      <c r="I2036" s="11"/>
      <c r="J2036" s="11"/>
      <c r="K2036" s="11"/>
      <c r="L2036" s="11"/>
      <c r="M2036" s="11"/>
      <c r="N2036" s="11"/>
      <c r="O2036" s="11"/>
      <c r="P2036" s="11"/>
      <c r="Q2036" s="11"/>
      <c r="R2036" s="11"/>
      <c r="S2036" s="11"/>
      <c r="T2036" s="11"/>
      <c r="U2036" s="11"/>
      <c r="V2036" s="11"/>
      <c r="W2036" s="11"/>
      <c r="X2036" s="11"/>
      <c r="Y2036" s="11"/>
      <c r="Z2036" s="11"/>
      <c r="AA2036" s="11"/>
      <c r="AB2036" s="11"/>
      <c r="AC2036" s="11"/>
    </row>
    <row r="2037">
      <c r="A2037" s="99" t="s">
        <v>3570</v>
      </c>
      <c r="B2037" s="65" t="s">
        <v>3571</v>
      </c>
      <c r="C2037" s="50"/>
      <c r="D2037" s="305"/>
      <c r="E2037" s="330"/>
      <c r="F2037" s="11"/>
      <c r="G2037" s="11"/>
      <c r="H2037" s="11"/>
      <c r="I2037" s="11"/>
      <c r="J2037" s="11"/>
      <c r="K2037" s="11"/>
      <c r="L2037" s="11"/>
      <c r="M2037" s="11"/>
      <c r="N2037" s="11"/>
      <c r="O2037" s="11"/>
      <c r="P2037" s="11"/>
      <c r="Q2037" s="11"/>
      <c r="R2037" s="11"/>
      <c r="S2037" s="11"/>
      <c r="T2037" s="11"/>
      <c r="U2037" s="11"/>
      <c r="V2037" s="11"/>
      <c r="W2037" s="11"/>
      <c r="X2037" s="11"/>
      <c r="Y2037" s="11"/>
      <c r="Z2037" s="11"/>
      <c r="AA2037" s="11"/>
      <c r="AB2037" s="11"/>
      <c r="AC2037" s="11"/>
    </row>
    <row r="2038">
      <c r="A2038" s="99" t="s">
        <v>3572</v>
      </c>
      <c r="B2038" s="63" t="s">
        <v>3573</v>
      </c>
      <c r="C2038" s="50"/>
      <c r="D2038" s="305"/>
      <c r="E2038" s="330"/>
      <c r="F2038" s="11"/>
      <c r="G2038" s="11"/>
      <c r="H2038" s="11"/>
      <c r="I2038" s="11"/>
      <c r="J2038" s="11"/>
      <c r="K2038" s="11"/>
      <c r="L2038" s="11"/>
      <c r="M2038" s="11"/>
      <c r="N2038" s="11"/>
      <c r="O2038" s="11"/>
      <c r="P2038" s="11"/>
      <c r="Q2038" s="11"/>
      <c r="R2038" s="11"/>
      <c r="S2038" s="11"/>
      <c r="T2038" s="11"/>
      <c r="U2038" s="11"/>
      <c r="V2038" s="11"/>
      <c r="W2038" s="11"/>
      <c r="X2038" s="11"/>
      <c r="Y2038" s="11"/>
      <c r="Z2038" s="11"/>
      <c r="AA2038" s="11"/>
      <c r="AB2038" s="11"/>
      <c r="AC2038" s="11"/>
    </row>
    <row r="2039">
      <c r="A2039" s="99" t="s">
        <v>3574</v>
      </c>
      <c r="B2039" s="63" t="s">
        <v>3575</v>
      </c>
      <c r="C2039" s="50"/>
      <c r="D2039" s="305"/>
      <c r="E2039" s="330"/>
      <c r="F2039" s="11"/>
      <c r="G2039" s="11"/>
      <c r="H2039" s="11"/>
      <c r="I2039" s="11"/>
      <c r="J2039" s="11"/>
      <c r="K2039" s="11"/>
      <c r="L2039" s="11"/>
      <c r="M2039" s="11"/>
      <c r="N2039" s="11"/>
      <c r="O2039" s="11"/>
      <c r="P2039" s="11"/>
      <c r="Q2039" s="11"/>
      <c r="R2039" s="11"/>
      <c r="S2039" s="11"/>
      <c r="T2039" s="11"/>
      <c r="U2039" s="11"/>
      <c r="V2039" s="11"/>
      <c r="W2039" s="11"/>
      <c r="X2039" s="11"/>
      <c r="Y2039" s="11"/>
      <c r="Z2039" s="11"/>
      <c r="AA2039" s="11"/>
      <c r="AB2039" s="11"/>
      <c r="AC2039" s="11"/>
    </row>
    <row r="2040">
      <c r="A2040" s="99" t="s">
        <v>3576</v>
      </c>
      <c r="B2040" s="63" t="s">
        <v>3577</v>
      </c>
      <c r="C2040" s="50"/>
      <c r="D2040" s="305"/>
      <c r="E2040" s="330"/>
      <c r="F2040" s="11"/>
      <c r="G2040" s="11"/>
      <c r="H2040" s="11"/>
      <c r="I2040" s="11"/>
      <c r="J2040" s="11"/>
      <c r="K2040" s="11"/>
      <c r="L2040" s="11"/>
      <c r="M2040" s="11"/>
      <c r="N2040" s="11"/>
      <c r="O2040" s="11"/>
      <c r="P2040" s="11"/>
      <c r="Q2040" s="11"/>
      <c r="R2040" s="11"/>
      <c r="S2040" s="11"/>
      <c r="T2040" s="11"/>
      <c r="U2040" s="11"/>
      <c r="V2040" s="11"/>
      <c r="W2040" s="11"/>
      <c r="X2040" s="11"/>
      <c r="Y2040" s="11"/>
      <c r="Z2040" s="11"/>
      <c r="AA2040" s="11"/>
      <c r="AB2040" s="11"/>
      <c r="AC2040" s="11"/>
    </row>
    <row r="2041">
      <c r="A2041" s="99"/>
      <c r="B2041" s="63"/>
      <c r="C2041" s="50"/>
      <c r="D2041" s="305"/>
      <c r="E2041" s="330"/>
      <c r="F2041" s="11"/>
      <c r="G2041" s="11"/>
      <c r="H2041" s="11"/>
      <c r="I2041" s="11"/>
      <c r="J2041" s="11"/>
      <c r="K2041" s="11"/>
      <c r="L2041" s="11"/>
      <c r="M2041" s="11"/>
      <c r="N2041" s="11"/>
      <c r="O2041" s="11"/>
      <c r="P2041" s="11"/>
      <c r="Q2041" s="11"/>
      <c r="R2041" s="11"/>
      <c r="S2041" s="11"/>
      <c r="T2041" s="11"/>
      <c r="U2041" s="11"/>
      <c r="V2041" s="11"/>
      <c r="W2041" s="11"/>
      <c r="X2041" s="11"/>
      <c r="Y2041" s="11"/>
      <c r="Z2041" s="11"/>
      <c r="AA2041" s="11"/>
      <c r="AB2041" s="11"/>
      <c r="AC2041" s="11"/>
    </row>
    <row r="2042">
      <c r="A2042" s="99" t="s">
        <v>3578</v>
      </c>
      <c r="B2042" s="63" t="s">
        <v>3579</v>
      </c>
      <c r="C2042" s="50"/>
      <c r="D2042" s="305"/>
      <c r="E2042" s="330"/>
      <c r="F2042" s="11"/>
      <c r="G2042" s="11"/>
      <c r="H2042" s="11"/>
      <c r="I2042" s="11"/>
      <c r="J2042" s="11"/>
      <c r="K2042" s="11"/>
      <c r="L2042" s="11"/>
      <c r="M2042" s="11"/>
      <c r="N2042" s="11"/>
      <c r="O2042" s="11"/>
      <c r="P2042" s="11"/>
      <c r="Q2042" s="11"/>
      <c r="R2042" s="11"/>
      <c r="S2042" s="11"/>
      <c r="T2042" s="11"/>
      <c r="U2042" s="11"/>
      <c r="V2042" s="11"/>
      <c r="W2042" s="11"/>
      <c r="X2042" s="11"/>
      <c r="Y2042" s="11"/>
      <c r="Z2042" s="11"/>
      <c r="AA2042" s="11"/>
      <c r="AB2042" s="11"/>
      <c r="AC2042" s="11"/>
    </row>
    <row r="2043">
      <c r="A2043" s="99" t="s">
        <v>3580</v>
      </c>
      <c r="B2043" s="63" t="s">
        <v>3581</v>
      </c>
      <c r="C2043" s="50"/>
      <c r="D2043" s="305"/>
      <c r="E2043" s="330"/>
      <c r="F2043" s="11"/>
      <c r="G2043" s="11"/>
      <c r="H2043" s="11"/>
      <c r="I2043" s="11"/>
      <c r="J2043" s="11"/>
      <c r="K2043" s="11"/>
      <c r="L2043" s="11"/>
      <c r="M2043" s="11"/>
      <c r="N2043" s="11"/>
      <c r="O2043" s="11"/>
      <c r="P2043" s="11"/>
      <c r="Q2043" s="11"/>
      <c r="R2043" s="11"/>
      <c r="S2043" s="11"/>
      <c r="T2043" s="11"/>
      <c r="U2043" s="11"/>
      <c r="V2043" s="11"/>
      <c r="W2043" s="11"/>
      <c r="X2043" s="11"/>
      <c r="Y2043" s="11"/>
      <c r="Z2043" s="11"/>
      <c r="AA2043" s="11"/>
      <c r="AB2043" s="11"/>
      <c r="AC2043" s="11"/>
    </row>
    <row r="2044">
      <c r="A2044" s="99" t="s">
        <v>3582</v>
      </c>
      <c r="B2044" s="63"/>
      <c r="C2044" s="50"/>
      <c r="D2044" s="305"/>
      <c r="E2044" s="330"/>
      <c r="F2044" s="11"/>
      <c r="G2044" s="11"/>
      <c r="H2044" s="11"/>
      <c r="I2044" s="11"/>
      <c r="J2044" s="11"/>
      <c r="K2044" s="11"/>
      <c r="L2044" s="11"/>
      <c r="M2044" s="11"/>
      <c r="N2044" s="11"/>
      <c r="O2044" s="11"/>
      <c r="P2044" s="11"/>
      <c r="Q2044" s="11"/>
      <c r="R2044" s="11"/>
      <c r="S2044" s="11"/>
      <c r="T2044" s="11"/>
      <c r="U2044" s="11"/>
      <c r="V2044" s="11"/>
      <c r="W2044" s="11"/>
      <c r="X2044" s="11"/>
      <c r="Y2044" s="11"/>
      <c r="Z2044" s="11"/>
      <c r="AA2044" s="11"/>
      <c r="AB2044" s="11"/>
      <c r="AC2044" s="11"/>
    </row>
    <row r="2045">
      <c r="A2045" s="99" t="s">
        <v>3583</v>
      </c>
      <c r="B2045" s="63" t="s">
        <v>3580</v>
      </c>
      <c r="C2045" s="50"/>
      <c r="D2045" s="305"/>
      <c r="E2045" s="330"/>
      <c r="F2045" s="11"/>
      <c r="G2045" s="11"/>
      <c r="H2045" s="11"/>
      <c r="I2045" s="11"/>
      <c r="J2045" s="11"/>
      <c r="K2045" s="11"/>
      <c r="L2045" s="11"/>
      <c r="M2045" s="11"/>
      <c r="N2045" s="11"/>
      <c r="O2045" s="11"/>
      <c r="P2045" s="11"/>
      <c r="Q2045" s="11"/>
      <c r="R2045" s="11"/>
      <c r="S2045" s="11"/>
      <c r="T2045" s="11"/>
      <c r="U2045" s="11"/>
      <c r="V2045" s="11"/>
      <c r="W2045" s="11"/>
      <c r="X2045" s="11"/>
      <c r="Y2045" s="11"/>
      <c r="Z2045" s="11"/>
      <c r="AA2045" s="11"/>
      <c r="AB2045" s="11"/>
      <c r="AC2045" s="11"/>
    </row>
    <row r="2046">
      <c r="A2046" s="333" t="s">
        <v>3584</v>
      </c>
      <c r="B2046" s="63"/>
      <c r="C2046" s="50"/>
      <c r="D2046" s="305"/>
      <c r="E2046" s="330"/>
      <c r="F2046" s="11"/>
      <c r="G2046" s="11"/>
      <c r="H2046" s="11"/>
      <c r="I2046" s="11"/>
      <c r="J2046" s="11"/>
      <c r="K2046" s="11"/>
      <c r="L2046" s="11"/>
      <c r="M2046" s="11"/>
      <c r="N2046" s="11"/>
      <c r="O2046" s="11"/>
      <c r="P2046" s="11"/>
      <c r="Q2046" s="11"/>
      <c r="R2046" s="11"/>
      <c r="S2046" s="11"/>
      <c r="T2046" s="11"/>
      <c r="U2046" s="11"/>
      <c r="V2046" s="11"/>
      <c r="W2046" s="11"/>
      <c r="X2046" s="11"/>
      <c r="Y2046" s="11"/>
      <c r="Z2046" s="11"/>
      <c r="AA2046" s="11"/>
      <c r="AB2046" s="11"/>
      <c r="AC2046" s="11"/>
    </row>
    <row r="2047">
      <c r="A2047" s="333" t="s">
        <v>3585</v>
      </c>
      <c r="B2047" s="63"/>
      <c r="C2047" s="50"/>
      <c r="D2047" s="305" t="s">
        <v>3586</v>
      </c>
      <c r="E2047" s="330"/>
      <c r="F2047" s="11"/>
      <c r="G2047" s="11"/>
      <c r="H2047" s="11"/>
      <c r="I2047" s="11"/>
      <c r="J2047" s="11"/>
      <c r="K2047" s="11"/>
      <c r="L2047" s="11"/>
      <c r="M2047" s="11"/>
      <c r="N2047" s="11"/>
      <c r="O2047" s="11"/>
      <c r="P2047" s="11"/>
      <c r="Q2047" s="11"/>
      <c r="R2047" s="11"/>
      <c r="S2047" s="11"/>
      <c r="T2047" s="11"/>
      <c r="U2047" s="11"/>
      <c r="V2047" s="11"/>
      <c r="W2047" s="11"/>
      <c r="X2047" s="11"/>
      <c r="Y2047" s="11"/>
      <c r="Z2047" s="11"/>
      <c r="AA2047" s="11"/>
      <c r="AB2047" s="11"/>
      <c r="AC2047" s="11"/>
    </row>
    <row r="2048" ht="39.75" customHeight="1">
      <c r="A2048" s="333" t="s">
        <v>3587</v>
      </c>
      <c r="B2048" s="63" t="s">
        <v>3588</v>
      </c>
      <c r="C2048" s="43" t="s">
        <v>3589</v>
      </c>
      <c r="D2048" s="305"/>
      <c r="F2048" s="11"/>
      <c r="G2048" s="11"/>
      <c r="H2048" s="11"/>
      <c r="I2048" s="11"/>
      <c r="J2048" s="11"/>
      <c r="K2048" s="11"/>
      <c r="L2048" s="11"/>
      <c r="M2048" s="11"/>
      <c r="N2048" s="11"/>
      <c r="O2048" s="11"/>
      <c r="P2048" s="11"/>
      <c r="Q2048" s="11"/>
      <c r="R2048" s="11"/>
      <c r="S2048" s="11"/>
      <c r="T2048" s="11"/>
      <c r="U2048" s="11"/>
      <c r="V2048" s="11"/>
      <c r="W2048" s="11"/>
      <c r="X2048" s="11"/>
      <c r="Y2048" s="11"/>
      <c r="Z2048" s="11"/>
      <c r="AA2048" s="11"/>
      <c r="AB2048" s="11"/>
      <c r="AC2048" s="11"/>
    </row>
    <row r="2049" ht="39.75" customHeight="1">
      <c r="A2049" s="334" t="s">
        <v>3590</v>
      </c>
      <c r="B2049" s="63" t="s">
        <v>3591</v>
      </c>
      <c r="C2049" s="324"/>
      <c r="D2049" s="305"/>
      <c r="E2049" s="10"/>
      <c r="F2049" s="11"/>
      <c r="G2049" s="11"/>
      <c r="H2049" s="11"/>
      <c r="I2049" s="11"/>
      <c r="J2049" s="11"/>
      <c r="K2049" s="11"/>
      <c r="L2049" s="11"/>
      <c r="M2049" s="11"/>
      <c r="N2049" s="11"/>
      <c r="O2049" s="11"/>
      <c r="P2049" s="11"/>
      <c r="Q2049" s="11"/>
      <c r="R2049" s="11"/>
      <c r="S2049" s="11"/>
      <c r="T2049" s="11"/>
      <c r="U2049" s="11"/>
      <c r="V2049" s="11"/>
      <c r="W2049" s="11"/>
      <c r="X2049" s="11"/>
      <c r="Y2049" s="11"/>
      <c r="Z2049" s="11"/>
      <c r="AA2049" s="11"/>
      <c r="AB2049" s="11"/>
      <c r="AC2049" s="11"/>
    </row>
    <row r="2050" ht="39.75" customHeight="1">
      <c r="A2050" s="245" t="s">
        <v>3592</v>
      </c>
      <c r="B2050" s="277"/>
      <c r="C2050" s="324"/>
      <c r="D2050" s="305"/>
      <c r="E2050" s="10"/>
      <c r="F2050" s="11"/>
      <c r="G2050" s="11"/>
      <c r="H2050" s="11"/>
      <c r="I2050" s="11"/>
      <c r="J2050" s="11"/>
      <c r="K2050" s="11"/>
      <c r="L2050" s="11"/>
      <c r="M2050" s="11"/>
      <c r="N2050" s="11"/>
      <c r="O2050" s="11"/>
      <c r="P2050" s="11"/>
      <c r="Q2050" s="11"/>
      <c r="R2050" s="11"/>
      <c r="S2050" s="11"/>
      <c r="T2050" s="11"/>
      <c r="U2050" s="11"/>
      <c r="V2050" s="11"/>
      <c r="W2050" s="11"/>
      <c r="X2050" s="11"/>
      <c r="Y2050" s="11"/>
      <c r="Z2050" s="11"/>
      <c r="AA2050" s="11"/>
      <c r="AB2050" s="11"/>
      <c r="AC2050" s="11"/>
    </row>
    <row r="2051" ht="76.5" customHeight="1">
      <c r="A2051" s="245" t="s">
        <v>3593</v>
      </c>
      <c r="B2051" s="149" t="s">
        <v>3594</v>
      </c>
      <c r="C2051" s="324"/>
      <c r="D2051" s="305"/>
      <c r="E2051" s="10"/>
      <c r="F2051" s="11"/>
      <c r="G2051" s="11"/>
      <c r="H2051" s="11"/>
      <c r="I2051" s="11"/>
      <c r="J2051" s="11"/>
      <c r="K2051" s="11"/>
      <c r="L2051" s="11"/>
      <c r="M2051" s="11"/>
      <c r="N2051" s="11"/>
      <c r="O2051" s="11"/>
      <c r="P2051" s="11"/>
      <c r="Q2051" s="11"/>
      <c r="R2051" s="11"/>
      <c r="S2051" s="11"/>
      <c r="T2051" s="11"/>
      <c r="U2051" s="11"/>
      <c r="V2051" s="11"/>
      <c r="W2051" s="11"/>
      <c r="X2051" s="11"/>
      <c r="Y2051" s="11"/>
      <c r="Z2051" s="11"/>
      <c r="AA2051" s="11"/>
      <c r="AB2051" s="11"/>
      <c r="AC2051" s="11"/>
    </row>
    <row r="2052" ht="39.75" customHeight="1">
      <c r="A2052" s="108" t="s">
        <v>3595</v>
      </c>
      <c r="B2052" s="149"/>
      <c r="C2052" s="324"/>
      <c r="D2052" s="305"/>
      <c r="E2052" s="10"/>
      <c r="F2052" s="11"/>
      <c r="G2052" s="11"/>
      <c r="H2052" s="11"/>
      <c r="I2052" s="11"/>
      <c r="J2052" s="11"/>
      <c r="K2052" s="11"/>
      <c r="L2052" s="11"/>
      <c r="M2052" s="11"/>
      <c r="N2052" s="11"/>
      <c r="O2052" s="11"/>
      <c r="P2052" s="11"/>
      <c r="Q2052" s="11"/>
      <c r="R2052" s="11"/>
      <c r="S2052" s="11"/>
      <c r="T2052" s="11"/>
      <c r="U2052" s="11"/>
      <c r="V2052" s="11"/>
      <c r="W2052" s="11"/>
      <c r="X2052" s="11"/>
      <c r="Y2052" s="11"/>
      <c r="Z2052" s="11"/>
      <c r="AA2052" s="11"/>
      <c r="AB2052" s="11"/>
      <c r="AC2052" s="11"/>
    </row>
    <row r="2053" ht="39.75" customHeight="1">
      <c r="A2053" s="245" t="s">
        <v>3596</v>
      </c>
      <c r="B2053" s="149" t="s">
        <v>3597</v>
      </c>
      <c r="C2053" s="324"/>
      <c r="D2053" s="305"/>
      <c r="E2053" s="10"/>
      <c r="F2053" s="11"/>
      <c r="G2053" s="11"/>
      <c r="H2053" s="11"/>
      <c r="I2053" s="11"/>
      <c r="J2053" s="11"/>
      <c r="K2053" s="11"/>
      <c r="L2053" s="11"/>
      <c r="M2053" s="11"/>
      <c r="N2053" s="11"/>
      <c r="O2053" s="11"/>
      <c r="P2053" s="11"/>
      <c r="Q2053" s="11"/>
      <c r="R2053" s="11"/>
      <c r="S2053" s="11"/>
      <c r="T2053" s="11"/>
      <c r="U2053" s="11"/>
      <c r="V2053" s="11"/>
      <c r="W2053" s="11"/>
      <c r="X2053" s="11"/>
      <c r="Y2053" s="11"/>
      <c r="Z2053" s="11"/>
      <c r="AA2053" s="11"/>
      <c r="AB2053" s="11"/>
      <c r="AC2053" s="11"/>
    </row>
    <row r="2054">
      <c r="A2054" s="245" t="s">
        <v>3598</v>
      </c>
      <c r="B2054" s="149" t="s">
        <v>3599</v>
      </c>
      <c r="C2054" s="324"/>
      <c r="D2054" s="305"/>
      <c r="E2054" s="10"/>
      <c r="F2054" s="11"/>
      <c r="G2054" s="11"/>
      <c r="H2054" s="11"/>
      <c r="I2054" s="11"/>
      <c r="J2054" s="11"/>
      <c r="K2054" s="11"/>
      <c r="L2054" s="11"/>
      <c r="M2054" s="11"/>
      <c r="N2054" s="11"/>
      <c r="O2054" s="11"/>
      <c r="P2054" s="11"/>
      <c r="Q2054" s="11"/>
      <c r="R2054" s="11"/>
      <c r="S2054" s="11"/>
      <c r="T2054" s="11"/>
      <c r="U2054" s="11"/>
      <c r="V2054" s="11"/>
      <c r="W2054" s="11"/>
      <c r="X2054" s="11"/>
      <c r="Y2054" s="11"/>
      <c r="Z2054" s="11"/>
      <c r="AA2054" s="11"/>
      <c r="AB2054" s="11"/>
      <c r="AC2054" s="11"/>
    </row>
    <row r="2055" ht="39.75" customHeight="1">
      <c r="A2055" s="245" t="s">
        <v>3600</v>
      </c>
      <c r="B2055" s="149"/>
      <c r="C2055" s="324"/>
      <c r="D2055" s="305"/>
      <c r="E2055" s="10"/>
      <c r="F2055" s="11"/>
      <c r="G2055" s="11"/>
      <c r="H2055" s="11"/>
      <c r="I2055" s="11"/>
      <c r="J2055" s="11"/>
      <c r="K2055" s="11"/>
      <c r="L2055" s="11"/>
      <c r="M2055" s="11"/>
      <c r="N2055" s="11"/>
      <c r="O2055" s="11"/>
      <c r="P2055" s="11"/>
      <c r="Q2055" s="11"/>
      <c r="R2055" s="11"/>
      <c r="S2055" s="11"/>
      <c r="T2055" s="11"/>
      <c r="U2055" s="11"/>
      <c r="V2055" s="11"/>
      <c r="W2055" s="11"/>
      <c r="X2055" s="11"/>
      <c r="Y2055" s="11"/>
      <c r="Z2055" s="11"/>
      <c r="AA2055" s="11"/>
      <c r="AB2055" s="11"/>
      <c r="AC2055" s="11"/>
    </row>
    <row r="2056" ht="216.75" customHeight="1">
      <c r="A2056" s="245"/>
      <c r="B2056" s="149" t="s">
        <v>3601</v>
      </c>
      <c r="C2056" s="324"/>
      <c r="D2056" s="305"/>
      <c r="E2056" s="10"/>
      <c r="F2056" s="11"/>
      <c r="G2056" s="11"/>
      <c r="H2056" s="11"/>
      <c r="I2056" s="11"/>
      <c r="J2056" s="11"/>
      <c r="K2056" s="11"/>
      <c r="L2056" s="11"/>
      <c r="M2056" s="11"/>
      <c r="N2056" s="11"/>
      <c r="O2056" s="11"/>
      <c r="P2056" s="11"/>
      <c r="Q2056" s="11"/>
      <c r="R2056" s="11"/>
      <c r="S2056" s="11"/>
      <c r="T2056" s="11"/>
      <c r="U2056" s="11"/>
      <c r="V2056" s="11"/>
      <c r="W2056" s="11"/>
      <c r="X2056" s="11"/>
      <c r="Y2056" s="11"/>
      <c r="Z2056" s="11"/>
      <c r="AA2056" s="11"/>
      <c r="AB2056" s="11"/>
      <c r="AC2056" s="11"/>
    </row>
    <row r="2057">
      <c r="A2057" s="245" t="s">
        <v>3602</v>
      </c>
      <c r="B2057" s="149"/>
      <c r="C2057" s="324"/>
      <c r="D2057" s="305"/>
      <c r="E2057" s="10"/>
      <c r="F2057" s="11"/>
      <c r="G2057" s="11"/>
      <c r="H2057" s="11"/>
      <c r="I2057" s="11"/>
      <c r="J2057" s="11"/>
      <c r="K2057" s="11"/>
      <c r="L2057" s="11"/>
      <c r="M2057" s="11"/>
      <c r="N2057" s="11"/>
      <c r="O2057" s="11"/>
      <c r="P2057" s="11"/>
      <c r="Q2057" s="11"/>
      <c r="R2057" s="11"/>
      <c r="S2057" s="11"/>
      <c r="T2057" s="11"/>
      <c r="U2057" s="11"/>
      <c r="V2057" s="11"/>
      <c r="W2057" s="11"/>
      <c r="X2057" s="11"/>
      <c r="Y2057" s="11"/>
      <c r="Z2057" s="11"/>
      <c r="AA2057" s="11"/>
      <c r="AB2057" s="11"/>
      <c r="AC2057" s="11"/>
    </row>
    <row r="2058">
      <c r="A2058" s="245" t="s">
        <v>3603</v>
      </c>
      <c r="B2058" s="149"/>
      <c r="C2058" s="324"/>
      <c r="D2058" s="305"/>
      <c r="E2058" s="10"/>
      <c r="F2058" s="11"/>
      <c r="G2058" s="11"/>
      <c r="H2058" s="11"/>
      <c r="I2058" s="11"/>
      <c r="J2058" s="11"/>
      <c r="K2058" s="11"/>
      <c r="L2058" s="11"/>
      <c r="M2058" s="11"/>
      <c r="N2058" s="11"/>
      <c r="O2058" s="11"/>
      <c r="P2058" s="11"/>
      <c r="Q2058" s="11"/>
      <c r="R2058" s="11"/>
      <c r="S2058" s="11"/>
      <c r="T2058" s="11"/>
      <c r="U2058" s="11"/>
      <c r="V2058" s="11"/>
      <c r="W2058" s="11"/>
      <c r="X2058" s="11"/>
      <c r="Y2058" s="11"/>
      <c r="Z2058" s="11"/>
      <c r="AA2058" s="11"/>
      <c r="AB2058" s="11"/>
      <c r="AC2058" s="11"/>
    </row>
    <row r="2059">
      <c r="A2059" s="245" t="s">
        <v>3604</v>
      </c>
      <c r="B2059" s="149" t="s">
        <v>3605</v>
      </c>
      <c r="C2059" s="324"/>
      <c r="D2059" s="305"/>
      <c r="E2059" s="10"/>
      <c r="F2059" s="11"/>
      <c r="G2059" s="11"/>
      <c r="H2059" s="11"/>
      <c r="I2059" s="11"/>
      <c r="J2059" s="11"/>
      <c r="K2059" s="11"/>
      <c r="L2059" s="11"/>
      <c r="M2059" s="11"/>
      <c r="N2059" s="11"/>
      <c r="O2059" s="11"/>
      <c r="P2059" s="11"/>
      <c r="Q2059" s="11"/>
      <c r="R2059" s="11"/>
      <c r="S2059" s="11"/>
      <c r="T2059" s="11"/>
      <c r="U2059" s="11"/>
      <c r="V2059" s="11"/>
      <c r="W2059" s="11"/>
      <c r="X2059" s="11"/>
      <c r="Y2059" s="11"/>
      <c r="Z2059" s="11"/>
      <c r="AA2059" s="11"/>
      <c r="AB2059" s="11"/>
      <c r="AC2059" s="11"/>
    </row>
    <row r="2060">
      <c r="A2060" s="245" t="s">
        <v>3606</v>
      </c>
      <c r="B2060" s="149" t="s">
        <v>3607</v>
      </c>
      <c r="C2060" s="324"/>
      <c r="D2060" s="305"/>
      <c r="E2060" s="10"/>
      <c r="F2060" s="11"/>
      <c r="G2060" s="11"/>
      <c r="H2060" s="11"/>
      <c r="I2060" s="11"/>
      <c r="J2060" s="11"/>
      <c r="K2060" s="11"/>
      <c r="L2060" s="11"/>
      <c r="M2060" s="11"/>
      <c r="N2060" s="11"/>
      <c r="O2060" s="11"/>
      <c r="P2060" s="11"/>
      <c r="Q2060" s="11"/>
      <c r="R2060" s="11"/>
      <c r="S2060" s="11"/>
      <c r="T2060" s="11"/>
      <c r="U2060" s="11"/>
      <c r="V2060" s="11"/>
      <c r="W2060" s="11"/>
      <c r="X2060" s="11"/>
      <c r="Y2060" s="11"/>
      <c r="Z2060" s="11"/>
      <c r="AA2060" s="11"/>
      <c r="AB2060" s="11"/>
      <c r="AC2060" s="11"/>
    </row>
    <row r="2061">
      <c r="A2061" s="244" t="s">
        <v>3608</v>
      </c>
      <c r="B2061" s="149" t="s">
        <v>3609</v>
      </c>
      <c r="C2061" s="324"/>
      <c r="D2061" s="305"/>
      <c r="E2061" s="10"/>
      <c r="F2061" s="11"/>
      <c r="G2061" s="11"/>
      <c r="H2061" s="11"/>
      <c r="I2061" s="11"/>
      <c r="J2061" s="11"/>
      <c r="K2061" s="11"/>
      <c r="L2061" s="11"/>
      <c r="M2061" s="11"/>
      <c r="N2061" s="11"/>
      <c r="O2061" s="11"/>
      <c r="P2061" s="11"/>
      <c r="Q2061" s="11"/>
      <c r="R2061" s="11"/>
      <c r="S2061" s="11"/>
      <c r="T2061" s="11"/>
      <c r="U2061" s="11"/>
      <c r="V2061" s="11"/>
      <c r="W2061" s="11"/>
      <c r="X2061" s="11"/>
      <c r="Y2061" s="11"/>
      <c r="Z2061" s="11"/>
      <c r="AA2061" s="11"/>
      <c r="AB2061" s="11"/>
      <c r="AC2061" s="11"/>
    </row>
    <row r="2062">
      <c r="A2062" s="43" t="s">
        <v>3610</v>
      </c>
      <c r="B2062" s="149"/>
      <c r="C2062" s="324"/>
      <c r="D2062" s="305"/>
      <c r="E2062" s="10"/>
      <c r="F2062" s="11"/>
      <c r="G2062" s="11"/>
      <c r="H2062" s="11"/>
      <c r="I2062" s="11"/>
      <c r="J2062" s="11"/>
      <c r="K2062" s="11"/>
      <c r="L2062" s="11"/>
      <c r="M2062" s="11"/>
      <c r="N2062" s="11"/>
      <c r="O2062" s="11"/>
      <c r="P2062" s="11"/>
      <c r="Q2062" s="11"/>
      <c r="R2062" s="11"/>
      <c r="S2062" s="11"/>
      <c r="T2062" s="11"/>
      <c r="U2062" s="11"/>
      <c r="V2062" s="11"/>
      <c r="W2062" s="11"/>
      <c r="X2062" s="11"/>
      <c r="Y2062" s="11"/>
      <c r="Z2062" s="11"/>
      <c r="AA2062" s="11"/>
      <c r="AB2062" s="11"/>
      <c r="AC2062" s="11"/>
    </row>
    <row r="2063">
      <c r="A2063" s="43" t="s">
        <v>3611</v>
      </c>
      <c r="B2063" s="149"/>
      <c r="C2063" s="324"/>
      <c r="D2063" s="305"/>
      <c r="E2063" s="10"/>
      <c r="F2063" s="11"/>
      <c r="G2063" s="11"/>
      <c r="H2063" s="11"/>
      <c r="I2063" s="11"/>
      <c r="J2063" s="11"/>
      <c r="K2063" s="11"/>
      <c r="L2063" s="11"/>
      <c r="M2063" s="11"/>
      <c r="N2063" s="11"/>
      <c r="O2063" s="11"/>
      <c r="P2063" s="11"/>
      <c r="Q2063" s="11"/>
      <c r="R2063" s="11"/>
      <c r="S2063" s="11"/>
      <c r="T2063" s="11"/>
      <c r="U2063" s="11"/>
      <c r="V2063" s="11"/>
      <c r="W2063" s="11"/>
      <c r="X2063" s="11"/>
      <c r="Y2063" s="11"/>
      <c r="Z2063" s="11"/>
      <c r="AA2063" s="11"/>
      <c r="AB2063" s="11"/>
      <c r="AC2063" s="11"/>
    </row>
    <row r="2064">
      <c r="A2064" s="43" t="s">
        <v>3612</v>
      </c>
      <c r="B2064" s="149"/>
      <c r="C2064" s="324"/>
      <c r="D2064" s="305"/>
      <c r="E2064" s="10"/>
      <c r="F2064" s="11"/>
      <c r="G2064" s="11"/>
      <c r="H2064" s="11"/>
      <c r="I2064" s="11"/>
      <c r="J2064" s="11"/>
      <c r="K2064" s="11"/>
      <c r="L2064" s="11"/>
      <c r="M2064" s="11"/>
      <c r="N2064" s="11"/>
      <c r="O2064" s="11"/>
      <c r="P2064" s="11"/>
      <c r="Q2064" s="11"/>
      <c r="R2064" s="11"/>
      <c r="S2064" s="11"/>
      <c r="T2064" s="11"/>
      <c r="U2064" s="11"/>
      <c r="V2064" s="11"/>
      <c r="W2064" s="11"/>
      <c r="X2064" s="11"/>
      <c r="Y2064" s="11"/>
      <c r="Z2064" s="11"/>
      <c r="AA2064" s="11"/>
      <c r="AB2064" s="11"/>
      <c r="AC2064" s="11"/>
    </row>
    <row r="2065">
      <c r="A2065" s="43" t="s">
        <v>3613</v>
      </c>
      <c r="B2065" s="149"/>
      <c r="C2065" s="324"/>
      <c r="D2065" s="305"/>
      <c r="E2065" s="10"/>
      <c r="F2065" s="11"/>
      <c r="G2065" s="11"/>
      <c r="H2065" s="11"/>
      <c r="I2065" s="11"/>
      <c r="J2065" s="11"/>
      <c r="K2065" s="11"/>
      <c r="L2065" s="11"/>
      <c r="M2065" s="11"/>
      <c r="N2065" s="11"/>
      <c r="O2065" s="11"/>
      <c r="P2065" s="11"/>
      <c r="Q2065" s="11"/>
      <c r="R2065" s="11"/>
      <c r="S2065" s="11"/>
      <c r="T2065" s="11"/>
      <c r="U2065" s="11"/>
      <c r="V2065" s="11"/>
      <c r="W2065" s="11"/>
      <c r="X2065" s="11"/>
      <c r="Y2065" s="11"/>
      <c r="Z2065" s="11"/>
      <c r="AA2065" s="11"/>
      <c r="AB2065" s="11"/>
      <c r="AC2065" s="11"/>
    </row>
    <row r="2066">
      <c r="A2066" s="43" t="s">
        <v>3614</v>
      </c>
      <c r="B2066" s="149"/>
      <c r="C2066" s="324"/>
      <c r="D2066" s="305"/>
      <c r="E2066" s="10"/>
      <c r="F2066" s="11"/>
      <c r="G2066" s="11"/>
      <c r="H2066" s="11"/>
      <c r="I2066" s="11"/>
      <c r="J2066" s="11"/>
      <c r="K2066" s="11"/>
      <c r="L2066" s="11"/>
      <c r="M2066" s="11"/>
      <c r="N2066" s="11"/>
      <c r="O2066" s="11"/>
      <c r="P2066" s="11"/>
      <c r="Q2066" s="11"/>
      <c r="R2066" s="11"/>
      <c r="S2066" s="11"/>
      <c r="T2066" s="11"/>
      <c r="U2066" s="11"/>
      <c r="V2066" s="11"/>
      <c r="W2066" s="11"/>
      <c r="X2066" s="11"/>
      <c r="Y2066" s="11"/>
      <c r="Z2066" s="11"/>
      <c r="AA2066" s="11"/>
      <c r="AB2066" s="11"/>
      <c r="AC2066" s="11"/>
    </row>
    <row r="2067">
      <c r="A2067" s="43" t="s">
        <v>3615</v>
      </c>
      <c r="B2067" s="149"/>
      <c r="C2067" s="324"/>
      <c r="D2067" s="305"/>
      <c r="E2067" s="10"/>
      <c r="F2067" s="11"/>
      <c r="G2067" s="11"/>
      <c r="H2067" s="11"/>
      <c r="I2067" s="11"/>
      <c r="J2067" s="11"/>
      <c r="K2067" s="11"/>
      <c r="L2067" s="11"/>
      <c r="M2067" s="11"/>
      <c r="N2067" s="11"/>
      <c r="O2067" s="11"/>
      <c r="P2067" s="11"/>
      <c r="Q2067" s="11"/>
      <c r="R2067" s="11"/>
      <c r="S2067" s="11"/>
      <c r="T2067" s="11"/>
      <c r="U2067" s="11"/>
      <c r="V2067" s="11"/>
      <c r="W2067" s="11"/>
      <c r="X2067" s="11"/>
      <c r="Y2067" s="11"/>
      <c r="Z2067" s="11"/>
      <c r="AA2067" s="11"/>
      <c r="AB2067" s="11"/>
      <c r="AC2067" s="11"/>
    </row>
    <row r="2068">
      <c r="A2068" s="43" t="s">
        <v>3616</v>
      </c>
      <c r="B2068" s="149" t="s">
        <v>3617</v>
      </c>
      <c r="C2068" s="324"/>
      <c r="D2068" s="305"/>
      <c r="E2068" s="10"/>
      <c r="F2068" s="11"/>
      <c r="G2068" s="11"/>
      <c r="H2068" s="11"/>
      <c r="I2068" s="11"/>
      <c r="J2068" s="11"/>
      <c r="K2068" s="11"/>
      <c r="L2068" s="11"/>
      <c r="M2068" s="11"/>
      <c r="N2068" s="11"/>
      <c r="O2068" s="11"/>
      <c r="P2068" s="11"/>
      <c r="Q2068" s="11"/>
      <c r="R2068" s="11"/>
      <c r="S2068" s="11"/>
      <c r="T2068" s="11"/>
      <c r="U2068" s="11"/>
      <c r="V2068" s="11"/>
      <c r="W2068" s="11"/>
      <c r="X2068" s="11"/>
      <c r="Y2068" s="11"/>
      <c r="Z2068" s="11"/>
      <c r="AA2068" s="11"/>
      <c r="AB2068" s="11"/>
      <c r="AC2068" s="11"/>
    </row>
    <row r="2069">
      <c r="A2069" s="43" t="s">
        <v>3618</v>
      </c>
      <c r="B2069" s="149" t="s">
        <v>3619</v>
      </c>
      <c r="C2069" s="324"/>
      <c r="D2069" s="305"/>
      <c r="E2069" s="10"/>
      <c r="F2069" s="11"/>
      <c r="G2069" s="11"/>
      <c r="H2069" s="11"/>
      <c r="I2069" s="11"/>
      <c r="J2069" s="11"/>
      <c r="K2069" s="11"/>
      <c r="L2069" s="11"/>
      <c r="M2069" s="11"/>
      <c r="N2069" s="11"/>
      <c r="O2069" s="11"/>
      <c r="P2069" s="11"/>
      <c r="Q2069" s="11"/>
      <c r="R2069" s="11"/>
      <c r="S2069" s="11"/>
      <c r="T2069" s="11"/>
      <c r="U2069" s="11"/>
      <c r="V2069" s="11"/>
      <c r="W2069" s="11"/>
      <c r="X2069" s="11"/>
      <c r="Y2069" s="11"/>
      <c r="Z2069" s="11"/>
      <c r="AA2069" s="11"/>
      <c r="AB2069" s="11"/>
      <c r="AC2069" s="11"/>
    </row>
    <row r="2070">
      <c r="A2070" s="43" t="s">
        <v>3620</v>
      </c>
      <c r="B2070" s="149"/>
      <c r="C2070" s="324"/>
      <c r="D2070" s="335"/>
      <c r="E2070" s="336"/>
      <c r="F2070" s="337"/>
      <c r="G2070" s="337"/>
      <c r="H2070" s="337"/>
      <c r="I2070" s="337"/>
      <c r="J2070" s="337"/>
      <c r="K2070" s="337"/>
      <c r="L2070" s="337"/>
      <c r="M2070" s="337"/>
      <c r="N2070" s="337"/>
      <c r="O2070" s="337"/>
      <c r="P2070" s="337"/>
      <c r="Q2070" s="337"/>
      <c r="R2070" s="337"/>
      <c r="S2070" s="337"/>
      <c r="T2070" s="337"/>
      <c r="U2070" s="337"/>
      <c r="V2070" s="337"/>
      <c r="W2070" s="337"/>
      <c r="X2070" s="337"/>
      <c r="Y2070" s="337"/>
      <c r="Z2070" s="337"/>
      <c r="AA2070" s="337"/>
      <c r="AB2070" s="337"/>
      <c r="AC2070" s="337"/>
    </row>
    <row r="2071">
      <c r="A2071" s="25" t="s">
        <v>3621</v>
      </c>
      <c r="B2071" s="149" t="s">
        <v>3622</v>
      </c>
      <c r="C2071" s="338"/>
      <c r="D2071" s="335"/>
      <c r="E2071" s="336"/>
      <c r="F2071" s="337"/>
      <c r="G2071" s="337"/>
      <c r="H2071" s="337"/>
      <c r="I2071" s="337"/>
      <c r="J2071" s="337"/>
      <c r="K2071" s="337"/>
      <c r="L2071" s="337"/>
      <c r="M2071" s="337"/>
      <c r="N2071" s="337"/>
      <c r="O2071" s="337"/>
      <c r="P2071" s="337"/>
      <c r="Q2071" s="337"/>
      <c r="R2071" s="337"/>
      <c r="S2071" s="337"/>
      <c r="T2071" s="337"/>
      <c r="U2071" s="337"/>
      <c r="V2071" s="337"/>
      <c r="W2071" s="337"/>
      <c r="X2071" s="337"/>
      <c r="Y2071" s="337"/>
      <c r="Z2071" s="337"/>
      <c r="AA2071" s="337"/>
      <c r="AB2071" s="337"/>
      <c r="AC2071" s="337"/>
    </row>
    <row r="2072">
      <c r="A2072" s="22" t="s">
        <v>3623</v>
      </c>
      <c r="B2072" s="339" t="s">
        <v>3624</v>
      </c>
      <c r="C2072" s="338"/>
      <c r="D2072" s="335"/>
      <c r="E2072" s="336"/>
      <c r="F2072" s="337"/>
      <c r="G2072" s="337"/>
      <c r="H2072" s="337"/>
      <c r="I2072" s="337"/>
      <c r="J2072" s="337"/>
      <c r="K2072" s="337"/>
      <c r="L2072" s="337"/>
      <c r="M2072" s="337"/>
      <c r="N2072" s="337"/>
      <c r="O2072" s="337"/>
      <c r="P2072" s="337"/>
      <c r="Q2072" s="337"/>
      <c r="R2072" s="337"/>
      <c r="S2072" s="337"/>
      <c r="T2072" s="337"/>
      <c r="U2072" s="337"/>
      <c r="V2072" s="337"/>
      <c r="W2072" s="337"/>
      <c r="X2072" s="337"/>
      <c r="Y2072" s="337"/>
      <c r="Z2072" s="337"/>
      <c r="AA2072" s="337"/>
      <c r="AB2072" s="337"/>
      <c r="AC2072" s="337"/>
    </row>
    <row r="2073">
      <c r="A2073" s="22" t="s">
        <v>3625</v>
      </c>
      <c r="B2073" s="339" t="s">
        <v>3626</v>
      </c>
      <c r="C2073" s="338"/>
      <c r="D2073" s="335"/>
      <c r="E2073" s="336"/>
      <c r="F2073" s="337"/>
      <c r="G2073" s="337"/>
      <c r="H2073" s="337"/>
      <c r="I2073" s="337"/>
      <c r="J2073" s="337"/>
      <c r="K2073" s="337"/>
      <c r="L2073" s="337"/>
      <c r="M2073" s="337"/>
      <c r="N2073" s="337"/>
      <c r="O2073" s="337"/>
      <c r="P2073" s="337"/>
      <c r="Q2073" s="337"/>
      <c r="R2073" s="337"/>
      <c r="S2073" s="337"/>
      <c r="T2073" s="337"/>
      <c r="U2073" s="337"/>
      <c r="V2073" s="337"/>
      <c r="W2073" s="337"/>
      <c r="X2073" s="337"/>
      <c r="Y2073" s="337"/>
      <c r="Z2073" s="337"/>
      <c r="AA2073" s="337"/>
      <c r="AB2073" s="337"/>
      <c r="AC2073" s="337"/>
    </row>
    <row r="2074">
      <c r="A2074" s="22" t="s">
        <v>3627</v>
      </c>
      <c r="B2074" s="339" t="s">
        <v>3628</v>
      </c>
      <c r="C2074" s="338"/>
      <c r="D2074" s="335"/>
      <c r="E2074" s="336"/>
      <c r="F2074" s="337"/>
      <c r="G2074" s="337"/>
      <c r="H2074" s="337"/>
      <c r="I2074" s="337"/>
      <c r="J2074" s="337"/>
      <c r="K2074" s="337"/>
      <c r="L2074" s="337"/>
      <c r="M2074" s="337"/>
      <c r="N2074" s="337"/>
      <c r="O2074" s="337"/>
      <c r="P2074" s="337"/>
      <c r="Q2074" s="337"/>
      <c r="R2074" s="337"/>
      <c r="S2074" s="337"/>
      <c r="T2074" s="337"/>
      <c r="U2074" s="337"/>
      <c r="V2074" s="337"/>
      <c r="W2074" s="337"/>
      <c r="X2074" s="337"/>
      <c r="Y2074" s="337"/>
      <c r="Z2074" s="337"/>
      <c r="AA2074" s="337"/>
      <c r="AB2074" s="337"/>
      <c r="AC2074" s="337"/>
    </row>
    <row r="2075">
      <c r="A2075" s="340" t="s">
        <v>3629</v>
      </c>
      <c r="B2075" s="339" t="s">
        <v>3630</v>
      </c>
      <c r="C2075" s="338"/>
      <c r="D2075" s="335"/>
      <c r="E2075" s="336"/>
      <c r="F2075" s="337"/>
      <c r="G2075" s="337"/>
      <c r="H2075" s="337"/>
      <c r="I2075" s="337"/>
      <c r="J2075" s="337"/>
      <c r="K2075" s="337"/>
      <c r="L2075" s="337"/>
      <c r="M2075" s="337"/>
      <c r="N2075" s="337"/>
      <c r="O2075" s="337"/>
      <c r="P2075" s="337"/>
      <c r="Q2075" s="337"/>
      <c r="R2075" s="337"/>
      <c r="S2075" s="337"/>
      <c r="T2075" s="337"/>
      <c r="U2075" s="337"/>
      <c r="V2075" s="337"/>
      <c r="W2075" s="337"/>
      <c r="X2075" s="337"/>
      <c r="Y2075" s="337"/>
      <c r="Z2075" s="337"/>
      <c r="AA2075" s="337"/>
      <c r="AB2075" s="337"/>
      <c r="AC2075" s="337"/>
    </row>
    <row r="2076">
      <c r="A2076" s="340" t="s">
        <v>3631</v>
      </c>
      <c r="B2076" s="339" t="s">
        <v>3632</v>
      </c>
      <c r="C2076" s="338"/>
      <c r="D2076" s="335"/>
      <c r="E2076" s="336"/>
      <c r="F2076" s="337"/>
      <c r="G2076" s="337"/>
      <c r="H2076" s="337"/>
      <c r="I2076" s="337"/>
      <c r="J2076" s="337"/>
      <c r="K2076" s="337"/>
      <c r="L2076" s="337"/>
      <c r="M2076" s="337"/>
      <c r="N2076" s="337"/>
      <c r="O2076" s="337"/>
      <c r="P2076" s="337"/>
      <c r="Q2076" s="337"/>
      <c r="R2076" s="337"/>
      <c r="S2076" s="337"/>
      <c r="T2076" s="337"/>
      <c r="U2076" s="337"/>
      <c r="V2076" s="337"/>
      <c r="W2076" s="337"/>
      <c r="X2076" s="337"/>
      <c r="Y2076" s="337"/>
      <c r="Z2076" s="337"/>
      <c r="AA2076" s="337"/>
      <c r="AB2076" s="337"/>
      <c r="AC2076" s="337"/>
    </row>
    <row r="2077">
      <c r="A2077" s="340" t="s">
        <v>3633</v>
      </c>
      <c r="B2077" s="339" t="s">
        <v>3634</v>
      </c>
      <c r="C2077" s="338"/>
      <c r="D2077" s="335"/>
      <c r="E2077" s="336"/>
      <c r="F2077" s="337"/>
      <c r="G2077" s="337"/>
      <c r="H2077" s="337"/>
      <c r="I2077" s="337"/>
      <c r="J2077" s="337"/>
      <c r="K2077" s="337"/>
      <c r="L2077" s="337"/>
      <c r="M2077" s="337"/>
      <c r="N2077" s="337"/>
      <c r="O2077" s="337"/>
      <c r="P2077" s="337"/>
      <c r="Q2077" s="337"/>
      <c r="R2077" s="337"/>
      <c r="S2077" s="337"/>
      <c r="T2077" s="337"/>
      <c r="U2077" s="337"/>
      <c r="V2077" s="337"/>
      <c r="W2077" s="337"/>
      <c r="X2077" s="337"/>
      <c r="Y2077" s="337"/>
      <c r="Z2077" s="337"/>
      <c r="AA2077" s="337"/>
      <c r="AB2077" s="337"/>
      <c r="AC2077" s="337"/>
    </row>
    <row r="2078">
      <c r="A2078" s="340" t="s">
        <v>3635</v>
      </c>
      <c r="B2078" s="339"/>
      <c r="C2078" s="338"/>
      <c r="D2078" s="335"/>
      <c r="E2078" s="336"/>
      <c r="F2078" s="337"/>
      <c r="G2078" s="337"/>
      <c r="H2078" s="337"/>
      <c r="I2078" s="337"/>
      <c r="J2078" s="337"/>
      <c r="K2078" s="337"/>
      <c r="L2078" s="337"/>
      <c r="M2078" s="337"/>
      <c r="N2078" s="337"/>
      <c r="O2078" s="337"/>
      <c r="P2078" s="337"/>
      <c r="Q2078" s="337"/>
      <c r="R2078" s="337"/>
      <c r="S2078" s="337"/>
      <c r="T2078" s="337"/>
      <c r="U2078" s="337"/>
      <c r="V2078" s="337"/>
      <c r="W2078" s="337"/>
      <c r="X2078" s="337"/>
      <c r="Y2078" s="337"/>
      <c r="Z2078" s="337"/>
      <c r="AA2078" s="337"/>
      <c r="AB2078" s="337"/>
      <c r="AC2078" s="337"/>
    </row>
    <row r="2079">
      <c r="A2079" s="340" t="s">
        <v>3636</v>
      </c>
      <c r="B2079" s="339" t="s">
        <v>3637</v>
      </c>
      <c r="C2079" s="338"/>
      <c r="D2079" s="335"/>
      <c r="E2079" s="336"/>
      <c r="F2079" s="337"/>
      <c r="G2079" s="337"/>
      <c r="H2079" s="337"/>
      <c r="I2079" s="337"/>
      <c r="J2079" s="337"/>
      <c r="K2079" s="337"/>
      <c r="L2079" s="337"/>
      <c r="M2079" s="337"/>
      <c r="N2079" s="337"/>
      <c r="O2079" s="337"/>
      <c r="P2079" s="337"/>
      <c r="Q2079" s="337"/>
      <c r="R2079" s="337"/>
      <c r="S2079" s="337"/>
      <c r="T2079" s="337"/>
      <c r="U2079" s="337"/>
      <c r="V2079" s="337"/>
      <c r="W2079" s="337"/>
      <c r="X2079" s="337"/>
      <c r="Y2079" s="337"/>
      <c r="Z2079" s="337"/>
      <c r="AA2079" s="337"/>
      <c r="AB2079" s="337"/>
      <c r="AC2079" s="337"/>
    </row>
    <row r="2080">
      <c r="A2080" s="340" t="s">
        <v>3638</v>
      </c>
      <c r="B2080" s="339" t="s">
        <v>3639</v>
      </c>
      <c r="C2080" s="338" t="s">
        <v>3640</v>
      </c>
      <c r="D2080" s="335"/>
      <c r="E2080" s="336"/>
      <c r="F2080" s="337"/>
      <c r="G2080" s="337"/>
      <c r="H2080" s="337"/>
      <c r="I2080" s="337"/>
      <c r="J2080" s="337"/>
      <c r="K2080" s="337"/>
      <c r="L2080" s="337"/>
      <c r="M2080" s="337"/>
      <c r="N2080" s="337"/>
      <c r="O2080" s="337"/>
      <c r="P2080" s="337"/>
      <c r="Q2080" s="337"/>
      <c r="R2080" s="337"/>
      <c r="S2080" s="337"/>
      <c r="T2080" s="337"/>
      <c r="U2080" s="337"/>
      <c r="V2080" s="337"/>
      <c r="W2080" s="337"/>
      <c r="X2080" s="337"/>
      <c r="Y2080" s="337"/>
      <c r="Z2080" s="337"/>
      <c r="AA2080" s="337"/>
      <c r="AB2080" s="337"/>
      <c r="AC2080" s="337"/>
    </row>
    <row r="2081">
      <c r="A2081" s="340" t="s">
        <v>3641</v>
      </c>
      <c r="B2081" s="339" t="s">
        <v>3642</v>
      </c>
      <c r="C2081" s="338"/>
      <c r="D2081" s="335"/>
      <c r="E2081" s="336"/>
      <c r="F2081" s="337"/>
      <c r="G2081" s="337"/>
      <c r="H2081" s="337"/>
      <c r="I2081" s="337"/>
      <c r="J2081" s="337"/>
      <c r="K2081" s="337"/>
      <c r="L2081" s="337"/>
      <c r="M2081" s="337"/>
      <c r="N2081" s="337"/>
      <c r="O2081" s="337"/>
      <c r="P2081" s="337"/>
      <c r="Q2081" s="337"/>
      <c r="R2081" s="337"/>
      <c r="S2081" s="337"/>
      <c r="T2081" s="337"/>
      <c r="U2081" s="337"/>
      <c r="V2081" s="337"/>
      <c r="W2081" s="337"/>
      <c r="X2081" s="337"/>
      <c r="Y2081" s="337"/>
      <c r="Z2081" s="337"/>
      <c r="AA2081" s="337"/>
      <c r="AB2081" s="337"/>
      <c r="AC2081" s="337"/>
    </row>
    <row r="2082">
      <c r="A2082" s="340" t="s">
        <v>3643</v>
      </c>
      <c r="B2082" s="339"/>
      <c r="C2082" s="338"/>
      <c r="D2082" s="335"/>
      <c r="E2082" s="336"/>
      <c r="F2082" s="337"/>
      <c r="G2082" s="337"/>
      <c r="H2082" s="337"/>
      <c r="I2082" s="337"/>
      <c r="J2082" s="337"/>
      <c r="K2082" s="337"/>
      <c r="L2082" s="337"/>
      <c r="M2082" s="337"/>
      <c r="N2082" s="337"/>
      <c r="O2082" s="337"/>
      <c r="P2082" s="337"/>
      <c r="Q2082" s="337"/>
      <c r="R2082" s="337"/>
      <c r="S2082" s="337"/>
      <c r="T2082" s="337"/>
      <c r="U2082" s="337"/>
      <c r="V2082" s="337"/>
      <c r="W2082" s="337"/>
      <c r="X2082" s="337"/>
      <c r="Y2082" s="337"/>
      <c r="Z2082" s="337"/>
      <c r="AA2082" s="337"/>
      <c r="AB2082" s="337"/>
      <c r="AC2082" s="337"/>
    </row>
    <row r="2083">
      <c r="A2083" s="340" t="s">
        <v>3644</v>
      </c>
      <c r="B2083" s="339" t="s">
        <v>3645</v>
      </c>
      <c r="C2083" s="338"/>
      <c r="D2083" s="335"/>
      <c r="E2083" s="336"/>
      <c r="F2083" s="337"/>
      <c r="G2083" s="337"/>
      <c r="H2083" s="337"/>
      <c r="I2083" s="337"/>
      <c r="J2083" s="337"/>
      <c r="K2083" s="337"/>
      <c r="L2083" s="337"/>
      <c r="M2083" s="337"/>
      <c r="N2083" s="337"/>
      <c r="O2083" s="337"/>
      <c r="P2083" s="337"/>
      <c r="Q2083" s="337"/>
      <c r="R2083" s="337"/>
      <c r="S2083" s="337"/>
      <c r="T2083" s="337"/>
      <c r="U2083" s="337"/>
      <c r="V2083" s="337"/>
      <c r="W2083" s="337"/>
      <c r="X2083" s="337"/>
      <c r="Y2083" s="337"/>
      <c r="Z2083" s="337"/>
      <c r="AA2083" s="337"/>
      <c r="AB2083" s="337"/>
      <c r="AC2083" s="337"/>
    </row>
    <row r="2084">
      <c r="A2084" s="340" t="s">
        <v>3646</v>
      </c>
      <c r="B2084" s="339"/>
      <c r="C2084" s="338" t="s">
        <v>3647</v>
      </c>
      <c r="D2084" s="322"/>
      <c r="E2084" s="323"/>
      <c r="F2084" s="270"/>
      <c r="G2084" s="270"/>
      <c r="H2084" s="270"/>
      <c r="I2084" s="270"/>
      <c r="J2084" s="270"/>
      <c r="K2084" s="270"/>
      <c r="L2084" s="270"/>
      <c r="M2084" s="270"/>
      <c r="N2084" s="270"/>
      <c r="O2084" s="270"/>
      <c r="P2084" s="270"/>
      <c r="Q2084" s="270"/>
      <c r="R2084" s="270"/>
      <c r="S2084" s="270"/>
      <c r="T2084" s="270"/>
      <c r="U2084" s="270"/>
      <c r="V2084" s="270"/>
      <c r="W2084" s="270"/>
      <c r="X2084" s="270"/>
      <c r="Y2084" s="270"/>
      <c r="Z2084" s="270"/>
      <c r="AA2084" s="270"/>
      <c r="AB2084" s="270"/>
      <c r="AC2084" s="270"/>
    </row>
    <row r="2085">
      <c r="A2085" s="340" t="s">
        <v>3648</v>
      </c>
      <c r="B2085" s="339" t="s">
        <v>3649</v>
      </c>
      <c r="C2085" s="324" t="s">
        <v>3650</v>
      </c>
      <c r="D2085" s="322"/>
      <c r="E2085" s="323"/>
      <c r="F2085" s="270"/>
      <c r="G2085" s="270"/>
      <c r="H2085" s="270"/>
      <c r="I2085" s="270"/>
      <c r="J2085" s="270"/>
      <c r="K2085" s="270"/>
      <c r="L2085" s="270"/>
      <c r="M2085" s="270"/>
      <c r="N2085" s="270"/>
      <c r="O2085" s="270"/>
      <c r="P2085" s="270"/>
      <c r="Q2085" s="270"/>
      <c r="R2085" s="270"/>
      <c r="S2085" s="270"/>
      <c r="T2085" s="270"/>
      <c r="U2085" s="270"/>
      <c r="V2085" s="270"/>
      <c r="W2085" s="270"/>
      <c r="X2085" s="270"/>
      <c r="Y2085" s="270"/>
      <c r="Z2085" s="270"/>
      <c r="AA2085" s="270"/>
      <c r="AB2085" s="270"/>
      <c r="AC2085" s="270"/>
    </row>
    <row r="2086">
      <c r="A2086" s="22" t="s">
        <v>3651</v>
      </c>
      <c r="B2086" s="341" t="s">
        <v>3652</v>
      </c>
      <c r="C2086" s="324"/>
      <c r="D2086" s="322"/>
      <c r="E2086" s="323"/>
      <c r="F2086" s="270"/>
      <c r="G2086" s="270"/>
      <c r="H2086" s="270"/>
      <c r="I2086" s="270"/>
      <c r="J2086" s="270"/>
      <c r="K2086" s="270"/>
      <c r="L2086" s="270"/>
      <c r="M2086" s="270"/>
      <c r="N2086" s="270"/>
      <c r="O2086" s="270"/>
      <c r="P2086" s="270"/>
      <c r="Q2086" s="270"/>
      <c r="R2086" s="270"/>
      <c r="S2086" s="270"/>
      <c r="T2086" s="270"/>
      <c r="U2086" s="270"/>
      <c r="V2086" s="270"/>
      <c r="W2086" s="270"/>
      <c r="X2086" s="270"/>
      <c r="Y2086" s="270"/>
      <c r="Z2086" s="270"/>
      <c r="AA2086" s="270"/>
      <c r="AB2086" s="270"/>
      <c r="AC2086" s="270"/>
    </row>
    <row r="2087">
      <c r="A2087" s="22" t="s">
        <v>3653</v>
      </c>
      <c r="B2087" s="342"/>
      <c r="C2087" s="324"/>
      <c r="D2087" s="322"/>
      <c r="E2087" s="323"/>
      <c r="F2087" s="270"/>
      <c r="G2087" s="270"/>
      <c r="H2087" s="270"/>
      <c r="I2087" s="270"/>
      <c r="J2087" s="270"/>
      <c r="K2087" s="270"/>
      <c r="L2087" s="270"/>
      <c r="M2087" s="270"/>
      <c r="N2087" s="270"/>
      <c r="O2087" s="270"/>
      <c r="P2087" s="270"/>
      <c r="Q2087" s="270"/>
      <c r="R2087" s="270"/>
      <c r="S2087" s="270"/>
      <c r="T2087" s="270"/>
      <c r="U2087" s="270"/>
      <c r="V2087" s="270"/>
      <c r="W2087" s="270"/>
      <c r="X2087" s="270"/>
      <c r="Y2087" s="270"/>
      <c r="Z2087" s="270"/>
      <c r="AA2087" s="270"/>
      <c r="AB2087" s="270"/>
      <c r="AC2087" s="270"/>
    </row>
    <row r="2088">
      <c r="A2088" s="22" t="s">
        <v>3654</v>
      </c>
      <c r="B2088" s="342" t="s">
        <v>3655</v>
      </c>
      <c r="C2088" s="324" t="s">
        <v>3656</v>
      </c>
      <c r="D2088" s="322"/>
      <c r="E2088" s="323"/>
      <c r="F2088" s="270"/>
      <c r="G2088" s="270"/>
      <c r="H2088" s="270"/>
      <c r="I2088" s="270"/>
      <c r="J2088" s="270"/>
      <c r="K2088" s="270"/>
      <c r="L2088" s="270"/>
      <c r="M2088" s="270"/>
      <c r="N2088" s="270"/>
      <c r="O2088" s="270"/>
      <c r="P2088" s="270"/>
      <c r="Q2088" s="270"/>
      <c r="R2088" s="270"/>
      <c r="S2088" s="270"/>
      <c r="T2088" s="270"/>
      <c r="U2088" s="270"/>
      <c r="V2088" s="270"/>
      <c r="W2088" s="270"/>
      <c r="X2088" s="270"/>
      <c r="Y2088" s="270"/>
      <c r="Z2088" s="270"/>
      <c r="AA2088" s="270"/>
      <c r="AB2088" s="270"/>
      <c r="AC2088" s="270"/>
    </row>
    <row r="2089">
      <c r="A2089" s="22" t="s">
        <v>3657</v>
      </c>
      <c r="B2089" s="342" t="s">
        <v>3658</v>
      </c>
      <c r="C2089" s="324"/>
      <c r="D2089" s="322"/>
      <c r="E2089" s="323"/>
      <c r="F2089" s="270"/>
      <c r="G2089" s="270"/>
      <c r="H2089" s="270"/>
      <c r="I2089" s="270"/>
      <c r="J2089" s="270"/>
      <c r="K2089" s="270"/>
      <c r="L2089" s="270"/>
      <c r="M2089" s="270"/>
      <c r="N2089" s="270"/>
      <c r="O2089" s="270"/>
      <c r="P2089" s="270"/>
      <c r="Q2089" s="270"/>
      <c r="R2089" s="270"/>
      <c r="S2089" s="270"/>
      <c r="T2089" s="270"/>
      <c r="U2089" s="270"/>
      <c r="V2089" s="270"/>
      <c r="W2089" s="270"/>
      <c r="X2089" s="270"/>
      <c r="Y2089" s="270"/>
      <c r="Z2089" s="270"/>
      <c r="AA2089" s="270"/>
      <c r="AB2089" s="270"/>
      <c r="AC2089" s="270"/>
    </row>
    <row r="2090">
      <c r="A2090" s="22" t="s">
        <v>3659</v>
      </c>
      <c r="B2090" s="342"/>
      <c r="C2090" s="324"/>
      <c r="D2090" s="322"/>
      <c r="E2090" s="323"/>
      <c r="F2090" s="270"/>
      <c r="G2090" s="270"/>
      <c r="H2090" s="270"/>
      <c r="I2090" s="270"/>
      <c r="J2090" s="270"/>
      <c r="K2090" s="270"/>
      <c r="L2090" s="270"/>
      <c r="M2090" s="270"/>
      <c r="N2090" s="270"/>
      <c r="O2090" s="270"/>
      <c r="P2090" s="270"/>
      <c r="Q2090" s="270"/>
      <c r="R2090" s="270"/>
      <c r="S2090" s="270"/>
      <c r="T2090" s="270"/>
      <c r="U2090" s="270"/>
      <c r="V2090" s="270"/>
      <c r="W2090" s="270"/>
      <c r="X2090" s="270"/>
      <c r="Y2090" s="270"/>
      <c r="Z2090" s="270"/>
      <c r="AA2090" s="270"/>
      <c r="AB2090" s="270"/>
      <c r="AC2090" s="270"/>
    </row>
    <row r="2091">
      <c r="A2091" s="22" t="s">
        <v>3660</v>
      </c>
      <c r="B2091" s="342"/>
      <c r="C2091" s="324"/>
      <c r="D2091" s="322"/>
      <c r="E2091" s="323"/>
      <c r="F2091" s="270"/>
      <c r="G2091" s="270"/>
      <c r="H2091" s="270"/>
      <c r="I2091" s="270"/>
      <c r="J2091" s="270"/>
      <c r="K2091" s="270"/>
      <c r="L2091" s="270"/>
      <c r="M2091" s="270"/>
      <c r="N2091" s="270"/>
      <c r="O2091" s="270"/>
      <c r="P2091" s="270"/>
      <c r="Q2091" s="270"/>
      <c r="R2091" s="270"/>
      <c r="S2091" s="270"/>
      <c r="T2091" s="270"/>
      <c r="U2091" s="270"/>
      <c r="V2091" s="270"/>
      <c r="W2091" s="270"/>
      <c r="X2091" s="270"/>
      <c r="Y2091" s="270"/>
      <c r="Z2091" s="270"/>
      <c r="AA2091" s="270"/>
      <c r="AB2091" s="270"/>
      <c r="AC2091" s="270"/>
    </row>
    <row r="2092">
      <c r="A2092" s="22" t="s">
        <v>3661</v>
      </c>
      <c r="B2092" s="342"/>
      <c r="C2092" s="324"/>
      <c r="D2092" s="322"/>
      <c r="E2092" s="323"/>
      <c r="F2092" s="270"/>
      <c r="G2092" s="270"/>
      <c r="H2092" s="270"/>
      <c r="I2092" s="270"/>
      <c r="J2092" s="270"/>
      <c r="K2092" s="270"/>
      <c r="L2092" s="270"/>
      <c r="M2092" s="270"/>
      <c r="N2092" s="270"/>
      <c r="O2092" s="270"/>
      <c r="P2092" s="270"/>
      <c r="Q2092" s="270"/>
      <c r="R2092" s="270"/>
      <c r="S2092" s="270"/>
      <c r="T2092" s="270"/>
      <c r="U2092" s="270"/>
      <c r="V2092" s="270"/>
      <c r="W2092" s="270"/>
      <c r="X2092" s="270"/>
      <c r="Y2092" s="270"/>
      <c r="Z2092" s="270"/>
      <c r="AA2092" s="270"/>
      <c r="AB2092" s="270"/>
      <c r="AC2092" s="270"/>
    </row>
    <row r="2093">
      <c r="A2093" s="22" t="s">
        <v>3662</v>
      </c>
      <c r="B2093" s="341" t="s">
        <v>3663</v>
      </c>
      <c r="C2093" s="324"/>
      <c r="D2093" s="322"/>
      <c r="E2093" s="323"/>
      <c r="F2093" s="270"/>
      <c r="G2093" s="270"/>
      <c r="H2093" s="270"/>
      <c r="I2093" s="270"/>
      <c r="J2093" s="270"/>
      <c r="K2093" s="270"/>
      <c r="L2093" s="270"/>
      <c r="M2093" s="270"/>
      <c r="N2093" s="270"/>
      <c r="O2093" s="270"/>
      <c r="P2093" s="270"/>
      <c r="Q2093" s="270"/>
      <c r="R2093" s="270"/>
      <c r="S2093" s="270"/>
      <c r="T2093" s="270"/>
      <c r="U2093" s="270"/>
      <c r="V2093" s="270"/>
      <c r="W2093" s="270"/>
      <c r="X2093" s="270"/>
      <c r="Y2093" s="270"/>
      <c r="Z2093" s="270"/>
      <c r="AA2093" s="270"/>
      <c r="AB2093" s="270"/>
      <c r="AC2093" s="270"/>
    </row>
    <row r="2094">
      <c r="A2094" s="22" t="s">
        <v>3664</v>
      </c>
      <c r="B2094" s="326" t="s">
        <v>3665</v>
      </c>
      <c r="C2094" s="324"/>
      <c r="D2094" s="322"/>
      <c r="E2094" s="323"/>
      <c r="F2094" s="270"/>
      <c r="G2094" s="270"/>
      <c r="H2094" s="270"/>
      <c r="I2094" s="270"/>
      <c r="J2094" s="270"/>
      <c r="K2094" s="270"/>
      <c r="L2094" s="270"/>
      <c r="M2094" s="270"/>
      <c r="N2094" s="270"/>
      <c r="O2094" s="270"/>
      <c r="P2094" s="270"/>
      <c r="Q2094" s="270"/>
      <c r="R2094" s="270"/>
      <c r="S2094" s="270"/>
      <c r="T2094" s="270"/>
      <c r="U2094" s="270"/>
      <c r="V2094" s="270"/>
      <c r="W2094" s="270"/>
      <c r="X2094" s="270"/>
      <c r="Y2094" s="270"/>
      <c r="Z2094" s="270"/>
      <c r="AA2094" s="270"/>
      <c r="AB2094" s="270"/>
      <c r="AC2094" s="270"/>
    </row>
    <row r="2095">
      <c r="A2095" s="22" t="s">
        <v>3666</v>
      </c>
      <c r="B2095" s="326"/>
      <c r="C2095" s="324"/>
      <c r="D2095" s="322"/>
      <c r="E2095" s="323"/>
      <c r="F2095" s="270"/>
      <c r="G2095" s="270"/>
      <c r="H2095" s="270"/>
      <c r="I2095" s="270"/>
      <c r="J2095" s="270"/>
      <c r="K2095" s="270"/>
      <c r="L2095" s="270"/>
      <c r="M2095" s="270"/>
      <c r="N2095" s="270"/>
      <c r="O2095" s="270"/>
      <c r="P2095" s="270"/>
      <c r="Q2095" s="270"/>
      <c r="R2095" s="270"/>
      <c r="S2095" s="270"/>
      <c r="T2095" s="270"/>
      <c r="U2095" s="270"/>
      <c r="V2095" s="270"/>
      <c r="W2095" s="270"/>
      <c r="X2095" s="270"/>
      <c r="Y2095" s="270"/>
      <c r="Z2095" s="270"/>
      <c r="AA2095" s="270"/>
      <c r="AB2095" s="270"/>
      <c r="AC2095" s="270"/>
    </row>
    <row r="2096">
      <c r="A2096" s="22" t="s">
        <v>3667</v>
      </c>
      <c r="B2096" s="326" t="s">
        <v>3668</v>
      </c>
      <c r="C2096" s="324"/>
      <c r="D2096" s="322"/>
      <c r="E2096" s="323"/>
      <c r="F2096" s="270"/>
      <c r="G2096" s="270"/>
      <c r="H2096" s="270"/>
      <c r="I2096" s="270"/>
      <c r="J2096" s="270"/>
      <c r="K2096" s="270"/>
      <c r="L2096" s="270"/>
      <c r="M2096" s="270"/>
      <c r="N2096" s="270"/>
      <c r="O2096" s="270"/>
      <c r="P2096" s="270"/>
      <c r="Q2096" s="270"/>
      <c r="R2096" s="270"/>
      <c r="S2096" s="270"/>
      <c r="T2096" s="270"/>
      <c r="U2096" s="270"/>
      <c r="V2096" s="270"/>
      <c r="W2096" s="270"/>
      <c r="X2096" s="270"/>
      <c r="Y2096" s="270"/>
      <c r="Z2096" s="270"/>
      <c r="AA2096" s="270"/>
      <c r="AB2096" s="270"/>
      <c r="AC2096" s="270"/>
    </row>
    <row r="2097">
      <c r="A2097" s="22" t="s">
        <v>3669</v>
      </c>
      <c r="B2097" s="326"/>
      <c r="C2097" s="324"/>
      <c r="D2097" s="322"/>
      <c r="E2097" s="323"/>
      <c r="F2097" s="270"/>
      <c r="G2097" s="270"/>
      <c r="H2097" s="270"/>
      <c r="I2097" s="270"/>
      <c r="J2097" s="270"/>
      <c r="K2097" s="270"/>
      <c r="L2097" s="270"/>
      <c r="M2097" s="270"/>
      <c r="N2097" s="270"/>
      <c r="O2097" s="270"/>
      <c r="P2097" s="270"/>
      <c r="Q2097" s="270"/>
      <c r="R2097" s="270"/>
      <c r="S2097" s="270"/>
      <c r="T2097" s="270"/>
      <c r="U2097" s="270"/>
      <c r="V2097" s="270"/>
      <c r="W2097" s="270"/>
      <c r="X2097" s="270"/>
      <c r="Y2097" s="270"/>
      <c r="Z2097" s="270"/>
      <c r="AA2097" s="270"/>
      <c r="AB2097" s="270"/>
      <c r="AC2097" s="270"/>
    </row>
    <row r="2098">
      <c r="A2098" s="22" t="s">
        <v>3670</v>
      </c>
      <c r="B2098" s="326"/>
      <c r="C2098" s="324"/>
      <c r="D2098" s="322"/>
      <c r="E2098" s="323"/>
      <c r="F2098" s="270"/>
      <c r="G2098" s="270"/>
      <c r="H2098" s="270"/>
      <c r="I2098" s="270"/>
      <c r="J2098" s="270"/>
      <c r="K2098" s="270"/>
      <c r="L2098" s="270"/>
      <c r="M2098" s="270"/>
      <c r="N2098" s="270"/>
      <c r="O2098" s="270"/>
      <c r="P2098" s="270"/>
      <c r="Q2098" s="270"/>
      <c r="R2098" s="270"/>
      <c r="S2098" s="270"/>
      <c r="T2098" s="270"/>
      <c r="U2098" s="270"/>
      <c r="V2098" s="270"/>
      <c r="W2098" s="270"/>
      <c r="X2098" s="270"/>
      <c r="Y2098" s="270"/>
      <c r="Z2098" s="270"/>
      <c r="AA2098" s="270"/>
      <c r="AB2098" s="270"/>
      <c r="AC2098" s="270"/>
    </row>
    <row r="2099">
      <c r="A2099" s="43" t="s">
        <v>3671</v>
      </c>
      <c r="B2099" s="326" t="s">
        <v>3672</v>
      </c>
      <c r="C2099" s="324" t="s">
        <v>3673</v>
      </c>
      <c r="D2099" s="322"/>
      <c r="E2099" s="323"/>
      <c r="F2099" s="270"/>
      <c r="G2099" s="270"/>
      <c r="H2099" s="270"/>
      <c r="I2099" s="270"/>
      <c r="J2099" s="270"/>
      <c r="K2099" s="270"/>
      <c r="L2099" s="270"/>
      <c r="M2099" s="270"/>
      <c r="N2099" s="270"/>
      <c r="O2099" s="270"/>
      <c r="P2099" s="270"/>
      <c r="Q2099" s="270"/>
      <c r="R2099" s="270"/>
      <c r="S2099" s="270"/>
      <c r="T2099" s="270"/>
      <c r="U2099" s="270"/>
      <c r="V2099" s="270"/>
      <c r="W2099" s="270"/>
      <c r="X2099" s="270"/>
      <c r="Y2099" s="270"/>
      <c r="Z2099" s="270"/>
      <c r="AA2099" s="270"/>
      <c r="AB2099" s="270"/>
      <c r="AC2099" s="270"/>
    </row>
    <row r="2100">
      <c r="A2100" s="43" t="s">
        <v>3674</v>
      </c>
      <c r="B2100" s="326" t="s">
        <v>3675</v>
      </c>
      <c r="C2100" s="324"/>
      <c r="D2100" s="322"/>
      <c r="E2100" s="323"/>
      <c r="F2100" s="270"/>
      <c r="G2100" s="270"/>
      <c r="H2100" s="270"/>
      <c r="I2100" s="270"/>
      <c r="J2100" s="270"/>
      <c r="K2100" s="270"/>
      <c r="L2100" s="270"/>
      <c r="M2100" s="270"/>
      <c r="N2100" s="270"/>
      <c r="O2100" s="270"/>
      <c r="P2100" s="270"/>
      <c r="Q2100" s="270"/>
      <c r="R2100" s="270"/>
      <c r="S2100" s="270"/>
      <c r="T2100" s="270"/>
      <c r="U2100" s="270"/>
      <c r="V2100" s="270"/>
      <c r="W2100" s="270"/>
      <c r="X2100" s="270"/>
      <c r="Y2100" s="270"/>
      <c r="Z2100" s="270"/>
      <c r="AA2100" s="270"/>
      <c r="AB2100" s="270"/>
      <c r="AC2100" s="270"/>
    </row>
    <row r="2101">
      <c r="A2101" s="43" t="s">
        <v>3676</v>
      </c>
      <c r="B2101" s="326" t="s">
        <v>3677</v>
      </c>
      <c r="C2101" s="324"/>
      <c r="D2101" s="322"/>
      <c r="E2101" s="323"/>
      <c r="F2101" s="270"/>
      <c r="G2101" s="270"/>
      <c r="H2101" s="270"/>
      <c r="I2101" s="270"/>
      <c r="J2101" s="270"/>
      <c r="K2101" s="270"/>
      <c r="L2101" s="270"/>
      <c r="M2101" s="270"/>
      <c r="N2101" s="270"/>
      <c r="O2101" s="270"/>
      <c r="P2101" s="270"/>
      <c r="Q2101" s="270"/>
      <c r="R2101" s="270"/>
      <c r="S2101" s="270"/>
      <c r="T2101" s="270"/>
      <c r="U2101" s="270"/>
      <c r="V2101" s="270"/>
      <c r="W2101" s="270"/>
      <c r="X2101" s="270"/>
      <c r="Y2101" s="270"/>
      <c r="Z2101" s="270"/>
      <c r="AA2101" s="270"/>
      <c r="AB2101" s="270"/>
      <c r="AC2101" s="270"/>
    </row>
    <row r="2102">
      <c r="A2102" s="43" t="s">
        <v>3678</v>
      </c>
      <c r="B2102" s="326" t="s">
        <v>3679</v>
      </c>
      <c r="C2102" s="324"/>
      <c r="D2102" s="322"/>
      <c r="E2102" s="323"/>
      <c r="F2102" s="270"/>
      <c r="G2102" s="270"/>
      <c r="H2102" s="270"/>
      <c r="I2102" s="270"/>
      <c r="J2102" s="270"/>
      <c r="K2102" s="270"/>
      <c r="L2102" s="270"/>
      <c r="M2102" s="270"/>
      <c r="N2102" s="270"/>
      <c r="O2102" s="270"/>
      <c r="P2102" s="270"/>
      <c r="Q2102" s="270"/>
      <c r="R2102" s="270"/>
      <c r="S2102" s="270"/>
      <c r="T2102" s="270"/>
      <c r="U2102" s="270"/>
      <c r="V2102" s="270"/>
      <c r="W2102" s="270"/>
      <c r="X2102" s="270"/>
      <c r="Y2102" s="270"/>
      <c r="Z2102" s="270"/>
      <c r="AA2102" s="270"/>
      <c r="AB2102" s="270"/>
      <c r="AC2102" s="270"/>
    </row>
    <row r="2103">
      <c r="A2103" s="43" t="s">
        <v>3680</v>
      </c>
      <c r="B2103" s="326" t="s">
        <v>3681</v>
      </c>
      <c r="C2103" s="324" t="s">
        <v>3682</v>
      </c>
      <c r="D2103" s="322"/>
      <c r="E2103" s="323"/>
      <c r="F2103" s="270"/>
      <c r="G2103" s="270"/>
      <c r="H2103" s="270"/>
      <c r="I2103" s="270"/>
      <c r="J2103" s="270"/>
      <c r="K2103" s="270"/>
      <c r="L2103" s="270"/>
      <c r="M2103" s="270"/>
      <c r="N2103" s="270"/>
      <c r="O2103" s="270"/>
      <c r="P2103" s="270"/>
      <c r="Q2103" s="270"/>
      <c r="R2103" s="270"/>
      <c r="S2103" s="270"/>
      <c r="T2103" s="270"/>
      <c r="U2103" s="270"/>
      <c r="V2103" s="270"/>
      <c r="W2103" s="270"/>
      <c r="X2103" s="270"/>
      <c r="Y2103" s="270"/>
      <c r="Z2103" s="270"/>
      <c r="AA2103" s="270"/>
      <c r="AB2103" s="270"/>
      <c r="AC2103" s="270"/>
    </row>
    <row r="2104">
      <c r="A2104" s="43" t="s">
        <v>3683</v>
      </c>
      <c r="B2104" s="63" t="s">
        <v>3684</v>
      </c>
      <c r="C2104" s="324"/>
      <c r="D2104" s="322"/>
      <c r="E2104" s="323"/>
      <c r="F2104" s="270"/>
      <c r="G2104" s="270"/>
      <c r="H2104" s="270"/>
      <c r="I2104" s="270"/>
      <c r="J2104" s="270"/>
      <c r="K2104" s="270"/>
      <c r="L2104" s="270"/>
      <c r="M2104" s="270"/>
      <c r="N2104" s="270"/>
      <c r="O2104" s="270"/>
      <c r="P2104" s="270"/>
      <c r="Q2104" s="270"/>
      <c r="R2104" s="270"/>
      <c r="S2104" s="270"/>
      <c r="T2104" s="270"/>
      <c r="U2104" s="270"/>
      <c r="V2104" s="270"/>
      <c r="W2104" s="270"/>
      <c r="X2104" s="270"/>
      <c r="Y2104" s="270"/>
      <c r="Z2104" s="270"/>
      <c r="AA2104" s="270"/>
      <c r="AB2104" s="270"/>
      <c r="AC2104" s="270"/>
    </row>
    <row r="2105">
      <c r="A2105" s="43" t="s">
        <v>3685</v>
      </c>
      <c r="B2105" s="326" t="s">
        <v>3686</v>
      </c>
      <c r="C2105" s="324"/>
      <c r="D2105" s="322"/>
      <c r="E2105" s="323"/>
      <c r="F2105" s="270"/>
      <c r="G2105" s="270"/>
      <c r="H2105" s="270"/>
      <c r="I2105" s="270"/>
      <c r="J2105" s="270"/>
      <c r="K2105" s="270"/>
      <c r="L2105" s="270"/>
      <c r="M2105" s="270"/>
      <c r="N2105" s="270"/>
      <c r="O2105" s="270"/>
      <c r="P2105" s="270"/>
      <c r="Q2105" s="270"/>
      <c r="R2105" s="270"/>
      <c r="S2105" s="270"/>
      <c r="T2105" s="270"/>
      <c r="U2105" s="270"/>
      <c r="V2105" s="270"/>
      <c r="W2105" s="270"/>
      <c r="X2105" s="270"/>
      <c r="Y2105" s="270"/>
      <c r="Z2105" s="270"/>
      <c r="AA2105" s="270"/>
      <c r="AB2105" s="270"/>
      <c r="AC2105" s="270"/>
    </row>
    <row r="2106">
      <c r="A2106" s="43" t="s">
        <v>3687</v>
      </c>
      <c r="B2106" s="326" t="s">
        <v>3688</v>
      </c>
      <c r="C2106" s="324"/>
      <c r="D2106" s="322"/>
      <c r="E2106" s="323"/>
      <c r="F2106" s="270"/>
      <c r="G2106" s="270"/>
      <c r="H2106" s="270"/>
      <c r="I2106" s="270"/>
      <c r="J2106" s="270"/>
      <c r="K2106" s="270"/>
      <c r="L2106" s="270"/>
      <c r="M2106" s="270"/>
      <c r="N2106" s="270"/>
      <c r="O2106" s="270"/>
      <c r="P2106" s="270"/>
      <c r="Q2106" s="270"/>
      <c r="R2106" s="270"/>
      <c r="S2106" s="270"/>
      <c r="T2106" s="270"/>
      <c r="U2106" s="270"/>
      <c r="V2106" s="270"/>
      <c r="W2106" s="270"/>
      <c r="X2106" s="270"/>
      <c r="Y2106" s="270"/>
      <c r="Z2106" s="270"/>
      <c r="AA2106" s="270"/>
      <c r="AB2106" s="270"/>
      <c r="AC2106" s="270"/>
    </row>
    <row r="2107">
      <c r="A2107" s="43" t="s">
        <v>3689</v>
      </c>
      <c r="B2107" s="326"/>
      <c r="C2107" s="324"/>
      <c r="D2107" s="322"/>
      <c r="E2107" s="323"/>
      <c r="F2107" s="270"/>
      <c r="G2107" s="270"/>
      <c r="H2107" s="270"/>
      <c r="I2107" s="270"/>
      <c r="J2107" s="270"/>
      <c r="K2107" s="270"/>
      <c r="L2107" s="270"/>
      <c r="M2107" s="270"/>
      <c r="N2107" s="270"/>
      <c r="O2107" s="270"/>
      <c r="P2107" s="270"/>
      <c r="Q2107" s="270"/>
      <c r="R2107" s="270"/>
      <c r="S2107" s="270"/>
      <c r="T2107" s="270"/>
      <c r="U2107" s="270"/>
      <c r="V2107" s="270"/>
      <c r="W2107" s="270"/>
      <c r="X2107" s="270"/>
      <c r="Y2107" s="270"/>
      <c r="Z2107" s="270"/>
      <c r="AA2107" s="270"/>
      <c r="AB2107" s="270"/>
      <c r="AC2107" s="270"/>
    </row>
    <row r="2108">
      <c r="A2108" s="43" t="s">
        <v>3690</v>
      </c>
      <c r="B2108" s="326" t="s">
        <v>3691</v>
      </c>
      <c r="C2108" s="324"/>
      <c r="D2108" s="322"/>
      <c r="E2108" s="323"/>
      <c r="F2108" s="270"/>
      <c r="G2108" s="270"/>
      <c r="H2108" s="270"/>
      <c r="I2108" s="270"/>
      <c r="J2108" s="270"/>
      <c r="K2108" s="270"/>
      <c r="L2108" s="270"/>
      <c r="M2108" s="270"/>
      <c r="N2108" s="270"/>
      <c r="O2108" s="270"/>
      <c r="P2108" s="270"/>
      <c r="Q2108" s="270"/>
      <c r="R2108" s="270"/>
      <c r="S2108" s="270"/>
      <c r="T2108" s="270"/>
      <c r="U2108" s="270"/>
      <c r="V2108" s="270"/>
      <c r="W2108" s="270"/>
      <c r="X2108" s="270"/>
      <c r="Y2108" s="270"/>
      <c r="Z2108" s="270"/>
      <c r="AA2108" s="270"/>
      <c r="AB2108" s="270"/>
      <c r="AC2108" s="270"/>
    </row>
    <row r="2109">
      <c r="A2109" s="43" t="s">
        <v>3692</v>
      </c>
      <c r="B2109" s="326" t="s">
        <v>3693</v>
      </c>
      <c r="C2109" s="324"/>
      <c r="D2109" s="322"/>
      <c r="E2109" s="323"/>
      <c r="F2109" s="270"/>
      <c r="G2109" s="270"/>
      <c r="H2109" s="270"/>
      <c r="I2109" s="270"/>
      <c r="J2109" s="270"/>
      <c r="K2109" s="270"/>
      <c r="L2109" s="270"/>
      <c r="M2109" s="270"/>
      <c r="N2109" s="270"/>
      <c r="O2109" s="270"/>
      <c r="P2109" s="270"/>
      <c r="Q2109" s="270"/>
      <c r="R2109" s="270"/>
      <c r="S2109" s="270"/>
      <c r="T2109" s="270"/>
      <c r="U2109" s="270"/>
      <c r="V2109" s="270"/>
      <c r="W2109" s="270"/>
      <c r="X2109" s="270"/>
      <c r="Y2109" s="270"/>
      <c r="Z2109" s="270"/>
      <c r="AA2109" s="270"/>
      <c r="AB2109" s="270"/>
      <c r="AC2109" s="270"/>
    </row>
    <row r="2110">
      <c r="A2110" s="343" t="s">
        <v>3694</v>
      </c>
      <c r="B2110" s="326" t="s">
        <v>3695</v>
      </c>
      <c r="C2110" s="324"/>
      <c r="D2110" s="322"/>
      <c r="E2110" s="323"/>
      <c r="F2110" s="270"/>
      <c r="G2110" s="270"/>
      <c r="H2110" s="270"/>
      <c r="I2110" s="270"/>
      <c r="J2110" s="270"/>
      <c r="K2110" s="270"/>
      <c r="L2110" s="270"/>
      <c r="M2110" s="270"/>
      <c r="N2110" s="270"/>
      <c r="O2110" s="270"/>
      <c r="P2110" s="270"/>
      <c r="Q2110" s="270"/>
      <c r="R2110" s="270"/>
      <c r="S2110" s="270"/>
      <c r="T2110" s="270"/>
      <c r="U2110" s="270"/>
      <c r="V2110" s="270"/>
      <c r="W2110" s="270"/>
      <c r="X2110" s="270"/>
      <c r="Y2110" s="270"/>
      <c r="Z2110" s="270"/>
      <c r="AA2110" s="270"/>
      <c r="AB2110" s="270"/>
      <c r="AC2110" s="270"/>
    </row>
    <row r="2111">
      <c r="A2111" s="344" t="s">
        <v>3696</v>
      </c>
      <c r="B2111" s="326" t="s">
        <v>3697</v>
      </c>
      <c r="C2111" s="324"/>
      <c r="D2111" s="322"/>
      <c r="E2111" s="323"/>
      <c r="F2111" s="270"/>
      <c r="G2111" s="270"/>
      <c r="H2111" s="270"/>
      <c r="I2111" s="270"/>
      <c r="J2111" s="270"/>
      <c r="K2111" s="270"/>
      <c r="L2111" s="270"/>
      <c r="M2111" s="270"/>
      <c r="N2111" s="270"/>
      <c r="O2111" s="270"/>
      <c r="P2111" s="270"/>
      <c r="Q2111" s="270"/>
      <c r="R2111" s="270"/>
      <c r="S2111" s="270"/>
      <c r="T2111" s="270"/>
      <c r="U2111" s="270"/>
      <c r="V2111" s="270"/>
      <c r="W2111" s="270"/>
      <c r="X2111" s="270"/>
      <c r="Y2111" s="270"/>
      <c r="Z2111" s="270"/>
      <c r="AA2111" s="270"/>
      <c r="AB2111" s="270"/>
      <c r="AC2111" s="270"/>
    </row>
    <row r="2112">
      <c r="A2112" s="43" t="s">
        <v>3698</v>
      </c>
      <c r="B2112" s="326" t="s">
        <v>3699</v>
      </c>
      <c r="C2112" s="324" t="s">
        <v>3700</v>
      </c>
      <c r="D2112" s="322"/>
      <c r="E2112" s="323"/>
      <c r="F2112" s="270"/>
      <c r="G2112" s="270"/>
      <c r="H2112" s="270"/>
      <c r="I2112" s="270"/>
      <c r="J2112" s="270"/>
      <c r="K2112" s="270"/>
      <c r="L2112" s="270"/>
      <c r="M2112" s="270"/>
      <c r="N2112" s="270"/>
      <c r="O2112" s="270"/>
      <c r="P2112" s="270"/>
      <c r="Q2112" s="270"/>
      <c r="R2112" s="270"/>
      <c r="S2112" s="270"/>
      <c r="T2112" s="270"/>
      <c r="U2112" s="270"/>
      <c r="V2112" s="270"/>
      <c r="W2112" s="270"/>
      <c r="X2112" s="270"/>
      <c r="Y2112" s="270"/>
      <c r="Z2112" s="270"/>
      <c r="AA2112" s="270"/>
      <c r="AB2112" s="270"/>
      <c r="AC2112" s="270"/>
    </row>
    <row r="2113">
      <c r="A2113" s="43" t="s">
        <v>3701</v>
      </c>
      <c r="B2113" s="326" t="s">
        <v>3702</v>
      </c>
      <c r="C2113" s="324"/>
      <c r="D2113" s="322"/>
      <c r="E2113" s="323"/>
      <c r="F2113" s="270"/>
      <c r="G2113" s="270"/>
      <c r="H2113" s="270"/>
      <c r="I2113" s="270"/>
      <c r="J2113" s="270"/>
      <c r="K2113" s="270"/>
      <c r="L2113" s="270"/>
      <c r="M2113" s="270"/>
      <c r="N2113" s="270"/>
      <c r="O2113" s="270"/>
      <c r="P2113" s="270"/>
      <c r="Q2113" s="270"/>
      <c r="R2113" s="270"/>
      <c r="S2113" s="270"/>
      <c r="T2113" s="270"/>
      <c r="U2113" s="270"/>
      <c r="V2113" s="270"/>
      <c r="W2113" s="270"/>
      <c r="X2113" s="270"/>
      <c r="Y2113" s="270"/>
      <c r="Z2113" s="270"/>
      <c r="AA2113" s="270"/>
      <c r="AB2113" s="270"/>
      <c r="AC2113" s="270"/>
    </row>
    <row r="2114">
      <c r="A2114" s="43" t="s">
        <v>3703</v>
      </c>
      <c r="B2114" s="326"/>
      <c r="C2114" s="324"/>
      <c r="D2114" s="322"/>
      <c r="E2114" s="323"/>
      <c r="F2114" s="270"/>
      <c r="G2114" s="270"/>
      <c r="H2114" s="270"/>
      <c r="I2114" s="270"/>
      <c r="J2114" s="270"/>
      <c r="K2114" s="270"/>
      <c r="L2114" s="270"/>
      <c r="M2114" s="270"/>
      <c r="N2114" s="270"/>
      <c r="O2114" s="270"/>
      <c r="P2114" s="270"/>
      <c r="Q2114" s="270"/>
      <c r="R2114" s="270"/>
      <c r="S2114" s="270"/>
      <c r="T2114" s="270"/>
      <c r="U2114" s="270"/>
      <c r="V2114" s="270"/>
      <c r="W2114" s="270"/>
      <c r="X2114" s="270"/>
      <c r="Y2114" s="270"/>
      <c r="Z2114" s="270"/>
      <c r="AA2114" s="270"/>
      <c r="AB2114" s="270"/>
      <c r="AC2114" s="270"/>
    </row>
    <row r="2115">
      <c r="A2115" s="43" t="s">
        <v>3704</v>
      </c>
      <c r="B2115" s="326"/>
      <c r="C2115" s="324"/>
      <c r="D2115" s="322"/>
      <c r="E2115" s="323"/>
      <c r="F2115" s="270"/>
      <c r="G2115" s="270"/>
      <c r="H2115" s="270"/>
      <c r="I2115" s="270"/>
      <c r="J2115" s="270"/>
      <c r="K2115" s="270"/>
      <c r="L2115" s="270"/>
      <c r="M2115" s="270"/>
      <c r="N2115" s="270"/>
      <c r="O2115" s="270"/>
      <c r="P2115" s="270"/>
      <c r="Q2115" s="270"/>
      <c r="R2115" s="270"/>
      <c r="S2115" s="270"/>
      <c r="T2115" s="270"/>
      <c r="U2115" s="270"/>
      <c r="V2115" s="270"/>
      <c r="W2115" s="270"/>
      <c r="X2115" s="270"/>
      <c r="Y2115" s="270"/>
      <c r="Z2115" s="270"/>
      <c r="AA2115" s="270"/>
      <c r="AB2115" s="270"/>
      <c r="AC2115" s="270"/>
    </row>
    <row r="2116">
      <c r="A2116" s="43" t="s">
        <v>3705</v>
      </c>
      <c r="B2116" s="326"/>
      <c r="C2116" s="324"/>
      <c r="D2116" s="322"/>
      <c r="E2116" s="323"/>
      <c r="F2116" s="270"/>
      <c r="G2116" s="270"/>
      <c r="H2116" s="270"/>
      <c r="I2116" s="270"/>
      <c r="J2116" s="270"/>
      <c r="K2116" s="270"/>
      <c r="L2116" s="270"/>
      <c r="M2116" s="270"/>
      <c r="N2116" s="270"/>
      <c r="O2116" s="270"/>
      <c r="P2116" s="270"/>
      <c r="Q2116" s="270"/>
      <c r="R2116" s="270"/>
      <c r="S2116" s="270"/>
      <c r="T2116" s="270"/>
      <c r="U2116" s="270"/>
      <c r="V2116" s="270"/>
      <c r="W2116" s="270"/>
      <c r="X2116" s="270"/>
      <c r="Y2116" s="270"/>
      <c r="Z2116" s="270"/>
      <c r="AA2116" s="270"/>
      <c r="AB2116" s="270"/>
      <c r="AC2116" s="270"/>
    </row>
    <row r="2117">
      <c r="A2117" s="43" t="s">
        <v>3706</v>
      </c>
      <c r="B2117" s="326" t="s">
        <v>3707</v>
      </c>
      <c r="C2117" s="324"/>
      <c r="D2117" s="322"/>
      <c r="E2117" s="323"/>
      <c r="F2117" s="270"/>
      <c r="G2117" s="270"/>
      <c r="H2117" s="270"/>
      <c r="I2117" s="270"/>
      <c r="J2117" s="270"/>
      <c r="K2117" s="270"/>
      <c r="L2117" s="270"/>
      <c r="M2117" s="270"/>
      <c r="N2117" s="270"/>
      <c r="O2117" s="270"/>
      <c r="P2117" s="270"/>
      <c r="Q2117" s="270"/>
      <c r="R2117" s="270"/>
      <c r="S2117" s="270"/>
      <c r="T2117" s="270"/>
      <c r="U2117" s="270"/>
      <c r="V2117" s="270"/>
      <c r="W2117" s="270"/>
      <c r="X2117" s="270"/>
      <c r="Y2117" s="270"/>
      <c r="Z2117" s="270"/>
      <c r="AA2117" s="270"/>
      <c r="AB2117" s="270"/>
      <c r="AC2117" s="270"/>
    </row>
    <row r="2118">
      <c r="A2118" s="345" t="s">
        <v>3708</v>
      </c>
      <c r="B2118" s="326" t="s">
        <v>3709</v>
      </c>
      <c r="C2118" s="324"/>
      <c r="D2118" s="305"/>
      <c r="E2118" s="10"/>
      <c r="F2118" s="11"/>
      <c r="G2118" s="11"/>
      <c r="H2118" s="11"/>
      <c r="I2118" s="11"/>
      <c r="J2118" s="11"/>
      <c r="K2118" s="11"/>
      <c r="L2118" s="11"/>
      <c r="M2118" s="11"/>
      <c r="N2118" s="11"/>
      <c r="O2118" s="11"/>
      <c r="P2118" s="11"/>
      <c r="Q2118" s="11"/>
      <c r="R2118" s="11"/>
      <c r="S2118" s="11"/>
      <c r="T2118" s="11"/>
      <c r="U2118" s="11"/>
      <c r="V2118" s="11"/>
      <c r="W2118" s="11"/>
      <c r="X2118" s="11"/>
      <c r="Y2118" s="11"/>
      <c r="Z2118" s="11"/>
      <c r="AA2118" s="11"/>
      <c r="AB2118" s="11"/>
      <c r="AC2118" s="11"/>
    </row>
    <row r="2119">
      <c r="A2119" s="245" t="s">
        <v>3710</v>
      </c>
      <c r="B2119" s="326" t="s">
        <v>3711</v>
      </c>
      <c r="C2119" s="324"/>
      <c r="D2119" s="305"/>
      <c r="E2119" s="10"/>
      <c r="F2119" s="11"/>
      <c r="G2119" s="11"/>
      <c r="H2119" s="11"/>
      <c r="I2119" s="11"/>
      <c r="J2119" s="11"/>
      <c r="K2119" s="11"/>
      <c r="L2119" s="11"/>
      <c r="M2119" s="11"/>
      <c r="N2119" s="11"/>
      <c r="O2119" s="11"/>
      <c r="P2119" s="11"/>
      <c r="Q2119" s="11"/>
      <c r="R2119" s="11"/>
      <c r="S2119" s="11"/>
      <c r="T2119" s="11"/>
      <c r="U2119" s="11"/>
      <c r="V2119" s="11"/>
      <c r="W2119" s="11"/>
      <c r="X2119" s="11"/>
      <c r="Y2119" s="11"/>
      <c r="Z2119" s="11"/>
      <c r="AA2119" s="11"/>
      <c r="AB2119" s="11"/>
      <c r="AC2119" s="11"/>
    </row>
    <row r="2120">
      <c r="A2120" s="344" t="s">
        <v>3712</v>
      </c>
      <c r="B2120" s="149" t="s">
        <v>3713</v>
      </c>
      <c r="C2120" s="324"/>
      <c r="D2120" s="305"/>
      <c r="E2120" s="10"/>
      <c r="F2120" s="11"/>
      <c r="G2120" s="11"/>
      <c r="H2120" s="11"/>
      <c r="I2120" s="11"/>
      <c r="J2120" s="11"/>
      <c r="K2120" s="11"/>
      <c r="L2120" s="11"/>
      <c r="M2120" s="11"/>
      <c r="N2120" s="11"/>
      <c r="O2120" s="11"/>
      <c r="P2120" s="11"/>
      <c r="Q2120" s="11"/>
      <c r="R2120" s="11"/>
      <c r="S2120" s="11"/>
      <c r="T2120" s="11"/>
      <c r="U2120" s="11"/>
      <c r="V2120" s="11"/>
      <c r="W2120" s="11"/>
      <c r="X2120" s="11"/>
      <c r="Y2120" s="11"/>
      <c r="Z2120" s="11"/>
      <c r="AA2120" s="11"/>
      <c r="AB2120" s="11"/>
      <c r="AC2120" s="11"/>
    </row>
    <row r="2121">
      <c r="A2121" s="346" t="s">
        <v>3714</v>
      </c>
      <c r="B2121" s="149" t="s">
        <v>3715</v>
      </c>
      <c r="C2121" s="324"/>
      <c r="D2121" s="305"/>
      <c r="E2121" s="10"/>
      <c r="F2121" s="11"/>
      <c r="G2121" s="11"/>
      <c r="H2121" s="11"/>
      <c r="I2121" s="11"/>
      <c r="J2121" s="11"/>
      <c r="K2121" s="11"/>
      <c r="L2121" s="11"/>
      <c r="M2121" s="11"/>
      <c r="N2121" s="11"/>
      <c r="O2121" s="11"/>
      <c r="P2121" s="11"/>
      <c r="Q2121" s="11"/>
      <c r="R2121" s="11"/>
      <c r="S2121" s="11"/>
      <c r="T2121" s="11"/>
      <c r="U2121" s="11"/>
      <c r="V2121" s="11"/>
      <c r="W2121" s="11"/>
      <c r="X2121" s="11"/>
      <c r="Y2121" s="11"/>
      <c r="Z2121" s="11"/>
      <c r="AA2121" s="11"/>
      <c r="AB2121" s="11"/>
      <c r="AC2121" s="11"/>
    </row>
    <row r="2122">
      <c r="A2122" s="347" t="s">
        <v>3716</v>
      </c>
      <c r="B2122" s="149"/>
      <c r="C2122" s="324"/>
      <c r="D2122" s="305"/>
      <c r="E2122" s="10"/>
      <c r="F2122" s="11"/>
      <c r="G2122" s="11"/>
      <c r="H2122" s="11"/>
      <c r="I2122" s="11"/>
      <c r="J2122" s="11"/>
      <c r="K2122" s="11"/>
      <c r="L2122" s="11"/>
      <c r="M2122" s="11"/>
      <c r="N2122" s="11"/>
      <c r="O2122" s="11"/>
      <c r="P2122" s="11"/>
      <c r="Q2122" s="11"/>
      <c r="R2122" s="11"/>
      <c r="S2122" s="11"/>
      <c r="T2122" s="11"/>
      <c r="U2122" s="11"/>
      <c r="V2122" s="11"/>
      <c r="W2122" s="11"/>
      <c r="X2122" s="11"/>
      <c r="Y2122" s="11"/>
      <c r="Z2122" s="11"/>
      <c r="AA2122" s="11"/>
      <c r="AB2122" s="11"/>
      <c r="AC2122" s="11"/>
    </row>
    <row r="2123">
      <c r="A2123" s="347" t="s">
        <v>3717</v>
      </c>
      <c r="B2123" s="149" t="s">
        <v>3718</v>
      </c>
      <c r="C2123" s="324"/>
      <c r="D2123" s="305"/>
      <c r="E2123" s="10"/>
      <c r="F2123" s="11"/>
      <c r="G2123" s="11"/>
      <c r="H2123" s="11"/>
      <c r="I2123" s="11"/>
      <c r="J2123" s="11"/>
      <c r="K2123" s="11"/>
      <c r="L2123" s="11"/>
      <c r="M2123" s="11"/>
      <c r="N2123" s="11"/>
      <c r="O2123" s="11"/>
      <c r="P2123" s="11"/>
      <c r="Q2123" s="11"/>
      <c r="R2123" s="11"/>
      <c r="S2123" s="11"/>
      <c r="T2123" s="11"/>
      <c r="U2123" s="11"/>
      <c r="V2123" s="11"/>
      <c r="W2123" s="11"/>
      <c r="X2123" s="11"/>
      <c r="Y2123" s="11"/>
      <c r="Z2123" s="11"/>
      <c r="AA2123" s="11"/>
      <c r="AB2123" s="11"/>
      <c r="AC2123" s="11"/>
    </row>
    <row r="2124">
      <c r="A2124" s="344" t="s">
        <v>3719</v>
      </c>
      <c r="B2124" s="149"/>
      <c r="C2124" s="324"/>
      <c r="D2124" s="305"/>
      <c r="E2124" s="10"/>
      <c r="F2124" s="11"/>
      <c r="G2124" s="11"/>
      <c r="H2124" s="11"/>
      <c r="I2124" s="11"/>
      <c r="J2124" s="11"/>
      <c r="K2124" s="11"/>
      <c r="L2124" s="11"/>
      <c r="M2124" s="11"/>
      <c r="N2124" s="11"/>
      <c r="O2124" s="11"/>
      <c r="P2124" s="11"/>
      <c r="Q2124" s="11"/>
      <c r="R2124" s="11"/>
      <c r="S2124" s="11"/>
      <c r="T2124" s="11"/>
      <c r="U2124" s="11"/>
      <c r="V2124" s="11"/>
      <c r="W2124" s="11"/>
      <c r="X2124" s="11"/>
      <c r="Y2124" s="11"/>
      <c r="Z2124" s="11"/>
      <c r="AA2124" s="11"/>
      <c r="AB2124" s="11"/>
      <c r="AC2124" s="11"/>
    </row>
    <row r="2125">
      <c r="A2125" s="347" t="s">
        <v>3720</v>
      </c>
      <c r="B2125" s="149"/>
      <c r="C2125" s="324"/>
      <c r="D2125" s="305"/>
      <c r="E2125" s="10"/>
      <c r="F2125" s="11"/>
      <c r="G2125" s="11"/>
      <c r="H2125" s="11"/>
      <c r="I2125" s="11"/>
      <c r="J2125" s="11"/>
      <c r="K2125" s="11"/>
      <c r="L2125" s="11"/>
      <c r="M2125" s="11"/>
      <c r="N2125" s="11"/>
      <c r="O2125" s="11"/>
      <c r="P2125" s="11"/>
      <c r="Q2125" s="11"/>
      <c r="R2125" s="11"/>
      <c r="S2125" s="11"/>
      <c r="T2125" s="11"/>
      <c r="U2125" s="11"/>
      <c r="V2125" s="11"/>
      <c r="W2125" s="11"/>
      <c r="X2125" s="11"/>
      <c r="Y2125" s="11"/>
      <c r="Z2125" s="11"/>
      <c r="AA2125" s="11"/>
      <c r="AB2125" s="11"/>
      <c r="AC2125" s="11"/>
    </row>
    <row r="2126">
      <c r="A2126" s="43" t="s">
        <v>3721</v>
      </c>
      <c r="B2126" s="149" t="s">
        <v>3722</v>
      </c>
      <c r="C2126" s="324"/>
      <c r="D2126" s="305"/>
      <c r="E2126" s="10"/>
      <c r="F2126" s="11"/>
      <c r="G2126" s="11"/>
      <c r="H2126" s="11"/>
      <c r="I2126" s="11"/>
      <c r="J2126" s="11"/>
      <c r="K2126" s="11"/>
      <c r="L2126" s="11"/>
      <c r="M2126" s="11"/>
      <c r="N2126" s="11"/>
      <c r="O2126" s="11"/>
      <c r="P2126" s="11"/>
      <c r="Q2126" s="11"/>
      <c r="R2126" s="11"/>
      <c r="S2126" s="11"/>
      <c r="T2126" s="11"/>
      <c r="U2126" s="11"/>
      <c r="V2126" s="11"/>
      <c r="W2126" s="11"/>
      <c r="X2126" s="11"/>
      <c r="Y2126" s="11"/>
      <c r="Z2126" s="11"/>
      <c r="AA2126" s="11"/>
      <c r="AB2126" s="11"/>
      <c r="AC2126" s="11"/>
    </row>
    <row r="2127">
      <c r="A2127" s="348" t="s">
        <v>3723</v>
      </c>
      <c r="B2127" s="149" t="s">
        <v>3724</v>
      </c>
      <c r="C2127" s="324"/>
      <c r="D2127" s="305"/>
      <c r="E2127" s="10"/>
      <c r="F2127" s="11"/>
      <c r="G2127" s="11"/>
      <c r="H2127" s="11"/>
      <c r="I2127" s="11"/>
      <c r="J2127" s="11"/>
      <c r="K2127" s="11"/>
      <c r="L2127" s="11"/>
      <c r="M2127" s="11"/>
      <c r="N2127" s="11"/>
      <c r="O2127" s="11"/>
      <c r="P2127" s="11"/>
      <c r="Q2127" s="11"/>
      <c r="R2127" s="11"/>
      <c r="S2127" s="11"/>
      <c r="T2127" s="11"/>
      <c r="U2127" s="11"/>
      <c r="V2127" s="11"/>
      <c r="W2127" s="11"/>
      <c r="X2127" s="11"/>
      <c r="Y2127" s="11"/>
      <c r="Z2127" s="11"/>
      <c r="AA2127" s="11"/>
      <c r="AB2127" s="11"/>
      <c r="AC2127" s="11"/>
    </row>
    <row r="2128">
      <c r="A2128" s="43" t="s">
        <v>3725</v>
      </c>
      <c r="B2128" s="149" t="s">
        <v>3726</v>
      </c>
      <c r="C2128" s="324"/>
      <c r="D2128" s="305"/>
      <c r="E2128" s="10"/>
      <c r="F2128" s="11"/>
      <c r="G2128" s="11"/>
      <c r="H2128" s="11"/>
      <c r="I2128" s="11"/>
      <c r="J2128" s="11"/>
      <c r="K2128" s="11"/>
      <c r="L2128" s="11"/>
      <c r="M2128" s="11"/>
      <c r="N2128" s="11"/>
      <c r="O2128" s="11"/>
      <c r="P2128" s="11"/>
      <c r="Q2128" s="11"/>
      <c r="R2128" s="11"/>
      <c r="S2128" s="11"/>
      <c r="T2128" s="11"/>
      <c r="U2128" s="11"/>
      <c r="V2128" s="11"/>
      <c r="W2128" s="11"/>
      <c r="X2128" s="11"/>
      <c r="Y2128" s="11"/>
      <c r="Z2128" s="11"/>
      <c r="AA2128" s="11"/>
      <c r="AB2128" s="11"/>
      <c r="AC2128" s="11"/>
    </row>
    <row r="2129">
      <c r="A2129" s="50" t="s">
        <v>3727</v>
      </c>
      <c r="B2129" s="149" t="s">
        <v>3728</v>
      </c>
      <c r="C2129" s="324"/>
      <c r="D2129" s="305"/>
      <c r="E2129" s="10"/>
      <c r="F2129" s="11"/>
      <c r="G2129" s="11"/>
      <c r="H2129" s="11"/>
      <c r="I2129" s="11"/>
      <c r="J2129" s="11"/>
      <c r="K2129" s="11"/>
      <c r="L2129" s="11"/>
      <c r="M2129" s="11"/>
      <c r="N2129" s="11"/>
      <c r="O2129" s="11"/>
      <c r="P2129" s="11"/>
      <c r="Q2129" s="11"/>
      <c r="R2129" s="11"/>
      <c r="S2129" s="11"/>
      <c r="T2129" s="11"/>
      <c r="U2129" s="11"/>
      <c r="V2129" s="11"/>
      <c r="W2129" s="11"/>
      <c r="X2129" s="11"/>
      <c r="Y2129" s="11"/>
      <c r="Z2129" s="11"/>
      <c r="AA2129" s="11"/>
      <c r="AB2129" s="11"/>
      <c r="AC2129" s="11"/>
    </row>
    <row r="2130">
      <c r="A2130" s="43" t="s">
        <v>3729</v>
      </c>
      <c r="B2130" s="149"/>
      <c r="C2130" s="324"/>
      <c r="D2130" s="305"/>
      <c r="E2130" s="10"/>
      <c r="F2130" s="11"/>
      <c r="G2130" s="11"/>
      <c r="H2130" s="11"/>
      <c r="I2130" s="11"/>
      <c r="J2130" s="11"/>
      <c r="K2130" s="11"/>
      <c r="L2130" s="11"/>
      <c r="M2130" s="11"/>
      <c r="N2130" s="11"/>
      <c r="O2130" s="11"/>
      <c r="P2130" s="11"/>
      <c r="Q2130" s="11"/>
      <c r="R2130" s="11"/>
      <c r="S2130" s="11"/>
      <c r="T2130" s="11"/>
      <c r="U2130" s="11"/>
      <c r="V2130" s="11"/>
      <c r="W2130" s="11"/>
      <c r="X2130" s="11"/>
      <c r="Y2130" s="11"/>
      <c r="Z2130" s="11"/>
      <c r="AA2130" s="11"/>
      <c r="AB2130" s="11"/>
      <c r="AC2130" s="11"/>
    </row>
    <row r="2131">
      <c r="A2131" s="50" t="s">
        <v>3730</v>
      </c>
      <c r="B2131" s="149" t="s">
        <v>3731</v>
      </c>
      <c r="C2131" s="324"/>
      <c r="D2131" s="305"/>
      <c r="E2131" s="10"/>
      <c r="F2131" s="11"/>
      <c r="G2131" s="11"/>
      <c r="H2131" s="11"/>
      <c r="I2131" s="11"/>
      <c r="J2131" s="11"/>
      <c r="K2131" s="11"/>
      <c r="L2131" s="11"/>
      <c r="M2131" s="11"/>
      <c r="N2131" s="11"/>
      <c r="O2131" s="11"/>
      <c r="P2131" s="11"/>
      <c r="Q2131" s="11"/>
      <c r="R2131" s="11"/>
      <c r="S2131" s="11"/>
      <c r="T2131" s="11"/>
      <c r="U2131" s="11"/>
      <c r="V2131" s="11"/>
      <c r="W2131" s="11"/>
      <c r="X2131" s="11"/>
      <c r="Y2131" s="11"/>
      <c r="Z2131" s="11"/>
      <c r="AA2131" s="11"/>
      <c r="AB2131" s="11"/>
      <c r="AC2131" s="11"/>
    </row>
    <row r="2132">
      <c r="A2132" s="149" t="s">
        <v>3732</v>
      </c>
      <c r="B2132" s="149"/>
      <c r="C2132" s="324"/>
      <c r="D2132" s="305"/>
      <c r="E2132" s="10"/>
      <c r="F2132" s="11"/>
      <c r="G2132" s="11"/>
      <c r="H2132" s="11"/>
      <c r="I2132" s="11"/>
      <c r="J2132" s="11"/>
      <c r="K2132" s="11"/>
      <c r="L2132" s="11"/>
      <c r="M2132" s="11"/>
      <c r="N2132" s="11"/>
      <c r="O2132" s="11"/>
      <c r="P2132" s="11"/>
      <c r="Q2132" s="11"/>
      <c r="R2132" s="11"/>
      <c r="S2132" s="11"/>
      <c r="T2132" s="11"/>
      <c r="U2132" s="11"/>
      <c r="V2132" s="11"/>
      <c r="W2132" s="11"/>
      <c r="X2132" s="11"/>
      <c r="Y2132" s="11"/>
      <c r="Z2132" s="11"/>
      <c r="AA2132" s="11"/>
      <c r="AB2132" s="11"/>
      <c r="AC2132" s="11"/>
    </row>
    <row r="2133">
      <c r="A2133" s="149" t="s">
        <v>3733</v>
      </c>
      <c r="B2133" s="149" t="s">
        <v>3734</v>
      </c>
      <c r="C2133" s="324"/>
      <c r="D2133" s="305"/>
      <c r="E2133" s="10"/>
      <c r="F2133" s="11"/>
      <c r="G2133" s="11"/>
      <c r="H2133" s="11"/>
      <c r="I2133" s="11"/>
      <c r="J2133" s="11"/>
      <c r="K2133" s="11"/>
      <c r="L2133" s="11"/>
      <c r="M2133" s="11"/>
      <c r="N2133" s="11"/>
      <c r="O2133" s="11"/>
      <c r="P2133" s="11"/>
      <c r="Q2133" s="11"/>
      <c r="R2133" s="11"/>
      <c r="S2133" s="11"/>
      <c r="T2133" s="11"/>
      <c r="U2133" s="11"/>
      <c r="V2133" s="11"/>
      <c r="W2133" s="11"/>
      <c r="X2133" s="11"/>
      <c r="Y2133" s="11"/>
      <c r="Z2133" s="11"/>
      <c r="AA2133" s="11"/>
      <c r="AB2133" s="11"/>
      <c r="AC2133" s="11"/>
    </row>
    <row r="2134">
      <c r="A2134" s="149" t="s">
        <v>3735</v>
      </c>
      <c r="B2134" s="349" t="s">
        <v>3736</v>
      </c>
      <c r="C2134" s="324"/>
      <c r="D2134" s="305"/>
      <c r="E2134" s="10"/>
      <c r="F2134" s="11"/>
      <c r="G2134" s="11"/>
      <c r="H2134" s="11"/>
      <c r="I2134" s="11"/>
      <c r="J2134" s="11"/>
      <c r="K2134" s="11"/>
      <c r="L2134" s="11"/>
      <c r="M2134" s="11"/>
      <c r="N2134" s="11"/>
      <c r="O2134" s="11"/>
      <c r="P2134" s="11"/>
      <c r="Q2134" s="11"/>
      <c r="R2134" s="11"/>
      <c r="S2134" s="11"/>
      <c r="T2134" s="11"/>
      <c r="U2134" s="11"/>
      <c r="V2134" s="11"/>
      <c r="W2134" s="11"/>
      <c r="X2134" s="11"/>
      <c r="Y2134" s="11"/>
      <c r="Z2134" s="11"/>
      <c r="AA2134" s="11"/>
      <c r="AB2134" s="11"/>
      <c r="AC2134" s="11"/>
    </row>
    <row r="2135">
      <c r="A2135" s="149" t="s">
        <v>3737</v>
      </c>
      <c r="B2135" s="149" t="s">
        <v>3738</v>
      </c>
      <c r="C2135" s="324" t="s">
        <v>3739</v>
      </c>
      <c r="D2135" s="305"/>
      <c r="E2135" s="10"/>
      <c r="F2135" s="11"/>
      <c r="G2135" s="11"/>
      <c r="H2135" s="11"/>
      <c r="I2135" s="11"/>
      <c r="J2135" s="11"/>
      <c r="K2135" s="11"/>
      <c r="L2135" s="11"/>
      <c r="M2135" s="11"/>
      <c r="N2135" s="11"/>
      <c r="O2135" s="11"/>
      <c r="P2135" s="11"/>
      <c r="Q2135" s="11"/>
      <c r="R2135" s="11"/>
      <c r="S2135" s="11"/>
      <c r="T2135" s="11"/>
      <c r="U2135" s="11"/>
      <c r="V2135" s="11"/>
      <c r="W2135" s="11"/>
      <c r="X2135" s="11"/>
      <c r="Y2135" s="11"/>
      <c r="Z2135" s="11"/>
      <c r="AA2135" s="11"/>
      <c r="AB2135" s="11"/>
      <c r="AC2135" s="11"/>
    </row>
    <row r="2136">
      <c r="A2136" s="149" t="s">
        <v>3740</v>
      </c>
      <c r="B2136" s="149" t="s">
        <v>3741</v>
      </c>
      <c r="C2136" s="305"/>
      <c r="D2136" s="305"/>
      <c r="E2136" s="10"/>
      <c r="F2136" s="11"/>
      <c r="G2136" s="11"/>
      <c r="H2136" s="11"/>
      <c r="I2136" s="11"/>
      <c r="J2136" s="11"/>
      <c r="K2136" s="11"/>
      <c r="L2136" s="11"/>
      <c r="M2136" s="11"/>
      <c r="N2136" s="11"/>
      <c r="O2136" s="11"/>
      <c r="P2136" s="11"/>
      <c r="Q2136" s="11"/>
      <c r="R2136" s="11"/>
      <c r="S2136" s="11"/>
      <c r="T2136" s="11"/>
      <c r="U2136" s="11"/>
      <c r="V2136" s="11"/>
      <c r="W2136" s="11"/>
      <c r="X2136" s="11"/>
      <c r="Y2136" s="11"/>
      <c r="Z2136" s="11"/>
      <c r="AA2136" s="11"/>
      <c r="AB2136" s="11"/>
      <c r="AC2136" s="11"/>
    </row>
    <row r="2137">
      <c r="A2137" s="350" t="s">
        <v>3742</v>
      </c>
      <c r="B2137" s="256" t="s">
        <v>3743</v>
      </c>
      <c r="C2137" s="305"/>
      <c r="D2137" s="305"/>
      <c r="E2137" s="10"/>
      <c r="F2137" s="11"/>
      <c r="G2137" s="11"/>
      <c r="H2137" s="11"/>
      <c r="I2137" s="11"/>
      <c r="J2137" s="11"/>
      <c r="K2137" s="11"/>
      <c r="L2137" s="11"/>
      <c r="M2137" s="11"/>
      <c r="N2137" s="11"/>
      <c r="O2137" s="11"/>
      <c r="P2137" s="11"/>
      <c r="Q2137" s="11"/>
      <c r="R2137" s="11"/>
      <c r="S2137" s="11"/>
      <c r="T2137" s="11"/>
      <c r="U2137" s="11"/>
      <c r="V2137" s="11"/>
      <c r="W2137" s="11"/>
      <c r="X2137" s="11"/>
      <c r="Y2137" s="11"/>
      <c r="Z2137" s="11"/>
      <c r="AA2137" s="11"/>
      <c r="AB2137" s="11"/>
      <c r="AC2137" s="11"/>
    </row>
    <row r="2138">
      <c r="A2138" s="351" t="s">
        <v>3744</v>
      </c>
      <c r="B2138" s="256" t="s">
        <v>3745</v>
      </c>
      <c r="C2138" s="305"/>
      <c r="D2138" s="305"/>
      <c r="E2138" s="10"/>
      <c r="F2138" s="11"/>
      <c r="G2138" s="11"/>
      <c r="H2138" s="11"/>
      <c r="I2138" s="11"/>
      <c r="J2138" s="11"/>
      <c r="K2138" s="11"/>
      <c r="L2138" s="11"/>
      <c r="M2138" s="11"/>
      <c r="N2138" s="11"/>
      <c r="O2138" s="11"/>
      <c r="P2138" s="11"/>
      <c r="Q2138" s="11"/>
      <c r="R2138" s="11"/>
      <c r="S2138" s="11"/>
      <c r="T2138" s="11"/>
      <c r="U2138" s="11"/>
      <c r="V2138" s="11"/>
      <c r="W2138" s="11"/>
      <c r="X2138" s="11"/>
      <c r="Y2138" s="11"/>
      <c r="Z2138" s="11"/>
      <c r="AA2138" s="11"/>
      <c r="AB2138" s="11"/>
      <c r="AC2138" s="11"/>
    </row>
    <row r="2139">
      <c r="A2139" s="352" t="s">
        <v>3746</v>
      </c>
      <c r="B2139" s="342" t="s">
        <v>3747</v>
      </c>
      <c r="C2139" s="305"/>
      <c r="D2139" s="305"/>
      <c r="E2139" s="10"/>
      <c r="F2139" s="11"/>
      <c r="G2139" s="11"/>
      <c r="H2139" s="11"/>
      <c r="I2139" s="11"/>
      <c r="J2139" s="11"/>
      <c r="K2139" s="11"/>
      <c r="L2139" s="11"/>
      <c r="M2139" s="11"/>
      <c r="N2139" s="11"/>
      <c r="O2139" s="11"/>
      <c r="P2139" s="11"/>
      <c r="Q2139" s="11"/>
      <c r="R2139" s="11"/>
      <c r="S2139" s="11"/>
      <c r="T2139" s="11"/>
      <c r="U2139" s="11"/>
      <c r="V2139" s="11"/>
      <c r="W2139" s="11"/>
      <c r="X2139" s="11"/>
      <c r="Y2139" s="11"/>
      <c r="Z2139" s="11"/>
      <c r="AA2139" s="11"/>
      <c r="AB2139" s="11"/>
      <c r="AC2139" s="11"/>
    </row>
    <row r="2140">
      <c r="A2140" s="149" t="s">
        <v>3748</v>
      </c>
      <c r="B2140" s="149" t="s">
        <v>3749</v>
      </c>
      <c r="C2140" s="305"/>
      <c r="D2140" s="305"/>
      <c r="E2140" s="10"/>
      <c r="F2140" s="11"/>
      <c r="G2140" s="11"/>
      <c r="H2140" s="11"/>
      <c r="I2140" s="11"/>
      <c r="J2140" s="11"/>
      <c r="K2140" s="11"/>
      <c r="L2140" s="11"/>
      <c r="M2140" s="11"/>
      <c r="N2140" s="11"/>
      <c r="O2140" s="11"/>
      <c r="P2140" s="11"/>
      <c r="Q2140" s="11"/>
      <c r="R2140" s="11"/>
      <c r="S2140" s="11"/>
      <c r="T2140" s="11"/>
      <c r="U2140" s="11"/>
      <c r="V2140" s="11"/>
      <c r="W2140" s="11"/>
      <c r="X2140" s="11"/>
      <c r="Y2140" s="11"/>
      <c r="Z2140" s="11"/>
      <c r="AA2140" s="11"/>
      <c r="AB2140" s="11"/>
      <c r="AC2140" s="11"/>
    </row>
    <row r="2141">
      <c r="A2141" s="149" t="s">
        <v>3750</v>
      </c>
      <c r="B2141" s="342" t="s">
        <v>3751</v>
      </c>
      <c r="C2141" s="305"/>
      <c r="D2141" s="305"/>
      <c r="E2141" s="10"/>
      <c r="F2141" s="11"/>
      <c r="G2141" s="11"/>
      <c r="H2141" s="11"/>
      <c r="I2141" s="11"/>
      <c r="J2141" s="11"/>
      <c r="K2141" s="11"/>
      <c r="L2141" s="11"/>
      <c r="M2141" s="11"/>
      <c r="N2141" s="11"/>
      <c r="O2141" s="11"/>
      <c r="P2141" s="11"/>
      <c r="Q2141" s="11"/>
      <c r="R2141" s="11"/>
      <c r="S2141" s="11"/>
      <c r="T2141" s="11"/>
      <c r="U2141" s="11"/>
      <c r="V2141" s="11"/>
      <c r="W2141" s="11"/>
      <c r="X2141" s="11"/>
      <c r="Y2141" s="11"/>
      <c r="Z2141" s="11"/>
      <c r="AA2141" s="11"/>
      <c r="AB2141" s="11"/>
      <c r="AC2141" s="11"/>
    </row>
    <row r="2142">
      <c r="A2142" s="149" t="s">
        <v>3752</v>
      </c>
      <c r="B2142" s="342"/>
      <c r="C2142" s="305"/>
      <c r="D2142" s="305"/>
      <c r="E2142" s="10"/>
      <c r="F2142" s="11"/>
      <c r="G2142" s="11"/>
      <c r="H2142" s="11"/>
      <c r="I2142" s="11"/>
      <c r="J2142" s="11"/>
      <c r="K2142" s="11"/>
      <c r="L2142" s="11"/>
      <c r="M2142" s="11"/>
      <c r="N2142" s="11"/>
      <c r="O2142" s="11"/>
      <c r="P2142" s="11"/>
      <c r="Q2142" s="11"/>
      <c r="R2142" s="11"/>
      <c r="S2142" s="11"/>
      <c r="T2142" s="11"/>
      <c r="U2142" s="11"/>
      <c r="V2142" s="11"/>
      <c r="W2142" s="11"/>
      <c r="X2142" s="11"/>
      <c r="Y2142" s="11"/>
      <c r="Z2142" s="11"/>
      <c r="AA2142" s="11"/>
      <c r="AB2142" s="11"/>
      <c r="AC2142" s="11"/>
    </row>
    <row r="2143">
      <c r="A2143" s="352" t="s">
        <v>3753</v>
      </c>
      <c r="B2143" s="342" t="s">
        <v>3754</v>
      </c>
      <c r="C2143" s="353" t="s">
        <v>3755</v>
      </c>
    </row>
    <row r="2144">
      <c r="A2144" s="354" t="s">
        <v>3756</v>
      </c>
      <c r="B2144" s="342" t="s">
        <v>3757</v>
      </c>
      <c r="C2144" s="50"/>
    </row>
    <row r="2145">
      <c r="A2145" s="355" t="s">
        <v>3758</v>
      </c>
      <c r="B2145" s="356" t="s">
        <v>3759</v>
      </c>
      <c r="C2145" s="50"/>
      <c r="D2145" s="357"/>
      <c r="E2145" s="357"/>
      <c r="F2145" s="357"/>
      <c r="G2145" s="357"/>
      <c r="H2145" s="357"/>
      <c r="I2145" s="357"/>
      <c r="J2145" s="357"/>
      <c r="K2145" s="357"/>
      <c r="L2145" s="357"/>
      <c r="M2145" s="357"/>
      <c r="N2145" s="357"/>
      <c r="O2145" s="357"/>
      <c r="P2145" s="357"/>
      <c r="Q2145" s="357"/>
      <c r="R2145" s="357"/>
      <c r="S2145" s="357"/>
      <c r="T2145" s="357"/>
      <c r="U2145" s="357"/>
      <c r="V2145" s="357"/>
      <c r="W2145" s="357"/>
      <c r="X2145" s="357"/>
      <c r="Y2145" s="357"/>
      <c r="Z2145" s="357"/>
      <c r="AA2145" s="357"/>
      <c r="AB2145" s="357"/>
      <c r="AC2145" s="357"/>
    </row>
    <row r="2146">
      <c r="A2146" s="355" t="s">
        <v>3760</v>
      </c>
      <c r="B2146" s="356"/>
      <c r="C2146" s="358"/>
    </row>
    <row r="2147">
      <c r="A2147" s="359" t="s">
        <v>3761</v>
      </c>
      <c r="B2147" s="360" t="s">
        <v>3762</v>
      </c>
      <c r="C2147" s="50"/>
    </row>
    <row r="2148">
      <c r="A2148" s="361" t="s">
        <v>3763</v>
      </c>
      <c r="B2148" s="356" t="s">
        <v>3764</v>
      </c>
      <c r="C2148" s="50"/>
    </row>
    <row r="2149">
      <c r="A2149" s="362" t="s">
        <v>3765</v>
      </c>
      <c r="B2149" s="356"/>
      <c r="C2149" s="50"/>
    </row>
    <row r="2150">
      <c r="A2150" s="140" t="s">
        <v>3766</v>
      </c>
      <c r="B2150" s="356" t="s">
        <v>3767</v>
      </c>
      <c r="C2150" s="50"/>
    </row>
    <row r="2151">
      <c r="A2151" s="140" t="s">
        <v>3768</v>
      </c>
      <c r="B2151" s="356"/>
      <c r="C2151" s="50"/>
    </row>
    <row r="2152">
      <c r="A2152" s="153" t="s">
        <v>3769</v>
      </c>
      <c r="B2152" s="356"/>
      <c r="C2152" s="50"/>
    </row>
    <row r="2153">
      <c r="A2153" s="153" t="s">
        <v>3770</v>
      </c>
      <c r="B2153" s="356"/>
      <c r="C2153" s="50"/>
    </row>
    <row r="2154">
      <c r="A2154" s="153" t="s">
        <v>3771</v>
      </c>
      <c r="B2154" s="356"/>
      <c r="C2154" s="363" t="s">
        <v>3772</v>
      </c>
      <c r="D2154" s="43" t="s">
        <v>3773</v>
      </c>
    </row>
    <row r="2155">
      <c r="A2155" s="153" t="s">
        <v>3774</v>
      </c>
      <c r="B2155" s="356" t="s">
        <v>3775</v>
      </c>
      <c r="C2155" s="43" t="s">
        <v>3776</v>
      </c>
    </row>
    <row r="2156">
      <c r="A2156" s="153" t="s">
        <v>3777</v>
      </c>
      <c r="B2156" s="63" t="s">
        <v>3778</v>
      </c>
      <c r="C2156" s="50"/>
    </row>
    <row r="2157">
      <c r="A2157" s="364" t="s">
        <v>3779</v>
      </c>
      <c r="B2157" s="356"/>
      <c r="C2157" s="50"/>
    </row>
    <row r="2158">
      <c r="A2158" s="153" t="s">
        <v>3780</v>
      </c>
      <c r="B2158" s="356" t="s">
        <v>3781</v>
      </c>
      <c r="C2158" s="50"/>
    </row>
    <row r="2159">
      <c r="A2159" s="364" t="s">
        <v>3782</v>
      </c>
      <c r="B2159" s="356" t="s">
        <v>3783</v>
      </c>
      <c r="C2159" s="50"/>
    </row>
    <row r="2160">
      <c r="A2160" s="153" t="s">
        <v>3784</v>
      </c>
      <c r="B2160" s="356" t="s">
        <v>3785</v>
      </c>
      <c r="C2160" s="50"/>
    </row>
    <row r="2161">
      <c r="A2161" s="43" t="s">
        <v>3786</v>
      </c>
      <c r="B2161" s="356" t="s">
        <v>3787</v>
      </c>
      <c r="C2161" s="50"/>
    </row>
    <row r="2162">
      <c r="A2162" s="43" t="s">
        <v>3788</v>
      </c>
      <c r="B2162" s="356" t="s">
        <v>3789</v>
      </c>
      <c r="C2162" s="50"/>
    </row>
    <row r="2163">
      <c r="A2163" s="150" t="s">
        <v>3790</v>
      </c>
      <c r="B2163" s="356" t="s">
        <v>3791</v>
      </c>
      <c r="C2163" s="50"/>
    </row>
    <row r="2164">
      <c r="A2164" s="150" t="s">
        <v>3792</v>
      </c>
      <c r="B2164" s="356"/>
      <c r="C2164" s="50" t="s">
        <v>3793</v>
      </c>
    </row>
    <row r="2165">
      <c r="A2165" s="150" t="s">
        <v>3794</v>
      </c>
      <c r="B2165" s="356" t="s">
        <v>3795</v>
      </c>
      <c r="C2165" s="50"/>
    </row>
    <row r="2166">
      <c r="A2166" s="150" t="s">
        <v>3796</v>
      </c>
      <c r="B2166" s="356"/>
      <c r="C2166" s="50"/>
    </row>
    <row r="2167">
      <c r="A2167" s="150" t="s">
        <v>3797</v>
      </c>
      <c r="B2167" s="356"/>
      <c r="C2167" s="50"/>
    </row>
    <row r="2168">
      <c r="A2168" s="150" t="s">
        <v>3798</v>
      </c>
      <c r="B2168" s="356"/>
      <c r="C2168" s="50"/>
    </row>
    <row r="2169">
      <c r="A2169" s="150" t="s">
        <v>3799</v>
      </c>
      <c r="B2169" s="356" t="s">
        <v>3800</v>
      </c>
      <c r="C2169" s="50"/>
    </row>
    <row r="2170">
      <c r="A2170" s="150" t="s">
        <v>3801</v>
      </c>
      <c r="B2170" s="356"/>
      <c r="C2170" s="50"/>
    </row>
    <row r="2171">
      <c r="B2171" s="356"/>
      <c r="C2171" s="50"/>
    </row>
    <row r="2172">
      <c r="A2172" s="365" t="s">
        <v>3802</v>
      </c>
      <c r="B2172" s="356" t="s">
        <v>3803</v>
      </c>
      <c r="C2172" s="50"/>
    </row>
    <row r="2173">
      <c r="A2173" s="365" t="s">
        <v>3804</v>
      </c>
      <c r="B2173" s="356"/>
      <c r="C2173" s="50"/>
    </row>
    <row r="2174">
      <c r="A2174" s="150" t="s">
        <v>3805</v>
      </c>
      <c r="B2174" s="356" t="s">
        <v>3806</v>
      </c>
      <c r="C2174" s="43" t="s">
        <v>3807</v>
      </c>
    </row>
    <row r="2175">
      <c r="A2175" s="150" t="s">
        <v>3808</v>
      </c>
      <c r="B2175" s="356" t="s">
        <v>3809</v>
      </c>
    </row>
    <row r="2176">
      <c r="A2176" s="150" t="s">
        <v>3810</v>
      </c>
      <c r="B2176" s="356" t="s">
        <v>3811</v>
      </c>
    </row>
    <row r="2177">
      <c r="A2177" s="150" t="s">
        <v>3812</v>
      </c>
      <c r="B2177" s="356"/>
    </row>
    <row r="2178">
      <c r="A2178" s="150" t="s">
        <v>3813</v>
      </c>
      <c r="B2178" s="356"/>
    </row>
    <row r="2179">
      <c r="A2179" s="150" t="s">
        <v>3814</v>
      </c>
      <c r="B2179" s="63" t="s">
        <v>3815</v>
      </c>
    </row>
    <row r="2180">
      <c r="A2180" s="150" t="s">
        <v>3816</v>
      </c>
      <c r="B2180" s="356" t="s">
        <v>3817</v>
      </c>
    </row>
    <row r="2181">
      <c r="A2181" s="150" t="s">
        <v>3818</v>
      </c>
      <c r="B2181" s="356"/>
    </row>
    <row r="2182">
      <c r="A2182" s="150" t="s">
        <v>3819</v>
      </c>
      <c r="B2182" s="356"/>
    </row>
    <row r="2183">
      <c r="A2183" s="43" t="s">
        <v>3820</v>
      </c>
      <c r="B2183" s="356"/>
    </row>
    <row r="2184">
      <c r="A2184" s="43" t="s">
        <v>3821</v>
      </c>
      <c r="B2184" s="63" t="s">
        <v>3822</v>
      </c>
    </row>
    <row r="2185">
      <c r="A2185" s="244" t="s">
        <v>3823</v>
      </c>
      <c r="B2185" s="63"/>
    </row>
    <row r="2186">
      <c r="A2186" s="43" t="s">
        <v>3824</v>
      </c>
      <c r="B2186" s="61" t="s">
        <v>3825</v>
      </c>
    </row>
    <row r="2187">
      <c r="A2187" s="43" t="s">
        <v>3826</v>
      </c>
      <c r="B2187" s="63" t="s">
        <v>3827</v>
      </c>
    </row>
    <row r="2188">
      <c r="A2188" s="244" t="s">
        <v>3828</v>
      </c>
      <c r="B2188" s="63" t="s">
        <v>3829</v>
      </c>
    </row>
    <row r="2189">
      <c r="A2189" s="43" t="s">
        <v>3830</v>
      </c>
      <c r="B2189" s="63" t="s">
        <v>3831</v>
      </c>
    </row>
    <row r="2190">
      <c r="A2190" s="43" t="s">
        <v>3832</v>
      </c>
      <c r="B2190" s="63" t="s">
        <v>3833</v>
      </c>
    </row>
    <row r="2191">
      <c r="A2191" s="347" t="s">
        <v>3834</v>
      </c>
      <c r="B2191" s="63" t="s">
        <v>3835</v>
      </c>
      <c r="D2191" s="43" t="s">
        <v>3836</v>
      </c>
    </row>
    <row r="2192">
      <c r="A2192" s="43" t="s">
        <v>3837</v>
      </c>
      <c r="B2192" s="63" t="s">
        <v>3838</v>
      </c>
    </row>
    <row r="2193">
      <c r="A2193" s="43" t="s">
        <v>3839</v>
      </c>
      <c r="B2193" s="63" t="s">
        <v>3840</v>
      </c>
    </row>
    <row r="2194">
      <c r="A2194" s="50" t="s">
        <v>3841</v>
      </c>
      <c r="B2194" s="51"/>
      <c r="D2194" s="366"/>
      <c r="E2194" s="10"/>
      <c r="F2194" s="11"/>
      <c r="G2194" s="11"/>
      <c r="H2194" s="11"/>
      <c r="I2194" s="11"/>
      <c r="J2194" s="11"/>
      <c r="K2194" s="11"/>
      <c r="L2194" s="11"/>
      <c r="M2194" s="11"/>
      <c r="N2194" s="11"/>
      <c r="O2194" s="11"/>
      <c r="P2194" s="11"/>
      <c r="Q2194" s="11"/>
      <c r="R2194" s="11"/>
      <c r="S2194" s="11"/>
      <c r="T2194" s="11"/>
      <c r="U2194" s="11"/>
      <c r="V2194" s="11"/>
      <c r="W2194" s="11"/>
      <c r="X2194" s="11"/>
      <c r="Y2194" s="11"/>
      <c r="Z2194" s="11"/>
      <c r="AA2194" s="11"/>
      <c r="AB2194" s="11"/>
      <c r="AC2194" s="11"/>
    </row>
    <row r="2195">
      <c r="A2195" s="50" t="s">
        <v>3842</v>
      </c>
      <c r="B2195" s="63" t="s">
        <v>3843</v>
      </c>
      <c r="C2195" s="367"/>
      <c r="D2195" s="366"/>
      <c r="E2195" s="10"/>
      <c r="F2195" s="11"/>
      <c r="G2195" s="11"/>
      <c r="H2195" s="11"/>
      <c r="I2195" s="11"/>
      <c r="J2195" s="11"/>
      <c r="K2195" s="11"/>
      <c r="L2195" s="11"/>
      <c r="M2195" s="11"/>
      <c r="N2195" s="11"/>
      <c r="O2195" s="11"/>
      <c r="P2195" s="11"/>
      <c r="Q2195" s="11"/>
      <c r="R2195" s="11"/>
      <c r="S2195" s="11"/>
      <c r="T2195" s="11"/>
      <c r="U2195" s="11"/>
      <c r="V2195" s="11"/>
      <c r="W2195" s="11"/>
      <c r="X2195" s="11"/>
      <c r="Y2195" s="11"/>
      <c r="Z2195" s="11"/>
      <c r="AA2195" s="11"/>
      <c r="AB2195" s="11"/>
      <c r="AC2195" s="11"/>
    </row>
    <row r="2196">
      <c r="A2196" s="368" t="s">
        <v>3844</v>
      </c>
      <c r="B2196" s="369" t="s">
        <v>3845</v>
      </c>
      <c r="C2196" s="367"/>
      <c r="D2196" s="366"/>
      <c r="E2196" s="10"/>
      <c r="F2196" s="11"/>
      <c r="G2196" s="11"/>
      <c r="H2196" s="11"/>
      <c r="I2196" s="11"/>
      <c r="J2196" s="11"/>
      <c r="K2196" s="11"/>
      <c r="L2196" s="11"/>
      <c r="M2196" s="11"/>
      <c r="N2196" s="11"/>
      <c r="O2196" s="11"/>
      <c r="P2196" s="11"/>
      <c r="Q2196" s="11"/>
      <c r="R2196" s="11"/>
      <c r="S2196" s="11"/>
      <c r="T2196" s="11"/>
      <c r="U2196" s="11"/>
      <c r="V2196" s="11"/>
      <c r="W2196" s="11"/>
      <c r="X2196" s="11"/>
      <c r="Y2196" s="11"/>
      <c r="Z2196" s="11"/>
      <c r="AA2196" s="11"/>
      <c r="AB2196" s="11"/>
      <c r="AC2196" s="11"/>
    </row>
    <row r="2197">
      <c r="A2197" s="368" t="s">
        <v>3846</v>
      </c>
      <c r="B2197" s="51"/>
      <c r="C2197" s="367"/>
      <c r="D2197" s="366"/>
      <c r="E2197" s="10"/>
      <c r="F2197" s="11"/>
      <c r="G2197" s="11"/>
      <c r="H2197" s="11"/>
      <c r="I2197" s="11"/>
      <c r="J2197" s="11"/>
      <c r="K2197" s="11"/>
      <c r="L2197" s="11"/>
      <c r="M2197" s="11"/>
      <c r="N2197" s="11"/>
      <c r="O2197" s="11"/>
      <c r="P2197" s="11"/>
      <c r="Q2197" s="11"/>
      <c r="R2197" s="11"/>
      <c r="S2197" s="11"/>
      <c r="T2197" s="11"/>
      <c r="U2197" s="11"/>
      <c r="V2197" s="11"/>
      <c r="W2197" s="11"/>
      <c r="X2197" s="11"/>
      <c r="Y2197" s="11"/>
      <c r="Z2197" s="11"/>
      <c r="AA2197" s="11"/>
      <c r="AB2197" s="11"/>
      <c r="AC2197" s="11"/>
    </row>
    <row r="2198">
      <c r="A2198" s="370" t="s">
        <v>3847</v>
      </c>
      <c r="B2198" s="369" t="s">
        <v>3848</v>
      </c>
      <c r="C2198" s="367"/>
      <c r="D2198" s="366"/>
      <c r="E2198" s="10"/>
      <c r="F2198" s="11"/>
      <c r="G2198" s="11"/>
      <c r="H2198" s="11"/>
      <c r="I2198" s="11"/>
      <c r="J2198" s="11"/>
      <c r="K2198" s="11"/>
      <c r="L2198" s="11"/>
      <c r="M2198" s="11"/>
      <c r="N2198" s="11"/>
      <c r="O2198" s="11"/>
      <c r="P2198" s="11"/>
      <c r="Q2198" s="11"/>
      <c r="R2198" s="11"/>
      <c r="S2198" s="11"/>
      <c r="T2198" s="11"/>
      <c r="U2198" s="11"/>
      <c r="V2198" s="11"/>
      <c r="W2198" s="11"/>
      <c r="X2198" s="11"/>
      <c r="Y2198" s="11"/>
      <c r="Z2198" s="11"/>
      <c r="AA2198" s="11"/>
      <c r="AB2198" s="11"/>
      <c r="AC2198" s="11"/>
    </row>
    <row r="2199">
      <c r="A2199" s="370" t="s">
        <v>3849</v>
      </c>
      <c r="B2199" s="51"/>
      <c r="C2199" s="371" t="s">
        <v>3850</v>
      </c>
      <c r="D2199" s="366"/>
      <c r="E2199" s="10"/>
      <c r="F2199" s="11"/>
      <c r="G2199" s="11"/>
      <c r="H2199" s="11"/>
      <c r="I2199" s="11"/>
      <c r="J2199" s="11"/>
      <c r="K2199" s="11"/>
      <c r="L2199" s="11"/>
      <c r="M2199" s="11"/>
      <c r="N2199" s="11"/>
      <c r="O2199" s="11"/>
      <c r="P2199" s="11"/>
      <c r="Q2199" s="11"/>
      <c r="R2199" s="11"/>
      <c r="S2199" s="11"/>
      <c r="T2199" s="11"/>
      <c r="U2199" s="11"/>
      <c r="V2199" s="11"/>
      <c r="W2199" s="11"/>
      <c r="X2199" s="11"/>
      <c r="Y2199" s="11"/>
      <c r="Z2199" s="11"/>
      <c r="AA2199" s="11"/>
      <c r="AB2199" s="11"/>
      <c r="AC2199" s="11"/>
    </row>
    <row r="2200">
      <c r="A2200" s="368" t="s">
        <v>3851</v>
      </c>
      <c r="B2200" s="369" t="s">
        <v>3852</v>
      </c>
      <c r="C2200" s="367"/>
      <c r="D2200" s="366"/>
      <c r="E2200" s="10"/>
      <c r="F2200" s="11"/>
      <c r="G2200" s="11"/>
      <c r="H2200" s="11"/>
      <c r="I2200" s="11"/>
      <c r="J2200" s="11"/>
      <c r="K2200" s="11"/>
      <c r="L2200" s="11"/>
      <c r="M2200" s="11"/>
      <c r="N2200" s="11"/>
      <c r="O2200" s="11"/>
      <c r="P2200" s="11"/>
      <c r="Q2200" s="11"/>
      <c r="R2200" s="11"/>
      <c r="S2200" s="11"/>
      <c r="T2200" s="11"/>
      <c r="U2200" s="11"/>
      <c r="V2200" s="11"/>
      <c r="W2200" s="11"/>
      <c r="X2200" s="11"/>
      <c r="Y2200" s="11"/>
      <c r="Z2200" s="11"/>
      <c r="AA2200" s="11"/>
      <c r="AB2200" s="11"/>
      <c r="AC2200" s="11"/>
    </row>
    <row r="2201">
      <c r="A2201" s="370" t="s">
        <v>3853</v>
      </c>
      <c r="B2201" s="369" t="s">
        <v>3854</v>
      </c>
      <c r="C2201" s="367"/>
      <c r="D2201" s="366"/>
      <c r="E2201" s="10"/>
      <c r="F2201" s="11"/>
      <c r="G2201" s="11"/>
      <c r="H2201" s="11"/>
      <c r="I2201" s="11"/>
      <c r="J2201" s="11"/>
      <c r="K2201" s="11"/>
      <c r="L2201" s="11"/>
      <c r="M2201" s="11"/>
      <c r="N2201" s="11"/>
      <c r="O2201" s="11"/>
      <c r="P2201" s="11"/>
      <c r="Q2201" s="11"/>
      <c r="R2201" s="11"/>
      <c r="S2201" s="11"/>
      <c r="T2201" s="11"/>
      <c r="U2201" s="11"/>
      <c r="V2201" s="11"/>
      <c r="W2201" s="11"/>
      <c r="X2201" s="11"/>
      <c r="Y2201" s="11"/>
      <c r="Z2201" s="11"/>
      <c r="AA2201" s="11"/>
      <c r="AB2201" s="11"/>
      <c r="AC2201" s="11"/>
    </row>
    <row r="2202">
      <c r="A2202" s="370" t="s">
        <v>3855</v>
      </c>
      <c r="B2202" s="369"/>
      <c r="C2202" s="367"/>
      <c r="D2202" s="366"/>
      <c r="E2202" s="10"/>
      <c r="F2202" s="11"/>
      <c r="G2202" s="11"/>
      <c r="H2202" s="11"/>
      <c r="I2202" s="11"/>
      <c r="J2202" s="11"/>
      <c r="K2202" s="11"/>
      <c r="L2202" s="11"/>
      <c r="M2202" s="11"/>
      <c r="N2202" s="11"/>
      <c r="O2202" s="11"/>
      <c r="P2202" s="11"/>
      <c r="Q2202" s="11"/>
      <c r="R2202" s="11"/>
      <c r="S2202" s="11"/>
      <c r="T2202" s="11"/>
      <c r="U2202" s="11"/>
      <c r="V2202" s="11"/>
      <c r="W2202" s="11"/>
      <c r="X2202" s="11"/>
      <c r="Y2202" s="11"/>
      <c r="Z2202" s="11"/>
      <c r="AA2202" s="11"/>
      <c r="AB2202" s="11"/>
      <c r="AC2202" s="11"/>
    </row>
    <row r="2203">
      <c r="A2203" s="372" t="s">
        <v>3856</v>
      </c>
      <c r="B2203" s="369" t="s">
        <v>3857</v>
      </c>
      <c r="C2203" s="367"/>
      <c r="D2203" s="366"/>
      <c r="E2203" s="10"/>
      <c r="F2203" s="11"/>
      <c r="G2203" s="11"/>
      <c r="H2203" s="11"/>
      <c r="I2203" s="11"/>
      <c r="J2203" s="11"/>
      <c r="K2203" s="11"/>
      <c r="L2203" s="11"/>
      <c r="M2203" s="11"/>
      <c r="N2203" s="11"/>
      <c r="O2203" s="11"/>
      <c r="P2203" s="11"/>
      <c r="Q2203" s="11"/>
      <c r="R2203" s="11"/>
      <c r="S2203" s="11"/>
      <c r="T2203" s="11"/>
      <c r="U2203" s="11"/>
      <c r="V2203" s="11"/>
      <c r="W2203" s="11"/>
      <c r="X2203" s="11"/>
      <c r="Y2203" s="11"/>
      <c r="Z2203" s="11"/>
      <c r="AA2203" s="11"/>
      <c r="AB2203" s="11"/>
      <c r="AC2203" s="11"/>
    </row>
    <row r="2204">
      <c r="A2204" s="372" t="s">
        <v>3858</v>
      </c>
      <c r="B2204" s="369"/>
      <c r="C2204" s="367" t="s">
        <v>3859</v>
      </c>
      <c r="D2204" s="366"/>
      <c r="E2204" s="10"/>
      <c r="F2204" s="11"/>
      <c r="G2204" s="11"/>
      <c r="H2204" s="11"/>
      <c r="I2204" s="11"/>
      <c r="J2204" s="11"/>
      <c r="K2204" s="11"/>
      <c r="L2204" s="11"/>
      <c r="M2204" s="11"/>
      <c r="N2204" s="11"/>
      <c r="O2204" s="11"/>
      <c r="P2204" s="11"/>
      <c r="Q2204" s="11"/>
      <c r="R2204" s="11"/>
      <c r="S2204" s="11"/>
      <c r="T2204" s="11"/>
      <c r="U2204" s="11"/>
      <c r="V2204" s="11"/>
      <c r="W2204" s="11"/>
      <c r="X2204" s="11"/>
      <c r="Y2204" s="11"/>
      <c r="Z2204" s="11"/>
      <c r="AA2204" s="11"/>
      <c r="AB2204" s="11"/>
      <c r="AC2204" s="11"/>
    </row>
    <row r="2205">
      <c r="A2205" s="372" t="s">
        <v>3860</v>
      </c>
      <c r="B2205" s="369" t="s">
        <v>3861</v>
      </c>
      <c r="C2205" s="367"/>
      <c r="D2205" s="366"/>
      <c r="E2205" s="10"/>
      <c r="F2205" s="11"/>
      <c r="G2205" s="11"/>
      <c r="H2205" s="11"/>
      <c r="I2205" s="11"/>
      <c r="J2205" s="11"/>
      <c r="K2205" s="11"/>
      <c r="L2205" s="11"/>
      <c r="M2205" s="11"/>
      <c r="N2205" s="11"/>
      <c r="O2205" s="11"/>
      <c r="P2205" s="11"/>
      <c r="Q2205" s="11"/>
      <c r="R2205" s="11"/>
      <c r="S2205" s="11"/>
      <c r="T2205" s="11"/>
      <c r="U2205" s="11"/>
      <c r="V2205" s="11"/>
      <c r="W2205" s="11"/>
      <c r="X2205" s="11"/>
      <c r="Y2205" s="11"/>
      <c r="Z2205" s="11"/>
      <c r="AA2205" s="11"/>
      <c r="AB2205" s="11"/>
      <c r="AC2205" s="11"/>
    </row>
    <row r="2206">
      <c r="A2206" s="372" t="s">
        <v>3862</v>
      </c>
      <c r="B2206" s="369"/>
      <c r="C2206" s="367"/>
      <c r="D2206" s="366"/>
      <c r="E2206" s="10"/>
      <c r="F2206" s="11"/>
      <c r="G2206" s="11"/>
      <c r="H2206" s="11"/>
      <c r="I2206" s="11"/>
      <c r="J2206" s="11"/>
      <c r="K2206" s="11"/>
      <c r="L2206" s="11"/>
      <c r="M2206" s="11"/>
      <c r="N2206" s="11"/>
      <c r="O2206" s="11"/>
      <c r="P2206" s="11"/>
      <c r="Q2206" s="11"/>
      <c r="R2206" s="11"/>
      <c r="S2206" s="11"/>
      <c r="T2206" s="11"/>
      <c r="U2206" s="11"/>
      <c r="V2206" s="11"/>
      <c r="W2206" s="11"/>
      <c r="X2206" s="11"/>
      <c r="Y2206" s="11"/>
      <c r="Z2206" s="11"/>
      <c r="AA2206" s="11"/>
      <c r="AB2206" s="11"/>
      <c r="AC2206" s="11"/>
    </row>
    <row r="2207">
      <c r="A2207" s="372" t="s">
        <v>3863</v>
      </c>
      <c r="B2207" s="369" t="s">
        <v>3864</v>
      </c>
      <c r="C2207" s="367"/>
      <c r="D2207" s="366"/>
      <c r="E2207" s="10"/>
      <c r="F2207" s="11"/>
      <c r="G2207" s="11"/>
      <c r="H2207" s="11"/>
      <c r="I2207" s="11"/>
      <c r="J2207" s="11"/>
      <c r="K2207" s="11"/>
      <c r="L2207" s="11"/>
      <c r="M2207" s="11"/>
      <c r="N2207" s="11"/>
      <c r="O2207" s="11"/>
      <c r="P2207" s="11"/>
      <c r="Q2207" s="11"/>
      <c r="R2207" s="11"/>
      <c r="S2207" s="11"/>
      <c r="T2207" s="11"/>
      <c r="U2207" s="11"/>
      <c r="V2207" s="11"/>
      <c r="W2207" s="11"/>
      <c r="X2207" s="11"/>
      <c r="Y2207" s="11"/>
      <c r="Z2207" s="11"/>
      <c r="AA2207" s="11"/>
      <c r="AB2207" s="11"/>
      <c r="AC2207" s="11"/>
    </row>
    <row r="2208">
      <c r="A2208" s="372" t="s">
        <v>3865</v>
      </c>
      <c r="B2208" s="369"/>
      <c r="C2208" s="367"/>
      <c r="D2208" s="366"/>
      <c r="E2208" s="10"/>
      <c r="F2208" s="11"/>
      <c r="G2208" s="11"/>
      <c r="H2208" s="11"/>
      <c r="I2208" s="11"/>
      <c r="J2208" s="11"/>
      <c r="K2208" s="11"/>
      <c r="L2208" s="11"/>
      <c r="M2208" s="11"/>
      <c r="N2208" s="11"/>
      <c r="O2208" s="11"/>
      <c r="P2208" s="11"/>
      <c r="Q2208" s="11"/>
      <c r="R2208" s="11"/>
      <c r="S2208" s="11"/>
      <c r="T2208" s="11"/>
      <c r="U2208" s="11"/>
      <c r="V2208" s="11"/>
      <c r="W2208" s="11"/>
      <c r="X2208" s="11"/>
      <c r="Y2208" s="11"/>
      <c r="Z2208" s="11"/>
      <c r="AA2208" s="11"/>
      <c r="AB2208" s="11"/>
      <c r="AC2208" s="11"/>
    </row>
    <row r="2209">
      <c r="A2209" s="372" t="s">
        <v>3866</v>
      </c>
      <c r="B2209" s="369" t="s">
        <v>3867</v>
      </c>
      <c r="C2209" s="367" t="s">
        <v>3868</v>
      </c>
      <c r="D2209" s="366"/>
      <c r="E2209" s="10"/>
      <c r="F2209" s="11"/>
      <c r="G2209" s="11"/>
      <c r="H2209" s="11"/>
      <c r="I2209" s="11"/>
      <c r="J2209" s="11"/>
      <c r="K2209" s="11"/>
      <c r="L2209" s="11"/>
      <c r="M2209" s="11"/>
      <c r="N2209" s="11"/>
      <c r="O2209" s="11"/>
      <c r="P2209" s="11"/>
      <c r="Q2209" s="11"/>
      <c r="R2209" s="11"/>
      <c r="S2209" s="11"/>
      <c r="T2209" s="11"/>
      <c r="U2209" s="11"/>
      <c r="V2209" s="11"/>
      <c r="W2209" s="11"/>
      <c r="X2209" s="11"/>
      <c r="Y2209" s="11"/>
      <c r="Z2209" s="11"/>
      <c r="AA2209" s="11"/>
      <c r="AB2209" s="11"/>
      <c r="AC2209" s="11"/>
    </row>
    <row r="2210">
      <c r="A2210" s="372" t="s">
        <v>3869</v>
      </c>
      <c r="B2210" s="369" t="s">
        <v>3870</v>
      </c>
      <c r="C2210" s="367"/>
      <c r="D2210" s="366"/>
      <c r="E2210" s="10"/>
      <c r="F2210" s="11"/>
      <c r="G2210" s="11"/>
      <c r="H2210" s="11"/>
      <c r="I2210" s="11"/>
      <c r="J2210" s="11"/>
      <c r="K2210" s="11"/>
      <c r="L2210" s="11"/>
      <c r="M2210" s="11"/>
      <c r="N2210" s="11"/>
      <c r="O2210" s="11"/>
      <c r="P2210" s="11"/>
      <c r="Q2210" s="11"/>
      <c r="R2210" s="11"/>
      <c r="S2210" s="11"/>
      <c r="T2210" s="11"/>
      <c r="U2210" s="11"/>
      <c r="V2210" s="11"/>
      <c r="W2210" s="11"/>
      <c r="X2210" s="11"/>
      <c r="Y2210" s="11"/>
      <c r="Z2210" s="11"/>
      <c r="AA2210" s="11"/>
      <c r="AB2210" s="11"/>
      <c r="AC2210" s="11"/>
    </row>
    <row r="2211">
      <c r="A2211" s="373" t="s">
        <v>3871</v>
      </c>
      <c r="B2211" s="369" t="s">
        <v>3872</v>
      </c>
      <c r="C2211" s="367"/>
      <c r="D2211" s="366"/>
      <c r="E2211" s="10"/>
      <c r="F2211" s="11"/>
      <c r="G2211" s="11"/>
      <c r="H2211" s="11"/>
      <c r="I2211" s="11"/>
      <c r="J2211" s="11"/>
      <c r="K2211" s="11"/>
      <c r="L2211" s="11"/>
      <c r="M2211" s="11"/>
      <c r="N2211" s="11"/>
      <c r="O2211" s="11"/>
      <c r="P2211" s="11"/>
      <c r="Q2211" s="11"/>
      <c r="R2211" s="11"/>
      <c r="S2211" s="11"/>
      <c r="T2211" s="11"/>
      <c r="U2211" s="11"/>
      <c r="V2211" s="11"/>
      <c r="W2211" s="11"/>
      <c r="X2211" s="11"/>
      <c r="Y2211" s="11"/>
      <c r="Z2211" s="11"/>
      <c r="AA2211" s="11"/>
      <c r="AB2211" s="11"/>
      <c r="AC2211" s="11"/>
    </row>
    <row r="2212">
      <c r="A2212" s="368" t="s">
        <v>3873</v>
      </c>
      <c r="B2212" s="369"/>
      <c r="C2212" s="367"/>
      <c r="D2212" s="366"/>
      <c r="E2212" s="10"/>
      <c r="F2212" s="11"/>
      <c r="G2212" s="11"/>
      <c r="H2212" s="11"/>
      <c r="I2212" s="11"/>
      <c r="J2212" s="11"/>
      <c r="K2212" s="11"/>
      <c r="L2212" s="11"/>
      <c r="M2212" s="11"/>
      <c r="N2212" s="11"/>
      <c r="O2212" s="11"/>
      <c r="P2212" s="11"/>
      <c r="Q2212" s="11"/>
      <c r="R2212" s="11"/>
      <c r="S2212" s="11"/>
      <c r="T2212" s="11"/>
      <c r="U2212" s="11"/>
      <c r="V2212" s="11"/>
      <c r="W2212" s="11"/>
      <c r="X2212" s="11"/>
      <c r="Y2212" s="11"/>
      <c r="Z2212" s="11"/>
      <c r="AA2212" s="11"/>
      <c r="AB2212" s="11"/>
      <c r="AC2212" s="11"/>
    </row>
    <row r="2213">
      <c r="A2213" s="368" t="s">
        <v>3874</v>
      </c>
      <c r="B2213" s="369"/>
      <c r="C2213" s="367"/>
      <c r="D2213" s="366"/>
      <c r="E2213" s="10"/>
      <c r="F2213" s="11"/>
      <c r="G2213" s="11"/>
      <c r="H2213" s="11"/>
      <c r="I2213" s="11"/>
      <c r="J2213" s="11"/>
      <c r="K2213" s="11"/>
      <c r="L2213" s="11"/>
      <c r="M2213" s="11"/>
      <c r="N2213" s="11"/>
      <c r="O2213" s="11"/>
      <c r="P2213" s="11"/>
      <c r="Q2213" s="11"/>
      <c r="R2213" s="11"/>
      <c r="S2213" s="11"/>
      <c r="T2213" s="11"/>
      <c r="U2213" s="11"/>
      <c r="V2213" s="11"/>
      <c r="W2213" s="11"/>
      <c r="X2213" s="11"/>
      <c r="Y2213" s="11"/>
      <c r="Z2213" s="11"/>
      <c r="AA2213" s="11"/>
      <c r="AB2213" s="11"/>
      <c r="AC2213" s="11"/>
    </row>
    <row r="2214">
      <c r="A2214" s="368" t="s">
        <v>3875</v>
      </c>
      <c r="B2214" s="369" t="s">
        <v>3876</v>
      </c>
      <c r="C2214" s="367"/>
      <c r="D2214" s="366"/>
      <c r="E2214" s="10"/>
      <c r="F2214" s="11"/>
      <c r="G2214" s="11"/>
      <c r="H2214" s="11"/>
      <c r="I2214" s="11"/>
      <c r="J2214" s="11"/>
      <c r="K2214" s="11"/>
      <c r="L2214" s="11"/>
      <c r="M2214" s="11"/>
      <c r="N2214" s="11"/>
      <c r="O2214" s="11"/>
      <c r="P2214" s="11"/>
      <c r="Q2214" s="11"/>
      <c r="R2214" s="11"/>
      <c r="S2214" s="11"/>
      <c r="T2214" s="11"/>
      <c r="U2214" s="11"/>
      <c r="V2214" s="11"/>
      <c r="W2214" s="11"/>
      <c r="X2214" s="11"/>
      <c r="Y2214" s="11"/>
      <c r="Z2214" s="11"/>
      <c r="AA2214" s="11"/>
      <c r="AB2214" s="11"/>
      <c r="AC2214" s="11"/>
    </row>
    <row r="2215">
      <c r="A2215" s="368" t="s">
        <v>3877</v>
      </c>
      <c r="B2215" s="369"/>
      <c r="C2215" s="367"/>
      <c r="D2215" s="366"/>
      <c r="E2215" s="10"/>
      <c r="F2215" s="11"/>
      <c r="G2215" s="11"/>
      <c r="H2215" s="11"/>
      <c r="I2215" s="11"/>
      <c r="J2215" s="11"/>
      <c r="K2215" s="11"/>
      <c r="L2215" s="11"/>
      <c r="M2215" s="11"/>
      <c r="N2215" s="11"/>
      <c r="O2215" s="11"/>
      <c r="P2215" s="11"/>
      <c r="Q2215" s="11"/>
      <c r="R2215" s="11"/>
      <c r="S2215" s="11"/>
      <c r="T2215" s="11"/>
      <c r="U2215" s="11"/>
      <c r="V2215" s="11"/>
      <c r="W2215" s="11"/>
      <c r="X2215" s="11"/>
      <c r="Y2215" s="11"/>
      <c r="Z2215" s="11"/>
      <c r="AA2215" s="11"/>
      <c r="AB2215" s="11"/>
      <c r="AC2215" s="11"/>
    </row>
    <row r="2216">
      <c r="A2216" s="370" t="s">
        <v>3878</v>
      </c>
      <c r="B2216" s="369" t="s">
        <v>3879</v>
      </c>
      <c r="C2216" s="367"/>
      <c r="D2216" s="366"/>
      <c r="E2216" s="10"/>
      <c r="F2216" s="11"/>
      <c r="G2216" s="11"/>
      <c r="H2216" s="11"/>
      <c r="I2216" s="11"/>
      <c r="J2216" s="11"/>
      <c r="K2216" s="11"/>
      <c r="L2216" s="11"/>
      <c r="M2216" s="11"/>
      <c r="N2216" s="11"/>
      <c r="O2216" s="11"/>
      <c r="P2216" s="11"/>
      <c r="Q2216" s="11"/>
      <c r="R2216" s="11"/>
      <c r="S2216" s="11"/>
      <c r="T2216" s="11"/>
      <c r="U2216" s="11"/>
      <c r="V2216" s="11"/>
      <c r="W2216" s="11"/>
      <c r="X2216" s="11"/>
      <c r="Y2216" s="11"/>
      <c r="Z2216" s="11"/>
      <c r="AA2216" s="11"/>
      <c r="AB2216" s="11"/>
      <c r="AC2216" s="11"/>
    </row>
    <row r="2217">
      <c r="A2217" s="368" t="s">
        <v>3880</v>
      </c>
      <c r="B2217" s="369"/>
      <c r="C2217" s="367"/>
      <c r="D2217" s="366"/>
      <c r="E2217" s="10"/>
      <c r="F2217" s="11"/>
      <c r="G2217" s="11"/>
      <c r="H2217" s="11"/>
      <c r="I2217" s="11"/>
      <c r="J2217" s="11"/>
      <c r="K2217" s="11"/>
      <c r="L2217" s="11"/>
      <c r="M2217" s="11"/>
      <c r="N2217" s="11"/>
      <c r="O2217" s="11"/>
      <c r="P2217" s="11"/>
      <c r="Q2217" s="11"/>
      <c r="R2217" s="11"/>
      <c r="S2217" s="11"/>
      <c r="T2217" s="11"/>
      <c r="U2217" s="11"/>
      <c r="V2217" s="11"/>
      <c r="W2217" s="11"/>
      <c r="X2217" s="11"/>
      <c r="Y2217" s="11"/>
      <c r="Z2217" s="11"/>
      <c r="AA2217" s="11"/>
      <c r="AB2217" s="11"/>
      <c r="AC2217" s="11"/>
    </row>
    <row r="2218">
      <c r="A2218" s="370" t="s">
        <v>3881</v>
      </c>
      <c r="B2218" s="369"/>
      <c r="C2218" s="367"/>
      <c r="D2218" s="366"/>
      <c r="E2218" s="10"/>
      <c r="F2218" s="11"/>
      <c r="G2218" s="11"/>
      <c r="H2218" s="11"/>
      <c r="I2218" s="11"/>
      <c r="J2218" s="11"/>
      <c r="K2218" s="11"/>
      <c r="L2218" s="11"/>
      <c r="M2218" s="11"/>
      <c r="N2218" s="11"/>
      <c r="O2218" s="11"/>
      <c r="P2218" s="11"/>
      <c r="Q2218" s="11"/>
      <c r="R2218" s="11"/>
      <c r="S2218" s="11"/>
      <c r="T2218" s="11"/>
      <c r="U2218" s="11"/>
      <c r="V2218" s="11"/>
      <c r="W2218" s="11"/>
      <c r="X2218" s="11"/>
      <c r="Y2218" s="11"/>
      <c r="Z2218" s="11"/>
      <c r="AA2218" s="11"/>
      <c r="AB2218" s="11"/>
      <c r="AC2218" s="11"/>
    </row>
    <row r="2219">
      <c r="A2219" s="368" t="s">
        <v>3882</v>
      </c>
      <c r="B2219" s="369" t="s">
        <v>3883</v>
      </c>
      <c r="C2219" s="367"/>
      <c r="D2219" s="366"/>
      <c r="E2219" s="10"/>
      <c r="F2219" s="11"/>
      <c r="G2219" s="11"/>
      <c r="H2219" s="11"/>
      <c r="I2219" s="11"/>
      <c r="J2219" s="11"/>
      <c r="K2219" s="11"/>
      <c r="L2219" s="11"/>
      <c r="M2219" s="11"/>
      <c r="N2219" s="11"/>
      <c r="O2219" s="11"/>
      <c r="P2219" s="11"/>
      <c r="Q2219" s="11"/>
      <c r="R2219" s="11"/>
      <c r="S2219" s="11"/>
      <c r="T2219" s="11"/>
      <c r="U2219" s="11"/>
      <c r="V2219" s="11"/>
      <c r="W2219" s="11"/>
      <c r="X2219" s="11"/>
      <c r="Y2219" s="11"/>
      <c r="Z2219" s="11"/>
      <c r="AA2219" s="11"/>
      <c r="AB2219" s="11"/>
      <c r="AC2219" s="11"/>
    </row>
    <row r="2220">
      <c r="A2220" s="368" t="s">
        <v>3884</v>
      </c>
      <c r="B2220" s="369" t="s">
        <v>3885</v>
      </c>
      <c r="C2220" s="367"/>
      <c r="D2220" s="366"/>
      <c r="E2220" s="10"/>
      <c r="F2220" s="11"/>
      <c r="G2220" s="11"/>
      <c r="H2220" s="11"/>
      <c r="I2220" s="11"/>
      <c r="J2220" s="11"/>
      <c r="K2220" s="11"/>
      <c r="L2220" s="11"/>
      <c r="M2220" s="11"/>
      <c r="N2220" s="11"/>
      <c r="O2220" s="11"/>
      <c r="P2220" s="11"/>
      <c r="Q2220" s="11"/>
      <c r="R2220" s="11"/>
      <c r="S2220" s="11"/>
      <c r="T2220" s="11"/>
      <c r="U2220" s="11"/>
      <c r="V2220" s="11"/>
      <c r="W2220" s="11"/>
      <c r="X2220" s="11"/>
      <c r="Y2220" s="11"/>
      <c r="Z2220" s="11"/>
      <c r="AA2220" s="11"/>
      <c r="AB2220" s="11"/>
      <c r="AC2220" s="11"/>
    </row>
    <row r="2221">
      <c r="A2221" s="368" t="s">
        <v>3886</v>
      </c>
      <c r="B2221" s="369"/>
      <c r="C2221" s="367"/>
      <c r="D2221" s="366"/>
      <c r="E2221" s="10"/>
      <c r="F2221" s="11"/>
      <c r="G2221" s="11"/>
      <c r="H2221" s="11"/>
      <c r="I2221" s="11"/>
      <c r="J2221" s="11"/>
      <c r="K2221" s="11"/>
      <c r="L2221" s="11"/>
      <c r="M2221" s="11"/>
      <c r="N2221" s="11"/>
      <c r="O2221" s="11"/>
      <c r="P2221" s="11"/>
      <c r="Q2221" s="11"/>
      <c r="R2221" s="11"/>
      <c r="S2221" s="11"/>
      <c r="T2221" s="11"/>
      <c r="U2221" s="11"/>
      <c r="V2221" s="11"/>
      <c r="W2221" s="11"/>
      <c r="X2221" s="11"/>
      <c r="Y2221" s="11"/>
      <c r="Z2221" s="11"/>
      <c r="AA2221" s="11"/>
      <c r="AB2221" s="11"/>
      <c r="AC2221" s="11"/>
    </row>
    <row r="2222">
      <c r="A2222" s="368" t="s">
        <v>3887</v>
      </c>
      <c r="B2222" s="369"/>
      <c r="C2222" s="367"/>
      <c r="D2222" s="366"/>
      <c r="E2222" s="10"/>
      <c r="F2222" s="11"/>
      <c r="G2222" s="11"/>
      <c r="H2222" s="11"/>
      <c r="I2222" s="11"/>
      <c r="J2222" s="11"/>
      <c r="K2222" s="11"/>
      <c r="L2222" s="11"/>
      <c r="M2222" s="11"/>
      <c r="N2222" s="11"/>
      <c r="O2222" s="11"/>
      <c r="P2222" s="11"/>
      <c r="Q2222" s="11"/>
      <c r="R2222" s="11"/>
      <c r="S2222" s="11"/>
      <c r="T2222" s="11"/>
      <c r="U2222" s="11"/>
      <c r="V2222" s="11"/>
      <c r="W2222" s="11"/>
      <c r="X2222" s="11"/>
      <c r="Y2222" s="11"/>
      <c r="Z2222" s="11"/>
      <c r="AA2222" s="11"/>
      <c r="AB2222" s="11"/>
      <c r="AC2222" s="11"/>
    </row>
    <row r="2223">
      <c r="A2223" s="368" t="s">
        <v>3888</v>
      </c>
      <c r="B2223" s="369" t="s">
        <v>3889</v>
      </c>
      <c r="C2223" s="367"/>
      <c r="D2223" s="366"/>
      <c r="E2223" s="10"/>
      <c r="F2223" s="11"/>
      <c r="G2223" s="11"/>
      <c r="H2223" s="11"/>
      <c r="I2223" s="11"/>
      <c r="J2223" s="11"/>
      <c r="K2223" s="11"/>
      <c r="L2223" s="11"/>
      <c r="M2223" s="11"/>
      <c r="N2223" s="11"/>
      <c r="O2223" s="11"/>
      <c r="P2223" s="11"/>
      <c r="Q2223" s="11"/>
      <c r="R2223" s="11"/>
      <c r="S2223" s="11"/>
      <c r="T2223" s="11"/>
      <c r="U2223" s="11"/>
      <c r="V2223" s="11"/>
      <c r="W2223" s="11"/>
      <c r="X2223" s="11"/>
      <c r="Y2223" s="11"/>
      <c r="Z2223" s="11"/>
      <c r="AA2223" s="11"/>
      <c r="AB2223" s="11"/>
      <c r="AC2223" s="11"/>
    </row>
    <row r="2224">
      <c r="A2224" s="368" t="s">
        <v>3890</v>
      </c>
      <c r="B2224" s="369"/>
      <c r="C2224" s="367"/>
      <c r="D2224" s="366"/>
      <c r="E2224" s="10"/>
      <c r="F2224" s="11"/>
      <c r="G2224" s="11"/>
      <c r="H2224" s="11"/>
      <c r="I2224" s="11"/>
      <c r="J2224" s="11"/>
      <c r="K2224" s="11"/>
      <c r="L2224" s="11"/>
      <c r="M2224" s="11"/>
      <c r="N2224" s="11"/>
      <c r="O2224" s="11"/>
      <c r="P2224" s="11"/>
      <c r="Q2224" s="11"/>
      <c r="R2224" s="11"/>
      <c r="S2224" s="11"/>
      <c r="T2224" s="11"/>
      <c r="U2224" s="11"/>
      <c r="V2224" s="11"/>
      <c r="W2224" s="11"/>
      <c r="X2224" s="11"/>
      <c r="Y2224" s="11"/>
      <c r="Z2224" s="11"/>
      <c r="AA2224" s="11"/>
      <c r="AB2224" s="11"/>
      <c r="AC2224" s="11"/>
    </row>
    <row r="2225">
      <c r="A2225" s="373" t="s">
        <v>3891</v>
      </c>
      <c r="B2225" s="369" t="s">
        <v>3892</v>
      </c>
      <c r="C2225" s="367" t="s">
        <v>3893</v>
      </c>
      <c r="D2225" s="366"/>
      <c r="E2225" s="10"/>
      <c r="F2225" s="11"/>
      <c r="G2225" s="11"/>
      <c r="H2225" s="11"/>
      <c r="I2225" s="11"/>
      <c r="J2225" s="11"/>
      <c r="K2225" s="11"/>
      <c r="L2225" s="11"/>
      <c r="M2225" s="11"/>
      <c r="N2225" s="11"/>
      <c r="O2225" s="11"/>
      <c r="P2225" s="11"/>
      <c r="Q2225" s="11"/>
      <c r="R2225" s="11"/>
      <c r="S2225" s="11"/>
      <c r="T2225" s="11"/>
      <c r="U2225" s="11"/>
      <c r="V2225" s="11"/>
      <c r="W2225" s="11"/>
      <c r="X2225" s="11"/>
      <c r="Y2225" s="11"/>
      <c r="Z2225" s="11"/>
      <c r="AA2225" s="11"/>
      <c r="AB2225" s="11"/>
      <c r="AC2225" s="11"/>
    </row>
    <row r="2226">
      <c r="A2226" s="372" t="s">
        <v>3894</v>
      </c>
      <c r="B2226" s="369" t="s">
        <v>3895</v>
      </c>
      <c r="C2226" s="367"/>
      <c r="D2226" s="366"/>
      <c r="E2226" s="10"/>
      <c r="F2226" s="11"/>
      <c r="G2226" s="11"/>
      <c r="H2226" s="11"/>
      <c r="I2226" s="11"/>
      <c r="J2226" s="11"/>
      <c r="K2226" s="11"/>
      <c r="L2226" s="11"/>
      <c r="M2226" s="11"/>
      <c r="N2226" s="11"/>
      <c r="O2226" s="11"/>
      <c r="P2226" s="11"/>
      <c r="Q2226" s="11"/>
      <c r="R2226" s="11"/>
      <c r="S2226" s="11"/>
      <c r="T2226" s="11"/>
      <c r="U2226" s="11"/>
      <c r="V2226" s="11"/>
      <c r="W2226" s="11"/>
      <c r="X2226" s="11"/>
      <c r="Y2226" s="11"/>
      <c r="Z2226" s="11"/>
      <c r="AA2226" s="11"/>
      <c r="AB2226" s="11"/>
      <c r="AC2226" s="11"/>
    </row>
    <row r="2227">
      <c r="A2227" s="372" t="s">
        <v>3896</v>
      </c>
      <c r="B2227" s="369"/>
      <c r="C2227" s="367"/>
      <c r="D2227" s="366"/>
      <c r="E2227" s="10"/>
      <c r="F2227" s="11"/>
      <c r="G2227" s="11"/>
      <c r="H2227" s="11"/>
      <c r="I2227" s="11"/>
      <c r="J2227" s="11"/>
      <c r="K2227" s="11"/>
      <c r="L2227" s="11"/>
      <c r="M2227" s="11"/>
      <c r="N2227" s="11"/>
      <c r="O2227" s="11"/>
      <c r="P2227" s="11"/>
      <c r="Q2227" s="11"/>
      <c r="R2227" s="11"/>
      <c r="S2227" s="11"/>
      <c r="T2227" s="11"/>
      <c r="U2227" s="11"/>
      <c r="V2227" s="11"/>
      <c r="W2227" s="11"/>
      <c r="X2227" s="11"/>
      <c r="Y2227" s="11"/>
      <c r="Z2227" s="11"/>
      <c r="AA2227" s="11"/>
      <c r="AB2227" s="11"/>
      <c r="AC2227" s="11"/>
    </row>
    <row r="2228">
      <c r="A2228" s="372" t="s">
        <v>3897</v>
      </c>
      <c r="B2228" s="369"/>
      <c r="C2228" s="367"/>
      <c r="D2228" s="366"/>
      <c r="E2228" s="10"/>
      <c r="F2228" s="11"/>
      <c r="G2228" s="11"/>
      <c r="H2228" s="11"/>
      <c r="I2228" s="11"/>
      <c r="J2228" s="11"/>
      <c r="K2228" s="11"/>
      <c r="L2228" s="11"/>
      <c r="M2228" s="11"/>
      <c r="N2228" s="11"/>
      <c r="O2228" s="11"/>
      <c r="P2228" s="11"/>
      <c r="Q2228" s="11"/>
      <c r="R2228" s="11"/>
      <c r="S2228" s="11"/>
      <c r="T2228" s="11"/>
      <c r="U2228" s="11"/>
      <c r="V2228" s="11"/>
      <c r="W2228" s="11"/>
      <c r="X2228" s="11"/>
      <c r="Y2228" s="11"/>
      <c r="Z2228" s="11"/>
      <c r="AA2228" s="11"/>
      <c r="AB2228" s="11"/>
      <c r="AC2228" s="11"/>
    </row>
    <row r="2229">
      <c r="A2229" s="324" t="s">
        <v>3898</v>
      </c>
      <c r="B2229" s="369" t="s">
        <v>3899</v>
      </c>
      <c r="C2229" s="367" t="s">
        <v>3900</v>
      </c>
      <c r="D2229" s="366"/>
      <c r="E2229" s="10"/>
      <c r="F2229" s="11"/>
      <c r="G2229" s="11"/>
      <c r="H2229" s="11"/>
      <c r="I2229" s="11"/>
      <c r="J2229" s="11"/>
      <c r="K2229" s="11"/>
      <c r="L2229" s="11"/>
      <c r="M2229" s="11"/>
      <c r="N2229" s="11"/>
      <c r="O2229" s="11"/>
      <c r="P2229" s="11"/>
      <c r="Q2229" s="11"/>
      <c r="R2229" s="11"/>
      <c r="S2229" s="11"/>
      <c r="T2229" s="11"/>
      <c r="U2229" s="11"/>
      <c r="V2229" s="11"/>
      <c r="W2229" s="11"/>
      <c r="X2229" s="11"/>
      <c r="Y2229" s="11"/>
      <c r="Z2229" s="11"/>
      <c r="AA2229" s="11"/>
      <c r="AB2229" s="11"/>
      <c r="AC2229" s="11"/>
    </row>
    <row r="2230">
      <c r="A2230" s="324" t="s">
        <v>3901</v>
      </c>
      <c r="B2230" s="369" t="s">
        <v>3902</v>
      </c>
      <c r="C2230" s="367"/>
      <c r="D2230" s="366"/>
      <c r="E2230" s="10"/>
      <c r="F2230" s="11"/>
      <c r="G2230" s="11"/>
      <c r="H2230" s="11"/>
      <c r="I2230" s="11"/>
      <c r="J2230" s="11"/>
      <c r="K2230" s="11"/>
      <c r="L2230" s="11"/>
      <c r="M2230" s="11"/>
      <c r="N2230" s="11"/>
      <c r="O2230" s="11"/>
      <c r="P2230" s="11"/>
      <c r="Q2230" s="11"/>
      <c r="R2230" s="11"/>
      <c r="S2230" s="11"/>
      <c r="T2230" s="11"/>
      <c r="U2230" s="11"/>
      <c r="V2230" s="11"/>
      <c r="W2230" s="11"/>
      <c r="X2230" s="11"/>
      <c r="Y2230" s="11"/>
      <c r="Z2230" s="11"/>
      <c r="AA2230" s="11"/>
      <c r="AB2230" s="11"/>
      <c r="AC2230" s="11"/>
    </row>
    <row r="2231">
      <c r="A2231" s="324" t="s">
        <v>3903</v>
      </c>
      <c r="B2231" s="369" t="s">
        <v>3904</v>
      </c>
      <c r="C2231" s="367"/>
      <c r="D2231" s="366"/>
      <c r="E2231" s="10"/>
      <c r="F2231" s="11"/>
      <c r="G2231" s="11"/>
      <c r="H2231" s="11"/>
      <c r="I2231" s="11"/>
      <c r="J2231" s="11"/>
      <c r="K2231" s="11"/>
      <c r="L2231" s="11"/>
      <c r="M2231" s="11"/>
      <c r="N2231" s="11"/>
      <c r="O2231" s="11"/>
      <c r="P2231" s="11"/>
      <c r="Q2231" s="11"/>
      <c r="R2231" s="11"/>
      <c r="S2231" s="11"/>
      <c r="T2231" s="11"/>
      <c r="U2231" s="11"/>
      <c r="V2231" s="11"/>
      <c r="W2231" s="11"/>
      <c r="X2231" s="11"/>
      <c r="Y2231" s="11"/>
      <c r="Z2231" s="11"/>
      <c r="AA2231" s="11"/>
      <c r="AB2231" s="11"/>
      <c r="AC2231" s="11"/>
    </row>
    <row r="2232">
      <c r="A2232" s="324" t="s">
        <v>3905</v>
      </c>
      <c r="B2232" s="369" t="s">
        <v>3906</v>
      </c>
      <c r="C2232" s="367"/>
      <c r="D2232" s="366"/>
      <c r="E2232" s="10"/>
      <c r="F2232" s="11"/>
      <c r="G2232" s="11"/>
      <c r="H2232" s="11"/>
      <c r="I2232" s="11"/>
      <c r="J2232" s="11"/>
      <c r="K2232" s="11"/>
      <c r="L2232" s="11"/>
      <c r="M2232" s="11"/>
      <c r="N2232" s="11"/>
      <c r="O2232" s="11"/>
      <c r="P2232" s="11"/>
      <c r="Q2232" s="11"/>
      <c r="R2232" s="11"/>
      <c r="S2232" s="11"/>
      <c r="T2232" s="11"/>
      <c r="U2232" s="11"/>
      <c r="V2232" s="11"/>
      <c r="W2232" s="11"/>
      <c r="X2232" s="11"/>
      <c r="Y2232" s="11"/>
      <c r="Z2232" s="11"/>
      <c r="AA2232" s="11"/>
      <c r="AB2232" s="11"/>
      <c r="AC2232" s="11"/>
    </row>
    <row r="2233">
      <c r="A2233" s="324" t="s">
        <v>3907</v>
      </c>
      <c r="B2233" s="369"/>
      <c r="C2233" s="367"/>
      <c r="D2233" s="366"/>
      <c r="E2233" s="10"/>
      <c r="F2233" s="11"/>
      <c r="G2233" s="11"/>
      <c r="H2233" s="11"/>
      <c r="I2233" s="11"/>
      <c r="J2233" s="11"/>
      <c r="K2233" s="11"/>
      <c r="L2233" s="11"/>
      <c r="M2233" s="11"/>
      <c r="N2233" s="11"/>
      <c r="O2233" s="11"/>
      <c r="P2233" s="11"/>
      <c r="Q2233" s="11"/>
      <c r="R2233" s="11"/>
      <c r="S2233" s="11"/>
      <c r="T2233" s="11"/>
      <c r="U2233" s="11"/>
      <c r="V2233" s="11"/>
      <c r="W2233" s="11"/>
      <c r="X2233" s="11"/>
      <c r="Y2233" s="11"/>
      <c r="Z2233" s="11"/>
      <c r="AA2233" s="11"/>
      <c r="AB2233" s="11"/>
      <c r="AC2233" s="11"/>
    </row>
    <row r="2234">
      <c r="A2234" s="324" t="s">
        <v>3908</v>
      </c>
      <c r="B2234" s="369" t="s">
        <v>3909</v>
      </c>
      <c r="C2234" s="367"/>
      <c r="D2234" s="366"/>
      <c r="E2234" s="10"/>
      <c r="F2234" s="11"/>
      <c r="G2234" s="11"/>
      <c r="H2234" s="11"/>
      <c r="I2234" s="11"/>
      <c r="J2234" s="11"/>
      <c r="K2234" s="11"/>
      <c r="L2234" s="11"/>
      <c r="M2234" s="11"/>
      <c r="N2234" s="11"/>
      <c r="O2234" s="11"/>
      <c r="P2234" s="11"/>
      <c r="Q2234" s="11"/>
      <c r="R2234" s="11"/>
      <c r="S2234" s="11"/>
      <c r="T2234" s="11"/>
      <c r="U2234" s="11"/>
      <c r="V2234" s="11"/>
      <c r="W2234" s="11"/>
      <c r="X2234" s="11"/>
      <c r="Y2234" s="11"/>
      <c r="Z2234" s="11"/>
      <c r="AA2234" s="11"/>
      <c r="AB2234" s="11"/>
      <c r="AC2234" s="11"/>
    </row>
    <row r="2235">
      <c r="A2235" s="374" t="s">
        <v>3910</v>
      </c>
      <c r="B2235" s="369" t="s">
        <v>3911</v>
      </c>
      <c r="C2235" s="367"/>
      <c r="D2235" s="366"/>
      <c r="E2235" s="10"/>
      <c r="F2235" s="11"/>
      <c r="G2235" s="11"/>
      <c r="H2235" s="11"/>
      <c r="I2235" s="11"/>
      <c r="J2235" s="11"/>
      <c r="K2235" s="11"/>
      <c r="L2235" s="11"/>
      <c r="M2235" s="11"/>
      <c r="N2235" s="11"/>
      <c r="O2235" s="11"/>
      <c r="P2235" s="11"/>
      <c r="Q2235" s="11"/>
      <c r="R2235" s="11"/>
      <c r="S2235" s="11"/>
      <c r="T2235" s="11"/>
      <c r="U2235" s="11"/>
      <c r="V2235" s="11"/>
      <c r="W2235" s="11"/>
      <c r="X2235" s="11"/>
      <c r="Y2235" s="11"/>
      <c r="Z2235" s="11"/>
      <c r="AA2235" s="11"/>
      <c r="AB2235" s="11"/>
      <c r="AC2235" s="11"/>
    </row>
    <row r="2236">
      <c r="A2236" s="375" t="s">
        <v>3912</v>
      </c>
      <c r="B2236" s="369" t="s">
        <v>3913</v>
      </c>
      <c r="C2236" s="367"/>
      <c r="D2236" s="366"/>
      <c r="E2236" s="10"/>
      <c r="F2236" s="11"/>
      <c r="G2236" s="11"/>
      <c r="H2236" s="11"/>
      <c r="I2236" s="11"/>
      <c r="J2236" s="11"/>
      <c r="K2236" s="11"/>
      <c r="L2236" s="11"/>
      <c r="M2236" s="11"/>
      <c r="N2236" s="11"/>
      <c r="O2236" s="11"/>
      <c r="P2236" s="11"/>
      <c r="Q2236" s="11"/>
      <c r="R2236" s="11"/>
      <c r="S2236" s="11"/>
      <c r="T2236" s="11"/>
      <c r="U2236" s="11"/>
      <c r="V2236" s="11"/>
      <c r="W2236" s="11"/>
      <c r="X2236" s="11"/>
      <c r="Y2236" s="11"/>
      <c r="Z2236" s="11"/>
      <c r="AA2236" s="11"/>
      <c r="AB2236" s="11"/>
      <c r="AC2236" s="11"/>
    </row>
    <row r="2237">
      <c r="A2237" s="376" t="s">
        <v>3914</v>
      </c>
      <c r="B2237" s="369" t="s">
        <v>3915</v>
      </c>
      <c r="D2237" s="366"/>
      <c r="E2237" s="10"/>
      <c r="F2237" s="11"/>
      <c r="G2237" s="11"/>
      <c r="H2237" s="11"/>
      <c r="I2237" s="11"/>
      <c r="J2237" s="11"/>
      <c r="K2237" s="11"/>
      <c r="L2237" s="11"/>
      <c r="M2237" s="11"/>
      <c r="N2237" s="11"/>
      <c r="O2237" s="11"/>
      <c r="P2237" s="11"/>
      <c r="Q2237" s="11"/>
      <c r="R2237" s="11"/>
      <c r="S2237" s="11"/>
      <c r="T2237" s="11"/>
      <c r="U2237" s="11"/>
      <c r="V2237" s="11"/>
      <c r="W2237" s="11"/>
      <c r="X2237" s="11"/>
      <c r="Y2237" s="11"/>
      <c r="Z2237" s="11"/>
      <c r="AA2237" s="11"/>
      <c r="AB2237" s="11"/>
      <c r="AC2237" s="11"/>
    </row>
    <row r="2238">
      <c r="A2238" s="306" t="s">
        <v>3916</v>
      </c>
      <c r="B2238" s="369" t="s">
        <v>3917</v>
      </c>
      <c r="C2238" s="367"/>
      <c r="D2238" s="366"/>
      <c r="E2238" s="10"/>
      <c r="F2238" s="11"/>
      <c r="G2238" s="11"/>
      <c r="H2238" s="11"/>
      <c r="I2238" s="11"/>
      <c r="J2238" s="11"/>
      <c r="K2238" s="11"/>
      <c r="L2238" s="11"/>
      <c r="M2238" s="11"/>
      <c r="N2238" s="11"/>
      <c r="O2238" s="11"/>
      <c r="P2238" s="11"/>
      <c r="Q2238" s="11"/>
      <c r="R2238" s="11"/>
      <c r="S2238" s="11"/>
      <c r="T2238" s="11"/>
      <c r="U2238" s="11"/>
      <c r="V2238" s="11"/>
      <c r="W2238" s="11"/>
      <c r="X2238" s="11"/>
      <c r="Y2238" s="11"/>
      <c r="Z2238" s="11"/>
      <c r="AA2238" s="11"/>
      <c r="AB2238" s="11"/>
      <c r="AC2238" s="11"/>
    </row>
    <row r="2239">
      <c r="A2239" s="374" t="s">
        <v>3918</v>
      </c>
      <c r="B2239" s="369" t="s">
        <v>3919</v>
      </c>
      <c r="C2239" s="367"/>
      <c r="D2239" s="366"/>
      <c r="E2239" s="10"/>
      <c r="F2239" s="11"/>
      <c r="G2239" s="11"/>
      <c r="H2239" s="11"/>
      <c r="I2239" s="11"/>
      <c r="J2239" s="11"/>
      <c r="K2239" s="11"/>
      <c r="L2239" s="11"/>
      <c r="M2239" s="11"/>
      <c r="N2239" s="11"/>
      <c r="O2239" s="11"/>
      <c r="P2239" s="11"/>
      <c r="Q2239" s="11"/>
      <c r="R2239" s="11"/>
      <c r="S2239" s="11"/>
      <c r="T2239" s="11"/>
      <c r="U2239" s="11"/>
      <c r="V2239" s="11"/>
      <c r="W2239" s="11"/>
      <c r="X2239" s="11"/>
      <c r="Y2239" s="11"/>
      <c r="Z2239" s="11"/>
      <c r="AA2239" s="11"/>
      <c r="AB2239" s="11"/>
      <c r="AC2239" s="11"/>
    </row>
    <row r="2240">
      <c r="A2240" s="324"/>
      <c r="B2240" s="369"/>
      <c r="C2240" s="367"/>
      <c r="D2240" s="366"/>
      <c r="E2240" s="10"/>
      <c r="F2240" s="11"/>
      <c r="G2240" s="11"/>
      <c r="H2240" s="11"/>
      <c r="I2240" s="11"/>
      <c r="J2240" s="11"/>
      <c r="K2240" s="11"/>
      <c r="L2240" s="11"/>
      <c r="M2240" s="11"/>
      <c r="N2240" s="11"/>
      <c r="O2240" s="11"/>
      <c r="P2240" s="11"/>
      <c r="Q2240" s="11"/>
      <c r="R2240" s="11"/>
      <c r="S2240" s="11"/>
      <c r="T2240" s="11"/>
      <c r="U2240" s="11"/>
      <c r="V2240" s="11"/>
      <c r="W2240" s="11"/>
      <c r="X2240" s="11"/>
      <c r="Y2240" s="11"/>
      <c r="Z2240" s="11"/>
      <c r="AA2240" s="11"/>
      <c r="AB2240" s="11"/>
      <c r="AC2240" s="11"/>
    </row>
    <row r="2241">
      <c r="A2241" s="377" t="s">
        <v>3920</v>
      </c>
      <c r="B2241" s="369" t="s">
        <v>3921</v>
      </c>
      <c r="C2241" s="367"/>
      <c r="D2241" s="366"/>
      <c r="E2241" s="10"/>
      <c r="F2241" s="11"/>
      <c r="G2241" s="11"/>
      <c r="H2241" s="11"/>
      <c r="I2241" s="11"/>
      <c r="J2241" s="11"/>
      <c r="K2241" s="11"/>
      <c r="L2241" s="11"/>
      <c r="M2241" s="11"/>
      <c r="N2241" s="11"/>
      <c r="O2241" s="11"/>
      <c r="P2241" s="11"/>
      <c r="Q2241" s="11"/>
      <c r="R2241" s="11"/>
      <c r="S2241" s="11"/>
      <c r="T2241" s="11"/>
      <c r="U2241" s="11"/>
      <c r="V2241" s="11"/>
      <c r="W2241" s="11"/>
      <c r="X2241" s="11"/>
      <c r="Y2241" s="11"/>
      <c r="Z2241" s="11"/>
      <c r="AA2241" s="11"/>
      <c r="AB2241" s="11"/>
      <c r="AC2241" s="11"/>
    </row>
    <row r="2242">
      <c r="A2242" s="377" t="s">
        <v>3922</v>
      </c>
      <c r="B2242" s="369" t="s">
        <v>3923</v>
      </c>
      <c r="C2242" s="367"/>
      <c r="D2242" s="366"/>
      <c r="E2242" s="10"/>
      <c r="F2242" s="11"/>
      <c r="G2242" s="11"/>
      <c r="H2242" s="11"/>
      <c r="I2242" s="11"/>
      <c r="J2242" s="11"/>
      <c r="K2242" s="11"/>
      <c r="L2242" s="11"/>
      <c r="M2242" s="11"/>
      <c r="N2242" s="11"/>
      <c r="O2242" s="11"/>
      <c r="P2242" s="11"/>
      <c r="Q2242" s="11"/>
      <c r="R2242" s="11"/>
      <c r="S2242" s="11"/>
      <c r="T2242" s="11"/>
      <c r="U2242" s="11"/>
      <c r="V2242" s="11"/>
      <c r="W2242" s="11"/>
      <c r="X2242" s="11"/>
      <c r="Y2242" s="11"/>
      <c r="Z2242" s="11"/>
      <c r="AA2242" s="11"/>
      <c r="AB2242" s="11"/>
      <c r="AC2242" s="11"/>
    </row>
    <row r="2243">
      <c r="A2243" s="378" t="s">
        <v>3924</v>
      </c>
      <c r="B2243" s="369" t="s">
        <v>3925</v>
      </c>
      <c r="C2243" s="367"/>
      <c r="D2243" s="366"/>
      <c r="E2243" s="10"/>
      <c r="F2243" s="11"/>
      <c r="G2243" s="11"/>
      <c r="H2243" s="11"/>
      <c r="I2243" s="11"/>
      <c r="J2243" s="11"/>
      <c r="K2243" s="11"/>
      <c r="L2243" s="11"/>
      <c r="M2243" s="11"/>
      <c r="N2243" s="11"/>
      <c r="O2243" s="11"/>
      <c r="P2243" s="11"/>
      <c r="Q2243" s="11"/>
      <c r="R2243" s="11"/>
      <c r="S2243" s="11"/>
      <c r="T2243" s="11"/>
      <c r="U2243" s="11"/>
      <c r="V2243" s="11"/>
      <c r="W2243" s="11"/>
      <c r="X2243" s="11"/>
      <c r="Y2243" s="11"/>
      <c r="Z2243" s="11"/>
      <c r="AA2243" s="11"/>
      <c r="AB2243" s="11"/>
      <c r="AC2243" s="11"/>
    </row>
    <row r="2244">
      <c r="A2244" s="379" t="s">
        <v>3926</v>
      </c>
      <c r="B2244" s="369"/>
      <c r="C2244" s="367"/>
      <c r="D2244" s="366"/>
      <c r="E2244" s="10"/>
      <c r="F2244" s="11"/>
      <c r="G2244" s="11"/>
      <c r="H2244" s="11"/>
      <c r="I2244" s="11"/>
      <c r="J2244" s="11"/>
      <c r="K2244" s="11"/>
      <c r="L2244" s="11"/>
      <c r="M2244" s="11"/>
      <c r="N2244" s="11"/>
      <c r="O2244" s="11"/>
      <c r="P2244" s="11"/>
      <c r="Q2244" s="11"/>
      <c r="R2244" s="11"/>
      <c r="S2244" s="11"/>
      <c r="T2244" s="11"/>
      <c r="U2244" s="11"/>
      <c r="V2244" s="11"/>
      <c r="W2244" s="11"/>
      <c r="X2244" s="11"/>
      <c r="Y2244" s="11"/>
      <c r="Z2244" s="11"/>
      <c r="AA2244" s="11"/>
      <c r="AB2244" s="11"/>
      <c r="AC2244" s="11"/>
    </row>
    <row r="2245">
      <c r="A2245" s="324" t="s">
        <v>3927</v>
      </c>
      <c r="B2245" s="369" t="s">
        <v>3928</v>
      </c>
      <c r="C2245" s="367"/>
      <c r="D2245" s="366"/>
      <c r="E2245" s="10"/>
      <c r="F2245" s="11"/>
      <c r="G2245" s="11"/>
      <c r="H2245" s="11"/>
      <c r="I2245" s="11"/>
      <c r="J2245" s="11"/>
      <c r="K2245" s="11"/>
      <c r="L2245" s="11"/>
      <c r="M2245" s="11"/>
      <c r="N2245" s="11"/>
      <c r="O2245" s="11"/>
      <c r="P2245" s="11"/>
      <c r="Q2245" s="11"/>
      <c r="R2245" s="11"/>
      <c r="S2245" s="11"/>
      <c r="T2245" s="11"/>
      <c r="U2245" s="11"/>
      <c r="V2245" s="11"/>
      <c r="W2245" s="11"/>
      <c r="X2245" s="11"/>
      <c r="Y2245" s="11"/>
      <c r="Z2245" s="11"/>
      <c r="AA2245" s="11"/>
      <c r="AB2245" s="11"/>
      <c r="AC2245" s="11"/>
    </row>
    <row r="2246">
      <c r="A2246" s="379" t="s">
        <v>3929</v>
      </c>
      <c r="B2246" s="369"/>
      <c r="C2246" s="367"/>
      <c r="D2246" s="366"/>
      <c r="E2246" s="10"/>
      <c r="F2246" s="11"/>
      <c r="G2246" s="11"/>
      <c r="H2246" s="11"/>
      <c r="I2246" s="11"/>
      <c r="J2246" s="11"/>
      <c r="K2246" s="11"/>
      <c r="L2246" s="11"/>
      <c r="M2246" s="11"/>
      <c r="N2246" s="11"/>
      <c r="O2246" s="11"/>
      <c r="P2246" s="11"/>
      <c r="Q2246" s="11"/>
      <c r="R2246" s="11"/>
      <c r="S2246" s="11"/>
      <c r="T2246" s="11"/>
      <c r="U2246" s="11"/>
      <c r="V2246" s="11"/>
      <c r="W2246" s="11"/>
      <c r="X2246" s="11"/>
      <c r="Y2246" s="11"/>
      <c r="Z2246" s="11"/>
      <c r="AA2246" s="11"/>
      <c r="AB2246" s="11"/>
      <c r="AC2246" s="11"/>
    </row>
    <row r="2247">
      <c r="A2247" s="306" t="s">
        <v>3930</v>
      </c>
      <c r="B2247" s="369" t="s">
        <v>3931</v>
      </c>
      <c r="C2247" s="367"/>
      <c r="D2247" s="366"/>
      <c r="E2247" s="10"/>
      <c r="F2247" s="11"/>
      <c r="G2247" s="11"/>
      <c r="H2247" s="11"/>
      <c r="I2247" s="11"/>
      <c r="J2247" s="11"/>
      <c r="K2247" s="11"/>
      <c r="L2247" s="11"/>
      <c r="M2247" s="11"/>
      <c r="N2247" s="11"/>
      <c r="O2247" s="11"/>
      <c r="P2247" s="11"/>
      <c r="Q2247" s="11"/>
      <c r="R2247" s="11"/>
      <c r="S2247" s="11"/>
      <c r="T2247" s="11"/>
      <c r="U2247" s="11"/>
      <c r="V2247" s="11"/>
      <c r="W2247" s="11"/>
      <c r="X2247" s="11"/>
      <c r="Y2247" s="11"/>
      <c r="Z2247" s="11"/>
      <c r="AA2247" s="11"/>
      <c r="AB2247" s="11"/>
      <c r="AC2247" s="11"/>
    </row>
    <row r="2248">
      <c r="A2248" s="306" t="s">
        <v>3932</v>
      </c>
      <c r="B2248" s="369"/>
      <c r="C2248" s="367"/>
      <c r="D2248" s="366"/>
      <c r="E2248" s="10"/>
      <c r="F2248" s="11"/>
      <c r="G2248" s="11"/>
      <c r="H2248" s="11"/>
      <c r="I2248" s="11"/>
      <c r="J2248" s="11"/>
      <c r="K2248" s="11"/>
      <c r="L2248" s="11"/>
      <c r="M2248" s="11"/>
      <c r="N2248" s="11"/>
      <c r="O2248" s="11"/>
      <c r="P2248" s="11"/>
      <c r="Q2248" s="11"/>
      <c r="R2248" s="11"/>
      <c r="S2248" s="11"/>
      <c r="T2248" s="11"/>
      <c r="U2248" s="11"/>
      <c r="V2248" s="11"/>
      <c r="W2248" s="11"/>
      <c r="X2248" s="11"/>
      <c r="Y2248" s="11"/>
      <c r="Z2248" s="11"/>
      <c r="AA2248" s="11"/>
      <c r="AB2248" s="11"/>
      <c r="AC2248" s="11"/>
    </row>
    <row r="2249">
      <c r="A2249" s="306" t="s">
        <v>3933</v>
      </c>
      <c r="B2249" s="369"/>
      <c r="C2249" s="367"/>
      <c r="D2249" s="366"/>
      <c r="E2249" s="10"/>
      <c r="F2249" s="11"/>
      <c r="G2249" s="11"/>
      <c r="H2249" s="11"/>
      <c r="I2249" s="11"/>
      <c r="J2249" s="11"/>
      <c r="K2249" s="11"/>
      <c r="L2249" s="11"/>
      <c r="M2249" s="11"/>
      <c r="N2249" s="11"/>
      <c r="O2249" s="11"/>
      <c r="P2249" s="11"/>
      <c r="Q2249" s="11"/>
      <c r="R2249" s="11"/>
      <c r="S2249" s="11"/>
      <c r="T2249" s="11"/>
      <c r="U2249" s="11"/>
      <c r="V2249" s="11"/>
      <c r="W2249" s="11"/>
      <c r="X2249" s="11"/>
      <c r="Y2249" s="11"/>
      <c r="Z2249" s="11"/>
      <c r="AA2249" s="11"/>
      <c r="AB2249" s="11"/>
      <c r="AC2249" s="11"/>
    </row>
    <row r="2250">
      <c r="A2250" s="306" t="s">
        <v>3934</v>
      </c>
      <c r="B2250" s="369" t="s">
        <v>3935</v>
      </c>
      <c r="C2250" s="367"/>
      <c r="D2250" s="366"/>
      <c r="E2250" s="10"/>
      <c r="F2250" s="11"/>
      <c r="G2250" s="11"/>
      <c r="H2250" s="11"/>
      <c r="I2250" s="11"/>
      <c r="J2250" s="11"/>
      <c r="K2250" s="11"/>
      <c r="L2250" s="11"/>
      <c r="M2250" s="11"/>
      <c r="N2250" s="11"/>
      <c r="O2250" s="11"/>
      <c r="P2250" s="11"/>
      <c r="Q2250" s="11"/>
      <c r="R2250" s="11"/>
      <c r="S2250" s="11"/>
      <c r="T2250" s="11"/>
      <c r="U2250" s="11"/>
      <c r="V2250" s="11"/>
      <c r="W2250" s="11"/>
      <c r="X2250" s="11"/>
      <c r="Y2250" s="11"/>
      <c r="Z2250" s="11"/>
      <c r="AA2250" s="11"/>
      <c r="AB2250" s="11"/>
      <c r="AC2250" s="11"/>
    </row>
    <row r="2251">
      <c r="A2251" s="380" t="s">
        <v>3936</v>
      </c>
      <c r="B2251" s="369" t="s">
        <v>3937</v>
      </c>
      <c r="C2251" s="367"/>
      <c r="D2251" s="366"/>
      <c r="E2251" s="10"/>
      <c r="F2251" s="11"/>
      <c r="G2251" s="11"/>
      <c r="H2251" s="11"/>
      <c r="I2251" s="11"/>
      <c r="J2251" s="11"/>
      <c r="K2251" s="11"/>
      <c r="L2251" s="11"/>
      <c r="M2251" s="11"/>
      <c r="N2251" s="11"/>
      <c r="O2251" s="11"/>
      <c r="P2251" s="11"/>
      <c r="Q2251" s="11"/>
      <c r="R2251" s="11"/>
      <c r="S2251" s="11"/>
      <c r="T2251" s="11"/>
      <c r="U2251" s="11"/>
      <c r="V2251" s="11"/>
      <c r="W2251" s="11"/>
      <c r="X2251" s="11"/>
      <c r="Y2251" s="11"/>
      <c r="Z2251" s="11"/>
      <c r="AA2251" s="11"/>
      <c r="AB2251" s="11"/>
      <c r="AC2251" s="11"/>
    </row>
    <row r="2252">
      <c r="A2252" s="306" t="s">
        <v>3938</v>
      </c>
      <c r="B2252" s="369"/>
      <c r="C2252" s="367"/>
      <c r="D2252" s="366"/>
      <c r="E2252" s="10"/>
      <c r="F2252" s="11"/>
      <c r="G2252" s="11"/>
      <c r="H2252" s="11"/>
      <c r="I2252" s="11"/>
      <c r="J2252" s="11"/>
      <c r="K2252" s="11"/>
      <c r="L2252" s="11"/>
      <c r="M2252" s="11"/>
      <c r="N2252" s="11"/>
      <c r="O2252" s="11"/>
      <c r="P2252" s="11"/>
      <c r="Q2252" s="11"/>
      <c r="R2252" s="11"/>
      <c r="S2252" s="11"/>
      <c r="T2252" s="11"/>
      <c r="U2252" s="11"/>
      <c r="V2252" s="11"/>
      <c r="W2252" s="11"/>
      <c r="X2252" s="11"/>
      <c r="Y2252" s="11"/>
      <c r="Z2252" s="11"/>
      <c r="AA2252" s="11"/>
      <c r="AB2252" s="11"/>
      <c r="AC2252" s="11"/>
    </row>
    <row r="2253">
      <c r="A2253" s="306" t="s">
        <v>3939</v>
      </c>
      <c r="B2253" s="369" t="s">
        <v>3940</v>
      </c>
      <c r="C2253" s="367"/>
      <c r="D2253" s="366"/>
      <c r="E2253" s="10"/>
      <c r="F2253" s="11"/>
      <c r="G2253" s="11"/>
      <c r="H2253" s="11"/>
      <c r="I2253" s="11"/>
      <c r="J2253" s="11"/>
      <c r="K2253" s="11"/>
      <c r="L2253" s="11"/>
      <c r="M2253" s="11"/>
      <c r="N2253" s="11"/>
      <c r="O2253" s="11"/>
      <c r="P2253" s="11"/>
      <c r="Q2253" s="11"/>
      <c r="R2253" s="11"/>
      <c r="S2253" s="11"/>
      <c r="T2253" s="11"/>
      <c r="U2253" s="11"/>
      <c r="V2253" s="11"/>
      <c r="W2253" s="11"/>
      <c r="X2253" s="11"/>
      <c r="Y2253" s="11"/>
      <c r="Z2253" s="11"/>
      <c r="AA2253" s="11"/>
      <c r="AB2253" s="11"/>
      <c r="AC2253" s="11"/>
    </row>
    <row r="2254">
      <c r="A2254" s="306" t="s">
        <v>3941</v>
      </c>
      <c r="B2254" s="369" t="s">
        <v>3942</v>
      </c>
      <c r="C2254" s="367"/>
      <c r="D2254" s="366"/>
      <c r="E2254" s="10"/>
      <c r="F2254" s="11"/>
      <c r="G2254" s="11"/>
      <c r="H2254" s="11"/>
      <c r="I2254" s="11"/>
      <c r="J2254" s="11"/>
      <c r="K2254" s="11"/>
      <c r="L2254" s="11"/>
      <c r="M2254" s="11"/>
      <c r="N2254" s="11"/>
      <c r="O2254" s="11"/>
      <c r="P2254" s="11"/>
      <c r="Q2254" s="11"/>
      <c r="R2254" s="11"/>
      <c r="S2254" s="11"/>
      <c r="T2254" s="11"/>
      <c r="U2254" s="11"/>
      <c r="V2254" s="11"/>
      <c r="W2254" s="11"/>
      <c r="X2254" s="11"/>
      <c r="Y2254" s="11"/>
      <c r="Z2254" s="11"/>
      <c r="AA2254" s="11"/>
      <c r="AB2254" s="11"/>
      <c r="AC2254" s="11"/>
    </row>
    <row r="2255">
      <c r="A2255" s="306" t="s">
        <v>3943</v>
      </c>
      <c r="B2255" s="369" t="s">
        <v>3944</v>
      </c>
      <c r="C2255" s="367"/>
      <c r="D2255" s="366"/>
      <c r="E2255" s="10"/>
      <c r="F2255" s="11"/>
      <c r="G2255" s="11"/>
      <c r="H2255" s="11"/>
      <c r="I2255" s="11"/>
      <c r="J2255" s="11"/>
      <c r="K2255" s="11"/>
      <c r="L2255" s="11"/>
      <c r="M2255" s="11"/>
      <c r="N2255" s="11"/>
      <c r="O2255" s="11"/>
      <c r="P2255" s="11"/>
      <c r="Q2255" s="11"/>
      <c r="R2255" s="11"/>
      <c r="S2255" s="11"/>
      <c r="T2255" s="11"/>
      <c r="U2255" s="11"/>
      <c r="V2255" s="11"/>
      <c r="W2255" s="11"/>
      <c r="X2255" s="11"/>
      <c r="Y2255" s="11"/>
      <c r="Z2255" s="11"/>
      <c r="AA2255" s="11"/>
      <c r="AB2255" s="11"/>
      <c r="AC2255" s="11"/>
    </row>
    <row r="2256">
      <c r="A2256" s="381" t="s">
        <v>3945</v>
      </c>
      <c r="B2256" s="369" t="s">
        <v>3946</v>
      </c>
      <c r="C2256" s="367"/>
      <c r="D2256" s="366"/>
      <c r="E2256" s="10"/>
      <c r="F2256" s="11"/>
      <c r="G2256" s="11"/>
      <c r="H2256" s="11"/>
      <c r="I2256" s="11"/>
      <c r="J2256" s="11"/>
      <c r="K2256" s="11"/>
      <c r="L2256" s="11"/>
      <c r="M2256" s="11"/>
      <c r="N2256" s="11"/>
      <c r="O2256" s="11"/>
      <c r="P2256" s="11"/>
      <c r="Q2256" s="11"/>
      <c r="R2256" s="11"/>
      <c r="S2256" s="11"/>
      <c r="T2256" s="11"/>
      <c r="U2256" s="11"/>
      <c r="V2256" s="11"/>
      <c r="W2256" s="11"/>
      <c r="X2256" s="11"/>
      <c r="Y2256" s="11"/>
      <c r="Z2256" s="11"/>
      <c r="AA2256" s="11"/>
      <c r="AB2256" s="11"/>
      <c r="AC2256" s="11"/>
    </row>
    <row r="2257">
      <c r="A2257" s="306" t="s">
        <v>3947</v>
      </c>
      <c r="B2257" s="369" t="s">
        <v>3947</v>
      </c>
      <c r="C2257" s="367"/>
      <c r="D2257" s="366"/>
      <c r="E2257" s="10"/>
      <c r="F2257" s="11"/>
      <c r="G2257" s="11"/>
      <c r="H2257" s="11"/>
      <c r="I2257" s="11"/>
      <c r="J2257" s="11"/>
      <c r="K2257" s="11"/>
      <c r="L2257" s="11"/>
      <c r="M2257" s="11"/>
      <c r="N2257" s="11"/>
      <c r="O2257" s="11"/>
      <c r="P2257" s="11"/>
      <c r="Q2257" s="11"/>
      <c r="R2257" s="11"/>
      <c r="S2257" s="11"/>
      <c r="T2257" s="11"/>
      <c r="U2257" s="11"/>
      <c r="V2257" s="11"/>
      <c r="W2257" s="11"/>
      <c r="X2257" s="11"/>
      <c r="Y2257" s="11"/>
      <c r="Z2257" s="11"/>
      <c r="AA2257" s="11"/>
      <c r="AB2257" s="11"/>
      <c r="AC2257" s="11"/>
    </row>
    <row r="2258">
      <c r="A2258" s="382" t="s">
        <v>3948</v>
      </c>
      <c r="B2258" s="369" t="s">
        <v>3949</v>
      </c>
      <c r="C2258" s="367"/>
      <c r="D2258" s="366"/>
      <c r="E2258" s="10"/>
      <c r="F2258" s="11"/>
      <c r="G2258" s="11"/>
      <c r="H2258" s="11"/>
      <c r="I2258" s="11"/>
      <c r="J2258" s="11"/>
      <c r="K2258" s="11"/>
      <c r="L2258" s="11"/>
      <c r="M2258" s="11"/>
      <c r="N2258" s="11"/>
      <c r="O2258" s="11"/>
      <c r="P2258" s="11"/>
      <c r="Q2258" s="11"/>
      <c r="R2258" s="11"/>
      <c r="S2258" s="11"/>
      <c r="T2258" s="11"/>
      <c r="U2258" s="11"/>
      <c r="V2258" s="11"/>
      <c r="W2258" s="11"/>
      <c r="X2258" s="11"/>
      <c r="Y2258" s="11"/>
      <c r="Z2258" s="11"/>
      <c r="AA2258" s="11"/>
      <c r="AB2258" s="11"/>
      <c r="AC2258" s="11"/>
    </row>
    <row r="2259">
      <c r="A2259" s="306" t="s">
        <v>3950</v>
      </c>
      <c r="B2259" s="369"/>
      <c r="C2259" s="367"/>
      <c r="D2259" s="366"/>
      <c r="E2259" s="10"/>
      <c r="F2259" s="11"/>
      <c r="G2259" s="11"/>
      <c r="H2259" s="11"/>
      <c r="I2259" s="11"/>
      <c r="J2259" s="11"/>
      <c r="K2259" s="11"/>
      <c r="L2259" s="11"/>
      <c r="M2259" s="11"/>
      <c r="N2259" s="11"/>
      <c r="O2259" s="11"/>
      <c r="P2259" s="11"/>
      <c r="Q2259" s="11"/>
      <c r="R2259" s="11"/>
      <c r="S2259" s="11"/>
      <c r="T2259" s="11"/>
      <c r="U2259" s="11"/>
      <c r="V2259" s="11"/>
      <c r="W2259" s="11"/>
      <c r="X2259" s="11"/>
      <c r="Y2259" s="11"/>
      <c r="Z2259" s="11"/>
      <c r="AA2259" s="11"/>
      <c r="AB2259" s="11"/>
      <c r="AC2259" s="11"/>
    </row>
    <row r="2260">
      <c r="A2260" s="377" t="s">
        <v>3951</v>
      </c>
      <c r="B2260" s="369" t="s">
        <v>3952</v>
      </c>
      <c r="C2260" s="367"/>
      <c r="D2260" s="366"/>
      <c r="E2260" s="10"/>
      <c r="F2260" s="11"/>
      <c r="G2260" s="11"/>
      <c r="H2260" s="11"/>
      <c r="I2260" s="11"/>
      <c r="J2260" s="11"/>
      <c r="K2260" s="11"/>
      <c r="L2260" s="11"/>
      <c r="M2260" s="11"/>
      <c r="N2260" s="11"/>
      <c r="O2260" s="11"/>
      <c r="P2260" s="11"/>
      <c r="Q2260" s="11"/>
      <c r="R2260" s="11"/>
      <c r="S2260" s="11"/>
      <c r="T2260" s="11"/>
      <c r="U2260" s="11"/>
      <c r="V2260" s="11"/>
      <c r="W2260" s="11"/>
      <c r="X2260" s="11"/>
      <c r="Y2260" s="11"/>
      <c r="Z2260" s="11"/>
      <c r="AA2260" s="11"/>
      <c r="AB2260" s="11"/>
      <c r="AC2260" s="11"/>
    </row>
    <row r="2261">
      <c r="A2261" s="375" t="s">
        <v>3953</v>
      </c>
      <c r="B2261" s="369"/>
      <c r="C2261" s="367"/>
      <c r="D2261" s="366"/>
      <c r="E2261" s="10"/>
      <c r="F2261" s="11"/>
      <c r="G2261" s="11"/>
      <c r="H2261" s="11"/>
      <c r="I2261" s="11"/>
      <c r="J2261" s="11"/>
      <c r="K2261" s="11"/>
      <c r="L2261" s="11"/>
      <c r="M2261" s="11"/>
      <c r="N2261" s="11"/>
      <c r="O2261" s="11"/>
      <c r="P2261" s="11"/>
      <c r="Q2261" s="11"/>
      <c r="R2261" s="11"/>
      <c r="S2261" s="11"/>
      <c r="T2261" s="11"/>
      <c r="U2261" s="11"/>
      <c r="V2261" s="11"/>
      <c r="W2261" s="11"/>
      <c r="X2261" s="11"/>
      <c r="Y2261" s="11"/>
      <c r="Z2261" s="11"/>
      <c r="AA2261" s="11"/>
      <c r="AB2261" s="11"/>
      <c r="AC2261" s="11"/>
    </row>
    <row r="2262">
      <c r="A2262" s="324" t="s">
        <v>3954</v>
      </c>
      <c r="B2262" s="369" t="s">
        <v>3955</v>
      </c>
      <c r="C2262" s="367" t="s">
        <v>3956</v>
      </c>
      <c r="D2262" s="366"/>
      <c r="E2262" s="10"/>
      <c r="F2262" s="11"/>
      <c r="G2262" s="11"/>
      <c r="H2262" s="11"/>
      <c r="I2262" s="11"/>
      <c r="J2262" s="11"/>
      <c r="K2262" s="11"/>
      <c r="L2262" s="11"/>
      <c r="M2262" s="11"/>
      <c r="N2262" s="11"/>
      <c r="O2262" s="11"/>
      <c r="P2262" s="11"/>
      <c r="Q2262" s="11"/>
      <c r="R2262" s="11"/>
      <c r="S2262" s="11"/>
      <c r="T2262" s="11"/>
      <c r="U2262" s="11"/>
      <c r="V2262" s="11"/>
      <c r="W2262" s="11"/>
      <c r="X2262" s="11"/>
      <c r="Y2262" s="11"/>
      <c r="Z2262" s="11"/>
      <c r="AA2262" s="11"/>
      <c r="AB2262" s="11"/>
      <c r="AC2262" s="11"/>
    </row>
    <row r="2263">
      <c r="A2263" s="324" t="s">
        <v>3957</v>
      </c>
      <c r="B2263" s="369" t="s">
        <v>3958</v>
      </c>
      <c r="C2263" s="367"/>
      <c r="D2263" s="366"/>
      <c r="E2263" s="10"/>
      <c r="F2263" s="11"/>
      <c r="G2263" s="11"/>
      <c r="H2263" s="11"/>
      <c r="I2263" s="11"/>
      <c r="J2263" s="11"/>
      <c r="K2263" s="11"/>
      <c r="L2263" s="11"/>
      <c r="M2263" s="11"/>
      <c r="N2263" s="11"/>
      <c r="O2263" s="11"/>
      <c r="P2263" s="11"/>
      <c r="Q2263" s="11"/>
      <c r="R2263" s="11"/>
      <c r="S2263" s="11"/>
      <c r="T2263" s="11"/>
      <c r="U2263" s="11"/>
      <c r="V2263" s="11"/>
      <c r="W2263" s="11"/>
      <c r="X2263" s="11"/>
      <c r="Y2263" s="11"/>
      <c r="Z2263" s="11"/>
      <c r="AA2263" s="11"/>
      <c r="AB2263" s="11"/>
      <c r="AC2263" s="11"/>
    </row>
    <row r="2264" ht="51.0" customHeight="1">
      <c r="A2264" s="324" t="s">
        <v>3959</v>
      </c>
      <c r="B2264" s="369" t="s">
        <v>3960</v>
      </c>
      <c r="C2264" s="367"/>
      <c r="D2264" s="366"/>
      <c r="E2264" s="10"/>
      <c r="F2264" s="11"/>
      <c r="G2264" s="11"/>
      <c r="H2264" s="11"/>
      <c r="I2264" s="11"/>
      <c r="J2264" s="11"/>
      <c r="K2264" s="11"/>
      <c r="L2264" s="11"/>
      <c r="M2264" s="11"/>
      <c r="N2264" s="11"/>
      <c r="O2264" s="11"/>
      <c r="P2264" s="11"/>
      <c r="Q2264" s="11"/>
      <c r="R2264" s="11"/>
      <c r="S2264" s="11"/>
      <c r="T2264" s="11"/>
      <c r="U2264" s="11"/>
      <c r="V2264" s="11"/>
      <c r="W2264" s="11"/>
      <c r="X2264" s="11"/>
      <c r="Y2264" s="11"/>
      <c r="Z2264" s="11"/>
      <c r="AA2264" s="11"/>
      <c r="AB2264" s="11"/>
      <c r="AC2264" s="11"/>
    </row>
    <row r="2265">
      <c r="A2265" s="383" t="s">
        <v>3961</v>
      </c>
      <c r="B2265" s="369" t="s">
        <v>3962</v>
      </c>
      <c r="C2265" s="367"/>
      <c r="D2265" s="366"/>
      <c r="E2265" s="10"/>
      <c r="F2265" s="11"/>
      <c r="G2265" s="11"/>
      <c r="H2265" s="11"/>
      <c r="I2265" s="11"/>
      <c r="J2265" s="11"/>
      <c r="K2265" s="11"/>
      <c r="L2265" s="11"/>
      <c r="M2265" s="11"/>
      <c r="N2265" s="11"/>
      <c r="O2265" s="11"/>
      <c r="P2265" s="11"/>
      <c r="Q2265" s="11"/>
      <c r="R2265" s="11"/>
      <c r="S2265" s="11"/>
      <c r="T2265" s="11"/>
      <c r="U2265" s="11"/>
      <c r="V2265" s="11"/>
      <c r="W2265" s="11"/>
      <c r="X2265" s="11"/>
      <c r="Y2265" s="11"/>
      <c r="Z2265" s="11"/>
      <c r="AA2265" s="11"/>
      <c r="AB2265" s="11"/>
      <c r="AC2265" s="11"/>
    </row>
    <row r="2266">
      <c r="A2266" s="379" t="s">
        <v>3963</v>
      </c>
      <c r="B2266" s="369" t="s">
        <v>3964</v>
      </c>
      <c r="C2266" s="367"/>
      <c r="D2266" s="366"/>
      <c r="E2266" s="10"/>
      <c r="F2266" s="11"/>
      <c r="G2266" s="11"/>
      <c r="H2266" s="11"/>
      <c r="I2266" s="11"/>
      <c r="J2266" s="11"/>
      <c r="K2266" s="11"/>
      <c r="L2266" s="11"/>
      <c r="M2266" s="11"/>
      <c r="N2266" s="11"/>
      <c r="O2266" s="11"/>
      <c r="P2266" s="11"/>
      <c r="Q2266" s="11"/>
      <c r="R2266" s="11"/>
      <c r="S2266" s="11"/>
      <c r="T2266" s="11"/>
      <c r="U2266" s="11"/>
      <c r="V2266" s="11"/>
      <c r="W2266" s="11"/>
      <c r="X2266" s="11"/>
      <c r="Y2266" s="11"/>
      <c r="Z2266" s="11"/>
      <c r="AA2266" s="11"/>
      <c r="AB2266" s="11"/>
      <c r="AC2266" s="11"/>
    </row>
    <row r="2267">
      <c r="A2267" s="384" t="s">
        <v>3965</v>
      </c>
      <c r="B2267" s="369" t="s">
        <v>3966</v>
      </c>
      <c r="C2267" s="367"/>
      <c r="D2267" s="366"/>
      <c r="E2267" s="10"/>
      <c r="F2267" s="11"/>
      <c r="G2267" s="11"/>
      <c r="H2267" s="11"/>
      <c r="I2267" s="11"/>
      <c r="J2267" s="11"/>
      <c r="K2267" s="11"/>
      <c r="L2267" s="11"/>
      <c r="M2267" s="11"/>
      <c r="N2267" s="11"/>
      <c r="O2267" s="11"/>
      <c r="P2267" s="11"/>
      <c r="Q2267" s="11"/>
      <c r="R2267" s="11"/>
      <c r="S2267" s="11"/>
      <c r="T2267" s="11"/>
      <c r="U2267" s="11"/>
      <c r="V2267" s="11"/>
      <c r="W2267" s="11"/>
      <c r="X2267" s="11"/>
      <c r="Y2267" s="11"/>
      <c r="Z2267" s="11"/>
      <c r="AA2267" s="11"/>
      <c r="AB2267" s="11"/>
      <c r="AC2267" s="11"/>
    </row>
    <row r="2268">
      <c r="A2268" s="380" t="s">
        <v>3967</v>
      </c>
      <c r="B2268" s="369" t="s">
        <v>3968</v>
      </c>
      <c r="C2268" s="367"/>
      <c r="D2268" s="366"/>
      <c r="E2268" s="10"/>
      <c r="F2268" s="11"/>
      <c r="G2268" s="11"/>
      <c r="H2268" s="11"/>
      <c r="I2268" s="11"/>
      <c r="J2268" s="11"/>
      <c r="K2268" s="11"/>
      <c r="L2268" s="11"/>
      <c r="M2268" s="11"/>
      <c r="N2268" s="11"/>
      <c r="O2268" s="11"/>
      <c r="P2268" s="11"/>
      <c r="Q2268" s="11"/>
      <c r="R2268" s="11"/>
      <c r="S2268" s="11"/>
      <c r="T2268" s="11"/>
      <c r="U2268" s="11"/>
      <c r="V2268" s="11"/>
      <c r="W2268" s="11"/>
      <c r="X2268" s="11"/>
      <c r="Y2268" s="11"/>
      <c r="Z2268" s="11"/>
      <c r="AA2268" s="11"/>
      <c r="AB2268" s="11"/>
      <c r="AC2268" s="11"/>
    </row>
    <row r="2269">
      <c r="A2269" s="306" t="s">
        <v>3969</v>
      </c>
      <c r="B2269" s="369"/>
      <c r="C2269" s="367"/>
      <c r="D2269" s="366"/>
      <c r="E2269" s="10"/>
      <c r="F2269" s="11"/>
      <c r="G2269" s="11"/>
      <c r="H2269" s="11"/>
      <c r="I2269" s="11"/>
      <c r="J2269" s="11"/>
      <c r="K2269" s="11"/>
      <c r="L2269" s="11"/>
      <c r="M2269" s="11"/>
      <c r="N2269" s="11"/>
      <c r="O2269" s="11"/>
      <c r="P2269" s="11"/>
      <c r="Q2269" s="11"/>
      <c r="R2269" s="11"/>
      <c r="S2269" s="11"/>
      <c r="T2269" s="11"/>
      <c r="U2269" s="11"/>
      <c r="V2269" s="11"/>
      <c r="W2269" s="11"/>
      <c r="X2269" s="11"/>
      <c r="Y2269" s="11"/>
      <c r="Z2269" s="11"/>
      <c r="AA2269" s="11"/>
      <c r="AB2269" s="11"/>
      <c r="AC2269" s="11"/>
    </row>
    <row r="2270">
      <c r="A2270" s="306" t="s">
        <v>3970</v>
      </c>
      <c r="B2270" s="369" t="s">
        <v>3971</v>
      </c>
      <c r="C2270" s="367"/>
      <c r="D2270" s="366"/>
      <c r="E2270" s="10"/>
      <c r="F2270" s="11"/>
      <c r="G2270" s="11"/>
      <c r="H2270" s="11"/>
      <c r="I2270" s="11"/>
      <c r="J2270" s="11"/>
      <c r="K2270" s="11"/>
      <c r="L2270" s="11"/>
      <c r="M2270" s="11"/>
      <c r="N2270" s="11"/>
      <c r="O2270" s="11"/>
      <c r="P2270" s="11"/>
      <c r="Q2270" s="11"/>
      <c r="R2270" s="11"/>
      <c r="S2270" s="11"/>
      <c r="T2270" s="11"/>
      <c r="U2270" s="11"/>
      <c r="V2270" s="11"/>
      <c r="W2270" s="11"/>
      <c r="X2270" s="11"/>
      <c r="Y2270" s="11"/>
      <c r="Z2270" s="11"/>
      <c r="AA2270" s="11"/>
      <c r="AB2270" s="11"/>
      <c r="AC2270" s="11"/>
    </row>
    <row r="2271">
      <c r="A2271" s="306" t="s">
        <v>3972</v>
      </c>
      <c r="B2271" s="369"/>
      <c r="C2271" s="367"/>
      <c r="D2271" s="366"/>
      <c r="E2271" s="10"/>
      <c r="F2271" s="11"/>
      <c r="G2271" s="11"/>
      <c r="H2271" s="11"/>
      <c r="I2271" s="11"/>
      <c r="J2271" s="11"/>
      <c r="K2271" s="11"/>
      <c r="L2271" s="11"/>
      <c r="M2271" s="11"/>
      <c r="N2271" s="11"/>
      <c r="O2271" s="11"/>
      <c r="P2271" s="11"/>
      <c r="Q2271" s="11"/>
      <c r="R2271" s="11"/>
      <c r="S2271" s="11"/>
      <c r="T2271" s="11"/>
      <c r="U2271" s="11"/>
      <c r="V2271" s="11"/>
      <c r="W2271" s="11"/>
      <c r="X2271" s="11"/>
      <c r="Y2271" s="11"/>
      <c r="Z2271" s="11"/>
      <c r="AA2271" s="11"/>
      <c r="AB2271" s="11"/>
      <c r="AC2271" s="11"/>
    </row>
    <row r="2272">
      <c r="A2272" s="306" t="s">
        <v>3973</v>
      </c>
      <c r="B2272" s="369" t="s">
        <v>3974</v>
      </c>
      <c r="C2272" s="367"/>
      <c r="D2272" s="366"/>
      <c r="E2272" s="10"/>
      <c r="F2272" s="11"/>
      <c r="G2272" s="11"/>
      <c r="H2272" s="11"/>
      <c r="I2272" s="11"/>
      <c r="J2272" s="11"/>
      <c r="K2272" s="11"/>
      <c r="L2272" s="11"/>
      <c r="M2272" s="11"/>
      <c r="N2272" s="11"/>
      <c r="O2272" s="11"/>
      <c r="P2272" s="11"/>
      <c r="Q2272" s="11"/>
      <c r="R2272" s="11"/>
      <c r="S2272" s="11"/>
      <c r="T2272" s="11"/>
      <c r="U2272" s="11"/>
      <c r="V2272" s="11"/>
      <c r="W2272" s="11"/>
      <c r="X2272" s="11"/>
      <c r="Y2272" s="11"/>
      <c r="Z2272" s="11"/>
      <c r="AA2272" s="11"/>
      <c r="AB2272" s="11"/>
      <c r="AC2272" s="11"/>
    </row>
    <row r="2273">
      <c r="A2273" s="306" t="s">
        <v>3975</v>
      </c>
      <c r="B2273" s="369" t="s">
        <v>3976</v>
      </c>
      <c r="C2273" s="367"/>
      <c r="D2273" s="366"/>
      <c r="E2273" s="10"/>
      <c r="F2273" s="11"/>
      <c r="G2273" s="11"/>
      <c r="H2273" s="11"/>
      <c r="I2273" s="11"/>
      <c r="J2273" s="11"/>
      <c r="K2273" s="11"/>
      <c r="L2273" s="11"/>
      <c r="M2273" s="11"/>
      <c r="N2273" s="11"/>
      <c r="O2273" s="11"/>
      <c r="P2273" s="11"/>
      <c r="Q2273" s="11"/>
      <c r="R2273" s="11"/>
      <c r="S2273" s="11"/>
      <c r="T2273" s="11"/>
      <c r="U2273" s="11"/>
      <c r="V2273" s="11"/>
      <c r="W2273" s="11"/>
      <c r="X2273" s="11"/>
      <c r="Y2273" s="11"/>
      <c r="Z2273" s="11"/>
      <c r="AA2273" s="11"/>
      <c r="AB2273" s="11"/>
      <c r="AC2273" s="11"/>
    </row>
    <row r="2274">
      <c r="A2274" s="385" t="s">
        <v>3977</v>
      </c>
      <c r="B2274" s="369" t="s">
        <v>3978</v>
      </c>
      <c r="C2274" s="367"/>
      <c r="D2274" s="366"/>
      <c r="E2274" s="10"/>
      <c r="F2274" s="11"/>
      <c r="G2274" s="11"/>
      <c r="H2274" s="11"/>
      <c r="I2274" s="11"/>
      <c r="J2274" s="11"/>
      <c r="K2274" s="11"/>
      <c r="L2274" s="11"/>
      <c r="M2274" s="11"/>
      <c r="N2274" s="11"/>
      <c r="O2274" s="11"/>
      <c r="P2274" s="11"/>
      <c r="Q2274" s="11"/>
      <c r="R2274" s="11"/>
      <c r="S2274" s="11"/>
      <c r="T2274" s="11"/>
      <c r="U2274" s="11"/>
      <c r="V2274" s="11"/>
      <c r="W2274" s="11"/>
      <c r="X2274" s="11"/>
      <c r="Y2274" s="11"/>
      <c r="Z2274" s="11"/>
      <c r="AA2274" s="11"/>
      <c r="AB2274" s="11"/>
      <c r="AC2274" s="11"/>
    </row>
    <row r="2275">
      <c r="A2275" s="377" t="s">
        <v>3979</v>
      </c>
      <c r="B2275" s="369" t="s">
        <v>3980</v>
      </c>
      <c r="C2275" s="367"/>
      <c r="D2275" s="366"/>
      <c r="E2275" s="10"/>
      <c r="F2275" s="11"/>
      <c r="G2275" s="11"/>
      <c r="H2275" s="11"/>
      <c r="I2275" s="11"/>
      <c r="J2275" s="11"/>
      <c r="K2275" s="11"/>
      <c r="L2275" s="11"/>
      <c r="M2275" s="11"/>
      <c r="N2275" s="11"/>
      <c r="O2275" s="11"/>
      <c r="P2275" s="11"/>
      <c r="Q2275" s="11"/>
      <c r="R2275" s="11"/>
      <c r="S2275" s="11"/>
      <c r="T2275" s="11"/>
      <c r="U2275" s="11"/>
      <c r="V2275" s="11"/>
      <c r="W2275" s="11"/>
      <c r="X2275" s="11"/>
      <c r="Y2275" s="11"/>
      <c r="Z2275" s="11"/>
      <c r="AA2275" s="11"/>
      <c r="AB2275" s="11"/>
      <c r="AC2275" s="11"/>
    </row>
    <row r="2276">
      <c r="A2276" s="306" t="s">
        <v>3981</v>
      </c>
      <c r="B2276" s="369"/>
      <c r="C2276" s="367"/>
      <c r="D2276" s="386"/>
      <c r="E2276" s="323"/>
      <c r="F2276" s="270"/>
      <c r="G2276" s="270"/>
      <c r="H2276" s="270"/>
      <c r="I2276" s="270"/>
      <c r="J2276" s="270"/>
      <c r="K2276" s="270"/>
      <c r="L2276" s="270"/>
      <c r="M2276" s="270"/>
      <c r="N2276" s="270"/>
      <c r="O2276" s="270"/>
      <c r="P2276" s="270"/>
      <c r="Q2276" s="270"/>
      <c r="R2276" s="270"/>
      <c r="S2276" s="270"/>
      <c r="T2276" s="270"/>
      <c r="U2276" s="270"/>
      <c r="V2276" s="270"/>
      <c r="W2276" s="270"/>
      <c r="X2276" s="270"/>
      <c r="Y2276" s="270"/>
      <c r="Z2276" s="270"/>
      <c r="AA2276" s="270"/>
      <c r="AB2276" s="270"/>
      <c r="AC2276" s="270"/>
    </row>
    <row r="2277">
      <c r="A2277" s="380" t="s">
        <v>3982</v>
      </c>
      <c r="B2277" s="369"/>
      <c r="C2277" s="387"/>
      <c r="D2277" s="366"/>
      <c r="E2277" s="10"/>
      <c r="F2277" s="11"/>
      <c r="G2277" s="11"/>
      <c r="H2277" s="11"/>
      <c r="I2277" s="11"/>
      <c r="J2277" s="11"/>
      <c r="K2277" s="11"/>
      <c r="L2277" s="11"/>
      <c r="M2277" s="11"/>
      <c r="N2277" s="11"/>
      <c r="O2277" s="11"/>
      <c r="P2277" s="11"/>
      <c r="Q2277" s="11"/>
      <c r="R2277" s="11"/>
      <c r="S2277" s="11"/>
      <c r="T2277" s="11"/>
      <c r="U2277" s="11"/>
      <c r="V2277" s="11"/>
      <c r="W2277" s="11"/>
      <c r="X2277" s="11"/>
      <c r="Y2277" s="11"/>
      <c r="Z2277" s="11"/>
      <c r="AA2277" s="11"/>
      <c r="AB2277" s="11"/>
      <c r="AC2277" s="11"/>
    </row>
    <row r="2278">
      <c r="A2278" s="324" t="s">
        <v>3983</v>
      </c>
      <c r="B2278" s="342" t="s">
        <v>3984</v>
      </c>
      <c r="C2278" s="367"/>
      <c r="D2278" s="366"/>
      <c r="E2278" s="10"/>
      <c r="F2278" s="11"/>
      <c r="G2278" s="11"/>
      <c r="H2278" s="11"/>
      <c r="I2278" s="11"/>
      <c r="J2278" s="11"/>
      <c r="K2278" s="11"/>
      <c r="L2278" s="11"/>
      <c r="M2278" s="11"/>
      <c r="N2278" s="11"/>
      <c r="O2278" s="11"/>
      <c r="P2278" s="11"/>
      <c r="Q2278" s="11"/>
      <c r="R2278" s="11"/>
      <c r="S2278" s="11"/>
      <c r="T2278" s="11"/>
      <c r="U2278" s="11"/>
      <c r="V2278" s="11"/>
      <c r="W2278" s="11"/>
      <c r="X2278" s="11"/>
      <c r="Y2278" s="11"/>
      <c r="Z2278" s="11"/>
      <c r="AA2278" s="11"/>
      <c r="AB2278" s="11"/>
      <c r="AC2278" s="11"/>
    </row>
    <row r="2279">
      <c r="A2279" s="377" t="s">
        <v>3985</v>
      </c>
      <c r="B2279" s="369" t="s">
        <v>3986</v>
      </c>
      <c r="C2279" s="367"/>
      <c r="D2279" s="366"/>
      <c r="E2279" s="10"/>
      <c r="F2279" s="11"/>
      <c r="G2279" s="11"/>
      <c r="H2279" s="11"/>
      <c r="I2279" s="11"/>
      <c r="J2279" s="11"/>
      <c r="K2279" s="11"/>
      <c r="L2279" s="11"/>
      <c r="M2279" s="11"/>
      <c r="N2279" s="11"/>
      <c r="O2279" s="11"/>
      <c r="P2279" s="11"/>
      <c r="Q2279" s="11"/>
      <c r="R2279" s="11"/>
      <c r="S2279" s="11"/>
      <c r="T2279" s="11"/>
      <c r="U2279" s="11"/>
      <c r="V2279" s="11"/>
      <c r="W2279" s="11"/>
      <c r="X2279" s="11"/>
      <c r="Y2279" s="11"/>
      <c r="Z2279" s="11"/>
      <c r="AA2279" s="11"/>
      <c r="AB2279" s="11"/>
      <c r="AC2279" s="11"/>
    </row>
    <row r="2280">
      <c r="A2280" s="306" t="s">
        <v>3987</v>
      </c>
      <c r="B2280" s="369"/>
      <c r="C2280" s="367"/>
      <c r="D2280" s="366"/>
      <c r="E2280" s="10"/>
      <c r="F2280" s="11"/>
      <c r="G2280" s="11"/>
      <c r="H2280" s="11"/>
      <c r="I2280" s="11"/>
      <c r="J2280" s="11"/>
      <c r="K2280" s="11"/>
      <c r="L2280" s="11"/>
      <c r="M2280" s="11"/>
      <c r="N2280" s="11"/>
      <c r="O2280" s="11"/>
      <c r="P2280" s="11"/>
      <c r="Q2280" s="11"/>
      <c r="R2280" s="11"/>
      <c r="S2280" s="11"/>
      <c r="T2280" s="11"/>
      <c r="U2280" s="11"/>
      <c r="V2280" s="11"/>
      <c r="W2280" s="11"/>
      <c r="X2280" s="11"/>
      <c r="Y2280" s="11"/>
      <c r="Z2280" s="11"/>
      <c r="AA2280" s="11"/>
      <c r="AB2280" s="11"/>
      <c r="AC2280" s="11"/>
    </row>
    <row r="2281">
      <c r="A2281" s="377" t="s">
        <v>3988</v>
      </c>
      <c r="B2281" s="369"/>
      <c r="C2281" s="367"/>
      <c r="D2281" s="386"/>
      <c r="E2281" s="323"/>
      <c r="F2281" s="270"/>
      <c r="G2281" s="270"/>
      <c r="H2281" s="270"/>
      <c r="I2281" s="270"/>
      <c r="J2281" s="270"/>
      <c r="K2281" s="270"/>
      <c r="L2281" s="270"/>
      <c r="M2281" s="270"/>
      <c r="N2281" s="270"/>
      <c r="O2281" s="270"/>
      <c r="P2281" s="270"/>
      <c r="Q2281" s="270"/>
      <c r="R2281" s="270"/>
      <c r="S2281" s="270"/>
      <c r="T2281" s="270"/>
      <c r="U2281" s="270"/>
      <c r="V2281" s="270"/>
      <c r="W2281" s="270"/>
      <c r="X2281" s="270"/>
      <c r="Y2281" s="270"/>
      <c r="Z2281" s="270"/>
      <c r="AA2281" s="270"/>
      <c r="AB2281" s="270"/>
      <c r="AC2281" s="270"/>
    </row>
    <row r="2282">
      <c r="A2282" s="306" t="s">
        <v>3989</v>
      </c>
      <c r="B2282" s="369" t="s">
        <v>3990</v>
      </c>
      <c r="C2282" s="387"/>
      <c r="D2282" s="386"/>
      <c r="E2282" s="323"/>
      <c r="F2282" s="270"/>
      <c r="G2282" s="270"/>
      <c r="H2282" s="270"/>
      <c r="I2282" s="270"/>
      <c r="J2282" s="270"/>
      <c r="K2282" s="270"/>
      <c r="L2282" s="270"/>
      <c r="M2282" s="270"/>
      <c r="N2282" s="270"/>
      <c r="O2282" s="270"/>
      <c r="P2282" s="270"/>
      <c r="Q2282" s="270"/>
      <c r="R2282" s="270"/>
      <c r="S2282" s="270"/>
      <c r="T2282" s="270"/>
      <c r="U2282" s="270"/>
      <c r="V2282" s="270"/>
      <c r="W2282" s="270"/>
      <c r="X2282" s="270"/>
      <c r="Y2282" s="270"/>
      <c r="Z2282" s="270"/>
      <c r="AA2282" s="270"/>
      <c r="AB2282" s="270"/>
      <c r="AC2282" s="270"/>
    </row>
    <row r="2283">
      <c r="A2283" s="380" t="s">
        <v>3991</v>
      </c>
      <c r="B2283" s="369"/>
      <c r="C2283" s="387"/>
      <c r="D2283" s="386"/>
      <c r="E2283" s="323"/>
      <c r="F2283" s="270"/>
      <c r="G2283" s="270"/>
      <c r="H2283" s="270"/>
      <c r="I2283" s="270"/>
      <c r="J2283" s="270"/>
      <c r="K2283" s="270"/>
      <c r="L2283" s="270"/>
      <c r="M2283" s="270"/>
      <c r="N2283" s="270"/>
      <c r="O2283" s="270"/>
      <c r="P2283" s="270"/>
      <c r="Q2283" s="270"/>
      <c r="R2283" s="270"/>
      <c r="S2283" s="270"/>
      <c r="T2283" s="270"/>
      <c r="U2283" s="270"/>
      <c r="V2283" s="270"/>
      <c r="W2283" s="270"/>
      <c r="X2283" s="270"/>
      <c r="Y2283" s="270"/>
      <c r="Z2283" s="270"/>
      <c r="AA2283" s="270"/>
      <c r="AB2283" s="270"/>
      <c r="AC2283" s="270"/>
    </row>
    <row r="2284">
      <c r="A2284" s="306" t="s">
        <v>3992</v>
      </c>
      <c r="B2284" s="369" t="s">
        <v>3992</v>
      </c>
      <c r="C2284" s="387"/>
      <c r="D2284" s="386"/>
      <c r="E2284" s="323"/>
      <c r="F2284" s="270"/>
      <c r="G2284" s="270"/>
      <c r="H2284" s="270"/>
      <c r="I2284" s="270"/>
      <c r="J2284" s="270"/>
      <c r="K2284" s="270"/>
      <c r="L2284" s="270"/>
      <c r="M2284" s="270"/>
      <c r="N2284" s="270"/>
      <c r="O2284" s="270"/>
      <c r="P2284" s="270"/>
      <c r="Q2284" s="270"/>
      <c r="R2284" s="270"/>
      <c r="S2284" s="270"/>
      <c r="T2284" s="270"/>
      <c r="U2284" s="270"/>
      <c r="V2284" s="270"/>
      <c r="W2284" s="270"/>
      <c r="X2284" s="270"/>
      <c r="Y2284" s="270"/>
      <c r="Z2284" s="270"/>
      <c r="AA2284" s="270"/>
      <c r="AB2284" s="270"/>
      <c r="AC2284" s="270"/>
    </row>
    <row r="2285">
      <c r="A2285" s="306" t="s">
        <v>3993</v>
      </c>
      <c r="B2285" s="369" t="s">
        <v>3994</v>
      </c>
      <c r="C2285" s="387"/>
      <c r="D2285" s="386"/>
      <c r="E2285" s="323"/>
      <c r="F2285" s="270"/>
      <c r="G2285" s="270"/>
      <c r="H2285" s="270"/>
      <c r="I2285" s="270"/>
      <c r="J2285" s="270"/>
      <c r="K2285" s="270"/>
      <c r="L2285" s="270"/>
      <c r="M2285" s="270"/>
      <c r="N2285" s="270"/>
      <c r="O2285" s="270"/>
      <c r="P2285" s="270"/>
      <c r="Q2285" s="270"/>
      <c r="R2285" s="270"/>
      <c r="S2285" s="270"/>
      <c r="T2285" s="270"/>
      <c r="U2285" s="270"/>
      <c r="V2285" s="270"/>
      <c r="W2285" s="270"/>
      <c r="X2285" s="270"/>
      <c r="Y2285" s="270"/>
      <c r="Z2285" s="270"/>
      <c r="AA2285" s="270"/>
      <c r="AB2285" s="270"/>
      <c r="AC2285" s="270"/>
    </row>
    <row r="2286">
      <c r="A2286" s="306" t="s">
        <v>3995</v>
      </c>
      <c r="B2286" s="369" t="s">
        <v>3996</v>
      </c>
      <c r="C2286" s="387"/>
      <c r="D2286" s="386"/>
      <c r="E2286" s="323"/>
      <c r="F2286" s="270"/>
      <c r="G2286" s="270"/>
      <c r="H2286" s="270"/>
      <c r="I2286" s="270"/>
      <c r="J2286" s="270"/>
      <c r="K2286" s="270"/>
      <c r="L2286" s="270"/>
      <c r="M2286" s="270"/>
      <c r="N2286" s="270"/>
      <c r="O2286" s="270"/>
      <c r="P2286" s="270"/>
      <c r="Q2286" s="270"/>
      <c r="R2286" s="270"/>
      <c r="S2286" s="270"/>
      <c r="T2286" s="270"/>
      <c r="U2286" s="270"/>
      <c r="V2286" s="270"/>
      <c r="W2286" s="270"/>
      <c r="X2286" s="270"/>
      <c r="Y2286" s="270"/>
      <c r="Z2286" s="270"/>
      <c r="AA2286" s="270"/>
      <c r="AB2286" s="270"/>
      <c r="AC2286" s="270"/>
    </row>
    <row r="2287">
      <c r="A2287" s="306" t="s">
        <v>3997</v>
      </c>
      <c r="B2287" s="369" t="s">
        <v>3998</v>
      </c>
      <c r="C2287" s="387"/>
      <c r="D2287" s="386"/>
      <c r="E2287" s="323"/>
      <c r="F2287" s="270"/>
      <c r="G2287" s="270"/>
      <c r="H2287" s="270"/>
      <c r="I2287" s="270"/>
      <c r="J2287" s="270"/>
      <c r="K2287" s="270"/>
      <c r="L2287" s="270"/>
      <c r="M2287" s="270"/>
      <c r="N2287" s="270"/>
      <c r="O2287" s="270"/>
      <c r="P2287" s="270"/>
      <c r="Q2287" s="270"/>
      <c r="R2287" s="270"/>
      <c r="S2287" s="270"/>
      <c r="T2287" s="270"/>
      <c r="U2287" s="270"/>
      <c r="V2287" s="270"/>
      <c r="W2287" s="270"/>
      <c r="X2287" s="270"/>
      <c r="Y2287" s="270"/>
      <c r="Z2287" s="270"/>
      <c r="AA2287" s="270"/>
      <c r="AB2287" s="270"/>
      <c r="AC2287" s="270"/>
    </row>
    <row r="2288">
      <c r="A2288" s="306" t="s">
        <v>3999</v>
      </c>
      <c r="B2288" s="369" t="s">
        <v>4000</v>
      </c>
      <c r="C2288" s="387"/>
      <c r="D2288" s="386"/>
      <c r="E2288" s="323"/>
      <c r="F2288" s="270"/>
      <c r="G2288" s="270"/>
      <c r="H2288" s="270"/>
      <c r="I2288" s="270"/>
      <c r="J2288" s="270"/>
      <c r="K2288" s="270"/>
      <c r="L2288" s="270"/>
      <c r="M2288" s="270"/>
      <c r="N2288" s="270"/>
      <c r="O2288" s="270"/>
      <c r="P2288" s="270"/>
      <c r="Q2288" s="270"/>
      <c r="R2288" s="270"/>
      <c r="S2288" s="270"/>
      <c r="T2288" s="270"/>
      <c r="U2288" s="270"/>
      <c r="V2288" s="270"/>
      <c r="W2288" s="270"/>
      <c r="X2288" s="270"/>
      <c r="Y2288" s="270"/>
      <c r="Z2288" s="270"/>
      <c r="AA2288" s="270"/>
      <c r="AB2288" s="270"/>
      <c r="AC2288" s="270"/>
    </row>
    <row r="2289">
      <c r="A2289" s="306" t="s">
        <v>4001</v>
      </c>
      <c r="B2289" s="369"/>
      <c r="C2289" s="387"/>
      <c r="D2289" s="386"/>
      <c r="E2289" s="323"/>
      <c r="F2289" s="270"/>
      <c r="G2289" s="270"/>
      <c r="H2289" s="270"/>
      <c r="I2289" s="270"/>
      <c r="J2289" s="270"/>
      <c r="K2289" s="270"/>
      <c r="L2289" s="270"/>
      <c r="M2289" s="270"/>
      <c r="N2289" s="270"/>
      <c r="O2289" s="270"/>
      <c r="P2289" s="270"/>
      <c r="Q2289" s="270"/>
      <c r="R2289" s="270"/>
      <c r="S2289" s="270"/>
      <c r="T2289" s="270"/>
      <c r="U2289" s="270"/>
      <c r="V2289" s="270"/>
      <c r="W2289" s="270"/>
      <c r="X2289" s="270"/>
      <c r="Y2289" s="270"/>
      <c r="Z2289" s="270"/>
      <c r="AA2289" s="270"/>
      <c r="AB2289" s="270"/>
      <c r="AC2289" s="270"/>
    </row>
    <row r="2290">
      <c r="A2290" s="306" t="s">
        <v>4002</v>
      </c>
      <c r="B2290" s="369"/>
      <c r="C2290" s="387"/>
      <c r="D2290" s="386"/>
      <c r="E2290" s="323"/>
      <c r="F2290" s="270"/>
      <c r="G2290" s="270"/>
      <c r="H2290" s="270"/>
      <c r="I2290" s="270"/>
      <c r="J2290" s="270"/>
      <c r="K2290" s="270"/>
      <c r="L2290" s="270"/>
      <c r="M2290" s="270"/>
      <c r="N2290" s="270"/>
      <c r="O2290" s="270"/>
      <c r="P2290" s="270"/>
      <c r="Q2290" s="270"/>
      <c r="R2290" s="270"/>
      <c r="S2290" s="270"/>
      <c r="T2290" s="270"/>
      <c r="U2290" s="270"/>
      <c r="V2290" s="270"/>
      <c r="W2290" s="270"/>
      <c r="X2290" s="270"/>
      <c r="Y2290" s="270"/>
      <c r="Z2290" s="270"/>
      <c r="AA2290" s="270"/>
      <c r="AB2290" s="270"/>
      <c r="AC2290" s="270"/>
    </row>
    <row r="2291">
      <c r="A2291" s="306" t="s">
        <v>4003</v>
      </c>
      <c r="B2291" s="369" t="s">
        <v>4004</v>
      </c>
      <c r="C2291" s="387"/>
      <c r="D2291" s="386"/>
      <c r="E2291" s="323"/>
      <c r="F2291" s="270"/>
      <c r="G2291" s="270"/>
      <c r="H2291" s="270"/>
      <c r="I2291" s="270"/>
      <c r="J2291" s="270"/>
      <c r="K2291" s="270"/>
      <c r="L2291" s="270"/>
      <c r="M2291" s="270"/>
      <c r="N2291" s="270"/>
      <c r="O2291" s="270"/>
      <c r="P2291" s="270"/>
      <c r="Q2291" s="270"/>
      <c r="R2291" s="270"/>
      <c r="S2291" s="270"/>
      <c r="T2291" s="270"/>
      <c r="U2291" s="270"/>
      <c r="V2291" s="270"/>
      <c r="W2291" s="270"/>
      <c r="X2291" s="270"/>
      <c r="Y2291" s="270"/>
      <c r="Z2291" s="270"/>
      <c r="AA2291" s="270"/>
      <c r="AB2291" s="270"/>
      <c r="AC2291" s="270"/>
    </row>
    <row r="2292">
      <c r="A2292" s="306" t="s">
        <v>4005</v>
      </c>
      <c r="B2292" s="369" t="s">
        <v>4006</v>
      </c>
      <c r="C2292" s="387"/>
      <c r="D2292" s="386"/>
      <c r="E2292" s="323"/>
      <c r="F2292" s="270"/>
      <c r="G2292" s="270"/>
      <c r="H2292" s="270"/>
      <c r="I2292" s="270"/>
      <c r="J2292" s="270"/>
      <c r="K2292" s="270"/>
      <c r="L2292" s="270"/>
      <c r="M2292" s="270"/>
      <c r="N2292" s="270"/>
      <c r="O2292" s="270"/>
      <c r="P2292" s="270"/>
      <c r="Q2292" s="270"/>
      <c r="R2292" s="270"/>
      <c r="S2292" s="270"/>
      <c r="T2292" s="270"/>
      <c r="U2292" s="270"/>
      <c r="V2292" s="270"/>
      <c r="W2292" s="270"/>
      <c r="X2292" s="270"/>
      <c r="Y2292" s="270"/>
      <c r="Z2292" s="270"/>
      <c r="AA2292" s="270"/>
      <c r="AB2292" s="270"/>
      <c r="AC2292" s="270"/>
    </row>
    <row r="2293">
      <c r="A2293" s="306" t="s">
        <v>4007</v>
      </c>
      <c r="B2293" s="253" t="s">
        <v>4008</v>
      </c>
      <c r="C2293" s="387"/>
      <c r="D2293" s="386"/>
      <c r="E2293" s="323"/>
      <c r="F2293" s="270"/>
      <c r="G2293" s="270"/>
      <c r="H2293" s="270"/>
      <c r="I2293" s="270"/>
      <c r="J2293" s="270"/>
      <c r="K2293" s="270"/>
      <c r="L2293" s="270"/>
      <c r="M2293" s="270"/>
      <c r="N2293" s="270"/>
      <c r="O2293" s="270"/>
      <c r="P2293" s="270"/>
      <c r="Q2293" s="270"/>
      <c r="R2293" s="270"/>
      <c r="S2293" s="270"/>
      <c r="T2293" s="270"/>
      <c r="U2293" s="270"/>
      <c r="V2293" s="270"/>
      <c r="W2293" s="270"/>
      <c r="X2293" s="270"/>
      <c r="Y2293" s="270"/>
      <c r="Z2293" s="270"/>
      <c r="AA2293" s="270"/>
      <c r="AB2293" s="270"/>
      <c r="AC2293" s="270"/>
    </row>
    <row r="2294">
      <c r="A2294" s="313" t="s">
        <v>4009</v>
      </c>
      <c r="B2294" s="388" t="s">
        <v>4010</v>
      </c>
      <c r="C2294" s="387"/>
      <c r="D2294" s="386"/>
      <c r="E2294" s="323"/>
      <c r="F2294" s="270"/>
      <c r="G2294" s="270"/>
      <c r="H2294" s="270"/>
      <c r="I2294" s="270"/>
      <c r="J2294" s="270"/>
      <c r="K2294" s="270"/>
      <c r="L2294" s="270"/>
      <c r="M2294" s="270"/>
      <c r="N2294" s="270"/>
      <c r="O2294" s="270"/>
      <c r="P2294" s="270"/>
      <c r="Q2294" s="270"/>
      <c r="R2294" s="270"/>
      <c r="S2294" s="270"/>
      <c r="T2294" s="270"/>
      <c r="U2294" s="270"/>
      <c r="V2294" s="270"/>
      <c r="W2294" s="270"/>
      <c r="X2294" s="270"/>
      <c r="Y2294" s="270"/>
      <c r="Z2294" s="270"/>
      <c r="AA2294" s="270"/>
      <c r="AB2294" s="270"/>
      <c r="AC2294" s="270"/>
    </row>
    <row r="2295" ht="140.25" customHeight="1">
      <c r="A2295" s="306" t="s">
        <v>4011</v>
      </c>
      <c r="B2295" s="369" t="s">
        <v>4012</v>
      </c>
      <c r="C2295" s="387"/>
      <c r="D2295" s="386"/>
      <c r="E2295" s="323"/>
      <c r="F2295" s="270"/>
      <c r="G2295" s="270"/>
      <c r="H2295" s="270"/>
      <c r="I2295" s="270"/>
      <c r="J2295" s="270"/>
      <c r="K2295" s="270"/>
      <c r="L2295" s="270"/>
      <c r="M2295" s="270"/>
      <c r="N2295" s="270"/>
      <c r="O2295" s="270"/>
      <c r="P2295" s="270"/>
      <c r="Q2295" s="270"/>
      <c r="R2295" s="270"/>
      <c r="S2295" s="270"/>
      <c r="T2295" s="270"/>
      <c r="U2295" s="270"/>
      <c r="V2295" s="270"/>
      <c r="W2295" s="270"/>
      <c r="X2295" s="270"/>
      <c r="Y2295" s="270"/>
      <c r="Z2295" s="270"/>
      <c r="AA2295" s="270"/>
      <c r="AB2295" s="270"/>
      <c r="AC2295" s="270"/>
    </row>
    <row r="2296">
      <c r="A2296" s="306" t="s">
        <v>4013</v>
      </c>
      <c r="B2296" s="369"/>
      <c r="C2296" s="387"/>
      <c r="D2296" s="386"/>
      <c r="E2296" s="323"/>
      <c r="F2296" s="270"/>
      <c r="G2296" s="270"/>
      <c r="H2296" s="270"/>
      <c r="I2296" s="270"/>
      <c r="J2296" s="270"/>
      <c r="K2296" s="270"/>
      <c r="L2296" s="270"/>
      <c r="M2296" s="270"/>
      <c r="N2296" s="270"/>
      <c r="O2296" s="270"/>
      <c r="P2296" s="270"/>
      <c r="Q2296" s="270"/>
      <c r="R2296" s="270"/>
      <c r="S2296" s="270"/>
      <c r="T2296" s="270"/>
      <c r="U2296" s="270"/>
      <c r="V2296" s="270"/>
      <c r="W2296" s="270"/>
      <c r="X2296" s="270"/>
      <c r="Y2296" s="270"/>
      <c r="Z2296" s="270"/>
      <c r="AA2296" s="270"/>
      <c r="AB2296" s="270"/>
      <c r="AC2296" s="270"/>
    </row>
    <row r="2297">
      <c r="A2297" s="306" t="s">
        <v>4014</v>
      </c>
      <c r="B2297" s="369"/>
      <c r="C2297" s="387"/>
      <c r="D2297" s="386"/>
      <c r="E2297" s="323"/>
      <c r="F2297" s="270"/>
      <c r="G2297" s="270"/>
      <c r="H2297" s="270"/>
      <c r="I2297" s="270"/>
      <c r="J2297" s="270"/>
      <c r="K2297" s="270"/>
      <c r="L2297" s="270"/>
      <c r="M2297" s="270"/>
      <c r="N2297" s="270"/>
      <c r="O2297" s="270"/>
      <c r="P2297" s="270"/>
      <c r="Q2297" s="270"/>
      <c r="R2297" s="270"/>
      <c r="S2297" s="270"/>
      <c r="T2297" s="270"/>
      <c r="U2297" s="270"/>
      <c r="V2297" s="270"/>
      <c r="W2297" s="270"/>
      <c r="X2297" s="270"/>
      <c r="Y2297" s="270"/>
      <c r="Z2297" s="270"/>
      <c r="AA2297" s="270"/>
      <c r="AB2297" s="270"/>
      <c r="AC2297" s="270"/>
    </row>
    <row r="2298">
      <c r="A2298" s="306" t="s">
        <v>4015</v>
      </c>
      <c r="B2298" s="369"/>
      <c r="C2298" s="387"/>
      <c r="D2298" s="386"/>
      <c r="E2298" s="323"/>
      <c r="F2298" s="270"/>
      <c r="G2298" s="270"/>
      <c r="H2298" s="270"/>
      <c r="I2298" s="270"/>
      <c r="J2298" s="270"/>
      <c r="K2298" s="270"/>
      <c r="L2298" s="270"/>
      <c r="M2298" s="270"/>
      <c r="N2298" s="270"/>
      <c r="O2298" s="270"/>
      <c r="P2298" s="270"/>
      <c r="Q2298" s="270"/>
      <c r="R2298" s="270"/>
      <c r="S2298" s="270"/>
      <c r="T2298" s="270"/>
      <c r="U2298" s="270"/>
      <c r="V2298" s="270"/>
      <c r="W2298" s="270"/>
      <c r="X2298" s="270"/>
      <c r="Y2298" s="270"/>
      <c r="Z2298" s="270"/>
      <c r="AA2298" s="270"/>
      <c r="AB2298" s="270"/>
      <c r="AC2298" s="270"/>
    </row>
    <row r="2299">
      <c r="A2299" s="306" t="s">
        <v>4016</v>
      </c>
      <c r="B2299" s="369" t="s">
        <v>4017</v>
      </c>
      <c r="C2299" s="387"/>
      <c r="D2299" s="386"/>
      <c r="E2299" s="323"/>
      <c r="F2299" s="270"/>
      <c r="G2299" s="270"/>
      <c r="H2299" s="270"/>
      <c r="I2299" s="270"/>
      <c r="J2299" s="270"/>
      <c r="K2299" s="270"/>
      <c r="L2299" s="270"/>
      <c r="M2299" s="270"/>
      <c r="N2299" s="270"/>
      <c r="O2299" s="270"/>
      <c r="P2299" s="270"/>
      <c r="Q2299" s="270"/>
      <c r="R2299" s="270"/>
      <c r="S2299" s="270"/>
      <c r="T2299" s="270"/>
      <c r="U2299" s="270"/>
      <c r="V2299" s="270"/>
      <c r="W2299" s="270"/>
      <c r="X2299" s="270"/>
      <c r="Y2299" s="270"/>
      <c r="Z2299" s="270"/>
      <c r="AA2299" s="270"/>
      <c r="AB2299" s="270"/>
      <c r="AC2299" s="270"/>
    </row>
    <row r="2300">
      <c r="A2300" s="306" t="s">
        <v>4018</v>
      </c>
      <c r="B2300" s="369" t="s">
        <v>4019</v>
      </c>
      <c r="C2300" s="387"/>
      <c r="D2300" s="386"/>
      <c r="E2300" s="323"/>
      <c r="F2300" s="270"/>
      <c r="G2300" s="270"/>
      <c r="H2300" s="270"/>
      <c r="I2300" s="270"/>
      <c r="J2300" s="270"/>
      <c r="K2300" s="270"/>
      <c r="L2300" s="270"/>
      <c r="M2300" s="270"/>
      <c r="N2300" s="270"/>
      <c r="O2300" s="270"/>
      <c r="P2300" s="270"/>
      <c r="Q2300" s="270"/>
      <c r="R2300" s="270"/>
      <c r="S2300" s="270"/>
      <c r="T2300" s="270"/>
      <c r="U2300" s="270"/>
      <c r="V2300" s="270"/>
      <c r="W2300" s="270"/>
      <c r="X2300" s="270"/>
      <c r="Y2300" s="270"/>
      <c r="Z2300" s="270"/>
      <c r="AA2300" s="270"/>
      <c r="AB2300" s="270"/>
      <c r="AC2300" s="270"/>
    </row>
    <row r="2301">
      <c r="A2301" s="306" t="s">
        <v>4020</v>
      </c>
      <c r="B2301" s="369" t="s">
        <v>4021</v>
      </c>
      <c r="C2301" s="387"/>
      <c r="D2301" s="386"/>
      <c r="E2301" s="323"/>
      <c r="F2301" s="270"/>
      <c r="G2301" s="270"/>
      <c r="H2301" s="270"/>
      <c r="I2301" s="270"/>
      <c r="J2301" s="270"/>
      <c r="K2301" s="270"/>
      <c r="L2301" s="270"/>
      <c r="M2301" s="270"/>
      <c r="N2301" s="270"/>
      <c r="O2301" s="270"/>
      <c r="P2301" s="270"/>
      <c r="Q2301" s="270"/>
      <c r="R2301" s="270"/>
      <c r="S2301" s="270"/>
      <c r="T2301" s="270"/>
      <c r="U2301" s="270"/>
      <c r="V2301" s="270"/>
      <c r="W2301" s="270"/>
      <c r="X2301" s="270"/>
      <c r="Y2301" s="270"/>
      <c r="Z2301" s="270"/>
      <c r="AA2301" s="270"/>
      <c r="AB2301" s="270"/>
      <c r="AC2301" s="270"/>
    </row>
    <row r="2302">
      <c r="A2302" s="306" t="s">
        <v>4022</v>
      </c>
      <c r="B2302" s="369" t="s">
        <v>4023</v>
      </c>
      <c r="C2302" s="387"/>
      <c r="D2302" s="386"/>
      <c r="E2302" s="323"/>
      <c r="F2302" s="270"/>
      <c r="G2302" s="270"/>
      <c r="H2302" s="270"/>
      <c r="I2302" s="270"/>
      <c r="J2302" s="270"/>
      <c r="K2302" s="270"/>
      <c r="L2302" s="270"/>
      <c r="M2302" s="270"/>
      <c r="N2302" s="270"/>
      <c r="O2302" s="270"/>
      <c r="P2302" s="270"/>
      <c r="Q2302" s="270"/>
      <c r="R2302" s="270"/>
      <c r="S2302" s="270"/>
      <c r="T2302" s="270"/>
      <c r="U2302" s="270"/>
      <c r="V2302" s="270"/>
      <c r="W2302" s="270"/>
      <c r="X2302" s="270"/>
      <c r="Y2302" s="270"/>
      <c r="Z2302" s="270"/>
      <c r="AA2302" s="270"/>
      <c r="AB2302" s="270"/>
      <c r="AC2302" s="270"/>
    </row>
    <row r="2303">
      <c r="A2303" s="306" t="s">
        <v>4024</v>
      </c>
      <c r="B2303" s="369"/>
      <c r="C2303" s="387"/>
      <c r="D2303" s="386"/>
      <c r="E2303" s="323"/>
      <c r="F2303" s="270"/>
      <c r="G2303" s="270"/>
      <c r="H2303" s="270"/>
      <c r="I2303" s="270"/>
      <c r="J2303" s="270"/>
      <c r="K2303" s="270"/>
      <c r="L2303" s="270"/>
      <c r="M2303" s="270"/>
      <c r="N2303" s="270"/>
      <c r="O2303" s="270"/>
      <c r="P2303" s="270"/>
      <c r="Q2303" s="270"/>
      <c r="R2303" s="270"/>
      <c r="S2303" s="270"/>
      <c r="T2303" s="270"/>
      <c r="U2303" s="270"/>
      <c r="V2303" s="270"/>
      <c r="W2303" s="270"/>
      <c r="X2303" s="270"/>
      <c r="Y2303" s="270"/>
      <c r="Z2303" s="270"/>
      <c r="AA2303" s="270"/>
      <c r="AB2303" s="270"/>
      <c r="AC2303" s="270"/>
    </row>
    <row r="2304">
      <c r="A2304" s="306" t="s">
        <v>4025</v>
      </c>
      <c r="B2304" s="369" t="s">
        <v>4026</v>
      </c>
      <c r="C2304" s="387"/>
      <c r="D2304" s="386"/>
      <c r="E2304" s="323"/>
      <c r="F2304" s="270"/>
      <c r="G2304" s="270"/>
      <c r="H2304" s="270"/>
      <c r="I2304" s="270"/>
      <c r="J2304" s="270"/>
      <c r="K2304" s="270"/>
      <c r="L2304" s="270"/>
      <c r="M2304" s="270"/>
      <c r="N2304" s="270"/>
      <c r="O2304" s="270"/>
      <c r="P2304" s="270"/>
      <c r="Q2304" s="270"/>
      <c r="R2304" s="270"/>
      <c r="S2304" s="270"/>
      <c r="T2304" s="270"/>
      <c r="U2304" s="270"/>
      <c r="V2304" s="270"/>
      <c r="W2304" s="270"/>
      <c r="X2304" s="270"/>
      <c r="Y2304" s="270"/>
      <c r="Z2304" s="270"/>
      <c r="AA2304" s="270"/>
      <c r="AB2304" s="270"/>
      <c r="AC2304" s="270"/>
    </row>
    <row r="2305">
      <c r="A2305" s="306" t="s">
        <v>4027</v>
      </c>
      <c r="B2305" s="369" t="s">
        <v>4028</v>
      </c>
      <c r="C2305" s="387" t="s">
        <v>4029</v>
      </c>
      <c r="D2305" s="386"/>
      <c r="E2305" s="323"/>
      <c r="F2305" s="270"/>
      <c r="G2305" s="270"/>
      <c r="H2305" s="270"/>
      <c r="I2305" s="270"/>
      <c r="J2305" s="270"/>
      <c r="K2305" s="270"/>
      <c r="L2305" s="270"/>
      <c r="M2305" s="270"/>
      <c r="N2305" s="270"/>
      <c r="O2305" s="270"/>
      <c r="P2305" s="270"/>
      <c r="Q2305" s="270"/>
      <c r="R2305" s="270"/>
      <c r="S2305" s="270"/>
      <c r="T2305" s="270"/>
      <c r="U2305" s="270"/>
      <c r="V2305" s="270"/>
      <c r="W2305" s="270"/>
      <c r="X2305" s="270"/>
      <c r="Y2305" s="270"/>
      <c r="Z2305" s="270"/>
      <c r="AA2305" s="270"/>
      <c r="AB2305" s="270"/>
      <c r="AC2305" s="270"/>
    </row>
    <row r="2306">
      <c r="A2306" s="379" t="s">
        <v>4030</v>
      </c>
      <c r="B2306" s="369" t="s">
        <v>4031</v>
      </c>
      <c r="C2306" s="387"/>
      <c r="D2306" s="386"/>
      <c r="E2306" s="323"/>
      <c r="F2306" s="270"/>
      <c r="G2306" s="270"/>
      <c r="H2306" s="270"/>
      <c r="I2306" s="270"/>
      <c r="J2306" s="270"/>
      <c r="K2306" s="270"/>
      <c r="L2306" s="270"/>
      <c r="M2306" s="270"/>
      <c r="N2306" s="270"/>
      <c r="O2306" s="270"/>
      <c r="P2306" s="270"/>
      <c r="Q2306" s="270"/>
      <c r="R2306" s="270"/>
      <c r="S2306" s="270"/>
      <c r="T2306" s="270"/>
      <c r="U2306" s="270"/>
      <c r="V2306" s="270"/>
      <c r="W2306" s="270"/>
      <c r="X2306" s="270"/>
      <c r="Y2306" s="270"/>
      <c r="Z2306" s="270"/>
      <c r="AA2306" s="270"/>
      <c r="AB2306" s="270"/>
      <c r="AC2306" s="270"/>
    </row>
    <row r="2307">
      <c r="A2307" s="324" t="s">
        <v>4032</v>
      </c>
      <c r="B2307" s="369"/>
      <c r="C2307" s="387"/>
      <c r="D2307" s="386"/>
      <c r="E2307" s="323"/>
      <c r="F2307" s="270"/>
      <c r="G2307" s="270"/>
      <c r="H2307" s="270"/>
      <c r="I2307" s="270"/>
      <c r="J2307" s="270"/>
      <c r="K2307" s="270"/>
      <c r="L2307" s="270"/>
      <c r="M2307" s="270"/>
      <c r="N2307" s="270"/>
      <c r="O2307" s="270"/>
      <c r="P2307" s="270"/>
      <c r="Q2307" s="270"/>
      <c r="R2307" s="270"/>
      <c r="S2307" s="270"/>
      <c r="T2307" s="270"/>
      <c r="U2307" s="270"/>
      <c r="V2307" s="270"/>
      <c r="W2307" s="270"/>
      <c r="X2307" s="270"/>
      <c r="Y2307" s="270"/>
      <c r="Z2307" s="270"/>
      <c r="AA2307" s="270"/>
      <c r="AB2307" s="270"/>
      <c r="AC2307" s="270"/>
    </row>
    <row r="2308">
      <c r="A2308" s="324" t="s">
        <v>4033</v>
      </c>
      <c r="B2308" s="369"/>
      <c r="C2308" s="387" t="s">
        <v>4034</v>
      </c>
      <c r="D2308" s="386"/>
      <c r="E2308" s="323"/>
      <c r="F2308" s="270"/>
      <c r="G2308" s="270"/>
      <c r="H2308" s="270"/>
      <c r="I2308" s="270"/>
      <c r="J2308" s="270"/>
      <c r="K2308" s="270"/>
      <c r="L2308" s="270"/>
      <c r="M2308" s="270"/>
      <c r="N2308" s="270"/>
      <c r="O2308" s="270"/>
      <c r="P2308" s="270"/>
      <c r="Q2308" s="270"/>
      <c r="R2308" s="270"/>
      <c r="S2308" s="270"/>
      <c r="T2308" s="270"/>
      <c r="U2308" s="270"/>
      <c r="V2308" s="270"/>
      <c r="W2308" s="270"/>
      <c r="X2308" s="270"/>
      <c r="Y2308" s="270"/>
      <c r="Z2308" s="270"/>
      <c r="AA2308" s="270"/>
      <c r="AB2308" s="270"/>
      <c r="AC2308" s="270"/>
    </row>
    <row r="2309">
      <c r="A2309" s="324" t="s">
        <v>4035</v>
      </c>
      <c r="B2309" s="369" t="s">
        <v>4036</v>
      </c>
      <c r="C2309" s="387"/>
      <c r="D2309" s="386"/>
      <c r="E2309" s="323"/>
      <c r="F2309" s="270"/>
      <c r="G2309" s="270"/>
      <c r="H2309" s="270"/>
      <c r="I2309" s="270"/>
      <c r="J2309" s="270"/>
      <c r="K2309" s="270"/>
      <c r="L2309" s="270"/>
      <c r="M2309" s="270"/>
      <c r="N2309" s="270"/>
      <c r="O2309" s="270"/>
      <c r="P2309" s="270"/>
      <c r="Q2309" s="270"/>
      <c r="R2309" s="270"/>
      <c r="S2309" s="270"/>
      <c r="T2309" s="270"/>
      <c r="U2309" s="270"/>
      <c r="V2309" s="270"/>
      <c r="W2309" s="270"/>
      <c r="X2309" s="270"/>
      <c r="Y2309" s="270"/>
      <c r="Z2309" s="270"/>
      <c r="AA2309" s="270"/>
      <c r="AB2309" s="270"/>
      <c r="AC2309" s="270"/>
    </row>
    <row r="2310">
      <c r="A2310" s="324" t="s">
        <v>4037</v>
      </c>
      <c r="B2310" s="369"/>
      <c r="C2310" s="387"/>
      <c r="D2310" s="386"/>
      <c r="E2310" s="323"/>
      <c r="F2310" s="270"/>
      <c r="G2310" s="270"/>
      <c r="H2310" s="270"/>
      <c r="I2310" s="270"/>
      <c r="J2310" s="270"/>
      <c r="K2310" s="270"/>
      <c r="L2310" s="270"/>
      <c r="M2310" s="270"/>
      <c r="N2310" s="270"/>
      <c r="O2310" s="270"/>
      <c r="P2310" s="270"/>
      <c r="Q2310" s="270"/>
      <c r="R2310" s="270"/>
      <c r="S2310" s="270"/>
      <c r="T2310" s="270"/>
      <c r="U2310" s="270"/>
      <c r="V2310" s="270"/>
      <c r="W2310" s="270"/>
      <c r="X2310" s="270"/>
      <c r="Y2310" s="270"/>
      <c r="Z2310" s="270"/>
      <c r="AA2310" s="270"/>
      <c r="AB2310" s="270"/>
      <c r="AC2310" s="270"/>
    </row>
    <row r="2311">
      <c r="A2311" s="324" t="s">
        <v>4038</v>
      </c>
      <c r="B2311" s="369"/>
      <c r="C2311" s="387"/>
      <c r="D2311" s="386"/>
      <c r="E2311" s="323"/>
      <c r="F2311" s="270"/>
      <c r="G2311" s="270"/>
      <c r="H2311" s="270"/>
      <c r="I2311" s="270"/>
      <c r="J2311" s="270"/>
      <c r="K2311" s="270"/>
      <c r="L2311" s="270"/>
      <c r="M2311" s="270"/>
      <c r="N2311" s="270"/>
      <c r="O2311" s="270"/>
      <c r="P2311" s="270"/>
      <c r="Q2311" s="270"/>
      <c r="R2311" s="270"/>
      <c r="S2311" s="270"/>
      <c r="T2311" s="270"/>
      <c r="U2311" s="270"/>
      <c r="V2311" s="270"/>
      <c r="W2311" s="270"/>
      <c r="X2311" s="270"/>
      <c r="Y2311" s="270"/>
      <c r="Z2311" s="270"/>
      <c r="AA2311" s="270"/>
      <c r="AB2311" s="270"/>
      <c r="AC2311" s="270"/>
    </row>
    <row r="2312">
      <c r="A2312" s="389" t="s">
        <v>4039</v>
      </c>
      <c r="B2312" s="369" t="s">
        <v>4040</v>
      </c>
      <c r="C2312" s="387" t="s">
        <v>4041</v>
      </c>
      <c r="D2312" s="386"/>
      <c r="E2312" s="323"/>
      <c r="F2312" s="270"/>
      <c r="G2312" s="270"/>
      <c r="H2312" s="270"/>
      <c r="I2312" s="270"/>
      <c r="J2312" s="270"/>
      <c r="K2312" s="270"/>
      <c r="L2312" s="270"/>
      <c r="M2312" s="270"/>
      <c r="N2312" s="270"/>
      <c r="O2312" s="270"/>
      <c r="P2312" s="270"/>
      <c r="Q2312" s="270"/>
      <c r="R2312" s="270"/>
      <c r="S2312" s="270"/>
      <c r="T2312" s="270"/>
      <c r="U2312" s="270"/>
      <c r="V2312" s="270"/>
      <c r="W2312" s="270"/>
      <c r="X2312" s="270"/>
      <c r="Y2312" s="270"/>
      <c r="Z2312" s="270"/>
      <c r="AA2312" s="270"/>
      <c r="AB2312" s="270"/>
      <c r="AC2312" s="270"/>
    </row>
    <row r="2313">
      <c r="A2313" s="324" t="s">
        <v>4042</v>
      </c>
      <c r="B2313" s="369" t="s">
        <v>4043</v>
      </c>
      <c r="C2313" s="387"/>
      <c r="D2313" s="386"/>
      <c r="E2313" s="323"/>
      <c r="F2313" s="270"/>
      <c r="G2313" s="270"/>
      <c r="H2313" s="270"/>
      <c r="I2313" s="270"/>
      <c r="J2313" s="270"/>
      <c r="K2313" s="270"/>
      <c r="L2313" s="270"/>
      <c r="M2313" s="270"/>
      <c r="N2313" s="270"/>
      <c r="O2313" s="270"/>
      <c r="P2313" s="270"/>
      <c r="Q2313" s="270"/>
      <c r="R2313" s="270"/>
      <c r="S2313" s="270"/>
      <c r="T2313" s="270"/>
      <c r="U2313" s="270"/>
      <c r="V2313" s="270"/>
      <c r="W2313" s="270"/>
      <c r="X2313" s="270"/>
      <c r="Y2313" s="270"/>
      <c r="Z2313" s="270"/>
      <c r="AA2313" s="270"/>
      <c r="AB2313" s="270"/>
      <c r="AC2313" s="270"/>
    </row>
    <row r="2314">
      <c r="A2314" s="324" t="s">
        <v>4044</v>
      </c>
      <c r="B2314" s="369"/>
      <c r="C2314" s="387"/>
      <c r="D2314" s="386"/>
      <c r="E2314" s="323"/>
      <c r="F2314" s="270"/>
      <c r="G2314" s="270"/>
      <c r="H2314" s="270"/>
      <c r="I2314" s="270"/>
      <c r="J2314" s="270"/>
      <c r="K2314" s="270"/>
      <c r="L2314" s="270"/>
      <c r="M2314" s="270"/>
      <c r="N2314" s="270"/>
      <c r="O2314" s="270"/>
      <c r="P2314" s="270"/>
      <c r="Q2314" s="270"/>
      <c r="R2314" s="270"/>
      <c r="S2314" s="270"/>
      <c r="T2314" s="270"/>
      <c r="U2314" s="270"/>
      <c r="V2314" s="270"/>
      <c r="W2314" s="270"/>
      <c r="X2314" s="270"/>
      <c r="Y2314" s="270"/>
      <c r="Z2314" s="270"/>
      <c r="AA2314" s="270"/>
      <c r="AB2314" s="270"/>
      <c r="AC2314" s="270"/>
    </row>
    <row r="2315">
      <c r="A2315" s="376" t="s">
        <v>4045</v>
      </c>
      <c r="B2315" s="369" t="s">
        <v>4046</v>
      </c>
      <c r="C2315" s="387"/>
      <c r="D2315" s="386"/>
      <c r="E2315" s="323"/>
      <c r="F2315" s="270"/>
      <c r="G2315" s="270"/>
      <c r="H2315" s="270"/>
      <c r="I2315" s="270"/>
      <c r="J2315" s="270"/>
      <c r="K2315" s="270"/>
      <c r="L2315" s="270"/>
      <c r="M2315" s="270"/>
      <c r="N2315" s="270"/>
      <c r="O2315" s="270"/>
      <c r="P2315" s="270"/>
      <c r="Q2315" s="270"/>
      <c r="R2315" s="270"/>
      <c r="S2315" s="270"/>
      <c r="T2315" s="270"/>
      <c r="U2315" s="270"/>
      <c r="V2315" s="270"/>
      <c r="W2315" s="270"/>
      <c r="X2315" s="270"/>
      <c r="Y2315" s="270"/>
      <c r="Z2315" s="270"/>
      <c r="AA2315" s="270"/>
      <c r="AB2315" s="270"/>
      <c r="AC2315" s="270"/>
    </row>
    <row r="2316">
      <c r="A2316" s="306" t="s">
        <v>4047</v>
      </c>
      <c r="B2316" s="369" t="s">
        <v>4048</v>
      </c>
      <c r="C2316" s="387"/>
      <c r="D2316" s="386"/>
      <c r="E2316" s="323"/>
      <c r="F2316" s="270"/>
      <c r="G2316" s="270"/>
      <c r="H2316" s="270"/>
      <c r="I2316" s="270"/>
      <c r="J2316" s="270"/>
      <c r="K2316" s="270"/>
      <c r="L2316" s="270"/>
      <c r="M2316" s="270"/>
      <c r="N2316" s="270"/>
      <c r="O2316" s="270"/>
      <c r="P2316" s="270"/>
      <c r="Q2316" s="270"/>
      <c r="R2316" s="270"/>
      <c r="S2316" s="270"/>
      <c r="T2316" s="270"/>
      <c r="U2316" s="270"/>
      <c r="V2316" s="270"/>
      <c r="W2316" s="270"/>
      <c r="X2316" s="270"/>
      <c r="Y2316" s="270"/>
      <c r="Z2316" s="270"/>
      <c r="AA2316" s="270"/>
      <c r="AB2316" s="270"/>
      <c r="AC2316" s="270"/>
    </row>
    <row r="2317">
      <c r="A2317" s="306" t="s">
        <v>4049</v>
      </c>
      <c r="B2317" s="369" t="s">
        <v>4050</v>
      </c>
      <c r="C2317" s="387"/>
      <c r="D2317" s="386"/>
      <c r="E2317" s="323"/>
      <c r="F2317" s="270"/>
      <c r="G2317" s="270"/>
      <c r="H2317" s="270"/>
      <c r="I2317" s="270"/>
      <c r="J2317" s="270"/>
      <c r="K2317" s="270"/>
      <c r="L2317" s="270"/>
      <c r="M2317" s="270"/>
      <c r="N2317" s="270"/>
      <c r="O2317" s="270"/>
      <c r="P2317" s="270"/>
      <c r="Q2317" s="270"/>
      <c r="R2317" s="270"/>
      <c r="S2317" s="270"/>
      <c r="T2317" s="270"/>
      <c r="U2317" s="270"/>
      <c r="V2317" s="270"/>
      <c r="W2317" s="270"/>
      <c r="X2317" s="270"/>
      <c r="Y2317" s="270"/>
      <c r="Z2317" s="270"/>
      <c r="AA2317" s="270"/>
      <c r="AB2317" s="270"/>
      <c r="AC2317" s="270"/>
    </row>
    <row r="2318">
      <c r="A2318" s="306" t="s">
        <v>4051</v>
      </c>
      <c r="B2318" s="369"/>
      <c r="C2318" s="387"/>
      <c r="D2318" s="386"/>
      <c r="E2318" s="323"/>
      <c r="F2318" s="270"/>
      <c r="G2318" s="270"/>
      <c r="H2318" s="270"/>
      <c r="I2318" s="270"/>
      <c r="J2318" s="270"/>
      <c r="K2318" s="270"/>
      <c r="L2318" s="270"/>
      <c r="M2318" s="270"/>
      <c r="N2318" s="270"/>
      <c r="O2318" s="270"/>
      <c r="P2318" s="270"/>
      <c r="Q2318" s="270"/>
      <c r="R2318" s="270"/>
      <c r="S2318" s="270"/>
      <c r="T2318" s="270"/>
      <c r="U2318" s="270"/>
      <c r="V2318" s="270"/>
      <c r="W2318" s="270"/>
      <c r="X2318" s="270"/>
      <c r="Y2318" s="270"/>
      <c r="Z2318" s="270"/>
      <c r="AA2318" s="270"/>
      <c r="AB2318" s="270"/>
      <c r="AC2318" s="270"/>
    </row>
    <row r="2319">
      <c r="A2319" s="306" t="s">
        <v>4052</v>
      </c>
      <c r="B2319" s="369" t="s">
        <v>4053</v>
      </c>
      <c r="C2319" s="387"/>
      <c r="D2319" s="386"/>
      <c r="E2319" s="323"/>
      <c r="F2319" s="270"/>
      <c r="G2319" s="270"/>
      <c r="H2319" s="270"/>
      <c r="I2319" s="270"/>
      <c r="J2319" s="270"/>
      <c r="K2319" s="270"/>
      <c r="L2319" s="270"/>
      <c r="M2319" s="270"/>
      <c r="N2319" s="270"/>
      <c r="O2319" s="270"/>
      <c r="P2319" s="270"/>
      <c r="Q2319" s="270"/>
      <c r="R2319" s="270"/>
      <c r="S2319" s="270"/>
      <c r="T2319" s="270"/>
      <c r="U2319" s="270"/>
      <c r="V2319" s="270"/>
      <c r="W2319" s="270"/>
      <c r="X2319" s="270"/>
      <c r="Y2319" s="270"/>
      <c r="Z2319" s="270"/>
      <c r="AA2319" s="270"/>
      <c r="AB2319" s="270"/>
      <c r="AC2319" s="270"/>
    </row>
    <row r="2320">
      <c r="A2320" s="306" t="s">
        <v>4054</v>
      </c>
      <c r="B2320" s="369" t="s">
        <v>4055</v>
      </c>
      <c r="C2320" s="387"/>
      <c r="D2320" s="386"/>
      <c r="E2320" s="323"/>
      <c r="F2320" s="270"/>
      <c r="G2320" s="270"/>
      <c r="H2320" s="270"/>
      <c r="I2320" s="270"/>
      <c r="J2320" s="270"/>
      <c r="K2320" s="270"/>
      <c r="L2320" s="270"/>
      <c r="M2320" s="270"/>
      <c r="N2320" s="270"/>
      <c r="O2320" s="270"/>
      <c r="P2320" s="270"/>
      <c r="Q2320" s="270"/>
      <c r="R2320" s="270"/>
      <c r="S2320" s="270"/>
      <c r="T2320" s="270"/>
      <c r="U2320" s="270"/>
      <c r="V2320" s="270"/>
      <c r="W2320" s="270"/>
      <c r="X2320" s="270"/>
      <c r="Y2320" s="270"/>
      <c r="Z2320" s="270"/>
      <c r="AA2320" s="270"/>
      <c r="AB2320" s="270"/>
      <c r="AC2320" s="270"/>
    </row>
    <row r="2321">
      <c r="A2321" s="306" t="s">
        <v>4056</v>
      </c>
      <c r="B2321" s="369" t="s">
        <v>4057</v>
      </c>
      <c r="C2321" s="387"/>
      <c r="D2321" s="386"/>
      <c r="E2321" s="323"/>
      <c r="F2321" s="270"/>
      <c r="G2321" s="270"/>
      <c r="H2321" s="270"/>
      <c r="I2321" s="270"/>
      <c r="J2321" s="270"/>
      <c r="K2321" s="270"/>
      <c r="L2321" s="270"/>
      <c r="M2321" s="270"/>
      <c r="N2321" s="270"/>
      <c r="O2321" s="270"/>
      <c r="P2321" s="270"/>
      <c r="Q2321" s="270"/>
      <c r="R2321" s="270"/>
      <c r="S2321" s="270"/>
      <c r="T2321" s="270"/>
      <c r="U2321" s="270"/>
      <c r="V2321" s="270"/>
      <c r="W2321" s="270"/>
      <c r="X2321" s="270"/>
      <c r="Y2321" s="270"/>
      <c r="Z2321" s="270"/>
      <c r="AA2321" s="270"/>
      <c r="AB2321" s="270"/>
      <c r="AC2321" s="270"/>
    </row>
    <row r="2322">
      <c r="A2322" s="306" t="s">
        <v>4058</v>
      </c>
      <c r="B2322" s="369"/>
      <c r="C2322" s="387"/>
      <c r="D2322" s="386"/>
      <c r="E2322" s="323"/>
      <c r="F2322" s="270"/>
      <c r="G2322" s="270"/>
      <c r="H2322" s="270"/>
      <c r="I2322" s="270"/>
      <c r="J2322" s="270"/>
      <c r="K2322" s="270"/>
      <c r="L2322" s="270"/>
      <c r="M2322" s="270"/>
      <c r="N2322" s="270"/>
      <c r="O2322" s="270"/>
      <c r="P2322" s="270"/>
      <c r="Q2322" s="270"/>
      <c r="R2322" s="270"/>
      <c r="S2322" s="270"/>
      <c r="T2322" s="270"/>
      <c r="U2322" s="270"/>
      <c r="V2322" s="270"/>
      <c r="W2322" s="270"/>
      <c r="X2322" s="270"/>
      <c r="Y2322" s="270"/>
      <c r="Z2322" s="270"/>
      <c r="AA2322" s="270"/>
      <c r="AB2322" s="270"/>
      <c r="AC2322" s="270"/>
    </row>
    <row r="2323">
      <c r="A2323" s="306" t="s">
        <v>4059</v>
      </c>
      <c r="B2323" s="369" t="s">
        <v>4060</v>
      </c>
      <c r="C2323" s="387"/>
      <c r="D2323" s="390" t="s">
        <v>4061</v>
      </c>
      <c r="E2323" s="323"/>
      <c r="F2323" s="270"/>
      <c r="G2323" s="270"/>
      <c r="H2323" s="270"/>
      <c r="I2323" s="270"/>
      <c r="J2323" s="270"/>
      <c r="K2323" s="270"/>
      <c r="L2323" s="270"/>
      <c r="M2323" s="270"/>
      <c r="N2323" s="270"/>
      <c r="O2323" s="270"/>
      <c r="P2323" s="270"/>
      <c r="Q2323" s="270"/>
      <c r="R2323" s="270"/>
      <c r="S2323" s="270"/>
      <c r="T2323" s="270"/>
      <c r="U2323" s="270"/>
      <c r="V2323" s="270"/>
      <c r="W2323" s="270"/>
      <c r="X2323" s="270"/>
      <c r="Y2323" s="270"/>
      <c r="Z2323" s="270"/>
      <c r="AA2323" s="270"/>
      <c r="AB2323" s="270"/>
      <c r="AC2323" s="270"/>
    </row>
    <row r="2324">
      <c r="A2324" s="306" t="s">
        <v>4062</v>
      </c>
      <c r="B2324" s="369" t="s">
        <v>4063</v>
      </c>
      <c r="C2324" s="387" t="s">
        <v>4064</v>
      </c>
      <c r="D2324" s="386"/>
      <c r="E2324" s="323"/>
      <c r="F2324" s="270"/>
      <c r="G2324" s="270"/>
      <c r="H2324" s="270"/>
      <c r="I2324" s="270"/>
      <c r="J2324" s="270"/>
      <c r="K2324" s="270"/>
      <c r="L2324" s="270"/>
      <c r="M2324" s="270"/>
      <c r="N2324" s="270"/>
      <c r="O2324" s="270"/>
      <c r="P2324" s="270"/>
      <c r="Q2324" s="270"/>
      <c r="R2324" s="270"/>
      <c r="S2324" s="270"/>
      <c r="T2324" s="270"/>
      <c r="U2324" s="270"/>
      <c r="V2324" s="270"/>
      <c r="W2324" s="270"/>
      <c r="X2324" s="270"/>
      <c r="Y2324" s="270"/>
      <c r="Z2324" s="270"/>
      <c r="AA2324" s="270"/>
      <c r="AB2324" s="270"/>
      <c r="AC2324" s="270"/>
    </row>
    <row r="2325">
      <c r="A2325" s="306" t="s">
        <v>4065</v>
      </c>
      <c r="B2325" s="388" t="s">
        <v>4066</v>
      </c>
      <c r="C2325" s="387"/>
      <c r="D2325" s="386"/>
      <c r="E2325" s="323"/>
      <c r="F2325" s="270"/>
      <c r="G2325" s="270"/>
      <c r="H2325" s="270"/>
      <c r="I2325" s="270"/>
      <c r="J2325" s="270"/>
      <c r="K2325" s="270"/>
      <c r="L2325" s="270"/>
      <c r="M2325" s="270"/>
      <c r="N2325" s="270"/>
      <c r="O2325" s="270"/>
      <c r="P2325" s="270"/>
      <c r="Q2325" s="270"/>
      <c r="R2325" s="270"/>
      <c r="S2325" s="270"/>
      <c r="T2325" s="270"/>
      <c r="U2325" s="270"/>
      <c r="V2325" s="270"/>
      <c r="W2325" s="270"/>
      <c r="X2325" s="270"/>
      <c r="Y2325" s="270"/>
      <c r="Z2325" s="270"/>
      <c r="AA2325" s="270"/>
      <c r="AB2325" s="270"/>
      <c r="AC2325" s="270"/>
    </row>
    <row r="2326">
      <c r="A2326" s="391" t="s">
        <v>4067</v>
      </c>
      <c r="B2326" s="392"/>
      <c r="C2326" s="387"/>
      <c r="D2326" s="386"/>
      <c r="E2326" s="323"/>
      <c r="F2326" s="270"/>
      <c r="G2326" s="270"/>
      <c r="H2326" s="270"/>
      <c r="I2326" s="270"/>
      <c r="J2326" s="270"/>
      <c r="K2326" s="270"/>
      <c r="L2326" s="270"/>
      <c r="M2326" s="270"/>
      <c r="N2326" s="270"/>
      <c r="O2326" s="270"/>
      <c r="P2326" s="270"/>
      <c r="Q2326" s="270"/>
      <c r="R2326" s="270"/>
      <c r="S2326" s="270"/>
      <c r="T2326" s="270"/>
      <c r="U2326" s="270"/>
      <c r="V2326" s="270"/>
      <c r="W2326" s="270"/>
      <c r="X2326" s="270"/>
      <c r="Y2326" s="270"/>
      <c r="Z2326" s="270"/>
      <c r="AA2326" s="270"/>
      <c r="AB2326" s="270"/>
      <c r="AC2326" s="270"/>
    </row>
    <row r="2327">
      <c r="A2327" s="391" t="s">
        <v>4068</v>
      </c>
      <c r="B2327" s="392" t="s">
        <v>4069</v>
      </c>
      <c r="C2327" s="387"/>
      <c r="D2327" s="386"/>
      <c r="E2327" s="323"/>
      <c r="F2327" s="270"/>
      <c r="G2327" s="270"/>
      <c r="H2327" s="270"/>
      <c r="I2327" s="270"/>
      <c r="J2327" s="270"/>
      <c r="K2327" s="270"/>
      <c r="L2327" s="270"/>
      <c r="M2327" s="270"/>
      <c r="N2327" s="270"/>
      <c r="O2327" s="270"/>
      <c r="P2327" s="270"/>
      <c r="Q2327" s="270"/>
      <c r="R2327" s="270"/>
      <c r="S2327" s="270"/>
      <c r="T2327" s="270"/>
      <c r="U2327" s="270"/>
      <c r="V2327" s="270"/>
      <c r="W2327" s="270"/>
      <c r="X2327" s="270"/>
      <c r="Y2327" s="270"/>
      <c r="Z2327" s="270"/>
      <c r="AA2327" s="270"/>
      <c r="AB2327" s="270"/>
      <c r="AC2327" s="270"/>
    </row>
    <row r="2328">
      <c r="A2328" s="391" t="s">
        <v>4070</v>
      </c>
      <c r="B2328" s="392"/>
      <c r="C2328" s="387"/>
      <c r="D2328" s="386"/>
      <c r="E2328" s="323"/>
      <c r="F2328" s="270"/>
      <c r="G2328" s="270"/>
      <c r="H2328" s="270"/>
      <c r="I2328" s="270"/>
      <c r="J2328" s="270"/>
      <c r="K2328" s="270"/>
      <c r="L2328" s="270"/>
      <c r="M2328" s="270"/>
      <c r="N2328" s="270"/>
      <c r="O2328" s="270"/>
      <c r="P2328" s="270"/>
      <c r="Q2328" s="270"/>
      <c r="R2328" s="270"/>
      <c r="S2328" s="270"/>
      <c r="T2328" s="270"/>
      <c r="U2328" s="270"/>
      <c r="V2328" s="270"/>
      <c r="W2328" s="270"/>
      <c r="X2328" s="270"/>
      <c r="Y2328" s="270"/>
      <c r="Z2328" s="270"/>
      <c r="AA2328" s="270"/>
      <c r="AB2328" s="270"/>
      <c r="AC2328" s="270"/>
    </row>
    <row r="2329">
      <c r="A2329" s="391" t="s">
        <v>4071</v>
      </c>
      <c r="B2329" s="392"/>
      <c r="C2329" s="387"/>
      <c r="D2329" s="386"/>
      <c r="E2329" s="323"/>
      <c r="F2329" s="270"/>
      <c r="G2329" s="270"/>
      <c r="H2329" s="270"/>
      <c r="I2329" s="270"/>
      <c r="J2329" s="270"/>
      <c r="K2329" s="270"/>
      <c r="L2329" s="270"/>
      <c r="M2329" s="270"/>
      <c r="N2329" s="270"/>
      <c r="O2329" s="270"/>
      <c r="P2329" s="270"/>
      <c r="Q2329" s="270"/>
      <c r="R2329" s="270"/>
      <c r="S2329" s="270"/>
      <c r="T2329" s="270"/>
      <c r="U2329" s="270"/>
      <c r="V2329" s="270"/>
      <c r="W2329" s="270"/>
      <c r="X2329" s="270"/>
      <c r="Y2329" s="270"/>
      <c r="Z2329" s="270"/>
      <c r="AA2329" s="270"/>
      <c r="AB2329" s="270"/>
      <c r="AC2329" s="270"/>
    </row>
    <row r="2330">
      <c r="A2330" s="391" t="s">
        <v>4072</v>
      </c>
      <c r="B2330" s="393" t="s">
        <v>4073</v>
      </c>
      <c r="C2330" s="387"/>
      <c r="D2330" s="386"/>
      <c r="E2330" s="323"/>
      <c r="F2330" s="270"/>
      <c r="G2330" s="270"/>
      <c r="H2330" s="270"/>
      <c r="I2330" s="270"/>
      <c r="J2330" s="270"/>
      <c r="K2330" s="270"/>
      <c r="L2330" s="270"/>
      <c r="M2330" s="270"/>
      <c r="N2330" s="270"/>
      <c r="O2330" s="270"/>
      <c r="P2330" s="270"/>
      <c r="Q2330" s="270"/>
      <c r="R2330" s="270"/>
      <c r="S2330" s="270"/>
      <c r="T2330" s="270"/>
      <c r="U2330" s="270"/>
      <c r="V2330" s="270"/>
      <c r="W2330" s="270"/>
      <c r="X2330" s="270"/>
      <c r="Y2330" s="270"/>
      <c r="Z2330" s="270"/>
      <c r="AA2330" s="270"/>
      <c r="AB2330" s="270"/>
      <c r="AC2330" s="270"/>
    </row>
    <row r="2331">
      <c r="A2331" s="391" t="s">
        <v>4074</v>
      </c>
      <c r="B2331" s="393"/>
      <c r="C2331" s="387"/>
      <c r="D2331" s="386"/>
      <c r="E2331" s="323"/>
      <c r="F2331" s="270"/>
      <c r="G2331" s="270"/>
      <c r="H2331" s="270"/>
      <c r="I2331" s="270"/>
      <c r="J2331" s="270"/>
      <c r="K2331" s="270"/>
      <c r="L2331" s="270"/>
      <c r="M2331" s="270"/>
      <c r="N2331" s="270"/>
      <c r="O2331" s="270"/>
      <c r="P2331" s="270"/>
      <c r="Q2331" s="270"/>
      <c r="R2331" s="270"/>
      <c r="S2331" s="270"/>
      <c r="T2331" s="270"/>
      <c r="U2331" s="270"/>
      <c r="V2331" s="270"/>
      <c r="W2331" s="270"/>
      <c r="X2331" s="270"/>
      <c r="Y2331" s="270"/>
      <c r="Z2331" s="270"/>
      <c r="AA2331" s="270"/>
      <c r="AB2331" s="270"/>
      <c r="AC2331" s="270"/>
    </row>
    <row r="2332">
      <c r="A2332" s="391" t="s">
        <v>4075</v>
      </c>
      <c r="B2332" s="393"/>
      <c r="C2332" s="387"/>
      <c r="D2332" s="386"/>
      <c r="E2332" s="323"/>
      <c r="F2332" s="270"/>
      <c r="G2332" s="270"/>
      <c r="H2332" s="270"/>
      <c r="I2332" s="270"/>
      <c r="J2332" s="270"/>
      <c r="K2332" s="270"/>
      <c r="L2332" s="270"/>
      <c r="M2332" s="270"/>
      <c r="N2332" s="270"/>
      <c r="O2332" s="270"/>
      <c r="P2332" s="270"/>
      <c r="Q2332" s="270"/>
      <c r="R2332" s="270"/>
      <c r="S2332" s="270"/>
      <c r="T2332" s="270"/>
      <c r="U2332" s="270"/>
      <c r="V2332" s="270"/>
      <c r="W2332" s="270"/>
      <c r="X2332" s="270"/>
      <c r="Y2332" s="270"/>
      <c r="Z2332" s="270"/>
      <c r="AA2332" s="270"/>
      <c r="AB2332" s="270"/>
      <c r="AC2332" s="270"/>
    </row>
    <row r="2333">
      <c r="A2333" s="391" t="s">
        <v>4076</v>
      </c>
      <c r="B2333" s="393" t="s">
        <v>4077</v>
      </c>
      <c r="C2333" s="387"/>
      <c r="D2333" s="386"/>
      <c r="E2333" s="323"/>
      <c r="F2333" s="270"/>
      <c r="G2333" s="270"/>
      <c r="H2333" s="270"/>
      <c r="I2333" s="270"/>
      <c r="J2333" s="270"/>
      <c r="K2333" s="270"/>
      <c r="L2333" s="270"/>
      <c r="M2333" s="270"/>
      <c r="N2333" s="270"/>
      <c r="O2333" s="270"/>
      <c r="P2333" s="270"/>
      <c r="Q2333" s="270"/>
      <c r="R2333" s="270"/>
      <c r="S2333" s="270"/>
      <c r="T2333" s="270"/>
      <c r="U2333" s="270"/>
      <c r="V2333" s="270"/>
      <c r="W2333" s="270"/>
      <c r="X2333" s="270"/>
      <c r="Y2333" s="270"/>
      <c r="Z2333" s="270"/>
      <c r="AA2333" s="270"/>
      <c r="AB2333" s="270"/>
      <c r="AC2333" s="270"/>
    </row>
    <row r="2334">
      <c r="A2334" s="391" t="s">
        <v>4078</v>
      </c>
      <c r="B2334" s="393" t="s">
        <v>87</v>
      </c>
      <c r="C2334" s="387"/>
      <c r="D2334" s="386"/>
      <c r="E2334" s="323"/>
      <c r="F2334" s="270"/>
      <c r="G2334" s="270"/>
      <c r="H2334" s="270"/>
      <c r="I2334" s="270"/>
      <c r="J2334" s="270"/>
      <c r="K2334" s="270"/>
      <c r="L2334" s="270"/>
      <c r="M2334" s="270"/>
      <c r="N2334" s="270"/>
      <c r="O2334" s="270"/>
      <c r="P2334" s="270"/>
      <c r="Q2334" s="270"/>
      <c r="R2334" s="270"/>
      <c r="S2334" s="270"/>
      <c r="T2334" s="270"/>
      <c r="U2334" s="270"/>
      <c r="V2334" s="270"/>
      <c r="W2334" s="270"/>
      <c r="X2334" s="270"/>
      <c r="Y2334" s="270"/>
      <c r="Z2334" s="270"/>
      <c r="AA2334" s="270"/>
      <c r="AB2334" s="270"/>
      <c r="AC2334" s="270"/>
    </row>
    <row r="2335">
      <c r="A2335" s="391" t="s">
        <v>4079</v>
      </c>
      <c r="B2335" s="393" t="s">
        <v>4080</v>
      </c>
      <c r="C2335" s="387"/>
      <c r="D2335" s="386"/>
      <c r="E2335" s="323"/>
      <c r="F2335" s="270"/>
      <c r="G2335" s="270"/>
      <c r="H2335" s="270"/>
      <c r="I2335" s="270"/>
      <c r="J2335" s="270"/>
      <c r="K2335" s="270"/>
      <c r="L2335" s="270"/>
      <c r="M2335" s="270"/>
      <c r="N2335" s="270"/>
      <c r="O2335" s="270"/>
      <c r="P2335" s="270"/>
      <c r="Q2335" s="270"/>
      <c r="R2335" s="270"/>
      <c r="S2335" s="270"/>
      <c r="T2335" s="270"/>
      <c r="U2335" s="270"/>
      <c r="V2335" s="270"/>
      <c r="W2335" s="270"/>
      <c r="X2335" s="270"/>
      <c r="Y2335" s="270"/>
      <c r="Z2335" s="270"/>
      <c r="AA2335" s="270"/>
      <c r="AB2335" s="270"/>
      <c r="AC2335" s="270"/>
    </row>
    <row r="2336">
      <c r="A2336" s="394" t="s">
        <v>4081</v>
      </c>
      <c r="B2336" s="393"/>
      <c r="C2336" s="387" t="s">
        <v>4082</v>
      </c>
      <c r="D2336" s="386"/>
      <c r="E2336" s="323"/>
      <c r="F2336" s="270"/>
      <c r="G2336" s="270"/>
      <c r="H2336" s="270"/>
      <c r="I2336" s="270"/>
      <c r="J2336" s="270"/>
      <c r="K2336" s="270"/>
      <c r="L2336" s="270"/>
      <c r="M2336" s="270"/>
      <c r="N2336" s="270"/>
      <c r="O2336" s="270"/>
      <c r="P2336" s="270"/>
      <c r="Q2336" s="270"/>
      <c r="R2336" s="270"/>
      <c r="S2336" s="270"/>
      <c r="T2336" s="270"/>
      <c r="U2336" s="270"/>
      <c r="V2336" s="270"/>
      <c r="W2336" s="270"/>
      <c r="X2336" s="270"/>
      <c r="Y2336" s="270"/>
      <c r="Z2336" s="270"/>
      <c r="AA2336" s="270"/>
      <c r="AB2336" s="270"/>
      <c r="AC2336" s="270"/>
    </row>
    <row r="2337">
      <c r="A2337" s="395"/>
      <c r="B2337" s="393" t="s">
        <v>4083</v>
      </c>
      <c r="C2337" s="387"/>
      <c r="D2337" s="386"/>
      <c r="E2337" s="323"/>
      <c r="F2337" s="270"/>
      <c r="G2337" s="270"/>
      <c r="H2337" s="270"/>
      <c r="I2337" s="270"/>
      <c r="J2337" s="270"/>
      <c r="K2337" s="270"/>
      <c r="L2337" s="270"/>
      <c r="M2337" s="270"/>
      <c r="N2337" s="270"/>
      <c r="O2337" s="270"/>
      <c r="P2337" s="270"/>
      <c r="Q2337" s="270"/>
      <c r="R2337" s="270"/>
      <c r="S2337" s="270"/>
      <c r="T2337" s="270"/>
      <c r="U2337" s="270"/>
      <c r="V2337" s="270"/>
      <c r="W2337" s="270"/>
      <c r="X2337" s="270"/>
      <c r="Y2337" s="270"/>
      <c r="Z2337" s="270"/>
      <c r="AA2337" s="270"/>
      <c r="AB2337" s="270"/>
      <c r="AC2337" s="270"/>
    </row>
    <row r="2338">
      <c r="A2338" s="395"/>
      <c r="B2338" s="393" t="s">
        <v>4084</v>
      </c>
      <c r="C2338" s="387"/>
      <c r="D2338" s="386"/>
      <c r="E2338" s="323"/>
      <c r="F2338" s="270"/>
      <c r="G2338" s="270"/>
      <c r="H2338" s="270"/>
      <c r="I2338" s="270"/>
      <c r="J2338" s="270"/>
      <c r="K2338" s="270"/>
      <c r="L2338" s="270"/>
      <c r="M2338" s="270"/>
      <c r="N2338" s="270"/>
      <c r="O2338" s="270"/>
      <c r="P2338" s="270"/>
      <c r="Q2338" s="270"/>
      <c r="R2338" s="270"/>
      <c r="S2338" s="270"/>
      <c r="T2338" s="270"/>
      <c r="U2338" s="270"/>
      <c r="V2338" s="270"/>
      <c r="W2338" s="270"/>
      <c r="X2338" s="270"/>
      <c r="Y2338" s="270"/>
      <c r="Z2338" s="270"/>
      <c r="AA2338" s="270"/>
      <c r="AB2338" s="270"/>
      <c r="AC2338" s="270"/>
    </row>
    <row r="2339">
      <c r="A2339" s="395" t="s">
        <v>4085</v>
      </c>
      <c r="B2339" s="393" t="s">
        <v>4086</v>
      </c>
      <c r="C2339" s="387"/>
      <c r="D2339" s="366"/>
      <c r="E2339" s="10"/>
      <c r="F2339" s="11"/>
      <c r="G2339" s="11"/>
      <c r="H2339" s="11"/>
      <c r="I2339" s="11"/>
      <c r="J2339" s="11"/>
      <c r="K2339" s="11"/>
      <c r="L2339" s="11"/>
      <c r="M2339" s="11"/>
      <c r="N2339" s="11"/>
      <c r="O2339" s="11"/>
      <c r="P2339" s="11"/>
      <c r="Q2339" s="11"/>
      <c r="R2339" s="11"/>
      <c r="S2339" s="11"/>
      <c r="T2339" s="11"/>
      <c r="U2339" s="11"/>
      <c r="V2339" s="11"/>
      <c r="W2339" s="11"/>
      <c r="X2339" s="11"/>
      <c r="Y2339" s="11"/>
      <c r="Z2339" s="11"/>
      <c r="AA2339" s="11"/>
      <c r="AB2339" s="11"/>
      <c r="AC2339" s="11"/>
    </row>
    <row r="2340">
      <c r="A2340" s="395" t="s">
        <v>4087</v>
      </c>
      <c r="B2340" s="393" t="s">
        <v>4088</v>
      </c>
      <c r="C2340" s="367"/>
      <c r="D2340" s="366"/>
      <c r="E2340" s="10"/>
      <c r="F2340" s="11"/>
      <c r="G2340" s="11"/>
      <c r="H2340" s="11"/>
      <c r="I2340" s="11"/>
      <c r="J2340" s="11"/>
      <c r="K2340" s="11"/>
      <c r="L2340" s="11"/>
      <c r="M2340" s="11"/>
      <c r="N2340" s="11"/>
      <c r="O2340" s="11"/>
      <c r="P2340" s="11"/>
      <c r="Q2340" s="11"/>
      <c r="R2340" s="11"/>
      <c r="S2340" s="11"/>
      <c r="T2340" s="11"/>
      <c r="U2340" s="11"/>
      <c r="V2340" s="11"/>
      <c r="W2340" s="11"/>
      <c r="X2340" s="11"/>
      <c r="Y2340" s="11"/>
      <c r="Z2340" s="11"/>
      <c r="AA2340" s="11"/>
      <c r="AB2340" s="11"/>
      <c r="AC2340" s="11"/>
    </row>
    <row r="2341">
      <c r="A2341" s="396"/>
      <c r="B2341" s="191"/>
      <c r="C2341" s="367"/>
      <c r="D2341" s="366"/>
      <c r="E2341" s="10"/>
      <c r="F2341" s="11"/>
      <c r="G2341" s="11"/>
      <c r="H2341" s="11"/>
      <c r="I2341" s="11"/>
      <c r="J2341" s="11"/>
      <c r="K2341" s="11"/>
      <c r="L2341" s="11"/>
      <c r="M2341" s="11"/>
      <c r="N2341" s="11"/>
      <c r="O2341" s="11"/>
      <c r="P2341" s="11"/>
      <c r="Q2341" s="11"/>
      <c r="R2341" s="11"/>
      <c r="S2341" s="11"/>
      <c r="T2341" s="11"/>
      <c r="U2341" s="11"/>
      <c r="V2341" s="11"/>
      <c r="W2341" s="11"/>
      <c r="X2341" s="11"/>
      <c r="Y2341" s="11"/>
      <c r="Z2341" s="11"/>
      <c r="AA2341" s="11"/>
      <c r="AB2341" s="11"/>
      <c r="AC2341" s="11"/>
    </row>
    <row r="2342">
      <c r="A2342" s="397" t="s">
        <v>4089</v>
      </c>
      <c r="B2342" s="191" t="s">
        <v>4090</v>
      </c>
      <c r="C2342" s="367"/>
      <c r="D2342" s="366"/>
      <c r="E2342" s="10"/>
      <c r="F2342" s="11"/>
      <c r="G2342" s="11"/>
      <c r="H2342" s="11"/>
      <c r="I2342" s="11"/>
      <c r="J2342" s="11"/>
      <c r="K2342" s="11"/>
      <c r="L2342" s="11"/>
      <c r="M2342" s="11"/>
      <c r="N2342" s="11"/>
      <c r="O2342" s="11"/>
      <c r="P2342" s="11"/>
      <c r="Q2342" s="11"/>
      <c r="R2342" s="11"/>
      <c r="S2342" s="11"/>
      <c r="T2342" s="11"/>
      <c r="U2342" s="11"/>
      <c r="V2342" s="11"/>
      <c r="W2342" s="11"/>
      <c r="X2342" s="11"/>
      <c r="Y2342" s="11"/>
      <c r="Z2342" s="11"/>
      <c r="AA2342" s="11"/>
      <c r="AB2342" s="11"/>
      <c r="AC2342" s="11"/>
    </row>
    <row r="2343">
      <c r="A2343" s="396" t="s">
        <v>4091</v>
      </c>
      <c r="B2343" s="191"/>
      <c r="C2343" s="367"/>
      <c r="D2343" s="366"/>
      <c r="E2343" s="10"/>
      <c r="F2343" s="11"/>
      <c r="G2343" s="11"/>
      <c r="H2343" s="11"/>
      <c r="I2343" s="11"/>
      <c r="J2343" s="11"/>
      <c r="K2343" s="11"/>
      <c r="L2343" s="11"/>
      <c r="M2343" s="11"/>
      <c r="N2343" s="11"/>
      <c r="O2343" s="11"/>
      <c r="P2343" s="11"/>
      <c r="Q2343" s="11"/>
      <c r="R2343" s="11"/>
      <c r="S2343" s="11"/>
      <c r="T2343" s="11"/>
      <c r="U2343" s="11"/>
      <c r="V2343" s="11"/>
      <c r="W2343" s="11"/>
      <c r="X2343" s="11"/>
      <c r="Y2343" s="11"/>
      <c r="Z2343" s="11"/>
      <c r="AA2343" s="11"/>
      <c r="AB2343" s="11"/>
      <c r="AC2343" s="11"/>
    </row>
    <row r="2344">
      <c r="A2344" s="398" t="s">
        <v>4092</v>
      </c>
      <c r="B2344" s="191" t="s">
        <v>4093</v>
      </c>
      <c r="C2344" s="367"/>
      <c r="D2344" s="366"/>
      <c r="E2344" s="10"/>
      <c r="F2344" s="11"/>
      <c r="G2344" s="11"/>
      <c r="H2344" s="11"/>
      <c r="I2344" s="11"/>
      <c r="J2344" s="11"/>
      <c r="K2344" s="11"/>
      <c r="L2344" s="11"/>
      <c r="M2344" s="11"/>
      <c r="N2344" s="11"/>
      <c r="O2344" s="11"/>
      <c r="P2344" s="11"/>
      <c r="Q2344" s="11"/>
      <c r="R2344" s="11"/>
      <c r="S2344" s="11"/>
      <c r="T2344" s="11"/>
      <c r="U2344" s="11"/>
      <c r="V2344" s="11"/>
      <c r="W2344" s="11"/>
      <c r="X2344" s="11"/>
      <c r="Y2344" s="11"/>
      <c r="Z2344" s="11"/>
      <c r="AA2344" s="11"/>
      <c r="AB2344" s="11"/>
      <c r="AC2344" s="11"/>
    </row>
    <row r="2345">
      <c r="A2345" s="396" t="s">
        <v>4094</v>
      </c>
      <c r="B2345" s="396"/>
      <c r="C2345" s="367"/>
      <c r="D2345" s="366"/>
      <c r="E2345" s="10"/>
      <c r="F2345" s="11"/>
      <c r="G2345" s="11"/>
      <c r="H2345" s="11"/>
      <c r="I2345" s="11"/>
      <c r="J2345" s="11"/>
      <c r="K2345" s="11"/>
      <c r="L2345" s="11"/>
      <c r="M2345" s="11"/>
      <c r="N2345" s="11"/>
      <c r="O2345" s="11"/>
      <c r="P2345" s="11"/>
      <c r="Q2345" s="11"/>
      <c r="R2345" s="11"/>
      <c r="S2345" s="11"/>
      <c r="T2345" s="11"/>
      <c r="U2345" s="11"/>
      <c r="V2345" s="11"/>
      <c r="W2345" s="11"/>
      <c r="X2345" s="11"/>
      <c r="Y2345" s="11"/>
      <c r="Z2345" s="11"/>
      <c r="AA2345" s="11"/>
      <c r="AB2345" s="11"/>
      <c r="AC2345" s="11"/>
    </row>
    <row r="2346">
      <c r="A2346" s="396" t="s">
        <v>4095</v>
      </c>
      <c r="B2346" s="191" t="s">
        <v>4096</v>
      </c>
      <c r="C2346" s="367"/>
      <c r="D2346" s="366"/>
      <c r="E2346" s="10"/>
      <c r="F2346" s="11"/>
      <c r="G2346" s="11"/>
      <c r="H2346" s="11"/>
      <c r="I2346" s="11"/>
      <c r="J2346" s="11"/>
      <c r="K2346" s="11"/>
      <c r="L2346" s="11"/>
      <c r="M2346" s="11"/>
      <c r="N2346" s="11"/>
      <c r="O2346" s="11"/>
      <c r="P2346" s="11"/>
      <c r="Q2346" s="11"/>
      <c r="R2346" s="11"/>
      <c r="S2346" s="11"/>
      <c r="T2346" s="11"/>
      <c r="U2346" s="11"/>
      <c r="V2346" s="11"/>
      <c r="W2346" s="11"/>
      <c r="X2346" s="11"/>
      <c r="Y2346" s="11"/>
      <c r="Z2346" s="11"/>
      <c r="AA2346" s="11"/>
      <c r="AB2346" s="11"/>
      <c r="AC2346" s="11"/>
    </row>
    <row r="2347">
      <c r="A2347" s="396" t="s">
        <v>4097</v>
      </c>
      <c r="B2347" s="191" t="s">
        <v>4098</v>
      </c>
      <c r="C2347" s="367"/>
      <c r="D2347" s="366"/>
      <c r="E2347" s="10"/>
      <c r="F2347" s="11"/>
      <c r="G2347" s="11"/>
      <c r="H2347" s="11"/>
      <c r="I2347" s="11"/>
      <c r="J2347" s="11"/>
      <c r="K2347" s="11"/>
      <c r="L2347" s="11"/>
      <c r="M2347" s="11"/>
      <c r="N2347" s="11"/>
      <c r="O2347" s="11"/>
      <c r="P2347" s="11"/>
      <c r="Q2347" s="11"/>
      <c r="R2347" s="11"/>
      <c r="S2347" s="11"/>
      <c r="T2347" s="11"/>
      <c r="U2347" s="11"/>
      <c r="V2347" s="11"/>
      <c r="W2347" s="11"/>
      <c r="X2347" s="11"/>
      <c r="Y2347" s="11"/>
      <c r="Z2347" s="11"/>
      <c r="AA2347" s="11"/>
      <c r="AB2347" s="11"/>
      <c r="AC2347" s="11"/>
    </row>
    <row r="2348">
      <c r="A2348" s="396" t="s">
        <v>4099</v>
      </c>
      <c r="B2348" s="191" t="s">
        <v>4100</v>
      </c>
      <c r="C2348" s="367"/>
      <c r="D2348" s="366"/>
      <c r="E2348" s="10"/>
      <c r="F2348" s="11"/>
      <c r="G2348" s="11"/>
      <c r="H2348" s="11"/>
      <c r="I2348" s="11"/>
      <c r="J2348" s="11"/>
      <c r="K2348" s="11"/>
      <c r="L2348" s="11"/>
      <c r="M2348" s="11"/>
      <c r="N2348" s="11"/>
      <c r="O2348" s="11"/>
      <c r="P2348" s="11"/>
      <c r="Q2348" s="11"/>
      <c r="R2348" s="11"/>
      <c r="S2348" s="11"/>
      <c r="T2348" s="11"/>
      <c r="U2348" s="11"/>
      <c r="V2348" s="11"/>
      <c r="W2348" s="11"/>
      <c r="X2348" s="11"/>
      <c r="Y2348" s="11"/>
      <c r="Z2348" s="11"/>
      <c r="AA2348" s="11"/>
      <c r="AB2348" s="11"/>
      <c r="AC2348" s="11"/>
    </row>
    <row r="2349">
      <c r="A2349" s="396" t="s">
        <v>4101</v>
      </c>
      <c r="B2349" s="191"/>
      <c r="C2349" s="367"/>
      <c r="D2349" s="366"/>
      <c r="E2349" s="10"/>
      <c r="F2349" s="11"/>
      <c r="G2349" s="11"/>
      <c r="H2349" s="11"/>
      <c r="I2349" s="11"/>
      <c r="J2349" s="11"/>
      <c r="K2349" s="11"/>
      <c r="L2349" s="11"/>
      <c r="M2349" s="11"/>
      <c r="N2349" s="11"/>
      <c r="O2349" s="11"/>
      <c r="P2349" s="11"/>
      <c r="Q2349" s="11"/>
      <c r="R2349" s="11"/>
      <c r="S2349" s="11"/>
      <c r="T2349" s="11"/>
      <c r="U2349" s="11"/>
      <c r="V2349" s="11"/>
      <c r="W2349" s="11"/>
      <c r="X2349" s="11"/>
      <c r="Y2349" s="11"/>
      <c r="Z2349" s="11"/>
      <c r="AA2349" s="11"/>
      <c r="AB2349" s="11"/>
      <c r="AC2349" s="11"/>
    </row>
    <row r="2350">
      <c r="A2350" s="396" t="s">
        <v>4102</v>
      </c>
      <c r="B2350" s="191" t="s">
        <v>4103</v>
      </c>
      <c r="C2350" s="367"/>
      <c r="D2350" s="366"/>
      <c r="E2350" s="10"/>
      <c r="F2350" s="11"/>
      <c r="G2350" s="11"/>
      <c r="H2350" s="11"/>
      <c r="I2350" s="11"/>
      <c r="J2350" s="11"/>
      <c r="K2350" s="11"/>
      <c r="L2350" s="11"/>
      <c r="M2350" s="11"/>
      <c r="N2350" s="11"/>
      <c r="O2350" s="11"/>
      <c r="P2350" s="11"/>
      <c r="Q2350" s="11"/>
      <c r="R2350" s="11"/>
      <c r="S2350" s="11"/>
      <c r="T2350" s="11"/>
      <c r="U2350" s="11"/>
      <c r="V2350" s="11"/>
      <c r="W2350" s="11"/>
      <c r="X2350" s="11"/>
      <c r="Y2350" s="11"/>
      <c r="Z2350" s="11"/>
      <c r="AA2350" s="11"/>
      <c r="AB2350" s="11"/>
      <c r="AC2350" s="11"/>
    </row>
    <row r="2351">
      <c r="A2351" s="396" t="s">
        <v>4104</v>
      </c>
      <c r="B2351" s="191"/>
      <c r="C2351" s="367"/>
      <c r="D2351" s="366"/>
      <c r="E2351" s="10"/>
      <c r="F2351" s="11"/>
      <c r="G2351" s="11"/>
      <c r="H2351" s="11"/>
      <c r="I2351" s="11"/>
      <c r="J2351" s="11"/>
      <c r="K2351" s="11"/>
      <c r="L2351" s="11"/>
      <c r="M2351" s="11"/>
      <c r="N2351" s="11"/>
      <c r="O2351" s="11"/>
      <c r="P2351" s="11"/>
      <c r="Q2351" s="11"/>
      <c r="R2351" s="11"/>
      <c r="S2351" s="11"/>
      <c r="T2351" s="11"/>
      <c r="U2351" s="11"/>
      <c r="V2351" s="11"/>
      <c r="W2351" s="11"/>
      <c r="X2351" s="11"/>
      <c r="Y2351" s="11"/>
      <c r="Z2351" s="11"/>
      <c r="AA2351" s="11"/>
      <c r="AB2351" s="11"/>
      <c r="AC2351" s="11"/>
    </row>
    <row r="2352">
      <c r="A2352" s="396" t="s">
        <v>4105</v>
      </c>
      <c r="B2352" s="191"/>
      <c r="C2352" s="367"/>
      <c r="D2352" s="366"/>
      <c r="E2352" s="10"/>
      <c r="F2352" s="11"/>
      <c r="G2352" s="11"/>
      <c r="H2352" s="11"/>
      <c r="I2352" s="11"/>
      <c r="J2352" s="11"/>
      <c r="K2352" s="11"/>
      <c r="L2352" s="11"/>
      <c r="M2352" s="11"/>
      <c r="N2352" s="11"/>
      <c r="O2352" s="11"/>
      <c r="P2352" s="11"/>
      <c r="Q2352" s="11"/>
      <c r="R2352" s="11"/>
      <c r="S2352" s="11"/>
      <c r="T2352" s="11"/>
      <c r="U2352" s="11"/>
      <c r="V2352" s="11"/>
      <c r="W2352" s="11"/>
      <c r="X2352" s="11"/>
      <c r="Y2352" s="11"/>
      <c r="Z2352" s="11"/>
      <c r="AA2352" s="11"/>
      <c r="AB2352" s="11"/>
      <c r="AC2352" s="11"/>
    </row>
    <row r="2353">
      <c r="A2353" s="399" t="s">
        <v>4106</v>
      </c>
      <c r="B2353" s="191" t="s">
        <v>4107</v>
      </c>
      <c r="C2353" s="367"/>
      <c r="D2353" s="366"/>
      <c r="E2353" s="10"/>
      <c r="F2353" s="11"/>
      <c r="G2353" s="11"/>
      <c r="H2353" s="11"/>
      <c r="I2353" s="11"/>
      <c r="J2353" s="11"/>
      <c r="K2353" s="11"/>
      <c r="L2353" s="11"/>
      <c r="M2353" s="11"/>
      <c r="N2353" s="11"/>
      <c r="O2353" s="11"/>
      <c r="P2353" s="11"/>
      <c r="Q2353" s="11"/>
      <c r="R2353" s="11"/>
      <c r="S2353" s="11"/>
      <c r="T2353" s="11"/>
      <c r="U2353" s="11"/>
      <c r="V2353" s="11"/>
      <c r="W2353" s="11"/>
      <c r="X2353" s="11"/>
      <c r="Y2353" s="11"/>
      <c r="Z2353" s="11"/>
      <c r="AA2353" s="11"/>
      <c r="AB2353" s="11"/>
      <c r="AC2353" s="11"/>
    </row>
    <row r="2354">
      <c r="A2354" s="396" t="s">
        <v>4108</v>
      </c>
      <c r="B2354" s="191"/>
      <c r="C2354" s="367"/>
      <c r="D2354" s="366"/>
      <c r="E2354" s="10"/>
      <c r="F2354" s="11"/>
      <c r="G2354" s="11"/>
      <c r="H2354" s="11"/>
      <c r="I2354" s="11"/>
      <c r="J2354" s="11"/>
      <c r="K2354" s="11"/>
      <c r="L2354" s="11"/>
      <c r="M2354" s="11"/>
      <c r="N2354" s="11"/>
      <c r="O2354" s="11"/>
      <c r="P2354" s="11"/>
      <c r="Q2354" s="11"/>
      <c r="R2354" s="11"/>
      <c r="S2354" s="11"/>
      <c r="T2354" s="11"/>
      <c r="U2354" s="11"/>
      <c r="V2354" s="11"/>
      <c r="W2354" s="11"/>
      <c r="X2354" s="11"/>
      <c r="Y2354" s="11"/>
      <c r="Z2354" s="11"/>
      <c r="AA2354" s="11"/>
      <c r="AB2354" s="11"/>
      <c r="AC2354" s="11"/>
    </row>
    <row r="2355">
      <c r="A2355" s="396" t="s">
        <v>4109</v>
      </c>
      <c r="B2355" s="191" t="s">
        <v>4110</v>
      </c>
      <c r="C2355" s="367"/>
      <c r="D2355" s="366"/>
      <c r="E2355" s="10"/>
      <c r="F2355" s="11"/>
      <c r="G2355" s="11"/>
      <c r="H2355" s="11"/>
      <c r="I2355" s="11"/>
      <c r="J2355" s="11"/>
      <c r="K2355" s="11"/>
      <c r="L2355" s="11"/>
      <c r="M2355" s="11"/>
      <c r="N2355" s="11"/>
      <c r="O2355" s="11"/>
      <c r="P2355" s="11"/>
      <c r="Q2355" s="11"/>
      <c r="R2355" s="11"/>
      <c r="S2355" s="11"/>
      <c r="T2355" s="11"/>
      <c r="U2355" s="11"/>
      <c r="V2355" s="11"/>
      <c r="W2355" s="11"/>
      <c r="X2355" s="11"/>
      <c r="Y2355" s="11"/>
      <c r="Z2355" s="11"/>
      <c r="AA2355" s="11"/>
      <c r="AB2355" s="11"/>
      <c r="AC2355" s="11"/>
    </row>
    <row r="2356">
      <c r="A2356" s="396" t="s">
        <v>4111</v>
      </c>
      <c r="B2356" s="191" t="s">
        <v>4112</v>
      </c>
      <c r="C2356" s="367"/>
      <c r="D2356" s="366"/>
      <c r="E2356" s="10"/>
      <c r="F2356" s="11"/>
      <c r="G2356" s="11"/>
      <c r="H2356" s="11"/>
      <c r="I2356" s="11"/>
      <c r="J2356" s="11"/>
      <c r="K2356" s="11"/>
      <c r="L2356" s="11"/>
      <c r="M2356" s="11"/>
      <c r="N2356" s="11"/>
      <c r="O2356" s="11"/>
      <c r="P2356" s="11"/>
      <c r="Q2356" s="11"/>
      <c r="R2356" s="11"/>
      <c r="S2356" s="11"/>
      <c r="T2356" s="11"/>
      <c r="U2356" s="11"/>
      <c r="V2356" s="11"/>
      <c r="W2356" s="11"/>
      <c r="X2356" s="11"/>
      <c r="Y2356" s="11"/>
      <c r="Z2356" s="11"/>
      <c r="AA2356" s="11"/>
      <c r="AB2356" s="11"/>
      <c r="AC2356" s="11"/>
    </row>
    <row r="2357">
      <c r="A2357" s="396" t="s">
        <v>4113</v>
      </c>
      <c r="B2357" s="191" t="s">
        <v>4114</v>
      </c>
      <c r="C2357" s="367"/>
      <c r="D2357" s="366"/>
      <c r="E2357" s="10"/>
      <c r="F2357" s="11"/>
      <c r="G2357" s="11"/>
      <c r="H2357" s="11"/>
      <c r="I2357" s="11"/>
      <c r="J2357" s="11"/>
      <c r="K2357" s="11"/>
      <c r="L2357" s="11"/>
      <c r="M2357" s="11"/>
      <c r="N2357" s="11"/>
      <c r="O2357" s="11"/>
      <c r="P2357" s="11"/>
      <c r="Q2357" s="11"/>
      <c r="R2357" s="11"/>
      <c r="S2357" s="11"/>
      <c r="T2357" s="11"/>
      <c r="U2357" s="11"/>
      <c r="V2357" s="11"/>
      <c r="W2357" s="11"/>
      <c r="X2357" s="11"/>
      <c r="Y2357" s="11"/>
      <c r="Z2357" s="11"/>
      <c r="AA2357" s="11"/>
      <c r="AB2357" s="11"/>
      <c r="AC2357" s="11"/>
    </row>
    <row r="2358">
      <c r="A2358" s="397" t="s">
        <v>4115</v>
      </c>
      <c r="B2358" s="191" t="s">
        <v>4116</v>
      </c>
      <c r="C2358" s="367"/>
      <c r="D2358" s="366"/>
      <c r="E2358" s="10"/>
      <c r="F2358" s="11"/>
      <c r="G2358" s="11"/>
      <c r="H2358" s="11"/>
      <c r="I2358" s="11"/>
      <c r="J2358" s="11"/>
      <c r="K2358" s="11"/>
      <c r="L2358" s="11"/>
      <c r="M2358" s="11"/>
      <c r="N2358" s="11"/>
      <c r="O2358" s="11"/>
      <c r="P2358" s="11"/>
      <c r="Q2358" s="11"/>
      <c r="R2358" s="11"/>
      <c r="S2358" s="11"/>
      <c r="T2358" s="11"/>
      <c r="U2358" s="11"/>
      <c r="V2358" s="11"/>
      <c r="W2358" s="11"/>
      <c r="X2358" s="11"/>
      <c r="Y2358" s="11"/>
      <c r="Z2358" s="11"/>
      <c r="AA2358" s="11"/>
      <c r="AB2358" s="11"/>
      <c r="AC2358" s="11"/>
    </row>
    <row r="2359">
      <c r="A2359" s="396" t="s">
        <v>4117</v>
      </c>
      <c r="B2359" s="191"/>
      <c r="C2359" s="367"/>
      <c r="D2359" s="366"/>
      <c r="E2359" s="10"/>
      <c r="F2359" s="11"/>
      <c r="G2359" s="11"/>
      <c r="H2359" s="11"/>
      <c r="I2359" s="11"/>
      <c r="J2359" s="11"/>
      <c r="K2359" s="11"/>
      <c r="L2359" s="11"/>
      <c r="M2359" s="11"/>
      <c r="N2359" s="11"/>
      <c r="O2359" s="11"/>
      <c r="P2359" s="11"/>
      <c r="Q2359" s="11"/>
      <c r="R2359" s="11"/>
      <c r="S2359" s="11"/>
      <c r="T2359" s="11"/>
      <c r="U2359" s="11"/>
      <c r="V2359" s="11"/>
      <c r="W2359" s="11"/>
      <c r="X2359" s="11"/>
      <c r="Y2359" s="11"/>
      <c r="Z2359" s="11"/>
      <c r="AA2359" s="11"/>
      <c r="AB2359" s="11"/>
      <c r="AC2359" s="11"/>
    </row>
    <row r="2360">
      <c r="A2360" s="396" t="s">
        <v>4118</v>
      </c>
      <c r="B2360" s="191"/>
      <c r="C2360" s="367"/>
      <c r="D2360" s="366"/>
      <c r="E2360" s="10"/>
      <c r="F2360" s="11"/>
      <c r="G2360" s="11"/>
      <c r="H2360" s="11"/>
      <c r="I2360" s="11"/>
      <c r="J2360" s="11"/>
      <c r="K2360" s="11"/>
      <c r="L2360" s="11"/>
      <c r="M2360" s="11"/>
      <c r="N2360" s="11"/>
      <c r="O2360" s="11"/>
      <c r="P2360" s="11"/>
      <c r="Q2360" s="11"/>
      <c r="R2360" s="11"/>
      <c r="S2360" s="11"/>
      <c r="T2360" s="11"/>
      <c r="U2360" s="11"/>
      <c r="V2360" s="11"/>
      <c r="W2360" s="11"/>
      <c r="X2360" s="11"/>
      <c r="Y2360" s="11"/>
      <c r="Z2360" s="11"/>
      <c r="AA2360" s="11"/>
      <c r="AB2360" s="11"/>
      <c r="AC2360" s="11"/>
    </row>
    <row r="2361">
      <c r="A2361" s="396" t="s">
        <v>4119</v>
      </c>
      <c r="B2361" s="191"/>
      <c r="C2361" s="367" t="s">
        <v>4120</v>
      </c>
      <c r="D2361" s="366"/>
      <c r="E2361" s="10"/>
      <c r="F2361" s="11"/>
      <c r="G2361" s="11"/>
      <c r="H2361" s="11"/>
      <c r="I2361" s="11"/>
      <c r="J2361" s="11"/>
      <c r="K2361" s="11"/>
      <c r="L2361" s="11"/>
      <c r="M2361" s="11"/>
      <c r="N2361" s="11"/>
      <c r="O2361" s="11"/>
      <c r="P2361" s="11"/>
      <c r="Q2361" s="11"/>
      <c r="R2361" s="11"/>
      <c r="S2361" s="11"/>
      <c r="T2361" s="11"/>
      <c r="U2361" s="11"/>
      <c r="V2361" s="11"/>
      <c r="W2361" s="11"/>
      <c r="X2361" s="11"/>
      <c r="Y2361" s="11"/>
      <c r="Z2361" s="11"/>
      <c r="AA2361" s="11"/>
      <c r="AB2361" s="11"/>
      <c r="AC2361" s="11"/>
    </row>
    <row r="2362">
      <c r="A2362" s="396" t="s">
        <v>4121</v>
      </c>
      <c r="B2362" s="191" t="s">
        <v>4122</v>
      </c>
      <c r="C2362" s="367" t="s">
        <v>4123</v>
      </c>
      <c r="D2362" s="366"/>
      <c r="E2362" s="10"/>
      <c r="F2362" s="11"/>
      <c r="G2362" s="11"/>
      <c r="H2362" s="11"/>
      <c r="I2362" s="11"/>
      <c r="J2362" s="11"/>
      <c r="K2362" s="11"/>
      <c r="L2362" s="11"/>
      <c r="M2362" s="11"/>
      <c r="N2362" s="11"/>
      <c r="O2362" s="11"/>
      <c r="P2362" s="11"/>
      <c r="Q2362" s="11"/>
      <c r="R2362" s="11"/>
      <c r="S2362" s="11"/>
      <c r="T2362" s="11"/>
      <c r="U2362" s="11"/>
      <c r="V2362" s="11"/>
      <c r="W2362" s="11"/>
      <c r="X2362" s="11"/>
      <c r="Y2362" s="11"/>
      <c r="Z2362" s="11"/>
      <c r="AA2362" s="11"/>
      <c r="AB2362" s="11"/>
      <c r="AC2362" s="11"/>
    </row>
    <row r="2363">
      <c r="A2363" s="396"/>
      <c r="B2363" s="191" t="s">
        <v>4124</v>
      </c>
      <c r="C2363" s="367"/>
      <c r="D2363" s="386"/>
      <c r="E2363" s="323"/>
      <c r="F2363" s="270"/>
      <c r="G2363" s="270"/>
      <c r="H2363" s="270"/>
      <c r="I2363" s="270"/>
      <c r="J2363" s="270"/>
      <c r="K2363" s="270"/>
      <c r="L2363" s="270"/>
      <c r="M2363" s="270"/>
      <c r="N2363" s="270"/>
      <c r="O2363" s="270"/>
      <c r="P2363" s="270"/>
      <c r="Q2363" s="270"/>
      <c r="R2363" s="270"/>
      <c r="S2363" s="270"/>
      <c r="T2363" s="270"/>
      <c r="U2363" s="270"/>
      <c r="V2363" s="270"/>
      <c r="W2363" s="270"/>
      <c r="X2363" s="270"/>
      <c r="Y2363" s="270"/>
      <c r="Z2363" s="270"/>
      <c r="AA2363" s="270"/>
      <c r="AB2363" s="270"/>
      <c r="AC2363" s="270"/>
    </row>
    <row r="2364">
      <c r="A2364" s="396" t="s">
        <v>4125</v>
      </c>
      <c r="B2364" s="191" t="s">
        <v>4126</v>
      </c>
      <c r="C2364" s="387"/>
      <c r="D2364" s="386"/>
      <c r="E2364" s="323"/>
      <c r="F2364" s="270"/>
      <c r="G2364" s="270"/>
      <c r="H2364" s="270"/>
      <c r="I2364" s="270"/>
      <c r="J2364" s="270"/>
      <c r="K2364" s="270"/>
      <c r="L2364" s="270"/>
      <c r="M2364" s="270"/>
      <c r="N2364" s="270"/>
      <c r="O2364" s="270"/>
      <c r="P2364" s="270"/>
      <c r="Q2364" s="270"/>
      <c r="R2364" s="270"/>
      <c r="S2364" s="270"/>
      <c r="T2364" s="270"/>
      <c r="U2364" s="270"/>
      <c r="V2364" s="270"/>
      <c r="W2364" s="270"/>
      <c r="X2364" s="270"/>
      <c r="Y2364" s="270"/>
      <c r="Z2364" s="270"/>
      <c r="AA2364" s="270"/>
      <c r="AB2364" s="270"/>
      <c r="AC2364" s="270"/>
    </row>
    <row r="2365">
      <c r="A2365" s="400" t="s">
        <v>4127</v>
      </c>
      <c r="B2365" s="191" t="s">
        <v>4128</v>
      </c>
      <c r="C2365" s="387" t="s">
        <v>4129</v>
      </c>
      <c r="D2365" s="386"/>
      <c r="E2365" s="323"/>
      <c r="F2365" s="270"/>
      <c r="G2365" s="270"/>
      <c r="H2365" s="270"/>
      <c r="I2365" s="270"/>
      <c r="J2365" s="270"/>
      <c r="K2365" s="270"/>
      <c r="L2365" s="270"/>
      <c r="M2365" s="270"/>
      <c r="N2365" s="270"/>
      <c r="O2365" s="270"/>
      <c r="P2365" s="270"/>
      <c r="Q2365" s="270"/>
      <c r="R2365" s="270"/>
      <c r="S2365" s="270"/>
      <c r="T2365" s="270"/>
      <c r="U2365" s="270"/>
      <c r="V2365" s="270"/>
      <c r="W2365" s="270"/>
      <c r="X2365" s="270"/>
      <c r="Y2365" s="270"/>
      <c r="Z2365" s="270"/>
      <c r="AA2365" s="270"/>
      <c r="AB2365" s="270"/>
      <c r="AC2365" s="270"/>
    </row>
    <row r="2366">
      <c r="A2366" s="401" t="s">
        <v>4130</v>
      </c>
      <c r="B2366" s="191" t="s">
        <v>4131</v>
      </c>
      <c r="C2366" s="387"/>
      <c r="D2366" s="386"/>
      <c r="E2366" s="323"/>
      <c r="F2366" s="270"/>
      <c r="G2366" s="270"/>
      <c r="H2366" s="270"/>
      <c r="I2366" s="270"/>
      <c r="J2366" s="270"/>
      <c r="K2366" s="270"/>
      <c r="L2366" s="270"/>
      <c r="M2366" s="270"/>
      <c r="N2366" s="270"/>
      <c r="O2366" s="270"/>
      <c r="P2366" s="270"/>
      <c r="Q2366" s="270"/>
      <c r="R2366" s="270"/>
      <c r="S2366" s="270"/>
      <c r="T2366" s="270"/>
      <c r="U2366" s="270"/>
      <c r="V2366" s="270"/>
      <c r="W2366" s="270"/>
      <c r="X2366" s="270"/>
      <c r="Y2366" s="270"/>
      <c r="Z2366" s="270"/>
      <c r="AA2366" s="270"/>
      <c r="AB2366" s="270"/>
      <c r="AC2366" s="390" t="s">
        <v>4132</v>
      </c>
    </row>
    <row r="2367">
      <c r="A2367" s="401" t="s">
        <v>4133</v>
      </c>
      <c r="B2367" s="191"/>
      <c r="C2367" s="387"/>
      <c r="D2367" s="386"/>
      <c r="E2367" s="323"/>
      <c r="F2367" s="270"/>
      <c r="G2367" s="270"/>
      <c r="H2367" s="270"/>
      <c r="I2367" s="270"/>
      <c r="J2367" s="270"/>
      <c r="K2367" s="270"/>
      <c r="L2367" s="270"/>
      <c r="M2367" s="270"/>
      <c r="N2367" s="270"/>
      <c r="O2367" s="270"/>
      <c r="P2367" s="270"/>
      <c r="Q2367" s="270"/>
      <c r="R2367" s="270"/>
      <c r="S2367" s="270"/>
      <c r="T2367" s="270"/>
      <c r="U2367" s="270"/>
      <c r="V2367" s="270"/>
      <c r="W2367" s="270"/>
      <c r="X2367" s="270"/>
      <c r="Y2367" s="270"/>
      <c r="Z2367" s="270"/>
      <c r="AA2367" s="270"/>
      <c r="AB2367" s="270"/>
      <c r="AC2367" s="270"/>
    </row>
    <row r="2368">
      <c r="A2368" s="401" t="s">
        <v>4134</v>
      </c>
      <c r="B2368" s="191"/>
      <c r="C2368" s="387"/>
      <c r="D2368" s="386"/>
      <c r="E2368" s="323"/>
      <c r="F2368" s="270"/>
      <c r="G2368" s="270"/>
      <c r="H2368" s="270"/>
      <c r="I2368" s="270"/>
      <c r="J2368" s="270"/>
      <c r="K2368" s="270"/>
      <c r="L2368" s="270"/>
      <c r="M2368" s="270"/>
      <c r="N2368" s="270"/>
      <c r="O2368" s="270"/>
      <c r="P2368" s="270"/>
      <c r="Q2368" s="270"/>
      <c r="R2368" s="270"/>
      <c r="S2368" s="270"/>
      <c r="T2368" s="270"/>
      <c r="U2368" s="270"/>
      <c r="V2368" s="270"/>
      <c r="W2368" s="270"/>
      <c r="X2368" s="270"/>
      <c r="Y2368" s="270"/>
      <c r="Z2368" s="270"/>
      <c r="AA2368" s="270"/>
      <c r="AB2368" s="270"/>
      <c r="AC2368" s="270"/>
    </row>
    <row r="2369">
      <c r="A2369" s="401" t="s">
        <v>4135</v>
      </c>
      <c r="B2369" s="402" t="s">
        <v>4136</v>
      </c>
      <c r="C2369" s="387"/>
      <c r="D2369" s="386"/>
      <c r="E2369" s="323"/>
      <c r="F2369" s="270"/>
      <c r="G2369" s="270"/>
      <c r="H2369" s="270"/>
      <c r="I2369" s="270"/>
      <c r="J2369" s="270"/>
      <c r="K2369" s="270"/>
      <c r="L2369" s="270"/>
      <c r="M2369" s="270"/>
      <c r="N2369" s="270"/>
      <c r="O2369" s="270"/>
      <c r="P2369" s="270"/>
      <c r="Q2369" s="270"/>
      <c r="R2369" s="270"/>
      <c r="S2369" s="270"/>
      <c r="T2369" s="270"/>
      <c r="U2369" s="270"/>
      <c r="V2369" s="270"/>
      <c r="W2369" s="270"/>
      <c r="X2369" s="270"/>
      <c r="Y2369" s="270"/>
      <c r="Z2369" s="270"/>
      <c r="AA2369" s="270"/>
      <c r="AB2369" s="270"/>
      <c r="AC2369" s="270"/>
    </row>
    <row r="2370">
      <c r="A2370" s="401" t="s">
        <v>4137</v>
      </c>
      <c r="B2370" s="191" t="s">
        <v>4138</v>
      </c>
      <c r="C2370" s="387"/>
      <c r="D2370" s="386"/>
      <c r="E2370" s="323"/>
      <c r="F2370" s="270"/>
      <c r="G2370" s="270"/>
      <c r="H2370" s="270"/>
      <c r="I2370" s="270"/>
      <c r="J2370" s="270"/>
      <c r="K2370" s="270"/>
      <c r="L2370" s="270"/>
      <c r="M2370" s="270"/>
      <c r="N2370" s="270"/>
      <c r="O2370" s="270"/>
      <c r="P2370" s="270"/>
      <c r="Q2370" s="270"/>
      <c r="R2370" s="270"/>
      <c r="S2370" s="270"/>
      <c r="T2370" s="270"/>
      <c r="U2370" s="270"/>
      <c r="V2370" s="270"/>
      <c r="W2370" s="270"/>
      <c r="X2370" s="270"/>
      <c r="Y2370" s="270"/>
      <c r="Z2370" s="270"/>
      <c r="AA2370" s="270"/>
      <c r="AB2370" s="270"/>
      <c r="AC2370" s="270"/>
    </row>
    <row r="2371">
      <c r="A2371" s="401" t="s">
        <v>4139</v>
      </c>
      <c r="B2371" s="191" t="s">
        <v>4140</v>
      </c>
      <c r="C2371" s="387"/>
      <c r="D2371" s="386"/>
      <c r="E2371" s="323"/>
      <c r="F2371" s="270"/>
      <c r="G2371" s="270"/>
      <c r="H2371" s="270"/>
      <c r="I2371" s="270"/>
      <c r="J2371" s="270"/>
      <c r="K2371" s="270"/>
      <c r="L2371" s="270"/>
      <c r="M2371" s="270"/>
      <c r="N2371" s="270"/>
      <c r="O2371" s="270"/>
      <c r="P2371" s="270"/>
      <c r="Q2371" s="270"/>
      <c r="R2371" s="270"/>
      <c r="S2371" s="270"/>
      <c r="T2371" s="270"/>
      <c r="U2371" s="270"/>
      <c r="V2371" s="270"/>
      <c r="W2371" s="270"/>
      <c r="X2371" s="270"/>
      <c r="Y2371" s="270"/>
      <c r="Z2371" s="270"/>
      <c r="AA2371" s="270"/>
      <c r="AB2371" s="270"/>
      <c r="AC2371" s="270"/>
    </row>
    <row r="2372">
      <c r="A2372" s="403" t="s">
        <v>4141</v>
      </c>
      <c r="B2372" s="191" t="s">
        <v>4142</v>
      </c>
      <c r="C2372" s="387"/>
      <c r="D2372" s="386"/>
      <c r="E2372" s="323"/>
      <c r="F2372" s="270"/>
      <c r="G2372" s="270"/>
      <c r="H2372" s="270"/>
      <c r="I2372" s="270"/>
      <c r="J2372" s="270"/>
      <c r="K2372" s="270"/>
      <c r="L2372" s="270"/>
      <c r="M2372" s="270"/>
      <c r="N2372" s="270"/>
      <c r="O2372" s="270"/>
      <c r="P2372" s="270"/>
      <c r="Q2372" s="270"/>
      <c r="R2372" s="270"/>
      <c r="S2372" s="270"/>
      <c r="T2372" s="270"/>
      <c r="U2372" s="270"/>
      <c r="V2372" s="270"/>
      <c r="W2372" s="270"/>
      <c r="X2372" s="270"/>
      <c r="Y2372" s="270"/>
      <c r="Z2372" s="270"/>
      <c r="AA2372" s="270"/>
      <c r="AB2372" s="270"/>
      <c r="AC2372" s="270"/>
    </row>
    <row r="2373">
      <c r="A2373" s="401" t="s">
        <v>4143</v>
      </c>
      <c r="B2373" s="191" t="s">
        <v>4144</v>
      </c>
      <c r="C2373" s="387"/>
      <c r="D2373" s="386"/>
      <c r="E2373" s="323"/>
      <c r="F2373" s="270"/>
      <c r="G2373" s="270"/>
      <c r="H2373" s="270"/>
      <c r="I2373" s="270"/>
      <c r="J2373" s="270"/>
      <c r="K2373" s="270"/>
      <c r="L2373" s="270"/>
      <c r="M2373" s="270"/>
      <c r="N2373" s="270"/>
      <c r="O2373" s="270"/>
      <c r="P2373" s="270"/>
      <c r="Q2373" s="270"/>
      <c r="R2373" s="270"/>
      <c r="S2373" s="270"/>
      <c r="T2373" s="270"/>
      <c r="U2373" s="270"/>
      <c r="V2373" s="270"/>
      <c r="W2373" s="270"/>
      <c r="X2373" s="270"/>
      <c r="Y2373" s="270"/>
      <c r="Z2373" s="270"/>
      <c r="AA2373" s="270"/>
      <c r="AB2373" s="270"/>
      <c r="AC2373" s="270"/>
    </row>
    <row r="2374">
      <c r="A2374" s="401" t="s">
        <v>4145</v>
      </c>
      <c r="B2374" s="191"/>
      <c r="C2374" s="387"/>
      <c r="D2374" s="386"/>
      <c r="E2374" s="323"/>
      <c r="F2374" s="270"/>
      <c r="G2374" s="270"/>
      <c r="H2374" s="270"/>
      <c r="I2374" s="270"/>
      <c r="J2374" s="270"/>
      <c r="K2374" s="270"/>
      <c r="L2374" s="270"/>
      <c r="M2374" s="270"/>
      <c r="N2374" s="270"/>
      <c r="O2374" s="270"/>
      <c r="P2374" s="270"/>
      <c r="Q2374" s="270"/>
      <c r="R2374" s="270"/>
      <c r="S2374" s="270"/>
      <c r="T2374" s="270"/>
      <c r="U2374" s="270"/>
      <c r="V2374" s="270"/>
      <c r="W2374" s="270"/>
      <c r="X2374" s="270"/>
      <c r="Y2374" s="270"/>
      <c r="Z2374" s="270"/>
      <c r="AA2374" s="270"/>
      <c r="AB2374" s="270"/>
      <c r="AC2374" s="270"/>
    </row>
    <row r="2375">
      <c r="A2375" s="403" t="s">
        <v>4146</v>
      </c>
      <c r="B2375" s="191" t="s">
        <v>4147</v>
      </c>
      <c r="C2375" s="387" t="s">
        <v>4148</v>
      </c>
      <c r="D2375" s="386"/>
      <c r="E2375" s="323"/>
      <c r="F2375" s="270"/>
      <c r="G2375" s="270"/>
      <c r="H2375" s="270"/>
      <c r="I2375" s="270"/>
      <c r="J2375" s="270"/>
      <c r="K2375" s="270"/>
      <c r="L2375" s="270"/>
      <c r="M2375" s="270"/>
      <c r="N2375" s="270"/>
      <c r="O2375" s="270"/>
      <c r="P2375" s="270"/>
      <c r="Q2375" s="270"/>
      <c r="R2375" s="270"/>
      <c r="S2375" s="270"/>
      <c r="T2375" s="270"/>
      <c r="U2375" s="270"/>
      <c r="V2375" s="270"/>
      <c r="W2375" s="270"/>
      <c r="X2375" s="270"/>
      <c r="Y2375" s="270"/>
      <c r="Z2375" s="270"/>
      <c r="AA2375" s="270"/>
      <c r="AB2375" s="270"/>
      <c r="AC2375" s="270"/>
    </row>
    <row r="2376">
      <c r="A2376" s="403" t="s">
        <v>4149</v>
      </c>
      <c r="B2376" s="191" t="s">
        <v>4150</v>
      </c>
      <c r="C2376" s="387"/>
      <c r="D2376" s="404" t="s">
        <v>4151</v>
      </c>
      <c r="E2376" s="323"/>
      <c r="F2376" s="270"/>
      <c r="G2376" s="270"/>
      <c r="H2376" s="270"/>
      <c r="I2376" s="270"/>
      <c r="J2376" s="270"/>
      <c r="K2376" s="270"/>
      <c r="L2376" s="270"/>
      <c r="M2376" s="270"/>
      <c r="N2376" s="270"/>
      <c r="O2376" s="270"/>
      <c r="P2376" s="270"/>
      <c r="Q2376" s="270"/>
      <c r="R2376" s="270"/>
      <c r="S2376" s="270"/>
      <c r="T2376" s="270"/>
      <c r="U2376" s="270"/>
      <c r="V2376" s="270"/>
      <c r="W2376" s="270"/>
      <c r="X2376" s="270"/>
      <c r="Y2376" s="270"/>
      <c r="Z2376" s="270"/>
      <c r="AA2376" s="270"/>
      <c r="AB2376" s="270"/>
      <c r="AC2376" s="270"/>
    </row>
    <row r="2377">
      <c r="A2377" s="403" t="s">
        <v>4152</v>
      </c>
      <c r="B2377" s="191"/>
      <c r="C2377" s="387" t="s">
        <v>4153</v>
      </c>
      <c r="D2377" s="386"/>
      <c r="E2377" s="323"/>
      <c r="F2377" s="270"/>
      <c r="G2377" s="270"/>
      <c r="H2377" s="270"/>
      <c r="I2377" s="270"/>
      <c r="J2377" s="270"/>
      <c r="K2377" s="270"/>
      <c r="L2377" s="270"/>
      <c r="M2377" s="270"/>
      <c r="N2377" s="270"/>
      <c r="O2377" s="270"/>
      <c r="P2377" s="270"/>
      <c r="Q2377" s="270"/>
      <c r="R2377" s="270"/>
      <c r="S2377" s="270"/>
      <c r="T2377" s="270"/>
      <c r="U2377" s="270"/>
      <c r="V2377" s="270"/>
      <c r="W2377" s="270"/>
      <c r="X2377" s="270"/>
      <c r="Y2377" s="270"/>
      <c r="Z2377" s="270"/>
      <c r="AA2377" s="270"/>
      <c r="AB2377" s="270"/>
      <c r="AC2377" s="270"/>
    </row>
    <row r="2378">
      <c r="A2378" s="405" t="s">
        <v>4154</v>
      </c>
      <c r="B2378" s="191" t="s">
        <v>4155</v>
      </c>
      <c r="C2378" s="387"/>
      <c r="D2378" s="366"/>
      <c r="E2378" s="10"/>
      <c r="F2378" s="11"/>
      <c r="G2378" s="11"/>
      <c r="H2378" s="11"/>
      <c r="I2378" s="11"/>
      <c r="J2378" s="11"/>
      <c r="K2378" s="11"/>
      <c r="L2378" s="11"/>
      <c r="M2378" s="11"/>
      <c r="N2378" s="11"/>
      <c r="O2378" s="11"/>
      <c r="P2378" s="11"/>
      <c r="Q2378" s="11"/>
      <c r="R2378" s="11"/>
      <c r="S2378" s="11"/>
      <c r="T2378" s="11"/>
      <c r="U2378" s="11"/>
      <c r="V2378" s="11"/>
      <c r="W2378" s="11"/>
      <c r="X2378" s="11"/>
      <c r="Y2378" s="11"/>
      <c r="Z2378" s="11"/>
      <c r="AA2378" s="11"/>
      <c r="AB2378" s="11"/>
      <c r="AC2378" s="11"/>
    </row>
    <row r="2379">
      <c r="A2379" s="395" t="s">
        <v>4156</v>
      </c>
      <c r="B2379" s="191" t="s">
        <v>4157</v>
      </c>
      <c r="C2379" s="406"/>
      <c r="D2379" s="366"/>
      <c r="E2379" s="10"/>
      <c r="F2379" s="11"/>
      <c r="G2379" s="11"/>
      <c r="H2379" s="11"/>
      <c r="I2379" s="11"/>
      <c r="J2379" s="11"/>
      <c r="K2379" s="11"/>
      <c r="L2379" s="11"/>
      <c r="M2379" s="11"/>
      <c r="N2379" s="11"/>
      <c r="O2379" s="11"/>
      <c r="P2379" s="11"/>
      <c r="Q2379" s="11"/>
      <c r="R2379" s="11"/>
      <c r="S2379" s="11"/>
      <c r="T2379" s="11"/>
      <c r="U2379" s="11"/>
      <c r="V2379" s="11"/>
      <c r="W2379" s="11"/>
      <c r="X2379" s="11"/>
      <c r="Y2379" s="11"/>
      <c r="Z2379" s="11"/>
      <c r="AA2379" s="11"/>
      <c r="AB2379" s="11"/>
      <c r="AC2379" s="11"/>
    </row>
    <row r="2380">
      <c r="A2380" s="407" t="s">
        <v>4158</v>
      </c>
      <c r="B2380" s="149"/>
      <c r="C2380" s="406"/>
      <c r="D2380" s="366"/>
      <c r="E2380" s="10"/>
      <c r="F2380" s="11"/>
      <c r="G2380" s="11"/>
      <c r="H2380" s="11"/>
      <c r="I2380" s="11"/>
      <c r="J2380" s="11"/>
      <c r="K2380" s="11"/>
      <c r="L2380" s="11"/>
      <c r="M2380" s="11"/>
      <c r="N2380" s="11"/>
      <c r="O2380" s="11"/>
      <c r="P2380" s="11"/>
      <c r="Q2380" s="11"/>
      <c r="R2380" s="11"/>
      <c r="S2380" s="11"/>
      <c r="T2380" s="11"/>
      <c r="U2380" s="11"/>
      <c r="V2380" s="11"/>
      <c r="W2380" s="11"/>
      <c r="X2380" s="11"/>
      <c r="Y2380" s="11"/>
      <c r="Z2380" s="11"/>
      <c r="AA2380" s="11"/>
      <c r="AB2380" s="11"/>
      <c r="AC2380" s="11"/>
    </row>
    <row r="2381">
      <c r="A2381" s="408" t="s">
        <v>4159</v>
      </c>
      <c r="B2381" s="191" t="s">
        <v>4160</v>
      </c>
      <c r="C2381" s="406"/>
      <c r="D2381" s="366"/>
      <c r="E2381" s="10"/>
      <c r="F2381" s="11"/>
      <c r="G2381" s="11"/>
      <c r="H2381" s="11"/>
      <c r="I2381" s="11"/>
      <c r="J2381" s="11"/>
      <c r="K2381" s="11"/>
      <c r="L2381" s="11"/>
      <c r="M2381" s="11"/>
      <c r="N2381" s="11"/>
      <c r="O2381" s="11"/>
      <c r="P2381" s="11"/>
      <c r="Q2381" s="11"/>
      <c r="R2381" s="11"/>
      <c r="S2381" s="11"/>
      <c r="T2381" s="11"/>
      <c r="U2381" s="11"/>
      <c r="V2381" s="11"/>
      <c r="W2381" s="11"/>
      <c r="X2381" s="11"/>
      <c r="Y2381" s="11"/>
      <c r="Z2381" s="11"/>
      <c r="AA2381" s="11"/>
      <c r="AB2381" s="11"/>
      <c r="AC2381" s="11"/>
    </row>
    <row r="2382">
      <c r="A2382" s="409" t="s">
        <v>4161</v>
      </c>
      <c r="B2382" s="191" t="s">
        <v>4162</v>
      </c>
      <c r="C2382" s="406"/>
      <c r="D2382" s="366"/>
      <c r="E2382" s="10"/>
      <c r="F2382" s="11"/>
      <c r="G2382" s="11"/>
      <c r="H2382" s="11"/>
      <c r="I2382" s="11"/>
      <c r="J2382" s="11"/>
      <c r="K2382" s="11"/>
      <c r="L2382" s="11"/>
      <c r="M2382" s="11"/>
      <c r="N2382" s="11"/>
      <c r="O2382" s="11"/>
      <c r="P2382" s="11"/>
      <c r="Q2382" s="11"/>
      <c r="R2382" s="11"/>
      <c r="S2382" s="11"/>
      <c r="T2382" s="11"/>
      <c r="U2382" s="11"/>
      <c r="V2382" s="11"/>
      <c r="W2382" s="11"/>
      <c r="X2382" s="11"/>
      <c r="Y2382" s="11"/>
      <c r="Z2382" s="11"/>
      <c r="AA2382" s="11"/>
      <c r="AB2382" s="11"/>
      <c r="AC2382" s="11"/>
    </row>
    <row r="2383">
      <c r="A2383" s="395" t="s">
        <v>4163</v>
      </c>
      <c r="B2383" s="191"/>
      <c r="C2383" s="406"/>
      <c r="D2383" s="366"/>
      <c r="E2383" s="10"/>
      <c r="F2383" s="11"/>
      <c r="G2383" s="11"/>
      <c r="H2383" s="11"/>
      <c r="I2383" s="11"/>
      <c r="J2383" s="11"/>
      <c r="K2383" s="11"/>
      <c r="L2383" s="11"/>
      <c r="M2383" s="11"/>
      <c r="N2383" s="11"/>
      <c r="O2383" s="11"/>
      <c r="P2383" s="11"/>
      <c r="Q2383" s="11"/>
      <c r="R2383" s="11"/>
      <c r="S2383" s="11"/>
      <c r="T2383" s="11"/>
      <c r="U2383" s="11"/>
      <c r="V2383" s="11"/>
      <c r="W2383" s="11"/>
      <c r="X2383" s="11"/>
      <c r="Y2383" s="11"/>
      <c r="Z2383" s="11"/>
      <c r="AA2383" s="11"/>
      <c r="AB2383" s="11"/>
      <c r="AC2383" s="11"/>
    </row>
    <row r="2384">
      <c r="A2384" s="395" t="s">
        <v>4164</v>
      </c>
      <c r="B2384" s="191"/>
      <c r="C2384" s="406"/>
      <c r="D2384" s="366"/>
      <c r="E2384" s="10"/>
      <c r="F2384" s="11"/>
      <c r="G2384" s="11"/>
      <c r="H2384" s="11"/>
      <c r="I2384" s="11"/>
      <c r="J2384" s="11"/>
      <c r="K2384" s="11"/>
      <c r="L2384" s="11"/>
      <c r="M2384" s="11"/>
      <c r="N2384" s="11"/>
      <c r="O2384" s="11"/>
      <c r="P2384" s="11"/>
      <c r="Q2384" s="11"/>
      <c r="R2384" s="11"/>
      <c r="S2384" s="11"/>
      <c r="T2384" s="11"/>
      <c r="U2384" s="11"/>
      <c r="V2384" s="11"/>
      <c r="W2384" s="11"/>
      <c r="X2384" s="11"/>
      <c r="Y2384" s="11"/>
      <c r="Z2384" s="11"/>
      <c r="AA2384" s="11"/>
      <c r="AB2384" s="11"/>
      <c r="AC2384" s="11"/>
    </row>
    <row r="2385">
      <c r="A2385" s="15" t="s">
        <v>4165</v>
      </c>
      <c r="B2385" s="191"/>
      <c r="C2385" s="406"/>
      <c r="D2385" s="366"/>
      <c r="E2385" s="10"/>
      <c r="F2385" s="11"/>
      <c r="G2385" s="11"/>
      <c r="H2385" s="11"/>
      <c r="I2385" s="11"/>
      <c r="J2385" s="11"/>
      <c r="K2385" s="11"/>
      <c r="L2385" s="11"/>
      <c r="M2385" s="11"/>
      <c r="N2385" s="11"/>
      <c r="O2385" s="11"/>
      <c r="P2385" s="11"/>
      <c r="Q2385" s="11"/>
      <c r="R2385" s="11"/>
      <c r="S2385" s="11"/>
      <c r="T2385" s="11"/>
      <c r="U2385" s="11"/>
      <c r="V2385" s="11"/>
      <c r="W2385" s="11"/>
      <c r="X2385" s="11"/>
      <c r="Y2385" s="11"/>
      <c r="Z2385" s="11"/>
      <c r="AA2385" s="11"/>
      <c r="AB2385" s="11"/>
      <c r="AC2385" s="11"/>
    </row>
    <row r="2386">
      <c r="A2386" s="15" t="s">
        <v>4166</v>
      </c>
      <c r="B2386" s="191" t="s">
        <v>4167</v>
      </c>
      <c r="C2386" s="406"/>
      <c r="D2386" s="366"/>
      <c r="E2386" s="10"/>
      <c r="F2386" s="11"/>
      <c r="G2386" s="11"/>
      <c r="H2386" s="11"/>
      <c r="I2386" s="11"/>
      <c r="J2386" s="11"/>
      <c r="K2386" s="11"/>
      <c r="L2386" s="11"/>
      <c r="M2386" s="11"/>
      <c r="N2386" s="11"/>
      <c r="O2386" s="11"/>
      <c r="P2386" s="11"/>
      <c r="Q2386" s="11"/>
      <c r="R2386" s="11"/>
      <c r="S2386" s="11"/>
      <c r="T2386" s="11"/>
      <c r="U2386" s="11"/>
      <c r="V2386" s="11"/>
      <c r="W2386" s="11"/>
      <c r="X2386" s="11"/>
      <c r="Y2386" s="11"/>
      <c r="Z2386" s="11"/>
      <c r="AA2386" s="11"/>
      <c r="AB2386" s="11"/>
      <c r="AC2386" s="11"/>
    </row>
    <row r="2387">
      <c r="A2387" s="410" t="s">
        <v>4168</v>
      </c>
      <c r="B2387" s="191" t="s">
        <v>4169</v>
      </c>
      <c r="C2387" s="406"/>
      <c r="D2387" s="366"/>
      <c r="E2387" s="10"/>
      <c r="F2387" s="11"/>
      <c r="G2387" s="11"/>
      <c r="H2387" s="11"/>
      <c r="I2387" s="11"/>
      <c r="J2387" s="11"/>
      <c r="K2387" s="11"/>
      <c r="L2387" s="11"/>
      <c r="M2387" s="11"/>
      <c r="N2387" s="11"/>
      <c r="O2387" s="11"/>
      <c r="P2387" s="11"/>
      <c r="Q2387" s="11"/>
      <c r="R2387" s="11"/>
      <c r="S2387" s="11"/>
      <c r="T2387" s="11"/>
      <c r="U2387" s="11"/>
      <c r="V2387" s="11"/>
      <c r="W2387" s="11"/>
      <c r="X2387" s="11"/>
      <c r="Y2387" s="11"/>
      <c r="Z2387" s="11"/>
      <c r="AA2387" s="11"/>
      <c r="AB2387" s="11"/>
      <c r="AC2387" s="11"/>
    </row>
    <row r="2388">
      <c r="A2388" s="411" t="s">
        <v>4170</v>
      </c>
      <c r="B2388" s="191" t="s">
        <v>4171</v>
      </c>
      <c r="C2388" s="406"/>
      <c r="D2388" s="366"/>
      <c r="E2388" s="10"/>
      <c r="F2388" s="11"/>
      <c r="G2388" s="11"/>
      <c r="H2388" s="11"/>
      <c r="I2388" s="11"/>
      <c r="J2388" s="11"/>
      <c r="K2388" s="11"/>
      <c r="L2388" s="11"/>
      <c r="M2388" s="11"/>
      <c r="N2388" s="11"/>
      <c r="O2388" s="11"/>
      <c r="P2388" s="11"/>
      <c r="Q2388" s="11"/>
      <c r="R2388" s="11"/>
      <c r="S2388" s="11"/>
      <c r="T2388" s="11"/>
      <c r="U2388" s="11"/>
      <c r="V2388" s="11"/>
      <c r="W2388" s="11"/>
      <c r="X2388" s="11"/>
      <c r="Y2388" s="11"/>
      <c r="Z2388" s="11"/>
      <c r="AA2388" s="11"/>
      <c r="AB2388" s="11"/>
      <c r="AC2388" s="11"/>
    </row>
    <row r="2389">
      <c r="A2389" s="412" t="s">
        <v>4172</v>
      </c>
      <c r="B2389" s="191" t="s">
        <v>4173</v>
      </c>
      <c r="C2389" s="406"/>
      <c r="D2389" s="366"/>
      <c r="E2389" s="10"/>
      <c r="F2389" s="11"/>
      <c r="G2389" s="11"/>
      <c r="H2389" s="11"/>
      <c r="I2389" s="11"/>
      <c r="J2389" s="11"/>
      <c r="K2389" s="11"/>
      <c r="L2389" s="11"/>
      <c r="M2389" s="11"/>
      <c r="N2389" s="11"/>
      <c r="O2389" s="11"/>
      <c r="P2389" s="11"/>
      <c r="Q2389" s="11"/>
      <c r="R2389" s="11"/>
      <c r="S2389" s="11"/>
      <c r="T2389" s="11"/>
      <c r="U2389" s="11"/>
      <c r="V2389" s="11"/>
      <c r="W2389" s="11"/>
      <c r="X2389" s="11"/>
      <c r="Y2389" s="11"/>
      <c r="Z2389" s="11"/>
      <c r="AA2389" s="11"/>
      <c r="AB2389" s="11"/>
      <c r="AC2389" s="11"/>
    </row>
    <row r="2390">
      <c r="A2390" s="413" t="s">
        <v>4174</v>
      </c>
      <c r="B2390" s="191" t="s">
        <v>4175</v>
      </c>
      <c r="C2390" s="406"/>
      <c r="D2390" s="366"/>
      <c r="E2390" s="10"/>
      <c r="F2390" s="11"/>
      <c r="G2390" s="11"/>
      <c r="H2390" s="11"/>
      <c r="I2390" s="11"/>
      <c r="J2390" s="11"/>
      <c r="K2390" s="11"/>
      <c r="L2390" s="11"/>
      <c r="M2390" s="11"/>
      <c r="N2390" s="11"/>
      <c r="O2390" s="11"/>
      <c r="P2390" s="11"/>
      <c r="Q2390" s="11"/>
      <c r="R2390" s="11"/>
      <c r="S2390" s="11"/>
      <c r="T2390" s="11"/>
      <c r="U2390" s="11"/>
      <c r="V2390" s="11"/>
      <c r="W2390" s="11"/>
      <c r="X2390" s="11"/>
      <c r="Y2390" s="11"/>
      <c r="Z2390" s="11"/>
      <c r="AA2390" s="11"/>
      <c r="AB2390" s="11"/>
      <c r="AC2390" s="11"/>
    </row>
    <row r="2391">
      <c r="A2391" s="15" t="s">
        <v>4176</v>
      </c>
      <c r="B2391" s="191"/>
      <c r="C2391" s="406"/>
      <c r="D2391" s="366"/>
      <c r="E2391" s="10"/>
      <c r="F2391" s="11"/>
      <c r="G2391" s="11"/>
      <c r="H2391" s="11"/>
      <c r="I2391" s="11"/>
      <c r="J2391" s="11"/>
      <c r="K2391" s="11"/>
      <c r="L2391" s="11"/>
      <c r="M2391" s="11"/>
      <c r="N2391" s="11"/>
      <c r="O2391" s="11"/>
      <c r="P2391" s="11"/>
      <c r="Q2391" s="11"/>
      <c r="R2391" s="11"/>
      <c r="S2391" s="11"/>
      <c r="T2391" s="11"/>
      <c r="U2391" s="11"/>
      <c r="V2391" s="11"/>
      <c r="W2391" s="11"/>
      <c r="X2391" s="11"/>
      <c r="Y2391" s="11"/>
      <c r="Z2391" s="11"/>
      <c r="AA2391" s="11"/>
      <c r="AB2391" s="11"/>
      <c r="AC2391" s="11"/>
    </row>
    <row r="2392">
      <c r="A2392" s="412" t="s">
        <v>4177</v>
      </c>
      <c r="B2392" s="191" t="s">
        <v>4178</v>
      </c>
      <c r="C2392" s="406" t="s">
        <v>4179</v>
      </c>
      <c r="D2392" s="366"/>
      <c r="E2392" s="10"/>
      <c r="F2392" s="11"/>
      <c r="G2392" s="11"/>
      <c r="H2392" s="11"/>
      <c r="I2392" s="11"/>
      <c r="J2392" s="11"/>
      <c r="K2392" s="11"/>
      <c r="L2392" s="11"/>
      <c r="M2392" s="11"/>
      <c r="N2392" s="11"/>
      <c r="O2392" s="11"/>
      <c r="P2392" s="11"/>
      <c r="Q2392" s="11"/>
      <c r="R2392" s="11"/>
      <c r="S2392" s="11"/>
      <c r="T2392" s="11"/>
      <c r="U2392" s="11"/>
      <c r="V2392" s="11"/>
      <c r="W2392" s="11"/>
      <c r="X2392" s="11"/>
      <c r="Y2392" s="11"/>
      <c r="Z2392" s="11"/>
      <c r="AA2392" s="11"/>
      <c r="AB2392" s="11"/>
      <c r="AC2392" s="11"/>
    </row>
    <row r="2393">
      <c r="A2393" s="15" t="s">
        <v>4180</v>
      </c>
      <c r="B2393" s="191" t="s">
        <v>4181</v>
      </c>
      <c r="C2393" s="406"/>
      <c r="D2393" s="366"/>
      <c r="E2393" s="10"/>
      <c r="F2393" s="11"/>
      <c r="G2393" s="11"/>
      <c r="H2393" s="11"/>
      <c r="I2393" s="11"/>
      <c r="J2393" s="11"/>
      <c r="K2393" s="11"/>
      <c r="L2393" s="11"/>
      <c r="M2393" s="11"/>
      <c r="N2393" s="11"/>
      <c r="O2393" s="11"/>
      <c r="P2393" s="11"/>
      <c r="Q2393" s="11"/>
      <c r="R2393" s="11"/>
      <c r="S2393" s="11"/>
      <c r="T2393" s="11"/>
      <c r="U2393" s="11"/>
      <c r="V2393" s="11"/>
      <c r="W2393" s="11"/>
      <c r="X2393" s="11"/>
      <c r="Y2393" s="11"/>
      <c r="Z2393" s="11"/>
      <c r="AA2393" s="11"/>
      <c r="AB2393" s="11"/>
      <c r="AC2393" s="11"/>
    </row>
    <row r="2394">
      <c r="A2394" s="414" t="s">
        <v>4182</v>
      </c>
      <c r="B2394" s="191" t="s">
        <v>4183</v>
      </c>
      <c r="C2394" s="406"/>
      <c r="D2394" s="366"/>
      <c r="E2394" s="10"/>
      <c r="F2394" s="11"/>
      <c r="G2394" s="11"/>
      <c r="H2394" s="11"/>
      <c r="I2394" s="11"/>
      <c r="J2394" s="11"/>
      <c r="K2394" s="11"/>
      <c r="L2394" s="11"/>
      <c r="M2394" s="11"/>
      <c r="N2394" s="11"/>
      <c r="O2394" s="11"/>
      <c r="P2394" s="11"/>
      <c r="Q2394" s="11"/>
      <c r="R2394" s="11"/>
      <c r="S2394" s="11"/>
      <c r="T2394" s="11"/>
      <c r="U2394" s="11"/>
      <c r="V2394" s="11"/>
      <c r="W2394" s="11"/>
      <c r="X2394" s="11"/>
      <c r="Y2394" s="11"/>
      <c r="Z2394" s="11"/>
      <c r="AA2394" s="11"/>
      <c r="AB2394" s="11"/>
      <c r="AC2394" s="11"/>
    </row>
    <row r="2395">
      <c r="A2395" s="415" t="s">
        <v>4184</v>
      </c>
      <c r="B2395" s="191"/>
      <c r="C2395" s="406"/>
      <c r="D2395" s="366"/>
      <c r="E2395" s="10"/>
      <c r="F2395" s="11"/>
      <c r="G2395" s="11"/>
      <c r="H2395" s="11"/>
      <c r="I2395" s="11"/>
      <c r="J2395" s="11"/>
      <c r="K2395" s="11"/>
      <c r="L2395" s="11"/>
      <c r="M2395" s="11"/>
      <c r="N2395" s="11"/>
      <c r="O2395" s="11"/>
      <c r="P2395" s="11"/>
      <c r="Q2395" s="11"/>
      <c r="R2395" s="11"/>
      <c r="S2395" s="11"/>
      <c r="T2395" s="11"/>
      <c r="U2395" s="11"/>
      <c r="V2395" s="11"/>
      <c r="W2395" s="11"/>
      <c r="X2395" s="11"/>
      <c r="Y2395" s="11"/>
      <c r="Z2395" s="11"/>
      <c r="AA2395" s="11"/>
      <c r="AB2395" s="11"/>
      <c r="AC2395" s="11"/>
    </row>
    <row r="2396">
      <c r="A2396" s="415" t="s">
        <v>4185</v>
      </c>
      <c r="B2396" s="191" t="s">
        <v>4186</v>
      </c>
      <c r="C2396" s="406"/>
      <c r="D2396" s="366"/>
      <c r="E2396" s="10"/>
      <c r="F2396" s="11"/>
      <c r="G2396" s="11"/>
      <c r="H2396" s="11"/>
      <c r="I2396" s="11"/>
      <c r="J2396" s="11"/>
      <c r="K2396" s="11"/>
      <c r="L2396" s="11"/>
      <c r="M2396" s="11"/>
      <c r="N2396" s="11"/>
      <c r="O2396" s="11"/>
      <c r="P2396" s="11"/>
      <c r="Q2396" s="11"/>
      <c r="R2396" s="11"/>
      <c r="S2396" s="11"/>
      <c r="T2396" s="11"/>
      <c r="U2396" s="11"/>
      <c r="V2396" s="11"/>
      <c r="W2396" s="11"/>
      <c r="X2396" s="11"/>
      <c r="Y2396" s="11"/>
      <c r="Z2396" s="11"/>
      <c r="AA2396" s="11"/>
      <c r="AB2396" s="11"/>
      <c r="AC2396" s="11"/>
    </row>
    <row r="2397">
      <c r="A2397" s="415" t="s">
        <v>4187</v>
      </c>
      <c r="B2397" s="191"/>
      <c r="C2397" s="406"/>
      <c r="D2397" s="366"/>
      <c r="E2397" s="10"/>
      <c r="F2397" s="11"/>
      <c r="G2397" s="11"/>
      <c r="H2397" s="11"/>
      <c r="I2397" s="11"/>
      <c r="J2397" s="11"/>
      <c r="K2397" s="11"/>
      <c r="L2397" s="11"/>
      <c r="M2397" s="11"/>
      <c r="N2397" s="11"/>
      <c r="O2397" s="11"/>
      <c r="P2397" s="11"/>
      <c r="Q2397" s="11"/>
      <c r="R2397" s="11"/>
      <c r="S2397" s="11"/>
      <c r="T2397" s="11"/>
      <c r="U2397" s="11"/>
      <c r="V2397" s="11"/>
      <c r="W2397" s="11"/>
      <c r="X2397" s="11"/>
      <c r="Y2397" s="11"/>
      <c r="Z2397" s="11"/>
      <c r="AA2397" s="11"/>
      <c r="AB2397" s="11"/>
      <c r="AC2397" s="11"/>
    </row>
    <row r="2398" ht="113.25" customHeight="1">
      <c r="A2398" s="415" t="s">
        <v>4188</v>
      </c>
      <c r="B2398" s="191" t="s">
        <v>4189</v>
      </c>
      <c r="C2398" s="406"/>
      <c r="D2398" s="366"/>
      <c r="E2398" s="10"/>
      <c r="F2398" s="11"/>
      <c r="G2398" s="11"/>
      <c r="H2398" s="11"/>
      <c r="I2398" s="11"/>
      <c r="J2398" s="11"/>
      <c r="K2398" s="11"/>
      <c r="L2398" s="11"/>
      <c r="M2398" s="11"/>
      <c r="N2398" s="11"/>
      <c r="O2398" s="11"/>
      <c r="P2398" s="11"/>
      <c r="Q2398" s="11"/>
      <c r="R2398" s="11"/>
      <c r="S2398" s="11"/>
      <c r="T2398" s="11"/>
      <c r="U2398" s="11"/>
      <c r="V2398" s="11"/>
      <c r="W2398" s="11"/>
      <c r="X2398" s="11"/>
      <c r="Y2398" s="11"/>
      <c r="Z2398" s="11"/>
      <c r="AA2398" s="11"/>
      <c r="AB2398" s="11"/>
      <c r="AC2398" s="11"/>
    </row>
    <row r="2399">
      <c r="A2399" s="415" t="s">
        <v>4190</v>
      </c>
      <c r="B2399" s="191" t="s">
        <v>4191</v>
      </c>
      <c r="C2399" s="406"/>
      <c r="D2399" s="366"/>
      <c r="E2399" s="10"/>
      <c r="F2399" s="11"/>
      <c r="G2399" s="11"/>
      <c r="H2399" s="11"/>
      <c r="I2399" s="11"/>
      <c r="J2399" s="11"/>
      <c r="K2399" s="11"/>
      <c r="L2399" s="11"/>
      <c r="M2399" s="11"/>
      <c r="N2399" s="11"/>
      <c r="O2399" s="11"/>
      <c r="P2399" s="11"/>
      <c r="Q2399" s="11"/>
      <c r="R2399" s="11"/>
      <c r="S2399" s="11"/>
      <c r="T2399" s="11"/>
      <c r="U2399" s="11"/>
      <c r="V2399" s="11"/>
      <c r="W2399" s="11"/>
      <c r="X2399" s="11"/>
      <c r="Y2399" s="11"/>
      <c r="Z2399" s="11"/>
      <c r="AA2399" s="11"/>
      <c r="AB2399" s="11"/>
      <c r="AC2399" s="11"/>
    </row>
    <row r="2400">
      <c r="A2400" s="416" t="s">
        <v>4192</v>
      </c>
      <c r="B2400" s="191"/>
      <c r="C2400" s="406"/>
      <c r="D2400" s="366"/>
      <c r="E2400" s="10"/>
      <c r="F2400" s="11"/>
      <c r="G2400" s="11"/>
      <c r="H2400" s="11"/>
      <c r="I2400" s="11"/>
      <c r="J2400" s="11"/>
      <c r="K2400" s="11"/>
      <c r="L2400" s="11"/>
      <c r="M2400" s="11"/>
      <c r="N2400" s="11"/>
      <c r="O2400" s="11"/>
      <c r="P2400" s="11"/>
      <c r="Q2400" s="11"/>
      <c r="R2400" s="11"/>
      <c r="S2400" s="11"/>
      <c r="T2400" s="11"/>
      <c r="U2400" s="11"/>
      <c r="V2400" s="11"/>
      <c r="W2400" s="11"/>
      <c r="X2400" s="11"/>
      <c r="Y2400" s="11"/>
      <c r="Z2400" s="11"/>
      <c r="AA2400" s="11"/>
      <c r="AB2400" s="11"/>
      <c r="AC2400" s="11"/>
    </row>
    <row r="2401">
      <c r="A2401" s="415" t="s">
        <v>4193</v>
      </c>
      <c r="B2401" s="191"/>
      <c r="C2401" s="406"/>
      <c r="D2401" s="366"/>
      <c r="E2401" s="10"/>
      <c r="F2401" s="11"/>
      <c r="G2401" s="11"/>
      <c r="H2401" s="11"/>
      <c r="I2401" s="11"/>
      <c r="J2401" s="11"/>
      <c r="K2401" s="11"/>
      <c r="L2401" s="11"/>
      <c r="M2401" s="11"/>
      <c r="N2401" s="11"/>
      <c r="O2401" s="11"/>
      <c r="P2401" s="11"/>
      <c r="Q2401" s="11"/>
      <c r="R2401" s="11"/>
      <c r="S2401" s="11"/>
      <c r="T2401" s="11"/>
      <c r="U2401" s="11"/>
      <c r="V2401" s="11"/>
      <c r="W2401" s="11"/>
      <c r="X2401" s="11"/>
      <c r="Y2401" s="11"/>
      <c r="Z2401" s="11"/>
      <c r="AA2401" s="11"/>
      <c r="AB2401" s="11"/>
      <c r="AC2401" s="11"/>
    </row>
    <row r="2402">
      <c r="A2402" s="417" t="s">
        <v>4194</v>
      </c>
      <c r="B2402" s="191" t="s">
        <v>4195</v>
      </c>
      <c r="C2402" s="406"/>
      <c r="D2402" s="366"/>
      <c r="E2402" s="10"/>
      <c r="F2402" s="11"/>
      <c r="G2402" s="11"/>
      <c r="H2402" s="11"/>
      <c r="I2402" s="11"/>
      <c r="J2402" s="11"/>
      <c r="K2402" s="11"/>
      <c r="L2402" s="11"/>
      <c r="M2402" s="11"/>
      <c r="N2402" s="11"/>
      <c r="O2402" s="11"/>
      <c r="P2402" s="11"/>
      <c r="Q2402" s="11"/>
      <c r="R2402" s="11"/>
      <c r="S2402" s="11"/>
      <c r="T2402" s="11"/>
      <c r="U2402" s="11"/>
      <c r="V2402" s="11"/>
      <c r="W2402" s="11"/>
      <c r="X2402" s="11"/>
      <c r="Y2402" s="11"/>
      <c r="Z2402" s="11"/>
      <c r="AA2402" s="11"/>
      <c r="AB2402" s="11"/>
      <c r="AC2402" s="11"/>
    </row>
    <row r="2403">
      <c r="A2403" s="15" t="s">
        <v>4196</v>
      </c>
      <c r="B2403" s="191"/>
      <c r="C2403" s="406"/>
      <c r="D2403" s="366"/>
      <c r="E2403" s="10"/>
      <c r="F2403" s="11"/>
      <c r="G2403" s="11"/>
      <c r="H2403" s="11"/>
      <c r="I2403" s="11"/>
      <c r="J2403" s="11"/>
      <c r="K2403" s="11"/>
      <c r="L2403" s="11"/>
      <c r="M2403" s="11"/>
      <c r="N2403" s="11"/>
      <c r="O2403" s="11"/>
      <c r="P2403" s="11"/>
      <c r="Q2403" s="11"/>
      <c r="R2403" s="11"/>
      <c r="S2403" s="11"/>
      <c r="T2403" s="11"/>
      <c r="U2403" s="11"/>
      <c r="V2403" s="11"/>
      <c r="W2403" s="11"/>
      <c r="X2403" s="11"/>
      <c r="Y2403" s="11"/>
      <c r="Z2403" s="11"/>
      <c r="AA2403" s="11"/>
      <c r="AB2403" s="11"/>
      <c r="AC2403" s="11"/>
    </row>
    <row r="2404">
      <c r="A2404" s="15" t="s">
        <v>4197</v>
      </c>
      <c r="B2404" s="191"/>
      <c r="C2404" s="406"/>
      <c r="D2404" s="366"/>
      <c r="E2404" s="10"/>
      <c r="F2404" s="11"/>
      <c r="G2404" s="11"/>
      <c r="H2404" s="11"/>
      <c r="I2404" s="11"/>
      <c r="J2404" s="11"/>
      <c r="K2404" s="11"/>
      <c r="L2404" s="11"/>
      <c r="M2404" s="11"/>
      <c r="N2404" s="11"/>
      <c r="O2404" s="11"/>
      <c r="P2404" s="11"/>
      <c r="Q2404" s="11"/>
      <c r="R2404" s="11"/>
      <c r="S2404" s="11"/>
      <c r="T2404" s="11"/>
      <c r="U2404" s="11"/>
      <c r="V2404" s="11"/>
      <c r="W2404" s="11"/>
      <c r="X2404" s="11"/>
      <c r="Y2404" s="11"/>
      <c r="Z2404" s="11"/>
      <c r="AA2404" s="11"/>
      <c r="AB2404" s="11"/>
      <c r="AC2404" s="11"/>
    </row>
    <row r="2405">
      <c r="A2405" s="15" t="s">
        <v>4198</v>
      </c>
      <c r="B2405" s="191"/>
      <c r="C2405" s="406"/>
      <c r="D2405" s="366"/>
      <c r="E2405" s="10"/>
      <c r="F2405" s="11"/>
      <c r="G2405" s="11"/>
      <c r="H2405" s="11"/>
      <c r="I2405" s="11"/>
      <c r="J2405" s="11"/>
      <c r="K2405" s="11"/>
      <c r="L2405" s="11"/>
      <c r="M2405" s="11"/>
      <c r="N2405" s="11"/>
      <c r="O2405" s="11"/>
      <c r="P2405" s="11"/>
      <c r="Q2405" s="11"/>
      <c r="R2405" s="11"/>
      <c r="S2405" s="11"/>
      <c r="T2405" s="11"/>
      <c r="U2405" s="11"/>
      <c r="V2405" s="11"/>
      <c r="W2405" s="11"/>
      <c r="X2405" s="11"/>
      <c r="Y2405" s="11"/>
      <c r="Z2405" s="11"/>
      <c r="AA2405" s="11"/>
      <c r="AB2405" s="11"/>
      <c r="AC2405" s="11"/>
    </row>
    <row r="2406">
      <c r="A2406" s="15" t="s">
        <v>4199</v>
      </c>
      <c r="B2406" s="191"/>
      <c r="C2406" s="406"/>
      <c r="D2406" s="366"/>
      <c r="E2406" s="10"/>
      <c r="F2406" s="11"/>
      <c r="G2406" s="11"/>
      <c r="H2406" s="11"/>
      <c r="I2406" s="11"/>
      <c r="J2406" s="11"/>
      <c r="K2406" s="11"/>
      <c r="L2406" s="11"/>
      <c r="M2406" s="11"/>
      <c r="N2406" s="11"/>
      <c r="O2406" s="11"/>
      <c r="P2406" s="11"/>
      <c r="Q2406" s="11"/>
      <c r="R2406" s="11"/>
      <c r="S2406" s="11"/>
      <c r="T2406" s="11"/>
      <c r="U2406" s="11"/>
      <c r="V2406" s="11"/>
      <c r="W2406" s="11"/>
      <c r="X2406" s="11"/>
      <c r="Y2406" s="11"/>
      <c r="Z2406" s="11"/>
      <c r="AA2406" s="11"/>
      <c r="AB2406" s="11"/>
      <c r="AC2406" s="11"/>
    </row>
    <row r="2407">
      <c r="A2407" s="15" t="s">
        <v>4200</v>
      </c>
      <c r="B2407" s="191" t="s">
        <v>4201</v>
      </c>
      <c r="C2407" s="406"/>
      <c r="D2407" s="366"/>
      <c r="E2407" s="10"/>
      <c r="F2407" s="11"/>
      <c r="G2407" s="11"/>
      <c r="H2407" s="11"/>
      <c r="I2407" s="11"/>
      <c r="J2407" s="11"/>
      <c r="K2407" s="11"/>
      <c r="L2407" s="11"/>
      <c r="M2407" s="11"/>
      <c r="N2407" s="11"/>
      <c r="O2407" s="11"/>
      <c r="P2407" s="11"/>
      <c r="Q2407" s="11"/>
      <c r="R2407" s="11"/>
      <c r="S2407" s="11"/>
      <c r="T2407" s="11"/>
      <c r="U2407" s="11"/>
      <c r="V2407" s="11"/>
      <c r="W2407" s="11"/>
      <c r="X2407" s="11"/>
      <c r="Y2407" s="11"/>
      <c r="Z2407" s="11"/>
      <c r="AA2407" s="11"/>
      <c r="AB2407" s="11"/>
      <c r="AC2407" s="11"/>
    </row>
    <row r="2408">
      <c r="A2408" s="418" t="s">
        <v>4202</v>
      </c>
      <c r="B2408" s="191"/>
      <c r="C2408" s="406"/>
      <c r="D2408" s="366"/>
      <c r="E2408" s="10"/>
      <c r="F2408" s="11"/>
      <c r="G2408" s="11"/>
      <c r="H2408" s="11"/>
      <c r="I2408" s="11"/>
      <c r="J2408" s="11"/>
      <c r="K2408" s="11"/>
      <c r="L2408" s="11"/>
      <c r="M2408" s="11"/>
      <c r="N2408" s="11"/>
      <c r="O2408" s="11"/>
      <c r="P2408" s="11"/>
      <c r="Q2408" s="11"/>
      <c r="R2408" s="11"/>
      <c r="S2408" s="11"/>
      <c r="T2408" s="11"/>
      <c r="U2408" s="11"/>
      <c r="V2408" s="11"/>
      <c r="W2408" s="11"/>
      <c r="X2408" s="11"/>
      <c r="Y2408" s="11"/>
      <c r="Z2408" s="11"/>
      <c r="AA2408" s="11"/>
      <c r="AB2408" s="11"/>
      <c r="AC2408" s="11"/>
    </row>
    <row r="2409">
      <c r="A2409" s="15" t="s">
        <v>4203</v>
      </c>
      <c r="B2409" s="191"/>
      <c r="C2409" s="406"/>
      <c r="D2409" s="366"/>
      <c r="E2409" s="10"/>
      <c r="F2409" s="11"/>
      <c r="G2409" s="11"/>
      <c r="H2409" s="11"/>
      <c r="I2409" s="11"/>
      <c r="J2409" s="11"/>
      <c r="K2409" s="11"/>
      <c r="L2409" s="11"/>
      <c r="M2409" s="11"/>
      <c r="N2409" s="11"/>
      <c r="O2409" s="11"/>
      <c r="P2409" s="11"/>
      <c r="Q2409" s="11"/>
      <c r="R2409" s="11"/>
      <c r="S2409" s="11"/>
      <c r="T2409" s="11"/>
      <c r="U2409" s="11"/>
      <c r="V2409" s="11"/>
      <c r="W2409" s="11"/>
      <c r="X2409" s="11"/>
      <c r="Y2409" s="11"/>
      <c r="Z2409" s="11"/>
      <c r="AA2409" s="11"/>
      <c r="AB2409" s="11"/>
      <c r="AC2409" s="11"/>
    </row>
    <row r="2410">
      <c r="A2410" s="15" t="s">
        <v>4204</v>
      </c>
      <c r="B2410" s="191"/>
      <c r="C2410" s="406" t="s">
        <v>4205</v>
      </c>
      <c r="D2410" s="366"/>
      <c r="E2410" s="10"/>
      <c r="F2410" s="11"/>
      <c r="G2410" s="11"/>
      <c r="H2410" s="11"/>
      <c r="I2410" s="11"/>
      <c r="J2410" s="11"/>
      <c r="K2410" s="11"/>
      <c r="L2410" s="11"/>
      <c r="M2410" s="11"/>
      <c r="N2410" s="11"/>
      <c r="O2410" s="11"/>
      <c r="P2410" s="11"/>
      <c r="Q2410" s="11"/>
      <c r="R2410" s="11"/>
      <c r="S2410" s="11"/>
      <c r="T2410" s="11"/>
      <c r="U2410" s="11"/>
      <c r="V2410" s="11"/>
      <c r="W2410" s="11"/>
      <c r="X2410" s="11"/>
      <c r="Y2410" s="11"/>
      <c r="Z2410" s="11"/>
      <c r="AA2410" s="11"/>
      <c r="AB2410" s="11"/>
      <c r="AC2410" s="11"/>
    </row>
    <row r="2411">
      <c r="A2411" s="15" t="s">
        <v>4206</v>
      </c>
      <c r="B2411" s="191" t="s">
        <v>4207</v>
      </c>
      <c r="C2411" s="406"/>
      <c r="D2411" s="366"/>
      <c r="E2411" s="10"/>
      <c r="F2411" s="11"/>
      <c r="G2411" s="11"/>
      <c r="H2411" s="11"/>
      <c r="I2411" s="11"/>
      <c r="J2411" s="11"/>
      <c r="K2411" s="11"/>
      <c r="L2411" s="11"/>
      <c r="M2411" s="11"/>
      <c r="N2411" s="11"/>
      <c r="O2411" s="11"/>
      <c r="P2411" s="11"/>
      <c r="Q2411" s="11"/>
      <c r="R2411" s="11"/>
      <c r="S2411" s="11"/>
      <c r="T2411" s="11"/>
      <c r="U2411" s="11"/>
      <c r="V2411" s="11"/>
      <c r="W2411" s="11"/>
      <c r="X2411" s="11"/>
      <c r="Y2411" s="11"/>
      <c r="Z2411" s="11"/>
      <c r="AA2411" s="11"/>
      <c r="AB2411" s="11"/>
      <c r="AC2411" s="11"/>
    </row>
    <row r="2412">
      <c r="A2412" s="15" t="s">
        <v>4208</v>
      </c>
      <c r="B2412" s="191" t="s">
        <v>4209</v>
      </c>
      <c r="C2412" s="406"/>
      <c r="D2412" s="366"/>
      <c r="E2412" s="10"/>
      <c r="F2412" s="11"/>
      <c r="G2412" s="11"/>
      <c r="H2412" s="11"/>
      <c r="I2412" s="11"/>
      <c r="J2412" s="11"/>
      <c r="K2412" s="11"/>
      <c r="L2412" s="11"/>
      <c r="M2412" s="11"/>
      <c r="N2412" s="11"/>
      <c r="O2412" s="11"/>
      <c r="P2412" s="11"/>
      <c r="Q2412" s="11"/>
      <c r="R2412" s="11"/>
      <c r="S2412" s="11"/>
      <c r="T2412" s="11"/>
      <c r="U2412" s="11"/>
      <c r="V2412" s="11"/>
      <c r="W2412" s="11"/>
      <c r="X2412" s="11"/>
      <c r="Y2412" s="11"/>
      <c r="Z2412" s="11"/>
      <c r="AA2412" s="11"/>
      <c r="AB2412" s="11"/>
      <c r="AC2412" s="11"/>
    </row>
    <row r="2413">
      <c r="A2413" s="15" t="s">
        <v>4210</v>
      </c>
      <c r="B2413" s="191" t="s">
        <v>4211</v>
      </c>
      <c r="C2413" s="406"/>
      <c r="D2413" s="366"/>
      <c r="E2413" s="10"/>
      <c r="F2413" s="11"/>
      <c r="G2413" s="11"/>
      <c r="H2413" s="11"/>
      <c r="I2413" s="11"/>
      <c r="J2413" s="11"/>
      <c r="K2413" s="11"/>
      <c r="L2413" s="11"/>
      <c r="M2413" s="11"/>
      <c r="N2413" s="11"/>
      <c r="O2413" s="11"/>
      <c r="P2413" s="11"/>
      <c r="Q2413" s="11"/>
      <c r="R2413" s="11"/>
      <c r="S2413" s="11"/>
      <c r="T2413" s="11"/>
      <c r="U2413" s="11"/>
      <c r="V2413" s="11"/>
      <c r="W2413" s="11"/>
      <c r="X2413" s="11"/>
      <c r="Y2413" s="11"/>
      <c r="Z2413" s="11"/>
      <c r="AA2413" s="11"/>
      <c r="AB2413" s="11"/>
      <c r="AC2413" s="11"/>
    </row>
    <row r="2414">
      <c r="A2414" s="412" t="s">
        <v>4212</v>
      </c>
      <c r="B2414" s="63" t="s">
        <v>4213</v>
      </c>
      <c r="C2414" s="406"/>
      <c r="D2414" s="366"/>
      <c r="E2414" s="10"/>
      <c r="F2414" s="11"/>
      <c r="G2414" s="11"/>
      <c r="H2414" s="11"/>
      <c r="I2414" s="11"/>
      <c r="J2414" s="11"/>
      <c r="K2414" s="11"/>
      <c r="L2414" s="11"/>
      <c r="M2414" s="11"/>
      <c r="N2414" s="11"/>
      <c r="O2414" s="11"/>
      <c r="P2414" s="11"/>
      <c r="Q2414" s="11"/>
      <c r="R2414" s="11"/>
      <c r="S2414" s="11"/>
      <c r="T2414" s="11"/>
      <c r="U2414" s="11"/>
      <c r="V2414" s="11"/>
      <c r="W2414" s="11"/>
      <c r="X2414" s="11"/>
      <c r="Y2414" s="11"/>
      <c r="Z2414" s="11"/>
      <c r="AA2414" s="11"/>
      <c r="AB2414" s="11"/>
      <c r="AC2414" s="11"/>
    </row>
    <row r="2415">
      <c r="A2415" s="412" t="s">
        <v>4214</v>
      </c>
      <c r="B2415" s="191"/>
      <c r="C2415" s="406"/>
      <c r="D2415" s="366"/>
      <c r="E2415" s="10"/>
      <c r="F2415" s="11"/>
      <c r="G2415" s="11"/>
      <c r="H2415" s="11"/>
      <c r="I2415" s="11"/>
      <c r="J2415" s="11"/>
      <c r="K2415" s="11"/>
      <c r="L2415" s="11"/>
      <c r="M2415" s="11"/>
      <c r="N2415" s="11"/>
      <c r="O2415" s="11"/>
      <c r="P2415" s="11"/>
      <c r="Q2415" s="11"/>
      <c r="R2415" s="11"/>
      <c r="S2415" s="11"/>
      <c r="T2415" s="11"/>
      <c r="U2415" s="11"/>
      <c r="V2415" s="11"/>
      <c r="W2415" s="11"/>
      <c r="X2415" s="11"/>
      <c r="Y2415" s="11"/>
      <c r="Z2415" s="11"/>
      <c r="AA2415" s="11"/>
      <c r="AB2415" s="11"/>
      <c r="AC2415" s="11"/>
    </row>
    <row r="2416">
      <c r="A2416" s="419" t="s">
        <v>4215</v>
      </c>
      <c r="B2416" s="191" t="s">
        <v>4216</v>
      </c>
      <c r="C2416" s="406"/>
      <c r="D2416" s="366"/>
      <c r="E2416" s="10"/>
      <c r="F2416" s="11"/>
      <c r="G2416" s="11"/>
      <c r="H2416" s="11"/>
      <c r="I2416" s="11"/>
      <c r="J2416" s="11"/>
      <c r="K2416" s="11"/>
      <c r="L2416" s="11"/>
      <c r="M2416" s="11"/>
      <c r="N2416" s="11"/>
      <c r="O2416" s="11"/>
      <c r="P2416" s="11"/>
      <c r="Q2416" s="11"/>
      <c r="R2416" s="11"/>
      <c r="S2416" s="11"/>
      <c r="T2416" s="11"/>
      <c r="U2416" s="11"/>
      <c r="V2416" s="11"/>
      <c r="W2416" s="11"/>
      <c r="X2416" s="11"/>
      <c r="Y2416" s="11"/>
      <c r="Z2416" s="11"/>
      <c r="AA2416" s="11"/>
      <c r="AB2416" s="11"/>
      <c r="AC2416" s="11"/>
    </row>
    <row r="2417">
      <c r="A2417" s="15" t="s">
        <v>4217</v>
      </c>
      <c r="B2417" s="191" t="s">
        <v>4218</v>
      </c>
      <c r="C2417" s="406" t="s">
        <v>4219</v>
      </c>
      <c r="D2417" s="366"/>
      <c r="E2417" s="10"/>
      <c r="F2417" s="11"/>
      <c r="G2417" s="11"/>
      <c r="H2417" s="11"/>
      <c r="I2417" s="11"/>
      <c r="J2417" s="11"/>
      <c r="K2417" s="11"/>
      <c r="L2417" s="11"/>
      <c r="M2417" s="11"/>
      <c r="N2417" s="11"/>
      <c r="O2417" s="11"/>
      <c r="P2417" s="11"/>
      <c r="Q2417" s="11"/>
      <c r="R2417" s="11"/>
      <c r="S2417" s="11"/>
      <c r="T2417" s="11"/>
      <c r="U2417" s="11"/>
      <c r="V2417" s="11"/>
      <c r="W2417" s="11"/>
      <c r="X2417" s="11"/>
      <c r="Y2417" s="11"/>
      <c r="Z2417" s="11"/>
      <c r="AA2417" s="11"/>
      <c r="AB2417" s="11"/>
      <c r="AC2417" s="11"/>
    </row>
    <row r="2418">
      <c r="A2418" s="420" t="s">
        <v>4220</v>
      </c>
      <c r="B2418" s="191" t="s">
        <v>4221</v>
      </c>
      <c r="C2418" s="406"/>
      <c r="D2418" s="366"/>
      <c r="E2418" s="10"/>
      <c r="F2418" s="11"/>
      <c r="G2418" s="11"/>
      <c r="H2418" s="11"/>
      <c r="I2418" s="11"/>
      <c r="J2418" s="11"/>
      <c r="K2418" s="11"/>
      <c r="L2418" s="11"/>
      <c r="M2418" s="11"/>
      <c r="N2418" s="11"/>
      <c r="O2418" s="11"/>
      <c r="P2418" s="11"/>
      <c r="Q2418" s="11"/>
      <c r="R2418" s="11"/>
      <c r="S2418" s="11"/>
      <c r="T2418" s="11"/>
      <c r="U2418" s="11"/>
      <c r="V2418" s="11"/>
      <c r="W2418" s="11"/>
      <c r="X2418" s="11"/>
      <c r="Y2418" s="11"/>
      <c r="Z2418" s="11"/>
      <c r="AA2418" s="11"/>
      <c r="AB2418" s="11"/>
      <c r="AC2418" s="11"/>
    </row>
    <row r="2419">
      <c r="A2419" s="420" t="s">
        <v>4222</v>
      </c>
      <c r="B2419" s="191"/>
      <c r="C2419" s="421" t="s">
        <v>4223</v>
      </c>
      <c r="D2419" s="366"/>
      <c r="E2419" s="10"/>
      <c r="F2419" s="11"/>
      <c r="G2419" s="11"/>
      <c r="H2419" s="11"/>
      <c r="I2419" s="11"/>
      <c r="J2419" s="11"/>
      <c r="K2419" s="11"/>
      <c r="L2419" s="11"/>
      <c r="M2419" s="11"/>
      <c r="N2419" s="11"/>
      <c r="O2419" s="11"/>
      <c r="P2419" s="11"/>
      <c r="Q2419" s="11"/>
      <c r="R2419" s="11"/>
      <c r="S2419" s="11"/>
      <c r="T2419" s="11"/>
      <c r="U2419" s="11"/>
      <c r="V2419" s="11"/>
      <c r="W2419" s="11"/>
      <c r="X2419" s="11"/>
      <c r="Y2419" s="11"/>
      <c r="Z2419" s="11"/>
      <c r="AA2419" s="11"/>
      <c r="AB2419" s="11"/>
      <c r="AC2419" s="11"/>
    </row>
    <row r="2420">
      <c r="A2420" s="15" t="s">
        <v>4224</v>
      </c>
      <c r="B2420" s="191" t="s">
        <v>4225</v>
      </c>
      <c r="C2420" s="367"/>
      <c r="D2420" s="366"/>
      <c r="E2420" s="10"/>
      <c r="F2420" s="11"/>
      <c r="G2420" s="11"/>
      <c r="H2420" s="11"/>
      <c r="I2420" s="11"/>
      <c r="J2420" s="11"/>
      <c r="K2420" s="11"/>
      <c r="L2420" s="11"/>
      <c r="M2420" s="11"/>
      <c r="N2420" s="11"/>
      <c r="O2420" s="11"/>
      <c r="P2420" s="11"/>
      <c r="Q2420" s="11"/>
      <c r="R2420" s="11"/>
      <c r="S2420" s="11"/>
      <c r="T2420" s="11"/>
      <c r="U2420" s="11"/>
      <c r="V2420" s="11"/>
      <c r="W2420" s="11"/>
      <c r="X2420" s="11"/>
      <c r="Y2420" s="11"/>
      <c r="Z2420" s="11"/>
      <c r="AA2420" s="11"/>
      <c r="AB2420" s="11"/>
      <c r="AC2420" s="11"/>
    </row>
    <row r="2421">
      <c r="A2421" s="15" t="s">
        <v>4226</v>
      </c>
      <c r="B2421" s="422" t="s">
        <v>4227</v>
      </c>
      <c r="C2421" s="367" t="s">
        <v>4228</v>
      </c>
      <c r="D2421" s="366"/>
      <c r="E2421" s="10"/>
      <c r="F2421" s="11"/>
      <c r="G2421" s="11"/>
      <c r="H2421" s="11"/>
      <c r="I2421" s="11"/>
      <c r="J2421" s="11"/>
      <c r="K2421" s="11"/>
      <c r="L2421" s="11"/>
      <c r="M2421" s="11"/>
      <c r="N2421" s="11"/>
      <c r="O2421" s="11"/>
      <c r="P2421" s="11"/>
      <c r="Q2421" s="11"/>
      <c r="R2421" s="11"/>
      <c r="S2421" s="11"/>
      <c r="T2421" s="11"/>
      <c r="U2421" s="11"/>
      <c r="V2421" s="11"/>
      <c r="W2421" s="11"/>
      <c r="X2421" s="11"/>
      <c r="Y2421" s="11"/>
      <c r="Z2421" s="11"/>
      <c r="AA2421" s="11"/>
      <c r="AB2421" s="11"/>
      <c r="AC2421" s="11"/>
    </row>
    <row r="2422">
      <c r="A2422" s="15" t="s">
        <v>4229</v>
      </c>
      <c r="B2422" s="191" t="s">
        <v>4230</v>
      </c>
      <c r="C2422" s="367"/>
      <c r="D2422" s="386"/>
      <c r="E2422" s="323"/>
      <c r="F2422" s="270"/>
      <c r="G2422" s="270"/>
      <c r="H2422" s="270"/>
      <c r="I2422" s="270"/>
      <c r="J2422" s="270"/>
      <c r="K2422" s="270"/>
      <c r="L2422" s="270"/>
      <c r="M2422" s="270"/>
      <c r="N2422" s="270"/>
      <c r="O2422" s="270"/>
      <c r="P2422" s="270"/>
      <c r="Q2422" s="270"/>
      <c r="R2422" s="270"/>
      <c r="S2422" s="270"/>
      <c r="T2422" s="270"/>
      <c r="U2422" s="270"/>
      <c r="V2422" s="270"/>
      <c r="W2422" s="270"/>
      <c r="X2422" s="270"/>
      <c r="Y2422" s="270"/>
      <c r="Z2422" s="270"/>
      <c r="AA2422" s="270"/>
      <c r="AB2422" s="270"/>
      <c r="AC2422" s="270"/>
    </row>
    <row r="2423">
      <c r="A2423" s="419" t="s">
        <v>4231</v>
      </c>
      <c r="B2423" s="191" t="s">
        <v>4232</v>
      </c>
      <c r="C2423" s="387"/>
      <c r="D2423" s="386"/>
      <c r="E2423" s="323"/>
      <c r="F2423" s="270"/>
      <c r="G2423" s="270"/>
      <c r="H2423" s="270"/>
      <c r="I2423" s="270"/>
      <c r="J2423" s="270"/>
      <c r="K2423" s="270"/>
      <c r="L2423" s="270"/>
      <c r="M2423" s="270"/>
      <c r="N2423" s="270"/>
      <c r="O2423" s="270"/>
      <c r="P2423" s="270"/>
      <c r="Q2423" s="270"/>
      <c r="R2423" s="270"/>
      <c r="S2423" s="270"/>
      <c r="T2423" s="270"/>
      <c r="U2423" s="270"/>
      <c r="V2423" s="270"/>
      <c r="W2423" s="270"/>
      <c r="X2423" s="270"/>
      <c r="Y2423" s="270"/>
      <c r="Z2423" s="270"/>
      <c r="AA2423" s="270"/>
      <c r="AB2423" s="270"/>
      <c r="AC2423" s="270"/>
    </row>
    <row r="2424">
      <c r="A2424" s="412" t="s">
        <v>4233</v>
      </c>
      <c r="B2424" s="191" t="s">
        <v>4234</v>
      </c>
      <c r="C2424" s="387" t="s">
        <v>4235</v>
      </c>
      <c r="D2424" s="386"/>
      <c r="E2424" s="323"/>
      <c r="F2424" s="270"/>
      <c r="G2424" s="270"/>
      <c r="H2424" s="270"/>
      <c r="I2424" s="270"/>
      <c r="J2424" s="270"/>
      <c r="K2424" s="270"/>
      <c r="L2424" s="270"/>
      <c r="M2424" s="270"/>
      <c r="N2424" s="270"/>
      <c r="O2424" s="270"/>
      <c r="P2424" s="270"/>
      <c r="Q2424" s="270"/>
      <c r="R2424" s="270"/>
      <c r="S2424" s="270"/>
      <c r="T2424" s="270"/>
      <c r="U2424" s="270"/>
      <c r="V2424" s="270"/>
      <c r="W2424" s="270"/>
      <c r="X2424" s="270"/>
      <c r="Y2424" s="270"/>
      <c r="Z2424" s="270"/>
      <c r="AA2424" s="270"/>
      <c r="AB2424" s="270"/>
      <c r="AC2424" s="270"/>
    </row>
    <row r="2425">
      <c r="A2425" s="15" t="s">
        <v>4236</v>
      </c>
      <c r="B2425" s="191" t="s">
        <v>4237</v>
      </c>
      <c r="C2425" s="387"/>
      <c r="D2425" s="386"/>
      <c r="E2425" s="323"/>
      <c r="F2425" s="76"/>
      <c r="G2425" s="270"/>
      <c r="H2425" s="270"/>
      <c r="I2425" s="270"/>
      <c r="J2425" s="270"/>
      <c r="K2425" s="270"/>
      <c r="L2425" s="270"/>
      <c r="M2425" s="270"/>
      <c r="N2425" s="270"/>
      <c r="O2425" s="270"/>
      <c r="P2425" s="270"/>
      <c r="Q2425" s="270"/>
      <c r="R2425" s="270"/>
      <c r="S2425" s="270"/>
      <c r="T2425" s="270"/>
      <c r="U2425" s="270"/>
      <c r="V2425" s="270"/>
      <c r="W2425" s="270"/>
      <c r="X2425" s="270"/>
      <c r="Y2425" s="270"/>
      <c r="Z2425" s="270"/>
      <c r="AA2425" s="270"/>
      <c r="AB2425" s="270"/>
      <c r="AC2425" s="270"/>
    </row>
    <row r="2426">
      <c r="A2426" s="412" t="s">
        <v>4238</v>
      </c>
      <c r="B2426" s="402" t="s">
        <v>4239</v>
      </c>
      <c r="C2426" s="387" t="s">
        <v>4240</v>
      </c>
      <c r="D2426" s="386"/>
      <c r="E2426" s="323"/>
      <c r="F2426" s="270"/>
      <c r="G2426" s="270"/>
      <c r="H2426" s="270"/>
      <c r="I2426" s="270"/>
      <c r="J2426" s="270"/>
      <c r="K2426" s="270"/>
      <c r="L2426" s="270"/>
      <c r="M2426" s="270"/>
      <c r="N2426" s="270"/>
      <c r="O2426" s="270"/>
      <c r="P2426" s="270"/>
      <c r="Q2426" s="270"/>
      <c r="R2426" s="270"/>
      <c r="S2426" s="270"/>
      <c r="T2426" s="270"/>
      <c r="U2426" s="270"/>
      <c r="V2426" s="270"/>
      <c r="W2426" s="270"/>
      <c r="X2426" s="270"/>
      <c r="Y2426" s="270"/>
      <c r="Z2426" s="270"/>
      <c r="AA2426" s="270"/>
      <c r="AB2426" s="270"/>
      <c r="AC2426" s="270"/>
    </row>
    <row r="2427">
      <c r="A2427" s="15" t="s">
        <v>4241</v>
      </c>
      <c r="B2427" s="191" t="s">
        <v>4242</v>
      </c>
      <c r="C2427" s="387"/>
      <c r="D2427" s="386"/>
      <c r="E2427" s="323"/>
      <c r="F2427" s="270"/>
      <c r="G2427" s="270"/>
      <c r="H2427" s="270"/>
      <c r="I2427" s="270"/>
      <c r="J2427" s="270"/>
      <c r="K2427" s="270"/>
      <c r="L2427" s="270"/>
      <c r="M2427" s="270"/>
      <c r="N2427" s="270"/>
      <c r="O2427" s="270"/>
      <c r="P2427" s="270"/>
      <c r="Q2427" s="270"/>
      <c r="R2427" s="270"/>
      <c r="S2427" s="270"/>
      <c r="T2427" s="270"/>
      <c r="U2427" s="270"/>
      <c r="V2427" s="270"/>
      <c r="W2427" s="270"/>
      <c r="X2427" s="270"/>
      <c r="Y2427" s="270"/>
      <c r="Z2427" s="270"/>
      <c r="AA2427" s="270"/>
      <c r="AB2427" s="270"/>
      <c r="AC2427" s="270"/>
    </row>
    <row r="2428">
      <c r="A2428" s="15" t="s">
        <v>4243</v>
      </c>
      <c r="B2428" s="191"/>
      <c r="C2428" s="387"/>
      <c r="D2428" s="386"/>
      <c r="E2428" s="323"/>
      <c r="F2428" s="270"/>
      <c r="G2428" s="270"/>
      <c r="H2428" s="270"/>
      <c r="I2428" s="270"/>
      <c r="J2428" s="270"/>
      <c r="K2428" s="270"/>
      <c r="L2428" s="270"/>
      <c r="M2428" s="270"/>
      <c r="N2428" s="270"/>
      <c r="O2428" s="270"/>
      <c r="P2428" s="270"/>
      <c r="Q2428" s="270"/>
      <c r="R2428" s="270"/>
      <c r="S2428" s="270"/>
      <c r="T2428" s="270"/>
      <c r="U2428" s="270"/>
      <c r="V2428" s="270"/>
      <c r="W2428" s="270"/>
      <c r="X2428" s="270"/>
      <c r="Y2428" s="270"/>
      <c r="Z2428" s="270"/>
      <c r="AA2428" s="270"/>
      <c r="AB2428" s="270"/>
      <c r="AC2428" s="270"/>
    </row>
    <row r="2429">
      <c r="A2429" s="15" t="s">
        <v>4244</v>
      </c>
      <c r="B2429" s="191" t="s">
        <v>4245</v>
      </c>
      <c r="C2429" s="387"/>
      <c r="D2429" s="386"/>
      <c r="E2429" s="323"/>
      <c r="F2429" s="270"/>
      <c r="G2429" s="270"/>
      <c r="H2429" s="270"/>
      <c r="I2429" s="270"/>
      <c r="J2429" s="270"/>
      <c r="K2429" s="270"/>
      <c r="L2429" s="270"/>
      <c r="M2429" s="270"/>
      <c r="N2429" s="270"/>
      <c r="O2429" s="270"/>
      <c r="P2429" s="270"/>
      <c r="Q2429" s="270"/>
      <c r="R2429" s="270"/>
      <c r="S2429" s="270"/>
      <c r="T2429" s="270"/>
      <c r="U2429" s="270"/>
      <c r="V2429" s="270"/>
      <c r="W2429" s="270"/>
      <c r="X2429" s="270"/>
      <c r="Y2429" s="270"/>
      <c r="Z2429" s="270"/>
      <c r="AA2429" s="270"/>
      <c r="AB2429" s="270"/>
      <c r="AC2429" s="270"/>
    </row>
    <row r="2430">
      <c r="A2430" s="15" t="s">
        <v>4246</v>
      </c>
      <c r="B2430" s="191"/>
      <c r="C2430" s="387"/>
      <c r="D2430" s="386"/>
      <c r="E2430" s="323"/>
      <c r="F2430" s="270"/>
      <c r="G2430" s="270"/>
      <c r="H2430" s="270"/>
      <c r="I2430" s="270"/>
      <c r="J2430" s="270"/>
      <c r="K2430" s="270"/>
      <c r="L2430" s="270"/>
      <c r="M2430" s="270"/>
      <c r="N2430" s="270"/>
      <c r="O2430" s="270"/>
      <c r="P2430" s="270"/>
      <c r="Q2430" s="270"/>
      <c r="R2430" s="270"/>
      <c r="S2430" s="270"/>
      <c r="T2430" s="270"/>
      <c r="U2430" s="270"/>
      <c r="V2430" s="270"/>
      <c r="W2430" s="270"/>
      <c r="X2430" s="270"/>
      <c r="Y2430" s="270"/>
      <c r="Z2430" s="270"/>
      <c r="AA2430" s="270"/>
      <c r="AB2430" s="270"/>
      <c r="AC2430" s="270"/>
    </row>
    <row r="2431">
      <c r="A2431" s="419" t="s">
        <v>4247</v>
      </c>
      <c r="B2431" s="191" t="s">
        <v>4248</v>
      </c>
      <c r="C2431" s="387"/>
      <c r="D2431" s="386"/>
      <c r="E2431" s="323"/>
      <c r="F2431" s="270"/>
      <c r="G2431" s="270"/>
      <c r="H2431" s="270"/>
      <c r="I2431" s="270"/>
      <c r="J2431" s="270"/>
      <c r="K2431" s="270"/>
      <c r="L2431" s="270"/>
      <c r="M2431" s="270"/>
      <c r="N2431" s="270"/>
      <c r="O2431" s="270"/>
      <c r="P2431" s="270"/>
      <c r="Q2431" s="270"/>
      <c r="R2431" s="270"/>
      <c r="S2431" s="270"/>
      <c r="T2431" s="270"/>
      <c r="U2431" s="270"/>
      <c r="V2431" s="270"/>
      <c r="W2431" s="270"/>
      <c r="X2431" s="270"/>
      <c r="Y2431" s="270"/>
      <c r="Z2431" s="270"/>
      <c r="AA2431" s="270"/>
      <c r="AB2431" s="270"/>
      <c r="AC2431" s="270"/>
    </row>
    <row r="2432">
      <c r="A2432" s="15" t="s">
        <v>4249</v>
      </c>
      <c r="B2432" s="191" t="s">
        <v>4250</v>
      </c>
      <c r="C2432" s="387"/>
      <c r="D2432" s="386"/>
      <c r="E2432" s="323"/>
      <c r="F2432" s="270"/>
      <c r="G2432" s="270"/>
      <c r="H2432" s="270"/>
      <c r="I2432" s="270"/>
      <c r="J2432" s="270"/>
      <c r="K2432" s="270"/>
      <c r="L2432" s="270"/>
      <c r="M2432" s="270"/>
      <c r="N2432" s="270"/>
      <c r="O2432" s="270"/>
      <c r="P2432" s="270"/>
      <c r="Q2432" s="270"/>
      <c r="R2432" s="270"/>
      <c r="S2432" s="270"/>
      <c r="T2432" s="270"/>
      <c r="U2432" s="270"/>
      <c r="V2432" s="270"/>
      <c r="W2432" s="270"/>
      <c r="X2432" s="270"/>
      <c r="Y2432" s="270"/>
      <c r="Z2432" s="270"/>
      <c r="AA2432" s="270"/>
      <c r="AB2432" s="270"/>
      <c r="AC2432" s="270"/>
    </row>
    <row r="2433">
      <c r="A2433" s="420" t="s">
        <v>4251</v>
      </c>
      <c r="B2433" s="191" t="s">
        <v>4252</v>
      </c>
      <c r="C2433" s="387"/>
      <c r="D2433" s="386"/>
      <c r="E2433" s="323"/>
      <c r="F2433" s="270"/>
      <c r="G2433" s="270"/>
      <c r="H2433" s="270"/>
      <c r="I2433" s="270"/>
      <c r="J2433" s="270"/>
      <c r="K2433" s="270"/>
      <c r="L2433" s="270"/>
      <c r="M2433" s="270"/>
      <c r="N2433" s="270"/>
      <c r="O2433" s="270"/>
      <c r="P2433" s="270"/>
      <c r="Q2433" s="270"/>
      <c r="R2433" s="270"/>
      <c r="S2433" s="270"/>
      <c r="T2433" s="270"/>
      <c r="U2433" s="270"/>
      <c r="V2433" s="270"/>
      <c r="W2433" s="270"/>
      <c r="X2433" s="270"/>
      <c r="Y2433" s="270"/>
      <c r="Z2433" s="270"/>
      <c r="AA2433" s="270"/>
      <c r="AB2433" s="270"/>
      <c r="AC2433" s="270"/>
    </row>
    <row r="2434">
      <c r="A2434" s="412" t="s">
        <v>4253</v>
      </c>
      <c r="B2434" s="191" t="s">
        <v>4254</v>
      </c>
      <c r="C2434" s="387"/>
      <c r="D2434" s="386"/>
      <c r="E2434" s="323"/>
      <c r="F2434" s="270"/>
      <c r="G2434" s="270"/>
      <c r="H2434" s="270"/>
      <c r="I2434" s="270"/>
      <c r="J2434" s="270"/>
      <c r="K2434" s="270"/>
      <c r="L2434" s="270"/>
      <c r="M2434" s="270"/>
      <c r="N2434" s="270"/>
      <c r="O2434" s="270"/>
      <c r="P2434" s="270"/>
      <c r="Q2434" s="270"/>
      <c r="R2434" s="270"/>
      <c r="S2434" s="270"/>
      <c r="T2434" s="270"/>
      <c r="U2434" s="270"/>
      <c r="V2434" s="270"/>
      <c r="W2434" s="270"/>
      <c r="X2434" s="270"/>
      <c r="Y2434" s="270"/>
      <c r="Z2434" s="270"/>
      <c r="AA2434" s="270"/>
      <c r="AB2434" s="270"/>
      <c r="AC2434" s="270"/>
    </row>
    <row r="2435">
      <c r="A2435" s="415" t="s">
        <v>4255</v>
      </c>
      <c r="B2435" s="191" t="s">
        <v>4256</v>
      </c>
      <c r="C2435" s="387"/>
      <c r="D2435" s="386"/>
      <c r="E2435" s="323"/>
      <c r="F2435" s="270"/>
      <c r="G2435" s="270"/>
      <c r="H2435" s="270"/>
      <c r="I2435" s="270"/>
      <c r="J2435" s="270"/>
      <c r="K2435" s="270"/>
      <c r="L2435" s="270"/>
      <c r="M2435" s="270"/>
      <c r="N2435" s="270"/>
      <c r="O2435" s="270"/>
      <c r="P2435" s="270"/>
      <c r="Q2435" s="270"/>
      <c r="R2435" s="270"/>
      <c r="S2435" s="270"/>
      <c r="T2435" s="270"/>
      <c r="U2435" s="270"/>
      <c r="V2435" s="270"/>
      <c r="W2435" s="270"/>
      <c r="X2435" s="270"/>
      <c r="Y2435" s="270"/>
      <c r="Z2435" s="270"/>
      <c r="AA2435" s="270"/>
      <c r="AB2435" s="270"/>
      <c r="AC2435" s="270"/>
    </row>
    <row r="2436">
      <c r="A2436" s="423" t="s">
        <v>4257</v>
      </c>
      <c r="B2436" s="191" t="s">
        <v>4258</v>
      </c>
      <c r="C2436" s="387"/>
      <c r="D2436" s="386"/>
      <c r="E2436" s="323"/>
      <c r="F2436" s="270"/>
      <c r="G2436" s="270"/>
      <c r="H2436" s="270"/>
      <c r="I2436" s="270"/>
      <c r="J2436" s="270"/>
      <c r="K2436" s="270"/>
      <c r="L2436" s="270"/>
      <c r="M2436" s="270"/>
      <c r="N2436" s="270"/>
      <c r="O2436" s="270"/>
      <c r="P2436" s="270"/>
      <c r="Q2436" s="270"/>
      <c r="R2436" s="270"/>
      <c r="S2436" s="270"/>
      <c r="T2436" s="270"/>
      <c r="U2436" s="270"/>
      <c r="V2436" s="270"/>
      <c r="W2436" s="270"/>
      <c r="X2436" s="270"/>
      <c r="Y2436" s="270"/>
      <c r="Z2436" s="270"/>
      <c r="AA2436" s="270"/>
      <c r="AB2436" s="270"/>
      <c r="AC2436" s="270"/>
    </row>
    <row r="2437">
      <c r="A2437" s="412" t="s">
        <v>4259</v>
      </c>
      <c r="B2437" s="191" t="s">
        <v>4260</v>
      </c>
      <c r="C2437" s="387"/>
      <c r="D2437" s="386"/>
      <c r="E2437" s="323"/>
      <c r="F2437" s="270"/>
      <c r="G2437" s="270"/>
      <c r="H2437" s="270"/>
      <c r="I2437" s="270"/>
      <c r="J2437" s="270"/>
      <c r="K2437" s="270"/>
      <c r="L2437" s="270"/>
      <c r="M2437" s="270"/>
      <c r="N2437" s="270"/>
      <c r="O2437" s="270"/>
      <c r="P2437" s="270"/>
      <c r="Q2437" s="270"/>
      <c r="R2437" s="270"/>
      <c r="S2437" s="270"/>
      <c r="T2437" s="270"/>
      <c r="U2437" s="270"/>
      <c r="V2437" s="270"/>
      <c r="W2437" s="270"/>
      <c r="X2437" s="270"/>
      <c r="Y2437" s="270"/>
      <c r="Z2437" s="270"/>
      <c r="AA2437" s="270"/>
      <c r="AB2437" s="270"/>
      <c r="AC2437" s="270"/>
    </row>
    <row r="2438">
      <c r="A2438" s="424" t="s">
        <v>4261</v>
      </c>
      <c r="B2438" s="191"/>
      <c r="C2438" s="387"/>
      <c r="D2438" s="386"/>
      <c r="E2438" s="323"/>
      <c r="F2438" s="270"/>
      <c r="G2438" s="270"/>
      <c r="H2438" s="270"/>
      <c r="I2438" s="270"/>
      <c r="J2438" s="270"/>
      <c r="K2438" s="270"/>
      <c r="L2438" s="270"/>
      <c r="M2438" s="270"/>
      <c r="N2438" s="270"/>
      <c r="O2438" s="270"/>
      <c r="P2438" s="270"/>
      <c r="Q2438" s="270"/>
      <c r="R2438" s="270"/>
      <c r="S2438" s="270"/>
      <c r="T2438" s="270"/>
      <c r="U2438" s="270"/>
      <c r="V2438" s="270"/>
      <c r="W2438" s="270"/>
      <c r="X2438" s="270"/>
      <c r="Y2438" s="270"/>
      <c r="Z2438" s="270"/>
      <c r="AA2438" s="270"/>
      <c r="AB2438" s="270"/>
      <c r="AC2438" s="270"/>
    </row>
    <row r="2439">
      <c r="A2439" s="415" t="s">
        <v>4262</v>
      </c>
      <c r="B2439" s="191"/>
      <c r="C2439" s="387"/>
      <c r="D2439" s="386"/>
      <c r="E2439" s="323"/>
      <c r="F2439" s="270"/>
      <c r="G2439" s="270"/>
      <c r="H2439" s="270"/>
      <c r="I2439" s="270"/>
      <c r="J2439" s="270"/>
      <c r="K2439" s="270"/>
      <c r="L2439" s="270"/>
      <c r="M2439" s="270"/>
      <c r="N2439" s="270"/>
      <c r="O2439" s="270"/>
      <c r="P2439" s="270"/>
      <c r="Q2439" s="270"/>
      <c r="R2439" s="270"/>
      <c r="S2439" s="270"/>
      <c r="T2439" s="270"/>
      <c r="U2439" s="270"/>
      <c r="V2439" s="270"/>
      <c r="W2439" s="270"/>
      <c r="X2439" s="270"/>
      <c r="Y2439" s="270"/>
      <c r="Z2439" s="270"/>
      <c r="AA2439" s="270"/>
      <c r="AB2439" s="270"/>
      <c r="AC2439" s="270"/>
    </row>
    <row r="2440">
      <c r="A2440" s="15" t="s">
        <v>4263</v>
      </c>
      <c r="B2440" s="191"/>
      <c r="C2440" s="387"/>
      <c r="D2440" s="386"/>
      <c r="E2440" s="323"/>
      <c r="F2440" s="270"/>
      <c r="G2440" s="270"/>
      <c r="H2440" s="270"/>
      <c r="I2440" s="270"/>
      <c r="J2440" s="270"/>
      <c r="K2440" s="270"/>
      <c r="L2440" s="270"/>
      <c r="M2440" s="270"/>
      <c r="N2440" s="270"/>
      <c r="O2440" s="270"/>
      <c r="P2440" s="270"/>
      <c r="Q2440" s="270"/>
      <c r="R2440" s="270"/>
      <c r="S2440" s="270"/>
      <c r="T2440" s="270"/>
      <c r="U2440" s="270"/>
      <c r="V2440" s="270"/>
      <c r="W2440" s="270"/>
      <c r="X2440" s="270"/>
      <c r="Y2440" s="270"/>
      <c r="Z2440" s="270"/>
      <c r="AA2440" s="270"/>
      <c r="AB2440" s="270"/>
      <c r="AC2440" s="270"/>
    </row>
    <row r="2441">
      <c r="A2441" s="412" t="s">
        <v>4264</v>
      </c>
      <c r="B2441" s="191" t="s">
        <v>4265</v>
      </c>
      <c r="C2441" s="387"/>
      <c r="D2441" s="386"/>
      <c r="E2441" s="323"/>
      <c r="F2441" s="270"/>
      <c r="G2441" s="270"/>
      <c r="H2441" s="270"/>
      <c r="I2441" s="270"/>
      <c r="J2441" s="270"/>
      <c r="K2441" s="270"/>
      <c r="L2441" s="270"/>
      <c r="M2441" s="270"/>
      <c r="N2441" s="270"/>
      <c r="O2441" s="270"/>
      <c r="P2441" s="270"/>
      <c r="Q2441" s="270"/>
      <c r="R2441" s="270"/>
      <c r="S2441" s="270"/>
      <c r="T2441" s="270"/>
      <c r="U2441" s="270"/>
      <c r="V2441" s="270"/>
      <c r="W2441" s="270"/>
      <c r="X2441" s="270"/>
      <c r="Y2441" s="270"/>
      <c r="Z2441" s="270"/>
      <c r="AA2441" s="270"/>
      <c r="AB2441" s="270"/>
      <c r="AC2441" s="270"/>
    </row>
    <row r="2442">
      <c r="A2442" s="412" t="s">
        <v>4266</v>
      </c>
      <c r="B2442" s="191" t="s">
        <v>4267</v>
      </c>
      <c r="C2442" s="387"/>
      <c r="D2442" s="386"/>
      <c r="E2442" s="323"/>
      <c r="F2442" s="270"/>
      <c r="G2442" s="270"/>
      <c r="H2442" s="270"/>
      <c r="I2442" s="270"/>
      <c r="J2442" s="270"/>
      <c r="K2442" s="270"/>
      <c r="L2442" s="270"/>
      <c r="M2442" s="270"/>
      <c r="N2442" s="270"/>
      <c r="O2442" s="270"/>
      <c r="P2442" s="270"/>
      <c r="Q2442" s="270"/>
      <c r="R2442" s="270"/>
      <c r="S2442" s="270"/>
      <c r="T2442" s="270"/>
      <c r="U2442" s="270"/>
      <c r="V2442" s="270"/>
      <c r="W2442" s="270"/>
      <c r="X2442" s="270"/>
      <c r="Y2442" s="270"/>
      <c r="Z2442" s="270"/>
      <c r="AA2442" s="270"/>
      <c r="AB2442" s="270"/>
      <c r="AC2442" s="270"/>
    </row>
    <row r="2443">
      <c r="A2443" s="412" t="s">
        <v>4268</v>
      </c>
      <c r="B2443" s="191" t="s">
        <v>4269</v>
      </c>
      <c r="C2443" s="387"/>
      <c r="D2443" s="386"/>
      <c r="E2443" s="323"/>
      <c r="F2443" s="270"/>
      <c r="G2443" s="270"/>
      <c r="H2443" s="270"/>
      <c r="I2443" s="270"/>
      <c r="J2443" s="270"/>
      <c r="K2443" s="270"/>
      <c r="L2443" s="270"/>
      <c r="M2443" s="270"/>
      <c r="N2443" s="270"/>
      <c r="O2443" s="270"/>
      <c r="P2443" s="270"/>
      <c r="Q2443" s="270"/>
      <c r="R2443" s="270"/>
      <c r="S2443" s="270"/>
      <c r="T2443" s="270"/>
      <c r="U2443" s="270"/>
      <c r="V2443" s="270"/>
      <c r="W2443" s="270"/>
      <c r="X2443" s="270"/>
      <c r="Y2443" s="270"/>
      <c r="Z2443" s="270"/>
      <c r="AA2443" s="270"/>
      <c r="AB2443" s="270"/>
      <c r="AC2443" s="270"/>
    </row>
    <row r="2444">
      <c r="A2444" s="15" t="s">
        <v>4270</v>
      </c>
      <c r="B2444" s="191"/>
      <c r="C2444" s="387"/>
      <c r="D2444" s="386"/>
      <c r="E2444" s="323"/>
      <c r="F2444" s="270"/>
      <c r="G2444" s="270"/>
      <c r="H2444" s="270"/>
      <c r="I2444" s="270"/>
      <c r="J2444" s="270"/>
      <c r="K2444" s="270"/>
      <c r="L2444" s="270"/>
      <c r="M2444" s="270"/>
      <c r="N2444" s="270"/>
      <c r="O2444" s="270"/>
      <c r="P2444" s="270"/>
      <c r="Q2444" s="270"/>
      <c r="R2444" s="270"/>
      <c r="S2444" s="270"/>
      <c r="T2444" s="270"/>
      <c r="U2444" s="270"/>
      <c r="V2444" s="270"/>
      <c r="W2444" s="270"/>
      <c r="X2444" s="270"/>
      <c r="Y2444" s="270"/>
      <c r="Z2444" s="270"/>
      <c r="AA2444" s="270"/>
      <c r="AB2444" s="270"/>
      <c r="AC2444" s="270"/>
    </row>
    <row r="2445">
      <c r="A2445" s="15" t="s">
        <v>4271</v>
      </c>
      <c r="B2445" s="191" t="s">
        <v>4272</v>
      </c>
      <c r="C2445" s="387"/>
      <c r="D2445" s="386"/>
      <c r="E2445" s="323"/>
      <c r="F2445" s="270"/>
      <c r="G2445" s="270"/>
      <c r="H2445" s="270"/>
      <c r="I2445" s="270"/>
      <c r="J2445" s="270"/>
      <c r="K2445" s="270"/>
      <c r="L2445" s="270"/>
      <c r="M2445" s="270"/>
      <c r="N2445" s="270"/>
      <c r="O2445" s="270"/>
      <c r="P2445" s="270"/>
      <c r="Q2445" s="270"/>
      <c r="R2445" s="270"/>
      <c r="S2445" s="270"/>
      <c r="T2445" s="270"/>
      <c r="U2445" s="270"/>
      <c r="V2445" s="270"/>
      <c r="W2445" s="270"/>
      <c r="X2445" s="270"/>
      <c r="Y2445" s="270"/>
      <c r="Z2445" s="270"/>
      <c r="AA2445" s="270"/>
      <c r="AB2445" s="270"/>
      <c r="AC2445" s="270"/>
    </row>
    <row r="2446">
      <c r="A2446" s="15" t="s">
        <v>4273</v>
      </c>
      <c r="B2446" s="191" t="s">
        <v>4274</v>
      </c>
      <c r="C2446" s="387"/>
      <c r="D2446" s="386"/>
      <c r="E2446" s="323"/>
      <c r="F2446" s="270"/>
      <c r="G2446" s="270"/>
      <c r="H2446" s="270"/>
      <c r="I2446" s="270"/>
      <c r="J2446" s="270"/>
      <c r="K2446" s="270"/>
      <c r="L2446" s="270"/>
      <c r="M2446" s="270"/>
      <c r="N2446" s="270"/>
      <c r="O2446" s="270"/>
      <c r="P2446" s="270"/>
      <c r="Q2446" s="270"/>
      <c r="R2446" s="270"/>
      <c r="S2446" s="270"/>
      <c r="T2446" s="270"/>
      <c r="U2446" s="270"/>
      <c r="V2446" s="270"/>
      <c r="W2446" s="270"/>
      <c r="X2446" s="270"/>
      <c r="Y2446" s="270"/>
      <c r="Z2446" s="270"/>
      <c r="AA2446" s="270"/>
      <c r="AB2446" s="270"/>
      <c r="AC2446" s="270"/>
    </row>
    <row r="2447">
      <c r="A2447" s="412" t="s">
        <v>4275</v>
      </c>
      <c r="B2447" s="191" t="s">
        <v>4276</v>
      </c>
      <c r="C2447" s="387"/>
      <c r="D2447" s="386"/>
      <c r="E2447" s="323"/>
      <c r="F2447" s="270"/>
      <c r="G2447" s="270"/>
      <c r="H2447" s="270"/>
      <c r="I2447" s="270"/>
      <c r="J2447" s="270"/>
      <c r="K2447" s="270"/>
      <c r="L2447" s="270"/>
      <c r="M2447" s="270"/>
      <c r="N2447" s="270"/>
      <c r="O2447" s="270"/>
      <c r="P2447" s="270"/>
      <c r="Q2447" s="270"/>
      <c r="R2447" s="270"/>
      <c r="S2447" s="270"/>
      <c r="T2447" s="270"/>
      <c r="U2447" s="270"/>
      <c r="V2447" s="270"/>
      <c r="W2447" s="270"/>
      <c r="X2447" s="270"/>
      <c r="Y2447" s="270"/>
      <c r="Z2447" s="270"/>
      <c r="AA2447" s="270"/>
      <c r="AB2447" s="270"/>
      <c r="AC2447" s="270"/>
    </row>
    <row r="2448">
      <c r="A2448" s="15" t="s">
        <v>4277</v>
      </c>
      <c r="B2448" s="191" t="s">
        <v>4276</v>
      </c>
      <c r="C2448" s="387"/>
      <c r="D2448" s="386"/>
      <c r="E2448" s="323"/>
      <c r="F2448" s="270"/>
      <c r="G2448" s="270"/>
      <c r="H2448" s="270"/>
      <c r="I2448" s="270"/>
      <c r="J2448" s="270"/>
      <c r="K2448" s="270"/>
      <c r="L2448" s="270"/>
      <c r="M2448" s="270"/>
      <c r="N2448" s="270"/>
      <c r="O2448" s="270"/>
      <c r="P2448" s="270"/>
      <c r="Q2448" s="270"/>
      <c r="R2448" s="270"/>
      <c r="S2448" s="270"/>
      <c r="T2448" s="270"/>
      <c r="U2448" s="270"/>
      <c r="V2448" s="270"/>
      <c r="W2448" s="270"/>
      <c r="X2448" s="270"/>
      <c r="Y2448" s="270"/>
      <c r="Z2448" s="270"/>
      <c r="AA2448" s="270"/>
      <c r="AB2448" s="270"/>
      <c r="AC2448" s="270"/>
    </row>
    <row r="2449">
      <c r="A2449" s="412" t="s">
        <v>4278</v>
      </c>
      <c r="B2449" s="372" t="s">
        <v>4279</v>
      </c>
      <c r="C2449" s="387"/>
      <c r="D2449" s="386"/>
      <c r="E2449" s="323"/>
      <c r="F2449" s="270"/>
      <c r="G2449" s="270"/>
      <c r="H2449" s="270"/>
      <c r="I2449" s="270"/>
      <c r="J2449" s="270"/>
      <c r="K2449" s="270"/>
      <c r="L2449" s="270"/>
      <c r="M2449" s="270"/>
      <c r="N2449" s="270"/>
      <c r="O2449" s="270"/>
      <c r="P2449" s="270"/>
      <c r="Q2449" s="270"/>
      <c r="R2449" s="270"/>
      <c r="S2449" s="270"/>
      <c r="T2449" s="270"/>
      <c r="U2449" s="270"/>
      <c r="V2449" s="270"/>
      <c r="W2449" s="270"/>
      <c r="X2449" s="270"/>
      <c r="Y2449" s="270"/>
      <c r="Z2449" s="270"/>
      <c r="AA2449" s="270"/>
      <c r="AB2449" s="270"/>
      <c r="AC2449" s="270"/>
    </row>
    <row r="2450">
      <c r="A2450" s="425" t="s">
        <v>4280</v>
      </c>
      <c r="B2450" s="372" t="s">
        <v>4281</v>
      </c>
      <c r="C2450" s="387"/>
      <c r="D2450" s="386"/>
      <c r="E2450" s="323"/>
      <c r="F2450" s="270"/>
      <c r="G2450" s="270"/>
      <c r="H2450" s="270"/>
      <c r="I2450" s="270"/>
      <c r="J2450" s="270"/>
      <c r="K2450" s="270"/>
      <c r="L2450" s="270"/>
      <c r="M2450" s="270"/>
      <c r="N2450" s="270"/>
      <c r="O2450" s="270"/>
      <c r="P2450" s="270"/>
      <c r="Q2450" s="270"/>
      <c r="R2450" s="270"/>
      <c r="S2450" s="270"/>
      <c r="T2450" s="270"/>
      <c r="U2450" s="270"/>
      <c r="V2450" s="270"/>
      <c r="W2450" s="270"/>
      <c r="X2450" s="270"/>
      <c r="Y2450" s="270"/>
      <c r="Z2450" s="270"/>
      <c r="AA2450" s="270"/>
      <c r="AB2450" s="270"/>
      <c r="AC2450" s="270"/>
    </row>
    <row r="2451">
      <c r="A2451" s="15" t="s">
        <v>4282</v>
      </c>
      <c r="B2451" s="191" t="s">
        <v>4282</v>
      </c>
      <c r="C2451" s="387"/>
      <c r="D2451" s="386"/>
      <c r="E2451" s="323"/>
      <c r="F2451" s="270"/>
      <c r="G2451" s="270"/>
      <c r="H2451" s="270"/>
      <c r="I2451" s="270"/>
      <c r="J2451" s="270"/>
      <c r="K2451" s="270"/>
      <c r="L2451" s="270"/>
      <c r="M2451" s="270"/>
      <c r="N2451" s="270"/>
      <c r="O2451" s="270"/>
      <c r="P2451" s="270"/>
      <c r="Q2451" s="270"/>
      <c r="R2451" s="270"/>
      <c r="S2451" s="270"/>
      <c r="T2451" s="270"/>
      <c r="U2451" s="270"/>
      <c r="V2451" s="270"/>
      <c r="W2451" s="270"/>
      <c r="X2451" s="270"/>
      <c r="Y2451" s="270"/>
      <c r="Z2451" s="270"/>
      <c r="AA2451" s="270"/>
      <c r="AB2451" s="270"/>
      <c r="AC2451" s="270"/>
    </row>
    <row r="2452">
      <c r="A2452" s="15" t="s">
        <v>4283</v>
      </c>
      <c r="B2452" s="372" t="s">
        <v>4284</v>
      </c>
      <c r="D2452" s="386"/>
      <c r="E2452" s="323"/>
      <c r="F2452" s="270"/>
      <c r="G2452" s="270"/>
      <c r="H2452" s="270"/>
      <c r="I2452" s="270"/>
      <c r="J2452" s="270"/>
      <c r="K2452" s="270"/>
      <c r="L2452" s="270"/>
      <c r="M2452" s="270"/>
      <c r="N2452" s="270"/>
      <c r="O2452" s="270"/>
      <c r="P2452" s="270"/>
      <c r="Q2452" s="270"/>
      <c r="R2452" s="270"/>
      <c r="S2452" s="270"/>
      <c r="T2452" s="270"/>
      <c r="U2452" s="270"/>
      <c r="V2452" s="270"/>
      <c r="W2452" s="270"/>
      <c r="X2452" s="270"/>
      <c r="Y2452" s="270"/>
      <c r="Z2452" s="270"/>
      <c r="AA2452" s="270"/>
      <c r="AB2452" s="270"/>
      <c r="AC2452" s="270"/>
    </row>
    <row r="2453">
      <c r="A2453" s="412" t="s">
        <v>4285</v>
      </c>
      <c r="B2453" s="108" t="s">
        <v>4286</v>
      </c>
      <c r="C2453" s="202" t="s">
        <v>4287</v>
      </c>
      <c r="D2453" s="386"/>
      <c r="E2453" s="323"/>
      <c r="F2453" s="270"/>
      <c r="G2453" s="270"/>
      <c r="H2453" s="270"/>
      <c r="I2453" s="270"/>
      <c r="J2453" s="270"/>
      <c r="K2453" s="270"/>
      <c r="L2453" s="270"/>
      <c r="M2453" s="270"/>
      <c r="N2453" s="270"/>
      <c r="O2453" s="270"/>
      <c r="P2453" s="270"/>
      <c r="Q2453" s="270"/>
      <c r="R2453" s="270"/>
      <c r="S2453" s="270"/>
      <c r="T2453" s="270"/>
      <c r="U2453" s="270"/>
      <c r="V2453" s="270"/>
      <c r="W2453" s="270"/>
      <c r="X2453" s="270"/>
      <c r="Y2453" s="270"/>
      <c r="Z2453" s="270"/>
      <c r="AA2453" s="270"/>
      <c r="AB2453" s="270"/>
      <c r="AC2453" s="270"/>
    </row>
    <row r="2454">
      <c r="A2454" s="15" t="s">
        <v>4288</v>
      </c>
      <c r="B2454" s="426" t="s">
        <v>4289</v>
      </c>
      <c r="C2454" s="387"/>
      <c r="D2454" s="386"/>
      <c r="E2454" s="323"/>
      <c r="F2454" s="270"/>
      <c r="G2454" s="270"/>
      <c r="H2454" s="270"/>
      <c r="I2454" s="270"/>
      <c r="J2454" s="270"/>
      <c r="K2454" s="270"/>
      <c r="L2454" s="270"/>
      <c r="M2454" s="270"/>
      <c r="N2454" s="270"/>
      <c r="O2454" s="270"/>
      <c r="P2454" s="270"/>
      <c r="Q2454" s="270"/>
      <c r="R2454" s="270"/>
      <c r="S2454" s="270"/>
      <c r="T2454" s="270"/>
      <c r="U2454" s="270"/>
      <c r="V2454" s="270"/>
      <c r="W2454" s="270"/>
      <c r="X2454" s="270"/>
      <c r="Y2454" s="270"/>
      <c r="Z2454" s="270"/>
      <c r="AA2454" s="270"/>
      <c r="AB2454" s="270"/>
      <c r="AC2454" s="270"/>
    </row>
    <row r="2455">
      <c r="A2455" s="15" t="s">
        <v>4290</v>
      </c>
      <c r="B2455" s="191" t="s">
        <v>4291</v>
      </c>
      <c r="C2455" s="387"/>
      <c r="D2455" s="386"/>
      <c r="E2455" s="323"/>
      <c r="F2455" s="270"/>
      <c r="G2455" s="270"/>
      <c r="H2455" s="270"/>
      <c r="I2455" s="270"/>
      <c r="J2455" s="270"/>
      <c r="K2455" s="270"/>
      <c r="L2455" s="270"/>
      <c r="M2455" s="270"/>
      <c r="N2455" s="270"/>
      <c r="O2455" s="270"/>
      <c r="P2455" s="270"/>
      <c r="Q2455" s="270"/>
      <c r="R2455" s="270"/>
      <c r="S2455" s="270"/>
      <c r="T2455" s="270"/>
      <c r="U2455" s="270"/>
      <c r="V2455" s="270"/>
      <c r="W2455" s="270"/>
      <c r="X2455" s="270"/>
      <c r="Y2455" s="270"/>
      <c r="Z2455" s="270"/>
      <c r="AA2455" s="270"/>
      <c r="AB2455" s="270"/>
      <c r="AC2455" s="270"/>
    </row>
    <row r="2456">
      <c r="A2456" s="427" t="s">
        <v>4292</v>
      </c>
      <c r="B2456" s="191" t="s">
        <v>4293</v>
      </c>
      <c r="C2456" s="387"/>
      <c r="D2456" s="386"/>
      <c r="E2456" s="323"/>
      <c r="F2456" s="270"/>
      <c r="G2456" s="270"/>
      <c r="H2456" s="270"/>
      <c r="I2456" s="270"/>
      <c r="J2456" s="270"/>
      <c r="K2456" s="270"/>
      <c r="L2456" s="270"/>
      <c r="M2456" s="270"/>
      <c r="N2456" s="270"/>
      <c r="O2456" s="270"/>
      <c r="P2456" s="270"/>
      <c r="Q2456" s="270"/>
      <c r="R2456" s="270"/>
      <c r="S2456" s="270"/>
      <c r="T2456" s="270"/>
      <c r="U2456" s="270"/>
      <c r="V2456" s="270"/>
      <c r="W2456" s="270"/>
      <c r="X2456" s="270"/>
      <c r="Y2456" s="270"/>
      <c r="Z2456" s="270"/>
      <c r="AA2456" s="270"/>
      <c r="AB2456" s="270"/>
      <c r="AC2456" s="270"/>
    </row>
    <row r="2457">
      <c r="A2457" s="15" t="s">
        <v>4294</v>
      </c>
      <c r="B2457" s="299" t="s">
        <v>4295</v>
      </c>
      <c r="C2457" s="387"/>
      <c r="D2457" s="386"/>
      <c r="E2457" s="323"/>
      <c r="F2457" s="270"/>
      <c r="G2457" s="270"/>
      <c r="H2457" s="270"/>
      <c r="I2457" s="270"/>
      <c r="J2457" s="270"/>
      <c r="K2457" s="270"/>
      <c r="L2457" s="270"/>
      <c r="M2457" s="270"/>
      <c r="N2457" s="270"/>
      <c r="O2457" s="270"/>
      <c r="P2457" s="270"/>
      <c r="Q2457" s="270"/>
      <c r="R2457" s="270"/>
      <c r="S2457" s="270"/>
      <c r="T2457" s="270"/>
      <c r="U2457" s="270"/>
      <c r="V2457" s="270"/>
      <c r="W2457" s="270"/>
      <c r="X2457" s="270"/>
      <c r="Y2457" s="270"/>
      <c r="Z2457" s="270"/>
      <c r="AA2457" s="270"/>
      <c r="AB2457" s="270"/>
      <c r="AC2457" s="270"/>
    </row>
    <row r="2458">
      <c r="A2458" s="412" t="s">
        <v>4296</v>
      </c>
      <c r="B2458" s="299" t="s">
        <v>4297</v>
      </c>
      <c r="C2458" s="387" t="s">
        <v>4298</v>
      </c>
      <c r="D2458" s="15"/>
      <c r="E2458" s="10"/>
      <c r="F2458" s="11"/>
      <c r="G2458" s="11"/>
      <c r="H2458" s="11"/>
      <c r="I2458" s="11"/>
      <c r="J2458" s="11"/>
      <c r="K2458" s="11"/>
      <c r="L2458" s="11"/>
      <c r="M2458" s="11"/>
      <c r="N2458" s="11"/>
      <c r="O2458" s="11"/>
      <c r="P2458" s="11"/>
      <c r="Q2458" s="11"/>
      <c r="R2458" s="11"/>
      <c r="S2458" s="11"/>
      <c r="T2458" s="11"/>
      <c r="U2458" s="11"/>
      <c r="V2458" s="11"/>
      <c r="W2458" s="11"/>
      <c r="X2458" s="11"/>
      <c r="Y2458" s="11"/>
      <c r="Z2458" s="11"/>
      <c r="AA2458" s="11"/>
      <c r="AB2458" s="11"/>
      <c r="AC2458" s="11"/>
    </row>
    <row r="2459">
      <c r="A2459" s="412" t="s">
        <v>4299</v>
      </c>
      <c r="B2459" s="191" t="s">
        <v>4300</v>
      </c>
      <c r="C2459" s="15"/>
      <c r="D2459" s="15"/>
      <c r="E2459" s="10"/>
      <c r="F2459" s="11"/>
      <c r="G2459" s="11"/>
      <c r="H2459" s="11"/>
      <c r="I2459" s="11"/>
      <c r="J2459" s="11"/>
      <c r="K2459" s="11"/>
      <c r="L2459" s="11"/>
      <c r="M2459" s="11"/>
      <c r="N2459" s="11"/>
      <c r="O2459" s="11"/>
      <c r="P2459" s="11"/>
      <c r="Q2459" s="11"/>
      <c r="R2459" s="11"/>
      <c r="S2459" s="11"/>
      <c r="T2459" s="11"/>
      <c r="U2459" s="11"/>
      <c r="V2459" s="11"/>
      <c r="W2459" s="11"/>
      <c r="X2459" s="11"/>
      <c r="Y2459" s="11"/>
      <c r="Z2459" s="11"/>
      <c r="AA2459" s="11"/>
      <c r="AB2459" s="11"/>
      <c r="AC2459" s="11"/>
    </row>
    <row r="2460">
      <c r="A2460" s="415" t="s">
        <v>4301</v>
      </c>
      <c r="B2460" s="191"/>
      <c r="C2460" s="15"/>
      <c r="D2460" s="15"/>
      <c r="E2460" s="10"/>
      <c r="F2460" s="11"/>
      <c r="G2460" s="11"/>
      <c r="H2460" s="11"/>
      <c r="I2460" s="11"/>
      <c r="J2460" s="11"/>
      <c r="K2460" s="11"/>
      <c r="L2460" s="11"/>
      <c r="M2460" s="11"/>
      <c r="N2460" s="11"/>
      <c r="O2460" s="11"/>
      <c r="P2460" s="11"/>
      <c r="Q2460" s="11"/>
      <c r="R2460" s="11"/>
      <c r="S2460" s="11"/>
      <c r="T2460" s="11"/>
      <c r="U2460" s="11"/>
      <c r="V2460" s="11"/>
      <c r="W2460" s="11"/>
      <c r="X2460" s="11"/>
      <c r="Y2460" s="11"/>
      <c r="Z2460" s="11"/>
      <c r="AA2460" s="11"/>
      <c r="AB2460" s="11"/>
      <c r="AC2460" s="11"/>
    </row>
    <row r="2461">
      <c r="A2461" s="415" t="s">
        <v>4302</v>
      </c>
      <c r="B2461" s="191" t="s">
        <v>4303</v>
      </c>
      <c r="C2461" s="15"/>
      <c r="D2461" s="15"/>
      <c r="E2461" s="10"/>
      <c r="F2461" s="11"/>
      <c r="G2461" s="11"/>
      <c r="H2461" s="11"/>
      <c r="I2461" s="11"/>
      <c r="J2461" s="11"/>
      <c r="K2461" s="11"/>
      <c r="L2461" s="11"/>
      <c r="M2461" s="11"/>
      <c r="N2461" s="11"/>
      <c r="O2461" s="11"/>
      <c r="P2461" s="11"/>
      <c r="Q2461" s="11"/>
      <c r="R2461" s="11"/>
      <c r="S2461" s="11"/>
      <c r="T2461" s="11"/>
      <c r="U2461" s="11"/>
      <c r="V2461" s="11"/>
      <c r="W2461" s="11"/>
      <c r="X2461" s="11"/>
      <c r="Y2461" s="11"/>
      <c r="Z2461" s="11"/>
      <c r="AA2461" s="11"/>
      <c r="AB2461" s="11"/>
      <c r="AC2461" s="11"/>
    </row>
    <row r="2462">
      <c r="A2462" s="412" t="s">
        <v>4304</v>
      </c>
      <c r="B2462" s="191" t="s">
        <v>4305</v>
      </c>
      <c r="C2462" s="15"/>
      <c r="D2462" s="15"/>
      <c r="E2462" s="10"/>
      <c r="F2462" s="11"/>
      <c r="G2462" s="11"/>
      <c r="H2462" s="11"/>
      <c r="I2462" s="11"/>
      <c r="J2462" s="11"/>
      <c r="K2462" s="11"/>
      <c r="L2462" s="11"/>
      <c r="M2462" s="11"/>
      <c r="N2462" s="11"/>
      <c r="O2462" s="11"/>
      <c r="P2462" s="11"/>
      <c r="Q2462" s="11"/>
      <c r="R2462" s="11"/>
      <c r="S2462" s="11"/>
      <c r="T2462" s="11"/>
      <c r="U2462" s="11"/>
      <c r="V2462" s="11"/>
      <c r="W2462" s="11"/>
      <c r="X2462" s="11"/>
      <c r="Y2462" s="11"/>
      <c r="Z2462" s="11"/>
      <c r="AA2462" s="11"/>
      <c r="AB2462" s="11"/>
      <c r="AC2462" s="11"/>
    </row>
    <row r="2463">
      <c r="A2463" s="15" t="s">
        <v>4306</v>
      </c>
      <c r="B2463" s="428" t="s">
        <v>4307</v>
      </c>
      <c r="C2463" s="15"/>
      <c r="D2463" s="15"/>
      <c r="E2463" s="10"/>
      <c r="F2463" s="11"/>
      <c r="G2463" s="11"/>
      <c r="H2463" s="11"/>
      <c r="I2463" s="11"/>
      <c r="J2463" s="11"/>
      <c r="K2463" s="11"/>
      <c r="L2463" s="11"/>
      <c r="M2463" s="11"/>
      <c r="N2463" s="11"/>
      <c r="O2463" s="11"/>
      <c r="P2463" s="11"/>
      <c r="Q2463" s="11"/>
      <c r="R2463" s="11"/>
      <c r="S2463" s="11"/>
      <c r="T2463" s="11"/>
      <c r="U2463" s="11"/>
      <c r="V2463" s="11"/>
      <c r="W2463" s="11"/>
      <c r="X2463" s="11"/>
      <c r="Y2463" s="11"/>
      <c r="Z2463" s="11"/>
      <c r="AA2463" s="11"/>
      <c r="AB2463" s="11"/>
      <c r="AC2463" s="11"/>
    </row>
    <row r="2464">
      <c r="A2464" s="15" t="s">
        <v>4308</v>
      </c>
      <c r="B2464" s="191" t="s">
        <v>4309</v>
      </c>
      <c r="C2464" s="15" t="s">
        <v>4310</v>
      </c>
      <c r="D2464" s="15"/>
      <c r="E2464" s="10"/>
      <c r="F2464" s="11"/>
      <c r="G2464" s="11"/>
      <c r="H2464" s="11"/>
      <c r="I2464" s="11"/>
      <c r="J2464" s="11"/>
      <c r="K2464" s="11"/>
      <c r="L2464" s="11"/>
      <c r="M2464" s="11"/>
      <c r="N2464" s="11"/>
      <c r="O2464" s="11"/>
      <c r="P2464" s="11"/>
      <c r="Q2464" s="11"/>
      <c r="R2464" s="11"/>
      <c r="S2464" s="11"/>
      <c r="T2464" s="11"/>
      <c r="U2464" s="11"/>
      <c r="V2464" s="11"/>
      <c r="W2464" s="11"/>
      <c r="X2464" s="11"/>
      <c r="Y2464" s="11"/>
      <c r="Z2464" s="11"/>
      <c r="AA2464" s="11"/>
      <c r="AB2464" s="11"/>
      <c r="AC2464" s="11"/>
    </row>
    <row r="2465">
      <c r="A2465" s="15" t="s">
        <v>4311</v>
      </c>
      <c r="B2465" s="191" t="s">
        <v>4312</v>
      </c>
      <c r="C2465" s="15"/>
      <c r="D2465" s="15"/>
      <c r="E2465" s="10"/>
      <c r="F2465" s="11"/>
      <c r="G2465" s="11"/>
      <c r="H2465" s="11"/>
      <c r="I2465" s="11"/>
      <c r="J2465" s="11"/>
      <c r="K2465" s="11"/>
      <c r="L2465" s="11"/>
      <c r="M2465" s="11"/>
      <c r="N2465" s="11"/>
      <c r="O2465" s="11"/>
      <c r="P2465" s="11"/>
      <c r="Q2465" s="11"/>
      <c r="R2465" s="11"/>
      <c r="S2465" s="11"/>
      <c r="T2465" s="11"/>
      <c r="U2465" s="11"/>
      <c r="V2465" s="11"/>
      <c r="W2465" s="11"/>
      <c r="X2465" s="11"/>
      <c r="Y2465" s="11"/>
      <c r="Z2465" s="11"/>
      <c r="AA2465" s="11"/>
      <c r="AB2465" s="11"/>
      <c r="AC2465" s="11"/>
    </row>
    <row r="2466" ht="84.0" customHeight="1">
      <c r="A2466" s="412" t="s">
        <v>4313</v>
      </c>
      <c r="B2466" s="191" t="s">
        <v>4314</v>
      </c>
      <c r="C2466" s="15"/>
      <c r="D2466" s="15"/>
      <c r="E2466" s="10"/>
      <c r="F2466" s="11"/>
      <c r="G2466" s="11"/>
      <c r="H2466" s="11"/>
      <c r="I2466" s="11"/>
      <c r="J2466" s="11"/>
      <c r="K2466" s="11"/>
      <c r="L2466" s="11"/>
      <c r="M2466" s="11"/>
      <c r="N2466" s="11"/>
      <c r="O2466" s="11"/>
      <c r="P2466" s="11"/>
      <c r="Q2466" s="11"/>
      <c r="R2466" s="11"/>
      <c r="S2466" s="11"/>
      <c r="T2466" s="11"/>
      <c r="U2466" s="11"/>
      <c r="V2466" s="11"/>
      <c r="W2466" s="11"/>
      <c r="X2466" s="11"/>
      <c r="Y2466" s="11"/>
      <c r="Z2466" s="11"/>
      <c r="AA2466" s="11"/>
      <c r="AB2466" s="11"/>
      <c r="AC2466" s="11"/>
    </row>
    <row r="2467" ht="84.0" customHeight="1">
      <c r="A2467" s="15" t="s">
        <v>4315</v>
      </c>
      <c r="B2467" s="191"/>
      <c r="C2467" s="15"/>
      <c r="D2467" s="15"/>
      <c r="E2467" s="10"/>
      <c r="F2467" s="11"/>
      <c r="G2467" s="11"/>
      <c r="H2467" s="11"/>
      <c r="I2467" s="11"/>
      <c r="J2467" s="11"/>
      <c r="K2467" s="11"/>
      <c r="L2467" s="11"/>
      <c r="M2467" s="11"/>
      <c r="N2467" s="11"/>
      <c r="O2467" s="11"/>
      <c r="P2467" s="11"/>
      <c r="Q2467" s="11"/>
      <c r="R2467" s="11"/>
      <c r="S2467" s="11"/>
      <c r="T2467" s="11"/>
      <c r="U2467" s="11"/>
      <c r="V2467" s="11"/>
      <c r="W2467" s="11"/>
      <c r="X2467" s="11"/>
      <c r="Y2467" s="11"/>
      <c r="Z2467" s="11"/>
      <c r="AA2467" s="11"/>
      <c r="AB2467" s="11"/>
      <c r="AC2467" s="11"/>
    </row>
    <row r="2468">
      <c r="A2468" s="15" t="s">
        <v>4316</v>
      </c>
      <c r="B2468" s="191"/>
      <c r="C2468" s="15" t="s">
        <v>4317</v>
      </c>
      <c r="D2468" s="15"/>
      <c r="E2468" s="10"/>
      <c r="F2468" s="11"/>
      <c r="G2468" s="11"/>
      <c r="H2468" s="11"/>
      <c r="I2468" s="11"/>
      <c r="J2468" s="11"/>
      <c r="K2468" s="11"/>
      <c r="L2468" s="11"/>
      <c r="M2468" s="11"/>
      <c r="N2468" s="11"/>
      <c r="O2468" s="11"/>
      <c r="P2468" s="11"/>
      <c r="Q2468" s="11"/>
      <c r="R2468" s="11"/>
      <c r="S2468" s="11"/>
      <c r="T2468" s="11"/>
      <c r="U2468" s="11"/>
      <c r="V2468" s="11"/>
      <c r="W2468" s="11"/>
      <c r="X2468" s="11"/>
      <c r="Y2468" s="11"/>
      <c r="Z2468" s="11"/>
      <c r="AA2468" s="11"/>
      <c r="AB2468" s="11"/>
      <c r="AC2468" s="11"/>
    </row>
    <row r="2469">
      <c r="A2469" s="15" t="s">
        <v>4318</v>
      </c>
      <c r="B2469" s="191" t="s">
        <v>4319</v>
      </c>
      <c r="C2469" s="15"/>
      <c r="D2469" s="15"/>
      <c r="E2469" s="10"/>
      <c r="F2469" s="11"/>
      <c r="G2469" s="11"/>
      <c r="H2469" s="11"/>
      <c r="I2469" s="11"/>
      <c r="J2469" s="11"/>
      <c r="K2469" s="11"/>
      <c r="L2469" s="11"/>
      <c r="M2469" s="11"/>
      <c r="N2469" s="11"/>
      <c r="O2469" s="11"/>
      <c r="P2469" s="11"/>
      <c r="Q2469" s="11"/>
      <c r="R2469" s="11"/>
      <c r="S2469" s="11"/>
      <c r="T2469" s="11"/>
      <c r="U2469" s="11"/>
      <c r="V2469" s="11"/>
      <c r="W2469" s="11"/>
      <c r="X2469" s="11"/>
      <c r="Y2469" s="11"/>
      <c r="Z2469" s="11"/>
      <c r="AA2469" s="11"/>
      <c r="AB2469" s="11"/>
      <c r="AC2469" s="11"/>
    </row>
    <row r="2470">
      <c r="A2470" s="15" t="s">
        <v>4320</v>
      </c>
      <c r="B2470" s="191"/>
      <c r="C2470" s="15"/>
      <c r="D2470" s="15"/>
      <c r="E2470" s="10"/>
      <c r="F2470" s="11"/>
      <c r="G2470" s="11"/>
      <c r="H2470" s="11"/>
      <c r="I2470" s="11"/>
      <c r="J2470" s="11"/>
      <c r="K2470" s="11"/>
      <c r="L2470" s="11"/>
      <c r="M2470" s="11"/>
      <c r="N2470" s="11"/>
      <c r="O2470" s="11"/>
      <c r="P2470" s="11"/>
      <c r="Q2470" s="11"/>
      <c r="R2470" s="11"/>
      <c r="S2470" s="11"/>
      <c r="T2470" s="11"/>
      <c r="U2470" s="11"/>
      <c r="V2470" s="11"/>
      <c r="W2470" s="11"/>
      <c r="X2470" s="11"/>
      <c r="Y2470" s="11"/>
      <c r="Z2470" s="11"/>
      <c r="AA2470" s="11"/>
      <c r="AB2470" s="11"/>
      <c r="AC2470" s="11"/>
    </row>
    <row r="2471">
      <c r="A2471" s="15" t="s">
        <v>4321</v>
      </c>
      <c r="B2471" s="191" t="s">
        <v>4322</v>
      </c>
      <c r="C2471" s="15" t="s">
        <v>4323</v>
      </c>
      <c r="D2471" s="15"/>
      <c r="E2471" s="10"/>
      <c r="F2471" s="11"/>
      <c r="G2471" s="11"/>
      <c r="H2471" s="11"/>
      <c r="I2471" s="11"/>
      <c r="J2471" s="11"/>
      <c r="K2471" s="11"/>
      <c r="L2471" s="11"/>
      <c r="M2471" s="11"/>
      <c r="N2471" s="11"/>
      <c r="O2471" s="11"/>
      <c r="P2471" s="11"/>
      <c r="Q2471" s="11"/>
      <c r="R2471" s="11"/>
      <c r="S2471" s="11"/>
      <c r="T2471" s="11"/>
      <c r="U2471" s="11"/>
      <c r="V2471" s="11"/>
      <c r="W2471" s="11"/>
      <c r="X2471" s="11"/>
      <c r="Y2471" s="11"/>
      <c r="Z2471" s="11"/>
      <c r="AA2471" s="11"/>
      <c r="AB2471" s="11"/>
      <c r="AC2471" s="11"/>
    </row>
    <row r="2472">
      <c r="A2472" s="15" t="s">
        <v>4324</v>
      </c>
      <c r="B2472" s="191" t="s">
        <v>4325</v>
      </c>
      <c r="C2472" s="15"/>
      <c r="D2472" s="15"/>
      <c r="E2472" s="10"/>
      <c r="F2472" s="11"/>
      <c r="G2472" s="11"/>
      <c r="H2472" s="11"/>
      <c r="I2472" s="11"/>
      <c r="J2472" s="11"/>
      <c r="K2472" s="11"/>
      <c r="L2472" s="11"/>
      <c r="M2472" s="11"/>
      <c r="N2472" s="11"/>
      <c r="O2472" s="11"/>
      <c r="P2472" s="11"/>
      <c r="Q2472" s="11"/>
      <c r="R2472" s="11"/>
      <c r="S2472" s="11"/>
      <c r="T2472" s="11"/>
      <c r="U2472" s="11"/>
      <c r="V2472" s="11"/>
      <c r="W2472" s="11"/>
      <c r="X2472" s="11"/>
      <c r="Y2472" s="11"/>
      <c r="Z2472" s="11"/>
      <c r="AA2472" s="11"/>
      <c r="AB2472" s="11"/>
      <c r="AC2472" s="11"/>
    </row>
    <row r="2473">
      <c r="A2473" s="419" t="s">
        <v>4326</v>
      </c>
      <c r="B2473" s="191" t="s">
        <v>4327</v>
      </c>
      <c r="C2473" s="15"/>
      <c r="D2473" s="15"/>
      <c r="E2473" s="10"/>
      <c r="F2473" s="11"/>
      <c r="G2473" s="11"/>
      <c r="H2473" s="11"/>
      <c r="I2473" s="11"/>
      <c r="J2473" s="11"/>
      <c r="K2473" s="11"/>
      <c r="L2473" s="11"/>
      <c r="M2473" s="11"/>
      <c r="N2473" s="11"/>
      <c r="O2473" s="11"/>
      <c r="P2473" s="11"/>
      <c r="Q2473" s="11"/>
      <c r="R2473" s="11"/>
      <c r="S2473" s="11"/>
      <c r="T2473" s="11"/>
      <c r="U2473" s="11"/>
      <c r="V2473" s="11"/>
      <c r="W2473" s="11"/>
      <c r="X2473" s="11"/>
      <c r="Y2473" s="11"/>
      <c r="Z2473" s="11"/>
      <c r="AA2473" s="11"/>
      <c r="AB2473" s="11"/>
      <c r="AC2473" s="11"/>
    </row>
    <row r="2474">
      <c r="A2474" s="429" t="s">
        <v>4328</v>
      </c>
      <c r="B2474" s="191"/>
      <c r="C2474" s="15"/>
      <c r="D2474" s="15"/>
      <c r="E2474" s="10"/>
      <c r="F2474" s="11"/>
      <c r="G2474" s="11"/>
      <c r="H2474" s="11"/>
      <c r="I2474" s="11"/>
      <c r="J2474" s="11"/>
      <c r="K2474" s="11"/>
      <c r="L2474" s="11"/>
      <c r="M2474" s="11"/>
      <c r="N2474" s="11"/>
      <c r="O2474" s="11"/>
      <c r="P2474" s="11"/>
      <c r="Q2474" s="11"/>
      <c r="R2474" s="11"/>
      <c r="S2474" s="11"/>
      <c r="T2474" s="11"/>
      <c r="U2474" s="11"/>
      <c r="V2474" s="11"/>
      <c r="W2474" s="11"/>
      <c r="X2474" s="11"/>
      <c r="Y2474" s="11"/>
      <c r="Z2474" s="11"/>
      <c r="AA2474" s="11"/>
      <c r="AB2474" s="11"/>
      <c r="AC2474" s="11"/>
    </row>
    <row r="2475">
      <c r="A2475" s="429" t="s">
        <v>4329</v>
      </c>
      <c r="B2475" s="191" t="s">
        <v>4330</v>
      </c>
      <c r="C2475" s="15"/>
      <c r="D2475" s="15"/>
      <c r="E2475" s="10"/>
      <c r="F2475" s="11"/>
      <c r="G2475" s="11"/>
      <c r="H2475" s="11"/>
      <c r="I2475" s="11"/>
      <c r="J2475" s="11"/>
      <c r="K2475" s="11"/>
      <c r="L2475" s="11"/>
      <c r="M2475" s="11"/>
      <c r="N2475" s="11"/>
      <c r="O2475" s="11"/>
      <c r="P2475" s="11"/>
      <c r="Q2475" s="11"/>
      <c r="R2475" s="11"/>
      <c r="S2475" s="11"/>
      <c r="T2475" s="11"/>
      <c r="U2475" s="11"/>
      <c r="V2475" s="11"/>
      <c r="W2475" s="11"/>
      <c r="X2475" s="11"/>
      <c r="Y2475" s="11"/>
      <c r="Z2475" s="11"/>
      <c r="AA2475" s="11"/>
      <c r="AB2475" s="11"/>
      <c r="AC2475" s="11"/>
    </row>
    <row r="2476">
      <c r="A2476" s="412" t="s">
        <v>4331</v>
      </c>
      <c r="B2476" s="191" t="s">
        <v>4332</v>
      </c>
      <c r="C2476" s="15"/>
      <c r="D2476" s="15"/>
      <c r="E2476" s="10"/>
      <c r="F2476" s="11"/>
      <c r="G2476" s="11"/>
      <c r="H2476" s="11"/>
      <c r="I2476" s="11"/>
      <c r="J2476" s="11"/>
      <c r="K2476" s="11"/>
      <c r="L2476" s="11"/>
      <c r="M2476" s="11"/>
      <c r="N2476" s="11"/>
      <c r="O2476" s="11"/>
      <c r="P2476" s="11"/>
      <c r="Q2476" s="11"/>
      <c r="R2476" s="11"/>
      <c r="S2476" s="11"/>
      <c r="T2476" s="11"/>
      <c r="U2476" s="11"/>
      <c r="V2476" s="11"/>
      <c r="W2476" s="11"/>
      <c r="X2476" s="11"/>
      <c r="Y2476" s="11"/>
      <c r="Z2476" s="11"/>
      <c r="AA2476" s="11"/>
      <c r="AB2476" s="11"/>
      <c r="AC2476" s="11"/>
    </row>
    <row r="2477">
      <c r="A2477" s="430" t="s">
        <v>4333</v>
      </c>
      <c r="B2477" s="191"/>
      <c r="C2477" s="15"/>
      <c r="D2477" s="15"/>
      <c r="E2477" s="10"/>
      <c r="F2477" s="11"/>
      <c r="G2477" s="11"/>
      <c r="H2477" s="11"/>
      <c r="I2477" s="11"/>
      <c r="J2477" s="11"/>
      <c r="K2477" s="11"/>
      <c r="L2477" s="11"/>
      <c r="M2477" s="11"/>
      <c r="N2477" s="11"/>
      <c r="O2477" s="11"/>
      <c r="P2477" s="11"/>
      <c r="Q2477" s="11"/>
      <c r="R2477" s="11"/>
      <c r="S2477" s="11"/>
      <c r="T2477" s="11"/>
      <c r="U2477" s="11"/>
      <c r="V2477" s="11"/>
      <c r="W2477" s="11"/>
      <c r="X2477" s="11"/>
      <c r="Y2477" s="11"/>
      <c r="Z2477" s="11"/>
      <c r="AA2477" s="11"/>
      <c r="AB2477" s="11"/>
      <c r="AC2477" s="11"/>
    </row>
    <row r="2478">
      <c r="A2478" s="415" t="s">
        <v>4334</v>
      </c>
      <c r="B2478" s="191"/>
      <c r="C2478" s="15"/>
      <c r="D2478" s="15"/>
      <c r="E2478" s="10"/>
      <c r="F2478" s="11"/>
      <c r="G2478" s="11"/>
      <c r="H2478" s="11"/>
      <c r="I2478" s="11"/>
      <c r="J2478" s="11"/>
      <c r="K2478" s="11"/>
      <c r="L2478" s="11"/>
      <c r="M2478" s="11"/>
      <c r="N2478" s="11"/>
      <c r="O2478" s="11"/>
      <c r="P2478" s="11"/>
      <c r="Q2478" s="11"/>
      <c r="R2478" s="11"/>
      <c r="S2478" s="11"/>
      <c r="T2478" s="11"/>
      <c r="U2478" s="11"/>
      <c r="V2478" s="11"/>
      <c r="W2478" s="11"/>
      <c r="X2478" s="11"/>
      <c r="Y2478" s="11"/>
      <c r="Z2478" s="11"/>
      <c r="AA2478" s="11"/>
      <c r="AB2478" s="11"/>
      <c r="AC2478" s="11"/>
    </row>
    <row r="2479">
      <c r="A2479" s="415" t="s">
        <v>4335</v>
      </c>
      <c r="B2479" s="191" t="s">
        <v>4336</v>
      </c>
      <c r="C2479" s="15"/>
      <c r="D2479" s="15"/>
      <c r="E2479" s="10"/>
      <c r="F2479" s="11"/>
      <c r="G2479" s="11"/>
      <c r="H2479" s="11"/>
      <c r="I2479" s="11"/>
      <c r="J2479" s="11"/>
      <c r="K2479" s="11"/>
      <c r="L2479" s="11"/>
      <c r="M2479" s="11"/>
      <c r="N2479" s="11"/>
      <c r="O2479" s="11"/>
      <c r="P2479" s="11"/>
      <c r="Q2479" s="11"/>
      <c r="R2479" s="11"/>
      <c r="S2479" s="11"/>
      <c r="T2479" s="11"/>
      <c r="U2479" s="11"/>
      <c r="V2479" s="11"/>
      <c r="W2479" s="11"/>
      <c r="X2479" s="11"/>
      <c r="Y2479" s="11"/>
      <c r="Z2479" s="11"/>
      <c r="AA2479" s="11"/>
      <c r="AB2479" s="11"/>
      <c r="AC2479" s="11"/>
    </row>
    <row r="2480">
      <c r="A2480" s="415" t="s">
        <v>4337</v>
      </c>
      <c r="B2480" s="191"/>
      <c r="C2480" s="15"/>
      <c r="D2480" s="15"/>
      <c r="E2480" s="10"/>
      <c r="F2480" s="11"/>
      <c r="G2480" s="11"/>
      <c r="H2480" s="11"/>
      <c r="I2480" s="11"/>
      <c r="J2480" s="11"/>
      <c r="K2480" s="11"/>
      <c r="L2480" s="11"/>
      <c r="M2480" s="11"/>
      <c r="N2480" s="11"/>
      <c r="O2480" s="11"/>
      <c r="P2480" s="11"/>
      <c r="Q2480" s="11"/>
      <c r="R2480" s="11"/>
      <c r="S2480" s="11"/>
      <c r="T2480" s="11"/>
      <c r="U2480" s="11"/>
      <c r="V2480" s="11"/>
      <c r="W2480" s="11"/>
      <c r="X2480" s="11"/>
      <c r="Y2480" s="11"/>
      <c r="Z2480" s="11"/>
      <c r="AA2480" s="11"/>
      <c r="AB2480" s="11"/>
      <c r="AC2480" s="11"/>
    </row>
    <row r="2481">
      <c r="A2481" s="415" t="s">
        <v>4338</v>
      </c>
      <c r="B2481" s="191"/>
      <c r="C2481" s="15"/>
      <c r="D2481" s="15"/>
      <c r="E2481" s="10"/>
      <c r="F2481" s="11"/>
      <c r="G2481" s="11"/>
      <c r="H2481" s="11"/>
      <c r="I2481" s="11"/>
      <c r="J2481" s="11"/>
      <c r="K2481" s="11"/>
      <c r="L2481" s="11"/>
      <c r="M2481" s="11"/>
      <c r="N2481" s="11"/>
      <c r="O2481" s="11"/>
      <c r="P2481" s="11"/>
      <c r="Q2481" s="11"/>
      <c r="R2481" s="11"/>
      <c r="S2481" s="11"/>
      <c r="T2481" s="11"/>
      <c r="U2481" s="11"/>
      <c r="V2481" s="11"/>
      <c r="W2481" s="11"/>
      <c r="X2481" s="11"/>
      <c r="Y2481" s="11"/>
      <c r="Z2481" s="11"/>
      <c r="AA2481" s="11"/>
      <c r="AB2481" s="11"/>
      <c r="AC2481" s="11"/>
    </row>
    <row r="2482" ht="67.5" customHeight="1">
      <c r="A2482" s="415" t="s">
        <v>4339</v>
      </c>
      <c r="B2482" s="191" t="s">
        <v>4340</v>
      </c>
      <c r="C2482" s="15"/>
      <c r="D2482" s="15"/>
      <c r="E2482" s="10"/>
      <c r="F2482" s="11"/>
      <c r="G2482" s="11"/>
      <c r="H2482" s="11"/>
      <c r="I2482" s="11"/>
      <c r="J2482" s="11"/>
      <c r="K2482" s="11"/>
      <c r="L2482" s="11"/>
      <c r="M2482" s="11"/>
      <c r="N2482" s="11"/>
      <c r="O2482" s="11"/>
      <c r="P2482" s="11"/>
      <c r="Q2482" s="11"/>
      <c r="R2482" s="11"/>
      <c r="S2482" s="11"/>
      <c r="T2482" s="11"/>
      <c r="U2482" s="11"/>
      <c r="V2482" s="11"/>
      <c r="W2482" s="11"/>
      <c r="X2482" s="11"/>
      <c r="Y2482" s="11"/>
      <c r="Z2482" s="11"/>
      <c r="AA2482" s="11"/>
      <c r="AB2482" s="11"/>
      <c r="AC2482" s="11"/>
    </row>
    <row r="2483" ht="67.5" customHeight="1">
      <c r="A2483" s="415" t="s">
        <v>4341</v>
      </c>
      <c r="B2483" s="191" t="s">
        <v>4342</v>
      </c>
      <c r="C2483" s="15"/>
      <c r="D2483" s="15"/>
      <c r="E2483" s="10"/>
      <c r="F2483" s="11"/>
      <c r="G2483" s="11"/>
      <c r="H2483" s="11"/>
      <c r="I2483" s="11"/>
      <c r="J2483" s="11"/>
      <c r="K2483" s="11"/>
      <c r="L2483" s="11"/>
      <c r="M2483" s="11"/>
      <c r="N2483" s="11"/>
      <c r="O2483" s="11"/>
      <c r="P2483" s="11"/>
      <c r="Q2483" s="11"/>
      <c r="R2483" s="11"/>
      <c r="S2483" s="11"/>
      <c r="T2483" s="11"/>
      <c r="U2483" s="11"/>
      <c r="V2483" s="11"/>
      <c r="W2483" s="11"/>
      <c r="X2483" s="11"/>
      <c r="Y2483" s="11"/>
      <c r="Z2483" s="11"/>
      <c r="AA2483" s="11"/>
      <c r="AB2483" s="11"/>
      <c r="AC2483" s="11"/>
    </row>
    <row r="2484" ht="67.5" customHeight="1">
      <c r="A2484" s="415" t="s">
        <v>4343</v>
      </c>
      <c r="B2484" s="191"/>
      <c r="C2484" s="15"/>
      <c r="D2484" s="15"/>
      <c r="E2484" s="10"/>
      <c r="F2484" s="11"/>
      <c r="G2484" s="11"/>
      <c r="H2484" s="11"/>
      <c r="I2484" s="11"/>
      <c r="J2484" s="11"/>
      <c r="K2484" s="11"/>
      <c r="L2484" s="11"/>
      <c r="M2484" s="11"/>
      <c r="N2484" s="11"/>
      <c r="O2484" s="11"/>
      <c r="P2484" s="11"/>
      <c r="Q2484" s="11"/>
      <c r="R2484" s="11"/>
      <c r="S2484" s="11"/>
      <c r="T2484" s="11"/>
      <c r="U2484" s="11"/>
      <c r="V2484" s="11"/>
      <c r="W2484" s="11"/>
      <c r="X2484" s="11"/>
      <c r="Y2484" s="11"/>
      <c r="Z2484" s="11"/>
      <c r="AA2484" s="11"/>
      <c r="AB2484" s="11"/>
      <c r="AC2484" s="11"/>
    </row>
    <row r="2485" ht="100.5" customHeight="1">
      <c r="A2485" s="415" t="s">
        <v>4344</v>
      </c>
      <c r="B2485" s="191"/>
      <c r="C2485" s="15"/>
      <c r="D2485" s="15"/>
      <c r="E2485" s="10"/>
      <c r="F2485" s="11"/>
      <c r="G2485" s="11"/>
      <c r="H2485" s="11"/>
      <c r="I2485" s="11"/>
      <c r="J2485" s="11"/>
      <c r="K2485" s="11"/>
      <c r="L2485" s="11"/>
      <c r="M2485" s="11"/>
      <c r="N2485" s="11"/>
      <c r="O2485" s="11"/>
      <c r="P2485" s="11"/>
      <c r="Q2485" s="11"/>
      <c r="R2485" s="11"/>
      <c r="S2485" s="11"/>
      <c r="T2485" s="11"/>
      <c r="U2485" s="11"/>
      <c r="V2485" s="11"/>
      <c r="W2485" s="11"/>
      <c r="X2485" s="11"/>
      <c r="Y2485" s="11"/>
      <c r="Z2485" s="11"/>
      <c r="AA2485" s="11"/>
      <c r="AB2485" s="11"/>
      <c r="AC2485" s="11"/>
    </row>
    <row r="2486" ht="67.5" customHeight="1">
      <c r="A2486" s="415" t="s">
        <v>4345</v>
      </c>
      <c r="B2486" s="191"/>
      <c r="C2486" s="15"/>
      <c r="D2486" s="15"/>
      <c r="E2486" s="10"/>
      <c r="F2486" s="11"/>
      <c r="G2486" s="11"/>
      <c r="H2486" s="11"/>
      <c r="I2486" s="11"/>
      <c r="J2486" s="11"/>
      <c r="K2486" s="11"/>
      <c r="L2486" s="11"/>
      <c r="M2486" s="11"/>
      <c r="N2486" s="11"/>
      <c r="O2486" s="11"/>
      <c r="P2486" s="11"/>
      <c r="Q2486" s="11"/>
      <c r="R2486" s="11"/>
      <c r="S2486" s="11"/>
      <c r="T2486" s="11"/>
      <c r="U2486" s="11"/>
      <c r="V2486" s="11"/>
      <c r="W2486" s="11"/>
      <c r="X2486" s="11"/>
      <c r="Y2486" s="11"/>
      <c r="Z2486" s="11"/>
      <c r="AA2486" s="11"/>
      <c r="AB2486" s="11"/>
      <c r="AC2486" s="11"/>
    </row>
    <row r="2487" ht="67.5" customHeight="1">
      <c r="A2487" s="415" t="s">
        <v>4346</v>
      </c>
      <c r="B2487" s="191"/>
      <c r="C2487" s="15"/>
      <c r="D2487" s="15"/>
      <c r="E2487" s="10"/>
      <c r="F2487" s="11"/>
      <c r="G2487" s="11"/>
      <c r="H2487" s="11"/>
      <c r="I2487" s="11"/>
      <c r="J2487" s="11"/>
      <c r="K2487" s="11"/>
      <c r="L2487" s="11"/>
      <c r="M2487" s="11"/>
      <c r="N2487" s="11"/>
      <c r="O2487" s="11"/>
      <c r="P2487" s="11"/>
      <c r="Q2487" s="11"/>
      <c r="R2487" s="11"/>
      <c r="S2487" s="11"/>
      <c r="T2487" s="11"/>
      <c r="U2487" s="11"/>
      <c r="V2487" s="11"/>
      <c r="W2487" s="11"/>
      <c r="X2487" s="11"/>
      <c r="Y2487" s="11"/>
      <c r="Z2487" s="11"/>
      <c r="AA2487" s="11"/>
      <c r="AB2487" s="11"/>
      <c r="AC2487" s="11"/>
    </row>
    <row r="2488" ht="67.5" customHeight="1">
      <c r="A2488" s="415" t="s">
        <v>4347</v>
      </c>
      <c r="B2488" s="191"/>
      <c r="C2488" s="15"/>
      <c r="D2488" s="15"/>
      <c r="E2488" s="10"/>
      <c r="F2488" s="11"/>
      <c r="G2488" s="11"/>
      <c r="H2488" s="11"/>
      <c r="I2488" s="11"/>
      <c r="J2488" s="11"/>
      <c r="K2488" s="11"/>
      <c r="L2488" s="11"/>
      <c r="M2488" s="11"/>
      <c r="N2488" s="11"/>
      <c r="O2488" s="11"/>
      <c r="P2488" s="11"/>
      <c r="Q2488" s="11"/>
      <c r="R2488" s="11"/>
      <c r="S2488" s="11"/>
      <c r="T2488" s="11"/>
      <c r="U2488" s="11"/>
      <c r="V2488" s="11"/>
      <c r="W2488" s="11"/>
      <c r="X2488" s="11"/>
      <c r="Y2488" s="11"/>
      <c r="Z2488" s="11"/>
      <c r="AA2488" s="11"/>
      <c r="AB2488" s="11"/>
      <c r="AC2488" s="11"/>
    </row>
    <row r="2489" ht="67.5" customHeight="1">
      <c r="A2489" s="415" t="s">
        <v>4348</v>
      </c>
      <c r="B2489" s="191"/>
      <c r="C2489" s="15"/>
      <c r="D2489" s="15"/>
      <c r="E2489" s="10"/>
      <c r="F2489" s="11"/>
      <c r="G2489" s="11"/>
      <c r="H2489" s="11"/>
      <c r="I2489" s="11"/>
      <c r="J2489" s="11"/>
      <c r="K2489" s="11"/>
      <c r="L2489" s="11"/>
      <c r="M2489" s="11"/>
      <c r="N2489" s="11"/>
      <c r="O2489" s="11"/>
      <c r="P2489" s="11"/>
      <c r="Q2489" s="11"/>
      <c r="R2489" s="11"/>
      <c r="S2489" s="11"/>
      <c r="T2489" s="11"/>
      <c r="U2489" s="11"/>
      <c r="V2489" s="11"/>
      <c r="W2489" s="11"/>
      <c r="X2489" s="11"/>
      <c r="Y2489" s="11"/>
      <c r="Z2489" s="11"/>
      <c r="AA2489" s="11"/>
      <c r="AB2489" s="11"/>
      <c r="AC2489" s="11"/>
    </row>
    <row r="2490" ht="36.0" customHeight="1">
      <c r="A2490" s="415" t="s">
        <v>4349</v>
      </c>
      <c r="B2490" s="191" t="s">
        <v>4350</v>
      </c>
      <c r="C2490" s="15"/>
      <c r="D2490" s="15"/>
      <c r="E2490" s="10"/>
      <c r="F2490" s="11"/>
      <c r="G2490" s="11"/>
      <c r="H2490" s="11"/>
      <c r="I2490" s="11"/>
      <c r="J2490" s="11"/>
      <c r="K2490" s="11"/>
      <c r="L2490" s="11"/>
      <c r="M2490" s="11"/>
      <c r="N2490" s="11"/>
      <c r="O2490" s="11"/>
      <c r="P2490" s="11"/>
      <c r="Q2490" s="11"/>
      <c r="R2490" s="11"/>
      <c r="S2490" s="11"/>
      <c r="T2490" s="11"/>
      <c r="U2490" s="11"/>
      <c r="V2490" s="11"/>
      <c r="W2490" s="11"/>
      <c r="X2490" s="11"/>
      <c r="Y2490" s="11"/>
      <c r="Z2490" s="11"/>
      <c r="AA2490" s="11"/>
      <c r="AB2490" s="11"/>
      <c r="AC2490" s="11"/>
    </row>
    <row r="2491" ht="36.0" customHeight="1">
      <c r="A2491" s="415" t="s">
        <v>4351</v>
      </c>
      <c r="B2491" s="191" t="s">
        <v>4352</v>
      </c>
      <c r="C2491" s="15"/>
      <c r="D2491" s="15"/>
      <c r="E2491" s="10"/>
      <c r="F2491" s="11"/>
      <c r="G2491" s="11"/>
      <c r="H2491" s="11"/>
      <c r="I2491" s="11"/>
      <c r="J2491" s="11"/>
      <c r="K2491" s="11"/>
      <c r="L2491" s="11"/>
      <c r="M2491" s="11"/>
      <c r="N2491" s="11"/>
      <c r="O2491" s="11"/>
      <c r="P2491" s="11"/>
      <c r="Q2491" s="11"/>
      <c r="R2491" s="11"/>
      <c r="S2491" s="11"/>
      <c r="T2491" s="11"/>
      <c r="U2491" s="11"/>
      <c r="V2491" s="11"/>
      <c r="W2491" s="11"/>
      <c r="X2491" s="11"/>
      <c r="Y2491" s="11"/>
      <c r="Z2491" s="11"/>
      <c r="AA2491" s="11"/>
      <c r="AB2491" s="11"/>
      <c r="AC2491" s="11"/>
    </row>
    <row r="2492" ht="36.0" customHeight="1">
      <c r="A2492" s="415" t="s">
        <v>4353</v>
      </c>
      <c r="B2492" s="431"/>
      <c r="C2492" s="15"/>
      <c r="D2492" s="15"/>
      <c r="E2492" s="10"/>
      <c r="F2492" s="11"/>
      <c r="G2492" s="11"/>
      <c r="H2492" s="11"/>
      <c r="I2492" s="11"/>
      <c r="J2492" s="11"/>
      <c r="K2492" s="11"/>
      <c r="L2492" s="11"/>
      <c r="M2492" s="11"/>
      <c r="N2492" s="11"/>
      <c r="O2492" s="11"/>
      <c r="P2492" s="11"/>
      <c r="Q2492" s="11"/>
      <c r="R2492" s="11"/>
      <c r="S2492" s="11"/>
      <c r="T2492" s="11"/>
      <c r="U2492" s="11"/>
      <c r="V2492" s="11"/>
      <c r="W2492" s="11"/>
      <c r="X2492" s="11"/>
      <c r="Y2492" s="11"/>
      <c r="Z2492" s="11"/>
      <c r="AA2492" s="11"/>
      <c r="AB2492" s="11"/>
      <c r="AC2492" s="11"/>
    </row>
    <row r="2493" ht="39.0" customHeight="1">
      <c r="A2493" s="415" t="s">
        <v>4354</v>
      </c>
      <c r="B2493" s="191"/>
      <c r="C2493" s="15"/>
      <c r="D2493" s="15"/>
      <c r="E2493" s="10"/>
      <c r="F2493" s="11"/>
      <c r="G2493" s="11"/>
      <c r="H2493" s="11"/>
      <c r="I2493" s="11"/>
      <c r="J2493" s="11"/>
      <c r="K2493" s="11"/>
      <c r="L2493" s="11"/>
      <c r="M2493" s="11"/>
      <c r="N2493" s="11"/>
      <c r="O2493" s="11"/>
      <c r="P2493" s="11"/>
      <c r="Q2493" s="11"/>
      <c r="R2493" s="11"/>
      <c r="S2493" s="11"/>
      <c r="T2493" s="11"/>
      <c r="U2493" s="11"/>
      <c r="V2493" s="11"/>
      <c r="W2493" s="11"/>
      <c r="X2493" s="11"/>
      <c r="Y2493" s="11"/>
      <c r="Z2493" s="11"/>
      <c r="AA2493" s="11"/>
      <c r="AB2493" s="11"/>
      <c r="AC2493" s="11"/>
    </row>
    <row r="2494" ht="47.25" customHeight="1">
      <c r="A2494" s="415" t="s">
        <v>4355</v>
      </c>
      <c r="B2494" s="191"/>
      <c r="C2494" s="15"/>
      <c r="D2494" s="15"/>
      <c r="E2494" s="10"/>
      <c r="F2494" s="11"/>
      <c r="G2494" s="11"/>
      <c r="H2494" s="11"/>
      <c r="I2494" s="11"/>
      <c r="J2494" s="11"/>
      <c r="K2494" s="11"/>
      <c r="L2494" s="11"/>
      <c r="M2494" s="11"/>
      <c r="N2494" s="11"/>
      <c r="O2494" s="11"/>
      <c r="P2494" s="11"/>
      <c r="Q2494" s="11"/>
      <c r="R2494" s="11"/>
      <c r="S2494" s="11"/>
      <c r="T2494" s="11"/>
      <c r="U2494" s="11"/>
      <c r="V2494" s="11"/>
      <c r="W2494" s="11"/>
      <c r="X2494" s="11"/>
      <c r="Y2494" s="11"/>
      <c r="Z2494" s="11"/>
      <c r="AA2494" s="11"/>
      <c r="AB2494" s="11"/>
      <c r="AC2494" s="11"/>
    </row>
    <row r="2495" ht="139.5" customHeight="1">
      <c r="A2495" s="412" t="s">
        <v>4356</v>
      </c>
      <c r="B2495" s="191" t="s">
        <v>4357</v>
      </c>
      <c r="C2495" s="15"/>
      <c r="D2495" s="15"/>
      <c r="E2495" s="10"/>
      <c r="F2495" s="11"/>
      <c r="G2495" s="11"/>
      <c r="H2495" s="11"/>
      <c r="I2495" s="11"/>
      <c r="J2495" s="11"/>
      <c r="K2495" s="11"/>
      <c r="L2495" s="11"/>
      <c r="M2495" s="11"/>
      <c r="N2495" s="11"/>
      <c r="O2495" s="11"/>
      <c r="P2495" s="11"/>
      <c r="Q2495" s="11"/>
      <c r="R2495" s="11"/>
      <c r="S2495" s="11"/>
      <c r="T2495" s="11"/>
      <c r="U2495" s="11"/>
      <c r="V2495" s="11"/>
      <c r="W2495" s="11"/>
      <c r="X2495" s="11"/>
      <c r="Y2495" s="11"/>
      <c r="Z2495" s="11"/>
      <c r="AA2495" s="11"/>
      <c r="AB2495" s="11"/>
      <c r="AC2495" s="11"/>
    </row>
    <row r="2496">
      <c r="A2496" s="415" t="s">
        <v>4358</v>
      </c>
      <c r="B2496" s="191"/>
      <c r="C2496" s="15"/>
      <c r="D2496" s="15"/>
      <c r="E2496" s="10"/>
      <c r="F2496" s="11"/>
      <c r="G2496" s="11"/>
      <c r="H2496" s="11"/>
      <c r="I2496" s="11"/>
      <c r="J2496" s="11"/>
      <c r="K2496" s="11"/>
      <c r="L2496" s="11"/>
      <c r="M2496" s="11"/>
      <c r="N2496" s="11"/>
      <c r="O2496" s="11"/>
      <c r="P2496" s="11"/>
      <c r="Q2496" s="11"/>
      <c r="R2496" s="11"/>
      <c r="S2496" s="11"/>
      <c r="T2496" s="11"/>
      <c r="U2496" s="11"/>
      <c r="V2496" s="11"/>
      <c r="W2496" s="11"/>
      <c r="X2496" s="11"/>
      <c r="Y2496" s="11"/>
      <c r="Z2496" s="11"/>
      <c r="AA2496" s="11"/>
      <c r="AB2496" s="11"/>
      <c r="AC2496" s="11"/>
    </row>
    <row r="2497">
      <c r="A2497" s="415" t="s">
        <v>4359</v>
      </c>
      <c r="B2497" s="191" t="s">
        <v>4360</v>
      </c>
      <c r="C2497" s="15"/>
      <c r="D2497" s="15"/>
      <c r="E2497" s="10"/>
      <c r="F2497" s="11"/>
      <c r="G2497" s="11"/>
      <c r="H2497" s="11"/>
      <c r="I2497" s="11"/>
      <c r="J2497" s="11"/>
      <c r="K2497" s="11"/>
      <c r="L2497" s="11"/>
      <c r="M2497" s="11"/>
      <c r="N2497" s="11"/>
      <c r="O2497" s="11"/>
      <c r="P2497" s="11"/>
      <c r="Q2497" s="11"/>
      <c r="R2497" s="11"/>
      <c r="S2497" s="11"/>
      <c r="T2497" s="11"/>
      <c r="U2497" s="11"/>
      <c r="V2497" s="11"/>
      <c r="W2497" s="11"/>
      <c r="X2497" s="11"/>
      <c r="Y2497" s="11"/>
      <c r="Z2497" s="11"/>
      <c r="AA2497" s="11"/>
      <c r="AB2497" s="11"/>
      <c r="AC2497" s="11"/>
    </row>
    <row r="2498" ht="79.5" customHeight="1">
      <c r="A2498" s="415" t="s">
        <v>4361</v>
      </c>
      <c r="B2498" s="191"/>
      <c r="C2498" s="15"/>
      <c r="D2498" s="15"/>
      <c r="E2498" s="10"/>
      <c r="F2498" s="11"/>
      <c r="G2498" s="11"/>
      <c r="H2498" s="11"/>
      <c r="I2498" s="11"/>
      <c r="J2498" s="11"/>
      <c r="K2498" s="11"/>
      <c r="L2498" s="11"/>
      <c r="M2498" s="11"/>
      <c r="N2498" s="11"/>
      <c r="O2498" s="11"/>
      <c r="P2498" s="11"/>
      <c r="Q2498" s="11"/>
      <c r="R2498" s="11"/>
      <c r="S2498" s="11"/>
      <c r="T2498" s="11"/>
      <c r="U2498" s="11"/>
      <c r="V2498" s="11"/>
      <c r="W2498" s="11"/>
      <c r="X2498" s="11"/>
      <c r="Y2498" s="11"/>
      <c r="Z2498" s="11"/>
      <c r="AA2498" s="11"/>
      <c r="AB2498" s="11"/>
      <c r="AC2498" s="11"/>
    </row>
    <row r="2499" ht="51.0" customHeight="1">
      <c r="A2499" s="415" t="s">
        <v>4362</v>
      </c>
      <c r="B2499" s="191"/>
      <c r="C2499" s="15"/>
      <c r="D2499" s="15"/>
      <c r="E2499" s="10"/>
      <c r="F2499" s="11"/>
      <c r="G2499" s="11"/>
      <c r="H2499" s="11"/>
      <c r="I2499" s="11"/>
      <c r="J2499" s="11"/>
      <c r="K2499" s="11"/>
      <c r="L2499" s="11"/>
      <c r="M2499" s="11"/>
      <c r="N2499" s="11"/>
      <c r="O2499" s="11"/>
      <c r="P2499" s="11"/>
      <c r="Q2499" s="11"/>
      <c r="R2499" s="11"/>
      <c r="S2499" s="11"/>
      <c r="T2499" s="11"/>
      <c r="U2499" s="11"/>
      <c r="V2499" s="11"/>
      <c r="W2499" s="11"/>
      <c r="X2499" s="11"/>
      <c r="Y2499" s="11"/>
      <c r="Z2499" s="11"/>
      <c r="AA2499" s="11"/>
      <c r="AB2499" s="11"/>
      <c r="AC2499" s="11"/>
    </row>
    <row r="2500" ht="207.75" customHeight="1">
      <c r="A2500" s="415" t="s">
        <v>4363</v>
      </c>
      <c r="B2500" s="191"/>
      <c r="C2500" s="15"/>
      <c r="D2500" s="15"/>
      <c r="E2500" s="10"/>
      <c r="F2500" s="11"/>
      <c r="G2500" s="11"/>
      <c r="H2500" s="11"/>
      <c r="I2500" s="11"/>
      <c r="J2500" s="11"/>
      <c r="K2500" s="11"/>
      <c r="L2500" s="11"/>
      <c r="M2500" s="11"/>
      <c r="N2500" s="11"/>
      <c r="O2500" s="11"/>
      <c r="P2500" s="11"/>
      <c r="Q2500" s="11"/>
      <c r="R2500" s="11"/>
      <c r="S2500" s="11"/>
      <c r="T2500" s="11"/>
      <c r="U2500" s="11"/>
      <c r="V2500" s="11"/>
      <c r="W2500" s="11"/>
      <c r="X2500" s="11"/>
      <c r="Y2500" s="11"/>
      <c r="Z2500" s="11"/>
      <c r="AA2500" s="11"/>
      <c r="AB2500" s="11"/>
      <c r="AC2500" s="11"/>
    </row>
    <row r="2501" ht="123.75" customHeight="1">
      <c r="A2501" s="415" t="s">
        <v>4364</v>
      </c>
      <c r="B2501" s="191"/>
      <c r="C2501" s="15"/>
      <c r="D2501" s="15"/>
      <c r="E2501" s="10"/>
      <c r="F2501" s="11"/>
      <c r="G2501" s="11"/>
      <c r="H2501" s="11"/>
      <c r="I2501" s="11"/>
      <c r="J2501" s="11"/>
      <c r="K2501" s="11"/>
      <c r="L2501" s="11"/>
      <c r="M2501" s="11"/>
      <c r="N2501" s="11"/>
      <c r="O2501" s="11"/>
      <c r="P2501" s="11"/>
      <c r="Q2501" s="11"/>
      <c r="R2501" s="11"/>
      <c r="S2501" s="11"/>
      <c r="T2501" s="11"/>
      <c r="U2501" s="11"/>
      <c r="V2501" s="11"/>
      <c r="W2501" s="11"/>
      <c r="X2501" s="11"/>
      <c r="Y2501" s="11"/>
      <c r="Z2501" s="11"/>
      <c r="AA2501" s="11"/>
      <c r="AB2501" s="11"/>
      <c r="AC2501" s="11"/>
    </row>
    <row r="2502" ht="68.25" customHeight="1">
      <c r="A2502" s="415" t="s">
        <v>4365</v>
      </c>
      <c r="B2502" s="191"/>
      <c r="C2502" s="15"/>
      <c r="D2502" s="15"/>
      <c r="E2502" s="10"/>
      <c r="F2502" s="11"/>
      <c r="G2502" s="11"/>
      <c r="H2502" s="11"/>
      <c r="I2502" s="11"/>
      <c r="J2502" s="11"/>
      <c r="K2502" s="11"/>
      <c r="L2502" s="11"/>
      <c r="M2502" s="11"/>
      <c r="N2502" s="11"/>
      <c r="O2502" s="11"/>
      <c r="P2502" s="11"/>
      <c r="Q2502" s="11"/>
      <c r="R2502" s="11"/>
      <c r="S2502" s="11"/>
      <c r="T2502" s="11"/>
      <c r="U2502" s="11"/>
      <c r="V2502" s="11"/>
      <c r="W2502" s="11"/>
      <c r="X2502" s="11"/>
      <c r="Y2502" s="11"/>
      <c r="Z2502" s="11"/>
      <c r="AA2502" s="11"/>
      <c r="AB2502" s="11"/>
      <c r="AC2502" s="11"/>
    </row>
    <row r="2503">
      <c r="A2503" s="415" t="s">
        <v>4366</v>
      </c>
      <c r="B2503" s="191" t="s">
        <v>4367</v>
      </c>
      <c r="C2503" s="15"/>
      <c r="D2503" s="15"/>
      <c r="E2503" s="10"/>
      <c r="F2503" s="11"/>
      <c r="G2503" s="11"/>
      <c r="H2503" s="11"/>
      <c r="I2503" s="11"/>
      <c r="J2503" s="11"/>
      <c r="K2503" s="11"/>
      <c r="L2503" s="11"/>
      <c r="M2503" s="11"/>
      <c r="N2503" s="11"/>
      <c r="O2503" s="11"/>
      <c r="P2503" s="11"/>
      <c r="Q2503" s="11"/>
      <c r="R2503" s="11"/>
      <c r="S2503" s="11"/>
      <c r="T2503" s="11"/>
      <c r="U2503" s="11"/>
      <c r="V2503" s="11"/>
      <c r="W2503" s="11"/>
      <c r="X2503" s="11"/>
      <c r="Y2503" s="11"/>
      <c r="Z2503" s="11"/>
      <c r="AA2503" s="11"/>
      <c r="AB2503" s="11"/>
      <c r="AC2503" s="11"/>
    </row>
    <row r="2504" ht="68.25" customHeight="1">
      <c r="A2504" s="415" t="s">
        <v>4368</v>
      </c>
      <c r="B2504" s="191" t="s">
        <v>4369</v>
      </c>
      <c r="C2504" s="15"/>
      <c r="D2504" s="15"/>
      <c r="E2504" s="10"/>
      <c r="F2504" s="11"/>
      <c r="G2504" s="11"/>
      <c r="H2504" s="11"/>
      <c r="I2504" s="11"/>
      <c r="J2504" s="11"/>
      <c r="K2504" s="11"/>
      <c r="L2504" s="11"/>
      <c r="M2504" s="11"/>
      <c r="N2504" s="11"/>
      <c r="O2504" s="11"/>
      <c r="P2504" s="11"/>
      <c r="Q2504" s="11"/>
      <c r="R2504" s="11"/>
      <c r="S2504" s="11"/>
      <c r="T2504" s="11"/>
      <c r="U2504" s="11"/>
      <c r="V2504" s="11"/>
      <c r="W2504" s="11"/>
      <c r="X2504" s="11"/>
      <c r="Y2504" s="11"/>
      <c r="Z2504" s="11"/>
      <c r="AA2504" s="11"/>
      <c r="AB2504" s="11"/>
      <c r="AC2504" s="11"/>
    </row>
    <row r="2505" ht="84.75" customHeight="1">
      <c r="A2505" s="412" t="s">
        <v>4370</v>
      </c>
      <c r="B2505" s="191" t="s">
        <v>4371</v>
      </c>
      <c r="C2505" s="15"/>
      <c r="D2505" s="15"/>
      <c r="E2505" s="10"/>
      <c r="F2505" s="11"/>
      <c r="G2505" s="11"/>
      <c r="H2505" s="11"/>
      <c r="I2505" s="11"/>
      <c r="J2505" s="11"/>
      <c r="K2505" s="11"/>
      <c r="L2505" s="11"/>
      <c r="M2505" s="11"/>
      <c r="N2505" s="11"/>
      <c r="O2505" s="11"/>
      <c r="P2505" s="11"/>
      <c r="Q2505" s="11"/>
      <c r="R2505" s="11"/>
      <c r="S2505" s="11"/>
      <c r="T2505" s="11"/>
      <c r="U2505" s="11"/>
      <c r="V2505" s="11"/>
      <c r="W2505" s="11"/>
      <c r="X2505" s="11"/>
      <c r="Y2505" s="11"/>
      <c r="Z2505" s="11"/>
      <c r="AA2505" s="11"/>
      <c r="AB2505" s="11"/>
      <c r="AC2505" s="11"/>
    </row>
    <row r="2506" ht="68.25" customHeight="1">
      <c r="A2506" s="15" t="s">
        <v>4372</v>
      </c>
      <c r="B2506" s="191" t="s">
        <v>4373</v>
      </c>
      <c r="C2506" s="15"/>
      <c r="D2506" s="415"/>
      <c r="E2506" s="323"/>
      <c r="F2506" s="270"/>
      <c r="G2506" s="270"/>
      <c r="H2506" s="270"/>
      <c r="I2506" s="270"/>
      <c r="J2506" s="270"/>
      <c r="K2506" s="270"/>
      <c r="L2506" s="270"/>
      <c r="M2506" s="270"/>
      <c r="N2506" s="270"/>
      <c r="O2506" s="270"/>
      <c r="P2506" s="270"/>
      <c r="Q2506" s="270"/>
      <c r="R2506" s="270"/>
      <c r="S2506" s="270"/>
      <c r="T2506" s="270"/>
      <c r="U2506" s="270"/>
      <c r="V2506" s="270"/>
      <c r="W2506" s="270"/>
      <c r="X2506" s="270"/>
      <c r="Y2506" s="270"/>
      <c r="Z2506" s="270"/>
      <c r="AA2506" s="270"/>
      <c r="AB2506" s="270"/>
      <c r="AC2506" s="270"/>
    </row>
    <row r="2507" ht="42.0" customHeight="1">
      <c r="A2507" s="15" t="s">
        <v>4374</v>
      </c>
      <c r="B2507" s="191" t="s">
        <v>4375</v>
      </c>
      <c r="C2507" s="415"/>
      <c r="D2507" s="415"/>
      <c r="E2507" s="323"/>
      <c r="F2507" s="270"/>
      <c r="G2507" s="270"/>
      <c r="H2507" s="270"/>
      <c r="I2507" s="270"/>
      <c r="J2507" s="270"/>
      <c r="K2507" s="270"/>
      <c r="L2507" s="270"/>
      <c r="M2507" s="270"/>
      <c r="N2507" s="270"/>
      <c r="O2507" s="270"/>
      <c r="P2507" s="270"/>
      <c r="Q2507" s="270"/>
      <c r="R2507" s="270"/>
      <c r="S2507" s="270"/>
      <c r="T2507" s="270"/>
      <c r="U2507" s="270"/>
      <c r="V2507" s="270"/>
      <c r="W2507" s="270"/>
      <c r="X2507" s="270"/>
      <c r="Y2507" s="270"/>
      <c r="Z2507" s="270"/>
      <c r="AA2507" s="270"/>
      <c r="AB2507" s="270"/>
      <c r="AC2507" s="270"/>
    </row>
    <row r="2508">
      <c r="A2508" s="419" t="s">
        <v>4376</v>
      </c>
      <c r="B2508" s="191" t="s">
        <v>4377</v>
      </c>
      <c r="C2508" s="415"/>
      <c r="D2508" s="415"/>
      <c r="E2508" s="323"/>
      <c r="F2508" s="270"/>
      <c r="G2508" s="270"/>
      <c r="H2508" s="270"/>
      <c r="I2508" s="270"/>
      <c r="J2508" s="270"/>
      <c r="K2508" s="270"/>
      <c r="L2508" s="270"/>
      <c r="M2508" s="270"/>
      <c r="N2508" s="270"/>
      <c r="O2508" s="270"/>
      <c r="P2508" s="270"/>
      <c r="Q2508" s="270"/>
      <c r="R2508" s="270"/>
      <c r="S2508" s="270"/>
      <c r="T2508" s="270"/>
      <c r="U2508" s="270"/>
      <c r="V2508" s="270"/>
      <c r="W2508" s="270"/>
      <c r="X2508" s="270"/>
      <c r="Y2508" s="270"/>
      <c r="Z2508" s="270"/>
      <c r="AA2508" s="270"/>
      <c r="AB2508" s="270"/>
      <c r="AC2508" s="270"/>
    </row>
    <row r="2509">
      <c r="A2509" s="420" t="s">
        <v>4378</v>
      </c>
      <c r="B2509" s="191" t="s">
        <v>4379</v>
      </c>
      <c r="C2509" s="415" t="s">
        <v>4380</v>
      </c>
      <c r="D2509" s="415"/>
      <c r="E2509" s="323"/>
      <c r="F2509" s="270"/>
      <c r="G2509" s="270"/>
      <c r="H2509" s="270"/>
      <c r="I2509" s="270"/>
      <c r="J2509" s="270"/>
      <c r="K2509" s="270"/>
      <c r="L2509" s="270"/>
      <c r="M2509" s="270"/>
      <c r="N2509" s="270"/>
      <c r="O2509" s="270"/>
      <c r="P2509" s="270"/>
      <c r="Q2509" s="270"/>
      <c r="R2509" s="270"/>
      <c r="S2509" s="270"/>
      <c r="T2509" s="270"/>
      <c r="U2509" s="270"/>
      <c r="V2509" s="270"/>
      <c r="W2509" s="270"/>
      <c r="X2509" s="270"/>
      <c r="Y2509" s="270"/>
      <c r="Z2509" s="270"/>
      <c r="AA2509" s="270"/>
      <c r="AB2509" s="270"/>
      <c r="AC2509" s="270"/>
    </row>
    <row r="2510">
      <c r="A2510" s="412" t="s">
        <v>4381</v>
      </c>
      <c r="B2510" s="432" t="s">
        <v>4382</v>
      </c>
      <c r="C2510" s="415" t="s">
        <v>4383</v>
      </c>
      <c r="D2510" s="415"/>
      <c r="E2510" s="323"/>
      <c r="F2510" s="270"/>
      <c r="G2510" s="270"/>
      <c r="H2510" s="270"/>
      <c r="I2510" s="270"/>
      <c r="J2510" s="270"/>
      <c r="K2510" s="270"/>
      <c r="L2510" s="270"/>
      <c r="M2510" s="270"/>
      <c r="N2510" s="270"/>
      <c r="O2510" s="270"/>
      <c r="P2510" s="270"/>
      <c r="Q2510" s="270"/>
      <c r="R2510" s="270"/>
      <c r="S2510" s="270"/>
      <c r="T2510" s="270"/>
      <c r="U2510" s="270"/>
      <c r="V2510" s="270"/>
      <c r="W2510" s="270"/>
      <c r="X2510" s="270"/>
      <c r="Y2510" s="270"/>
      <c r="Z2510" s="270"/>
      <c r="AA2510" s="270"/>
      <c r="AB2510" s="270"/>
      <c r="AC2510" s="270"/>
    </row>
    <row r="2511">
      <c r="A2511" s="419" t="s">
        <v>4384</v>
      </c>
      <c r="B2511" s="433" t="s">
        <v>4385</v>
      </c>
      <c r="C2511" s="415"/>
      <c r="D2511" s="415"/>
      <c r="E2511" s="323"/>
      <c r="F2511" s="270"/>
      <c r="G2511" s="270"/>
      <c r="H2511" s="270"/>
      <c r="I2511" s="270"/>
      <c r="J2511" s="270"/>
      <c r="K2511" s="270"/>
      <c r="L2511" s="270"/>
      <c r="M2511" s="270"/>
      <c r="N2511" s="270"/>
      <c r="O2511" s="270"/>
      <c r="P2511" s="270"/>
      <c r="Q2511" s="270"/>
      <c r="R2511" s="270"/>
      <c r="S2511" s="270"/>
      <c r="T2511" s="270"/>
      <c r="U2511" s="270"/>
      <c r="V2511" s="270"/>
      <c r="W2511" s="270"/>
      <c r="X2511" s="270"/>
      <c r="Y2511" s="270"/>
      <c r="Z2511" s="270"/>
      <c r="AA2511" s="270"/>
      <c r="AB2511" s="270"/>
      <c r="AC2511" s="270"/>
    </row>
    <row r="2512">
      <c r="A2512" s="15" t="s">
        <v>4386</v>
      </c>
      <c r="B2512" s="433" t="s">
        <v>4387</v>
      </c>
      <c r="C2512" s="415"/>
      <c r="D2512" s="415"/>
      <c r="E2512" s="323"/>
      <c r="F2512" s="270"/>
      <c r="G2512" s="270"/>
      <c r="H2512" s="270"/>
      <c r="I2512" s="270"/>
      <c r="J2512" s="270"/>
      <c r="K2512" s="270"/>
      <c r="L2512" s="270"/>
      <c r="M2512" s="270"/>
      <c r="N2512" s="270"/>
      <c r="O2512" s="270"/>
      <c r="P2512" s="270"/>
      <c r="Q2512" s="270"/>
      <c r="R2512" s="270"/>
      <c r="S2512" s="270"/>
      <c r="T2512" s="270"/>
      <c r="U2512" s="270"/>
      <c r="V2512" s="270"/>
      <c r="W2512" s="270"/>
      <c r="X2512" s="270"/>
      <c r="Y2512" s="270"/>
      <c r="Z2512" s="270"/>
      <c r="AA2512" s="270"/>
      <c r="AB2512" s="270"/>
      <c r="AC2512" s="270"/>
    </row>
    <row r="2513">
      <c r="A2513" s="412" t="s">
        <v>4388</v>
      </c>
      <c r="B2513" s="433"/>
      <c r="C2513" s="415"/>
      <c r="D2513" s="415"/>
      <c r="E2513" s="323"/>
      <c r="F2513" s="270"/>
      <c r="G2513" s="270"/>
      <c r="H2513" s="270"/>
      <c r="I2513" s="270"/>
      <c r="J2513" s="270"/>
      <c r="K2513" s="270"/>
      <c r="L2513" s="270"/>
      <c r="M2513" s="270"/>
      <c r="N2513" s="270"/>
      <c r="O2513" s="270"/>
      <c r="P2513" s="270"/>
      <c r="Q2513" s="270"/>
      <c r="R2513" s="270"/>
      <c r="S2513" s="270"/>
      <c r="T2513" s="270"/>
      <c r="U2513" s="270"/>
      <c r="V2513" s="270"/>
      <c r="W2513" s="270"/>
      <c r="X2513" s="270"/>
      <c r="Y2513" s="270"/>
      <c r="Z2513" s="270"/>
      <c r="AA2513" s="270"/>
      <c r="AB2513" s="270"/>
      <c r="AC2513" s="270"/>
    </row>
    <row r="2514">
      <c r="A2514" s="15" t="s">
        <v>4389</v>
      </c>
      <c r="B2514" s="433"/>
      <c r="C2514" s="415"/>
      <c r="D2514" s="415"/>
      <c r="E2514" s="323"/>
      <c r="F2514" s="270"/>
      <c r="G2514" s="270"/>
      <c r="H2514" s="270"/>
      <c r="I2514" s="270"/>
      <c r="J2514" s="270"/>
      <c r="K2514" s="270"/>
      <c r="L2514" s="270"/>
      <c r="M2514" s="270"/>
      <c r="N2514" s="270"/>
      <c r="O2514" s="270"/>
      <c r="P2514" s="270"/>
      <c r="Q2514" s="270"/>
      <c r="R2514" s="270"/>
      <c r="S2514" s="270"/>
      <c r="T2514" s="270"/>
      <c r="U2514" s="270"/>
      <c r="V2514" s="270"/>
      <c r="W2514" s="270"/>
      <c r="X2514" s="270"/>
      <c r="Y2514" s="270"/>
      <c r="Z2514" s="270"/>
      <c r="AA2514" s="270"/>
      <c r="AB2514" s="270"/>
      <c r="AC2514" s="270"/>
    </row>
    <row r="2515">
      <c r="A2515" s="15" t="s">
        <v>4390</v>
      </c>
      <c r="B2515" s="433" t="s">
        <v>4391</v>
      </c>
      <c r="C2515" s="415"/>
      <c r="D2515" s="415"/>
      <c r="E2515" s="323"/>
      <c r="F2515" s="270"/>
      <c r="G2515" s="270"/>
      <c r="H2515" s="270"/>
      <c r="I2515" s="270"/>
      <c r="J2515" s="270"/>
      <c r="K2515" s="270"/>
      <c r="L2515" s="270"/>
      <c r="M2515" s="270"/>
      <c r="N2515" s="270"/>
      <c r="O2515" s="270"/>
      <c r="P2515" s="270"/>
      <c r="Q2515" s="270"/>
      <c r="R2515" s="270"/>
      <c r="S2515" s="270"/>
      <c r="T2515" s="270"/>
      <c r="U2515" s="270"/>
      <c r="V2515" s="270"/>
      <c r="W2515" s="270"/>
      <c r="X2515" s="270"/>
      <c r="Y2515" s="270"/>
      <c r="Z2515" s="270"/>
      <c r="AA2515" s="270"/>
      <c r="AB2515" s="270"/>
      <c r="AC2515" s="270"/>
    </row>
    <row r="2516">
      <c r="A2516" s="15" t="s">
        <v>4392</v>
      </c>
      <c r="B2516" s="433" t="s">
        <v>4393</v>
      </c>
      <c r="C2516" s="415" t="s">
        <v>87</v>
      </c>
      <c r="D2516" s="415"/>
      <c r="E2516" s="323"/>
      <c r="F2516" s="270"/>
      <c r="G2516" s="270"/>
      <c r="H2516" s="270"/>
      <c r="I2516" s="270"/>
      <c r="J2516" s="270"/>
      <c r="K2516" s="270"/>
      <c r="L2516" s="270"/>
      <c r="M2516" s="270"/>
      <c r="N2516" s="270"/>
      <c r="O2516" s="270"/>
      <c r="P2516" s="270"/>
      <c r="Q2516" s="270"/>
      <c r="R2516" s="270"/>
      <c r="S2516" s="270"/>
      <c r="T2516" s="270"/>
      <c r="U2516" s="270"/>
      <c r="V2516" s="270"/>
      <c r="W2516" s="270"/>
      <c r="X2516" s="270"/>
      <c r="Y2516" s="270"/>
      <c r="Z2516" s="270"/>
      <c r="AA2516" s="270"/>
      <c r="AB2516" s="270"/>
      <c r="AC2516" s="270"/>
    </row>
    <row r="2517">
      <c r="A2517" s="15" t="s">
        <v>4394</v>
      </c>
      <c r="B2517" s="434"/>
      <c r="C2517" s="415"/>
      <c r="D2517" s="415"/>
      <c r="E2517" s="323"/>
      <c r="F2517" s="270"/>
      <c r="G2517" s="270"/>
      <c r="H2517" s="270"/>
      <c r="I2517" s="270"/>
      <c r="J2517" s="270"/>
      <c r="K2517" s="270"/>
      <c r="L2517" s="270"/>
      <c r="M2517" s="270"/>
      <c r="N2517" s="270"/>
      <c r="O2517" s="270"/>
      <c r="P2517" s="270"/>
      <c r="Q2517" s="270"/>
      <c r="R2517" s="270"/>
      <c r="S2517" s="270"/>
      <c r="T2517" s="270"/>
      <c r="U2517" s="270"/>
      <c r="V2517" s="270"/>
      <c r="W2517" s="270"/>
      <c r="X2517" s="270"/>
      <c r="Y2517" s="270"/>
      <c r="Z2517" s="270"/>
      <c r="AA2517" s="270"/>
      <c r="AB2517" s="270"/>
      <c r="AC2517" s="270"/>
    </row>
    <row r="2518">
      <c r="A2518" s="15" t="s">
        <v>4395</v>
      </c>
      <c r="B2518" s="434" t="s">
        <v>4396</v>
      </c>
      <c r="C2518" s="415"/>
      <c r="D2518" s="415"/>
      <c r="E2518" s="323"/>
      <c r="F2518" s="270"/>
      <c r="G2518" s="270"/>
      <c r="H2518" s="270"/>
      <c r="I2518" s="270"/>
      <c r="J2518" s="270"/>
      <c r="K2518" s="270"/>
      <c r="L2518" s="270"/>
      <c r="M2518" s="270"/>
      <c r="N2518" s="270"/>
      <c r="O2518" s="270"/>
      <c r="P2518" s="270"/>
      <c r="Q2518" s="270"/>
      <c r="R2518" s="270"/>
      <c r="S2518" s="270"/>
      <c r="T2518" s="270"/>
      <c r="U2518" s="270"/>
      <c r="V2518" s="270"/>
      <c r="W2518" s="270"/>
      <c r="X2518" s="270"/>
      <c r="Y2518" s="270"/>
      <c r="Z2518" s="270"/>
      <c r="AA2518" s="270"/>
      <c r="AB2518" s="270"/>
      <c r="AC2518" s="270"/>
    </row>
    <row r="2519">
      <c r="A2519" s="412" t="s">
        <v>4397</v>
      </c>
      <c r="B2519" s="433" t="s">
        <v>4398</v>
      </c>
      <c r="C2519" s="415"/>
      <c r="D2519" s="415"/>
      <c r="E2519" s="323"/>
      <c r="F2519" s="270"/>
      <c r="G2519" s="270"/>
      <c r="H2519" s="270"/>
      <c r="I2519" s="270"/>
      <c r="J2519" s="270"/>
      <c r="K2519" s="270"/>
      <c r="L2519" s="270"/>
      <c r="M2519" s="270"/>
      <c r="N2519" s="270"/>
      <c r="O2519" s="270"/>
      <c r="P2519" s="270"/>
      <c r="Q2519" s="270"/>
      <c r="R2519" s="270"/>
      <c r="S2519" s="270"/>
      <c r="T2519" s="270"/>
      <c r="U2519" s="270"/>
      <c r="V2519" s="270"/>
      <c r="W2519" s="270"/>
      <c r="X2519" s="270"/>
      <c r="Y2519" s="270"/>
      <c r="Z2519" s="270"/>
      <c r="AA2519" s="270"/>
      <c r="AB2519" s="270"/>
      <c r="AC2519" s="270"/>
    </row>
    <row r="2520">
      <c r="A2520" s="435" t="s">
        <v>4399</v>
      </c>
      <c r="B2520" s="431" t="s">
        <v>4400</v>
      </c>
      <c r="C2520" s="415"/>
      <c r="D2520" s="415"/>
      <c r="E2520" s="323"/>
      <c r="F2520" s="270"/>
      <c r="G2520" s="270"/>
      <c r="H2520" s="270"/>
      <c r="I2520" s="270"/>
      <c r="J2520" s="270"/>
      <c r="K2520" s="270"/>
      <c r="L2520" s="270"/>
      <c r="M2520" s="270"/>
      <c r="N2520" s="270"/>
      <c r="O2520" s="270"/>
      <c r="P2520" s="270"/>
      <c r="Q2520" s="270"/>
      <c r="R2520" s="270"/>
      <c r="S2520" s="270"/>
      <c r="T2520" s="270"/>
      <c r="U2520" s="270"/>
      <c r="V2520" s="270"/>
      <c r="W2520" s="270"/>
      <c r="X2520" s="270"/>
      <c r="Y2520" s="270"/>
      <c r="Z2520" s="270"/>
      <c r="AA2520" s="270"/>
      <c r="AB2520" s="270"/>
      <c r="AC2520" s="270"/>
    </row>
    <row r="2521">
      <c r="A2521" s="435" t="s">
        <v>4401</v>
      </c>
      <c r="B2521" s="431" t="s">
        <v>4402</v>
      </c>
      <c r="C2521" s="415"/>
      <c r="D2521" s="415"/>
      <c r="E2521" s="323"/>
      <c r="F2521" s="270"/>
      <c r="G2521" s="270"/>
      <c r="H2521" s="270"/>
      <c r="I2521" s="270"/>
      <c r="J2521" s="270"/>
      <c r="K2521" s="270"/>
      <c r="L2521" s="270"/>
      <c r="M2521" s="270"/>
      <c r="N2521" s="270"/>
      <c r="O2521" s="270"/>
      <c r="P2521" s="270"/>
      <c r="Q2521" s="270"/>
      <c r="R2521" s="270"/>
      <c r="S2521" s="270"/>
      <c r="T2521" s="270"/>
      <c r="U2521" s="270"/>
      <c r="V2521" s="270"/>
      <c r="W2521" s="270"/>
      <c r="X2521" s="270"/>
      <c r="Y2521" s="270"/>
      <c r="Z2521" s="270"/>
      <c r="AA2521" s="270"/>
      <c r="AB2521" s="270"/>
      <c r="AC2521" s="270"/>
    </row>
    <row r="2522">
      <c r="A2522" s="436" t="s">
        <v>4403</v>
      </c>
      <c r="B2522" s="431" t="s">
        <v>4404</v>
      </c>
      <c r="C2522" s="415"/>
      <c r="D2522" s="415"/>
      <c r="E2522" s="323"/>
      <c r="F2522" s="270"/>
      <c r="G2522" s="270"/>
      <c r="H2522" s="270"/>
      <c r="I2522" s="270"/>
      <c r="J2522" s="270"/>
      <c r="K2522" s="270"/>
      <c r="L2522" s="270"/>
      <c r="M2522" s="270"/>
      <c r="N2522" s="270"/>
      <c r="O2522" s="270"/>
      <c r="P2522" s="270"/>
      <c r="Q2522" s="270"/>
      <c r="R2522" s="270"/>
      <c r="S2522" s="270"/>
      <c r="T2522" s="270"/>
      <c r="U2522" s="270"/>
      <c r="V2522" s="270"/>
      <c r="W2522" s="270"/>
      <c r="X2522" s="270"/>
      <c r="Y2522" s="270"/>
      <c r="Z2522" s="270"/>
      <c r="AA2522" s="270"/>
      <c r="AB2522" s="270"/>
      <c r="AC2522" s="270"/>
    </row>
    <row r="2523">
      <c r="A2523" s="437" t="s">
        <v>4405</v>
      </c>
      <c r="B2523" s="431"/>
      <c r="C2523" s="415" t="s">
        <v>4406</v>
      </c>
      <c r="D2523" s="415"/>
      <c r="E2523" s="323"/>
      <c r="F2523" s="270"/>
      <c r="G2523" s="270"/>
      <c r="H2523" s="270"/>
      <c r="I2523" s="270"/>
      <c r="J2523" s="270"/>
      <c r="K2523" s="270"/>
      <c r="L2523" s="270"/>
      <c r="M2523" s="270"/>
      <c r="N2523" s="270"/>
      <c r="O2523" s="270"/>
      <c r="P2523" s="270"/>
      <c r="Q2523" s="270"/>
      <c r="R2523" s="270"/>
      <c r="S2523" s="270"/>
      <c r="T2523" s="270"/>
      <c r="U2523" s="270"/>
      <c r="V2523" s="270"/>
      <c r="W2523" s="270"/>
      <c r="X2523" s="270"/>
      <c r="Y2523" s="270"/>
      <c r="Z2523" s="270"/>
      <c r="AA2523" s="270"/>
      <c r="AB2523" s="270"/>
      <c r="AC2523" s="270"/>
    </row>
    <row r="2524">
      <c r="A2524" s="437" t="s">
        <v>4407</v>
      </c>
      <c r="B2524" s="431" t="s">
        <v>4408</v>
      </c>
      <c r="C2524" s="415"/>
      <c r="D2524" s="415"/>
      <c r="E2524" s="323"/>
      <c r="F2524" s="270"/>
      <c r="G2524" s="270"/>
      <c r="H2524" s="270"/>
      <c r="I2524" s="270"/>
      <c r="J2524" s="270"/>
      <c r="K2524" s="270"/>
      <c r="L2524" s="270"/>
      <c r="M2524" s="270"/>
      <c r="N2524" s="270"/>
      <c r="O2524" s="270"/>
      <c r="P2524" s="270"/>
      <c r="Q2524" s="270"/>
      <c r="R2524" s="270"/>
      <c r="S2524" s="270"/>
      <c r="T2524" s="270"/>
      <c r="U2524" s="270"/>
      <c r="V2524" s="270"/>
      <c r="W2524" s="270"/>
      <c r="X2524" s="270"/>
      <c r="Y2524" s="270"/>
      <c r="Z2524" s="270"/>
      <c r="AA2524" s="270"/>
      <c r="AB2524" s="270"/>
      <c r="AC2524" s="270"/>
    </row>
    <row r="2525">
      <c r="A2525" s="437" t="s">
        <v>4409</v>
      </c>
      <c r="B2525" s="431" t="s">
        <v>4410</v>
      </c>
      <c r="C2525" s="415"/>
      <c r="D2525" s="415"/>
      <c r="E2525" s="323"/>
      <c r="F2525" s="270"/>
      <c r="G2525" s="270"/>
      <c r="H2525" s="270"/>
      <c r="I2525" s="270"/>
      <c r="J2525" s="270"/>
      <c r="K2525" s="270"/>
      <c r="L2525" s="270"/>
      <c r="M2525" s="270"/>
      <c r="N2525" s="270"/>
      <c r="O2525" s="270"/>
      <c r="P2525" s="270"/>
      <c r="Q2525" s="270"/>
      <c r="R2525" s="270"/>
      <c r="S2525" s="270"/>
      <c r="T2525" s="270"/>
      <c r="U2525" s="270"/>
      <c r="V2525" s="270"/>
      <c r="W2525" s="270"/>
      <c r="X2525" s="270"/>
      <c r="Y2525" s="270"/>
      <c r="Z2525" s="270"/>
      <c r="AA2525" s="270"/>
      <c r="AB2525" s="270"/>
      <c r="AC2525" s="270"/>
    </row>
    <row r="2526">
      <c r="A2526" s="437" t="s">
        <v>4411</v>
      </c>
      <c r="B2526" s="431" t="s">
        <v>4412</v>
      </c>
      <c r="C2526" s="415"/>
      <c r="D2526" s="415"/>
      <c r="E2526" s="323"/>
      <c r="F2526" s="270"/>
      <c r="G2526" s="270"/>
      <c r="H2526" s="270"/>
      <c r="I2526" s="270"/>
      <c r="J2526" s="270"/>
      <c r="K2526" s="270"/>
      <c r="L2526" s="270"/>
      <c r="M2526" s="270"/>
      <c r="N2526" s="270"/>
      <c r="O2526" s="270"/>
      <c r="P2526" s="270"/>
      <c r="Q2526" s="270"/>
      <c r="R2526" s="270"/>
      <c r="S2526" s="270"/>
      <c r="T2526" s="270"/>
      <c r="U2526" s="270"/>
      <c r="V2526" s="270"/>
      <c r="W2526" s="270"/>
      <c r="X2526" s="270"/>
      <c r="Y2526" s="270"/>
      <c r="Z2526" s="270"/>
      <c r="AA2526" s="270"/>
      <c r="AB2526" s="270"/>
      <c r="AC2526" s="270"/>
    </row>
    <row r="2527">
      <c r="A2527" s="438" t="s">
        <v>4413</v>
      </c>
      <c r="B2527" s="431"/>
      <c r="C2527" s="415" t="s">
        <v>4414</v>
      </c>
      <c r="D2527" s="415"/>
      <c r="E2527" s="323"/>
      <c r="F2527" s="270"/>
      <c r="G2527" s="270"/>
      <c r="H2527" s="270"/>
      <c r="I2527" s="270"/>
      <c r="J2527" s="270"/>
      <c r="K2527" s="270"/>
      <c r="L2527" s="270"/>
      <c r="M2527" s="270"/>
      <c r="N2527" s="270"/>
      <c r="O2527" s="270"/>
      <c r="P2527" s="270"/>
      <c r="Q2527" s="270"/>
      <c r="R2527" s="270"/>
      <c r="S2527" s="270"/>
      <c r="T2527" s="270"/>
      <c r="U2527" s="270"/>
      <c r="V2527" s="270"/>
      <c r="W2527" s="270"/>
      <c r="X2527" s="270"/>
      <c r="Y2527" s="270"/>
      <c r="Z2527" s="270"/>
      <c r="AA2527" s="270"/>
      <c r="AB2527" s="270"/>
      <c r="AC2527" s="270"/>
    </row>
    <row r="2528">
      <c r="A2528" s="438" t="s">
        <v>4415</v>
      </c>
      <c r="B2528" s="438" t="s">
        <v>4416</v>
      </c>
      <c r="C2528" s="415"/>
      <c r="D2528" s="415"/>
      <c r="E2528" s="323"/>
      <c r="F2528" s="270"/>
      <c r="G2528" s="270"/>
      <c r="H2528" s="270"/>
      <c r="I2528" s="270"/>
      <c r="J2528" s="270"/>
      <c r="K2528" s="270"/>
      <c r="L2528" s="270"/>
      <c r="M2528" s="270"/>
      <c r="N2528" s="270"/>
      <c r="O2528" s="270"/>
      <c r="P2528" s="270"/>
      <c r="Q2528" s="270"/>
      <c r="R2528" s="270"/>
      <c r="S2528" s="270"/>
      <c r="T2528" s="270"/>
      <c r="U2528" s="270"/>
      <c r="V2528" s="270"/>
      <c r="W2528" s="270"/>
      <c r="X2528" s="270"/>
      <c r="Y2528" s="270"/>
      <c r="Z2528" s="270"/>
      <c r="AA2528" s="270"/>
      <c r="AB2528" s="270"/>
      <c r="AC2528" s="270"/>
    </row>
    <row r="2529">
      <c r="B2529" s="431" t="s">
        <v>4417</v>
      </c>
      <c r="C2529" s="415"/>
      <c r="D2529" s="415"/>
      <c r="E2529" s="323"/>
      <c r="F2529" s="270"/>
      <c r="G2529" s="270"/>
      <c r="H2529" s="270"/>
      <c r="I2529" s="270"/>
      <c r="J2529" s="270"/>
      <c r="K2529" s="270"/>
      <c r="L2529" s="270"/>
      <c r="M2529" s="270"/>
      <c r="N2529" s="270"/>
      <c r="O2529" s="270"/>
      <c r="P2529" s="270"/>
      <c r="Q2529" s="270"/>
      <c r="R2529" s="270"/>
      <c r="S2529" s="270"/>
      <c r="T2529" s="270"/>
      <c r="U2529" s="270"/>
      <c r="V2529" s="270"/>
      <c r="W2529" s="270"/>
      <c r="X2529" s="270"/>
      <c r="Y2529" s="270"/>
      <c r="Z2529" s="270"/>
      <c r="AA2529" s="270"/>
      <c r="AB2529" s="270"/>
      <c r="AC2529" s="270"/>
    </row>
    <row r="2530">
      <c r="A2530" s="438" t="s">
        <v>4418</v>
      </c>
      <c r="B2530" s="431" t="s">
        <v>4419</v>
      </c>
      <c r="C2530" s="415"/>
      <c r="D2530" s="415"/>
      <c r="E2530" s="323"/>
      <c r="F2530" s="270"/>
      <c r="G2530" s="270"/>
      <c r="H2530" s="270"/>
      <c r="I2530" s="270"/>
      <c r="J2530" s="270"/>
      <c r="K2530" s="270"/>
      <c r="L2530" s="270"/>
      <c r="M2530" s="270"/>
      <c r="N2530" s="270"/>
      <c r="O2530" s="270"/>
      <c r="P2530" s="270"/>
      <c r="Q2530" s="270"/>
      <c r="R2530" s="270"/>
      <c r="S2530" s="270"/>
      <c r="T2530" s="270"/>
      <c r="U2530" s="270"/>
      <c r="V2530" s="270"/>
      <c r="W2530" s="270"/>
      <c r="X2530" s="270"/>
      <c r="Y2530" s="270"/>
      <c r="Z2530" s="270"/>
      <c r="AA2530" s="270"/>
      <c r="AB2530" s="270"/>
      <c r="AC2530" s="270"/>
    </row>
    <row r="2531">
      <c r="A2531" s="435" t="s">
        <v>4420</v>
      </c>
      <c r="B2531" s="431"/>
      <c r="C2531" s="415"/>
      <c r="D2531" s="415"/>
      <c r="E2531" s="323"/>
      <c r="F2531" s="270"/>
      <c r="G2531" s="270"/>
      <c r="H2531" s="270"/>
      <c r="I2531" s="270"/>
      <c r="J2531" s="270"/>
      <c r="K2531" s="270"/>
      <c r="L2531" s="270"/>
      <c r="M2531" s="270"/>
      <c r="N2531" s="270"/>
      <c r="O2531" s="270"/>
      <c r="P2531" s="270"/>
      <c r="Q2531" s="270"/>
      <c r="R2531" s="270"/>
      <c r="S2531" s="270"/>
      <c r="T2531" s="270"/>
      <c r="U2531" s="270"/>
      <c r="V2531" s="270"/>
      <c r="W2531" s="270"/>
      <c r="X2531" s="270"/>
      <c r="Y2531" s="270"/>
      <c r="Z2531" s="270"/>
      <c r="AA2531" s="270"/>
      <c r="AB2531" s="270"/>
      <c r="AC2531" s="270"/>
    </row>
    <row r="2532">
      <c r="A2532" s="415" t="s">
        <v>4421</v>
      </c>
      <c r="B2532" s="431" t="s">
        <v>4421</v>
      </c>
      <c r="C2532" s="415"/>
      <c r="D2532" s="415"/>
      <c r="E2532" s="323"/>
      <c r="F2532" s="270"/>
      <c r="G2532" s="270"/>
      <c r="H2532" s="270"/>
      <c r="I2532" s="270"/>
      <c r="J2532" s="270"/>
      <c r="K2532" s="270"/>
      <c r="L2532" s="270"/>
      <c r="M2532" s="270"/>
      <c r="N2532" s="270"/>
      <c r="O2532" s="270"/>
      <c r="P2532" s="270"/>
      <c r="Q2532" s="270"/>
      <c r="R2532" s="270"/>
      <c r="S2532" s="270"/>
      <c r="T2532" s="270"/>
      <c r="U2532" s="270"/>
      <c r="V2532" s="270"/>
      <c r="W2532" s="270"/>
      <c r="X2532" s="270"/>
      <c r="Y2532" s="270"/>
      <c r="Z2532" s="270"/>
      <c r="AA2532" s="270"/>
      <c r="AB2532" s="270"/>
      <c r="AC2532" s="270"/>
    </row>
    <row r="2533">
      <c r="A2533" s="438" t="s">
        <v>4422</v>
      </c>
      <c r="B2533" s="431" t="s">
        <v>4423</v>
      </c>
      <c r="C2533" s="415"/>
      <c r="D2533" s="270"/>
      <c r="G2533" s="270"/>
      <c r="H2533" s="270"/>
      <c r="I2533" s="270"/>
      <c r="J2533" s="270"/>
      <c r="K2533" s="270"/>
      <c r="L2533" s="270"/>
      <c r="M2533" s="270"/>
      <c r="N2533" s="270"/>
      <c r="O2533" s="270"/>
      <c r="P2533" s="270"/>
      <c r="Q2533" s="270"/>
      <c r="R2533" s="270"/>
      <c r="S2533" s="270"/>
      <c r="T2533" s="270"/>
      <c r="U2533" s="270"/>
      <c r="V2533" s="270"/>
      <c r="W2533" s="270"/>
      <c r="X2533" s="270"/>
      <c r="Y2533" s="270"/>
      <c r="Z2533" s="270"/>
      <c r="AA2533" s="270"/>
      <c r="AB2533" s="270"/>
      <c r="AC2533" s="270"/>
    </row>
    <row r="2534">
      <c r="A2534" s="438" t="s">
        <v>4424</v>
      </c>
      <c r="B2534" s="431" t="s">
        <v>4425</v>
      </c>
      <c r="C2534" s="415" t="s">
        <v>4426</v>
      </c>
      <c r="D2534" s="415"/>
      <c r="E2534" s="323"/>
      <c r="F2534" s="270"/>
      <c r="G2534" s="270"/>
      <c r="H2534" s="270"/>
      <c r="I2534" s="270"/>
      <c r="J2534" s="270"/>
      <c r="K2534" s="270"/>
      <c r="L2534" s="270"/>
      <c r="M2534" s="270"/>
      <c r="N2534" s="270"/>
      <c r="O2534" s="270"/>
      <c r="P2534" s="270"/>
      <c r="Q2534" s="270"/>
      <c r="R2534" s="270"/>
      <c r="S2534" s="270"/>
      <c r="T2534" s="270"/>
      <c r="U2534" s="270"/>
      <c r="V2534" s="270"/>
      <c r="W2534" s="270"/>
      <c r="X2534" s="270"/>
      <c r="Y2534" s="270"/>
      <c r="Z2534" s="270"/>
      <c r="AA2534" s="270"/>
      <c r="AB2534" s="270"/>
      <c r="AC2534" s="270"/>
    </row>
    <row r="2535">
      <c r="A2535" s="439" t="s">
        <v>4427</v>
      </c>
      <c r="B2535" s="431" t="s">
        <v>4428</v>
      </c>
      <c r="C2535" s="415"/>
      <c r="D2535" s="415"/>
      <c r="E2535" s="323"/>
      <c r="F2535" s="270"/>
      <c r="G2535" s="270"/>
      <c r="H2535" s="270"/>
      <c r="I2535" s="270"/>
      <c r="J2535" s="270"/>
      <c r="K2535" s="270"/>
      <c r="L2535" s="270"/>
      <c r="M2535" s="270"/>
      <c r="N2535" s="270"/>
      <c r="O2535" s="270"/>
      <c r="P2535" s="270"/>
      <c r="Q2535" s="270"/>
      <c r="R2535" s="270"/>
      <c r="S2535" s="270"/>
      <c r="T2535" s="270"/>
      <c r="U2535" s="270"/>
      <c r="V2535" s="270"/>
      <c r="W2535" s="270"/>
      <c r="X2535" s="270"/>
      <c r="Y2535" s="270"/>
      <c r="Z2535" s="270"/>
      <c r="AA2535" s="270"/>
      <c r="AB2535" s="270"/>
      <c r="AC2535" s="270"/>
    </row>
    <row r="2536">
      <c r="A2536" s="440" t="s">
        <v>4429</v>
      </c>
      <c r="B2536" s="431"/>
      <c r="C2536" s="415"/>
      <c r="D2536" s="415"/>
      <c r="E2536" s="323"/>
      <c r="F2536" s="270"/>
      <c r="G2536" s="270"/>
      <c r="H2536" s="270"/>
      <c r="I2536" s="270"/>
      <c r="J2536" s="270"/>
      <c r="K2536" s="270"/>
      <c r="L2536" s="270"/>
      <c r="M2536" s="270"/>
      <c r="N2536" s="270"/>
      <c r="O2536" s="270"/>
      <c r="P2536" s="270"/>
      <c r="Q2536" s="270"/>
      <c r="R2536" s="270"/>
      <c r="S2536" s="270"/>
      <c r="T2536" s="270"/>
      <c r="U2536" s="270"/>
      <c r="V2536" s="270"/>
      <c r="W2536" s="270"/>
      <c r="X2536" s="270"/>
      <c r="Y2536" s="270"/>
      <c r="Z2536" s="270"/>
      <c r="AA2536" s="270"/>
      <c r="AB2536" s="270"/>
      <c r="AC2536" s="270"/>
    </row>
    <row r="2537">
      <c r="A2537" s="441" t="s">
        <v>4430</v>
      </c>
      <c r="B2537" s="431" t="s">
        <v>4431</v>
      </c>
      <c r="C2537" s="415"/>
      <c r="D2537" s="415"/>
      <c r="E2537" s="323"/>
      <c r="F2537" s="270"/>
      <c r="G2537" s="270"/>
      <c r="H2537" s="270"/>
      <c r="I2537" s="270"/>
      <c r="J2537" s="270"/>
      <c r="K2537" s="270"/>
      <c r="L2537" s="270"/>
      <c r="M2537" s="270"/>
      <c r="N2537" s="270"/>
      <c r="O2537" s="270"/>
      <c r="P2537" s="270"/>
      <c r="Q2537" s="270"/>
      <c r="R2537" s="270"/>
      <c r="S2537" s="270"/>
      <c r="T2537" s="270"/>
      <c r="U2537" s="270"/>
      <c r="V2537" s="270"/>
      <c r="W2537" s="270"/>
      <c r="X2537" s="270"/>
      <c r="Y2537" s="270"/>
      <c r="Z2537" s="270"/>
      <c r="AA2537" s="270"/>
      <c r="AB2537" s="270"/>
      <c r="AC2537" s="270"/>
    </row>
    <row r="2538">
      <c r="A2538" s="441" t="s">
        <v>4432</v>
      </c>
      <c r="B2538" s="431" t="s">
        <v>4433</v>
      </c>
      <c r="C2538" s="415"/>
      <c r="D2538" s="415"/>
      <c r="E2538" s="323"/>
      <c r="F2538" s="270"/>
      <c r="G2538" s="270"/>
      <c r="H2538" s="270"/>
      <c r="I2538" s="270"/>
      <c r="J2538" s="270"/>
      <c r="K2538" s="270"/>
      <c r="L2538" s="270"/>
      <c r="M2538" s="270"/>
      <c r="N2538" s="270"/>
      <c r="O2538" s="270"/>
      <c r="P2538" s="270"/>
      <c r="Q2538" s="270"/>
      <c r="R2538" s="270"/>
      <c r="S2538" s="270"/>
      <c r="T2538" s="270"/>
      <c r="U2538" s="270"/>
      <c r="V2538" s="270"/>
      <c r="W2538" s="270"/>
      <c r="X2538" s="270"/>
      <c r="Y2538" s="270"/>
      <c r="Z2538" s="270"/>
      <c r="AA2538" s="270"/>
      <c r="AB2538" s="270"/>
      <c r="AC2538" s="270"/>
    </row>
    <row r="2539">
      <c r="A2539" s="441" t="s">
        <v>4434</v>
      </c>
      <c r="B2539" s="431"/>
      <c r="C2539" s="415"/>
      <c r="D2539" s="415"/>
      <c r="E2539" s="323"/>
      <c r="F2539" s="270"/>
      <c r="G2539" s="270"/>
      <c r="H2539" s="270"/>
      <c r="I2539" s="270"/>
      <c r="J2539" s="270"/>
      <c r="K2539" s="270"/>
      <c r="L2539" s="270"/>
      <c r="M2539" s="270"/>
      <c r="N2539" s="270"/>
      <c r="O2539" s="270"/>
      <c r="P2539" s="270"/>
      <c r="Q2539" s="270"/>
      <c r="R2539" s="270"/>
      <c r="S2539" s="270"/>
      <c r="T2539" s="270"/>
      <c r="U2539" s="270"/>
      <c r="V2539" s="270"/>
      <c r="W2539" s="270"/>
      <c r="X2539" s="270"/>
      <c r="Y2539" s="270"/>
      <c r="Z2539" s="270"/>
      <c r="AA2539" s="270"/>
      <c r="AB2539" s="270"/>
      <c r="AC2539" s="270"/>
    </row>
    <row r="2540">
      <c r="A2540" s="442" t="s">
        <v>4435</v>
      </c>
      <c r="B2540" s="431"/>
      <c r="C2540" s="415"/>
      <c r="D2540" s="415"/>
      <c r="E2540" s="323"/>
      <c r="F2540" s="270"/>
      <c r="G2540" s="270"/>
      <c r="H2540" s="270"/>
      <c r="I2540" s="270"/>
      <c r="J2540" s="270"/>
      <c r="K2540" s="270"/>
      <c r="L2540" s="270"/>
      <c r="M2540" s="270"/>
      <c r="N2540" s="270"/>
      <c r="O2540" s="270"/>
      <c r="P2540" s="270"/>
      <c r="Q2540" s="270"/>
      <c r="R2540" s="270"/>
      <c r="S2540" s="270"/>
      <c r="T2540" s="270"/>
      <c r="U2540" s="270"/>
      <c r="V2540" s="270"/>
      <c r="W2540" s="270"/>
      <c r="X2540" s="270"/>
      <c r="Y2540" s="270"/>
      <c r="Z2540" s="270"/>
      <c r="AA2540" s="270"/>
      <c r="AB2540" s="270"/>
      <c r="AC2540" s="270"/>
    </row>
    <row r="2541">
      <c r="A2541" s="440" t="s">
        <v>4436</v>
      </c>
      <c r="B2541" s="431" t="s">
        <v>4437</v>
      </c>
      <c r="C2541" s="415"/>
      <c r="D2541" s="415"/>
      <c r="E2541" s="323"/>
      <c r="F2541" s="270"/>
      <c r="G2541" s="270"/>
      <c r="H2541" s="270"/>
      <c r="I2541" s="270"/>
      <c r="J2541" s="270"/>
      <c r="K2541" s="270"/>
      <c r="L2541" s="270"/>
      <c r="M2541" s="270"/>
      <c r="N2541" s="270"/>
      <c r="O2541" s="270"/>
      <c r="P2541" s="270"/>
      <c r="Q2541" s="270"/>
      <c r="R2541" s="270"/>
      <c r="S2541" s="270"/>
      <c r="T2541" s="270"/>
      <c r="U2541" s="270"/>
      <c r="V2541" s="270"/>
      <c r="W2541" s="270"/>
      <c r="X2541" s="270"/>
      <c r="Y2541" s="270"/>
      <c r="Z2541" s="270"/>
      <c r="AA2541" s="270"/>
      <c r="AB2541" s="270"/>
      <c r="AC2541" s="270"/>
    </row>
    <row r="2542">
      <c r="A2542" s="443" t="s">
        <v>4438</v>
      </c>
      <c r="B2542" s="191"/>
      <c r="C2542" s="415"/>
      <c r="D2542" s="415"/>
      <c r="E2542" s="323"/>
      <c r="F2542" s="270"/>
      <c r="G2542" s="270"/>
      <c r="H2542" s="270"/>
      <c r="I2542" s="270"/>
      <c r="J2542" s="270"/>
      <c r="K2542" s="270"/>
      <c r="L2542" s="270"/>
      <c r="M2542" s="270"/>
      <c r="N2542" s="270"/>
      <c r="O2542" s="270"/>
      <c r="P2542" s="270"/>
      <c r="Q2542" s="270"/>
      <c r="R2542" s="270"/>
      <c r="S2542" s="270"/>
      <c r="T2542" s="270"/>
      <c r="U2542" s="270"/>
      <c r="V2542" s="270"/>
      <c r="W2542" s="270"/>
      <c r="X2542" s="270"/>
      <c r="Y2542" s="270"/>
      <c r="Z2542" s="270"/>
      <c r="AA2542" s="270"/>
      <c r="AB2542" s="270"/>
      <c r="AC2542" s="270"/>
    </row>
    <row r="2543">
      <c r="A2543" s="440" t="s">
        <v>4439</v>
      </c>
      <c r="B2543" s="191" t="s">
        <v>4440</v>
      </c>
      <c r="C2543" s="415" t="s">
        <v>4441</v>
      </c>
      <c r="D2543" s="415"/>
      <c r="E2543" s="323"/>
      <c r="F2543" s="270"/>
      <c r="G2543" s="270"/>
      <c r="H2543" s="270"/>
      <c r="I2543" s="270"/>
      <c r="J2543" s="270"/>
      <c r="K2543" s="270"/>
      <c r="L2543" s="270"/>
      <c r="M2543" s="270"/>
      <c r="N2543" s="270"/>
      <c r="O2543" s="270"/>
      <c r="P2543" s="270"/>
      <c r="Q2543" s="270"/>
      <c r="R2543" s="270"/>
      <c r="S2543" s="270"/>
      <c r="T2543" s="270"/>
      <c r="U2543" s="270"/>
      <c r="V2543" s="270"/>
      <c r="W2543" s="270"/>
      <c r="X2543" s="270"/>
      <c r="Y2543" s="270"/>
      <c r="Z2543" s="270"/>
      <c r="AA2543" s="270"/>
      <c r="AB2543" s="270"/>
      <c r="AC2543" s="270"/>
    </row>
    <row r="2544">
      <c r="A2544" s="444" t="s">
        <v>4442</v>
      </c>
      <c r="B2544" s="191" t="s">
        <v>4443</v>
      </c>
      <c r="C2544" s="415"/>
      <c r="D2544" s="415"/>
      <c r="E2544" s="323"/>
      <c r="F2544" s="270"/>
      <c r="G2544" s="270"/>
      <c r="H2544" s="270"/>
      <c r="I2544" s="270"/>
      <c r="J2544" s="270"/>
      <c r="K2544" s="270"/>
      <c r="L2544" s="270"/>
      <c r="M2544" s="270"/>
      <c r="N2544" s="270"/>
      <c r="O2544" s="270"/>
      <c r="P2544" s="270"/>
      <c r="Q2544" s="270"/>
      <c r="R2544" s="270"/>
      <c r="S2544" s="270"/>
      <c r="T2544" s="270"/>
      <c r="U2544" s="270"/>
      <c r="V2544" s="270"/>
      <c r="W2544" s="270"/>
      <c r="X2544" s="270"/>
      <c r="Y2544" s="270"/>
      <c r="Z2544" s="270"/>
      <c r="AA2544" s="270"/>
      <c r="AB2544" s="270"/>
      <c r="AC2544" s="270"/>
    </row>
    <row r="2545">
      <c r="A2545" s="444" t="s">
        <v>4444</v>
      </c>
      <c r="B2545" s="191"/>
      <c r="C2545" s="415"/>
      <c r="D2545" s="415"/>
      <c r="E2545" s="323"/>
      <c r="F2545" s="270"/>
      <c r="G2545" s="270"/>
      <c r="H2545" s="270"/>
      <c r="I2545" s="270"/>
      <c r="J2545" s="270"/>
      <c r="K2545" s="270"/>
      <c r="L2545" s="270"/>
      <c r="M2545" s="270"/>
      <c r="N2545" s="270"/>
      <c r="O2545" s="270"/>
      <c r="P2545" s="270"/>
      <c r="Q2545" s="270"/>
      <c r="R2545" s="270"/>
      <c r="S2545" s="270"/>
      <c r="T2545" s="270"/>
      <c r="U2545" s="270"/>
      <c r="V2545" s="270"/>
      <c r="W2545" s="270"/>
      <c r="X2545" s="270"/>
      <c r="Y2545" s="270"/>
      <c r="Z2545" s="270"/>
      <c r="AA2545" s="270"/>
      <c r="AB2545" s="270"/>
      <c r="AC2545" s="270"/>
    </row>
    <row r="2546">
      <c r="A2546" s="440" t="s">
        <v>4445</v>
      </c>
      <c r="B2546" s="191" t="s">
        <v>4446</v>
      </c>
      <c r="C2546" s="415"/>
      <c r="D2546" s="415"/>
      <c r="E2546" s="323"/>
      <c r="F2546" s="270"/>
      <c r="G2546" s="270"/>
      <c r="H2546" s="270"/>
      <c r="I2546" s="270"/>
      <c r="J2546" s="270"/>
      <c r="K2546" s="270"/>
      <c r="L2546" s="270"/>
      <c r="M2546" s="270"/>
      <c r="N2546" s="270"/>
      <c r="O2546" s="270"/>
      <c r="P2546" s="270"/>
      <c r="Q2546" s="270"/>
      <c r="R2546" s="270"/>
      <c r="S2546" s="270"/>
      <c r="T2546" s="270"/>
      <c r="U2546" s="270"/>
      <c r="V2546" s="270"/>
      <c r="W2546" s="270"/>
      <c r="X2546" s="270"/>
      <c r="Y2546" s="270"/>
      <c r="Z2546" s="270"/>
      <c r="AA2546" s="270"/>
      <c r="AB2546" s="270"/>
      <c r="AC2546" s="270"/>
    </row>
    <row r="2547">
      <c r="A2547" s="444" t="s">
        <v>4447</v>
      </c>
      <c r="B2547" s="191"/>
      <c r="C2547" s="415"/>
      <c r="D2547" s="415"/>
      <c r="E2547" s="323"/>
      <c r="F2547" s="270"/>
      <c r="G2547" s="270"/>
      <c r="H2547" s="270"/>
      <c r="I2547" s="270"/>
      <c r="J2547" s="270"/>
      <c r="K2547" s="270"/>
      <c r="L2547" s="270"/>
      <c r="M2547" s="270"/>
      <c r="N2547" s="270"/>
      <c r="O2547" s="270"/>
      <c r="P2547" s="270"/>
      <c r="Q2547" s="270"/>
      <c r="R2547" s="270"/>
      <c r="S2547" s="270"/>
      <c r="T2547" s="270"/>
      <c r="U2547" s="270"/>
      <c r="V2547" s="270"/>
      <c r="W2547" s="270"/>
      <c r="X2547" s="270"/>
      <c r="Y2547" s="270"/>
      <c r="Z2547" s="270"/>
      <c r="AA2547" s="270"/>
      <c r="AB2547" s="270"/>
      <c r="AC2547" s="270"/>
    </row>
    <row r="2548">
      <c r="A2548" s="444" t="s">
        <v>4448</v>
      </c>
      <c r="B2548" s="191"/>
      <c r="C2548" s="415"/>
      <c r="D2548" s="415"/>
      <c r="E2548" s="323"/>
      <c r="F2548" s="270"/>
      <c r="G2548" s="270"/>
      <c r="H2548" s="270"/>
      <c r="I2548" s="270"/>
      <c r="J2548" s="270"/>
      <c r="K2548" s="270"/>
      <c r="L2548" s="270"/>
      <c r="M2548" s="270"/>
      <c r="N2548" s="270"/>
      <c r="O2548" s="270"/>
      <c r="P2548" s="270"/>
      <c r="Q2548" s="270"/>
      <c r="R2548" s="270"/>
      <c r="S2548" s="270"/>
      <c r="T2548" s="270"/>
      <c r="U2548" s="270"/>
      <c r="V2548" s="270"/>
      <c r="W2548" s="270"/>
      <c r="X2548" s="270"/>
      <c r="Y2548" s="270"/>
      <c r="Z2548" s="270"/>
      <c r="AA2548" s="270"/>
      <c r="AB2548" s="270"/>
      <c r="AC2548" s="270"/>
    </row>
    <row r="2549">
      <c r="A2549" s="444" t="s">
        <v>4449</v>
      </c>
      <c r="B2549" s="402" t="s">
        <v>4450</v>
      </c>
      <c r="C2549" s="415"/>
      <c r="D2549" s="415"/>
      <c r="E2549" s="323"/>
      <c r="F2549" s="270"/>
      <c r="G2549" s="270"/>
      <c r="H2549" s="270"/>
      <c r="I2549" s="270"/>
      <c r="J2549" s="270"/>
      <c r="K2549" s="270"/>
      <c r="L2549" s="270"/>
      <c r="M2549" s="270"/>
      <c r="N2549" s="270"/>
      <c r="O2549" s="270"/>
      <c r="P2549" s="270"/>
      <c r="Q2549" s="270"/>
      <c r="R2549" s="270"/>
      <c r="S2549" s="270"/>
      <c r="T2549" s="270"/>
      <c r="U2549" s="270"/>
      <c r="V2549" s="270"/>
      <c r="W2549" s="270"/>
      <c r="X2549" s="270"/>
      <c r="Y2549" s="270"/>
      <c r="Z2549" s="270"/>
      <c r="AA2549" s="270"/>
      <c r="AB2549" s="270"/>
      <c r="AC2549" s="270"/>
    </row>
    <row r="2550">
      <c r="A2550" s="444" t="s">
        <v>4451</v>
      </c>
      <c r="B2550" s="191"/>
      <c r="C2550" s="415"/>
      <c r="D2550" s="415"/>
      <c r="E2550" s="323"/>
      <c r="F2550" s="270"/>
      <c r="G2550" s="270"/>
      <c r="H2550" s="270"/>
      <c r="I2550" s="270"/>
      <c r="J2550" s="270"/>
      <c r="K2550" s="270"/>
      <c r="L2550" s="270"/>
      <c r="M2550" s="270"/>
      <c r="N2550" s="270"/>
      <c r="O2550" s="270"/>
      <c r="P2550" s="270"/>
      <c r="Q2550" s="270"/>
      <c r="R2550" s="270"/>
      <c r="S2550" s="270"/>
      <c r="T2550" s="270"/>
      <c r="U2550" s="270"/>
      <c r="V2550" s="270"/>
      <c r="W2550" s="270"/>
      <c r="X2550" s="270"/>
      <c r="Y2550" s="270"/>
      <c r="Z2550" s="270"/>
      <c r="AA2550" s="270"/>
      <c r="AB2550" s="270"/>
      <c r="AC2550" s="270"/>
    </row>
    <row r="2551">
      <c r="A2551" s="444" t="s">
        <v>4452</v>
      </c>
      <c r="B2551" s="191"/>
      <c r="C2551" s="415"/>
      <c r="D2551" s="415"/>
      <c r="E2551" s="323"/>
      <c r="F2551" s="270"/>
      <c r="G2551" s="270"/>
      <c r="H2551" s="270"/>
      <c r="I2551" s="270"/>
      <c r="J2551" s="270"/>
      <c r="K2551" s="270"/>
      <c r="L2551" s="270"/>
      <c r="M2551" s="270"/>
      <c r="N2551" s="270"/>
      <c r="O2551" s="270"/>
      <c r="P2551" s="270"/>
      <c r="Q2551" s="270"/>
      <c r="R2551" s="270"/>
      <c r="S2551" s="270"/>
      <c r="T2551" s="270"/>
      <c r="U2551" s="270"/>
      <c r="V2551" s="270"/>
      <c r="W2551" s="270"/>
      <c r="X2551" s="270"/>
      <c r="Y2551" s="270"/>
      <c r="Z2551" s="270"/>
      <c r="AA2551" s="270"/>
      <c r="AB2551" s="270"/>
      <c r="AC2551" s="270"/>
    </row>
    <row r="2552">
      <c r="A2552" s="444" t="s">
        <v>4453</v>
      </c>
      <c r="B2552" s="191"/>
      <c r="C2552" s="415"/>
      <c r="D2552" s="415"/>
      <c r="E2552" s="323"/>
      <c r="F2552" s="270"/>
      <c r="G2552" s="270"/>
      <c r="H2552" s="270"/>
      <c r="I2552" s="270"/>
      <c r="J2552" s="270"/>
      <c r="K2552" s="270"/>
      <c r="L2552" s="270"/>
      <c r="M2552" s="270"/>
      <c r="N2552" s="270"/>
      <c r="O2552" s="270"/>
      <c r="P2552" s="270"/>
      <c r="Q2552" s="270"/>
      <c r="R2552" s="270"/>
      <c r="S2552" s="270"/>
      <c r="T2552" s="270"/>
      <c r="U2552" s="270"/>
      <c r="V2552" s="270"/>
      <c r="W2552" s="270"/>
      <c r="X2552" s="270"/>
      <c r="Y2552" s="270"/>
      <c r="Z2552" s="270"/>
      <c r="AA2552" s="270"/>
      <c r="AB2552" s="270"/>
      <c r="AC2552" s="270"/>
    </row>
    <row r="2553">
      <c r="A2553" s="444" t="s">
        <v>4454</v>
      </c>
      <c r="B2553" s="191"/>
      <c r="C2553" s="415"/>
      <c r="D2553" s="386"/>
      <c r="E2553" s="323"/>
      <c r="F2553" s="270"/>
      <c r="G2553" s="270"/>
      <c r="H2553" s="270"/>
      <c r="I2553" s="270"/>
      <c r="J2553" s="270"/>
      <c r="K2553" s="270"/>
      <c r="L2553" s="270"/>
      <c r="M2553" s="270"/>
      <c r="N2553" s="270"/>
      <c r="O2553" s="270"/>
      <c r="P2553" s="270"/>
      <c r="Q2553" s="270"/>
      <c r="R2553" s="270"/>
      <c r="S2553" s="270"/>
      <c r="T2553" s="270"/>
      <c r="U2553" s="270"/>
      <c r="V2553" s="270"/>
      <c r="W2553" s="270"/>
      <c r="X2553" s="270"/>
      <c r="Y2553" s="270"/>
      <c r="Z2553" s="270"/>
      <c r="AA2553" s="270"/>
      <c r="AB2553" s="270"/>
      <c r="AC2553" s="270"/>
    </row>
    <row r="2554">
      <c r="A2554" s="444" t="s">
        <v>4455</v>
      </c>
      <c r="B2554" s="191" t="s">
        <v>4456</v>
      </c>
      <c r="C2554" s="415"/>
      <c r="D2554" s="386"/>
      <c r="E2554" s="323"/>
      <c r="F2554" s="270"/>
      <c r="G2554" s="270"/>
      <c r="H2554" s="270"/>
      <c r="I2554" s="270"/>
      <c r="J2554" s="270"/>
      <c r="K2554" s="270"/>
      <c r="L2554" s="270"/>
      <c r="M2554" s="270"/>
      <c r="N2554" s="270"/>
      <c r="O2554" s="270"/>
      <c r="P2554" s="270"/>
      <c r="Q2554" s="270"/>
      <c r="R2554" s="270"/>
      <c r="S2554" s="270"/>
      <c r="T2554" s="270"/>
      <c r="U2554" s="270"/>
      <c r="V2554" s="270"/>
      <c r="W2554" s="270"/>
      <c r="X2554" s="270"/>
      <c r="Y2554" s="270"/>
      <c r="Z2554" s="270"/>
      <c r="AA2554" s="270"/>
      <c r="AB2554" s="270"/>
      <c r="AC2554" s="270"/>
    </row>
    <row r="2555">
      <c r="A2555" s="15" t="s">
        <v>4457</v>
      </c>
      <c r="B2555" s="191" t="s">
        <v>4458</v>
      </c>
      <c r="C2555" s="415"/>
      <c r="D2555" s="386"/>
      <c r="E2555" s="323"/>
      <c r="F2555" s="270"/>
      <c r="G2555" s="270"/>
      <c r="H2555" s="270"/>
      <c r="I2555" s="270"/>
      <c r="J2555" s="270"/>
      <c r="K2555" s="270"/>
      <c r="L2555" s="270"/>
      <c r="M2555" s="270"/>
      <c r="N2555" s="270"/>
      <c r="O2555" s="270"/>
      <c r="P2555" s="270"/>
      <c r="Q2555" s="270"/>
      <c r="R2555" s="270"/>
      <c r="S2555" s="270"/>
      <c r="T2555" s="270"/>
      <c r="U2555" s="270"/>
      <c r="V2555" s="270"/>
      <c r="W2555" s="270"/>
      <c r="X2555" s="270"/>
      <c r="Y2555" s="270"/>
      <c r="Z2555" s="270"/>
      <c r="AA2555" s="270"/>
      <c r="AB2555" s="270"/>
      <c r="AC2555" s="270"/>
    </row>
    <row r="2556">
      <c r="A2556" s="15" t="s">
        <v>4459</v>
      </c>
      <c r="B2556" s="191"/>
      <c r="C2556" s="415"/>
      <c r="D2556" s="386"/>
      <c r="E2556" s="323"/>
      <c r="F2556" s="270"/>
      <c r="G2556" s="270"/>
      <c r="H2556" s="270"/>
      <c r="I2556" s="270"/>
      <c r="J2556" s="270"/>
      <c r="K2556" s="270"/>
      <c r="L2556" s="270"/>
      <c r="M2556" s="270"/>
      <c r="N2556" s="270"/>
      <c r="O2556" s="270"/>
      <c r="P2556" s="270"/>
      <c r="Q2556" s="270"/>
      <c r="R2556" s="270"/>
      <c r="S2556" s="270"/>
      <c r="T2556" s="270"/>
      <c r="U2556" s="270"/>
      <c r="V2556" s="270"/>
      <c r="W2556" s="270"/>
      <c r="X2556" s="270"/>
      <c r="Y2556" s="270"/>
      <c r="Z2556" s="270"/>
      <c r="AA2556" s="270"/>
      <c r="AB2556" s="270"/>
      <c r="AC2556" s="270"/>
    </row>
    <row r="2557">
      <c r="A2557" s="15" t="s">
        <v>4460</v>
      </c>
      <c r="B2557" s="191"/>
      <c r="C2557" s="415"/>
      <c r="D2557" s="404" t="s">
        <v>4461</v>
      </c>
      <c r="E2557" s="323"/>
      <c r="F2557" s="270"/>
      <c r="G2557" s="270"/>
      <c r="H2557" s="270"/>
      <c r="I2557" s="270"/>
      <c r="J2557" s="270"/>
      <c r="K2557" s="270"/>
      <c r="L2557" s="270"/>
      <c r="M2557" s="270"/>
      <c r="N2557" s="270"/>
      <c r="O2557" s="270"/>
      <c r="P2557" s="270"/>
      <c r="Q2557" s="270"/>
      <c r="R2557" s="270"/>
      <c r="S2557" s="270"/>
      <c r="T2557" s="270"/>
      <c r="U2557" s="270"/>
      <c r="V2557" s="270"/>
      <c r="W2557" s="270"/>
      <c r="X2557" s="270"/>
      <c r="Y2557" s="270"/>
      <c r="Z2557" s="270"/>
      <c r="AA2557" s="270"/>
      <c r="AB2557" s="270"/>
      <c r="AC2557" s="270"/>
    </row>
    <row r="2558">
      <c r="A2558" s="15" t="s">
        <v>4462</v>
      </c>
      <c r="B2558" s="191" t="s">
        <v>4463</v>
      </c>
      <c r="C2558" s="415" t="s">
        <v>4464</v>
      </c>
      <c r="D2558" s="386"/>
      <c r="E2558" s="323"/>
      <c r="F2558" s="270"/>
      <c r="G2558" s="270"/>
      <c r="H2558" s="270"/>
      <c r="I2558" s="270"/>
      <c r="J2558" s="270"/>
      <c r="K2558" s="270"/>
      <c r="L2558" s="270"/>
      <c r="M2558" s="270"/>
      <c r="N2558" s="270"/>
      <c r="O2558" s="270"/>
      <c r="P2558" s="270"/>
      <c r="Q2558" s="270"/>
      <c r="R2558" s="270"/>
      <c r="S2558" s="270"/>
      <c r="T2558" s="270"/>
      <c r="U2558" s="270"/>
      <c r="V2558" s="270"/>
      <c r="W2558" s="270"/>
      <c r="X2558" s="270"/>
      <c r="Y2558" s="270"/>
      <c r="Z2558" s="270"/>
      <c r="AA2558" s="270"/>
      <c r="AB2558" s="270"/>
      <c r="AC2558" s="270"/>
    </row>
    <row r="2559">
      <c r="A2559" s="15" t="s">
        <v>4465</v>
      </c>
      <c r="B2559" s="191" t="s">
        <v>4466</v>
      </c>
      <c r="C2559" s="415"/>
      <c r="D2559" s="386"/>
      <c r="E2559" s="323"/>
      <c r="F2559" s="270"/>
      <c r="G2559" s="270"/>
      <c r="H2559" s="270"/>
      <c r="I2559" s="270"/>
      <c r="J2559" s="270"/>
      <c r="K2559" s="270"/>
      <c r="L2559" s="270"/>
      <c r="M2559" s="270"/>
      <c r="N2559" s="270"/>
      <c r="O2559" s="270"/>
      <c r="P2559" s="270"/>
      <c r="Q2559" s="270"/>
      <c r="R2559" s="270"/>
      <c r="S2559" s="270"/>
      <c r="T2559" s="270"/>
      <c r="U2559" s="270"/>
      <c r="V2559" s="270"/>
      <c r="W2559" s="270"/>
      <c r="X2559" s="270"/>
      <c r="Y2559" s="270"/>
      <c r="Z2559" s="270"/>
      <c r="AA2559" s="270"/>
      <c r="AB2559" s="270"/>
      <c r="AC2559" s="270"/>
    </row>
    <row r="2560">
      <c r="A2560" s="15" t="s">
        <v>4467</v>
      </c>
      <c r="B2560" s="191"/>
      <c r="C2560" s="415"/>
      <c r="D2560" s="386"/>
      <c r="E2560" s="323"/>
      <c r="F2560" s="270"/>
      <c r="G2560" s="270"/>
      <c r="H2560" s="270"/>
      <c r="I2560" s="270"/>
      <c r="J2560" s="270"/>
      <c r="K2560" s="270"/>
      <c r="L2560" s="270"/>
      <c r="M2560" s="270"/>
      <c r="N2560" s="270"/>
      <c r="O2560" s="270"/>
      <c r="P2560" s="270"/>
      <c r="Q2560" s="270"/>
      <c r="R2560" s="270"/>
      <c r="S2560" s="270"/>
      <c r="T2560" s="270"/>
      <c r="U2560" s="270"/>
      <c r="V2560" s="270"/>
      <c r="W2560" s="270"/>
      <c r="X2560" s="270"/>
      <c r="Y2560" s="270"/>
      <c r="Z2560" s="270"/>
      <c r="AA2560" s="270"/>
      <c r="AB2560" s="270"/>
      <c r="AC2560" s="270"/>
    </row>
    <row r="2561">
      <c r="A2561" s="15" t="s">
        <v>4468</v>
      </c>
      <c r="B2561" s="191" t="s">
        <v>4469</v>
      </c>
      <c r="C2561" s="415"/>
      <c r="D2561" s="386"/>
      <c r="E2561" s="323"/>
      <c r="F2561" s="270"/>
      <c r="G2561" s="270"/>
      <c r="H2561" s="270"/>
      <c r="I2561" s="270"/>
      <c r="J2561" s="270"/>
      <c r="K2561" s="270"/>
      <c r="L2561" s="270"/>
      <c r="M2561" s="270"/>
      <c r="N2561" s="270"/>
      <c r="O2561" s="270"/>
      <c r="P2561" s="270"/>
      <c r="Q2561" s="270"/>
      <c r="R2561" s="270"/>
      <c r="S2561" s="270"/>
      <c r="T2561" s="270"/>
      <c r="U2561" s="270"/>
      <c r="V2561" s="270"/>
      <c r="W2561" s="270"/>
      <c r="X2561" s="270"/>
      <c r="Y2561" s="270"/>
      <c r="Z2561" s="270"/>
      <c r="AA2561" s="270"/>
      <c r="AB2561" s="270"/>
      <c r="AC2561" s="270"/>
    </row>
    <row r="2562" ht="348.75" customHeight="1">
      <c r="A2562" s="445" t="s">
        <v>4470</v>
      </c>
      <c r="B2562" s="191" t="s">
        <v>4471</v>
      </c>
      <c r="C2562" s="415"/>
      <c r="D2562" s="404" t="s">
        <v>4472</v>
      </c>
      <c r="E2562" s="323"/>
      <c r="F2562" s="270"/>
      <c r="G2562" s="270"/>
      <c r="H2562" s="270"/>
      <c r="I2562" s="270"/>
      <c r="J2562" s="270"/>
      <c r="K2562" s="270"/>
      <c r="L2562" s="270"/>
      <c r="M2562" s="270"/>
      <c r="N2562" s="270"/>
      <c r="O2562" s="270"/>
      <c r="P2562" s="270"/>
      <c r="Q2562" s="270"/>
      <c r="R2562" s="270"/>
      <c r="S2562" s="270"/>
      <c r="T2562" s="270"/>
      <c r="U2562" s="270"/>
      <c r="V2562" s="270"/>
      <c r="W2562" s="270"/>
      <c r="X2562" s="270"/>
      <c r="Y2562" s="270"/>
      <c r="Z2562" s="270"/>
      <c r="AA2562" s="270"/>
      <c r="AB2562" s="270"/>
      <c r="AC2562" s="270"/>
    </row>
    <row r="2563">
      <c r="A2563" s="15" t="s">
        <v>4473</v>
      </c>
      <c r="B2563" s="191" t="s">
        <v>4474</v>
      </c>
      <c r="C2563" s="415" t="s">
        <v>4475</v>
      </c>
      <c r="D2563" s="386"/>
      <c r="E2563" s="323"/>
      <c r="F2563" s="270"/>
      <c r="G2563" s="270"/>
      <c r="H2563" s="270"/>
      <c r="I2563" s="270"/>
      <c r="J2563" s="270"/>
      <c r="K2563" s="270"/>
      <c r="L2563" s="270"/>
      <c r="M2563" s="270"/>
      <c r="N2563" s="270"/>
      <c r="O2563" s="270"/>
      <c r="P2563" s="270"/>
      <c r="Q2563" s="270"/>
      <c r="R2563" s="270"/>
      <c r="S2563" s="270"/>
      <c r="T2563" s="270"/>
      <c r="U2563" s="270"/>
      <c r="V2563" s="270"/>
      <c r="W2563" s="270"/>
      <c r="X2563" s="270"/>
      <c r="Y2563" s="270"/>
      <c r="Z2563" s="270"/>
      <c r="AA2563" s="270"/>
      <c r="AB2563" s="270"/>
      <c r="AC2563" s="270"/>
    </row>
    <row r="2564">
      <c r="A2564" s="15" t="s">
        <v>4476</v>
      </c>
      <c r="B2564" s="191" t="s">
        <v>4477</v>
      </c>
      <c r="C2564" s="415"/>
      <c r="D2564" s="386"/>
      <c r="E2564" s="323"/>
      <c r="F2564" s="270"/>
      <c r="G2564" s="270"/>
      <c r="H2564" s="270"/>
      <c r="I2564" s="270"/>
      <c r="J2564" s="270"/>
      <c r="K2564" s="270"/>
      <c r="L2564" s="270"/>
      <c r="M2564" s="270"/>
      <c r="N2564" s="270"/>
      <c r="O2564" s="270"/>
      <c r="P2564" s="270"/>
      <c r="Q2564" s="270"/>
      <c r="R2564" s="270"/>
      <c r="S2564" s="270"/>
      <c r="T2564" s="270"/>
      <c r="U2564" s="270"/>
      <c r="V2564" s="270"/>
      <c r="W2564" s="270"/>
      <c r="X2564" s="270"/>
      <c r="Y2564" s="270"/>
      <c r="Z2564" s="270"/>
      <c r="AA2564" s="270"/>
      <c r="AB2564" s="270"/>
      <c r="AC2564" s="270"/>
    </row>
    <row r="2565">
      <c r="A2565" s="15" t="s">
        <v>4478</v>
      </c>
      <c r="B2565" s="191" t="s">
        <v>4479</v>
      </c>
      <c r="C2565" s="415"/>
      <c r="D2565" s="386"/>
      <c r="E2565" s="323"/>
      <c r="F2565" s="270"/>
      <c r="G2565" s="270"/>
      <c r="H2565" s="270"/>
      <c r="I2565" s="270"/>
      <c r="J2565" s="270"/>
      <c r="K2565" s="270"/>
      <c r="L2565" s="270"/>
      <c r="M2565" s="270"/>
      <c r="N2565" s="270"/>
      <c r="O2565" s="270"/>
      <c r="P2565" s="270"/>
      <c r="Q2565" s="270"/>
      <c r="R2565" s="270"/>
      <c r="S2565" s="270"/>
      <c r="T2565" s="270"/>
      <c r="U2565" s="270"/>
      <c r="V2565" s="270"/>
      <c r="W2565" s="270"/>
      <c r="X2565" s="270"/>
      <c r="Y2565" s="270"/>
      <c r="Z2565" s="270"/>
      <c r="AA2565" s="270"/>
      <c r="AB2565" s="270"/>
      <c r="AC2565" s="270"/>
    </row>
    <row r="2566">
      <c r="A2566" s="15" t="s">
        <v>4480</v>
      </c>
      <c r="B2566" s="191"/>
      <c r="C2566" s="415"/>
      <c r="D2566" s="446"/>
      <c r="E2566" s="447"/>
      <c r="F2566" s="79"/>
      <c r="G2566" s="79"/>
      <c r="H2566" s="79"/>
      <c r="I2566" s="79"/>
      <c r="J2566" s="79"/>
      <c r="K2566" s="79"/>
      <c r="L2566" s="79"/>
      <c r="M2566" s="79"/>
      <c r="N2566" s="79"/>
      <c r="O2566" s="79"/>
      <c r="P2566" s="79"/>
      <c r="Q2566" s="79"/>
      <c r="R2566" s="79"/>
      <c r="S2566" s="79"/>
      <c r="T2566" s="79"/>
      <c r="U2566" s="79"/>
      <c r="V2566" s="79"/>
      <c r="W2566" s="79"/>
      <c r="X2566" s="79"/>
      <c r="Y2566" s="79"/>
      <c r="Z2566" s="79"/>
      <c r="AA2566" s="79"/>
      <c r="AB2566" s="79"/>
      <c r="AC2566" s="79"/>
    </row>
    <row r="2567">
      <c r="A2567" s="15" t="s">
        <v>4481</v>
      </c>
      <c r="B2567" s="191"/>
      <c r="C2567" s="448"/>
      <c r="D2567" s="446"/>
      <c r="E2567" s="447"/>
      <c r="F2567" s="79"/>
      <c r="G2567" s="79"/>
      <c r="H2567" s="79"/>
      <c r="I2567" s="79"/>
      <c r="J2567" s="79"/>
      <c r="K2567" s="79"/>
      <c r="L2567" s="79"/>
      <c r="M2567" s="79"/>
      <c r="N2567" s="79"/>
      <c r="O2567" s="79"/>
      <c r="P2567" s="79"/>
      <c r="Q2567" s="79"/>
      <c r="R2567" s="79"/>
      <c r="S2567" s="79"/>
      <c r="T2567" s="79"/>
      <c r="U2567" s="79"/>
      <c r="V2567" s="79"/>
      <c r="W2567" s="79"/>
      <c r="X2567" s="79"/>
      <c r="Y2567" s="79"/>
      <c r="Z2567" s="79"/>
      <c r="AA2567" s="79"/>
      <c r="AB2567" s="79"/>
      <c r="AC2567" s="79"/>
    </row>
    <row r="2568">
      <c r="A2568" s="449" t="s">
        <v>4482</v>
      </c>
      <c r="B2568" s="191" t="s">
        <v>4483</v>
      </c>
      <c r="C2568" s="448"/>
      <c r="D2568" s="446"/>
      <c r="E2568" s="447"/>
      <c r="F2568" s="79"/>
      <c r="G2568" s="79"/>
      <c r="H2568" s="79"/>
      <c r="I2568" s="79"/>
      <c r="J2568" s="79"/>
      <c r="K2568" s="79"/>
      <c r="L2568" s="79"/>
      <c r="M2568" s="79"/>
      <c r="N2568" s="79"/>
      <c r="O2568" s="79"/>
      <c r="P2568" s="79"/>
      <c r="Q2568" s="79"/>
      <c r="R2568" s="79"/>
      <c r="S2568" s="79"/>
      <c r="T2568" s="79"/>
      <c r="U2568" s="79"/>
      <c r="V2568" s="79"/>
      <c r="W2568" s="79"/>
      <c r="X2568" s="79"/>
      <c r="Y2568" s="79"/>
      <c r="Z2568" s="79"/>
      <c r="AA2568" s="79"/>
      <c r="AB2568" s="79"/>
      <c r="AC2568" s="79"/>
    </row>
    <row r="2569">
      <c r="A2569" s="449" t="s">
        <v>4484</v>
      </c>
      <c r="B2569" s="191" t="s">
        <v>4485</v>
      </c>
      <c r="C2569" s="448"/>
      <c r="D2569" s="446"/>
      <c r="E2569" s="447"/>
      <c r="F2569" s="79"/>
      <c r="G2569" s="79"/>
      <c r="H2569" s="79"/>
      <c r="I2569" s="79"/>
      <c r="J2569" s="79"/>
      <c r="K2569" s="79"/>
      <c r="L2569" s="79"/>
      <c r="M2569" s="79"/>
      <c r="N2569" s="79"/>
      <c r="O2569" s="79"/>
      <c r="P2569" s="79"/>
      <c r="Q2569" s="79"/>
      <c r="R2569" s="79"/>
      <c r="S2569" s="79"/>
      <c r="T2569" s="79"/>
      <c r="U2569" s="79"/>
      <c r="V2569" s="79"/>
      <c r="W2569" s="79"/>
      <c r="X2569" s="79"/>
      <c r="Y2569" s="79"/>
      <c r="Z2569" s="79"/>
      <c r="AA2569" s="79"/>
      <c r="AB2569" s="79"/>
      <c r="AC2569" s="79"/>
    </row>
    <row r="2570">
      <c r="A2570" s="449" t="s">
        <v>4486</v>
      </c>
      <c r="B2570" s="191" t="s">
        <v>4487</v>
      </c>
      <c r="C2570" s="448"/>
      <c r="D2570" s="446"/>
      <c r="E2570" s="447"/>
      <c r="F2570" s="79"/>
      <c r="G2570" s="79"/>
      <c r="H2570" s="79"/>
      <c r="I2570" s="79"/>
      <c r="J2570" s="79"/>
      <c r="K2570" s="79"/>
      <c r="L2570" s="79"/>
      <c r="M2570" s="79"/>
      <c r="N2570" s="79"/>
      <c r="O2570" s="79"/>
      <c r="P2570" s="79"/>
      <c r="Q2570" s="79"/>
      <c r="R2570" s="79"/>
      <c r="S2570" s="79"/>
      <c r="T2570" s="79"/>
      <c r="U2570" s="79"/>
      <c r="V2570" s="79"/>
      <c r="W2570" s="79"/>
      <c r="X2570" s="79"/>
      <c r="Y2570" s="79"/>
      <c r="Z2570" s="79"/>
      <c r="AA2570" s="79"/>
      <c r="AB2570" s="79"/>
      <c r="AC2570" s="79"/>
    </row>
    <row r="2571">
      <c r="A2571" s="449" t="s">
        <v>4488</v>
      </c>
      <c r="B2571" s="191" t="s">
        <v>4489</v>
      </c>
      <c r="C2571" s="448"/>
      <c r="D2571" s="446"/>
      <c r="E2571" s="447"/>
      <c r="F2571" s="79"/>
      <c r="G2571" s="79"/>
      <c r="H2571" s="79"/>
      <c r="I2571" s="79"/>
      <c r="J2571" s="79"/>
      <c r="K2571" s="79"/>
      <c r="L2571" s="79"/>
      <c r="M2571" s="79"/>
      <c r="N2571" s="79"/>
      <c r="O2571" s="79"/>
      <c r="P2571" s="79"/>
      <c r="Q2571" s="79"/>
      <c r="R2571" s="79"/>
      <c r="S2571" s="79"/>
      <c r="T2571" s="79"/>
      <c r="U2571" s="79"/>
      <c r="V2571" s="79"/>
      <c r="W2571" s="79"/>
      <c r="X2571" s="79"/>
      <c r="Y2571" s="79"/>
      <c r="Z2571" s="79"/>
      <c r="AA2571" s="79"/>
      <c r="AB2571" s="79"/>
      <c r="AC2571" s="79"/>
    </row>
    <row r="2572">
      <c r="A2572" s="450" t="s">
        <v>4490</v>
      </c>
      <c r="B2572" s="449" t="s">
        <v>4491</v>
      </c>
      <c r="C2572" s="448"/>
      <c r="D2572" s="446"/>
      <c r="E2572" s="447"/>
      <c r="F2572" s="79"/>
      <c r="G2572" s="79"/>
      <c r="H2572" s="79"/>
      <c r="I2572" s="79"/>
      <c r="J2572" s="79"/>
      <c r="K2572" s="79"/>
      <c r="L2572" s="79"/>
      <c r="M2572" s="79"/>
      <c r="N2572" s="79"/>
      <c r="O2572" s="79"/>
      <c r="P2572" s="79"/>
      <c r="Q2572" s="79"/>
      <c r="R2572" s="79"/>
      <c r="S2572" s="79"/>
      <c r="T2572" s="79"/>
      <c r="U2572" s="79"/>
      <c r="V2572" s="79"/>
      <c r="W2572" s="79"/>
      <c r="X2572" s="79"/>
      <c r="Y2572" s="79"/>
      <c r="Z2572" s="79"/>
      <c r="AA2572" s="79"/>
      <c r="AB2572" s="79"/>
      <c r="AC2572" s="79"/>
    </row>
    <row r="2573">
      <c r="A2573" s="450" t="s">
        <v>4492</v>
      </c>
      <c r="B2573" s="449" t="s">
        <v>4493</v>
      </c>
      <c r="C2573" s="448"/>
      <c r="D2573" s="446"/>
      <c r="E2573" s="447"/>
      <c r="F2573" s="79"/>
      <c r="G2573" s="79"/>
      <c r="H2573" s="79"/>
      <c r="I2573" s="79"/>
      <c r="J2573" s="79"/>
      <c r="K2573" s="79"/>
      <c r="L2573" s="79"/>
      <c r="M2573" s="79"/>
      <c r="N2573" s="79"/>
      <c r="O2573" s="79"/>
      <c r="P2573" s="79"/>
      <c r="Q2573" s="79"/>
      <c r="R2573" s="79"/>
      <c r="S2573" s="79"/>
      <c r="T2573" s="79"/>
      <c r="U2573" s="79"/>
      <c r="V2573" s="79"/>
      <c r="W2573" s="79"/>
      <c r="X2573" s="79"/>
      <c r="Y2573" s="79"/>
      <c r="Z2573" s="79"/>
      <c r="AA2573" s="79"/>
      <c r="AB2573" s="79"/>
      <c r="AC2573" s="79"/>
    </row>
    <row r="2574">
      <c r="A2574" s="451" t="s">
        <v>4494</v>
      </c>
      <c r="B2574" s="449" t="s">
        <v>4495</v>
      </c>
      <c r="C2574" s="448"/>
      <c r="D2574" s="446"/>
      <c r="E2574" s="447"/>
      <c r="F2574" s="79"/>
      <c r="G2574" s="79"/>
      <c r="H2574" s="79"/>
      <c r="I2574" s="79"/>
      <c r="J2574" s="79"/>
      <c r="K2574" s="79"/>
      <c r="L2574" s="79"/>
      <c r="M2574" s="79"/>
      <c r="N2574" s="79"/>
      <c r="O2574" s="79"/>
      <c r="P2574" s="79"/>
      <c r="Q2574" s="79"/>
      <c r="R2574" s="79"/>
      <c r="S2574" s="79"/>
      <c r="T2574" s="79"/>
      <c r="U2574" s="79"/>
      <c r="V2574" s="79"/>
      <c r="W2574" s="79"/>
      <c r="X2574" s="79"/>
      <c r="Y2574" s="79"/>
      <c r="Z2574" s="79"/>
      <c r="AA2574" s="79"/>
      <c r="AB2574" s="79"/>
      <c r="AC2574" s="79"/>
    </row>
    <row r="2575">
      <c r="A2575" s="451" t="s">
        <v>4496</v>
      </c>
      <c r="B2575" s="449" t="s">
        <v>4497</v>
      </c>
      <c r="C2575" s="452" t="s">
        <v>4498</v>
      </c>
      <c r="D2575" s="446"/>
      <c r="E2575" s="447"/>
      <c r="F2575" s="79"/>
      <c r="G2575" s="79"/>
      <c r="H2575" s="79"/>
      <c r="I2575" s="79"/>
      <c r="J2575" s="79"/>
      <c r="K2575" s="79"/>
      <c r="L2575" s="79"/>
      <c r="M2575" s="79"/>
      <c r="N2575" s="79"/>
      <c r="O2575" s="79"/>
      <c r="P2575" s="79"/>
      <c r="Q2575" s="79"/>
      <c r="R2575" s="79"/>
      <c r="S2575" s="79"/>
      <c r="T2575" s="79"/>
      <c r="U2575" s="79"/>
      <c r="V2575" s="79"/>
      <c r="W2575" s="79"/>
      <c r="X2575" s="79"/>
      <c r="Y2575" s="79"/>
      <c r="Z2575" s="79"/>
      <c r="AA2575" s="79"/>
      <c r="AB2575" s="79"/>
      <c r="AC2575" s="79"/>
    </row>
    <row r="2576">
      <c r="A2576" s="451" t="s">
        <v>4499</v>
      </c>
      <c r="B2576" s="449" t="s">
        <v>4498</v>
      </c>
      <c r="D2576" s="446"/>
      <c r="E2576" s="447"/>
      <c r="F2576" s="79"/>
      <c r="G2576" s="79"/>
      <c r="H2576" s="79"/>
      <c r="I2576" s="79"/>
      <c r="J2576" s="79"/>
      <c r="K2576" s="79"/>
      <c r="L2576" s="79"/>
      <c r="M2576" s="79"/>
      <c r="N2576" s="79"/>
      <c r="O2576" s="79"/>
      <c r="P2576" s="79"/>
      <c r="Q2576" s="79"/>
      <c r="R2576" s="79"/>
      <c r="S2576" s="79"/>
      <c r="T2576" s="79"/>
      <c r="U2576" s="79"/>
      <c r="V2576" s="79"/>
      <c r="W2576" s="79"/>
      <c r="X2576" s="79"/>
      <c r="Y2576" s="79"/>
      <c r="Z2576" s="79"/>
      <c r="AA2576" s="79"/>
      <c r="AB2576" s="79"/>
      <c r="AC2576" s="79"/>
    </row>
    <row r="2577">
      <c r="A2577" s="451" t="s">
        <v>4500</v>
      </c>
      <c r="B2577" s="402" t="s">
        <v>4501</v>
      </c>
      <c r="C2577" s="15"/>
      <c r="D2577" s="446"/>
      <c r="E2577" s="447"/>
      <c r="F2577" s="79"/>
      <c r="G2577" s="79"/>
      <c r="H2577" s="79"/>
      <c r="I2577" s="79"/>
      <c r="J2577" s="79"/>
      <c r="K2577" s="79"/>
      <c r="L2577" s="79"/>
      <c r="M2577" s="79"/>
      <c r="N2577" s="79"/>
      <c r="O2577" s="79"/>
      <c r="P2577" s="79"/>
      <c r="Q2577" s="79"/>
      <c r="R2577" s="79"/>
      <c r="S2577" s="79"/>
      <c r="T2577" s="79"/>
      <c r="U2577" s="79"/>
      <c r="V2577" s="79"/>
      <c r="W2577" s="79"/>
      <c r="X2577" s="79"/>
      <c r="Y2577" s="79"/>
      <c r="Z2577" s="79"/>
      <c r="AA2577" s="79"/>
      <c r="AB2577" s="79"/>
      <c r="AC2577" s="79"/>
    </row>
    <row r="2578">
      <c r="A2578" s="451" t="s">
        <v>4502</v>
      </c>
      <c r="B2578" s="449"/>
      <c r="C2578" s="15"/>
      <c r="D2578" s="446"/>
      <c r="E2578" s="447"/>
      <c r="F2578" s="79"/>
      <c r="G2578" s="79"/>
      <c r="H2578" s="79"/>
      <c r="I2578" s="79"/>
      <c r="J2578" s="79"/>
      <c r="K2578" s="79"/>
      <c r="L2578" s="79"/>
      <c r="M2578" s="79"/>
      <c r="N2578" s="79"/>
      <c r="O2578" s="79"/>
      <c r="P2578" s="79"/>
      <c r="Q2578" s="79"/>
      <c r="R2578" s="79"/>
      <c r="S2578" s="79"/>
      <c r="T2578" s="79"/>
      <c r="U2578" s="79"/>
      <c r="V2578" s="79"/>
      <c r="W2578" s="79"/>
      <c r="X2578" s="79"/>
      <c r="Y2578" s="79"/>
      <c r="Z2578" s="79"/>
      <c r="AA2578" s="79"/>
      <c r="AB2578" s="79"/>
      <c r="AC2578" s="79"/>
    </row>
    <row r="2579">
      <c r="A2579" s="453" t="s">
        <v>4503</v>
      </c>
      <c r="B2579" s="449" t="s">
        <v>4504</v>
      </c>
      <c r="C2579" s="15"/>
      <c r="D2579" s="446"/>
      <c r="E2579" s="447"/>
      <c r="F2579" s="79"/>
      <c r="G2579" s="79"/>
      <c r="H2579" s="79"/>
      <c r="I2579" s="79"/>
      <c r="J2579" s="79"/>
      <c r="K2579" s="79"/>
      <c r="L2579" s="79"/>
      <c r="M2579" s="79"/>
      <c r="N2579" s="79"/>
      <c r="O2579" s="79"/>
      <c r="P2579" s="79"/>
      <c r="Q2579" s="79"/>
      <c r="R2579" s="79"/>
      <c r="S2579" s="79"/>
      <c r="T2579" s="79"/>
      <c r="U2579" s="79"/>
      <c r="V2579" s="79"/>
      <c r="W2579" s="79"/>
      <c r="X2579" s="79"/>
      <c r="Y2579" s="79"/>
      <c r="Z2579" s="79"/>
      <c r="AA2579" s="79"/>
      <c r="AB2579" s="79"/>
      <c r="AC2579" s="79"/>
    </row>
    <row r="2580">
      <c r="A2580" s="449" t="s">
        <v>4505</v>
      </c>
      <c r="B2580" s="449" t="s">
        <v>4506</v>
      </c>
      <c r="C2580" s="15"/>
      <c r="D2580" s="446"/>
      <c r="E2580" s="447"/>
      <c r="F2580" s="79"/>
      <c r="G2580" s="79"/>
      <c r="H2580" s="79"/>
      <c r="I2580" s="79"/>
      <c r="J2580" s="79"/>
      <c r="K2580" s="79"/>
      <c r="L2580" s="79"/>
      <c r="M2580" s="79"/>
      <c r="N2580" s="79"/>
      <c r="O2580" s="79"/>
      <c r="P2580" s="79"/>
      <c r="Q2580" s="79"/>
      <c r="R2580" s="79"/>
      <c r="S2580" s="79"/>
      <c r="T2580" s="79"/>
      <c r="U2580" s="79"/>
      <c r="V2580" s="79"/>
      <c r="W2580" s="79"/>
      <c r="X2580" s="79"/>
      <c r="Y2580" s="79"/>
      <c r="Z2580" s="79"/>
      <c r="AA2580" s="79"/>
      <c r="AB2580" s="79"/>
      <c r="AC2580" s="79"/>
    </row>
    <row r="2581">
      <c r="A2581" s="449" t="s">
        <v>4507</v>
      </c>
      <c r="B2581" s="449" t="s">
        <v>4508</v>
      </c>
      <c r="C2581" s="15"/>
      <c r="D2581" s="446"/>
      <c r="E2581" s="447"/>
      <c r="F2581" s="79"/>
      <c r="G2581" s="79"/>
      <c r="H2581" s="79"/>
      <c r="I2581" s="79"/>
      <c r="J2581" s="79"/>
      <c r="K2581" s="79"/>
      <c r="L2581" s="79"/>
      <c r="M2581" s="79"/>
      <c r="N2581" s="79"/>
      <c r="O2581" s="79"/>
      <c r="P2581" s="79"/>
      <c r="Q2581" s="79"/>
      <c r="R2581" s="79"/>
      <c r="S2581" s="79"/>
      <c r="T2581" s="79"/>
      <c r="U2581" s="79"/>
      <c r="V2581" s="79"/>
      <c r="W2581" s="79"/>
      <c r="X2581" s="79"/>
      <c r="Y2581" s="79"/>
      <c r="Z2581" s="79"/>
      <c r="AA2581" s="79"/>
      <c r="AB2581" s="79"/>
      <c r="AC2581" s="79"/>
    </row>
    <row r="2582">
      <c r="A2582" s="449" t="s">
        <v>4509</v>
      </c>
      <c r="B2582" s="449" t="s">
        <v>4510</v>
      </c>
      <c r="C2582" s="15"/>
      <c r="D2582" s="446"/>
      <c r="E2582" s="447"/>
      <c r="F2582" s="79"/>
      <c r="G2582" s="79"/>
      <c r="H2582" s="79"/>
      <c r="I2582" s="79"/>
      <c r="J2582" s="79"/>
      <c r="K2582" s="79"/>
      <c r="L2582" s="79"/>
      <c r="M2582" s="79"/>
      <c r="N2582" s="79"/>
      <c r="O2582" s="79"/>
      <c r="P2582" s="79"/>
      <c r="Q2582" s="79"/>
      <c r="R2582" s="79"/>
      <c r="S2582" s="79"/>
      <c r="T2582" s="79"/>
      <c r="U2582" s="79"/>
      <c r="V2582" s="79"/>
      <c r="W2582" s="79"/>
      <c r="X2582" s="79"/>
      <c r="Y2582" s="79"/>
      <c r="Z2582" s="79"/>
      <c r="AA2582" s="79"/>
      <c r="AB2582" s="79"/>
      <c r="AC2582" s="79"/>
    </row>
    <row r="2583">
      <c r="A2583" s="449" t="s">
        <v>4511</v>
      </c>
      <c r="B2583" s="449" t="s">
        <v>4512</v>
      </c>
      <c r="C2583" s="15" t="s">
        <v>4513</v>
      </c>
      <c r="D2583" s="446"/>
      <c r="E2583" s="447"/>
      <c r="F2583" s="79"/>
      <c r="G2583" s="79"/>
      <c r="H2583" s="79"/>
      <c r="I2583" s="79"/>
      <c r="J2583" s="79"/>
      <c r="K2583" s="79"/>
      <c r="L2583" s="79"/>
      <c r="M2583" s="79"/>
      <c r="N2583" s="79"/>
      <c r="O2583" s="79"/>
      <c r="P2583" s="79"/>
      <c r="Q2583" s="79"/>
      <c r="R2583" s="79"/>
      <c r="S2583" s="79"/>
      <c r="T2583" s="79"/>
      <c r="U2583" s="79"/>
      <c r="V2583" s="79"/>
      <c r="W2583" s="79"/>
      <c r="X2583" s="79"/>
      <c r="Y2583" s="79"/>
      <c r="Z2583" s="79"/>
      <c r="AA2583" s="79"/>
      <c r="AB2583" s="79"/>
      <c r="AC2583" s="79"/>
    </row>
    <row r="2584">
      <c r="A2584" s="449" t="s">
        <v>4514</v>
      </c>
      <c r="B2584" s="449" t="s">
        <v>4515</v>
      </c>
      <c r="C2584" s="454"/>
      <c r="D2584" s="446"/>
      <c r="E2584" s="447"/>
      <c r="F2584" s="79"/>
      <c r="G2584" s="79"/>
      <c r="H2584" s="79"/>
      <c r="I2584" s="79"/>
      <c r="J2584" s="79"/>
      <c r="K2584" s="79"/>
      <c r="L2584" s="79"/>
      <c r="M2584" s="79"/>
      <c r="N2584" s="79"/>
      <c r="O2584" s="79"/>
      <c r="P2584" s="79"/>
      <c r="Q2584" s="79"/>
      <c r="R2584" s="79"/>
      <c r="S2584" s="79"/>
      <c r="T2584" s="79"/>
      <c r="U2584" s="79"/>
      <c r="V2584" s="79"/>
      <c r="W2584" s="79"/>
      <c r="X2584" s="79"/>
      <c r="Y2584" s="79"/>
      <c r="Z2584" s="79"/>
      <c r="AA2584" s="79"/>
      <c r="AB2584" s="79"/>
      <c r="AC2584" s="79"/>
    </row>
    <row r="2585">
      <c r="A2585" s="449" t="s">
        <v>4516</v>
      </c>
      <c r="B2585" s="449" t="s">
        <v>4517</v>
      </c>
      <c r="C2585" s="15" t="s">
        <v>4518</v>
      </c>
      <c r="D2585" s="446"/>
      <c r="E2585" s="447"/>
      <c r="F2585" s="79"/>
      <c r="G2585" s="79"/>
      <c r="H2585" s="79"/>
      <c r="I2585" s="79"/>
      <c r="J2585" s="79"/>
      <c r="K2585" s="79"/>
      <c r="L2585" s="79"/>
      <c r="M2585" s="79"/>
      <c r="N2585" s="79"/>
      <c r="O2585" s="79"/>
      <c r="P2585" s="79"/>
      <c r="Q2585" s="79"/>
      <c r="R2585" s="79"/>
      <c r="S2585" s="79"/>
      <c r="T2585" s="79"/>
      <c r="U2585" s="79"/>
      <c r="V2585" s="79"/>
      <c r="W2585" s="79"/>
      <c r="X2585" s="79"/>
      <c r="Y2585" s="79"/>
      <c r="Z2585" s="79"/>
      <c r="AA2585" s="79"/>
      <c r="AB2585" s="79"/>
      <c r="AC2585" s="79"/>
    </row>
    <row r="2586">
      <c r="A2586" s="191" t="s">
        <v>4519</v>
      </c>
      <c r="B2586" s="449" t="s">
        <v>4520</v>
      </c>
      <c r="C2586" s="454"/>
      <c r="D2586" s="446"/>
      <c r="E2586" s="447"/>
      <c r="F2586" s="79"/>
      <c r="G2586" s="79"/>
      <c r="H2586" s="79"/>
      <c r="I2586" s="79"/>
      <c r="J2586" s="79"/>
      <c r="K2586" s="79"/>
      <c r="L2586" s="79"/>
      <c r="M2586" s="79"/>
      <c r="N2586" s="79"/>
      <c r="O2586" s="79"/>
      <c r="P2586" s="79"/>
      <c r="Q2586" s="79"/>
      <c r="R2586" s="79"/>
      <c r="S2586" s="79"/>
      <c r="T2586" s="79"/>
      <c r="U2586" s="79"/>
      <c r="V2586" s="79"/>
      <c r="W2586" s="79"/>
      <c r="X2586" s="79"/>
      <c r="Y2586" s="79"/>
      <c r="Z2586" s="79"/>
      <c r="AA2586" s="79"/>
      <c r="AB2586" s="79"/>
      <c r="AC2586" s="79"/>
    </row>
    <row r="2587">
      <c r="A2587" s="449" t="s">
        <v>4521</v>
      </c>
      <c r="B2587" s="449" t="s">
        <v>4522</v>
      </c>
      <c r="C2587" s="454"/>
      <c r="D2587" s="446"/>
      <c r="E2587" s="447"/>
      <c r="F2587" s="79"/>
      <c r="G2587" s="79"/>
      <c r="H2587" s="79"/>
      <c r="I2587" s="79"/>
      <c r="J2587" s="79"/>
      <c r="K2587" s="79"/>
      <c r="L2587" s="79"/>
      <c r="M2587" s="79"/>
      <c r="N2587" s="79"/>
      <c r="O2587" s="79"/>
      <c r="P2587" s="79"/>
      <c r="Q2587" s="79"/>
      <c r="R2587" s="79"/>
      <c r="S2587" s="79"/>
      <c r="T2587" s="79"/>
      <c r="U2587" s="79"/>
      <c r="V2587" s="79"/>
      <c r="W2587" s="79"/>
      <c r="X2587" s="79"/>
      <c r="Y2587" s="79"/>
      <c r="Z2587" s="79"/>
      <c r="AA2587" s="79"/>
      <c r="AB2587" s="79"/>
      <c r="AC2587" s="79"/>
    </row>
    <row r="2588">
      <c r="A2588" s="455" t="s">
        <v>4523</v>
      </c>
      <c r="B2588" s="449" t="s">
        <v>4524</v>
      </c>
      <c r="C2588" s="454"/>
      <c r="D2588" s="446"/>
      <c r="E2588" s="447"/>
      <c r="F2588" s="79"/>
      <c r="G2588" s="79"/>
      <c r="H2588" s="79"/>
      <c r="I2588" s="79"/>
      <c r="J2588" s="79"/>
      <c r="K2588" s="79"/>
      <c r="L2588" s="79"/>
      <c r="M2588" s="79"/>
      <c r="N2588" s="79"/>
      <c r="O2588" s="79"/>
      <c r="P2588" s="79"/>
      <c r="Q2588" s="79"/>
      <c r="R2588" s="79"/>
      <c r="S2588" s="79"/>
      <c r="T2588" s="79"/>
      <c r="U2588" s="79"/>
      <c r="V2588" s="79"/>
      <c r="W2588" s="79"/>
      <c r="X2588" s="79"/>
      <c r="Y2588" s="79"/>
      <c r="Z2588" s="79"/>
      <c r="AA2588" s="79"/>
      <c r="AB2588" s="79"/>
      <c r="AC2588" s="79"/>
    </row>
    <row r="2589">
      <c r="A2589" s="450" t="s">
        <v>4525</v>
      </c>
      <c r="B2589" s="449" t="s">
        <v>4526</v>
      </c>
      <c r="C2589" s="454"/>
      <c r="D2589" s="446"/>
      <c r="E2589" s="447"/>
      <c r="F2589" s="79"/>
      <c r="G2589" s="79"/>
      <c r="H2589" s="79"/>
      <c r="I2589" s="79"/>
      <c r="J2589" s="79"/>
      <c r="K2589" s="79"/>
      <c r="L2589" s="79"/>
      <c r="M2589" s="79"/>
      <c r="N2589" s="79"/>
      <c r="O2589" s="79"/>
      <c r="P2589" s="79"/>
      <c r="Q2589" s="79"/>
      <c r="R2589" s="79"/>
      <c r="S2589" s="79"/>
      <c r="T2589" s="79"/>
      <c r="U2589" s="79"/>
      <c r="V2589" s="79"/>
      <c r="W2589" s="79"/>
      <c r="X2589" s="79"/>
      <c r="Y2589" s="79"/>
      <c r="Z2589" s="79"/>
      <c r="AA2589" s="79"/>
      <c r="AB2589" s="79"/>
      <c r="AC2589" s="79"/>
    </row>
    <row r="2590">
      <c r="A2590" s="449" t="s">
        <v>4527</v>
      </c>
      <c r="B2590" s="449" t="s">
        <v>4528</v>
      </c>
      <c r="C2590" s="454"/>
      <c r="D2590" s="446"/>
      <c r="E2590" s="447"/>
      <c r="F2590" s="79"/>
      <c r="G2590" s="79"/>
      <c r="H2590" s="79"/>
      <c r="I2590" s="79"/>
      <c r="J2590" s="79"/>
      <c r="K2590" s="79"/>
      <c r="L2590" s="79"/>
      <c r="M2590" s="79"/>
      <c r="N2590" s="79"/>
      <c r="O2590" s="79"/>
      <c r="P2590" s="79"/>
      <c r="Q2590" s="79"/>
      <c r="R2590" s="79"/>
      <c r="S2590" s="79"/>
      <c r="T2590" s="79"/>
      <c r="U2590" s="79"/>
      <c r="V2590" s="79"/>
      <c r="W2590" s="79"/>
      <c r="X2590" s="79"/>
      <c r="Y2590" s="79"/>
      <c r="Z2590" s="79"/>
      <c r="AA2590" s="79"/>
      <c r="AB2590" s="79"/>
      <c r="AC2590" s="79"/>
    </row>
    <row r="2591">
      <c r="A2591" s="449" t="s">
        <v>4529</v>
      </c>
      <c r="B2591" s="449" t="s">
        <v>4530</v>
      </c>
      <c r="C2591" s="454"/>
      <c r="D2591" s="446"/>
      <c r="E2591" s="447"/>
      <c r="F2591" s="79"/>
      <c r="G2591" s="79"/>
      <c r="H2591" s="79"/>
      <c r="I2591" s="79"/>
      <c r="J2591" s="79"/>
      <c r="K2591" s="79"/>
      <c r="L2591" s="79"/>
      <c r="M2591" s="79"/>
      <c r="N2591" s="79"/>
      <c r="O2591" s="79"/>
      <c r="P2591" s="79"/>
      <c r="Q2591" s="79"/>
      <c r="R2591" s="79"/>
      <c r="S2591" s="79"/>
      <c r="T2591" s="79"/>
      <c r="U2591" s="79"/>
      <c r="V2591" s="79"/>
      <c r="W2591" s="79"/>
      <c r="X2591" s="79"/>
      <c r="Y2591" s="79"/>
      <c r="Z2591" s="79"/>
      <c r="AA2591" s="79"/>
      <c r="AB2591" s="79"/>
      <c r="AC2591" s="79"/>
    </row>
    <row r="2592">
      <c r="A2592" s="449" t="s">
        <v>4531</v>
      </c>
      <c r="B2592" s="449" t="s">
        <v>4532</v>
      </c>
      <c r="C2592" s="454"/>
      <c r="D2592" s="446"/>
      <c r="E2592" s="447"/>
      <c r="F2592" s="79"/>
      <c r="G2592" s="79"/>
      <c r="H2592" s="79"/>
      <c r="I2592" s="79"/>
      <c r="J2592" s="79"/>
      <c r="K2592" s="79"/>
      <c r="L2592" s="79"/>
      <c r="M2592" s="79"/>
      <c r="N2592" s="79"/>
      <c r="O2592" s="79"/>
      <c r="P2592" s="79"/>
      <c r="Q2592" s="79"/>
      <c r="R2592" s="79"/>
      <c r="S2592" s="79"/>
      <c r="T2592" s="79"/>
      <c r="U2592" s="79"/>
      <c r="V2592" s="79"/>
      <c r="W2592" s="79"/>
      <c r="X2592" s="79"/>
      <c r="Y2592" s="79"/>
      <c r="Z2592" s="79"/>
      <c r="AA2592" s="79"/>
      <c r="AB2592" s="79"/>
      <c r="AC2592" s="79"/>
    </row>
    <row r="2593">
      <c r="A2593" s="449" t="s">
        <v>4533</v>
      </c>
      <c r="B2593" s="449"/>
      <c r="C2593" s="454"/>
      <c r="D2593" s="446"/>
      <c r="E2593" s="447"/>
      <c r="F2593" s="79"/>
      <c r="G2593" s="79"/>
      <c r="H2593" s="79"/>
      <c r="I2593" s="79"/>
      <c r="J2593" s="79"/>
      <c r="K2593" s="79"/>
      <c r="L2593" s="79"/>
      <c r="M2593" s="79"/>
      <c r="N2593" s="79"/>
      <c r="O2593" s="79"/>
      <c r="P2593" s="79"/>
      <c r="Q2593" s="79"/>
      <c r="R2593" s="79"/>
      <c r="S2593" s="79"/>
      <c r="T2593" s="79"/>
      <c r="U2593" s="79"/>
      <c r="V2593" s="79"/>
      <c r="W2593" s="79"/>
      <c r="X2593" s="79"/>
      <c r="Y2593" s="79"/>
      <c r="Z2593" s="79"/>
      <c r="AA2593" s="79"/>
      <c r="AB2593" s="79"/>
      <c r="AC2593" s="79"/>
    </row>
    <row r="2594">
      <c r="A2594" s="449" t="s">
        <v>4534</v>
      </c>
      <c r="B2594" s="449" t="s">
        <v>4535</v>
      </c>
      <c r="C2594" s="454"/>
      <c r="D2594" s="446"/>
      <c r="E2594" s="447"/>
      <c r="F2594" s="79"/>
      <c r="G2594" s="79"/>
      <c r="H2594" s="79"/>
      <c r="I2594" s="79"/>
      <c r="J2594" s="79"/>
      <c r="K2594" s="79"/>
      <c r="L2594" s="79"/>
      <c r="M2594" s="79"/>
      <c r="N2594" s="79"/>
      <c r="O2594" s="79"/>
      <c r="P2594" s="79"/>
      <c r="Q2594" s="79"/>
      <c r="R2594" s="79"/>
      <c r="S2594" s="79"/>
      <c r="T2594" s="79"/>
      <c r="U2594" s="79"/>
      <c r="V2594" s="79"/>
      <c r="W2594" s="79"/>
      <c r="X2594" s="79"/>
      <c r="Y2594" s="79"/>
      <c r="Z2594" s="79"/>
      <c r="AA2594" s="79"/>
      <c r="AB2594" s="79"/>
      <c r="AC2594" s="79"/>
    </row>
    <row r="2595">
      <c r="A2595" s="456" t="s">
        <v>4536</v>
      </c>
      <c r="B2595" s="449" t="s">
        <v>4537</v>
      </c>
      <c r="C2595" s="454"/>
      <c r="D2595" s="446"/>
      <c r="E2595" s="447"/>
      <c r="F2595" s="79"/>
      <c r="G2595" s="79"/>
      <c r="H2595" s="79"/>
      <c r="I2595" s="79"/>
      <c r="J2595" s="79"/>
      <c r="K2595" s="79"/>
      <c r="L2595" s="79"/>
      <c r="M2595" s="79"/>
      <c r="N2595" s="79"/>
      <c r="O2595" s="79"/>
      <c r="P2595" s="79"/>
      <c r="Q2595" s="79"/>
      <c r="R2595" s="79"/>
      <c r="S2595" s="79"/>
      <c r="T2595" s="79"/>
      <c r="U2595" s="79"/>
      <c r="V2595" s="79"/>
      <c r="W2595" s="79"/>
      <c r="X2595" s="79"/>
      <c r="Y2595" s="79"/>
      <c r="Z2595" s="79"/>
      <c r="AA2595" s="79"/>
      <c r="AB2595" s="79"/>
      <c r="AC2595" s="79"/>
    </row>
    <row r="2596">
      <c r="A2596" s="453" t="s">
        <v>4538</v>
      </c>
      <c r="B2596" s="449" t="s">
        <v>4539</v>
      </c>
      <c r="C2596" s="454"/>
      <c r="D2596" s="446"/>
      <c r="E2596" s="447"/>
      <c r="F2596" s="79"/>
      <c r="G2596" s="79"/>
      <c r="H2596" s="79"/>
      <c r="I2596" s="79"/>
      <c r="J2596" s="79"/>
      <c r="K2596" s="79"/>
      <c r="L2596" s="79"/>
      <c r="M2596" s="79"/>
      <c r="N2596" s="79"/>
      <c r="O2596" s="79"/>
      <c r="P2596" s="79"/>
      <c r="Q2596" s="79"/>
      <c r="R2596" s="79"/>
      <c r="S2596" s="79"/>
      <c r="T2596" s="79"/>
      <c r="U2596" s="79"/>
      <c r="V2596" s="79"/>
      <c r="W2596" s="79"/>
      <c r="X2596" s="79"/>
      <c r="Y2596" s="79"/>
      <c r="Z2596" s="79"/>
      <c r="AA2596" s="79"/>
      <c r="AB2596" s="79"/>
      <c r="AC2596" s="79"/>
    </row>
    <row r="2597">
      <c r="A2597" s="453" t="s">
        <v>4540</v>
      </c>
      <c r="B2597" s="449" t="s">
        <v>4541</v>
      </c>
      <c r="C2597" s="454"/>
      <c r="D2597" s="446"/>
      <c r="E2597" s="447"/>
      <c r="F2597" s="79"/>
      <c r="G2597" s="79"/>
      <c r="H2597" s="79"/>
      <c r="I2597" s="79"/>
      <c r="J2597" s="79"/>
      <c r="K2597" s="79"/>
      <c r="L2597" s="79"/>
      <c r="M2597" s="79"/>
      <c r="N2597" s="79"/>
      <c r="O2597" s="79"/>
      <c r="P2597" s="79"/>
      <c r="Q2597" s="79"/>
      <c r="R2597" s="79"/>
      <c r="S2597" s="79"/>
      <c r="T2597" s="79"/>
      <c r="U2597" s="79"/>
      <c r="V2597" s="79"/>
      <c r="W2597" s="79"/>
      <c r="X2597" s="79"/>
      <c r="Y2597" s="79"/>
      <c r="Z2597" s="79"/>
      <c r="AA2597" s="79"/>
      <c r="AB2597" s="79"/>
      <c r="AC2597" s="79"/>
    </row>
    <row r="2598">
      <c r="A2598" s="449" t="s">
        <v>4542</v>
      </c>
      <c r="B2598" s="449" t="s">
        <v>4543</v>
      </c>
      <c r="C2598" s="454"/>
      <c r="D2598" s="446"/>
      <c r="E2598" s="447"/>
      <c r="F2598" s="79"/>
      <c r="G2598" s="79"/>
      <c r="H2598" s="79"/>
      <c r="I2598" s="79"/>
      <c r="J2598" s="79"/>
      <c r="K2598" s="79"/>
      <c r="L2598" s="79"/>
      <c r="M2598" s="79"/>
      <c r="N2598" s="79"/>
      <c r="O2598" s="79"/>
      <c r="P2598" s="79"/>
      <c r="Q2598" s="79"/>
      <c r="R2598" s="79"/>
      <c r="S2598" s="79"/>
      <c r="T2598" s="79"/>
      <c r="U2598" s="79"/>
      <c r="V2598" s="79"/>
      <c r="W2598" s="79"/>
      <c r="X2598" s="79"/>
      <c r="Y2598" s="79"/>
      <c r="Z2598" s="79"/>
      <c r="AA2598" s="79"/>
      <c r="AB2598" s="79"/>
      <c r="AC2598" s="79"/>
    </row>
    <row r="2599" ht="65.25" customHeight="1">
      <c r="A2599" s="449" t="s">
        <v>4544</v>
      </c>
      <c r="B2599" s="449" t="s">
        <v>4545</v>
      </c>
      <c r="C2599" s="454"/>
      <c r="D2599" s="446"/>
      <c r="E2599" s="447"/>
      <c r="F2599" s="79"/>
      <c r="G2599" s="79"/>
      <c r="H2599" s="79"/>
      <c r="I2599" s="79"/>
      <c r="J2599" s="79"/>
      <c r="K2599" s="79"/>
      <c r="L2599" s="79"/>
      <c r="M2599" s="79"/>
      <c r="N2599" s="79"/>
      <c r="O2599" s="79"/>
      <c r="P2599" s="79"/>
      <c r="Q2599" s="79"/>
      <c r="R2599" s="79"/>
      <c r="S2599" s="79"/>
      <c r="T2599" s="79"/>
      <c r="U2599" s="79"/>
      <c r="V2599" s="79"/>
      <c r="W2599" s="79"/>
      <c r="X2599" s="79"/>
      <c r="Y2599" s="79"/>
      <c r="Z2599" s="79"/>
      <c r="AA2599" s="79"/>
      <c r="AB2599" s="79"/>
      <c r="AC2599" s="79"/>
    </row>
    <row r="2600" ht="58.5" customHeight="1">
      <c r="A2600" s="449" t="s">
        <v>4546</v>
      </c>
      <c r="B2600" s="449" t="s">
        <v>4546</v>
      </c>
      <c r="C2600" s="457"/>
      <c r="D2600" s="446"/>
      <c r="E2600" s="447"/>
      <c r="F2600" s="79"/>
      <c r="G2600" s="79"/>
      <c r="H2600" s="79"/>
      <c r="I2600" s="79"/>
      <c r="J2600" s="79"/>
      <c r="K2600" s="79"/>
      <c r="L2600" s="79"/>
      <c r="M2600" s="79"/>
      <c r="N2600" s="79"/>
      <c r="O2600" s="79"/>
      <c r="P2600" s="79"/>
      <c r="Q2600" s="79"/>
      <c r="R2600" s="79"/>
      <c r="S2600" s="79"/>
      <c r="T2600" s="79"/>
      <c r="U2600" s="79"/>
      <c r="V2600" s="79"/>
      <c r="W2600" s="79"/>
      <c r="X2600" s="79"/>
      <c r="Y2600" s="79"/>
      <c r="Z2600" s="79"/>
      <c r="AA2600" s="79"/>
      <c r="AB2600" s="79"/>
      <c r="AC2600" s="79"/>
    </row>
    <row r="2601" ht="34.5" customHeight="1">
      <c r="A2601" s="458" t="s">
        <v>4547</v>
      </c>
      <c r="B2601" s="458" t="s">
        <v>4547</v>
      </c>
      <c r="C2601" s="457"/>
      <c r="D2601" s="454"/>
      <c r="E2601" s="447"/>
      <c r="F2601" s="79"/>
      <c r="G2601" s="79"/>
      <c r="H2601" s="79"/>
      <c r="I2601" s="79"/>
      <c r="J2601" s="79"/>
      <c r="K2601" s="79"/>
      <c r="L2601" s="79"/>
      <c r="M2601" s="79"/>
      <c r="N2601" s="79"/>
      <c r="O2601" s="79"/>
      <c r="P2601" s="79"/>
      <c r="Q2601" s="79"/>
      <c r="R2601" s="79"/>
      <c r="S2601" s="79"/>
      <c r="T2601" s="79"/>
      <c r="U2601" s="79"/>
      <c r="V2601" s="79"/>
      <c r="W2601" s="79"/>
      <c r="X2601" s="79"/>
      <c r="Y2601" s="79"/>
      <c r="Z2601" s="79"/>
      <c r="AA2601" s="79"/>
      <c r="AB2601" s="79"/>
      <c r="AC2601" s="79"/>
    </row>
    <row r="2602" ht="103.5" customHeight="1">
      <c r="A2602" s="459" t="s">
        <v>4548</v>
      </c>
      <c r="B2602" s="459" t="s">
        <v>4549</v>
      </c>
      <c r="C2602" s="457"/>
      <c r="D2602" s="454"/>
      <c r="E2602" s="447"/>
      <c r="F2602" s="79"/>
      <c r="G2602" s="79"/>
      <c r="H2602" s="79"/>
      <c r="I2602" s="79"/>
      <c r="J2602" s="79"/>
      <c r="K2602" s="79"/>
      <c r="L2602" s="79"/>
      <c r="M2602" s="79"/>
      <c r="N2602" s="79"/>
      <c r="O2602" s="79"/>
      <c r="P2602" s="79"/>
      <c r="Q2602" s="79"/>
      <c r="R2602" s="79"/>
      <c r="S2602" s="79"/>
      <c r="T2602" s="79"/>
      <c r="U2602" s="79"/>
      <c r="V2602" s="79"/>
      <c r="W2602" s="79"/>
      <c r="X2602" s="79"/>
      <c r="Y2602" s="79"/>
      <c r="Z2602" s="79"/>
      <c r="AA2602" s="79"/>
      <c r="AB2602" s="79"/>
      <c r="AC2602" s="79"/>
    </row>
    <row r="2603" ht="45.75" customHeight="1">
      <c r="A2603" s="449" t="s">
        <v>4550</v>
      </c>
      <c r="B2603" s="460"/>
      <c r="C2603" s="415" t="s">
        <v>4551</v>
      </c>
      <c r="D2603" s="454"/>
      <c r="E2603" s="447"/>
      <c r="F2603" s="79"/>
      <c r="G2603" s="79"/>
      <c r="H2603" s="79"/>
      <c r="I2603" s="79"/>
      <c r="J2603" s="79"/>
      <c r="K2603" s="79"/>
      <c r="L2603" s="79"/>
      <c r="M2603" s="79"/>
      <c r="N2603" s="79"/>
      <c r="O2603" s="79"/>
      <c r="P2603" s="79"/>
      <c r="Q2603" s="79"/>
      <c r="R2603" s="79"/>
      <c r="S2603" s="79"/>
      <c r="T2603" s="79"/>
      <c r="U2603" s="79"/>
      <c r="V2603" s="79"/>
      <c r="W2603" s="79"/>
      <c r="X2603" s="79"/>
      <c r="Y2603" s="79"/>
      <c r="Z2603" s="79"/>
      <c r="AA2603" s="79"/>
      <c r="AB2603" s="79"/>
      <c r="AC2603" s="79"/>
    </row>
    <row r="2604">
      <c r="A2604" s="450" t="s">
        <v>4552</v>
      </c>
      <c r="B2604" s="460" t="s">
        <v>4553</v>
      </c>
      <c r="C2604" s="457"/>
      <c r="D2604" s="454"/>
      <c r="E2604" s="447"/>
      <c r="F2604" s="79"/>
      <c r="G2604" s="79"/>
      <c r="H2604" s="79"/>
      <c r="I2604" s="79"/>
      <c r="J2604" s="79"/>
      <c r="K2604" s="79"/>
      <c r="L2604" s="79"/>
      <c r="M2604" s="79"/>
      <c r="N2604" s="79"/>
      <c r="O2604" s="79"/>
      <c r="P2604" s="79"/>
      <c r="Q2604" s="79"/>
      <c r="R2604" s="79"/>
      <c r="S2604" s="79"/>
      <c r="T2604" s="79"/>
      <c r="U2604" s="79"/>
      <c r="V2604" s="79"/>
      <c r="W2604" s="79"/>
      <c r="X2604" s="79"/>
      <c r="Y2604" s="79"/>
      <c r="Z2604" s="79"/>
      <c r="AA2604" s="79"/>
      <c r="AB2604" s="79"/>
      <c r="AC2604" s="79"/>
    </row>
    <row r="2605">
      <c r="A2605" s="461" t="s">
        <v>4554</v>
      </c>
      <c r="B2605" s="460"/>
      <c r="C2605" s="462" t="s">
        <v>4555</v>
      </c>
      <c r="D2605" s="454"/>
      <c r="E2605" s="447"/>
      <c r="F2605" s="79"/>
      <c r="G2605" s="79"/>
      <c r="H2605" s="79"/>
      <c r="I2605" s="79"/>
      <c r="J2605" s="79"/>
      <c r="K2605" s="79"/>
      <c r="L2605" s="79"/>
      <c r="M2605" s="79"/>
      <c r="N2605" s="79"/>
      <c r="O2605" s="79"/>
      <c r="P2605" s="79"/>
      <c r="Q2605" s="79"/>
      <c r="R2605" s="79"/>
      <c r="S2605" s="79"/>
      <c r="T2605" s="79"/>
      <c r="U2605" s="79"/>
      <c r="V2605" s="79"/>
      <c r="W2605" s="79"/>
      <c r="X2605" s="79"/>
      <c r="Y2605" s="79"/>
      <c r="Z2605" s="79"/>
      <c r="AA2605" s="79"/>
      <c r="AB2605" s="79"/>
      <c r="AC2605" s="79"/>
    </row>
    <row r="2606">
      <c r="A2606" s="463" t="s">
        <v>4556</v>
      </c>
      <c r="B2606" s="460" t="s">
        <v>4555</v>
      </c>
      <c r="C2606" s="457"/>
      <c r="D2606" s="454"/>
      <c r="E2606" s="447"/>
      <c r="F2606" s="79"/>
      <c r="G2606" s="79"/>
      <c r="H2606" s="79"/>
      <c r="I2606" s="79"/>
      <c r="J2606" s="79"/>
      <c r="K2606" s="79"/>
      <c r="L2606" s="79"/>
      <c r="M2606" s="79"/>
      <c r="N2606" s="79"/>
      <c r="O2606" s="79"/>
      <c r="P2606" s="79"/>
      <c r="Q2606" s="79"/>
      <c r="R2606" s="79"/>
      <c r="S2606" s="79"/>
      <c r="T2606" s="79"/>
      <c r="U2606" s="79"/>
      <c r="V2606" s="79"/>
      <c r="W2606" s="79"/>
      <c r="X2606" s="79"/>
      <c r="Y2606" s="79"/>
      <c r="Z2606" s="79"/>
      <c r="AA2606" s="79"/>
      <c r="AB2606" s="79"/>
      <c r="AC2606" s="79"/>
    </row>
    <row r="2607">
      <c r="A2607" s="463" t="s">
        <v>4557</v>
      </c>
      <c r="B2607" s="451" t="s">
        <v>4558</v>
      </c>
      <c r="C2607" s="457"/>
      <c r="D2607" s="454"/>
      <c r="E2607" s="447"/>
      <c r="F2607" s="79"/>
      <c r="G2607" s="79"/>
      <c r="H2607" s="79"/>
      <c r="I2607" s="79"/>
      <c r="J2607" s="79"/>
      <c r="K2607" s="79"/>
      <c r="L2607" s="79"/>
      <c r="M2607" s="79"/>
      <c r="N2607" s="79"/>
      <c r="O2607" s="79"/>
      <c r="P2607" s="79"/>
      <c r="Q2607" s="79"/>
      <c r="R2607" s="79"/>
      <c r="S2607" s="79"/>
      <c r="T2607" s="79"/>
      <c r="U2607" s="79"/>
      <c r="V2607" s="79"/>
      <c r="W2607" s="79"/>
      <c r="X2607" s="79"/>
      <c r="Y2607" s="79"/>
      <c r="Z2607" s="79"/>
      <c r="AA2607" s="79"/>
      <c r="AB2607" s="79"/>
      <c r="AC2607" s="79"/>
    </row>
    <row r="2608" ht="108.75" customHeight="1">
      <c r="A2608" s="463" t="s">
        <v>4559</v>
      </c>
      <c r="B2608" s="460" t="s">
        <v>4560</v>
      </c>
      <c r="C2608" s="457"/>
      <c r="D2608" s="454" t="s">
        <v>4561</v>
      </c>
      <c r="E2608" s="447"/>
      <c r="F2608" s="79"/>
      <c r="G2608" s="79"/>
      <c r="H2608" s="79"/>
      <c r="I2608" s="79"/>
      <c r="J2608" s="79"/>
      <c r="K2608" s="79"/>
      <c r="L2608" s="79"/>
      <c r="M2608" s="79"/>
      <c r="N2608" s="79"/>
      <c r="O2608" s="79"/>
      <c r="P2608" s="79"/>
      <c r="Q2608" s="79"/>
      <c r="R2608" s="79"/>
      <c r="S2608" s="79"/>
      <c r="T2608" s="79"/>
      <c r="U2608" s="79"/>
      <c r="V2608" s="79"/>
      <c r="W2608" s="79"/>
      <c r="X2608" s="79"/>
      <c r="Y2608" s="79"/>
      <c r="Z2608" s="79"/>
      <c r="AA2608" s="79"/>
      <c r="AB2608" s="79"/>
      <c r="AC2608" s="79"/>
    </row>
    <row r="2609">
      <c r="A2609" s="464" t="s">
        <v>4562</v>
      </c>
      <c r="B2609" s="460"/>
      <c r="C2609" s="457"/>
      <c r="D2609" s="454" t="s">
        <v>4563</v>
      </c>
      <c r="E2609" s="447"/>
      <c r="F2609" s="79"/>
      <c r="G2609" s="79"/>
      <c r="H2609" s="79"/>
      <c r="I2609" s="79"/>
      <c r="J2609" s="79"/>
      <c r="K2609" s="79"/>
      <c r="L2609" s="79"/>
      <c r="M2609" s="79"/>
      <c r="N2609" s="79"/>
      <c r="O2609" s="79"/>
      <c r="P2609" s="79"/>
      <c r="Q2609" s="79"/>
      <c r="R2609" s="79"/>
      <c r="S2609" s="79"/>
      <c r="T2609" s="79"/>
      <c r="U2609" s="79"/>
      <c r="V2609" s="79"/>
      <c r="W2609" s="79"/>
      <c r="X2609" s="79"/>
      <c r="Y2609" s="79"/>
      <c r="Z2609" s="79"/>
      <c r="AA2609" s="79"/>
      <c r="AB2609" s="79"/>
      <c r="AC2609" s="79"/>
    </row>
    <row r="2610" ht="37.5" customHeight="1">
      <c r="A2610" s="453" t="s">
        <v>4564</v>
      </c>
      <c r="B2610" s="463" t="s">
        <v>4559</v>
      </c>
      <c r="C2610" s="457"/>
      <c r="D2610" s="454"/>
      <c r="E2610" s="447"/>
      <c r="F2610" s="79"/>
      <c r="G2610" s="79"/>
      <c r="H2610" s="79"/>
      <c r="I2610" s="79"/>
      <c r="J2610" s="79"/>
      <c r="K2610" s="79"/>
      <c r="L2610" s="79"/>
      <c r="M2610" s="79"/>
      <c r="N2610" s="79"/>
      <c r="O2610" s="79"/>
      <c r="P2610" s="79"/>
      <c r="Q2610" s="79"/>
      <c r="R2610" s="79"/>
      <c r="S2610" s="79"/>
      <c r="T2610" s="79"/>
      <c r="U2610" s="79"/>
      <c r="V2610" s="79"/>
      <c r="W2610" s="79"/>
      <c r="X2610" s="79"/>
      <c r="Y2610" s="79"/>
      <c r="Z2610" s="79"/>
      <c r="AA2610" s="79"/>
      <c r="AB2610" s="79"/>
      <c r="AC2610" s="79"/>
    </row>
    <row r="2611" ht="60.75" customHeight="1">
      <c r="A2611" s="454" t="s">
        <v>4565</v>
      </c>
      <c r="B2611" s="465" t="s">
        <v>4566</v>
      </c>
      <c r="C2611" s="457"/>
      <c r="D2611" s="111"/>
      <c r="E2611" s="10"/>
      <c r="F2611" s="11"/>
      <c r="G2611" s="11"/>
      <c r="H2611" s="11"/>
      <c r="I2611" s="11"/>
      <c r="J2611" s="11"/>
      <c r="K2611" s="11"/>
      <c r="L2611" s="11"/>
      <c r="M2611" s="11"/>
      <c r="N2611" s="11"/>
      <c r="O2611" s="11"/>
      <c r="P2611" s="11"/>
      <c r="Q2611" s="11"/>
      <c r="R2611" s="11"/>
      <c r="S2611" s="11"/>
      <c r="T2611" s="11"/>
      <c r="U2611" s="11"/>
      <c r="V2611" s="11"/>
      <c r="W2611" s="11"/>
      <c r="X2611" s="11"/>
      <c r="Y2611" s="11"/>
      <c r="Z2611" s="11"/>
      <c r="AA2611" s="11"/>
      <c r="AB2611" s="11"/>
      <c r="AC2611" s="11"/>
    </row>
    <row r="2612" ht="35.25" customHeight="1">
      <c r="A2612" s="454" t="s">
        <v>4567</v>
      </c>
      <c r="B2612" s="465"/>
      <c r="C2612" s="466"/>
      <c r="D2612" s="111"/>
      <c r="E2612" s="10"/>
      <c r="F2612" s="11"/>
      <c r="G2612" s="11"/>
      <c r="H2612" s="11"/>
      <c r="I2612" s="11"/>
      <c r="J2612" s="11"/>
      <c r="K2612" s="11"/>
      <c r="L2612" s="11"/>
      <c r="M2612" s="11"/>
      <c r="N2612" s="11"/>
      <c r="O2612" s="11"/>
      <c r="P2612" s="11"/>
      <c r="Q2612" s="11"/>
      <c r="R2612" s="11"/>
      <c r="S2612" s="11"/>
      <c r="T2612" s="11"/>
      <c r="U2612" s="11"/>
      <c r="V2612" s="11"/>
      <c r="W2612" s="11"/>
      <c r="X2612" s="11"/>
      <c r="Y2612" s="11"/>
      <c r="Z2612" s="11"/>
      <c r="AA2612" s="11"/>
      <c r="AB2612" s="11"/>
      <c r="AC2612" s="11"/>
    </row>
    <row r="2613">
      <c r="A2613" s="467" t="s">
        <v>4568</v>
      </c>
      <c r="B2613" s="465" t="s">
        <v>4569</v>
      </c>
      <c r="C2613" s="466"/>
      <c r="D2613" s="111"/>
      <c r="E2613" s="10"/>
      <c r="F2613" s="11"/>
      <c r="G2613" s="11"/>
      <c r="H2613" s="11"/>
      <c r="I2613" s="11"/>
      <c r="J2613" s="11"/>
      <c r="K2613" s="11"/>
      <c r="L2613" s="11"/>
      <c r="M2613" s="11"/>
      <c r="N2613" s="11"/>
      <c r="O2613" s="11"/>
      <c r="P2613" s="11"/>
      <c r="Q2613" s="11"/>
      <c r="R2613" s="11"/>
      <c r="S2613" s="11"/>
      <c r="T2613" s="11"/>
      <c r="U2613" s="11"/>
      <c r="V2613" s="11"/>
      <c r="W2613" s="11"/>
      <c r="X2613" s="11"/>
      <c r="Y2613" s="11"/>
      <c r="Z2613" s="11"/>
      <c r="AA2613" s="11"/>
      <c r="AB2613" s="11"/>
      <c r="AC2613" s="11"/>
    </row>
    <row r="2614">
      <c r="A2614" s="454" t="s">
        <v>4570</v>
      </c>
      <c r="B2614" s="191" t="s">
        <v>4571</v>
      </c>
      <c r="C2614" s="466"/>
      <c r="D2614" s="111"/>
      <c r="E2614" s="10"/>
      <c r="F2614" s="11"/>
      <c r="G2614" s="11"/>
      <c r="H2614" s="11"/>
      <c r="I2614" s="11"/>
      <c r="J2614" s="11"/>
      <c r="K2614" s="11"/>
      <c r="L2614" s="11"/>
      <c r="M2614" s="11"/>
      <c r="N2614" s="11"/>
      <c r="O2614" s="11"/>
      <c r="P2614" s="11"/>
      <c r="Q2614" s="11"/>
      <c r="R2614" s="11"/>
      <c r="S2614" s="11"/>
      <c r="T2614" s="11"/>
      <c r="U2614" s="11"/>
      <c r="V2614" s="11"/>
      <c r="W2614" s="11"/>
      <c r="X2614" s="11"/>
      <c r="Y2614" s="11"/>
      <c r="Z2614" s="11"/>
      <c r="AA2614" s="11"/>
      <c r="AB2614" s="11"/>
      <c r="AC2614" s="11"/>
    </row>
    <row r="2615">
      <c r="A2615" s="454" t="s">
        <v>4572</v>
      </c>
      <c r="B2615" s="465" t="s">
        <v>4573</v>
      </c>
      <c r="C2615" s="466"/>
      <c r="D2615" s="111"/>
      <c r="E2615" s="10"/>
      <c r="F2615" s="11"/>
      <c r="G2615" s="11"/>
      <c r="H2615" s="11"/>
      <c r="I2615" s="11"/>
      <c r="J2615" s="11"/>
      <c r="K2615" s="11"/>
      <c r="L2615" s="11"/>
      <c r="M2615" s="11"/>
      <c r="N2615" s="11"/>
      <c r="O2615" s="11"/>
      <c r="P2615" s="11"/>
      <c r="Q2615" s="11"/>
      <c r="R2615" s="11"/>
      <c r="S2615" s="11"/>
      <c r="T2615" s="11"/>
      <c r="U2615" s="11"/>
      <c r="V2615" s="11"/>
      <c r="W2615" s="11"/>
      <c r="X2615" s="11"/>
      <c r="Y2615" s="11"/>
      <c r="Z2615" s="11"/>
      <c r="AA2615" s="11"/>
      <c r="AB2615" s="11"/>
      <c r="AC2615" s="11"/>
    </row>
    <row r="2616">
      <c r="A2616" s="454" t="s">
        <v>4574</v>
      </c>
      <c r="B2616" s="465" t="s">
        <v>4575</v>
      </c>
      <c r="C2616" s="466"/>
      <c r="D2616" s="468"/>
      <c r="E2616" s="5"/>
      <c r="F2616" s="469"/>
      <c r="G2616" s="469"/>
      <c r="H2616" s="469"/>
      <c r="I2616" s="469"/>
      <c r="J2616" s="469"/>
      <c r="K2616" s="469"/>
      <c r="L2616" s="469"/>
      <c r="M2616" s="469"/>
      <c r="N2616" s="469"/>
      <c r="O2616" s="469"/>
      <c r="P2616" s="469"/>
      <c r="Q2616" s="469"/>
      <c r="R2616" s="469"/>
      <c r="S2616" s="469"/>
      <c r="T2616" s="469"/>
      <c r="U2616" s="469"/>
      <c r="V2616" s="469"/>
      <c r="W2616" s="469"/>
      <c r="X2616" s="469"/>
      <c r="Y2616" s="469"/>
      <c r="Z2616" s="469"/>
      <c r="AA2616" s="469"/>
      <c r="AB2616" s="469"/>
      <c r="AC2616" s="469"/>
    </row>
    <row r="2617">
      <c r="A2617" s="470" t="s">
        <v>4576</v>
      </c>
      <c r="B2617" s="465"/>
      <c r="C2617" s="471"/>
      <c r="D2617" s="468"/>
      <c r="E2617" s="5"/>
      <c r="F2617" s="469"/>
      <c r="G2617" s="469"/>
      <c r="H2617" s="469"/>
      <c r="I2617" s="469"/>
      <c r="J2617" s="469"/>
      <c r="K2617" s="469"/>
      <c r="L2617" s="469"/>
      <c r="M2617" s="469"/>
      <c r="N2617" s="469"/>
      <c r="O2617" s="469"/>
      <c r="P2617" s="469"/>
      <c r="Q2617" s="469"/>
      <c r="R2617" s="469"/>
      <c r="S2617" s="469"/>
      <c r="T2617" s="469"/>
      <c r="U2617" s="469"/>
      <c r="V2617" s="469"/>
      <c r="W2617" s="469"/>
      <c r="X2617" s="469"/>
      <c r="Y2617" s="469"/>
      <c r="Z2617" s="469"/>
      <c r="AA2617" s="469"/>
      <c r="AB2617" s="469"/>
      <c r="AC2617" s="469"/>
    </row>
    <row r="2618">
      <c r="A2618" s="472" t="s">
        <v>4577</v>
      </c>
      <c r="B2618" s="65"/>
      <c r="C2618" s="471"/>
      <c r="D2618" s="468"/>
      <c r="E2618" s="5"/>
      <c r="F2618" s="469"/>
      <c r="G2618" s="469"/>
      <c r="H2618" s="469"/>
      <c r="I2618" s="469"/>
      <c r="J2618" s="469"/>
      <c r="K2618" s="469"/>
      <c r="L2618" s="469"/>
      <c r="M2618" s="469"/>
      <c r="N2618" s="469"/>
      <c r="O2618" s="469"/>
      <c r="P2618" s="469"/>
      <c r="Q2618" s="469"/>
      <c r="R2618" s="469"/>
      <c r="S2618" s="469"/>
      <c r="T2618" s="469"/>
      <c r="U2618" s="469"/>
      <c r="V2618" s="469"/>
      <c r="W2618" s="469"/>
      <c r="X2618" s="469"/>
      <c r="Y2618" s="469"/>
      <c r="Z2618" s="469"/>
      <c r="AA2618" s="469"/>
      <c r="AB2618" s="469"/>
      <c r="AC2618" s="469"/>
    </row>
    <row r="2619">
      <c r="A2619" s="472" t="s">
        <v>4578</v>
      </c>
      <c r="B2619" s="65"/>
      <c r="C2619" s="471"/>
      <c r="D2619" s="468"/>
      <c r="E2619" s="5"/>
      <c r="F2619" s="469"/>
      <c r="G2619" s="469"/>
      <c r="H2619" s="469"/>
      <c r="I2619" s="469"/>
      <c r="J2619" s="469"/>
      <c r="K2619" s="469"/>
      <c r="L2619" s="469"/>
      <c r="M2619" s="469"/>
      <c r="N2619" s="469"/>
      <c r="O2619" s="469"/>
      <c r="P2619" s="469"/>
      <c r="Q2619" s="469"/>
      <c r="R2619" s="469"/>
      <c r="S2619" s="469"/>
      <c r="T2619" s="469"/>
      <c r="U2619" s="469"/>
      <c r="V2619" s="469"/>
      <c r="W2619" s="469"/>
      <c r="X2619" s="469"/>
      <c r="Y2619" s="469"/>
      <c r="Z2619" s="469"/>
      <c r="AA2619" s="469"/>
      <c r="AB2619" s="469"/>
      <c r="AC2619" s="469"/>
    </row>
    <row r="2620" ht="45.75" customHeight="1">
      <c r="A2620" s="472" t="s">
        <v>4579</v>
      </c>
      <c r="B2620" s="65" t="s">
        <v>4580</v>
      </c>
      <c r="C2620" s="471"/>
      <c r="D2620" s="468"/>
      <c r="E2620" s="5"/>
      <c r="F2620" s="469"/>
      <c r="G2620" s="469"/>
      <c r="H2620" s="469"/>
      <c r="I2620" s="469"/>
      <c r="J2620" s="469"/>
      <c r="K2620" s="469"/>
      <c r="L2620" s="469"/>
      <c r="M2620" s="469"/>
      <c r="N2620" s="469"/>
      <c r="O2620" s="469"/>
      <c r="P2620" s="469"/>
      <c r="Q2620" s="469"/>
      <c r="R2620" s="469"/>
      <c r="S2620" s="469"/>
      <c r="T2620" s="469"/>
      <c r="U2620" s="469"/>
      <c r="V2620" s="469"/>
      <c r="W2620" s="469"/>
      <c r="X2620" s="469"/>
      <c r="Y2620" s="469"/>
      <c r="Z2620" s="469"/>
      <c r="AA2620" s="469"/>
      <c r="AB2620" s="469"/>
      <c r="AC2620" s="469"/>
    </row>
    <row r="2621">
      <c r="A2621" s="472" t="s">
        <v>4581</v>
      </c>
      <c r="B2621" s="65" t="s">
        <v>4582</v>
      </c>
      <c r="C2621" s="471"/>
      <c r="D2621" s="468"/>
      <c r="E2621" s="5"/>
      <c r="F2621" s="469"/>
      <c r="G2621" s="469"/>
      <c r="H2621" s="469"/>
      <c r="I2621" s="469"/>
      <c r="J2621" s="469"/>
      <c r="K2621" s="469"/>
      <c r="L2621" s="469"/>
      <c r="M2621" s="469"/>
      <c r="N2621" s="469"/>
      <c r="O2621" s="469"/>
      <c r="P2621" s="469"/>
      <c r="Q2621" s="469"/>
      <c r="R2621" s="469"/>
      <c r="S2621" s="469"/>
      <c r="T2621" s="469"/>
      <c r="U2621" s="469"/>
      <c r="V2621" s="469"/>
      <c r="W2621" s="469"/>
      <c r="X2621" s="469"/>
      <c r="Y2621" s="469"/>
      <c r="Z2621" s="469"/>
      <c r="AA2621" s="469"/>
      <c r="AB2621" s="469"/>
      <c r="AC2621" s="469"/>
    </row>
    <row r="2622">
      <c r="A2622" s="132" t="s">
        <v>4583</v>
      </c>
      <c r="B2622" s="65"/>
      <c r="C2622" s="471"/>
      <c r="D2622" s="468"/>
      <c r="E2622" s="5"/>
      <c r="F2622" s="469"/>
      <c r="G2622" s="469"/>
      <c r="H2622" s="469"/>
      <c r="I2622" s="469"/>
      <c r="J2622" s="469"/>
      <c r="K2622" s="469"/>
      <c r="L2622" s="469"/>
      <c r="M2622" s="469"/>
      <c r="N2622" s="469"/>
      <c r="O2622" s="469"/>
      <c r="P2622" s="469"/>
      <c r="Q2622" s="469"/>
      <c r="R2622" s="469"/>
      <c r="S2622" s="469"/>
      <c r="T2622" s="469"/>
      <c r="U2622" s="469"/>
      <c r="V2622" s="469"/>
      <c r="W2622" s="469"/>
      <c r="X2622" s="469"/>
      <c r="Y2622" s="469"/>
      <c r="Z2622" s="469"/>
      <c r="AA2622" s="469"/>
      <c r="AB2622" s="469"/>
      <c r="AC2622" s="469"/>
    </row>
    <row r="2623">
      <c r="A2623" s="132" t="s">
        <v>4584</v>
      </c>
      <c r="B2623" s="65" t="s">
        <v>4585</v>
      </c>
      <c r="C2623" s="471"/>
      <c r="D2623" s="468"/>
      <c r="E2623" s="5"/>
      <c r="F2623" s="469"/>
      <c r="G2623" s="469"/>
      <c r="H2623" s="469"/>
      <c r="I2623" s="469"/>
      <c r="J2623" s="469"/>
      <c r="K2623" s="469"/>
      <c r="L2623" s="469"/>
      <c r="M2623" s="469"/>
      <c r="N2623" s="469"/>
      <c r="O2623" s="469"/>
      <c r="P2623" s="469"/>
      <c r="Q2623" s="469"/>
      <c r="R2623" s="469"/>
      <c r="S2623" s="469"/>
      <c r="T2623" s="469"/>
      <c r="U2623" s="469"/>
      <c r="V2623" s="469"/>
      <c r="W2623" s="469"/>
      <c r="X2623" s="469"/>
      <c r="Y2623" s="469"/>
      <c r="Z2623" s="469"/>
      <c r="AA2623" s="469"/>
      <c r="AB2623" s="469"/>
      <c r="AC2623" s="469"/>
    </row>
    <row r="2624">
      <c r="A2624" s="132" t="s">
        <v>4586</v>
      </c>
      <c r="B2624" s="65"/>
      <c r="C2624" s="471" t="s">
        <v>4587</v>
      </c>
      <c r="D2624" s="468"/>
      <c r="E2624" s="5"/>
      <c r="F2624" s="469"/>
      <c r="G2624" s="469"/>
      <c r="H2624" s="469"/>
      <c r="I2624" s="469"/>
      <c r="J2624" s="469"/>
      <c r="K2624" s="469"/>
      <c r="L2624" s="469"/>
      <c r="M2624" s="469"/>
      <c r="N2624" s="469"/>
      <c r="O2624" s="469"/>
      <c r="P2624" s="469"/>
      <c r="Q2624" s="469"/>
      <c r="R2624" s="469"/>
      <c r="S2624" s="469"/>
      <c r="T2624" s="469"/>
      <c r="U2624" s="469"/>
      <c r="V2624" s="469"/>
      <c r="W2624" s="469"/>
      <c r="X2624" s="469"/>
      <c r="Y2624" s="469"/>
      <c r="Z2624" s="469"/>
      <c r="AA2624" s="469"/>
      <c r="AB2624" s="469"/>
      <c r="AC2624" s="469"/>
    </row>
    <row r="2625">
      <c r="A2625" s="132" t="s">
        <v>4588</v>
      </c>
      <c r="B2625" s="65" t="s">
        <v>4589</v>
      </c>
      <c r="C2625" s="471"/>
      <c r="D2625" s="468"/>
      <c r="E2625" s="5"/>
      <c r="F2625" s="469"/>
      <c r="G2625" s="469"/>
      <c r="H2625" s="469"/>
      <c r="I2625" s="469"/>
      <c r="J2625" s="469"/>
      <c r="K2625" s="469"/>
      <c r="L2625" s="469"/>
      <c r="M2625" s="469"/>
      <c r="N2625" s="469"/>
      <c r="O2625" s="469"/>
      <c r="P2625" s="469"/>
      <c r="Q2625" s="469"/>
      <c r="R2625" s="469"/>
      <c r="S2625" s="469"/>
      <c r="T2625" s="469"/>
      <c r="U2625" s="469"/>
      <c r="V2625" s="469"/>
      <c r="W2625" s="469"/>
      <c r="X2625" s="469"/>
      <c r="Y2625" s="469"/>
      <c r="Z2625" s="469"/>
      <c r="AA2625" s="469"/>
      <c r="AB2625" s="469"/>
      <c r="AC2625" s="469"/>
    </row>
    <row r="2626" ht="123.75" customHeight="1">
      <c r="A2626" s="132" t="s">
        <v>4590</v>
      </c>
      <c r="B2626" s="65" t="s">
        <v>4591</v>
      </c>
      <c r="C2626" s="471"/>
      <c r="D2626" s="468"/>
      <c r="E2626" s="5"/>
      <c r="F2626" s="469"/>
      <c r="G2626" s="469"/>
      <c r="H2626" s="469"/>
      <c r="I2626" s="469"/>
      <c r="J2626" s="469"/>
      <c r="K2626" s="469"/>
      <c r="L2626" s="469"/>
      <c r="M2626" s="469"/>
      <c r="N2626" s="469"/>
      <c r="O2626" s="469"/>
      <c r="P2626" s="469"/>
      <c r="Q2626" s="469"/>
      <c r="R2626" s="469"/>
      <c r="S2626" s="469"/>
      <c r="T2626" s="469"/>
      <c r="U2626" s="469"/>
      <c r="V2626" s="469"/>
      <c r="W2626" s="469"/>
      <c r="X2626" s="469"/>
      <c r="Y2626" s="469"/>
      <c r="Z2626" s="469"/>
      <c r="AA2626" s="469"/>
      <c r="AB2626" s="469"/>
      <c r="AC2626" s="469"/>
    </row>
    <row r="2627">
      <c r="A2627" s="132" t="s">
        <v>4592</v>
      </c>
      <c r="B2627" s="65" t="s">
        <v>4593</v>
      </c>
      <c r="C2627" s="471" t="s">
        <v>4594</v>
      </c>
      <c r="D2627" s="468"/>
      <c r="E2627" s="5"/>
      <c r="F2627" s="469"/>
      <c r="G2627" s="469"/>
      <c r="H2627" s="469"/>
      <c r="I2627" s="469"/>
      <c r="J2627" s="469"/>
      <c r="K2627" s="469"/>
      <c r="L2627" s="469"/>
      <c r="M2627" s="469"/>
      <c r="N2627" s="469"/>
      <c r="O2627" s="469"/>
      <c r="P2627" s="469"/>
      <c r="Q2627" s="469"/>
      <c r="R2627" s="469"/>
      <c r="S2627" s="469"/>
      <c r="T2627" s="469"/>
      <c r="U2627" s="469"/>
      <c r="V2627" s="469"/>
      <c r="W2627" s="469"/>
      <c r="X2627" s="469"/>
      <c r="Y2627" s="469"/>
      <c r="Z2627" s="469"/>
      <c r="AA2627" s="469"/>
      <c r="AB2627" s="469"/>
      <c r="AC2627" s="469"/>
    </row>
    <row r="2628">
      <c r="A2628" s="132" t="s">
        <v>4595</v>
      </c>
      <c r="B2628" s="65" t="s">
        <v>4596</v>
      </c>
      <c r="C2628" s="473"/>
      <c r="D2628" s="468"/>
      <c r="E2628" s="5"/>
      <c r="F2628" s="469"/>
      <c r="G2628" s="469"/>
      <c r="H2628" s="469"/>
      <c r="I2628" s="469"/>
      <c r="J2628" s="469"/>
      <c r="K2628" s="469"/>
      <c r="L2628" s="469"/>
      <c r="M2628" s="469"/>
      <c r="N2628" s="469"/>
      <c r="O2628" s="469"/>
      <c r="P2628" s="469"/>
      <c r="Q2628" s="469"/>
      <c r="R2628" s="469"/>
      <c r="S2628" s="469"/>
      <c r="T2628" s="469"/>
      <c r="U2628" s="469"/>
      <c r="V2628" s="469"/>
      <c r="W2628" s="469"/>
      <c r="X2628" s="469"/>
      <c r="Y2628" s="469"/>
      <c r="Z2628" s="469"/>
      <c r="AA2628" s="469"/>
      <c r="AB2628" s="469"/>
      <c r="AC2628" s="469"/>
    </row>
    <row r="2629">
      <c r="A2629" s="132" t="s">
        <v>4597</v>
      </c>
      <c r="B2629" s="65" t="s">
        <v>4598</v>
      </c>
      <c r="C2629" s="473"/>
      <c r="D2629" s="468"/>
      <c r="E2629" s="5"/>
      <c r="F2629" s="469"/>
      <c r="G2629" s="469"/>
      <c r="H2629" s="469"/>
      <c r="I2629" s="469"/>
      <c r="J2629" s="469"/>
      <c r="K2629" s="469"/>
      <c r="L2629" s="469"/>
      <c r="M2629" s="469"/>
      <c r="N2629" s="469"/>
      <c r="O2629" s="469"/>
      <c r="P2629" s="469"/>
      <c r="Q2629" s="469"/>
      <c r="R2629" s="469"/>
      <c r="S2629" s="469"/>
      <c r="T2629" s="469"/>
      <c r="U2629" s="469"/>
      <c r="V2629" s="469"/>
      <c r="W2629" s="469"/>
      <c r="X2629" s="469"/>
      <c r="Y2629" s="469"/>
      <c r="Z2629" s="469"/>
      <c r="AA2629" s="469"/>
      <c r="AB2629" s="469"/>
      <c r="AC2629" s="469"/>
    </row>
    <row r="2630">
      <c r="A2630" s="132" t="s">
        <v>4599</v>
      </c>
      <c r="B2630" s="65"/>
      <c r="C2630" s="473"/>
      <c r="D2630" s="468"/>
      <c r="E2630" s="5"/>
      <c r="F2630" s="469"/>
      <c r="G2630" s="469"/>
      <c r="H2630" s="469"/>
      <c r="I2630" s="469"/>
      <c r="J2630" s="469"/>
      <c r="K2630" s="469"/>
      <c r="L2630" s="469"/>
      <c r="M2630" s="469"/>
      <c r="N2630" s="469"/>
      <c r="O2630" s="469"/>
      <c r="P2630" s="469"/>
      <c r="Q2630" s="469"/>
      <c r="R2630" s="469"/>
      <c r="S2630" s="469"/>
      <c r="T2630" s="469"/>
      <c r="U2630" s="469"/>
      <c r="V2630" s="469"/>
      <c r="W2630" s="469"/>
      <c r="X2630" s="469"/>
      <c r="Y2630" s="469"/>
      <c r="Z2630" s="469"/>
      <c r="AA2630" s="469"/>
      <c r="AB2630" s="469"/>
      <c r="AC2630" s="469"/>
    </row>
    <row r="2631">
      <c r="A2631" s="132" t="s">
        <v>4600</v>
      </c>
      <c r="B2631" s="65"/>
      <c r="C2631" s="473" t="s">
        <v>4601</v>
      </c>
      <c r="D2631" s="468"/>
      <c r="E2631" s="5"/>
      <c r="F2631" s="469"/>
      <c r="G2631" s="469"/>
      <c r="H2631" s="469"/>
      <c r="I2631" s="469"/>
      <c r="J2631" s="469"/>
      <c r="K2631" s="469"/>
      <c r="L2631" s="469"/>
      <c r="M2631" s="469"/>
      <c r="N2631" s="469"/>
      <c r="O2631" s="469"/>
      <c r="P2631" s="469"/>
      <c r="Q2631" s="469"/>
      <c r="R2631" s="469"/>
      <c r="S2631" s="469"/>
      <c r="T2631" s="469"/>
      <c r="U2631" s="469"/>
      <c r="V2631" s="469"/>
      <c r="W2631" s="469"/>
      <c r="X2631" s="469"/>
      <c r="Y2631" s="469"/>
      <c r="Z2631" s="469"/>
      <c r="AA2631" s="469"/>
      <c r="AB2631" s="469"/>
      <c r="AC2631" s="469"/>
    </row>
    <row r="2632">
      <c r="A2632" s="474" t="s">
        <v>4602</v>
      </c>
      <c r="B2632" s="65" t="s">
        <v>4603</v>
      </c>
      <c r="D2632" s="468"/>
      <c r="E2632" s="5"/>
      <c r="F2632" s="469"/>
      <c r="G2632" s="469"/>
      <c r="H2632" s="469"/>
      <c r="I2632" s="469"/>
      <c r="J2632" s="469"/>
      <c r="K2632" s="469"/>
      <c r="L2632" s="469"/>
      <c r="M2632" s="469"/>
      <c r="N2632" s="469"/>
      <c r="O2632" s="469"/>
      <c r="P2632" s="469"/>
      <c r="Q2632" s="469"/>
      <c r="R2632" s="469"/>
      <c r="S2632" s="469"/>
      <c r="T2632" s="469"/>
      <c r="U2632" s="469"/>
      <c r="V2632" s="469"/>
      <c r="W2632" s="469"/>
      <c r="X2632" s="469"/>
      <c r="Y2632" s="469"/>
      <c r="Z2632" s="469"/>
      <c r="AA2632" s="469"/>
      <c r="AB2632" s="469"/>
      <c r="AC2632" s="469"/>
    </row>
    <row r="2633">
      <c r="A2633" s="132" t="s">
        <v>4604</v>
      </c>
      <c r="B2633" s="65" t="s">
        <v>4605</v>
      </c>
      <c r="C2633" s="473"/>
      <c r="D2633" s="468"/>
      <c r="E2633" s="5"/>
      <c r="F2633" s="469"/>
      <c r="G2633" s="469"/>
      <c r="H2633" s="469"/>
      <c r="I2633" s="469"/>
      <c r="J2633" s="469"/>
      <c r="K2633" s="469"/>
      <c r="L2633" s="469"/>
      <c r="M2633" s="469"/>
      <c r="N2633" s="469"/>
      <c r="O2633" s="469"/>
      <c r="P2633" s="469"/>
      <c r="Q2633" s="469"/>
      <c r="R2633" s="469"/>
      <c r="S2633" s="469"/>
      <c r="T2633" s="469"/>
      <c r="U2633" s="469"/>
      <c r="V2633" s="469"/>
      <c r="W2633" s="469"/>
      <c r="X2633" s="469"/>
      <c r="Y2633" s="469"/>
      <c r="Z2633" s="469"/>
      <c r="AA2633" s="469"/>
      <c r="AB2633" s="469"/>
      <c r="AC2633" s="469"/>
    </row>
    <row r="2634">
      <c r="A2634" s="132" t="s">
        <v>4606</v>
      </c>
      <c r="B2634" s="242" t="s">
        <v>4607</v>
      </c>
      <c r="C2634" s="473"/>
      <c r="D2634" s="468"/>
      <c r="E2634" s="5"/>
      <c r="F2634" s="469"/>
      <c r="G2634" s="469"/>
      <c r="H2634" s="469"/>
      <c r="I2634" s="469"/>
      <c r="J2634" s="469"/>
      <c r="K2634" s="469"/>
      <c r="L2634" s="469"/>
      <c r="M2634" s="469"/>
      <c r="N2634" s="469"/>
      <c r="O2634" s="469"/>
      <c r="P2634" s="469"/>
      <c r="Q2634" s="469"/>
      <c r="R2634" s="469"/>
      <c r="S2634" s="469"/>
      <c r="T2634" s="469"/>
      <c r="U2634" s="469"/>
      <c r="V2634" s="469"/>
      <c r="W2634" s="469"/>
      <c r="X2634" s="469"/>
      <c r="Y2634" s="469"/>
      <c r="Z2634" s="469"/>
      <c r="AA2634" s="469"/>
      <c r="AB2634" s="469"/>
      <c r="AC2634" s="469"/>
    </row>
    <row r="2635">
      <c r="A2635" s="132" t="s">
        <v>4608</v>
      </c>
      <c r="B2635" s="51"/>
      <c r="C2635" s="473"/>
      <c r="D2635" s="475"/>
      <c r="E2635" s="476"/>
      <c r="F2635" s="477"/>
      <c r="G2635" s="477"/>
      <c r="H2635" s="477"/>
      <c r="I2635" s="477"/>
      <c r="J2635" s="477"/>
      <c r="K2635" s="477"/>
      <c r="L2635" s="477"/>
      <c r="M2635" s="477"/>
      <c r="N2635" s="477"/>
      <c r="O2635" s="477"/>
      <c r="P2635" s="477"/>
      <c r="Q2635" s="477"/>
      <c r="R2635" s="477"/>
      <c r="S2635" s="477"/>
      <c r="T2635" s="477"/>
      <c r="U2635" s="477"/>
      <c r="V2635" s="477"/>
      <c r="W2635" s="477"/>
      <c r="X2635" s="477"/>
      <c r="Y2635" s="477"/>
      <c r="Z2635" s="477"/>
      <c r="AA2635" s="477"/>
      <c r="AB2635" s="477"/>
      <c r="AC2635" s="477"/>
    </row>
    <row r="2636">
      <c r="A2636" s="478" t="s">
        <v>4609</v>
      </c>
      <c r="B2636" s="242"/>
      <c r="C2636" s="479"/>
      <c r="D2636" s="475"/>
      <c r="E2636" s="476"/>
      <c r="F2636" s="477"/>
      <c r="G2636" s="477"/>
      <c r="H2636" s="477"/>
      <c r="I2636" s="477"/>
      <c r="J2636" s="477"/>
      <c r="K2636" s="477"/>
      <c r="L2636" s="477"/>
      <c r="M2636" s="477"/>
      <c r="N2636" s="477"/>
      <c r="O2636" s="477"/>
      <c r="P2636" s="477"/>
      <c r="Q2636" s="477"/>
      <c r="R2636" s="477"/>
      <c r="S2636" s="477"/>
      <c r="T2636" s="477"/>
      <c r="U2636" s="477"/>
      <c r="V2636" s="477"/>
      <c r="W2636" s="477"/>
      <c r="X2636" s="477"/>
      <c r="Y2636" s="477"/>
      <c r="Z2636" s="477"/>
      <c r="AA2636" s="477"/>
      <c r="AB2636" s="477"/>
      <c r="AC2636" s="477"/>
    </row>
    <row r="2637">
      <c r="A2637" s="132" t="s">
        <v>4610</v>
      </c>
      <c r="B2637" s="242"/>
      <c r="C2637" s="479"/>
      <c r="D2637" s="475" t="s">
        <v>4611</v>
      </c>
      <c r="E2637" s="476"/>
      <c r="F2637" s="477"/>
      <c r="G2637" s="477"/>
      <c r="H2637" s="477"/>
      <c r="I2637" s="477"/>
      <c r="J2637" s="477"/>
      <c r="K2637" s="477"/>
      <c r="L2637" s="477"/>
      <c r="M2637" s="477"/>
      <c r="N2637" s="477"/>
      <c r="O2637" s="477"/>
      <c r="P2637" s="477"/>
      <c r="Q2637" s="477"/>
      <c r="R2637" s="477"/>
      <c r="S2637" s="477"/>
      <c r="T2637" s="477"/>
      <c r="U2637" s="477"/>
      <c r="V2637" s="477"/>
      <c r="W2637" s="477"/>
      <c r="X2637" s="477"/>
      <c r="Y2637" s="477"/>
      <c r="Z2637" s="477"/>
      <c r="AA2637" s="477"/>
      <c r="AB2637" s="477"/>
      <c r="AC2637" s="477"/>
    </row>
    <row r="2638">
      <c r="A2638" s="132" t="s">
        <v>4612</v>
      </c>
      <c r="B2638" s="242" t="s">
        <v>4613</v>
      </c>
      <c r="C2638" s="479" t="s">
        <v>4614</v>
      </c>
      <c r="D2638" s="475"/>
      <c r="E2638" s="476"/>
      <c r="F2638" s="477"/>
      <c r="G2638" s="477"/>
      <c r="H2638" s="477"/>
      <c r="I2638" s="477"/>
      <c r="J2638" s="477"/>
      <c r="K2638" s="477"/>
      <c r="L2638" s="477"/>
      <c r="M2638" s="477"/>
      <c r="N2638" s="477"/>
      <c r="O2638" s="477"/>
      <c r="P2638" s="477"/>
      <c r="Q2638" s="477"/>
      <c r="R2638" s="477"/>
      <c r="S2638" s="477"/>
      <c r="T2638" s="477"/>
      <c r="U2638" s="477"/>
      <c r="V2638" s="477"/>
      <c r="W2638" s="477"/>
      <c r="X2638" s="477"/>
      <c r="Y2638" s="477"/>
      <c r="Z2638" s="477"/>
      <c r="AA2638" s="477"/>
      <c r="AB2638" s="477"/>
      <c r="AC2638" s="477"/>
    </row>
    <row r="2639">
      <c r="A2639" s="132" t="s">
        <v>4615</v>
      </c>
      <c r="B2639" s="242" t="s">
        <v>4616</v>
      </c>
      <c r="C2639" s="479"/>
      <c r="D2639" s="475"/>
      <c r="E2639" s="476"/>
      <c r="F2639" s="477"/>
      <c r="G2639" s="477"/>
      <c r="H2639" s="477"/>
      <c r="I2639" s="477"/>
      <c r="J2639" s="477"/>
      <c r="K2639" s="477"/>
      <c r="L2639" s="477"/>
      <c r="M2639" s="477"/>
      <c r="N2639" s="477"/>
      <c r="O2639" s="477"/>
      <c r="P2639" s="477"/>
      <c r="Q2639" s="477"/>
      <c r="R2639" s="477"/>
      <c r="S2639" s="477"/>
      <c r="T2639" s="477"/>
      <c r="U2639" s="477"/>
      <c r="V2639" s="477"/>
      <c r="W2639" s="477"/>
      <c r="X2639" s="477"/>
      <c r="Y2639" s="477"/>
      <c r="Z2639" s="477"/>
      <c r="AA2639" s="477"/>
      <c r="AB2639" s="477"/>
      <c r="AC2639" s="477"/>
    </row>
    <row r="2640">
      <c r="A2640" s="132" t="s">
        <v>4617</v>
      </c>
      <c r="B2640" s="242" t="s">
        <v>4618</v>
      </c>
      <c r="C2640" s="479"/>
      <c r="D2640" s="475"/>
      <c r="E2640" s="476"/>
      <c r="F2640" s="477"/>
      <c r="G2640" s="477"/>
      <c r="H2640" s="477"/>
      <c r="I2640" s="477"/>
      <c r="J2640" s="477"/>
      <c r="K2640" s="477"/>
      <c r="L2640" s="477"/>
      <c r="M2640" s="477"/>
      <c r="N2640" s="477"/>
      <c r="O2640" s="477"/>
      <c r="P2640" s="477"/>
      <c r="Q2640" s="477"/>
      <c r="R2640" s="477"/>
      <c r="S2640" s="477"/>
      <c r="T2640" s="477"/>
      <c r="U2640" s="477"/>
      <c r="V2640" s="477"/>
      <c r="W2640" s="477"/>
      <c r="X2640" s="477"/>
      <c r="Y2640" s="477"/>
      <c r="Z2640" s="477"/>
      <c r="AA2640" s="477"/>
      <c r="AB2640" s="477"/>
      <c r="AC2640" s="477"/>
    </row>
    <row r="2641">
      <c r="A2641" s="132" t="s">
        <v>4619</v>
      </c>
      <c r="B2641" s="242" t="s">
        <v>4620</v>
      </c>
      <c r="C2641" s="479"/>
      <c r="D2641" s="475"/>
      <c r="E2641" s="476"/>
      <c r="F2641" s="477"/>
      <c r="G2641" s="477"/>
      <c r="H2641" s="477"/>
      <c r="I2641" s="477"/>
      <c r="J2641" s="477"/>
      <c r="K2641" s="477"/>
      <c r="L2641" s="477"/>
      <c r="M2641" s="477"/>
      <c r="N2641" s="477"/>
      <c r="O2641" s="477"/>
      <c r="P2641" s="477"/>
      <c r="Q2641" s="477"/>
      <c r="R2641" s="477"/>
      <c r="S2641" s="477"/>
      <c r="T2641" s="477"/>
      <c r="U2641" s="477"/>
      <c r="V2641" s="477"/>
      <c r="W2641" s="477"/>
      <c r="X2641" s="477"/>
      <c r="Y2641" s="477"/>
      <c r="Z2641" s="477"/>
      <c r="AA2641" s="477"/>
      <c r="AB2641" s="477"/>
      <c r="AC2641" s="477"/>
    </row>
    <row r="2642">
      <c r="A2642" s="132" t="s">
        <v>4621</v>
      </c>
      <c r="B2642" s="65" t="s">
        <v>4622</v>
      </c>
      <c r="C2642" s="479"/>
      <c r="D2642" s="475"/>
      <c r="E2642" s="476"/>
      <c r="F2642" s="477"/>
      <c r="G2642" s="477"/>
      <c r="H2642" s="477"/>
      <c r="I2642" s="477"/>
      <c r="J2642" s="477"/>
      <c r="K2642" s="477"/>
      <c r="L2642" s="477"/>
      <c r="M2642" s="477"/>
      <c r="N2642" s="477"/>
      <c r="O2642" s="477"/>
      <c r="P2642" s="477"/>
      <c r="Q2642" s="477"/>
      <c r="R2642" s="477"/>
      <c r="S2642" s="477"/>
      <c r="T2642" s="477"/>
      <c r="U2642" s="477"/>
      <c r="V2642" s="477"/>
      <c r="W2642" s="477"/>
      <c r="X2642" s="477"/>
      <c r="Y2642" s="477"/>
      <c r="Z2642" s="477"/>
      <c r="AA2642" s="477"/>
      <c r="AB2642" s="477"/>
      <c r="AC2642" s="477"/>
    </row>
    <row r="2643">
      <c r="A2643" s="132" t="s">
        <v>4623</v>
      </c>
      <c r="B2643" s="242"/>
      <c r="C2643" s="479"/>
      <c r="D2643" s="475"/>
      <c r="E2643" s="476"/>
      <c r="F2643" s="477"/>
      <c r="G2643" s="477"/>
      <c r="H2643" s="477"/>
      <c r="I2643" s="477"/>
      <c r="J2643" s="477"/>
      <c r="K2643" s="477"/>
      <c r="L2643" s="477"/>
      <c r="M2643" s="477"/>
      <c r="N2643" s="477"/>
      <c r="O2643" s="477"/>
      <c r="P2643" s="477"/>
      <c r="Q2643" s="477"/>
      <c r="R2643" s="477"/>
      <c r="S2643" s="477"/>
      <c r="T2643" s="477"/>
      <c r="U2643" s="477"/>
      <c r="V2643" s="477"/>
      <c r="W2643" s="477"/>
      <c r="X2643" s="477"/>
      <c r="Y2643" s="477"/>
      <c r="Z2643" s="477"/>
      <c r="AA2643" s="477"/>
      <c r="AB2643" s="477"/>
      <c r="AC2643" s="477"/>
    </row>
    <row r="2644">
      <c r="A2644" s="474" t="s">
        <v>4624</v>
      </c>
      <c r="B2644" s="242" t="s">
        <v>4625</v>
      </c>
      <c r="C2644" s="479"/>
    </row>
    <row r="2645">
      <c r="A2645" s="245" t="s">
        <v>4626</v>
      </c>
      <c r="B2645" s="433" t="s">
        <v>4627</v>
      </c>
    </row>
    <row r="2646">
      <c r="A2646" s="245" t="s">
        <v>4628</v>
      </c>
      <c r="B2646" s="433" t="s">
        <v>4629</v>
      </c>
    </row>
    <row r="2647">
      <c r="A2647" s="245" t="s">
        <v>4630</v>
      </c>
      <c r="B2647" s="433" t="s">
        <v>4631</v>
      </c>
    </row>
    <row r="2648">
      <c r="A2648" s="245" t="s">
        <v>4632</v>
      </c>
      <c r="B2648" s="63" t="s">
        <v>4633</v>
      </c>
    </row>
    <row r="2649" ht="38.25" customHeight="1">
      <c r="A2649" s="245" t="s">
        <v>4634</v>
      </c>
      <c r="B2649" s="433" t="s">
        <v>4635</v>
      </c>
    </row>
    <row r="2650" ht="38.25" customHeight="1">
      <c r="A2650" s="245" t="s">
        <v>4636</v>
      </c>
      <c r="B2650" s="433" t="s">
        <v>4637</v>
      </c>
    </row>
    <row r="2651" ht="38.25" customHeight="1">
      <c r="A2651" s="245" t="s">
        <v>4638</v>
      </c>
      <c r="B2651" s="433" t="s">
        <v>4639</v>
      </c>
    </row>
    <row r="2652" ht="76.5" customHeight="1">
      <c r="A2652" s="480" t="s">
        <v>4640</v>
      </c>
      <c r="B2652" s="433" t="s">
        <v>4641</v>
      </c>
    </row>
    <row r="2653" ht="26.25" customHeight="1">
      <c r="A2653" s="481" t="s">
        <v>4642</v>
      </c>
      <c r="B2653" s="433" t="s">
        <v>4643</v>
      </c>
    </row>
    <row r="2654" ht="26.25" customHeight="1">
      <c r="A2654" s="244" t="s">
        <v>4644</v>
      </c>
      <c r="B2654" s="433" t="s">
        <v>4645</v>
      </c>
    </row>
    <row r="2655" ht="92.25" customHeight="1">
      <c r="A2655" s="244" t="s">
        <v>4646</v>
      </c>
      <c r="B2655" s="433" t="s">
        <v>4647</v>
      </c>
    </row>
    <row r="2656">
      <c r="A2656" s="244" t="s">
        <v>4648</v>
      </c>
      <c r="B2656" s="433" t="s">
        <v>4649</v>
      </c>
    </row>
    <row r="2657" ht="192.0" customHeight="1">
      <c r="A2657" s="43" t="s">
        <v>4650</v>
      </c>
      <c r="B2657" s="63" t="s">
        <v>4651</v>
      </c>
    </row>
    <row r="2658" ht="63.0" customHeight="1">
      <c r="A2658" s="43" t="s">
        <v>4652</v>
      </c>
      <c r="B2658" s="63"/>
    </row>
    <row r="2659" ht="63.0" customHeight="1">
      <c r="A2659" s="43" t="s">
        <v>4653</v>
      </c>
      <c r="B2659" s="63"/>
    </row>
    <row r="2660" ht="63.0" customHeight="1">
      <c r="A2660" s="43" t="s">
        <v>4654</v>
      </c>
      <c r="B2660" s="63"/>
    </row>
    <row r="2661" ht="63.0" customHeight="1">
      <c r="A2661" s="43" t="s">
        <v>4655</v>
      </c>
      <c r="B2661" s="63" t="s">
        <v>4656</v>
      </c>
    </row>
    <row r="2662">
      <c r="A2662" s="482" t="s">
        <v>4657</v>
      </c>
      <c r="B2662" s="63" t="s">
        <v>4658</v>
      </c>
      <c r="D2662" s="475"/>
      <c r="E2662" s="476"/>
      <c r="F2662" s="477"/>
      <c r="G2662" s="477"/>
      <c r="H2662" s="477"/>
      <c r="I2662" s="477"/>
      <c r="J2662" s="477"/>
      <c r="K2662" s="477"/>
      <c r="L2662" s="477"/>
      <c r="M2662" s="477"/>
      <c r="N2662" s="477"/>
      <c r="O2662" s="477"/>
      <c r="P2662" s="477"/>
      <c r="Q2662" s="477"/>
      <c r="R2662" s="477"/>
      <c r="S2662" s="477"/>
      <c r="T2662" s="477"/>
      <c r="U2662" s="477"/>
      <c r="V2662" s="477"/>
      <c r="W2662" s="477"/>
      <c r="X2662" s="477"/>
      <c r="Y2662" s="477"/>
      <c r="Z2662" s="477"/>
      <c r="AA2662" s="477"/>
      <c r="AB2662" s="477"/>
      <c r="AC2662" s="477"/>
    </row>
    <row r="2663">
      <c r="A2663" s="132" t="s">
        <v>4659</v>
      </c>
      <c r="B2663" s="65"/>
      <c r="C2663" s="479"/>
      <c r="D2663" s="475"/>
      <c r="E2663" s="476"/>
      <c r="F2663" s="477"/>
      <c r="G2663" s="477"/>
      <c r="H2663" s="477"/>
      <c r="I2663" s="477"/>
      <c r="J2663" s="477"/>
      <c r="K2663" s="477"/>
      <c r="L2663" s="477"/>
      <c r="M2663" s="477"/>
      <c r="N2663" s="477"/>
      <c r="O2663" s="477"/>
      <c r="P2663" s="477"/>
      <c r="Q2663" s="477"/>
      <c r="R2663" s="477"/>
      <c r="S2663" s="477"/>
      <c r="T2663" s="477"/>
      <c r="U2663" s="477"/>
      <c r="V2663" s="477"/>
      <c r="W2663" s="477"/>
      <c r="X2663" s="477"/>
      <c r="Y2663" s="477"/>
      <c r="Z2663" s="477"/>
      <c r="AA2663" s="477"/>
      <c r="AB2663" s="477"/>
      <c r="AC2663" s="477"/>
    </row>
    <row r="2664">
      <c r="A2664" s="132" t="s">
        <v>4660</v>
      </c>
      <c r="B2664" s="65"/>
      <c r="C2664" s="479"/>
      <c r="D2664" s="475"/>
      <c r="E2664" s="476"/>
      <c r="F2664" s="477"/>
      <c r="G2664" s="477"/>
      <c r="H2664" s="477"/>
      <c r="I2664" s="477"/>
      <c r="J2664" s="477"/>
      <c r="K2664" s="477"/>
      <c r="L2664" s="477"/>
      <c r="M2664" s="477"/>
      <c r="N2664" s="477"/>
      <c r="O2664" s="477"/>
      <c r="P2664" s="477"/>
      <c r="Q2664" s="477"/>
      <c r="R2664" s="477"/>
      <c r="S2664" s="477"/>
      <c r="T2664" s="477"/>
      <c r="U2664" s="477"/>
      <c r="V2664" s="477"/>
      <c r="W2664" s="477"/>
      <c r="X2664" s="477"/>
      <c r="Y2664" s="477"/>
      <c r="Z2664" s="477"/>
      <c r="AA2664" s="477"/>
      <c r="AB2664" s="477"/>
      <c r="AC2664" s="477"/>
    </row>
    <row r="2665">
      <c r="A2665" s="132" t="s">
        <v>4661</v>
      </c>
      <c r="B2665" s="65"/>
      <c r="C2665" s="479"/>
      <c r="D2665" s="475"/>
      <c r="E2665" s="476"/>
      <c r="F2665" s="477"/>
      <c r="G2665" s="477"/>
      <c r="H2665" s="477"/>
      <c r="I2665" s="477"/>
      <c r="J2665" s="477"/>
      <c r="K2665" s="477"/>
      <c r="L2665" s="477"/>
      <c r="M2665" s="477"/>
      <c r="N2665" s="477"/>
      <c r="O2665" s="477"/>
      <c r="P2665" s="477"/>
      <c r="Q2665" s="477"/>
      <c r="R2665" s="477"/>
      <c r="S2665" s="477"/>
      <c r="T2665" s="477"/>
      <c r="U2665" s="477"/>
      <c r="V2665" s="477"/>
      <c r="W2665" s="477"/>
      <c r="X2665" s="477"/>
      <c r="Y2665" s="477"/>
      <c r="Z2665" s="477"/>
      <c r="AA2665" s="477"/>
      <c r="AB2665" s="477"/>
      <c r="AC2665" s="477"/>
    </row>
    <row r="2666">
      <c r="A2666" s="132" t="s">
        <v>4662</v>
      </c>
      <c r="B2666" s="65"/>
      <c r="C2666" s="479"/>
      <c r="D2666" s="475"/>
      <c r="E2666" s="476"/>
      <c r="F2666" s="477"/>
      <c r="G2666" s="477"/>
      <c r="H2666" s="477"/>
      <c r="I2666" s="477"/>
      <c r="J2666" s="477"/>
      <c r="K2666" s="477"/>
      <c r="L2666" s="477"/>
      <c r="M2666" s="477"/>
      <c r="N2666" s="477"/>
      <c r="O2666" s="477"/>
      <c r="P2666" s="477"/>
      <c r="Q2666" s="477"/>
      <c r="R2666" s="477"/>
      <c r="S2666" s="477"/>
      <c r="T2666" s="477"/>
      <c r="U2666" s="477"/>
      <c r="V2666" s="477"/>
      <c r="W2666" s="477"/>
      <c r="X2666" s="477"/>
      <c r="Y2666" s="477"/>
      <c r="Z2666" s="477"/>
      <c r="AA2666" s="477"/>
      <c r="AB2666" s="477"/>
      <c r="AC2666" s="477"/>
    </row>
    <row r="2667">
      <c r="A2667" s="132" t="s">
        <v>4663</v>
      </c>
      <c r="B2667" s="65" t="s">
        <v>4664</v>
      </c>
      <c r="C2667" s="479"/>
      <c r="D2667" s="475"/>
      <c r="E2667" s="476"/>
      <c r="F2667" s="477"/>
      <c r="G2667" s="477"/>
      <c r="H2667" s="477"/>
      <c r="I2667" s="477"/>
      <c r="J2667" s="477"/>
      <c r="K2667" s="477"/>
      <c r="L2667" s="477"/>
      <c r="M2667" s="477"/>
      <c r="N2667" s="477"/>
      <c r="O2667" s="477"/>
      <c r="P2667" s="477"/>
      <c r="Q2667" s="477"/>
      <c r="R2667" s="477"/>
      <c r="S2667" s="477"/>
      <c r="T2667" s="477"/>
      <c r="U2667" s="477"/>
      <c r="V2667" s="477"/>
      <c r="W2667" s="477"/>
      <c r="X2667" s="477"/>
      <c r="Y2667" s="477"/>
      <c r="Z2667" s="477"/>
      <c r="AA2667" s="477"/>
      <c r="AB2667" s="477"/>
      <c r="AC2667" s="477"/>
    </row>
    <row r="2668">
      <c r="A2668" s="483" t="s">
        <v>4665</v>
      </c>
      <c r="B2668" s="65" t="s">
        <v>4666</v>
      </c>
      <c r="C2668" s="479"/>
      <c r="D2668" s="475"/>
      <c r="E2668" s="476"/>
      <c r="F2668" s="477"/>
      <c r="G2668" s="477"/>
      <c r="H2668" s="477"/>
      <c r="I2668" s="477"/>
      <c r="J2668" s="477"/>
      <c r="K2668" s="477"/>
      <c r="L2668" s="477"/>
      <c r="M2668" s="477"/>
      <c r="N2668" s="477"/>
      <c r="O2668" s="477"/>
      <c r="P2668" s="477"/>
      <c r="Q2668" s="477"/>
      <c r="R2668" s="477"/>
      <c r="S2668" s="477"/>
      <c r="T2668" s="477"/>
      <c r="U2668" s="477"/>
      <c r="V2668" s="477"/>
      <c r="W2668" s="477"/>
      <c r="X2668" s="477"/>
      <c r="Y2668" s="477"/>
      <c r="Z2668" s="477"/>
      <c r="AA2668" s="477"/>
      <c r="AB2668" s="477"/>
      <c r="AC2668" s="477"/>
    </row>
    <row r="2669">
      <c r="A2669" s="132" t="s">
        <v>4667</v>
      </c>
      <c r="B2669" s="65" t="s">
        <v>4668</v>
      </c>
      <c r="C2669" s="479"/>
      <c r="D2669" s="475"/>
      <c r="E2669" s="476"/>
      <c r="F2669" s="477"/>
      <c r="G2669" s="477"/>
      <c r="H2669" s="477"/>
      <c r="I2669" s="477"/>
      <c r="J2669" s="477"/>
      <c r="K2669" s="477"/>
      <c r="L2669" s="477"/>
      <c r="M2669" s="477"/>
      <c r="N2669" s="477"/>
      <c r="O2669" s="477"/>
      <c r="P2669" s="477"/>
      <c r="Q2669" s="477"/>
      <c r="R2669" s="477"/>
      <c r="S2669" s="477"/>
      <c r="T2669" s="477"/>
      <c r="U2669" s="477"/>
      <c r="V2669" s="477"/>
      <c r="W2669" s="477"/>
      <c r="X2669" s="477"/>
      <c r="Y2669" s="477"/>
      <c r="Z2669" s="477"/>
      <c r="AA2669" s="477"/>
      <c r="AB2669" s="477"/>
      <c r="AC2669" s="477"/>
    </row>
    <row r="2670">
      <c r="A2670" s="132" t="s">
        <v>4669</v>
      </c>
      <c r="B2670" s="65"/>
      <c r="C2670" s="479"/>
      <c r="D2670" s="475"/>
      <c r="E2670" s="476"/>
      <c r="F2670" s="477"/>
      <c r="G2670" s="477"/>
      <c r="H2670" s="477"/>
      <c r="I2670" s="477"/>
      <c r="J2670" s="477"/>
      <c r="K2670" s="477"/>
      <c r="L2670" s="477"/>
      <c r="M2670" s="477"/>
      <c r="N2670" s="477"/>
      <c r="O2670" s="477"/>
      <c r="P2670" s="477"/>
      <c r="Q2670" s="477"/>
      <c r="R2670" s="477"/>
      <c r="S2670" s="477"/>
      <c r="T2670" s="477"/>
      <c r="U2670" s="477"/>
      <c r="V2670" s="477"/>
      <c r="W2670" s="477"/>
      <c r="X2670" s="477"/>
      <c r="Y2670" s="477"/>
      <c r="Z2670" s="477"/>
      <c r="AA2670" s="477"/>
      <c r="AB2670" s="477"/>
      <c r="AC2670" s="477"/>
    </row>
    <row r="2671">
      <c r="A2671" s="132" t="s">
        <v>4670</v>
      </c>
      <c r="B2671" s="65" t="s">
        <v>4671</v>
      </c>
      <c r="C2671" s="479"/>
      <c r="D2671" s="475"/>
      <c r="E2671" s="476"/>
      <c r="F2671" s="477"/>
      <c r="G2671" s="477"/>
      <c r="H2671" s="477"/>
      <c r="I2671" s="477"/>
      <c r="J2671" s="477"/>
      <c r="K2671" s="477"/>
      <c r="L2671" s="477"/>
      <c r="M2671" s="477"/>
      <c r="N2671" s="477"/>
      <c r="O2671" s="477"/>
      <c r="P2671" s="477"/>
      <c r="Q2671" s="477"/>
      <c r="R2671" s="477"/>
      <c r="S2671" s="477"/>
      <c r="T2671" s="477"/>
      <c r="U2671" s="477"/>
      <c r="V2671" s="477"/>
      <c r="W2671" s="477"/>
      <c r="X2671" s="477"/>
      <c r="Y2671" s="477"/>
      <c r="Z2671" s="477"/>
      <c r="AA2671" s="477"/>
      <c r="AB2671" s="477"/>
      <c r="AC2671" s="477"/>
    </row>
    <row r="2672">
      <c r="A2672" s="132" t="s">
        <v>4672</v>
      </c>
      <c r="B2672" s="65" t="s">
        <v>4673</v>
      </c>
      <c r="C2672" s="479"/>
      <c r="D2672" s="475"/>
      <c r="E2672" s="476"/>
      <c r="F2672" s="477"/>
      <c r="G2672" s="477"/>
      <c r="H2672" s="477"/>
      <c r="I2672" s="477"/>
      <c r="J2672" s="477"/>
      <c r="K2672" s="477"/>
      <c r="L2672" s="477"/>
      <c r="M2672" s="477"/>
      <c r="N2672" s="477"/>
      <c r="O2672" s="477"/>
      <c r="P2672" s="477"/>
      <c r="Q2672" s="477"/>
      <c r="R2672" s="477"/>
      <c r="S2672" s="477"/>
      <c r="T2672" s="477"/>
      <c r="U2672" s="477"/>
      <c r="V2672" s="477"/>
      <c r="W2672" s="477"/>
      <c r="X2672" s="477"/>
      <c r="Y2672" s="477"/>
      <c r="Z2672" s="477"/>
      <c r="AA2672" s="477"/>
      <c r="AB2672" s="477"/>
      <c r="AC2672" s="477"/>
    </row>
    <row r="2673">
      <c r="A2673" s="132" t="s">
        <v>4674</v>
      </c>
      <c r="B2673" s="65"/>
      <c r="C2673" s="479"/>
      <c r="D2673" s="475"/>
      <c r="E2673" s="476"/>
      <c r="F2673" s="477"/>
      <c r="G2673" s="477"/>
      <c r="H2673" s="477"/>
      <c r="I2673" s="477"/>
      <c r="J2673" s="477"/>
      <c r="K2673" s="477"/>
      <c r="L2673" s="477"/>
      <c r="M2673" s="477"/>
      <c r="N2673" s="477"/>
      <c r="O2673" s="477"/>
      <c r="P2673" s="477"/>
      <c r="Q2673" s="477"/>
      <c r="R2673" s="477"/>
      <c r="S2673" s="477"/>
      <c r="T2673" s="477"/>
      <c r="U2673" s="477"/>
      <c r="V2673" s="477"/>
      <c r="W2673" s="477"/>
      <c r="X2673" s="477"/>
      <c r="Y2673" s="477"/>
      <c r="Z2673" s="477"/>
      <c r="AA2673" s="477"/>
      <c r="AB2673" s="477"/>
      <c r="AC2673" s="477"/>
    </row>
    <row r="2674">
      <c r="A2674" s="484" t="s">
        <v>4675</v>
      </c>
      <c r="B2674" s="65" t="s">
        <v>4676</v>
      </c>
      <c r="C2674" s="479"/>
      <c r="D2674" s="475"/>
      <c r="E2674" s="476"/>
      <c r="F2674" s="477"/>
      <c r="G2674" s="477"/>
      <c r="H2674" s="477"/>
      <c r="I2674" s="477"/>
      <c r="J2674" s="477"/>
      <c r="K2674" s="477"/>
      <c r="L2674" s="477"/>
      <c r="M2674" s="477"/>
      <c r="N2674" s="477"/>
      <c r="O2674" s="477"/>
      <c r="P2674" s="477"/>
      <c r="Q2674" s="477"/>
      <c r="R2674" s="477"/>
      <c r="S2674" s="477"/>
      <c r="T2674" s="477"/>
      <c r="U2674" s="477"/>
      <c r="V2674" s="477"/>
      <c r="W2674" s="477"/>
      <c r="X2674" s="477"/>
      <c r="Y2674" s="477"/>
      <c r="Z2674" s="477"/>
      <c r="AA2674" s="477"/>
      <c r="AB2674" s="477"/>
      <c r="AC2674" s="477"/>
    </row>
    <row r="2675">
      <c r="A2675" s="485" t="s">
        <v>4677</v>
      </c>
      <c r="B2675" s="65" t="s">
        <v>4678</v>
      </c>
      <c r="C2675" s="486" t="s">
        <v>4679</v>
      </c>
      <c r="D2675" s="475"/>
      <c r="E2675" s="476"/>
      <c r="F2675" s="477"/>
      <c r="G2675" s="477"/>
      <c r="H2675" s="477"/>
      <c r="I2675" s="477"/>
      <c r="J2675" s="477"/>
      <c r="K2675" s="477"/>
      <c r="L2675" s="477"/>
      <c r="M2675" s="477"/>
      <c r="N2675" s="477"/>
      <c r="O2675" s="477"/>
      <c r="P2675" s="477"/>
      <c r="Q2675" s="477"/>
      <c r="R2675" s="477"/>
      <c r="S2675" s="477"/>
      <c r="T2675" s="477"/>
      <c r="U2675" s="477"/>
      <c r="V2675" s="477"/>
      <c r="W2675" s="477"/>
      <c r="X2675" s="477"/>
      <c r="Y2675" s="477"/>
      <c r="Z2675" s="477"/>
      <c r="AA2675" s="477"/>
      <c r="AB2675" s="477"/>
      <c r="AC2675" s="477"/>
    </row>
    <row r="2676">
      <c r="A2676" s="485" t="s">
        <v>4680</v>
      </c>
      <c r="B2676" s="65"/>
      <c r="C2676" s="479"/>
      <c r="D2676" s="475"/>
      <c r="E2676" s="476"/>
      <c r="F2676" s="477"/>
      <c r="G2676" s="477"/>
      <c r="H2676" s="477"/>
      <c r="I2676" s="477"/>
      <c r="J2676" s="477"/>
      <c r="K2676" s="477"/>
      <c r="L2676" s="477"/>
      <c r="M2676" s="477"/>
      <c r="N2676" s="477"/>
      <c r="O2676" s="477"/>
      <c r="P2676" s="477"/>
      <c r="Q2676" s="477"/>
      <c r="R2676" s="477"/>
      <c r="S2676" s="477"/>
      <c r="T2676" s="477"/>
      <c r="U2676" s="477"/>
      <c r="V2676" s="477"/>
      <c r="W2676" s="477"/>
      <c r="X2676" s="477"/>
      <c r="Y2676" s="477"/>
      <c r="Z2676" s="477"/>
      <c r="AA2676" s="477"/>
      <c r="AB2676" s="477"/>
      <c r="AC2676" s="477"/>
    </row>
    <row r="2677" ht="139.5" customHeight="1">
      <c r="A2677" s="474" t="s">
        <v>4681</v>
      </c>
      <c r="B2677" s="65" t="s">
        <v>4682</v>
      </c>
      <c r="C2677" s="479"/>
      <c r="D2677" s="475"/>
      <c r="E2677" s="476"/>
      <c r="F2677" s="477"/>
      <c r="G2677" s="477"/>
      <c r="H2677" s="477"/>
      <c r="I2677" s="477"/>
      <c r="J2677" s="477"/>
      <c r="K2677" s="477"/>
      <c r="L2677" s="477"/>
      <c r="M2677" s="477"/>
      <c r="N2677" s="477"/>
      <c r="O2677" s="477"/>
      <c r="P2677" s="477"/>
      <c r="Q2677" s="477"/>
      <c r="R2677" s="477"/>
      <c r="S2677" s="477"/>
      <c r="T2677" s="477"/>
      <c r="U2677" s="477"/>
      <c r="V2677" s="477"/>
      <c r="W2677" s="477"/>
      <c r="X2677" s="477"/>
      <c r="Y2677" s="477"/>
      <c r="Z2677" s="477"/>
      <c r="AA2677" s="477"/>
      <c r="AB2677" s="477"/>
      <c r="AC2677" s="477"/>
    </row>
    <row r="2678">
      <c r="A2678" s="132" t="s">
        <v>4683</v>
      </c>
      <c r="B2678" s="65" t="s">
        <v>4684</v>
      </c>
      <c r="C2678" s="479"/>
      <c r="D2678" s="475" t="s">
        <v>4685</v>
      </c>
      <c r="E2678" s="487" t="s">
        <v>4686</v>
      </c>
      <c r="F2678" s="487" t="s">
        <v>4687</v>
      </c>
      <c r="G2678" s="477"/>
      <c r="H2678" s="477"/>
      <c r="I2678" s="477"/>
      <c r="J2678" s="477"/>
      <c r="K2678" s="477"/>
      <c r="L2678" s="477"/>
      <c r="M2678" s="477"/>
      <c r="N2678" s="477"/>
      <c r="O2678" s="477"/>
      <c r="P2678" s="477"/>
      <c r="Q2678" s="477"/>
      <c r="R2678" s="477"/>
      <c r="S2678" s="477"/>
      <c r="T2678" s="477"/>
      <c r="U2678" s="477"/>
      <c r="V2678" s="477"/>
      <c r="W2678" s="477"/>
      <c r="X2678" s="477"/>
      <c r="Y2678" s="477"/>
      <c r="Z2678" s="477"/>
      <c r="AA2678" s="477"/>
      <c r="AB2678" s="477"/>
      <c r="AC2678" s="477"/>
    </row>
    <row r="2679">
      <c r="A2679" s="132" t="s">
        <v>4688</v>
      </c>
      <c r="B2679" s="65" t="s">
        <v>4689</v>
      </c>
      <c r="C2679" s="479" t="s">
        <v>4690</v>
      </c>
      <c r="D2679" s="475"/>
      <c r="E2679" s="476"/>
      <c r="F2679" s="477"/>
      <c r="G2679" s="477"/>
      <c r="H2679" s="477"/>
      <c r="I2679" s="477"/>
      <c r="J2679" s="477"/>
      <c r="K2679" s="477"/>
      <c r="L2679" s="477"/>
      <c r="M2679" s="477"/>
      <c r="N2679" s="477"/>
      <c r="O2679" s="477"/>
      <c r="P2679" s="477"/>
      <c r="Q2679" s="477"/>
      <c r="R2679" s="477"/>
      <c r="S2679" s="477"/>
      <c r="T2679" s="477"/>
      <c r="U2679" s="477"/>
      <c r="V2679" s="477"/>
      <c r="W2679" s="477"/>
      <c r="X2679" s="477"/>
      <c r="Y2679" s="477"/>
      <c r="Z2679" s="477"/>
      <c r="AA2679" s="477"/>
      <c r="AB2679" s="477"/>
      <c r="AC2679" s="477"/>
    </row>
    <row r="2680">
      <c r="A2680" s="132" t="s">
        <v>4691</v>
      </c>
      <c r="B2680" s="65"/>
      <c r="C2680" s="479"/>
      <c r="D2680" s="475"/>
      <c r="E2680" s="476"/>
      <c r="F2680" s="477"/>
      <c r="G2680" s="477"/>
      <c r="H2680" s="477"/>
      <c r="I2680" s="477"/>
      <c r="J2680" s="477"/>
      <c r="K2680" s="477"/>
      <c r="L2680" s="477"/>
      <c r="M2680" s="477"/>
      <c r="N2680" s="477"/>
      <c r="O2680" s="477"/>
      <c r="P2680" s="477"/>
      <c r="Q2680" s="477"/>
      <c r="R2680" s="477"/>
      <c r="S2680" s="477"/>
      <c r="T2680" s="477"/>
      <c r="U2680" s="477"/>
      <c r="V2680" s="477"/>
      <c r="W2680" s="477"/>
      <c r="X2680" s="477"/>
      <c r="Y2680" s="477"/>
      <c r="Z2680" s="477"/>
      <c r="AA2680" s="477"/>
      <c r="AB2680" s="477"/>
      <c r="AC2680" s="477"/>
    </row>
    <row r="2681">
      <c r="A2681" s="132" t="s">
        <v>4692</v>
      </c>
      <c r="B2681" s="65"/>
      <c r="C2681" s="479"/>
      <c r="D2681" s="468"/>
      <c r="E2681" s="5"/>
      <c r="F2681" s="469"/>
      <c r="G2681" s="469"/>
      <c r="H2681" s="469"/>
      <c r="I2681" s="469"/>
      <c r="J2681" s="469"/>
      <c r="K2681" s="469"/>
      <c r="L2681" s="469"/>
      <c r="M2681" s="469"/>
      <c r="N2681" s="469"/>
      <c r="O2681" s="469"/>
      <c r="P2681" s="469"/>
      <c r="Q2681" s="469"/>
      <c r="R2681" s="469"/>
      <c r="S2681" s="469"/>
      <c r="T2681" s="469"/>
      <c r="U2681" s="469"/>
      <c r="V2681" s="469"/>
      <c r="W2681" s="469"/>
      <c r="X2681" s="469"/>
      <c r="Y2681" s="469"/>
      <c r="Z2681" s="469"/>
      <c r="AA2681" s="469"/>
      <c r="AB2681" s="469"/>
      <c r="AC2681" s="469"/>
    </row>
    <row r="2682">
      <c r="A2682" s="488" t="s">
        <v>4693</v>
      </c>
      <c r="B2682" s="192" t="s">
        <v>4694</v>
      </c>
      <c r="C2682" s="473"/>
      <c r="D2682" s="468"/>
      <c r="E2682" s="5"/>
      <c r="F2682" s="469"/>
      <c r="G2682" s="469"/>
      <c r="H2682" s="469"/>
      <c r="I2682" s="469"/>
      <c r="J2682" s="469"/>
      <c r="K2682" s="469"/>
      <c r="L2682" s="469"/>
      <c r="M2682" s="469"/>
      <c r="N2682" s="469"/>
      <c r="O2682" s="469"/>
      <c r="P2682" s="469"/>
      <c r="Q2682" s="469"/>
      <c r="R2682" s="469"/>
      <c r="S2682" s="469"/>
      <c r="T2682" s="469"/>
      <c r="U2682" s="469"/>
      <c r="V2682" s="469"/>
      <c r="W2682" s="469"/>
      <c r="X2682" s="469"/>
      <c r="Y2682" s="469"/>
      <c r="Z2682" s="469"/>
      <c r="AA2682" s="469"/>
      <c r="AB2682" s="469"/>
      <c r="AC2682" s="469"/>
    </row>
    <row r="2683">
      <c r="A2683" s="485" t="s">
        <v>4695</v>
      </c>
      <c r="B2683" s="192" t="s">
        <v>4696</v>
      </c>
      <c r="C2683" s="473"/>
      <c r="D2683" s="468"/>
      <c r="E2683" s="5"/>
      <c r="F2683" s="469"/>
      <c r="G2683" s="469"/>
      <c r="H2683" s="469"/>
      <c r="I2683" s="469"/>
      <c r="J2683" s="469"/>
      <c r="K2683" s="469"/>
      <c r="L2683" s="469"/>
      <c r="M2683" s="469"/>
      <c r="N2683" s="469"/>
      <c r="O2683" s="469"/>
      <c r="P2683" s="469"/>
      <c r="Q2683" s="469"/>
      <c r="R2683" s="469"/>
      <c r="S2683" s="469"/>
      <c r="T2683" s="469"/>
      <c r="U2683" s="469"/>
      <c r="V2683" s="469"/>
      <c r="W2683" s="469"/>
      <c r="X2683" s="469"/>
      <c r="Y2683" s="469"/>
      <c r="Z2683" s="469"/>
      <c r="AA2683" s="469"/>
      <c r="AB2683" s="469"/>
      <c r="AC2683" s="469"/>
    </row>
    <row r="2684">
      <c r="A2684" s="485" t="s">
        <v>4697</v>
      </c>
      <c r="B2684" s="192" t="s">
        <v>4698</v>
      </c>
      <c r="C2684" s="473"/>
      <c r="D2684" s="468"/>
      <c r="E2684" s="5"/>
      <c r="F2684" s="469"/>
      <c r="G2684" s="469"/>
      <c r="H2684" s="469"/>
      <c r="I2684" s="469"/>
      <c r="J2684" s="469"/>
      <c r="K2684" s="469"/>
      <c r="L2684" s="469"/>
      <c r="M2684" s="469"/>
      <c r="N2684" s="469"/>
      <c r="O2684" s="469"/>
      <c r="P2684" s="469"/>
      <c r="Q2684" s="469"/>
      <c r="R2684" s="469"/>
      <c r="S2684" s="469"/>
      <c r="T2684" s="469"/>
      <c r="U2684" s="469"/>
      <c r="V2684" s="469"/>
      <c r="W2684" s="469"/>
      <c r="X2684" s="469"/>
      <c r="Y2684" s="469"/>
      <c r="Z2684" s="469"/>
      <c r="AA2684" s="469"/>
      <c r="AB2684" s="469"/>
      <c r="AC2684" s="469"/>
    </row>
    <row r="2685">
      <c r="A2685" s="488" t="s">
        <v>4699</v>
      </c>
      <c r="B2685" s="192" t="s">
        <v>4700</v>
      </c>
      <c r="C2685" s="473"/>
      <c r="D2685" s="468"/>
      <c r="E2685" s="5"/>
      <c r="F2685" s="469"/>
      <c r="G2685" s="469"/>
      <c r="H2685" s="469"/>
      <c r="I2685" s="469"/>
      <c r="J2685" s="469"/>
      <c r="K2685" s="469"/>
      <c r="L2685" s="469"/>
      <c r="M2685" s="469"/>
      <c r="N2685" s="469"/>
      <c r="O2685" s="469"/>
      <c r="P2685" s="469"/>
      <c r="Q2685" s="469"/>
      <c r="R2685" s="469"/>
      <c r="S2685" s="469"/>
      <c r="T2685" s="469"/>
      <c r="U2685" s="469"/>
      <c r="V2685" s="469"/>
      <c r="W2685" s="469"/>
      <c r="X2685" s="469"/>
      <c r="Y2685" s="469"/>
      <c r="Z2685" s="469"/>
      <c r="AA2685" s="469"/>
      <c r="AB2685" s="469"/>
      <c r="AC2685" s="469"/>
    </row>
    <row r="2686">
      <c r="A2686" s="488" t="s">
        <v>4701</v>
      </c>
      <c r="B2686" s="489" t="s">
        <v>4702</v>
      </c>
      <c r="C2686" s="473"/>
      <c r="D2686" s="468"/>
      <c r="E2686" s="5"/>
      <c r="F2686" s="469"/>
      <c r="G2686" s="469"/>
      <c r="H2686" s="469"/>
      <c r="I2686" s="469"/>
      <c r="J2686" s="469"/>
      <c r="K2686" s="469"/>
      <c r="L2686" s="469"/>
      <c r="M2686" s="469"/>
      <c r="N2686" s="469"/>
      <c r="O2686" s="469"/>
      <c r="P2686" s="469"/>
      <c r="Q2686" s="469"/>
      <c r="R2686" s="469"/>
      <c r="S2686" s="469"/>
      <c r="T2686" s="469"/>
      <c r="U2686" s="469"/>
      <c r="V2686" s="469"/>
      <c r="W2686" s="469"/>
      <c r="X2686" s="469"/>
      <c r="Y2686" s="469"/>
      <c r="Z2686" s="469"/>
      <c r="AA2686" s="469"/>
      <c r="AB2686" s="469"/>
      <c r="AC2686" s="469"/>
    </row>
    <row r="2687">
      <c r="A2687" s="132" t="s">
        <v>4703</v>
      </c>
      <c r="B2687" s="192" t="s">
        <v>4704</v>
      </c>
      <c r="C2687" s="473"/>
      <c r="D2687" s="468"/>
      <c r="E2687" s="5"/>
      <c r="F2687" s="469"/>
      <c r="G2687" s="469"/>
      <c r="H2687" s="469"/>
      <c r="I2687" s="469"/>
      <c r="J2687" s="469"/>
      <c r="K2687" s="469"/>
      <c r="L2687" s="469"/>
      <c r="M2687" s="469"/>
      <c r="N2687" s="469"/>
      <c r="O2687" s="469"/>
      <c r="P2687" s="469"/>
      <c r="Q2687" s="469"/>
      <c r="R2687" s="469"/>
      <c r="S2687" s="469"/>
      <c r="T2687" s="469"/>
      <c r="U2687" s="469"/>
      <c r="V2687" s="469"/>
      <c r="W2687" s="469"/>
      <c r="X2687" s="469"/>
      <c r="Y2687" s="469"/>
      <c r="Z2687" s="469"/>
      <c r="AA2687" s="469"/>
      <c r="AB2687" s="469"/>
      <c r="AC2687" s="469"/>
    </row>
    <row r="2688">
      <c r="A2688" s="132" t="s">
        <v>4705</v>
      </c>
      <c r="B2688" s="192"/>
      <c r="C2688" s="473"/>
      <c r="D2688" s="468"/>
      <c r="E2688" s="5"/>
      <c r="F2688" s="469"/>
      <c r="G2688" s="469"/>
      <c r="H2688" s="469"/>
      <c r="I2688" s="469"/>
      <c r="J2688" s="469"/>
      <c r="K2688" s="469"/>
      <c r="L2688" s="469"/>
      <c r="M2688" s="469"/>
      <c r="N2688" s="469"/>
      <c r="O2688" s="469"/>
      <c r="P2688" s="469"/>
      <c r="Q2688" s="469"/>
      <c r="R2688" s="469"/>
      <c r="S2688" s="469"/>
      <c r="T2688" s="469"/>
      <c r="U2688" s="469"/>
      <c r="V2688" s="469"/>
      <c r="W2688" s="469"/>
      <c r="X2688" s="469"/>
      <c r="Y2688" s="469"/>
      <c r="Z2688" s="469"/>
      <c r="AA2688" s="469"/>
      <c r="AB2688" s="469"/>
      <c r="AC2688" s="469"/>
    </row>
    <row r="2689">
      <c r="A2689" s="132" t="s">
        <v>4706</v>
      </c>
      <c r="B2689" s="192" t="s">
        <v>4707</v>
      </c>
      <c r="C2689" s="473"/>
      <c r="D2689" s="468"/>
      <c r="E2689" s="5"/>
      <c r="F2689" s="469"/>
      <c r="G2689" s="469"/>
      <c r="H2689" s="469"/>
      <c r="I2689" s="469"/>
      <c r="J2689" s="469"/>
      <c r="K2689" s="469"/>
      <c r="L2689" s="469"/>
      <c r="M2689" s="469"/>
      <c r="N2689" s="469"/>
      <c r="O2689" s="469"/>
      <c r="P2689" s="469"/>
      <c r="Q2689" s="469"/>
      <c r="R2689" s="469"/>
      <c r="S2689" s="469"/>
      <c r="T2689" s="469"/>
      <c r="U2689" s="469"/>
      <c r="V2689" s="469"/>
      <c r="W2689" s="469"/>
      <c r="X2689" s="469"/>
      <c r="Y2689" s="469"/>
      <c r="Z2689" s="469"/>
      <c r="AA2689" s="469"/>
      <c r="AB2689" s="469"/>
      <c r="AC2689" s="469"/>
    </row>
    <row r="2690">
      <c r="A2690" s="132" t="s">
        <v>4708</v>
      </c>
      <c r="B2690" s="192" t="s">
        <v>4709</v>
      </c>
      <c r="C2690" s="473"/>
      <c r="D2690" s="468"/>
      <c r="E2690" s="5"/>
      <c r="F2690" s="469"/>
      <c r="G2690" s="469"/>
      <c r="H2690" s="469"/>
      <c r="I2690" s="469"/>
      <c r="J2690" s="469"/>
      <c r="K2690" s="469"/>
      <c r="L2690" s="469"/>
      <c r="M2690" s="469"/>
      <c r="N2690" s="469"/>
      <c r="O2690" s="469"/>
      <c r="P2690" s="469"/>
      <c r="Q2690" s="469"/>
      <c r="R2690" s="469"/>
      <c r="S2690" s="469"/>
      <c r="T2690" s="469"/>
      <c r="U2690" s="469"/>
      <c r="V2690" s="469"/>
      <c r="W2690" s="469"/>
      <c r="X2690" s="469"/>
      <c r="Y2690" s="469"/>
      <c r="Z2690" s="469"/>
      <c r="AA2690" s="469"/>
      <c r="AB2690" s="469"/>
      <c r="AC2690" s="469"/>
    </row>
    <row r="2691">
      <c r="A2691" s="132" t="s">
        <v>4710</v>
      </c>
      <c r="B2691" s="192" t="s">
        <v>4711</v>
      </c>
      <c r="C2691" s="473" t="s">
        <v>4712</v>
      </c>
      <c r="D2691" s="468"/>
      <c r="E2691" s="5"/>
      <c r="F2691" s="469"/>
      <c r="G2691" s="469"/>
      <c r="H2691" s="469"/>
      <c r="I2691" s="469"/>
      <c r="J2691" s="469"/>
      <c r="K2691" s="469"/>
      <c r="L2691" s="469"/>
      <c r="M2691" s="469"/>
      <c r="N2691" s="469"/>
      <c r="O2691" s="469"/>
      <c r="P2691" s="469"/>
      <c r="Q2691" s="469"/>
      <c r="R2691" s="469"/>
      <c r="S2691" s="469"/>
      <c r="T2691" s="469"/>
      <c r="U2691" s="469"/>
      <c r="V2691" s="469"/>
      <c r="W2691" s="469"/>
      <c r="X2691" s="469"/>
      <c r="Y2691" s="469"/>
      <c r="Z2691" s="469"/>
      <c r="AA2691" s="469"/>
      <c r="AB2691" s="469"/>
      <c r="AC2691" s="469"/>
    </row>
    <row r="2692">
      <c r="A2692" s="490" t="s">
        <v>4713</v>
      </c>
      <c r="B2692" s="192" t="s">
        <v>4714</v>
      </c>
      <c r="C2692" s="473"/>
      <c r="D2692" s="468"/>
      <c r="E2692" s="5"/>
      <c r="F2692" s="469"/>
      <c r="G2692" s="469"/>
      <c r="H2692" s="469"/>
      <c r="I2692" s="469"/>
      <c r="J2692" s="469"/>
      <c r="K2692" s="469"/>
      <c r="L2692" s="469"/>
      <c r="M2692" s="469"/>
      <c r="N2692" s="469"/>
      <c r="O2692" s="469"/>
      <c r="P2692" s="469"/>
      <c r="Q2692" s="469"/>
      <c r="R2692" s="469"/>
      <c r="S2692" s="469"/>
      <c r="T2692" s="469"/>
      <c r="U2692" s="469"/>
      <c r="V2692" s="469"/>
      <c r="W2692" s="469"/>
      <c r="X2692" s="469"/>
      <c r="Y2692" s="469"/>
      <c r="Z2692" s="469"/>
      <c r="AA2692" s="469"/>
      <c r="AB2692" s="469"/>
      <c r="AC2692" s="469"/>
    </row>
    <row r="2693">
      <c r="A2693" s="132" t="s">
        <v>4715</v>
      </c>
      <c r="B2693" s="65" t="s">
        <v>4716</v>
      </c>
      <c r="C2693" s="473"/>
      <c r="D2693" s="468"/>
      <c r="E2693" s="5"/>
      <c r="F2693" s="469"/>
      <c r="G2693" s="469"/>
      <c r="H2693" s="469"/>
      <c r="I2693" s="469"/>
      <c r="J2693" s="469"/>
      <c r="K2693" s="469"/>
      <c r="L2693" s="469"/>
      <c r="M2693" s="469"/>
      <c r="N2693" s="469"/>
      <c r="O2693" s="469"/>
      <c r="P2693" s="469"/>
      <c r="Q2693" s="469"/>
      <c r="R2693" s="469"/>
      <c r="S2693" s="469"/>
      <c r="T2693" s="469"/>
      <c r="U2693" s="469"/>
      <c r="V2693" s="469"/>
      <c r="W2693" s="469"/>
      <c r="X2693" s="469"/>
      <c r="Y2693" s="469"/>
      <c r="Z2693" s="469"/>
      <c r="AA2693" s="469"/>
      <c r="AB2693" s="469"/>
      <c r="AC2693" s="469"/>
    </row>
    <row r="2694">
      <c r="A2694" s="132" t="s">
        <v>4717</v>
      </c>
      <c r="B2694" s="192" t="s">
        <v>4718</v>
      </c>
      <c r="C2694" s="473"/>
      <c r="D2694" s="468"/>
      <c r="E2694" s="5"/>
      <c r="F2694" s="469"/>
      <c r="G2694" s="469"/>
      <c r="H2694" s="469"/>
      <c r="I2694" s="469"/>
      <c r="J2694" s="469"/>
      <c r="K2694" s="469"/>
      <c r="L2694" s="469"/>
      <c r="M2694" s="469"/>
      <c r="N2694" s="469"/>
      <c r="O2694" s="469"/>
      <c r="P2694" s="469"/>
      <c r="Q2694" s="469"/>
      <c r="R2694" s="469"/>
      <c r="S2694" s="469"/>
      <c r="T2694" s="469"/>
      <c r="U2694" s="469"/>
      <c r="V2694" s="469"/>
      <c r="W2694" s="469"/>
      <c r="X2694" s="469"/>
      <c r="Y2694" s="469"/>
      <c r="Z2694" s="469"/>
      <c r="AA2694" s="469"/>
      <c r="AB2694" s="469"/>
      <c r="AC2694" s="469"/>
    </row>
    <row r="2695">
      <c r="A2695" s="132" t="s">
        <v>4719</v>
      </c>
      <c r="B2695" s="192"/>
      <c r="C2695" s="473"/>
      <c r="D2695" s="468"/>
      <c r="E2695" s="5"/>
      <c r="F2695" s="469"/>
      <c r="G2695" s="469"/>
      <c r="H2695" s="469"/>
      <c r="I2695" s="469"/>
      <c r="J2695" s="469"/>
      <c r="K2695" s="469"/>
      <c r="L2695" s="469"/>
      <c r="M2695" s="469"/>
      <c r="N2695" s="469"/>
      <c r="O2695" s="469"/>
      <c r="P2695" s="469"/>
      <c r="Q2695" s="469"/>
      <c r="R2695" s="469"/>
      <c r="S2695" s="469"/>
      <c r="T2695" s="469"/>
      <c r="U2695" s="469"/>
      <c r="V2695" s="469"/>
      <c r="W2695" s="469"/>
      <c r="X2695" s="469"/>
      <c r="Y2695" s="469"/>
      <c r="Z2695" s="469"/>
      <c r="AA2695" s="469"/>
      <c r="AB2695" s="469"/>
      <c r="AC2695" s="469"/>
    </row>
    <row r="2696">
      <c r="A2696" s="132"/>
      <c r="B2696" s="192"/>
      <c r="C2696" s="473"/>
      <c r="D2696" s="468"/>
      <c r="E2696" s="5"/>
      <c r="F2696" s="469"/>
      <c r="G2696" s="469"/>
      <c r="H2696" s="469"/>
      <c r="I2696" s="469"/>
      <c r="J2696" s="469"/>
      <c r="K2696" s="469"/>
      <c r="L2696" s="469"/>
      <c r="M2696" s="469"/>
      <c r="N2696" s="469"/>
      <c r="O2696" s="469"/>
      <c r="P2696" s="469"/>
      <c r="Q2696" s="469"/>
      <c r="R2696" s="469"/>
      <c r="S2696" s="469"/>
      <c r="T2696" s="469"/>
      <c r="U2696" s="469"/>
      <c r="V2696" s="469"/>
      <c r="W2696" s="469"/>
      <c r="X2696" s="469"/>
      <c r="Y2696" s="469"/>
      <c r="Z2696" s="469"/>
      <c r="AA2696" s="469"/>
      <c r="AB2696" s="469"/>
      <c r="AC2696" s="469"/>
    </row>
    <row r="2697">
      <c r="A2697" s="490" t="s">
        <v>4720</v>
      </c>
      <c r="B2697" s="192" t="s">
        <v>4721</v>
      </c>
      <c r="C2697" s="473"/>
      <c r="D2697" s="468"/>
      <c r="E2697" s="5"/>
      <c r="F2697" s="469"/>
      <c r="G2697" s="469"/>
      <c r="H2697" s="469"/>
      <c r="I2697" s="469"/>
      <c r="J2697" s="469"/>
      <c r="K2697" s="469"/>
      <c r="L2697" s="469"/>
      <c r="M2697" s="469"/>
      <c r="N2697" s="469"/>
      <c r="O2697" s="469"/>
      <c r="P2697" s="469"/>
      <c r="Q2697" s="469"/>
      <c r="R2697" s="469"/>
      <c r="S2697" s="469"/>
      <c r="T2697" s="469"/>
      <c r="U2697" s="469"/>
      <c r="V2697" s="469"/>
      <c r="W2697" s="469"/>
      <c r="X2697" s="469"/>
      <c r="Y2697" s="469"/>
      <c r="Z2697" s="469"/>
      <c r="AA2697" s="469"/>
      <c r="AB2697" s="469"/>
      <c r="AC2697" s="469"/>
    </row>
    <row r="2698">
      <c r="A2698" s="132" t="s">
        <v>4722</v>
      </c>
      <c r="B2698" s="192"/>
      <c r="C2698" s="473"/>
      <c r="D2698" s="468"/>
      <c r="E2698" s="5"/>
      <c r="F2698" s="469"/>
      <c r="G2698" s="469"/>
      <c r="H2698" s="469"/>
      <c r="I2698" s="469"/>
      <c r="J2698" s="469"/>
      <c r="K2698" s="469"/>
      <c r="L2698" s="469"/>
      <c r="M2698" s="469"/>
      <c r="N2698" s="469"/>
      <c r="O2698" s="469"/>
      <c r="P2698" s="469"/>
      <c r="Q2698" s="469"/>
      <c r="R2698" s="469"/>
      <c r="S2698" s="469"/>
      <c r="T2698" s="469"/>
      <c r="U2698" s="469"/>
      <c r="V2698" s="469"/>
      <c r="W2698" s="469"/>
      <c r="X2698" s="469"/>
      <c r="Y2698" s="469"/>
      <c r="Z2698" s="469"/>
      <c r="AA2698" s="469"/>
      <c r="AB2698" s="469"/>
      <c r="AC2698" s="469"/>
    </row>
    <row r="2699">
      <c r="A2699" s="132" t="s">
        <v>4723</v>
      </c>
      <c r="B2699" s="65" t="s">
        <v>4724</v>
      </c>
      <c r="C2699" s="473"/>
      <c r="D2699" s="468"/>
      <c r="E2699" s="5"/>
      <c r="F2699" s="469"/>
      <c r="G2699" s="469"/>
      <c r="H2699" s="469"/>
      <c r="I2699" s="469"/>
      <c r="J2699" s="469"/>
      <c r="K2699" s="469"/>
      <c r="L2699" s="469"/>
      <c r="M2699" s="469"/>
      <c r="N2699" s="469"/>
      <c r="O2699" s="469"/>
      <c r="P2699" s="469"/>
      <c r="Q2699" s="469"/>
      <c r="R2699" s="469"/>
      <c r="S2699" s="469"/>
      <c r="T2699" s="469"/>
      <c r="U2699" s="469"/>
      <c r="V2699" s="469"/>
      <c r="W2699" s="469"/>
      <c r="X2699" s="469"/>
      <c r="Y2699" s="469"/>
      <c r="Z2699" s="469"/>
      <c r="AA2699" s="469"/>
      <c r="AB2699" s="469"/>
      <c r="AC2699" s="469"/>
    </row>
    <row r="2700">
      <c r="A2700" s="132" t="s">
        <v>4725</v>
      </c>
      <c r="B2700" s="65" t="s">
        <v>4726</v>
      </c>
      <c r="C2700" s="473"/>
      <c r="D2700" s="468"/>
      <c r="E2700" s="5"/>
      <c r="F2700" s="469"/>
      <c r="G2700" s="469"/>
      <c r="H2700" s="469"/>
      <c r="I2700" s="469"/>
      <c r="J2700" s="469"/>
      <c r="K2700" s="469"/>
      <c r="L2700" s="469"/>
      <c r="M2700" s="469"/>
      <c r="N2700" s="469"/>
      <c r="O2700" s="469"/>
      <c r="P2700" s="469"/>
      <c r="Q2700" s="469"/>
      <c r="R2700" s="469"/>
      <c r="S2700" s="469"/>
      <c r="T2700" s="469"/>
      <c r="U2700" s="469"/>
      <c r="V2700" s="469"/>
      <c r="W2700" s="469"/>
      <c r="X2700" s="469"/>
      <c r="Y2700" s="469"/>
      <c r="Z2700" s="469"/>
      <c r="AA2700" s="469"/>
      <c r="AB2700" s="469"/>
      <c r="AC2700" s="469"/>
    </row>
    <row r="2701">
      <c r="A2701" s="132" t="s">
        <v>4727</v>
      </c>
      <c r="B2701" s="65" t="s">
        <v>4728</v>
      </c>
      <c r="C2701" s="473"/>
      <c r="D2701" s="468"/>
      <c r="E2701" s="5"/>
      <c r="F2701" s="469"/>
      <c r="G2701" s="469"/>
      <c r="H2701" s="469"/>
      <c r="I2701" s="469"/>
      <c r="J2701" s="469"/>
      <c r="K2701" s="469"/>
      <c r="L2701" s="469"/>
      <c r="M2701" s="469"/>
      <c r="N2701" s="469"/>
      <c r="O2701" s="469"/>
      <c r="P2701" s="469"/>
      <c r="Q2701" s="469"/>
      <c r="R2701" s="469"/>
      <c r="S2701" s="469"/>
      <c r="T2701" s="469"/>
      <c r="U2701" s="469"/>
      <c r="V2701" s="469"/>
      <c r="W2701" s="469"/>
      <c r="X2701" s="469"/>
      <c r="Y2701" s="469"/>
      <c r="Z2701" s="469"/>
      <c r="AA2701" s="469"/>
      <c r="AB2701" s="469"/>
      <c r="AC2701" s="469"/>
    </row>
    <row r="2702">
      <c r="A2702" s="132" t="s">
        <v>4729</v>
      </c>
      <c r="B2702" s="65" t="s">
        <v>4730</v>
      </c>
      <c r="C2702" s="473"/>
      <c r="D2702" s="475"/>
      <c r="E2702" s="476"/>
      <c r="F2702" s="477"/>
      <c r="G2702" s="477"/>
      <c r="H2702" s="477"/>
      <c r="I2702" s="477"/>
      <c r="J2702" s="477"/>
      <c r="K2702" s="477"/>
      <c r="L2702" s="477"/>
      <c r="M2702" s="477"/>
      <c r="N2702" s="477"/>
      <c r="O2702" s="477"/>
      <c r="P2702" s="477"/>
      <c r="Q2702" s="477"/>
      <c r="R2702" s="477"/>
      <c r="S2702" s="477"/>
      <c r="T2702" s="477"/>
      <c r="U2702" s="477"/>
      <c r="V2702" s="477"/>
      <c r="W2702" s="477"/>
      <c r="X2702" s="477"/>
      <c r="Y2702" s="477"/>
      <c r="Z2702" s="477"/>
      <c r="AA2702" s="477"/>
      <c r="AB2702" s="477"/>
      <c r="AC2702" s="477"/>
    </row>
    <row r="2703">
      <c r="A2703" s="490" t="s">
        <v>4731</v>
      </c>
      <c r="B2703" s="65" t="s">
        <v>4732</v>
      </c>
      <c r="C2703" s="479"/>
      <c r="D2703" s="475"/>
      <c r="E2703" s="476"/>
      <c r="F2703" s="477"/>
      <c r="G2703" s="477"/>
      <c r="H2703" s="477"/>
      <c r="I2703" s="477"/>
      <c r="J2703" s="477"/>
      <c r="K2703" s="477"/>
      <c r="L2703" s="477"/>
      <c r="M2703" s="477"/>
      <c r="N2703" s="477"/>
      <c r="O2703" s="477"/>
      <c r="P2703" s="477"/>
      <c r="Q2703" s="477"/>
      <c r="R2703" s="477"/>
      <c r="S2703" s="477"/>
      <c r="T2703" s="477"/>
      <c r="U2703" s="477"/>
      <c r="V2703" s="477"/>
      <c r="W2703" s="477"/>
      <c r="X2703" s="477"/>
      <c r="Y2703" s="477"/>
      <c r="Z2703" s="477"/>
      <c r="AA2703" s="477"/>
      <c r="AB2703" s="477"/>
      <c r="AC2703" s="477"/>
    </row>
    <row r="2704">
      <c r="A2704" s="485" t="s">
        <v>4733</v>
      </c>
      <c r="B2704" s="65"/>
      <c r="C2704" s="479"/>
      <c r="D2704" s="475"/>
      <c r="E2704" s="476"/>
      <c r="F2704" s="477"/>
      <c r="G2704" s="477"/>
      <c r="H2704" s="477"/>
      <c r="I2704" s="477"/>
      <c r="J2704" s="477"/>
      <c r="K2704" s="477"/>
      <c r="L2704" s="477"/>
      <c r="M2704" s="477"/>
      <c r="N2704" s="477"/>
      <c r="O2704" s="477"/>
      <c r="P2704" s="477"/>
      <c r="Q2704" s="477"/>
      <c r="R2704" s="477"/>
      <c r="S2704" s="477"/>
      <c r="T2704" s="477"/>
      <c r="U2704" s="477"/>
      <c r="V2704" s="477"/>
      <c r="W2704" s="477"/>
      <c r="X2704" s="477"/>
      <c r="Y2704" s="477"/>
      <c r="Z2704" s="477"/>
      <c r="AA2704" s="477"/>
      <c r="AB2704" s="477"/>
      <c r="AC2704" s="477"/>
    </row>
    <row r="2705">
      <c r="A2705" s="485" t="s">
        <v>4734</v>
      </c>
      <c r="B2705" s="65"/>
      <c r="C2705" s="479"/>
      <c r="D2705" s="475"/>
      <c r="E2705" s="476"/>
      <c r="F2705" s="477"/>
      <c r="G2705" s="477"/>
      <c r="H2705" s="477"/>
      <c r="I2705" s="477"/>
      <c r="J2705" s="477"/>
      <c r="K2705" s="477"/>
      <c r="L2705" s="477"/>
      <c r="M2705" s="477"/>
      <c r="N2705" s="477"/>
      <c r="O2705" s="477"/>
      <c r="P2705" s="477"/>
      <c r="Q2705" s="477"/>
      <c r="R2705" s="477"/>
      <c r="S2705" s="477"/>
      <c r="T2705" s="477"/>
      <c r="U2705" s="477"/>
      <c r="V2705" s="477"/>
      <c r="W2705" s="477"/>
      <c r="X2705" s="477"/>
      <c r="Y2705" s="477"/>
      <c r="Z2705" s="477"/>
      <c r="AA2705" s="477"/>
      <c r="AB2705" s="477"/>
      <c r="AC2705" s="477"/>
    </row>
    <row r="2706">
      <c r="A2706" s="485" t="s">
        <v>4735</v>
      </c>
      <c r="B2706" s="65"/>
      <c r="C2706" s="479"/>
      <c r="D2706" s="475"/>
      <c r="E2706" s="476"/>
      <c r="F2706" s="477"/>
      <c r="G2706" s="477"/>
      <c r="H2706" s="477"/>
      <c r="I2706" s="477"/>
      <c r="J2706" s="477"/>
      <c r="K2706" s="477"/>
      <c r="L2706" s="477"/>
      <c r="M2706" s="477"/>
      <c r="N2706" s="477"/>
      <c r="O2706" s="477"/>
      <c r="P2706" s="477"/>
      <c r="Q2706" s="477"/>
      <c r="R2706" s="477"/>
      <c r="S2706" s="477"/>
      <c r="T2706" s="477"/>
      <c r="U2706" s="477"/>
      <c r="V2706" s="477"/>
      <c r="W2706" s="477"/>
      <c r="X2706" s="477"/>
      <c r="Y2706" s="477"/>
      <c r="Z2706" s="477"/>
      <c r="AA2706" s="477"/>
      <c r="AB2706" s="477"/>
      <c r="AC2706" s="477"/>
    </row>
    <row r="2707">
      <c r="A2707" s="485" t="s">
        <v>4736</v>
      </c>
      <c r="B2707" s="65"/>
      <c r="C2707" s="479"/>
      <c r="D2707" s="475"/>
      <c r="E2707" s="476"/>
      <c r="F2707" s="477"/>
      <c r="G2707" s="477"/>
      <c r="H2707" s="477"/>
      <c r="I2707" s="477"/>
      <c r="J2707" s="477"/>
      <c r="K2707" s="477"/>
      <c r="L2707" s="477"/>
      <c r="M2707" s="477"/>
      <c r="N2707" s="477"/>
      <c r="O2707" s="477"/>
      <c r="P2707" s="477"/>
      <c r="Q2707" s="477"/>
      <c r="R2707" s="477"/>
      <c r="S2707" s="477"/>
      <c r="T2707" s="477"/>
      <c r="U2707" s="477"/>
      <c r="V2707" s="477"/>
      <c r="W2707" s="477"/>
      <c r="X2707" s="477"/>
      <c r="Y2707" s="477"/>
      <c r="Z2707" s="477"/>
      <c r="AA2707" s="477"/>
      <c r="AB2707" s="477"/>
      <c r="AC2707" s="477"/>
    </row>
    <row r="2708" ht="263.25" customHeight="1">
      <c r="A2708" s="485" t="s">
        <v>4737</v>
      </c>
      <c r="B2708" s="65" t="s">
        <v>4738</v>
      </c>
      <c r="C2708" s="479"/>
      <c r="D2708" s="491" t="s">
        <v>4739</v>
      </c>
      <c r="E2708" s="476"/>
      <c r="F2708" s="477"/>
      <c r="G2708" s="477"/>
      <c r="H2708" s="477"/>
      <c r="I2708" s="477"/>
      <c r="J2708" s="477"/>
      <c r="K2708" s="477"/>
      <c r="L2708" s="477"/>
      <c r="M2708" s="477"/>
      <c r="N2708" s="477"/>
      <c r="O2708" s="477"/>
      <c r="P2708" s="477"/>
      <c r="Q2708" s="477"/>
      <c r="R2708" s="477"/>
      <c r="S2708" s="477"/>
      <c r="T2708" s="477"/>
      <c r="U2708" s="477"/>
      <c r="V2708" s="477"/>
      <c r="W2708" s="477"/>
      <c r="X2708" s="477"/>
      <c r="Y2708" s="477"/>
      <c r="Z2708" s="477"/>
      <c r="AA2708" s="477"/>
      <c r="AB2708" s="477"/>
      <c r="AC2708" s="477"/>
    </row>
    <row r="2709">
      <c r="A2709" s="485" t="s">
        <v>4740</v>
      </c>
      <c r="B2709" s="65"/>
      <c r="C2709" s="479" t="s">
        <v>4741</v>
      </c>
      <c r="D2709" s="475"/>
      <c r="E2709" s="476"/>
      <c r="F2709" s="477"/>
      <c r="G2709" s="477"/>
      <c r="H2709" s="477"/>
      <c r="I2709" s="477"/>
      <c r="J2709" s="477"/>
      <c r="K2709" s="477"/>
      <c r="L2709" s="477"/>
      <c r="M2709" s="477"/>
      <c r="N2709" s="477"/>
      <c r="O2709" s="477"/>
      <c r="P2709" s="477"/>
      <c r="Q2709" s="477"/>
      <c r="R2709" s="477"/>
      <c r="S2709" s="477"/>
      <c r="T2709" s="477"/>
      <c r="U2709" s="477"/>
      <c r="V2709" s="477"/>
      <c r="W2709" s="477"/>
      <c r="X2709" s="477"/>
      <c r="Y2709" s="477"/>
      <c r="Z2709" s="477"/>
      <c r="AA2709" s="477"/>
      <c r="AB2709" s="477"/>
      <c r="AC2709" s="477"/>
    </row>
    <row r="2710">
      <c r="A2710" s="485" t="s">
        <v>4742</v>
      </c>
      <c r="B2710" s="65" t="s">
        <v>4743</v>
      </c>
      <c r="C2710" s="479"/>
      <c r="D2710" s="475"/>
      <c r="E2710" s="476"/>
      <c r="F2710" s="477"/>
      <c r="G2710" s="477"/>
      <c r="H2710" s="477"/>
      <c r="I2710" s="477"/>
      <c r="J2710" s="477"/>
      <c r="K2710" s="477"/>
      <c r="L2710" s="477"/>
      <c r="M2710" s="477"/>
      <c r="N2710" s="477"/>
      <c r="O2710" s="477"/>
      <c r="P2710" s="477"/>
      <c r="Q2710" s="477"/>
      <c r="R2710" s="477"/>
      <c r="S2710" s="477"/>
      <c r="T2710" s="477"/>
      <c r="U2710" s="477"/>
      <c r="V2710" s="477"/>
      <c r="W2710" s="477"/>
      <c r="X2710" s="477"/>
      <c r="Y2710" s="477"/>
      <c r="Z2710" s="477"/>
      <c r="AA2710" s="477"/>
      <c r="AB2710" s="477"/>
      <c r="AC2710" s="477"/>
    </row>
    <row r="2711">
      <c r="A2711" s="485" t="s">
        <v>4744</v>
      </c>
      <c r="B2711" s="65" t="s">
        <v>4745</v>
      </c>
      <c r="C2711" s="479"/>
      <c r="D2711" s="475"/>
      <c r="E2711" s="476"/>
      <c r="F2711" s="477"/>
      <c r="G2711" s="477"/>
      <c r="H2711" s="477"/>
      <c r="I2711" s="477"/>
      <c r="J2711" s="477"/>
      <c r="K2711" s="477"/>
      <c r="L2711" s="477"/>
      <c r="M2711" s="477"/>
      <c r="N2711" s="477"/>
      <c r="O2711" s="477"/>
      <c r="P2711" s="477"/>
      <c r="Q2711" s="477"/>
      <c r="R2711" s="477"/>
      <c r="S2711" s="477"/>
      <c r="T2711" s="477"/>
      <c r="U2711" s="477"/>
      <c r="V2711" s="477"/>
      <c r="W2711" s="477"/>
      <c r="X2711" s="477"/>
      <c r="Y2711" s="477"/>
      <c r="Z2711" s="477"/>
      <c r="AA2711" s="477"/>
      <c r="AB2711" s="477"/>
      <c r="AC2711" s="477"/>
    </row>
    <row r="2712">
      <c r="A2712" s="485" t="s">
        <v>4746</v>
      </c>
      <c r="B2712" s="65" t="s">
        <v>4747</v>
      </c>
      <c r="C2712" s="479"/>
      <c r="D2712" s="475"/>
      <c r="E2712" s="476"/>
      <c r="F2712" s="477"/>
      <c r="G2712" s="477"/>
      <c r="H2712" s="477"/>
      <c r="I2712" s="477"/>
      <c r="J2712" s="477"/>
      <c r="K2712" s="477"/>
      <c r="L2712" s="477"/>
      <c r="M2712" s="477"/>
      <c r="N2712" s="477"/>
      <c r="O2712" s="477"/>
      <c r="P2712" s="477"/>
      <c r="Q2712" s="477"/>
      <c r="R2712" s="477"/>
      <c r="S2712" s="477"/>
      <c r="T2712" s="477"/>
      <c r="U2712" s="477"/>
      <c r="V2712" s="477"/>
      <c r="W2712" s="477"/>
      <c r="X2712" s="477"/>
      <c r="Y2712" s="477"/>
      <c r="Z2712" s="477"/>
      <c r="AA2712" s="477"/>
      <c r="AB2712" s="477"/>
      <c r="AC2712" s="477"/>
    </row>
    <row r="2713">
      <c r="A2713" s="485" t="s">
        <v>4748</v>
      </c>
      <c r="B2713" s="65" t="s">
        <v>4749</v>
      </c>
      <c r="C2713" s="479" t="s">
        <v>4750</v>
      </c>
      <c r="D2713" s="475"/>
      <c r="E2713" s="476"/>
      <c r="F2713" s="477"/>
      <c r="G2713" s="477"/>
      <c r="H2713" s="477"/>
      <c r="I2713" s="477"/>
      <c r="J2713" s="477"/>
      <c r="K2713" s="477"/>
      <c r="L2713" s="477"/>
      <c r="M2713" s="477"/>
      <c r="N2713" s="477"/>
      <c r="O2713" s="477"/>
      <c r="P2713" s="477"/>
      <c r="Q2713" s="477"/>
      <c r="R2713" s="477"/>
      <c r="S2713" s="477"/>
      <c r="T2713" s="477"/>
      <c r="U2713" s="477"/>
      <c r="V2713" s="477"/>
      <c r="W2713" s="477"/>
      <c r="X2713" s="477"/>
      <c r="Y2713" s="477"/>
      <c r="Z2713" s="477"/>
      <c r="AA2713" s="477"/>
      <c r="AB2713" s="477"/>
      <c r="AC2713" s="477"/>
    </row>
    <row r="2714">
      <c r="A2714" s="485" t="s">
        <v>4751</v>
      </c>
      <c r="B2714" s="65"/>
      <c r="C2714" s="479"/>
      <c r="D2714" s="475"/>
      <c r="E2714" s="476"/>
      <c r="F2714" s="477"/>
      <c r="G2714" s="477"/>
      <c r="H2714" s="477"/>
      <c r="I2714" s="477"/>
      <c r="J2714" s="477"/>
      <c r="K2714" s="477"/>
      <c r="L2714" s="477"/>
      <c r="M2714" s="477"/>
      <c r="N2714" s="477"/>
      <c r="O2714" s="477"/>
      <c r="P2714" s="477"/>
      <c r="Q2714" s="477"/>
      <c r="R2714" s="477"/>
      <c r="S2714" s="477"/>
      <c r="T2714" s="477"/>
      <c r="U2714" s="477"/>
      <c r="V2714" s="477"/>
      <c r="W2714" s="477"/>
      <c r="X2714" s="477"/>
      <c r="Y2714" s="477"/>
      <c r="Z2714" s="477"/>
      <c r="AA2714" s="477"/>
      <c r="AB2714" s="477"/>
      <c r="AC2714" s="477"/>
    </row>
    <row r="2715">
      <c r="A2715" s="485" t="s">
        <v>4752</v>
      </c>
      <c r="B2715" s="65"/>
      <c r="C2715" s="479"/>
      <c r="D2715" s="475"/>
      <c r="E2715" s="476"/>
      <c r="F2715" s="477"/>
      <c r="G2715" s="477"/>
      <c r="H2715" s="477"/>
      <c r="I2715" s="477"/>
      <c r="J2715" s="477"/>
      <c r="K2715" s="477"/>
      <c r="L2715" s="477"/>
      <c r="M2715" s="477"/>
      <c r="N2715" s="477"/>
      <c r="O2715" s="477"/>
      <c r="P2715" s="477"/>
      <c r="Q2715" s="477"/>
      <c r="R2715" s="477"/>
      <c r="S2715" s="477"/>
      <c r="T2715" s="477"/>
      <c r="U2715" s="477"/>
      <c r="V2715" s="477"/>
      <c r="W2715" s="477"/>
      <c r="X2715" s="477"/>
      <c r="Y2715" s="477"/>
      <c r="Z2715" s="477"/>
      <c r="AA2715" s="477"/>
      <c r="AB2715" s="477"/>
      <c r="AC2715" s="477"/>
    </row>
    <row r="2716">
      <c r="A2716" s="485" t="s">
        <v>4753</v>
      </c>
      <c r="B2716" s="65" t="s">
        <v>4754</v>
      </c>
      <c r="C2716" s="479"/>
      <c r="D2716" s="475"/>
      <c r="E2716" s="476"/>
      <c r="F2716" s="477"/>
      <c r="G2716" s="477"/>
      <c r="H2716" s="477"/>
      <c r="I2716" s="477"/>
      <c r="J2716" s="477"/>
      <c r="K2716" s="477"/>
      <c r="L2716" s="477"/>
      <c r="M2716" s="477"/>
      <c r="N2716" s="477"/>
      <c r="O2716" s="477"/>
      <c r="P2716" s="477"/>
      <c r="Q2716" s="477"/>
      <c r="R2716" s="477"/>
      <c r="S2716" s="477"/>
      <c r="T2716" s="477"/>
      <c r="U2716" s="477"/>
      <c r="V2716" s="477"/>
      <c r="W2716" s="477"/>
      <c r="X2716" s="477"/>
      <c r="Y2716" s="477"/>
      <c r="Z2716" s="477"/>
      <c r="AA2716" s="477"/>
      <c r="AB2716" s="477"/>
      <c r="AC2716" s="477"/>
    </row>
    <row r="2717">
      <c r="A2717" s="485" t="s">
        <v>4755</v>
      </c>
      <c r="B2717" s="65" t="s">
        <v>4756</v>
      </c>
      <c r="C2717" s="479"/>
      <c r="D2717" s="475"/>
      <c r="E2717" s="476"/>
      <c r="F2717" s="477"/>
      <c r="G2717" s="477"/>
      <c r="H2717" s="477"/>
      <c r="I2717" s="477"/>
      <c r="J2717" s="477"/>
      <c r="K2717" s="477"/>
      <c r="L2717" s="477"/>
      <c r="M2717" s="477"/>
      <c r="N2717" s="477"/>
      <c r="O2717" s="477"/>
      <c r="P2717" s="477"/>
      <c r="Q2717" s="477"/>
      <c r="R2717" s="477"/>
      <c r="S2717" s="477"/>
      <c r="T2717" s="477"/>
      <c r="U2717" s="477"/>
      <c r="V2717" s="477"/>
      <c r="W2717" s="477"/>
      <c r="X2717" s="477"/>
      <c r="Y2717" s="477"/>
      <c r="Z2717" s="477"/>
      <c r="AA2717" s="477"/>
      <c r="AB2717" s="477"/>
      <c r="AC2717" s="477"/>
    </row>
    <row r="2718">
      <c r="A2718" s="485" t="s">
        <v>4757</v>
      </c>
      <c r="B2718" s="65"/>
      <c r="C2718" s="479"/>
      <c r="D2718" s="475"/>
      <c r="E2718" s="476"/>
      <c r="F2718" s="477"/>
      <c r="G2718" s="477"/>
      <c r="H2718" s="477"/>
      <c r="I2718" s="477"/>
      <c r="J2718" s="477"/>
      <c r="K2718" s="477"/>
      <c r="L2718" s="477"/>
      <c r="M2718" s="477"/>
      <c r="N2718" s="477"/>
      <c r="O2718" s="477"/>
      <c r="P2718" s="477"/>
      <c r="Q2718" s="477"/>
      <c r="R2718" s="477"/>
      <c r="S2718" s="477"/>
      <c r="T2718" s="477"/>
      <c r="U2718" s="477"/>
      <c r="V2718" s="477"/>
      <c r="W2718" s="477"/>
      <c r="X2718" s="477"/>
      <c r="Y2718" s="477"/>
      <c r="Z2718" s="477"/>
      <c r="AA2718" s="477"/>
      <c r="AB2718" s="477"/>
      <c r="AC2718" s="477"/>
    </row>
    <row r="2719">
      <c r="A2719" s="474" t="s">
        <v>4758</v>
      </c>
      <c r="B2719" s="65" t="s">
        <v>4759</v>
      </c>
      <c r="C2719" s="479"/>
      <c r="D2719" s="475"/>
      <c r="E2719" s="476"/>
      <c r="F2719" s="477"/>
      <c r="G2719" s="477"/>
      <c r="H2719" s="477"/>
      <c r="I2719" s="477"/>
      <c r="J2719" s="477"/>
      <c r="K2719" s="477"/>
      <c r="L2719" s="477"/>
      <c r="M2719" s="477"/>
      <c r="N2719" s="477"/>
      <c r="O2719" s="477"/>
      <c r="P2719" s="477"/>
      <c r="Q2719" s="477"/>
      <c r="R2719" s="477"/>
      <c r="S2719" s="477"/>
      <c r="T2719" s="477"/>
      <c r="U2719" s="477"/>
      <c r="V2719" s="477"/>
      <c r="W2719" s="477"/>
      <c r="X2719" s="477"/>
      <c r="Y2719" s="477"/>
      <c r="Z2719" s="477"/>
      <c r="AA2719" s="477"/>
      <c r="AB2719" s="477"/>
      <c r="AC2719" s="477"/>
    </row>
    <row r="2720">
      <c r="A2720" s="132" t="s">
        <v>4760</v>
      </c>
      <c r="B2720" s="65" t="s">
        <v>4761</v>
      </c>
      <c r="C2720" s="479"/>
      <c r="D2720" s="475"/>
      <c r="E2720" s="476"/>
      <c r="F2720" s="477"/>
      <c r="G2720" s="477"/>
      <c r="H2720" s="477"/>
      <c r="I2720" s="477"/>
      <c r="J2720" s="477"/>
      <c r="K2720" s="477"/>
      <c r="L2720" s="477"/>
      <c r="M2720" s="477"/>
      <c r="N2720" s="477"/>
      <c r="O2720" s="477"/>
      <c r="P2720" s="477"/>
      <c r="Q2720" s="477"/>
      <c r="R2720" s="477"/>
      <c r="S2720" s="477"/>
      <c r="T2720" s="477"/>
      <c r="U2720" s="477"/>
      <c r="V2720" s="477"/>
      <c r="W2720" s="477"/>
      <c r="X2720" s="477"/>
      <c r="Y2720" s="477"/>
      <c r="Z2720" s="477"/>
      <c r="AA2720" s="477"/>
      <c r="AB2720" s="477"/>
      <c r="AC2720" s="477"/>
    </row>
    <row r="2721">
      <c r="A2721" s="132"/>
      <c r="B2721" s="65"/>
      <c r="C2721" s="479"/>
      <c r="D2721" s="492"/>
      <c r="E2721" s="493"/>
      <c r="F2721" s="494"/>
      <c r="G2721" s="494"/>
      <c r="H2721" s="494"/>
      <c r="I2721" s="494"/>
      <c r="J2721" s="494"/>
      <c r="K2721" s="494"/>
      <c r="L2721" s="494"/>
      <c r="M2721" s="494"/>
      <c r="N2721" s="494"/>
      <c r="O2721" s="494"/>
      <c r="P2721" s="494"/>
      <c r="Q2721" s="494"/>
      <c r="R2721" s="494"/>
      <c r="S2721" s="494"/>
      <c r="T2721" s="494"/>
      <c r="U2721" s="494"/>
      <c r="V2721" s="494"/>
      <c r="W2721" s="494"/>
      <c r="X2721" s="494"/>
      <c r="Y2721" s="494"/>
      <c r="Z2721" s="494"/>
      <c r="AA2721" s="494"/>
      <c r="AB2721" s="494"/>
      <c r="AC2721" s="485"/>
    </row>
    <row r="2722">
      <c r="A2722" s="245" t="s">
        <v>4762</v>
      </c>
      <c r="B2722" s="308" t="s">
        <v>4763</v>
      </c>
      <c r="C2722" s="495"/>
      <c r="D2722" s="492"/>
      <c r="E2722" s="493"/>
      <c r="F2722" s="494"/>
      <c r="G2722" s="494"/>
      <c r="H2722" s="494"/>
      <c r="I2722" s="494"/>
      <c r="J2722" s="494"/>
      <c r="K2722" s="494"/>
      <c r="L2722" s="494"/>
      <c r="M2722" s="494"/>
      <c r="N2722" s="494"/>
      <c r="O2722" s="494"/>
      <c r="P2722" s="494"/>
      <c r="Q2722" s="494"/>
      <c r="R2722" s="494"/>
      <c r="S2722" s="494"/>
      <c r="T2722" s="494"/>
      <c r="U2722" s="494"/>
      <c r="V2722" s="494"/>
      <c r="W2722" s="494"/>
      <c r="X2722" s="494"/>
      <c r="Y2722" s="494"/>
      <c r="Z2722" s="494"/>
      <c r="AA2722" s="494"/>
      <c r="AB2722" s="494"/>
      <c r="AC2722" s="485"/>
    </row>
    <row r="2723">
      <c r="A2723" s="245" t="s">
        <v>4764</v>
      </c>
      <c r="B2723" s="308" t="s">
        <v>4765</v>
      </c>
      <c r="C2723" s="495"/>
      <c r="D2723" s="492"/>
      <c r="E2723" s="493"/>
      <c r="F2723" s="494"/>
      <c r="G2723" s="494"/>
      <c r="H2723" s="494"/>
      <c r="I2723" s="494"/>
      <c r="J2723" s="494"/>
      <c r="K2723" s="494"/>
      <c r="L2723" s="494"/>
      <c r="M2723" s="494"/>
      <c r="N2723" s="494"/>
      <c r="O2723" s="494"/>
      <c r="P2723" s="494"/>
      <c r="Q2723" s="494"/>
      <c r="R2723" s="494"/>
      <c r="S2723" s="494"/>
      <c r="T2723" s="494"/>
      <c r="U2723" s="494"/>
      <c r="V2723" s="494"/>
      <c r="W2723" s="494"/>
      <c r="X2723" s="494"/>
      <c r="Y2723" s="494"/>
      <c r="Z2723" s="494"/>
      <c r="AA2723" s="494"/>
      <c r="AB2723" s="494"/>
      <c r="AC2723" s="485"/>
    </row>
    <row r="2724">
      <c r="A2724" s="245" t="s">
        <v>4766</v>
      </c>
      <c r="B2724" s="308" t="s">
        <v>4767</v>
      </c>
      <c r="C2724" s="495"/>
      <c r="D2724" s="492"/>
      <c r="E2724" s="493"/>
      <c r="F2724" s="494"/>
      <c r="G2724" s="494"/>
      <c r="H2724" s="494"/>
      <c r="I2724" s="494"/>
      <c r="J2724" s="494"/>
      <c r="K2724" s="494"/>
      <c r="L2724" s="494"/>
      <c r="M2724" s="494"/>
      <c r="N2724" s="494"/>
      <c r="O2724" s="494"/>
      <c r="P2724" s="494"/>
      <c r="Q2724" s="494"/>
      <c r="R2724" s="494"/>
      <c r="S2724" s="494"/>
      <c r="T2724" s="494"/>
      <c r="U2724" s="494"/>
      <c r="V2724" s="494"/>
      <c r="W2724" s="494"/>
      <c r="X2724" s="494"/>
      <c r="Y2724" s="494"/>
      <c r="Z2724" s="494"/>
      <c r="AA2724" s="494"/>
      <c r="AB2724" s="494"/>
      <c r="AC2724" s="485" t="s">
        <v>4768</v>
      </c>
    </row>
    <row r="2725">
      <c r="A2725" s="245" t="s">
        <v>4769</v>
      </c>
      <c r="B2725" s="308" t="s">
        <v>4770</v>
      </c>
      <c r="C2725" s="495"/>
      <c r="D2725" s="492"/>
      <c r="E2725" s="493"/>
      <c r="F2725" s="494"/>
      <c r="G2725" s="494"/>
      <c r="H2725" s="494"/>
      <c r="I2725" s="494"/>
      <c r="J2725" s="494"/>
      <c r="K2725" s="494"/>
      <c r="L2725" s="494"/>
      <c r="M2725" s="494"/>
      <c r="N2725" s="494"/>
      <c r="O2725" s="494"/>
      <c r="P2725" s="494"/>
      <c r="Q2725" s="494"/>
      <c r="R2725" s="494"/>
      <c r="S2725" s="494"/>
      <c r="T2725" s="494"/>
      <c r="U2725" s="494"/>
      <c r="V2725" s="494"/>
      <c r="W2725" s="494"/>
      <c r="X2725" s="494"/>
      <c r="Y2725" s="494"/>
      <c r="Z2725" s="494"/>
      <c r="AA2725" s="494"/>
      <c r="AB2725" s="494"/>
      <c r="AC2725" s="494"/>
    </row>
    <row r="2726">
      <c r="A2726" s="245" t="s">
        <v>4771</v>
      </c>
      <c r="B2726" s="308"/>
      <c r="C2726" s="495"/>
      <c r="D2726" s="492"/>
      <c r="E2726" s="493"/>
      <c r="F2726" s="494"/>
      <c r="G2726" s="494"/>
      <c r="H2726" s="494"/>
      <c r="I2726" s="494"/>
      <c r="J2726" s="494"/>
      <c r="K2726" s="494"/>
      <c r="L2726" s="494"/>
      <c r="M2726" s="494"/>
      <c r="N2726" s="494"/>
      <c r="O2726" s="494"/>
      <c r="P2726" s="494"/>
      <c r="Q2726" s="494"/>
      <c r="R2726" s="494"/>
      <c r="S2726" s="494"/>
      <c r="T2726" s="494"/>
      <c r="U2726" s="494"/>
      <c r="V2726" s="494"/>
      <c r="W2726" s="494"/>
      <c r="X2726" s="494"/>
      <c r="Y2726" s="494"/>
      <c r="Z2726" s="494"/>
      <c r="AA2726" s="494"/>
      <c r="AB2726" s="494"/>
      <c r="AC2726" s="494"/>
    </row>
    <row r="2727">
      <c r="A2727" s="244" t="s">
        <v>4772</v>
      </c>
      <c r="B2727" s="308" t="s">
        <v>4773</v>
      </c>
      <c r="C2727" s="495"/>
      <c r="D2727" s="492"/>
      <c r="E2727" s="493"/>
      <c r="F2727" s="494"/>
      <c r="G2727" s="494"/>
      <c r="H2727" s="494"/>
      <c r="I2727" s="494"/>
      <c r="J2727" s="494"/>
      <c r="K2727" s="494"/>
      <c r="L2727" s="494"/>
      <c r="M2727" s="494"/>
      <c r="N2727" s="494"/>
      <c r="O2727" s="494"/>
      <c r="P2727" s="494"/>
      <c r="Q2727" s="494"/>
      <c r="R2727" s="494"/>
      <c r="S2727" s="494"/>
      <c r="T2727" s="494"/>
      <c r="U2727" s="494"/>
      <c r="V2727" s="494"/>
      <c r="W2727" s="494"/>
      <c r="X2727" s="494"/>
      <c r="Y2727" s="494"/>
      <c r="Z2727" s="494"/>
      <c r="AA2727" s="494"/>
      <c r="AB2727" s="494"/>
      <c r="AC2727" s="494"/>
    </row>
    <row r="2728">
      <c r="A2728" s="245" t="s">
        <v>4774</v>
      </c>
      <c r="B2728" s="308" t="s">
        <v>4774</v>
      </c>
      <c r="C2728" s="495"/>
      <c r="D2728" s="475"/>
      <c r="E2728" s="476"/>
      <c r="F2728" s="477"/>
      <c r="G2728" s="477"/>
      <c r="H2728" s="477"/>
      <c r="I2728" s="477"/>
      <c r="J2728" s="477"/>
      <c r="K2728" s="477"/>
      <c r="L2728" s="477"/>
      <c r="M2728" s="477"/>
      <c r="N2728" s="477"/>
      <c r="O2728" s="477"/>
      <c r="P2728" s="477"/>
      <c r="Q2728" s="477"/>
      <c r="R2728" s="477"/>
      <c r="S2728" s="477"/>
      <c r="T2728" s="477"/>
      <c r="U2728" s="477"/>
      <c r="V2728" s="477"/>
      <c r="W2728" s="477"/>
      <c r="X2728" s="477"/>
      <c r="Y2728" s="477"/>
      <c r="Z2728" s="477"/>
      <c r="AA2728" s="477"/>
      <c r="AB2728" s="477"/>
      <c r="AC2728" s="477"/>
    </row>
    <row r="2729">
      <c r="A2729" s="496" t="s">
        <v>4775</v>
      </c>
      <c r="B2729" s="63" t="s">
        <v>4776</v>
      </c>
      <c r="C2729" s="479"/>
      <c r="D2729" s="475"/>
      <c r="E2729" s="476"/>
      <c r="F2729" s="477"/>
      <c r="G2729" s="477"/>
      <c r="H2729" s="477"/>
      <c r="I2729" s="477"/>
      <c r="J2729" s="477"/>
      <c r="K2729" s="477"/>
      <c r="L2729" s="477"/>
      <c r="M2729" s="477"/>
      <c r="N2729" s="477"/>
      <c r="O2729" s="477"/>
      <c r="P2729" s="477"/>
      <c r="Q2729" s="477"/>
      <c r="R2729" s="477"/>
      <c r="S2729" s="477"/>
      <c r="T2729" s="477"/>
      <c r="U2729" s="477"/>
      <c r="V2729" s="477"/>
      <c r="W2729" s="477"/>
      <c r="X2729" s="477"/>
      <c r="Y2729" s="477"/>
      <c r="Z2729" s="477"/>
      <c r="AA2729" s="477"/>
      <c r="AB2729" s="477"/>
      <c r="AC2729" s="477"/>
    </row>
    <row r="2730">
      <c r="A2730" s="43" t="s">
        <v>4777</v>
      </c>
      <c r="B2730" s="63" t="s">
        <v>4778</v>
      </c>
      <c r="C2730" s="479"/>
      <c r="D2730" s="475"/>
      <c r="E2730" s="476"/>
      <c r="F2730" s="477"/>
      <c r="G2730" s="477"/>
      <c r="H2730" s="477"/>
      <c r="I2730" s="477"/>
      <c r="J2730" s="477"/>
      <c r="K2730" s="477"/>
      <c r="L2730" s="477"/>
      <c r="M2730" s="477"/>
      <c r="N2730" s="477"/>
      <c r="O2730" s="477"/>
      <c r="P2730" s="477"/>
      <c r="Q2730" s="477"/>
      <c r="R2730" s="477"/>
      <c r="S2730" s="477"/>
      <c r="T2730" s="477"/>
      <c r="U2730" s="477"/>
      <c r="V2730" s="477"/>
      <c r="W2730" s="477"/>
      <c r="X2730" s="477"/>
      <c r="Y2730" s="477"/>
      <c r="Z2730" s="477"/>
      <c r="AA2730" s="477"/>
      <c r="AB2730" s="477"/>
      <c r="AC2730" s="477"/>
    </row>
    <row r="2731">
      <c r="A2731" s="43" t="s">
        <v>4779</v>
      </c>
      <c r="B2731" s="51"/>
      <c r="C2731" s="479"/>
      <c r="D2731" s="475"/>
      <c r="E2731" s="476"/>
      <c r="F2731" s="477"/>
      <c r="G2731" s="477"/>
      <c r="H2731" s="477"/>
      <c r="I2731" s="477"/>
      <c r="J2731" s="477"/>
      <c r="K2731" s="477"/>
      <c r="L2731" s="477"/>
      <c r="M2731" s="477"/>
      <c r="N2731" s="477"/>
      <c r="O2731" s="477"/>
      <c r="P2731" s="477"/>
      <c r="Q2731" s="477"/>
      <c r="R2731" s="477"/>
      <c r="S2731" s="477"/>
      <c r="T2731" s="477"/>
      <c r="U2731" s="477"/>
      <c r="V2731" s="477"/>
      <c r="W2731" s="477"/>
      <c r="X2731" s="477"/>
      <c r="Y2731" s="477"/>
      <c r="Z2731" s="477"/>
      <c r="AA2731" s="477"/>
      <c r="AB2731" s="477"/>
      <c r="AC2731" s="477"/>
    </row>
    <row r="2732" ht="100.5" customHeight="1">
      <c r="A2732" s="43" t="s">
        <v>4780</v>
      </c>
      <c r="B2732" s="63" t="s">
        <v>4781</v>
      </c>
      <c r="C2732" s="479"/>
      <c r="D2732" s="475"/>
      <c r="E2732" s="476"/>
      <c r="F2732" s="477"/>
      <c r="G2732" s="477"/>
      <c r="H2732" s="477"/>
      <c r="I2732" s="477"/>
      <c r="J2732" s="477"/>
      <c r="K2732" s="477"/>
      <c r="L2732" s="477"/>
      <c r="M2732" s="477"/>
      <c r="N2732" s="477"/>
      <c r="O2732" s="477"/>
      <c r="P2732" s="477"/>
      <c r="Q2732" s="477"/>
      <c r="R2732" s="477"/>
      <c r="S2732" s="477"/>
      <c r="T2732" s="477"/>
      <c r="U2732" s="477"/>
      <c r="V2732" s="477"/>
      <c r="W2732" s="477"/>
      <c r="X2732" s="477"/>
      <c r="Y2732" s="477"/>
      <c r="Z2732" s="477"/>
      <c r="AA2732" s="477"/>
      <c r="AB2732" s="477"/>
      <c r="AC2732" s="477"/>
    </row>
    <row r="2733" ht="27.0" customHeight="1">
      <c r="A2733" s="43" t="s">
        <v>4782</v>
      </c>
      <c r="B2733" s="63" t="s">
        <v>4783</v>
      </c>
      <c r="C2733" s="479"/>
      <c r="D2733" s="475"/>
      <c r="E2733" s="476"/>
      <c r="F2733" s="477"/>
      <c r="G2733" s="477"/>
      <c r="H2733" s="477"/>
      <c r="I2733" s="477"/>
      <c r="J2733" s="477"/>
      <c r="K2733" s="477"/>
      <c r="L2733" s="477"/>
      <c r="M2733" s="477"/>
      <c r="N2733" s="477"/>
      <c r="O2733" s="477"/>
      <c r="P2733" s="477"/>
      <c r="Q2733" s="477"/>
      <c r="R2733" s="477"/>
      <c r="S2733" s="477"/>
      <c r="T2733" s="477"/>
      <c r="U2733" s="477"/>
      <c r="V2733" s="477"/>
      <c r="W2733" s="477"/>
      <c r="X2733" s="477"/>
      <c r="Y2733" s="477"/>
      <c r="Z2733" s="477"/>
      <c r="AA2733" s="477"/>
      <c r="AB2733" s="477"/>
      <c r="AC2733" s="477"/>
    </row>
    <row r="2734" ht="27.0" customHeight="1">
      <c r="A2734" s="43" t="s">
        <v>4784</v>
      </c>
      <c r="B2734" s="63"/>
      <c r="C2734" s="479"/>
      <c r="D2734" s="475"/>
      <c r="E2734" s="476"/>
      <c r="F2734" s="477"/>
      <c r="G2734" s="477"/>
      <c r="H2734" s="477"/>
      <c r="I2734" s="477"/>
      <c r="J2734" s="477"/>
      <c r="K2734" s="477"/>
      <c r="L2734" s="477"/>
      <c r="M2734" s="477"/>
      <c r="N2734" s="477"/>
      <c r="O2734" s="477"/>
      <c r="P2734" s="477"/>
      <c r="Q2734" s="477"/>
      <c r="R2734" s="477"/>
      <c r="S2734" s="477"/>
      <c r="T2734" s="477"/>
      <c r="U2734" s="477"/>
      <c r="V2734" s="477"/>
      <c r="W2734" s="477"/>
      <c r="X2734" s="477"/>
      <c r="Y2734" s="477"/>
      <c r="Z2734" s="477"/>
      <c r="AA2734" s="477"/>
      <c r="AB2734" s="477"/>
      <c r="AC2734" s="477"/>
    </row>
    <row r="2735" ht="246.75" customHeight="1">
      <c r="A2735" s="43" t="s">
        <v>4785</v>
      </c>
      <c r="B2735" s="63"/>
      <c r="C2735" s="479"/>
      <c r="D2735" s="475"/>
      <c r="E2735" s="476"/>
      <c r="F2735" s="477"/>
      <c r="G2735" s="477"/>
      <c r="H2735" s="477"/>
      <c r="I2735" s="477"/>
      <c r="J2735" s="477"/>
      <c r="K2735" s="477"/>
      <c r="L2735" s="477"/>
      <c r="M2735" s="477"/>
      <c r="N2735" s="477"/>
      <c r="O2735" s="477"/>
      <c r="P2735" s="477"/>
      <c r="Q2735" s="477"/>
      <c r="R2735" s="477"/>
      <c r="S2735" s="477"/>
      <c r="T2735" s="477"/>
      <c r="U2735" s="477"/>
      <c r="V2735" s="477"/>
      <c r="W2735" s="477"/>
      <c r="X2735" s="477"/>
      <c r="Y2735" s="477"/>
      <c r="Z2735" s="477"/>
      <c r="AA2735" s="477"/>
      <c r="AB2735" s="477"/>
      <c r="AC2735" s="477"/>
    </row>
    <row r="2736">
      <c r="A2736" s="496" t="s">
        <v>4786</v>
      </c>
      <c r="B2736" s="63" t="s">
        <v>4787</v>
      </c>
      <c r="C2736" s="479"/>
      <c r="D2736" s="475"/>
      <c r="E2736" s="476"/>
      <c r="F2736" s="477"/>
      <c r="G2736" s="477"/>
      <c r="H2736" s="477"/>
      <c r="I2736" s="477"/>
      <c r="J2736" s="477"/>
      <c r="K2736" s="477"/>
      <c r="L2736" s="477"/>
      <c r="M2736" s="477"/>
      <c r="N2736" s="477"/>
      <c r="O2736" s="477"/>
      <c r="P2736" s="477"/>
      <c r="Q2736" s="477"/>
      <c r="R2736" s="477"/>
      <c r="S2736" s="477"/>
      <c r="T2736" s="477"/>
      <c r="U2736" s="477"/>
      <c r="V2736" s="477"/>
      <c r="W2736" s="477"/>
      <c r="X2736" s="477"/>
      <c r="Y2736" s="477"/>
      <c r="Z2736" s="477"/>
      <c r="AA2736" s="477"/>
      <c r="AB2736" s="477"/>
      <c r="AC2736" s="477"/>
    </row>
    <row r="2737">
      <c r="A2737" s="43" t="s">
        <v>4788</v>
      </c>
      <c r="B2737" s="63" t="s">
        <v>4789</v>
      </c>
      <c r="C2737" s="479" t="s">
        <v>4790</v>
      </c>
      <c r="D2737" s="475"/>
      <c r="E2737" s="476"/>
      <c r="F2737" s="477"/>
      <c r="G2737" s="477"/>
      <c r="H2737" s="477"/>
      <c r="I2737" s="477"/>
      <c r="J2737" s="477"/>
      <c r="K2737" s="477"/>
      <c r="L2737" s="477"/>
      <c r="M2737" s="477"/>
      <c r="N2737" s="477"/>
      <c r="O2737" s="477"/>
      <c r="P2737" s="477"/>
      <c r="Q2737" s="477"/>
      <c r="R2737" s="477"/>
      <c r="S2737" s="477"/>
      <c r="T2737" s="477"/>
      <c r="U2737" s="477"/>
      <c r="V2737" s="477"/>
      <c r="W2737" s="477"/>
      <c r="X2737" s="477"/>
      <c r="Y2737" s="477"/>
      <c r="Z2737" s="477"/>
      <c r="AA2737" s="477"/>
      <c r="AB2737" s="477"/>
      <c r="AC2737" s="477"/>
    </row>
    <row r="2738">
      <c r="A2738" s="474" t="s">
        <v>4791</v>
      </c>
      <c r="B2738" s="63" t="s">
        <v>4792</v>
      </c>
      <c r="C2738" s="479"/>
      <c r="D2738" s="475"/>
      <c r="E2738" s="476"/>
      <c r="F2738" s="477"/>
      <c r="G2738" s="477"/>
      <c r="H2738" s="477"/>
      <c r="I2738" s="477"/>
      <c r="J2738" s="477"/>
      <c r="K2738" s="477"/>
      <c r="L2738" s="477"/>
      <c r="M2738" s="477"/>
      <c r="N2738" s="477"/>
      <c r="O2738" s="477"/>
      <c r="P2738" s="477"/>
      <c r="Q2738" s="477"/>
      <c r="R2738" s="477"/>
      <c r="S2738" s="477"/>
      <c r="T2738" s="477"/>
      <c r="U2738" s="477"/>
      <c r="V2738" s="477"/>
      <c r="W2738" s="477"/>
      <c r="X2738" s="477"/>
      <c r="Y2738" s="477"/>
      <c r="Z2738" s="477"/>
      <c r="AA2738" s="477"/>
      <c r="AB2738" s="477"/>
      <c r="AC2738" s="477"/>
    </row>
    <row r="2739">
      <c r="A2739" s="497" t="s">
        <v>4793</v>
      </c>
      <c r="B2739" s="63" t="s">
        <v>4794</v>
      </c>
      <c r="C2739" s="479"/>
      <c r="D2739" s="475"/>
      <c r="E2739" s="476"/>
      <c r="F2739" s="477"/>
      <c r="G2739" s="477"/>
      <c r="H2739" s="477"/>
      <c r="I2739" s="477"/>
      <c r="J2739" s="477"/>
      <c r="K2739" s="477"/>
      <c r="L2739" s="477"/>
      <c r="M2739" s="477"/>
      <c r="N2739" s="477"/>
      <c r="O2739" s="477"/>
      <c r="P2739" s="477"/>
      <c r="Q2739" s="477"/>
      <c r="R2739" s="477"/>
      <c r="S2739" s="477"/>
      <c r="T2739" s="477"/>
      <c r="U2739" s="477"/>
      <c r="V2739" s="477"/>
      <c r="W2739" s="477"/>
      <c r="X2739" s="477"/>
      <c r="Y2739" s="477"/>
      <c r="Z2739" s="477"/>
      <c r="AA2739" s="477"/>
      <c r="AB2739" s="477"/>
      <c r="AC2739" s="477"/>
    </row>
    <row r="2740">
      <c r="A2740" s="474" t="s">
        <v>4795</v>
      </c>
      <c r="B2740" s="63" t="s">
        <v>4796</v>
      </c>
      <c r="C2740" s="479"/>
      <c r="D2740" s="475"/>
      <c r="E2740" s="476"/>
      <c r="F2740" s="477"/>
      <c r="G2740" s="477"/>
      <c r="H2740" s="477"/>
      <c r="I2740" s="477"/>
      <c r="J2740" s="477"/>
      <c r="K2740" s="477"/>
      <c r="L2740" s="477"/>
      <c r="M2740" s="477"/>
      <c r="N2740" s="477"/>
      <c r="O2740" s="477"/>
      <c r="P2740" s="477"/>
      <c r="Q2740" s="477"/>
      <c r="R2740" s="477"/>
      <c r="S2740" s="477"/>
      <c r="T2740" s="477"/>
      <c r="U2740" s="477"/>
      <c r="V2740" s="477"/>
      <c r="W2740" s="477"/>
      <c r="X2740" s="477"/>
      <c r="Y2740" s="477"/>
      <c r="Z2740" s="477"/>
      <c r="AA2740" s="477"/>
      <c r="AB2740" s="477"/>
      <c r="AC2740" s="477"/>
    </row>
    <row r="2741">
      <c r="A2741" s="132" t="s">
        <v>4797</v>
      </c>
      <c r="B2741" s="63"/>
      <c r="C2741" s="479"/>
      <c r="D2741" s="475"/>
      <c r="E2741" s="476"/>
      <c r="F2741" s="477"/>
      <c r="G2741" s="477"/>
      <c r="H2741" s="477"/>
      <c r="I2741" s="477"/>
      <c r="J2741" s="477"/>
      <c r="K2741" s="477"/>
      <c r="L2741" s="477"/>
      <c r="M2741" s="477"/>
      <c r="N2741" s="477"/>
      <c r="O2741" s="477"/>
      <c r="P2741" s="477"/>
      <c r="Q2741" s="477"/>
      <c r="R2741" s="477"/>
      <c r="S2741" s="477"/>
      <c r="T2741" s="477"/>
      <c r="U2741" s="477"/>
      <c r="V2741" s="477"/>
      <c r="W2741" s="477"/>
      <c r="X2741" s="477"/>
      <c r="Y2741" s="477"/>
      <c r="Z2741" s="477"/>
      <c r="AA2741" s="477"/>
      <c r="AB2741" s="477"/>
      <c r="AC2741" s="477"/>
    </row>
    <row r="2742">
      <c r="A2742" s="132" t="s">
        <v>4798</v>
      </c>
      <c r="B2742" s="63" t="s">
        <v>4799</v>
      </c>
      <c r="C2742" s="479"/>
      <c r="D2742" s="475"/>
      <c r="E2742" s="476"/>
      <c r="F2742" s="477"/>
      <c r="G2742" s="477"/>
      <c r="H2742" s="477"/>
      <c r="I2742" s="477"/>
      <c r="J2742" s="477"/>
      <c r="K2742" s="477"/>
      <c r="L2742" s="477"/>
      <c r="M2742" s="477"/>
      <c r="N2742" s="477"/>
      <c r="O2742" s="477"/>
      <c r="P2742" s="477"/>
      <c r="Q2742" s="477"/>
      <c r="R2742" s="477"/>
      <c r="S2742" s="477"/>
      <c r="T2742" s="477"/>
      <c r="U2742" s="477"/>
      <c r="V2742" s="477"/>
      <c r="W2742" s="477"/>
      <c r="X2742" s="477"/>
      <c r="Y2742" s="477"/>
      <c r="Z2742" s="477"/>
      <c r="AA2742" s="477"/>
      <c r="AB2742" s="477"/>
      <c r="AC2742" s="477"/>
    </row>
    <row r="2743">
      <c r="A2743" s="132" t="s">
        <v>4800</v>
      </c>
      <c r="B2743" s="51"/>
      <c r="C2743" s="479"/>
    </row>
    <row r="2744">
      <c r="A2744" s="498" t="s">
        <v>4801</v>
      </c>
      <c r="B2744" s="63" t="s">
        <v>4802</v>
      </c>
      <c r="C2744" s="50"/>
    </row>
    <row r="2745">
      <c r="A2745" s="498" t="s">
        <v>4803</v>
      </c>
      <c r="B2745" s="63" t="s">
        <v>4804</v>
      </c>
      <c r="C2745" s="50"/>
    </row>
    <row r="2746">
      <c r="A2746" s="499" t="s">
        <v>4805</v>
      </c>
      <c r="B2746" s="63" t="s">
        <v>4806</v>
      </c>
      <c r="C2746" s="50"/>
    </row>
    <row r="2747">
      <c r="A2747" s="499" t="s">
        <v>4807</v>
      </c>
      <c r="B2747" s="63"/>
    </row>
    <row r="2748">
      <c r="A2748" s="499" t="s">
        <v>4808</v>
      </c>
      <c r="B2748" s="63" t="s">
        <v>4809</v>
      </c>
    </row>
    <row r="2749">
      <c r="A2749" s="499" t="s">
        <v>4810</v>
      </c>
      <c r="B2749" s="63" t="s">
        <v>4811</v>
      </c>
      <c r="C2749" s="50"/>
    </row>
    <row r="2750">
      <c r="A2750" s="500" t="s">
        <v>4812</v>
      </c>
      <c r="B2750" s="63" t="s">
        <v>4813</v>
      </c>
      <c r="C2750" s="43"/>
    </row>
    <row r="2751">
      <c r="A2751" s="500" t="s">
        <v>4814</v>
      </c>
      <c r="B2751" s="63" t="s">
        <v>4815</v>
      </c>
      <c r="C2751" s="50"/>
    </row>
    <row r="2752">
      <c r="A2752" s="501" t="s">
        <v>4816</v>
      </c>
      <c r="B2752" s="63" t="s">
        <v>4817</v>
      </c>
      <c r="C2752" s="43" t="s">
        <v>4818</v>
      </c>
    </row>
    <row r="2753">
      <c r="A2753" s="499" t="s">
        <v>4819</v>
      </c>
      <c r="B2753" s="63" t="s">
        <v>4820</v>
      </c>
      <c r="C2753" s="50"/>
    </row>
    <row r="2754">
      <c r="A2754" s="499" t="s">
        <v>4821</v>
      </c>
      <c r="B2754" s="63"/>
      <c r="C2754" s="50"/>
    </row>
    <row r="2755">
      <c r="A2755" s="501" t="s">
        <v>4822</v>
      </c>
      <c r="B2755" s="63" t="s">
        <v>4823</v>
      </c>
      <c r="C2755" s="50"/>
    </row>
    <row r="2756">
      <c r="A2756" s="502" t="s">
        <v>4824</v>
      </c>
      <c r="B2756" s="503" t="s">
        <v>4825</v>
      </c>
      <c r="C2756" s="50"/>
    </row>
    <row r="2757">
      <c r="A2757" s="504" t="s">
        <v>4826</v>
      </c>
      <c r="B2757" s="256"/>
      <c r="C2757" s="50"/>
    </row>
    <row r="2758">
      <c r="A2758" s="501" t="s">
        <v>4827</v>
      </c>
      <c r="B2758" s="63"/>
      <c r="C2758" s="50"/>
    </row>
    <row r="2759">
      <c r="A2759" s="504" t="s">
        <v>4828</v>
      </c>
      <c r="B2759" s="504" t="s">
        <v>4828</v>
      </c>
      <c r="C2759" s="50"/>
    </row>
    <row r="2760">
      <c r="A2760" s="504" t="s">
        <v>4829</v>
      </c>
      <c r="B2760" s="63"/>
      <c r="C2760" s="50"/>
    </row>
    <row r="2761">
      <c r="A2761" s="501" t="s">
        <v>4830</v>
      </c>
      <c r="B2761" s="61" t="s">
        <v>4831</v>
      </c>
      <c r="C2761" s="50"/>
    </row>
    <row r="2762">
      <c r="A2762" s="504" t="s">
        <v>4832</v>
      </c>
      <c r="B2762" s="63" t="s">
        <v>4833</v>
      </c>
      <c r="C2762" s="50"/>
    </row>
    <row r="2763">
      <c r="A2763" s="504" t="s">
        <v>4834</v>
      </c>
      <c r="B2763" s="63"/>
      <c r="C2763" s="50"/>
    </row>
    <row r="2764">
      <c r="A2764" s="504" t="s">
        <v>4835</v>
      </c>
      <c r="B2764" s="505"/>
      <c r="C2764" s="50"/>
    </row>
    <row r="2765">
      <c r="A2765" s="504" t="s">
        <v>4836</v>
      </c>
      <c r="B2765" s="63"/>
      <c r="C2765" s="50"/>
    </row>
    <row r="2766">
      <c r="A2766" s="52" t="s">
        <v>4837</v>
      </c>
      <c r="B2766" s="63" t="s">
        <v>4838</v>
      </c>
      <c r="C2766" s="50"/>
    </row>
    <row r="2767">
      <c r="A2767" s="52" t="s">
        <v>4839</v>
      </c>
      <c r="B2767" s="63"/>
      <c r="C2767" s="50"/>
    </row>
    <row r="2768">
      <c r="A2768" s="52" t="s">
        <v>4840</v>
      </c>
      <c r="B2768" s="63" t="s">
        <v>4841</v>
      </c>
      <c r="C2768" s="50"/>
    </row>
    <row r="2769">
      <c r="A2769" s="52" t="s">
        <v>4842</v>
      </c>
      <c r="B2769" s="63" t="s">
        <v>4843</v>
      </c>
      <c r="C2769" s="50"/>
    </row>
    <row r="2770">
      <c r="A2770" s="52" t="s">
        <v>4844</v>
      </c>
      <c r="B2770" s="63" t="s">
        <v>4845</v>
      </c>
      <c r="C2770" s="50"/>
    </row>
    <row r="2771">
      <c r="A2771" s="48" t="s">
        <v>4846</v>
      </c>
      <c r="B2771" s="48" t="s">
        <v>4847</v>
      </c>
      <c r="C2771" s="50"/>
    </row>
    <row r="2772">
      <c r="A2772" s="52" t="s">
        <v>4848</v>
      </c>
      <c r="B2772" s="63" t="s">
        <v>4849</v>
      </c>
      <c r="C2772" s="50"/>
    </row>
    <row r="2773">
      <c r="A2773" s="52" t="s">
        <v>4850</v>
      </c>
      <c r="B2773" s="63" t="s">
        <v>4851</v>
      </c>
      <c r="C2773" s="132" t="s">
        <v>4852</v>
      </c>
    </row>
    <row r="2774">
      <c r="A2774" s="52"/>
      <c r="B2774" s="63" t="s">
        <v>4853</v>
      </c>
      <c r="C2774" s="50"/>
    </row>
    <row r="2775">
      <c r="A2775" s="52" t="s">
        <v>4854</v>
      </c>
      <c r="B2775" s="63" t="s">
        <v>4855</v>
      </c>
      <c r="C2775" s="50"/>
    </row>
    <row r="2776">
      <c r="A2776" s="52" t="s">
        <v>4856</v>
      </c>
      <c r="B2776" s="63" t="s">
        <v>4857</v>
      </c>
      <c r="C2776" s="50"/>
    </row>
    <row r="2777" ht="62.25" customHeight="1">
      <c r="A2777" s="52" t="s">
        <v>4858</v>
      </c>
      <c r="B2777" s="63" t="s">
        <v>4859</v>
      </c>
      <c r="C2777" s="50"/>
    </row>
    <row r="2778">
      <c r="B2778" s="63" t="s">
        <v>4860</v>
      </c>
      <c r="C2778" s="50"/>
    </row>
    <row r="2779" ht="89.25" customHeight="1">
      <c r="A2779" s="52" t="s">
        <v>4861</v>
      </c>
      <c r="B2779" s="63" t="s">
        <v>4862</v>
      </c>
      <c r="C2779" s="50"/>
    </row>
    <row r="2780" ht="50.25" customHeight="1">
      <c r="A2780" s="48" t="s">
        <v>4863</v>
      </c>
      <c r="B2780" s="63" t="s">
        <v>4864</v>
      </c>
      <c r="C2780" s="50"/>
    </row>
    <row r="2781" ht="59.25" customHeight="1">
      <c r="A2781" s="52"/>
      <c r="B2781" s="63"/>
      <c r="C2781" s="50"/>
    </row>
    <row r="2782" ht="111.75" customHeight="1">
      <c r="A2782" s="52" t="s">
        <v>4865</v>
      </c>
      <c r="B2782" s="63" t="s">
        <v>4866</v>
      </c>
      <c r="C2782" s="50"/>
    </row>
    <row r="2783">
      <c r="A2783" s="52" t="s">
        <v>4867</v>
      </c>
      <c r="B2783" s="63"/>
      <c r="C2783" s="50"/>
    </row>
    <row r="2784" ht="110.25" customHeight="1">
      <c r="A2784" s="52" t="s">
        <v>4868</v>
      </c>
      <c r="B2784" s="63" t="s">
        <v>4869</v>
      </c>
      <c r="C2784" s="50" t="s">
        <v>4870</v>
      </c>
    </row>
    <row r="2785" ht="500.25" customHeight="1">
      <c r="A2785" s="52" t="s">
        <v>4871</v>
      </c>
      <c r="B2785" s="63"/>
      <c r="C2785" s="50"/>
      <c r="D2785" s="43" t="s">
        <v>4872</v>
      </c>
    </row>
    <row r="2786" ht="138.0" customHeight="1">
      <c r="A2786" s="130" t="s">
        <v>4873</v>
      </c>
      <c r="B2786" s="63" t="s">
        <v>4874</v>
      </c>
      <c r="C2786" s="43" t="s">
        <v>4875</v>
      </c>
    </row>
    <row r="2787" ht="138.0" customHeight="1">
      <c r="A2787" s="130" t="s">
        <v>4873</v>
      </c>
      <c r="B2787" s="63" t="s">
        <v>4876</v>
      </c>
      <c r="C2787" s="50"/>
    </row>
    <row r="2788">
      <c r="A2788" s="48" t="s">
        <v>4877</v>
      </c>
      <c r="B2788" s="63" t="s">
        <v>4878</v>
      </c>
      <c r="C2788" s="50"/>
    </row>
    <row r="2789">
      <c r="A2789" s="506" t="s">
        <v>4879</v>
      </c>
      <c r="B2789" s="63"/>
      <c r="C2789" s="50"/>
    </row>
    <row r="2790">
      <c r="A2790" s="506" t="s">
        <v>4880</v>
      </c>
      <c r="B2790" s="63" t="s">
        <v>4881</v>
      </c>
      <c r="C2790" s="50"/>
    </row>
    <row r="2791">
      <c r="A2791" s="506" t="s">
        <v>4882</v>
      </c>
      <c r="B2791" s="63" t="s">
        <v>4883</v>
      </c>
      <c r="C2791" s="50"/>
    </row>
    <row r="2792">
      <c r="A2792" s="506" t="s">
        <v>4884</v>
      </c>
      <c r="B2792" s="63"/>
      <c r="C2792" s="50"/>
    </row>
    <row r="2793">
      <c r="A2793" s="506" t="s">
        <v>4885</v>
      </c>
      <c r="B2793" s="63"/>
      <c r="C2793" s="50"/>
    </row>
    <row r="2794">
      <c r="A2794" s="506" t="s">
        <v>4886</v>
      </c>
      <c r="B2794" s="63" t="s">
        <v>4887</v>
      </c>
      <c r="C2794" s="50"/>
    </row>
    <row r="2795">
      <c r="A2795" s="506" t="s">
        <v>4888</v>
      </c>
      <c r="B2795" s="63" t="s">
        <v>4889</v>
      </c>
      <c r="C2795" s="50"/>
    </row>
    <row r="2796">
      <c r="A2796" s="506" t="s">
        <v>4890</v>
      </c>
      <c r="B2796" s="63"/>
      <c r="C2796" s="50"/>
    </row>
    <row r="2797">
      <c r="A2797" s="506" t="s">
        <v>4891</v>
      </c>
      <c r="B2797" s="63"/>
      <c r="C2797" s="50"/>
    </row>
    <row r="2798">
      <c r="A2798" s="506" t="s">
        <v>4892</v>
      </c>
      <c r="B2798" s="63"/>
      <c r="C2798" s="50"/>
    </row>
    <row r="2799">
      <c r="A2799" s="506" t="s">
        <v>4893</v>
      </c>
      <c r="B2799" s="63"/>
      <c r="C2799" s="50"/>
    </row>
    <row r="2800">
      <c r="A2800" s="507" t="s">
        <v>4894</v>
      </c>
      <c r="B2800" s="63" t="s">
        <v>4895</v>
      </c>
      <c r="C2800" s="50" t="s">
        <v>4896</v>
      </c>
    </row>
    <row r="2801">
      <c r="A2801" s="506" t="s">
        <v>4897</v>
      </c>
      <c r="B2801" s="63"/>
      <c r="C2801" s="50"/>
    </row>
    <row r="2802">
      <c r="A2802" s="506" t="s">
        <v>4898</v>
      </c>
      <c r="B2802" s="63" t="s">
        <v>4899</v>
      </c>
      <c r="C2802" s="50"/>
    </row>
    <row r="2803">
      <c r="A2803" s="506" t="s">
        <v>4900</v>
      </c>
      <c r="B2803" s="508" t="s">
        <v>4900</v>
      </c>
      <c r="C2803" s="50"/>
    </row>
    <row r="2804">
      <c r="A2804" s="506" t="s">
        <v>4901</v>
      </c>
      <c r="B2804" s="63"/>
      <c r="C2804" s="50"/>
    </row>
    <row r="2805">
      <c r="A2805" s="506" t="s">
        <v>4902</v>
      </c>
      <c r="B2805" s="63" t="s">
        <v>4903</v>
      </c>
      <c r="C2805" s="50"/>
    </row>
    <row r="2806">
      <c r="A2806" s="506" t="s">
        <v>4904</v>
      </c>
      <c r="B2806" s="63"/>
      <c r="C2806" s="50"/>
    </row>
    <row r="2807">
      <c r="A2807" s="506" t="s">
        <v>4905</v>
      </c>
      <c r="B2807" s="63"/>
      <c r="C2807" s="50"/>
    </row>
    <row r="2808">
      <c r="A2808" s="506" t="s">
        <v>4906</v>
      </c>
      <c r="B2808" s="63"/>
      <c r="C2808" s="50"/>
    </row>
    <row r="2809">
      <c r="A2809" s="509" t="s">
        <v>4907</v>
      </c>
      <c r="B2809" s="63" t="s">
        <v>4908</v>
      </c>
      <c r="C2809" s="50"/>
    </row>
    <row r="2810">
      <c r="A2810" s="150" t="s">
        <v>4909</v>
      </c>
      <c r="B2810" s="63"/>
      <c r="C2810" s="50"/>
    </row>
    <row r="2811">
      <c r="A2811" s="150" t="s">
        <v>4910</v>
      </c>
      <c r="B2811" s="356" t="s">
        <v>4911</v>
      </c>
      <c r="C2811" s="50" t="s">
        <v>4912</v>
      </c>
    </row>
    <row r="2812">
      <c r="A2812" s="365" t="s">
        <v>4913</v>
      </c>
      <c r="B2812" s="63" t="s">
        <v>4914</v>
      </c>
      <c r="C2812" s="43" t="s">
        <v>4915</v>
      </c>
    </row>
    <row r="2813">
      <c r="A2813" s="150" t="s">
        <v>4916</v>
      </c>
      <c r="B2813" s="63" t="s">
        <v>4118</v>
      </c>
      <c r="C2813" s="50"/>
    </row>
    <row r="2814">
      <c r="A2814" s="510" t="s">
        <v>4917</v>
      </c>
      <c r="B2814" s="63" t="s">
        <v>4918</v>
      </c>
      <c r="C2814" s="50"/>
    </row>
    <row r="2815">
      <c r="A2815" s="510" t="s">
        <v>4919</v>
      </c>
      <c r="B2815" s="63" t="s">
        <v>4920</v>
      </c>
      <c r="C2815" s="50"/>
    </row>
    <row r="2816">
      <c r="A2816" s="510" t="s">
        <v>4921</v>
      </c>
      <c r="B2816" s="63" t="s">
        <v>4922</v>
      </c>
      <c r="C2816" s="50"/>
    </row>
    <row r="2817">
      <c r="A2817" s="150" t="s">
        <v>4923</v>
      </c>
      <c r="B2817" s="63" t="s">
        <v>4924</v>
      </c>
      <c r="C2817" s="50"/>
    </row>
    <row r="2818">
      <c r="A2818" s="150" t="s">
        <v>4925</v>
      </c>
      <c r="B2818" s="63" t="s">
        <v>4926</v>
      </c>
      <c r="C2818" s="43" t="s">
        <v>4927</v>
      </c>
    </row>
    <row r="2819">
      <c r="A2819" s="150" t="s">
        <v>4928</v>
      </c>
      <c r="B2819" s="63" t="s">
        <v>4929</v>
      </c>
      <c r="C2819" s="43" t="s">
        <v>4930</v>
      </c>
    </row>
    <row r="2820">
      <c r="A2820" s="150" t="s">
        <v>4931</v>
      </c>
      <c r="B2820" s="63" t="s">
        <v>4932</v>
      </c>
      <c r="C2820" s="50"/>
    </row>
    <row r="2821">
      <c r="A2821" s="150" t="s">
        <v>4933</v>
      </c>
      <c r="B2821" s="63"/>
      <c r="C2821" s="50"/>
    </row>
    <row r="2822">
      <c r="A2822" s="510" t="s">
        <v>4934</v>
      </c>
      <c r="B2822" s="63" t="s">
        <v>4935</v>
      </c>
      <c r="C2822" s="43"/>
    </row>
    <row r="2823">
      <c r="A2823" s="150" t="s">
        <v>4936</v>
      </c>
      <c r="B2823" s="63"/>
      <c r="C2823" s="50"/>
    </row>
    <row r="2824">
      <c r="A2824" s="150" t="s">
        <v>4937</v>
      </c>
      <c r="B2824" s="63" t="s">
        <v>4938</v>
      </c>
      <c r="C2824" s="50"/>
    </row>
    <row r="2825">
      <c r="A2825" s="150" t="s">
        <v>4939</v>
      </c>
      <c r="B2825" s="63" t="s">
        <v>4940</v>
      </c>
      <c r="C2825" s="50"/>
    </row>
    <row r="2826">
      <c r="A2826" s="510" t="s">
        <v>4941</v>
      </c>
      <c r="B2826" s="63" t="s">
        <v>4942</v>
      </c>
      <c r="C2826" s="50"/>
    </row>
    <row r="2827">
      <c r="A2827" s="150" t="s">
        <v>4943</v>
      </c>
      <c r="B2827" s="51"/>
      <c r="C2827" s="50"/>
    </row>
    <row r="2828">
      <c r="A2828" s="511" t="s">
        <v>4944</v>
      </c>
      <c r="B2828" s="63" t="s">
        <v>4945</v>
      </c>
      <c r="C2828" s="43" t="s">
        <v>4946</v>
      </c>
    </row>
    <row r="2829">
      <c r="A2829" s="150" t="s">
        <v>4947</v>
      </c>
      <c r="B2829" s="63" t="s">
        <v>4948</v>
      </c>
      <c r="C2829" s="43" t="s">
        <v>4949</v>
      </c>
    </row>
    <row r="2830">
      <c r="A2830" s="510" t="s">
        <v>4950</v>
      </c>
      <c r="B2830" s="63"/>
      <c r="C2830" s="50"/>
    </row>
    <row r="2831">
      <c r="A2831" s="512" t="s">
        <v>4951</v>
      </c>
      <c r="B2831" s="63" t="s">
        <v>4952</v>
      </c>
      <c r="C2831" s="50"/>
    </row>
    <row r="2832">
      <c r="A2832" s="513" t="s">
        <v>4953</v>
      </c>
      <c r="B2832" s="63" t="s">
        <v>4954</v>
      </c>
      <c r="C2832" s="50"/>
    </row>
    <row r="2833">
      <c r="A2833" s="363" t="s">
        <v>4955</v>
      </c>
      <c r="B2833" s="63" t="s">
        <v>4956</v>
      </c>
      <c r="C2833" s="50"/>
    </row>
    <row r="2834">
      <c r="A2834" s="513" t="s">
        <v>4957</v>
      </c>
      <c r="B2834" s="63"/>
      <c r="C2834" s="50"/>
    </row>
    <row r="2835">
      <c r="A2835" s="150" t="s">
        <v>4958</v>
      </c>
      <c r="B2835" s="63" t="s">
        <v>4959</v>
      </c>
      <c r="C2835" s="50"/>
    </row>
    <row r="2836">
      <c r="A2836" s="365" t="s">
        <v>4960</v>
      </c>
      <c r="B2836" s="63" t="s">
        <v>4961</v>
      </c>
      <c r="C2836" s="50" t="s">
        <v>4962</v>
      </c>
    </row>
    <row r="2837">
      <c r="A2837" s="150" t="s">
        <v>4963</v>
      </c>
      <c r="B2837" s="63" t="s">
        <v>4964</v>
      </c>
      <c r="C2837" s="43" t="s">
        <v>4965</v>
      </c>
    </row>
    <row r="2838">
      <c r="A2838" s="43" t="s">
        <v>4966</v>
      </c>
      <c r="B2838" s="51"/>
      <c r="C2838" s="50"/>
    </row>
    <row r="2839">
      <c r="A2839" s="482" t="s">
        <v>4967</v>
      </c>
      <c r="B2839" s="256" t="s">
        <v>4968</v>
      </c>
      <c r="C2839" s="50"/>
    </row>
    <row r="2840">
      <c r="A2840" s="43" t="s">
        <v>4969</v>
      </c>
      <c r="B2840" s="63"/>
      <c r="C2840" s="50"/>
    </row>
    <row r="2841">
      <c r="A2841" s="43" t="s">
        <v>4970</v>
      </c>
      <c r="B2841" s="63" t="s">
        <v>4971</v>
      </c>
      <c r="C2841" s="50" t="s">
        <v>4972</v>
      </c>
    </row>
    <row r="2842">
      <c r="A2842" s="514" t="s">
        <v>4973</v>
      </c>
      <c r="B2842" s="63" t="s">
        <v>4974</v>
      </c>
      <c r="C2842" s="50"/>
    </row>
    <row r="2843">
      <c r="A2843" s="43" t="s">
        <v>4975</v>
      </c>
      <c r="B2843" s="63" t="s">
        <v>4976</v>
      </c>
      <c r="C2843" s="43" t="s">
        <v>4977</v>
      </c>
    </row>
    <row r="2844">
      <c r="A2844" s="43" t="s">
        <v>4978</v>
      </c>
      <c r="B2844" s="63"/>
      <c r="C2844" s="50"/>
    </row>
    <row r="2845">
      <c r="A2845" s="43" t="s">
        <v>4979</v>
      </c>
      <c r="B2845" s="63"/>
      <c r="C2845" s="50"/>
    </row>
    <row r="2846">
      <c r="A2846" s="43" t="s">
        <v>4980</v>
      </c>
      <c r="B2846" s="63"/>
      <c r="C2846" s="50"/>
    </row>
    <row r="2847">
      <c r="A2847" s="43" t="s">
        <v>4981</v>
      </c>
      <c r="B2847" s="63"/>
      <c r="C2847" s="50"/>
    </row>
    <row r="2848">
      <c r="A2848" s="43" t="s">
        <v>4982</v>
      </c>
      <c r="B2848" s="63" t="s">
        <v>4983</v>
      </c>
      <c r="C2848" s="50"/>
    </row>
    <row r="2849">
      <c r="A2849" s="482"/>
      <c r="B2849" s="63" t="s">
        <v>4984</v>
      </c>
      <c r="C2849" s="50"/>
    </row>
    <row r="2850">
      <c r="A2850" s="43" t="s">
        <v>4985</v>
      </c>
      <c r="B2850" s="63" t="s">
        <v>4985</v>
      </c>
      <c r="C2850" s="43" t="s">
        <v>4986</v>
      </c>
    </row>
    <row r="2851">
      <c r="A2851" s="43" t="s">
        <v>4987</v>
      </c>
      <c r="B2851" s="63" t="s">
        <v>4988</v>
      </c>
    </row>
    <row r="2852">
      <c r="A2852" s="50"/>
      <c r="B2852" s="51"/>
    </row>
    <row r="2853">
      <c r="A2853" s="50" t="s">
        <v>4989</v>
      </c>
      <c r="B2853" s="63" t="s">
        <v>4990</v>
      </c>
    </row>
    <row r="2854">
      <c r="B2854" s="51"/>
    </row>
    <row r="2855">
      <c r="A2855" s="50" t="s">
        <v>4991</v>
      </c>
      <c r="B2855" s="51"/>
      <c r="D2855" s="475"/>
      <c r="E2855" s="476"/>
      <c r="F2855" s="477"/>
      <c r="G2855" s="477"/>
      <c r="H2855" s="477"/>
      <c r="I2855" s="477"/>
      <c r="J2855" s="477"/>
      <c r="K2855" s="477"/>
      <c r="L2855" s="477"/>
      <c r="M2855" s="477"/>
      <c r="N2855" s="477"/>
      <c r="O2855" s="477"/>
      <c r="P2855" s="477"/>
      <c r="Q2855" s="477"/>
      <c r="R2855" s="477"/>
      <c r="S2855" s="477"/>
      <c r="T2855" s="477"/>
      <c r="U2855" s="477"/>
      <c r="V2855" s="477"/>
      <c r="W2855" s="477"/>
      <c r="X2855" s="477"/>
      <c r="Y2855" s="477"/>
      <c r="Z2855" s="477"/>
      <c r="AA2855" s="477"/>
      <c r="AB2855" s="477"/>
      <c r="AC2855" s="477"/>
    </row>
    <row r="2856">
      <c r="A2856" s="515" t="s">
        <v>4992</v>
      </c>
      <c r="B2856" s="516"/>
      <c r="C2856" s="517"/>
      <c r="D2856" s="518" t="s">
        <v>4993</v>
      </c>
      <c r="E2856" s="519"/>
      <c r="F2856" s="520"/>
      <c r="G2856" s="520"/>
      <c r="H2856" s="520"/>
      <c r="I2856" s="520"/>
      <c r="J2856" s="520"/>
      <c r="K2856" s="520"/>
      <c r="L2856" s="520"/>
      <c r="M2856" s="520"/>
      <c r="N2856" s="520"/>
      <c r="O2856" s="520"/>
      <c r="P2856" s="520"/>
      <c r="Q2856" s="520"/>
      <c r="R2856" s="520"/>
      <c r="S2856" s="520"/>
      <c r="T2856" s="520"/>
      <c r="U2856" s="520"/>
      <c r="V2856" s="520"/>
      <c r="W2856" s="520"/>
      <c r="X2856" s="520"/>
      <c r="Y2856" s="520"/>
      <c r="Z2856" s="520"/>
      <c r="AA2856" s="520"/>
      <c r="AB2856" s="520"/>
      <c r="AC2856" s="520"/>
    </row>
    <row r="2857">
      <c r="A2857" s="515" t="s">
        <v>4994</v>
      </c>
      <c r="B2857" s="515" t="s">
        <v>4995</v>
      </c>
      <c r="C2857" s="517" t="s">
        <v>4996</v>
      </c>
      <c r="D2857" s="521"/>
      <c r="E2857" s="476"/>
      <c r="F2857" s="477"/>
      <c r="G2857" s="477"/>
      <c r="H2857" s="477"/>
      <c r="I2857" s="477"/>
      <c r="J2857" s="477"/>
      <c r="K2857" s="477"/>
      <c r="L2857" s="477"/>
      <c r="M2857" s="477"/>
      <c r="N2857" s="477"/>
      <c r="O2857" s="477"/>
      <c r="P2857" s="477"/>
      <c r="Q2857" s="477"/>
      <c r="R2857" s="477"/>
      <c r="S2857" s="477"/>
      <c r="T2857" s="477"/>
      <c r="U2857" s="477"/>
      <c r="V2857" s="477"/>
      <c r="W2857" s="477"/>
      <c r="X2857" s="477"/>
      <c r="Y2857" s="477"/>
      <c r="Z2857" s="477"/>
      <c r="AA2857" s="477"/>
      <c r="AB2857" s="477"/>
      <c r="AC2857" s="477"/>
    </row>
    <row r="2858">
      <c r="A2858" s="515" t="s">
        <v>4997</v>
      </c>
      <c r="B2858" s="516"/>
      <c r="C2858" s="517"/>
      <c r="D2858" s="521"/>
      <c r="E2858" s="476"/>
      <c r="F2858" s="477"/>
      <c r="G2858" s="477"/>
      <c r="H2858" s="477"/>
      <c r="I2858" s="477"/>
      <c r="J2858" s="477"/>
      <c r="K2858" s="477"/>
      <c r="L2858" s="477"/>
      <c r="M2858" s="477"/>
      <c r="N2858" s="477"/>
      <c r="O2858" s="477"/>
      <c r="P2858" s="477"/>
      <c r="Q2858" s="477"/>
      <c r="R2858" s="477"/>
      <c r="S2858" s="477"/>
      <c r="T2858" s="477"/>
      <c r="U2858" s="477"/>
      <c r="V2858" s="477"/>
      <c r="W2858" s="477"/>
      <c r="X2858" s="477"/>
      <c r="Y2858" s="477"/>
      <c r="Z2858" s="477"/>
      <c r="AA2858" s="477"/>
      <c r="AB2858" s="477"/>
      <c r="AC2858" s="477"/>
    </row>
    <row r="2859">
      <c r="A2859" s="515"/>
      <c r="B2859" s="516"/>
      <c r="C2859" s="517"/>
      <c r="D2859" s="521"/>
      <c r="E2859" s="476"/>
      <c r="F2859" s="477"/>
      <c r="G2859" s="477"/>
      <c r="H2859" s="477"/>
      <c r="I2859" s="477"/>
      <c r="J2859" s="477"/>
      <c r="K2859" s="477"/>
      <c r="L2859" s="477"/>
      <c r="M2859" s="477"/>
      <c r="N2859" s="477"/>
      <c r="O2859" s="477"/>
      <c r="P2859" s="477"/>
      <c r="Q2859" s="477"/>
      <c r="R2859" s="477"/>
      <c r="S2859" s="477"/>
      <c r="T2859" s="477"/>
      <c r="U2859" s="477"/>
      <c r="V2859" s="477"/>
      <c r="W2859" s="477"/>
      <c r="X2859" s="477"/>
      <c r="Y2859" s="477"/>
      <c r="Z2859" s="477"/>
      <c r="AA2859" s="477"/>
      <c r="AB2859" s="477"/>
      <c r="AC2859" s="477"/>
    </row>
    <row r="2860">
      <c r="A2860" s="522" t="s">
        <v>4998</v>
      </c>
      <c r="B2860" s="516" t="s">
        <v>4999</v>
      </c>
      <c r="C2860" s="517"/>
      <c r="D2860" s="521"/>
      <c r="E2860" s="476"/>
      <c r="F2860" s="477"/>
      <c r="G2860" s="477"/>
      <c r="H2860" s="477"/>
      <c r="I2860" s="477"/>
      <c r="J2860" s="477"/>
      <c r="K2860" s="477"/>
      <c r="L2860" s="477"/>
      <c r="M2860" s="477"/>
      <c r="N2860" s="477"/>
      <c r="O2860" s="477"/>
      <c r="P2860" s="477"/>
      <c r="Q2860" s="477"/>
      <c r="R2860" s="477"/>
      <c r="S2860" s="477"/>
      <c r="T2860" s="477"/>
      <c r="U2860" s="477"/>
      <c r="V2860" s="477"/>
      <c r="W2860" s="477"/>
      <c r="X2860" s="477"/>
      <c r="Y2860" s="477"/>
      <c r="Z2860" s="477"/>
      <c r="AA2860" s="477"/>
      <c r="AB2860" s="477"/>
      <c r="AC2860" s="477"/>
    </row>
    <row r="2861">
      <c r="A2861" s="523" t="s">
        <v>5000</v>
      </c>
      <c r="B2861" s="516" t="s">
        <v>5001</v>
      </c>
      <c r="C2861" s="517"/>
      <c r="D2861" s="521"/>
      <c r="E2861" s="476"/>
      <c r="F2861" s="477"/>
      <c r="G2861" s="477"/>
      <c r="H2861" s="477"/>
      <c r="I2861" s="477"/>
      <c r="J2861" s="477"/>
      <c r="K2861" s="477"/>
      <c r="L2861" s="477"/>
      <c r="M2861" s="477"/>
      <c r="N2861" s="477"/>
      <c r="O2861" s="477"/>
      <c r="P2861" s="477"/>
      <c r="Q2861" s="477"/>
      <c r="R2861" s="477"/>
      <c r="S2861" s="477"/>
      <c r="T2861" s="477"/>
      <c r="U2861" s="477"/>
      <c r="V2861" s="477"/>
      <c r="W2861" s="477"/>
      <c r="X2861" s="477"/>
      <c r="Y2861" s="477"/>
      <c r="Z2861" s="477"/>
      <c r="AA2861" s="477"/>
      <c r="AB2861" s="477"/>
      <c r="AC2861" s="477"/>
    </row>
    <row r="2862">
      <c r="A2862" s="523" t="s">
        <v>5002</v>
      </c>
      <c r="B2862" s="516" t="s">
        <v>5003</v>
      </c>
      <c r="D2862" s="524"/>
      <c r="E2862" s="5"/>
      <c r="F2862" s="469"/>
      <c r="G2862" s="469"/>
      <c r="H2862" s="469"/>
      <c r="I2862" s="469"/>
      <c r="J2862" s="469"/>
      <c r="K2862" s="469"/>
      <c r="L2862" s="469"/>
      <c r="M2862" s="469"/>
      <c r="N2862" s="469"/>
      <c r="O2862" s="469"/>
      <c r="P2862" s="469"/>
      <c r="Q2862" s="469"/>
      <c r="R2862" s="469"/>
      <c r="S2862" s="469"/>
      <c r="T2862" s="469"/>
      <c r="U2862" s="469"/>
      <c r="V2862" s="469"/>
      <c r="W2862" s="469"/>
      <c r="X2862" s="469"/>
      <c r="Y2862" s="469"/>
      <c r="Z2862" s="469"/>
      <c r="AA2862" s="469"/>
      <c r="AB2862" s="469"/>
      <c r="AC2862" s="469"/>
    </row>
    <row r="2863">
      <c r="A2863" s="525" t="s">
        <v>5004</v>
      </c>
      <c r="B2863" s="356" t="s">
        <v>5005</v>
      </c>
      <c r="C2863" s="526"/>
      <c r="D2863" s="524"/>
      <c r="E2863" s="5"/>
      <c r="F2863" s="469"/>
      <c r="G2863" s="469"/>
      <c r="H2863" s="469"/>
      <c r="I2863" s="469"/>
      <c r="J2863" s="469"/>
      <c r="K2863" s="469"/>
      <c r="L2863" s="469"/>
      <c r="M2863" s="469"/>
      <c r="N2863" s="469"/>
      <c r="O2863" s="469"/>
      <c r="P2863" s="469"/>
      <c r="Q2863" s="469"/>
      <c r="R2863" s="469"/>
      <c r="S2863" s="469"/>
      <c r="T2863" s="469"/>
      <c r="U2863" s="469"/>
      <c r="V2863" s="469"/>
      <c r="W2863" s="469"/>
      <c r="X2863" s="469"/>
      <c r="Y2863" s="469"/>
      <c r="Z2863" s="469"/>
      <c r="AA2863" s="469"/>
      <c r="AB2863" s="469"/>
      <c r="AC2863" s="469"/>
    </row>
    <row r="2864">
      <c r="A2864" s="523" t="s">
        <v>5006</v>
      </c>
      <c r="B2864" s="356" t="s">
        <v>5007</v>
      </c>
      <c r="C2864" s="526" t="s">
        <v>5008</v>
      </c>
      <c r="D2864" s="524"/>
      <c r="E2864" s="5"/>
      <c r="F2864" s="469"/>
      <c r="G2864" s="469"/>
      <c r="H2864" s="469"/>
      <c r="I2864" s="469"/>
      <c r="J2864" s="469"/>
      <c r="K2864" s="469"/>
      <c r="L2864" s="469"/>
      <c r="M2864" s="469"/>
      <c r="N2864" s="469"/>
      <c r="O2864" s="469"/>
      <c r="P2864" s="469"/>
      <c r="Q2864" s="469"/>
      <c r="R2864" s="469"/>
      <c r="S2864" s="469"/>
      <c r="T2864" s="469"/>
      <c r="U2864" s="469"/>
      <c r="V2864" s="469"/>
      <c r="W2864" s="469"/>
      <c r="X2864" s="469"/>
      <c r="Y2864" s="469"/>
      <c r="Z2864" s="469"/>
      <c r="AA2864" s="469"/>
      <c r="AB2864" s="469"/>
      <c r="AC2864" s="469"/>
    </row>
    <row r="2865">
      <c r="A2865" s="523"/>
      <c r="B2865" s="356" t="s">
        <v>5009</v>
      </c>
      <c r="C2865" s="526"/>
      <c r="D2865" s="524"/>
      <c r="E2865" s="5"/>
      <c r="F2865" s="469"/>
      <c r="G2865" s="469"/>
      <c r="H2865" s="469"/>
      <c r="I2865" s="469"/>
      <c r="J2865" s="469"/>
      <c r="K2865" s="469"/>
      <c r="L2865" s="469"/>
      <c r="M2865" s="469"/>
      <c r="N2865" s="469"/>
      <c r="O2865" s="469"/>
      <c r="P2865" s="469"/>
      <c r="Q2865" s="469"/>
      <c r="R2865" s="469"/>
      <c r="S2865" s="469"/>
      <c r="T2865" s="469"/>
      <c r="U2865" s="469"/>
      <c r="V2865" s="469"/>
      <c r="W2865" s="469"/>
      <c r="X2865" s="469"/>
      <c r="Y2865" s="469"/>
      <c r="Z2865" s="469"/>
      <c r="AA2865" s="469"/>
      <c r="AB2865" s="469"/>
      <c r="AC2865" s="469"/>
    </row>
    <row r="2866">
      <c r="A2866" s="525" t="s">
        <v>5010</v>
      </c>
      <c r="B2866" s="356" t="s">
        <v>5011</v>
      </c>
      <c r="C2866" s="526"/>
      <c r="D2866" s="524"/>
      <c r="E2866" s="5"/>
      <c r="F2866" s="469"/>
      <c r="G2866" s="469"/>
      <c r="H2866" s="469"/>
      <c r="I2866" s="469"/>
      <c r="J2866" s="469"/>
      <c r="K2866" s="469"/>
      <c r="L2866" s="469"/>
      <c r="M2866" s="469"/>
      <c r="N2866" s="469"/>
      <c r="O2866" s="469"/>
      <c r="P2866" s="469"/>
      <c r="Q2866" s="469"/>
      <c r="R2866" s="469"/>
      <c r="S2866" s="469"/>
      <c r="T2866" s="469"/>
      <c r="U2866" s="469"/>
      <c r="V2866" s="469"/>
      <c r="W2866" s="469"/>
      <c r="X2866" s="469"/>
      <c r="Y2866" s="469"/>
      <c r="Z2866" s="469"/>
      <c r="AA2866" s="469"/>
      <c r="AB2866" s="469"/>
      <c r="AC2866" s="469"/>
    </row>
    <row r="2867">
      <c r="A2867" s="523" t="s">
        <v>5012</v>
      </c>
      <c r="B2867" s="356" t="s">
        <v>5013</v>
      </c>
      <c r="C2867" s="526"/>
      <c r="D2867" s="524"/>
      <c r="E2867" s="5"/>
      <c r="F2867" s="469"/>
      <c r="G2867" s="469"/>
      <c r="H2867" s="469"/>
      <c r="I2867" s="469"/>
      <c r="J2867" s="469"/>
      <c r="K2867" s="469"/>
      <c r="L2867" s="469"/>
      <c r="M2867" s="469"/>
      <c r="N2867" s="469"/>
      <c r="O2867" s="469"/>
      <c r="P2867" s="469"/>
      <c r="Q2867" s="469"/>
      <c r="R2867" s="469"/>
      <c r="S2867" s="469"/>
      <c r="T2867" s="469"/>
      <c r="U2867" s="469"/>
      <c r="V2867" s="469"/>
      <c r="W2867" s="469"/>
      <c r="X2867" s="469"/>
      <c r="Y2867" s="469"/>
      <c r="Z2867" s="469"/>
      <c r="AA2867" s="469"/>
      <c r="AB2867" s="469"/>
      <c r="AC2867" s="469"/>
    </row>
    <row r="2868">
      <c r="A2868" s="523" t="s">
        <v>5014</v>
      </c>
      <c r="B2868" s="61" t="s">
        <v>5015</v>
      </c>
      <c r="C2868" s="526" t="s">
        <v>5016</v>
      </c>
      <c r="D2868" s="524"/>
      <c r="E2868" s="5"/>
      <c r="F2868" s="469"/>
      <c r="G2868" s="469"/>
      <c r="H2868" s="469"/>
      <c r="I2868" s="469"/>
      <c r="J2868" s="469"/>
      <c r="K2868" s="469"/>
      <c r="L2868" s="469"/>
      <c r="M2868" s="469"/>
      <c r="N2868" s="469"/>
      <c r="O2868" s="469"/>
      <c r="P2868" s="469"/>
      <c r="Q2868" s="469"/>
      <c r="R2868" s="469"/>
      <c r="S2868" s="469"/>
      <c r="T2868" s="469"/>
      <c r="U2868" s="469"/>
      <c r="V2868" s="469"/>
      <c r="W2868" s="469"/>
      <c r="X2868" s="469"/>
      <c r="Y2868" s="469"/>
      <c r="Z2868" s="469"/>
      <c r="AA2868" s="469"/>
      <c r="AB2868" s="469"/>
      <c r="AC2868" s="469"/>
    </row>
    <row r="2869">
      <c r="A2869" s="523" t="s">
        <v>5017</v>
      </c>
      <c r="B2869" s="63" t="s">
        <v>5018</v>
      </c>
      <c r="C2869" s="526"/>
      <c r="D2869" s="524"/>
      <c r="E2869" s="5"/>
      <c r="F2869" s="469"/>
      <c r="G2869" s="469"/>
      <c r="H2869" s="469"/>
      <c r="I2869" s="469"/>
      <c r="J2869" s="469"/>
      <c r="K2869" s="469"/>
      <c r="L2869" s="469"/>
      <c r="M2869" s="469"/>
      <c r="N2869" s="469"/>
      <c r="O2869" s="469"/>
      <c r="P2869" s="469"/>
      <c r="Q2869" s="469"/>
      <c r="R2869" s="469"/>
      <c r="S2869" s="469"/>
      <c r="T2869" s="469"/>
      <c r="U2869" s="469"/>
      <c r="V2869" s="469"/>
      <c r="W2869" s="469"/>
      <c r="X2869" s="469"/>
      <c r="Y2869" s="469"/>
      <c r="Z2869" s="469"/>
      <c r="AA2869" s="469"/>
      <c r="AB2869" s="469"/>
      <c r="AC2869" s="469"/>
    </row>
    <row r="2870">
      <c r="A2870" s="523" t="s">
        <v>5019</v>
      </c>
      <c r="B2870" s="63" t="s">
        <v>5020</v>
      </c>
      <c r="C2870" s="526" t="s">
        <v>5021</v>
      </c>
      <c r="D2870" s="524"/>
      <c r="E2870" s="5"/>
      <c r="F2870" s="469"/>
      <c r="G2870" s="469"/>
      <c r="H2870" s="469"/>
      <c r="I2870" s="469"/>
      <c r="J2870" s="469"/>
      <c r="K2870" s="469"/>
      <c r="L2870" s="469"/>
      <c r="M2870" s="469"/>
      <c r="N2870" s="469"/>
      <c r="O2870" s="469"/>
      <c r="P2870" s="469"/>
      <c r="Q2870" s="469"/>
      <c r="R2870" s="469"/>
      <c r="S2870" s="469"/>
      <c r="T2870" s="469"/>
      <c r="U2870" s="469"/>
      <c r="V2870" s="469"/>
      <c r="W2870" s="469"/>
      <c r="X2870" s="469"/>
      <c r="Y2870" s="469"/>
      <c r="Z2870" s="469"/>
      <c r="AA2870" s="469"/>
      <c r="AB2870" s="469"/>
      <c r="AC2870" s="469"/>
    </row>
    <row r="2871">
      <c r="A2871" s="527" t="s">
        <v>5022</v>
      </c>
      <c r="B2871" s="63" t="s">
        <v>5023</v>
      </c>
      <c r="C2871" s="528"/>
      <c r="D2871" s="529"/>
      <c r="E2871" s="493"/>
      <c r="F2871" s="494"/>
      <c r="G2871" s="494"/>
      <c r="H2871" s="494"/>
      <c r="I2871" s="494"/>
      <c r="J2871" s="494"/>
      <c r="K2871" s="494"/>
      <c r="L2871" s="494"/>
      <c r="M2871" s="494"/>
      <c r="N2871" s="494"/>
      <c r="O2871" s="494"/>
      <c r="P2871" s="494"/>
      <c r="Q2871" s="494"/>
      <c r="R2871" s="494"/>
      <c r="S2871" s="494"/>
      <c r="T2871" s="494"/>
      <c r="U2871" s="494"/>
      <c r="V2871" s="494"/>
      <c r="W2871" s="494"/>
      <c r="X2871" s="494"/>
      <c r="Y2871" s="494"/>
      <c r="Z2871" s="494"/>
      <c r="AA2871" s="494"/>
      <c r="AB2871" s="494"/>
      <c r="AC2871" s="494"/>
    </row>
    <row r="2872">
      <c r="A2872" s="530" t="s">
        <v>5024</v>
      </c>
      <c r="B2872" s="308" t="s">
        <v>5025</v>
      </c>
      <c r="C2872" s="531" t="s">
        <v>5026</v>
      </c>
      <c r="D2872" s="529"/>
      <c r="E2872" s="493"/>
      <c r="F2872" s="494"/>
      <c r="G2872" s="494"/>
      <c r="H2872" s="494"/>
      <c r="I2872" s="494"/>
      <c r="J2872" s="494"/>
      <c r="K2872" s="494"/>
      <c r="L2872" s="494"/>
      <c r="M2872" s="494"/>
      <c r="N2872" s="494"/>
      <c r="O2872" s="494"/>
      <c r="P2872" s="494"/>
      <c r="Q2872" s="494"/>
      <c r="R2872" s="494"/>
      <c r="S2872" s="494"/>
      <c r="T2872" s="494"/>
      <c r="U2872" s="494"/>
      <c r="V2872" s="494"/>
      <c r="W2872" s="494"/>
      <c r="X2872" s="494"/>
      <c r="Y2872" s="494"/>
      <c r="Z2872" s="494"/>
      <c r="AA2872" s="494"/>
      <c r="AB2872" s="494"/>
      <c r="AC2872" s="494"/>
    </row>
    <row r="2873">
      <c r="A2873" s="532" t="s">
        <v>5027</v>
      </c>
      <c r="B2873" s="533" t="s">
        <v>5028</v>
      </c>
      <c r="C2873" s="534"/>
      <c r="D2873" s="529"/>
      <c r="E2873" s="493"/>
      <c r="F2873" s="494"/>
      <c r="G2873" s="494"/>
      <c r="H2873" s="494"/>
      <c r="I2873" s="494"/>
      <c r="J2873" s="494"/>
      <c r="K2873" s="494"/>
      <c r="L2873" s="494"/>
      <c r="M2873" s="494"/>
      <c r="N2873" s="494"/>
      <c r="O2873" s="494"/>
      <c r="P2873" s="494"/>
      <c r="Q2873" s="494"/>
      <c r="R2873" s="494"/>
      <c r="S2873" s="494"/>
      <c r="T2873" s="494"/>
      <c r="U2873" s="494"/>
      <c r="V2873" s="494"/>
      <c r="W2873" s="494"/>
      <c r="X2873" s="494"/>
      <c r="Y2873" s="494"/>
      <c r="Z2873" s="494"/>
      <c r="AA2873" s="494"/>
      <c r="AB2873" s="494"/>
      <c r="AC2873" s="494"/>
    </row>
    <row r="2874">
      <c r="A2874" s="532" t="s">
        <v>5029</v>
      </c>
      <c r="B2874" s="532"/>
      <c r="C2874" s="534"/>
      <c r="D2874" s="529"/>
      <c r="E2874" s="493"/>
      <c r="F2874" s="494"/>
      <c r="G2874" s="494"/>
      <c r="H2874" s="494"/>
      <c r="I2874" s="494"/>
      <c r="J2874" s="494"/>
      <c r="K2874" s="494"/>
      <c r="L2874" s="494"/>
      <c r="M2874" s="494"/>
      <c r="N2874" s="494"/>
      <c r="O2874" s="494"/>
      <c r="P2874" s="494"/>
      <c r="Q2874" s="494"/>
      <c r="R2874" s="494"/>
      <c r="S2874" s="494"/>
      <c r="T2874" s="494"/>
      <c r="U2874" s="494"/>
      <c r="V2874" s="494"/>
      <c r="W2874" s="494"/>
      <c r="X2874" s="494"/>
      <c r="Y2874" s="494"/>
      <c r="Z2874" s="494"/>
      <c r="AA2874" s="494"/>
      <c r="AB2874" s="494"/>
      <c r="AC2874" s="494"/>
    </row>
    <row r="2875">
      <c r="A2875" s="532" t="s">
        <v>5030</v>
      </c>
      <c r="B2875" s="308"/>
      <c r="C2875" s="534"/>
      <c r="D2875" s="529"/>
      <c r="E2875" s="493"/>
      <c r="F2875" s="494"/>
      <c r="G2875" s="494"/>
      <c r="H2875" s="494"/>
      <c r="I2875" s="494"/>
      <c r="J2875" s="494"/>
      <c r="K2875" s="494"/>
      <c r="L2875" s="494"/>
      <c r="M2875" s="494"/>
      <c r="N2875" s="494"/>
      <c r="O2875" s="494"/>
      <c r="P2875" s="494"/>
      <c r="Q2875" s="494"/>
      <c r="R2875" s="494"/>
      <c r="S2875" s="494"/>
      <c r="T2875" s="494"/>
      <c r="U2875" s="494"/>
      <c r="V2875" s="494"/>
      <c r="W2875" s="494"/>
      <c r="X2875" s="494"/>
      <c r="Y2875" s="494"/>
      <c r="Z2875" s="494"/>
      <c r="AA2875" s="494"/>
      <c r="AB2875" s="494"/>
      <c r="AC2875" s="494"/>
    </row>
    <row r="2876">
      <c r="A2876" s="532" t="s">
        <v>5031</v>
      </c>
      <c r="B2876" s="308" t="s">
        <v>5032</v>
      </c>
      <c r="C2876" s="534"/>
      <c r="D2876" s="529"/>
      <c r="E2876" s="493"/>
      <c r="F2876" s="494"/>
      <c r="G2876" s="494"/>
      <c r="H2876" s="494"/>
      <c r="I2876" s="494"/>
      <c r="J2876" s="494"/>
      <c r="K2876" s="494"/>
      <c r="L2876" s="494"/>
      <c r="M2876" s="494"/>
      <c r="N2876" s="494"/>
      <c r="O2876" s="494"/>
      <c r="P2876" s="494"/>
      <c r="Q2876" s="494"/>
      <c r="R2876" s="494"/>
      <c r="S2876" s="494"/>
      <c r="T2876" s="494"/>
      <c r="U2876" s="494"/>
      <c r="V2876" s="494"/>
      <c r="W2876" s="494"/>
      <c r="X2876" s="494"/>
      <c r="Y2876" s="494"/>
      <c r="Z2876" s="494"/>
      <c r="AA2876" s="494"/>
      <c r="AB2876" s="494"/>
      <c r="AC2876" s="494"/>
    </row>
    <row r="2877">
      <c r="A2877" s="530" t="s">
        <v>5033</v>
      </c>
      <c r="B2877" s="308" t="s">
        <v>5034</v>
      </c>
      <c r="C2877" s="534"/>
      <c r="D2877" s="529"/>
      <c r="E2877" s="493"/>
      <c r="F2877" s="494"/>
      <c r="G2877" s="494"/>
      <c r="H2877" s="494"/>
      <c r="I2877" s="494"/>
      <c r="J2877" s="494"/>
      <c r="K2877" s="494"/>
      <c r="L2877" s="494"/>
      <c r="M2877" s="494"/>
      <c r="N2877" s="494"/>
      <c r="O2877" s="494"/>
      <c r="P2877" s="494"/>
      <c r="Q2877" s="494"/>
      <c r="R2877" s="494"/>
      <c r="S2877" s="494"/>
      <c r="T2877" s="494"/>
      <c r="U2877" s="494"/>
      <c r="V2877" s="494"/>
      <c r="W2877" s="494"/>
      <c r="X2877" s="494"/>
      <c r="Y2877" s="494"/>
      <c r="Z2877" s="494"/>
      <c r="AA2877" s="494"/>
      <c r="AB2877" s="494"/>
      <c r="AC2877" s="494"/>
    </row>
    <row r="2878">
      <c r="A2878" s="532" t="s">
        <v>5035</v>
      </c>
      <c r="B2878" s="308"/>
      <c r="C2878" s="534"/>
      <c r="D2878" s="529"/>
      <c r="E2878" s="493"/>
      <c r="F2878" s="494"/>
      <c r="G2878" s="494"/>
      <c r="H2878" s="494"/>
      <c r="I2878" s="494"/>
      <c r="J2878" s="494"/>
      <c r="K2878" s="494"/>
      <c r="L2878" s="494"/>
      <c r="M2878" s="494"/>
      <c r="N2878" s="494"/>
      <c r="O2878" s="494"/>
      <c r="P2878" s="494"/>
      <c r="Q2878" s="494"/>
      <c r="R2878" s="494"/>
      <c r="S2878" s="494"/>
      <c r="T2878" s="494"/>
      <c r="U2878" s="494"/>
      <c r="V2878" s="494"/>
      <c r="W2878" s="494"/>
      <c r="X2878" s="494"/>
      <c r="Y2878" s="494"/>
      <c r="Z2878" s="494"/>
      <c r="AA2878" s="494"/>
      <c r="AB2878" s="494"/>
      <c r="AC2878" s="494"/>
    </row>
    <row r="2879">
      <c r="A2879" s="532" t="s">
        <v>5036</v>
      </c>
      <c r="B2879" s="51"/>
      <c r="C2879" s="534"/>
      <c r="D2879" s="529"/>
      <c r="E2879" s="493"/>
      <c r="F2879" s="494"/>
      <c r="G2879" s="494"/>
      <c r="H2879" s="494"/>
      <c r="I2879" s="494"/>
      <c r="J2879" s="494"/>
      <c r="K2879" s="494"/>
      <c r="L2879" s="494"/>
      <c r="M2879" s="494"/>
      <c r="N2879" s="494"/>
      <c r="O2879" s="494"/>
      <c r="P2879" s="494"/>
      <c r="Q2879" s="494"/>
      <c r="R2879" s="494"/>
      <c r="S2879" s="494"/>
      <c r="T2879" s="494"/>
      <c r="U2879" s="494"/>
      <c r="V2879" s="494"/>
      <c r="W2879" s="494"/>
      <c r="X2879" s="494"/>
      <c r="Y2879" s="494"/>
      <c r="Z2879" s="494"/>
      <c r="AA2879" s="494"/>
      <c r="AB2879" s="494"/>
      <c r="AC2879" s="494"/>
    </row>
    <row r="2880">
      <c r="A2880" s="532" t="s">
        <v>87</v>
      </c>
      <c r="B2880" s="308" t="s">
        <v>5037</v>
      </c>
      <c r="C2880" s="534"/>
      <c r="D2880" s="529"/>
      <c r="E2880" s="493"/>
      <c r="F2880" s="494"/>
      <c r="G2880" s="494"/>
      <c r="H2880" s="494"/>
      <c r="I2880" s="494"/>
      <c r="J2880" s="494"/>
      <c r="K2880" s="494"/>
      <c r="L2880" s="494"/>
      <c r="M2880" s="494"/>
      <c r="N2880" s="494"/>
      <c r="O2880" s="494"/>
      <c r="P2880" s="494"/>
      <c r="Q2880" s="494"/>
      <c r="R2880" s="494"/>
      <c r="S2880" s="494"/>
      <c r="T2880" s="494"/>
      <c r="U2880" s="494"/>
      <c r="V2880" s="494"/>
      <c r="W2880" s="494"/>
      <c r="X2880" s="494"/>
      <c r="Y2880" s="494"/>
      <c r="Z2880" s="494"/>
      <c r="AA2880" s="494"/>
      <c r="AB2880" s="494"/>
      <c r="AC2880" s="494"/>
    </row>
    <row r="2881">
      <c r="A2881" s="535" t="s">
        <v>5038</v>
      </c>
      <c r="B2881" s="308"/>
      <c r="C2881" s="534"/>
      <c r="D2881" s="529"/>
      <c r="E2881" s="493"/>
      <c r="F2881" s="494"/>
      <c r="G2881" s="494"/>
      <c r="H2881" s="494"/>
      <c r="I2881" s="494"/>
      <c r="J2881" s="494"/>
      <c r="K2881" s="494"/>
      <c r="L2881" s="494"/>
      <c r="M2881" s="494"/>
      <c r="N2881" s="494"/>
      <c r="O2881" s="494"/>
      <c r="P2881" s="494"/>
      <c r="Q2881" s="494"/>
      <c r="R2881" s="494"/>
      <c r="S2881" s="494"/>
      <c r="T2881" s="494"/>
      <c r="U2881" s="494"/>
      <c r="V2881" s="494"/>
      <c r="W2881" s="494"/>
      <c r="X2881" s="494"/>
      <c r="Y2881" s="494"/>
      <c r="Z2881" s="494"/>
      <c r="AA2881" s="494"/>
      <c r="AB2881" s="494"/>
      <c r="AC2881" s="494"/>
    </row>
    <row r="2882">
      <c r="A2882" s="525" t="s">
        <v>5039</v>
      </c>
      <c r="B2882" s="308" t="s">
        <v>5040</v>
      </c>
      <c r="C2882" s="534"/>
      <c r="D2882" s="529"/>
      <c r="E2882" s="493"/>
      <c r="F2882" s="494"/>
      <c r="G2882" s="494"/>
      <c r="H2882" s="494"/>
      <c r="I2882" s="494"/>
      <c r="J2882" s="494"/>
      <c r="K2882" s="494"/>
      <c r="L2882" s="494"/>
      <c r="M2882" s="494"/>
      <c r="N2882" s="494"/>
      <c r="O2882" s="494"/>
      <c r="P2882" s="494"/>
      <c r="Q2882" s="494"/>
      <c r="R2882" s="494"/>
      <c r="S2882" s="494"/>
      <c r="T2882" s="494"/>
      <c r="U2882" s="494"/>
      <c r="V2882" s="494"/>
      <c r="W2882" s="494"/>
      <c r="X2882" s="494"/>
      <c r="Y2882" s="494"/>
      <c r="Z2882" s="494"/>
      <c r="AA2882" s="494"/>
      <c r="AB2882" s="494"/>
      <c r="AC2882" s="494"/>
    </row>
    <row r="2883">
      <c r="A2883" s="536" t="s">
        <v>5041</v>
      </c>
      <c r="B2883" s="308"/>
      <c r="C2883" s="534"/>
      <c r="D2883" s="529"/>
      <c r="E2883" s="493"/>
      <c r="F2883" s="494"/>
      <c r="G2883" s="494"/>
      <c r="H2883" s="494"/>
      <c r="I2883" s="494"/>
      <c r="J2883" s="494"/>
      <c r="K2883" s="494"/>
      <c r="L2883" s="494"/>
      <c r="M2883" s="494"/>
      <c r="N2883" s="494"/>
      <c r="O2883" s="494"/>
      <c r="P2883" s="494"/>
      <c r="Q2883" s="494"/>
      <c r="R2883" s="494"/>
      <c r="S2883" s="494"/>
      <c r="T2883" s="494"/>
      <c r="U2883" s="494"/>
      <c r="V2883" s="494"/>
      <c r="W2883" s="494"/>
      <c r="X2883" s="494"/>
      <c r="Y2883" s="494"/>
      <c r="Z2883" s="494"/>
      <c r="AA2883" s="494"/>
      <c r="AB2883" s="494"/>
      <c r="AC2883" s="494"/>
    </row>
    <row r="2884">
      <c r="A2884" s="536" t="s">
        <v>5042</v>
      </c>
      <c r="B2884" s="308"/>
      <c r="C2884" s="534"/>
      <c r="D2884" s="524"/>
      <c r="E2884" s="5"/>
      <c r="F2884" s="469"/>
      <c r="G2884" s="469"/>
      <c r="H2884" s="469"/>
      <c r="I2884" s="469"/>
      <c r="J2884" s="469"/>
      <c r="K2884" s="469"/>
      <c r="L2884" s="469"/>
      <c r="M2884" s="469"/>
      <c r="N2884" s="469"/>
      <c r="O2884" s="469"/>
      <c r="P2884" s="469"/>
      <c r="Q2884" s="469"/>
      <c r="R2884" s="469"/>
      <c r="S2884" s="469"/>
      <c r="T2884" s="469"/>
      <c r="U2884" s="469"/>
      <c r="V2884" s="469"/>
      <c r="W2884" s="469"/>
      <c r="X2884" s="469"/>
      <c r="Y2884" s="469"/>
      <c r="Z2884" s="469"/>
      <c r="AA2884" s="469"/>
      <c r="AB2884" s="469"/>
      <c r="AC2884" s="469"/>
    </row>
    <row r="2885">
      <c r="A2885" s="537" t="s">
        <v>5043</v>
      </c>
      <c r="B2885" s="63" t="s">
        <v>5044</v>
      </c>
      <c r="C2885" s="538"/>
      <c r="D2885" s="524"/>
      <c r="E2885" s="5"/>
      <c r="F2885" s="469"/>
      <c r="G2885" s="469"/>
      <c r="H2885" s="469"/>
      <c r="I2885" s="469"/>
      <c r="J2885" s="469"/>
      <c r="K2885" s="469"/>
      <c r="L2885" s="469"/>
      <c r="M2885" s="469"/>
      <c r="N2885" s="469"/>
      <c r="O2885" s="469"/>
      <c r="P2885" s="469"/>
      <c r="Q2885" s="469"/>
      <c r="R2885" s="469"/>
      <c r="S2885" s="469"/>
      <c r="T2885" s="469"/>
      <c r="U2885" s="469"/>
      <c r="V2885" s="469"/>
      <c r="W2885" s="469"/>
      <c r="X2885" s="469"/>
      <c r="Y2885" s="469"/>
      <c r="Z2885" s="469"/>
      <c r="AA2885" s="469"/>
      <c r="AB2885" s="469"/>
      <c r="AC2885" s="469"/>
    </row>
    <row r="2886">
      <c r="A2886" s="539" t="s">
        <v>5045</v>
      </c>
      <c r="B2886" s="63" t="s">
        <v>5046</v>
      </c>
      <c r="C2886" s="538"/>
      <c r="D2886" s="524"/>
      <c r="E2886" s="5"/>
      <c r="F2886" s="469"/>
      <c r="G2886" s="469"/>
      <c r="H2886" s="469"/>
      <c r="I2886" s="469"/>
      <c r="J2886" s="469"/>
      <c r="K2886" s="469"/>
      <c r="L2886" s="469"/>
      <c r="M2886" s="469"/>
      <c r="N2886" s="469"/>
      <c r="O2886" s="469"/>
      <c r="P2886" s="469"/>
      <c r="Q2886" s="469"/>
      <c r="R2886" s="469"/>
      <c r="S2886" s="469"/>
      <c r="T2886" s="469"/>
      <c r="U2886" s="469"/>
      <c r="V2886" s="469"/>
      <c r="W2886" s="469"/>
      <c r="X2886" s="469"/>
      <c r="Y2886" s="469"/>
      <c r="Z2886" s="469"/>
      <c r="AA2886" s="469"/>
      <c r="AB2886" s="469"/>
      <c r="AC2886" s="469"/>
    </row>
    <row r="2887">
      <c r="A2887" s="537" t="s">
        <v>5047</v>
      </c>
      <c r="B2887" s="63" t="s">
        <v>5048</v>
      </c>
      <c r="C2887" s="540" t="s">
        <v>5049</v>
      </c>
      <c r="D2887" s="524"/>
      <c r="E2887" s="43"/>
      <c r="F2887" s="469"/>
      <c r="G2887" s="469"/>
      <c r="H2887" s="469"/>
      <c r="I2887" s="469"/>
      <c r="J2887" s="469"/>
      <c r="K2887" s="469"/>
      <c r="L2887" s="469"/>
      <c r="M2887" s="469"/>
      <c r="N2887" s="469"/>
      <c r="O2887" s="469"/>
      <c r="P2887" s="469"/>
      <c r="Q2887" s="469"/>
      <c r="R2887" s="469"/>
      <c r="S2887" s="469"/>
      <c r="T2887" s="469"/>
      <c r="U2887" s="469"/>
      <c r="V2887" s="469"/>
      <c r="W2887" s="469"/>
      <c r="X2887" s="469"/>
      <c r="Y2887" s="469"/>
      <c r="Z2887" s="469"/>
      <c r="AA2887" s="469"/>
      <c r="AB2887" s="469"/>
      <c r="AC2887" s="469"/>
    </row>
    <row r="2888">
      <c r="A2888" s="541" t="s">
        <v>5050</v>
      </c>
      <c r="B2888" s="63" t="s">
        <v>5051</v>
      </c>
      <c r="C2888" s="538" t="s">
        <v>5052</v>
      </c>
      <c r="D2888" s="524"/>
      <c r="E2888" s="5"/>
      <c r="F2888" s="469"/>
      <c r="G2888" s="469"/>
      <c r="H2888" s="469"/>
      <c r="I2888" s="469"/>
      <c r="J2888" s="469"/>
      <c r="K2888" s="469"/>
      <c r="L2888" s="469"/>
      <c r="M2888" s="469"/>
      <c r="N2888" s="469"/>
      <c r="O2888" s="469"/>
      <c r="P2888" s="469"/>
      <c r="Q2888" s="469"/>
      <c r="R2888" s="469"/>
      <c r="S2888" s="469"/>
      <c r="T2888" s="469"/>
      <c r="U2888" s="469"/>
      <c r="V2888" s="469"/>
      <c r="W2888" s="469"/>
      <c r="X2888" s="469"/>
      <c r="Y2888" s="469"/>
      <c r="Z2888" s="469"/>
      <c r="AA2888" s="469"/>
      <c r="AB2888" s="469"/>
      <c r="AC2888" s="469"/>
    </row>
    <row r="2889">
      <c r="A2889" s="532" t="s">
        <v>5053</v>
      </c>
      <c r="B2889" s="63" t="s">
        <v>5054</v>
      </c>
      <c r="C2889" s="542" t="s">
        <v>5055</v>
      </c>
      <c r="D2889" s="524"/>
      <c r="E2889" s="5"/>
      <c r="F2889" s="469"/>
      <c r="G2889" s="469"/>
      <c r="H2889" s="469"/>
      <c r="I2889" s="469"/>
      <c r="J2889" s="469"/>
      <c r="K2889" s="469"/>
      <c r="L2889" s="469"/>
      <c r="M2889" s="469"/>
      <c r="N2889" s="469"/>
      <c r="O2889" s="469"/>
      <c r="P2889" s="469"/>
      <c r="Q2889" s="469"/>
      <c r="R2889" s="469"/>
      <c r="S2889" s="469"/>
      <c r="T2889" s="469"/>
      <c r="U2889" s="469"/>
      <c r="V2889" s="469"/>
      <c r="W2889" s="469"/>
      <c r="X2889" s="469"/>
      <c r="Y2889" s="469"/>
      <c r="Z2889" s="469"/>
      <c r="AA2889" s="469"/>
      <c r="AB2889" s="469"/>
      <c r="AC2889" s="469"/>
    </row>
    <row r="2890">
      <c r="A2890" s="532" t="s">
        <v>5056</v>
      </c>
      <c r="B2890" s="61" t="s">
        <v>5057</v>
      </c>
      <c r="C2890" s="207" t="s">
        <v>5058</v>
      </c>
      <c r="D2890" s="524"/>
      <c r="E2890" s="5"/>
      <c r="F2890" s="469"/>
      <c r="G2890" s="469"/>
      <c r="H2890" s="469"/>
      <c r="I2890" s="469"/>
      <c r="J2890" s="469"/>
      <c r="K2890" s="469"/>
      <c r="L2890" s="469"/>
      <c r="M2890" s="469"/>
      <c r="N2890" s="469"/>
      <c r="O2890" s="469"/>
      <c r="P2890" s="469"/>
      <c r="Q2890" s="469"/>
      <c r="R2890" s="469"/>
      <c r="S2890" s="469"/>
      <c r="T2890" s="469"/>
      <c r="U2890" s="469"/>
      <c r="V2890" s="469"/>
      <c r="W2890" s="469"/>
      <c r="X2890" s="469"/>
      <c r="Y2890" s="469"/>
      <c r="Z2890" s="469"/>
      <c r="AA2890" s="469"/>
      <c r="AB2890" s="469"/>
      <c r="AC2890" s="469"/>
    </row>
    <row r="2891">
      <c r="A2891" s="43" t="s">
        <v>5059</v>
      </c>
      <c r="B2891" s="51"/>
      <c r="C2891" s="543"/>
      <c r="D2891" s="524"/>
      <c r="E2891" s="5"/>
      <c r="F2891" s="469"/>
      <c r="G2891" s="469"/>
      <c r="H2891" s="469"/>
      <c r="I2891" s="469"/>
      <c r="J2891" s="469"/>
      <c r="K2891" s="469"/>
      <c r="L2891" s="469"/>
      <c r="M2891" s="469"/>
      <c r="N2891" s="469"/>
      <c r="O2891" s="469"/>
      <c r="P2891" s="469"/>
      <c r="Q2891" s="469"/>
      <c r="R2891" s="469"/>
      <c r="S2891" s="469"/>
      <c r="T2891" s="469"/>
      <c r="U2891" s="469"/>
      <c r="V2891" s="469"/>
      <c r="W2891" s="469"/>
      <c r="X2891" s="469"/>
      <c r="Y2891" s="469"/>
      <c r="Z2891" s="469"/>
      <c r="AA2891" s="469"/>
      <c r="AB2891" s="469"/>
      <c r="AC2891" s="469"/>
    </row>
    <row r="2892">
      <c r="A2892" s="532" t="s">
        <v>5060</v>
      </c>
      <c r="B2892" s="51"/>
      <c r="C2892" s="543"/>
      <c r="D2892" s="524"/>
      <c r="E2892" s="5"/>
      <c r="F2892" s="469"/>
      <c r="G2892" s="469"/>
      <c r="H2892" s="469"/>
      <c r="I2892" s="469"/>
      <c r="J2892" s="469"/>
      <c r="K2892" s="469"/>
      <c r="L2892" s="469"/>
      <c r="M2892" s="469"/>
      <c r="N2892" s="469"/>
      <c r="O2892" s="469"/>
      <c r="P2892" s="469"/>
      <c r="Q2892" s="469"/>
      <c r="R2892" s="469"/>
      <c r="S2892" s="469"/>
      <c r="T2892" s="469"/>
      <c r="U2892" s="469"/>
      <c r="V2892" s="469"/>
      <c r="W2892" s="469"/>
      <c r="X2892" s="469"/>
      <c r="Y2892" s="469"/>
      <c r="Z2892" s="469"/>
      <c r="AA2892" s="469"/>
      <c r="AB2892" s="469"/>
      <c r="AC2892" s="469"/>
    </row>
    <row r="2893">
      <c r="A2893" s="532" t="s">
        <v>5061</v>
      </c>
      <c r="B2893" s="256" t="s">
        <v>5062</v>
      </c>
      <c r="C2893" s="543"/>
      <c r="D2893" s="524"/>
      <c r="E2893" s="5"/>
      <c r="F2893" s="469"/>
      <c r="G2893" s="469"/>
      <c r="H2893" s="469"/>
      <c r="I2893" s="469"/>
      <c r="J2893" s="469"/>
      <c r="K2893" s="469"/>
      <c r="L2893" s="469"/>
      <c r="M2893" s="469"/>
      <c r="N2893" s="469"/>
      <c r="O2893" s="469"/>
      <c r="P2893" s="469"/>
      <c r="Q2893" s="469"/>
      <c r="R2893" s="469"/>
      <c r="S2893" s="469"/>
      <c r="T2893" s="469"/>
      <c r="U2893" s="469"/>
      <c r="V2893" s="469"/>
      <c r="W2893" s="469"/>
      <c r="X2893" s="469"/>
      <c r="Y2893" s="469"/>
      <c r="Z2893" s="469"/>
      <c r="AA2893" s="469"/>
      <c r="AB2893" s="469"/>
      <c r="AC2893" s="469"/>
    </row>
    <row r="2894" ht="138.0" customHeight="1">
      <c r="A2894" s="532" t="s">
        <v>5063</v>
      </c>
      <c r="B2894" s="51"/>
      <c r="C2894" s="543"/>
      <c r="D2894" s="524"/>
      <c r="E2894" s="5"/>
      <c r="F2894" s="469"/>
      <c r="G2894" s="469"/>
      <c r="H2894" s="469"/>
      <c r="I2894" s="469"/>
      <c r="J2894" s="469"/>
      <c r="K2894" s="469"/>
      <c r="L2894" s="469"/>
      <c r="M2894" s="469"/>
      <c r="N2894" s="469"/>
      <c r="O2894" s="469"/>
      <c r="P2894" s="469"/>
      <c r="Q2894" s="469"/>
      <c r="R2894" s="469"/>
      <c r="S2894" s="469"/>
      <c r="T2894" s="469"/>
      <c r="U2894" s="469"/>
      <c r="V2894" s="469"/>
      <c r="W2894" s="469"/>
      <c r="X2894" s="469"/>
      <c r="Y2894" s="469"/>
      <c r="Z2894" s="469"/>
      <c r="AA2894" s="469"/>
      <c r="AB2894" s="469"/>
      <c r="AC2894" s="469"/>
    </row>
    <row r="2895">
      <c r="A2895" s="532" t="s">
        <v>5064</v>
      </c>
      <c r="B2895" s="242" t="s">
        <v>5065</v>
      </c>
      <c r="C2895" s="543"/>
      <c r="D2895" s="524"/>
      <c r="E2895" s="5"/>
      <c r="F2895" s="469"/>
      <c r="G2895" s="469"/>
      <c r="H2895" s="469"/>
      <c r="I2895" s="469"/>
      <c r="J2895" s="469"/>
      <c r="K2895" s="469"/>
      <c r="L2895" s="469"/>
      <c r="M2895" s="469"/>
      <c r="N2895" s="469"/>
      <c r="O2895" s="469"/>
      <c r="P2895" s="469"/>
      <c r="Q2895" s="469"/>
      <c r="R2895" s="469"/>
      <c r="S2895" s="469"/>
      <c r="T2895" s="469"/>
      <c r="U2895" s="469"/>
      <c r="V2895" s="469"/>
      <c r="W2895" s="469"/>
      <c r="X2895" s="469"/>
      <c r="Y2895" s="469"/>
      <c r="Z2895" s="469"/>
      <c r="AA2895" s="469"/>
      <c r="AB2895" s="469"/>
      <c r="AC2895" s="469"/>
    </row>
    <row r="2896">
      <c r="A2896" s="532" t="s">
        <v>5066</v>
      </c>
      <c r="B2896" s="242"/>
      <c r="C2896" s="543"/>
      <c r="D2896" s="524"/>
      <c r="E2896" s="5"/>
      <c r="F2896" s="469"/>
      <c r="G2896" s="469"/>
      <c r="H2896" s="469"/>
      <c r="I2896" s="469"/>
      <c r="J2896" s="469"/>
      <c r="K2896" s="469"/>
      <c r="L2896" s="469"/>
      <c r="M2896" s="469"/>
      <c r="N2896" s="469"/>
      <c r="O2896" s="469"/>
      <c r="P2896" s="469"/>
      <c r="Q2896" s="469"/>
      <c r="R2896" s="469"/>
      <c r="S2896" s="469"/>
      <c r="T2896" s="469"/>
      <c r="U2896" s="469"/>
      <c r="V2896" s="469"/>
      <c r="W2896" s="469"/>
      <c r="X2896" s="469"/>
      <c r="Y2896" s="469"/>
      <c r="Z2896" s="469"/>
      <c r="AA2896" s="469"/>
      <c r="AB2896" s="469"/>
      <c r="AC2896" s="469"/>
    </row>
    <row r="2897">
      <c r="A2897" s="532" t="s">
        <v>5067</v>
      </c>
      <c r="B2897" s="242" t="s">
        <v>5068</v>
      </c>
      <c r="C2897" s="543"/>
      <c r="D2897" s="524"/>
      <c r="E2897" s="5"/>
      <c r="F2897" s="469"/>
      <c r="G2897" s="469"/>
      <c r="H2897" s="469"/>
      <c r="I2897" s="469"/>
      <c r="J2897" s="469"/>
      <c r="K2897" s="469"/>
      <c r="L2897" s="469"/>
      <c r="M2897" s="469"/>
      <c r="N2897" s="469"/>
      <c r="O2897" s="469"/>
      <c r="P2897" s="469"/>
      <c r="Q2897" s="469"/>
      <c r="R2897" s="469"/>
      <c r="S2897" s="469"/>
      <c r="T2897" s="469"/>
      <c r="U2897" s="469"/>
      <c r="V2897" s="469"/>
      <c r="W2897" s="469"/>
      <c r="X2897" s="469"/>
      <c r="Y2897" s="469"/>
      <c r="Z2897" s="469"/>
      <c r="AA2897" s="469"/>
      <c r="AB2897" s="469"/>
      <c r="AC2897" s="469"/>
    </row>
    <row r="2898">
      <c r="A2898" s="532"/>
      <c r="B2898" s="242"/>
      <c r="C2898" s="543"/>
      <c r="D2898" s="524"/>
      <c r="E2898" s="5"/>
      <c r="F2898" s="469"/>
      <c r="G2898" s="469"/>
      <c r="H2898" s="469"/>
      <c r="I2898" s="469"/>
      <c r="J2898" s="469"/>
      <c r="K2898" s="469"/>
      <c r="L2898" s="469"/>
      <c r="M2898" s="469"/>
      <c r="N2898" s="469"/>
      <c r="O2898" s="469"/>
      <c r="P2898" s="469"/>
      <c r="Q2898" s="469"/>
      <c r="R2898" s="469"/>
      <c r="S2898" s="469"/>
      <c r="T2898" s="469"/>
      <c r="U2898" s="469"/>
      <c r="V2898" s="469"/>
      <c r="W2898" s="469"/>
      <c r="X2898" s="469"/>
      <c r="Y2898" s="469"/>
      <c r="Z2898" s="469"/>
      <c r="AA2898" s="469"/>
      <c r="AB2898" s="469"/>
      <c r="AC2898" s="469"/>
    </row>
    <row r="2899">
      <c r="A2899" s="532" t="s">
        <v>5069</v>
      </c>
      <c r="B2899" s="242"/>
      <c r="C2899" s="543"/>
      <c r="D2899" s="524"/>
      <c r="E2899" s="5"/>
      <c r="F2899" s="469"/>
      <c r="G2899" s="469"/>
      <c r="H2899" s="469"/>
      <c r="I2899" s="469"/>
      <c r="J2899" s="469"/>
      <c r="K2899" s="469"/>
      <c r="L2899" s="469"/>
      <c r="M2899" s="469"/>
      <c r="N2899" s="469"/>
      <c r="O2899" s="469"/>
      <c r="P2899" s="469"/>
      <c r="Q2899" s="469"/>
      <c r="R2899" s="469"/>
      <c r="S2899" s="469"/>
      <c r="T2899" s="469"/>
      <c r="U2899" s="469"/>
      <c r="V2899" s="469"/>
      <c r="W2899" s="469"/>
      <c r="X2899" s="469"/>
      <c r="Y2899" s="469"/>
      <c r="Z2899" s="469"/>
      <c r="AA2899" s="469"/>
      <c r="AB2899" s="469"/>
      <c r="AC2899" s="469"/>
    </row>
    <row r="2900" ht="26.25" customHeight="1">
      <c r="A2900" s="541" t="s">
        <v>5070</v>
      </c>
      <c r="B2900" s="242"/>
      <c r="C2900" s="543"/>
      <c r="D2900" s="524"/>
      <c r="E2900" s="5"/>
      <c r="F2900" s="469"/>
      <c r="G2900" s="469"/>
      <c r="H2900" s="469"/>
      <c r="I2900" s="469"/>
      <c r="J2900" s="469"/>
      <c r="K2900" s="469"/>
      <c r="L2900" s="469"/>
      <c r="M2900" s="469"/>
      <c r="N2900" s="469"/>
      <c r="O2900" s="469"/>
      <c r="P2900" s="469"/>
      <c r="Q2900" s="469"/>
      <c r="R2900" s="469"/>
      <c r="S2900" s="469"/>
      <c r="T2900" s="469"/>
      <c r="U2900" s="469"/>
      <c r="V2900" s="469"/>
      <c r="W2900" s="469"/>
      <c r="X2900" s="469"/>
      <c r="Y2900" s="469"/>
      <c r="Z2900" s="469"/>
      <c r="AA2900" s="469"/>
      <c r="AB2900" s="469"/>
      <c r="AC2900" s="469"/>
    </row>
    <row r="2901">
      <c r="A2901" s="532" t="s">
        <v>5071</v>
      </c>
      <c r="B2901" s="242"/>
      <c r="C2901" s="543"/>
      <c r="D2901" s="524"/>
      <c r="E2901" s="5"/>
      <c r="F2901" s="469"/>
      <c r="G2901" s="469"/>
      <c r="H2901" s="469"/>
      <c r="I2901" s="469"/>
      <c r="J2901" s="469"/>
      <c r="K2901" s="469"/>
      <c r="L2901" s="469"/>
      <c r="M2901" s="469"/>
      <c r="N2901" s="469"/>
      <c r="O2901" s="469"/>
      <c r="P2901" s="469"/>
      <c r="Q2901" s="469"/>
      <c r="R2901" s="469"/>
      <c r="S2901" s="469"/>
      <c r="T2901" s="469"/>
      <c r="U2901" s="469"/>
      <c r="V2901" s="469"/>
      <c r="W2901" s="469"/>
      <c r="X2901" s="469"/>
      <c r="Y2901" s="469"/>
      <c r="Z2901" s="469"/>
      <c r="AA2901" s="469"/>
      <c r="AB2901" s="469"/>
      <c r="AC2901" s="469"/>
    </row>
    <row r="2902">
      <c r="A2902" s="532" t="s">
        <v>5072</v>
      </c>
      <c r="B2902" s="242" t="s">
        <v>5073</v>
      </c>
      <c r="C2902" s="543"/>
      <c r="D2902" s="524"/>
      <c r="E2902" s="5"/>
      <c r="F2902" s="469"/>
      <c r="G2902" s="469"/>
      <c r="H2902" s="469"/>
      <c r="I2902" s="469"/>
      <c r="J2902" s="469"/>
      <c r="K2902" s="469"/>
      <c r="L2902" s="469"/>
      <c r="M2902" s="469"/>
      <c r="N2902" s="469"/>
      <c r="O2902" s="469"/>
      <c r="P2902" s="469"/>
      <c r="Q2902" s="469"/>
      <c r="R2902" s="469"/>
      <c r="S2902" s="469"/>
      <c r="T2902" s="469"/>
      <c r="U2902" s="469"/>
      <c r="V2902" s="469"/>
      <c r="W2902" s="469"/>
      <c r="X2902" s="469"/>
      <c r="Y2902" s="469"/>
      <c r="Z2902" s="469"/>
      <c r="AA2902" s="469"/>
      <c r="AB2902" s="469"/>
      <c r="AC2902" s="469"/>
    </row>
    <row r="2903">
      <c r="A2903" s="532" t="s">
        <v>5074</v>
      </c>
      <c r="B2903" s="242" t="s">
        <v>5075</v>
      </c>
      <c r="C2903" s="543"/>
      <c r="D2903" s="524"/>
      <c r="E2903" s="5"/>
      <c r="F2903" s="469"/>
      <c r="G2903" s="469"/>
      <c r="H2903" s="469"/>
      <c r="I2903" s="469"/>
      <c r="J2903" s="469"/>
      <c r="K2903" s="469"/>
      <c r="L2903" s="469"/>
      <c r="M2903" s="469"/>
      <c r="N2903" s="469"/>
      <c r="O2903" s="469"/>
      <c r="P2903" s="469"/>
      <c r="Q2903" s="469"/>
      <c r="R2903" s="469"/>
      <c r="S2903" s="469"/>
      <c r="T2903" s="469"/>
      <c r="U2903" s="469"/>
      <c r="V2903" s="469"/>
      <c r="W2903" s="469"/>
      <c r="X2903" s="469"/>
      <c r="Y2903" s="469"/>
      <c r="Z2903" s="469"/>
      <c r="AA2903" s="469"/>
      <c r="AB2903" s="469"/>
      <c r="AC2903" s="469"/>
    </row>
    <row r="2904">
      <c r="A2904" s="532" t="s">
        <v>5076</v>
      </c>
      <c r="B2904" s="242"/>
      <c r="C2904" s="543" t="s">
        <v>5077</v>
      </c>
      <c r="D2904" s="524"/>
      <c r="E2904" s="5"/>
      <c r="F2904" s="469"/>
      <c r="G2904" s="469"/>
      <c r="H2904" s="469"/>
      <c r="I2904" s="469"/>
      <c r="J2904" s="469"/>
      <c r="K2904" s="469"/>
      <c r="L2904" s="469"/>
      <c r="M2904" s="469"/>
      <c r="N2904" s="469"/>
      <c r="O2904" s="469"/>
      <c r="P2904" s="469"/>
      <c r="Q2904" s="469"/>
      <c r="R2904" s="469"/>
      <c r="S2904" s="469"/>
      <c r="T2904" s="469"/>
      <c r="U2904" s="469"/>
      <c r="V2904" s="469"/>
      <c r="W2904" s="469"/>
      <c r="X2904" s="469"/>
      <c r="Y2904" s="469"/>
      <c r="Z2904" s="469"/>
      <c r="AA2904" s="469"/>
      <c r="AB2904" s="469"/>
      <c r="AC2904" s="469"/>
    </row>
    <row r="2905">
      <c r="A2905" s="544" t="s">
        <v>5078</v>
      </c>
      <c r="B2905" s="242" t="s">
        <v>5079</v>
      </c>
      <c r="C2905" s="543"/>
      <c r="D2905" s="524"/>
      <c r="E2905" s="5"/>
      <c r="F2905" s="469"/>
      <c r="G2905" s="469"/>
      <c r="H2905" s="469"/>
      <c r="I2905" s="469"/>
      <c r="J2905" s="469"/>
      <c r="K2905" s="469"/>
      <c r="L2905" s="469"/>
      <c r="M2905" s="469"/>
      <c r="N2905" s="469"/>
      <c r="O2905" s="469"/>
      <c r="P2905" s="469"/>
      <c r="Q2905" s="469"/>
      <c r="R2905" s="469"/>
      <c r="S2905" s="469"/>
      <c r="T2905" s="469"/>
      <c r="U2905" s="469"/>
      <c r="V2905" s="469"/>
      <c r="W2905" s="469"/>
      <c r="X2905" s="469"/>
      <c r="Y2905" s="469"/>
      <c r="Z2905" s="469"/>
      <c r="AA2905" s="469"/>
      <c r="AB2905" s="469"/>
      <c r="AC2905" s="469"/>
    </row>
    <row r="2906">
      <c r="A2906" s="544" t="s">
        <v>5080</v>
      </c>
      <c r="B2906" s="242"/>
      <c r="C2906" s="543"/>
      <c r="D2906" s="524"/>
      <c r="E2906" s="5"/>
      <c r="F2906" s="469"/>
      <c r="G2906" s="469"/>
      <c r="H2906" s="469"/>
      <c r="I2906" s="469"/>
      <c r="J2906" s="469"/>
      <c r="K2906" s="469"/>
      <c r="L2906" s="469"/>
      <c r="M2906" s="469"/>
      <c r="N2906" s="469"/>
      <c r="O2906" s="469"/>
      <c r="P2906" s="469"/>
      <c r="Q2906" s="469"/>
      <c r="R2906" s="469"/>
      <c r="S2906" s="469"/>
      <c r="T2906" s="469"/>
      <c r="U2906" s="469"/>
      <c r="V2906" s="469"/>
      <c r="W2906" s="469"/>
      <c r="X2906" s="469"/>
      <c r="Y2906" s="469"/>
      <c r="Z2906" s="469"/>
      <c r="AA2906" s="469"/>
      <c r="AB2906" s="469"/>
      <c r="AC2906" s="469"/>
    </row>
    <row r="2907">
      <c r="A2907" s="544"/>
      <c r="B2907" s="242"/>
      <c r="C2907" s="543"/>
      <c r="D2907" s="524"/>
      <c r="E2907" s="5"/>
      <c r="F2907" s="469"/>
      <c r="G2907" s="469"/>
      <c r="H2907" s="469"/>
      <c r="I2907" s="469"/>
      <c r="J2907" s="469"/>
      <c r="K2907" s="469"/>
      <c r="L2907" s="469"/>
      <c r="M2907" s="469"/>
      <c r="N2907" s="469"/>
      <c r="O2907" s="469"/>
      <c r="P2907" s="469"/>
      <c r="Q2907" s="469"/>
      <c r="R2907" s="469"/>
      <c r="S2907" s="469"/>
      <c r="T2907" s="469"/>
      <c r="U2907" s="469"/>
      <c r="V2907" s="469"/>
      <c r="W2907" s="469"/>
      <c r="X2907" s="469"/>
      <c r="Y2907" s="469"/>
      <c r="Z2907" s="469"/>
      <c r="AA2907" s="469"/>
      <c r="AB2907" s="469"/>
      <c r="AC2907" s="469"/>
    </row>
    <row r="2908">
      <c r="A2908" s="544" t="s">
        <v>5081</v>
      </c>
      <c r="B2908" s="242" t="s">
        <v>5082</v>
      </c>
      <c r="C2908" s="543" t="s">
        <v>5077</v>
      </c>
      <c r="D2908" s="524"/>
      <c r="E2908" s="5"/>
      <c r="F2908" s="469"/>
      <c r="G2908" s="469"/>
      <c r="H2908" s="469"/>
      <c r="I2908" s="469"/>
      <c r="J2908" s="469"/>
      <c r="K2908" s="469"/>
      <c r="L2908" s="469"/>
      <c r="M2908" s="469"/>
      <c r="N2908" s="469"/>
      <c r="O2908" s="469"/>
      <c r="P2908" s="469"/>
      <c r="Q2908" s="469"/>
      <c r="R2908" s="469"/>
      <c r="S2908" s="469"/>
      <c r="T2908" s="469"/>
      <c r="U2908" s="469"/>
      <c r="V2908" s="469"/>
      <c r="W2908" s="469"/>
      <c r="X2908" s="469"/>
      <c r="Y2908" s="469"/>
      <c r="Z2908" s="469"/>
      <c r="AA2908" s="469"/>
      <c r="AB2908" s="469"/>
      <c r="AC2908" s="469"/>
    </row>
    <row r="2909">
      <c r="A2909" s="544" t="s">
        <v>5083</v>
      </c>
      <c r="B2909" s="242"/>
      <c r="C2909" s="543"/>
      <c r="D2909" s="524"/>
      <c r="E2909" s="5"/>
      <c r="F2909" s="469"/>
      <c r="G2909" s="469"/>
      <c r="H2909" s="469"/>
      <c r="I2909" s="469"/>
      <c r="J2909" s="469"/>
      <c r="K2909" s="469"/>
      <c r="L2909" s="469"/>
      <c r="M2909" s="469"/>
      <c r="N2909" s="469"/>
      <c r="O2909" s="469"/>
      <c r="P2909" s="469"/>
      <c r="Q2909" s="469"/>
      <c r="R2909" s="469"/>
      <c r="S2909" s="469"/>
      <c r="T2909" s="469"/>
      <c r="U2909" s="469"/>
      <c r="V2909" s="469"/>
      <c r="W2909" s="469"/>
      <c r="X2909" s="469"/>
      <c r="Y2909" s="469"/>
      <c r="Z2909" s="469"/>
      <c r="AA2909" s="469"/>
      <c r="AB2909" s="469"/>
      <c r="AC2909" s="469"/>
    </row>
    <row r="2910">
      <c r="A2910" s="545" t="s">
        <v>5084</v>
      </c>
      <c r="B2910" s="242" t="s">
        <v>5085</v>
      </c>
      <c r="C2910" s="543"/>
      <c r="D2910" s="524"/>
      <c r="E2910" s="5"/>
      <c r="F2910" s="469"/>
      <c r="G2910" s="469"/>
      <c r="H2910" s="469"/>
      <c r="I2910" s="469"/>
      <c r="J2910" s="469"/>
      <c r="K2910" s="469"/>
      <c r="L2910" s="469"/>
      <c r="M2910" s="469"/>
      <c r="N2910" s="469"/>
      <c r="O2910" s="469"/>
      <c r="P2910" s="469"/>
      <c r="Q2910" s="469"/>
      <c r="R2910" s="469"/>
      <c r="S2910" s="469"/>
      <c r="T2910" s="469"/>
      <c r="U2910" s="469"/>
      <c r="V2910" s="469"/>
      <c r="W2910" s="469"/>
      <c r="X2910" s="469"/>
      <c r="Y2910" s="469"/>
      <c r="Z2910" s="469"/>
      <c r="AA2910" s="469"/>
      <c r="AB2910" s="469"/>
      <c r="AC2910" s="469"/>
    </row>
    <row r="2911">
      <c r="A2911" s="544" t="s">
        <v>5086</v>
      </c>
      <c r="B2911" s="242" t="s">
        <v>5087</v>
      </c>
      <c r="C2911" s="543"/>
      <c r="D2911" s="524"/>
      <c r="E2911" s="5"/>
      <c r="F2911" s="469"/>
      <c r="G2911" s="469"/>
      <c r="H2911" s="469"/>
      <c r="I2911" s="469"/>
      <c r="J2911" s="469"/>
      <c r="K2911" s="469"/>
      <c r="L2911" s="469"/>
      <c r="M2911" s="469"/>
      <c r="N2911" s="469"/>
      <c r="O2911" s="469"/>
      <c r="P2911" s="469"/>
      <c r="Q2911" s="469"/>
      <c r="R2911" s="469"/>
      <c r="S2911" s="469"/>
      <c r="T2911" s="469"/>
      <c r="U2911" s="469"/>
      <c r="V2911" s="469"/>
      <c r="W2911" s="469"/>
      <c r="X2911" s="469"/>
      <c r="Y2911" s="469"/>
      <c r="Z2911" s="469"/>
      <c r="AA2911" s="469"/>
      <c r="AB2911" s="469"/>
      <c r="AC2911" s="469"/>
    </row>
    <row r="2912">
      <c r="A2912" s="546" t="s">
        <v>5088</v>
      </c>
      <c r="B2912" s="242" t="s">
        <v>5089</v>
      </c>
      <c r="C2912" s="542" t="s">
        <v>5090</v>
      </c>
      <c r="D2912" s="524"/>
      <c r="E2912" s="5"/>
      <c r="F2912" s="469"/>
      <c r="G2912" s="469"/>
      <c r="H2912" s="469"/>
      <c r="I2912" s="469"/>
      <c r="J2912" s="469"/>
      <c r="K2912" s="469"/>
      <c r="L2912" s="469"/>
      <c r="M2912" s="469"/>
      <c r="N2912" s="469"/>
      <c r="O2912" s="469"/>
      <c r="P2912" s="469"/>
      <c r="Q2912" s="469"/>
      <c r="R2912" s="469"/>
      <c r="S2912" s="469"/>
      <c r="T2912" s="469"/>
      <c r="U2912" s="469"/>
      <c r="V2912" s="469"/>
      <c r="W2912" s="469"/>
      <c r="X2912" s="469"/>
      <c r="Y2912" s="469"/>
      <c r="Z2912" s="469"/>
      <c r="AA2912" s="469"/>
      <c r="AB2912" s="469"/>
      <c r="AC2912" s="469"/>
    </row>
    <row r="2913">
      <c r="A2913" s="544" t="s">
        <v>5091</v>
      </c>
      <c r="B2913" s="547" t="s">
        <v>5092</v>
      </c>
      <c r="C2913" s="548" t="s">
        <v>5093</v>
      </c>
      <c r="D2913" s="524"/>
      <c r="E2913" s="5"/>
      <c r="F2913" s="469"/>
      <c r="G2913" s="469"/>
      <c r="H2913" s="469"/>
      <c r="I2913" s="469"/>
      <c r="J2913" s="469"/>
      <c r="K2913" s="469"/>
      <c r="L2913" s="469"/>
      <c r="M2913" s="469"/>
      <c r="N2913" s="469"/>
      <c r="O2913" s="469"/>
      <c r="P2913" s="469"/>
      <c r="Q2913" s="469"/>
      <c r="R2913" s="469"/>
      <c r="S2913" s="469"/>
      <c r="T2913" s="469"/>
      <c r="U2913" s="469"/>
      <c r="V2913" s="469"/>
      <c r="W2913" s="469"/>
      <c r="X2913" s="469"/>
      <c r="Y2913" s="469"/>
      <c r="Z2913" s="469"/>
      <c r="AA2913" s="469"/>
      <c r="AB2913" s="469"/>
      <c r="AC2913" s="469"/>
    </row>
    <row r="2914" ht="30.0" customHeight="1">
      <c r="A2914" s="544" t="s">
        <v>5094</v>
      </c>
      <c r="B2914" s="547"/>
      <c r="C2914" s="524"/>
      <c r="D2914" s="524"/>
      <c r="E2914" s="5"/>
      <c r="F2914" s="469"/>
      <c r="G2914" s="469"/>
      <c r="H2914" s="469"/>
      <c r="I2914" s="469"/>
      <c r="J2914" s="469"/>
      <c r="K2914" s="469"/>
      <c r="L2914" s="469"/>
      <c r="M2914" s="469"/>
      <c r="N2914" s="469"/>
      <c r="O2914" s="469"/>
      <c r="P2914" s="469"/>
      <c r="Q2914" s="469"/>
      <c r="R2914" s="469"/>
      <c r="S2914" s="469"/>
      <c r="T2914" s="469"/>
      <c r="U2914" s="469"/>
      <c r="V2914" s="469"/>
      <c r="W2914" s="469"/>
      <c r="X2914" s="469"/>
      <c r="Y2914" s="469"/>
      <c r="Z2914" s="469"/>
      <c r="AA2914" s="469"/>
      <c r="AB2914" s="469"/>
      <c r="AC2914" s="469"/>
    </row>
    <row r="2915">
      <c r="A2915" s="549" t="s">
        <v>5095</v>
      </c>
      <c r="B2915" s="242" t="s">
        <v>5096</v>
      </c>
      <c r="C2915" s="524"/>
      <c r="D2915" s="550"/>
      <c r="E2915" s="5"/>
      <c r="F2915" s="6"/>
      <c r="G2915" s="6"/>
      <c r="H2915" s="6"/>
      <c r="I2915" s="6"/>
      <c r="J2915" s="6"/>
      <c r="K2915" s="6"/>
      <c r="L2915" s="6"/>
      <c r="M2915" s="6"/>
      <c r="N2915" s="6"/>
      <c r="O2915" s="6"/>
      <c r="P2915" s="6"/>
      <c r="Q2915" s="6"/>
      <c r="R2915" s="6"/>
      <c r="S2915" s="6"/>
      <c r="T2915" s="6"/>
      <c r="U2915" s="6"/>
      <c r="V2915" s="5"/>
      <c r="W2915" s="6"/>
      <c r="X2915" s="6"/>
      <c r="Y2915" s="6"/>
      <c r="Z2915" s="6"/>
      <c r="AA2915" s="6"/>
      <c r="AB2915" s="6"/>
      <c r="AC2915" s="6"/>
    </row>
    <row r="2916">
      <c r="A2916" s="43" t="s">
        <v>5097</v>
      </c>
      <c r="B2916" s="551"/>
      <c r="C2916" s="43"/>
      <c r="D2916" s="550"/>
      <c r="E2916" s="5"/>
      <c r="F2916" s="6"/>
      <c r="G2916" s="6"/>
      <c r="H2916" s="6"/>
      <c r="I2916" s="6"/>
      <c r="J2916" s="6"/>
      <c r="K2916" s="6"/>
      <c r="L2916" s="6"/>
      <c r="M2916" s="6"/>
      <c r="N2916" s="6"/>
      <c r="O2916" s="6"/>
      <c r="P2916" s="6"/>
      <c r="Q2916" s="6"/>
      <c r="R2916" s="6"/>
      <c r="S2916" s="6"/>
      <c r="T2916" s="6"/>
      <c r="U2916" s="6"/>
      <c r="V2916" s="5"/>
      <c r="W2916" s="6"/>
      <c r="X2916" s="6"/>
      <c r="Y2916" s="6"/>
      <c r="Z2916" s="6"/>
      <c r="AA2916" s="6"/>
      <c r="AB2916" s="6"/>
      <c r="AC2916" s="6"/>
    </row>
    <row r="2917">
      <c r="A2917" s="496" t="s">
        <v>5098</v>
      </c>
      <c r="B2917" s="551" t="s">
        <v>5099</v>
      </c>
      <c r="C2917" s="43" t="s">
        <v>5100</v>
      </c>
      <c r="D2917" s="550"/>
      <c r="E2917" s="5"/>
      <c r="F2917" s="6"/>
      <c r="G2917" s="6"/>
      <c r="H2917" s="6"/>
      <c r="I2917" s="6"/>
      <c r="J2917" s="6"/>
      <c r="K2917" s="6"/>
      <c r="L2917" s="6"/>
      <c r="M2917" s="6"/>
      <c r="N2917" s="6"/>
      <c r="O2917" s="6"/>
      <c r="P2917" s="6"/>
      <c r="Q2917" s="6"/>
      <c r="R2917" s="6"/>
      <c r="S2917" s="6"/>
      <c r="T2917" s="6"/>
      <c r="U2917" s="6"/>
      <c r="V2917" s="5"/>
      <c r="W2917" s="6"/>
      <c r="X2917" s="6"/>
      <c r="Y2917" s="6"/>
      <c r="Z2917" s="6"/>
      <c r="AA2917" s="6"/>
      <c r="AB2917" s="6"/>
      <c r="AC2917" s="6"/>
    </row>
    <row r="2918">
      <c r="A2918" s="244" t="s">
        <v>5101</v>
      </c>
      <c r="B2918" s="63"/>
      <c r="C2918" s="43"/>
      <c r="D2918" s="550"/>
      <c r="E2918" s="5"/>
      <c r="F2918" s="6"/>
      <c r="G2918" s="6"/>
      <c r="H2918" s="6"/>
      <c r="I2918" s="6"/>
      <c r="J2918" s="6"/>
      <c r="K2918" s="6"/>
      <c r="L2918" s="6"/>
      <c r="M2918" s="6"/>
      <c r="N2918" s="6"/>
      <c r="O2918" s="6"/>
      <c r="P2918" s="6"/>
      <c r="Q2918" s="6"/>
      <c r="R2918" s="6"/>
      <c r="S2918" s="6"/>
      <c r="T2918" s="6"/>
      <c r="U2918" s="6"/>
      <c r="V2918" s="5"/>
      <c r="W2918" s="6"/>
      <c r="X2918" s="6"/>
      <c r="Y2918" s="6"/>
      <c r="Z2918" s="6"/>
      <c r="AA2918" s="6"/>
      <c r="AB2918" s="6"/>
      <c r="AC2918" s="6"/>
    </row>
    <row r="2919">
      <c r="A2919" s="43" t="s">
        <v>5102</v>
      </c>
      <c r="B2919" s="63" t="s">
        <v>5103</v>
      </c>
      <c r="C2919" s="43"/>
      <c r="D2919" s="550"/>
      <c r="E2919" s="5"/>
      <c r="F2919" s="6"/>
      <c r="G2919" s="6"/>
      <c r="H2919" s="6"/>
      <c r="I2919" s="6"/>
      <c r="J2919" s="6"/>
      <c r="K2919" s="6"/>
      <c r="L2919" s="6"/>
      <c r="M2919" s="6"/>
      <c r="N2919" s="6"/>
      <c r="O2919" s="6"/>
      <c r="P2919" s="6"/>
      <c r="Q2919" s="6"/>
      <c r="R2919" s="6"/>
      <c r="S2919" s="6"/>
      <c r="T2919" s="6"/>
      <c r="U2919" s="6"/>
      <c r="V2919" s="5"/>
      <c r="W2919" s="6"/>
      <c r="X2919" s="6"/>
      <c r="Y2919" s="6"/>
      <c r="Z2919" s="6"/>
      <c r="AA2919" s="6"/>
      <c r="AB2919" s="6"/>
      <c r="AC2919" s="6"/>
    </row>
    <row r="2920">
      <c r="A2920" s="43" t="s">
        <v>5104</v>
      </c>
      <c r="B2920" s="63" t="s">
        <v>5105</v>
      </c>
      <c r="C2920" s="43" t="s">
        <v>5106</v>
      </c>
      <c r="D2920" s="550"/>
      <c r="E2920" s="5"/>
      <c r="F2920" s="6"/>
      <c r="G2920" s="6"/>
      <c r="H2920" s="6"/>
      <c r="I2920" s="6"/>
      <c r="J2920" s="6"/>
      <c r="K2920" s="6"/>
      <c r="L2920" s="6"/>
      <c r="M2920" s="6"/>
      <c r="N2920" s="6"/>
      <c r="O2920" s="6"/>
      <c r="P2920" s="6"/>
      <c r="Q2920" s="6"/>
      <c r="R2920" s="6"/>
      <c r="S2920" s="6"/>
      <c r="T2920" s="6"/>
      <c r="U2920" s="6"/>
      <c r="V2920" s="5"/>
      <c r="W2920" s="6"/>
      <c r="X2920" s="6"/>
      <c r="Y2920" s="6"/>
      <c r="Z2920" s="6"/>
      <c r="AA2920" s="6"/>
      <c r="AB2920" s="6"/>
      <c r="AC2920" s="6"/>
    </row>
    <row r="2921">
      <c r="A2921" s="43" t="s">
        <v>5107</v>
      </c>
      <c r="B2921" s="63" t="s">
        <v>5108</v>
      </c>
      <c r="C2921" s="43"/>
      <c r="D2921" s="550"/>
      <c r="E2921" s="5"/>
      <c r="F2921" s="6"/>
      <c r="G2921" s="6"/>
      <c r="H2921" s="6"/>
      <c r="I2921" s="6"/>
      <c r="J2921" s="6"/>
      <c r="K2921" s="6"/>
      <c r="L2921" s="6"/>
      <c r="M2921" s="6"/>
      <c r="N2921" s="6"/>
      <c r="O2921" s="6"/>
      <c r="P2921" s="6"/>
      <c r="Q2921" s="6"/>
      <c r="R2921" s="6"/>
      <c r="S2921" s="6"/>
      <c r="T2921" s="6"/>
      <c r="U2921" s="6"/>
      <c r="V2921" s="5"/>
      <c r="W2921" s="6"/>
      <c r="X2921" s="6"/>
      <c r="Y2921" s="6"/>
      <c r="Z2921" s="6"/>
      <c r="AA2921" s="6"/>
      <c r="AB2921" s="6"/>
      <c r="AC2921" s="6"/>
    </row>
    <row r="2922">
      <c r="A2922" s="43" t="s">
        <v>5109</v>
      </c>
      <c r="B2922" s="63" t="s">
        <v>5110</v>
      </c>
      <c r="C2922" s="43"/>
      <c r="D2922" s="550"/>
      <c r="E2922" s="5"/>
      <c r="F2922" s="6"/>
      <c r="G2922" s="6"/>
      <c r="H2922" s="6"/>
      <c r="I2922" s="6"/>
      <c r="J2922" s="6"/>
      <c r="K2922" s="6"/>
      <c r="L2922" s="6"/>
      <c r="M2922" s="6"/>
      <c r="N2922" s="6"/>
      <c r="O2922" s="6"/>
      <c r="P2922" s="6"/>
      <c r="Q2922" s="6"/>
      <c r="R2922" s="6"/>
      <c r="S2922" s="6"/>
      <c r="T2922" s="6"/>
      <c r="U2922" s="6"/>
      <c r="V2922" s="5"/>
      <c r="W2922" s="6"/>
      <c r="X2922" s="6"/>
      <c r="Y2922" s="6"/>
      <c r="Z2922" s="6"/>
      <c r="AA2922" s="6"/>
      <c r="AB2922" s="6"/>
      <c r="AC2922" s="6"/>
    </row>
    <row r="2923">
      <c r="A2923" s="552" t="s">
        <v>5111</v>
      </c>
      <c r="B2923" s="63" t="s">
        <v>5112</v>
      </c>
      <c r="C2923" s="43" t="s">
        <v>5113</v>
      </c>
      <c r="D2923" s="550"/>
      <c r="E2923" s="5"/>
      <c r="F2923" s="6"/>
      <c r="G2923" s="6"/>
      <c r="H2923" s="6"/>
      <c r="I2923" s="6"/>
      <c r="J2923" s="6"/>
      <c r="K2923" s="6"/>
      <c r="L2923" s="6"/>
      <c r="M2923" s="6"/>
      <c r="N2923" s="6"/>
      <c r="O2923" s="6"/>
      <c r="P2923" s="6"/>
      <c r="Q2923" s="6"/>
      <c r="R2923" s="6"/>
      <c r="S2923" s="6"/>
      <c r="T2923" s="6"/>
      <c r="U2923" s="6"/>
      <c r="V2923" s="5"/>
      <c r="W2923" s="6"/>
      <c r="X2923" s="6"/>
      <c r="Y2923" s="6"/>
      <c r="Z2923" s="6"/>
      <c r="AA2923" s="6"/>
      <c r="AB2923" s="6"/>
      <c r="AC2923" s="6"/>
    </row>
    <row r="2924">
      <c r="A2924" s="482" t="s">
        <v>5114</v>
      </c>
      <c r="B2924" s="63" t="s">
        <v>5115</v>
      </c>
      <c r="C2924" s="43"/>
      <c r="D2924" s="550"/>
      <c r="E2924" s="5"/>
      <c r="F2924" s="6"/>
      <c r="G2924" s="6"/>
      <c r="H2924" s="6"/>
      <c r="I2924" s="6"/>
      <c r="J2924" s="6"/>
      <c r="K2924" s="6"/>
      <c r="L2924" s="6"/>
      <c r="M2924" s="6"/>
      <c r="N2924" s="6"/>
      <c r="O2924" s="6"/>
      <c r="P2924" s="6"/>
      <c r="Q2924" s="6"/>
      <c r="R2924" s="6"/>
      <c r="S2924" s="6"/>
      <c r="T2924" s="6"/>
      <c r="U2924" s="6"/>
      <c r="V2924" s="5"/>
      <c r="W2924" s="6"/>
      <c r="X2924" s="6"/>
      <c r="Y2924" s="6"/>
      <c r="Z2924" s="6"/>
      <c r="AA2924" s="6"/>
      <c r="AB2924" s="6"/>
      <c r="AC2924" s="6"/>
    </row>
    <row r="2925">
      <c r="A2925" s="245" t="s">
        <v>5116</v>
      </c>
      <c r="B2925" s="63" t="s">
        <v>5117</v>
      </c>
      <c r="C2925" s="43"/>
      <c r="D2925" s="550"/>
      <c r="E2925" s="5"/>
      <c r="F2925" s="6"/>
      <c r="G2925" s="6"/>
      <c r="H2925" s="6"/>
      <c r="I2925" s="6"/>
      <c r="J2925" s="6"/>
      <c r="K2925" s="6"/>
      <c r="L2925" s="6"/>
      <c r="M2925" s="6"/>
      <c r="N2925" s="6"/>
      <c r="O2925" s="6"/>
      <c r="P2925" s="6"/>
      <c r="Q2925" s="6"/>
      <c r="R2925" s="6"/>
      <c r="S2925" s="6"/>
      <c r="T2925" s="6"/>
      <c r="U2925" s="6"/>
      <c r="V2925" s="5"/>
      <c r="W2925" s="6"/>
      <c r="X2925" s="6"/>
      <c r="Y2925" s="6"/>
      <c r="Z2925" s="6"/>
      <c r="AA2925" s="6"/>
      <c r="AB2925" s="6"/>
      <c r="AC2925" s="6"/>
    </row>
    <row r="2926">
      <c r="A2926" s="482" t="s">
        <v>5118</v>
      </c>
      <c r="B2926" s="63" t="s">
        <v>5119</v>
      </c>
      <c r="C2926" s="43" t="s">
        <v>5120</v>
      </c>
      <c r="D2926" s="550"/>
      <c r="E2926" s="5"/>
      <c r="F2926" s="6"/>
      <c r="G2926" s="6"/>
      <c r="H2926" s="6"/>
      <c r="I2926" s="6"/>
      <c r="J2926" s="6"/>
      <c r="K2926" s="6"/>
      <c r="L2926" s="6"/>
      <c r="M2926" s="6"/>
      <c r="N2926" s="6"/>
      <c r="O2926" s="6"/>
      <c r="P2926" s="6"/>
      <c r="Q2926" s="6"/>
      <c r="R2926" s="6"/>
      <c r="S2926" s="6"/>
      <c r="T2926" s="6"/>
      <c r="U2926" s="6"/>
      <c r="V2926" s="5"/>
      <c r="W2926" s="6"/>
      <c r="X2926" s="6"/>
      <c r="Y2926" s="6"/>
      <c r="Z2926" s="6"/>
      <c r="AA2926" s="6"/>
      <c r="AB2926" s="6"/>
      <c r="AC2926" s="6"/>
    </row>
    <row r="2927">
      <c r="A2927" s="43" t="s">
        <v>5121</v>
      </c>
      <c r="B2927" s="63" t="s">
        <v>5122</v>
      </c>
      <c r="C2927" s="150"/>
      <c r="D2927" s="471" t="s">
        <v>5123</v>
      </c>
      <c r="E2927" s="5"/>
      <c r="F2927" s="6"/>
      <c r="G2927" s="6"/>
      <c r="H2927" s="6"/>
      <c r="I2927" s="6"/>
      <c r="J2927" s="6"/>
      <c r="K2927" s="6"/>
      <c r="L2927" s="6"/>
      <c r="M2927" s="6"/>
      <c r="N2927" s="6"/>
      <c r="O2927" s="6"/>
      <c r="P2927" s="6"/>
      <c r="Q2927" s="6"/>
      <c r="R2927" s="6"/>
      <c r="S2927" s="6"/>
      <c r="T2927" s="6"/>
      <c r="U2927" s="6"/>
      <c r="V2927" s="5"/>
      <c r="W2927" s="6"/>
      <c r="X2927" s="6"/>
      <c r="Y2927" s="6"/>
      <c r="Z2927" s="6"/>
      <c r="AA2927" s="6"/>
      <c r="AB2927" s="6"/>
      <c r="AC2927" s="6"/>
    </row>
    <row r="2928">
      <c r="A2928" s="478" t="s">
        <v>5124</v>
      </c>
      <c r="B2928" s="63" t="s">
        <v>5125</v>
      </c>
      <c r="C2928" s="132" t="s">
        <v>5126</v>
      </c>
      <c r="D2928" s="550"/>
      <c r="E2928" s="5"/>
      <c r="F2928" s="6"/>
      <c r="G2928" s="6"/>
      <c r="H2928" s="6"/>
      <c r="I2928" s="6"/>
      <c r="J2928" s="6"/>
      <c r="K2928" s="6"/>
      <c r="L2928" s="6"/>
      <c r="M2928" s="6"/>
      <c r="N2928" s="6"/>
      <c r="O2928" s="6"/>
      <c r="P2928" s="6"/>
      <c r="Q2928" s="6"/>
      <c r="R2928" s="6"/>
      <c r="S2928" s="6"/>
      <c r="T2928" s="6"/>
      <c r="U2928" s="6"/>
      <c r="V2928" s="5"/>
      <c r="W2928" s="6"/>
      <c r="X2928" s="6"/>
      <c r="Y2928" s="6"/>
      <c r="Z2928" s="6"/>
      <c r="AA2928" s="6"/>
      <c r="AB2928" s="6"/>
      <c r="AC2928" s="6"/>
    </row>
    <row r="2929">
      <c r="A2929" s="43" t="s">
        <v>5127</v>
      </c>
      <c r="B2929" s="63" t="s">
        <v>5128</v>
      </c>
      <c r="C2929" s="43"/>
      <c r="D2929" s="550"/>
      <c r="E2929" s="5"/>
      <c r="F2929" s="6"/>
      <c r="G2929" s="6"/>
      <c r="H2929" s="6"/>
      <c r="I2929" s="6"/>
      <c r="J2929" s="6"/>
      <c r="K2929" s="6"/>
      <c r="L2929" s="6"/>
      <c r="M2929" s="6"/>
      <c r="N2929" s="6"/>
      <c r="O2929" s="6"/>
      <c r="P2929" s="6"/>
      <c r="Q2929" s="6"/>
      <c r="R2929" s="6"/>
      <c r="S2929" s="6"/>
      <c r="T2929" s="6"/>
      <c r="U2929" s="6"/>
      <c r="V2929" s="5"/>
      <c r="W2929" s="6"/>
      <c r="X2929" s="6"/>
      <c r="Y2929" s="6"/>
      <c r="Z2929" s="6"/>
      <c r="AA2929" s="6"/>
      <c r="AB2929" s="6"/>
      <c r="AC2929" s="6"/>
    </row>
    <row r="2930">
      <c r="A2930" s="43" t="s">
        <v>5129</v>
      </c>
      <c r="B2930" s="63" t="s">
        <v>5130</v>
      </c>
      <c r="C2930" s="43"/>
      <c r="D2930" s="550"/>
      <c r="E2930" s="5"/>
      <c r="F2930" s="6"/>
      <c r="G2930" s="6"/>
      <c r="H2930" s="6"/>
      <c r="I2930" s="6"/>
      <c r="J2930" s="6"/>
      <c r="K2930" s="6"/>
      <c r="L2930" s="6"/>
      <c r="M2930" s="6"/>
      <c r="N2930" s="6"/>
      <c r="O2930" s="6"/>
      <c r="P2930" s="6"/>
      <c r="Q2930" s="6"/>
      <c r="R2930" s="6"/>
      <c r="S2930" s="6"/>
      <c r="T2930" s="6"/>
      <c r="U2930" s="6"/>
      <c r="V2930" s="5"/>
      <c r="W2930" s="6"/>
      <c r="X2930" s="6"/>
      <c r="Y2930" s="6"/>
      <c r="Z2930" s="6"/>
      <c r="AA2930" s="6"/>
      <c r="AB2930" s="6"/>
      <c r="AC2930" s="6"/>
    </row>
    <row r="2931">
      <c r="A2931" s="43" t="s">
        <v>5131</v>
      </c>
      <c r="B2931" s="63" t="s">
        <v>5132</v>
      </c>
      <c r="C2931" s="43" t="s">
        <v>5133</v>
      </c>
      <c r="D2931" s="550"/>
      <c r="E2931" s="5"/>
      <c r="F2931" s="6"/>
      <c r="G2931" s="6"/>
      <c r="H2931" s="6"/>
      <c r="I2931" s="6"/>
      <c r="J2931" s="6"/>
      <c r="K2931" s="6"/>
      <c r="L2931" s="6"/>
      <c r="M2931" s="6"/>
      <c r="N2931" s="6"/>
      <c r="O2931" s="6"/>
      <c r="P2931" s="6"/>
      <c r="Q2931" s="6"/>
      <c r="R2931" s="6"/>
      <c r="S2931" s="6"/>
      <c r="T2931" s="6"/>
      <c r="U2931" s="6"/>
      <c r="V2931" s="5"/>
      <c r="W2931" s="6"/>
      <c r="X2931" s="6"/>
      <c r="Y2931" s="6"/>
      <c r="Z2931" s="6"/>
      <c r="AA2931" s="6"/>
      <c r="AB2931" s="6"/>
      <c r="AC2931" s="6"/>
    </row>
    <row r="2932">
      <c r="A2932" s="25" t="s">
        <v>5134</v>
      </c>
      <c r="B2932" s="551"/>
      <c r="C2932" s="43"/>
      <c r="D2932" s="550"/>
      <c r="E2932" s="5"/>
      <c r="F2932" s="6"/>
      <c r="G2932" s="6"/>
      <c r="H2932" s="6"/>
      <c r="I2932" s="6"/>
      <c r="J2932" s="6"/>
      <c r="K2932" s="6"/>
      <c r="L2932" s="6"/>
      <c r="M2932" s="6"/>
      <c r="N2932" s="6"/>
      <c r="O2932" s="6"/>
      <c r="P2932" s="6"/>
      <c r="Q2932" s="6"/>
      <c r="R2932" s="6"/>
      <c r="S2932" s="6"/>
      <c r="T2932" s="6"/>
      <c r="U2932" s="6"/>
      <c r="V2932" s="5"/>
      <c r="W2932" s="6"/>
      <c r="X2932" s="6"/>
      <c r="Y2932" s="6"/>
      <c r="Z2932" s="6"/>
      <c r="AA2932" s="6"/>
      <c r="AB2932" s="6"/>
      <c r="AC2932" s="6"/>
    </row>
    <row r="2933">
      <c r="A2933" s="43" t="s">
        <v>5135</v>
      </c>
      <c r="B2933" s="63" t="s">
        <v>5136</v>
      </c>
      <c r="C2933" s="43"/>
      <c r="D2933" s="550"/>
      <c r="E2933" s="5"/>
      <c r="F2933" s="6"/>
      <c r="G2933" s="6"/>
      <c r="H2933" s="6"/>
      <c r="I2933" s="6"/>
      <c r="J2933" s="6"/>
      <c r="K2933" s="6"/>
      <c r="L2933" s="6"/>
      <c r="M2933" s="6"/>
      <c r="N2933" s="6"/>
      <c r="O2933" s="6"/>
      <c r="P2933" s="6"/>
      <c r="Q2933" s="6"/>
      <c r="R2933" s="6"/>
      <c r="S2933" s="6"/>
      <c r="T2933" s="6"/>
      <c r="U2933" s="6"/>
      <c r="V2933" s="5"/>
      <c r="W2933" s="6"/>
      <c r="X2933" s="6"/>
      <c r="Y2933" s="6"/>
      <c r="Z2933" s="6"/>
      <c r="AA2933" s="6"/>
      <c r="AB2933" s="6"/>
      <c r="AC2933" s="6"/>
    </row>
    <row r="2934">
      <c r="A2934" s="43" t="s">
        <v>5137</v>
      </c>
      <c r="B2934" s="61" t="s">
        <v>5138</v>
      </c>
      <c r="C2934" s="43"/>
      <c r="D2934" s="550"/>
      <c r="E2934" s="5"/>
      <c r="F2934" s="6"/>
      <c r="G2934" s="6"/>
      <c r="H2934" s="6"/>
      <c r="I2934" s="6"/>
      <c r="J2934" s="6"/>
      <c r="K2934" s="6"/>
      <c r="L2934" s="6"/>
      <c r="M2934" s="6"/>
      <c r="N2934" s="6"/>
      <c r="O2934" s="6"/>
      <c r="P2934" s="6"/>
      <c r="Q2934" s="6"/>
      <c r="R2934" s="6"/>
      <c r="S2934" s="6"/>
      <c r="T2934" s="6"/>
      <c r="U2934" s="6"/>
      <c r="V2934" s="5"/>
      <c r="W2934" s="6"/>
      <c r="X2934" s="6"/>
      <c r="Y2934" s="6"/>
      <c r="Z2934" s="6"/>
      <c r="AA2934" s="6"/>
      <c r="AB2934" s="6"/>
      <c r="AC2934" s="6"/>
    </row>
    <row r="2935">
      <c r="A2935" s="43" t="s">
        <v>5139</v>
      </c>
      <c r="B2935" s="63"/>
      <c r="C2935" s="43"/>
      <c r="D2935" s="550"/>
      <c r="E2935" s="5"/>
      <c r="F2935" s="6"/>
      <c r="G2935" s="6"/>
      <c r="H2935" s="6"/>
      <c r="I2935" s="6"/>
      <c r="J2935" s="6"/>
      <c r="K2935" s="6"/>
      <c r="L2935" s="6"/>
      <c r="M2935" s="6"/>
      <c r="N2935" s="6"/>
      <c r="O2935" s="6"/>
      <c r="P2935" s="6"/>
      <c r="Q2935" s="6"/>
      <c r="R2935" s="6"/>
      <c r="S2935" s="6"/>
      <c r="T2935" s="6"/>
      <c r="U2935" s="6"/>
      <c r="V2935" s="5"/>
      <c r="W2935" s="6"/>
      <c r="X2935" s="6"/>
      <c r="Y2935" s="6"/>
      <c r="Z2935" s="6"/>
      <c r="AA2935" s="6"/>
      <c r="AB2935" s="6"/>
      <c r="AC2935" s="6"/>
    </row>
    <row r="2936">
      <c r="A2936" s="43" t="s">
        <v>5140</v>
      </c>
      <c r="B2936" s="63"/>
      <c r="C2936" s="43"/>
      <c r="D2936" s="550"/>
      <c r="E2936" s="5"/>
      <c r="F2936" s="6"/>
      <c r="G2936" s="6"/>
      <c r="H2936" s="6"/>
      <c r="I2936" s="6"/>
      <c r="J2936" s="6"/>
      <c r="K2936" s="6"/>
      <c r="L2936" s="6"/>
      <c r="M2936" s="6"/>
      <c r="N2936" s="6"/>
      <c r="O2936" s="6"/>
      <c r="P2936" s="6"/>
      <c r="Q2936" s="6"/>
      <c r="R2936" s="6"/>
      <c r="S2936" s="6"/>
      <c r="T2936" s="6"/>
      <c r="U2936" s="6"/>
      <c r="V2936" s="5"/>
      <c r="W2936" s="6"/>
      <c r="X2936" s="6"/>
      <c r="Y2936" s="6"/>
      <c r="Z2936" s="6"/>
      <c r="AA2936" s="6"/>
      <c r="AB2936" s="6"/>
      <c r="AC2936" s="6"/>
    </row>
    <row r="2937">
      <c r="A2937" s="43" t="s">
        <v>5141</v>
      </c>
      <c r="B2937" s="63"/>
      <c r="C2937" s="43"/>
      <c r="D2937" s="550"/>
      <c r="E2937" s="5"/>
      <c r="F2937" s="6"/>
      <c r="G2937" s="6"/>
      <c r="H2937" s="6"/>
      <c r="I2937" s="6"/>
      <c r="J2937" s="6"/>
      <c r="K2937" s="6"/>
      <c r="L2937" s="6"/>
      <c r="M2937" s="6"/>
      <c r="N2937" s="6"/>
      <c r="O2937" s="6"/>
      <c r="P2937" s="6"/>
      <c r="Q2937" s="6"/>
      <c r="R2937" s="6"/>
      <c r="S2937" s="6"/>
      <c r="T2937" s="6"/>
      <c r="U2937" s="6"/>
      <c r="V2937" s="5"/>
      <c r="W2937" s="6"/>
      <c r="X2937" s="6"/>
      <c r="Y2937" s="6"/>
      <c r="Z2937" s="6"/>
      <c r="AA2937" s="6"/>
      <c r="AB2937" s="6"/>
      <c r="AC2937" s="6"/>
    </row>
    <row r="2938">
      <c r="A2938" s="43" t="s">
        <v>5142</v>
      </c>
      <c r="B2938" s="63" t="s">
        <v>5143</v>
      </c>
      <c r="C2938" s="43"/>
      <c r="D2938" s="550"/>
      <c r="E2938" s="5"/>
      <c r="F2938" s="6"/>
      <c r="G2938" s="6"/>
      <c r="H2938" s="6"/>
      <c r="I2938" s="6"/>
      <c r="J2938" s="6"/>
      <c r="K2938" s="6"/>
      <c r="L2938" s="6"/>
      <c r="M2938" s="6"/>
      <c r="N2938" s="6"/>
      <c r="O2938" s="6"/>
      <c r="P2938" s="6"/>
      <c r="Q2938" s="6"/>
      <c r="R2938" s="6"/>
      <c r="S2938" s="6"/>
      <c r="T2938" s="6"/>
      <c r="U2938" s="6"/>
      <c r="V2938" s="5"/>
      <c r="W2938" s="6"/>
      <c r="X2938" s="6"/>
      <c r="Y2938" s="6"/>
      <c r="Z2938" s="6"/>
      <c r="AA2938" s="6"/>
      <c r="AB2938" s="6"/>
      <c r="AC2938" s="6"/>
    </row>
    <row r="2939">
      <c r="A2939" s="43" t="s">
        <v>5144</v>
      </c>
      <c r="B2939" s="63" t="s">
        <v>5145</v>
      </c>
      <c r="C2939" s="43"/>
      <c r="D2939" s="550"/>
      <c r="E2939" s="5"/>
      <c r="F2939" s="6"/>
      <c r="G2939" s="6"/>
      <c r="H2939" s="6"/>
      <c r="I2939" s="6"/>
      <c r="J2939" s="6"/>
      <c r="K2939" s="6"/>
      <c r="L2939" s="6"/>
      <c r="M2939" s="6"/>
      <c r="N2939" s="6"/>
      <c r="O2939" s="6"/>
      <c r="P2939" s="6"/>
      <c r="Q2939" s="6"/>
      <c r="R2939" s="6"/>
      <c r="S2939" s="6"/>
      <c r="T2939" s="6"/>
      <c r="U2939" s="6"/>
      <c r="V2939" s="5"/>
      <c r="W2939" s="6"/>
      <c r="X2939" s="6"/>
      <c r="Y2939" s="6"/>
      <c r="Z2939" s="6"/>
      <c r="AA2939" s="6"/>
      <c r="AB2939" s="6"/>
      <c r="AC2939" s="6"/>
    </row>
    <row r="2940">
      <c r="A2940" s="43" t="s">
        <v>5146</v>
      </c>
      <c r="B2940" s="63" t="s">
        <v>5147</v>
      </c>
      <c r="C2940" s="43"/>
      <c r="D2940" s="550"/>
      <c r="E2940" s="5"/>
      <c r="F2940" s="6"/>
      <c r="G2940" s="6"/>
      <c r="H2940" s="6"/>
      <c r="I2940" s="6"/>
      <c r="J2940" s="6"/>
      <c r="K2940" s="6"/>
      <c r="L2940" s="6"/>
      <c r="M2940" s="6"/>
      <c r="N2940" s="6"/>
      <c r="O2940" s="6"/>
      <c r="P2940" s="6"/>
      <c r="Q2940" s="6"/>
      <c r="R2940" s="6"/>
      <c r="S2940" s="6"/>
      <c r="T2940" s="6"/>
      <c r="U2940" s="6"/>
      <c r="V2940" s="5"/>
      <c r="W2940" s="6"/>
      <c r="X2940" s="6"/>
      <c r="Y2940" s="6"/>
      <c r="Z2940" s="6"/>
      <c r="AA2940" s="6"/>
      <c r="AB2940" s="6"/>
      <c r="AC2940" s="6"/>
    </row>
    <row r="2941">
      <c r="A2941" s="43" t="s">
        <v>5148</v>
      </c>
      <c r="B2941" s="63" t="s">
        <v>5149</v>
      </c>
      <c r="C2941" s="43" t="s">
        <v>5150</v>
      </c>
      <c r="D2941" s="550"/>
      <c r="E2941" s="5"/>
      <c r="F2941" s="6"/>
      <c r="G2941" s="6"/>
      <c r="H2941" s="6"/>
      <c r="I2941" s="6"/>
      <c r="J2941" s="6"/>
      <c r="K2941" s="6"/>
      <c r="L2941" s="6"/>
      <c r="M2941" s="6"/>
      <c r="N2941" s="6"/>
      <c r="O2941" s="6"/>
      <c r="P2941" s="6"/>
      <c r="Q2941" s="6"/>
      <c r="R2941" s="6"/>
      <c r="S2941" s="6"/>
      <c r="T2941" s="6"/>
      <c r="U2941" s="6"/>
      <c r="V2941" s="5"/>
      <c r="W2941" s="6"/>
      <c r="X2941" s="6"/>
      <c r="Y2941" s="6"/>
      <c r="Z2941" s="6"/>
      <c r="AA2941" s="6"/>
      <c r="AB2941" s="6"/>
      <c r="AC2941" s="6"/>
    </row>
    <row r="2942">
      <c r="A2942" s="182" t="s">
        <v>5151</v>
      </c>
      <c r="B2942" s="63" t="s">
        <v>5152</v>
      </c>
      <c r="C2942" s="43" t="s">
        <v>5153</v>
      </c>
      <c r="D2942" s="550"/>
      <c r="E2942" s="5"/>
      <c r="F2942" s="6"/>
      <c r="G2942" s="6"/>
      <c r="H2942" s="6"/>
      <c r="I2942" s="6"/>
      <c r="J2942" s="6"/>
      <c r="K2942" s="6"/>
      <c r="L2942" s="6"/>
      <c r="M2942" s="6"/>
      <c r="N2942" s="6"/>
      <c r="O2942" s="6"/>
      <c r="P2942" s="6"/>
      <c r="Q2942" s="6"/>
      <c r="R2942" s="6"/>
      <c r="S2942" s="6"/>
      <c r="T2942" s="6"/>
      <c r="U2942" s="6"/>
      <c r="V2942" s="5"/>
      <c r="W2942" s="6"/>
      <c r="X2942" s="6"/>
      <c r="Y2942" s="6"/>
      <c r="Z2942" s="6"/>
      <c r="AA2942" s="6"/>
      <c r="AB2942" s="6"/>
      <c r="AC2942" s="6"/>
    </row>
    <row r="2943">
      <c r="A2943" s="244" t="s">
        <v>5154</v>
      </c>
      <c r="B2943" s="63" t="s">
        <v>5155</v>
      </c>
      <c r="C2943" s="43"/>
      <c r="D2943" s="550"/>
      <c r="E2943" s="5"/>
      <c r="F2943" s="6"/>
      <c r="G2943" s="6"/>
      <c r="H2943" s="6"/>
      <c r="I2943" s="6"/>
      <c r="J2943" s="6"/>
      <c r="K2943" s="6"/>
      <c r="L2943" s="6"/>
      <c r="M2943" s="6"/>
      <c r="N2943" s="6"/>
      <c r="O2943" s="6"/>
      <c r="P2943" s="6"/>
      <c r="Q2943" s="6"/>
      <c r="R2943" s="6"/>
      <c r="S2943" s="6"/>
      <c r="T2943" s="6"/>
      <c r="U2943" s="6"/>
      <c r="V2943" s="5"/>
      <c r="W2943" s="6"/>
      <c r="X2943" s="6"/>
      <c r="Y2943" s="6"/>
      <c r="Z2943" s="6"/>
      <c r="AA2943" s="6"/>
      <c r="AB2943" s="6"/>
      <c r="AC2943" s="6"/>
    </row>
    <row r="2944">
      <c r="A2944" s="43" t="s">
        <v>5156</v>
      </c>
      <c r="B2944" s="63"/>
      <c r="C2944" s="43"/>
      <c r="D2944" s="550"/>
      <c r="E2944" s="5"/>
      <c r="F2944" s="6"/>
      <c r="G2944" s="6"/>
      <c r="H2944" s="6"/>
      <c r="I2944" s="6"/>
      <c r="J2944" s="6"/>
      <c r="K2944" s="6"/>
      <c r="L2944" s="6"/>
      <c r="M2944" s="6"/>
      <c r="N2944" s="6"/>
      <c r="O2944" s="6"/>
      <c r="P2944" s="6"/>
      <c r="Q2944" s="6"/>
      <c r="R2944" s="6"/>
      <c r="S2944" s="6"/>
      <c r="T2944" s="6"/>
      <c r="U2944" s="6"/>
      <c r="V2944" s="5"/>
      <c r="W2944" s="6"/>
      <c r="X2944" s="6"/>
      <c r="Y2944" s="6"/>
      <c r="Z2944" s="6"/>
      <c r="AA2944" s="6"/>
      <c r="AB2944" s="6"/>
      <c r="AC2944" s="6"/>
    </row>
    <row r="2945">
      <c r="A2945" s="43" t="s">
        <v>5157</v>
      </c>
      <c r="B2945" s="63"/>
      <c r="C2945" s="43"/>
      <c r="D2945" s="550"/>
      <c r="E2945" s="5"/>
      <c r="F2945" s="6"/>
      <c r="G2945" s="6"/>
      <c r="H2945" s="6"/>
      <c r="I2945" s="6"/>
      <c r="J2945" s="6"/>
      <c r="K2945" s="6"/>
      <c r="L2945" s="6"/>
      <c r="M2945" s="6"/>
      <c r="N2945" s="6"/>
      <c r="O2945" s="6"/>
      <c r="P2945" s="6"/>
      <c r="Q2945" s="6"/>
      <c r="R2945" s="6"/>
      <c r="S2945" s="6"/>
      <c r="T2945" s="6"/>
      <c r="U2945" s="6"/>
      <c r="V2945" s="5"/>
      <c r="W2945" s="6"/>
      <c r="X2945" s="6"/>
      <c r="Y2945" s="6"/>
      <c r="Z2945" s="6"/>
      <c r="AA2945" s="6"/>
      <c r="AB2945" s="6"/>
      <c r="AC2945" s="6"/>
    </row>
    <row r="2946">
      <c r="A2946" s="43" t="s">
        <v>5158</v>
      </c>
      <c r="B2946" s="308" t="s">
        <v>5159</v>
      </c>
      <c r="C2946" s="43"/>
      <c r="D2946" s="550"/>
      <c r="E2946" s="5"/>
      <c r="F2946" s="6"/>
      <c r="G2946" s="6"/>
      <c r="H2946" s="6"/>
      <c r="I2946" s="6"/>
      <c r="J2946" s="6"/>
      <c r="K2946" s="6"/>
      <c r="L2946" s="6"/>
      <c r="M2946" s="6"/>
      <c r="N2946" s="6"/>
      <c r="O2946" s="6"/>
      <c r="P2946" s="6"/>
      <c r="Q2946" s="6"/>
      <c r="R2946" s="6"/>
      <c r="S2946" s="6"/>
      <c r="T2946" s="6"/>
      <c r="U2946" s="6"/>
      <c r="V2946" s="5"/>
      <c r="W2946" s="6"/>
      <c r="X2946" s="6"/>
      <c r="Y2946" s="6"/>
      <c r="Z2946" s="6"/>
      <c r="AA2946" s="6"/>
      <c r="AB2946" s="6"/>
      <c r="AC2946" s="6"/>
    </row>
    <row r="2947">
      <c r="A2947" s="43" t="s">
        <v>5160</v>
      </c>
      <c r="B2947" s="63" t="s">
        <v>5161</v>
      </c>
      <c r="C2947" s="43" t="s">
        <v>5162</v>
      </c>
      <c r="D2947" s="550"/>
      <c r="E2947" s="5"/>
      <c r="F2947" s="6"/>
      <c r="G2947" s="6"/>
      <c r="H2947" s="6"/>
      <c r="I2947" s="6"/>
      <c r="J2947" s="6"/>
      <c r="K2947" s="6"/>
      <c r="L2947" s="6"/>
      <c r="M2947" s="6"/>
      <c r="N2947" s="6"/>
      <c r="O2947" s="6"/>
      <c r="P2947" s="6"/>
      <c r="Q2947" s="6"/>
      <c r="R2947" s="6"/>
      <c r="S2947" s="6"/>
      <c r="T2947" s="6"/>
      <c r="U2947" s="6"/>
      <c r="V2947" s="5"/>
      <c r="W2947" s="6"/>
      <c r="X2947" s="6"/>
      <c r="Y2947" s="6"/>
      <c r="Z2947" s="6"/>
      <c r="AA2947" s="6"/>
      <c r="AB2947" s="6"/>
      <c r="AC2947" s="6"/>
    </row>
    <row r="2948" ht="54.75" customHeight="1">
      <c r="A2948" s="22" t="s">
        <v>5163</v>
      </c>
      <c r="B2948" s="356" t="s">
        <v>5164</v>
      </c>
      <c r="C2948" s="43"/>
      <c r="D2948" s="550"/>
      <c r="E2948" s="5"/>
      <c r="F2948" s="6"/>
      <c r="G2948" s="6"/>
      <c r="H2948" s="6"/>
      <c r="I2948" s="6"/>
      <c r="J2948" s="6"/>
      <c r="K2948" s="6"/>
      <c r="L2948" s="6"/>
      <c r="M2948" s="6"/>
      <c r="N2948" s="6"/>
      <c r="O2948" s="6"/>
      <c r="P2948" s="6"/>
      <c r="Q2948" s="6"/>
      <c r="R2948" s="6"/>
      <c r="S2948" s="6"/>
      <c r="T2948" s="6"/>
      <c r="U2948" s="6"/>
      <c r="W2948" s="6"/>
      <c r="X2948" s="6"/>
      <c r="Y2948" s="6"/>
      <c r="Z2948" s="6"/>
      <c r="AA2948" s="6"/>
      <c r="AB2948" s="6"/>
      <c r="AC2948" s="6"/>
    </row>
    <row r="2949" ht="54.75" customHeight="1">
      <c r="A2949" s="195" t="s">
        <v>5165</v>
      </c>
      <c r="B2949" s="256"/>
      <c r="C2949" s="43"/>
      <c r="D2949" s="550"/>
      <c r="E2949" s="5"/>
      <c r="F2949" s="6"/>
      <c r="G2949" s="6"/>
      <c r="H2949" s="6"/>
      <c r="I2949" s="6"/>
      <c r="J2949" s="6"/>
      <c r="K2949" s="6"/>
      <c r="L2949" s="6"/>
      <c r="M2949" s="6"/>
      <c r="N2949" s="6"/>
      <c r="O2949" s="6"/>
      <c r="P2949" s="6"/>
      <c r="Q2949" s="6"/>
      <c r="R2949" s="6"/>
      <c r="S2949" s="6"/>
      <c r="T2949" s="6"/>
      <c r="U2949" s="6"/>
      <c r="W2949" s="6"/>
      <c r="X2949" s="6"/>
      <c r="Y2949" s="6"/>
      <c r="Z2949" s="6"/>
      <c r="AA2949" s="6"/>
      <c r="AB2949" s="6"/>
      <c r="AC2949" s="6"/>
    </row>
    <row r="2950" ht="54.75" customHeight="1">
      <c r="A2950" s="195" t="s">
        <v>5166</v>
      </c>
      <c r="B2950" s="256"/>
      <c r="C2950" s="43"/>
      <c r="D2950" s="550"/>
      <c r="E2950" s="5"/>
      <c r="F2950" s="6"/>
      <c r="G2950" s="6"/>
      <c r="H2950" s="6"/>
      <c r="I2950" s="6"/>
      <c r="J2950" s="6"/>
      <c r="K2950" s="6"/>
      <c r="L2950" s="6"/>
      <c r="M2950" s="6"/>
      <c r="N2950" s="6"/>
      <c r="O2950" s="6"/>
      <c r="P2950" s="6"/>
      <c r="Q2950" s="6"/>
      <c r="R2950" s="6"/>
      <c r="S2950" s="6"/>
      <c r="T2950" s="6"/>
      <c r="U2950" s="6"/>
      <c r="W2950" s="6"/>
      <c r="X2950" s="6"/>
      <c r="Y2950" s="6"/>
      <c r="Z2950" s="6"/>
      <c r="AA2950" s="6"/>
      <c r="AB2950" s="6"/>
      <c r="AC2950" s="6"/>
    </row>
    <row r="2951" ht="54.75" customHeight="1">
      <c r="A2951" s="195" t="s">
        <v>5167</v>
      </c>
      <c r="B2951" s="51"/>
      <c r="C2951" s="43"/>
      <c r="D2951" s="550"/>
      <c r="E2951" s="5"/>
      <c r="F2951" s="6"/>
      <c r="G2951" s="6"/>
      <c r="H2951" s="6"/>
      <c r="I2951" s="6"/>
      <c r="J2951" s="6"/>
      <c r="K2951" s="6"/>
      <c r="L2951" s="6"/>
      <c r="M2951" s="6"/>
      <c r="N2951" s="6"/>
      <c r="O2951" s="6"/>
      <c r="P2951" s="6"/>
      <c r="Q2951" s="6"/>
      <c r="R2951" s="6"/>
      <c r="S2951" s="6"/>
      <c r="T2951" s="6"/>
      <c r="U2951" s="6"/>
      <c r="W2951" s="6"/>
      <c r="X2951" s="6"/>
      <c r="Y2951" s="6"/>
      <c r="Z2951" s="6"/>
      <c r="AA2951" s="6"/>
      <c r="AB2951" s="6"/>
      <c r="AC2951" s="6"/>
    </row>
    <row r="2952" ht="66.75" customHeight="1">
      <c r="A2952" s="195" t="s">
        <v>5168</v>
      </c>
      <c r="B2952" s="63" t="s">
        <v>5169</v>
      </c>
      <c r="C2952" s="43"/>
      <c r="D2952" s="550"/>
      <c r="E2952" s="5"/>
      <c r="F2952" s="6"/>
      <c r="G2952" s="6"/>
      <c r="H2952" s="6"/>
      <c r="I2952" s="6"/>
      <c r="J2952" s="6"/>
      <c r="K2952" s="6"/>
      <c r="L2952" s="6"/>
      <c r="M2952" s="6"/>
      <c r="N2952" s="6"/>
      <c r="O2952" s="6"/>
      <c r="P2952" s="6"/>
      <c r="Q2952" s="6"/>
      <c r="R2952" s="6"/>
      <c r="S2952" s="6"/>
      <c r="T2952" s="6"/>
      <c r="U2952" s="6"/>
      <c r="W2952" s="6"/>
      <c r="X2952" s="6"/>
      <c r="Y2952" s="6"/>
      <c r="Z2952" s="6"/>
      <c r="AA2952" s="6"/>
      <c r="AB2952" s="6"/>
      <c r="AC2952" s="6"/>
    </row>
    <row r="2953" ht="54.75" customHeight="1">
      <c r="A2953" s="195" t="s">
        <v>5170</v>
      </c>
      <c r="B2953" s="308" t="s">
        <v>5171</v>
      </c>
      <c r="C2953" s="43" t="s">
        <v>5172</v>
      </c>
      <c r="D2953" s="550"/>
      <c r="E2953" s="5"/>
      <c r="F2953" s="6"/>
      <c r="G2953" s="6"/>
      <c r="H2953" s="6"/>
      <c r="I2953" s="6"/>
      <c r="J2953" s="6"/>
      <c r="K2953" s="6"/>
      <c r="L2953" s="6"/>
      <c r="M2953" s="6"/>
      <c r="N2953" s="6"/>
      <c r="O2953" s="6"/>
      <c r="P2953" s="6"/>
      <c r="Q2953" s="6"/>
      <c r="R2953" s="6"/>
      <c r="S2953" s="6"/>
      <c r="T2953" s="6"/>
      <c r="U2953" s="6"/>
      <c r="W2953" s="6"/>
      <c r="X2953" s="6"/>
      <c r="Y2953" s="6"/>
      <c r="Z2953" s="6"/>
      <c r="AA2953" s="6"/>
      <c r="AB2953" s="6"/>
      <c r="AC2953" s="6"/>
    </row>
    <row r="2954" ht="54.75" customHeight="1">
      <c r="A2954" s="553" t="s">
        <v>5173</v>
      </c>
      <c r="B2954" s="308" t="s">
        <v>5174</v>
      </c>
      <c r="C2954" s="43"/>
      <c r="D2954" s="550"/>
      <c r="E2954" s="5"/>
      <c r="F2954" s="6"/>
      <c r="G2954" s="6"/>
      <c r="H2954" s="6"/>
      <c r="I2954" s="6"/>
      <c r="J2954" s="6"/>
      <c r="K2954" s="6"/>
      <c r="L2954" s="6"/>
      <c r="M2954" s="6"/>
      <c r="N2954" s="6"/>
      <c r="O2954" s="6"/>
      <c r="P2954" s="6"/>
      <c r="Q2954" s="6"/>
      <c r="R2954" s="6"/>
      <c r="S2954" s="6"/>
      <c r="T2954" s="6"/>
      <c r="U2954" s="6"/>
      <c r="W2954" s="6"/>
      <c r="X2954" s="6"/>
      <c r="Y2954" s="6"/>
      <c r="Z2954" s="6"/>
      <c r="AA2954" s="6"/>
      <c r="AB2954" s="6"/>
      <c r="AC2954" s="6"/>
    </row>
    <row r="2955" ht="54.75" customHeight="1">
      <c r="A2955" s="195" t="s">
        <v>5175</v>
      </c>
      <c r="B2955" s="308" t="s">
        <v>5176</v>
      </c>
      <c r="C2955" s="43"/>
      <c r="D2955" s="550"/>
      <c r="E2955" s="5"/>
      <c r="F2955" s="6"/>
      <c r="G2955" s="6"/>
      <c r="H2955" s="6"/>
      <c r="I2955" s="6"/>
      <c r="J2955" s="6"/>
      <c r="K2955" s="6"/>
      <c r="L2955" s="6"/>
      <c r="M2955" s="6"/>
      <c r="N2955" s="6"/>
      <c r="O2955" s="6"/>
      <c r="P2955" s="6"/>
      <c r="Q2955" s="6"/>
      <c r="R2955" s="6"/>
      <c r="S2955" s="6"/>
      <c r="T2955" s="6"/>
      <c r="U2955" s="6"/>
      <c r="W2955" s="6"/>
      <c r="X2955" s="6"/>
      <c r="Y2955" s="6"/>
      <c r="Z2955" s="6"/>
      <c r="AA2955" s="6"/>
      <c r="AB2955" s="6"/>
      <c r="AC2955" s="6"/>
    </row>
    <row r="2956" ht="97.5" customHeight="1">
      <c r="A2956" s="195" t="s">
        <v>5177</v>
      </c>
      <c r="B2956" s="308" t="s">
        <v>5178</v>
      </c>
      <c r="C2956" s="43"/>
      <c r="D2956" s="550"/>
      <c r="E2956" s="5"/>
      <c r="F2956" s="6"/>
      <c r="G2956" s="6"/>
      <c r="H2956" s="6"/>
      <c r="I2956" s="6"/>
      <c r="J2956" s="6"/>
      <c r="K2956" s="6"/>
      <c r="L2956" s="6"/>
      <c r="M2956" s="6"/>
      <c r="N2956" s="6"/>
      <c r="O2956" s="6"/>
      <c r="P2956" s="6"/>
      <c r="Q2956" s="6"/>
      <c r="R2956" s="6"/>
      <c r="S2956" s="6"/>
      <c r="T2956" s="6"/>
      <c r="U2956" s="6"/>
      <c r="W2956" s="6"/>
      <c r="X2956" s="6"/>
      <c r="Y2956" s="6"/>
      <c r="Z2956" s="6"/>
      <c r="AA2956" s="6"/>
      <c r="AB2956" s="6"/>
      <c r="AC2956" s="6"/>
    </row>
    <row r="2957" ht="54.75" customHeight="1">
      <c r="A2957" s="195" t="s">
        <v>5179</v>
      </c>
      <c r="B2957" s="308" t="s">
        <v>5180</v>
      </c>
      <c r="C2957" s="43"/>
      <c r="D2957" s="550"/>
      <c r="E2957" s="5"/>
      <c r="F2957" s="6"/>
      <c r="G2957" s="6"/>
      <c r="H2957" s="6"/>
      <c r="I2957" s="6"/>
      <c r="J2957" s="6"/>
      <c r="K2957" s="6"/>
      <c r="L2957" s="6"/>
      <c r="M2957" s="6"/>
      <c r="N2957" s="6"/>
      <c r="O2957" s="6"/>
      <c r="P2957" s="6"/>
      <c r="Q2957" s="6"/>
      <c r="R2957" s="6"/>
      <c r="S2957" s="6"/>
      <c r="T2957" s="6"/>
      <c r="U2957" s="6"/>
      <c r="W2957" s="6"/>
      <c r="X2957" s="6"/>
      <c r="Y2957" s="6"/>
      <c r="Z2957" s="6"/>
      <c r="AA2957" s="6"/>
      <c r="AB2957" s="6"/>
      <c r="AC2957" s="6"/>
    </row>
    <row r="2958" ht="75.0" customHeight="1">
      <c r="A2958" s="195" t="s">
        <v>5181</v>
      </c>
      <c r="B2958" s="554" t="s">
        <v>5182</v>
      </c>
      <c r="C2958" s="43"/>
      <c r="D2958" s="550"/>
      <c r="E2958" s="5"/>
      <c r="F2958" s="6"/>
      <c r="G2958" s="6"/>
      <c r="H2958" s="6"/>
      <c r="I2958" s="6"/>
      <c r="J2958" s="6"/>
      <c r="K2958" s="6"/>
      <c r="L2958" s="6"/>
      <c r="M2958" s="6"/>
      <c r="N2958" s="6"/>
      <c r="O2958" s="6"/>
      <c r="P2958" s="6"/>
      <c r="Q2958" s="6"/>
      <c r="R2958" s="6"/>
      <c r="S2958" s="6"/>
      <c r="T2958" s="6"/>
      <c r="U2958" s="6"/>
      <c r="W2958" s="6"/>
      <c r="X2958" s="6"/>
      <c r="Y2958" s="6"/>
      <c r="Z2958" s="6"/>
      <c r="AA2958" s="6"/>
      <c r="AB2958" s="6"/>
      <c r="AC2958" s="6"/>
    </row>
    <row r="2959" ht="94.5" customHeight="1">
      <c r="A2959" s="195" t="s">
        <v>5183</v>
      </c>
      <c r="B2959" s="308" t="s">
        <v>5184</v>
      </c>
      <c r="C2959" s="43"/>
      <c r="D2959" s="550"/>
      <c r="E2959" s="5"/>
      <c r="F2959" s="6"/>
      <c r="G2959" s="6"/>
      <c r="H2959" s="6"/>
      <c r="I2959" s="6"/>
      <c r="J2959" s="6"/>
      <c r="K2959" s="6"/>
      <c r="L2959" s="6"/>
      <c r="M2959" s="6"/>
      <c r="N2959" s="6"/>
      <c r="O2959" s="6"/>
      <c r="P2959" s="6"/>
      <c r="Q2959" s="6"/>
      <c r="R2959" s="6"/>
      <c r="S2959" s="6"/>
      <c r="T2959" s="6"/>
      <c r="U2959" s="6"/>
      <c r="W2959" s="6"/>
      <c r="X2959" s="6"/>
      <c r="Y2959" s="6"/>
      <c r="Z2959" s="6"/>
      <c r="AA2959" s="6"/>
      <c r="AB2959" s="6"/>
      <c r="AC2959" s="6"/>
    </row>
    <row r="2960">
      <c r="A2960" s="245" t="s">
        <v>5185</v>
      </c>
      <c r="B2960" s="308" t="s">
        <v>5186</v>
      </c>
      <c r="C2960" s="43"/>
      <c r="D2960" s="550"/>
      <c r="E2960" s="5"/>
      <c r="F2960" s="6"/>
      <c r="G2960" s="6"/>
      <c r="H2960" s="6"/>
      <c r="I2960" s="6"/>
      <c r="J2960" s="6"/>
      <c r="K2960" s="6"/>
      <c r="L2960" s="6"/>
      <c r="M2960" s="6"/>
      <c r="N2960" s="6"/>
      <c r="O2960" s="6"/>
      <c r="P2960" s="6"/>
      <c r="Q2960" s="6"/>
      <c r="R2960" s="6"/>
      <c r="S2960" s="6"/>
      <c r="T2960" s="6"/>
      <c r="U2960" s="6"/>
      <c r="W2960" s="6"/>
      <c r="X2960" s="6"/>
      <c r="Y2960" s="6"/>
      <c r="Z2960" s="6"/>
      <c r="AA2960" s="6"/>
      <c r="AB2960" s="6"/>
      <c r="AC2960" s="6"/>
    </row>
    <row r="2961" ht="120.75" customHeight="1">
      <c r="A2961" s="245" t="s">
        <v>5187</v>
      </c>
      <c r="B2961" s="308" t="s">
        <v>5188</v>
      </c>
      <c r="C2961" s="43"/>
      <c r="D2961" s="550"/>
      <c r="E2961" s="5"/>
      <c r="F2961" s="6"/>
      <c r="G2961" s="6"/>
      <c r="H2961" s="6"/>
      <c r="I2961" s="6"/>
      <c r="J2961" s="6"/>
      <c r="K2961" s="6"/>
      <c r="L2961" s="6"/>
      <c r="M2961" s="6"/>
      <c r="N2961" s="6"/>
      <c r="O2961" s="6"/>
      <c r="P2961" s="6"/>
      <c r="Q2961" s="6"/>
      <c r="R2961" s="6"/>
      <c r="S2961" s="6"/>
      <c r="T2961" s="6"/>
      <c r="U2961" s="6"/>
      <c r="W2961" s="6"/>
      <c r="X2961" s="6"/>
      <c r="Y2961" s="6"/>
      <c r="Z2961" s="6"/>
      <c r="AA2961" s="6"/>
      <c r="AB2961" s="6"/>
      <c r="AC2961" s="6"/>
    </row>
    <row r="2962">
      <c r="A2962" s="245" t="s">
        <v>5189</v>
      </c>
      <c r="B2962" s="308" t="s">
        <v>5190</v>
      </c>
      <c r="C2962" s="43" t="s">
        <v>5191</v>
      </c>
      <c r="D2962" s="550"/>
      <c r="E2962" s="5"/>
      <c r="F2962" s="6"/>
      <c r="G2962" s="6"/>
      <c r="H2962" s="6"/>
      <c r="I2962" s="6"/>
      <c r="J2962" s="6"/>
      <c r="K2962" s="6"/>
      <c r="L2962" s="6"/>
      <c r="M2962" s="6"/>
      <c r="N2962" s="6"/>
      <c r="O2962" s="6"/>
      <c r="P2962" s="6"/>
      <c r="Q2962" s="6"/>
      <c r="R2962" s="6"/>
      <c r="S2962" s="6"/>
      <c r="T2962" s="6"/>
      <c r="U2962" s="6"/>
      <c r="W2962" s="6"/>
      <c r="X2962" s="6"/>
      <c r="Y2962" s="6"/>
      <c r="Z2962" s="6"/>
      <c r="AA2962" s="6"/>
      <c r="AB2962" s="6"/>
      <c r="AC2962" s="6"/>
    </row>
    <row r="2963" ht="179.25" customHeight="1">
      <c r="A2963" s="482" t="s">
        <v>5192</v>
      </c>
      <c r="B2963" s="63" t="s">
        <v>5193</v>
      </c>
      <c r="C2963" s="43"/>
      <c r="D2963" s="550"/>
      <c r="E2963" s="5"/>
      <c r="F2963" s="6"/>
      <c r="G2963" s="6"/>
      <c r="H2963" s="6"/>
      <c r="I2963" s="6"/>
      <c r="J2963" s="6"/>
      <c r="K2963" s="6"/>
      <c r="L2963" s="6"/>
      <c r="M2963" s="6"/>
      <c r="N2963" s="6"/>
      <c r="O2963" s="6"/>
      <c r="P2963" s="6"/>
      <c r="Q2963" s="6"/>
      <c r="R2963" s="6"/>
      <c r="S2963" s="6"/>
      <c r="T2963" s="6"/>
      <c r="U2963" s="6"/>
      <c r="W2963" s="6"/>
      <c r="X2963" s="6"/>
      <c r="Y2963" s="6"/>
      <c r="Z2963" s="6"/>
      <c r="AA2963" s="6"/>
      <c r="AB2963" s="6"/>
      <c r="AC2963" s="6"/>
    </row>
    <row r="2964" ht="31.5" customHeight="1">
      <c r="A2964" s="43" t="s">
        <v>5194</v>
      </c>
      <c r="B2964" s="63" t="s">
        <v>5195</v>
      </c>
      <c r="C2964" s="43" t="s">
        <v>5196</v>
      </c>
      <c r="D2964" s="550"/>
      <c r="E2964" s="5"/>
      <c r="F2964" s="6"/>
      <c r="G2964" s="6"/>
      <c r="H2964" s="6"/>
      <c r="I2964" s="6"/>
      <c r="J2964" s="6"/>
      <c r="K2964" s="6"/>
      <c r="L2964" s="6"/>
      <c r="M2964" s="6"/>
      <c r="N2964" s="6"/>
      <c r="O2964" s="6"/>
      <c r="P2964" s="6"/>
      <c r="Q2964" s="6"/>
      <c r="R2964" s="6"/>
      <c r="S2964" s="6"/>
      <c r="T2964" s="6"/>
      <c r="U2964" s="6"/>
      <c r="W2964" s="6"/>
      <c r="X2964" s="6"/>
      <c r="Y2964" s="6"/>
      <c r="Z2964" s="6"/>
      <c r="AA2964" s="6"/>
      <c r="AB2964" s="6"/>
      <c r="AC2964" s="6"/>
    </row>
    <row r="2965" ht="101.25" customHeight="1">
      <c r="A2965" s="43" t="s">
        <v>5197</v>
      </c>
      <c r="B2965" s="63"/>
      <c r="C2965" s="43"/>
      <c r="D2965" s="550"/>
      <c r="E2965" s="5"/>
      <c r="F2965" s="6"/>
      <c r="G2965" s="6"/>
      <c r="H2965" s="6"/>
      <c r="I2965" s="6"/>
      <c r="J2965" s="6"/>
      <c r="K2965" s="6"/>
      <c r="L2965" s="6"/>
      <c r="M2965" s="6"/>
      <c r="N2965" s="6"/>
      <c r="O2965" s="6"/>
      <c r="P2965" s="6"/>
      <c r="Q2965" s="6"/>
      <c r="R2965" s="6"/>
      <c r="S2965" s="6"/>
      <c r="T2965" s="6"/>
      <c r="U2965" s="6"/>
      <c r="W2965" s="6"/>
      <c r="X2965" s="6"/>
      <c r="Y2965" s="6"/>
      <c r="Z2965" s="6"/>
      <c r="AA2965" s="6"/>
      <c r="AB2965" s="6"/>
      <c r="AC2965" s="6"/>
    </row>
    <row r="2966" ht="162.75" customHeight="1">
      <c r="A2966" s="43" t="s">
        <v>5198</v>
      </c>
      <c r="B2966" s="63" t="s">
        <v>5198</v>
      </c>
      <c r="C2966" s="43"/>
      <c r="D2966" s="550"/>
      <c r="E2966" s="5"/>
      <c r="F2966" s="6"/>
      <c r="G2966" s="6"/>
      <c r="H2966" s="6"/>
      <c r="I2966" s="6"/>
      <c r="J2966" s="6"/>
      <c r="K2966" s="6"/>
      <c r="L2966" s="6"/>
      <c r="M2966" s="6"/>
      <c r="N2966" s="6"/>
      <c r="O2966" s="6"/>
      <c r="P2966" s="6"/>
      <c r="Q2966" s="6"/>
      <c r="R2966" s="6"/>
      <c r="S2966" s="6"/>
      <c r="T2966" s="6"/>
      <c r="U2966" s="6"/>
      <c r="W2966" s="6"/>
      <c r="X2966" s="6"/>
      <c r="Y2966" s="6"/>
      <c r="Z2966" s="6"/>
      <c r="AA2966" s="6"/>
      <c r="AB2966" s="6"/>
      <c r="AC2966" s="6"/>
    </row>
    <row r="2967" ht="99.75" customHeight="1">
      <c r="A2967" s="43" t="s">
        <v>5199</v>
      </c>
      <c r="B2967" s="63" t="s">
        <v>5200</v>
      </c>
      <c r="C2967" s="43"/>
      <c r="D2967" s="550"/>
      <c r="E2967" s="5"/>
      <c r="F2967" s="6"/>
      <c r="G2967" s="6"/>
      <c r="H2967" s="6"/>
      <c r="I2967" s="6"/>
      <c r="J2967" s="6"/>
      <c r="K2967" s="6"/>
      <c r="L2967" s="6"/>
      <c r="M2967" s="6"/>
      <c r="N2967" s="6"/>
      <c r="O2967" s="6"/>
      <c r="P2967" s="6"/>
      <c r="Q2967" s="6"/>
      <c r="R2967" s="6"/>
      <c r="S2967" s="6"/>
      <c r="T2967" s="6"/>
      <c r="U2967" s="6"/>
      <c r="W2967" s="6"/>
      <c r="X2967" s="6"/>
      <c r="Y2967" s="6"/>
      <c r="Z2967" s="6"/>
      <c r="AA2967" s="6"/>
      <c r="AB2967" s="6"/>
      <c r="AC2967" s="6"/>
    </row>
    <row r="2968" ht="102.0" customHeight="1">
      <c r="A2968" s="343" t="s">
        <v>5201</v>
      </c>
      <c r="B2968" s="63"/>
      <c r="C2968" s="43"/>
      <c r="D2968" s="550"/>
      <c r="E2968" s="5"/>
      <c r="F2968" s="6"/>
      <c r="G2968" s="6"/>
      <c r="H2968" s="6"/>
      <c r="I2968" s="6"/>
      <c r="J2968" s="6"/>
      <c r="K2968" s="6"/>
      <c r="L2968" s="6"/>
      <c r="M2968" s="6"/>
      <c r="N2968" s="6"/>
      <c r="O2968" s="6"/>
      <c r="P2968" s="6"/>
      <c r="Q2968" s="6"/>
      <c r="R2968" s="6"/>
      <c r="S2968" s="6"/>
      <c r="T2968" s="6"/>
      <c r="U2968" s="6"/>
      <c r="W2968" s="6"/>
      <c r="X2968" s="6"/>
      <c r="Y2968" s="6"/>
      <c r="Z2968" s="6"/>
      <c r="AA2968" s="6"/>
      <c r="AB2968" s="6"/>
      <c r="AC2968" s="6"/>
    </row>
    <row r="2969" ht="102.75" customHeight="1">
      <c r="A2969" s="482" t="s">
        <v>5202</v>
      </c>
      <c r="B2969" s="63" t="s">
        <v>5203</v>
      </c>
      <c r="C2969" s="43"/>
      <c r="D2969" s="550"/>
      <c r="E2969" s="5"/>
      <c r="F2969" s="6"/>
      <c r="G2969" s="6"/>
      <c r="H2969" s="6"/>
      <c r="I2969" s="6"/>
      <c r="J2969" s="6"/>
      <c r="K2969" s="6"/>
      <c r="L2969" s="6"/>
      <c r="M2969" s="6"/>
      <c r="N2969" s="6"/>
      <c r="O2969" s="6"/>
      <c r="P2969" s="6"/>
      <c r="Q2969" s="6"/>
      <c r="R2969" s="6"/>
      <c r="S2969" s="6"/>
      <c r="T2969" s="6"/>
      <c r="U2969" s="6"/>
      <c r="W2969" s="6"/>
      <c r="X2969" s="6"/>
      <c r="Y2969" s="6"/>
      <c r="Z2969" s="6"/>
      <c r="AA2969" s="6"/>
      <c r="AB2969" s="6"/>
      <c r="AC2969" s="6"/>
    </row>
    <row r="2970" ht="54.0" customHeight="1">
      <c r="A2970" s="43" t="s">
        <v>5204</v>
      </c>
      <c r="B2970" s="63" t="s">
        <v>5205</v>
      </c>
      <c r="C2970" s="43" t="s">
        <v>5206</v>
      </c>
      <c r="D2970" s="550"/>
      <c r="E2970" s="5"/>
      <c r="F2970" s="6"/>
      <c r="G2970" s="6"/>
      <c r="H2970" s="6"/>
      <c r="I2970" s="6"/>
      <c r="J2970" s="6"/>
      <c r="K2970" s="6"/>
      <c r="L2970" s="6"/>
      <c r="M2970" s="6"/>
      <c r="N2970" s="6"/>
      <c r="O2970" s="6"/>
      <c r="P2970" s="6"/>
      <c r="Q2970" s="6"/>
      <c r="R2970" s="6"/>
      <c r="S2970" s="6"/>
      <c r="T2970" s="6"/>
      <c r="U2970" s="6"/>
      <c r="W2970" s="6"/>
      <c r="X2970" s="6"/>
      <c r="Y2970" s="6"/>
      <c r="Z2970" s="6"/>
      <c r="AA2970" s="6"/>
      <c r="AB2970" s="6"/>
      <c r="AC2970" s="6"/>
    </row>
    <row r="2971">
      <c r="A2971" s="43" t="s">
        <v>5207</v>
      </c>
      <c r="B2971" s="63"/>
      <c r="C2971" s="43"/>
      <c r="D2971" s="550"/>
      <c r="E2971" s="5"/>
      <c r="F2971" s="6"/>
      <c r="G2971" s="6"/>
      <c r="H2971" s="6"/>
      <c r="I2971" s="6"/>
      <c r="J2971" s="6"/>
      <c r="K2971" s="6"/>
      <c r="L2971" s="6"/>
      <c r="M2971" s="6"/>
      <c r="N2971" s="6"/>
      <c r="O2971" s="6"/>
      <c r="P2971" s="6"/>
      <c r="Q2971" s="6"/>
      <c r="R2971" s="6"/>
      <c r="S2971" s="6"/>
      <c r="T2971" s="6"/>
      <c r="U2971" s="6"/>
      <c r="W2971" s="6"/>
      <c r="X2971" s="6"/>
      <c r="Y2971" s="6"/>
      <c r="Z2971" s="6"/>
      <c r="AA2971" s="6"/>
      <c r="AB2971" s="6"/>
      <c r="AC2971" s="6"/>
    </row>
    <row r="2972">
      <c r="A2972" s="43" t="s">
        <v>5208</v>
      </c>
      <c r="B2972" s="63"/>
      <c r="C2972" s="43"/>
      <c r="D2972" s="550"/>
      <c r="E2972" s="5"/>
      <c r="F2972" s="6"/>
      <c r="G2972" s="6"/>
      <c r="H2972" s="6"/>
      <c r="I2972" s="6"/>
      <c r="J2972" s="6"/>
      <c r="K2972" s="6"/>
      <c r="L2972" s="6"/>
      <c r="M2972" s="6"/>
      <c r="N2972" s="6"/>
      <c r="O2972" s="6"/>
      <c r="P2972" s="6"/>
      <c r="Q2972" s="6"/>
      <c r="R2972" s="6"/>
      <c r="S2972" s="6"/>
      <c r="T2972" s="6"/>
      <c r="U2972" s="6"/>
      <c r="W2972" s="6"/>
      <c r="X2972" s="6"/>
      <c r="Y2972" s="6"/>
      <c r="Z2972" s="6"/>
      <c r="AA2972" s="6"/>
      <c r="AB2972" s="6"/>
      <c r="AC2972" s="6"/>
    </row>
    <row r="2973">
      <c r="A2973" s="43" t="s">
        <v>5209</v>
      </c>
      <c r="B2973" s="63" t="s">
        <v>87</v>
      </c>
      <c r="C2973" s="43"/>
      <c r="D2973" s="550"/>
      <c r="E2973" s="5"/>
      <c r="F2973" s="6"/>
      <c r="G2973" s="6"/>
      <c r="H2973" s="6"/>
      <c r="I2973" s="6"/>
      <c r="J2973" s="6"/>
      <c r="K2973" s="6"/>
      <c r="L2973" s="6"/>
      <c r="M2973" s="6"/>
      <c r="N2973" s="6"/>
      <c r="O2973" s="6"/>
      <c r="P2973" s="6"/>
      <c r="Q2973" s="6"/>
      <c r="R2973" s="6"/>
      <c r="S2973" s="6"/>
      <c r="T2973" s="6"/>
      <c r="U2973" s="6"/>
      <c r="W2973" s="6"/>
      <c r="X2973" s="6"/>
      <c r="Y2973" s="6"/>
      <c r="Z2973" s="6"/>
      <c r="AA2973" s="6"/>
      <c r="AB2973" s="6"/>
      <c r="AC2973" s="6"/>
    </row>
    <row r="2974">
      <c r="A2974" s="43" t="s">
        <v>5210</v>
      </c>
      <c r="B2974" s="63"/>
      <c r="C2974" s="43"/>
      <c r="D2974" s="550"/>
      <c r="E2974" s="5"/>
      <c r="F2974" s="6"/>
      <c r="G2974" s="6"/>
      <c r="H2974" s="6"/>
      <c r="I2974" s="6"/>
      <c r="J2974" s="6"/>
      <c r="K2974" s="6"/>
      <c r="L2974" s="6"/>
      <c r="M2974" s="6"/>
      <c r="N2974" s="6"/>
      <c r="O2974" s="6"/>
      <c r="P2974" s="6"/>
      <c r="Q2974" s="6"/>
      <c r="R2974" s="6"/>
      <c r="S2974" s="6"/>
      <c r="T2974" s="6"/>
      <c r="U2974" s="6"/>
      <c r="W2974" s="6"/>
      <c r="X2974" s="6"/>
      <c r="Y2974" s="6"/>
      <c r="Z2974" s="6"/>
      <c r="AA2974" s="6"/>
      <c r="AB2974" s="6"/>
      <c r="AC2974" s="6"/>
    </row>
    <row r="2975">
      <c r="A2975" s="43" t="s">
        <v>5211</v>
      </c>
      <c r="B2975" s="63"/>
      <c r="C2975" s="43"/>
      <c r="D2975" s="550"/>
      <c r="E2975" s="5"/>
      <c r="F2975" s="6"/>
      <c r="G2975" s="6"/>
      <c r="H2975" s="6"/>
      <c r="I2975" s="6"/>
      <c r="J2975" s="6"/>
      <c r="K2975" s="6"/>
      <c r="L2975" s="6"/>
      <c r="M2975" s="6"/>
      <c r="N2975" s="6"/>
      <c r="O2975" s="6"/>
      <c r="P2975" s="6"/>
      <c r="Q2975" s="6"/>
      <c r="R2975" s="6"/>
      <c r="S2975" s="6"/>
      <c r="T2975" s="6"/>
      <c r="U2975" s="6"/>
      <c r="W2975" s="6"/>
      <c r="X2975" s="6"/>
      <c r="Y2975" s="6"/>
      <c r="Z2975" s="6"/>
      <c r="AA2975" s="6"/>
      <c r="AB2975" s="6"/>
      <c r="AC2975" s="6"/>
    </row>
    <row r="2976">
      <c r="A2976" s="43" t="s">
        <v>5212</v>
      </c>
      <c r="B2976" s="63" t="s">
        <v>5213</v>
      </c>
      <c r="C2976" s="43"/>
      <c r="D2976" s="550"/>
      <c r="E2976" s="5"/>
      <c r="F2976" s="6"/>
      <c r="G2976" s="6"/>
      <c r="H2976" s="6"/>
      <c r="I2976" s="6"/>
      <c r="J2976" s="6"/>
      <c r="K2976" s="6"/>
      <c r="L2976" s="6"/>
      <c r="M2976" s="6"/>
      <c r="N2976" s="6"/>
      <c r="O2976" s="6"/>
      <c r="P2976" s="6"/>
      <c r="Q2976" s="6"/>
      <c r="R2976" s="6"/>
      <c r="S2976" s="6"/>
      <c r="T2976" s="6"/>
      <c r="U2976" s="6"/>
      <c r="V2976" s="6"/>
      <c r="W2976" s="6"/>
      <c r="X2976" s="6"/>
      <c r="Y2976" s="6"/>
      <c r="Z2976" s="6"/>
      <c r="AA2976" s="6"/>
      <c r="AB2976" s="6"/>
      <c r="AC2976" s="6"/>
    </row>
    <row r="2977">
      <c r="A2977" s="43" t="s">
        <v>5214</v>
      </c>
      <c r="B2977" s="63"/>
      <c r="C2977" s="43"/>
      <c r="D2977" s="550"/>
      <c r="E2977" s="5"/>
      <c r="F2977" s="6"/>
      <c r="G2977" s="6"/>
      <c r="H2977" s="6"/>
      <c r="I2977" s="6"/>
      <c r="J2977" s="6"/>
      <c r="K2977" s="6"/>
      <c r="L2977" s="6"/>
      <c r="M2977" s="6"/>
      <c r="N2977" s="6"/>
      <c r="O2977" s="6"/>
      <c r="P2977" s="6"/>
      <c r="Q2977" s="6"/>
      <c r="R2977" s="6"/>
      <c r="S2977" s="6"/>
      <c r="T2977" s="6"/>
      <c r="U2977" s="6"/>
      <c r="V2977" s="6"/>
      <c r="W2977" s="6"/>
      <c r="X2977" s="6"/>
      <c r="Y2977" s="6"/>
      <c r="Z2977" s="6"/>
      <c r="AA2977" s="6"/>
      <c r="AB2977" s="6"/>
      <c r="AC2977" s="6"/>
    </row>
    <row r="2978">
      <c r="A2978" s="555" t="s">
        <v>5215</v>
      </c>
      <c r="B2978" s="63"/>
      <c r="C2978" s="43"/>
      <c r="D2978" s="550"/>
      <c r="E2978" s="5"/>
      <c r="F2978" s="6"/>
      <c r="G2978" s="6"/>
      <c r="H2978" s="6"/>
      <c r="I2978" s="6"/>
      <c r="J2978" s="6"/>
      <c r="K2978" s="6"/>
      <c r="L2978" s="6"/>
      <c r="M2978" s="6"/>
      <c r="N2978" s="6"/>
      <c r="O2978" s="6"/>
      <c r="P2978" s="6"/>
      <c r="Q2978" s="6"/>
      <c r="R2978" s="6"/>
      <c r="S2978" s="6"/>
      <c r="T2978" s="6"/>
      <c r="U2978" s="6"/>
      <c r="V2978" s="6"/>
      <c r="W2978" s="6"/>
      <c r="X2978" s="6"/>
      <c r="Y2978" s="6"/>
      <c r="Z2978" s="6"/>
      <c r="AA2978" s="6"/>
      <c r="AB2978" s="6"/>
      <c r="AC2978" s="6"/>
    </row>
    <row r="2979">
      <c r="A2979" s="556" t="s">
        <v>5216</v>
      </c>
      <c r="B2979" s="63" t="s">
        <v>5217</v>
      </c>
      <c r="C2979" s="43" t="s">
        <v>5218</v>
      </c>
      <c r="D2979" s="550"/>
      <c r="E2979" s="5"/>
      <c r="F2979" s="6"/>
      <c r="G2979" s="6"/>
      <c r="H2979" s="6"/>
      <c r="I2979" s="6"/>
      <c r="J2979" s="6"/>
      <c r="K2979" s="6"/>
      <c r="L2979" s="6"/>
      <c r="M2979" s="6"/>
      <c r="N2979" s="6"/>
      <c r="O2979" s="6"/>
      <c r="P2979" s="6"/>
      <c r="Q2979" s="6"/>
      <c r="R2979" s="6"/>
      <c r="S2979" s="6"/>
      <c r="T2979" s="6"/>
      <c r="U2979" s="6"/>
      <c r="V2979" s="6"/>
      <c r="W2979" s="6"/>
      <c r="X2979" s="6"/>
      <c r="Y2979" s="6"/>
      <c r="Z2979" s="6"/>
      <c r="AA2979" s="6"/>
      <c r="AB2979" s="6"/>
      <c r="AC2979" s="6"/>
    </row>
    <row r="2980">
      <c r="A2980" s="54" t="s">
        <v>5219</v>
      </c>
      <c r="B2980" s="54" t="s">
        <v>5220</v>
      </c>
      <c r="C2980" s="43"/>
      <c r="D2980" s="550"/>
      <c r="E2980" s="5"/>
      <c r="F2980" s="6"/>
      <c r="G2980" s="6"/>
      <c r="H2980" s="6"/>
      <c r="I2980" s="6"/>
      <c r="J2980" s="6"/>
      <c r="K2980" s="6"/>
      <c r="L2980" s="6"/>
      <c r="M2980" s="6"/>
      <c r="N2980" s="6"/>
      <c r="O2980" s="6"/>
      <c r="P2980" s="6"/>
      <c r="Q2980" s="6"/>
      <c r="R2980" s="6"/>
      <c r="S2980" s="6"/>
      <c r="T2980" s="6"/>
      <c r="U2980" s="6"/>
      <c r="V2980" s="6"/>
      <c r="W2980" s="6"/>
      <c r="X2980" s="6"/>
      <c r="Y2980" s="6"/>
      <c r="Z2980" s="6"/>
      <c r="AA2980" s="6"/>
      <c r="AB2980" s="6"/>
      <c r="AC2980" s="6"/>
    </row>
    <row r="2981">
      <c r="A2981" s="54" t="s">
        <v>5221</v>
      </c>
      <c r="B2981" s="54" t="s">
        <v>5222</v>
      </c>
      <c r="C2981" s="43"/>
      <c r="D2981" s="550"/>
      <c r="E2981" s="5"/>
      <c r="F2981" s="6"/>
      <c r="G2981" s="6"/>
      <c r="H2981" s="6"/>
      <c r="I2981" s="6"/>
      <c r="J2981" s="6"/>
      <c r="K2981" s="6"/>
      <c r="L2981" s="6"/>
      <c r="M2981" s="6"/>
      <c r="N2981" s="6"/>
      <c r="O2981" s="6"/>
      <c r="P2981" s="6"/>
      <c r="Q2981" s="6"/>
      <c r="R2981" s="6"/>
      <c r="S2981" s="6"/>
      <c r="T2981" s="6"/>
      <c r="U2981" s="6"/>
      <c r="V2981" s="6"/>
      <c r="W2981" s="6"/>
      <c r="X2981" s="6"/>
      <c r="Y2981" s="6"/>
      <c r="Z2981" s="6"/>
      <c r="AA2981" s="6"/>
      <c r="AB2981" s="6"/>
      <c r="AC2981" s="6"/>
    </row>
    <row r="2982">
      <c r="A2982" s="54" t="s">
        <v>5223</v>
      </c>
      <c r="B2982" s="63" t="s">
        <v>5224</v>
      </c>
      <c r="C2982" s="43"/>
      <c r="D2982" s="550"/>
      <c r="E2982" s="5"/>
      <c r="F2982" s="6"/>
      <c r="G2982" s="6"/>
      <c r="H2982" s="6"/>
      <c r="I2982" s="6"/>
      <c r="J2982" s="6"/>
      <c r="K2982" s="6"/>
      <c r="L2982" s="6"/>
      <c r="M2982" s="6"/>
      <c r="N2982" s="6"/>
      <c r="O2982" s="6"/>
      <c r="P2982" s="6"/>
      <c r="Q2982" s="6"/>
      <c r="R2982" s="6"/>
      <c r="S2982" s="6"/>
      <c r="T2982" s="6"/>
      <c r="U2982" s="6"/>
      <c r="V2982" s="6"/>
      <c r="W2982" s="6"/>
      <c r="X2982" s="6"/>
      <c r="Y2982" s="6"/>
      <c r="Z2982" s="6"/>
      <c r="AA2982" s="6"/>
      <c r="AB2982" s="6"/>
      <c r="AC2982" s="6"/>
    </row>
    <row r="2983">
      <c r="A2983" s="54" t="s">
        <v>5225</v>
      </c>
      <c r="B2983" s="63" t="s">
        <v>5226</v>
      </c>
      <c r="C2983" s="43" t="s">
        <v>5227</v>
      </c>
      <c r="D2983" s="550"/>
      <c r="E2983" s="5"/>
      <c r="F2983" s="6"/>
      <c r="G2983" s="6"/>
      <c r="H2983" s="6"/>
      <c r="I2983" s="6"/>
      <c r="J2983" s="6"/>
      <c r="K2983" s="6"/>
      <c r="L2983" s="6"/>
      <c r="M2983" s="6"/>
      <c r="N2983" s="6"/>
      <c r="O2983" s="6"/>
      <c r="P2983" s="6"/>
      <c r="Q2983" s="6"/>
      <c r="R2983" s="6"/>
      <c r="S2983" s="6"/>
      <c r="T2983" s="6"/>
      <c r="U2983" s="6"/>
      <c r="V2983" s="6"/>
      <c r="W2983" s="6"/>
      <c r="X2983" s="6"/>
      <c r="Y2983" s="6"/>
      <c r="Z2983" s="6"/>
      <c r="AA2983" s="6"/>
      <c r="AB2983" s="6"/>
      <c r="AC2983" s="6"/>
    </row>
    <row r="2984">
      <c r="A2984" s="544" t="s">
        <v>5228</v>
      </c>
      <c r="B2984" s="63"/>
      <c r="C2984" s="43"/>
      <c r="D2984" s="550"/>
      <c r="E2984" s="5"/>
      <c r="F2984" s="6"/>
      <c r="G2984" s="6"/>
      <c r="H2984" s="6"/>
      <c r="I2984" s="6"/>
      <c r="J2984" s="6"/>
      <c r="K2984" s="6"/>
      <c r="L2984" s="6"/>
      <c r="M2984" s="6"/>
      <c r="N2984" s="6"/>
      <c r="O2984" s="6"/>
      <c r="P2984" s="6"/>
      <c r="Q2984" s="6"/>
      <c r="R2984" s="6"/>
      <c r="S2984" s="6"/>
      <c r="T2984" s="6"/>
      <c r="U2984" s="6"/>
      <c r="V2984" s="6"/>
      <c r="W2984" s="6"/>
      <c r="X2984" s="6"/>
      <c r="Y2984" s="6"/>
      <c r="Z2984" s="6"/>
      <c r="AA2984" s="6"/>
      <c r="AB2984" s="6"/>
      <c r="AC2984" s="6"/>
    </row>
    <row r="2985">
      <c r="A2985" s="544" t="s">
        <v>5229</v>
      </c>
      <c r="B2985" s="63" t="s">
        <v>5230</v>
      </c>
      <c r="C2985" s="43" t="s">
        <v>5231</v>
      </c>
      <c r="D2985" s="550"/>
      <c r="E2985" s="5"/>
      <c r="F2985" s="6"/>
      <c r="G2985" s="6"/>
      <c r="H2985" s="6"/>
      <c r="I2985" s="6"/>
      <c r="J2985" s="6"/>
      <c r="K2985" s="6"/>
      <c r="L2985" s="6"/>
      <c r="M2985" s="6"/>
      <c r="N2985" s="6"/>
      <c r="O2985" s="6"/>
      <c r="P2985" s="6"/>
      <c r="Q2985" s="6"/>
      <c r="R2985" s="6"/>
      <c r="S2985" s="6"/>
      <c r="T2985" s="6"/>
      <c r="U2985" s="6"/>
      <c r="V2985" s="6"/>
      <c r="W2985" s="6"/>
      <c r="X2985" s="6"/>
      <c r="Y2985" s="6"/>
      <c r="Z2985" s="6"/>
      <c r="AA2985" s="6"/>
      <c r="AB2985" s="6"/>
      <c r="AC2985" s="6"/>
    </row>
    <row r="2986">
      <c r="A2986" s="557" t="s">
        <v>5232</v>
      </c>
      <c r="B2986" s="63" t="s">
        <v>5233</v>
      </c>
      <c r="C2986" s="108" t="s">
        <v>5234</v>
      </c>
      <c r="D2986" s="550"/>
      <c r="E2986" s="5"/>
      <c r="F2986" s="6"/>
      <c r="G2986" s="6"/>
      <c r="H2986" s="6"/>
      <c r="I2986" s="6"/>
      <c r="J2986" s="6"/>
      <c r="K2986" s="6"/>
      <c r="L2986" s="6"/>
      <c r="M2986" s="6"/>
      <c r="N2986" s="6"/>
      <c r="O2986" s="6"/>
      <c r="P2986" s="6"/>
      <c r="Q2986" s="6"/>
      <c r="R2986" s="6"/>
      <c r="S2986" s="6"/>
      <c r="T2986" s="6"/>
      <c r="U2986" s="6"/>
      <c r="V2986" s="6"/>
      <c r="W2986" s="6"/>
      <c r="X2986" s="6"/>
      <c r="Y2986" s="6"/>
      <c r="Z2986" s="6"/>
      <c r="AA2986" s="6"/>
      <c r="AB2986" s="6"/>
      <c r="AC2986" s="6"/>
    </row>
    <row r="2987">
      <c r="A2987" s="544" t="s">
        <v>5235</v>
      </c>
      <c r="B2987" s="63" t="s">
        <v>5236</v>
      </c>
      <c r="D2987" s="550"/>
      <c r="E2987" s="5"/>
      <c r="F2987" s="6"/>
      <c r="G2987" s="6"/>
      <c r="H2987" s="6"/>
      <c r="I2987" s="6"/>
      <c r="J2987" s="6"/>
      <c r="K2987" s="6"/>
      <c r="L2987" s="6"/>
      <c r="M2987" s="6"/>
      <c r="N2987" s="6"/>
      <c r="O2987" s="6"/>
      <c r="P2987" s="6"/>
      <c r="Q2987" s="6"/>
      <c r="R2987" s="6"/>
      <c r="S2987" s="6"/>
      <c r="T2987" s="6"/>
      <c r="U2987" s="6"/>
      <c r="V2987" s="6"/>
      <c r="W2987" s="6"/>
      <c r="X2987" s="6"/>
      <c r="Y2987" s="6"/>
      <c r="Z2987" s="6"/>
      <c r="AA2987" s="6"/>
      <c r="AB2987" s="6"/>
      <c r="AC2987" s="6"/>
    </row>
    <row r="2988">
      <c r="A2988" s="544" t="s">
        <v>5237</v>
      </c>
      <c r="B2988" s="63" t="s">
        <v>5238</v>
      </c>
      <c r="D2988" s="550"/>
      <c r="E2988" s="5"/>
      <c r="F2988" s="6"/>
      <c r="G2988" s="6"/>
      <c r="H2988" s="6"/>
      <c r="I2988" s="6"/>
      <c r="J2988" s="6"/>
      <c r="K2988" s="6"/>
      <c r="L2988" s="6"/>
      <c r="M2988" s="6"/>
      <c r="N2988" s="6"/>
      <c r="O2988" s="6"/>
      <c r="P2988" s="6"/>
      <c r="Q2988" s="6"/>
      <c r="R2988" s="6"/>
      <c r="S2988" s="6"/>
      <c r="T2988" s="6"/>
      <c r="U2988" s="6"/>
      <c r="V2988" s="6"/>
      <c r="W2988" s="6"/>
      <c r="X2988" s="6"/>
      <c r="Y2988" s="6"/>
      <c r="Z2988" s="6"/>
      <c r="AA2988" s="6"/>
      <c r="AB2988" s="6"/>
      <c r="AC2988" s="6"/>
    </row>
    <row r="2989">
      <c r="A2989" s="544" t="s">
        <v>5239</v>
      </c>
      <c r="B2989" s="63" t="s">
        <v>5240</v>
      </c>
      <c r="D2989" s="550"/>
      <c r="E2989" s="5"/>
      <c r="F2989" s="6"/>
      <c r="G2989" s="6"/>
      <c r="H2989" s="6"/>
      <c r="I2989" s="6"/>
      <c r="J2989" s="6"/>
      <c r="K2989" s="6"/>
      <c r="L2989" s="6"/>
      <c r="M2989" s="6"/>
      <c r="N2989" s="6"/>
      <c r="O2989" s="6"/>
      <c r="P2989" s="6"/>
      <c r="Q2989" s="6"/>
      <c r="R2989" s="6"/>
      <c r="S2989" s="6"/>
      <c r="T2989" s="6"/>
      <c r="U2989" s="6"/>
      <c r="V2989" s="6"/>
      <c r="W2989" s="6"/>
      <c r="X2989" s="6"/>
      <c r="Y2989" s="6"/>
      <c r="Z2989" s="6"/>
      <c r="AA2989" s="6"/>
      <c r="AB2989" s="6"/>
      <c r="AC2989" s="6"/>
    </row>
    <row r="2990">
      <c r="A2990" s="43" t="s">
        <v>5241</v>
      </c>
      <c r="B2990" s="51"/>
      <c r="D2990" s="550"/>
      <c r="E2990" s="5"/>
      <c r="F2990" s="6"/>
      <c r="G2990" s="6"/>
      <c r="H2990" s="6"/>
      <c r="I2990" s="6"/>
      <c r="J2990" s="6"/>
      <c r="K2990" s="6"/>
      <c r="L2990" s="6"/>
      <c r="M2990" s="6"/>
      <c r="N2990" s="6"/>
      <c r="O2990" s="6"/>
      <c r="P2990" s="6"/>
      <c r="Q2990" s="6"/>
      <c r="R2990" s="6"/>
      <c r="S2990" s="6"/>
      <c r="T2990" s="6"/>
      <c r="U2990" s="6"/>
      <c r="V2990" s="6"/>
      <c r="W2990" s="6"/>
      <c r="X2990" s="6"/>
      <c r="Y2990" s="6"/>
      <c r="Z2990" s="6"/>
      <c r="AA2990" s="6"/>
      <c r="AB2990" s="6"/>
      <c r="AC2990" s="6"/>
    </row>
    <row r="2991">
      <c r="A2991" s="558" t="s">
        <v>5242</v>
      </c>
      <c r="B2991" s="63" t="s">
        <v>5243</v>
      </c>
      <c r="D2991" s="550"/>
      <c r="E2991" s="5"/>
      <c r="F2991" s="6"/>
      <c r="G2991" s="6"/>
      <c r="H2991" s="6"/>
      <c r="I2991" s="6"/>
      <c r="J2991" s="6"/>
      <c r="K2991" s="6"/>
      <c r="L2991" s="6"/>
      <c r="M2991" s="6"/>
      <c r="N2991" s="6"/>
      <c r="O2991" s="6"/>
      <c r="P2991" s="6"/>
      <c r="Q2991" s="6"/>
      <c r="R2991" s="6"/>
      <c r="S2991" s="6"/>
      <c r="T2991" s="6"/>
      <c r="U2991" s="6"/>
      <c r="V2991" s="6"/>
      <c r="W2991" s="6"/>
      <c r="X2991" s="6"/>
      <c r="Y2991" s="6"/>
      <c r="Z2991" s="6"/>
      <c r="AA2991" s="6"/>
      <c r="AB2991" s="6"/>
      <c r="AC2991" s="6"/>
    </row>
    <row r="2992" ht="30.0" customHeight="1">
      <c r="A2992" s="544" t="s">
        <v>5244</v>
      </c>
      <c r="B2992" s="63" t="s">
        <v>5245</v>
      </c>
      <c r="D2992" s="550"/>
      <c r="E2992" s="5"/>
      <c r="F2992" s="6"/>
      <c r="G2992" s="6"/>
      <c r="H2992" s="6"/>
      <c r="I2992" s="6"/>
      <c r="J2992" s="6"/>
      <c r="K2992" s="6"/>
      <c r="L2992" s="6"/>
      <c r="M2992" s="6"/>
      <c r="N2992" s="6"/>
      <c r="O2992" s="6"/>
      <c r="P2992" s="6"/>
      <c r="Q2992" s="6"/>
      <c r="R2992" s="6"/>
      <c r="S2992" s="6"/>
      <c r="T2992" s="6"/>
      <c r="U2992" s="6"/>
      <c r="V2992" s="6"/>
      <c r="W2992" s="6"/>
      <c r="X2992" s="6"/>
      <c r="Y2992" s="6"/>
      <c r="Z2992" s="6"/>
      <c r="AA2992" s="6"/>
      <c r="AB2992" s="6"/>
      <c r="AC2992" s="6"/>
    </row>
    <row r="2993" ht="117.0" customHeight="1">
      <c r="A2993" s="544" t="s">
        <v>5246</v>
      </c>
      <c r="B2993" s="63" t="s">
        <v>5247</v>
      </c>
      <c r="D2993" s="559"/>
      <c r="E2993" s="5"/>
      <c r="F2993" s="469"/>
      <c r="G2993" s="469"/>
      <c r="H2993" s="469"/>
      <c r="I2993" s="469"/>
      <c r="J2993" s="469"/>
      <c r="K2993" s="469"/>
      <c r="L2993" s="469"/>
      <c r="M2993" s="469"/>
      <c r="N2993" s="469"/>
      <c r="O2993" s="469"/>
      <c r="P2993" s="469"/>
      <c r="Q2993" s="469"/>
      <c r="R2993" s="469"/>
      <c r="S2993" s="469"/>
      <c r="T2993" s="469"/>
      <c r="U2993" s="469"/>
      <c r="V2993" s="469"/>
      <c r="W2993" s="469"/>
      <c r="X2993" s="469"/>
      <c r="Y2993" s="469"/>
      <c r="Z2993" s="469"/>
      <c r="AA2993" s="469"/>
      <c r="AB2993" s="469"/>
      <c r="AC2993" s="469"/>
    </row>
    <row r="2994">
      <c r="A2994" s="560" t="s">
        <v>5248</v>
      </c>
      <c r="B2994" s="560" t="s">
        <v>5249</v>
      </c>
      <c r="C2994" s="560"/>
      <c r="D2994" s="559"/>
      <c r="E2994" s="5"/>
      <c r="F2994" s="469"/>
      <c r="G2994" s="469"/>
      <c r="H2994" s="469"/>
      <c r="I2994" s="469"/>
      <c r="J2994" s="469"/>
      <c r="K2994" s="469"/>
      <c r="L2994" s="469"/>
      <c r="M2994" s="469"/>
      <c r="N2994" s="469"/>
      <c r="O2994" s="469"/>
      <c r="P2994" s="469"/>
      <c r="Q2994" s="469"/>
      <c r="R2994" s="469"/>
      <c r="S2994" s="469"/>
      <c r="T2994" s="469"/>
      <c r="U2994" s="469"/>
      <c r="V2994" s="469"/>
      <c r="W2994" s="469"/>
      <c r="X2994" s="469"/>
      <c r="Y2994" s="469"/>
      <c r="Z2994" s="469"/>
      <c r="AA2994" s="469"/>
      <c r="AB2994" s="469"/>
      <c r="AC2994" s="469"/>
    </row>
    <row r="2995">
      <c r="A2995" s="561" t="s">
        <v>5250</v>
      </c>
      <c r="B2995" s="560" t="s">
        <v>5251</v>
      </c>
      <c r="C2995" s="560" t="s">
        <v>5252</v>
      </c>
      <c r="D2995" s="559"/>
      <c r="E2995" s="5"/>
      <c r="F2995" s="469"/>
      <c r="G2995" s="469"/>
      <c r="H2995" s="469"/>
      <c r="I2995" s="469"/>
      <c r="J2995" s="469"/>
      <c r="K2995" s="469"/>
      <c r="L2995" s="469"/>
      <c r="M2995" s="469"/>
      <c r="N2995" s="469"/>
      <c r="O2995" s="469"/>
      <c r="P2995" s="469"/>
      <c r="Q2995" s="469"/>
      <c r="R2995" s="469"/>
      <c r="S2995" s="469"/>
      <c r="T2995" s="469"/>
      <c r="U2995" s="469"/>
      <c r="V2995" s="469"/>
      <c r="W2995" s="469"/>
      <c r="X2995" s="469"/>
      <c r="Y2995" s="469"/>
      <c r="Z2995" s="469"/>
      <c r="AA2995" s="469"/>
      <c r="AB2995" s="469"/>
      <c r="AC2995" s="469"/>
    </row>
    <row r="2996">
      <c r="A2996" s="560" t="s">
        <v>5253</v>
      </c>
      <c r="B2996" s="560" t="s">
        <v>5254</v>
      </c>
      <c r="C2996" s="560" t="s">
        <v>5255</v>
      </c>
      <c r="D2996" s="559"/>
      <c r="E2996" s="5"/>
      <c r="F2996" s="469"/>
      <c r="G2996" s="469"/>
      <c r="H2996" s="469"/>
      <c r="I2996" s="469"/>
      <c r="J2996" s="469"/>
      <c r="K2996" s="469"/>
      <c r="L2996" s="469"/>
      <c r="M2996" s="469"/>
      <c r="N2996" s="469"/>
      <c r="O2996" s="469"/>
      <c r="P2996" s="469"/>
      <c r="Q2996" s="469"/>
      <c r="R2996" s="469"/>
      <c r="S2996" s="469"/>
      <c r="T2996" s="469"/>
      <c r="U2996" s="469"/>
      <c r="V2996" s="469"/>
      <c r="W2996" s="469"/>
      <c r="X2996" s="469"/>
      <c r="Y2996" s="469"/>
      <c r="Z2996" s="469"/>
      <c r="AA2996" s="469"/>
      <c r="AB2996" s="469"/>
      <c r="AC2996" s="469"/>
    </row>
    <row r="2997">
      <c r="A2997" s="560" t="s">
        <v>5256</v>
      </c>
      <c r="B2997" s="560" t="s">
        <v>5257</v>
      </c>
      <c r="C2997" s="560"/>
      <c r="D2997" s="559"/>
      <c r="E2997" s="5"/>
      <c r="F2997" s="469"/>
      <c r="G2997" s="469"/>
      <c r="H2997" s="469"/>
      <c r="I2997" s="469"/>
      <c r="J2997" s="469"/>
      <c r="K2997" s="469"/>
      <c r="L2997" s="469"/>
      <c r="M2997" s="469"/>
      <c r="N2997" s="469"/>
      <c r="O2997" s="469"/>
      <c r="P2997" s="469"/>
      <c r="Q2997" s="469"/>
      <c r="R2997" s="469"/>
      <c r="S2997" s="469"/>
      <c r="T2997" s="469"/>
      <c r="U2997" s="469"/>
      <c r="V2997" s="469"/>
      <c r="W2997" s="469"/>
      <c r="X2997" s="469"/>
      <c r="Y2997" s="469"/>
      <c r="Z2997" s="469"/>
      <c r="AA2997" s="469"/>
      <c r="AB2997" s="469"/>
      <c r="AC2997" s="469"/>
    </row>
    <row r="2998">
      <c r="A2998" s="560" t="s">
        <v>5258</v>
      </c>
      <c r="B2998" s="560" t="s">
        <v>5259</v>
      </c>
      <c r="C2998" s="560"/>
      <c r="D2998" s="559"/>
      <c r="E2998" s="5"/>
      <c r="F2998" s="469"/>
      <c r="G2998" s="469"/>
      <c r="H2998" s="469"/>
      <c r="I2998" s="469"/>
      <c r="J2998" s="469"/>
      <c r="K2998" s="469"/>
      <c r="L2998" s="469"/>
      <c r="M2998" s="469"/>
      <c r="N2998" s="469"/>
      <c r="O2998" s="469"/>
      <c r="P2998" s="469"/>
      <c r="Q2998" s="469"/>
      <c r="R2998" s="469"/>
      <c r="S2998" s="469"/>
      <c r="T2998" s="469"/>
      <c r="U2998" s="469"/>
      <c r="V2998" s="469"/>
      <c r="W2998" s="469"/>
      <c r="X2998" s="469"/>
      <c r="Y2998" s="469"/>
      <c r="Z2998" s="469"/>
      <c r="AA2998" s="469"/>
      <c r="AB2998" s="469"/>
      <c r="AC2998" s="469"/>
    </row>
    <row r="2999">
      <c r="A2999" s="561" t="s">
        <v>5260</v>
      </c>
      <c r="B2999" s="560" t="s">
        <v>5261</v>
      </c>
      <c r="C2999" s="560"/>
      <c r="D2999" s="559"/>
      <c r="E2999" s="5"/>
      <c r="F2999" s="469"/>
      <c r="G2999" s="469"/>
      <c r="H2999" s="469"/>
      <c r="I2999" s="469"/>
      <c r="J2999" s="469"/>
      <c r="K2999" s="469"/>
      <c r="L2999" s="469"/>
      <c r="M2999" s="469"/>
      <c r="N2999" s="469"/>
      <c r="O2999" s="469"/>
      <c r="P2999" s="469"/>
      <c r="Q2999" s="469"/>
      <c r="R2999" s="469"/>
      <c r="S2999" s="469"/>
      <c r="T2999" s="469"/>
      <c r="U2999" s="469"/>
      <c r="V2999" s="469"/>
      <c r="W2999" s="469"/>
      <c r="X2999" s="469"/>
      <c r="Y2999" s="469"/>
      <c r="Z2999" s="469"/>
      <c r="AA2999" s="469"/>
      <c r="AB2999" s="469"/>
      <c r="AC2999" s="469"/>
    </row>
    <row r="3000">
      <c r="A3000" s="560" t="s">
        <v>5262</v>
      </c>
      <c r="B3000" s="560"/>
      <c r="C3000" s="560"/>
      <c r="D3000" s="559"/>
      <c r="E3000" s="5"/>
      <c r="F3000" s="469"/>
      <c r="G3000" s="469"/>
      <c r="H3000" s="469"/>
      <c r="I3000" s="469"/>
      <c r="J3000" s="469"/>
      <c r="K3000" s="469"/>
      <c r="L3000" s="469"/>
      <c r="M3000" s="469"/>
      <c r="N3000" s="469"/>
      <c r="O3000" s="469"/>
      <c r="P3000" s="469"/>
      <c r="Q3000" s="469"/>
      <c r="R3000" s="469"/>
      <c r="S3000" s="469"/>
      <c r="T3000" s="469"/>
      <c r="U3000" s="469"/>
      <c r="V3000" s="469"/>
      <c r="W3000" s="469"/>
      <c r="X3000" s="469"/>
      <c r="Y3000" s="469"/>
      <c r="Z3000" s="469"/>
      <c r="AA3000" s="469"/>
      <c r="AB3000" s="469"/>
      <c r="AC3000" s="469"/>
    </row>
    <row r="3001">
      <c r="A3001" s="560" t="s">
        <v>5263</v>
      </c>
      <c r="B3001" s="560" t="s">
        <v>5264</v>
      </c>
      <c r="C3001" s="560"/>
      <c r="D3001" s="559"/>
      <c r="E3001" s="5"/>
      <c r="F3001" s="469"/>
      <c r="G3001" s="469"/>
      <c r="H3001" s="469"/>
      <c r="I3001" s="469"/>
      <c r="J3001" s="469"/>
      <c r="K3001" s="469"/>
      <c r="L3001" s="469"/>
      <c r="M3001" s="469"/>
      <c r="N3001" s="469"/>
      <c r="O3001" s="469"/>
      <c r="P3001" s="469"/>
      <c r="Q3001" s="469"/>
      <c r="R3001" s="469"/>
      <c r="S3001" s="469"/>
      <c r="T3001" s="469"/>
      <c r="U3001" s="469"/>
      <c r="V3001" s="469"/>
      <c r="W3001" s="469"/>
      <c r="X3001" s="469"/>
      <c r="Y3001" s="469"/>
      <c r="Z3001" s="469"/>
      <c r="AA3001" s="469"/>
      <c r="AB3001" s="469"/>
      <c r="AC3001" s="469"/>
    </row>
    <row r="3002">
      <c r="A3002" s="561" t="s">
        <v>5265</v>
      </c>
      <c r="B3002" s="560"/>
      <c r="C3002" s="560"/>
      <c r="D3002" s="559"/>
      <c r="E3002" s="5"/>
      <c r="F3002" s="469"/>
      <c r="G3002" s="469"/>
      <c r="H3002" s="469"/>
      <c r="I3002" s="469"/>
      <c r="J3002" s="469"/>
      <c r="K3002" s="469"/>
      <c r="L3002" s="469"/>
      <c r="M3002" s="469"/>
      <c r="N3002" s="469"/>
      <c r="O3002" s="469"/>
      <c r="P3002" s="469"/>
      <c r="Q3002" s="469"/>
      <c r="R3002" s="469"/>
      <c r="S3002" s="469"/>
      <c r="T3002" s="469"/>
      <c r="U3002" s="469"/>
      <c r="V3002" s="469"/>
      <c r="W3002" s="469"/>
      <c r="X3002" s="469"/>
      <c r="Y3002" s="469"/>
      <c r="Z3002" s="469"/>
      <c r="AA3002" s="469"/>
      <c r="AB3002" s="469"/>
      <c r="AC3002" s="469"/>
    </row>
    <row r="3003" ht="65.25" customHeight="1">
      <c r="B3003" s="560" t="s">
        <v>5266</v>
      </c>
      <c r="C3003" s="560"/>
      <c r="D3003" s="559"/>
      <c r="E3003" s="5"/>
      <c r="F3003" s="469"/>
      <c r="G3003" s="469"/>
      <c r="H3003" s="469"/>
      <c r="I3003" s="469"/>
      <c r="J3003" s="469"/>
      <c r="K3003" s="469"/>
      <c r="L3003" s="469"/>
      <c r="M3003" s="469"/>
      <c r="N3003" s="469"/>
      <c r="O3003" s="469"/>
      <c r="P3003" s="469"/>
      <c r="Q3003" s="469"/>
      <c r="R3003" s="469"/>
      <c r="S3003" s="469"/>
      <c r="T3003" s="469"/>
      <c r="U3003" s="469"/>
      <c r="V3003" s="469"/>
      <c r="W3003" s="469"/>
      <c r="X3003" s="469"/>
      <c r="Y3003" s="469"/>
      <c r="Z3003" s="469"/>
      <c r="AA3003" s="469"/>
      <c r="AB3003" s="469"/>
      <c r="AC3003" s="469"/>
    </row>
    <row r="3004">
      <c r="A3004" s="562" t="s">
        <v>5267</v>
      </c>
      <c r="B3004" s="560" t="s">
        <v>5268</v>
      </c>
      <c r="C3004" s="560"/>
      <c r="D3004" s="559"/>
      <c r="E3004" s="5"/>
      <c r="F3004" s="469"/>
      <c r="G3004" s="469"/>
      <c r="H3004" s="469"/>
      <c r="I3004" s="469"/>
      <c r="J3004" s="469"/>
      <c r="K3004" s="469"/>
      <c r="L3004" s="469"/>
      <c r="M3004" s="469"/>
      <c r="N3004" s="469"/>
      <c r="O3004" s="469"/>
      <c r="P3004" s="469"/>
      <c r="Q3004" s="469"/>
      <c r="R3004" s="469"/>
      <c r="S3004" s="469"/>
      <c r="T3004" s="469"/>
      <c r="U3004" s="469"/>
      <c r="V3004" s="469"/>
      <c r="W3004" s="469"/>
      <c r="X3004" s="469"/>
      <c r="Y3004" s="469"/>
      <c r="Z3004" s="469"/>
      <c r="AA3004" s="469"/>
      <c r="AB3004" s="469"/>
      <c r="AC3004" s="469"/>
    </row>
    <row r="3005">
      <c r="A3005" s="560" t="s">
        <v>5269</v>
      </c>
      <c r="B3005" s="560" t="s">
        <v>5270</v>
      </c>
      <c r="C3005" s="560"/>
      <c r="D3005" s="559"/>
      <c r="E3005" s="5"/>
      <c r="F3005" s="469"/>
      <c r="G3005" s="469"/>
      <c r="H3005" s="469"/>
      <c r="I3005" s="469"/>
      <c r="J3005" s="469"/>
      <c r="K3005" s="469"/>
      <c r="L3005" s="469"/>
      <c r="M3005" s="469"/>
      <c r="N3005" s="469"/>
      <c r="O3005" s="469"/>
      <c r="P3005" s="469"/>
      <c r="Q3005" s="469"/>
      <c r="R3005" s="469"/>
      <c r="S3005" s="469"/>
      <c r="T3005" s="469"/>
      <c r="U3005" s="469"/>
      <c r="V3005" s="469"/>
      <c r="W3005" s="469"/>
      <c r="X3005" s="469"/>
      <c r="Y3005" s="469"/>
      <c r="Z3005" s="469"/>
      <c r="AA3005" s="469"/>
      <c r="AB3005" s="469"/>
      <c r="AC3005" s="469"/>
    </row>
    <row r="3006">
      <c r="A3006" s="544" t="s">
        <v>5271</v>
      </c>
      <c r="B3006" s="563"/>
      <c r="C3006" s="560"/>
      <c r="D3006" s="559"/>
      <c r="E3006" s="5"/>
      <c r="F3006" s="469"/>
      <c r="G3006" s="469"/>
      <c r="H3006" s="469"/>
      <c r="I3006" s="469"/>
      <c r="J3006" s="469"/>
      <c r="K3006" s="469"/>
      <c r="L3006" s="469"/>
      <c r="M3006" s="469"/>
      <c r="N3006" s="469"/>
      <c r="O3006" s="469"/>
      <c r="P3006" s="469"/>
      <c r="Q3006" s="469"/>
      <c r="R3006" s="469"/>
      <c r="S3006" s="469"/>
      <c r="T3006" s="469"/>
      <c r="U3006" s="469"/>
      <c r="V3006" s="469"/>
      <c r="W3006" s="469"/>
      <c r="X3006" s="469"/>
      <c r="Y3006" s="469"/>
      <c r="Z3006" s="469"/>
      <c r="AA3006" s="469"/>
      <c r="AB3006" s="469"/>
      <c r="AC3006" s="469"/>
    </row>
    <row r="3007">
      <c r="A3007" s="557" t="s">
        <v>5272</v>
      </c>
      <c r="B3007" s="563"/>
      <c r="C3007" s="560"/>
      <c r="D3007" s="559"/>
      <c r="E3007" s="5"/>
      <c r="F3007" s="469"/>
      <c r="G3007" s="469"/>
      <c r="H3007" s="469"/>
      <c r="I3007" s="469"/>
      <c r="J3007" s="469"/>
      <c r="K3007" s="469"/>
      <c r="L3007" s="469"/>
      <c r="M3007" s="469"/>
      <c r="N3007" s="469"/>
      <c r="O3007" s="469"/>
      <c r="P3007" s="469"/>
      <c r="Q3007" s="469"/>
      <c r="R3007" s="469"/>
      <c r="S3007" s="469"/>
      <c r="T3007" s="469"/>
      <c r="U3007" s="469"/>
      <c r="V3007" s="469"/>
      <c r="W3007" s="469"/>
      <c r="X3007" s="469"/>
      <c r="Y3007" s="469"/>
      <c r="Z3007" s="469"/>
      <c r="AA3007" s="469"/>
      <c r="AB3007" s="469"/>
      <c r="AC3007" s="469"/>
    </row>
    <row r="3008">
      <c r="A3008" s="564" t="s">
        <v>5273</v>
      </c>
      <c r="B3008" s="563" t="s">
        <v>5274</v>
      </c>
      <c r="C3008" s="560"/>
      <c r="D3008" s="559"/>
      <c r="E3008" s="5"/>
      <c r="F3008" s="469"/>
      <c r="G3008" s="469"/>
      <c r="H3008" s="469"/>
      <c r="I3008" s="469"/>
      <c r="J3008" s="469"/>
      <c r="K3008" s="469"/>
      <c r="L3008" s="469"/>
      <c r="M3008" s="469"/>
      <c r="N3008" s="469"/>
      <c r="O3008" s="469"/>
      <c r="P3008" s="469"/>
      <c r="Q3008" s="469"/>
      <c r="R3008" s="469"/>
      <c r="S3008" s="469"/>
      <c r="T3008" s="469"/>
      <c r="U3008" s="469"/>
      <c r="V3008" s="469"/>
      <c r="W3008" s="469"/>
      <c r="X3008" s="469"/>
      <c r="Y3008" s="469"/>
      <c r="Z3008" s="469"/>
      <c r="AA3008" s="469"/>
      <c r="AB3008" s="469"/>
      <c r="AC3008" s="469"/>
    </row>
    <row r="3009">
      <c r="A3009" s="557" t="s">
        <v>5275</v>
      </c>
      <c r="B3009" s="563"/>
      <c r="C3009" s="560"/>
      <c r="D3009" s="559"/>
      <c r="E3009" s="5"/>
      <c r="F3009" s="469"/>
      <c r="G3009" s="469"/>
      <c r="H3009" s="469"/>
      <c r="I3009" s="469"/>
      <c r="J3009" s="469"/>
      <c r="K3009" s="469"/>
      <c r="L3009" s="469"/>
      <c r="M3009" s="469"/>
      <c r="N3009" s="469"/>
      <c r="O3009" s="469"/>
      <c r="P3009" s="469"/>
      <c r="Q3009" s="469"/>
      <c r="R3009" s="469"/>
      <c r="S3009" s="469"/>
      <c r="T3009" s="469"/>
      <c r="U3009" s="469"/>
      <c r="V3009" s="469"/>
      <c r="W3009" s="469"/>
      <c r="X3009" s="469"/>
      <c r="Y3009" s="469"/>
      <c r="Z3009" s="469"/>
      <c r="AA3009" s="469"/>
      <c r="AB3009" s="469"/>
      <c r="AC3009" s="469"/>
    </row>
    <row r="3010">
      <c r="A3010" s="564" t="s">
        <v>5276</v>
      </c>
      <c r="B3010" s="563" t="s">
        <v>5277</v>
      </c>
      <c r="C3010" s="560"/>
      <c r="D3010" s="559"/>
      <c r="E3010" s="5"/>
      <c r="F3010" s="469"/>
      <c r="G3010" s="469"/>
      <c r="H3010" s="469"/>
      <c r="I3010" s="469"/>
      <c r="J3010" s="469"/>
      <c r="K3010" s="469"/>
      <c r="L3010" s="469"/>
      <c r="M3010" s="469"/>
      <c r="N3010" s="469"/>
      <c r="O3010" s="469"/>
      <c r="P3010" s="469"/>
      <c r="Q3010" s="469"/>
      <c r="R3010" s="469"/>
      <c r="S3010" s="469"/>
      <c r="T3010" s="469"/>
      <c r="U3010" s="469"/>
      <c r="V3010" s="469"/>
      <c r="W3010" s="469"/>
      <c r="X3010" s="469"/>
      <c r="Y3010" s="469"/>
      <c r="Z3010" s="469"/>
      <c r="AA3010" s="469"/>
      <c r="AB3010" s="469"/>
      <c r="AC3010" s="469"/>
    </row>
    <row r="3011">
      <c r="A3011" s="564" t="s">
        <v>5278</v>
      </c>
      <c r="B3011" s="563" t="s">
        <v>5279</v>
      </c>
      <c r="C3011" s="560"/>
      <c r="D3011" s="559"/>
      <c r="E3011" s="5"/>
      <c r="F3011" s="469"/>
      <c r="G3011" s="469"/>
      <c r="H3011" s="469"/>
      <c r="I3011" s="469"/>
      <c r="J3011" s="469"/>
      <c r="K3011" s="469"/>
      <c r="L3011" s="469"/>
      <c r="M3011" s="469"/>
      <c r="N3011" s="469"/>
      <c r="O3011" s="469"/>
      <c r="P3011" s="469"/>
      <c r="Q3011" s="469"/>
      <c r="R3011" s="469"/>
      <c r="S3011" s="469"/>
      <c r="T3011" s="469"/>
      <c r="U3011" s="469"/>
      <c r="V3011" s="469"/>
      <c r="W3011" s="469"/>
      <c r="X3011" s="469"/>
      <c r="Y3011" s="469"/>
      <c r="Z3011" s="469"/>
      <c r="AA3011" s="469"/>
      <c r="AB3011" s="469"/>
      <c r="AC3011" s="469"/>
    </row>
    <row r="3012">
      <c r="A3012" s="557" t="s">
        <v>5280</v>
      </c>
      <c r="B3012" s="563"/>
      <c r="C3012" s="560"/>
      <c r="D3012" s="559"/>
      <c r="E3012" s="5"/>
      <c r="F3012" s="469"/>
      <c r="G3012" s="469"/>
      <c r="H3012" s="469"/>
      <c r="I3012" s="469"/>
      <c r="J3012" s="469"/>
      <c r="K3012" s="469"/>
      <c r="L3012" s="469"/>
      <c r="M3012" s="469"/>
      <c r="N3012" s="469"/>
      <c r="O3012" s="469"/>
      <c r="P3012" s="469"/>
      <c r="Q3012" s="469"/>
      <c r="R3012" s="469"/>
      <c r="S3012" s="469"/>
      <c r="T3012" s="469"/>
      <c r="U3012" s="469"/>
      <c r="V3012" s="469"/>
      <c r="W3012" s="469"/>
      <c r="X3012" s="469"/>
      <c r="Y3012" s="469"/>
      <c r="Z3012" s="469"/>
      <c r="AA3012" s="469"/>
      <c r="AB3012" s="469"/>
      <c r="AC3012" s="469"/>
    </row>
    <row r="3013">
      <c r="A3013" s="565" t="s">
        <v>5281</v>
      </c>
      <c r="B3013" s="563"/>
      <c r="C3013" s="560"/>
      <c r="D3013" s="559"/>
      <c r="E3013" s="5"/>
      <c r="F3013" s="469"/>
      <c r="G3013" s="469"/>
      <c r="H3013" s="469"/>
      <c r="I3013" s="469"/>
      <c r="J3013" s="469"/>
      <c r="K3013" s="469"/>
      <c r="L3013" s="469"/>
      <c r="M3013" s="469"/>
      <c r="N3013" s="469"/>
      <c r="O3013" s="469"/>
      <c r="P3013" s="469"/>
      <c r="Q3013" s="469"/>
      <c r="R3013" s="469"/>
      <c r="S3013" s="469"/>
      <c r="T3013" s="469"/>
      <c r="U3013" s="469"/>
      <c r="V3013" s="469"/>
      <c r="W3013" s="469"/>
      <c r="X3013" s="469"/>
      <c r="Y3013" s="469"/>
      <c r="Z3013" s="469"/>
      <c r="AA3013" s="469"/>
      <c r="AB3013" s="469"/>
      <c r="AC3013" s="469"/>
    </row>
    <row r="3014">
      <c r="A3014" s="557" t="s">
        <v>5282</v>
      </c>
      <c r="B3014" s="563" t="s">
        <v>5283</v>
      </c>
      <c r="C3014" s="560"/>
      <c r="D3014" s="559"/>
      <c r="E3014" s="5"/>
      <c r="F3014" s="469"/>
      <c r="G3014" s="469"/>
      <c r="H3014" s="469"/>
      <c r="I3014" s="469"/>
      <c r="J3014" s="469"/>
      <c r="K3014" s="469"/>
      <c r="L3014" s="469"/>
      <c r="M3014" s="469"/>
      <c r="N3014" s="469"/>
      <c r="O3014" s="469"/>
      <c r="P3014" s="469"/>
      <c r="Q3014" s="469"/>
      <c r="R3014" s="469"/>
      <c r="S3014" s="469"/>
      <c r="T3014" s="469"/>
      <c r="U3014" s="469"/>
      <c r="V3014" s="469"/>
      <c r="W3014" s="469"/>
      <c r="X3014" s="469"/>
      <c r="Y3014" s="469"/>
      <c r="Z3014" s="469"/>
      <c r="AA3014" s="469"/>
      <c r="AB3014" s="469"/>
      <c r="AC3014" s="469"/>
    </row>
    <row r="3015">
      <c r="A3015" s="557" t="s">
        <v>5284</v>
      </c>
      <c r="B3015" s="560" t="s">
        <v>5285</v>
      </c>
      <c r="C3015" s="560"/>
      <c r="D3015" s="559"/>
      <c r="E3015" s="5"/>
      <c r="F3015" s="469"/>
      <c r="G3015" s="469"/>
      <c r="H3015" s="469"/>
      <c r="I3015" s="469"/>
      <c r="J3015" s="469"/>
      <c r="K3015" s="469"/>
      <c r="L3015" s="469"/>
      <c r="M3015" s="469"/>
      <c r="N3015" s="469"/>
      <c r="O3015" s="469"/>
      <c r="P3015" s="469"/>
      <c r="Q3015" s="469"/>
      <c r="R3015" s="469"/>
      <c r="S3015" s="469"/>
      <c r="T3015" s="469"/>
      <c r="U3015" s="469"/>
      <c r="V3015" s="469"/>
      <c r="W3015" s="469"/>
      <c r="X3015" s="469"/>
      <c r="Y3015" s="469"/>
      <c r="Z3015" s="469"/>
      <c r="AA3015" s="469"/>
      <c r="AB3015" s="469"/>
      <c r="AC3015" s="469"/>
    </row>
    <row r="3016">
      <c r="A3016" s="564" t="s">
        <v>5286</v>
      </c>
      <c r="B3016" s="560" t="s">
        <v>5287</v>
      </c>
      <c r="C3016" s="560"/>
      <c r="D3016" s="559"/>
      <c r="E3016" s="5"/>
      <c r="F3016" s="469"/>
      <c r="G3016" s="469"/>
      <c r="H3016" s="469"/>
      <c r="I3016" s="469"/>
      <c r="J3016" s="469"/>
      <c r="K3016" s="469"/>
      <c r="L3016" s="469"/>
      <c r="M3016" s="469"/>
      <c r="N3016" s="469"/>
      <c r="O3016" s="469"/>
      <c r="P3016" s="469"/>
      <c r="Q3016" s="469"/>
      <c r="R3016" s="469"/>
      <c r="S3016" s="469"/>
      <c r="T3016" s="469"/>
      <c r="U3016" s="469"/>
      <c r="V3016" s="469"/>
      <c r="W3016" s="469"/>
      <c r="X3016" s="469"/>
      <c r="Y3016" s="469"/>
      <c r="Z3016" s="469"/>
      <c r="AA3016" s="469"/>
      <c r="AB3016" s="469"/>
      <c r="AC3016" s="469"/>
    </row>
    <row r="3017">
      <c r="A3017" s="564" t="s">
        <v>5288</v>
      </c>
      <c r="B3017" s="560" t="s">
        <v>5289</v>
      </c>
      <c r="C3017" s="560"/>
      <c r="D3017" s="559"/>
      <c r="E3017" s="5"/>
      <c r="F3017" s="469"/>
      <c r="G3017" s="469"/>
      <c r="H3017" s="469"/>
      <c r="I3017" s="469"/>
      <c r="J3017" s="469"/>
      <c r="K3017" s="469"/>
      <c r="L3017" s="469"/>
      <c r="M3017" s="469"/>
      <c r="N3017" s="469"/>
      <c r="O3017" s="469"/>
      <c r="P3017" s="469"/>
      <c r="Q3017" s="469"/>
      <c r="R3017" s="469"/>
      <c r="S3017" s="469"/>
      <c r="T3017" s="469"/>
      <c r="U3017" s="469"/>
      <c r="V3017" s="469"/>
      <c r="W3017" s="469"/>
      <c r="X3017" s="469"/>
      <c r="Y3017" s="469"/>
      <c r="Z3017" s="469"/>
      <c r="AA3017" s="469"/>
      <c r="AB3017" s="469"/>
      <c r="AC3017" s="469"/>
    </row>
    <row r="3018">
      <c r="A3018" s="564" t="s">
        <v>5290</v>
      </c>
      <c r="B3018" s="560"/>
      <c r="C3018" s="560"/>
      <c r="D3018" s="559"/>
      <c r="E3018" s="5"/>
      <c r="F3018" s="469"/>
      <c r="G3018" s="469"/>
      <c r="H3018" s="469"/>
      <c r="I3018" s="469"/>
      <c r="J3018" s="469"/>
      <c r="K3018" s="469"/>
      <c r="L3018" s="469"/>
      <c r="M3018" s="469"/>
      <c r="N3018" s="469"/>
      <c r="O3018" s="469"/>
      <c r="P3018" s="469"/>
      <c r="Q3018" s="469"/>
      <c r="R3018" s="469"/>
      <c r="S3018" s="469"/>
      <c r="T3018" s="469"/>
      <c r="U3018" s="469"/>
      <c r="V3018" s="469"/>
      <c r="W3018" s="469"/>
      <c r="X3018" s="469"/>
      <c r="Y3018" s="469"/>
      <c r="Z3018" s="469"/>
      <c r="AA3018" s="469"/>
      <c r="AB3018" s="469"/>
      <c r="AC3018" s="469"/>
    </row>
    <row r="3019">
      <c r="A3019" s="557" t="s">
        <v>5291</v>
      </c>
      <c r="B3019" s="560" t="s">
        <v>5292</v>
      </c>
      <c r="C3019" s="560"/>
      <c r="D3019" s="559"/>
      <c r="E3019" s="5"/>
      <c r="F3019" s="469"/>
      <c r="G3019" s="469"/>
      <c r="H3019" s="469"/>
      <c r="I3019" s="469"/>
      <c r="J3019" s="469"/>
      <c r="K3019" s="469"/>
      <c r="L3019" s="469"/>
      <c r="M3019" s="469"/>
      <c r="N3019" s="469"/>
      <c r="O3019" s="469"/>
      <c r="P3019" s="469"/>
      <c r="Q3019" s="469"/>
      <c r="R3019" s="469"/>
      <c r="S3019" s="469"/>
      <c r="T3019" s="469"/>
      <c r="U3019" s="469"/>
      <c r="V3019" s="469"/>
      <c r="W3019" s="469"/>
      <c r="X3019" s="469"/>
      <c r="Y3019" s="469"/>
      <c r="Z3019" s="469"/>
      <c r="AA3019" s="469"/>
      <c r="AB3019" s="469"/>
      <c r="AC3019" s="469"/>
    </row>
    <row r="3020">
      <c r="A3020" s="557" t="s">
        <v>5293</v>
      </c>
      <c r="B3020" s="560" t="s">
        <v>5294</v>
      </c>
      <c r="C3020" s="560"/>
      <c r="D3020" s="559"/>
      <c r="E3020" s="5"/>
      <c r="F3020" s="469"/>
      <c r="G3020" s="469"/>
      <c r="H3020" s="469"/>
      <c r="I3020" s="469"/>
      <c r="J3020" s="469"/>
      <c r="K3020" s="469"/>
      <c r="L3020" s="469"/>
      <c r="M3020" s="469"/>
      <c r="N3020" s="469"/>
      <c r="O3020" s="469"/>
      <c r="P3020" s="469"/>
      <c r="Q3020" s="469"/>
      <c r="R3020" s="469"/>
      <c r="S3020" s="469"/>
      <c r="T3020" s="469"/>
      <c r="U3020" s="469"/>
      <c r="V3020" s="469"/>
      <c r="W3020" s="469"/>
      <c r="X3020" s="469"/>
      <c r="Y3020" s="469"/>
      <c r="Z3020" s="469"/>
      <c r="AA3020" s="469"/>
      <c r="AB3020" s="469"/>
      <c r="AC3020" s="469"/>
    </row>
    <row r="3021">
      <c r="A3021" s="564" t="s">
        <v>5295</v>
      </c>
      <c r="B3021" s="560" t="s">
        <v>5296</v>
      </c>
      <c r="C3021" s="560"/>
      <c r="D3021" s="559"/>
      <c r="E3021" s="5"/>
      <c r="F3021" s="469"/>
      <c r="G3021" s="469"/>
      <c r="H3021" s="469"/>
      <c r="I3021" s="469"/>
      <c r="J3021" s="469"/>
      <c r="K3021" s="469"/>
      <c r="L3021" s="469"/>
      <c r="M3021" s="469"/>
      <c r="N3021" s="469"/>
      <c r="O3021" s="469"/>
      <c r="P3021" s="469"/>
      <c r="Q3021" s="469"/>
      <c r="R3021" s="469"/>
      <c r="S3021" s="469"/>
      <c r="T3021" s="469"/>
      <c r="U3021" s="469"/>
      <c r="V3021" s="469"/>
      <c r="W3021" s="469"/>
      <c r="X3021" s="469"/>
      <c r="Y3021" s="469"/>
      <c r="Z3021" s="469"/>
      <c r="AA3021" s="469"/>
      <c r="AB3021" s="469"/>
      <c r="AC3021" s="469"/>
    </row>
    <row r="3022">
      <c r="A3022" s="564" t="s">
        <v>5297</v>
      </c>
      <c r="B3022" s="560" t="s">
        <v>5298</v>
      </c>
      <c r="C3022" s="560"/>
      <c r="D3022" s="559"/>
      <c r="E3022" s="5"/>
      <c r="F3022" s="469"/>
      <c r="G3022" s="469"/>
      <c r="H3022" s="469"/>
      <c r="I3022" s="469"/>
      <c r="J3022" s="469"/>
      <c r="K3022" s="469"/>
      <c r="L3022" s="469"/>
      <c r="M3022" s="469"/>
      <c r="N3022" s="469"/>
      <c r="O3022" s="469"/>
      <c r="P3022" s="469"/>
      <c r="Q3022" s="469"/>
      <c r="R3022" s="469"/>
      <c r="S3022" s="469"/>
      <c r="T3022" s="469"/>
      <c r="U3022" s="469"/>
      <c r="V3022" s="469"/>
      <c r="W3022" s="469"/>
      <c r="X3022" s="469"/>
      <c r="Y3022" s="469"/>
      <c r="Z3022" s="469"/>
      <c r="AA3022" s="469"/>
      <c r="AB3022" s="469"/>
      <c r="AC3022" s="469"/>
    </row>
    <row r="3023">
      <c r="A3023" s="557" t="s">
        <v>5299</v>
      </c>
      <c r="B3023" s="560"/>
      <c r="C3023" s="560"/>
      <c r="D3023" s="559"/>
      <c r="E3023" s="5"/>
      <c r="F3023" s="469"/>
      <c r="G3023" s="469"/>
      <c r="H3023" s="469"/>
      <c r="I3023" s="469"/>
      <c r="J3023" s="469"/>
      <c r="K3023" s="469"/>
      <c r="L3023" s="469"/>
      <c r="M3023" s="469"/>
      <c r="N3023" s="469"/>
      <c r="O3023" s="469"/>
      <c r="P3023" s="469"/>
      <c r="Q3023" s="469"/>
      <c r="R3023" s="469"/>
      <c r="S3023" s="469"/>
      <c r="T3023" s="469"/>
      <c r="U3023" s="469"/>
      <c r="V3023" s="469"/>
      <c r="W3023" s="469"/>
      <c r="X3023" s="469"/>
      <c r="Y3023" s="469"/>
      <c r="Z3023" s="469"/>
      <c r="AA3023" s="469"/>
      <c r="AB3023" s="469"/>
      <c r="AC3023" s="469"/>
    </row>
    <row r="3024">
      <c r="A3024" s="557" t="s">
        <v>5300</v>
      </c>
      <c r="B3024" s="560"/>
      <c r="C3024" s="560"/>
      <c r="D3024" s="559"/>
      <c r="E3024" s="5"/>
      <c r="F3024" s="469"/>
      <c r="G3024" s="469"/>
      <c r="H3024" s="469"/>
      <c r="I3024" s="469"/>
      <c r="J3024" s="469"/>
      <c r="K3024" s="469"/>
      <c r="L3024" s="469"/>
      <c r="M3024" s="469"/>
      <c r="N3024" s="469"/>
      <c r="O3024" s="469"/>
      <c r="P3024" s="469"/>
      <c r="Q3024" s="469"/>
      <c r="R3024" s="469"/>
      <c r="S3024" s="469"/>
      <c r="T3024" s="469"/>
      <c r="U3024" s="469"/>
      <c r="V3024" s="469"/>
      <c r="W3024" s="469"/>
      <c r="X3024" s="469"/>
      <c r="Y3024" s="469"/>
      <c r="Z3024" s="469"/>
      <c r="AA3024" s="469"/>
      <c r="AB3024" s="469"/>
      <c r="AC3024" s="469"/>
    </row>
    <row r="3025">
      <c r="A3025" s="544" t="s">
        <v>5301</v>
      </c>
      <c r="B3025" s="560"/>
      <c r="C3025" s="560"/>
      <c r="D3025" s="559"/>
      <c r="E3025" s="5"/>
      <c r="F3025" s="469"/>
      <c r="G3025" s="469"/>
      <c r="H3025" s="469"/>
      <c r="I3025" s="469"/>
      <c r="J3025" s="469"/>
      <c r="K3025" s="469"/>
      <c r="L3025" s="469"/>
      <c r="M3025" s="469"/>
      <c r="N3025" s="469"/>
      <c r="O3025" s="469"/>
      <c r="P3025" s="469"/>
      <c r="Q3025" s="469"/>
      <c r="R3025" s="469"/>
      <c r="S3025" s="469"/>
      <c r="T3025" s="469"/>
      <c r="U3025" s="469"/>
      <c r="V3025" s="469"/>
      <c r="W3025" s="469"/>
      <c r="X3025" s="469"/>
      <c r="Y3025" s="469"/>
      <c r="Z3025" s="469"/>
      <c r="AA3025" s="469"/>
      <c r="AB3025" s="469"/>
      <c r="AC3025" s="469"/>
    </row>
    <row r="3026">
      <c r="A3026" s="544" t="s">
        <v>5302</v>
      </c>
      <c r="B3026" s="560" t="s">
        <v>5303</v>
      </c>
      <c r="C3026" s="560"/>
      <c r="D3026" s="550"/>
      <c r="E3026" s="5"/>
      <c r="F3026" s="6"/>
      <c r="G3026" s="6"/>
      <c r="H3026" s="6"/>
      <c r="I3026" s="6"/>
      <c r="J3026" s="6"/>
      <c r="K3026" s="6"/>
      <c r="L3026" s="6"/>
      <c r="M3026" s="6"/>
      <c r="N3026" s="6"/>
      <c r="O3026" s="6"/>
      <c r="P3026" s="6"/>
      <c r="Q3026" s="6"/>
      <c r="R3026" s="6"/>
      <c r="S3026" s="6"/>
      <c r="T3026" s="6"/>
      <c r="U3026" s="6"/>
      <c r="V3026" s="6"/>
      <c r="W3026" s="6"/>
      <c r="X3026" s="6"/>
      <c r="Y3026" s="6"/>
      <c r="Z3026" s="6"/>
      <c r="AA3026" s="6"/>
      <c r="AB3026" s="6"/>
      <c r="AC3026" s="6"/>
    </row>
    <row r="3027">
      <c r="A3027" s="557" t="s">
        <v>5304</v>
      </c>
      <c r="B3027" s="560"/>
      <c r="C3027" s="560"/>
      <c r="D3027" s="550"/>
      <c r="E3027" s="5"/>
      <c r="F3027" s="6"/>
      <c r="G3027" s="6"/>
      <c r="H3027" s="6"/>
      <c r="I3027" s="6"/>
      <c r="J3027" s="6"/>
      <c r="K3027" s="6"/>
      <c r="L3027" s="6"/>
      <c r="M3027" s="6"/>
      <c r="N3027" s="6"/>
      <c r="O3027" s="6"/>
      <c r="P3027" s="6"/>
      <c r="Q3027" s="6"/>
      <c r="R3027" s="6"/>
      <c r="S3027" s="6"/>
      <c r="T3027" s="6"/>
      <c r="U3027" s="6"/>
      <c r="V3027" s="6"/>
      <c r="W3027" s="6"/>
      <c r="X3027" s="6"/>
      <c r="Y3027" s="6"/>
      <c r="Z3027" s="6"/>
      <c r="AA3027" s="6"/>
      <c r="AB3027" s="6"/>
      <c r="AC3027" s="6"/>
    </row>
    <row r="3028">
      <c r="A3028" s="544" t="s">
        <v>5305</v>
      </c>
      <c r="B3028" s="560"/>
      <c r="C3028" s="560" t="s">
        <v>5306</v>
      </c>
      <c r="D3028" s="550"/>
      <c r="E3028" s="5"/>
      <c r="F3028" s="6"/>
      <c r="G3028" s="6"/>
      <c r="H3028" s="6"/>
      <c r="I3028" s="6"/>
      <c r="J3028" s="6"/>
      <c r="K3028" s="6"/>
      <c r="L3028" s="6"/>
      <c r="M3028" s="6"/>
      <c r="N3028" s="6"/>
      <c r="O3028" s="6"/>
      <c r="P3028" s="6"/>
      <c r="Q3028" s="6"/>
      <c r="R3028" s="6"/>
      <c r="S3028" s="6"/>
      <c r="T3028" s="6"/>
      <c r="U3028" s="6"/>
      <c r="V3028" s="6"/>
      <c r="W3028" s="6"/>
      <c r="X3028" s="6"/>
      <c r="Y3028" s="6"/>
      <c r="Z3028" s="6"/>
      <c r="AA3028" s="6"/>
      <c r="AB3028" s="6"/>
      <c r="AC3028" s="6"/>
    </row>
    <row r="3029">
      <c r="A3029" s="544" t="s">
        <v>5307</v>
      </c>
      <c r="B3029" s="560" t="s">
        <v>5308</v>
      </c>
      <c r="C3029" s="560"/>
      <c r="D3029" s="550"/>
      <c r="E3029" s="5"/>
      <c r="F3029" s="6"/>
      <c r="G3029" s="6"/>
      <c r="H3029" s="6"/>
      <c r="I3029" s="6"/>
      <c r="J3029" s="6"/>
      <c r="K3029" s="6"/>
      <c r="L3029" s="6"/>
      <c r="M3029" s="6"/>
      <c r="N3029" s="6"/>
      <c r="O3029" s="6"/>
      <c r="P3029" s="6"/>
      <c r="Q3029" s="6"/>
      <c r="R3029" s="6"/>
      <c r="S3029" s="6"/>
      <c r="T3029" s="6"/>
      <c r="U3029" s="6"/>
      <c r="V3029" s="6"/>
      <c r="W3029" s="6"/>
      <c r="X3029" s="6"/>
      <c r="Y3029" s="6"/>
      <c r="Z3029" s="6"/>
      <c r="AA3029" s="6"/>
      <c r="AB3029" s="6"/>
      <c r="AC3029" s="6"/>
    </row>
    <row r="3030">
      <c r="A3030" s="50" t="s">
        <v>87</v>
      </c>
      <c r="B3030" s="560"/>
      <c r="C3030" s="560"/>
      <c r="D3030" s="550"/>
      <c r="E3030" s="5"/>
      <c r="F3030" s="6"/>
      <c r="G3030" s="6"/>
      <c r="H3030" s="6"/>
      <c r="I3030" s="6"/>
      <c r="J3030" s="6"/>
      <c r="K3030" s="6"/>
      <c r="L3030" s="6"/>
      <c r="M3030" s="6"/>
      <c r="N3030" s="6"/>
      <c r="O3030" s="6"/>
      <c r="P3030" s="6"/>
      <c r="Q3030" s="6"/>
      <c r="R3030" s="6"/>
      <c r="S3030" s="6"/>
      <c r="T3030" s="6"/>
      <c r="U3030" s="6"/>
      <c r="V3030" s="6"/>
      <c r="W3030" s="6"/>
      <c r="X3030" s="6"/>
      <c r="Y3030" s="6"/>
      <c r="Z3030" s="6"/>
      <c r="AA3030" s="6"/>
      <c r="AB3030" s="6"/>
      <c r="AC3030" s="6"/>
    </row>
    <row r="3031">
      <c r="A3031" s="557" t="s">
        <v>5309</v>
      </c>
      <c r="B3031" s="560" t="s">
        <v>5310</v>
      </c>
      <c r="C3031" s="560"/>
      <c r="D3031" s="550"/>
      <c r="E3031" s="5"/>
      <c r="F3031" s="6"/>
      <c r="G3031" s="6"/>
      <c r="H3031" s="6"/>
      <c r="I3031" s="6"/>
      <c r="J3031" s="6"/>
      <c r="K3031" s="6"/>
      <c r="L3031" s="6"/>
      <c r="M3031" s="6"/>
      <c r="N3031" s="6"/>
      <c r="O3031" s="6"/>
      <c r="P3031" s="6"/>
      <c r="Q3031" s="6"/>
      <c r="R3031" s="6"/>
      <c r="S3031" s="6"/>
      <c r="T3031" s="6"/>
      <c r="U3031" s="6"/>
      <c r="V3031" s="6"/>
      <c r="W3031" s="6"/>
      <c r="X3031" s="6"/>
      <c r="Y3031" s="6"/>
      <c r="Z3031" s="6"/>
      <c r="AA3031" s="6"/>
      <c r="AB3031" s="6"/>
      <c r="AC3031" s="6"/>
    </row>
    <row r="3032">
      <c r="A3032" s="544" t="s">
        <v>5311</v>
      </c>
      <c r="B3032" s="560" t="s">
        <v>5312</v>
      </c>
      <c r="C3032" s="560"/>
      <c r="D3032" s="550"/>
      <c r="E3032" s="5"/>
      <c r="F3032" s="6"/>
      <c r="G3032" s="6"/>
      <c r="H3032" s="6"/>
      <c r="I3032" s="6"/>
      <c r="J3032" s="6"/>
      <c r="K3032" s="6"/>
      <c r="L3032" s="6"/>
      <c r="M3032" s="6"/>
      <c r="N3032" s="6"/>
      <c r="O3032" s="6"/>
      <c r="P3032" s="6"/>
      <c r="Q3032" s="6"/>
      <c r="R3032" s="6"/>
      <c r="S3032" s="6"/>
      <c r="T3032" s="6"/>
      <c r="U3032" s="6"/>
      <c r="V3032" s="6"/>
      <c r="W3032" s="6"/>
      <c r="X3032" s="6"/>
      <c r="Y3032" s="6"/>
      <c r="Z3032" s="6"/>
      <c r="AA3032" s="6"/>
      <c r="AB3032" s="6"/>
      <c r="AC3032" s="6"/>
    </row>
    <row r="3033">
      <c r="A3033" s="544" t="s">
        <v>5313</v>
      </c>
      <c r="B3033" s="560"/>
      <c r="C3033" s="560"/>
      <c r="D3033" s="550"/>
      <c r="E3033" s="5"/>
      <c r="F3033" s="6"/>
      <c r="G3033" s="6"/>
      <c r="H3033" s="6"/>
      <c r="I3033" s="6"/>
      <c r="J3033" s="6"/>
      <c r="K3033" s="6"/>
      <c r="L3033" s="6"/>
      <c r="M3033" s="6"/>
      <c r="N3033" s="6"/>
      <c r="O3033" s="6"/>
      <c r="P3033" s="6"/>
      <c r="Q3033" s="6"/>
      <c r="R3033" s="6"/>
      <c r="S3033" s="6"/>
      <c r="T3033" s="6"/>
      <c r="U3033" s="6"/>
      <c r="V3033" s="6"/>
      <c r="W3033" s="6"/>
      <c r="X3033" s="6"/>
      <c r="Y3033" s="6"/>
      <c r="Z3033" s="6"/>
      <c r="AA3033" s="6"/>
      <c r="AB3033" s="6"/>
      <c r="AC3033" s="6"/>
    </row>
    <row r="3034">
      <c r="A3034" s="544" t="s">
        <v>5314</v>
      </c>
      <c r="B3034" s="560"/>
      <c r="C3034" s="560"/>
      <c r="D3034" s="550"/>
      <c r="E3034" s="5"/>
      <c r="F3034" s="6"/>
      <c r="G3034" s="6"/>
      <c r="H3034" s="6"/>
      <c r="I3034" s="6"/>
      <c r="J3034" s="6"/>
      <c r="K3034" s="6"/>
      <c r="L3034" s="6"/>
      <c r="M3034" s="6"/>
      <c r="N3034" s="6"/>
      <c r="O3034" s="6"/>
      <c r="P3034" s="6"/>
      <c r="Q3034" s="6"/>
      <c r="R3034" s="6"/>
      <c r="S3034" s="6"/>
      <c r="T3034" s="6"/>
      <c r="U3034" s="6"/>
      <c r="V3034" s="6"/>
      <c r="W3034" s="6"/>
      <c r="X3034" s="6"/>
      <c r="Y3034" s="6"/>
      <c r="Z3034" s="6"/>
      <c r="AA3034" s="6"/>
      <c r="AB3034" s="6"/>
      <c r="AC3034" s="6"/>
    </row>
    <row r="3035">
      <c r="A3035" s="557" t="s">
        <v>5315</v>
      </c>
      <c r="B3035" s="560" t="s">
        <v>5316</v>
      </c>
      <c r="C3035" s="560"/>
      <c r="D3035" s="550"/>
      <c r="E3035" s="5"/>
      <c r="F3035" s="6"/>
      <c r="G3035" s="6"/>
      <c r="H3035" s="6"/>
      <c r="I3035" s="6"/>
      <c r="J3035" s="6"/>
      <c r="K3035" s="6"/>
      <c r="L3035" s="6"/>
      <c r="M3035" s="6"/>
      <c r="N3035" s="6"/>
      <c r="O3035" s="6"/>
      <c r="P3035" s="6"/>
      <c r="Q3035" s="6"/>
      <c r="R3035" s="6"/>
      <c r="S3035" s="6"/>
      <c r="T3035" s="6"/>
      <c r="U3035" s="6"/>
      <c r="V3035" s="6"/>
      <c r="W3035" s="6"/>
      <c r="X3035" s="6"/>
      <c r="Y3035" s="6"/>
      <c r="Z3035" s="6"/>
      <c r="AA3035" s="6"/>
      <c r="AB3035" s="6"/>
      <c r="AC3035" s="6"/>
    </row>
    <row r="3036">
      <c r="A3036" s="544" t="s">
        <v>5317</v>
      </c>
      <c r="B3036" s="560" t="s">
        <v>5318</v>
      </c>
      <c r="C3036" s="560" t="s">
        <v>5319</v>
      </c>
      <c r="D3036" s="550"/>
      <c r="E3036" s="5"/>
      <c r="F3036" s="6"/>
      <c r="G3036" s="6"/>
      <c r="H3036" s="6"/>
      <c r="I3036" s="6"/>
      <c r="J3036" s="6"/>
      <c r="K3036" s="6"/>
      <c r="L3036" s="6"/>
      <c r="M3036" s="6"/>
      <c r="N3036" s="6"/>
      <c r="O3036" s="6"/>
      <c r="P3036" s="6"/>
      <c r="Q3036" s="6"/>
      <c r="R3036" s="6"/>
      <c r="S3036" s="6"/>
      <c r="T3036" s="6"/>
      <c r="U3036" s="6"/>
      <c r="V3036" s="6"/>
      <c r="W3036" s="6"/>
      <c r="X3036" s="6"/>
      <c r="Y3036" s="6"/>
      <c r="Z3036" s="6"/>
      <c r="AA3036" s="6"/>
      <c r="AB3036" s="6"/>
      <c r="AC3036" s="6"/>
    </row>
    <row r="3037">
      <c r="A3037" s="544" t="s">
        <v>5320</v>
      </c>
      <c r="B3037" s="560" t="s">
        <v>5321</v>
      </c>
      <c r="C3037" s="560"/>
      <c r="D3037" s="550"/>
      <c r="E3037" s="5"/>
      <c r="F3037" s="6"/>
      <c r="G3037" s="6"/>
      <c r="H3037" s="6"/>
      <c r="I3037" s="6"/>
      <c r="J3037" s="6"/>
      <c r="K3037" s="6"/>
      <c r="L3037" s="6"/>
      <c r="M3037" s="6"/>
      <c r="N3037" s="6"/>
      <c r="O3037" s="6"/>
      <c r="P3037" s="6"/>
      <c r="Q3037" s="6"/>
      <c r="R3037" s="6"/>
      <c r="S3037" s="6"/>
      <c r="T3037" s="6"/>
      <c r="U3037" s="6"/>
      <c r="V3037" s="6"/>
      <c r="W3037" s="6"/>
      <c r="X3037" s="6"/>
      <c r="Y3037" s="6"/>
      <c r="Z3037" s="6"/>
      <c r="AA3037" s="6"/>
      <c r="AB3037" s="6"/>
      <c r="AC3037" s="6"/>
    </row>
    <row r="3038">
      <c r="A3038" s="132" t="s">
        <v>5322</v>
      </c>
      <c r="B3038" s="560"/>
      <c r="C3038" s="560"/>
      <c r="D3038" s="550"/>
      <c r="E3038" s="5"/>
      <c r="F3038" s="6"/>
      <c r="G3038" s="6"/>
      <c r="H3038" s="6"/>
      <c r="I3038" s="6"/>
      <c r="J3038" s="6"/>
      <c r="K3038" s="6"/>
      <c r="L3038" s="6"/>
      <c r="M3038" s="6"/>
      <c r="N3038" s="6"/>
      <c r="O3038" s="6"/>
      <c r="P3038" s="6"/>
      <c r="Q3038" s="6"/>
      <c r="R3038" s="6"/>
      <c r="S3038" s="6"/>
      <c r="T3038" s="6"/>
      <c r="U3038" s="6"/>
      <c r="V3038" s="6"/>
      <c r="W3038" s="6"/>
      <c r="X3038" s="6"/>
      <c r="Y3038" s="6"/>
      <c r="Z3038" s="6"/>
      <c r="AA3038" s="6"/>
      <c r="AB3038" s="6"/>
      <c r="AC3038" s="6"/>
    </row>
    <row r="3039">
      <c r="A3039" s="150" t="s">
        <v>5323</v>
      </c>
      <c r="B3039" s="560" t="s">
        <v>5324</v>
      </c>
      <c r="C3039" s="560"/>
      <c r="D3039" s="550" t="s">
        <v>5325</v>
      </c>
      <c r="E3039" s="5"/>
      <c r="F3039" s="6"/>
      <c r="G3039" s="6"/>
      <c r="H3039" s="6"/>
      <c r="I3039" s="6"/>
      <c r="J3039" s="6"/>
      <c r="K3039" s="6"/>
      <c r="L3039" s="6"/>
      <c r="M3039" s="6"/>
      <c r="N3039" s="6"/>
      <c r="O3039" s="6"/>
      <c r="P3039" s="6"/>
      <c r="Q3039" s="6"/>
      <c r="R3039" s="6"/>
      <c r="S3039" s="6"/>
      <c r="T3039" s="6"/>
      <c r="U3039" s="6"/>
      <c r="V3039" s="6"/>
      <c r="W3039" s="6"/>
      <c r="X3039" s="6"/>
      <c r="Y3039" s="6"/>
      <c r="Z3039" s="6"/>
      <c r="AA3039" s="6"/>
      <c r="AB3039" s="6"/>
      <c r="AC3039" s="6"/>
    </row>
    <row r="3040">
      <c r="A3040" s="150" t="s">
        <v>5326</v>
      </c>
      <c r="B3040" s="566" t="s">
        <v>5327</v>
      </c>
      <c r="C3040" s="560" t="s">
        <v>5328</v>
      </c>
      <c r="D3040" s="550"/>
      <c r="E3040" s="5"/>
      <c r="F3040" s="6"/>
      <c r="G3040" s="6"/>
      <c r="H3040" s="6"/>
      <c r="I3040" s="6"/>
      <c r="J3040" s="6"/>
      <c r="K3040" s="6"/>
      <c r="L3040" s="6"/>
      <c r="M3040" s="6"/>
      <c r="N3040" s="6"/>
      <c r="O3040" s="6"/>
      <c r="P3040" s="6"/>
      <c r="Q3040" s="6"/>
      <c r="R3040" s="6"/>
      <c r="S3040" s="6"/>
      <c r="T3040" s="6"/>
      <c r="U3040" s="6"/>
      <c r="V3040" s="6"/>
      <c r="W3040" s="6"/>
      <c r="X3040" s="6"/>
      <c r="Y3040" s="6"/>
      <c r="Z3040" s="6"/>
      <c r="AA3040" s="6"/>
      <c r="AB3040" s="6"/>
      <c r="AC3040" s="6"/>
    </row>
    <row r="3041">
      <c r="A3041" s="150" t="s">
        <v>5329</v>
      </c>
      <c r="B3041" s="566" t="s">
        <v>5330</v>
      </c>
      <c r="C3041" s="560"/>
      <c r="D3041" s="550"/>
      <c r="E3041" s="5"/>
      <c r="F3041" s="6"/>
      <c r="G3041" s="6"/>
      <c r="H3041" s="6"/>
      <c r="I3041" s="6"/>
      <c r="J3041" s="6"/>
      <c r="K3041" s="6"/>
      <c r="L3041" s="6"/>
      <c r="M3041" s="6"/>
      <c r="N3041" s="6"/>
      <c r="O3041" s="6"/>
      <c r="P3041" s="6"/>
      <c r="Q3041" s="6"/>
      <c r="R3041" s="6"/>
      <c r="S3041" s="6"/>
      <c r="T3041" s="6"/>
      <c r="U3041" s="6"/>
      <c r="V3041" s="6"/>
      <c r="W3041" s="6"/>
      <c r="X3041" s="6"/>
      <c r="Y3041" s="6"/>
      <c r="Z3041" s="6"/>
      <c r="AA3041" s="6"/>
      <c r="AB3041" s="6"/>
      <c r="AC3041" s="6"/>
    </row>
    <row r="3042">
      <c r="A3042" s="150" t="s">
        <v>5331</v>
      </c>
      <c r="B3042" s="566" t="s">
        <v>5332</v>
      </c>
      <c r="C3042" s="560"/>
      <c r="D3042" s="550"/>
      <c r="E3042" s="5"/>
      <c r="F3042" s="6"/>
      <c r="G3042" s="6"/>
      <c r="H3042" s="6"/>
      <c r="I3042" s="6"/>
      <c r="J3042" s="6"/>
      <c r="K3042" s="6"/>
      <c r="L3042" s="6"/>
      <c r="M3042" s="6"/>
      <c r="N3042" s="6"/>
      <c r="O3042" s="6"/>
      <c r="P3042" s="6"/>
      <c r="Q3042" s="6"/>
      <c r="R3042" s="6"/>
      <c r="S3042" s="6"/>
      <c r="T3042" s="6"/>
      <c r="U3042" s="6"/>
      <c r="V3042" s="6"/>
      <c r="W3042" s="6"/>
      <c r="X3042" s="6"/>
      <c r="Y3042" s="6"/>
      <c r="Z3042" s="6"/>
      <c r="AA3042" s="6"/>
      <c r="AB3042" s="6"/>
      <c r="AC3042" s="6"/>
    </row>
    <row r="3043">
      <c r="A3043" s="150" t="s">
        <v>5333</v>
      </c>
      <c r="B3043" s="566"/>
      <c r="C3043" s="560"/>
      <c r="D3043" s="550"/>
      <c r="E3043" s="5"/>
      <c r="F3043" s="6"/>
      <c r="G3043" s="6"/>
      <c r="H3043" s="6"/>
      <c r="I3043" s="6"/>
      <c r="J3043" s="6"/>
      <c r="K3043" s="6"/>
      <c r="L3043" s="6"/>
      <c r="M3043" s="6"/>
      <c r="N3043" s="6"/>
      <c r="O3043" s="6"/>
      <c r="P3043" s="6"/>
      <c r="Q3043" s="6"/>
      <c r="R3043" s="6"/>
      <c r="S3043" s="6"/>
      <c r="T3043" s="6"/>
      <c r="U3043" s="6"/>
      <c r="V3043" s="6"/>
      <c r="W3043" s="6"/>
      <c r="X3043" s="6"/>
      <c r="Y3043" s="6"/>
      <c r="Z3043" s="6"/>
      <c r="AA3043" s="6"/>
      <c r="AB3043" s="6"/>
      <c r="AC3043" s="6"/>
    </row>
    <row r="3044">
      <c r="A3044" s="150" t="s">
        <v>5334</v>
      </c>
      <c r="B3044" s="566" t="s">
        <v>5335</v>
      </c>
      <c r="C3044" s="560" t="s">
        <v>5336</v>
      </c>
      <c r="D3044" s="550" t="s">
        <v>5337</v>
      </c>
      <c r="E3044" s="132" t="s">
        <v>5338</v>
      </c>
      <c r="F3044" s="6"/>
      <c r="G3044" s="6"/>
      <c r="H3044" s="6"/>
      <c r="I3044" s="6"/>
      <c r="J3044" s="6"/>
      <c r="K3044" s="6"/>
      <c r="L3044" s="6"/>
      <c r="M3044" s="6"/>
      <c r="N3044" s="6"/>
      <c r="O3044" s="6"/>
      <c r="P3044" s="6"/>
      <c r="Q3044" s="6"/>
      <c r="R3044" s="6"/>
      <c r="S3044" s="6"/>
      <c r="T3044" s="6"/>
      <c r="U3044" s="6"/>
      <c r="V3044" s="6"/>
      <c r="W3044" s="6"/>
      <c r="X3044" s="6"/>
      <c r="Y3044" s="6"/>
      <c r="Z3044" s="6"/>
      <c r="AA3044" s="6"/>
      <c r="AB3044" s="6"/>
      <c r="AC3044" s="6"/>
    </row>
    <row r="3045">
      <c r="A3045" s="150" t="s">
        <v>5339</v>
      </c>
      <c r="B3045" s="566" t="s">
        <v>5340</v>
      </c>
      <c r="C3045" s="560"/>
      <c r="D3045" s="550"/>
      <c r="E3045" s="5"/>
      <c r="F3045" s="6"/>
      <c r="G3045" s="6"/>
      <c r="H3045" s="6"/>
      <c r="I3045" s="6"/>
      <c r="J3045" s="6"/>
      <c r="K3045" s="6"/>
      <c r="L3045" s="6"/>
      <c r="M3045" s="6"/>
      <c r="N3045" s="6"/>
      <c r="O3045" s="6"/>
      <c r="P3045" s="6"/>
      <c r="Q3045" s="6"/>
      <c r="R3045" s="6"/>
      <c r="S3045" s="6"/>
      <c r="T3045" s="6"/>
      <c r="U3045" s="6"/>
      <c r="V3045" s="6"/>
      <c r="W3045" s="6"/>
      <c r="X3045" s="6"/>
      <c r="Y3045" s="6"/>
      <c r="Z3045" s="6"/>
      <c r="AA3045" s="6"/>
      <c r="AB3045" s="6"/>
      <c r="AC3045" s="6"/>
    </row>
    <row r="3046">
      <c r="A3046" s="150" t="s">
        <v>5341</v>
      </c>
      <c r="B3046" s="566"/>
      <c r="C3046" s="560"/>
      <c r="D3046" s="550"/>
      <c r="E3046" s="5"/>
      <c r="F3046" s="6"/>
      <c r="G3046" s="6"/>
      <c r="H3046" s="6"/>
      <c r="I3046" s="6"/>
      <c r="J3046" s="6"/>
      <c r="K3046" s="6"/>
      <c r="L3046" s="6"/>
      <c r="M3046" s="6"/>
      <c r="N3046" s="6"/>
      <c r="O3046" s="6"/>
      <c r="P3046" s="6"/>
      <c r="Q3046" s="6"/>
      <c r="R3046" s="6"/>
      <c r="S3046" s="6"/>
      <c r="T3046" s="6"/>
      <c r="U3046" s="6"/>
      <c r="V3046" s="6"/>
      <c r="W3046" s="6"/>
      <c r="X3046" s="6"/>
      <c r="Y3046" s="6"/>
      <c r="Z3046" s="6"/>
      <c r="AA3046" s="6"/>
      <c r="AB3046" s="6"/>
      <c r="AC3046" s="6"/>
    </row>
    <row r="3047">
      <c r="A3047" s="150" t="s">
        <v>5342</v>
      </c>
      <c r="B3047" s="566" t="s">
        <v>5343</v>
      </c>
      <c r="C3047" s="560" t="s">
        <v>5344</v>
      </c>
      <c r="D3047" s="550"/>
      <c r="E3047" s="5"/>
      <c r="F3047" s="6"/>
      <c r="G3047" s="6"/>
      <c r="H3047" s="6"/>
      <c r="I3047" s="6"/>
      <c r="J3047" s="6"/>
      <c r="K3047" s="6"/>
      <c r="L3047" s="6"/>
      <c r="M3047" s="6"/>
      <c r="N3047" s="6"/>
      <c r="O3047" s="6"/>
      <c r="P3047" s="6"/>
      <c r="Q3047" s="6"/>
      <c r="R3047" s="6"/>
      <c r="S3047" s="6"/>
      <c r="T3047" s="6"/>
      <c r="U3047" s="6"/>
      <c r="V3047" s="6"/>
      <c r="W3047" s="6"/>
      <c r="X3047" s="6"/>
      <c r="Y3047" s="6"/>
      <c r="Z3047" s="6"/>
      <c r="AA3047" s="6"/>
      <c r="AB3047" s="6"/>
      <c r="AC3047" s="6"/>
    </row>
    <row r="3048">
      <c r="A3048" s="567" t="s">
        <v>5345</v>
      </c>
      <c r="B3048" s="566" t="s">
        <v>5346</v>
      </c>
      <c r="C3048" s="560" t="s">
        <v>5347</v>
      </c>
      <c r="D3048" s="550"/>
      <c r="E3048" s="5"/>
      <c r="F3048" s="6"/>
      <c r="G3048" s="6"/>
      <c r="H3048" s="6"/>
      <c r="I3048" s="6"/>
      <c r="J3048" s="6"/>
      <c r="K3048" s="6"/>
      <c r="L3048" s="6"/>
      <c r="M3048" s="6"/>
      <c r="N3048" s="6"/>
      <c r="O3048" s="6"/>
      <c r="P3048" s="6"/>
      <c r="Q3048" s="6"/>
      <c r="R3048" s="6"/>
      <c r="S3048" s="6"/>
      <c r="T3048" s="6"/>
      <c r="U3048" s="6"/>
      <c r="V3048" s="6"/>
      <c r="W3048" s="6"/>
      <c r="X3048" s="6"/>
      <c r="Y3048" s="6"/>
      <c r="Z3048" s="6"/>
      <c r="AA3048" s="6"/>
      <c r="AB3048" s="6"/>
      <c r="AC3048" s="6"/>
    </row>
    <row r="3049">
      <c r="A3049" s="150" t="s">
        <v>5348</v>
      </c>
      <c r="B3049" s="566" t="s">
        <v>5349</v>
      </c>
      <c r="C3049" s="560"/>
      <c r="D3049" s="550"/>
      <c r="E3049" s="5"/>
      <c r="F3049" s="6"/>
      <c r="G3049" s="6"/>
      <c r="H3049" s="6"/>
      <c r="I3049" s="6"/>
      <c r="J3049" s="6"/>
      <c r="K3049" s="6"/>
      <c r="L3049" s="6"/>
      <c r="M3049" s="6"/>
      <c r="N3049" s="6"/>
      <c r="O3049" s="6"/>
      <c r="P3049" s="6"/>
      <c r="Q3049" s="6"/>
      <c r="R3049" s="6"/>
      <c r="S3049" s="6"/>
      <c r="T3049" s="6"/>
      <c r="U3049" s="6"/>
      <c r="V3049" s="6"/>
      <c r="W3049" s="6"/>
      <c r="X3049" s="6"/>
      <c r="Y3049" s="6"/>
      <c r="Z3049" s="6"/>
      <c r="AA3049" s="6"/>
      <c r="AB3049" s="6"/>
      <c r="AC3049" s="6"/>
    </row>
    <row r="3050">
      <c r="A3050" s="567" t="s">
        <v>5350</v>
      </c>
      <c r="B3050" s="566" t="s">
        <v>5351</v>
      </c>
      <c r="C3050" s="560" t="s">
        <v>5352</v>
      </c>
      <c r="D3050" s="550"/>
      <c r="E3050" s="5"/>
      <c r="F3050" s="6"/>
      <c r="G3050" s="6"/>
      <c r="H3050" s="6"/>
      <c r="I3050" s="6"/>
      <c r="J3050" s="6"/>
      <c r="K3050" s="6"/>
      <c r="L3050" s="6"/>
      <c r="M3050" s="6"/>
      <c r="N3050" s="6"/>
      <c r="O3050" s="6"/>
      <c r="P3050" s="6"/>
      <c r="Q3050" s="6"/>
      <c r="R3050" s="6"/>
      <c r="S3050" s="6"/>
      <c r="T3050" s="6"/>
      <c r="U3050" s="6"/>
      <c r="V3050" s="6"/>
      <c r="W3050" s="6"/>
      <c r="X3050" s="6"/>
      <c r="Y3050" s="6"/>
      <c r="Z3050" s="6"/>
      <c r="AA3050" s="6"/>
      <c r="AB3050" s="6"/>
      <c r="AC3050" s="6"/>
    </row>
    <row r="3051">
      <c r="A3051" s="568" t="s">
        <v>5353</v>
      </c>
      <c r="B3051" s="566"/>
      <c r="C3051" s="560"/>
      <c r="D3051" s="550"/>
      <c r="E3051" s="5"/>
      <c r="F3051" s="6"/>
      <c r="G3051" s="6"/>
      <c r="H3051" s="6"/>
      <c r="I3051" s="6"/>
      <c r="J3051" s="6"/>
      <c r="K3051" s="6"/>
      <c r="L3051" s="6"/>
      <c r="M3051" s="6"/>
      <c r="N3051" s="6"/>
      <c r="O3051" s="6"/>
      <c r="P3051" s="6"/>
      <c r="Q3051" s="6"/>
      <c r="R3051" s="6"/>
      <c r="S3051" s="6"/>
      <c r="T3051" s="6"/>
      <c r="U3051" s="6"/>
      <c r="V3051" s="6"/>
      <c r="W3051" s="6"/>
      <c r="X3051" s="6"/>
      <c r="Y3051" s="6"/>
      <c r="Z3051" s="6"/>
      <c r="AA3051" s="6"/>
      <c r="AB3051" s="6"/>
      <c r="AC3051" s="6"/>
    </row>
    <row r="3052">
      <c r="A3052" s="569" t="s">
        <v>5354</v>
      </c>
      <c r="B3052" s="192" t="s">
        <v>5355</v>
      </c>
      <c r="C3052" s="560" t="s">
        <v>5356</v>
      </c>
      <c r="D3052" s="550"/>
      <c r="E3052" s="5"/>
      <c r="F3052" s="6"/>
      <c r="G3052" s="6"/>
      <c r="H3052" s="6"/>
      <c r="I3052" s="6"/>
      <c r="J3052" s="6"/>
      <c r="K3052" s="6"/>
      <c r="L3052" s="6"/>
      <c r="M3052" s="6"/>
      <c r="N3052" s="6"/>
      <c r="O3052" s="6"/>
      <c r="P3052" s="6"/>
      <c r="Q3052" s="6"/>
      <c r="R3052" s="6"/>
      <c r="S3052" s="6"/>
      <c r="T3052" s="6"/>
      <c r="U3052" s="6"/>
      <c r="V3052" s="6"/>
      <c r="W3052" s="6"/>
      <c r="X3052" s="6"/>
      <c r="Y3052" s="6"/>
      <c r="Z3052" s="6"/>
      <c r="AA3052" s="6"/>
      <c r="AB3052" s="6"/>
      <c r="AC3052" s="6"/>
    </row>
    <row r="3053">
      <c r="A3053" s="545" t="s">
        <v>5357</v>
      </c>
      <c r="B3053" s="192" t="s">
        <v>87</v>
      </c>
      <c r="C3053" s="560"/>
      <c r="D3053" s="550"/>
      <c r="E3053" s="5"/>
      <c r="F3053" s="6"/>
      <c r="G3053" s="6"/>
      <c r="H3053" s="6"/>
      <c r="I3053" s="6"/>
      <c r="J3053" s="6"/>
      <c r="K3053" s="6"/>
      <c r="L3053" s="6"/>
      <c r="M3053" s="6"/>
      <c r="N3053" s="6"/>
      <c r="O3053" s="6"/>
      <c r="P3053" s="6"/>
      <c r="Q3053" s="6"/>
      <c r="R3053" s="6"/>
      <c r="S3053" s="6"/>
      <c r="T3053" s="6"/>
      <c r="U3053" s="6"/>
      <c r="V3053" s="6"/>
      <c r="W3053" s="6"/>
      <c r="X3053" s="6"/>
      <c r="Y3053" s="6"/>
      <c r="Z3053" s="6"/>
      <c r="AA3053" s="6"/>
      <c r="AB3053" s="6"/>
      <c r="AC3053" s="6"/>
    </row>
    <row r="3054">
      <c r="A3054" s="545" t="s">
        <v>5358</v>
      </c>
      <c r="B3054" s="566"/>
      <c r="C3054" s="566"/>
      <c r="D3054" s="550"/>
      <c r="E3054" s="5"/>
      <c r="F3054" s="6"/>
      <c r="G3054" s="6"/>
      <c r="H3054" s="6"/>
      <c r="I3054" s="6"/>
      <c r="J3054" s="6"/>
      <c r="K3054" s="6"/>
      <c r="L3054" s="6"/>
      <c r="M3054" s="6"/>
      <c r="N3054" s="6"/>
      <c r="O3054" s="6"/>
      <c r="P3054" s="6"/>
      <c r="Q3054" s="6"/>
      <c r="R3054" s="6"/>
      <c r="S3054" s="6"/>
      <c r="T3054" s="6"/>
      <c r="U3054" s="6"/>
      <c r="V3054" s="6"/>
      <c r="W3054" s="6"/>
      <c r="X3054" s="6"/>
      <c r="Y3054" s="6"/>
      <c r="Z3054" s="6"/>
      <c r="AA3054" s="6"/>
      <c r="AB3054" s="6"/>
      <c r="AC3054" s="6"/>
    </row>
    <row r="3055">
      <c r="A3055" s="570" t="s">
        <v>5359</v>
      </c>
      <c r="B3055" s="566" t="s">
        <v>5360</v>
      </c>
      <c r="C3055" s="560"/>
      <c r="D3055" s="550"/>
      <c r="E3055" s="5"/>
      <c r="F3055" s="6"/>
      <c r="G3055" s="6"/>
      <c r="H3055" s="6"/>
      <c r="I3055" s="6"/>
      <c r="J3055" s="6"/>
      <c r="K3055" s="6"/>
      <c r="L3055" s="6"/>
      <c r="M3055" s="6"/>
      <c r="N3055" s="6"/>
      <c r="O3055" s="6"/>
      <c r="P3055" s="6"/>
      <c r="Q3055" s="6"/>
      <c r="R3055" s="6"/>
      <c r="S3055" s="6"/>
      <c r="T3055" s="6"/>
      <c r="U3055" s="6"/>
      <c r="V3055" s="6"/>
      <c r="W3055" s="6"/>
      <c r="X3055" s="6"/>
      <c r="Y3055" s="6"/>
      <c r="Z3055" s="6"/>
      <c r="AA3055" s="6"/>
      <c r="AB3055" s="6"/>
      <c r="AC3055" s="6"/>
    </row>
    <row r="3056">
      <c r="A3056" s="43" t="s">
        <v>5361</v>
      </c>
      <c r="B3056" s="571"/>
      <c r="C3056" s="560"/>
      <c r="D3056" s="550"/>
      <c r="E3056" s="5"/>
      <c r="F3056" s="6"/>
      <c r="G3056" s="6"/>
      <c r="H3056" s="6"/>
      <c r="I3056" s="6"/>
      <c r="J3056" s="6"/>
      <c r="K3056" s="6"/>
      <c r="L3056" s="6"/>
      <c r="M3056" s="6"/>
      <c r="N3056" s="6"/>
      <c r="O3056" s="6"/>
      <c r="P3056" s="6"/>
      <c r="Q3056" s="6"/>
      <c r="R3056" s="6"/>
      <c r="S3056" s="6"/>
      <c r="T3056" s="6"/>
      <c r="U3056" s="6"/>
      <c r="V3056" s="6"/>
      <c r="W3056" s="6"/>
      <c r="X3056" s="6"/>
      <c r="Y3056" s="6"/>
      <c r="Z3056" s="6"/>
      <c r="AA3056" s="6"/>
      <c r="AB3056" s="6"/>
      <c r="AC3056" s="6"/>
    </row>
    <row r="3057">
      <c r="A3057" s="43" t="s">
        <v>5362</v>
      </c>
      <c r="B3057" s="566" t="s">
        <v>5363</v>
      </c>
      <c r="C3057" s="560"/>
      <c r="D3057" s="550"/>
      <c r="E3057" s="5"/>
      <c r="F3057" s="6"/>
      <c r="G3057" s="6"/>
      <c r="H3057" s="6"/>
      <c r="I3057" s="6"/>
      <c r="J3057" s="6"/>
      <c r="K3057" s="6"/>
      <c r="L3057" s="6"/>
      <c r="M3057" s="6"/>
      <c r="N3057" s="6"/>
      <c r="O3057" s="6"/>
      <c r="P3057" s="6"/>
      <c r="Q3057" s="6"/>
      <c r="R3057" s="6"/>
      <c r="S3057" s="6"/>
      <c r="T3057" s="6"/>
      <c r="U3057" s="6"/>
      <c r="V3057" s="6"/>
      <c r="W3057" s="6"/>
      <c r="X3057" s="6"/>
      <c r="Y3057" s="6"/>
      <c r="Z3057" s="6"/>
      <c r="AA3057" s="6"/>
      <c r="AB3057" s="6"/>
      <c r="AC3057" s="6"/>
    </row>
    <row r="3058">
      <c r="A3058" s="43" t="s">
        <v>5364</v>
      </c>
      <c r="B3058" s="566"/>
      <c r="C3058" s="560"/>
      <c r="D3058" s="550"/>
      <c r="E3058" s="5"/>
      <c r="F3058" s="6"/>
      <c r="G3058" s="6"/>
      <c r="H3058" s="6"/>
      <c r="I3058" s="6"/>
      <c r="J3058" s="6"/>
      <c r="K3058" s="6"/>
      <c r="L3058" s="6"/>
      <c r="M3058" s="6"/>
      <c r="N3058" s="6"/>
      <c r="O3058" s="6"/>
      <c r="P3058" s="6"/>
      <c r="Q3058" s="6"/>
      <c r="R3058" s="6"/>
      <c r="S3058" s="6"/>
      <c r="T3058" s="6"/>
      <c r="U3058" s="6"/>
      <c r="V3058" s="6"/>
      <c r="W3058" s="6"/>
      <c r="X3058" s="6"/>
      <c r="Y3058" s="6"/>
      <c r="Z3058" s="6"/>
      <c r="AA3058" s="6"/>
      <c r="AB3058" s="6"/>
      <c r="AC3058" s="6"/>
    </row>
    <row r="3059">
      <c r="A3059" s="43" t="s">
        <v>5365</v>
      </c>
      <c r="B3059" s="566" t="s">
        <v>5366</v>
      </c>
      <c r="C3059" s="560" t="s">
        <v>5367</v>
      </c>
      <c r="D3059" s="550"/>
      <c r="E3059" s="5"/>
      <c r="F3059" s="6"/>
      <c r="G3059" s="6"/>
      <c r="H3059" s="6"/>
      <c r="I3059" s="6"/>
      <c r="J3059" s="6"/>
      <c r="K3059" s="6"/>
      <c r="L3059" s="6"/>
      <c r="M3059" s="6"/>
      <c r="N3059" s="6"/>
      <c r="O3059" s="6"/>
      <c r="P3059" s="6"/>
      <c r="Q3059" s="6"/>
      <c r="R3059" s="6"/>
      <c r="S3059" s="6"/>
      <c r="T3059" s="6"/>
      <c r="U3059" s="6"/>
      <c r="V3059" s="6"/>
      <c r="W3059" s="6"/>
      <c r="X3059" s="6"/>
      <c r="Y3059" s="6"/>
      <c r="Z3059" s="6"/>
      <c r="AA3059" s="6"/>
      <c r="AB3059" s="6"/>
      <c r="AC3059" s="6"/>
    </row>
    <row r="3060">
      <c r="A3060" s="43" t="s">
        <v>5368</v>
      </c>
      <c r="B3060" s="566"/>
      <c r="C3060" s="560"/>
      <c r="D3060" s="550"/>
      <c r="E3060" s="5"/>
      <c r="F3060" s="6"/>
      <c r="G3060" s="6"/>
      <c r="H3060" s="6"/>
      <c r="I3060" s="6"/>
      <c r="J3060" s="6"/>
      <c r="K3060" s="6"/>
      <c r="L3060" s="6"/>
      <c r="M3060" s="6"/>
      <c r="N3060" s="6"/>
      <c r="O3060" s="6"/>
      <c r="P3060" s="6"/>
      <c r="Q3060" s="6"/>
      <c r="R3060" s="6"/>
      <c r="S3060" s="6"/>
      <c r="T3060" s="6"/>
      <c r="U3060" s="6"/>
      <c r="V3060" s="6"/>
      <c r="W3060" s="6"/>
      <c r="X3060" s="6"/>
      <c r="Y3060" s="6"/>
      <c r="Z3060" s="6"/>
      <c r="AA3060" s="6"/>
      <c r="AB3060" s="6"/>
      <c r="AC3060" s="6"/>
    </row>
    <row r="3061">
      <c r="A3061" s="43" t="s">
        <v>5369</v>
      </c>
      <c r="B3061" s="566" t="s">
        <v>5370</v>
      </c>
      <c r="C3061" s="560" t="s">
        <v>5371</v>
      </c>
      <c r="D3061" s="550"/>
      <c r="E3061" s="5"/>
      <c r="F3061" s="6"/>
      <c r="G3061" s="6"/>
      <c r="H3061" s="6"/>
      <c r="I3061" s="6"/>
      <c r="J3061" s="6"/>
      <c r="K3061" s="6"/>
      <c r="L3061" s="6"/>
      <c r="M3061" s="6"/>
      <c r="N3061" s="6"/>
      <c r="O3061" s="6"/>
      <c r="P3061" s="6"/>
      <c r="Q3061" s="6"/>
      <c r="R3061" s="6"/>
      <c r="S3061" s="6"/>
      <c r="T3061" s="6"/>
      <c r="U3061" s="6"/>
      <c r="V3061" s="6"/>
      <c r="W3061" s="6"/>
      <c r="X3061" s="6"/>
      <c r="Y3061" s="6"/>
      <c r="Z3061" s="6"/>
      <c r="AA3061" s="6"/>
      <c r="AB3061" s="6"/>
      <c r="AC3061" s="6"/>
    </row>
    <row r="3062" ht="249.75" customHeight="1">
      <c r="A3062" s="43" t="s">
        <v>5372</v>
      </c>
      <c r="B3062" s="566"/>
      <c r="C3062" s="560"/>
      <c r="D3062" s="550" t="s">
        <v>5373</v>
      </c>
      <c r="E3062" s="5"/>
      <c r="F3062" s="6"/>
      <c r="G3062" s="6"/>
      <c r="H3062" s="6"/>
      <c r="I3062" s="6"/>
      <c r="J3062" s="6"/>
      <c r="K3062" s="6"/>
      <c r="L3062" s="6"/>
      <c r="M3062" s="6"/>
      <c r="N3062" s="6"/>
      <c r="O3062" s="6"/>
      <c r="P3062" s="6"/>
      <c r="Q3062" s="6"/>
      <c r="R3062" s="6"/>
      <c r="S3062" s="6"/>
      <c r="T3062" s="6"/>
      <c r="U3062" s="6"/>
      <c r="V3062" s="6"/>
      <c r="W3062" s="6"/>
      <c r="X3062" s="6"/>
      <c r="Y3062" s="6"/>
      <c r="Z3062" s="6"/>
      <c r="AA3062" s="6"/>
      <c r="AB3062" s="6"/>
      <c r="AC3062" s="6"/>
    </row>
    <row r="3063" ht="69.0" customHeight="1">
      <c r="A3063" s="43" t="s">
        <v>5374</v>
      </c>
      <c r="B3063" s="572" t="s">
        <v>5375</v>
      </c>
      <c r="C3063" s="560" t="s">
        <v>5376</v>
      </c>
      <c r="D3063" s="550"/>
      <c r="E3063" s="5"/>
      <c r="F3063" s="6"/>
      <c r="G3063" s="6"/>
      <c r="H3063" s="6"/>
      <c r="I3063" s="6"/>
      <c r="J3063" s="6"/>
      <c r="K3063" s="6"/>
      <c r="L3063" s="6"/>
      <c r="M3063" s="6"/>
      <c r="N3063" s="6"/>
      <c r="O3063" s="6"/>
      <c r="P3063" s="6"/>
      <c r="Q3063" s="6"/>
      <c r="R3063" s="6"/>
      <c r="S3063" s="6"/>
      <c r="T3063" s="6"/>
      <c r="U3063" s="6"/>
      <c r="V3063" s="6"/>
      <c r="W3063" s="6"/>
      <c r="X3063" s="6"/>
      <c r="Y3063" s="6"/>
      <c r="Z3063" s="6"/>
      <c r="AA3063" s="6"/>
      <c r="AB3063" s="6"/>
      <c r="AC3063" s="6"/>
    </row>
    <row r="3064" ht="159.0" customHeight="1">
      <c r="A3064" s="43" t="s">
        <v>5377</v>
      </c>
      <c r="B3064" s="566"/>
      <c r="C3064" s="560"/>
      <c r="D3064" s="550"/>
      <c r="E3064" s="5"/>
      <c r="F3064" s="6"/>
      <c r="G3064" s="6"/>
      <c r="H3064" s="6"/>
      <c r="I3064" s="6"/>
      <c r="J3064" s="6"/>
      <c r="K3064" s="6"/>
      <c r="L3064" s="6"/>
      <c r="M3064" s="6"/>
      <c r="N3064" s="6"/>
      <c r="O3064" s="6"/>
      <c r="P3064" s="6"/>
      <c r="Q3064" s="6"/>
      <c r="R3064" s="6"/>
      <c r="S3064" s="6"/>
      <c r="T3064" s="6"/>
      <c r="U3064" s="6"/>
      <c r="V3064" s="6"/>
      <c r="W3064" s="6"/>
      <c r="X3064" s="6"/>
      <c r="Y3064" s="6"/>
      <c r="Z3064" s="6"/>
      <c r="AA3064" s="6"/>
      <c r="AB3064" s="6"/>
      <c r="AC3064" s="6"/>
    </row>
    <row r="3065" ht="66.0" customHeight="1">
      <c r="A3065" s="43" t="s">
        <v>5378</v>
      </c>
      <c r="B3065" s="566" t="s">
        <v>5379</v>
      </c>
      <c r="C3065" s="560"/>
      <c r="D3065" s="550"/>
      <c r="E3065" s="5"/>
      <c r="F3065" s="6"/>
      <c r="G3065" s="6"/>
      <c r="H3065" s="6"/>
      <c r="I3065" s="6"/>
      <c r="J3065" s="6"/>
      <c r="K3065" s="6"/>
      <c r="L3065" s="6"/>
      <c r="M3065" s="6"/>
      <c r="N3065" s="6"/>
      <c r="O3065" s="6"/>
      <c r="P3065" s="6"/>
      <c r="Q3065" s="6"/>
      <c r="R3065" s="6"/>
      <c r="S3065" s="6"/>
      <c r="T3065" s="6"/>
      <c r="U3065" s="6"/>
      <c r="V3065" s="6"/>
      <c r="W3065" s="6"/>
      <c r="X3065" s="6"/>
      <c r="Y3065" s="6"/>
      <c r="Z3065" s="6"/>
      <c r="AA3065" s="6"/>
      <c r="AB3065" s="6"/>
      <c r="AC3065" s="6"/>
    </row>
    <row r="3066" ht="104.25" customHeight="1">
      <c r="A3066" s="43" t="s">
        <v>5380</v>
      </c>
      <c r="B3066" s="51"/>
      <c r="C3066" s="4"/>
      <c r="D3066" s="550"/>
      <c r="E3066" s="5"/>
      <c r="F3066" s="6"/>
      <c r="G3066" s="6"/>
      <c r="H3066" s="6"/>
      <c r="I3066" s="6"/>
      <c r="J3066" s="6"/>
      <c r="K3066" s="6"/>
      <c r="L3066" s="6"/>
      <c r="M3066" s="6"/>
      <c r="N3066" s="6"/>
      <c r="O3066" s="6"/>
      <c r="P3066" s="6"/>
      <c r="Q3066" s="6"/>
      <c r="R3066" s="6"/>
      <c r="S3066" s="6"/>
      <c r="T3066" s="6"/>
      <c r="U3066" s="6"/>
      <c r="V3066" s="6"/>
      <c r="W3066" s="6"/>
      <c r="X3066" s="6"/>
      <c r="Y3066" s="6"/>
      <c r="Z3066" s="6"/>
      <c r="AA3066" s="6"/>
      <c r="AB3066" s="6"/>
      <c r="AC3066" s="6"/>
    </row>
    <row r="3067">
      <c r="A3067" s="43"/>
      <c r="B3067" s="566" t="s">
        <v>5381</v>
      </c>
      <c r="C3067" s="560"/>
      <c r="D3067" s="550"/>
      <c r="E3067" s="5"/>
      <c r="F3067" s="6"/>
      <c r="G3067" s="6"/>
      <c r="H3067" s="6"/>
      <c r="I3067" s="6"/>
      <c r="J3067" s="6"/>
      <c r="K3067" s="6"/>
      <c r="L3067" s="6"/>
      <c r="M3067" s="6"/>
      <c r="N3067" s="6"/>
      <c r="O3067" s="6"/>
      <c r="P3067" s="6"/>
      <c r="Q3067" s="6"/>
      <c r="R3067" s="6"/>
      <c r="S3067" s="6"/>
      <c r="T3067" s="6"/>
      <c r="U3067" s="6"/>
      <c r="V3067" s="6"/>
      <c r="W3067" s="6"/>
      <c r="X3067" s="6"/>
      <c r="Y3067" s="6"/>
      <c r="Z3067" s="6"/>
      <c r="AA3067" s="6"/>
      <c r="AB3067" s="6"/>
      <c r="AC3067" s="6"/>
    </row>
    <row r="3068" ht="173.25" customHeight="1">
      <c r="A3068" s="43" t="s">
        <v>5382</v>
      </c>
      <c r="B3068" s="566" t="s">
        <v>5383</v>
      </c>
      <c r="C3068" s="560"/>
      <c r="D3068" s="550"/>
      <c r="E3068" s="5"/>
      <c r="F3068" s="6"/>
      <c r="G3068" s="6"/>
      <c r="H3068" s="6"/>
      <c r="I3068" s="6"/>
      <c r="J3068" s="6"/>
      <c r="K3068" s="6"/>
      <c r="L3068" s="6"/>
      <c r="M3068" s="6"/>
      <c r="N3068" s="6"/>
      <c r="O3068" s="6"/>
      <c r="P3068" s="6"/>
      <c r="Q3068" s="6"/>
      <c r="R3068" s="6"/>
      <c r="S3068" s="6"/>
      <c r="T3068" s="6"/>
      <c r="U3068" s="6"/>
      <c r="V3068" s="6"/>
      <c r="W3068" s="6"/>
      <c r="X3068" s="6"/>
      <c r="Y3068" s="6"/>
      <c r="Z3068" s="6"/>
      <c r="AA3068" s="6"/>
      <c r="AB3068" s="6"/>
      <c r="AC3068" s="6"/>
    </row>
    <row r="3069">
      <c r="A3069" s="43" t="s">
        <v>5384</v>
      </c>
      <c r="B3069" s="566" t="s">
        <v>5385</v>
      </c>
      <c r="C3069" s="560"/>
      <c r="D3069" s="550"/>
      <c r="E3069" s="5"/>
      <c r="F3069" s="6"/>
      <c r="G3069" s="6"/>
      <c r="H3069" s="6"/>
      <c r="I3069" s="6"/>
      <c r="J3069" s="6"/>
      <c r="K3069" s="6"/>
      <c r="L3069" s="6"/>
      <c r="M3069" s="6"/>
      <c r="N3069" s="6"/>
      <c r="O3069" s="6"/>
      <c r="P3069" s="6"/>
      <c r="Q3069" s="6"/>
      <c r="R3069" s="6"/>
      <c r="S3069" s="6"/>
      <c r="T3069" s="6"/>
      <c r="U3069" s="6"/>
      <c r="V3069" s="6"/>
      <c r="W3069" s="6"/>
      <c r="X3069" s="6"/>
      <c r="Y3069" s="6"/>
      <c r="Z3069" s="6"/>
      <c r="AA3069" s="6"/>
      <c r="AB3069" s="6"/>
      <c r="AC3069" s="6"/>
    </row>
    <row r="3070">
      <c r="A3070" s="43"/>
      <c r="B3070" s="566"/>
      <c r="C3070" s="560"/>
      <c r="D3070" s="550"/>
      <c r="E3070" s="5"/>
      <c r="F3070" s="6"/>
      <c r="G3070" s="6"/>
      <c r="H3070" s="6"/>
      <c r="I3070" s="6"/>
      <c r="J3070" s="6"/>
      <c r="K3070" s="6"/>
      <c r="L3070" s="6"/>
      <c r="M3070" s="6"/>
      <c r="N3070" s="6"/>
      <c r="O3070" s="6"/>
      <c r="P3070" s="6"/>
      <c r="Q3070" s="6"/>
      <c r="R3070" s="6"/>
      <c r="S3070" s="6"/>
      <c r="T3070" s="6"/>
      <c r="U3070" s="6"/>
      <c r="V3070" s="6"/>
      <c r="W3070" s="6"/>
      <c r="X3070" s="6"/>
      <c r="Y3070" s="6"/>
      <c r="Z3070" s="6"/>
      <c r="AA3070" s="6"/>
      <c r="AB3070" s="6"/>
      <c r="AC3070" s="6"/>
    </row>
    <row r="3071">
      <c r="A3071" s="43" t="s">
        <v>5386</v>
      </c>
      <c r="B3071" s="566" t="s">
        <v>5387</v>
      </c>
      <c r="C3071" s="560"/>
      <c r="D3071" s="550"/>
      <c r="E3071" s="5"/>
      <c r="F3071" s="6"/>
      <c r="G3071" s="6"/>
      <c r="H3071" s="6"/>
      <c r="I3071" s="6"/>
      <c r="J3071" s="6"/>
      <c r="K3071" s="6"/>
      <c r="L3071" s="6"/>
      <c r="M3071" s="6"/>
      <c r="N3071" s="6"/>
      <c r="O3071" s="6"/>
      <c r="P3071" s="6"/>
      <c r="Q3071" s="6"/>
      <c r="R3071" s="6"/>
      <c r="S3071" s="6"/>
      <c r="T3071" s="6"/>
      <c r="U3071" s="6"/>
      <c r="V3071" s="6"/>
      <c r="W3071" s="6"/>
      <c r="X3071" s="6"/>
      <c r="Y3071" s="6"/>
      <c r="Z3071" s="6"/>
      <c r="AA3071" s="6"/>
      <c r="AB3071" s="6"/>
      <c r="AC3071" s="6"/>
    </row>
    <row r="3072">
      <c r="A3072" s="43" t="s">
        <v>5388</v>
      </c>
      <c r="B3072" s="566" t="s">
        <v>5389</v>
      </c>
      <c r="C3072" s="560"/>
      <c r="D3072" s="550"/>
      <c r="E3072" s="5"/>
      <c r="F3072" s="6"/>
      <c r="G3072" s="6"/>
      <c r="H3072" s="6"/>
      <c r="I3072" s="6"/>
      <c r="J3072" s="6"/>
      <c r="K3072" s="6"/>
      <c r="L3072" s="6"/>
      <c r="M3072" s="6"/>
      <c r="N3072" s="6"/>
      <c r="O3072" s="6"/>
      <c r="P3072" s="6"/>
      <c r="Q3072" s="6"/>
      <c r="R3072" s="6"/>
      <c r="S3072" s="6"/>
      <c r="T3072" s="6"/>
      <c r="U3072" s="6"/>
      <c r="V3072" s="6"/>
      <c r="W3072" s="6"/>
      <c r="X3072" s="6"/>
      <c r="Y3072" s="6"/>
      <c r="Z3072" s="6"/>
      <c r="AA3072" s="6"/>
      <c r="AB3072" s="6"/>
      <c r="AC3072" s="6"/>
    </row>
    <row r="3073">
      <c r="A3073" s="4" t="s">
        <v>5390</v>
      </c>
      <c r="B3073" s="566"/>
      <c r="C3073" s="560"/>
      <c r="D3073" s="550"/>
      <c r="E3073" s="5"/>
      <c r="F3073" s="6"/>
      <c r="G3073" s="6"/>
      <c r="H3073" s="6"/>
      <c r="I3073" s="6"/>
      <c r="J3073" s="6"/>
      <c r="K3073" s="6"/>
      <c r="L3073" s="6"/>
      <c r="M3073" s="6"/>
      <c r="N3073" s="6"/>
      <c r="O3073" s="6"/>
      <c r="P3073" s="6"/>
      <c r="Q3073" s="6"/>
      <c r="R3073" s="6"/>
      <c r="S3073" s="6"/>
      <c r="T3073" s="6"/>
      <c r="U3073" s="6"/>
      <c r="V3073" s="6"/>
      <c r="W3073" s="6"/>
      <c r="X3073" s="6"/>
      <c r="Y3073" s="6"/>
      <c r="Z3073" s="6"/>
      <c r="AA3073" s="6"/>
      <c r="AB3073" s="6"/>
      <c r="AC3073" s="6"/>
    </row>
    <row r="3074">
      <c r="A3074" s="4" t="s">
        <v>5391</v>
      </c>
      <c r="B3074" s="566" t="s">
        <v>5392</v>
      </c>
      <c r="C3074" s="560"/>
      <c r="D3074" s="550"/>
      <c r="E3074" s="5"/>
      <c r="F3074" s="6"/>
      <c r="G3074" s="6"/>
      <c r="H3074" s="6"/>
      <c r="I3074" s="6"/>
      <c r="J3074" s="6"/>
      <c r="K3074" s="6"/>
      <c r="L3074" s="6"/>
      <c r="M3074" s="6"/>
      <c r="N3074" s="6"/>
      <c r="O3074" s="6"/>
      <c r="P3074" s="6"/>
      <c r="Q3074" s="6"/>
      <c r="R3074" s="6"/>
      <c r="S3074" s="6"/>
      <c r="T3074" s="6"/>
      <c r="U3074" s="6"/>
      <c r="V3074" s="6"/>
      <c r="W3074" s="6"/>
      <c r="X3074" s="6"/>
      <c r="Y3074" s="6"/>
      <c r="Z3074" s="6"/>
      <c r="AA3074" s="6"/>
      <c r="AB3074" s="6"/>
      <c r="AC3074" s="6"/>
    </row>
    <row r="3075">
      <c r="A3075" s="4" t="s">
        <v>5393</v>
      </c>
      <c r="B3075" s="566" t="s">
        <v>5394</v>
      </c>
      <c r="C3075" s="560"/>
      <c r="D3075" s="550"/>
      <c r="E3075" s="5"/>
      <c r="F3075" s="6"/>
      <c r="G3075" s="6"/>
      <c r="H3075" s="6"/>
      <c r="I3075" s="6"/>
      <c r="J3075" s="6"/>
      <c r="K3075" s="6"/>
      <c r="L3075" s="6"/>
      <c r="M3075" s="6"/>
      <c r="N3075" s="6"/>
      <c r="O3075" s="6"/>
      <c r="P3075" s="6"/>
      <c r="Q3075" s="6"/>
      <c r="R3075" s="6"/>
      <c r="S3075" s="6"/>
      <c r="T3075" s="6"/>
      <c r="U3075" s="6"/>
      <c r="V3075" s="6"/>
      <c r="W3075" s="6"/>
      <c r="X3075" s="6"/>
      <c r="Y3075" s="6"/>
      <c r="Z3075" s="6"/>
      <c r="AA3075" s="6"/>
      <c r="AB3075" s="6"/>
      <c r="AC3075" s="6"/>
    </row>
    <row r="3076">
      <c r="A3076" s="4" t="s">
        <v>5395</v>
      </c>
      <c r="B3076" s="566" t="s">
        <v>5395</v>
      </c>
      <c r="C3076" s="560"/>
      <c r="D3076" s="550"/>
      <c r="E3076" s="5"/>
      <c r="F3076" s="6"/>
      <c r="G3076" s="6"/>
      <c r="H3076" s="6"/>
      <c r="I3076" s="6"/>
      <c r="J3076" s="6"/>
      <c r="K3076" s="6"/>
      <c r="L3076" s="6"/>
      <c r="M3076" s="6"/>
      <c r="N3076" s="6"/>
      <c r="O3076" s="6"/>
      <c r="P3076" s="6"/>
      <c r="Q3076" s="6"/>
      <c r="R3076" s="6"/>
      <c r="S3076" s="6"/>
      <c r="T3076" s="6"/>
      <c r="U3076" s="6"/>
      <c r="V3076" s="6"/>
      <c r="W3076" s="6"/>
      <c r="X3076" s="6"/>
      <c r="Y3076" s="6"/>
      <c r="Z3076" s="6"/>
      <c r="AA3076" s="6"/>
      <c r="AB3076" s="6"/>
      <c r="AC3076" s="6"/>
    </row>
    <row r="3077">
      <c r="A3077" s="4" t="s">
        <v>5396</v>
      </c>
      <c r="B3077" s="566"/>
      <c r="C3077" s="560"/>
      <c r="D3077" s="550"/>
      <c r="E3077" s="5"/>
      <c r="F3077" s="6"/>
      <c r="G3077" s="6"/>
      <c r="H3077" s="6"/>
      <c r="I3077" s="6"/>
      <c r="J3077" s="6"/>
      <c r="K3077" s="6"/>
      <c r="L3077" s="6"/>
      <c r="M3077" s="6"/>
      <c r="N3077" s="6"/>
      <c r="O3077" s="6"/>
      <c r="P3077" s="6"/>
      <c r="Q3077" s="6"/>
      <c r="R3077" s="6"/>
      <c r="S3077" s="6"/>
      <c r="T3077" s="6"/>
      <c r="U3077" s="6"/>
      <c r="V3077" s="6"/>
      <c r="W3077" s="6"/>
      <c r="X3077" s="6"/>
      <c r="Y3077" s="6"/>
      <c r="Z3077" s="6"/>
      <c r="AA3077" s="6"/>
      <c r="AB3077" s="6"/>
      <c r="AC3077" s="6"/>
    </row>
    <row r="3078">
      <c r="A3078" s="4" t="s">
        <v>5397</v>
      </c>
      <c r="B3078" s="572" t="s">
        <v>5398</v>
      </c>
      <c r="C3078" s="560"/>
      <c r="D3078" s="550"/>
      <c r="E3078" s="5"/>
      <c r="F3078" s="6"/>
      <c r="G3078" s="6"/>
      <c r="H3078" s="6"/>
      <c r="I3078" s="6"/>
      <c r="J3078" s="6"/>
      <c r="K3078" s="6"/>
      <c r="L3078" s="6"/>
      <c r="M3078" s="6"/>
      <c r="N3078" s="6"/>
      <c r="O3078" s="6"/>
      <c r="P3078" s="6"/>
      <c r="Q3078" s="6"/>
      <c r="R3078" s="6"/>
      <c r="S3078" s="6"/>
      <c r="T3078" s="6"/>
      <c r="U3078" s="6"/>
      <c r="V3078" s="6"/>
      <c r="W3078" s="6"/>
      <c r="X3078" s="6"/>
      <c r="Y3078" s="6"/>
      <c r="Z3078" s="6"/>
      <c r="AA3078" s="6"/>
      <c r="AB3078" s="6"/>
      <c r="AC3078" s="6"/>
    </row>
    <row r="3079" ht="99.75" customHeight="1">
      <c r="A3079" s="4" t="s">
        <v>5399</v>
      </c>
      <c r="B3079" s="566"/>
      <c r="C3079" s="560"/>
      <c r="D3079" s="550"/>
      <c r="E3079" s="5"/>
      <c r="F3079" s="6"/>
      <c r="G3079" s="6"/>
      <c r="H3079" s="6"/>
      <c r="I3079" s="6"/>
      <c r="J3079" s="6"/>
      <c r="K3079" s="6"/>
      <c r="L3079" s="6"/>
      <c r="M3079" s="6"/>
      <c r="N3079" s="6"/>
      <c r="O3079" s="6"/>
      <c r="P3079" s="6"/>
      <c r="Q3079" s="6"/>
      <c r="R3079" s="6"/>
      <c r="S3079" s="6"/>
      <c r="T3079" s="6"/>
      <c r="U3079" s="6"/>
      <c r="V3079" s="6"/>
      <c r="W3079" s="6"/>
      <c r="X3079" s="6"/>
      <c r="Y3079" s="6"/>
      <c r="Z3079" s="6"/>
      <c r="AA3079" s="6"/>
      <c r="AB3079" s="6"/>
      <c r="AC3079" s="6"/>
    </row>
    <row r="3080" ht="190.5" customHeight="1">
      <c r="A3080" s="4" t="s">
        <v>5400</v>
      </c>
      <c r="B3080" s="566" t="s">
        <v>5401</v>
      </c>
      <c r="C3080" s="560"/>
      <c r="D3080" s="550"/>
      <c r="E3080" s="5"/>
      <c r="F3080" s="6"/>
      <c r="G3080" s="6"/>
      <c r="H3080" s="6"/>
      <c r="I3080" s="6"/>
      <c r="J3080" s="6"/>
      <c r="K3080" s="6"/>
      <c r="L3080" s="6"/>
      <c r="M3080" s="6"/>
      <c r="N3080" s="6"/>
      <c r="O3080" s="6"/>
      <c r="P3080" s="6"/>
      <c r="Q3080" s="6"/>
      <c r="R3080" s="6"/>
      <c r="S3080" s="6"/>
      <c r="T3080" s="6"/>
      <c r="U3080" s="6"/>
      <c r="V3080" s="6"/>
      <c r="W3080" s="6"/>
      <c r="X3080" s="6"/>
      <c r="Y3080" s="6"/>
      <c r="Z3080" s="6"/>
      <c r="AA3080" s="6"/>
      <c r="AB3080" s="6"/>
      <c r="AC3080" s="6"/>
    </row>
    <row r="3081">
      <c r="A3081" s="4"/>
      <c r="B3081" s="566" t="s">
        <v>5402</v>
      </c>
      <c r="C3081" s="560"/>
      <c r="D3081" s="573" t="str">
        <f>image("https://i.kym-cdn.com/photos/images/original/000/840/283/350.png")</f>
        <v/>
      </c>
      <c r="E3081" s="5"/>
      <c r="F3081" s="6"/>
      <c r="G3081" s="6"/>
      <c r="H3081" s="6"/>
      <c r="I3081" s="6"/>
      <c r="J3081" s="6"/>
      <c r="K3081" s="6"/>
      <c r="L3081" s="6"/>
      <c r="M3081" s="6"/>
      <c r="N3081" s="6"/>
      <c r="O3081" s="6"/>
      <c r="P3081" s="6"/>
      <c r="Q3081" s="6"/>
      <c r="R3081" s="6"/>
      <c r="S3081" s="6"/>
      <c r="T3081" s="6"/>
      <c r="U3081" s="6"/>
      <c r="V3081" s="6"/>
      <c r="W3081" s="6"/>
      <c r="X3081" s="6"/>
      <c r="Y3081" s="6"/>
      <c r="Z3081" s="6"/>
      <c r="AA3081" s="6"/>
      <c r="AB3081" s="6"/>
      <c r="AC3081" s="6"/>
    </row>
    <row r="3082">
      <c r="A3082" s="4" t="s">
        <v>5403</v>
      </c>
      <c r="B3082" s="566" t="s">
        <v>5404</v>
      </c>
      <c r="C3082" s="560" t="s">
        <v>5405</v>
      </c>
      <c r="D3082" s="550" t="s">
        <v>5406</v>
      </c>
      <c r="E3082" s="132" t="s">
        <v>5407</v>
      </c>
      <c r="F3082" s="484" t="s">
        <v>5408</v>
      </c>
      <c r="G3082" s="484" t="s">
        <v>5409</v>
      </c>
      <c r="H3082" s="6"/>
      <c r="I3082" s="6"/>
      <c r="J3082" s="6"/>
      <c r="K3082" s="6"/>
      <c r="L3082" s="6"/>
      <c r="M3082" s="6"/>
      <c r="N3082" s="6"/>
      <c r="O3082" s="6"/>
      <c r="P3082" s="6"/>
      <c r="Q3082" s="6"/>
      <c r="R3082" s="6"/>
      <c r="S3082" s="6"/>
      <c r="T3082" s="6"/>
      <c r="U3082" s="6"/>
      <c r="V3082" s="6"/>
      <c r="W3082" s="6"/>
      <c r="X3082" s="6"/>
      <c r="Y3082" s="6"/>
      <c r="Z3082" s="6"/>
      <c r="AA3082" s="6"/>
      <c r="AB3082" s="6"/>
      <c r="AC3082" s="6"/>
    </row>
    <row r="3083">
      <c r="A3083" s="574" t="s">
        <v>5410</v>
      </c>
      <c r="B3083" s="566" t="s">
        <v>5411</v>
      </c>
      <c r="C3083" s="560" t="s">
        <v>5412</v>
      </c>
      <c r="D3083" s="550"/>
      <c r="E3083" s="5"/>
      <c r="F3083" s="6"/>
      <c r="G3083" s="6"/>
      <c r="H3083" s="6"/>
      <c r="I3083" s="6"/>
      <c r="J3083" s="6"/>
      <c r="K3083" s="6"/>
      <c r="L3083" s="6"/>
      <c r="M3083" s="6"/>
      <c r="N3083" s="6"/>
      <c r="O3083" s="6"/>
      <c r="P3083" s="6"/>
      <c r="Q3083" s="6"/>
      <c r="R3083" s="6"/>
      <c r="S3083" s="6"/>
      <c r="T3083" s="6"/>
      <c r="U3083" s="6"/>
      <c r="V3083" s="6"/>
      <c r="W3083" s="6"/>
      <c r="X3083" s="6"/>
      <c r="Y3083" s="6"/>
      <c r="Z3083" s="6"/>
      <c r="AA3083" s="6"/>
      <c r="AB3083" s="6"/>
      <c r="AC3083" s="6"/>
    </row>
    <row r="3084">
      <c r="A3084" s="4" t="s">
        <v>5413</v>
      </c>
      <c r="B3084" s="560" t="s">
        <v>5414</v>
      </c>
      <c r="C3084" s="560"/>
      <c r="D3084" s="550"/>
      <c r="E3084" s="5"/>
      <c r="F3084" s="6"/>
      <c r="G3084" s="6"/>
      <c r="H3084" s="6"/>
      <c r="I3084" s="6"/>
      <c r="J3084" s="6"/>
      <c r="K3084" s="6"/>
      <c r="L3084" s="6"/>
      <c r="M3084" s="6"/>
      <c r="N3084" s="6"/>
      <c r="O3084" s="6"/>
      <c r="P3084" s="6"/>
      <c r="Q3084" s="6"/>
      <c r="R3084" s="6"/>
      <c r="S3084" s="6"/>
      <c r="T3084" s="6"/>
      <c r="U3084" s="6"/>
      <c r="V3084" s="6"/>
      <c r="W3084" s="6"/>
      <c r="X3084" s="6"/>
      <c r="Y3084" s="6"/>
      <c r="Z3084" s="6"/>
      <c r="AA3084" s="6"/>
      <c r="AB3084" s="6"/>
      <c r="AC3084" s="6"/>
    </row>
    <row r="3085">
      <c r="A3085" s="4" t="s">
        <v>5415</v>
      </c>
      <c r="B3085" s="566" t="s">
        <v>5416</v>
      </c>
      <c r="C3085" s="4" t="s">
        <v>5417</v>
      </c>
      <c r="D3085" s="550"/>
      <c r="E3085" s="5"/>
      <c r="F3085" s="6"/>
      <c r="G3085" s="6"/>
      <c r="H3085" s="6"/>
      <c r="I3085" s="6"/>
      <c r="J3085" s="6"/>
      <c r="K3085" s="6"/>
      <c r="L3085" s="6"/>
      <c r="M3085" s="6"/>
      <c r="N3085" s="6"/>
      <c r="O3085" s="6"/>
      <c r="P3085" s="6"/>
      <c r="Q3085" s="6"/>
      <c r="R3085" s="6"/>
      <c r="S3085" s="6"/>
      <c r="T3085" s="6"/>
      <c r="U3085" s="6"/>
      <c r="V3085" s="6"/>
      <c r="W3085" s="6"/>
      <c r="X3085" s="6"/>
      <c r="Y3085" s="6"/>
      <c r="Z3085" s="6"/>
      <c r="AA3085" s="6"/>
      <c r="AB3085" s="6"/>
      <c r="AC3085" s="6"/>
    </row>
    <row r="3086">
      <c r="A3086" s="4"/>
      <c r="B3086" s="566"/>
      <c r="C3086" s="4"/>
      <c r="D3086" s="550"/>
      <c r="E3086" s="5"/>
      <c r="F3086" s="6"/>
      <c r="G3086" s="6"/>
      <c r="H3086" s="6"/>
      <c r="I3086" s="6"/>
      <c r="J3086" s="6"/>
      <c r="K3086" s="6"/>
      <c r="L3086" s="6"/>
      <c r="M3086" s="6"/>
      <c r="N3086" s="6"/>
      <c r="O3086" s="6"/>
      <c r="P3086" s="6"/>
      <c r="Q3086" s="6"/>
      <c r="R3086" s="6"/>
      <c r="S3086" s="6"/>
      <c r="T3086" s="6"/>
      <c r="U3086" s="6"/>
      <c r="V3086" s="6"/>
      <c r="W3086" s="6"/>
      <c r="X3086" s="6"/>
      <c r="Y3086" s="6"/>
      <c r="Z3086" s="6"/>
      <c r="AA3086" s="6"/>
      <c r="AB3086" s="6"/>
      <c r="AC3086" s="6"/>
    </row>
    <row r="3087">
      <c r="A3087" s="4" t="s">
        <v>5418</v>
      </c>
      <c r="B3087" s="560" t="s">
        <v>5419</v>
      </c>
      <c r="C3087" s="4"/>
      <c r="D3087" s="550"/>
      <c r="E3087" s="5"/>
      <c r="F3087" s="6"/>
      <c r="G3087" s="6"/>
      <c r="H3087" s="6"/>
      <c r="I3087" s="6"/>
      <c r="J3087" s="6"/>
      <c r="K3087" s="6"/>
      <c r="L3087" s="6"/>
      <c r="M3087" s="6"/>
      <c r="N3087" s="6"/>
      <c r="O3087" s="6"/>
      <c r="P3087" s="6"/>
      <c r="Q3087" s="6"/>
      <c r="R3087" s="6"/>
      <c r="S3087" s="6"/>
      <c r="T3087" s="6"/>
      <c r="U3087" s="6"/>
      <c r="V3087" s="6"/>
      <c r="W3087" s="6"/>
      <c r="X3087" s="6"/>
      <c r="Y3087" s="6"/>
      <c r="Z3087" s="6"/>
      <c r="AA3087" s="6"/>
      <c r="AB3087" s="6"/>
      <c r="AC3087" s="6"/>
    </row>
    <row r="3088">
      <c r="A3088" s="575" t="s">
        <v>5420</v>
      </c>
      <c r="B3088" s="560" t="s">
        <v>5421</v>
      </c>
      <c r="C3088" s="576" t="s">
        <v>5422</v>
      </c>
      <c r="D3088" s="550"/>
      <c r="E3088" s="5"/>
      <c r="F3088" s="6"/>
      <c r="G3088" s="6"/>
      <c r="H3088" s="6"/>
      <c r="I3088" s="6"/>
      <c r="J3088" s="6"/>
      <c r="K3088" s="6"/>
      <c r="L3088" s="6"/>
      <c r="M3088" s="6"/>
      <c r="N3088" s="6"/>
      <c r="O3088" s="6"/>
      <c r="P3088" s="6"/>
      <c r="Q3088" s="6"/>
      <c r="R3088" s="6"/>
      <c r="S3088" s="6"/>
      <c r="T3088" s="6"/>
      <c r="U3088" s="6"/>
      <c r="V3088" s="6"/>
      <c r="W3088" s="6"/>
      <c r="X3088" s="6"/>
      <c r="Y3088" s="6"/>
      <c r="Z3088" s="6"/>
      <c r="AA3088" s="6"/>
      <c r="AB3088" s="6"/>
      <c r="AC3088" s="6"/>
    </row>
    <row r="3089">
      <c r="A3089" s="4" t="s">
        <v>5423</v>
      </c>
      <c r="B3089" s="560" t="s">
        <v>5424</v>
      </c>
      <c r="C3089" s="4"/>
      <c r="D3089" s="550"/>
      <c r="E3089" s="5"/>
      <c r="F3089" s="6"/>
      <c r="G3089" s="6"/>
      <c r="H3089" s="6"/>
      <c r="I3089" s="6"/>
      <c r="J3089" s="6"/>
      <c r="K3089" s="6"/>
      <c r="L3089" s="6"/>
      <c r="M3089" s="6"/>
      <c r="N3089" s="6"/>
      <c r="O3089" s="6"/>
      <c r="P3089" s="6"/>
      <c r="Q3089" s="6"/>
      <c r="R3089" s="6"/>
      <c r="S3089" s="6"/>
      <c r="T3089" s="6"/>
      <c r="U3089" s="6"/>
      <c r="V3089" s="6"/>
      <c r="W3089" s="6"/>
      <c r="X3089" s="6"/>
      <c r="Y3089" s="6"/>
      <c r="Z3089" s="6"/>
      <c r="AA3089" s="6"/>
      <c r="AB3089" s="6"/>
      <c r="AC3089" s="6"/>
    </row>
    <row r="3090">
      <c r="A3090" s="4" t="s">
        <v>5425</v>
      </c>
      <c r="B3090" s="560" t="s">
        <v>5426</v>
      </c>
      <c r="C3090" s="4"/>
      <c r="D3090" s="550"/>
      <c r="E3090" s="5"/>
      <c r="F3090" s="6"/>
      <c r="G3090" s="6"/>
      <c r="H3090" s="6"/>
      <c r="I3090" s="6"/>
      <c r="J3090" s="6"/>
      <c r="K3090" s="6"/>
      <c r="L3090" s="6"/>
      <c r="M3090" s="6"/>
      <c r="N3090" s="6"/>
      <c r="O3090" s="6"/>
      <c r="P3090" s="6"/>
      <c r="Q3090" s="6"/>
      <c r="R3090" s="6"/>
      <c r="S3090" s="6"/>
      <c r="T3090" s="6"/>
      <c r="U3090" s="6"/>
      <c r="V3090" s="6"/>
      <c r="W3090" s="6"/>
      <c r="X3090" s="6"/>
      <c r="Y3090" s="6"/>
      <c r="Z3090" s="6"/>
      <c r="AA3090" s="6"/>
      <c r="AB3090" s="6"/>
      <c r="AC3090" s="6"/>
    </row>
    <row r="3091">
      <c r="A3091" s="4" t="s">
        <v>5427</v>
      </c>
      <c r="B3091" s="560"/>
      <c r="C3091" s="4"/>
      <c r="D3091" s="550"/>
      <c r="E3091" s="5"/>
      <c r="F3091" s="6"/>
      <c r="G3091" s="6"/>
      <c r="H3091" s="6"/>
      <c r="I3091" s="6"/>
      <c r="J3091" s="6"/>
      <c r="K3091" s="6"/>
      <c r="L3091" s="6"/>
      <c r="M3091" s="6"/>
      <c r="N3091" s="6"/>
      <c r="O3091" s="6"/>
      <c r="P3091" s="6"/>
      <c r="Q3091" s="6"/>
      <c r="R3091" s="6"/>
      <c r="S3091" s="6"/>
      <c r="T3091" s="6"/>
      <c r="U3091" s="6"/>
      <c r="V3091" s="6"/>
      <c r="W3091" s="6"/>
      <c r="X3091" s="6"/>
      <c r="Y3091" s="6"/>
      <c r="Z3091" s="6"/>
      <c r="AA3091" s="6"/>
      <c r="AB3091" s="6"/>
      <c r="AC3091" s="6"/>
    </row>
    <row r="3092">
      <c r="A3092" s="4" t="s">
        <v>5428</v>
      </c>
      <c r="B3092" s="560" t="s">
        <v>5429</v>
      </c>
      <c r="C3092" s="4"/>
      <c r="D3092" s="550"/>
      <c r="E3092" s="5"/>
      <c r="F3092" s="6"/>
      <c r="G3092" s="6"/>
      <c r="H3092" s="6"/>
      <c r="I3092" s="6"/>
      <c r="J3092" s="6"/>
      <c r="K3092" s="6"/>
      <c r="L3092" s="6"/>
      <c r="M3092" s="6"/>
      <c r="N3092" s="6"/>
      <c r="O3092" s="6"/>
      <c r="P3092" s="6"/>
      <c r="Q3092" s="6"/>
      <c r="R3092" s="6"/>
      <c r="S3092" s="6"/>
      <c r="T3092" s="6"/>
      <c r="U3092" s="6"/>
      <c r="V3092" s="6"/>
      <c r="W3092" s="6"/>
      <c r="X3092" s="6"/>
      <c r="Y3092" s="6"/>
      <c r="Z3092" s="6"/>
      <c r="AA3092" s="6"/>
      <c r="AB3092" s="6"/>
      <c r="AC3092" s="6"/>
    </row>
    <row r="3093">
      <c r="A3093" s="4" t="s">
        <v>5430</v>
      </c>
      <c r="B3093" s="560" t="s">
        <v>5431</v>
      </c>
      <c r="C3093" s="4"/>
      <c r="D3093" s="550"/>
      <c r="E3093" s="5"/>
      <c r="F3093" s="6"/>
      <c r="G3093" s="6"/>
      <c r="H3093" s="6"/>
      <c r="I3093" s="6"/>
      <c r="J3093" s="6"/>
      <c r="K3093" s="6"/>
      <c r="L3093" s="6"/>
      <c r="M3093" s="6"/>
      <c r="N3093" s="6"/>
      <c r="O3093" s="6"/>
      <c r="P3093" s="6"/>
      <c r="Q3093" s="6"/>
      <c r="R3093" s="6"/>
      <c r="S3093" s="6"/>
      <c r="T3093" s="6"/>
      <c r="U3093" s="6"/>
      <c r="V3093" s="6"/>
      <c r="W3093" s="6"/>
      <c r="X3093" s="6"/>
      <c r="Y3093" s="6"/>
      <c r="Z3093" s="6"/>
      <c r="AA3093" s="6"/>
      <c r="AB3093" s="6"/>
      <c r="AC3093" s="6"/>
    </row>
    <row r="3094">
      <c r="A3094" s="4" t="s">
        <v>87</v>
      </c>
      <c r="B3094" s="560" t="s">
        <v>5432</v>
      </c>
      <c r="C3094" s="4" t="s">
        <v>5433</v>
      </c>
      <c r="D3094" s="550"/>
      <c r="E3094" s="5"/>
      <c r="F3094" s="6"/>
      <c r="G3094" s="6"/>
      <c r="H3094" s="6"/>
      <c r="I3094" s="6"/>
      <c r="J3094" s="6"/>
      <c r="K3094" s="6"/>
      <c r="L3094" s="6"/>
      <c r="M3094" s="6"/>
      <c r="N3094" s="6"/>
      <c r="O3094" s="6"/>
      <c r="P3094" s="6"/>
      <c r="Q3094" s="6"/>
      <c r="R3094" s="6"/>
      <c r="S3094" s="6"/>
      <c r="T3094" s="6"/>
      <c r="U3094" s="6"/>
      <c r="V3094" s="6"/>
      <c r="W3094" s="6"/>
      <c r="X3094" s="6"/>
      <c r="Y3094" s="6"/>
      <c r="Z3094" s="6"/>
      <c r="AA3094" s="6"/>
      <c r="AB3094" s="6"/>
      <c r="AC3094" s="6"/>
    </row>
    <row r="3095">
      <c r="A3095" s="4" t="s">
        <v>5434</v>
      </c>
      <c r="B3095" s="51"/>
      <c r="C3095" s="4"/>
      <c r="D3095" s="550"/>
      <c r="E3095" s="5"/>
      <c r="F3095" s="6"/>
      <c r="G3095" s="6"/>
      <c r="H3095" s="6"/>
      <c r="I3095" s="6"/>
      <c r="J3095" s="6"/>
      <c r="K3095" s="6"/>
      <c r="L3095" s="6"/>
      <c r="M3095" s="6"/>
      <c r="N3095" s="6"/>
      <c r="O3095" s="6"/>
      <c r="P3095" s="6"/>
      <c r="Q3095" s="6"/>
      <c r="R3095" s="6"/>
      <c r="S3095" s="6"/>
      <c r="T3095" s="6"/>
      <c r="U3095" s="6"/>
      <c r="V3095" s="6"/>
      <c r="W3095" s="6"/>
      <c r="X3095" s="6"/>
      <c r="Y3095" s="6"/>
      <c r="Z3095" s="6"/>
      <c r="AA3095" s="6"/>
      <c r="AB3095" s="6"/>
      <c r="AC3095" s="6"/>
    </row>
    <row r="3096" ht="235.5" customHeight="1">
      <c r="A3096" s="4" t="s">
        <v>5435</v>
      </c>
      <c r="B3096" s="560"/>
      <c r="C3096" s="4"/>
      <c r="D3096" s="550"/>
      <c r="E3096" s="5"/>
      <c r="F3096" s="6"/>
      <c r="G3096" s="6"/>
      <c r="H3096" s="6"/>
      <c r="I3096" s="6"/>
      <c r="J3096" s="6"/>
      <c r="K3096" s="6"/>
      <c r="L3096" s="6"/>
      <c r="M3096" s="6"/>
      <c r="N3096" s="6"/>
      <c r="O3096" s="6"/>
      <c r="P3096" s="6"/>
      <c r="Q3096" s="6"/>
      <c r="R3096" s="6"/>
      <c r="S3096" s="6"/>
      <c r="T3096" s="6"/>
      <c r="U3096" s="6"/>
      <c r="V3096" s="6"/>
      <c r="W3096" s="6"/>
      <c r="X3096" s="6"/>
      <c r="Y3096" s="6"/>
      <c r="Z3096" s="6"/>
      <c r="AA3096" s="6"/>
      <c r="AB3096" s="6"/>
      <c r="AC3096" s="6"/>
    </row>
    <row r="3097">
      <c r="A3097" s="4" t="s">
        <v>5436</v>
      </c>
      <c r="B3097" s="560"/>
      <c r="C3097" s="4"/>
      <c r="D3097" s="577" t="s">
        <v>5437</v>
      </c>
      <c r="E3097" s="5"/>
      <c r="F3097" s="6"/>
      <c r="G3097" s="6"/>
      <c r="H3097" s="6"/>
      <c r="I3097" s="6"/>
      <c r="J3097" s="6"/>
      <c r="K3097" s="6"/>
      <c r="L3097" s="6"/>
      <c r="M3097" s="6"/>
      <c r="N3097" s="6"/>
      <c r="O3097" s="6"/>
      <c r="P3097" s="6"/>
      <c r="Q3097" s="6"/>
      <c r="R3097" s="6"/>
      <c r="S3097" s="6"/>
      <c r="T3097" s="6"/>
      <c r="U3097" s="6"/>
      <c r="V3097" s="6"/>
      <c r="W3097" s="6"/>
      <c r="X3097" s="6"/>
      <c r="Y3097" s="6"/>
      <c r="Z3097" s="6"/>
      <c r="AA3097" s="6"/>
      <c r="AB3097" s="6"/>
      <c r="AC3097" s="6"/>
    </row>
    <row r="3098" ht="30.75" customHeight="1">
      <c r="A3098" s="4" t="s">
        <v>5438</v>
      </c>
      <c r="B3098" s="560" t="s">
        <v>5439</v>
      </c>
      <c r="C3098" s="4" t="s">
        <v>5440</v>
      </c>
      <c r="D3098" s="550"/>
      <c r="E3098" s="5"/>
      <c r="F3098" s="6"/>
      <c r="G3098" s="6"/>
      <c r="H3098" s="6"/>
      <c r="I3098" s="6"/>
      <c r="J3098" s="6"/>
      <c r="K3098" s="6"/>
      <c r="L3098" s="6"/>
      <c r="M3098" s="6"/>
      <c r="N3098" s="6"/>
      <c r="O3098" s="6"/>
      <c r="P3098" s="6"/>
      <c r="Q3098" s="6"/>
      <c r="R3098" s="6"/>
      <c r="S3098" s="6"/>
      <c r="T3098" s="6"/>
      <c r="U3098" s="6"/>
      <c r="V3098" s="6"/>
      <c r="W3098" s="6"/>
      <c r="X3098" s="6"/>
      <c r="Y3098" s="6"/>
      <c r="Z3098" s="6"/>
      <c r="AA3098" s="6"/>
      <c r="AB3098" s="6"/>
      <c r="AC3098" s="6"/>
    </row>
    <row r="3099">
      <c r="A3099" s="4" t="s">
        <v>5441</v>
      </c>
      <c r="B3099" s="560"/>
      <c r="C3099" s="4"/>
      <c r="D3099" s="550"/>
      <c r="E3099" s="5"/>
      <c r="F3099" s="6"/>
      <c r="G3099" s="6"/>
      <c r="H3099" s="6"/>
      <c r="I3099" s="6"/>
      <c r="J3099" s="6"/>
      <c r="K3099" s="6"/>
      <c r="L3099" s="6"/>
      <c r="M3099" s="6"/>
      <c r="N3099" s="6"/>
      <c r="O3099" s="6"/>
      <c r="P3099" s="6"/>
      <c r="Q3099" s="6"/>
      <c r="R3099" s="6"/>
      <c r="S3099" s="6"/>
      <c r="T3099" s="6"/>
      <c r="U3099" s="6"/>
      <c r="V3099" s="6"/>
      <c r="W3099" s="6"/>
      <c r="X3099" s="6"/>
      <c r="Y3099" s="6"/>
      <c r="Z3099" s="6"/>
      <c r="AA3099" s="6"/>
      <c r="AB3099" s="6"/>
      <c r="AC3099" s="6"/>
    </row>
    <row r="3100">
      <c r="A3100" s="132" t="s">
        <v>5442</v>
      </c>
      <c r="B3100" s="560"/>
      <c r="C3100" s="4"/>
      <c r="D3100" s="550"/>
      <c r="E3100" s="5"/>
      <c r="F3100" s="6"/>
      <c r="G3100" s="6"/>
      <c r="H3100" s="6"/>
      <c r="I3100" s="6"/>
      <c r="J3100" s="6"/>
      <c r="K3100" s="6"/>
      <c r="L3100" s="6"/>
      <c r="M3100" s="6"/>
      <c r="N3100" s="6"/>
      <c r="O3100" s="6"/>
      <c r="P3100" s="6"/>
      <c r="Q3100" s="6"/>
      <c r="R3100" s="6"/>
      <c r="S3100" s="6"/>
      <c r="T3100" s="6"/>
      <c r="U3100" s="6"/>
      <c r="V3100" s="6"/>
      <c r="W3100" s="6"/>
      <c r="X3100" s="6"/>
      <c r="Y3100" s="6"/>
      <c r="Z3100" s="6"/>
      <c r="AA3100" s="6"/>
      <c r="AB3100" s="6"/>
      <c r="AC3100" s="6"/>
    </row>
    <row r="3101" ht="93.0" customHeight="1">
      <c r="A3101" s="132" t="s">
        <v>5443</v>
      </c>
      <c r="B3101" s="560" t="s">
        <v>5444</v>
      </c>
      <c r="C3101" s="4"/>
      <c r="D3101" s="550"/>
      <c r="E3101" s="5"/>
      <c r="F3101" s="6"/>
      <c r="G3101" s="6"/>
      <c r="H3101" s="6"/>
      <c r="I3101" s="6"/>
      <c r="J3101" s="6"/>
      <c r="K3101" s="6"/>
      <c r="L3101" s="6"/>
      <c r="M3101" s="6"/>
      <c r="N3101" s="6"/>
      <c r="O3101" s="6"/>
      <c r="P3101" s="6"/>
      <c r="Q3101" s="6"/>
      <c r="R3101" s="6"/>
      <c r="S3101" s="6"/>
      <c r="T3101" s="6"/>
      <c r="U3101" s="6"/>
      <c r="V3101" s="6"/>
      <c r="W3101" s="6"/>
      <c r="X3101" s="6"/>
      <c r="Y3101" s="6"/>
      <c r="Z3101" s="6"/>
      <c r="AA3101" s="6"/>
      <c r="AB3101" s="6"/>
      <c r="AC3101" s="6"/>
    </row>
    <row r="3102" ht="117.0" customHeight="1">
      <c r="A3102" s="132" t="s">
        <v>5445</v>
      </c>
      <c r="B3102" s="560" t="s">
        <v>5446</v>
      </c>
      <c r="C3102" s="4"/>
      <c r="D3102" s="550"/>
      <c r="E3102" s="5"/>
      <c r="F3102" s="6"/>
      <c r="G3102" s="6"/>
      <c r="H3102" s="6"/>
      <c r="I3102" s="6"/>
      <c r="J3102" s="6"/>
      <c r="K3102" s="6"/>
      <c r="L3102" s="6"/>
      <c r="M3102" s="6"/>
      <c r="N3102" s="6"/>
      <c r="O3102" s="6"/>
      <c r="P3102" s="6"/>
      <c r="Q3102" s="6"/>
      <c r="R3102" s="6"/>
      <c r="S3102" s="6"/>
      <c r="T3102" s="6"/>
      <c r="U3102" s="6"/>
      <c r="V3102" s="6"/>
      <c r="W3102" s="6"/>
      <c r="X3102" s="6"/>
      <c r="Y3102" s="6"/>
      <c r="Z3102" s="6"/>
      <c r="AA3102" s="6"/>
      <c r="AB3102" s="6"/>
      <c r="AC3102" s="6"/>
    </row>
    <row r="3103">
      <c r="A3103" s="132" t="s">
        <v>5447</v>
      </c>
      <c r="B3103" s="560" t="s">
        <v>5448</v>
      </c>
      <c r="C3103" s="4"/>
      <c r="D3103" s="550"/>
      <c r="E3103" s="5"/>
      <c r="F3103" s="6"/>
      <c r="G3103" s="6"/>
      <c r="H3103" s="6"/>
      <c r="I3103" s="6"/>
      <c r="J3103" s="6"/>
      <c r="K3103" s="6"/>
      <c r="L3103" s="6"/>
      <c r="M3103" s="6"/>
      <c r="N3103" s="6"/>
      <c r="O3103" s="6"/>
      <c r="P3103" s="6"/>
      <c r="Q3103" s="6"/>
      <c r="R3103" s="6"/>
      <c r="S3103" s="6"/>
      <c r="T3103" s="6"/>
      <c r="U3103" s="6"/>
      <c r="V3103" s="6"/>
      <c r="W3103" s="6"/>
      <c r="X3103" s="6"/>
      <c r="Y3103" s="6"/>
      <c r="Z3103" s="6"/>
      <c r="AA3103" s="6"/>
      <c r="AB3103" s="6"/>
      <c r="AC3103" s="6"/>
    </row>
    <row r="3104">
      <c r="A3104" s="132" t="s">
        <v>5449</v>
      </c>
      <c r="B3104" s="578" t="s">
        <v>5450</v>
      </c>
      <c r="C3104" s="4"/>
      <c r="D3104" s="550"/>
      <c r="E3104" s="5"/>
      <c r="F3104" s="6"/>
      <c r="G3104" s="6"/>
      <c r="H3104" s="6"/>
      <c r="I3104" s="6"/>
      <c r="J3104" s="6"/>
      <c r="K3104" s="6"/>
      <c r="L3104" s="6"/>
      <c r="M3104" s="6"/>
      <c r="N3104" s="6"/>
      <c r="O3104" s="6"/>
      <c r="P3104" s="6"/>
      <c r="Q3104" s="6"/>
      <c r="R3104" s="6"/>
      <c r="S3104" s="6"/>
      <c r="T3104" s="6"/>
      <c r="U3104" s="6"/>
      <c r="V3104" s="6"/>
      <c r="W3104" s="6"/>
      <c r="X3104" s="6"/>
      <c r="Y3104" s="6"/>
      <c r="Z3104" s="6"/>
      <c r="AA3104" s="6"/>
      <c r="AB3104" s="6"/>
      <c r="AC3104" s="6"/>
    </row>
    <row r="3105">
      <c r="A3105" s="132"/>
      <c r="B3105" s="51"/>
      <c r="C3105" s="4"/>
      <c r="D3105" s="550"/>
      <c r="E3105" s="5"/>
      <c r="F3105" s="6"/>
      <c r="G3105" s="6"/>
      <c r="H3105" s="6"/>
      <c r="I3105" s="6"/>
      <c r="J3105" s="6"/>
      <c r="K3105" s="6"/>
      <c r="L3105" s="6"/>
      <c r="M3105" s="6"/>
      <c r="N3105" s="6"/>
      <c r="O3105" s="6"/>
      <c r="P3105" s="6"/>
      <c r="Q3105" s="6"/>
      <c r="R3105" s="6"/>
      <c r="S3105" s="6"/>
      <c r="T3105" s="6"/>
      <c r="U3105" s="6"/>
      <c r="V3105" s="6"/>
      <c r="W3105" s="6"/>
      <c r="X3105" s="6"/>
      <c r="Y3105" s="6"/>
      <c r="Z3105" s="6"/>
      <c r="AA3105" s="6"/>
      <c r="AB3105" s="6"/>
      <c r="AC3105" s="6"/>
    </row>
    <row r="3106">
      <c r="A3106" s="132" t="s">
        <v>5451</v>
      </c>
      <c r="B3106" s="578" t="s">
        <v>5452</v>
      </c>
      <c r="C3106" s="576" t="s">
        <v>5453</v>
      </c>
      <c r="D3106" s="550" t="s">
        <v>5454</v>
      </c>
      <c r="E3106" s="5"/>
      <c r="F3106" s="6"/>
      <c r="G3106" s="6"/>
      <c r="H3106" s="6"/>
      <c r="I3106" s="6"/>
      <c r="J3106" s="6"/>
      <c r="K3106" s="6"/>
      <c r="L3106" s="6"/>
      <c r="M3106" s="6"/>
      <c r="N3106" s="6"/>
      <c r="O3106" s="6"/>
      <c r="P3106" s="6"/>
      <c r="Q3106" s="6"/>
      <c r="R3106" s="6"/>
      <c r="S3106" s="6"/>
      <c r="T3106" s="6"/>
      <c r="U3106" s="6"/>
      <c r="V3106" s="6"/>
      <c r="W3106" s="6"/>
      <c r="X3106" s="6"/>
      <c r="Y3106" s="6"/>
      <c r="Z3106" s="6"/>
      <c r="AA3106" s="6"/>
      <c r="AB3106" s="6"/>
      <c r="AC3106" s="6"/>
    </row>
    <row r="3107">
      <c r="A3107" s="132" t="s">
        <v>5455</v>
      </c>
      <c r="B3107" s="578" t="s">
        <v>5456</v>
      </c>
      <c r="C3107" s="4" t="s">
        <v>5457</v>
      </c>
      <c r="D3107" s="550"/>
      <c r="E3107" s="5"/>
      <c r="F3107" s="6"/>
      <c r="G3107" s="6"/>
      <c r="H3107" s="6"/>
      <c r="I3107" s="6"/>
      <c r="J3107" s="6"/>
      <c r="K3107" s="6"/>
      <c r="L3107" s="6"/>
      <c r="M3107" s="6"/>
      <c r="N3107" s="6"/>
      <c r="O3107" s="6"/>
      <c r="P3107" s="6"/>
      <c r="Q3107" s="6"/>
      <c r="R3107" s="6"/>
      <c r="S3107" s="6"/>
      <c r="T3107" s="6"/>
      <c r="U3107" s="6"/>
      <c r="V3107" s="6"/>
      <c r="W3107" s="6"/>
      <c r="X3107" s="6"/>
      <c r="Y3107" s="6"/>
      <c r="Z3107" s="6"/>
      <c r="AA3107" s="6"/>
      <c r="AB3107" s="6"/>
      <c r="AC3107" s="6"/>
    </row>
    <row r="3108">
      <c r="A3108" s="132" t="s">
        <v>5458</v>
      </c>
      <c r="B3108" s="579" t="s">
        <v>5459</v>
      </c>
      <c r="C3108" s="4" t="s">
        <v>5460</v>
      </c>
      <c r="D3108" s="550"/>
      <c r="E3108" s="5"/>
      <c r="F3108" s="6"/>
      <c r="G3108" s="6"/>
      <c r="H3108" s="6"/>
      <c r="I3108" s="6"/>
      <c r="J3108" s="6"/>
      <c r="K3108" s="6"/>
      <c r="L3108" s="6"/>
      <c r="M3108" s="6"/>
      <c r="N3108" s="6"/>
      <c r="O3108" s="6"/>
      <c r="P3108" s="6"/>
      <c r="Q3108" s="6"/>
      <c r="R3108" s="6"/>
      <c r="S3108" s="6"/>
      <c r="T3108" s="6"/>
      <c r="U3108" s="6"/>
      <c r="V3108" s="6"/>
      <c r="W3108" s="6"/>
      <c r="X3108" s="6"/>
      <c r="Y3108" s="6"/>
      <c r="Z3108" s="6"/>
      <c r="AA3108" s="6"/>
      <c r="AB3108" s="6"/>
      <c r="AC3108" s="6"/>
    </row>
    <row r="3109">
      <c r="A3109" s="132" t="s">
        <v>5461</v>
      </c>
      <c r="B3109" s="579" t="s">
        <v>5462</v>
      </c>
      <c r="C3109" s="4"/>
      <c r="D3109" s="550"/>
      <c r="E3109" s="5"/>
      <c r="F3109" s="6"/>
      <c r="G3109" s="6"/>
      <c r="H3109" s="6"/>
      <c r="I3109" s="6"/>
      <c r="J3109" s="6"/>
      <c r="K3109" s="6"/>
      <c r="L3109" s="6"/>
      <c r="M3109" s="6"/>
      <c r="N3109" s="6"/>
      <c r="O3109" s="6"/>
      <c r="P3109" s="6"/>
      <c r="Q3109" s="6"/>
      <c r="R3109" s="6"/>
      <c r="S3109" s="6"/>
      <c r="T3109" s="6"/>
      <c r="U3109" s="6"/>
      <c r="V3109" s="6"/>
      <c r="W3109" s="6"/>
      <c r="X3109" s="6"/>
      <c r="Y3109" s="6"/>
      <c r="Z3109" s="6"/>
      <c r="AA3109" s="6"/>
      <c r="AB3109" s="6"/>
      <c r="AC3109" s="6"/>
    </row>
    <row r="3110">
      <c r="A3110" s="472" t="s">
        <v>5463</v>
      </c>
      <c r="B3110" s="579" t="s">
        <v>5464</v>
      </c>
      <c r="C3110" s="576" t="s">
        <v>5465</v>
      </c>
      <c r="D3110" s="550"/>
      <c r="E3110" s="5"/>
      <c r="F3110" s="6"/>
      <c r="G3110" s="6"/>
      <c r="H3110" s="6"/>
      <c r="I3110" s="6"/>
      <c r="J3110" s="6"/>
      <c r="K3110" s="6"/>
      <c r="L3110" s="6"/>
      <c r="M3110" s="6"/>
      <c r="N3110" s="6"/>
      <c r="O3110" s="6"/>
      <c r="P3110" s="6"/>
      <c r="Q3110" s="6"/>
      <c r="R3110" s="6"/>
      <c r="S3110" s="6"/>
      <c r="T3110" s="6"/>
      <c r="U3110" s="6"/>
      <c r="V3110" s="6"/>
      <c r="W3110" s="6"/>
      <c r="X3110" s="6"/>
      <c r="Y3110" s="6"/>
      <c r="Z3110" s="6"/>
      <c r="AA3110" s="6"/>
      <c r="AB3110" s="6"/>
      <c r="AC3110" s="6"/>
    </row>
    <row r="3111">
      <c r="A3111" s="132" t="s">
        <v>5466</v>
      </c>
      <c r="B3111" s="579"/>
      <c r="C3111" s="4"/>
      <c r="D3111" s="550"/>
      <c r="E3111" s="5"/>
      <c r="F3111" s="6"/>
      <c r="G3111" s="6"/>
      <c r="H3111" s="6"/>
      <c r="I3111" s="6"/>
      <c r="J3111" s="6"/>
      <c r="K3111" s="6"/>
      <c r="L3111" s="6"/>
      <c r="M3111" s="6"/>
      <c r="N3111" s="6"/>
      <c r="O3111" s="6"/>
      <c r="P3111" s="6"/>
      <c r="Q3111" s="6"/>
      <c r="R3111" s="6"/>
      <c r="S3111" s="6"/>
      <c r="T3111" s="6"/>
      <c r="U3111" s="6"/>
      <c r="V3111" s="6"/>
      <c r="W3111" s="6"/>
      <c r="X3111" s="6"/>
      <c r="Y3111" s="6"/>
      <c r="Z3111" s="6"/>
      <c r="AA3111" s="6"/>
      <c r="AB3111" s="6"/>
      <c r="AC3111" s="6"/>
    </row>
    <row r="3112">
      <c r="A3112" s="132" t="s">
        <v>5467</v>
      </c>
      <c r="B3112" s="579"/>
      <c r="C3112" s="4"/>
      <c r="D3112" s="550"/>
      <c r="E3112" s="5"/>
      <c r="F3112" s="6"/>
      <c r="G3112" s="6"/>
      <c r="H3112" s="6"/>
      <c r="I3112" s="6"/>
      <c r="J3112" s="6"/>
      <c r="K3112" s="6"/>
      <c r="L3112" s="6"/>
      <c r="M3112" s="6"/>
      <c r="N3112" s="6"/>
      <c r="O3112" s="6"/>
      <c r="P3112" s="6"/>
      <c r="Q3112" s="6"/>
      <c r="R3112" s="6"/>
      <c r="S3112" s="6"/>
      <c r="T3112" s="6"/>
      <c r="U3112" s="6"/>
      <c r="V3112" s="6"/>
      <c r="W3112" s="6"/>
      <c r="X3112" s="6"/>
      <c r="Y3112" s="6"/>
      <c r="Z3112" s="6"/>
      <c r="AA3112" s="6"/>
      <c r="AB3112" s="6"/>
      <c r="AC3112" s="6"/>
    </row>
    <row r="3113">
      <c r="A3113" s="132" t="s">
        <v>5468</v>
      </c>
      <c r="B3113" s="579"/>
      <c r="C3113" s="4"/>
      <c r="D3113" s="550"/>
      <c r="E3113" s="5"/>
      <c r="F3113" s="6"/>
      <c r="G3113" s="6"/>
      <c r="H3113" s="6"/>
      <c r="I3113" s="6"/>
      <c r="J3113" s="6"/>
      <c r="K3113" s="6"/>
      <c r="L3113" s="6"/>
      <c r="M3113" s="6"/>
      <c r="N3113" s="6"/>
      <c r="O3113" s="6"/>
      <c r="P3113" s="6"/>
      <c r="Q3113" s="6"/>
      <c r="R3113" s="6"/>
      <c r="S3113" s="6"/>
      <c r="T3113" s="6"/>
      <c r="U3113" s="6"/>
      <c r="V3113" s="6"/>
      <c r="W3113" s="6"/>
      <c r="X3113" s="6"/>
      <c r="Y3113" s="6"/>
      <c r="Z3113" s="6"/>
      <c r="AA3113" s="6"/>
      <c r="AB3113" s="6"/>
      <c r="AC3113" s="6"/>
    </row>
    <row r="3114">
      <c r="A3114" s="580" t="s">
        <v>5469</v>
      </c>
      <c r="B3114" s="579" t="s">
        <v>5470</v>
      </c>
      <c r="C3114" s="4"/>
      <c r="D3114" s="550"/>
      <c r="E3114" s="5"/>
      <c r="F3114" s="6"/>
      <c r="G3114" s="6"/>
      <c r="H3114" s="6"/>
      <c r="I3114" s="6"/>
      <c r="J3114" s="6"/>
      <c r="K3114" s="6"/>
      <c r="L3114" s="6"/>
      <c r="M3114" s="6"/>
      <c r="N3114" s="6"/>
      <c r="O3114" s="6"/>
      <c r="P3114" s="6"/>
      <c r="Q3114" s="6"/>
      <c r="R3114" s="6"/>
      <c r="S3114" s="6"/>
      <c r="T3114" s="6"/>
      <c r="U3114" s="6"/>
      <c r="V3114" s="6"/>
      <c r="W3114" s="6"/>
      <c r="X3114" s="6"/>
      <c r="Y3114" s="6"/>
      <c r="Z3114" s="6"/>
      <c r="AA3114" s="6"/>
      <c r="AB3114" s="6"/>
      <c r="AC3114" s="6"/>
    </row>
    <row r="3115">
      <c r="A3115" s="581" t="s">
        <v>5471</v>
      </c>
      <c r="B3115" s="579" t="s">
        <v>5472</v>
      </c>
      <c r="C3115" s="4"/>
      <c r="D3115" s="550"/>
      <c r="E3115" s="5"/>
      <c r="F3115" s="6"/>
      <c r="G3115" s="6"/>
      <c r="H3115" s="6"/>
      <c r="I3115" s="6"/>
      <c r="J3115" s="6"/>
      <c r="K3115" s="6"/>
      <c r="L3115" s="6"/>
      <c r="M3115" s="6"/>
      <c r="N3115" s="6"/>
      <c r="O3115" s="6"/>
      <c r="P3115" s="6"/>
      <c r="Q3115" s="6"/>
      <c r="R3115" s="6"/>
      <c r="S3115" s="6"/>
      <c r="T3115" s="6"/>
      <c r="U3115" s="6"/>
      <c r="V3115" s="6"/>
      <c r="W3115" s="6"/>
      <c r="X3115" s="6"/>
      <c r="Y3115" s="6"/>
      <c r="Z3115" s="6"/>
      <c r="AA3115" s="6"/>
      <c r="AB3115" s="6"/>
      <c r="AC3115" s="6"/>
    </row>
    <row r="3116">
      <c r="A3116" s="580" t="s">
        <v>5473</v>
      </c>
      <c r="B3116" s="579" t="s">
        <v>5474</v>
      </c>
      <c r="C3116" s="4"/>
      <c r="D3116" s="550"/>
      <c r="E3116" s="5"/>
      <c r="F3116" s="6"/>
      <c r="G3116" s="6"/>
      <c r="H3116" s="6"/>
      <c r="I3116" s="6"/>
      <c r="J3116" s="6"/>
      <c r="K3116" s="6"/>
      <c r="L3116" s="6"/>
      <c r="M3116" s="6"/>
      <c r="N3116" s="6"/>
      <c r="O3116" s="6"/>
      <c r="P3116" s="6"/>
      <c r="Q3116" s="6"/>
      <c r="R3116" s="6"/>
      <c r="S3116" s="6"/>
      <c r="T3116" s="6"/>
      <c r="U3116" s="6"/>
      <c r="V3116" s="6"/>
      <c r="W3116" s="6"/>
      <c r="X3116" s="6"/>
      <c r="Y3116" s="6"/>
      <c r="Z3116" s="6"/>
      <c r="AA3116" s="6"/>
      <c r="AB3116" s="6"/>
      <c r="AC3116" s="6"/>
    </row>
    <row r="3117" ht="293.25" customHeight="1">
      <c r="A3117" s="580" t="s">
        <v>5475</v>
      </c>
      <c r="B3117" s="579" t="s">
        <v>5476</v>
      </c>
      <c r="C3117" s="4"/>
      <c r="D3117" s="550"/>
      <c r="E3117" s="5"/>
      <c r="F3117" s="6"/>
      <c r="G3117" s="6"/>
      <c r="H3117" s="6"/>
      <c r="I3117" s="6"/>
      <c r="J3117" s="6"/>
      <c r="K3117" s="6"/>
      <c r="L3117" s="6"/>
      <c r="M3117" s="6"/>
      <c r="N3117" s="6"/>
      <c r="O3117" s="6"/>
      <c r="P3117" s="6"/>
      <c r="Q3117" s="6"/>
      <c r="R3117" s="6"/>
      <c r="S3117" s="6"/>
      <c r="T3117" s="6"/>
      <c r="U3117" s="6"/>
      <c r="V3117" s="6"/>
      <c r="W3117" s="6"/>
      <c r="X3117" s="6"/>
      <c r="Y3117" s="6"/>
      <c r="Z3117" s="6"/>
      <c r="AA3117" s="6"/>
      <c r="AB3117" s="6"/>
      <c r="AC3117" s="6"/>
    </row>
    <row r="3118">
      <c r="A3118" s="580" t="s">
        <v>5477</v>
      </c>
      <c r="B3118" s="580" t="s">
        <v>5478</v>
      </c>
      <c r="C3118" s="4"/>
      <c r="D3118" s="550" t="s">
        <v>5479</v>
      </c>
      <c r="E3118" s="5"/>
      <c r="F3118" s="6"/>
      <c r="G3118" s="6"/>
      <c r="H3118" s="6"/>
      <c r="I3118" s="6"/>
      <c r="J3118" s="6"/>
      <c r="K3118" s="6"/>
      <c r="L3118" s="6"/>
      <c r="M3118" s="6"/>
      <c r="N3118" s="6"/>
      <c r="O3118" s="6"/>
      <c r="P3118" s="6"/>
      <c r="Q3118" s="6"/>
      <c r="R3118" s="6"/>
      <c r="S3118" s="6"/>
      <c r="T3118" s="6"/>
      <c r="U3118" s="6"/>
      <c r="V3118" s="6"/>
      <c r="W3118" s="6"/>
      <c r="X3118" s="6"/>
      <c r="Y3118" s="6"/>
      <c r="Z3118" s="6"/>
      <c r="AA3118" s="6"/>
      <c r="AB3118" s="6"/>
      <c r="AC3118" s="6"/>
    </row>
    <row r="3119">
      <c r="A3119" s="580" t="s">
        <v>5480</v>
      </c>
      <c r="B3119" s="579" t="s">
        <v>5481</v>
      </c>
      <c r="C3119" s="4" t="s">
        <v>5482</v>
      </c>
      <c r="D3119" s="550"/>
      <c r="E3119" s="5"/>
      <c r="F3119" s="6"/>
      <c r="G3119" s="6"/>
      <c r="H3119" s="6"/>
      <c r="I3119" s="6"/>
      <c r="J3119" s="6"/>
      <c r="K3119" s="6"/>
      <c r="L3119" s="6"/>
      <c r="M3119" s="6"/>
      <c r="N3119" s="6"/>
      <c r="O3119" s="6"/>
      <c r="P3119" s="6"/>
      <c r="Q3119" s="6"/>
      <c r="R3119" s="6"/>
      <c r="S3119" s="6"/>
      <c r="T3119" s="6"/>
      <c r="U3119" s="6"/>
      <c r="V3119" s="6"/>
      <c r="W3119" s="6"/>
      <c r="X3119" s="6"/>
      <c r="Y3119" s="6"/>
      <c r="Z3119" s="6"/>
      <c r="AA3119" s="6"/>
      <c r="AB3119" s="6"/>
      <c r="AC3119" s="6"/>
    </row>
    <row r="3120">
      <c r="A3120" s="580" t="s">
        <v>5483</v>
      </c>
      <c r="B3120" s="579" t="s">
        <v>5484</v>
      </c>
      <c r="C3120" s="4"/>
      <c r="D3120" s="550"/>
      <c r="E3120" s="5"/>
      <c r="F3120" s="6"/>
      <c r="G3120" s="6"/>
      <c r="H3120" s="6"/>
      <c r="I3120" s="6"/>
      <c r="J3120" s="6"/>
      <c r="K3120" s="6"/>
      <c r="L3120" s="6"/>
      <c r="M3120" s="6"/>
      <c r="N3120" s="6"/>
      <c r="O3120" s="6"/>
      <c r="P3120" s="6"/>
      <c r="Q3120" s="6"/>
      <c r="R3120" s="6"/>
      <c r="S3120" s="6"/>
      <c r="T3120" s="6"/>
      <c r="U3120" s="6"/>
      <c r="V3120" s="6"/>
      <c r="W3120" s="6"/>
      <c r="X3120" s="6"/>
      <c r="Y3120" s="6"/>
      <c r="Z3120" s="6"/>
      <c r="AA3120" s="6"/>
      <c r="AB3120" s="6"/>
      <c r="AC3120" s="6"/>
    </row>
    <row r="3121">
      <c r="A3121" s="580" t="s">
        <v>5485</v>
      </c>
      <c r="B3121" s="579" t="s">
        <v>5486</v>
      </c>
      <c r="C3121" s="4" t="s">
        <v>5487</v>
      </c>
      <c r="D3121" s="550"/>
      <c r="E3121" s="5"/>
      <c r="F3121" s="6"/>
      <c r="G3121" s="6"/>
      <c r="H3121" s="6"/>
      <c r="I3121" s="6"/>
      <c r="J3121" s="6"/>
      <c r="K3121" s="6"/>
      <c r="L3121" s="6"/>
      <c r="M3121" s="6"/>
      <c r="N3121" s="6"/>
      <c r="O3121" s="6"/>
      <c r="P3121" s="6"/>
      <c r="Q3121" s="6"/>
      <c r="R3121" s="6"/>
      <c r="S3121" s="6"/>
      <c r="T3121" s="6"/>
      <c r="U3121" s="6"/>
      <c r="V3121" s="6"/>
      <c r="W3121" s="6"/>
      <c r="X3121" s="6"/>
      <c r="Y3121" s="6"/>
      <c r="Z3121" s="6"/>
      <c r="AA3121" s="6"/>
      <c r="AB3121" s="6"/>
      <c r="AC3121" s="6"/>
    </row>
    <row r="3122">
      <c r="A3122" s="580" t="s">
        <v>5488</v>
      </c>
      <c r="B3122" s="579" t="s">
        <v>5489</v>
      </c>
      <c r="C3122" s="4"/>
      <c r="D3122" s="550"/>
      <c r="E3122" s="5"/>
      <c r="F3122" s="6"/>
      <c r="G3122" s="6"/>
      <c r="H3122" s="6"/>
      <c r="I3122" s="6"/>
      <c r="J3122" s="6"/>
      <c r="K3122" s="6"/>
      <c r="L3122" s="6"/>
      <c r="M3122" s="6"/>
      <c r="N3122" s="6"/>
      <c r="O3122" s="6"/>
      <c r="P3122" s="6"/>
      <c r="Q3122" s="6"/>
      <c r="R3122" s="6"/>
      <c r="S3122" s="6"/>
      <c r="T3122" s="6"/>
      <c r="U3122" s="6"/>
      <c r="V3122" s="6"/>
      <c r="W3122" s="6"/>
      <c r="X3122" s="6"/>
      <c r="Y3122" s="6"/>
      <c r="Z3122" s="6"/>
      <c r="AA3122" s="6"/>
      <c r="AB3122" s="6"/>
      <c r="AC3122" s="6"/>
    </row>
    <row r="3123">
      <c r="A3123" s="580" t="s">
        <v>5490</v>
      </c>
      <c r="B3123" s="579"/>
      <c r="C3123" s="4"/>
      <c r="D3123" s="550"/>
      <c r="E3123" s="5"/>
      <c r="F3123" s="6"/>
      <c r="G3123" s="6"/>
      <c r="H3123" s="6"/>
      <c r="I3123" s="6"/>
      <c r="J3123" s="6"/>
      <c r="K3123" s="6"/>
      <c r="L3123" s="6"/>
      <c r="M3123" s="6"/>
      <c r="N3123" s="6"/>
      <c r="O3123" s="6"/>
      <c r="P3123" s="6"/>
      <c r="Q3123" s="6"/>
      <c r="R3123" s="6"/>
      <c r="S3123" s="6"/>
      <c r="T3123" s="6"/>
      <c r="U3123" s="6"/>
      <c r="V3123" s="6"/>
      <c r="W3123" s="6"/>
      <c r="X3123" s="6"/>
      <c r="Y3123" s="6"/>
      <c r="Z3123" s="6"/>
      <c r="AA3123" s="6"/>
      <c r="AB3123" s="6"/>
      <c r="AC3123" s="6"/>
    </row>
    <row r="3124">
      <c r="A3124" s="579" t="s">
        <v>5490</v>
      </c>
      <c r="B3124" s="579" t="s">
        <v>5491</v>
      </c>
      <c r="C3124" s="4" t="s">
        <v>5492</v>
      </c>
      <c r="D3124" s="550" t="s">
        <v>5493</v>
      </c>
      <c r="E3124" s="5"/>
      <c r="F3124" s="6"/>
      <c r="G3124" s="6"/>
      <c r="H3124" s="6"/>
      <c r="I3124" s="6"/>
      <c r="J3124" s="6"/>
      <c r="K3124" s="6"/>
      <c r="L3124" s="6"/>
      <c r="M3124" s="6"/>
      <c r="N3124" s="6"/>
      <c r="O3124" s="6"/>
      <c r="P3124" s="6"/>
      <c r="Q3124" s="6"/>
      <c r="R3124" s="6"/>
      <c r="S3124" s="6"/>
      <c r="T3124" s="6"/>
      <c r="U3124" s="6"/>
      <c r="V3124" s="6"/>
      <c r="W3124" s="6"/>
      <c r="X3124" s="6"/>
      <c r="Y3124" s="6"/>
      <c r="Z3124" s="6"/>
      <c r="AA3124" s="6"/>
      <c r="AB3124" s="6"/>
      <c r="AC3124" s="6"/>
    </row>
    <row r="3125">
      <c r="A3125" s="582" t="s">
        <v>5494</v>
      </c>
      <c r="B3125" s="583" t="s">
        <v>5495</v>
      </c>
      <c r="D3125" s="550"/>
      <c r="E3125" s="5"/>
      <c r="F3125" s="6"/>
      <c r="G3125" s="6"/>
      <c r="H3125" s="6"/>
      <c r="I3125" s="6"/>
      <c r="J3125" s="6"/>
      <c r="K3125" s="6"/>
      <c r="L3125" s="6"/>
      <c r="M3125" s="6"/>
      <c r="N3125" s="6"/>
      <c r="O3125" s="6"/>
      <c r="P3125" s="6"/>
      <c r="Q3125" s="6"/>
      <c r="R3125" s="6"/>
      <c r="S3125" s="6"/>
      <c r="T3125" s="6"/>
      <c r="U3125" s="6"/>
      <c r="V3125" s="6"/>
      <c r="W3125" s="6"/>
      <c r="X3125" s="6"/>
      <c r="Y3125" s="6"/>
      <c r="Z3125" s="6"/>
      <c r="AA3125" s="6"/>
      <c r="AB3125" s="6"/>
      <c r="AC3125" s="6"/>
    </row>
    <row r="3126">
      <c r="A3126" s="584" t="s">
        <v>5496</v>
      </c>
      <c r="B3126" s="65" t="s">
        <v>5497</v>
      </c>
      <c r="C3126" s="4" t="s">
        <v>5498</v>
      </c>
      <c r="D3126" s="550"/>
      <c r="E3126" s="5"/>
      <c r="F3126" s="6"/>
      <c r="G3126" s="6"/>
      <c r="H3126" s="6"/>
      <c r="I3126" s="6"/>
      <c r="J3126" s="6"/>
      <c r="K3126" s="6"/>
      <c r="L3126" s="6"/>
      <c r="M3126" s="6"/>
      <c r="N3126" s="6"/>
      <c r="O3126" s="6"/>
      <c r="P3126" s="6"/>
      <c r="Q3126" s="6"/>
      <c r="R3126" s="6"/>
      <c r="S3126" s="6"/>
      <c r="T3126" s="6"/>
      <c r="U3126" s="6"/>
      <c r="V3126" s="6"/>
      <c r="W3126" s="6"/>
      <c r="X3126" s="6"/>
      <c r="Y3126" s="6"/>
      <c r="Z3126" s="6"/>
      <c r="AA3126" s="6"/>
      <c r="AB3126" s="6"/>
      <c r="AC3126" s="6"/>
    </row>
    <row r="3127">
      <c r="A3127" s="585" t="s">
        <v>5499</v>
      </c>
      <c r="B3127" s="65" t="s">
        <v>5500</v>
      </c>
      <c r="C3127" s="4"/>
      <c r="D3127" s="550"/>
      <c r="E3127" s="5"/>
      <c r="F3127" s="6"/>
      <c r="G3127" s="6"/>
      <c r="H3127" s="6"/>
      <c r="I3127" s="6"/>
      <c r="J3127" s="6"/>
      <c r="K3127" s="6"/>
      <c r="L3127" s="6"/>
      <c r="M3127" s="6"/>
      <c r="N3127" s="6"/>
      <c r="O3127" s="6"/>
      <c r="P3127" s="6"/>
      <c r="Q3127" s="6"/>
      <c r="R3127" s="6"/>
      <c r="S3127" s="6"/>
      <c r="T3127" s="6"/>
      <c r="U3127" s="6"/>
      <c r="V3127" s="6"/>
      <c r="W3127" s="6"/>
      <c r="X3127" s="6"/>
      <c r="Y3127" s="6"/>
      <c r="Z3127" s="6"/>
      <c r="AA3127" s="6"/>
      <c r="AB3127" s="6"/>
      <c r="AC3127" s="6"/>
    </row>
    <row r="3128">
      <c r="A3128" s="584" t="s">
        <v>5501</v>
      </c>
      <c r="B3128" s="65" t="s">
        <v>5502</v>
      </c>
      <c r="C3128" s="4"/>
      <c r="D3128" s="550"/>
      <c r="E3128" s="5"/>
      <c r="F3128" s="6"/>
      <c r="G3128" s="6"/>
      <c r="H3128" s="6"/>
      <c r="I3128" s="6"/>
      <c r="J3128" s="6"/>
      <c r="K3128" s="6"/>
      <c r="L3128" s="6"/>
      <c r="M3128" s="6"/>
      <c r="N3128" s="6"/>
      <c r="O3128" s="6"/>
      <c r="P3128" s="6"/>
      <c r="Q3128" s="6"/>
      <c r="R3128" s="6"/>
      <c r="S3128" s="6"/>
      <c r="T3128" s="6"/>
      <c r="U3128" s="6"/>
      <c r="V3128" s="6"/>
      <c r="W3128" s="6"/>
      <c r="X3128" s="6"/>
      <c r="Y3128" s="6"/>
      <c r="Z3128" s="6"/>
      <c r="AA3128" s="6"/>
      <c r="AB3128" s="6"/>
      <c r="AC3128" s="6"/>
    </row>
    <row r="3129">
      <c r="A3129" s="584"/>
      <c r="B3129" s="65" t="s">
        <v>5503</v>
      </c>
      <c r="C3129" s="4"/>
      <c r="D3129" s="550"/>
      <c r="E3129" s="5"/>
      <c r="F3129" s="6"/>
      <c r="G3129" s="6"/>
      <c r="H3129" s="6"/>
      <c r="I3129" s="6"/>
      <c r="J3129" s="6"/>
      <c r="K3129" s="6"/>
      <c r="L3129" s="6"/>
      <c r="M3129" s="6"/>
      <c r="N3129" s="6"/>
      <c r="O3129" s="6"/>
      <c r="P3129" s="6"/>
      <c r="Q3129" s="6"/>
      <c r="R3129" s="6"/>
      <c r="S3129" s="6"/>
      <c r="T3129" s="6"/>
      <c r="U3129" s="6"/>
      <c r="V3129" s="6"/>
      <c r="W3129" s="6"/>
      <c r="X3129" s="6"/>
      <c r="Y3129" s="6"/>
      <c r="Z3129" s="6"/>
      <c r="AA3129" s="6"/>
      <c r="AB3129" s="6"/>
      <c r="AC3129" s="6"/>
    </row>
    <row r="3130">
      <c r="A3130" s="586" t="s">
        <v>5504</v>
      </c>
      <c r="B3130" s="65" t="s">
        <v>5505</v>
      </c>
      <c r="C3130" s="4" t="s">
        <v>5506</v>
      </c>
      <c r="D3130" s="550"/>
      <c r="E3130" s="5"/>
      <c r="F3130" s="6"/>
      <c r="G3130" s="6"/>
      <c r="H3130" s="6"/>
      <c r="I3130" s="6"/>
      <c r="J3130" s="6"/>
      <c r="K3130" s="6"/>
      <c r="L3130" s="6"/>
      <c r="M3130" s="6"/>
      <c r="N3130" s="6"/>
      <c r="O3130" s="6"/>
      <c r="P3130" s="6"/>
      <c r="Q3130" s="6"/>
      <c r="R3130" s="6"/>
      <c r="S3130" s="6"/>
      <c r="T3130" s="6"/>
      <c r="U3130" s="6"/>
      <c r="V3130" s="6"/>
      <c r="W3130" s="6"/>
      <c r="X3130" s="6"/>
      <c r="Y3130" s="6"/>
      <c r="Z3130" s="6"/>
      <c r="AA3130" s="6"/>
      <c r="AB3130" s="6"/>
      <c r="AC3130" s="6"/>
    </row>
    <row r="3131">
      <c r="A3131" s="584" t="s">
        <v>5507</v>
      </c>
      <c r="B3131" s="65" t="s">
        <v>5508</v>
      </c>
      <c r="C3131" s="4"/>
      <c r="D3131" s="550"/>
      <c r="E3131" s="5"/>
      <c r="F3131" s="6"/>
      <c r="G3131" s="6"/>
      <c r="H3131" s="6"/>
      <c r="I3131" s="6"/>
      <c r="J3131" s="6"/>
      <c r="K3131" s="6"/>
      <c r="L3131" s="6"/>
      <c r="M3131" s="6"/>
      <c r="N3131" s="6"/>
      <c r="O3131" s="6"/>
      <c r="P3131" s="6"/>
      <c r="Q3131" s="6"/>
      <c r="R3131" s="6"/>
      <c r="S3131" s="6"/>
      <c r="T3131" s="6"/>
      <c r="U3131" s="6"/>
      <c r="V3131" s="6"/>
      <c r="W3131" s="6"/>
      <c r="X3131" s="6"/>
      <c r="Y3131" s="6"/>
      <c r="Z3131" s="6"/>
      <c r="AA3131" s="6"/>
      <c r="AB3131" s="6"/>
      <c r="AC3131" s="6"/>
    </row>
    <row r="3132">
      <c r="A3132" s="585" t="s">
        <v>5509</v>
      </c>
      <c r="B3132" s="65" t="s">
        <v>5510</v>
      </c>
      <c r="C3132" s="4" t="s">
        <v>5511</v>
      </c>
      <c r="D3132" s="550"/>
      <c r="E3132" s="5"/>
      <c r="F3132" s="6"/>
      <c r="G3132" s="6"/>
      <c r="H3132" s="6"/>
      <c r="I3132" s="6"/>
      <c r="J3132" s="6"/>
      <c r="K3132" s="6"/>
      <c r="L3132" s="6"/>
      <c r="M3132" s="6"/>
      <c r="N3132" s="6"/>
      <c r="O3132" s="6"/>
      <c r="P3132" s="6"/>
      <c r="Q3132" s="6"/>
      <c r="R3132" s="6"/>
      <c r="S3132" s="6"/>
      <c r="T3132" s="6"/>
      <c r="U3132" s="6"/>
      <c r="V3132" s="6"/>
      <c r="W3132" s="6"/>
      <c r="X3132" s="6"/>
      <c r="Y3132" s="6"/>
      <c r="Z3132" s="6"/>
      <c r="AA3132" s="6"/>
      <c r="AB3132" s="6"/>
      <c r="AC3132" s="6"/>
    </row>
    <row r="3133">
      <c r="A3133" s="587" t="s">
        <v>5512</v>
      </c>
      <c r="B3133" s="566" t="s">
        <v>5513</v>
      </c>
      <c r="C3133" s="4"/>
      <c r="D3133" s="550"/>
      <c r="E3133" s="5"/>
      <c r="F3133" s="6"/>
      <c r="G3133" s="6"/>
      <c r="H3133" s="6"/>
      <c r="I3133" s="6"/>
      <c r="J3133" s="6"/>
      <c r="K3133" s="6"/>
      <c r="L3133" s="6"/>
      <c r="M3133" s="6"/>
      <c r="N3133" s="6"/>
      <c r="O3133" s="6"/>
      <c r="P3133" s="6"/>
      <c r="Q3133" s="6"/>
      <c r="R3133" s="6"/>
      <c r="S3133" s="6"/>
      <c r="T3133" s="6"/>
      <c r="U3133" s="6"/>
      <c r="V3133" s="6"/>
      <c r="W3133" s="6"/>
      <c r="X3133" s="6"/>
      <c r="Y3133" s="6"/>
      <c r="Z3133" s="6"/>
      <c r="AA3133" s="6"/>
      <c r="AB3133" s="6"/>
      <c r="AC3133" s="6"/>
    </row>
    <row r="3134">
      <c r="A3134" s="560" t="s">
        <v>5514</v>
      </c>
      <c r="B3134" s="566"/>
      <c r="C3134" s="4"/>
      <c r="D3134" s="550"/>
      <c r="E3134" s="5"/>
      <c r="F3134" s="6"/>
      <c r="G3134" s="6"/>
      <c r="H3134" s="6"/>
      <c r="I3134" s="6"/>
      <c r="J3134" s="6"/>
      <c r="K3134" s="6"/>
      <c r="L3134" s="6"/>
      <c r="M3134" s="6"/>
      <c r="N3134" s="6"/>
      <c r="O3134" s="6"/>
      <c r="P3134" s="6"/>
      <c r="Q3134" s="6"/>
      <c r="R3134" s="6"/>
      <c r="S3134" s="6"/>
      <c r="T3134" s="6"/>
      <c r="U3134" s="6"/>
      <c r="V3134" s="6"/>
      <c r="W3134" s="6"/>
      <c r="X3134" s="6"/>
      <c r="Y3134" s="6"/>
      <c r="Z3134" s="6"/>
      <c r="AA3134" s="6"/>
      <c r="AB3134" s="6"/>
      <c r="AC3134" s="6"/>
    </row>
    <row r="3135">
      <c r="A3135" s="560" t="s">
        <v>5515</v>
      </c>
      <c r="B3135" s="566" t="s">
        <v>5516</v>
      </c>
      <c r="C3135" s="4"/>
      <c r="D3135" s="550"/>
      <c r="E3135" s="5"/>
      <c r="F3135" s="6"/>
      <c r="G3135" s="6"/>
      <c r="H3135" s="6"/>
      <c r="I3135" s="6"/>
      <c r="J3135" s="6"/>
      <c r="K3135" s="6"/>
      <c r="L3135" s="6"/>
      <c r="M3135" s="6"/>
      <c r="N3135" s="6"/>
      <c r="O3135" s="6"/>
      <c r="P3135" s="6"/>
      <c r="Q3135" s="6"/>
      <c r="R3135" s="6"/>
      <c r="S3135" s="6"/>
      <c r="T3135" s="6"/>
      <c r="U3135" s="6"/>
      <c r="V3135" s="6"/>
      <c r="W3135" s="6"/>
      <c r="X3135" s="6"/>
      <c r="Y3135" s="6"/>
      <c r="Z3135" s="6"/>
      <c r="AA3135" s="6"/>
      <c r="AB3135" s="6"/>
      <c r="AC3135" s="6"/>
    </row>
    <row r="3136">
      <c r="A3136" s="560" t="s">
        <v>5517</v>
      </c>
      <c r="B3136" s="566"/>
      <c r="C3136" s="4"/>
      <c r="D3136" s="550"/>
      <c r="E3136" s="5"/>
      <c r="F3136" s="6"/>
      <c r="G3136" s="6"/>
      <c r="H3136" s="6"/>
      <c r="I3136" s="6"/>
      <c r="J3136" s="6"/>
      <c r="K3136" s="6"/>
      <c r="L3136" s="6"/>
      <c r="M3136" s="6"/>
      <c r="N3136" s="6"/>
      <c r="O3136" s="6"/>
      <c r="P3136" s="6"/>
      <c r="Q3136" s="6"/>
      <c r="R3136" s="6"/>
      <c r="S3136" s="6"/>
      <c r="T3136" s="6"/>
      <c r="U3136" s="6"/>
      <c r="V3136" s="6"/>
      <c r="W3136" s="6"/>
      <c r="X3136" s="6"/>
      <c r="Y3136" s="6"/>
      <c r="Z3136" s="6"/>
      <c r="AA3136" s="6"/>
      <c r="AB3136" s="6"/>
      <c r="AC3136" s="6"/>
    </row>
    <row r="3137">
      <c r="A3137" s="560" t="s">
        <v>5518</v>
      </c>
      <c r="B3137" s="566" t="s">
        <v>5519</v>
      </c>
      <c r="C3137" s="4"/>
      <c r="D3137" s="550"/>
      <c r="E3137" s="5"/>
      <c r="F3137" s="6"/>
      <c r="G3137" s="6"/>
      <c r="H3137" s="6"/>
      <c r="I3137" s="6"/>
      <c r="J3137" s="6"/>
      <c r="K3137" s="6"/>
      <c r="L3137" s="6"/>
      <c r="M3137" s="6"/>
      <c r="N3137" s="6"/>
      <c r="O3137" s="6"/>
      <c r="P3137" s="6"/>
      <c r="Q3137" s="6"/>
      <c r="R3137" s="6"/>
      <c r="S3137" s="6"/>
      <c r="T3137" s="6"/>
      <c r="U3137" s="6"/>
      <c r="V3137" s="6"/>
      <c r="W3137" s="6"/>
      <c r="X3137" s="6"/>
      <c r="Y3137" s="6"/>
      <c r="Z3137" s="6"/>
      <c r="AA3137" s="6"/>
      <c r="AB3137" s="6"/>
      <c r="AC3137" s="6"/>
    </row>
    <row r="3138">
      <c r="A3138" s="560" t="s">
        <v>5520</v>
      </c>
      <c r="B3138" s="566" t="s">
        <v>5521</v>
      </c>
      <c r="C3138" s="4" t="s">
        <v>5522</v>
      </c>
      <c r="D3138" s="550"/>
      <c r="E3138" s="5"/>
      <c r="F3138" s="6"/>
      <c r="G3138" s="6"/>
      <c r="H3138" s="6"/>
      <c r="I3138" s="6"/>
      <c r="J3138" s="6"/>
      <c r="K3138" s="6"/>
      <c r="L3138" s="6"/>
      <c r="M3138" s="6"/>
      <c r="N3138" s="6"/>
      <c r="O3138" s="6"/>
      <c r="P3138" s="6"/>
      <c r="Q3138" s="6"/>
      <c r="R3138" s="6"/>
      <c r="S3138" s="6"/>
      <c r="T3138" s="6"/>
      <c r="U3138" s="6"/>
      <c r="V3138" s="6"/>
      <c r="W3138" s="6"/>
      <c r="X3138" s="6"/>
      <c r="Y3138" s="6"/>
      <c r="Z3138" s="6"/>
      <c r="AA3138" s="6"/>
      <c r="AB3138" s="6"/>
      <c r="AC3138" s="6"/>
    </row>
    <row r="3139">
      <c r="A3139" s="588" t="s">
        <v>5523</v>
      </c>
      <c r="B3139" s="566" t="s">
        <v>5524</v>
      </c>
      <c r="C3139" s="4" t="s">
        <v>5525</v>
      </c>
      <c r="D3139" s="550"/>
      <c r="E3139" s="5"/>
      <c r="F3139" s="6"/>
      <c r="G3139" s="6"/>
      <c r="H3139" s="6"/>
      <c r="I3139" s="6"/>
      <c r="J3139" s="6"/>
      <c r="K3139" s="6"/>
      <c r="L3139" s="6"/>
      <c r="M3139" s="6"/>
      <c r="N3139" s="6"/>
      <c r="O3139" s="6"/>
      <c r="P3139" s="6"/>
      <c r="Q3139" s="6"/>
      <c r="R3139" s="6"/>
      <c r="S3139" s="6"/>
      <c r="T3139" s="6"/>
      <c r="U3139" s="6"/>
      <c r="V3139" s="6"/>
      <c r="W3139" s="6"/>
      <c r="X3139" s="6"/>
      <c r="Y3139" s="6"/>
      <c r="Z3139" s="6"/>
      <c r="AA3139" s="6"/>
      <c r="AB3139" s="6"/>
      <c r="AC3139" s="6"/>
    </row>
    <row r="3140">
      <c r="A3140" s="589" t="s">
        <v>5526</v>
      </c>
      <c r="B3140" s="566"/>
      <c r="C3140" s="4"/>
      <c r="D3140" s="550"/>
      <c r="E3140" s="5"/>
      <c r="F3140" s="6"/>
      <c r="G3140" s="6"/>
      <c r="H3140" s="6"/>
      <c r="I3140" s="6"/>
      <c r="J3140" s="6"/>
      <c r="K3140" s="6"/>
      <c r="L3140" s="6"/>
      <c r="M3140" s="6"/>
      <c r="N3140" s="6"/>
      <c r="O3140" s="6"/>
      <c r="P3140" s="6"/>
      <c r="Q3140" s="6"/>
      <c r="R3140" s="6"/>
      <c r="S3140" s="6"/>
      <c r="T3140" s="6"/>
      <c r="U3140" s="6"/>
      <c r="V3140" s="6"/>
      <c r="W3140" s="6"/>
      <c r="X3140" s="6"/>
      <c r="Y3140" s="6"/>
      <c r="Z3140" s="6"/>
      <c r="AA3140" s="6"/>
      <c r="AB3140" s="6"/>
      <c r="AC3140" s="6"/>
    </row>
    <row r="3141">
      <c r="A3141" s="588" t="s">
        <v>5527</v>
      </c>
      <c r="B3141" s="566" t="s">
        <v>5528</v>
      </c>
      <c r="C3141" s="4"/>
      <c r="D3141" s="550"/>
      <c r="E3141" s="5"/>
      <c r="F3141" s="6"/>
      <c r="G3141" s="6"/>
      <c r="H3141" s="6"/>
      <c r="I3141" s="6"/>
      <c r="J3141" s="6"/>
      <c r="K3141" s="6"/>
      <c r="L3141" s="6"/>
      <c r="M3141" s="6"/>
      <c r="N3141" s="6"/>
      <c r="O3141" s="6"/>
      <c r="P3141" s="6"/>
      <c r="Q3141" s="6"/>
      <c r="R3141" s="6"/>
      <c r="S3141" s="6"/>
      <c r="T3141" s="6"/>
      <c r="U3141" s="6"/>
      <c r="V3141" s="6"/>
      <c r="W3141" s="6"/>
      <c r="X3141" s="6"/>
      <c r="Y3141" s="6"/>
      <c r="Z3141" s="6"/>
      <c r="AA3141" s="6"/>
      <c r="AB3141" s="6"/>
      <c r="AC3141" s="6"/>
    </row>
    <row r="3142">
      <c r="A3142" s="92" t="s">
        <v>5529</v>
      </c>
      <c r="B3142" s="566" t="s">
        <v>5530</v>
      </c>
      <c r="C3142" s="4" t="s">
        <v>5531</v>
      </c>
      <c r="D3142" s="550"/>
      <c r="E3142" s="5"/>
      <c r="F3142" s="6"/>
      <c r="G3142" s="6"/>
      <c r="H3142" s="6"/>
      <c r="I3142" s="6"/>
      <c r="J3142" s="6"/>
      <c r="K3142" s="6"/>
      <c r="L3142" s="6"/>
      <c r="M3142" s="6"/>
      <c r="N3142" s="6"/>
      <c r="O3142" s="6"/>
      <c r="P3142" s="6"/>
      <c r="Q3142" s="6"/>
      <c r="R3142" s="6"/>
      <c r="S3142" s="6"/>
      <c r="T3142" s="6"/>
      <c r="U3142" s="6"/>
      <c r="V3142" s="6"/>
      <c r="W3142" s="6"/>
      <c r="X3142" s="6"/>
      <c r="Y3142" s="6"/>
      <c r="Z3142" s="6"/>
      <c r="AA3142" s="6"/>
      <c r="AB3142" s="6"/>
      <c r="AC3142" s="6"/>
    </row>
    <row r="3143">
      <c r="A3143" s="92" t="s">
        <v>5532</v>
      </c>
      <c r="B3143" s="566" t="s">
        <v>5533</v>
      </c>
      <c r="C3143" s="4"/>
      <c r="D3143" s="550"/>
      <c r="E3143" s="5"/>
      <c r="F3143" s="6"/>
      <c r="G3143" s="6"/>
      <c r="H3143" s="6"/>
      <c r="I3143" s="6"/>
      <c r="J3143" s="6"/>
      <c r="K3143" s="6"/>
      <c r="L3143" s="6"/>
      <c r="M3143" s="6"/>
      <c r="N3143" s="6"/>
      <c r="O3143" s="6"/>
      <c r="P3143" s="6"/>
      <c r="Q3143" s="6"/>
      <c r="R3143" s="6"/>
      <c r="S3143" s="6"/>
      <c r="T3143" s="6"/>
      <c r="U3143" s="6"/>
      <c r="V3143" s="6"/>
      <c r="W3143" s="6"/>
      <c r="X3143" s="6"/>
      <c r="Y3143" s="6"/>
      <c r="Z3143" s="6"/>
      <c r="AA3143" s="6"/>
      <c r="AB3143" s="6"/>
      <c r="AC3143" s="6"/>
    </row>
    <row r="3144">
      <c r="A3144" s="92" t="s">
        <v>5534</v>
      </c>
      <c r="B3144" s="566"/>
      <c r="C3144" s="4"/>
      <c r="D3144" s="550"/>
      <c r="E3144" s="5"/>
      <c r="F3144" s="6"/>
      <c r="G3144" s="6"/>
      <c r="H3144" s="6"/>
      <c r="I3144" s="6"/>
      <c r="J3144" s="6"/>
      <c r="K3144" s="6"/>
      <c r="L3144" s="6"/>
      <c r="M3144" s="6"/>
      <c r="N3144" s="6"/>
      <c r="O3144" s="6"/>
      <c r="P3144" s="6"/>
      <c r="Q3144" s="6"/>
      <c r="R3144" s="6"/>
      <c r="S3144" s="6"/>
      <c r="T3144" s="6"/>
      <c r="U3144" s="6"/>
      <c r="V3144" s="6"/>
      <c r="W3144" s="6"/>
      <c r="X3144" s="6"/>
      <c r="Y3144" s="6"/>
      <c r="Z3144" s="6"/>
      <c r="AA3144" s="6"/>
      <c r="AB3144" s="6"/>
      <c r="AC3144" s="6"/>
    </row>
    <row r="3145" ht="223.5" customHeight="1">
      <c r="A3145" s="92" t="s">
        <v>5535</v>
      </c>
      <c r="B3145" s="92" t="s">
        <v>5536</v>
      </c>
      <c r="C3145" s="4" t="s">
        <v>5537</v>
      </c>
      <c r="D3145" s="550"/>
      <c r="E3145" s="5"/>
      <c r="F3145" s="6"/>
      <c r="G3145" s="6"/>
      <c r="H3145" s="6"/>
      <c r="I3145" s="6"/>
      <c r="J3145" s="6"/>
      <c r="K3145" s="6"/>
      <c r="L3145" s="6"/>
      <c r="M3145" s="6"/>
      <c r="N3145" s="6"/>
      <c r="O3145" s="6"/>
      <c r="P3145" s="6"/>
      <c r="Q3145" s="6"/>
      <c r="R3145" s="6"/>
      <c r="S3145" s="6"/>
      <c r="T3145" s="6"/>
      <c r="U3145" s="6"/>
      <c r="V3145" s="6"/>
      <c r="W3145" s="6"/>
      <c r="X3145" s="6"/>
      <c r="Y3145" s="6"/>
      <c r="Z3145" s="6"/>
      <c r="AA3145" s="6"/>
      <c r="AB3145" s="6"/>
      <c r="AC3145" s="6"/>
    </row>
    <row r="3146">
      <c r="A3146" s="92" t="s">
        <v>5538</v>
      </c>
      <c r="B3146" s="566" t="s">
        <v>5539</v>
      </c>
      <c r="C3146" s="4"/>
      <c r="D3146" s="550"/>
      <c r="E3146" s="5"/>
      <c r="F3146" s="6"/>
      <c r="G3146" s="6"/>
      <c r="H3146" s="6"/>
      <c r="I3146" s="6"/>
      <c r="J3146" s="6"/>
      <c r="K3146" s="6"/>
      <c r="L3146" s="6"/>
      <c r="M3146" s="6"/>
      <c r="N3146" s="6"/>
      <c r="O3146" s="6"/>
      <c r="P3146" s="6"/>
      <c r="Q3146" s="6"/>
      <c r="R3146" s="6"/>
      <c r="S3146" s="6"/>
      <c r="T3146" s="6"/>
      <c r="U3146" s="6"/>
      <c r="V3146" s="6"/>
      <c r="W3146" s="6"/>
      <c r="X3146" s="6"/>
      <c r="Y3146" s="6"/>
      <c r="Z3146" s="6"/>
      <c r="AA3146" s="6"/>
      <c r="AB3146" s="6"/>
      <c r="AC3146" s="6"/>
    </row>
    <row r="3147" ht="131.25" customHeight="1">
      <c r="A3147" s="590" t="s">
        <v>5540</v>
      </c>
      <c r="B3147" s="566"/>
      <c r="C3147" s="4"/>
      <c r="D3147" s="550"/>
      <c r="E3147" s="5"/>
      <c r="F3147" s="6"/>
      <c r="G3147" s="6"/>
      <c r="H3147" s="6"/>
      <c r="I3147" s="6"/>
      <c r="J3147" s="6"/>
      <c r="K3147" s="6"/>
      <c r="L3147" s="6"/>
      <c r="M3147" s="6"/>
      <c r="N3147" s="6"/>
      <c r="O3147" s="6"/>
      <c r="P3147" s="6"/>
      <c r="Q3147" s="6"/>
      <c r="R3147" s="6"/>
      <c r="S3147" s="6"/>
      <c r="T3147" s="6"/>
      <c r="U3147" s="6"/>
      <c r="V3147" s="6"/>
      <c r="W3147" s="6"/>
      <c r="X3147" s="6"/>
      <c r="Y3147" s="6"/>
      <c r="Z3147" s="6"/>
      <c r="AA3147" s="6"/>
      <c r="AB3147" s="6"/>
      <c r="AC3147" s="6"/>
    </row>
    <row r="3148">
      <c r="A3148" s="92"/>
      <c r="B3148" s="566" t="s">
        <v>5541</v>
      </c>
      <c r="C3148" s="4"/>
      <c r="D3148" s="550"/>
      <c r="E3148" s="5"/>
      <c r="F3148" s="6"/>
      <c r="G3148" s="6"/>
      <c r="H3148" s="6"/>
      <c r="I3148" s="6"/>
      <c r="J3148" s="6"/>
      <c r="K3148" s="6"/>
      <c r="L3148" s="6"/>
      <c r="M3148" s="6"/>
      <c r="N3148" s="6"/>
      <c r="O3148" s="6"/>
      <c r="P3148" s="6"/>
      <c r="Q3148" s="6"/>
      <c r="R3148" s="6"/>
      <c r="S3148" s="6"/>
      <c r="T3148" s="6"/>
      <c r="U3148" s="6"/>
      <c r="V3148" s="6"/>
      <c r="W3148" s="6"/>
      <c r="X3148" s="6"/>
      <c r="Y3148" s="6"/>
      <c r="Z3148" s="6"/>
      <c r="AA3148" s="6"/>
      <c r="AB3148" s="6"/>
      <c r="AC3148" s="6"/>
    </row>
    <row r="3149">
      <c r="A3149" s="92" t="s">
        <v>5542</v>
      </c>
      <c r="B3149" s="572" t="s">
        <v>5543</v>
      </c>
      <c r="C3149" s="4"/>
      <c r="D3149" s="550"/>
      <c r="E3149" s="5"/>
      <c r="F3149" s="6"/>
      <c r="G3149" s="6"/>
      <c r="H3149" s="6"/>
      <c r="I3149" s="6"/>
      <c r="J3149" s="6"/>
      <c r="K3149" s="6"/>
      <c r="L3149" s="6"/>
      <c r="M3149" s="6"/>
      <c r="N3149" s="6"/>
      <c r="O3149" s="6"/>
      <c r="P3149" s="6"/>
      <c r="Q3149" s="6"/>
      <c r="R3149" s="6"/>
      <c r="S3149" s="6"/>
      <c r="T3149" s="6"/>
      <c r="U3149" s="6"/>
      <c r="V3149" s="6"/>
      <c r="W3149" s="6"/>
      <c r="X3149" s="6"/>
      <c r="Y3149" s="6"/>
      <c r="Z3149" s="6"/>
      <c r="AA3149" s="6"/>
      <c r="AB3149" s="6"/>
      <c r="AC3149" s="6"/>
    </row>
    <row r="3150">
      <c r="A3150" s="92" t="s">
        <v>5544</v>
      </c>
      <c r="B3150" s="566"/>
      <c r="C3150" s="4"/>
      <c r="D3150" s="550"/>
      <c r="E3150" s="5"/>
      <c r="F3150" s="6"/>
      <c r="G3150" s="6"/>
      <c r="H3150" s="6"/>
      <c r="I3150" s="6"/>
      <c r="J3150" s="6"/>
      <c r="K3150" s="6"/>
      <c r="L3150" s="6"/>
      <c r="M3150" s="6"/>
      <c r="N3150" s="6"/>
      <c r="O3150" s="6"/>
      <c r="P3150" s="6"/>
      <c r="Q3150" s="6"/>
      <c r="R3150" s="6"/>
      <c r="S3150" s="6"/>
      <c r="T3150" s="6"/>
      <c r="U3150" s="6"/>
      <c r="V3150" s="6"/>
      <c r="W3150" s="6"/>
      <c r="X3150" s="6"/>
      <c r="Y3150" s="6"/>
      <c r="Z3150" s="6"/>
      <c r="AA3150" s="6"/>
      <c r="AB3150" s="6"/>
      <c r="AC3150" s="6"/>
    </row>
    <row r="3151">
      <c r="A3151" s="92" t="s">
        <v>5545</v>
      </c>
      <c r="B3151" s="566"/>
      <c r="C3151" s="4"/>
      <c r="D3151" s="550"/>
      <c r="E3151" s="5"/>
      <c r="F3151" s="6"/>
      <c r="G3151" s="6"/>
      <c r="H3151" s="6"/>
      <c r="I3151" s="6"/>
      <c r="J3151" s="6"/>
      <c r="K3151" s="6"/>
      <c r="L3151" s="6"/>
      <c r="M3151" s="6"/>
      <c r="N3151" s="6"/>
      <c r="O3151" s="6"/>
      <c r="P3151" s="6"/>
      <c r="Q3151" s="6"/>
      <c r="R3151" s="6"/>
      <c r="S3151" s="6"/>
      <c r="T3151" s="6"/>
      <c r="U3151" s="6"/>
      <c r="V3151" s="6"/>
      <c r="W3151" s="6"/>
      <c r="X3151" s="6"/>
      <c r="Y3151" s="6"/>
      <c r="Z3151" s="6"/>
      <c r="AA3151" s="6"/>
      <c r="AB3151" s="6"/>
      <c r="AC3151" s="6"/>
    </row>
    <row r="3152">
      <c r="A3152" s="92" t="s">
        <v>5546</v>
      </c>
      <c r="B3152" s="566"/>
      <c r="C3152" s="4"/>
      <c r="D3152" s="550"/>
      <c r="E3152" s="5"/>
      <c r="F3152" s="6"/>
      <c r="G3152" s="6"/>
      <c r="H3152" s="6"/>
      <c r="I3152" s="6"/>
      <c r="J3152" s="6"/>
      <c r="K3152" s="6"/>
      <c r="L3152" s="6"/>
      <c r="M3152" s="6"/>
      <c r="N3152" s="6"/>
      <c r="O3152" s="6"/>
      <c r="P3152" s="6"/>
      <c r="Q3152" s="6"/>
      <c r="R3152" s="6"/>
      <c r="S3152" s="6"/>
      <c r="T3152" s="6"/>
      <c r="U3152" s="6"/>
      <c r="V3152" s="6"/>
      <c r="W3152" s="6"/>
      <c r="X3152" s="6"/>
      <c r="Y3152" s="6"/>
      <c r="Z3152" s="6"/>
      <c r="AA3152" s="6"/>
      <c r="AB3152" s="6"/>
      <c r="AC3152" s="6"/>
    </row>
    <row r="3153">
      <c r="A3153" s="92" t="s">
        <v>5547</v>
      </c>
      <c r="B3153" s="566" t="s">
        <v>5548</v>
      </c>
      <c r="C3153" s="4"/>
      <c r="D3153" s="550"/>
      <c r="E3153" s="5"/>
      <c r="F3153" s="6"/>
      <c r="G3153" s="6"/>
      <c r="H3153" s="6"/>
      <c r="I3153" s="6"/>
      <c r="J3153" s="6"/>
      <c r="K3153" s="6"/>
      <c r="L3153" s="6"/>
      <c r="M3153" s="6"/>
      <c r="N3153" s="6"/>
      <c r="O3153" s="6"/>
      <c r="P3153" s="6"/>
      <c r="Q3153" s="6"/>
      <c r="R3153" s="6"/>
      <c r="S3153" s="6"/>
      <c r="T3153" s="6"/>
      <c r="U3153" s="6"/>
      <c r="V3153" s="6"/>
      <c r="W3153" s="6"/>
      <c r="X3153" s="6"/>
      <c r="Y3153" s="6"/>
      <c r="Z3153" s="6"/>
      <c r="AA3153" s="6"/>
      <c r="AB3153" s="6"/>
      <c r="AC3153" s="6"/>
    </row>
    <row r="3154">
      <c r="A3154" s="92" t="s">
        <v>5549</v>
      </c>
      <c r="B3154" s="566" t="s">
        <v>5550</v>
      </c>
      <c r="C3154" s="4"/>
      <c r="D3154" s="550"/>
      <c r="E3154" s="5"/>
      <c r="F3154" s="6"/>
      <c r="G3154" s="6"/>
      <c r="H3154" s="6"/>
      <c r="I3154" s="6"/>
      <c r="J3154" s="6"/>
      <c r="K3154" s="6"/>
      <c r="L3154" s="6"/>
      <c r="M3154" s="6"/>
      <c r="N3154" s="6"/>
      <c r="O3154" s="6"/>
      <c r="P3154" s="6"/>
      <c r="Q3154" s="6"/>
      <c r="R3154" s="6"/>
      <c r="S3154" s="6"/>
      <c r="T3154" s="6"/>
      <c r="U3154" s="6"/>
      <c r="V3154" s="6"/>
      <c r="W3154" s="6"/>
      <c r="X3154" s="6"/>
      <c r="Y3154" s="6"/>
      <c r="Z3154" s="6"/>
      <c r="AA3154" s="6"/>
      <c r="AB3154" s="6"/>
      <c r="AC3154" s="6"/>
    </row>
    <row r="3155">
      <c r="A3155" s="92" t="s">
        <v>5551</v>
      </c>
      <c r="B3155" s="566"/>
      <c r="C3155" s="4"/>
      <c r="D3155" s="550"/>
      <c r="E3155" s="5"/>
      <c r="F3155" s="6"/>
      <c r="G3155" s="6"/>
      <c r="H3155" s="6"/>
      <c r="I3155" s="6"/>
      <c r="J3155" s="6"/>
      <c r="K3155" s="6"/>
      <c r="L3155" s="6"/>
      <c r="M3155" s="6"/>
      <c r="N3155" s="6"/>
      <c r="O3155" s="6"/>
      <c r="P3155" s="6"/>
      <c r="Q3155" s="6"/>
      <c r="R3155" s="6"/>
      <c r="S3155" s="6"/>
      <c r="T3155" s="6"/>
      <c r="U3155" s="6"/>
      <c r="V3155" s="6"/>
      <c r="W3155" s="6"/>
      <c r="X3155" s="6"/>
      <c r="Y3155" s="6"/>
      <c r="Z3155" s="6"/>
      <c r="AA3155" s="6"/>
      <c r="AB3155" s="6"/>
      <c r="AC3155" s="6"/>
    </row>
    <row r="3156">
      <c r="A3156" s="92" t="s">
        <v>5552</v>
      </c>
      <c r="B3156" s="566"/>
      <c r="C3156" s="4"/>
      <c r="D3156" s="550"/>
      <c r="E3156" s="5"/>
      <c r="F3156" s="6"/>
      <c r="G3156" s="6"/>
      <c r="H3156" s="6"/>
      <c r="I3156" s="6"/>
      <c r="J3156" s="6"/>
      <c r="K3156" s="6"/>
      <c r="L3156" s="6"/>
      <c r="M3156" s="6"/>
      <c r="N3156" s="6"/>
      <c r="O3156" s="6"/>
      <c r="P3156" s="6"/>
      <c r="Q3156" s="6"/>
      <c r="R3156" s="6"/>
      <c r="S3156" s="6"/>
      <c r="T3156" s="6"/>
      <c r="U3156" s="6"/>
      <c r="V3156" s="6"/>
      <c r="W3156" s="6"/>
      <c r="X3156" s="6"/>
      <c r="Y3156" s="6"/>
      <c r="Z3156" s="6"/>
      <c r="AA3156" s="6"/>
      <c r="AB3156" s="6"/>
      <c r="AC3156" s="6"/>
    </row>
    <row r="3157" ht="54.0" customHeight="1">
      <c r="A3157" s="92" t="s">
        <v>5553</v>
      </c>
      <c r="B3157" s="566" t="s">
        <v>5554</v>
      </c>
      <c r="C3157" s="4"/>
      <c r="D3157" s="550"/>
      <c r="E3157" s="5"/>
      <c r="F3157" s="6"/>
      <c r="G3157" s="6"/>
      <c r="H3157" s="6"/>
      <c r="I3157" s="6"/>
      <c r="J3157" s="6"/>
      <c r="K3157" s="6"/>
      <c r="L3157" s="6"/>
      <c r="M3157" s="6"/>
      <c r="N3157" s="6"/>
      <c r="O3157" s="6"/>
      <c r="P3157" s="6"/>
      <c r="Q3157" s="6"/>
      <c r="R3157" s="6"/>
      <c r="S3157" s="6"/>
      <c r="T3157" s="6"/>
      <c r="U3157" s="6"/>
      <c r="V3157" s="6"/>
      <c r="W3157" s="6"/>
      <c r="X3157" s="6"/>
      <c r="Y3157" s="6"/>
      <c r="Z3157" s="6"/>
      <c r="AA3157" s="6"/>
      <c r="AB3157" s="6"/>
      <c r="AC3157" s="6"/>
    </row>
    <row r="3158" ht="131.25" customHeight="1">
      <c r="A3158" s="92" t="s">
        <v>5555</v>
      </c>
      <c r="B3158" s="566" t="s">
        <v>5556</v>
      </c>
      <c r="C3158" s="4"/>
      <c r="D3158" s="550"/>
      <c r="E3158" s="5"/>
      <c r="F3158" s="6"/>
      <c r="G3158" s="6"/>
      <c r="H3158" s="6"/>
      <c r="I3158" s="6"/>
      <c r="J3158" s="6"/>
      <c r="K3158" s="6"/>
      <c r="L3158" s="6"/>
      <c r="M3158" s="6"/>
      <c r="N3158" s="6"/>
      <c r="O3158" s="6"/>
      <c r="P3158" s="6"/>
      <c r="Q3158" s="6"/>
      <c r="R3158" s="6"/>
      <c r="S3158" s="6"/>
      <c r="T3158" s="6"/>
      <c r="U3158" s="6"/>
      <c r="V3158" s="6"/>
      <c r="W3158" s="6"/>
      <c r="X3158" s="6"/>
      <c r="Y3158" s="6"/>
      <c r="Z3158" s="6"/>
      <c r="AA3158" s="6"/>
      <c r="AB3158" s="6"/>
      <c r="AC3158" s="6"/>
    </row>
    <row r="3159" ht="54.75" customHeight="1">
      <c r="A3159" s="92" t="s">
        <v>5557</v>
      </c>
      <c r="B3159" s="92" t="s">
        <v>5558</v>
      </c>
      <c r="C3159" s="4"/>
      <c r="D3159" s="550"/>
      <c r="E3159" s="5"/>
      <c r="F3159" s="6"/>
      <c r="G3159" s="6"/>
      <c r="H3159" s="6"/>
      <c r="I3159" s="6"/>
      <c r="J3159" s="6"/>
      <c r="K3159" s="6"/>
      <c r="L3159" s="6"/>
      <c r="M3159" s="6"/>
      <c r="N3159" s="6"/>
      <c r="O3159" s="6"/>
      <c r="P3159" s="6"/>
      <c r="Q3159" s="6"/>
      <c r="R3159" s="6"/>
      <c r="S3159" s="6"/>
      <c r="T3159" s="6"/>
      <c r="U3159" s="6"/>
      <c r="V3159" s="6"/>
      <c r="W3159" s="6"/>
      <c r="X3159" s="6"/>
      <c r="Y3159" s="6"/>
      <c r="Z3159" s="6"/>
      <c r="AA3159" s="6"/>
      <c r="AB3159" s="6"/>
      <c r="AC3159" s="6"/>
    </row>
    <row r="3160" ht="54.75" customHeight="1">
      <c r="A3160" s="92" t="s">
        <v>5559</v>
      </c>
      <c r="B3160" s="566"/>
      <c r="C3160" s="4"/>
      <c r="D3160" s="550"/>
      <c r="E3160" s="5"/>
      <c r="F3160" s="6"/>
      <c r="G3160" s="6"/>
      <c r="H3160" s="6"/>
      <c r="I3160" s="6"/>
      <c r="J3160" s="6"/>
      <c r="K3160" s="6"/>
      <c r="L3160" s="6"/>
      <c r="M3160" s="6"/>
      <c r="N3160" s="6"/>
      <c r="O3160" s="6"/>
      <c r="P3160" s="6"/>
      <c r="Q3160" s="6"/>
      <c r="R3160" s="6"/>
      <c r="S3160" s="6"/>
      <c r="T3160" s="6"/>
      <c r="U3160" s="6"/>
      <c r="V3160" s="6"/>
      <c r="W3160" s="6"/>
      <c r="X3160" s="6"/>
      <c r="Y3160" s="6"/>
      <c r="Z3160" s="6"/>
      <c r="AA3160" s="6"/>
      <c r="AB3160" s="6"/>
      <c r="AC3160" s="6"/>
    </row>
    <row r="3161" ht="54.75" customHeight="1">
      <c r="A3161" s="92" t="s">
        <v>5560</v>
      </c>
      <c r="B3161" s="566" t="s">
        <v>5561</v>
      </c>
      <c r="C3161" s="4"/>
      <c r="D3161" s="550"/>
      <c r="E3161" s="5"/>
      <c r="F3161" s="6"/>
      <c r="G3161" s="6"/>
      <c r="H3161" s="6"/>
      <c r="I3161" s="6"/>
      <c r="J3161" s="6"/>
      <c r="K3161" s="6"/>
      <c r="L3161" s="6"/>
      <c r="M3161" s="6"/>
      <c r="N3161" s="6"/>
      <c r="O3161" s="6"/>
      <c r="P3161" s="6"/>
      <c r="Q3161" s="6"/>
      <c r="R3161" s="6"/>
      <c r="S3161" s="6"/>
      <c r="T3161" s="6"/>
      <c r="U3161" s="6"/>
      <c r="V3161" s="6"/>
      <c r="W3161" s="6"/>
      <c r="X3161" s="6"/>
      <c r="Y3161" s="6"/>
      <c r="Z3161" s="6"/>
      <c r="AA3161" s="6"/>
      <c r="AB3161" s="6"/>
      <c r="AC3161" s="6"/>
    </row>
    <row r="3162">
      <c r="A3162" s="92" t="s">
        <v>5562</v>
      </c>
      <c r="B3162" s="566" t="s">
        <v>5563</v>
      </c>
      <c r="C3162" s="4"/>
      <c r="D3162" s="550"/>
      <c r="E3162" s="5"/>
      <c r="F3162" s="6"/>
      <c r="G3162" s="6"/>
      <c r="H3162" s="6"/>
      <c r="I3162" s="6"/>
      <c r="J3162" s="6"/>
      <c r="K3162" s="6"/>
      <c r="L3162" s="6"/>
      <c r="M3162" s="6"/>
      <c r="N3162" s="6"/>
      <c r="O3162" s="6"/>
      <c r="P3162" s="6"/>
      <c r="Q3162" s="6"/>
      <c r="R3162" s="6"/>
      <c r="S3162" s="6"/>
      <c r="T3162" s="6"/>
      <c r="U3162" s="6"/>
      <c r="V3162" s="6"/>
      <c r="W3162" s="6"/>
      <c r="X3162" s="6"/>
      <c r="Y3162" s="6"/>
      <c r="Z3162" s="6"/>
      <c r="AA3162" s="6"/>
      <c r="AB3162" s="6"/>
      <c r="AC3162" s="6"/>
    </row>
    <row r="3163">
      <c r="A3163" s="74" t="s">
        <v>5564</v>
      </c>
      <c r="B3163" s="566" t="s">
        <v>5565</v>
      </c>
      <c r="C3163" s="4"/>
      <c r="D3163" s="550"/>
      <c r="E3163" s="5"/>
      <c r="F3163" s="6"/>
      <c r="G3163" s="6"/>
      <c r="H3163" s="6"/>
      <c r="I3163" s="6"/>
      <c r="J3163" s="6"/>
      <c r="K3163" s="6"/>
      <c r="L3163" s="6"/>
      <c r="M3163" s="6"/>
      <c r="N3163" s="6"/>
      <c r="O3163" s="6"/>
      <c r="P3163" s="6"/>
      <c r="Q3163" s="6"/>
      <c r="R3163" s="6"/>
      <c r="S3163" s="6"/>
      <c r="T3163" s="6"/>
      <c r="U3163" s="6"/>
      <c r="V3163" s="6"/>
      <c r="W3163" s="6"/>
      <c r="X3163" s="6"/>
      <c r="Y3163" s="6"/>
      <c r="Z3163" s="6"/>
      <c r="AA3163" s="6"/>
      <c r="AB3163" s="6"/>
      <c r="AC3163" s="6"/>
    </row>
    <row r="3164">
      <c r="A3164" s="230" t="s">
        <v>5566</v>
      </c>
      <c r="B3164" s="566" t="s">
        <v>5567</v>
      </c>
      <c r="C3164" s="4"/>
      <c r="D3164" s="550"/>
      <c r="E3164" s="5"/>
      <c r="F3164" s="6"/>
      <c r="G3164" s="6"/>
      <c r="H3164" s="6"/>
      <c r="I3164" s="6"/>
      <c r="J3164" s="6"/>
      <c r="K3164" s="6"/>
      <c r="L3164" s="6"/>
      <c r="M3164" s="6"/>
      <c r="N3164" s="6"/>
      <c r="O3164" s="6"/>
      <c r="P3164" s="6"/>
      <c r="Q3164" s="6"/>
      <c r="R3164" s="6"/>
      <c r="S3164" s="6"/>
      <c r="T3164" s="6"/>
      <c r="U3164" s="6"/>
      <c r="V3164" s="6"/>
      <c r="W3164" s="6"/>
      <c r="X3164" s="6"/>
      <c r="Y3164" s="6"/>
      <c r="Z3164" s="6"/>
      <c r="AA3164" s="6"/>
      <c r="AB3164" s="6"/>
      <c r="AC3164" s="6"/>
    </row>
    <row r="3165">
      <c r="A3165" s="230" t="s">
        <v>5568</v>
      </c>
      <c r="B3165" s="566" t="s">
        <v>5569</v>
      </c>
      <c r="C3165" s="4" t="s">
        <v>5570</v>
      </c>
      <c r="D3165" s="550"/>
      <c r="E3165" s="5"/>
      <c r="F3165" s="6"/>
      <c r="G3165" s="6"/>
      <c r="H3165" s="6"/>
      <c r="I3165" s="6"/>
      <c r="J3165" s="6"/>
      <c r="K3165" s="6"/>
      <c r="L3165" s="6"/>
      <c r="M3165" s="6"/>
      <c r="N3165" s="6"/>
      <c r="O3165" s="6"/>
      <c r="P3165" s="6"/>
      <c r="Q3165" s="6"/>
      <c r="R3165" s="6"/>
      <c r="S3165" s="6"/>
      <c r="T3165" s="6"/>
      <c r="U3165" s="6"/>
      <c r="V3165" s="6"/>
      <c r="W3165" s="6"/>
      <c r="X3165" s="6"/>
      <c r="Y3165" s="6"/>
      <c r="Z3165" s="6"/>
      <c r="AA3165" s="6"/>
      <c r="AB3165" s="6"/>
      <c r="AC3165" s="6"/>
    </row>
    <row r="3166" ht="38.25" customHeight="1">
      <c r="A3166" s="591" t="s">
        <v>5571</v>
      </c>
      <c r="B3166" s="566" t="s">
        <v>5572</v>
      </c>
      <c r="C3166" s="4"/>
      <c r="D3166" s="550"/>
      <c r="E3166" s="5"/>
      <c r="F3166" s="6"/>
      <c r="G3166" s="6"/>
      <c r="H3166" s="6"/>
      <c r="I3166" s="6"/>
      <c r="J3166" s="6"/>
      <c r="K3166" s="6"/>
      <c r="L3166" s="6"/>
      <c r="M3166" s="6"/>
      <c r="N3166" s="6"/>
      <c r="O3166" s="6"/>
      <c r="P3166" s="6"/>
      <c r="Q3166" s="6"/>
      <c r="R3166" s="6"/>
      <c r="S3166" s="6"/>
      <c r="T3166" s="6"/>
      <c r="U3166" s="6"/>
      <c r="V3166" s="6"/>
      <c r="W3166" s="6"/>
      <c r="X3166" s="6"/>
      <c r="Y3166" s="6"/>
      <c r="Z3166" s="6"/>
      <c r="AA3166" s="6"/>
      <c r="AB3166" s="6"/>
      <c r="AC3166" s="6"/>
    </row>
    <row r="3167" ht="38.25" customHeight="1">
      <c r="A3167" s="471" t="s">
        <v>5573</v>
      </c>
      <c r="B3167" s="566" t="s">
        <v>5574</v>
      </c>
      <c r="C3167" s="4"/>
      <c r="D3167" s="550"/>
      <c r="E3167" s="5"/>
      <c r="F3167" s="6"/>
      <c r="G3167" s="6"/>
      <c r="H3167" s="6"/>
      <c r="I3167" s="6"/>
      <c r="J3167" s="6"/>
      <c r="K3167" s="6"/>
      <c r="L3167" s="6"/>
      <c r="M3167" s="6"/>
      <c r="N3167" s="6"/>
      <c r="O3167" s="6"/>
      <c r="P3167" s="6"/>
      <c r="Q3167" s="6"/>
      <c r="R3167" s="6"/>
      <c r="S3167" s="6"/>
      <c r="T3167" s="6"/>
      <c r="U3167" s="6"/>
      <c r="V3167" s="6"/>
      <c r="W3167" s="6"/>
      <c r="X3167" s="6"/>
      <c r="Y3167" s="6"/>
      <c r="Z3167" s="6"/>
      <c r="AA3167" s="6"/>
      <c r="AB3167" s="6"/>
      <c r="AC3167" s="6"/>
    </row>
    <row r="3168" ht="33.0" customHeight="1">
      <c r="A3168" s="471" t="s">
        <v>5575</v>
      </c>
      <c r="B3168" s="566" t="s">
        <v>5576</v>
      </c>
      <c r="C3168" s="4"/>
      <c r="D3168" s="550"/>
      <c r="E3168" s="5"/>
      <c r="F3168" s="6"/>
      <c r="G3168" s="6"/>
      <c r="H3168" s="6"/>
      <c r="I3168" s="6"/>
      <c r="J3168" s="6"/>
      <c r="K3168" s="6"/>
      <c r="L3168" s="6"/>
      <c r="M3168" s="6"/>
      <c r="N3168" s="6"/>
      <c r="O3168" s="6"/>
      <c r="P3168" s="6"/>
      <c r="Q3168" s="6"/>
      <c r="R3168" s="6"/>
      <c r="S3168" s="6"/>
      <c r="T3168" s="6"/>
      <c r="U3168" s="6"/>
      <c r="V3168" s="6"/>
      <c r="W3168" s="6"/>
      <c r="X3168" s="6"/>
      <c r="Y3168" s="6"/>
      <c r="Z3168" s="6"/>
      <c r="AA3168" s="6"/>
      <c r="AB3168" s="6"/>
      <c r="AC3168" s="6"/>
    </row>
    <row r="3169" ht="37.5" customHeight="1">
      <c r="A3169" s="471" t="s">
        <v>5577</v>
      </c>
      <c r="B3169" s="566" t="s">
        <v>5578</v>
      </c>
      <c r="C3169" s="4"/>
      <c r="D3169" s="550"/>
      <c r="E3169" s="5"/>
      <c r="F3169" s="6"/>
      <c r="G3169" s="6"/>
      <c r="H3169" s="6"/>
      <c r="I3169" s="6"/>
      <c r="J3169" s="6"/>
      <c r="K3169" s="6"/>
      <c r="L3169" s="6"/>
      <c r="M3169" s="6"/>
      <c r="N3169" s="6"/>
      <c r="O3169" s="6"/>
      <c r="P3169" s="6"/>
      <c r="Q3169" s="6"/>
      <c r="R3169" s="6"/>
      <c r="S3169" s="6"/>
      <c r="T3169" s="6"/>
      <c r="U3169" s="6"/>
      <c r="V3169" s="6"/>
      <c r="W3169" s="6"/>
      <c r="X3169" s="6"/>
      <c r="Y3169" s="6"/>
      <c r="Z3169" s="6"/>
      <c r="AA3169" s="6"/>
      <c r="AB3169" s="6"/>
      <c r="AC3169" s="6"/>
    </row>
    <row r="3170" ht="37.5" customHeight="1">
      <c r="A3170" s="471" t="s">
        <v>5579</v>
      </c>
      <c r="B3170" s="566"/>
      <c r="C3170" s="4"/>
      <c r="D3170" s="550"/>
      <c r="E3170" s="5"/>
      <c r="F3170" s="6"/>
      <c r="G3170" s="6"/>
      <c r="H3170" s="6"/>
      <c r="I3170" s="6"/>
      <c r="J3170" s="6"/>
      <c r="K3170" s="6"/>
      <c r="L3170" s="6"/>
      <c r="M3170" s="6"/>
      <c r="N3170" s="6"/>
      <c r="O3170" s="6"/>
      <c r="P3170" s="6"/>
      <c r="Q3170" s="6"/>
      <c r="R3170" s="6"/>
      <c r="S3170" s="6"/>
      <c r="T3170" s="6"/>
      <c r="U3170" s="6"/>
      <c r="V3170" s="6"/>
      <c r="W3170" s="6"/>
      <c r="X3170" s="6"/>
      <c r="Y3170" s="6"/>
      <c r="Z3170" s="6"/>
      <c r="AA3170" s="6"/>
      <c r="AB3170" s="6"/>
      <c r="AC3170" s="6"/>
    </row>
    <row r="3171" ht="99.0" customHeight="1">
      <c r="A3171" s="471" t="s">
        <v>5580</v>
      </c>
      <c r="B3171" s="566" t="s">
        <v>5581</v>
      </c>
      <c r="C3171" s="4"/>
      <c r="D3171" s="550"/>
      <c r="E3171" s="5"/>
      <c r="F3171" s="6"/>
      <c r="G3171" s="6"/>
      <c r="H3171" s="6"/>
      <c r="I3171" s="6"/>
      <c r="J3171" s="6"/>
      <c r="K3171" s="6"/>
      <c r="L3171" s="6"/>
      <c r="M3171" s="6"/>
      <c r="N3171" s="6"/>
      <c r="O3171" s="6"/>
      <c r="P3171" s="6"/>
      <c r="Q3171" s="6"/>
      <c r="R3171" s="6"/>
      <c r="S3171" s="6"/>
      <c r="T3171" s="6"/>
      <c r="U3171" s="6"/>
      <c r="V3171" s="6"/>
      <c r="W3171" s="6"/>
      <c r="X3171" s="6"/>
      <c r="Y3171" s="6"/>
      <c r="Z3171" s="6"/>
      <c r="AA3171" s="6"/>
      <c r="AB3171" s="6"/>
      <c r="AC3171" s="6"/>
    </row>
    <row r="3172">
      <c r="A3172" s="471" t="s">
        <v>5582</v>
      </c>
      <c r="B3172" s="566" t="s">
        <v>5583</v>
      </c>
      <c r="C3172" s="4" t="s">
        <v>5584</v>
      </c>
      <c r="D3172" s="550"/>
      <c r="E3172" s="5"/>
      <c r="F3172" s="6"/>
      <c r="G3172" s="6"/>
      <c r="H3172" s="6"/>
      <c r="I3172" s="6"/>
      <c r="J3172" s="6"/>
      <c r="K3172" s="6"/>
      <c r="L3172" s="6"/>
      <c r="M3172" s="6"/>
      <c r="N3172" s="6"/>
      <c r="O3172" s="6"/>
      <c r="P3172" s="6"/>
      <c r="Q3172" s="6"/>
      <c r="R3172" s="6"/>
      <c r="S3172" s="6"/>
      <c r="T3172" s="6"/>
      <c r="U3172" s="6"/>
      <c r="V3172" s="6"/>
      <c r="W3172" s="6"/>
      <c r="X3172" s="6"/>
      <c r="Y3172" s="6"/>
      <c r="Z3172" s="6"/>
      <c r="AA3172" s="6"/>
      <c r="AB3172" s="6"/>
      <c r="AC3172" s="6"/>
    </row>
    <row r="3173" ht="96.0" customHeight="1">
      <c r="A3173" s="471" t="s">
        <v>5585</v>
      </c>
      <c r="B3173" s="566"/>
      <c r="C3173" s="4"/>
      <c r="D3173" s="550"/>
      <c r="E3173" s="5"/>
      <c r="F3173" s="6"/>
      <c r="G3173" s="6"/>
      <c r="H3173" s="6"/>
      <c r="I3173" s="6"/>
      <c r="J3173" s="6"/>
      <c r="K3173" s="6"/>
      <c r="L3173" s="6"/>
      <c r="M3173" s="6"/>
      <c r="N3173" s="6"/>
      <c r="O3173" s="6"/>
      <c r="P3173" s="6"/>
      <c r="Q3173" s="6"/>
      <c r="R3173" s="6"/>
      <c r="S3173" s="6"/>
      <c r="T3173" s="6"/>
      <c r="U3173" s="6"/>
      <c r="V3173" s="6"/>
      <c r="W3173" s="6"/>
      <c r="X3173" s="6"/>
      <c r="Y3173" s="6"/>
      <c r="Z3173" s="6"/>
      <c r="AA3173" s="6"/>
      <c r="AB3173" s="6"/>
      <c r="AC3173" s="6"/>
    </row>
    <row r="3174">
      <c r="A3174" s="471" t="s">
        <v>5586</v>
      </c>
      <c r="B3174" s="566"/>
      <c r="C3174" s="4"/>
      <c r="D3174" s="550" t="s">
        <v>5587</v>
      </c>
      <c r="E3174" s="5"/>
      <c r="F3174" s="6"/>
      <c r="G3174" s="6"/>
      <c r="H3174" s="6"/>
      <c r="I3174" s="6"/>
      <c r="J3174" s="6"/>
      <c r="K3174" s="6"/>
      <c r="L3174" s="6"/>
      <c r="M3174" s="6"/>
      <c r="N3174" s="6"/>
      <c r="O3174" s="6"/>
      <c r="P3174" s="6"/>
      <c r="Q3174" s="6"/>
      <c r="R3174" s="6"/>
      <c r="S3174" s="6"/>
      <c r="T3174" s="6"/>
      <c r="U3174" s="6"/>
      <c r="V3174" s="6"/>
      <c r="W3174" s="6"/>
      <c r="X3174" s="6"/>
      <c r="Y3174" s="6"/>
      <c r="Z3174" s="6"/>
      <c r="AA3174" s="6"/>
      <c r="AB3174" s="6"/>
      <c r="AC3174" s="6"/>
    </row>
    <row r="3175">
      <c r="A3175" s="4" t="s">
        <v>5588</v>
      </c>
      <c r="B3175" s="566" t="s">
        <v>5589</v>
      </c>
      <c r="C3175" s="4" t="s">
        <v>5590</v>
      </c>
      <c r="D3175" s="550"/>
      <c r="E3175" s="5"/>
      <c r="F3175" s="6"/>
      <c r="G3175" s="6"/>
      <c r="H3175" s="6"/>
      <c r="I3175" s="6"/>
      <c r="J3175" s="6"/>
      <c r="K3175" s="6"/>
      <c r="L3175" s="6"/>
      <c r="M3175" s="6"/>
      <c r="N3175" s="6"/>
      <c r="O3175" s="6"/>
      <c r="P3175" s="6"/>
      <c r="Q3175" s="6"/>
      <c r="R3175" s="6"/>
      <c r="S3175" s="6"/>
      <c r="T3175" s="6"/>
      <c r="U3175" s="6"/>
      <c r="V3175" s="6"/>
      <c r="W3175" s="6"/>
      <c r="X3175" s="6"/>
      <c r="Y3175" s="6"/>
      <c r="Z3175" s="6"/>
      <c r="AA3175" s="6"/>
      <c r="AB3175" s="6"/>
      <c r="AC3175" s="6"/>
    </row>
    <row r="3176">
      <c r="A3176" s="4" t="s">
        <v>5591</v>
      </c>
      <c r="B3176" s="566"/>
      <c r="C3176" s="4"/>
      <c r="D3176" s="550"/>
      <c r="E3176" s="5"/>
      <c r="F3176" s="6"/>
      <c r="G3176" s="6"/>
      <c r="H3176" s="6"/>
      <c r="I3176" s="6"/>
      <c r="J3176" s="6"/>
      <c r="K3176" s="6"/>
      <c r="L3176" s="6"/>
      <c r="M3176" s="6"/>
      <c r="N3176" s="6"/>
      <c r="O3176" s="6"/>
      <c r="P3176" s="6"/>
      <c r="Q3176" s="6"/>
      <c r="R3176" s="6"/>
      <c r="S3176" s="6"/>
      <c r="T3176" s="6"/>
      <c r="U3176" s="6"/>
      <c r="V3176" s="6"/>
      <c r="W3176" s="6"/>
      <c r="X3176" s="6"/>
      <c r="Y3176" s="6"/>
      <c r="Z3176" s="6"/>
      <c r="AA3176" s="6"/>
      <c r="AB3176" s="6"/>
      <c r="AC3176" s="6"/>
    </row>
    <row r="3177">
      <c r="A3177" s="4" t="s">
        <v>5592</v>
      </c>
      <c r="B3177" s="566"/>
      <c r="C3177" s="4"/>
      <c r="D3177" s="550"/>
      <c r="E3177" s="5"/>
      <c r="F3177" s="6"/>
      <c r="G3177" s="6"/>
      <c r="H3177" s="6"/>
      <c r="I3177" s="6"/>
      <c r="J3177" s="6"/>
      <c r="K3177" s="6"/>
      <c r="L3177" s="6"/>
      <c r="M3177" s="6"/>
      <c r="N3177" s="6"/>
      <c r="O3177" s="6"/>
      <c r="P3177" s="6"/>
      <c r="Q3177" s="6"/>
      <c r="R3177" s="6"/>
      <c r="S3177" s="6"/>
      <c r="T3177" s="6"/>
      <c r="U3177" s="6"/>
      <c r="V3177" s="6"/>
      <c r="W3177" s="6"/>
      <c r="X3177" s="6"/>
      <c r="Y3177" s="6"/>
      <c r="Z3177" s="6"/>
      <c r="AA3177" s="6"/>
      <c r="AB3177" s="6"/>
      <c r="AC3177" s="6"/>
    </row>
    <row r="3178">
      <c r="A3178" s="4" t="s">
        <v>5593</v>
      </c>
      <c r="B3178" s="566" t="s">
        <v>5594</v>
      </c>
      <c r="C3178" s="4"/>
      <c r="D3178" s="550"/>
      <c r="E3178" s="5"/>
      <c r="F3178" s="6"/>
      <c r="G3178" s="6"/>
      <c r="H3178" s="6"/>
      <c r="I3178" s="6"/>
      <c r="J3178" s="6"/>
      <c r="K3178" s="6"/>
      <c r="L3178" s="6"/>
      <c r="M3178" s="6"/>
      <c r="N3178" s="6"/>
      <c r="O3178" s="6"/>
      <c r="P3178" s="6"/>
      <c r="Q3178" s="6"/>
      <c r="R3178" s="6"/>
      <c r="S3178" s="6"/>
      <c r="T3178" s="6"/>
      <c r="U3178" s="6"/>
      <c r="V3178" s="6"/>
      <c r="W3178" s="6"/>
      <c r="X3178" s="6"/>
      <c r="Y3178" s="6"/>
      <c r="Z3178" s="6"/>
      <c r="AA3178" s="6"/>
      <c r="AB3178" s="6"/>
      <c r="AC3178" s="6"/>
    </row>
    <row r="3179">
      <c r="A3179" s="4" t="s">
        <v>5595</v>
      </c>
      <c r="B3179" s="566" t="s">
        <v>5596</v>
      </c>
      <c r="C3179" s="4"/>
      <c r="D3179" s="550"/>
      <c r="E3179" s="5"/>
      <c r="F3179" s="6"/>
      <c r="G3179" s="6"/>
      <c r="H3179" s="6"/>
      <c r="I3179" s="6"/>
      <c r="J3179" s="6"/>
      <c r="K3179" s="6"/>
      <c r="L3179" s="6"/>
      <c r="M3179" s="6"/>
      <c r="N3179" s="6"/>
      <c r="O3179" s="6"/>
      <c r="P3179" s="6"/>
      <c r="Q3179" s="6"/>
      <c r="R3179" s="6"/>
      <c r="S3179" s="6"/>
      <c r="T3179" s="6"/>
      <c r="U3179" s="6"/>
      <c r="V3179" s="6"/>
      <c r="W3179" s="6"/>
      <c r="X3179" s="6"/>
      <c r="Y3179" s="6"/>
      <c r="Z3179" s="6"/>
      <c r="AA3179" s="6"/>
      <c r="AB3179" s="6"/>
      <c r="AC3179" s="6"/>
    </row>
    <row r="3180">
      <c r="A3180" s="4" t="s">
        <v>5597</v>
      </c>
      <c r="B3180" s="566" t="s">
        <v>5598</v>
      </c>
      <c r="C3180" s="4" t="s">
        <v>5599</v>
      </c>
      <c r="D3180" s="550"/>
      <c r="E3180" s="5"/>
      <c r="F3180" s="6"/>
      <c r="G3180" s="6"/>
      <c r="H3180" s="6"/>
      <c r="I3180" s="6"/>
      <c r="J3180" s="6"/>
      <c r="K3180" s="6"/>
      <c r="L3180" s="6"/>
      <c r="M3180" s="6"/>
      <c r="N3180" s="6"/>
      <c r="O3180" s="6"/>
      <c r="P3180" s="6"/>
      <c r="Q3180" s="6"/>
      <c r="R3180" s="6"/>
      <c r="S3180" s="6"/>
      <c r="T3180" s="6"/>
      <c r="U3180" s="6"/>
      <c r="V3180" s="6"/>
      <c r="W3180" s="6"/>
      <c r="X3180" s="6"/>
      <c r="Y3180" s="6"/>
      <c r="Z3180" s="6"/>
      <c r="AA3180" s="6"/>
      <c r="AB3180" s="6"/>
      <c r="AC3180" s="6"/>
    </row>
    <row r="3181">
      <c r="A3181" s="4" t="s">
        <v>5597</v>
      </c>
      <c r="B3181" s="566" t="s">
        <v>5600</v>
      </c>
      <c r="C3181" s="4" t="s">
        <v>5601</v>
      </c>
      <c r="D3181" s="550"/>
      <c r="E3181" s="5"/>
      <c r="F3181" s="6"/>
      <c r="G3181" s="6"/>
      <c r="H3181" s="6"/>
      <c r="I3181" s="6"/>
      <c r="J3181" s="6"/>
      <c r="K3181" s="6"/>
      <c r="L3181" s="6"/>
      <c r="M3181" s="6"/>
      <c r="N3181" s="6"/>
      <c r="O3181" s="6"/>
      <c r="P3181" s="6"/>
      <c r="Q3181" s="6"/>
      <c r="R3181" s="6"/>
      <c r="S3181" s="6"/>
      <c r="T3181" s="6"/>
      <c r="U3181" s="6"/>
      <c r="V3181" s="6"/>
      <c r="W3181" s="6"/>
      <c r="X3181" s="6"/>
      <c r="Y3181" s="6"/>
      <c r="Z3181" s="6"/>
      <c r="AA3181" s="6"/>
      <c r="AB3181" s="6"/>
      <c r="AC3181" s="6"/>
    </row>
    <row r="3182">
      <c r="A3182" s="4" t="s">
        <v>5602</v>
      </c>
      <c r="B3182" s="566" t="s">
        <v>5603</v>
      </c>
      <c r="C3182" s="4" t="s">
        <v>5604</v>
      </c>
      <c r="D3182" s="550"/>
      <c r="E3182" s="5"/>
      <c r="F3182" s="6"/>
      <c r="G3182" s="6"/>
      <c r="H3182" s="6"/>
      <c r="I3182" s="6"/>
      <c r="J3182" s="6"/>
      <c r="K3182" s="6"/>
      <c r="L3182" s="6"/>
      <c r="M3182" s="6"/>
      <c r="N3182" s="6"/>
      <c r="O3182" s="6"/>
      <c r="P3182" s="6"/>
      <c r="Q3182" s="6"/>
      <c r="R3182" s="6"/>
      <c r="S3182" s="6"/>
      <c r="T3182" s="6"/>
      <c r="U3182" s="6"/>
      <c r="V3182" s="6"/>
      <c r="W3182" s="6"/>
      <c r="X3182" s="6"/>
      <c r="Y3182" s="6"/>
      <c r="Z3182" s="6"/>
      <c r="AA3182" s="6"/>
      <c r="AB3182" s="6"/>
      <c r="AC3182" s="6"/>
    </row>
    <row r="3183">
      <c r="A3183" s="4" t="s">
        <v>5605</v>
      </c>
      <c r="B3183" s="566" t="s">
        <v>5606</v>
      </c>
      <c r="C3183" s="4"/>
      <c r="D3183" s="550"/>
      <c r="E3183" s="5"/>
      <c r="F3183" s="6"/>
      <c r="G3183" s="6"/>
      <c r="H3183" s="6"/>
      <c r="I3183" s="6"/>
      <c r="J3183" s="6"/>
      <c r="K3183" s="6"/>
      <c r="L3183" s="6"/>
      <c r="M3183" s="6"/>
      <c r="N3183" s="6"/>
      <c r="O3183" s="6"/>
      <c r="P3183" s="6"/>
      <c r="Q3183" s="6"/>
      <c r="R3183" s="6"/>
      <c r="S3183" s="6"/>
      <c r="T3183" s="6"/>
      <c r="U3183" s="6"/>
      <c r="V3183" s="6"/>
      <c r="W3183" s="6"/>
      <c r="X3183" s="6"/>
      <c r="Y3183" s="6"/>
      <c r="Z3183" s="6"/>
      <c r="AA3183" s="6"/>
      <c r="AB3183" s="6"/>
      <c r="AC3183" s="6"/>
    </row>
    <row r="3184">
      <c r="A3184" s="4" t="s">
        <v>5607</v>
      </c>
      <c r="B3184" s="566" t="s">
        <v>5608</v>
      </c>
      <c r="C3184" s="4"/>
      <c r="D3184" s="550"/>
      <c r="E3184" s="5"/>
      <c r="F3184" s="6"/>
      <c r="G3184" s="6"/>
      <c r="H3184" s="6"/>
      <c r="I3184" s="6"/>
      <c r="J3184" s="6"/>
      <c r="K3184" s="6"/>
      <c r="L3184" s="6"/>
      <c r="M3184" s="6"/>
      <c r="N3184" s="6"/>
      <c r="O3184" s="6"/>
      <c r="P3184" s="6"/>
      <c r="Q3184" s="6"/>
      <c r="R3184" s="6"/>
      <c r="S3184" s="6"/>
      <c r="T3184" s="6"/>
      <c r="U3184" s="6"/>
      <c r="V3184" s="6"/>
      <c r="W3184" s="6"/>
      <c r="X3184" s="6"/>
      <c r="Y3184" s="6"/>
      <c r="Z3184" s="6"/>
      <c r="AA3184" s="6"/>
      <c r="AB3184" s="6"/>
      <c r="AC3184" s="6"/>
    </row>
    <row r="3185">
      <c r="A3185" s="4" t="s">
        <v>5609</v>
      </c>
      <c r="B3185" s="566" t="s">
        <v>5610</v>
      </c>
      <c r="C3185" s="4"/>
      <c r="D3185" s="550"/>
      <c r="E3185" s="5"/>
      <c r="F3185" s="6"/>
      <c r="G3185" s="6"/>
      <c r="H3185" s="6"/>
      <c r="I3185" s="6"/>
      <c r="J3185" s="6"/>
      <c r="K3185" s="6"/>
      <c r="L3185" s="6"/>
      <c r="M3185" s="6"/>
      <c r="N3185" s="6"/>
      <c r="O3185" s="6"/>
      <c r="P3185" s="6"/>
      <c r="Q3185" s="6"/>
      <c r="R3185" s="6"/>
      <c r="S3185" s="6"/>
      <c r="T3185" s="6"/>
      <c r="U3185" s="6"/>
      <c r="V3185" s="6"/>
      <c r="W3185" s="6"/>
      <c r="X3185" s="6"/>
      <c r="Y3185" s="6"/>
      <c r="Z3185" s="6"/>
      <c r="AA3185" s="6"/>
      <c r="AB3185" s="6"/>
      <c r="AC3185" s="6"/>
    </row>
    <row r="3186">
      <c r="A3186" s="4"/>
      <c r="B3186" s="566"/>
      <c r="C3186" s="4"/>
      <c r="D3186" s="550"/>
      <c r="E3186" s="5"/>
      <c r="F3186" s="6"/>
      <c r="G3186" s="6"/>
      <c r="H3186" s="6"/>
      <c r="I3186" s="6"/>
      <c r="J3186" s="6"/>
      <c r="K3186" s="6"/>
      <c r="L3186" s="6"/>
      <c r="M3186" s="6"/>
      <c r="N3186" s="6"/>
      <c r="O3186" s="6"/>
      <c r="P3186" s="6"/>
      <c r="Q3186" s="6"/>
      <c r="R3186" s="6"/>
      <c r="S3186" s="6"/>
      <c r="T3186" s="6"/>
      <c r="U3186" s="6"/>
      <c r="V3186" s="6"/>
      <c r="W3186" s="6"/>
      <c r="X3186" s="6"/>
      <c r="Y3186" s="6"/>
      <c r="Z3186" s="6"/>
      <c r="AA3186" s="6"/>
      <c r="AB3186" s="6"/>
      <c r="AC3186" s="6"/>
    </row>
    <row r="3187">
      <c r="A3187" s="471" t="s">
        <v>5611</v>
      </c>
      <c r="B3187" s="566" t="s">
        <v>5612</v>
      </c>
      <c r="C3187" s="4"/>
      <c r="D3187" s="550"/>
      <c r="E3187" s="5"/>
      <c r="F3187" s="6"/>
      <c r="G3187" s="6"/>
      <c r="H3187" s="6"/>
      <c r="I3187" s="6"/>
      <c r="J3187" s="6"/>
      <c r="K3187" s="6"/>
      <c r="L3187" s="6"/>
      <c r="M3187" s="6"/>
      <c r="N3187" s="6"/>
      <c r="O3187" s="6"/>
      <c r="P3187" s="6"/>
      <c r="Q3187" s="6"/>
      <c r="R3187" s="6"/>
      <c r="S3187" s="6"/>
      <c r="T3187" s="6"/>
      <c r="U3187" s="6"/>
      <c r="V3187" s="6"/>
      <c r="W3187" s="6"/>
      <c r="X3187" s="6"/>
      <c r="Y3187" s="6"/>
      <c r="Z3187" s="6"/>
      <c r="AA3187" s="6"/>
      <c r="AB3187" s="6"/>
      <c r="AC3187" s="6"/>
    </row>
    <row r="3188">
      <c r="A3188" s="471" t="s">
        <v>87</v>
      </c>
      <c r="B3188" s="566"/>
      <c r="C3188" s="4"/>
      <c r="D3188" s="550"/>
      <c r="E3188" s="5"/>
      <c r="F3188" s="6"/>
      <c r="G3188" s="6"/>
      <c r="H3188" s="6"/>
      <c r="I3188" s="6"/>
      <c r="J3188" s="6"/>
      <c r="K3188" s="6"/>
      <c r="L3188" s="6"/>
      <c r="M3188" s="6"/>
      <c r="N3188" s="6"/>
      <c r="O3188" s="6"/>
      <c r="P3188" s="6"/>
      <c r="Q3188" s="6"/>
      <c r="R3188" s="6"/>
      <c r="S3188" s="6"/>
      <c r="T3188" s="6"/>
      <c r="U3188" s="6"/>
      <c r="V3188" s="6"/>
      <c r="W3188" s="6"/>
      <c r="X3188" s="6"/>
      <c r="Y3188" s="6"/>
      <c r="Z3188" s="6"/>
      <c r="AA3188" s="6"/>
      <c r="AB3188" s="6"/>
      <c r="AC3188" s="6"/>
    </row>
    <row r="3189">
      <c r="A3189" s="471" t="s">
        <v>5613</v>
      </c>
      <c r="B3189" s="566" t="s">
        <v>5614</v>
      </c>
      <c r="C3189" s="4"/>
      <c r="D3189" s="550"/>
      <c r="E3189" s="5"/>
      <c r="F3189" s="6"/>
      <c r="G3189" s="6"/>
      <c r="H3189" s="6"/>
      <c r="I3189" s="6"/>
      <c r="J3189" s="6"/>
      <c r="K3189" s="6"/>
      <c r="L3189" s="6"/>
      <c r="M3189" s="6"/>
      <c r="N3189" s="6"/>
      <c r="O3189" s="6"/>
      <c r="P3189" s="6"/>
      <c r="Q3189" s="6"/>
      <c r="R3189" s="6"/>
      <c r="S3189" s="6"/>
      <c r="T3189" s="6"/>
      <c r="U3189" s="6"/>
      <c r="V3189" s="6"/>
      <c r="W3189" s="6"/>
      <c r="X3189" s="6"/>
      <c r="Y3189" s="6"/>
      <c r="Z3189" s="6"/>
      <c r="AA3189" s="6"/>
      <c r="AB3189" s="6"/>
      <c r="AC3189" s="6"/>
    </row>
    <row r="3190">
      <c r="A3190" s="471" t="s">
        <v>5615</v>
      </c>
      <c r="B3190" s="566" t="s">
        <v>5616</v>
      </c>
      <c r="C3190" s="4"/>
      <c r="D3190" s="550"/>
      <c r="E3190" s="5"/>
      <c r="F3190" s="6"/>
      <c r="G3190" s="6"/>
      <c r="H3190" s="6"/>
      <c r="I3190" s="6"/>
      <c r="J3190" s="6"/>
      <c r="K3190" s="6"/>
      <c r="L3190" s="6"/>
      <c r="M3190" s="6"/>
      <c r="N3190" s="6"/>
      <c r="O3190" s="6"/>
      <c r="P3190" s="6"/>
      <c r="Q3190" s="6"/>
      <c r="R3190" s="6"/>
      <c r="S3190" s="6"/>
      <c r="T3190" s="6"/>
      <c r="U3190" s="6"/>
      <c r="V3190" s="6"/>
      <c r="W3190" s="6"/>
      <c r="X3190" s="6"/>
      <c r="Y3190" s="6"/>
      <c r="Z3190" s="6"/>
      <c r="AA3190" s="6"/>
      <c r="AB3190" s="6"/>
      <c r="AC3190" s="6"/>
    </row>
    <row r="3191">
      <c r="A3191" s="591" t="s">
        <v>5617</v>
      </c>
      <c r="B3191" s="566"/>
      <c r="C3191" s="4"/>
      <c r="D3191" s="550"/>
      <c r="E3191" s="5"/>
      <c r="F3191" s="6"/>
      <c r="G3191" s="6"/>
      <c r="H3191" s="6"/>
      <c r="I3191" s="6"/>
      <c r="J3191" s="6"/>
      <c r="K3191" s="6"/>
      <c r="L3191" s="6"/>
      <c r="M3191" s="6"/>
      <c r="N3191" s="6"/>
      <c r="O3191" s="6"/>
      <c r="P3191" s="6"/>
      <c r="Q3191" s="6"/>
      <c r="R3191" s="6"/>
      <c r="S3191" s="6"/>
      <c r="T3191" s="6"/>
      <c r="U3191" s="6"/>
      <c r="V3191" s="6"/>
      <c r="W3191" s="6"/>
      <c r="X3191" s="6"/>
      <c r="Y3191" s="6"/>
      <c r="Z3191" s="6"/>
      <c r="AA3191" s="6"/>
      <c r="AB3191" s="6"/>
      <c r="AC3191" s="6"/>
    </row>
    <row r="3192">
      <c r="A3192" s="564" t="s">
        <v>5618</v>
      </c>
      <c r="B3192" s="566" t="s">
        <v>5619</v>
      </c>
      <c r="C3192" s="4"/>
      <c r="D3192" s="550"/>
      <c r="E3192" s="5"/>
      <c r="F3192" s="6"/>
      <c r="G3192" s="6"/>
      <c r="H3192" s="6"/>
      <c r="I3192" s="6"/>
      <c r="J3192" s="6"/>
      <c r="K3192" s="6"/>
      <c r="L3192" s="6"/>
      <c r="M3192" s="6"/>
      <c r="N3192" s="6"/>
      <c r="O3192" s="6"/>
      <c r="P3192" s="6"/>
      <c r="Q3192" s="6"/>
      <c r="R3192" s="6"/>
      <c r="S3192" s="6"/>
      <c r="T3192" s="6"/>
      <c r="U3192" s="6"/>
      <c r="V3192" s="6"/>
      <c r="W3192" s="6"/>
      <c r="X3192" s="6"/>
      <c r="Y3192" s="6"/>
      <c r="Z3192" s="6"/>
      <c r="AA3192" s="6"/>
      <c r="AB3192" s="6"/>
      <c r="AC3192" s="6"/>
    </row>
    <row r="3193">
      <c r="A3193" s="544" t="s">
        <v>5620</v>
      </c>
      <c r="B3193" s="566"/>
      <c r="C3193" s="4"/>
      <c r="D3193" s="550" t="s">
        <v>5621</v>
      </c>
      <c r="E3193" s="5"/>
      <c r="F3193" s="6"/>
      <c r="G3193" s="6"/>
      <c r="H3193" s="6"/>
      <c r="I3193" s="6"/>
      <c r="J3193" s="6"/>
      <c r="K3193" s="6"/>
      <c r="L3193" s="6"/>
      <c r="M3193" s="6"/>
      <c r="N3193" s="6"/>
      <c r="O3193" s="6"/>
      <c r="P3193" s="6"/>
      <c r="Q3193" s="6"/>
      <c r="R3193" s="6"/>
      <c r="S3193" s="6"/>
      <c r="T3193" s="6"/>
      <c r="U3193" s="6"/>
      <c r="V3193" s="6"/>
      <c r="W3193" s="6"/>
      <c r="X3193" s="6"/>
      <c r="Y3193" s="6"/>
      <c r="Z3193" s="6"/>
      <c r="AA3193" s="6"/>
      <c r="AB3193" s="6"/>
      <c r="AC3193" s="6"/>
    </row>
    <row r="3194">
      <c r="A3194" s="544" t="s">
        <v>5622</v>
      </c>
      <c r="B3194" s="566" t="s">
        <v>5623</v>
      </c>
      <c r="C3194" s="4" t="s">
        <v>5624</v>
      </c>
      <c r="D3194" s="550"/>
      <c r="E3194" s="5"/>
      <c r="F3194" s="6"/>
      <c r="G3194" s="6"/>
      <c r="H3194" s="6"/>
      <c r="I3194" s="6"/>
      <c r="J3194" s="6"/>
      <c r="K3194" s="6"/>
      <c r="L3194" s="6"/>
      <c r="M3194" s="6"/>
      <c r="N3194" s="6"/>
      <c r="O3194" s="6"/>
      <c r="P3194" s="6"/>
      <c r="Q3194" s="6"/>
      <c r="R3194" s="6"/>
      <c r="S3194" s="6"/>
      <c r="T3194" s="6"/>
      <c r="U3194" s="6"/>
      <c r="V3194" s="6"/>
      <c r="W3194" s="6"/>
      <c r="X3194" s="6"/>
      <c r="Y3194" s="6"/>
      <c r="Z3194" s="6"/>
      <c r="AA3194" s="6"/>
      <c r="AB3194" s="6"/>
      <c r="AC3194" s="6"/>
    </row>
    <row r="3195">
      <c r="A3195" s="544" t="s">
        <v>5625</v>
      </c>
      <c r="B3195" s="566" t="s">
        <v>5626</v>
      </c>
      <c r="C3195" s="4"/>
      <c r="D3195" s="550"/>
      <c r="E3195" s="5"/>
      <c r="F3195" s="6"/>
      <c r="G3195" s="6"/>
      <c r="H3195" s="6"/>
      <c r="I3195" s="6"/>
      <c r="J3195" s="6"/>
      <c r="K3195" s="6"/>
      <c r="L3195" s="6"/>
      <c r="M3195" s="6"/>
      <c r="N3195" s="6"/>
      <c r="O3195" s="6"/>
      <c r="P3195" s="6"/>
      <c r="Q3195" s="6"/>
      <c r="R3195" s="6"/>
      <c r="S3195" s="6"/>
      <c r="T3195" s="6"/>
      <c r="U3195" s="6"/>
      <c r="V3195" s="6"/>
      <c r="W3195" s="6"/>
      <c r="X3195" s="6"/>
      <c r="Y3195" s="6"/>
      <c r="Z3195" s="6"/>
      <c r="AA3195" s="6"/>
      <c r="AB3195" s="6"/>
      <c r="AC3195" s="6"/>
    </row>
    <row r="3196">
      <c r="A3196" s="544" t="s">
        <v>5627</v>
      </c>
      <c r="B3196" s="566" t="s">
        <v>5628</v>
      </c>
      <c r="C3196" s="4"/>
      <c r="D3196" s="550"/>
      <c r="E3196" s="5"/>
      <c r="F3196" s="6"/>
      <c r="G3196" s="6"/>
      <c r="H3196" s="6"/>
      <c r="I3196" s="6"/>
      <c r="J3196" s="6"/>
      <c r="K3196" s="6"/>
      <c r="L3196" s="6"/>
      <c r="M3196" s="6"/>
      <c r="N3196" s="6"/>
      <c r="O3196" s="6"/>
      <c r="P3196" s="6"/>
      <c r="Q3196" s="6"/>
      <c r="R3196" s="6"/>
      <c r="S3196" s="6"/>
      <c r="T3196" s="6"/>
      <c r="U3196" s="6"/>
      <c r="V3196" s="6"/>
      <c r="W3196" s="6"/>
      <c r="X3196" s="6"/>
      <c r="Y3196" s="6"/>
      <c r="Z3196" s="6"/>
      <c r="AA3196" s="6"/>
      <c r="AB3196" s="6"/>
      <c r="AC3196" s="6"/>
    </row>
    <row r="3197">
      <c r="A3197" s="544" t="s">
        <v>5629</v>
      </c>
      <c r="B3197" s="65" t="s">
        <v>5630</v>
      </c>
      <c r="C3197" s="4"/>
      <c r="D3197" s="550"/>
      <c r="E3197" s="5"/>
      <c r="F3197" s="6"/>
      <c r="G3197" s="6"/>
      <c r="H3197" s="6"/>
      <c r="I3197" s="6"/>
      <c r="J3197" s="6"/>
      <c r="K3197" s="6"/>
      <c r="L3197" s="6"/>
      <c r="M3197" s="6"/>
      <c r="N3197" s="6"/>
      <c r="O3197" s="6"/>
      <c r="P3197" s="6"/>
      <c r="Q3197" s="6"/>
      <c r="R3197" s="6"/>
      <c r="S3197" s="6"/>
      <c r="T3197" s="6"/>
      <c r="U3197" s="6"/>
      <c r="V3197" s="6"/>
      <c r="W3197" s="6"/>
      <c r="X3197" s="6"/>
      <c r="Y3197" s="6"/>
      <c r="Z3197" s="6"/>
      <c r="AA3197" s="6"/>
      <c r="AB3197" s="6"/>
      <c r="AC3197" s="6"/>
    </row>
    <row r="3198">
      <c r="A3198" s="545" t="s">
        <v>5631</v>
      </c>
      <c r="B3198" s="65" t="s">
        <v>5632</v>
      </c>
      <c r="C3198" s="4"/>
      <c r="D3198" s="550"/>
      <c r="E3198" s="5"/>
      <c r="F3198" s="6"/>
      <c r="G3198" s="6"/>
      <c r="H3198" s="6"/>
      <c r="I3198" s="6"/>
      <c r="J3198" s="6"/>
      <c r="K3198" s="6"/>
      <c r="L3198" s="6"/>
      <c r="M3198" s="6"/>
      <c r="N3198" s="6"/>
      <c r="O3198" s="6"/>
      <c r="P3198" s="6"/>
      <c r="Q3198" s="6"/>
      <c r="R3198" s="6"/>
      <c r="S3198" s="6"/>
      <c r="T3198" s="6"/>
      <c r="U3198" s="6"/>
      <c r="V3198" s="6"/>
      <c r="W3198" s="6"/>
      <c r="X3198" s="6"/>
      <c r="Y3198" s="6"/>
      <c r="Z3198" s="6"/>
      <c r="AA3198" s="6"/>
      <c r="AB3198" s="6"/>
      <c r="AC3198" s="6"/>
    </row>
    <row r="3199">
      <c r="A3199" s="132" t="s">
        <v>5633</v>
      </c>
      <c r="B3199" s="192"/>
      <c r="C3199" s="4"/>
      <c r="D3199" s="550"/>
      <c r="E3199" s="5"/>
      <c r="F3199" s="6"/>
      <c r="G3199" s="6"/>
      <c r="H3199" s="6"/>
      <c r="I3199" s="6"/>
      <c r="J3199" s="6"/>
      <c r="K3199" s="6"/>
      <c r="L3199" s="6"/>
      <c r="M3199" s="6"/>
      <c r="N3199" s="6"/>
      <c r="O3199" s="6"/>
      <c r="P3199" s="6"/>
      <c r="Q3199" s="6"/>
      <c r="R3199" s="6"/>
      <c r="S3199" s="6"/>
      <c r="T3199" s="6"/>
      <c r="U3199" s="6"/>
      <c r="V3199" s="6"/>
      <c r="W3199" s="6"/>
      <c r="X3199" s="6"/>
      <c r="Y3199" s="6"/>
      <c r="Z3199" s="6"/>
      <c r="AA3199" s="6"/>
      <c r="AB3199" s="6"/>
      <c r="AC3199" s="6"/>
    </row>
    <row r="3200">
      <c r="A3200" s="132" t="s">
        <v>5634</v>
      </c>
      <c r="B3200" s="192" t="s">
        <v>5635</v>
      </c>
      <c r="C3200" s="4"/>
      <c r="D3200" s="550"/>
      <c r="E3200" s="5"/>
      <c r="F3200" s="6"/>
      <c r="G3200" s="6"/>
      <c r="H3200" s="6"/>
      <c r="I3200" s="6"/>
      <c r="J3200" s="6"/>
      <c r="K3200" s="6"/>
      <c r="L3200" s="6"/>
      <c r="M3200" s="6"/>
      <c r="N3200" s="6"/>
      <c r="O3200" s="6"/>
      <c r="P3200" s="6"/>
      <c r="Q3200" s="6"/>
      <c r="R3200" s="6"/>
      <c r="S3200" s="6"/>
      <c r="T3200" s="6"/>
      <c r="U3200" s="6"/>
      <c r="V3200" s="6"/>
      <c r="W3200" s="6"/>
      <c r="X3200" s="6"/>
      <c r="Y3200" s="6"/>
      <c r="Z3200" s="6"/>
      <c r="AA3200" s="6"/>
      <c r="AB3200" s="6"/>
      <c r="AC3200" s="6"/>
    </row>
    <row r="3201">
      <c r="A3201" s="132" t="s">
        <v>5636</v>
      </c>
      <c r="B3201" s="192"/>
      <c r="C3201" s="4"/>
      <c r="D3201" s="550"/>
      <c r="E3201" s="5"/>
      <c r="F3201" s="6"/>
      <c r="G3201" s="6"/>
      <c r="H3201" s="6"/>
      <c r="I3201" s="6"/>
      <c r="J3201" s="6"/>
      <c r="K3201" s="6"/>
      <c r="L3201" s="6"/>
      <c r="M3201" s="6"/>
      <c r="N3201" s="6"/>
      <c r="O3201" s="6"/>
      <c r="P3201" s="6"/>
      <c r="Q3201" s="6"/>
      <c r="R3201" s="6"/>
      <c r="S3201" s="6"/>
      <c r="T3201" s="6"/>
      <c r="U3201" s="6"/>
      <c r="V3201" s="6"/>
      <c r="W3201" s="6"/>
      <c r="X3201" s="6"/>
      <c r="Y3201" s="6"/>
      <c r="Z3201" s="6"/>
      <c r="AA3201" s="6"/>
      <c r="AB3201" s="6"/>
      <c r="AC3201" s="6"/>
    </row>
    <row r="3202">
      <c r="A3202" s="132" t="s">
        <v>5637</v>
      </c>
      <c r="B3202" s="192" t="s">
        <v>5638</v>
      </c>
      <c r="C3202" s="4"/>
      <c r="D3202" s="550"/>
      <c r="E3202" s="5"/>
      <c r="F3202" s="6"/>
      <c r="G3202" s="6"/>
      <c r="H3202" s="6"/>
      <c r="I3202" s="6"/>
      <c r="J3202" s="6"/>
      <c r="K3202" s="6"/>
      <c r="L3202" s="6"/>
      <c r="M3202" s="6"/>
      <c r="N3202" s="6"/>
      <c r="O3202" s="6"/>
      <c r="P3202" s="6"/>
      <c r="Q3202" s="6"/>
      <c r="R3202" s="6"/>
      <c r="S3202" s="6"/>
      <c r="T3202" s="6"/>
      <c r="U3202" s="6"/>
      <c r="V3202" s="6"/>
      <c r="W3202" s="6"/>
      <c r="X3202" s="6"/>
      <c r="Y3202" s="6"/>
      <c r="Z3202" s="6"/>
      <c r="AA3202" s="6"/>
      <c r="AB3202" s="6"/>
      <c r="AC3202" s="6"/>
    </row>
    <row r="3203">
      <c r="A3203" s="132" t="s">
        <v>5639</v>
      </c>
      <c r="B3203" s="192" t="s">
        <v>5640</v>
      </c>
      <c r="C3203" s="4"/>
      <c r="D3203" s="550"/>
      <c r="E3203" s="5"/>
      <c r="F3203" s="6"/>
      <c r="G3203" s="6"/>
      <c r="H3203" s="6"/>
      <c r="I3203" s="6"/>
      <c r="J3203" s="6"/>
      <c r="K3203" s="6"/>
      <c r="L3203" s="6"/>
      <c r="M3203" s="6"/>
      <c r="N3203" s="6"/>
      <c r="O3203" s="6"/>
      <c r="P3203" s="6"/>
      <c r="Q3203" s="6"/>
      <c r="R3203" s="6"/>
      <c r="S3203" s="6"/>
      <c r="T3203" s="6"/>
      <c r="U3203" s="6"/>
      <c r="V3203" s="6"/>
      <c r="W3203" s="6"/>
      <c r="X3203" s="6"/>
      <c r="Y3203" s="6"/>
      <c r="Z3203" s="6"/>
      <c r="AA3203" s="6"/>
      <c r="AB3203" s="6"/>
      <c r="AC3203" s="6"/>
    </row>
    <row r="3204">
      <c r="A3204" s="132" t="s">
        <v>5641</v>
      </c>
      <c r="B3204" s="192"/>
      <c r="C3204" s="4"/>
      <c r="D3204" s="550"/>
      <c r="E3204" s="5"/>
      <c r="F3204" s="6"/>
      <c r="G3204" s="6"/>
      <c r="H3204" s="6"/>
      <c r="I3204" s="6"/>
      <c r="J3204" s="6"/>
      <c r="K3204" s="6"/>
      <c r="L3204" s="6"/>
      <c r="M3204" s="6"/>
      <c r="N3204" s="6"/>
      <c r="O3204" s="6"/>
      <c r="P3204" s="6"/>
      <c r="Q3204" s="6"/>
      <c r="R3204" s="6"/>
      <c r="S3204" s="6"/>
      <c r="T3204" s="6"/>
      <c r="U3204" s="6"/>
      <c r="V3204" s="6"/>
      <c r="W3204" s="6"/>
      <c r="X3204" s="6"/>
      <c r="Y3204" s="6"/>
      <c r="Z3204" s="6"/>
      <c r="AA3204" s="6"/>
      <c r="AB3204" s="6"/>
      <c r="AC3204" s="6"/>
    </row>
    <row r="3205">
      <c r="A3205" s="132" t="s">
        <v>5642</v>
      </c>
      <c r="B3205" s="192" t="s">
        <v>5643</v>
      </c>
      <c r="C3205" s="4"/>
      <c r="D3205" s="550"/>
      <c r="E3205" s="5"/>
      <c r="F3205" s="6"/>
      <c r="G3205" s="6"/>
      <c r="H3205" s="6"/>
      <c r="I3205" s="6"/>
      <c r="J3205" s="6"/>
      <c r="K3205" s="6"/>
      <c r="L3205" s="6"/>
      <c r="M3205" s="6"/>
      <c r="N3205" s="6"/>
      <c r="O3205" s="6"/>
      <c r="P3205" s="6"/>
      <c r="Q3205" s="6"/>
      <c r="R3205" s="6"/>
      <c r="S3205" s="6"/>
      <c r="T3205" s="6"/>
      <c r="U3205" s="6"/>
      <c r="V3205" s="6"/>
      <c r="W3205" s="6"/>
      <c r="X3205" s="6"/>
      <c r="Y3205" s="6"/>
      <c r="Z3205" s="6"/>
      <c r="AA3205" s="6"/>
      <c r="AB3205" s="6"/>
      <c r="AC3205" s="6"/>
    </row>
    <row r="3206">
      <c r="A3206" s="1" t="s">
        <v>5644</v>
      </c>
      <c r="B3206" s="192" t="s">
        <v>5645</v>
      </c>
      <c r="C3206" s="4"/>
      <c r="D3206" s="550"/>
      <c r="E3206" s="5"/>
      <c r="F3206" s="6"/>
      <c r="G3206" s="6"/>
      <c r="H3206" s="6"/>
      <c r="I3206" s="6"/>
      <c r="J3206" s="6"/>
      <c r="K3206" s="6"/>
      <c r="L3206" s="6"/>
      <c r="M3206" s="6"/>
      <c r="N3206" s="6"/>
      <c r="O3206" s="6"/>
      <c r="P3206" s="6"/>
      <c r="Q3206" s="6"/>
      <c r="R3206" s="6"/>
      <c r="S3206" s="6"/>
      <c r="T3206" s="6"/>
      <c r="U3206" s="6"/>
      <c r="V3206" s="6"/>
      <c r="W3206" s="6"/>
      <c r="X3206" s="6"/>
      <c r="Y3206" s="6"/>
      <c r="Z3206" s="6"/>
      <c r="AA3206" s="6"/>
      <c r="AB3206" s="6"/>
      <c r="AC3206" s="6"/>
    </row>
    <row r="3207">
      <c r="A3207" s="592" t="s">
        <v>5646</v>
      </c>
      <c r="B3207" s="192" t="s">
        <v>5647</v>
      </c>
      <c r="C3207" s="4" t="s">
        <v>5648</v>
      </c>
      <c r="D3207" s="550"/>
      <c r="E3207" s="5"/>
      <c r="F3207" s="6"/>
      <c r="G3207" s="6"/>
      <c r="H3207" s="6"/>
      <c r="I3207" s="6"/>
      <c r="J3207" s="6"/>
      <c r="K3207" s="6"/>
      <c r="L3207" s="6"/>
      <c r="M3207" s="6"/>
      <c r="N3207" s="6"/>
      <c r="O3207" s="6"/>
      <c r="P3207" s="6"/>
      <c r="Q3207" s="6"/>
      <c r="R3207" s="6"/>
      <c r="S3207" s="6"/>
      <c r="T3207" s="6"/>
      <c r="U3207" s="6"/>
      <c r="V3207" s="6"/>
      <c r="W3207" s="6"/>
      <c r="X3207" s="6"/>
      <c r="Y3207" s="6"/>
      <c r="Z3207" s="6"/>
      <c r="AA3207" s="6"/>
      <c r="AB3207" s="6"/>
      <c r="AC3207" s="6"/>
    </row>
    <row r="3208">
      <c r="A3208" s="592" t="s">
        <v>5649</v>
      </c>
      <c r="B3208" s="192"/>
      <c r="C3208" s="4"/>
      <c r="D3208" s="550"/>
      <c r="E3208" s="5"/>
      <c r="F3208" s="6"/>
      <c r="G3208" s="6"/>
      <c r="H3208" s="6"/>
      <c r="I3208" s="6"/>
      <c r="J3208" s="6"/>
      <c r="K3208" s="6"/>
      <c r="L3208" s="6"/>
      <c r="M3208" s="6"/>
      <c r="N3208" s="6"/>
      <c r="O3208" s="6"/>
      <c r="P3208" s="6"/>
      <c r="Q3208" s="6"/>
      <c r="R3208" s="6"/>
      <c r="S3208" s="6"/>
      <c r="T3208" s="6"/>
      <c r="U3208" s="6"/>
      <c r="V3208" s="6"/>
      <c r="W3208" s="6"/>
      <c r="X3208" s="6"/>
      <c r="Y3208" s="6"/>
      <c r="Z3208" s="6"/>
      <c r="AA3208" s="6"/>
      <c r="AB3208" s="6"/>
      <c r="AC3208" s="6"/>
    </row>
    <row r="3209">
      <c r="A3209" s="592" t="s">
        <v>5650</v>
      </c>
      <c r="B3209" s="192" t="s">
        <v>5651</v>
      </c>
      <c r="C3209" s="4"/>
      <c r="D3209" s="550"/>
      <c r="E3209" s="5"/>
      <c r="F3209" s="6"/>
      <c r="G3209" s="6"/>
      <c r="H3209" s="6"/>
      <c r="I3209" s="6"/>
      <c r="J3209" s="6"/>
      <c r="K3209" s="6"/>
      <c r="L3209" s="6"/>
      <c r="M3209" s="6"/>
      <c r="N3209" s="6"/>
      <c r="O3209" s="6"/>
      <c r="P3209" s="6"/>
      <c r="Q3209" s="6"/>
      <c r="R3209" s="6"/>
      <c r="S3209" s="6"/>
      <c r="T3209" s="6"/>
      <c r="U3209" s="6"/>
      <c r="V3209" s="6"/>
      <c r="W3209" s="6"/>
      <c r="X3209" s="6"/>
      <c r="Y3209" s="6"/>
      <c r="Z3209" s="6"/>
      <c r="AA3209" s="6"/>
      <c r="AB3209" s="6"/>
      <c r="AC3209" s="6"/>
    </row>
    <row r="3210">
      <c r="A3210" s="592" t="s">
        <v>5652</v>
      </c>
      <c r="B3210" s="192"/>
      <c r="C3210" s="4"/>
      <c r="D3210" s="550"/>
      <c r="E3210" s="5"/>
      <c r="F3210" s="6"/>
      <c r="G3210" s="6"/>
      <c r="H3210" s="6"/>
      <c r="I3210" s="6"/>
      <c r="J3210" s="6"/>
      <c r="K3210" s="6"/>
      <c r="L3210" s="6"/>
      <c r="M3210" s="6"/>
      <c r="N3210" s="6"/>
      <c r="O3210" s="6"/>
      <c r="P3210" s="6"/>
      <c r="Q3210" s="6"/>
      <c r="R3210" s="6"/>
      <c r="S3210" s="6"/>
      <c r="T3210" s="6"/>
      <c r="U3210" s="6"/>
      <c r="V3210" s="6"/>
      <c r="W3210" s="6"/>
      <c r="X3210" s="6"/>
      <c r="Y3210" s="6"/>
      <c r="Z3210" s="6"/>
      <c r="AA3210" s="6"/>
      <c r="AB3210" s="6"/>
      <c r="AC3210" s="6"/>
    </row>
    <row r="3211">
      <c r="A3211" s="592" t="s">
        <v>5653</v>
      </c>
      <c r="B3211" s="192"/>
      <c r="C3211" s="4"/>
      <c r="D3211" s="550"/>
      <c r="E3211" s="5"/>
      <c r="F3211" s="6"/>
      <c r="G3211" s="6"/>
      <c r="H3211" s="6"/>
      <c r="I3211" s="6"/>
      <c r="J3211" s="6"/>
      <c r="K3211" s="6"/>
      <c r="L3211" s="6"/>
      <c r="M3211" s="6"/>
      <c r="N3211" s="6"/>
      <c r="O3211" s="6"/>
      <c r="P3211" s="6"/>
      <c r="Q3211" s="6"/>
      <c r="R3211" s="6"/>
      <c r="S3211" s="6"/>
      <c r="T3211" s="6"/>
      <c r="U3211" s="6"/>
      <c r="V3211" s="6"/>
      <c r="W3211" s="6"/>
      <c r="X3211" s="6"/>
      <c r="Y3211" s="6"/>
      <c r="Z3211" s="6"/>
      <c r="AA3211" s="6"/>
      <c r="AB3211" s="6"/>
      <c r="AC3211" s="6"/>
    </row>
    <row r="3212">
      <c r="A3212" s="592" t="s">
        <v>5654</v>
      </c>
      <c r="B3212" s="192"/>
      <c r="C3212" s="4"/>
      <c r="D3212" s="550"/>
      <c r="E3212" s="5"/>
      <c r="F3212" s="6"/>
      <c r="G3212" s="6"/>
      <c r="H3212" s="6"/>
      <c r="I3212" s="6"/>
      <c r="J3212" s="6"/>
      <c r="K3212" s="6"/>
      <c r="L3212" s="6"/>
      <c r="M3212" s="6"/>
      <c r="N3212" s="6"/>
      <c r="O3212" s="6"/>
      <c r="P3212" s="6"/>
      <c r="Q3212" s="6"/>
      <c r="R3212" s="6"/>
      <c r="S3212" s="6"/>
      <c r="T3212" s="6"/>
      <c r="U3212" s="6"/>
      <c r="V3212" s="6"/>
      <c r="W3212" s="6"/>
      <c r="X3212" s="6"/>
      <c r="Y3212" s="6"/>
      <c r="Z3212" s="6"/>
      <c r="AA3212" s="6"/>
      <c r="AB3212" s="6"/>
      <c r="AC3212" s="6"/>
    </row>
    <row r="3213">
      <c r="A3213" s="592" t="s">
        <v>5655</v>
      </c>
      <c r="B3213" s="192" t="s">
        <v>5656</v>
      </c>
      <c r="C3213" s="4"/>
      <c r="D3213" s="550"/>
      <c r="E3213" s="5"/>
      <c r="F3213" s="6"/>
      <c r="G3213" s="6"/>
      <c r="H3213" s="6"/>
      <c r="I3213" s="6"/>
      <c r="J3213" s="6"/>
      <c r="K3213" s="6"/>
      <c r="L3213" s="6"/>
      <c r="M3213" s="6"/>
      <c r="N3213" s="6"/>
      <c r="O3213" s="6"/>
      <c r="P3213" s="6"/>
      <c r="Q3213" s="6"/>
      <c r="R3213" s="6"/>
      <c r="S3213" s="6"/>
      <c r="T3213" s="6"/>
      <c r="U3213" s="6"/>
      <c r="V3213" s="6"/>
      <c r="W3213" s="6"/>
      <c r="X3213" s="6"/>
      <c r="Y3213" s="6"/>
      <c r="Z3213" s="6"/>
      <c r="AA3213" s="6"/>
      <c r="AB3213" s="6"/>
      <c r="AC3213" s="6"/>
    </row>
    <row r="3214">
      <c r="A3214" s="592" t="s">
        <v>5657</v>
      </c>
      <c r="B3214" s="192"/>
      <c r="C3214" s="4"/>
      <c r="D3214" s="550"/>
      <c r="E3214" s="5"/>
      <c r="F3214" s="6"/>
      <c r="G3214" s="6"/>
      <c r="H3214" s="6"/>
      <c r="I3214" s="6"/>
      <c r="J3214" s="6"/>
      <c r="K3214" s="6"/>
      <c r="L3214" s="6"/>
      <c r="M3214" s="6"/>
      <c r="N3214" s="6"/>
      <c r="O3214" s="6"/>
      <c r="P3214" s="6"/>
      <c r="Q3214" s="6"/>
      <c r="R3214" s="6"/>
      <c r="S3214" s="6"/>
      <c r="T3214" s="6"/>
      <c r="U3214" s="6"/>
      <c r="V3214" s="6"/>
      <c r="W3214" s="6"/>
      <c r="X3214" s="6"/>
      <c r="Y3214" s="6"/>
      <c r="Z3214" s="6"/>
      <c r="AA3214" s="6"/>
      <c r="AB3214" s="6"/>
      <c r="AC3214" s="6"/>
    </row>
    <row r="3215">
      <c r="A3215" s="592" t="s">
        <v>5658</v>
      </c>
      <c r="B3215" s="192" t="s">
        <v>5659</v>
      </c>
      <c r="C3215" s="4"/>
      <c r="D3215" s="550"/>
      <c r="E3215" s="5"/>
      <c r="F3215" s="6"/>
      <c r="G3215" s="6"/>
      <c r="H3215" s="6"/>
      <c r="I3215" s="6"/>
      <c r="J3215" s="6"/>
      <c r="K3215" s="6"/>
      <c r="L3215" s="6"/>
      <c r="M3215" s="6"/>
      <c r="N3215" s="6"/>
      <c r="O3215" s="6"/>
      <c r="P3215" s="6"/>
      <c r="Q3215" s="6"/>
      <c r="R3215" s="6"/>
      <c r="S3215" s="6"/>
      <c r="T3215" s="6"/>
      <c r="U3215" s="6"/>
      <c r="V3215" s="6"/>
      <c r="W3215" s="6"/>
      <c r="X3215" s="6"/>
      <c r="Y3215" s="6"/>
      <c r="Z3215" s="6"/>
      <c r="AA3215" s="6"/>
      <c r="AB3215" s="6"/>
      <c r="AC3215" s="6"/>
    </row>
    <row r="3216">
      <c r="A3216" s="592" t="s">
        <v>5660</v>
      </c>
      <c r="B3216" s="192"/>
      <c r="C3216" s="4"/>
      <c r="D3216" s="550"/>
      <c r="E3216" s="5"/>
      <c r="F3216" s="6"/>
      <c r="G3216" s="6"/>
      <c r="H3216" s="6"/>
      <c r="I3216" s="6"/>
      <c r="J3216" s="6"/>
      <c r="K3216" s="6"/>
      <c r="L3216" s="6"/>
      <c r="M3216" s="6"/>
      <c r="N3216" s="6"/>
      <c r="O3216" s="6"/>
      <c r="P3216" s="6"/>
      <c r="Q3216" s="6"/>
      <c r="R3216" s="6"/>
      <c r="S3216" s="6"/>
      <c r="T3216" s="6"/>
      <c r="U3216" s="6"/>
      <c r="V3216" s="6"/>
      <c r="W3216" s="6"/>
      <c r="X3216" s="6"/>
      <c r="Y3216" s="6"/>
      <c r="Z3216" s="6"/>
      <c r="AA3216" s="6"/>
      <c r="AB3216" s="6"/>
      <c r="AC3216" s="6"/>
    </row>
    <row r="3217">
      <c r="A3217" s="592" t="s">
        <v>5661</v>
      </c>
      <c r="B3217" s="192"/>
      <c r="C3217" s="4"/>
      <c r="D3217" s="550"/>
      <c r="E3217" s="5"/>
      <c r="F3217" s="6"/>
      <c r="G3217" s="6"/>
      <c r="H3217" s="6"/>
      <c r="I3217" s="6"/>
      <c r="J3217" s="6"/>
      <c r="K3217" s="6"/>
      <c r="L3217" s="6"/>
      <c r="M3217" s="6"/>
      <c r="N3217" s="6"/>
      <c r="O3217" s="6"/>
      <c r="P3217" s="6"/>
      <c r="Q3217" s="6"/>
      <c r="R3217" s="6"/>
      <c r="S3217" s="6"/>
      <c r="T3217" s="6"/>
      <c r="U3217" s="6"/>
      <c r="V3217" s="6"/>
      <c r="W3217" s="6"/>
      <c r="X3217" s="6"/>
      <c r="Y3217" s="6"/>
      <c r="Z3217" s="6"/>
      <c r="AA3217" s="6"/>
      <c r="AB3217" s="6"/>
      <c r="AC3217" s="6"/>
    </row>
    <row r="3218">
      <c r="A3218" s="592" t="s">
        <v>5662</v>
      </c>
      <c r="B3218" s="192"/>
      <c r="C3218" s="4"/>
      <c r="D3218" s="550"/>
      <c r="E3218" s="5"/>
      <c r="F3218" s="6"/>
      <c r="G3218" s="6"/>
      <c r="H3218" s="6"/>
      <c r="I3218" s="6"/>
      <c r="J3218" s="6"/>
      <c r="K3218" s="6"/>
      <c r="L3218" s="6"/>
      <c r="M3218" s="6"/>
      <c r="N3218" s="6"/>
      <c r="O3218" s="6"/>
      <c r="P3218" s="6"/>
      <c r="Q3218" s="6"/>
      <c r="R3218" s="6"/>
      <c r="S3218" s="6"/>
      <c r="T3218" s="6"/>
      <c r="U3218" s="6"/>
      <c r="V3218" s="6"/>
      <c r="W3218" s="6"/>
      <c r="X3218" s="6"/>
      <c r="Y3218" s="6"/>
      <c r="Z3218" s="6"/>
      <c r="AA3218" s="6"/>
      <c r="AB3218" s="6"/>
      <c r="AC3218" s="6"/>
    </row>
    <row r="3219">
      <c r="A3219" s="592" t="s">
        <v>5663</v>
      </c>
      <c r="B3219" s="243" t="s">
        <v>5664</v>
      </c>
      <c r="C3219" s="4" t="s">
        <v>5665</v>
      </c>
      <c r="D3219" s="550"/>
      <c r="E3219" s="5"/>
      <c r="F3219" s="6"/>
      <c r="G3219" s="6"/>
      <c r="H3219" s="6"/>
      <c r="I3219" s="6"/>
      <c r="J3219" s="6"/>
      <c r="K3219" s="6"/>
      <c r="L3219" s="6"/>
      <c r="M3219" s="6"/>
      <c r="N3219" s="6"/>
      <c r="O3219" s="6"/>
      <c r="P3219" s="6"/>
      <c r="Q3219" s="6"/>
      <c r="R3219" s="6"/>
      <c r="S3219" s="6"/>
      <c r="T3219" s="6"/>
      <c r="U3219" s="6"/>
      <c r="V3219" s="6"/>
      <c r="W3219" s="6"/>
      <c r="X3219" s="6"/>
      <c r="Y3219" s="6"/>
      <c r="Z3219" s="6"/>
      <c r="AA3219" s="6"/>
      <c r="AB3219" s="6"/>
      <c r="AC3219" s="6"/>
    </row>
    <row r="3220">
      <c r="A3220" s="592" t="s">
        <v>5666</v>
      </c>
      <c r="B3220" s="65" t="s">
        <v>5642</v>
      </c>
      <c r="C3220" s="4"/>
      <c r="D3220" s="550"/>
      <c r="E3220" s="5"/>
      <c r="F3220" s="6"/>
      <c r="G3220" s="6"/>
      <c r="H3220" s="6"/>
      <c r="I3220" s="6"/>
      <c r="J3220" s="6"/>
      <c r="K3220" s="6"/>
      <c r="L3220" s="6"/>
      <c r="M3220" s="6"/>
      <c r="N3220" s="6"/>
      <c r="O3220" s="6"/>
      <c r="P3220" s="6"/>
      <c r="Q3220" s="6"/>
      <c r="R3220" s="6"/>
      <c r="S3220" s="6"/>
      <c r="T3220" s="6"/>
      <c r="U3220" s="6"/>
      <c r="V3220" s="6"/>
      <c r="W3220" s="6"/>
      <c r="X3220" s="6"/>
      <c r="Y3220" s="6"/>
      <c r="Z3220" s="6"/>
      <c r="AA3220" s="6"/>
      <c r="AB3220" s="6"/>
      <c r="AC3220" s="6"/>
    </row>
    <row r="3221">
      <c r="A3221" s="592" t="s">
        <v>5667</v>
      </c>
      <c r="B3221" s="192" t="s">
        <v>5668</v>
      </c>
      <c r="C3221" s="4"/>
      <c r="D3221" s="550"/>
      <c r="E3221" s="5"/>
      <c r="F3221" s="6"/>
      <c r="G3221" s="6"/>
      <c r="H3221" s="6"/>
      <c r="I3221" s="6"/>
      <c r="J3221" s="6"/>
      <c r="K3221" s="6"/>
      <c r="L3221" s="6"/>
      <c r="M3221" s="6"/>
      <c r="N3221" s="6"/>
      <c r="O3221" s="6"/>
      <c r="P3221" s="6"/>
      <c r="Q3221" s="6"/>
      <c r="R3221" s="6"/>
      <c r="S3221" s="6"/>
      <c r="T3221" s="6"/>
      <c r="U3221" s="6"/>
      <c r="V3221" s="6"/>
      <c r="W3221" s="6"/>
      <c r="X3221" s="6"/>
      <c r="Y3221" s="6"/>
      <c r="Z3221" s="6"/>
      <c r="AA3221" s="6"/>
      <c r="AB3221" s="6"/>
      <c r="AC3221" s="6"/>
    </row>
    <row r="3222">
      <c r="A3222" s="592" t="s">
        <v>5669</v>
      </c>
      <c r="B3222" s="192" t="s">
        <v>5670</v>
      </c>
      <c r="C3222" s="4"/>
      <c r="D3222" s="550"/>
      <c r="E3222" s="5"/>
      <c r="F3222" s="6"/>
      <c r="G3222" s="6"/>
      <c r="H3222" s="6"/>
      <c r="I3222" s="6"/>
      <c r="J3222" s="6"/>
      <c r="K3222" s="6"/>
      <c r="L3222" s="6"/>
      <c r="M3222" s="6"/>
      <c r="N3222" s="6"/>
      <c r="O3222" s="6"/>
      <c r="P3222" s="6"/>
      <c r="Q3222" s="6"/>
      <c r="R3222" s="6"/>
      <c r="S3222" s="6"/>
      <c r="T3222" s="6"/>
      <c r="U3222" s="6"/>
      <c r="V3222" s="6"/>
      <c r="W3222" s="6"/>
      <c r="X3222" s="6"/>
      <c r="Y3222" s="6"/>
      <c r="Z3222" s="6"/>
      <c r="AA3222" s="6"/>
      <c r="AB3222" s="6"/>
      <c r="AC3222" s="6"/>
    </row>
    <row r="3223">
      <c r="A3223" s="592" t="s">
        <v>5671</v>
      </c>
      <c r="B3223" s="192" t="s">
        <v>5672</v>
      </c>
      <c r="C3223" s="4" t="s">
        <v>5673</v>
      </c>
      <c r="D3223" s="550"/>
      <c r="E3223" s="5"/>
      <c r="F3223" s="6"/>
      <c r="G3223" s="6"/>
      <c r="H3223" s="6"/>
      <c r="I3223" s="6"/>
      <c r="J3223" s="6"/>
      <c r="K3223" s="6"/>
      <c r="L3223" s="6"/>
      <c r="M3223" s="6"/>
      <c r="N3223" s="6"/>
      <c r="O3223" s="6"/>
      <c r="P3223" s="6"/>
      <c r="Q3223" s="6"/>
      <c r="R3223" s="6"/>
      <c r="S3223" s="6"/>
      <c r="T3223" s="6"/>
      <c r="U3223" s="6"/>
      <c r="V3223" s="6"/>
      <c r="W3223" s="6"/>
      <c r="X3223" s="6"/>
      <c r="Y3223" s="6"/>
      <c r="Z3223" s="6"/>
      <c r="AA3223" s="6"/>
      <c r="AB3223" s="6"/>
      <c r="AC3223" s="6"/>
    </row>
    <row r="3224">
      <c r="A3224" s="592" t="s">
        <v>5674</v>
      </c>
      <c r="B3224" s="192" t="s">
        <v>5675</v>
      </c>
      <c r="C3224" s="4"/>
      <c r="D3224" s="550"/>
      <c r="E3224" s="5"/>
      <c r="F3224" s="6"/>
      <c r="G3224" s="6"/>
      <c r="H3224" s="6"/>
      <c r="I3224" s="6"/>
      <c r="J3224" s="6"/>
      <c r="K3224" s="6"/>
      <c r="L3224" s="6"/>
      <c r="M3224" s="6"/>
      <c r="N3224" s="6"/>
      <c r="O3224" s="6"/>
      <c r="P3224" s="6"/>
      <c r="Q3224" s="6"/>
      <c r="R3224" s="6"/>
      <c r="S3224" s="6"/>
      <c r="T3224" s="6"/>
      <c r="U3224" s="6"/>
      <c r="V3224" s="6"/>
      <c r="W3224" s="6"/>
      <c r="X3224" s="6"/>
      <c r="Y3224" s="6"/>
      <c r="Z3224" s="6"/>
      <c r="AA3224" s="6"/>
      <c r="AB3224" s="6"/>
      <c r="AC3224" s="6"/>
    </row>
    <row r="3225">
      <c r="A3225" s="592" t="s">
        <v>5676</v>
      </c>
      <c r="B3225" s="192" t="s">
        <v>5677</v>
      </c>
      <c r="C3225" s="4"/>
      <c r="D3225" s="550"/>
      <c r="E3225" s="5"/>
      <c r="F3225" s="6"/>
      <c r="G3225" s="6"/>
      <c r="H3225" s="6"/>
      <c r="I3225" s="6"/>
      <c r="J3225" s="6"/>
      <c r="K3225" s="6"/>
      <c r="L3225" s="6"/>
      <c r="M3225" s="6"/>
      <c r="N3225" s="6"/>
      <c r="O3225" s="6"/>
      <c r="P3225" s="6"/>
      <c r="Q3225" s="6"/>
      <c r="R3225" s="6"/>
      <c r="S3225" s="6"/>
      <c r="T3225" s="6"/>
      <c r="U3225" s="6"/>
      <c r="V3225" s="6"/>
      <c r="W3225" s="6"/>
      <c r="X3225" s="6"/>
      <c r="Y3225" s="6"/>
      <c r="Z3225" s="6"/>
      <c r="AA3225" s="6"/>
      <c r="AB3225" s="6"/>
      <c r="AC3225" s="6"/>
    </row>
    <row r="3226">
      <c r="A3226" s="592" t="s">
        <v>5678</v>
      </c>
      <c r="B3226" s="192"/>
      <c r="C3226" s="4"/>
      <c r="D3226" s="550" t="s">
        <v>5679</v>
      </c>
      <c r="E3226" s="5"/>
      <c r="F3226" s="6"/>
      <c r="G3226" s="6"/>
      <c r="H3226" s="6"/>
      <c r="I3226" s="6"/>
      <c r="J3226" s="6"/>
      <c r="K3226" s="6"/>
      <c r="L3226" s="6"/>
      <c r="M3226" s="6"/>
      <c r="N3226" s="6"/>
      <c r="O3226" s="6"/>
      <c r="P3226" s="6"/>
      <c r="Q3226" s="6"/>
      <c r="R3226" s="6"/>
      <c r="S3226" s="6"/>
      <c r="T3226" s="6"/>
      <c r="U3226" s="6"/>
      <c r="V3226" s="6"/>
      <c r="W3226" s="6"/>
      <c r="X3226" s="6"/>
      <c r="Y3226" s="6"/>
      <c r="Z3226" s="6"/>
      <c r="AA3226" s="6"/>
      <c r="AB3226" s="6"/>
      <c r="AC3226" s="6"/>
    </row>
    <row r="3227">
      <c r="A3227" s="592" t="s">
        <v>5680</v>
      </c>
      <c r="B3227" s="243" t="s">
        <v>5681</v>
      </c>
      <c r="C3227" s="4"/>
      <c r="D3227" s="559" t="s">
        <v>5682</v>
      </c>
      <c r="E3227" s="593" t="s">
        <v>5683</v>
      </c>
      <c r="F3227" s="132" t="s">
        <v>5684</v>
      </c>
      <c r="G3227" s="484" t="s">
        <v>5685</v>
      </c>
      <c r="H3227" s="6"/>
      <c r="I3227" s="6"/>
      <c r="J3227" s="6"/>
      <c r="K3227" s="6"/>
      <c r="L3227" s="6"/>
      <c r="M3227" s="6"/>
      <c r="N3227" s="6"/>
      <c r="O3227" s="6"/>
      <c r="P3227" s="6"/>
      <c r="Q3227" s="6"/>
      <c r="R3227" s="6"/>
      <c r="S3227" s="6"/>
      <c r="T3227" s="6"/>
      <c r="U3227" s="6"/>
      <c r="V3227" s="6"/>
      <c r="W3227" s="6"/>
      <c r="X3227" s="6"/>
      <c r="Y3227" s="6"/>
      <c r="Z3227" s="6"/>
      <c r="AA3227" s="6"/>
      <c r="AB3227" s="6"/>
      <c r="AC3227" s="6"/>
    </row>
    <row r="3228">
      <c r="A3228" s="592" t="s">
        <v>5686</v>
      </c>
      <c r="B3228" s="192" t="s">
        <v>5687</v>
      </c>
      <c r="C3228" s="4" t="s">
        <v>5688</v>
      </c>
      <c r="D3228" s="550"/>
      <c r="E3228" s="5"/>
      <c r="F3228" s="6"/>
      <c r="G3228" s="6"/>
      <c r="H3228" s="6"/>
      <c r="I3228" s="6"/>
      <c r="J3228" s="6"/>
      <c r="K3228" s="6"/>
      <c r="L3228" s="6"/>
      <c r="M3228" s="6"/>
      <c r="N3228" s="6"/>
      <c r="O3228" s="6"/>
      <c r="P3228" s="6"/>
      <c r="Q3228" s="6"/>
      <c r="R3228" s="6"/>
      <c r="S3228" s="6"/>
      <c r="T3228" s="6"/>
      <c r="U3228" s="6"/>
      <c r="V3228" s="6"/>
      <c r="W3228" s="6"/>
      <c r="X3228" s="6"/>
      <c r="Y3228" s="6"/>
      <c r="Z3228" s="6"/>
      <c r="AA3228" s="6"/>
      <c r="AB3228" s="6"/>
      <c r="AC3228" s="6"/>
    </row>
    <row r="3229">
      <c r="A3229" s="592" t="s">
        <v>5689</v>
      </c>
      <c r="B3229" s="594"/>
      <c r="C3229" s="4"/>
      <c r="D3229" s="550"/>
      <c r="E3229" s="5"/>
      <c r="F3229" s="6"/>
      <c r="G3229" s="6"/>
      <c r="H3229" s="6"/>
      <c r="I3229" s="6"/>
      <c r="J3229" s="6"/>
      <c r="K3229" s="6"/>
      <c r="L3229" s="6"/>
      <c r="M3229" s="6"/>
      <c r="N3229" s="6"/>
      <c r="O3229" s="6"/>
      <c r="P3229" s="6"/>
      <c r="Q3229" s="6"/>
      <c r="R3229" s="6"/>
      <c r="S3229" s="6"/>
      <c r="T3229" s="6"/>
      <c r="U3229" s="6"/>
      <c r="V3229" s="6"/>
      <c r="W3229" s="6"/>
      <c r="X3229" s="6"/>
      <c r="Y3229" s="6"/>
      <c r="Z3229" s="6"/>
      <c r="AA3229" s="6"/>
      <c r="AB3229" s="6"/>
      <c r="AC3229" s="6"/>
    </row>
    <row r="3230">
      <c r="A3230" s="592" t="s">
        <v>5690</v>
      </c>
      <c r="B3230" s="595" t="s">
        <v>5691</v>
      </c>
      <c r="C3230" s="4"/>
      <c r="D3230" s="550"/>
      <c r="E3230" s="5"/>
      <c r="F3230" s="6"/>
      <c r="G3230" s="6"/>
      <c r="H3230" s="6"/>
      <c r="I3230" s="6"/>
      <c r="J3230" s="6"/>
      <c r="K3230" s="6"/>
      <c r="L3230" s="6"/>
      <c r="M3230" s="6"/>
      <c r="N3230" s="6"/>
      <c r="O3230" s="6"/>
      <c r="P3230" s="6"/>
      <c r="Q3230" s="6"/>
      <c r="R3230" s="6"/>
      <c r="S3230" s="6"/>
      <c r="T3230" s="6"/>
      <c r="U3230" s="6"/>
      <c r="V3230" s="6"/>
      <c r="W3230" s="6"/>
      <c r="X3230" s="6"/>
      <c r="Y3230" s="6"/>
      <c r="Z3230" s="6"/>
      <c r="AA3230" s="6"/>
      <c r="AB3230" s="6"/>
      <c r="AC3230" s="6"/>
    </row>
    <row r="3231">
      <c r="A3231" s="592" t="s">
        <v>5692</v>
      </c>
      <c r="B3231" s="192"/>
      <c r="C3231" s="4"/>
      <c r="D3231" s="550"/>
      <c r="E3231" s="5"/>
      <c r="F3231" s="6"/>
      <c r="G3231" s="6"/>
      <c r="H3231" s="6"/>
      <c r="I3231" s="6"/>
      <c r="J3231" s="6"/>
      <c r="K3231" s="6"/>
      <c r="L3231" s="6"/>
      <c r="M3231" s="6"/>
      <c r="N3231" s="6"/>
      <c r="O3231" s="6"/>
      <c r="P3231" s="6"/>
      <c r="Q3231" s="6"/>
      <c r="R3231" s="6"/>
      <c r="S3231" s="6"/>
      <c r="T3231" s="6"/>
      <c r="U3231" s="6"/>
      <c r="V3231" s="6"/>
      <c r="W3231" s="6"/>
      <c r="X3231" s="6"/>
      <c r="Y3231" s="6"/>
      <c r="Z3231" s="6"/>
      <c r="AA3231" s="6"/>
      <c r="AB3231" s="6"/>
      <c r="AC3231" s="6"/>
    </row>
    <row r="3232">
      <c r="A3232" s="592" t="s">
        <v>5693</v>
      </c>
      <c r="B3232" s="192"/>
      <c r="C3232" s="4"/>
      <c r="D3232" s="550"/>
      <c r="E3232" s="5"/>
      <c r="F3232" s="6"/>
      <c r="G3232" s="6"/>
      <c r="H3232" s="6"/>
      <c r="I3232" s="6"/>
      <c r="J3232" s="6"/>
      <c r="K3232" s="6"/>
      <c r="L3232" s="6"/>
      <c r="M3232" s="6"/>
      <c r="N3232" s="6"/>
      <c r="O3232" s="6"/>
      <c r="P3232" s="6"/>
      <c r="Q3232" s="6"/>
      <c r="R3232" s="6"/>
      <c r="S3232" s="6"/>
      <c r="T3232" s="6"/>
      <c r="U3232" s="6"/>
      <c r="V3232" s="6"/>
      <c r="W3232" s="6"/>
      <c r="X3232" s="6"/>
      <c r="Y3232" s="6"/>
      <c r="Z3232" s="6"/>
      <c r="AA3232" s="6"/>
      <c r="AB3232" s="6"/>
      <c r="AC3232" s="6"/>
    </row>
    <row r="3233">
      <c r="A3233" s="592" t="s">
        <v>5694</v>
      </c>
      <c r="B3233" s="192" t="s">
        <v>5695</v>
      </c>
      <c r="C3233" s="4"/>
      <c r="D3233" s="550"/>
      <c r="E3233" s="5"/>
      <c r="F3233" s="6"/>
      <c r="G3233" s="6"/>
      <c r="H3233" s="6"/>
      <c r="I3233" s="6"/>
      <c r="J3233" s="6"/>
      <c r="K3233" s="6"/>
      <c r="L3233" s="6"/>
      <c r="M3233" s="6"/>
      <c r="N3233" s="6"/>
      <c r="O3233" s="6"/>
      <c r="P3233" s="6"/>
      <c r="Q3233" s="6"/>
      <c r="R3233" s="6"/>
      <c r="S3233" s="6"/>
      <c r="T3233" s="6"/>
      <c r="U3233" s="6"/>
      <c r="V3233" s="6"/>
      <c r="W3233" s="6"/>
      <c r="X3233" s="6"/>
      <c r="Y3233" s="6"/>
      <c r="Z3233" s="6"/>
      <c r="AA3233" s="6"/>
      <c r="AB3233" s="6"/>
      <c r="AC3233" s="6"/>
    </row>
    <row r="3234">
      <c r="A3234" s="478" t="s">
        <v>5696</v>
      </c>
      <c r="B3234" s="192"/>
      <c r="C3234" s="4"/>
      <c r="D3234" s="550"/>
      <c r="E3234" s="5"/>
      <c r="F3234" s="6"/>
      <c r="G3234" s="6"/>
      <c r="H3234" s="6"/>
      <c r="I3234" s="6"/>
      <c r="J3234" s="6"/>
      <c r="K3234" s="6"/>
      <c r="L3234" s="6"/>
      <c r="M3234" s="6"/>
      <c r="N3234" s="6"/>
      <c r="O3234" s="6"/>
      <c r="P3234" s="6"/>
      <c r="Q3234" s="6"/>
      <c r="R3234" s="6"/>
      <c r="S3234" s="6"/>
      <c r="T3234" s="6"/>
      <c r="U3234" s="6"/>
      <c r="V3234" s="6"/>
      <c r="W3234" s="6"/>
      <c r="X3234" s="6"/>
      <c r="Y3234" s="6"/>
      <c r="Z3234" s="6"/>
      <c r="AA3234" s="6"/>
      <c r="AB3234" s="6"/>
      <c r="AC3234" s="6"/>
    </row>
    <row r="3235">
      <c r="A3235" s="592" t="s">
        <v>5697</v>
      </c>
      <c r="B3235" s="192"/>
      <c r="C3235" s="4"/>
      <c r="D3235" s="550"/>
      <c r="E3235" s="5"/>
      <c r="F3235" s="6"/>
      <c r="G3235" s="6"/>
      <c r="H3235" s="6"/>
      <c r="I3235" s="6"/>
      <c r="J3235" s="6"/>
      <c r="K3235" s="6"/>
      <c r="L3235" s="6"/>
      <c r="M3235" s="6"/>
      <c r="N3235" s="6"/>
      <c r="O3235" s="6"/>
      <c r="P3235" s="6"/>
      <c r="Q3235" s="6"/>
      <c r="R3235" s="6"/>
      <c r="S3235" s="6"/>
      <c r="T3235" s="6"/>
      <c r="U3235" s="6"/>
      <c r="V3235" s="6"/>
      <c r="W3235" s="6"/>
      <c r="X3235" s="6"/>
      <c r="Y3235" s="6"/>
      <c r="Z3235" s="6"/>
      <c r="AA3235" s="6"/>
      <c r="AB3235" s="6"/>
      <c r="AC3235" s="6"/>
    </row>
    <row r="3236">
      <c r="A3236" s="592" t="s">
        <v>5698</v>
      </c>
      <c r="B3236" s="192" t="s">
        <v>5699</v>
      </c>
      <c r="C3236" s="4"/>
      <c r="D3236" s="550"/>
      <c r="E3236" s="5"/>
      <c r="F3236" s="6"/>
      <c r="G3236" s="6"/>
      <c r="H3236" s="6"/>
      <c r="I3236" s="6"/>
      <c r="J3236" s="6"/>
      <c r="K3236" s="6"/>
      <c r="L3236" s="6"/>
      <c r="M3236" s="6"/>
      <c r="N3236" s="6"/>
      <c r="O3236" s="6"/>
      <c r="P3236" s="6"/>
      <c r="Q3236" s="6"/>
      <c r="R3236" s="6"/>
      <c r="S3236" s="6"/>
      <c r="T3236" s="6"/>
      <c r="U3236" s="6"/>
      <c r="V3236" s="6"/>
      <c r="W3236" s="6"/>
      <c r="X3236" s="6"/>
      <c r="Y3236" s="6"/>
      <c r="Z3236" s="6"/>
      <c r="AA3236" s="6"/>
      <c r="AB3236" s="6"/>
      <c r="AC3236" s="6"/>
    </row>
    <row r="3237">
      <c r="A3237" s="592" t="s">
        <v>5700</v>
      </c>
      <c r="B3237" s="192" t="s">
        <v>5701</v>
      </c>
      <c r="C3237" s="4"/>
      <c r="D3237" s="550"/>
      <c r="E3237" s="5"/>
      <c r="F3237" s="6"/>
      <c r="G3237" s="6"/>
      <c r="H3237" s="6"/>
      <c r="I3237" s="6"/>
      <c r="J3237" s="6"/>
      <c r="K3237" s="6"/>
      <c r="L3237" s="6"/>
      <c r="M3237" s="6"/>
      <c r="N3237" s="6"/>
      <c r="O3237" s="6"/>
      <c r="P3237" s="6"/>
      <c r="Q3237" s="6"/>
      <c r="R3237" s="6"/>
      <c r="S3237" s="6"/>
      <c r="T3237" s="6"/>
      <c r="U3237" s="6"/>
      <c r="V3237" s="6"/>
      <c r="W3237" s="6"/>
      <c r="X3237" s="6"/>
      <c r="Y3237" s="6"/>
      <c r="Z3237" s="6"/>
      <c r="AA3237" s="6"/>
      <c r="AB3237" s="6"/>
      <c r="AC3237" s="6"/>
    </row>
    <row r="3238">
      <c r="A3238" s="596" t="s">
        <v>5702</v>
      </c>
      <c r="B3238" s="192"/>
      <c r="C3238" s="4"/>
      <c r="D3238" s="550"/>
      <c r="E3238" s="5"/>
      <c r="F3238" s="6"/>
      <c r="G3238" s="6"/>
      <c r="H3238" s="6"/>
      <c r="I3238" s="6"/>
      <c r="J3238" s="6"/>
      <c r="K3238" s="6"/>
      <c r="L3238" s="6"/>
      <c r="M3238" s="6"/>
      <c r="N3238" s="6"/>
      <c r="O3238" s="6"/>
      <c r="P3238" s="6"/>
      <c r="Q3238" s="6"/>
      <c r="R3238" s="6"/>
      <c r="S3238" s="6"/>
      <c r="T3238" s="6"/>
      <c r="U3238" s="6"/>
      <c r="V3238" s="6"/>
      <c r="W3238" s="6"/>
      <c r="X3238" s="6"/>
      <c r="Y3238" s="6"/>
      <c r="Z3238" s="6"/>
      <c r="AA3238" s="6"/>
      <c r="AB3238" s="6"/>
      <c r="AC3238" s="6"/>
    </row>
    <row r="3239">
      <c r="A3239" s="592" t="s">
        <v>5703</v>
      </c>
      <c r="B3239" s="192" t="s">
        <v>5704</v>
      </c>
      <c r="C3239" s="4"/>
      <c r="D3239" s="550"/>
      <c r="E3239" s="5"/>
      <c r="F3239" s="6"/>
      <c r="G3239" s="6"/>
      <c r="H3239" s="6"/>
      <c r="I3239" s="6"/>
      <c r="J3239" s="6"/>
      <c r="K3239" s="6"/>
      <c r="L3239" s="6"/>
      <c r="M3239" s="6"/>
      <c r="N3239" s="6"/>
      <c r="O3239" s="6"/>
      <c r="P3239" s="6"/>
      <c r="Q3239" s="6"/>
      <c r="R3239" s="6"/>
      <c r="S3239" s="6"/>
      <c r="T3239" s="6"/>
      <c r="U3239" s="6"/>
      <c r="V3239" s="6"/>
      <c r="W3239" s="6"/>
      <c r="X3239" s="6"/>
      <c r="Y3239" s="6"/>
      <c r="Z3239" s="6"/>
      <c r="AA3239" s="6"/>
      <c r="AB3239" s="6"/>
      <c r="AC3239" s="6"/>
    </row>
    <row r="3240">
      <c r="A3240" s="592" t="s">
        <v>5705</v>
      </c>
      <c r="B3240" s="192" t="s">
        <v>5706</v>
      </c>
      <c r="C3240" s="4" t="s">
        <v>5707</v>
      </c>
      <c r="D3240" s="550"/>
      <c r="E3240" s="5"/>
      <c r="F3240" s="6"/>
      <c r="G3240" s="6"/>
      <c r="H3240" s="6"/>
      <c r="I3240" s="6"/>
      <c r="J3240" s="6"/>
      <c r="K3240" s="6"/>
      <c r="L3240" s="6"/>
      <c r="M3240" s="6"/>
      <c r="N3240" s="6"/>
      <c r="O3240" s="6"/>
      <c r="P3240" s="6"/>
      <c r="Q3240" s="6"/>
      <c r="R3240" s="6"/>
      <c r="S3240" s="6"/>
      <c r="T3240" s="6"/>
      <c r="U3240" s="6"/>
      <c r="V3240" s="6"/>
      <c r="W3240" s="6"/>
      <c r="X3240" s="6"/>
      <c r="Y3240" s="6"/>
      <c r="Z3240" s="6"/>
      <c r="AA3240" s="6"/>
      <c r="AB3240" s="6"/>
      <c r="AC3240" s="6"/>
    </row>
    <row r="3241">
      <c r="A3241" s="592" t="s">
        <v>5708</v>
      </c>
      <c r="B3241" s="192" t="s">
        <v>5709</v>
      </c>
      <c r="C3241" s="4"/>
      <c r="D3241" s="550"/>
      <c r="E3241" s="5"/>
      <c r="F3241" s="6"/>
      <c r="G3241" s="6"/>
      <c r="H3241" s="6"/>
      <c r="I3241" s="6"/>
      <c r="J3241" s="6"/>
      <c r="K3241" s="6"/>
      <c r="L3241" s="6"/>
      <c r="M3241" s="6"/>
      <c r="N3241" s="6"/>
      <c r="O3241" s="6"/>
      <c r="P3241" s="6"/>
      <c r="Q3241" s="6"/>
      <c r="R3241" s="6"/>
      <c r="S3241" s="6"/>
      <c r="T3241" s="6"/>
      <c r="U3241" s="6"/>
      <c r="V3241" s="6"/>
      <c r="W3241" s="6"/>
      <c r="X3241" s="6"/>
      <c r="Y3241" s="6"/>
      <c r="Z3241" s="6"/>
      <c r="AA3241" s="6"/>
      <c r="AB3241" s="6"/>
      <c r="AC3241" s="6"/>
    </row>
    <row r="3242">
      <c r="A3242" s="592" t="s">
        <v>5710</v>
      </c>
      <c r="B3242" s="192" t="s">
        <v>5711</v>
      </c>
      <c r="C3242" s="4" t="s">
        <v>5712</v>
      </c>
      <c r="D3242" s="550"/>
      <c r="E3242" s="5"/>
      <c r="F3242" s="6"/>
      <c r="G3242" s="6"/>
      <c r="H3242" s="6"/>
      <c r="I3242" s="6"/>
      <c r="J3242" s="6"/>
      <c r="K3242" s="6"/>
      <c r="L3242" s="6"/>
      <c r="M3242" s="6"/>
      <c r="N3242" s="6"/>
      <c r="O3242" s="6"/>
      <c r="P3242" s="6"/>
      <c r="Q3242" s="6"/>
      <c r="R3242" s="6"/>
      <c r="S3242" s="6"/>
      <c r="T3242" s="6"/>
      <c r="U3242" s="6"/>
      <c r="V3242" s="6"/>
      <c r="W3242" s="6"/>
      <c r="X3242" s="6"/>
      <c r="Y3242" s="6"/>
      <c r="Z3242" s="6"/>
      <c r="AA3242" s="6"/>
      <c r="AB3242" s="6"/>
      <c r="AC3242" s="6"/>
    </row>
    <row r="3243">
      <c r="A3243" s="592" t="s">
        <v>5713</v>
      </c>
      <c r="B3243" s="192"/>
      <c r="C3243" s="4"/>
      <c r="D3243" s="550"/>
      <c r="E3243" s="5"/>
      <c r="F3243" s="6"/>
      <c r="G3243" s="6"/>
      <c r="H3243" s="6"/>
      <c r="I3243" s="6"/>
      <c r="J3243" s="6"/>
      <c r="K3243" s="6"/>
      <c r="L3243" s="6"/>
      <c r="M3243" s="6"/>
      <c r="N3243" s="6"/>
      <c r="O3243" s="6"/>
      <c r="P3243" s="6"/>
      <c r="Q3243" s="6"/>
      <c r="R3243" s="6"/>
      <c r="S3243" s="6"/>
      <c r="T3243" s="6"/>
      <c r="U3243" s="6"/>
      <c r="V3243" s="6"/>
      <c r="W3243" s="6"/>
      <c r="X3243" s="6"/>
      <c r="Y3243" s="6"/>
      <c r="Z3243" s="6"/>
      <c r="AA3243" s="6"/>
      <c r="AB3243" s="6"/>
      <c r="AC3243" s="6"/>
    </row>
    <row r="3244">
      <c r="A3244" s="592" t="s">
        <v>5714</v>
      </c>
      <c r="B3244" s="243" t="s">
        <v>5715</v>
      </c>
      <c r="C3244" s="4"/>
      <c r="D3244" s="550"/>
      <c r="E3244" s="5"/>
      <c r="F3244" s="6"/>
      <c r="G3244" s="6"/>
      <c r="H3244" s="6"/>
      <c r="I3244" s="6"/>
      <c r="J3244" s="6"/>
      <c r="K3244" s="6"/>
      <c r="L3244" s="6"/>
      <c r="M3244" s="6"/>
      <c r="N3244" s="6"/>
      <c r="O3244" s="6"/>
      <c r="P3244" s="6"/>
      <c r="Q3244" s="6"/>
      <c r="R3244" s="6"/>
      <c r="S3244" s="6"/>
      <c r="T3244" s="6"/>
      <c r="U3244" s="6"/>
      <c r="V3244" s="6"/>
      <c r="W3244" s="6"/>
      <c r="X3244" s="6"/>
      <c r="Y3244" s="6"/>
      <c r="Z3244" s="6"/>
      <c r="AA3244" s="6"/>
      <c r="AB3244" s="6"/>
      <c r="AC3244" s="6"/>
    </row>
    <row r="3245">
      <c r="A3245" s="592" t="s">
        <v>5716</v>
      </c>
      <c r="B3245" s="192" t="s">
        <v>5717</v>
      </c>
      <c r="C3245" s="4"/>
      <c r="D3245" s="550"/>
      <c r="E3245" s="5"/>
      <c r="F3245" s="6"/>
      <c r="G3245" s="6"/>
      <c r="H3245" s="6"/>
      <c r="I3245" s="6"/>
      <c r="J3245" s="6"/>
      <c r="K3245" s="6"/>
      <c r="L3245" s="6"/>
      <c r="M3245" s="6"/>
      <c r="N3245" s="6"/>
      <c r="O3245" s="6"/>
      <c r="P3245" s="6"/>
      <c r="Q3245" s="6"/>
      <c r="R3245" s="6"/>
      <c r="S3245" s="6"/>
      <c r="T3245" s="6"/>
      <c r="U3245" s="6"/>
      <c r="V3245" s="6"/>
      <c r="W3245" s="6"/>
      <c r="X3245" s="6"/>
      <c r="Y3245" s="6"/>
      <c r="Z3245" s="6"/>
      <c r="AA3245" s="6"/>
      <c r="AB3245" s="6"/>
      <c r="AC3245" s="6"/>
    </row>
    <row r="3246">
      <c r="A3246" s="592" t="s">
        <v>5718</v>
      </c>
      <c r="B3246" s="192" t="s">
        <v>5719</v>
      </c>
      <c r="C3246" s="4"/>
      <c r="D3246" s="550"/>
      <c r="E3246" s="5"/>
      <c r="F3246" s="6"/>
      <c r="G3246" s="6"/>
      <c r="H3246" s="6"/>
      <c r="I3246" s="6"/>
      <c r="J3246" s="6"/>
      <c r="K3246" s="6"/>
      <c r="L3246" s="6"/>
      <c r="M3246" s="6"/>
      <c r="N3246" s="6"/>
      <c r="O3246" s="6"/>
      <c r="P3246" s="6"/>
      <c r="Q3246" s="6"/>
      <c r="R3246" s="6"/>
      <c r="S3246" s="6"/>
      <c r="T3246" s="6"/>
      <c r="U3246" s="6"/>
      <c r="V3246" s="6"/>
      <c r="W3246" s="6"/>
      <c r="X3246" s="6"/>
      <c r="Y3246" s="6"/>
      <c r="Z3246" s="6"/>
      <c r="AA3246" s="6"/>
      <c r="AB3246" s="6"/>
      <c r="AC3246" s="6"/>
    </row>
    <row r="3247">
      <c r="A3247" s="592" t="s">
        <v>5720</v>
      </c>
      <c r="B3247" s="192"/>
      <c r="C3247" s="4"/>
      <c r="D3247" s="550"/>
      <c r="E3247" s="5"/>
      <c r="F3247" s="6"/>
      <c r="G3247" s="6"/>
      <c r="H3247" s="6"/>
      <c r="I3247" s="6"/>
      <c r="J3247" s="6"/>
      <c r="K3247" s="6"/>
      <c r="L3247" s="6"/>
      <c r="M3247" s="6"/>
      <c r="N3247" s="6"/>
      <c r="O3247" s="6"/>
      <c r="P3247" s="6"/>
      <c r="Q3247" s="6"/>
      <c r="R3247" s="6"/>
      <c r="S3247" s="6"/>
      <c r="T3247" s="6"/>
      <c r="U3247" s="6"/>
      <c r="V3247" s="6"/>
      <c r="W3247" s="6"/>
      <c r="X3247" s="6"/>
      <c r="Y3247" s="6"/>
      <c r="Z3247" s="6"/>
      <c r="AA3247" s="6"/>
      <c r="AB3247" s="6"/>
      <c r="AC3247" s="6"/>
    </row>
    <row r="3248">
      <c r="A3248" s="592" t="s">
        <v>5721</v>
      </c>
      <c r="B3248" s="192" t="s">
        <v>5722</v>
      </c>
      <c r="C3248" s="4"/>
      <c r="D3248" s="550"/>
      <c r="E3248" s="5"/>
      <c r="F3248" s="6"/>
      <c r="G3248" s="6"/>
      <c r="H3248" s="6"/>
      <c r="I3248" s="6"/>
      <c r="J3248" s="6"/>
      <c r="K3248" s="6"/>
      <c r="L3248" s="6"/>
      <c r="M3248" s="6"/>
      <c r="N3248" s="6"/>
      <c r="O3248" s="6"/>
      <c r="P3248" s="6"/>
      <c r="Q3248" s="6"/>
      <c r="R3248" s="6"/>
      <c r="S3248" s="6"/>
      <c r="T3248" s="6"/>
      <c r="U3248" s="6"/>
      <c r="V3248" s="6"/>
      <c r="W3248" s="6"/>
      <c r="X3248" s="6"/>
      <c r="Y3248" s="6"/>
      <c r="Z3248" s="6"/>
      <c r="AA3248" s="6"/>
      <c r="AB3248" s="6"/>
      <c r="AC3248" s="6"/>
    </row>
    <row r="3249">
      <c r="A3249" s="544" t="s">
        <v>87</v>
      </c>
      <c r="B3249" s="192"/>
      <c r="C3249" s="4"/>
      <c r="D3249" s="550"/>
      <c r="E3249" s="5"/>
      <c r="F3249" s="6"/>
      <c r="G3249" s="6"/>
      <c r="H3249" s="6"/>
      <c r="I3249" s="6"/>
      <c r="J3249" s="6"/>
      <c r="K3249" s="6"/>
      <c r="L3249" s="6"/>
      <c r="M3249" s="6"/>
      <c r="N3249" s="6"/>
      <c r="O3249" s="6"/>
      <c r="P3249" s="6"/>
      <c r="Q3249" s="6"/>
      <c r="R3249" s="6"/>
      <c r="S3249" s="6"/>
      <c r="T3249" s="6"/>
      <c r="U3249" s="6"/>
      <c r="V3249" s="6"/>
      <c r="W3249" s="6"/>
      <c r="X3249" s="6"/>
      <c r="Y3249" s="6"/>
      <c r="Z3249" s="6"/>
      <c r="AA3249" s="6"/>
      <c r="AB3249" s="6"/>
      <c r="AC3249" s="6"/>
    </row>
    <row r="3250">
      <c r="A3250" s="544" t="s">
        <v>5723</v>
      </c>
      <c r="B3250" s="192"/>
      <c r="C3250" s="4"/>
      <c r="D3250" s="550"/>
      <c r="E3250" s="5"/>
      <c r="F3250" s="6"/>
      <c r="G3250" s="6"/>
      <c r="H3250" s="6"/>
      <c r="I3250" s="6"/>
      <c r="J3250" s="6"/>
      <c r="K3250" s="6"/>
      <c r="L3250" s="6"/>
      <c r="M3250" s="6"/>
      <c r="N3250" s="6"/>
      <c r="O3250" s="6"/>
      <c r="P3250" s="6"/>
      <c r="Q3250" s="6"/>
      <c r="R3250" s="6"/>
      <c r="S3250" s="6"/>
      <c r="T3250" s="6"/>
      <c r="U3250" s="6"/>
      <c r="V3250" s="6"/>
      <c r="W3250" s="6"/>
      <c r="X3250" s="6"/>
      <c r="Y3250" s="6"/>
      <c r="Z3250" s="6"/>
      <c r="AA3250" s="6"/>
      <c r="AB3250" s="6"/>
      <c r="AC3250" s="6"/>
    </row>
    <row r="3251">
      <c r="A3251" s="544" t="s">
        <v>5724</v>
      </c>
      <c r="B3251" s="192" t="s">
        <v>5725</v>
      </c>
      <c r="C3251" s="4"/>
      <c r="D3251" s="550"/>
      <c r="E3251" s="5"/>
      <c r="F3251" s="6"/>
      <c r="G3251" s="6"/>
      <c r="H3251" s="6"/>
      <c r="I3251" s="6"/>
      <c r="J3251" s="6"/>
      <c r="K3251" s="6"/>
      <c r="L3251" s="6"/>
      <c r="M3251" s="6"/>
      <c r="N3251" s="6"/>
      <c r="O3251" s="6"/>
      <c r="P3251" s="6"/>
      <c r="Q3251" s="6"/>
      <c r="R3251" s="6"/>
      <c r="S3251" s="6"/>
      <c r="T3251" s="6"/>
      <c r="U3251" s="6"/>
      <c r="V3251" s="6"/>
      <c r="W3251" s="6"/>
      <c r="X3251" s="6"/>
      <c r="Y3251" s="6"/>
      <c r="Z3251" s="6"/>
      <c r="AA3251" s="6"/>
      <c r="AB3251" s="6"/>
      <c r="AC3251" s="6"/>
    </row>
    <row r="3252">
      <c r="A3252" s="544" t="s">
        <v>5726</v>
      </c>
      <c r="B3252" s="192"/>
      <c r="C3252" s="4"/>
      <c r="D3252" s="550"/>
      <c r="E3252" s="5"/>
      <c r="F3252" s="6"/>
      <c r="G3252" s="6"/>
      <c r="H3252" s="6"/>
      <c r="I3252" s="6"/>
      <c r="J3252" s="6"/>
      <c r="K3252" s="6"/>
      <c r="L3252" s="6"/>
      <c r="M3252" s="6"/>
      <c r="N3252" s="6"/>
      <c r="O3252" s="6"/>
      <c r="P3252" s="6"/>
      <c r="Q3252" s="6"/>
      <c r="R3252" s="6"/>
      <c r="S3252" s="6"/>
      <c r="T3252" s="6"/>
      <c r="U3252" s="6"/>
      <c r="V3252" s="6"/>
      <c r="W3252" s="6"/>
      <c r="X3252" s="6"/>
      <c r="Y3252" s="6"/>
      <c r="Z3252" s="6"/>
      <c r="AA3252" s="6"/>
      <c r="AB3252" s="6"/>
      <c r="AC3252" s="6"/>
    </row>
    <row r="3253">
      <c r="A3253" s="544" t="s">
        <v>5727</v>
      </c>
      <c r="B3253" s="192"/>
      <c r="C3253" s="4"/>
      <c r="D3253" s="550"/>
      <c r="E3253" s="5"/>
      <c r="F3253" s="6"/>
      <c r="G3253" s="6"/>
      <c r="H3253" s="6"/>
      <c r="I3253" s="6"/>
      <c r="J3253" s="6"/>
      <c r="K3253" s="6"/>
      <c r="L3253" s="6"/>
      <c r="M3253" s="6"/>
      <c r="N3253" s="6"/>
      <c r="O3253" s="6"/>
      <c r="P3253" s="6"/>
      <c r="Q3253" s="6"/>
      <c r="R3253" s="6"/>
      <c r="S3253" s="6"/>
      <c r="T3253" s="6"/>
      <c r="U3253" s="6"/>
      <c r="V3253" s="6"/>
      <c r="W3253" s="6"/>
      <c r="X3253" s="6"/>
      <c r="Y3253" s="6"/>
      <c r="Z3253" s="6"/>
      <c r="AA3253" s="6"/>
      <c r="AB3253" s="6"/>
      <c r="AC3253" s="6"/>
    </row>
    <row r="3254" ht="34.5" customHeight="1">
      <c r="A3254" s="544" t="s">
        <v>5728</v>
      </c>
      <c r="B3254" s="192"/>
      <c r="C3254" s="4"/>
      <c r="D3254" s="550"/>
      <c r="E3254" s="5"/>
      <c r="F3254" s="6"/>
      <c r="G3254" s="6"/>
      <c r="H3254" s="6"/>
      <c r="I3254" s="6"/>
      <c r="J3254" s="6"/>
      <c r="K3254" s="6"/>
      <c r="L3254" s="6"/>
      <c r="M3254" s="6"/>
      <c r="N3254" s="6"/>
      <c r="O3254" s="6"/>
      <c r="P3254" s="6"/>
      <c r="Q3254" s="6"/>
      <c r="R3254" s="6"/>
      <c r="S3254" s="6"/>
      <c r="T3254" s="6"/>
      <c r="U3254" s="6"/>
      <c r="V3254" s="6"/>
      <c r="W3254" s="6"/>
      <c r="X3254" s="6"/>
      <c r="Y3254" s="6"/>
      <c r="Z3254" s="6"/>
      <c r="AA3254" s="6"/>
      <c r="AB3254" s="6"/>
      <c r="AC3254" s="6"/>
    </row>
    <row r="3255" ht="105.0" customHeight="1">
      <c r="A3255" s="544" t="s">
        <v>5729</v>
      </c>
      <c r="B3255" s="192" t="s">
        <v>5730</v>
      </c>
      <c r="C3255" s="4"/>
      <c r="D3255" s="550"/>
      <c r="E3255" s="5"/>
      <c r="F3255" s="6"/>
      <c r="G3255" s="6"/>
      <c r="H3255" s="6"/>
      <c r="I3255" s="6"/>
      <c r="J3255" s="6"/>
      <c r="K3255" s="6"/>
      <c r="L3255" s="6"/>
      <c r="M3255" s="6"/>
      <c r="N3255" s="6"/>
      <c r="O3255" s="6"/>
      <c r="P3255" s="6"/>
      <c r="Q3255" s="6"/>
      <c r="R3255" s="6"/>
      <c r="S3255" s="6"/>
      <c r="T3255" s="6"/>
      <c r="U3255" s="6"/>
      <c r="V3255" s="6"/>
      <c r="W3255" s="6"/>
      <c r="X3255" s="6"/>
      <c r="Y3255" s="6"/>
      <c r="Z3255" s="6"/>
      <c r="AA3255" s="6"/>
      <c r="AB3255" s="6"/>
      <c r="AC3255" s="6"/>
    </row>
    <row r="3256">
      <c r="A3256" s="544" t="s">
        <v>5731</v>
      </c>
      <c r="B3256" s="192" t="s">
        <v>5732</v>
      </c>
      <c r="C3256" s="4" t="s">
        <v>5733</v>
      </c>
      <c r="D3256" s="550"/>
      <c r="E3256" s="5"/>
      <c r="F3256" s="6"/>
      <c r="G3256" s="6"/>
      <c r="H3256" s="6"/>
      <c r="I3256" s="6"/>
      <c r="J3256" s="6"/>
      <c r="K3256" s="6"/>
      <c r="L3256" s="6"/>
      <c r="M3256" s="6"/>
      <c r="N3256" s="6"/>
      <c r="O3256" s="6"/>
      <c r="P3256" s="6"/>
      <c r="Q3256" s="6"/>
      <c r="R3256" s="6"/>
      <c r="S3256" s="6"/>
      <c r="T3256" s="6"/>
      <c r="U3256" s="6"/>
      <c r="V3256" s="6"/>
      <c r="W3256" s="6"/>
      <c r="X3256" s="6"/>
      <c r="Y3256" s="6"/>
      <c r="Z3256" s="6"/>
      <c r="AA3256" s="6"/>
      <c r="AB3256" s="6"/>
      <c r="AC3256" s="6"/>
    </row>
    <row r="3257" ht="79.5" customHeight="1">
      <c r="A3257" s="544" t="s">
        <v>5734</v>
      </c>
      <c r="B3257" s="192" t="s">
        <v>5735</v>
      </c>
      <c r="C3257" s="4"/>
      <c r="D3257" s="550"/>
      <c r="E3257" s="5"/>
      <c r="F3257" s="6"/>
      <c r="G3257" s="6"/>
      <c r="H3257" s="6"/>
      <c r="I3257" s="6"/>
      <c r="J3257" s="6"/>
      <c r="K3257" s="6"/>
      <c r="L3257" s="6"/>
      <c r="M3257" s="6"/>
      <c r="N3257" s="6"/>
      <c r="O3257" s="6"/>
      <c r="P3257" s="6"/>
      <c r="Q3257" s="6"/>
      <c r="R3257" s="6"/>
      <c r="S3257" s="6"/>
      <c r="T3257" s="6"/>
      <c r="U3257" s="6"/>
      <c r="V3257" s="6"/>
      <c r="W3257" s="6"/>
      <c r="X3257" s="6"/>
      <c r="Y3257" s="6"/>
      <c r="Z3257" s="6"/>
      <c r="AA3257" s="6"/>
      <c r="AB3257" s="6"/>
      <c r="AC3257" s="6"/>
    </row>
    <row r="3258" ht="58.5" customHeight="1">
      <c r="A3258" s="544" t="s">
        <v>5736</v>
      </c>
      <c r="B3258" s="192" t="s">
        <v>5737</v>
      </c>
      <c r="C3258" s="4"/>
      <c r="D3258" s="550"/>
      <c r="E3258" s="5"/>
      <c r="F3258" s="6"/>
      <c r="G3258" s="6"/>
      <c r="H3258" s="6"/>
      <c r="I3258" s="6"/>
      <c r="J3258" s="6"/>
      <c r="K3258" s="6"/>
      <c r="L3258" s="6"/>
      <c r="M3258" s="6"/>
      <c r="N3258" s="6"/>
      <c r="O3258" s="6"/>
      <c r="P3258" s="6"/>
      <c r="Q3258" s="6"/>
      <c r="R3258" s="6"/>
      <c r="S3258" s="6"/>
      <c r="T3258" s="6"/>
      <c r="U3258" s="6"/>
      <c r="V3258" s="6"/>
      <c r="W3258" s="6"/>
      <c r="X3258" s="6"/>
      <c r="Y3258" s="6"/>
      <c r="Z3258" s="6"/>
      <c r="AA3258" s="6"/>
      <c r="AB3258" s="6"/>
      <c r="AC3258" s="6"/>
    </row>
    <row r="3259" ht="58.5" customHeight="1">
      <c r="A3259" s="544" t="s">
        <v>5738</v>
      </c>
      <c r="B3259" s="192"/>
      <c r="C3259" s="4"/>
      <c r="D3259" s="550"/>
      <c r="E3259" s="5"/>
      <c r="F3259" s="6"/>
      <c r="G3259" s="6"/>
      <c r="H3259" s="6"/>
      <c r="I3259" s="6"/>
      <c r="J3259" s="6"/>
      <c r="K3259" s="6"/>
      <c r="L3259" s="6"/>
      <c r="M3259" s="6"/>
      <c r="N3259" s="6"/>
      <c r="O3259" s="6"/>
      <c r="P3259" s="6"/>
      <c r="Q3259" s="6"/>
      <c r="R3259" s="6"/>
      <c r="S3259" s="6"/>
      <c r="T3259" s="6"/>
      <c r="U3259" s="6"/>
      <c r="V3259" s="6"/>
      <c r="W3259" s="6"/>
      <c r="X3259" s="6"/>
      <c r="Y3259" s="6"/>
      <c r="Z3259" s="6"/>
      <c r="AA3259" s="6"/>
      <c r="AB3259" s="6"/>
      <c r="AC3259" s="6"/>
    </row>
    <row r="3260" ht="103.5" customHeight="1">
      <c r="A3260" s="544" t="s">
        <v>5739</v>
      </c>
      <c r="B3260" s="192" t="s">
        <v>5740</v>
      </c>
      <c r="C3260" s="4"/>
      <c r="D3260" s="550"/>
      <c r="E3260" s="5"/>
      <c r="F3260" s="6"/>
      <c r="G3260" s="6"/>
      <c r="H3260" s="6"/>
      <c r="I3260" s="6"/>
      <c r="J3260" s="6"/>
      <c r="K3260" s="6"/>
      <c r="L3260" s="6"/>
      <c r="M3260" s="6"/>
      <c r="N3260" s="6"/>
      <c r="O3260" s="6"/>
      <c r="P3260" s="6"/>
      <c r="Q3260" s="6"/>
      <c r="R3260" s="6"/>
      <c r="S3260" s="6"/>
      <c r="T3260" s="6"/>
      <c r="U3260" s="6"/>
      <c r="V3260" s="6"/>
      <c r="W3260" s="6"/>
      <c r="X3260" s="6"/>
      <c r="Y3260" s="6"/>
      <c r="Z3260" s="6"/>
      <c r="AA3260" s="6"/>
      <c r="AB3260" s="6"/>
      <c r="AC3260" s="6"/>
    </row>
    <row r="3261" ht="92.25" customHeight="1">
      <c r="A3261" s="544" t="s">
        <v>5741</v>
      </c>
      <c r="B3261" s="65" t="s">
        <v>5742</v>
      </c>
      <c r="C3261" s="4"/>
      <c r="D3261" s="550"/>
      <c r="E3261" s="5"/>
      <c r="F3261" s="6"/>
      <c r="G3261" s="6"/>
      <c r="H3261" s="6"/>
      <c r="I3261" s="6"/>
      <c r="J3261" s="6"/>
      <c r="K3261" s="6"/>
      <c r="L3261" s="6"/>
      <c r="M3261" s="6"/>
      <c r="N3261" s="6"/>
      <c r="O3261" s="6"/>
      <c r="P3261" s="6"/>
      <c r="Q3261" s="6"/>
      <c r="R3261" s="6"/>
      <c r="S3261" s="6"/>
      <c r="T3261" s="6"/>
      <c r="U3261" s="6"/>
      <c r="V3261" s="6"/>
      <c r="W3261" s="6"/>
      <c r="X3261" s="6"/>
      <c r="Y3261" s="6"/>
      <c r="Z3261" s="6"/>
      <c r="AA3261" s="6"/>
      <c r="AB3261" s="6"/>
      <c r="AC3261" s="6"/>
    </row>
    <row r="3262" ht="68.25" customHeight="1">
      <c r="A3262" s="544" t="s">
        <v>5743</v>
      </c>
      <c r="B3262" s="65"/>
      <c r="C3262" s="4"/>
      <c r="D3262" s="550"/>
      <c r="E3262" s="5"/>
      <c r="F3262" s="6"/>
      <c r="G3262" s="6"/>
      <c r="H3262" s="6"/>
      <c r="I3262" s="6"/>
      <c r="J3262" s="6"/>
      <c r="K3262" s="6"/>
      <c r="L3262" s="6"/>
      <c r="M3262" s="6"/>
      <c r="N3262" s="6"/>
      <c r="O3262" s="6"/>
      <c r="P3262" s="6"/>
      <c r="Q3262" s="6"/>
      <c r="R3262" s="6"/>
      <c r="S3262" s="6"/>
      <c r="T3262" s="6"/>
      <c r="U3262" s="6"/>
      <c r="V3262" s="6"/>
      <c r="W3262" s="6"/>
      <c r="X3262" s="6"/>
      <c r="Y3262" s="6"/>
      <c r="Z3262" s="6"/>
      <c r="AA3262" s="6"/>
      <c r="AB3262" s="6"/>
      <c r="AC3262" s="6"/>
    </row>
    <row r="3263" ht="95.25" customHeight="1">
      <c r="A3263" s="544" t="s">
        <v>5744</v>
      </c>
      <c r="B3263" s="65" t="s">
        <v>5745</v>
      </c>
      <c r="C3263" s="4" t="s">
        <v>5746</v>
      </c>
      <c r="D3263" s="550"/>
      <c r="E3263" s="5"/>
      <c r="F3263" s="6"/>
      <c r="G3263" s="6"/>
      <c r="H3263" s="6"/>
      <c r="I3263" s="6"/>
      <c r="J3263" s="6"/>
      <c r="K3263" s="6"/>
      <c r="L3263" s="6"/>
      <c r="M3263" s="6"/>
      <c r="N3263" s="6"/>
      <c r="O3263" s="6"/>
      <c r="P3263" s="6"/>
      <c r="Q3263" s="6"/>
      <c r="R3263" s="6"/>
      <c r="S3263" s="6"/>
      <c r="T3263" s="6"/>
      <c r="U3263" s="6"/>
      <c r="V3263" s="6"/>
      <c r="W3263" s="6"/>
      <c r="X3263" s="6"/>
      <c r="Y3263" s="6"/>
      <c r="Z3263" s="6"/>
      <c r="AA3263" s="6"/>
      <c r="AB3263" s="6"/>
      <c r="AC3263" s="6"/>
    </row>
    <row r="3264" ht="72.75" customHeight="1">
      <c r="A3264" s="544" t="s">
        <v>5747</v>
      </c>
      <c r="B3264" s="65"/>
      <c r="C3264" s="4"/>
      <c r="D3264" s="550"/>
      <c r="E3264" s="5"/>
      <c r="F3264" s="6"/>
      <c r="G3264" s="6"/>
      <c r="H3264" s="6"/>
      <c r="I3264" s="6"/>
      <c r="J3264" s="6"/>
      <c r="K3264" s="6"/>
      <c r="L3264" s="6"/>
      <c r="M3264" s="6"/>
      <c r="N3264" s="6"/>
      <c r="O3264" s="6"/>
      <c r="P3264" s="6"/>
      <c r="Q3264" s="6"/>
      <c r="R3264" s="6"/>
      <c r="S3264" s="6"/>
      <c r="T3264" s="6"/>
      <c r="U3264" s="6"/>
      <c r="V3264" s="6"/>
      <c r="W3264" s="6"/>
      <c r="X3264" s="6"/>
      <c r="Y3264" s="6"/>
      <c r="Z3264" s="6"/>
      <c r="AA3264" s="6"/>
      <c r="AB3264" s="6"/>
      <c r="AC3264" s="6"/>
    </row>
    <row r="3265">
      <c r="A3265" s="544" t="s">
        <v>5748</v>
      </c>
      <c r="B3265" s="65" t="s">
        <v>5749</v>
      </c>
      <c r="C3265" s="4"/>
      <c r="D3265" s="550"/>
      <c r="E3265" s="5"/>
      <c r="F3265" s="6"/>
      <c r="G3265" s="6"/>
      <c r="H3265" s="6"/>
      <c r="I3265" s="6"/>
      <c r="J3265" s="6"/>
      <c r="K3265" s="6"/>
      <c r="L3265" s="6"/>
      <c r="M3265" s="6"/>
      <c r="N3265" s="6"/>
      <c r="O3265" s="6"/>
      <c r="P3265" s="6"/>
      <c r="Q3265" s="6"/>
      <c r="R3265" s="6"/>
      <c r="S3265" s="6"/>
      <c r="T3265" s="6"/>
      <c r="U3265" s="6"/>
      <c r="V3265" s="6"/>
      <c r="W3265" s="6"/>
      <c r="X3265" s="6"/>
      <c r="Y3265" s="6"/>
      <c r="Z3265" s="6"/>
      <c r="AA3265" s="6"/>
      <c r="AB3265" s="6"/>
      <c r="AC3265" s="6"/>
    </row>
    <row r="3266">
      <c r="A3266" s="544" t="s">
        <v>5750</v>
      </c>
      <c r="B3266" s="65"/>
      <c r="C3266" s="4"/>
      <c r="D3266" s="550" t="s">
        <v>5751</v>
      </c>
      <c r="E3266" s="5"/>
      <c r="F3266" s="6"/>
      <c r="G3266" s="6"/>
      <c r="H3266" s="6"/>
      <c r="I3266" s="6"/>
      <c r="J3266" s="6"/>
      <c r="K3266" s="6"/>
      <c r="L3266" s="6"/>
      <c r="M3266" s="6"/>
      <c r="N3266" s="6"/>
      <c r="O3266" s="6"/>
      <c r="P3266" s="6"/>
      <c r="Q3266" s="6"/>
      <c r="R3266" s="6"/>
      <c r="S3266" s="6"/>
      <c r="T3266" s="6"/>
      <c r="U3266" s="6"/>
      <c r="V3266" s="6"/>
      <c r="W3266" s="6"/>
      <c r="X3266" s="6"/>
      <c r="Y3266" s="6"/>
      <c r="Z3266" s="6"/>
      <c r="AA3266" s="6"/>
      <c r="AB3266" s="6"/>
      <c r="AC3266" s="6"/>
    </row>
    <row r="3267" ht="35.25" customHeight="1">
      <c r="A3267" s="597" t="s">
        <v>5752</v>
      </c>
      <c r="B3267" s="598" t="s">
        <v>5753</v>
      </c>
      <c r="C3267" s="4" t="s">
        <v>5754</v>
      </c>
      <c r="D3267" s="550"/>
      <c r="E3267" s="5"/>
      <c r="F3267" s="6"/>
      <c r="G3267" s="6"/>
      <c r="H3267" s="6"/>
      <c r="I3267" s="6"/>
      <c r="J3267" s="6"/>
      <c r="K3267" s="6"/>
      <c r="L3267" s="6"/>
      <c r="M3267" s="6"/>
      <c r="N3267" s="6"/>
      <c r="O3267" s="6"/>
      <c r="P3267" s="6"/>
      <c r="Q3267" s="6"/>
      <c r="R3267" s="6"/>
      <c r="S3267" s="6"/>
      <c r="T3267" s="6"/>
      <c r="U3267" s="6"/>
      <c r="V3267" s="6"/>
      <c r="W3267" s="6"/>
      <c r="X3267" s="6"/>
      <c r="Y3267" s="6"/>
      <c r="Z3267" s="6"/>
      <c r="AA3267" s="6"/>
      <c r="AB3267" s="6"/>
      <c r="AC3267" s="6"/>
    </row>
    <row r="3268" ht="62.25" customHeight="1">
      <c r="A3268" s="147" t="s">
        <v>5755</v>
      </c>
      <c r="B3268" s="65" t="s">
        <v>5756</v>
      </c>
      <c r="C3268" s="4"/>
      <c r="D3268" s="550"/>
      <c r="E3268" s="5"/>
      <c r="F3268" s="6"/>
      <c r="G3268" s="6"/>
      <c r="H3268" s="6"/>
      <c r="I3268" s="6"/>
      <c r="J3268" s="6"/>
      <c r="K3268" s="6"/>
      <c r="L3268" s="6"/>
      <c r="M3268" s="6"/>
      <c r="N3268" s="6"/>
      <c r="O3268" s="6"/>
      <c r="P3268" s="6"/>
      <c r="Q3268" s="6"/>
      <c r="R3268" s="6"/>
      <c r="S3268" s="6"/>
      <c r="T3268" s="6"/>
      <c r="U3268" s="6"/>
      <c r="V3268" s="6"/>
      <c r="W3268" s="6"/>
      <c r="X3268" s="6"/>
      <c r="Y3268" s="6"/>
      <c r="Z3268" s="6"/>
      <c r="AA3268" s="6"/>
      <c r="AB3268" s="6"/>
      <c r="AC3268" s="6"/>
    </row>
    <row r="3269" ht="62.25" customHeight="1">
      <c r="A3269" s="544" t="s">
        <v>5757</v>
      </c>
      <c r="B3269" s="65" t="s">
        <v>5758</v>
      </c>
      <c r="C3269" s="4"/>
      <c r="D3269" s="550"/>
      <c r="E3269" s="5"/>
      <c r="F3269" s="6"/>
      <c r="G3269" s="6"/>
      <c r="H3269" s="6"/>
      <c r="I3269" s="6"/>
      <c r="J3269" s="6"/>
      <c r="K3269" s="6"/>
      <c r="L3269" s="6"/>
      <c r="M3269" s="6"/>
      <c r="N3269" s="6"/>
      <c r="O3269" s="6"/>
      <c r="P3269" s="6"/>
      <c r="Q3269" s="6"/>
      <c r="R3269" s="6"/>
      <c r="S3269" s="6"/>
      <c r="T3269" s="6"/>
      <c r="U3269" s="6"/>
      <c r="V3269" s="6"/>
      <c r="W3269" s="6"/>
      <c r="X3269" s="6"/>
      <c r="Y3269" s="6"/>
      <c r="Z3269" s="6"/>
      <c r="AA3269" s="6"/>
      <c r="AB3269" s="6"/>
      <c r="AC3269" s="6"/>
    </row>
    <row r="3270" ht="38.25" customHeight="1">
      <c r="A3270" s="545" t="s">
        <v>5759</v>
      </c>
      <c r="B3270" s="65"/>
      <c r="C3270" s="4"/>
      <c r="D3270" s="550"/>
      <c r="E3270" s="5"/>
      <c r="F3270" s="6"/>
      <c r="G3270" s="6"/>
      <c r="H3270" s="6"/>
      <c r="I3270" s="6"/>
      <c r="J3270" s="6"/>
      <c r="K3270" s="6"/>
      <c r="L3270" s="6"/>
      <c r="M3270" s="6"/>
      <c r="N3270" s="6"/>
      <c r="O3270" s="6"/>
      <c r="P3270" s="6"/>
      <c r="Q3270" s="6"/>
      <c r="R3270" s="6"/>
      <c r="S3270" s="6"/>
      <c r="T3270" s="6"/>
      <c r="U3270" s="6"/>
      <c r="V3270" s="6"/>
      <c r="W3270" s="6"/>
      <c r="X3270" s="6"/>
      <c r="Y3270" s="6"/>
      <c r="Z3270" s="6"/>
      <c r="AA3270" s="6"/>
      <c r="AB3270" s="6"/>
      <c r="AC3270" s="6"/>
    </row>
    <row r="3271" ht="56.25" customHeight="1">
      <c r="A3271" s="132" t="s">
        <v>5760</v>
      </c>
      <c r="B3271" s="65" t="s">
        <v>5761</v>
      </c>
      <c r="C3271" s="4"/>
      <c r="D3271" s="550"/>
      <c r="E3271" s="5"/>
      <c r="F3271" s="6"/>
      <c r="G3271" s="6"/>
      <c r="H3271" s="6"/>
      <c r="I3271" s="6"/>
      <c r="J3271" s="6"/>
      <c r="K3271" s="6"/>
      <c r="L3271" s="6"/>
      <c r="M3271" s="6"/>
      <c r="N3271" s="6"/>
      <c r="O3271" s="6"/>
      <c r="P3271" s="6"/>
      <c r="Q3271" s="6"/>
      <c r="R3271" s="6"/>
      <c r="S3271" s="6"/>
      <c r="T3271" s="6"/>
      <c r="U3271" s="6"/>
      <c r="V3271" s="6"/>
      <c r="W3271" s="6"/>
      <c r="X3271" s="6"/>
      <c r="Y3271" s="6"/>
      <c r="Z3271" s="6"/>
      <c r="AA3271" s="6"/>
      <c r="AB3271" s="6"/>
      <c r="AC3271" s="6"/>
    </row>
    <row r="3272" ht="131.25" customHeight="1">
      <c r="A3272" s="132" t="s">
        <v>5762</v>
      </c>
      <c r="B3272" s="65"/>
      <c r="C3272" s="4"/>
      <c r="D3272" s="550"/>
      <c r="E3272" s="5"/>
      <c r="F3272" s="6"/>
      <c r="G3272" s="6"/>
      <c r="H3272" s="6"/>
      <c r="I3272" s="6"/>
      <c r="J3272" s="6"/>
      <c r="K3272" s="6"/>
      <c r="L3272" s="6"/>
      <c r="M3272" s="6"/>
      <c r="N3272" s="6"/>
      <c r="O3272" s="6"/>
      <c r="P3272" s="6"/>
      <c r="Q3272" s="6"/>
      <c r="R3272" s="6"/>
      <c r="S3272" s="6"/>
      <c r="T3272" s="6"/>
      <c r="U3272" s="6"/>
      <c r="V3272" s="6"/>
      <c r="W3272" s="6"/>
      <c r="X3272" s="6"/>
      <c r="Y3272" s="6"/>
      <c r="Z3272" s="6"/>
      <c r="AA3272" s="6"/>
      <c r="AB3272" s="6"/>
      <c r="AC3272" s="6"/>
    </row>
    <row r="3273" ht="210.75" customHeight="1">
      <c r="A3273" s="132" t="s">
        <v>5763</v>
      </c>
      <c r="B3273" s="243" t="s">
        <v>5764</v>
      </c>
      <c r="C3273" s="4"/>
      <c r="D3273" s="599" t="s">
        <v>5765</v>
      </c>
      <c r="E3273" s="5"/>
      <c r="F3273" s="6"/>
      <c r="G3273" s="6"/>
      <c r="H3273" s="6"/>
      <c r="I3273" s="6"/>
      <c r="J3273" s="6"/>
      <c r="K3273" s="6"/>
      <c r="L3273" s="6"/>
      <c r="M3273" s="6"/>
      <c r="N3273" s="6"/>
      <c r="O3273" s="6"/>
      <c r="P3273" s="6"/>
      <c r="Q3273" s="6"/>
      <c r="R3273" s="6"/>
      <c r="S3273" s="6"/>
      <c r="T3273" s="6"/>
      <c r="U3273" s="6"/>
      <c r="V3273" s="6"/>
      <c r="W3273" s="6"/>
      <c r="X3273" s="6"/>
      <c r="Y3273" s="6"/>
      <c r="Z3273" s="6"/>
      <c r="AA3273" s="6"/>
      <c r="AB3273" s="6"/>
      <c r="AC3273" s="6"/>
    </row>
    <row r="3274" ht="104.25" customHeight="1">
      <c r="A3274" s="132" t="s">
        <v>5766</v>
      </c>
      <c r="B3274" s="65" t="s">
        <v>5767</v>
      </c>
      <c r="C3274" s="576" t="s">
        <v>5768</v>
      </c>
      <c r="D3274" s="550"/>
      <c r="E3274" s="5"/>
      <c r="F3274" s="6"/>
      <c r="G3274" s="6"/>
      <c r="H3274" s="6"/>
      <c r="I3274" s="6"/>
      <c r="J3274" s="6"/>
      <c r="K3274" s="6"/>
      <c r="L3274" s="6"/>
      <c r="M3274" s="6"/>
      <c r="N3274" s="6"/>
      <c r="O3274" s="6"/>
      <c r="P3274" s="6"/>
      <c r="Q3274" s="6"/>
      <c r="R3274" s="6"/>
      <c r="S3274" s="6"/>
      <c r="T3274" s="6"/>
      <c r="U3274" s="6"/>
      <c r="V3274" s="6"/>
      <c r="W3274" s="6"/>
      <c r="X3274" s="6"/>
      <c r="Y3274" s="6"/>
      <c r="Z3274" s="6"/>
      <c r="AA3274" s="6"/>
      <c r="AB3274" s="6"/>
      <c r="AC3274" s="6"/>
    </row>
    <row r="3275" ht="138.0" customHeight="1">
      <c r="A3275" s="132" t="s">
        <v>5769</v>
      </c>
      <c r="B3275" s="65"/>
      <c r="C3275" s="4"/>
      <c r="D3275" s="544"/>
      <c r="E3275" s="544"/>
      <c r="F3275" s="544"/>
      <c r="G3275" s="544"/>
      <c r="H3275" s="544"/>
      <c r="I3275" s="544"/>
      <c r="J3275" s="544"/>
      <c r="K3275" s="544"/>
      <c r="L3275" s="544"/>
      <c r="M3275" s="544"/>
      <c r="N3275" s="544"/>
      <c r="O3275" s="544"/>
      <c r="P3275" s="544"/>
      <c r="Q3275" s="544"/>
      <c r="R3275" s="544"/>
      <c r="S3275" s="544"/>
      <c r="T3275" s="544"/>
      <c r="U3275" s="544"/>
      <c r="V3275" s="544"/>
      <c r="W3275" s="544"/>
      <c r="X3275" s="544"/>
      <c r="Y3275" s="544"/>
      <c r="Z3275" s="544"/>
      <c r="AA3275" s="544"/>
      <c r="AB3275" s="544"/>
      <c r="AC3275" s="544"/>
    </row>
    <row r="3276" ht="43.5" customHeight="1">
      <c r="A3276" s="230" t="s">
        <v>5770</v>
      </c>
      <c r="B3276" s="192"/>
      <c r="C3276" s="544"/>
      <c r="D3276" s="544"/>
      <c r="E3276" s="544"/>
      <c r="F3276" s="544"/>
      <c r="G3276" s="544"/>
      <c r="H3276" s="544"/>
      <c r="I3276" s="544"/>
      <c r="J3276" s="544"/>
      <c r="K3276" s="544"/>
      <c r="L3276" s="544"/>
      <c r="M3276" s="544"/>
      <c r="N3276" s="544"/>
      <c r="O3276" s="544"/>
      <c r="P3276" s="544"/>
      <c r="Q3276" s="544"/>
      <c r="R3276" s="544"/>
      <c r="S3276" s="544"/>
      <c r="T3276" s="544"/>
      <c r="U3276" s="544"/>
      <c r="V3276" s="544"/>
      <c r="W3276" s="544"/>
      <c r="X3276" s="544"/>
      <c r="Y3276" s="544"/>
      <c r="Z3276" s="544"/>
      <c r="AA3276" s="544"/>
      <c r="AB3276" s="544"/>
      <c r="AC3276" s="544"/>
    </row>
    <row r="3277" ht="51.0" customHeight="1">
      <c r="A3277" s="230" t="s">
        <v>5771</v>
      </c>
      <c r="B3277" s="192" t="s">
        <v>5772</v>
      </c>
      <c r="C3277" s="544"/>
      <c r="D3277" s="544"/>
      <c r="E3277" s="544"/>
      <c r="F3277" s="544"/>
      <c r="G3277" s="544"/>
      <c r="H3277" s="544"/>
      <c r="I3277" s="544"/>
      <c r="J3277" s="544"/>
      <c r="K3277" s="544"/>
      <c r="L3277" s="544"/>
      <c r="M3277" s="544"/>
      <c r="N3277" s="544"/>
      <c r="O3277" s="544"/>
      <c r="P3277" s="544"/>
      <c r="Q3277" s="544"/>
      <c r="R3277" s="544"/>
      <c r="S3277" s="544"/>
      <c r="T3277" s="544"/>
      <c r="U3277" s="544"/>
      <c r="V3277" s="544"/>
      <c r="W3277" s="544"/>
      <c r="X3277" s="544"/>
      <c r="Y3277" s="544"/>
      <c r="Z3277" s="544"/>
      <c r="AA3277" s="544"/>
      <c r="AB3277" s="544"/>
      <c r="AC3277" s="544"/>
    </row>
    <row r="3278">
      <c r="A3278" s="230" t="s">
        <v>5773</v>
      </c>
      <c r="B3278" s="192" t="s">
        <v>5774</v>
      </c>
      <c r="C3278" s="544"/>
      <c r="D3278" s="544" t="s">
        <v>5775</v>
      </c>
      <c r="E3278" s="544"/>
      <c r="F3278" s="544"/>
      <c r="G3278" s="544"/>
      <c r="H3278" s="544"/>
      <c r="I3278" s="544"/>
      <c r="J3278" s="544"/>
      <c r="K3278" s="544"/>
      <c r="L3278" s="544"/>
      <c r="M3278" s="544"/>
      <c r="N3278" s="544"/>
      <c r="O3278" s="544"/>
      <c r="P3278" s="544"/>
      <c r="Q3278" s="544"/>
      <c r="R3278" s="544"/>
      <c r="S3278" s="544"/>
      <c r="T3278" s="544"/>
      <c r="U3278" s="544"/>
      <c r="V3278" s="544"/>
      <c r="W3278" s="544"/>
      <c r="X3278" s="544"/>
      <c r="Y3278" s="544"/>
      <c r="Z3278" s="544"/>
      <c r="AA3278" s="544"/>
      <c r="AB3278" s="544"/>
      <c r="AC3278" s="544"/>
    </row>
    <row r="3279">
      <c r="A3279" s="230" t="s">
        <v>5776</v>
      </c>
      <c r="B3279" s="192" t="s">
        <v>5777</v>
      </c>
      <c r="C3279" s="544" t="s">
        <v>5778</v>
      </c>
      <c r="D3279" s="544"/>
      <c r="E3279" s="544"/>
      <c r="F3279" s="544"/>
      <c r="G3279" s="544"/>
      <c r="H3279" s="544"/>
      <c r="I3279" s="544"/>
      <c r="J3279" s="544"/>
      <c r="K3279" s="544"/>
      <c r="L3279" s="544"/>
      <c r="M3279" s="544"/>
      <c r="N3279" s="544"/>
      <c r="O3279" s="544"/>
      <c r="P3279" s="544"/>
      <c r="Q3279" s="544"/>
      <c r="R3279" s="544"/>
      <c r="S3279" s="544"/>
      <c r="T3279" s="544"/>
      <c r="U3279" s="544"/>
      <c r="V3279" s="544"/>
      <c r="W3279" s="544"/>
      <c r="X3279" s="544"/>
      <c r="Y3279" s="544"/>
      <c r="Z3279" s="544"/>
      <c r="AA3279" s="544"/>
      <c r="AB3279" s="544"/>
      <c r="AC3279" s="544"/>
    </row>
    <row r="3280" ht="44.25" customHeight="1">
      <c r="A3280" s="230" t="s">
        <v>87</v>
      </c>
      <c r="B3280" s="192"/>
      <c r="C3280" s="544"/>
      <c r="D3280" s="544"/>
      <c r="E3280" s="544"/>
      <c r="F3280" s="544"/>
      <c r="G3280" s="544"/>
      <c r="H3280" s="544"/>
      <c r="I3280" s="544"/>
      <c r="J3280" s="544"/>
      <c r="K3280" s="544"/>
      <c r="L3280" s="544"/>
      <c r="M3280" s="544"/>
      <c r="N3280" s="544"/>
      <c r="O3280" s="544"/>
      <c r="P3280" s="544"/>
      <c r="Q3280" s="544"/>
      <c r="R3280" s="544"/>
      <c r="S3280" s="544"/>
      <c r="T3280" s="544"/>
      <c r="U3280" s="544"/>
      <c r="V3280" s="544"/>
      <c r="W3280" s="544"/>
      <c r="X3280" s="544"/>
      <c r="Y3280" s="544"/>
      <c r="Z3280" s="544"/>
      <c r="AA3280" s="544"/>
      <c r="AB3280" s="544"/>
      <c r="AC3280" s="544"/>
    </row>
    <row r="3281" ht="35.25" customHeight="1">
      <c r="A3281" s="147" t="s">
        <v>5779</v>
      </c>
      <c r="B3281" s="192"/>
      <c r="C3281" s="544"/>
      <c r="D3281" s="544"/>
      <c r="E3281" s="544"/>
      <c r="F3281" s="544"/>
      <c r="G3281" s="544"/>
      <c r="H3281" s="544"/>
      <c r="I3281" s="544"/>
      <c r="J3281" s="544"/>
      <c r="K3281" s="544"/>
      <c r="L3281" s="544"/>
      <c r="M3281" s="544"/>
      <c r="N3281" s="544"/>
      <c r="O3281" s="544"/>
      <c r="P3281" s="544"/>
      <c r="Q3281" s="544"/>
      <c r="R3281" s="544"/>
      <c r="S3281" s="544"/>
      <c r="T3281" s="544"/>
      <c r="U3281" s="544"/>
      <c r="V3281" s="544"/>
      <c r="W3281" s="544"/>
      <c r="X3281" s="544"/>
      <c r="Y3281" s="544"/>
      <c r="Z3281" s="544"/>
      <c r="AA3281" s="544"/>
      <c r="AB3281" s="544"/>
      <c r="AC3281" s="544"/>
    </row>
    <row r="3282" ht="90.0" customHeight="1">
      <c r="A3282" s="471" t="s">
        <v>5780</v>
      </c>
      <c r="B3282" s="192" t="s">
        <v>5781</v>
      </c>
      <c r="C3282" s="544"/>
      <c r="D3282" s="544"/>
      <c r="E3282" s="544"/>
      <c r="F3282" s="544"/>
      <c r="G3282" s="544"/>
      <c r="H3282" s="544"/>
      <c r="I3282" s="544"/>
      <c r="J3282" s="544"/>
      <c r="K3282" s="544"/>
      <c r="L3282" s="544"/>
      <c r="M3282" s="544"/>
      <c r="N3282" s="544"/>
      <c r="O3282" s="544"/>
      <c r="P3282" s="544"/>
      <c r="Q3282" s="544"/>
      <c r="R3282" s="544"/>
      <c r="S3282" s="544"/>
      <c r="T3282" s="544"/>
      <c r="U3282" s="544"/>
      <c r="V3282" s="544"/>
      <c r="W3282" s="544"/>
      <c r="X3282" s="544"/>
      <c r="Y3282" s="544"/>
      <c r="Z3282" s="544"/>
      <c r="AA3282" s="544"/>
      <c r="AB3282" s="544"/>
      <c r="AC3282" s="544"/>
    </row>
    <row r="3283">
      <c r="A3283" s="471" t="s">
        <v>5782</v>
      </c>
      <c r="B3283" s="192"/>
      <c r="C3283" s="544"/>
      <c r="D3283" s="544"/>
      <c r="E3283" s="544"/>
      <c r="F3283" s="544"/>
      <c r="G3283" s="544"/>
      <c r="H3283" s="544"/>
      <c r="I3283" s="544"/>
      <c r="J3283" s="544"/>
      <c r="K3283" s="544"/>
      <c r="L3283" s="544"/>
      <c r="M3283" s="544"/>
      <c r="N3283" s="544"/>
      <c r="O3283" s="544"/>
      <c r="P3283" s="544"/>
      <c r="Q3283" s="544"/>
      <c r="R3283" s="544"/>
      <c r="S3283" s="544"/>
      <c r="T3283" s="544"/>
      <c r="U3283" s="544"/>
      <c r="V3283" s="544"/>
      <c r="W3283" s="544"/>
      <c r="X3283" s="544"/>
      <c r="Y3283" s="544"/>
      <c r="Z3283" s="544"/>
      <c r="AA3283" s="544"/>
      <c r="AB3283" s="544"/>
      <c r="AC3283" s="544"/>
    </row>
    <row r="3284">
      <c r="A3284" s="600" t="s">
        <v>5783</v>
      </c>
      <c r="B3284" s="192" t="s">
        <v>5784</v>
      </c>
      <c r="C3284" s="544"/>
      <c r="D3284" s="544"/>
      <c r="E3284" s="544"/>
      <c r="F3284" s="544"/>
      <c r="G3284" s="544"/>
      <c r="H3284" s="544"/>
      <c r="I3284" s="544"/>
      <c r="J3284" s="544"/>
      <c r="K3284" s="544"/>
      <c r="L3284" s="544"/>
      <c r="M3284" s="544"/>
      <c r="N3284" s="544"/>
      <c r="O3284" s="544"/>
      <c r="P3284" s="544"/>
      <c r="Q3284" s="544"/>
      <c r="R3284" s="544"/>
      <c r="S3284" s="544"/>
      <c r="T3284" s="544"/>
      <c r="U3284" s="544"/>
      <c r="V3284" s="544"/>
      <c r="W3284" s="544"/>
      <c r="X3284" s="544"/>
      <c r="Y3284" s="544"/>
      <c r="Z3284" s="544"/>
      <c r="AA3284" s="544"/>
      <c r="AB3284" s="544"/>
      <c r="AC3284" s="544"/>
    </row>
    <row r="3285">
      <c r="A3285" s="600" t="s">
        <v>5785</v>
      </c>
      <c r="B3285" s="192"/>
      <c r="C3285" s="544"/>
      <c r="D3285" s="544"/>
      <c r="E3285" s="544"/>
      <c r="F3285" s="544"/>
      <c r="G3285" s="544"/>
      <c r="H3285" s="544"/>
      <c r="I3285" s="544"/>
      <c r="J3285" s="544"/>
      <c r="K3285" s="544"/>
      <c r="L3285" s="544"/>
      <c r="M3285" s="544"/>
      <c r="N3285" s="544"/>
      <c r="O3285" s="544"/>
      <c r="P3285" s="544"/>
      <c r="Q3285" s="544"/>
      <c r="R3285" s="544"/>
      <c r="S3285" s="544"/>
      <c r="T3285" s="544"/>
      <c r="U3285" s="544"/>
      <c r="V3285" s="544"/>
      <c r="W3285" s="544"/>
      <c r="X3285" s="544"/>
      <c r="Y3285" s="544"/>
      <c r="Z3285" s="544"/>
      <c r="AA3285" s="544"/>
      <c r="AB3285" s="544"/>
      <c r="AC3285" s="544"/>
    </row>
    <row r="3286">
      <c r="A3286" s="600" t="s">
        <v>5786</v>
      </c>
      <c r="B3286" s="192" t="s">
        <v>5787</v>
      </c>
      <c r="C3286" s="544"/>
      <c r="D3286" s="544" t="s">
        <v>5788</v>
      </c>
      <c r="E3286" s="544"/>
      <c r="F3286" s="544"/>
      <c r="G3286" s="544"/>
      <c r="H3286" s="544"/>
      <c r="I3286" s="544"/>
      <c r="J3286" s="544"/>
      <c r="K3286" s="544"/>
      <c r="L3286" s="544"/>
      <c r="M3286" s="544"/>
      <c r="N3286" s="544"/>
      <c r="O3286" s="544"/>
      <c r="P3286" s="544"/>
      <c r="Q3286" s="544"/>
      <c r="R3286" s="544"/>
      <c r="S3286" s="544"/>
      <c r="T3286" s="544"/>
      <c r="U3286" s="544"/>
      <c r="V3286" s="544"/>
      <c r="W3286" s="544"/>
      <c r="X3286" s="544"/>
      <c r="Y3286" s="544"/>
      <c r="Z3286" s="544"/>
      <c r="AA3286" s="544"/>
      <c r="AB3286" s="544"/>
      <c r="AC3286" s="544"/>
    </row>
    <row r="3287">
      <c r="A3287" s="600" t="s">
        <v>5789</v>
      </c>
      <c r="B3287" s="192" t="s">
        <v>5790</v>
      </c>
      <c r="C3287" s="544" t="s">
        <v>5791</v>
      </c>
      <c r="D3287" s="544"/>
      <c r="E3287" s="544"/>
      <c r="F3287" s="544"/>
      <c r="G3287" s="544"/>
      <c r="H3287" s="544"/>
      <c r="I3287" s="544"/>
      <c r="J3287" s="544"/>
      <c r="K3287" s="544"/>
      <c r="L3287" s="544"/>
      <c r="M3287" s="544"/>
      <c r="N3287" s="544"/>
      <c r="O3287" s="544"/>
      <c r="P3287" s="544"/>
      <c r="Q3287" s="544"/>
      <c r="R3287" s="544"/>
      <c r="S3287" s="544"/>
      <c r="T3287" s="544"/>
      <c r="U3287" s="544"/>
      <c r="V3287" s="544"/>
      <c r="W3287" s="544"/>
      <c r="X3287" s="544"/>
      <c r="Y3287" s="544"/>
      <c r="Z3287" s="544"/>
      <c r="AA3287" s="544"/>
      <c r="AB3287" s="544"/>
      <c r="AC3287" s="544"/>
    </row>
    <row r="3288" ht="99.75" customHeight="1">
      <c r="A3288" s="600" t="s">
        <v>5792</v>
      </c>
      <c r="B3288" s="192" t="s">
        <v>5793</v>
      </c>
      <c r="C3288" s="544"/>
      <c r="D3288" s="544"/>
      <c r="E3288" s="544"/>
      <c r="F3288" s="544"/>
      <c r="G3288" s="544"/>
      <c r="H3288" s="544"/>
      <c r="I3288" s="544"/>
      <c r="J3288" s="544"/>
      <c r="K3288" s="544"/>
      <c r="L3288" s="544"/>
      <c r="M3288" s="544"/>
      <c r="N3288" s="544"/>
      <c r="O3288" s="544"/>
      <c r="P3288" s="544"/>
      <c r="Q3288" s="544"/>
      <c r="R3288" s="544"/>
      <c r="S3288" s="544"/>
      <c r="T3288" s="544"/>
      <c r="U3288" s="544"/>
      <c r="V3288" s="544"/>
      <c r="W3288" s="544"/>
      <c r="X3288" s="544"/>
      <c r="Y3288" s="544"/>
      <c r="Z3288" s="544"/>
      <c r="AA3288" s="544"/>
      <c r="AB3288" s="544"/>
      <c r="AC3288" s="544"/>
    </row>
    <row r="3289" ht="82.5" customHeight="1">
      <c r="A3289" s="600" t="s">
        <v>5794</v>
      </c>
      <c r="B3289" s="192" t="s">
        <v>5795</v>
      </c>
      <c r="C3289" s="544" t="s">
        <v>5796</v>
      </c>
      <c r="D3289" s="544"/>
      <c r="E3289" s="544"/>
      <c r="F3289" s="544"/>
      <c r="G3289" s="544"/>
      <c r="H3289" s="544"/>
      <c r="I3289" s="544"/>
      <c r="J3289" s="544"/>
      <c r="K3289" s="544"/>
      <c r="L3289" s="544"/>
      <c r="M3289" s="544"/>
      <c r="N3289" s="544"/>
      <c r="O3289" s="544"/>
      <c r="P3289" s="544"/>
      <c r="Q3289" s="544"/>
      <c r="R3289" s="544"/>
      <c r="S3289" s="544"/>
      <c r="T3289" s="544"/>
      <c r="U3289" s="544"/>
      <c r="V3289" s="544"/>
      <c r="W3289" s="544"/>
      <c r="X3289" s="544"/>
      <c r="Y3289" s="544"/>
      <c r="Z3289" s="544"/>
      <c r="AA3289" s="544"/>
      <c r="AB3289" s="544"/>
      <c r="AC3289" s="544"/>
    </row>
    <row r="3290" ht="96.75" customHeight="1">
      <c r="A3290" s="600" t="s">
        <v>5797</v>
      </c>
      <c r="B3290" s="192"/>
      <c r="C3290" s="544"/>
      <c r="D3290" s="544"/>
      <c r="E3290" s="544"/>
      <c r="F3290" s="544"/>
      <c r="G3290" s="544"/>
      <c r="H3290" s="544"/>
      <c r="I3290" s="544"/>
      <c r="J3290" s="544"/>
      <c r="K3290" s="544"/>
      <c r="L3290" s="544"/>
      <c r="M3290" s="544"/>
      <c r="N3290" s="544"/>
      <c r="O3290" s="544"/>
      <c r="P3290" s="544"/>
      <c r="Q3290" s="544"/>
      <c r="R3290" s="544"/>
      <c r="S3290" s="544"/>
      <c r="T3290" s="544"/>
      <c r="U3290" s="544"/>
      <c r="V3290" s="544"/>
      <c r="W3290" s="544"/>
      <c r="X3290" s="544"/>
      <c r="Y3290" s="544"/>
      <c r="Z3290" s="544"/>
      <c r="AA3290" s="544"/>
      <c r="AB3290" s="544"/>
      <c r="AC3290" s="544"/>
    </row>
    <row r="3291">
      <c r="A3291" s="600" t="s">
        <v>5798</v>
      </c>
      <c r="B3291" s="192" t="s">
        <v>5799</v>
      </c>
      <c r="C3291" s="544"/>
      <c r="D3291" s="544"/>
      <c r="E3291" s="544"/>
      <c r="F3291" s="544"/>
      <c r="G3291" s="544"/>
      <c r="H3291" s="544"/>
      <c r="I3291" s="544"/>
      <c r="J3291" s="544"/>
      <c r="K3291" s="544"/>
      <c r="L3291" s="544"/>
      <c r="M3291" s="544"/>
      <c r="N3291" s="544"/>
      <c r="O3291" s="544"/>
      <c r="P3291" s="544"/>
      <c r="Q3291" s="544"/>
      <c r="R3291" s="544"/>
      <c r="S3291" s="544"/>
      <c r="T3291" s="544"/>
      <c r="U3291" s="544"/>
      <c r="V3291" s="544"/>
      <c r="W3291" s="544"/>
      <c r="X3291" s="544"/>
      <c r="Y3291" s="544"/>
      <c r="Z3291" s="544"/>
      <c r="AA3291" s="544"/>
      <c r="AB3291" s="544"/>
      <c r="AC3291" s="544"/>
    </row>
    <row r="3292">
      <c r="A3292" s="601" t="s">
        <v>5800</v>
      </c>
      <c r="B3292" s="192" t="s">
        <v>5801</v>
      </c>
      <c r="C3292" s="544" t="s">
        <v>5802</v>
      </c>
      <c r="D3292" s="544"/>
      <c r="E3292" s="544"/>
      <c r="F3292" s="544"/>
      <c r="G3292" s="544"/>
      <c r="H3292" s="544"/>
      <c r="I3292" s="544"/>
      <c r="J3292" s="544"/>
      <c r="K3292" s="544"/>
      <c r="L3292" s="544"/>
      <c r="M3292" s="544"/>
      <c r="N3292" s="544"/>
      <c r="O3292" s="544"/>
      <c r="P3292" s="544"/>
      <c r="Q3292" s="544"/>
      <c r="R3292" s="544"/>
      <c r="S3292" s="544"/>
      <c r="T3292" s="544"/>
      <c r="U3292" s="544"/>
      <c r="V3292" s="544"/>
      <c r="W3292" s="544"/>
      <c r="X3292" s="544"/>
      <c r="Y3292" s="544"/>
      <c r="Z3292" s="544"/>
      <c r="AA3292" s="544"/>
      <c r="AB3292" s="544"/>
      <c r="AC3292" s="544"/>
    </row>
    <row r="3293" ht="117.0" customHeight="1">
      <c r="A3293" s="602" t="s">
        <v>5803</v>
      </c>
      <c r="B3293" s="192" t="s">
        <v>5804</v>
      </c>
      <c r="C3293" s="544" t="s">
        <v>5805</v>
      </c>
      <c r="D3293" s="544"/>
      <c r="E3293" s="544"/>
      <c r="F3293" s="544"/>
      <c r="G3293" s="544"/>
      <c r="H3293" s="544"/>
      <c r="I3293" s="544"/>
      <c r="J3293" s="544"/>
      <c r="K3293" s="544"/>
      <c r="L3293" s="544"/>
      <c r="M3293" s="544"/>
      <c r="N3293" s="544"/>
      <c r="O3293" s="544"/>
      <c r="P3293" s="544"/>
      <c r="Q3293" s="544"/>
      <c r="R3293" s="544"/>
      <c r="S3293" s="544"/>
      <c r="T3293" s="544"/>
      <c r="U3293" s="544"/>
      <c r="V3293" s="544"/>
      <c r="W3293" s="544"/>
      <c r="X3293" s="544"/>
      <c r="Y3293" s="544"/>
      <c r="Z3293" s="544"/>
      <c r="AA3293" s="544"/>
      <c r="AB3293" s="544"/>
      <c r="AC3293" s="544"/>
    </row>
    <row r="3294" ht="104.25" customHeight="1">
      <c r="A3294" s="603" t="s">
        <v>5806</v>
      </c>
      <c r="B3294" s="192" t="s">
        <v>5807</v>
      </c>
      <c r="C3294" s="544" t="s">
        <v>5808</v>
      </c>
      <c r="D3294" s="544"/>
      <c r="E3294" s="544"/>
      <c r="F3294" s="544"/>
      <c r="G3294" s="544"/>
      <c r="H3294" s="544"/>
      <c r="I3294" s="544"/>
      <c r="J3294" s="544"/>
      <c r="K3294" s="544"/>
      <c r="L3294" s="544"/>
      <c r="M3294" s="544"/>
      <c r="N3294" s="544"/>
      <c r="O3294" s="544"/>
      <c r="P3294" s="544"/>
      <c r="Q3294" s="544"/>
      <c r="R3294" s="544"/>
      <c r="S3294" s="544"/>
      <c r="T3294" s="544"/>
      <c r="U3294" s="544"/>
      <c r="V3294" s="544"/>
      <c r="W3294" s="544"/>
      <c r="X3294" s="544"/>
      <c r="Y3294" s="544"/>
      <c r="Z3294" s="544"/>
      <c r="AA3294" s="544"/>
      <c r="AB3294" s="544"/>
      <c r="AC3294" s="544"/>
    </row>
    <row r="3295" ht="93.75" customHeight="1">
      <c r="A3295" s="603" t="s">
        <v>5809</v>
      </c>
      <c r="B3295" s="192" t="s">
        <v>5810</v>
      </c>
      <c r="C3295" s="544"/>
      <c r="D3295" s="544"/>
      <c r="E3295" s="544"/>
      <c r="F3295" s="544"/>
      <c r="G3295" s="544"/>
      <c r="H3295" s="544"/>
      <c r="I3295" s="544"/>
      <c r="J3295" s="544"/>
      <c r="K3295" s="544"/>
      <c r="L3295" s="544"/>
      <c r="M3295" s="544"/>
      <c r="N3295" s="544"/>
      <c r="O3295" s="544"/>
      <c r="P3295" s="544"/>
      <c r="Q3295" s="544"/>
      <c r="R3295" s="544"/>
      <c r="S3295" s="544"/>
      <c r="T3295" s="544"/>
      <c r="U3295" s="544"/>
      <c r="V3295" s="544"/>
      <c r="W3295" s="544"/>
      <c r="X3295" s="544"/>
      <c r="Y3295" s="544"/>
      <c r="Z3295" s="544"/>
      <c r="AA3295" s="544"/>
      <c r="AB3295" s="544"/>
      <c r="AC3295" s="544"/>
    </row>
    <row r="3296" ht="68.25" customHeight="1">
      <c r="A3296" s="603" t="s">
        <v>5811</v>
      </c>
      <c r="B3296" s="192" t="s">
        <v>5812</v>
      </c>
      <c r="C3296" s="544"/>
      <c r="D3296" s="544"/>
      <c r="E3296" s="544"/>
      <c r="F3296" s="544"/>
      <c r="G3296" s="544"/>
      <c r="H3296" s="544"/>
      <c r="I3296" s="544"/>
      <c r="J3296" s="544"/>
      <c r="K3296" s="544"/>
      <c r="L3296" s="544"/>
      <c r="M3296" s="544"/>
      <c r="N3296" s="544"/>
      <c r="O3296" s="544"/>
      <c r="P3296" s="544"/>
      <c r="Q3296" s="544"/>
      <c r="R3296" s="544"/>
      <c r="S3296" s="544"/>
      <c r="T3296" s="544"/>
      <c r="U3296" s="544"/>
      <c r="V3296" s="544"/>
      <c r="W3296" s="544"/>
      <c r="X3296" s="544"/>
      <c r="Y3296" s="544"/>
      <c r="Z3296" s="544"/>
      <c r="AA3296" s="544"/>
      <c r="AB3296" s="544"/>
      <c r="AC3296" s="544"/>
    </row>
    <row r="3297" ht="33.0" customHeight="1">
      <c r="A3297" s="603" t="s">
        <v>5813</v>
      </c>
      <c r="B3297" s="192" t="s">
        <v>5814</v>
      </c>
      <c r="C3297" s="544"/>
      <c r="D3297" s="544"/>
      <c r="E3297" s="544"/>
      <c r="F3297" s="544"/>
      <c r="G3297" s="544"/>
      <c r="H3297" s="544"/>
      <c r="I3297" s="544"/>
      <c r="J3297" s="544"/>
      <c r="K3297" s="544"/>
      <c r="L3297" s="544"/>
      <c r="M3297" s="544"/>
      <c r="N3297" s="544"/>
      <c r="O3297" s="544"/>
      <c r="P3297" s="544"/>
      <c r="Q3297" s="544"/>
      <c r="R3297" s="544"/>
      <c r="S3297" s="544"/>
      <c r="T3297" s="544"/>
      <c r="U3297" s="544"/>
      <c r="V3297" s="544"/>
      <c r="W3297" s="544"/>
      <c r="X3297" s="544"/>
      <c r="Y3297" s="544"/>
      <c r="Z3297" s="544"/>
      <c r="AA3297" s="544"/>
      <c r="AB3297" s="544"/>
      <c r="AC3297" s="544"/>
    </row>
    <row r="3298" ht="50.25" customHeight="1">
      <c r="A3298" s="603" t="s">
        <v>5815</v>
      </c>
      <c r="B3298" s="192"/>
      <c r="C3298" s="544"/>
      <c r="D3298" s="544"/>
      <c r="E3298" s="544"/>
      <c r="F3298" s="544"/>
      <c r="G3298" s="544"/>
      <c r="H3298" s="544"/>
      <c r="I3298" s="544"/>
      <c r="J3298" s="544"/>
      <c r="K3298" s="544"/>
      <c r="L3298" s="544"/>
      <c r="M3298" s="544"/>
      <c r="N3298" s="544"/>
      <c r="O3298" s="544"/>
      <c r="P3298" s="544"/>
      <c r="Q3298" s="544"/>
      <c r="R3298" s="544"/>
      <c r="S3298" s="544"/>
      <c r="T3298" s="544"/>
      <c r="U3298" s="544"/>
      <c r="V3298" s="544"/>
      <c r="W3298" s="544"/>
      <c r="X3298" s="544"/>
      <c r="Y3298" s="544"/>
      <c r="Z3298" s="544"/>
      <c r="AA3298" s="544"/>
      <c r="AB3298" s="544"/>
      <c r="AC3298" s="544"/>
    </row>
    <row r="3299" ht="67.5" customHeight="1">
      <c r="A3299" s="603" t="s">
        <v>5816</v>
      </c>
      <c r="B3299" s="192" t="s">
        <v>5817</v>
      </c>
      <c r="C3299" s="544"/>
      <c r="D3299" s="544"/>
      <c r="E3299" s="544"/>
      <c r="F3299" s="544"/>
      <c r="G3299" s="544"/>
      <c r="H3299" s="544"/>
      <c r="I3299" s="544"/>
      <c r="J3299" s="544"/>
      <c r="K3299" s="544"/>
      <c r="L3299" s="544"/>
      <c r="M3299" s="544"/>
      <c r="N3299" s="544"/>
      <c r="O3299" s="544"/>
      <c r="P3299" s="544"/>
      <c r="Q3299" s="544"/>
      <c r="R3299" s="544"/>
      <c r="S3299" s="544"/>
      <c r="T3299" s="544"/>
      <c r="U3299" s="544"/>
      <c r="V3299" s="544"/>
      <c r="W3299" s="544"/>
      <c r="X3299" s="544"/>
      <c r="Y3299" s="544"/>
      <c r="Z3299" s="544"/>
      <c r="AA3299" s="544"/>
      <c r="AB3299" s="544"/>
      <c r="AC3299" s="544"/>
    </row>
    <row r="3300" ht="78.0" customHeight="1">
      <c r="A3300" s="603" t="s">
        <v>5818</v>
      </c>
      <c r="B3300" s="192" t="s">
        <v>5819</v>
      </c>
      <c r="C3300" s="544" t="s">
        <v>5820</v>
      </c>
      <c r="D3300" s="544"/>
      <c r="E3300" s="544"/>
      <c r="F3300" s="544"/>
      <c r="G3300" s="544"/>
      <c r="H3300" s="544"/>
      <c r="I3300" s="544"/>
      <c r="J3300" s="544"/>
      <c r="K3300" s="544"/>
      <c r="L3300" s="544"/>
      <c r="M3300" s="544"/>
      <c r="N3300" s="544"/>
      <c r="O3300" s="544"/>
      <c r="P3300" s="544"/>
      <c r="Q3300" s="544"/>
      <c r="R3300" s="544"/>
      <c r="S3300" s="544"/>
      <c r="T3300" s="544"/>
      <c r="U3300" s="544"/>
      <c r="V3300" s="544"/>
      <c r="W3300" s="544"/>
      <c r="X3300" s="544"/>
      <c r="Y3300" s="544"/>
      <c r="Z3300" s="544"/>
      <c r="AA3300" s="544"/>
      <c r="AB3300" s="544"/>
      <c r="AC3300" s="544"/>
    </row>
    <row r="3301" ht="78.75" customHeight="1">
      <c r="A3301" s="603" t="s">
        <v>5821</v>
      </c>
      <c r="B3301" s="192" t="s">
        <v>5822</v>
      </c>
      <c r="C3301" s="544"/>
      <c r="D3301" s="544"/>
      <c r="E3301" s="544"/>
      <c r="F3301" s="544"/>
      <c r="G3301" s="544"/>
      <c r="H3301" s="544"/>
      <c r="I3301" s="544"/>
      <c r="J3301" s="544"/>
      <c r="K3301" s="544"/>
      <c r="L3301" s="544"/>
      <c r="M3301" s="544"/>
      <c r="N3301" s="544"/>
      <c r="O3301" s="544"/>
      <c r="P3301" s="544"/>
      <c r="Q3301" s="544"/>
      <c r="R3301" s="544"/>
      <c r="S3301" s="544"/>
      <c r="T3301" s="544"/>
      <c r="U3301" s="544"/>
      <c r="V3301" s="544"/>
      <c r="W3301" s="544"/>
      <c r="X3301" s="544"/>
      <c r="Y3301" s="544"/>
      <c r="Z3301" s="544"/>
      <c r="AA3301" s="544"/>
      <c r="AB3301" s="544"/>
      <c r="AC3301" s="544"/>
    </row>
    <row r="3302" ht="72.75" customHeight="1">
      <c r="A3302" s="603" t="s">
        <v>5823</v>
      </c>
      <c r="B3302" s="192"/>
      <c r="C3302" s="544"/>
      <c r="D3302" s="544"/>
      <c r="E3302" s="544"/>
      <c r="F3302" s="544"/>
      <c r="G3302" s="544"/>
      <c r="H3302" s="544"/>
      <c r="I3302" s="544"/>
      <c r="J3302" s="544"/>
      <c r="K3302" s="544"/>
      <c r="L3302" s="544"/>
      <c r="M3302" s="544"/>
      <c r="N3302" s="544"/>
      <c r="O3302" s="544"/>
      <c r="P3302" s="544"/>
      <c r="Q3302" s="544"/>
      <c r="R3302" s="544"/>
      <c r="S3302" s="544"/>
      <c r="T3302" s="544"/>
      <c r="U3302" s="544"/>
      <c r="V3302" s="544"/>
      <c r="W3302" s="544"/>
      <c r="X3302" s="544"/>
      <c r="Y3302" s="544"/>
      <c r="Z3302" s="544"/>
      <c r="AA3302" s="544"/>
      <c r="AB3302" s="544"/>
      <c r="AC3302" s="544"/>
    </row>
    <row r="3303" ht="112.5" customHeight="1">
      <c r="A3303" s="603" t="s">
        <v>5824</v>
      </c>
      <c r="B3303" s="192" t="s">
        <v>5825</v>
      </c>
      <c r="C3303" s="544"/>
      <c r="D3303" s="544"/>
      <c r="E3303" s="544"/>
      <c r="F3303" s="544"/>
      <c r="G3303" s="544"/>
      <c r="H3303" s="544"/>
      <c r="I3303" s="544"/>
      <c r="J3303" s="544"/>
      <c r="K3303" s="544"/>
      <c r="L3303" s="544"/>
      <c r="M3303" s="544"/>
      <c r="N3303" s="544"/>
      <c r="O3303" s="544"/>
      <c r="P3303" s="544"/>
      <c r="Q3303" s="544"/>
      <c r="R3303" s="544"/>
      <c r="S3303" s="544"/>
      <c r="T3303" s="544"/>
      <c r="U3303" s="544"/>
      <c r="V3303" s="544"/>
      <c r="W3303" s="544"/>
      <c r="X3303" s="544"/>
      <c r="Y3303" s="544"/>
      <c r="Z3303" s="544"/>
      <c r="AA3303" s="544"/>
      <c r="AB3303" s="544"/>
      <c r="AC3303" s="544"/>
    </row>
    <row r="3304" ht="79.5" customHeight="1">
      <c r="A3304" s="603" t="s">
        <v>5826</v>
      </c>
      <c r="B3304" s="192" t="s">
        <v>5827</v>
      </c>
      <c r="C3304" s="544"/>
      <c r="D3304" s="544"/>
      <c r="E3304" s="544"/>
      <c r="F3304" s="544"/>
      <c r="G3304" s="544"/>
      <c r="H3304" s="544"/>
      <c r="I3304" s="544"/>
      <c r="J3304" s="544"/>
      <c r="K3304" s="544"/>
      <c r="L3304" s="544"/>
      <c r="M3304" s="544"/>
      <c r="N3304" s="544"/>
      <c r="O3304" s="544"/>
      <c r="P3304" s="544"/>
      <c r="Q3304" s="544"/>
      <c r="R3304" s="544"/>
      <c r="S3304" s="544"/>
      <c r="T3304" s="544"/>
      <c r="U3304" s="544"/>
      <c r="V3304" s="544"/>
      <c r="W3304" s="544"/>
      <c r="X3304" s="544"/>
      <c r="Y3304" s="544"/>
      <c r="Z3304" s="544"/>
      <c r="AA3304" s="544"/>
      <c r="AB3304" s="544"/>
      <c r="AC3304" s="544"/>
    </row>
    <row r="3305" ht="66.0" customHeight="1">
      <c r="A3305" s="603" t="s">
        <v>5828</v>
      </c>
      <c r="B3305" s="192" t="s">
        <v>5829</v>
      </c>
      <c r="C3305" s="544"/>
      <c r="D3305" s="544"/>
      <c r="E3305" s="544"/>
      <c r="F3305" s="544"/>
      <c r="G3305" s="544"/>
      <c r="H3305" s="544"/>
      <c r="I3305" s="544"/>
      <c r="J3305" s="544"/>
      <c r="K3305" s="544"/>
      <c r="L3305" s="544"/>
      <c r="M3305" s="544"/>
      <c r="N3305" s="544"/>
      <c r="O3305" s="544"/>
      <c r="P3305" s="544"/>
      <c r="Q3305" s="544"/>
      <c r="R3305" s="544"/>
      <c r="S3305" s="544"/>
      <c r="T3305" s="544"/>
      <c r="U3305" s="544"/>
      <c r="V3305" s="544"/>
      <c r="W3305" s="544"/>
      <c r="X3305" s="544"/>
      <c r="Y3305" s="544"/>
      <c r="Z3305" s="544"/>
      <c r="AA3305" s="544"/>
      <c r="AB3305" s="544"/>
      <c r="AC3305" s="544"/>
    </row>
    <row r="3306" ht="85.5" customHeight="1">
      <c r="A3306" s="603" t="s">
        <v>5830</v>
      </c>
      <c r="B3306" s="192" t="s">
        <v>5831</v>
      </c>
      <c r="C3306" s="544"/>
      <c r="D3306" s="544"/>
      <c r="E3306" s="544"/>
      <c r="F3306" s="544"/>
      <c r="G3306" s="544"/>
      <c r="H3306" s="544"/>
      <c r="I3306" s="544"/>
      <c r="J3306" s="544"/>
      <c r="K3306" s="544"/>
      <c r="L3306" s="544"/>
      <c r="M3306" s="544"/>
      <c r="N3306" s="544"/>
      <c r="O3306" s="544"/>
      <c r="P3306" s="544"/>
      <c r="Q3306" s="544"/>
      <c r="R3306" s="544"/>
      <c r="S3306" s="544"/>
      <c r="T3306" s="544"/>
      <c r="U3306" s="544"/>
      <c r="V3306" s="544"/>
      <c r="W3306" s="544"/>
      <c r="X3306" s="544"/>
      <c r="Y3306" s="544"/>
      <c r="Z3306" s="544"/>
      <c r="AA3306" s="544"/>
      <c r="AB3306" s="544"/>
      <c r="AC3306" s="544"/>
    </row>
    <row r="3307" ht="66.0" customHeight="1">
      <c r="A3307" s="147" t="s">
        <v>5832</v>
      </c>
      <c r="B3307" s="192"/>
      <c r="C3307" s="544"/>
      <c r="D3307" s="544"/>
      <c r="E3307" s="544"/>
      <c r="F3307" s="544"/>
      <c r="G3307" s="544"/>
      <c r="H3307" s="544"/>
      <c r="I3307" s="544"/>
      <c r="J3307" s="544"/>
      <c r="K3307" s="544"/>
      <c r="L3307" s="544"/>
      <c r="M3307" s="544"/>
      <c r="N3307" s="544"/>
      <c r="O3307" s="544"/>
      <c r="P3307" s="544"/>
      <c r="Q3307" s="544"/>
      <c r="R3307" s="544"/>
      <c r="S3307" s="544"/>
      <c r="T3307" s="544"/>
      <c r="U3307" s="544"/>
      <c r="V3307" s="544"/>
      <c r="W3307" s="544"/>
      <c r="X3307" s="544"/>
      <c r="Y3307" s="544"/>
      <c r="Z3307" s="544"/>
      <c r="AA3307" s="544"/>
      <c r="AB3307" s="544"/>
      <c r="AC3307" s="544"/>
    </row>
    <row r="3308">
      <c r="A3308" s="603" t="s">
        <v>5833</v>
      </c>
      <c r="B3308" s="603" t="s">
        <v>5834</v>
      </c>
      <c r="C3308" s="544"/>
      <c r="D3308" s="544"/>
      <c r="E3308" s="544"/>
      <c r="F3308" s="544"/>
      <c r="G3308" s="544"/>
      <c r="H3308" s="544"/>
      <c r="I3308" s="544"/>
      <c r="J3308" s="544"/>
      <c r="K3308" s="544"/>
      <c r="L3308" s="544"/>
      <c r="M3308" s="544"/>
      <c r="N3308" s="544"/>
      <c r="O3308" s="544"/>
      <c r="P3308" s="544"/>
      <c r="Q3308" s="544"/>
      <c r="R3308" s="544"/>
      <c r="S3308" s="544"/>
      <c r="T3308" s="544"/>
      <c r="U3308" s="544"/>
      <c r="V3308" s="544"/>
      <c r="W3308" s="544"/>
      <c r="X3308" s="544"/>
      <c r="Y3308" s="544"/>
      <c r="Z3308" s="544"/>
      <c r="AA3308" s="544"/>
      <c r="AB3308" s="544"/>
      <c r="AC3308" s="544"/>
    </row>
    <row r="3309">
      <c r="A3309" s="147" t="s">
        <v>5835</v>
      </c>
      <c r="B3309" s="192" t="s">
        <v>5836</v>
      </c>
      <c r="C3309" s="544"/>
      <c r="D3309" s="544"/>
      <c r="E3309" s="544"/>
      <c r="F3309" s="544"/>
      <c r="G3309" s="544"/>
      <c r="H3309" s="544"/>
      <c r="I3309" s="544"/>
      <c r="J3309" s="544"/>
      <c r="K3309" s="544"/>
      <c r="L3309" s="544"/>
      <c r="M3309" s="544"/>
      <c r="N3309" s="544"/>
      <c r="O3309" s="544"/>
      <c r="P3309" s="544"/>
      <c r="Q3309" s="544"/>
      <c r="R3309" s="544"/>
      <c r="S3309" s="544"/>
      <c r="T3309" s="544"/>
      <c r="U3309" s="544"/>
      <c r="V3309" s="544"/>
      <c r="W3309" s="544"/>
      <c r="X3309" s="544"/>
      <c r="Y3309" s="544"/>
      <c r="Z3309" s="544"/>
      <c r="AA3309" s="544"/>
      <c r="AB3309" s="544"/>
      <c r="AC3309" s="544"/>
    </row>
    <row r="3310" ht="84.0" customHeight="1">
      <c r="A3310" s="603" t="s">
        <v>5837</v>
      </c>
      <c r="B3310" s="192" t="s">
        <v>5838</v>
      </c>
      <c r="C3310" s="544" t="s">
        <v>5839</v>
      </c>
      <c r="D3310" s="544"/>
      <c r="E3310" s="544"/>
      <c r="F3310" s="544"/>
      <c r="G3310" s="544"/>
      <c r="H3310" s="544"/>
      <c r="I3310" s="544"/>
      <c r="J3310" s="544"/>
      <c r="K3310" s="544"/>
      <c r="L3310" s="544"/>
      <c r="M3310" s="544"/>
      <c r="N3310" s="544"/>
      <c r="O3310" s="544"/>
      <c r="P3310" s="544"/>
      <c r="Q3310" s="544"/>
      <c r="R3310" s="544"/>
      <c r="S3310" s="544"/>
      <c r="T3310" s="544"/>
      <c r="U3310" s="544"/>
      <c r="V3310" s="544"/>
      <c r="W3310" s="544"/>
      <c r="X3310" s="544"/>
      <c r="Y3310" s="544"/>
      <c r="Z3310" s="544"/>
      <c r="AA3310" s="544"/>
      <c r="AB3310" s="544"/>
      <c r="AC3310" s="544"/>
    </row>
    <row r="3311" ht="54.0" customHeight="1">
      <c r="A3311" s="603" t="s">
        <v>5840</v>
      </c>
      <c r="B3311" s="192" t="s">
        <v>5841</v>
      </c>
      <c r="C3311" s="544"/>
      <c r="D3311" s="544"/>
      <c r="E3311" s="544"/>
      <c r="F3311" s="544"/>
      <c r="G3311" s="544"/>
      <c r="H3311" s="544"/>
      <c r="I3311" s="544"/>
      <c r="J3311" s="544"/>
      <c r="K3311" s="544"/>
      <c r="L3311" s="544"/>
      <c r="M3311" s="544"/>
      <c r="N3311" s="544"/>
      <c r="O3311" s="544"/>
      <c r="P3311" s="544"/>
      <c r="Q3311" s="544"/>
      <c r="R3311" s="544"/>
      <c r="S3311" s="544"/>
      <c r="T3311" s="544"/>
      <c r="U3311" s="544"/>
      <c r="V3311" s="544"/>
      <c r="W3311" s="544"/>
      <c r="X3311" s="544"/>
      <c r="Y3311" s="544"/>
      <c r="Z3311" s="544"/>
      <c r="AA3311" s="544"/>
      <c r="AB3311" s="544"/>
      <c r="AC3311" s="544"/>
    </row>
    <row r="3312" ht="49.5" customHeight="1">
      <c r="A3312" s="603" t="s">
        <v>5842</v>
      </c>
      <c r="B3312" s="192" t="s">
        <v>5843</v>
      </c>
      <c r="C3312" s="544" t="s">
        <v>5844</v>
      </c>
      <c r="D3312" s="544"/>
      <c r="E3312" s="544"/>
      <c r="F3312" s="544"/>
      <c r="G3312" s="544"/>
      <c r="H3312" s="544"/>
      <c r="I3312" s="544"/>
      <c r="J3312" s="544"/>
      <c r="K3312" s="544"/>
      <c r="L3312" s="544"/>
      <c r="M3312" s="544"/>
      <c r="N3312" s="544"/>
      <c r="O3312" s="544"/>
      <c r="P3312" s="544"/>
      <c r="Q3312" s="544"/>
      <c r="R3312" s="544"/>
      <c r="S3312" s="544"/>
      <c r="T3312" s="544"/>
      <c r="U3312" s="544"/>
      <c r="V3312" s="544"/>
      <c r="W3312" s="544"/>
      <c r="X3312" s="544"/>
      <c r="Y3312" s="544"/>
      <c r="Z3312" s="544"/>
      <c r="AA3312" s="544"/>
      <c r="AB3312" s="544"/>
      <c r="AC3312" s="544"/>
    </row>
    <row r="3313">
      <c r="A3313" s="603" t="s">
        <v>5845</v>
      </c>
      <c r="B3313" s="192" t="s">
        <v>5846</v>
      </c>
      <c r="C3313" s="544"/>
      <c r="D3313" s="544"/>
      <c r="E3313" s="544"/>
      <c r="F3313" s="544"/>
      <c r="G3313" s="544"/>
      <c r="H3313" s="544"/>
      <c r="I3313" s="544"/>
      <c r="J3313" s="544"/>
      <c r="K3313" s="544"/>
      <c r="L3313" s="544"/>
      <c r="M3313" s="544"/>
      <c r="N3313" s="544"/>
      <c r="O3313" s="544"/>
      <c r="P3313" s="544"/>
      <c r="Q3313" s="544"/>
      <c r="R3313" s="544"/>
      <c r="S3313" s="544"/>
      <c r="T3313" s="544"/>
      <c r="U3313" s="544"/>
      <c r="V3313" s="544"/>
      <c r="W3313" s="544"/>
      <c r="X3313" s="544"/>
      <c r="Y3313" s="544"/>
      <c r="Z3313" s="544"/>
      <c r="AA3313" s="544"/>
      <c r="AB3313" s="544"/>
      <c r="AC3313" s="544"/>
    </row>
    <row r="3314" ht="45.75" customHeight="1">
      <c r="A3314" s="603" t="s">
        <v>5847</v>
      </c>
      <c r="B3314" s="192"/>
      <c r="C3314" s="544"/>
      <c r="D3314" s="544"/>
      <c r="E3314" s="544"/>
      <c r="F3314" s="544"/>
      <c r="G3314" s="544"/>
      <c r="H3314" s="544"/>
      <c r="I3314" s="544"/>
      <c r="J3314" s="544"/>
      <c r="K3314" s="544"/>
      <c r="L3314" s="544"/>
      <c r="M3314" s="544"/>
      <c r="N3314" s="544"/>
      <c r="O3314" s="544"/>
      <c r="P3314" s="544"/>
      <c r="Q3314" s="544"/>
      <c r="R3314" s="544"/>
      <c r="S3314" s="544"/>
      <c r="T3314" s="544"/>
      <c r="U3314" s="544"/>
      <c r="V3314" s="544"/>
      <c r="W3314" s="544"/>
      <c r="X3314" s="544"/>
      <c r="Y3314" s="544"/>
      <c r="Z3314" s="544"/>
      <c r="AA3314" s="544"/>
      <c r="AB3314" s="544"/>
      <c r="AC3314" s="544"/>
    </row>
    <row r="3315">
      <c r="A3315" s="603" t="s">
        <v>5848</v>
      </c>
      <c r="B3315" s="192"/>
      <c r="C3315" s="544"/>
      <c r="D3315" s="544"/>
      <c r="E3315" s="544"/>
      <c r="F3315" s="544"/>
      <c r="G3315" s="544"/>
      <c r="H3315" s="544"/>
      <c r="I3315" s="544"/>
      <c r="J3315" s="544"/>
      <c r="K3315" s="544"/>
      <c r="L3315" s="544"/>
      <c r="M3315" s="544"/>
      <c r="N3315" s="544"/>
      <c r="O3315" s="544"/>
      <c r="P3315" s="544"/>
      <c r="Q3315" s="544"/>
      <c r="R3315" s="544"/>
      <c r="S3315" s="544"/>
      <c r="T3315" s="544"/>
      <c r="U3315" s="544"/>
      <c r="V3315" s="544"/>
      <c r="W3315" s="544"/>
      <c r="X3315" s="544"/>
      <c r="Y3315" s="544"/>
      <c r="Z3315" s="544"/>
      <c r="AA3315" s="544"/>
      <c r="AB3315" s="544"/>
      <c r="AC3315" s="544"/>
    </row>
    <row r="3316" ht="68.25" customHeight="1">
      <c r="A3316" s="604" t="s">
        <v>5849</v>
      </c>
      <c r="B3316" s="192"/>
      <c r="C3316" s="544"/>
      <c r="D3316" s="544"/>
      <c r="E3316" s="544"/>
      <c r="F3316" s="544"/>
      <c r="G3316" s="544"/>
      <c r="H3316" s="544"/>
      <c r="I3316" s="544"/>
      <c r="J3316" s="544"/>
      <c r="K3316" s="544"/>
      <c r="L3316" s="544"/>
      <c r="M3316" s="544"/>
      <c r="N3316" s="544"/>
      <c r="O3316" s="544"/>
      <c r="P3316" s="544"/>
      <c r="Q3316" s="544"/>
      <c r="R3316" s="544"/>
      <c r="S3316" s="544"/>
      <c r="T3316" s="544"/>
      <c r="U3316" s="544"/>
      <c r="V3316" s="544"/>
      <c r="W3316" s="544"/>
      <c r="X3316" s="544"/>
      <c r="Y3316" s="544"/>
      <c r="Z3316" s="544"/>
      <c r="AA3316" s="544"/>
      <c r="AB3316" s="544"/>
      <c r="AC3316" s="544"/>
    </row>
    <row r="3317" ht="63.0" customHeight="1">
      <c r="A3317" s="605" t="s">
        <v>5850</v>
      </c>
      <c r="B3317" s="192" t="s">
        <v>5851</v>
      </c>
      <c r="C3317" s="544"/>
      <c r="D3317" s="544"/>
      <c r="E3317" s="544"/>
      <c r="F3317" s="544"/>
      <c r="G3317" s="544"/>
      <c r="H3317" s="544"/>
      <c r="I3317" s="544"/>
      <c r="J3317" s="544"/>
      <c r="K3317" s="544"/>
      <c r="L3317" s="544"/>
      <c r="M3317" s="544"/>
      <c r="N3317" s="544"/>
      <c r="O3317" s="544"/>
      <c r="P3317" s="544"/>
      <c r="Q3317" s="544"/>
      <c r="R3317" s="544"/>
      <c r="S3317" s="544"/>
      <c r="T3317" s="544"/>
      <c r="U3317" s="544"/>
      <c r="V3317" s="544"/>
      <c r="W3317" s="544"/>
      <c r="X3317" s="544"/>
      <c r="Y3317" s="544"/>
      <c r="Z3317" s="544"/>
      <c r="AA3317" s="544"/>
      <c r="AB3317" s="544"/>
      <c r="AC3317" s="544"/>
    </row>
    <row r="3318" ht="246.75" customHeight="1">
      <c r="A3318" s="606" t="s">
        <v>5852</v>
      </c>
      <c r="B3318" s="192" t="s">
        <v>5853</v>
      </c>
      <c r="C3318" s="544"/>
      <c r="D3318" s="544"/>
      <c r="E3318" s="544"/>
      <c r="F3318" s="544"/>
      <c r="G3318" s="544"/>
      <c r="H3318" s="544"/>
      <c r="I3318" s="544"/>
      <c r="J3318" s="544"/>
      <c r="K3318" s="544"/>
      <c r="L3318" s="544"/>
      <c r="M3318" s="544"/>
      <c r="N3318" s="544"/>
      <c r="O3318" s="544"/>
      <c r="P3318" s="544"/>
      <c r="Q3318" s="544"/>
      <c r="R3318" s="544"/>
      <c r="S3318" s="544"/>
      <c r="T3318" s="544"/>
      <c r="U3318" s="544"/>
      <c r="V3318" s="544"/>
      <c r="W3318" s="544"/>
      <c r="X3318" s="544"/>
      <c r="Y3318" s="544"/>
      <c r="Z3318" s="544"/>
      <c r="AA3318" s="544"/>
      <c r="AB3318" s="544"/>
      <c r="AC3318" s="544"/>
    </row>
    <row r="3319">
      <c r="A3319" s="607"/>
      <c r="B3319" s="243" t="s">
        <v>5854</v>
      </c>
      <c r="C3319" s="544"/>
      <c r="D3319" s="544" t="s">
        <v>5855</v>
      </c>
      <c r="E3319" s="544"/>
      <c r="F3319" s="544"/>
      <c r="G3319" s="544"/>
      <c r="H3319" s="544"/>
      <c r="I3319" s="544"/>
      <c r="J3319" s="544"/>
      <c r="K3319" s="544"/>
      <c r="L3319" s="544"/>
      <c r="M3319" s="544"/>
      <c r="N3319" s="544"/>
      <c r="O3319" s="544"/>
      <c r="P3319" s="544"/>
      <c r="Q3319" s="544"/>
      <c r="R3319" s="544"/>
      <c r="S3319" s="544"/>
      <c r="T3319" s="544"/>
      <c r="U3319" s="544"/>
      <c r="V3319" s="544"/>
      <c r="W3319" s="544"/>
      <c r="X3319" s="544"/>
      <c r="Y3319" s="544"/>
      <c r="Z3319" s="544"/>
      <c r="AA3319" s="544"/>
      <c r="AB3319" s="544"/>
      <c r="AC3319" s="544"/>
    </row>
    <row r="3320">
      <c r="A3320" s="73" t="s">
        <v>5856</v>
      </c>
      <c r="B3320" s="65" t="s">
        <v>5857</v>
      </c>
      <c r="C3320" s="544" t="s">
        <v>5858</v>
      </c>
      <c r="D3320" s="544"/>
      <c r="E3320" s="544"/>
      <c r="F3320" s="544"/>
      <c r="G3320" s="544"/>
      <c r="H3320" s="544"/>
      <c r="I3320" s="544"/>
      <c r="J3320" s="544"/>
      <c r="K3320" s="544"/>
      <c r="L3320" s="544"/>
      <c r="M3320" s="544"/>
      <c r="N3320" s="544"/>
      <c r="O3320" s="544"/>
      <c r="P3320" s="544"/>
      <c r="Q3320" s="544"/>
      <c r="R3320" s="544"/>
      <c r="S3320" s="544"/>
      <c r="T3320" s="544"/>
      <c r="U3320" s="544"/>
      <c r="V3320" s="544"/>
      <c r="W3320" s="544"/>
      <c r="X3320" s="544"/>
      <c r="Y3320" s="544"/>
      <c r="Z3320" s="544"/>
      <c r="AA3320" s="544"/>
      <c r="AB3320" s="544"/>
      <c r="AC3320" s="544"/>
    </row>
    <row r="3321">
      <c r="A3321" s="73" t="s">
        <v>5859</v>
      </c>
      <c r="B3321" s="65"/>
      <c r="C3321" s="544"/>
      <c r="D3321" s="544"/>
      <c r="E3321" s="544"/>
      <c r="F3321" s="544"/>
      <c r="G3321" s="544"/>
      <c r="H3321" s="544"/>
      <c r="I3321" s="544"/>
      <c r="J3321" s="544"/>
      <c r="K3321" s="544"/>
      <c r="L3321" s="544"/>
      <c r="M3321" s="544"/>
      <c r="N3321" s="544"/>
      <c r="O3321" s="544"/>
      <c r="P3321" s="544"/>
      <c r="Q3321" s="544"/>
      <c r="R3321" s="544"/>
      <c r="S3321" s="544"/>
      <c r="T3321" s="544"/>
      <c r="U3321" s="544"/>
      <c r="V3321" s="544"/>
      <c r="W3321" s="544"/>
      <c r="X3321" s="544"/>
      <c r="Y3321" s="544"/>
      <c r="Z3321" s="544"/>
      <c r="AA3321" s="544"/>
      <c r="AB3321" s="544"/>
      <c r="AC3321" s="544"/>
    </row>
    <row r="3322">
      <c r="A3322" s="73" t="s">
        <v>5860</v>
      </c>
      <c r="B3322" s="65"/>
      <c r="C3322" s="544"/>
      <c r="D3322" s="544" t="s">
        <v>5861</v>
      </c>
      <c r="E3322" s="544" t="s">
        <v>5862</v>
      </c>
      <c r="F3322" s="544"/>
      <c r="G3322" s="544"/>
      <c r="H3322" s="544"/>
      <c r="I3322" s="544"/>
      <c r="J3322" s="544"/>
      <c r="K3322" s="544"/>
      <c r="L3322" s="544"/>
      <c r="M3322" s="544"/>
      <c r="N3322" s="544"/>
      <c r="O3322" s="544"/>
      <c r="P3322" s="544"/>
      <c r="Q3322" s="544"/>
      <c r="R3322" s="544"/>
      <c r="S3322" s="544"/>
      <c r="T3322" s="544"/>
      <c r="U3322" s="544"/>
      <c r="V3322" s="544"/>
      <c r="W3322" s="544"/>
      <c r="X3322" s="544"/>
      <c r="Y3322" s="544"/>
      <c r="Z3322" s="544"/>
      <c r="AA3322" s="544"/>
      <c r="AB3322" s="544"/>
      <c r="AC3322" s="544"/>
    </row>
    <row r="3323">
      <c r="A3323" s="73" t="s">
        <v>5863</v>
      </c>
      <c r="B3323" s="65" t="s">
        <v>5864</v>
      </c>
      <c r="C3323" s="471" t="s">
        <v>5865</v>
      </c>
      <c r="D3323" s="544"/>
      <c r="E3323" s="544"/>
      <c r="F3323" s="544"/>
      <c r="G3323" s="544"/>
      <c r="H3323" s="544"/>
      <c r="I3323" s="544"/>
      <c r="J3323" s="544"/>
      <c r="K3323" s="544"/>
      <c r="L3323" s="544"/>
      <c r="M3323" s="544"/>
      <c r="N3323" s="544"/>
      <c r="O3323" s="544"/>
      <c r="P3323" s="544"/>
      <c r="Q3323" s="544"/>
      <c r="R3323" s="544"/>
      <c r="S3323" s="544"/>
      <c r="T3323" s="544"/>
      <c r="U3323" s="544"/>
      <c r="V3323" s="544"/>
      <c r="W3323" s="544"/>
      <c r="X3323" s="544"/>
      <c r="Y3323" s="544"/>
      <c r="Z3323" s="544"/>
      <c r="AA3323" s="544"/>
      <c r="AB3323" s="544"/>
      <c r="AC3323" s="544"/>
    </row>
    <row r="3324">
      <c r="A3324" s="73" t="s">
        <v>5866</v>
      </c>
      <c r="B3324" s="65" t="s">
        <v>5867</v>
      </c>
      <c r="C3324" s="544"/>
      <c r="D3324" s="544"/>
      <c r="E3324" s="544"/>
      <c r="F3324" s="544"/>
      <c r="G3324" s="544"/>
      <c r="H3324" s="544"/>
      <c r="I3324" s="544"/>
      <c r="J3324" s="544"/>
      <c r="K3324" s="544"/>
      <c r="L3324" s="544"/>
      <c r="M3324" s="544"/>
      <c r="N3324" s="544"/>
      <c r="O3324" s="544"/>
      <c r="P3324" s="544"/>
      <c r="Q3324" s="544"/>
      <c r="R3324" s="544"/>
      <c r="S3324" s="544"/>
      <c r="T3324" s="544"/>
      <c r="U3324" s="544"/>
      <c r="V3324" s="544"/>
      <c r="W3324" s="544"/>
      <c r="X3324" s="544"/>
      <c r="Y3324" s="544"/>
      <c r="Z3324" s="544"/>
      <c r="AA3324" s="544"/>
      <c r="AB3324" s="544"/>
      <c r="AC3324" s="544"/>
    </row>
    <row r="3325" ht="72.75" customHeight="1">
      <c r="A3325" s="73" t="s">
        <v>5868</v>
      </c>
      <c r="B3325" s="65" t="s">
        <v>5869</v>
      </c>
      <c r="C3325" s="544" t="s">
        <v>5870</v>
      </c>
      <c r="D3325" s="544"/>
      <c r="E3325" s="544"/>
      <c r="F3325" s="544"/>
      <c r="G3325" s="544"/>
      <c r="H3325" s="544"/>
      <c r="I3325" s="544"/>
      <c r="J3325" s="544"/>
      <c r="K3325" s="544"/>
      <c r="L3325" s="544"/>
      <c r="M3325" s="544"/>
      <c r="N3325" s="544"/>
      <c r="O3325" s="544"/>
      <c r="P3325" s="544"/>
      <c r="Q3325" s="544"/>
      <c r="R3325" s="544"/>
      <c r="S3325" s="544"/>
      <c r="T3325" s="544"/>
      <c r="U3325" s="544"/>
      <c r="V3325" s="544"/>
      <c r="W3325" s="544"/>
      <c r="X3325" s="544"/>
      <c r="Y3325" s="544"/>
      <c r="Z3325" s="544"/>
      <c r="AA3325" s="544"/>
      <c r="AB3325" s="544"/>
      <c r="AC3325" s="544"/>
    </row>
    <row r="3326" ht="193.5" customHeight="1">
      <c r="A3326" s="73" t="s">
        <v>5871</v>
      </c>
      <c r="B3326" s="65" t="s">
        <v>5872</v>
      </c>
      <c r="C3326" s="544"/>
      <c r="D3326" s="544"/>
      <c r="E3326" s="544"/>
      <c r="F3326" s="544"/>
      <c r="G3326" s="544"/>
      <c r="H3326" s="544"/>
      <c r="I3326" s="544"/>
      <c r="J3326" s="544"/>
      <c r="K3326" s="544"/>
      <c r="L3326" s="544"/>
      <c r="M3326" s="544"/>
      <c r="N3326" s="544"/>
      <c r="O3326" s="544"/>
      <c r="P3326" s="544"/>
      <c r="Q3326" s="544"/>
      <c r="R3326" s="544"/>
      <c r="S3326" s="544"/>
      <c r="T3326" s="544"/>
      <c r="U3326" s="544"/>
      <c r="V3326" s="544"/>
      <c r="W3326" s="544"/>
      <c r="X3326" s="544"/>
      <c r="Y3326" s="544"/>
      <c r="Z3326" s="544"/>
      <c r="AA3326" s="544"/>
      <c r="AB3326" s="544"/>
      <c r="AC3326" s="544"/>
    </row>
    <row r="3327">
      <c r="A3327" s="607" t="s">
        <v>5873</v>
      </c>
      <c r="B3327" s="65" t="s">
        <v>5874</v>
      </c>
      <c r="C3327" s="544" t="s">
        <v>5875</v>
      </c>
      <c r="D3327" s="544"/>
      <c r="E3327" s="544"/>
      <c r="F3327" s="544"/>
      <c r="G3327" s="544"/>
      <c r="H3327" s="544"/>
      <c r="I3327" s="544"/>
      <c r="J3327" s="544"/>
      <c r="K3327" s="544"/>
      <c r="L3327" s="544"/>
      <c r="M3327" s="544"/>
      <c r="N3327" s="544"/>
      <c r="O3327" s="544"/>
      <c r="P3327" s="544"/>
      <c r="Q3327" s="544"/>
      <c r="R3327" s="544"/>
      <c r="S3327" s="544"/>
      <c r="T3327" s="544"/>
      <c r="U3327" s="544"/>
      <c r="V3327" s="544"/>
      <c r="W3327" s="544"/>
      <c r="X3327" s="544"/>
      <c r="Y3327" s="544"/>
      <c r="Z3327" s="544"/>
      <c r="AA3327" s="544"/>
      <c r="AB3327" s="544"/>
      <c r="AC3327" s="544"/>
    </row>
    <row r="3328" ht="125.25" customHeight="1">
      <c r="A3328" s="73" t="s">
        <v>5876</v>
      </c>
      <c r="B3328" s="65" t="s">
        <v>5877</v>
      </c>
      <c r="D3328" s="544"/>
      <c r="E3328" s="544"/>
      <c r="F3328" s="544"/>
      <c r="G3328" s="544"/>
      <c r="H3328" s="544"/>
      <c r="I3328" s="544"/>
      <c r="J3328" s="544"/>
      <c r="K3328" s="544"/>
      <c r="L3328" s="544"/>
      <c r="M3328" s="544"/>
      <c r="N3328" s="544"/>
      <c r="O3328" s="544"/>
      <c r="P3328" s="544"/>
      <c r="Q3328" s="544"/>
      <c r="R3328" s="544"/>
      <c r="S3328" s="544"/>
      <c r="T3328" s="544"/>
      <c r="U3328" s="544"/>
      <c r="V3328" s="544"/>
      <c r="W3328" s="544"/>
      <c r="X3328" s="544"/>
      <c r="Y3328" s="544"/>
      <c r="Z3328" s="544"/>
      <c r="AA3328" s="544"/>
      <c r="AB3328" s="544"/>
      <c r="AC3328" s="544"/>
    </row>
    <row r="3329">
      <c r="A3329" s="73" t="s">
        <v>5878</v>
      </c>
      <c r="B3329" s="65"/>
      <c r="C3329" s="544"/>
      <c r="D3329" s="544" t="s">
        <v>5879</v>
      </c>
      <c r="E3329" s="544"/>
      <c r="F3329" s="544"/>
      <c r="G3329" s="544"/>
      <c r="H3329" s="544"/>
      <c r="I3329" s="544"/>
      <c r="J3329" s="544"/>
      <c r="K3329" s="544"/>
      <c r="L3329" s="544"/>
      <c r="M3329" s="544"/>
      <c r="N3329" s="544"/>
      <c r="O3329" s="544"/>
      <c r="P3329" s="544"/>
      <c r="Q3329" s="544"/>
      <c r="R3329" s="544"/>
      <c r="S3329" s="544"/>
      <c r="T3329" s="544"/>
      <c r="U3329" s="544"/>
      <c r="V3329" s="544"/>
      <c r="W3329" s="544"/>
      <c r="X3329" s="544"/>
      <c r="Y3329" s="544"/>
      <c r="Z3329" s="544"/>
      <c r="AA3329" s="544"/>
      <c r="AB3329" s="544"/>
      <c r="AC3329" s="544"/>
    </row>
    <row r="3330" ht="67.5" customHeight="1">
      <c r="A3330" s="73" t="s">
        <v>5880</v>
      </c>
      <c r="B3330" s="65" t="s">
        <v>5881</v>
      </c>
      <c r="C3330" s="99" t="s">
        <v>5882</v>
      </c>
      <c r="D3330" s="544"/>
      <c r="E3330" s="544"/>
      <c r="F3330" s="544"/>
      <c r="G3330" s="544"/>
      <c r="H3330" s="544"/>
      <c r="I3330" s="544"/>
      <c r="J3330" s="544"/>
      <c r="K3330" s="544"/>
      <c r="L3330" s="544"/>
      <c r="M3330" s="544"/>
      <c r="N3330" s="544"/>
      <c r="O3330" s="544"/>
      <c r="P3330" s="544"/>
      <c r="Q3330" s="544"/>
      <c r="R3330" s="544"/>
      <c r="S3330" s="544"/>
      <c r="T3330" s="544"/>
      <c r="U3330" s="544"/>
      <c r="V3330" s="544"/>
      <c r="W3330" s="544"/>
      <c r="X3330" s="544"/>
      <c r="Y3330" s="544"/>
      <c r="Z3330" s="544"/>
      <c r="AA3330" s="544"/>
      <c r="AB3330" s="544"/>
      <c r="AC3330" s="544"/>
    </row>
    <row r="3331">
      <c r="A3331" s="132" t="s">
        <v>5883</v>
      </c>
      <c r="B3331" s="608"/>
      <c r="C3331" s="544"/>
      <c r="D3331" s="544"/>
      <c r="E3331" s="544"/>
      <c r="F3331" s="544"/>
      <c r="G3331" s="544"/>
      <c r="H3331" s="544"/>
      <c r="I3331" s="544"/>
      <c r="J3331" s="544"/>
      <c r="K3331" s="544"/>
      <c r="L3331" s="544"/>
      <c r="M3331" s="544"/>
      <c r="N3331" s="544"/>
      <c r="O3331" s="544"/>
      <c r="P3331" s="544"/>
      <c r="Q3331" s="544"/>
      <c r="R3331" s="544"/>
      <c r="S3331" s="544"/>
      <c r="T3331" s="544"/>
      <c r="U3331" s="544"/>
      <c r="V3331" s="544"/>
      <c r="W3331" s="544"/>
      <c r="X3331" s="544"/>
      <c r="Y3331" s="544"/>
      <c r="Z3331" s="544"/>
      <c r="AA3331" s="544"/>
      <c r="AB3331" s="544"/>
      <c r="AC3331" s="544"/>
    </row>
    <row r="3332" ht="123.75" customHeight="1">
      <c r="A3332" s="73" t="s">
        <v>5884</v>
      </c>
      <c r="B3332" s="65"/>
      <c r="C3332" s="544"/>
      <c r="D3332" s="544"/>
      <c r="E3332" s="544"/>
      <c r="F3332" s="544"/>
      <c r="G3332" s="544"/>
      <c r="H3332" s="544"/>
      <c r="I3332" s="544"/>
      <c r="J3332" s="544"/>
      <c r="K3332" s="544"/>
      <c r="L3332" s="544"/>
      <c r="M3332" s="544"/>
      <c r="N3332" s="544"/>
      <c r="O3332" s="544"/>
      <c r="P3332" s="544"/>
      <c r="Q3332" s="544"/>
      <c r="R3332" s="544"/>
      <c r="S3332" s="544"/>
      <c r="T3332" s="544"/>
      <c r="U3332" s="544"/>
      <c r="V3332" s="544"/>
      <c r="W3332" s="544"/>
      <c r="X3332" s="544"/>
      <c r="Y3332" s="544"/>
      <c r="Z3332" s="544"/>
      <c r="AA3332" s="544"/>
      <c r="AB3332" s="544"/>
      <c r="AC3332" s="544"/>
    </row>
    <row r="3333" ht="130.5" customHeight="1">
      <c r="A3333" s="73" t="s">
        <v>5885</v>
      </c>
      <c r="B3333" s="73" t="s">
        <v>5886</v>
      </c>
      <c r="C3333" s="544"/>
      <c r="D3333" s="544"/>
      <c r="E3333" s="544"/>
      <c r="F3333" s="544"/>
      <c r="G3333" s="544"/>
      <c r="H3333" s="544"/>
      <c r="I3333" s="544"/>
      <c r="J3333" s="544"/>
      <c r="K3333" s="544"/>
      <c r="L3333" s="544"/>
      <c r="M3333" s="544"/>
      <c r="N3333" s="544"/>
      <c r="O3333" s="544"/>
      <c r="P3333" s="544"/>
      <c r="Q3333" s="544"/>
      <c r="R3333" s="544"/>
      <c r="S3333" s="544"/>
      <c r="T3333" s="544"/>
      <c r="U3333" s="544"/>
      <c r="V3333" s="544"/>
      <c r="W3333" s="544"/>
      <c r="X3333" s="544"/>
      <c r="Y3333" s="544"/>
      <c r="Z3333" s="544"/>
      <c r="AA3333" s="544"/>
      <c r="AB3333" s="544"/>
      <c r="AC3333" s="544"/>
    </row>
    <row r="3334" ht="184.5" customHeight="1">
      <c r="A3334" s="73" t="s">
        <v>5887</v>
      </c>
      <c r="B3334" s="65" t="s">
        <v>5888</v>
      </c>
      <c r="C3334" s="544"/>
      <c r="D3334" s="544"/>
      <c r="E3334" s="544"/>
      <c r="F3334" s="544"/>
      <c r="G3334" s="544"/>
      <c r="H3334" s="544"/>
      <c r="I3334" s="544"/>
      <c r="J3334" s="544"/>
      <c r="K3334" s="544"/>
      <c r="L3334" s="544"/>
      <c r="M3334" s="544"/>
      <c r="N3334" s="544"/>
      <c r="O3334" s="544"/>
      <c r="P3334" s="544"/>
      <c r="Q3334" s="544"/>
      <c r="R3334" s="544"/>
      <c r="S3334" s="544"/>
      <c r="T3334" s="544"/>
      <c r="U3334" s="544"/>
      <c r="V3334" s="544"/>
      <c r="W3334" s="544"/>
      <c r="X3334" s="544"/>
      <c r="Y3334" s="544"/>
      <c r="Z3334" s="544"/>
      <c r="AA3334" s="544"/>
      <c r="AB3334" s="544"/>
      <c r="AC3334" s="544"/>
    </row>
    <row r="3335" ht="51.0" customHeight="1">
      <c r="A3335" s="73"/>
      <c r="B3335" s="609" t="s">
        <v>5889</v>
      </c>
      <c r="C3335" s="544"/>
      <c r="D3335" s="544"/>
      <c r="E3335" s="544"/>
      <c r="F3335" s="544"/>
      <c r="G3335" s="544"/>
      <c r="H3335" s="544"/>
      <c r="I3335" s="544"/>
      <c r="J3335" s="544"/>
      <c r="K3335" s="544"/>
      <c r="L3335" s="544"/>
      <c r="M3335" s="544"/>
      <c r="N3335" s="544"/>
      <c r="O3335" s="544"/>
      <c r="P3335" s="544"/>
      <c r="Q3335" s="544"/>
      <c r="R3335" s="544"/>
      <c r="S3335" s="544"/>
      <c r="T3335" s="544"/>
      <c r="U3335" s="544"/>
      <c r="V3335" s="544"/>
      <c r="W3335" s="544"/>
      <c r="X3335" s="544"/>
      <c r="Y3335" s="544"/>
      <c r="Z3335" s="544"/>
      <c r="AA3335" s="544"/>
      <c r="AB3335" s="544"/>
      <c r="AC3335" s="544"/>
    </row>
    <row r="3336" ht="51.0" customHeight="1">
      <c r="A3336" s="73" t="s">
        <v>5890</v>
      </c>
      <c r="B3336" s="65"/>
      <c r="C3336" s="544"/>
      <c r="D3336" s="544"/>
      <c r="E3336" s="544"/>
      <c r="F3336" s="544"/>
      <c r="G3336" s="544"/>
      <c r="H3336" s="544"/>
      <c r="I3336" s="544"/>
      <c r="J3336" s="544"/>
      <c r="K3336" s="544"/>
      <c r="L3336" s="544"/>
      <c r="M3336" s="544"/>
      <c r="N3336" s="544"/>
      <c r="O3336" s="544"/>
      <c r="P3336" s="544"/>
      <c r="Q3336" s="544"/>
      <c r="R3336" s="544"/>
      <c r="S3336" s="544"/>
      <c r="T3336" s="544"/>
      <c r="U3336" s="544"/>
      <c r="V3336" s="544"/>
      <c r="W3336" s="544"/>
      <c r="X3336" s="544"/>
      <c r="Y3336" s="544"/>
      <c r="Z3336" s="544"/>
      <c r="AA3336" s="544"/>
      <c r="AB3336" s="544"/>
      <c r="AC3336" s="544"/>
    </row>
    <row r="3337" ht="78.75" customHeight="1">
      <c r="A3337" s="610" t="s">
        <v>5891</v>
      </c>
      <c r="B3337" s="65" t="s">
        <v>5892</v>
      </c>
      <c r="C3337" s="544" t="s">
        <v>5893</v>
      </c>
      <c r="D3337" s="544"/>
      <c r="E3337" s="544"/>
      <c r="F3337" s="544"/>
      <c r="G3337" s="544"/>
      <c r="H3337" s="544"/>
      <c r="I3337" s="544"/>
      <c r="J3337" s="544"/>
      <c r="K3337" s="544"/>
      <c r="L3337" s="544"/>
      <c r="M3337" s="544"/>
      <c r="N3337" s="544"/>
      <c r="O3337" s="544"/>
      <c r="P3337" s="544"/>
      <c r="Q3337" s="544"/>
      <c r="R3337" s="544"/>
      <c r="S3337" s="544"/>
      <c r="T3337" s="544"/>
      <c r="U3337" s="544"/>
      <c r="V3337" s="544"/>
      <c r="W3337" s="544"/>
      <c r="X3337" s="544"/>
      <c r="Y3337" s="544"/>
      <c r="Z3337" s="544"/>
      <c r="AA3337" s="544"/>
      <c r="AB3337" s="544"/>
      <c r="AC3337" s="544"/>
    </row>
    <row r="3338" ht="69.75" customHeight="1">
      <c r="A3338" s="610" t="s">
        <v>5894</v>
      </c>
      <c r="B3338" s="243" t="s">
        <v>5895</v>
      </c>
      <c r="C3338" s="544"/>
      <c r="D3338" s="544"/>
      <c r="E3338" s="544"/>
      <c r="F3338" s="544"/>
      <c r="G3338" s="544"/>
      <c r="H3338" s="544"/>
      <c r="I3338" s="544"/>
      <c r="J3338" s="544"/>
      <c r="K3338" s="544"/>
      <c r="L3338" s="544"/>
      <c r="M3338" s="544"/>
      <c r="N3338" s="544"/>
      <c r="O3338" s="544"/>
      <c r="P3338" s="544"/>
      <c r="Q3338" s="544"/>
      <c r="R3338" s="544"/>
      <c r="S3338" s="544"/>
      <c r="T3338" s="544"/>
      <c r="U3338" s="544"/>
      <c r="V3338" s="544"/>
      <c r="W3338" s="544"/>
      <c r="X3338" s="544"/>
      <c r="Y3338" s="544"/>
      <c r="Z3338" s="544"/>
      <c r="AA3338" s="544"/>
      <c r="AB3338" s="544"/>
      <c r="AC3338" s="544"/>
    </row>
    <row r="3339" ht="92.25" customHeight="1">
      <c r="A3339" s="610" t="s">
        <v>5896</v>
      </c>
      <c r="B3339" s="65" t="s">
        <v>5897</v>
      </c>
      <c r="C3339" s="544"/>
      <c r="D3339" s="544"/>
      <c r="E3339" s="544"/>
      <c r="F3339" s="544"/>
      <c r="G3339" s="544"/>
      <c r="H3339" s="544"/>
      <c r="I3339" s="544"/>
      <c r="J3339" s="544"/>
      <c r="K3339" s="544"/>
      <c r="L3339" s="544"/>
      <c r="M3339" s="544"/>
      <c r="N3339" s="544"/>
      <c r="O3339" s="544"/>
      <c r="P3339" s="544"/>
      <c r="Q3339" s="544"/>
      <c r="R3339" s="544"/>
      <c r="S3339" s="544"/>
      <c r="T3339" s="544"/>
      <c r="U3339" s="544"/>
      <c r="V3339" s="544"/>
      <c r="W3339" s="544"/>
      <c r="X3339" s="544"/>
      <c r="Y3339" s="544"/>
      <c r="Z3339" s="544"/>
      <c r="AA3339" s="544"/>
      <c r="AB3339" s="544"/>
      <c r="AC3339" s="544"/>
    </row>
    <row r="3340" ht="115.5" customHeight="1">
      <c r="A3340" s="611" t="s">
        <v>5898</v>
      </c>
      <c r="B3340" s="65"/>
      <c r="C3340" s="544"/>
      <c r="D3340" s="544"/>
      <c r="E3340" s="544"/>
      <c r="F3340" s="544"/>
      <c r="G3340" s="544"/>
      <c r="H3340" s="544"/>
      <c r="I3340" s="544"/>
      <c r="J3340" s="544"/>
      <c r="K3340" s="544"/>
      <c r="L3340" s="544"/>
      <c r="M3340" s="544"/>
      <c r="N3340" s="544"/>
      <c r="O3340" s="544"/>
      <c r="P3340" s="544"/>
      <c r="Q3340" s="544"/>
      <c r="R3340" s="544"/>
      <c r="S3340" s="544"/>
      <c r="T3340" s="544"/>
      <c r="U3340" s="544"/>
      <c r="V3340" s="544"/>
      <c r="W3340" s="544"/>
      <c r="X3340" s="544"/>
      <c r="Y3340" s="544"/>
      <c r="Z3340" s="544"/>
      <c r="AA3340" s="544"/>
      <c r="AB3340" s="544"/>
      <c r="AC3340" s="544"/>
    </row>
    <row r="3341" ht="51.0" customHeight="1">
      <c r="A3341" s="612" t="s">
        <v>5899</v>
      </c>
      <c r="B3341" s="65" t="s">
        <v>5900</v>
      </c>
      <c r="C3341" s="544"/>
      <c r="D3341" s="544"/>
      <c r="E3341" s="544"/>
      <c r="F3341" s="544"/>
      <c r="G3341" s="544"/>
      <c r="H3341" s="544"/>
      <c r="I3341" s="544"/>
      <c r="J3341" s="544"/>
      <c r="K3341" s="544"/>
      <c r="L3341" s="544"/>
      <c r="M3341" s="544"/>
      <c r="N3341" s="544"/>
      <c r="O3341" s="544"/>
      <c r="P3341" s="544"/>
      <c r="Q3341" s="544"/>
      <c r="R3341" s="544"/>
      <c r="S3341" s="544"/>
      <c r="T3341" s="544"/>
      <c r="U3341" s="544"/>
      <c r="V3341" s="544"/>
      <c r="W3341" s="544"/>
      <c r="X3341" s="544"/>
      <c r="Y3341" s="544"/>
      <c r="Z3341" s="544"/>
      <c r="AA3341" s="544"/>
      <c r="AB3341" s="544"/>
      <c r="AC3341" s="544"/>
    </row>
    <row r="3342" ht="51.0" customHeight="1">
      <c r="A3342" s="612" t="s">
        <v>5901</v>
      </c>
      <c r="B3342" s="65" t="s">
        <v>5902</v>
      </c>
      <c r="C3342" s="544"/>
      <c r="D3342" s="544"/>
      <c r="E3342" s="544"/>
      <c r="F3342" s="544"/>
      <c r="G3342" s="544"/>
      <c r="H3342" s="544"/>
      <c r="I3342" s="544"/>
      <c r="J3342" s="544"/>
      <c r="K3342" s="544"/>
      <c r="L3342" s="544"/>
      <c r="M3342" s="544"/>
      <c r="N3342" s="544"/>
      <c r="O3342" s="544"/>
      <c r="P3342" s="544"/>
      <c r="Q3342" s="544"/>
      <c r="R3342" s="544"/>
      <c r="S3342" s="544"/>
      <c r="T3342" s="544"/>
      <c r="U3342" s="544"/>
      <c r="V3342" s="544"/>
      <c r="W3342" s="544"/>
      <c r="X3342" s="544"/>
      <c r="Y3342" s="544"/>
      <c r="Z3342" s="544"/>
      <c r="AA3342" s="544"/>
      <c r="AB3342" s="544"/>
      <c r="AC3342" s="544"/>
    </row>
    <row r="3343" ht="51.0" customHeight="1">
      <c r="A3343" s="544"/>
      <c r="B3343" s="65"/>
      <c r="C3343" s="544"/>
      <c r="D3343" s="544"/>
      <c r="E3343" s="544"/>
      <c r="F3343" s="544"/>
      <c r="G3343" s="544"/>
      <c r="H3343" s="544"/>
      <c r="I3343" s="544"/>
      <c r="J3343" s="544"/>
      <c r="K3343" s="544"/>
      <c r="L3343" s="544"/>
      <c r="M3343" s="544"/>
      <c r="N3343" s="544"/>
      <c r="O3343" s="544"/>
      <c r="P3343" s="544"/>
      <c r="Q3343" s="544"/>
      <c r="R3343" s="544"/>
      <c r="S3343" s="544"/>
      <c r="T3343" s="544"/>
      <c r="U3343" s="544"/>
      <c r="V3343" s="544"/>
      <c r="W3343" s="544"/>
      <c r="X3343" s="544"/>
      <c r="Y3343" s="544"/>
      <c r="Z3343" s="544"/>
      <c r="AA3343" s="544"/>
      <c r="AB3343" s="544"/>
      <c r="AC3343" s="544"/>
    </row>
    <row r="3344" ht="51.0" customHeight="1">
      <c r="A3344" s="544" t="s">
        <v>5903</v>
      </c>
      <c r="B3344" s="65" t="s">
        <v>5904</v>
      </c>
      <c r="C3344" s="544" t="s">
        <v>5905</v>
      </c>
      <c r="D3344" s="544"/>
      <c r="E3344" s="544"/>
      <c r="F3344" s="544"/>
      <c r="G3344" s="544"/>
      <c r="H3344" s="544"/>
      <c r="I3344" s="544"/>
      <c r="J3344" s="544"/>
      <c r="K3344" s="544"/>
      <c r="L3344" s="544"/>
      <c r="M3344" s="544"/>
      <c r="N3344" s="544"/>
      <c r="O3344" s="544"/>
      <c r="P3344" s="544"/>
      <c r="Q3344" s="544"/>
      <c r="R3344" s="544"/>
      <c r="S3344" s="544"/>
      <c r="T3344" s="544"/>
      <c r="U3344" s="544"/>
      <c r="V3344" s="544"/>
      <c r="W3344" s="544"/>
      <c r="X3344" s="544"/>
      <c r="Y3344" s="544"/>
      <c r="Z3344" s="544"/>
      <c r="AA3344" s="544"/>
      <c r="AB3344" s="544"/>
      <c r="AC3344" s="544"/>
    </row>
    <row r="3345" ht="51.0" customHeight="1">
      <c r="A3345" s="545" t="s">
        <v>5906</v>
      </c>
      <c r="B3345" s="65" t="s">
        <v>5907</v>
      </c>
      <c r="C3345" s="544"/>
      <c r="D3345" s="544"/>
      <c r="E3345" s="544"/>
      <c r="F3345" s="544"/>
      <c r="G3345" s="544"/>
      <c r="H3345" s="544"/>
      <c r="I3345" s="544"/>
      <c r="J3345" s="544"/>
      <c r="K3345" s="544"/>
      <c r="L3345" s="544"/>
      <c r="M3345" s="544"/>
      <c r="N3345" s="544"/>
      <c r="O3345" s="544"/>
      <c r="P3345" s="544"/>
      <c r="Q3345" s="544"/>
      <c r="R3345" s="544"/>
      <c r="S3345" s="544"/>
      <c r="T3345" s="544"/>
      <c r="U3345" s="544"/>
      <c r="V3345" s="544"/>
      <c r="W3345" s="544"/>
      <c r="X3345" s="544"/>
      <c r="Y3345" s="544"/>
      <c r="Z3345" s="544"/>
      <c r="AA3345" s="544"/>
      <c r="AB3345" s="544"/>
      <c r="AC3345" s="544"/>
    </row>
    <row r="3346" ht="51.0" customHeight="1">
      <c r="A3346" s="132" t="s">
        <v>5908</v>
      </c>
      <c r="B3346" s="65" t="s">
        <v>5909</v>
      </c>
      <c r="C3346" s="544"/>
      <c r="D3346" s="544"/>
      <c r="E3346" s="544"/>
      <c r="F3346" s="544"/>
      <c r="G3346" s="544"/>
      <c r="H3346" s="544"/>
      <c r="I3346" s="544"/>
      <c r="J3346" s="544"/>
      <c r="K3346" s="544"/>
      <c r="L3346" s="544"/>
      <c r="M3346" s="544"/>
      <c r="N3346" s="544"/>
      <c r="O3346" s="544"/>
      <c r="P3346" s="544"/>
      <c r="Q3346" s="544"/>
      <c r="R3346" s="544"/>
      <c r="S3346" s="544"/>
      <c r="T3346" s="544"/>
      <c r="U3346" s="544"/>
      <c r="V3346" s="544"/>
      <c r="W3346" s="544"/>
      <c r="X3346" s="544"/>
      <c r="Y3346" s="544"/>
      <c r="Z3346" s="544"/>
      <c r="AA3346" s="544"/>
      <c r="AB3346" s="544"/>
      <c r="AC3346" s="544"/>
    </row>
    <row r="3347" ht="72.75" customHeight="1">
      <c r="A3347" s="613"/>
      <c r="B3347" s="65"/>
      <c r="C3347" s="544"/>
      <c r="D3347" s="544"/>
      <c r="E3347" s="544"/>
      <c r="F3347" s="544"/>
      <c r="G3347" s="544"/>
      <c r="H3347" s="544"/>
      <c r="I3347" s="544"/>
      <c r="J3347" s="544"/>
      <c r="K3347" s="544"/>
      <c r="L3347" s="544"/>
      <c r="M3347" s="544"/>
      <c r="N3347" s="544"/>
      <c r="O3347" s="544"/>
      <c r="P3347" s="544"/>
      <c r="Q3347" s="544"/>
      <c r="R3347" s="544"/>
      <c r="S3347" s="544"/>
      <c r="T3347" s="544"/>
      <c r="U3347" s="544"/>
      <c r="V3347" s="544"/>
      <c r="W3347" s="544"/>
      <c r="X3347" s="544"/>
      <c r="Y3347" s="544"/>
      <c r="Z3347" s="544"/>
      <c r="AA3347" s="544"/>
      <c r="AB3347" s="544"/>
      <c r="AC3347" s="544"/>
    </row>
    <row r="3348" ht="51.0" customHeight="1">
      <c r="A3348" s="132" t="s">
        <v>5910</v>
      </c>
      <c r="B3348" s="65"/>
      <c r="C3348" s="544"/>
      <c r="D3348" s="544"/>
      <c r="E3348" s="544"/>
      <c r="F3348" s="544"/>
      <c r="G3348" s="544"/>
      <c r="H3348" s="544"/>
      <c r="I3348" s="544"/>
      <c r="J3348" s="544"/>
      <c r="K3348" s="544"/>
      <c r="L3348" s="544"/>
      <c r="M3348" s="544"/>
      <c r="N3348" s="544"/>
      <c r="O3348" s="544"/>
      <c r="P3348" s="544"/>
      <c r="Q3348" s="544"/>
      <c r="R3348" s="544"/>
      <c r="S3348" s="544"/>
      <c r="T3348" s="544"/>
      <c r="U3348" s="544"/>
      <c r="V3348" s="544"/>
      <c r="W3348" s="544"/>
      <c r="X3348" s="544"/>
      <c r="Y3348" s="544"/>
      <c r="Z3348" s="544"/>
      <c r="AA3348" s="544"/>
      <c r="AB3348" s="544"/>
      <c r="AC3348" s="544"/>
    </row>
    <row r="3349" ht="19.5" customHeight="1">
      <c r="A3349" s="132" t="s">
        <v>5911</v>
      </c>
      <c r="B3349" s="65" t="s">
        <v>5912</v>
      </c>
      <c r="C3349" s="544"/>
      <c r="D3349" s="544"/>
      <c r="E3349" s="544"/>
      <c r="F3349" s="544"/>
      <c r="G3349" s="544"/>
      <c r="H3349" s="544"/>
      <c r="I3349" s="544"/>
      <c r="J3349" s="544"/>
      <c r="K3349" s="544"/>
      <c r="L3349" s="544"/>
      <c r="M3349" s="544"/>
      <c r="N3349" s="544"/>
      <c r="O3349" s="544"/>
      <c r="P3349" s="544"/>
      <c r="Q3349" s="544"/>
      <c r="R3349" s="544"/>
      <c r="S3349" s="544"/>
      <c r="T3349" s="544"/>
      <c r="U3349" s="544"/>
      <c r="V3349" s="544"/>
      <c r="W3349" s="544"/>
      <c r="X3349" s="544"/>
      <c r="Y3349" s="544"/>
      <c r="Z3349" s="544"/>
      <c r="AA3349" s="544"/>
      <c r="AB3349" s="544"/>
      <c r="AC3349" s="544"/>
    </row>
    <row r="3350" ht="60.0" customHeight="1">
      <c r="A3350" s="132" t="s">
        <v>5913</v>
      </c>
      <c r="B3350" s="65"/>
      <c r="C3350" s="544"/>
      <c r="D3350" s="544"/>
      <c r="E3350" s="544"/>
      <c r="F3350" s="544"/>
      <c r="G3350" s="544"/>
      <c r="H3350" s="544"/>
      <c r="I3350" s="544"/>
      <c r="J3350" s="544"/>
      <c r="K3350" s="544"/>
      <c r="L3350" s="544"/>
      <c r="M3350" s="544"/>
      <c r="N3350" s="544"/>
      <c r="O3350" s="544"/>
      <c r="P3350" s="544"/>
      <c r="Q3350" s="544"/>
      <c r="R3350" s="544"/>
      <c r="S3350" s="544"/>
      <c r="T3350" s="544"/>
      <c r="U3350" s="544"/>
      <c r="V3350" s="544"/>
      <c r="W3350" s="544"/>
      <c r="X3350" s="544"/>
      <c r="Y3350" s="544"/>
      <c r="Z3350" s="544"/>
      <c r="AA3350" s="544"/>
      <c r="AB3350" s="544"/>
      <c r="AC3350" s="544"/>
    </row>
    <row r="3351" ht="60.0" customHeight="1">
      <c r="A3351" s="132" t="s">
        <v>5914</v>
      </c>
      <c r="B3351" s="65" t="s">
        <v>5915</v>
      </c>
      <c r="C3351" s="544"/>
      <c r="D3351" s="544"/>
      <c r="E3351" s="544"/>
      <c r="F3351" s="544"/>
      <c r="G3351" s="544"/>
      <c r="H3351" s="544"/>
      <c r="I3351" s="544"/>
      <c r="J3351" s="544"/>
      <c r="K3351" s="544"/>
      <c r="L3351" s="544"/>
      <c r="M3351" s="544"/>
      <c r="N3351" s="544"/>
      <c r="O3351" s="544"/>
      <c r="P3351" s="544"/>
      <c r="Q3351" s="544"/>
      <c r="R3351" s="544"/>
      <c r="S3351" s="544"/>
      <c r="T3351" s="544"/>
      <c r="U3351" s="544"/>
      <c r="V3351" s="544"/>
      <c r="W3351" s="544"/>
      <c r="X3351" s="544"/>
      <c r="Y3351" s="544"/>
      <c r="Z3351" s="544"/>
      <c r="AA3351" s="544"/>
      <c r="AB3351" s="544"/>
      <c r="AC3351" s="544"/>
    </row>
    <row r="3352" ht="63.0" customHeight="1">
      <c r="A3352" s="132" t="s">
        <v>5916</v>
      </c>
      <c r="B3352" s="65" t="s">
        <v>5917</v>
      </c>
      <c r="C3352" s="544"/>
      <c r="D3352" s="544"/>
      <c r="E3352" s="544"/>
      <c r="F3352" s="544"/>
      <c r="G3352" s="544"/>
      <c r="H3352" s="544"/>
      <c r="I3352" s="544"/>
      <c r="J3352" s="544"/>
      <c r="K3352" s="544"/>
      <c r="L3352" s="544"/>
      <c r="M3352" s="544"/>
      <c r="N3352" s="544"/>
      <c r="O3352" s="544"/>
      <c r="P3352" s="544"/>
      <c r="Q3352" s="544"/>
      <c r="R3352" s="544"/>
      <c r="S3352" s="544"/>
      <c r="T3352" s="544"/>
      <c r="U3352" s="544"/>
      <c r="V3352" s="544"/>
      <c r="W3352" s="544"/>
      <c r="X3352" s="544"/>
      <c r="Y3352" s="544"/>
      <c r="Z3352" s="544"/>
      <c r="AA3352" s="544"/>
      <c r="AB3352" s="544"/>
      <c r="AC3352" s="544"/>
    </row>
    <row r="3353" ht="64.5" customHeight="1">
      <c r="A3353" s="132" t="s">
        <v>5918</v>
      </c>
      <c r="B3353" s="65" t="s">
        <v>5919</v>
      </c>
      <c r="C3353" s="544"/>
      <c r="D3353" s="544"/>
      <c r="E3353" s="544"/>
      <c r="F3353" s="544"/>
      <c r="G3353" s="544"/>
      <c r="H3353" s="544"/>
      <c r="I3353" s="544"/>
      <c r="J3353" s="544"/>
      <c r="K3353" s="544"/>
      <c r="L3353" s="544"/>
      <c r="M3353" s="544"/>
      <c r="N3353" s="544"/>
      <c r="O3353" s="544"/>
      <c r="P3353" s="544"/>
      <c r="Q3353" s="544"/>
      <c r="R3353" s="544"/>
      <c r="S3353" s="544"/>
      <c r="T3353" s="544"/>
      <c r="U3353" s="544"/>
      <c r="V3353" s="544"/>
      <c r="W3353" s="544"/>
      <c r="X3353" s="544"/>
      <c r="Y3353" s="544"/>
      <c r="Z3353" s="544"/>
      <c r="AA3353" s="544"/>
      <c r="AB3353" s="544"/>
      <c r="AC3353" s="544"/>
    </row>
    <row r="3354" ht="64.5" customHeight="1">
      <c r="A3354" s="132" t="s">
        <v>5920</v>
      </c>
      <c r="B3354" s="65" t="s">
        <v>5921</v>
      </c>
      <c r="C3354" s="544"/>
      <c r="D3354" s="544"/>
      <c r="E3354" s="544"/>
      <c r="F3354" s="544"/>
      <c r="G3354" s="544"/>
      <c r="H3354" s="544"/>
      <c r="I3354" s="544"/>
      <c r="J3354" s="544"/>
      <c r="K3354" s="544"/>
      <c r="L3354" s="544"/>
      <c r="M3354" s="544"/>
      <c r="N3354" s="544"/>
      <c r="O3354" s="544"/>
      <c r="P3354" s="544"/>
      <c r="Q3354" s="544"/>
      <c r="R3354" s="544"/>
      <c r="S3354" s="544"/>
      <c r="T3354" s="544"/>
      <c r="U3354" s="544"/>
      <c r="V3354" s="544"/>
      <c r="W3354" s="544"/>
      <c r="X3354" s="544"/>
      <c r="Y3354" s="544"/>
      <c r="Z3354" s="544"/>
      <c r="AA3354" s="544"/>
      <c r="AB3354" s="544"/>
      <c r="AC3354" s="544"/>
    </row>
    <row r="3355" ht="64.5" customHeight="1">
      <c r="A3355" s="132" t="s">
        <v>5922</v>
      </c>
      <c r="B3355" s="65" t="s">
        <v>5923</v>
      </c>
      <c r="C3355" s="544" t="s">
        <v>5924</v>
      </c>
      <c r="D3355" s="544"/>
      <c r="E3355" s="544"/>
      <c r="F3355" s="544"/>
      <c r="G3355" s="544"/>
      <c r="H3355" s="544"/>
      <c r="I3355" s="544"/>
      <c r="J3355" s="544"/>
      <c r="K3355" s="544"/>
      <c r="L3355" s="544"/>
      <c r="M3355" s="544"/>
      <c r="N3355" s="544"/>
      <c r="O3355" s="544"/>
      <c r="P3355" s="544"/>
      <c r="Q3355" s="544"/>
      <c r="R3355" s="544"/>
      <c r="S3355" s="544"/>
      <c r="T3355" s="544"/>
      <c r="U3355" s="544"/>
      <c r="V3355" s="544"/>
      <c r="W3355" s="544"/>
      <c r="X3355" s="544"/>
      <c r="Y3355" s="544"/>
      <c r="Z3355" s="544"/>
      <c r="AA3355" s="544"/>
      <c r="AB3355" s="544"/>
      <c r="AC3355" s="544"/>
    </row>
    <row r="3356" ht="127.5" customHeight="1">
      <c r="A3356" s="132" t="s">
        <v>5925</v>
      </c>
      <c r="B3356" s="65"/>
      <c r="C3356" s="544"/>
      <c r="D3356" s="544" t="s">
        <v>5926</v>
      </c>
      <c r="E3356" s="544"/>
      <c r="F3356" s="544"/>
      <c r="G3356" s="544"/>
      <c r="H3356" s="544"/>
      <c r="I3356" s="544"/>
      <c r="J3356" s="544"/>
      <c r="K3356" s="544"/>
      <c r="L3356" s="544"/>
      <c r="M3356" s="544"/>
      <c r="N3356" s="544"/>
      <c r="O3356" s="544"/>
      <c r="P3356" s="544"/>
      <c r="Q3356" s="544"/>
      <c r="R3356" s="544"/>
      <c r="S3356" s="544"/>
      <c r="T3356" s="544"/>
      <c r="U3356" s="544"/>
      <c r="V3356" s="544"/>
      <c r="W3356" s="544"/>
      <c r="X3356" s="544"/>
      <c r="Y3356" s="544"/>
      <c r="Z3356" s="544"/>
      <c r="AA3356" s="544"/>
      <c r="AB3356" s="544"/>
      <c r="AC3356" s="544"/>
    </row>
    <row r="3357" ht="53.25" customHeight="1">
      <c r="A3357" s="132" t="s">
        <v>5927</v>
      </c>
      <c r="B3357" s="243" t="s">
        <v>5928</v>
      </c>
      <c r="C3357" s="544" t="s">
        <v>5929</v>
      </c>
      <c r="D3357" s="544"/>
      <c r="E3357" s="544"/>
      <c r="F3357" s="544"/>
      <c r="G3357" s="544"/>
      <c r="H3357" s="544"/>
      <c r="I3357" s="544"/>
      <c r="J3357" s="544"/>
      <c r="K3357" s="544"/>
      <c r="L3357" s="544"/>
      <c r="M3357" s="544"/>
      <c r="N3357" s="544"/>
      <c r="O3357" s="544"/>
      <c r="P3357" s="544"/>
      <c r="Q3357" s="544"/>
      <c r="R3357" s="544"/>
      <c r="S3357" s="544"/>
      <c r="T3357" s="544"/>
      <c r="U3357" s="544"/>
      <c r="V3357" s="544"/>
      <c r="W3357" s="544"/>
      <c r="X3357" s="544"/>
      <c r="Y3357" s="544"/>
      <c r="Z3357" s="544"/>
      <c r="AA3357" s="544"/>
      <c r="AB3357" s="544"/>
      <c r="AC3357" s="544"/>
    </row>
    <row r="3358" ht="40.5" customHeight="1">
      <c r="A3358" s="132" t="s">
        <v>5930</v>
      </c>
      <c r="B3358" s="65"/>
      <c r="C3358" s="544"/>
      <c r="D3358" s="544"/>
      <c r="E3358" s="544"/>
      <c r="F3358" s="544"/>
      <c r="G3358" s="544"/>
      <c r="H3358" s="544"/>
      <c r="I3358" s="544"/>
      <c r="J3358" s="544"/>
      <c r="K3358" s="544"/>
      <c r="L3358" s="544"/>
      <c r="M3358" s="544"/>
      <c r="N3358" s="544"/>
      <c r="O3358" s="544"/>
      <c r="P3358" s="544"/>
      <c r="Q3358" s="544"/>
      <c r="R3358" s="544"/>
      <c r="S3358" s="544"/>
      <c r="T3358" s="544"/>
      <c r="U3358" s="544"/>
      <c r="V3358" s="544"/>
      <c r="W3358" s="544"/>
      <c r="X3358" s="544"/>
      <c r="Y3358" s="544"/>
      <c r="Z3358" s="544"/>
      <c r="AA3358" s="544"/>
      <c r="AB3358" s="544"/>
      <c r="AC3358" s="544"/>
    </row>
    <row r="3359">
      <c r="A3359" s="132" t="s">
        <v>5931</v>
      </c>
      <c r="B3359" s="65" t="s">
        <v>5932</v>
      </c>
      <c r="C3359" s="544"/>
      <c r="D3359" s="544"/>
      <c r="E3359" s="544"/>
      <c r="F3359" s="544"/>
      <c r="G3359" s="544"/>
      <c r="H3359" s="544"/>
      <c r="I3359" s="544"/>
      <c r="J3359" s="544"/>
      <c r="K3359" s="544"/>
      <c r="L3359" s="544"/>
      <c r="M3359" s="544"/>
      <c r="N3359" s="544"/>
      <c r="O3359" s="544"/>
      <c r="P3359" s="544"/>
      <c r="Q3359" s="544"/>
      <c r="R3359" s="544"/>
      <c r="S3359" s="544"/>
      <c r="T3359" s="544"/>
      <c r="U3359" s="544"/>
      <c r="V3359" s="544"/>
      <c r="W3359" s="544"/>
      <c r="X3359" s="544"/>
      <c r="Y3359" s="544"/>
      <c r="Z3359" s="544"/>
      <c r="AA3359" s="544"/>
      <c r="AB3359" s="544"/>
      <c r="AC3359" s="544"/>
    </row>
    <row r="3360">
      <c r="A3360" s="132" t="s">
        <v>5933</v>
      </c>
      <c r="B3360" s="65"/>
      <c r="C3360" s="544"/>
      <c r="D3360" s="544"/>
      <c r="E3360" s="544"/>
      <c r="F3360" s="544"/>
      <c r="G3360" s="544"/>
      <c r="H3360" s="544"/>
      <c r="I3360" s="544"/>
      <c r="J3360" s="544"/>
      <c r="K3360" s="544"/>
      <c r="L3360" s="544"/>
      <c r="M3360" s="544"/>
      <c r="N3360" s="544"/>
      <c r="O3360" s="544"/>
      <c r="P3360" s="544"/>
      <c r="Q3360" s="544"/>
      <c r="R3360" s="544"/>
      <c r="S3360" s="544"/>
      <c r="T3360" s="544"/>
      <c r="U3360" s="544"/>
      <c r="V3360" s="544"/>
      <c r="W3360" s="544"/>
      <c r="X3360" s="544"/>
      <c r="Y3360" s="544"/>
      <c r="Z3360" s="544"/>
      <c r="AA3360" s="544"/>
      <c r="AB3360" s="544"/>
      <c r="AC3360" s="544"/>
    </row>
    <row r="3361" ht="84.0" customHeight="1">
      <c r="A3361" s="132" t="s">
        <v>5934</v>
      </c>
      <c r="B3361" s="65" t="s">
        <v>5935</v>
      </c>
      <c r="C3361" s="544"/>
      <c r="D3361" s="544"/>
      <c r="E3361" s="544"/>
      <c r="F3361" s="544"/>
      <c r="G3361" s="544"/>
      <c r="H3361" s="544"/>
      <c r="I3361" s="544"/>
      <c r="J3361" s="544"/>
      <c r="K3361" s="544"/>
      <c r="L3361" s="544"/>
      <c r="M3361" s="544"/>
      <c r="N3361" s="544"/>
      <c r="O3361" s="544"/>
      <c r="P3361" s="544"/>
      <c r="Q3361" s="544"/>
      <c r="R3361" s="544"/>
      <c r="S3361" s="544"/>
      <c r="T3361" s="544"/>
      <c r="U3361" s="544"/>
      <c r="V3361" s="544"/>
      <c r="W3361" s="544"/>
      <c r="X3361" s="544"/>
      <c r="Y3361" s="544"/>
      <c r="Z3361" s="544"/>
      <c r="AA3361" s="544"/>
      <c r="AB3361" s="544"/>
      <c r="AC3361" s="544"/>
    </row>
    <row r="3362" ht="204.75" customHeight="1">
      <c r="A3362" s="132" t="s">
        <v>5936</v>
      </c>
      <c r="B3362" s="65"/>
      <c r="C3362" s="544"/>
      <c r="D3362" s="544"/>
      <c r="E3362" s="544"/>
      <c r="F3362" s="544"/>
      <c r="G3362" s="544"/>
      <c r="H3362" s="544"/>
      <c r="I3362" s="544"/>
      <c r="J3362" s="544"/>
      <c r="K3362" s="544"/>
      <c r="L3362" s="544"/>
      <c r="M3362" s="544"/>
      <c r="N3362" s="544"/>
      <c r="O3362" s="544"/>
      <c r="P3362" s="544"/>
      <c r="Q3362" s="544"/>
      <c r="R3362" s="544"/>
      <c r="S3362" s="544"/>
      <c r="T3362" s="544"/>
      <c r="U3362" s="544"/>
      <c r="V3362" s="544"/>
      <c r="W3362" s="544"/>
      <c r="X3362" s="544"/>
      <c r="Y3362" s="544"/>
      <c r="Z3362" s="544"/>
      <c r="AA3362" s="544"/>
      <c r="AB3362" s="544"/>
      <c r="AC3362" s="544"/>
    </row>
    <row r="3363">
      <c r="A3363" s="132" t="s">
        <v>5937</v>
      </c>
      <c r="B3363" s="65"/>
      <c r="C3363" s="544"/>
      <c r="D3363" s="544"/>
      <c r="E3363" s="544"/>
      <c r="F3363" s="544"/>
      <c r="G3363" s="544"/>
      <c r="H3363" s="544"/>
      <c r="I3363" s="544"/>
      <c r="J3363" s="544"/>
      <c r="K3363" s="544"/>
      <c r="L3363" s="544"/>
      <c r="M3363" s="544"/>
      <c r="N3363" s="544"/>
      <c r="O3363" s="544"/>
      <c r="P3363" s="544"/>
      <c r="Q3363" s="544"/>
      <c r="R3363" s="544"/>
      <c r="S3363" s="544"/>
      <c r="T3363" s="544"/>
      <c r="U3363" s="544"/>
      <c r="V3363" s="544"/>
      <c r="W3363" s="544"/>
      <c r="X3363" s="544"/>
      <c r="Y3363" s="544"/>
      <c r="Z3363" s="544"/>
      <c r="AA3363" s="544"/>
      <c r="AB3363" s="544"/>
      <c r="AC3363" s="544"/>
    </row>
    <row r="3364">
      <c r="A3364" s="132" t="s">
        <v>5938</v>
      </c>
      <c r="B3364" s="65"/>
      <c r="C3364" s="544"/>
      <c r="D3364" s="544"/>
      <c r="E3364" s="544"/>
      <c r="F3364" s="544"/>
      <c r="G3364" s="544"/>
      <c r="H3364" s="544"/>
      <c r="I3364" s="544"/>
      <c r="J3364" s="544"/>
      <c r="K3364" s="544"/>
      <c r="L3364" s="544"/>
      <c r="M3364" s="544"/>
      <c r="N3364" s="544"/>
      <c r="O3364" s="544"/>
      <c r="P3364" s="544"/>
      <c r="Q3364" s="544"/>
      <c r="R3364" s="544"/>
      <c r="S3364" s="544"/>
      <c r="T3364" s="544"/>
      <c r="U3364" s="544"/>
      <c r="V3364" s="544"/>
      <c r="W3364" s="544"/>
      <c r="X3364" s="544"/>
      <c r="Y3364" s="544"/>
      <c r="Z3364" s="544"/>
      <c r="AA3364" s="544"/>
      <c r="AB3364" s="544"/>
      <c r="AC3364" s="544"/>
    </row>
    <row r="3365">
      <c r="A3365" s="132" t="s">
        <v>5939</v>
      </c>
      <c r="B3365" s="65" t="s">
        <v>5940</v>
      </c>
      <c r="C3365" s="544"/>
      <c r="D3365" s="544"/>
      <c r="E3365" s="544"/>
      <c r="F3365" s="544"/>
      <c r="G3365" s="544"/>
      <c r="H3365" s="544"/>
      <c r="I3365" s="544"/>
      <c r="J3365" s="544"/>
      <c r="K3365" s="544"/>
      <c r="L3365" s="544"/>
      <c r="M3365" s="544"/>
      <c r="N3365" s="544"/>
      <c r="O3365" s="544"/>
      <c r="P3365" s="544"/>
      <c r="Q3365" s="544"/>
      <c r="R3365" s="544"/>
      <c r="S3365" s="544"/>
      <c r="T3365" s="544"/>
      <c r="U3365" s="544"/>
      <c r="V3365" s="544"/>
      <c r="W3365" s="544"/>
      <c r="X3365" s="544"/>
      <c r="Y3365" s="544"/>
      <c r="Z3365" s="544"/>
      <c r="AA3365" s="544"/>
      <c r="AB3365" s="544"/>
      <c r="AC3365" s="544"/>
    </row>
    <row r="3366">
      <c r="A3366" s="545" t="s">
        <v>5941</v>
      </c>
      <c r="B3366" s="65"/>
      <c r="C3366" s="544"/>
      <c r="D3366" s="544"/>
      <c r="E3366" s="544"/>
      <c r="F3366" s="544"/>
      <c r="G3366" s="544"/>
      <c r="H3366" s="544"/>
      <c r="I3366" s="544"/>
      <c r="J3366" s="544"/>
      <c r="K3366" s="544"/>
      <c r="L3366" s="544"/>
      <c r="M3366" s="544"/>
      <c r="N3366" s="544"/>
      <c r="O3366" s="544"/>
      <c r="P3366" s="544"/>
      <c r="Q3366" s="544"/>
      <c r="R3366" s="544"/>
      <c r="S3366" s="544"/>
      <c r="T3366" s="544"/>
      <c r="U3366" s="544"/>
      <c r="V3366" s="544"/>
      <c r="W3366" s="544"/>
      <c r="X3366" s="544"/>
      <c r="Y3366" s="544"/>
      <c r="Z3366" s="544"/>
      <c r="AA3366" s="544"/>
      <c r="AB3366" s="544"/>
      <c r="AC3366" s="544"/>
    </row>
    <row r="3367">
      <c r="A3367" s="132" t="s">
        <v>5942</v>
      </c>
      <c r="B3367" s="65" t="s">
        <v>5943</v>
      </c>
      <c r="C3367" s="544"/>
      <c r="D3367" s="544"/>
      <c r="E3367" s="544"/>
      <c r="F3367" s="544"/>
      <c r="G3367" s="544"/>
      <c r="H3367" s="544"/>
      <c r="I3367" s="544"/>
      <c r="J3367" s="544"/>
      <c r="K3367" s="544"/>
      <c r="L3367" s="544"/>
      <c r="M3367" s="544"/>
      <c r="N3367" s="544"/>
      <c r="O3367" s="544"/>
      <c r="P3367" s="544"/>
      <c r="Q3367" s="544"/>
      <c r="R3367" s="544"/>
      <c r="S3367" s="544"/>
      <c r="T3367" s="544"/>
      <c r="U3367" s="544"/>
      <c r="V3367" s="544"/>
      <c r="W3367" s="544"/>
      <c r="X3367" s="544"/>
      <c r="Y3367" s="544"/>
      <c r="Z3367" s="544"/>
      <c r="AA3367" s="544"/>
      <c r="AB3367" s="544"/>
      <c r="AC3367" s="544"/>
    </row>
    <row r="3368">
      <c r="A3368" s="132" t="s">
        <v>5944</v>
      </c>
      <c r="B3368" s="65" t="s">
        <v>5945</v>
      </c>
      <c r="C3368" s="544"/>
      <c r="D3368" s="544"/>
      <c r="E3368" s="544"/>
      <c r="F3368" s="544"/>
      <c r="G3368" s="544"/>
      <c r="H3368" s="544"/>
      <c r="I3368" s="544"/>
      <c r="J3368" s="544"/>
      <c r="K3368" s="544"/>
      <c r="L3368" s="544"/>
      <c r="M3368" s="544"/>
      <c r="N3368" s="544"/>
      <c r="O3368" s="544"/>
      <c r="P3368" s="544"/>
      <c r="Q3368" s="544"/>
      <c r="R3368" s="544"/>
      <c r="S3368" s="544"/>
      <c r="T3368" s="544"/>
      <c r="U3368" s="544"/>
      <c r="V3368" s="544"/>
      <c r="W3368" s="544"/>
      <c r="X3368" s="544"/>
      <c r="Y3368" s="544"/>
      <c r="Z3368" s="544"/>
      <c r="AA3368" s="544"/>
      <c r="AB3368" s="544"/>
      <c r="AC3368" s="544"/>
    </row>
    <row r="3369">
      <c r="A3369" s="132" t="s">
        <v>5946</v>
      </c>
      <c r="B3369" s="65" t="s">
        <v>5947</v>
      </c>
      <c r="C3369" s="544"/>
      <c r="D3369" s="544"/>
      <c r="E3369" s="544"/>
      <c r="F3369" s="544"/>
      <c r="G3369" s="544"/>
      <c r="H3369" s="544"/>
      <c r="I3369" s="544"/>
      <c r="J3369" s="544"/>
      <c r="K3369" s="544"/>
      <c r="L3369" s="544"/>
      <c r="M3369" s="544"/>
      <c r="N3369" s="544"/>
      <c r="O3369" s="544"/>
      <c r="P3369" s="544"/>
      <c r="Q3369" s="544"/>
      <c r="R3369" s="544"/>
      <c r="S3369" s="544"/>
      <c r="T3369" s="544"/>
      <c r="U3369" s="544"/>
      <c r="V3369" s="544"/>
      <c r="W3369" s="544"/>
      <c r="X3369" s="544"/>
      <c r="Y3369" s="544"/>
      <c r="Z3369" s="544"/>
      <c r="AA3369" s="544"/>
      <c r="AB3369" s="544"/>
      <c r="AC3369" s="544"/>
    </row>
    <row r="3370">
      <c r="A3370" s="132" t="s">
        <v>5948</v>
      </c>
      <c r="B3370" s="65"/>
      <c r="C3370" s="544"/>
      <c r="D3370" s="544"/>
      <c r="E3370" s="544"/>
      <c r="F3370" s="544"/>
      <c r="G3370" s="544"/>
      <c r="H3370" s="544"/>
      <c r="I3370" s="544"/>
      <c r="J3370" s="544"/>
      <c r="K3370" s="544"/>
      <c r="L3370" s="544"/>
      <c r="M3370" s="544"/>
      <c r="N3370" s="544"/>
      <c r="O3370" s="544"/>
      <c r="P3370" s="544"/>
      <c r="Q3370" s="544"/>
      <c r="R3370" s="544"/>
      <c r="S3370" s="544"/>
      <c r="T3370" s="544"/>
      <c r="U3370" s="544"/>
      <c r="V3370" s="544"/>
      <c r="W3370" s="544"/>
      <c r="X3370" s="544"/>
      <c r="Y3370" s="544"/>
      <c r="Z3370" s="544"/>
      <c r="AA3370" s="544"/>
      <c r="AB3370" s="544"/>
      <c r="AC3370" s="544"/>
    </row>
    <row r="3371">
      <c r="A3371" s="132" t="s">
        <v>5949</v>
      </c>
      <c r="B3371" s="65" t="s">
        <v>5950</v>
      </c>
      <c r="C3371" s="614" t="s">
        <v>5951</v>
      </c>
      <c r="D3371" s="544"/>
      <c r="E3371" s="544"/>
      <c r="F3371" s="544"/>
      <c r="G3371" s="544"/>
      <c r="H3371" s="544"/>
      <c r="I3371" s="544"/>
      <c r="J3371" s="544"/>
      <c r="K3371" s="544"/>
      <c r="L3371" s="544"/>
      <c r="M3371" s="544"/>
      <c r="N3371" s="544"/>
      <c r="O3371" s="544"/>
      <c r="P3371" s="544"/>
      <c r="Q3371" s="544"/>
      <c r="R3371" s="544"/>
      <c r="S3371" s="544"/>
      <c r="T3371" s="544"/>
      <c r="U3371" s="544"/>
      <c r="V3371" s="544"/>
      <c r="W3371" s="544"/>
      <c r="X3371" s="544"/>
      <c r="Y3371" s="544"/>
      <c r="Z3371" s="544"/>
      <c r="AA3371" s="544"/>
      <c r="AB3371" s="544"/>
      <c r="AC3371" s="544"/>
    </row>
    <row r="3372">
      <c r="A3372" s="132" t="s">
        <v>5952</v>
      </c>
      <c r="B3372" s="65" t="s">
        <v>5953</v>
      </c>
      <c r="C3372" s="544"/>
      <c r="D3372" s="544"/>
      <c r="E3372" s="544"/>
      <c r="F3372" s="544"/>
      <c r="G3372" s="544"/>
      <c r="H3372" s="544"/>
      <c r="I3372" s="544"/>
      <c r="J3372" s="544"/>
      <c r="K3372" s="544"/>
      <c r="L3372" s="544"/>
      <c r="M3372" s="544"/>
      <c r="N3372" s="544"/>
      <c r="O3372" s="544"/>
      <c r="P3372" s="544"/>
      <c r="Q3372" s="544"/>
      <c r="R3372" s="544"/>
      <c r="S3372" s="544"/>
      <c r="T3372" s="544"/>
      <c r="U3372" s="544"/>
      <c r="V3372" s="544"/>
      <c r="W3372" s="544"/>
      <c r="X3372" s="544"/>
      <c r="Y3372" s="544"/>
      <c r="Z3372" s="544"/>
      <c r="AA3372" s="544"/>
      <c r="AB3372" s="544"/>
      <c r="AC3372" s="544"/>
    </row>
    <row r="3373">
      <c r="A3373" s="132" t="s">
        <v>5954</v>
      </c>
      <c r="B3373" s="65"/>
      <c r="C3373" s="544"/>
      <c r="D3373" s="544"/>
      <c r="E3373" s="544"/>
      <c r="F3373" s="544"/>
      <c r="G3373" s="544"/>
      <c r="H3373" s="544"/>
      <c r="I3373" s="544"/>
      <c r="J3373" s="544"/>
      <c r="K3373" s="544"/>
      <c r="L3373" s="544"/>
      <c r="M3373" s="544"/>
      <c r="N3373" s="544"/>
      <c r="O3373" s="544"/>
      <c r="P3373" s="544"/>
      <c r="Q3373" s="544"/>
      <c r="R3373" s="544"/>
      <c r="S3373" s="544"/>
      <c r="T3373" s="544"/>
      <c r="U3373" s="544"/>
      <c r="V3373" s="544"/>
      <c r="W3373" s="544"/>
      <c r="X3373" s="544"/>
      <c r="Y3373" s="544"/>
      <c r="Z3373" s="544"/>
      <c r="AA3373" s="544"/>
      <c r="AB3373" s="544"/>
      <c r="AC3373" s="544"/>
    </row>
    <row r="3374">
      <c r="A3374" s="132" t="s">
        <v>5955</v>
      </c>
      <c r="B3374" s="65" t="s">
        <v>5956</v>
      </c>
      <c r="C3374" s="544" t="s">
        <v>5957</v>
      </c>
      <c r="D3374" s="544"/>
      <c r="E3374" s="544"/>
      <c r="F3374" s="544"/>
      <c r="G3374" s="544"/>
      <c r="H3374" s="544"/>
      <c r="I3374" s="544"/>
      <c r="J3374" s="544"/>
      <c r="K3374" s="544"/>
      <c r="L3374" s="544"/>
      <c r="M3374" s="544"/>
      <c r="N3374" s="544"/>
      <c r="O3374" s="544"/>
      <c r="P3374" s="544"/>
      <c r="Q3374" s="544"/>
      <c r="R3374" s="544"/>
      <c r="S3374" s="544"/>
      <c r="T3374" s="544"/>
      <c r="U3374" s="544"/>
      <c r="V3374" s="544"/>
      <c r="W3374" s="544"/>
      <c r="X3374" s="544"/>
      <c r="Y3374" s="544"/>
      <c r="Z3374" s="544"/>
      <c r="AA3374" s="544"/>
      <c r="AB3374" s="544"/>
      <c r="AC3374" s="544"/>
    </row>
    <row r="3375">
      <c r="A3375" s="132" t="s">
        <v>5958</v>
      </c>
      <c r="B3375" s="65"/>
      <c r="C3375" s="544"/>
      <c r="D3375" s="544"/>
      <c r="E3375" s="544"/>
      <c r="F3375" s="544"/>
      <c r="G3375" s="544"/>
      <c r="H3375" s="544"/>
      <c r="I3375" s="544"/>
      <c r="J3375" s="544"/>
      <c r="K3375" s="544"/>
      <c r="L3375" s="544"/>
      <c r="M3375" s="544"/>
      <c r="N3375" s="544"/>
      <c r="O3375" s="544"/>
      <c r="P3375" s="544"/>
      <c r="Q3375" s="544"/>
      <c r="R3375" s="544"/>
      <c r="S3375" s="544"/>
      <c r="T3375" s="544"/>
      <c r="U3375" s="544"/>
      <c r="V3375" s="544"/>
      <c r="W3375" s="544"/>
      <c r="X3375" s="544"/>
      <c r="Y3375" s="544"/>
      <c r="Z3375" s="544"/>
      <c r="AA3375" s="544"/>
      <c r="AB3375" s="544"/>
      <c r="AC3375" s="544"/>
    </row>
    <row r="3376">
      <c r="A3376" s="132" t="s">
        <v>5959</v>
      </c>
      <c r="B3376" s="65" t="s">
        <v>5960</v>
      </c>
      <c r="C3376" s="545" t="s">
        <v>5961</v>
      </c>
      <c r="D3376" s="544"/>
      <c r="E3376" s="544"/>
      <c r="F3376" s="544"/>
      <c r="G3376" s="544"/>
      <c r="H3376" s="544"/>
      <c r="I3376" s="544"/>
      <c r="J3376" s="544"/>
      <c r="K3376" s="544"/>
      <c r="L3376" s="544"/>
      <c r="M3376" s="544"/>
      <c r="N3376" s="544"/>
      <c r="O3376" s="544"/>
      <c r="P3376" s="544"/>
      <c r="Q3376" s="544"/>
      <c r="R3376" s="544"/>
      <c r="S3376" s="544"/>
      <c r="T3376" s="544"/>
      <c r="U3376" s="544"/>
      <c r="V3376" s="544"/>
      <c r="W3376" s="544"/>
      <c r="X3376" s="544"/>
      <c r="Y3376" s="544"/>
      <c r="Z3376" s="544"/>
      <c r="AA3376" s="544"/>
      <c r="AB3376" s="544"/>
      <c r="AC3376" s="544"/>
    </row>
    <row r="3377">
      <c r="A3377" s="132" t="s">
        <v>5962</v>
      </c>
      <c r="B3377" s="65"/>
      <c r="C3377" s="544"/>
      <c r="D3377" s="544"/>
      <c r="E3377" s="544"/>
      <c r="F3377" s="544"/>
      <c r="G3377" s="544"/>
      <c r="H3377" s="544"/>
      <c r="I3377" s="544"/>
      <c r="J3377" s="544"/>
      <c r="K3377" s="544"/>
      <c r="L3377" s="544"/>
      <c r="M3377" s="544"/>
      <c r="N3377" s="544"/>
      <c r="O3377" s="544"/>
      <c r="P3377" s="544"/>
      <c r="Q3377" s="544"/>
      <c r="R3377" s="544"/>
      <c r="S3377" s="544"/>
      <c r="T3377" s="544"/>
      <c r="U3377" s="544"/>
      <c r="V3377" s="544"/>
      <c r="W3377" s="544"/>
      <c r="X3377" s="544"/>
      <c r="Y3377" s="544"/>
      <c r="Z3377" s="544"/>
      <c r="AA3377" s="544"/>
      <c r="AB3377" s="544"/>
      <c r="AC3377" s="544"/>
    </row>
    <row r="3378">
      <c r="A3378" s="132" t="s">
        <v>5963</v>
      </c>
      <c r="B3378" s="65"/>
      <c r="C3378" s="544"/>
      <c r="D3378" s="544"/>
      <c r="E3378" s="544"/>
      <c r="F3378" s="544"/>
      <c r="G3378" s="544"/>
      <c r="H3378" s="544"/>
      <c r="I3378" s="544"/>
      <c r="J3378" s="544"/>
      <c r="K3378" s="544"/>
      <c r="L3378" s="544"/>
      <c r="M3378" s="544"/>
      <c r="N3378" s="544"/>
      <c r="O3378" s="544"/>
      <c r="P3378" s="544"/>
      <c r="Q3378" s="544"/>
      <c r="R3378" s="544"/>
      <c r="S3378" s="544"/>
      <c r="T3378" s="544"/>
      <c r="U3378" s="544"/>
      <c r="V3378" s="544"/>
      <c r="W3378" s="544"/>
      <c r="X3378" s="544"/>
      <c r="Y3378" s="544"/>
      <c r="Z3378" s="544"/>
      <c r="AA3378" s="544"/>
      <c r="AB3378" s="544"/>
      <c r="AC3378" s="544"/>
    </row>
    <row r="3379">
      <c r="A3379" s="132" t="s">
        <v>5964</v>
      </c>
      <c r="B3379" s="65" t="s">
        <v>5965</v>
      </c>
      <c r="C3379" s="544"/>
      <c r="D3379" s="544"/>
      <c r="E3379" s="544"/>
      <c r="F3379" s="544"/>
      <c r="G3379" s="544"/>
      <c r="H3379" s="544"/>
      <c r="I3379" s="544"/>
      <c r="J3379" s="544"/>
      <c r="K3379" s="544"/>
      <c r="L3379" s="544"/>
      <c r="M3379" s="544"/>
      <c r="N3379" s="544"/>
      <c r="O3379" s="544"/>
      <c r="P3379" s="544"/>
      <c r="Q3379" s="544"/>
      <c r="R3379" s="544"/>
      <c r="S3379" s="544"/>
      <c r="T3379" s="544"/>
      <c r="U3379" s="544"/>
      <c r="V3379" s="544"/>
      <c r="W3379" s="544"/>
      <c r="X3379" s="544"/>
      <c r="Y3379" s="544"/>
      <c r="Z3379" s="544"/>
      <c r="AA3379" s="544"/>
      <c r="AB3379" s="544"/>
      <c r="AC3379" s="544"/>
    </row>
    <row r="3380">
      <c r="A3380" s="132" t="s">
        <v>5966</v>
      </c>
      <c r="B3380" s="65"/>
      <c r="C3380" s="544"/>
      <c r="D3380" s="544"/>
      <c r="E3380" s="544"/>
      <c r="F3380" s="544"/>
      <c r="G3380" s="544"/>
      <c r="H3380" s="544"/>
      <c r="I3380" s="544"/>
      <c r="J3380" s="544"/>
      <c r="K3380" s="544"/>
      <c r="L3380" s="544"/>
      <c r="M3380" s="544"/>
      <c r="N3380" s="544"/>
      <c r="O3380" s="544"/>
      <c r="P3380" s="544"/>
      <c r="Q3380" s="544"/>
      <c r="R3380" s="544"/>
      <c r="S3380" s="544"/>
      <c r="T3380" s="544"/>
      <c r="U3380" s="544"/>
      <c r="V3380" s="544"/>
      <c r="W3380" s="544"/>
      <c r="X3380" s="544"/>
      <c r="Y3380" s="544"/>
      <c r="Z3380" s="544"/>
      <c r="AA3380" s="544"/>
      <c r="AB3380" s="544"/>
      <c r="AC3380" s="544"/>
    </row>
    <row r="3381">
      <c r="A3381" s="132" t="s">
        <v>5967</v>
      </c>
      <c r="B3381" s="65" t="s">
        <v>5968</v>
      </c>
      <c r="C3381" s="544"/>
      <c r="D3381" s="544"/>
      <c r="E3381" s="544"/>
      <c r="F3381" s="544"/>
      <c r="G3381" s="544"/>
      <c r="H3381" s="544"/>
      <c r="I3381" s="544"/>
      <c r="J3381" s="544"/>
      <c r="K3381" s="544"/>
      <c r="L3381" s="544"/>
      <c r="M3381" s="544"/>
      <c r="N3381" s="544"/>
      <c r="O3381" s="544"/>
      <c r="P3381" s="544"/>
      <c r="Q3381" s="544"/>
      <c r="R3381" s="544"/>
      <c r="S3381" s="544"/>
      <c r="T3381" s="544"/>
      <c r="U3381" s="544"/>
      <c r="V3381" s="544"/>
      <c r="W3381" s="544"/>
      <c r="X3381" s="544"/>
      <c r="Y3381" s="544"/>
      <c r="Z3381" s="544"/>
      <c r="AA3381" s="544"/>
      <c r="AB3381" s="544"/>
      <c r="AC3381" s="544"/>
    </row>
    <row r="3382">
      <c r="A3382" s="132" t="s">
        <v>5969</v>
      </c>
      <c r="B3382" s="65" t="s">
        <v>5970</v>
      </c>
      <c r="C3382" s="544"/>
      <c r="D3382" s="544"/>
      <c r="E3382" s="544"/>
      <c r="F3382" s="544"/>
      <c r="G3382" s="544"/>
      <c r="H3382" s="544"/>
      <c r="I3382" s="544"/>
      <c r="J3382" s="544"/>
      <c r="K3382" s="544"/>
      <c r="L3382" s="544"/>
      <c r="M3382" s="544"/>
      <c r="N3382" s="544"/>
      <c r="O3382" s="544"/>
      <c r="P3382" s="544"/>
      <c r="Q3382" s="544"/>
      <c r="R3382" s="544"/>
      <c r="S3382" s="544"/>
      <c r="T3382" s="544"/>
      <c r="U3382" s="544"/>
      <c r="V3382" s="544"/>
      <c r="W3382" s="544"/>
      <c r="X3382" s="544"/>
      <c r="Y3382" s="544"/>
      <c r="Z3382" s="544"/>
      <c r="AA3382" s="544"/>
      <c r="AB3382" s="544"/>
      <c r="AC3382" s="544"/>
    </row>
    <row r="3383">
      <c r="A3383" s="132" t="s">
        <v>5971</v>
      </c>
      <c r="B3383" s="65"/>
      <c r="C3383" s="544"/>
      <c r="D3383" s="544"/>
      <c r="E3383" s="544"/>
      <c r="F3383" s="544"/>
      <c r="G3383" s="544"/>
      <c r="H3383" s="544"/>
      <c r="I3383" s="544"/>
      <c r="J3383" s="544"/>
      <c r="K3383" s="544"/>
      <c r="L3383" s="544"/>
      <c r="M3383" s="544"/>
      <c r="N3383" s="544"/>
      <c r="O3383" s="544"/>
      <c r="P3383" s="544"/>
      <c r="Q3383" s="544"/>
      <c r="R3383" s="544"/>
      <c r="S3383" s="544"/>
      <c r="T3383" s="544"/>
      <c r="U3383" s="544"/>
      <c r="V3383" s="544"/>
      <c r="W3383" s="544"/>
      <c r="X3383" s="544"/>
      <c r="Y3383" s="544"/>
      <c r="Z3383" s="544"/>
      <c r="AA3383" s="544"/>
      <c r="AB3383" s="544"/>
      <c r="AC3383" s="544"/>
    </row>
    <row r="3384">
      <c r="A3384" s="132" t="s">
        <v>5972</v>
      </c>
      <c r="B3384" s="65"/>
      <c r="C3384" s="544"/>
      <c r="D3384" s="544"/>
      <c r="E3384" s="544"/>
      <c r="F3384" s="544"/>
      <c r="G3384" s="544"/>
      <c r="H3384" s="544"/>
      <c r="I3384" s="544"/>
      <c r="J3384" s="544"/>
      <c r="K3384" s="544"/>
      <c r="L3384" s="544"/>
      <c r="M3384" s="544"/>
      <c r="N3384" s="544"/>
      <c r="O3384" s="544"/>
      <c r="P3384" s="544"/>
      <c r="Q3384" s="544"/>
      <c r="R3384" s="544"/>
      <c r="S3384" s="544"/>
      <c r="T3384" s="544"/>
      <c r="U3384" s="544"/>
      <c r="V3384" s="544"/>
      <c r="W3384" s="544"/>
      <c r="X3384" s="544"/>
      <c r="Y3384" s="544"/>
      <c r="Z3384" s="544"/>
      <c r="AA3384" s="544"/>
      <c r="AB3384" s="544"/>
      <c r="AC3384" s="544"/>
    </row>
    <row r="3385">
      <c r="A3385" s="132" t="s">
        <v>5973</v>
      </c>
      <c r="B3385" s="65"/>
      <c r="C3385" s="544"/>
      <c r="D3385" s="544"/>
      <c r="E3385" s="544"/>
      <c r="F3385" s="544"/>
      <c r="G3385" s="544"/>
      <c r="H3385" s="544"/>
      <c r="I3385" s="544"/>
      <c r="J3385" s="544"/>
      <c r="K3385" s="544"/>
      <c r="L3385" s="544"/>
      <c r="M3385" s="544"/>
      <c r="N3385" s="544"/>
      <c r="O3385" s="544"/>
      <c r="P3385" s="544"/>
      <c r="Q3385" s="544"/>
      <c r="R3385" s="544"/>
      <c r="S3385" s="544"/>
      <c r="T3385" s="544"/>
      <c r="U3385" s="544"/>
      <c r="V3385" s="544"/>
      <c r="W3385" s="544"/>
      <c r="X3385" s="544"/>
      <c r="Y3385" s="544"/>
      <c r="Z3385" s="544"/>
      <c r="AA3385" s="544"/>
      <c r="AB3385" s="544"/>
      <c r="AC3385" s="544"/>
    </row>
    <row r="3386">
      <c r="A3386" s="132" t="s">
        <v>5974</v>
      </c>
      <c r="B3386" s="65"/>
      <c r="C3386" s="544"/>
      <c r="D3386" s="544"/>
      <c r="E3386" s="544"/>
      <c r="F3386" s="544"/>
      <c r="G3386" s="544"/>
      <c r="H3386" s="544"/>
      <c r="I3386" s="544"/>
      <c r="J3386" s="544"/>
      <c r="K3386" s="544"/>
      <c r="L3386" s="544"/>
      <c r="M3386" s="544"/>
      <c r="N3386" s="544"/>
      <c r="O3386" s="544"/>
      <c r="P3386" s="544"/>
      <c r="Q3386" s="544"/>
      <c r="R3386" s="544"/>
      <c r="S3386" s="544"/>
      <c r="T3386" s="544"/>
      <c r="U3386" s="544"/>
      <c r="V3386" s="544"/>
      <c r="W3386" s="544"/>
      <c r="X3386" s="544"/>
      <c r="Y3386" s="544"/>
      <c r="Z3386" s="544"/>
      <c r="AA3386" s="544"/>
      <c r="AB3386" s="544"/>
      <c r="AC3386" s="544"/>
    </row>
    <row r="3387">
      <c r="A3387" s="132" t="s">
        <v>5975</v>
      </c>
      <c r="B3387" s="65" t="s">
        <v>5976</v>
      </c>
      <c r="C3387" s="544" t="s">
        <v>5977</v>
      </c>
      <c r="D3387" s="544"/>
      <c r="E3387" s="544"/>
      <c r="F3387" s="544"/>
      <c r="G3387" s="544"/>
      <c r="H3387" s="544"/>
      <c r="I3387" s="544"/>
      <c r="J3387" s="544"/>
      <c r="K3387" s="544"/>
      <c r="L3387" s="544"/>
      <c r="M3387" s="544"/>
      <c r="N3387" s="544"/>
      <c r="O3387" s="544"/>
      <c r="P3387" s="544"/>
      <c r="Q3387" s="544"/>
      <c r="R3387" s="544"/>
      <c r="S3387" s="544"/>
      <c r="T3387" s="544"/>
      <c r="U3387" s="544"/>
      <c r="V3387" s="544"/>
      <c r="W3387" s="544"/>
      <c r="X3387" s="544"/>
      <c r="Y3387" s="544"/>
      <c r="Z3387" s="544"/>
      <c r="AA3387" s="544"/>
      <c r="AB3387" s="544"/>
      <c r="AC3387" s="544"/>
    </row>
    <row r="3388">
      <c r="A3388" s="132" t="s">
        <v>5978</v>
      </c>
      <c r="B3388" s="65" t="s">
        <v>5979</v>
      </c>
      <c r="C3388" s="544" t="s">
        <v>5980</v>
      </c>
      <c r="D3388" s="544"/>
      <c r="E3388" s="544"/>
      <c r="F3388" s="544"/>
      <c r="G3388" s="544"/>
      <c r="H3388" s="544"/>
      <c r="I3388" s="544"/>
      <c r="J3388" s="544"/>
      <c r="K3388" s="544"/>
      <c r="L3388" s="544"/>
      <c r="M3388" s="544"/>
      <c r="N3388" s="544"/>
      <c r="O3388" s="544"/>
      <c r="P3388" s="544"/>
      <c r="Q3388" s="544"/>
      <c r="R3388" s="544"/>
      <c r="S3388" s="544"/>
      <c r="T3388" s="544"/>
      <c r="U3388" s="544"/>
      <c r="V3388" s="544"/>
      <c r="W3388" s="544"/>
      <c r="X3388" s="544"/>
      <c r="Y3388" s="544"/>
      <c r="Z3388" s="544"/>
      <c r="AA3388" s="544"/>
      <c r="AB3388" s="544"/>
      <c r="AC3388" s="544"/>
    </row>
    <row r="3389">
      <c r="A3389" s="132" t="s">
        <v>5981</v>
      </c>
      <c r="B3389" s="65"/>
      <c r="C3389" s="544"/>
      <c r="D3389" s="544"/>
      <c r="E3389" s="544"/>
      <c r="F3389" s="544"/>
      <c r="G3389" s="544"/>
      <c r="H3389" s="544"/>
      <c r="I3389" s="544"/>
      <c r="J3389" s="544"/>
      <c r="K3389" s="544"/>
      <c r="L3389" s="544"/>
      <c r="M3389" s="544"/>
      <c r="N3389" s="544"/>
      <c r="O3389" s="544"/>
      <c r="P3389" s="544"/>
      <c r="Q3389" s="544"/>
      <c r="R3389" s="544"/>
      <c r="S3389" s="544"/>
      <c r="T3389" s="544"/>
      <c r="U3389" s="544"/>
      <c r="V3389" s="544"/>
      <c r="W3389" s="544"/>
      <c r="X3389" s="544"/>
      <c r="Y3389" s="544"/>
      <c r="Z3389" s="544"/>
      <c r="AA3389" s="544"/>
      <c r="AB3389" s="544"/>
      <c r="AC3389" s="544"/>
    </row>
    <row r="3390">
      <c r="A3390" s="132" t="s">
        <v>5982</v>
      </c>
      <c r="B3390" s="65"/>
      <c r="C3390" s="544"/>
      <c r="D3390" s="544" t="s">
        <v>5983</v>
      </c>
      <c r="E3390" s="544"/>
      <c r="F3390" s="544"/>
      <c r="G3390" s="544"/>
      <c r="H3390" s="544"/>
      <c r="I3390" s="544"/>
      <c r="J3390" s="544"/>
      <c r="K3390" s="544"/>
      <c r="L3390" s="544"/>
      <c r="M3390" s="544"/>
      <c r="N3390" s="544"/>
      <c r="O3390" s="544"/>
      <c r="P3390" s="544"/>
      <c r="Q3390" s="544"/>
      <c r="R3390" s="544"/>
      <c r="S3390" s="544"/>
      <c r="T3390" s="544"/>
      <c r="U3390" s="544"/>
      <c r="V3390" s="544"/>
      <c r="W3390" s="544"/>
      <c r="X3390" s="544"/>
      <c r="Y3390" s="544"/>
      <c r="Z3390" s="544"/>
      <c r="AA3390" s="544"/>
      <c r="AB3390" s="544"/>
      <c r="AC3390" s="544"/>
    </row>
    <row r="3391">
      <c r="A3391" s="544" t="s">
        <v>5984</v>
      </c>
      <c r="B3391" s="65" t="s">
        <v>5985</v>
      </c>
      <c r="C3391" s="544" t="s">
        <v>5986</v>
      </c>
      <c r="D3391" s="544"/>
      <c r="E3391" s="544"/>
      <c r="F3391" s="544"/>
      <c r="G3391" s="544"/>
      <c r="H3391" s="544"/>
      <c r="I3391" s="544"/>
      <c r="J3391" s="544"/>
      <c r="K3391" s="544"/>
      <c r="L3391" s="544"/>
      <c r="M3391" s="544"/>
      <c r="N3391" s="544"/>
      <c r="O3391" s="544"/>
      <c r="P3391" s="544"/>
      <c r="Q3391" s="544"/>
      <c r="R3391" s="544"/>
      <c r="S3391" s="544"/>
      <c r="T3391" s="544"/>
      <c r="U3391" s="544"/>
      <c r="V3391" s="544"/>
      <c r="W3391" s="544"/>
      <c r="X3391" s="544"/>
      <c r="Y3391" s="544"/>
      <c r="Z3391" s="544"/>
      <c r="AA3391" s="544"/>
      <c r="AB3391" s="544"/>
      <c r="AC3391" s="544"/>
    </row>
    <row r="3392">
      <c r="A3392" s="544" t="s">
        <v>5987</v>
      </c>
      <c r="B3392" s="65" t="s">
        <v>5988</v>
      </c>
      <c r="C3392" s="544"/>
      <c r="D3392" s="544"/>
      <c r="E3392" s="544"/>
      <c r="F3392" s="544"/>
      <c r="G3392" s="544"/>
      <c r="H3392" s="544"/>
      <c r="I3392" s="544"/>
      <c r="J3392" s="544"/>
      <c r="K3392" s="544"/>
      <c r="L3392" s="544"/>
      <c r="M3392" s="544"/>
      <c r="N3392" s="544"/>
      <c r="O3392" s="544"/>
      <c r="P3392" s="544"/>
      <c r="Q3392" s="544"/>
      <c r="R3392" s="544"/>
      <c r="S3392" s="544"/>
      <c r="T3392" s="544"/>
      <c r="U3392" s="544"/>
      <c r="V3392" s="544"/>
      <c r="W3392" s="544"/>
      <c r="X3392" s="544"/>
      <c r="Y3392" s="544"/>
      <c r="Z3392" s="544"/>
      <c r="AA3392" s="544"/>
      <c r="AB3392" s="544"/>
      <c r="AC3392" s="544"/>
    </row>
    <row r="3393">
      <c r="A3393" s="544" t="s">
        <v>5989</v>
      </c>
      <c r="B3393" s="65" t="s">
        <v>5990</v>
      </c>
      <c r="C3393" s="544" t="s">
        <v>5991</v>
      </c>
      <c r="D3393" s="544"/>
      <c r="E3393" s="544"/>
      <c r="F3393" s="544"/>
      <c r="G3393" s="544"/>
      <c r="H3393" s="544"/>
      <c r="I3393" s="544"/>
      <c r="J3393" s="544"/>
      <c r="K3393" s="544"/>
      <c r="L3393" s="544"/>
      <c r="M3393" s="544"/>
      <c r="N3393" s="544"/>
      <c r="O3393" s="544"/>
      <c r="P3393" s="544"/>
      <c r="Q3393" s="544"/>
      <c r="R3393" s="544"/>
      <c r="S3393" s="544"/>
      <c r="T3393" s="544"/>
      <c r="U3393" s="544"/>
      <c r="V3393" s="544"/>
      <c r="W3393" s="544"/>
      <c r="X3393" s="544"/>
      <c r="Y3393" s="544"/>
      <c r="Z3393" s="544"/>
      <c r="AA3393" s="544"/>
      <c r="AB3393" s="544"/>
      <c r="AC3393" s="544"/>
    </row>
    <row r="3394">
      <c r="A3394" s="471" t="s">
        <v>5992</v>
      </c>
      <c r="B3394" s="65" t="s">
        <v>5993</v>
      </c>
      <c r="C3394" s="544"/>
      <c r="D3394" s="544"/>
      <c r="E3394" s="544"/>
      <c r="F3394" s="544"/>
      <c r="G3394" s="544"/>
      <c r="H3394" s="544"/>
      <c r="I3394" s="544"/>
      <c r="J3394" s="544"/>
      <c r="K3394" s="544"/>
      <c r="L3394" s="544"/>
      <c r="M3394" s="544"/>
      <c r="N3394" s="544"/>
      <c r="O3394" s="544"/>
      <c r="P3394" s="544"/>
      <c r="Q3394" s="544"/>
      <c r="R3394" s="544"/>
      <c r="S3394" s="544"/>
      <c r="T3394" s="544"/>
      <c r="U3394" s="544"/>
      <c r="V3394" s="544"/>
      <c r="W3394" s="544"/>
      <c r="X3394" s="544"/>
      <c r="Y3394" s="544"/>
      <c r="Z3394" s="544"/>
      <c r="AA3394" s="544"/>
      <c r="AB3394" s="544"/>
      <c r="AC3394" s="544"/>
    </row>
    <row r="3395">
      <c r="A3395" s="544" t="s">
        <v>5994</v>
      </c>
      <c r="B3395" s="65"/>
      <c r="C3395" s="544"/>
      <c r="D3395" s="544"/>
      <c r="E3395" s="544"/>
      <c r="F3395" s="544"/>
      <c r="G3395" s="544"/>
      <c r="H3395" s="544"/>
      <c r="I3395" s="544"/>
      <c r="J3395" s="544"/>
      <c r="K3395" s="544"/>
      <c r="L3395" s="544"/>
      <c r="M3395" s="544"/>
      <c r="N3395" s="544"/>
      <c r="O3395" s="544"/>
      <c r="P3395" s="544"/>
      <c r="Q3395" s="544"/>
      <c r="R3395" s="544"/>
      <c r="S3395" s="544"/>
      <c r="T3395" s="544"/>
      <c r="U3395" s="544"/>
      <c r="V3395" s="544"/>
      <c r="W3395" s="544"/>
      <c r="X3395" s="544"/>
      <c r="Y3395" s="544"/>
      <c r="Z3395" s="544"/>
      <c r="AA3395" s="544"/>
      <c r="AB3395" s="544"/>
      <c r="AC3395" s="544"/>
    </row>
    <row r="3396">
      <c r="A3396" s="544" t="s">
        <v>5995</v>
      </c>
      <c r="B3396" s="615" t="s">
        <v>5996</v>
      </c>
      <c r="C3396" s="544"/>
      <c r="D3396" s="544"/>
      <c r="E3396" s="544"/>
      <c r="F3396" s="544"/>
      <c r="G3396" s="544"/>
      <c r="H3396" s="544"/>
      <c r="I3396" s="544"/>
      <c r="J3396" s="544"/>
      <c r="K3396" s="544"/>
      <c r="L3396" s="544"/>
      <c r="M3396" s="544"/>
      <c r="N3396" s="544"/>
      <c r="O3396" s="544"/>
      <c r="P3396" s="544"/>
      <c r="Q3396" s="544"/>
      <c r="R3396" s="544"/>
      <c r="S3396" s="544"/>
      <c r="T3396" s="544"/>
      <c r="U3396" s="544"/>
      <c r="V3396" s="544"/>
      <c r="W3396" s="544"/>
      <c r="X3396" s="544"/>
      <c r="Y3396" s="544"/>
      <c r="Z3396" s="544"/>
      <c r="AA3396" s="544"/>
      <c r="AB3396" s="544"/>
      <c r="AC3396" s="544"/>
    </row>
    <row r="3397">
      <c r="A3397" s="544" t="s">
        <v>5997</v>
      </c>
      <c r="B3397" s="65" t="s">
        <v>5998</v>
      </c>
      <c r="C3397" s="544" t="s">
        <v>5999</v>
      </c>
      <c r="D3397" s="544"/>
      <c r="E3397" s="544"/>
      <c r="F3397" s="544"/>
      <c r="G3397" s="544"/>
      <c r="H3397" s="544"/>
      <c r="I3397" s="544"/>
      <c r="J3397" s="544"/>
      <c r="K3397" s="544"/>
      <c r="L3397" s="544"/>
      <c r="M3397" s="544"/>
      <c r="N3397" s="544"/>
      <c r="O3397" s="544"/>
      <c r="P3397" s="544"/>
      <c r="Q3397" s="544"/>
      <c r="R3397" s="544"/>
      <c r="S3397" s="544"/>
      <c r="T3397" s="544"/>
      <c r="U3397" s="544"/>
      <c r="V3397" s="544"/>
      <c r="W3397" s="544"/>
      <c r="X3397" s="544"/>
      <c r="Y3397" s="544"/>
      <c r="Z3397" s="544"/>
      <c r="AA3397" s="544"/>
      <c r="AB3397" s="544"/>
      <c r="AC3397" s="544"/>
    </row>
    <row r="3398">
      <c r="A3398" s="544" t="s">
        <v>6000</v>
      </c>
      <c r="B3398" s="65" t="s">
        <v>6001</v>
      </c>
      <c r="C3398" s="544"/>
      <c r="D3398" s="544"/>
      <c r="E3398" s="544"/>
      <c r="F3398" s="544"/>
      <c r="G3398" s="544"/>
      <c r="H3398" s="544"/>
      <c r="I3398" s="544"/>
      <c r="J3398" s="544"/>
      <c r="K3398" s="544"/>
      <c r="L3398" s="544"/>
      <c r="M3398" s="544"/>
      <c r="N3398" s="544"/>
      <c r="O3398" s="544"/>
      <c r="P3398" s="544"/>
      <c r="Q3398" s="544"/>
      <c r="R3398" s="544"/>
      <c r="S3398" s="544"/>
      <c r="T3398" s="544"/>
      <c r="U3398" s="544"/>
      <c r="V3398" s="544"/>
      <c r="W3398" s="544"/>
      <c r="X3398" s="544"/>
      <c r="Y3398" s="544"/>
      <c r="Z3398" s="544"/>
      <c r="AA3398" s="544"/>
      <c r="AB3398" s="544"/>
      <c r="AC3398" s="544"/>
    </row>
    <row r="3399">
      <c r="A3399" s="544" t="s">
        <v>6002</v>
      </c>
      <c r="B3399" s="65" t="s">
        <v>6003</v>
      </c>
      <c r="C3399" s="544"/>
      <c r="D3399" s="544"/>
      <c r="E3399" s="544"/>
      <c r="F3399" s="544"/>
      <c r="G3399" s="544"/>
      <c r="H3399" s="544"/>
      <c r="I3399" s="544"/>
      <c r="J3399" s="544"/>
      <c r="K3399" s="544"/>
      <c r="L3399" s="544"/>
      <c r="M3399" s="544"/>
      <c r="N3399" s="544"/>
      <c r="O3399" s="544"/>
      <c r="P3399" s="544"/>
      <c r="Q3399" s="544"/>
      <c r="R3399" s="544"/>
      <c r="S3399" s="544"/>
      <c r="T3399" s="544"/>
      <c r="U3399" s="544"/>
      <c r="V3399" s="544"/>
      <c r="W3399" s="544"/>
      <c r="X3399" s="544"/>
      <c r="Y3399" s="544"/>
      <c r="Z3399" s="544"/>
      <c r="AA3399" s="544"/>
      <c r="AB3399" s="544"/>
      <c r="AC3399" s="544"/>
    </row>
    <row r="3400">
      <c r="A3400" s="545" t="s">
        <v>6004</v>
      </c>
      <c r="B3400" s="595" t="s">
        <v>6005</v>
      </c>
      <c r="C3400" s="544"/>
      <c r="D3400" s="544"/>
      <c r="E3400" s="544"/>
      <c r="F3400" s="544"/>
      <c r="G3400" s="544"/>
      <c r="H3400" s="544"/>
      <c r="I3400" s="544"/>
      <c r="J3400" s="544"/>
      <c r="K3400" s="544"/>
      <c r="L3400" s="544"/>
      <c r="M3400" s="544"/>
      <c r="N3400" s="544"/>
      <c r="O3400" s="544"/>
      <c r="P3400" s="544"/>
      <c r="Q3400" s="544"/>
      <c r="R3400" s="544"/>
      <c r="S3400" s="544"/>
      <c r="T3400" s="544"/>
      <c r="U3400" s="544"/>
      <c r="V3400" s="544"/>
      <c r="W3400" s="544"/>
      <c r="X3400" s="544"/>
      <c r="Y3400" s="544"/>
      <c r="Z3400" s="544"/>
      <c r="AA3400" s="544"/>
      <c r="AB3400" s="544"/>
      <c r="AC3400" s="544"/>
    </row>
    <row r="3401">
      <c r="A3401" s="132" t="s">
        <v>6006</v>
      </c>
      <c r="B3401" s="595"/>
      <c r="C3401" s="544"/>
      <c r="D3401" s="544"/>
      <c r="E3401" s="544"/>
      <c r="F3401" s="544"/>
      <c r="G3401" s="544"/>
      <c r="H3401" s="544"/>
      <c r="I3401" s="544"/>
      <c r="J3401" s="544"/>
      <c r="K3401" s="544"/>
      <c r="L3401" s="544"/>
      <c r="M3401" s="544"/>
      <c r="N3401" s="544"/>
      <c r="O3401" s="544"/>
      <c r="P3401" s="544"/>
      <c r="Q3401" s="544"/>
      <c r="R3401" s="544"/>
      <c r="S3401" s="544"/>
      <c r="T3401" s="544"/>
      <c r="U3401" s="544"/>
      <c r="V3401" s="544"/>
      <c r="W3401" s="544"/>
      <c r="X3401" s="544"/>
      <c r="Y3401" s="544"/>
      <c r="Z3401" s="544"/>
      <c r="AA3401" s="544"/>
      <c r="AB3401" s="544"/>
      <c r="AC3401" s="544"/>
    </row>
    <row r="3402">
      <c r="A3402" s="132" t="s">
        <v>6007</v>
      </c>
      <c r="B3402" s="65" t="s">
        <v>6008</v>
      </c>
      <c r="C3402" s="544"/>
      <c r="D3402" s="544"/>
      <c r="E3402" s="544"/>
      <c r="F3402" s="544"/>
      <c r="G3402" s="544"/>
      <c r="H3402" s="544"/>
      <c r="I3402" s="544"/>
      <c r="J3402" s="544"/>
      <c r="K3402" s="544"/>
      <c r="L3402" s="544"/>
      <c r="M3402" s="544"/>
      <c r="N3402" s="544"/>
      <c r="O3402" s="544"/>
      <c r="P3402" s="544"/>
      <c r="Q3402" s="544"/>
      <c r="R3402" s="544"/>
      <c r="S3402" s="544"/>
      <c r="T3402" s="544"/>
      <c r="U3402" s="544"/>
      <c r="V3402" s="544"/>
      <c r="W3402" s="544"/>
      <c r="X3402" s="544"/>
      <c r="Y3402" s="544"/>
      <c r="Z3402" s="544"/>
      <c r="AA3402" s="544"/>
      <c r="AB3402" s="544"/>
      <c r="AC3402" s="544"/>
    </row>
    <row r="3403" ht="181.5" customHeight="1">
      <c r="A3403" s="132" t="s">
        <v>6009</v>
      </c>
      <c r="B3403" s="65" t="s">
        <v>6010</v>
      </c>
      <c r="C3403" s="544" t="s">
        <v>6011</v>
      </c>
      <c r="D3403" s="544"/>
      <c r="E3403" s="544"/>
      <c r="F3403" s="544"/>
      <c r="G3403" s="544"/>
      <c r="H3403" s="544"/>
      <c r="I3403" s="544"/>
      <c r="J3403" s="544"/>
      <c r="K3403" s="544"/>
      <c r="L3403" s="544"/>
      <c r="M3403" s="544"/>
      <c r="N3403" s="544"/>
      <c r="O3403" s="544"/>
      <c r="P3403" s="544"/>
      <c r="Q3403" s="544"/>
      <c r="R3403" s="544"/>
      <c r="S3403" s="544"/>
      <c r="T3403" s="544"/>
      <c r="U3403" s="544"/>
      <c r="V3403" s="544"/>
      <c r="W3403" s="544"/>
      <c r="X3403" s="544"/>
      <c r="Y3403" s="544"/>
      <c r="Z3403" s="544"/>
      <c r="AA3403" s="544"/>
      <c r="AB3403" s="544"/>
      <c r="AC3403" s="544"/>
    </row>
    <row r="3404">
      <c r="A3404" s="132" t="s">
        <v>6012</v>
      </c>
      <c r="B3404" s="65" t="s">
        <v>6013</v>
      </c>
      <c r="C3404" s="545" t="s">
        <v>6014</v>
      </c>
      <c r="D3404" s="544"/>
      <c r="E3404" s="544"/>
      <c r="F3404" s="544"/>
      <c r="G3404" s="544"/>
      <c r="H3404" s="544"/>
      <c r="I3404" s="544"/>
      <c r="J3404" s="544"/>
      <c r="K3404" s="544"/>
      <c r="L3404" s="544"/>
      <c r="M3404" s="544"/>
      <c r="N3404" s="544"/>
      <c r="O3404" s="544"/>
      <c r="P3404" s="544"/>
      <c r="Q3404" s="544"/>
      <c r="R3404" s="544"/>
      <c r="S3404" s="544"/>
      <c r="T3404" s="544"/>
      <c r="U3404" s="544"/>
      <c r="V3404" s="544"/>
      <c r="W3404" s="544"/>
      <c r="X3404" s="544"/>
      <c r="Y3404" s="544"/>
      <c r="Z3404" s="544"/>
      <c r="AA3404" s="544"/>
      <c r="AB3404" s="544"/>
      <c r="AC3404" s="544"/>
    </row>
    <row r="3405">
      <c r="A3405" s="132" t="s">
        <v>6015</v>
      </c>
      <c r="B3405" s="594"/>
      <c r="C3405" s="544"/>
      <c r="D3405" s="544"/>
      <c r="E3405" s="544"/>
      <c r="F3405" s="544"/>
      <c r="G3405" s="544"/>
      <c r="H3405" s="544"/>
      <c r="I3405" s="544"/>
      <c r="J3405" s="544"/>
      <c r="K3405" s="544"/>
      <c r="L3405" s="544"/>
      <c r="M3405" s="544"/>
      <c r="N3405" s="544"/>
      <c r="O3405" s="544"/>
      <c r="P3405" s="544"/>
      <c r="Q3405" s="544"/>
      <c r="R3405" s="544"/>
      <c r="S3405" s="544"/>
      <c r="T3405" s="544"/>
      <c r="U3405" s="544"/>
      <c r="V3405" s="544"/>
      <c r="W3405" s="544"/>
      <c r="X3405" s="544"/>
      <c r="Y3405" s="544"/>
      <c r="Z3405" s="544"/>
      <c r="AA3405" s="544"/>
      <c r="AB3405" s="544"/>
      <c r="AC3405" s="544"/>
    </row>
    <row r="3406">
      <c r="A3406" s="616" t="s">
        <v>6016</v>
      </c>
      <c r="B3406" s="192" t="s">
        <v>6017</v>
      </c>
      <c r="C3406" s="544"/>
      <c r="D3406" s="544"/>
      <c r="E3406" s="544"/>
      <c r="F3406" s="544"/>
      <c r="G3406" s="544"/>
      <c r="H3406" s="544"/>
      <c r="I3406" s="544"/>
      <c r="J3406" s="544"/>
      <c r="K3406" s="544"/>
      <c r="L3406" s="544"/>
      <c r="M3406" s="544"/>
      <c r="N3406" s="544"/>
      <c r="O3406" s="544"/>
      <c r="P3406" s="544"/>
      <c r="Q3406" s="544"/>
      <c r="R3406" s="544"/>
      <c r="S3406" s="544"/>
      <c r="T3406" s="544"/>
      <c r="U3406" s="544"/>
      <c r="V3406" s="544"/>
      <c r="W3406" s="544"/>
      <c r="X3406" s="544"/>
      <c r="Y3406" s="544"/>
      <c r="Z3406" s="544"/>
      <c r="AA3406" s="544"/>
      <c r="AB3406" s="544"/>
      <c r="AC3406" s="544"/>
    </row>
    <row r="3407">
      <c r="A3407" s="616" t="s">
        <v>6018</v>
      </c>
      <c r="B3407" s="192" t="s">
        <v>6019</v>
      </c>
      <c r="C3407" s="544"/>
      <c r="D3407" s="544"/>
      <c r="E3407" s="544"/>
      <c r="F3407" s="544"/>
      <c r="G3407" s="544"/>
      <c r="H3407" s="544"/>
      <c r="I3407" s="544"/>
      <c r="J3407" s="544"/>
      <c r="K3407" s="544"/>
      <c r="L3407" s="544"/>
      <c r="M3407" s="544"/>
      <c r="N3407" s="544"/>
      <c r="O3407" s="544"/>
      <c r="P3407" s="544"/>
      <c r="Q3407" s="544"/>
      <c r="R3407" s="544"/>
      <c r="S3407" s="544"/>
      <c r="T3407" s="544"/>
      <c r="U3407" s="544"/>
      <c r="V3407" s="544"/>
      <c r="W3407" s="544"/>
      <c r="X3407" s="544"/>
      <c r="Y3407" s="544"/>
      <c r="Z3407" s="544"/>
      <c r="AA3407" s="544"/>
      <c r="AB3407" s="544"/>
      <c r="AC3407" s="544"/>
    </row>
    <row r="3408">
      <c r="A3408" s="616" t="s">
        <v>6020</v>
      </c>
      <c r="B3408" s="192" t="s">
        <v>6021</v>
      </c>
      <c r="C3408" s="544"/>
      <c r="D3408" s="544"/>
      <c r="E3408" s="544"/>
      <c r="F3408" s="544"/>
      <c r="G3408" s="544"/>
      <c r="H3408" s="544"/>
      <c r="I3408" s="544"/>
      <c r="J3408" s="544"/>
      <c r="K3408" s="544"/>
      <c r="L3408" s="544"/>
      <c r="M3408" s="544"/>
      <c r="N3408" s="544"/>
      <c r="O3408" s="544"/>
      <c r="P3408" s="544"/>
      <c r="Q3408" s="544"/>
      <c r="R3408" s="544"/>
      <c r="S3408" s="544"/>
      <c r="T3408" s="544"/>
      <c r="U3408" s="544"/>
      <c r="V3408" s="544"/>
      <c r="W3408" s="544"/>
      <c r="X3408" s="544"/>
      <c r="Y3408" s="544"/>
      <c r="Z3408" s="544"/>
      <c r="AA3408" s="544"/>
      <c r="AB3408" s="544"/>
      <c r="AC3408" s="544"/>
    </row>
    <row r="3409">
      <c r="A3409" s="616" t="s">
        <v>6022</v>
      </c>
      <c r="B3409" s="192"/>
      <c r="C3409" s="544"/>
      <c r="D3409" s="544"/>
      <c r="E3409" s="544"/>
      <c r="F3409" s="544"/>
      <c r="G3409" s="544"/>
      <c r="H3409" s="544"/>
      <c r="I3409" s="544"/>
      <c r="J3409" s="544"/>
      <c r="K3409" s="544"/>
      <c r="L3409" s="544"/>
      <c r="M3409" s="544"/>
      <c r="N3409" s="544"/>
      <c r="O3409" s="544"/>
      <c r="P3409" s="544"/>
      <c r="Q3409" s="544"/>
      <c r="R3409" s="544"/>
      <c r="S3409" s="544"/>
      <c r="T3409" s="544"/>
      <c r="U3409" s="544"/>
      <c r="V3409" s="544"/>
      <c r="W3409" s="544"/>
      <c r="X3409" s="544"/>
      <c r="Y3409" s="544"/>
      <c r="Z3409" s="544"/>
      <c r="AA3409" s="544"/>
      <c r="AB3409" s="544"/>
      <c r="AC3409" s="544"/>
    </row>
    <row r="3410">
      <c r="A3410" s="616" t="s">
        <v>6023</v>
      </c>
      <c r="B3410" s="192" t="s">
        <v>6024</v>
      </c>
      <c r="C3410" s="544"/>
      <c r="D3410" s="544"/>
      <c r="E3410" s="544"/>
      <c r="F3410" s="544"/>
      <c r="G3410" s="544"/>
      <c r="H3410" s="544"/>
      <c r="I3410" s="544"/>
      <c r="J3410" s="544"/>
      <c r="K3410" s="544"/>
      <c r="L3410" s="544"/>
      <c r="M3410" s="544"/>
      <c r="N3410" s="544"/>
      <c r="O3410" s="544"/>
      <c r="P3410" s="544"/>
      <c r="Q3410" s="544"/>
      <c r="R3410" s="544"/>
      <c r="S3410" s="544"/>
      <c r="T3410" s="544"/>
      <c r="U3410" s="544"/>
      <c r="V3410" s="544"/>
      <c r="W3410" s="544"/>
      <c r="X3410" s="544"/>
      <c r="Y3410" s="544"/>
      <c r="Z3410" s="544"/>
      <c r="AA3410" s="544"/>
      <c r="AB3410" s="544"/>
      <c r="AC3410" s="544"/>
    </row>
    <row r="3411">
      <c r="A3411" s="613"/>
      <c r="B3411" s="192"/>
      <c r="C3411" s="544"/>
      <c r="D3411" s="544"/>
      <c r="E3411" s="544"/>
      <c r="F3411" s="544"/>
      <c r="G3411" s="544"/>
      <c r="H3411" s="544"/>
      <c r="I3411" s="544"/>
      <c r="J3411" s="544"/>
      <c r="K3411" s="544"/>
      <c r="L3411" s="544"/>
      <c r="M3411" s="544"/>
      <c r="N3411" s="544"/>
      <c r="O3411" s="544"/>
      <c r="P3411" s="544"/>
      <c r="Q3411" s="544"/>
      <c r="R3411" s="544"/>
      <c r="S3411" s="544"/>
      <c r="T3411" s="544"/>
      <c r="U3411" s="544"/>
      <c r="V3411" s="544"/>
      <c r="W3411" s="544"/>
      <c r="X3411" s="544"/>
      <c r="Y3411" s="544"/>
      <c r="Z3411" s="544"/>
      <c r="AA3411" s="544"/>
      <c r="AB3411" s="544"/>
      <c r="AC3411" s="544"/>
    </row>
    <row r="3412">
      <c r="A3412" s="471" t="s">
        <v>6025</v>
      </c>
      <c r="B3412" s="192" t="s">
        <v>6026</v>
      </c>
      <c r="C3412" s="544"/>
      <c r="D3412" s="544"/>
      <c r="E3412" s="544"/>
      <c r="F3412" s="544"/>
      <c r="G3412" s="544"/>
      <c r="H3412" s="544"/>
      <c r="I3412" s="544"/>
      <c r="J3412" s="544"/>
      <c r="K3412" s="544"/>
      <c r="L3412" s="544"/>
      <c r="M3412" s="544"/>
      <c r="N3412" s="544"/>
      <c r="O3412" s="544"/>
      <c r="P3412" s="544"/>
      <c r="Q3412" s="544"/>
      <c r="R3412" s="544"/>
      <c r="S3412" s="544"/>
      <c r="T3412" s="544"/>
      <c r="U3412" s="544"/>
      <c r="V3412" s="544"/>
      <c r="W3412" s="544"/>
      <c r="X3412" s="544"/>
      <c r="Y3412" s="544"/>
      <c r="Z3412" s="544"/>
      <c r="AA3412" s="544"/>
      <c r="AB3412" s="544"/>
      <c r="AC3412" s="544"/>
    </row>
    <row r="3413" ht="188.25" customHeight="1">
      <c r="A3413" s="471" t="s">
        <v>6027</v>
      </c>
      <c r="B3413" s="192" t="s">
        <v>6028</v>
      </c>
      <c r="C3413" s="544"/>
      <c r="D3413" s="544"/>
      <c r="E3413" s="544"/>
      <c r="F3413" s="544"/>
      <c r="G3413" s="544"/>
      <c r="H3413" s="544"/>
      <c r="I3413" s="544"/>
      <c r="J3413" s="544"/>
      <c r="K3413" s="544"/>
      <c r="L3413" s="544"/>
      <c r="M3413" s="544"/>
      <c r="N3413" s="544"/>
      <c r="O3413" s="544"/>
      <c r="P3413" s="544"/>
      <c r="Q3413" s="544"/>
      <c r="R3413" s="544"/>
      <c r="S3413" s="544"/>
      <c r="T3413" s="544"/>
      <c r="U3413" s="544"/>
      <c r="V3413" s="544"/>
      <c r="W3413" s="544"/>
      <c r="X3413" s="544"/>
      <c r="Y3413" s="544"/>
      <c r="Z3413" s="544"/>
      <c r="AA3413" s="544"/>
      <c r="AB3413" s="544"/>
      <c r="AC3413" s="544"/>
    </row>
    <row r="3414">
      <c r="A3414" s="160" t="s">
        <v>6029</v>
      </c>
      <c r="B3414" s="617" t="s">
        <v>6030</v>
      </c>
      <c r="C3414" s="544" t="s">
        <v>6031</v>
      </c>
      <c r="D3414" s="544"/>
      <c r="E3414" s="544"/>
      <c r="F3414" s="544"/>
      <c r="G3414" s="544"/>
      <c r="H3414" s="544"/>
      <c r="I3414" s="544"/>
      <c r="J3414" s="544"/>
      <c r="K3414" s="544"/>
      <c r="L3414" s="544"/>
      <c r="M3414" s="544"/>
      <c r="N3414" s="544"/>
      <c r="O3414" s="544"/>
      <c r="P3414" s="544"/>
      <c r="Q3414" s="544"/>
      <c r="R3414" s="544"/>
      <c r="S3414" s="544"/>
      <c r="T3414" s="544"/>
      <c r="U3414" s="544"/>
      <c r="V3414" s="544"/>
      <c r="W3414" s="544"/>
      <c r="X3414" s="544"/>
      <c r="Y3414" s="544"/>
      <c r="Z3414" s="544"/>
      <c r="AA3414" s="544"/>
      <c r="AB3414" s="544"/>
      <c r="AC3414" s="544"/>
    </row>
    <row r="3415">
      <c r="A3415" s="471" t="s">
        <v>6032</v>
      </c>
      <c r="B3415" s="192" t="s">
        <v>6033</v>
      </c>
      <c r="C3415" s="544"/>
      <c r="D3415" s="544"/>
      <c r="E3415" s="544"/>
      <c r="F3415" s="544"/>
      <c r="G3415" s="544"/>
      <c r="H3415" s="544"/>
      <c r="I3415" s="544"/>
      <c r="J3415" s="544"/>
      <c r="K3415" s="544"/>
      <c r="L3415" s="544"/>
      <c r="M3415" s="544"/>
      <c r="N3415" s="544"/>
      <c r="O3415" s="544"/>
      <c r="P3415" s="544"/>
      <c r="Q3415" s="544"/>
      <c r="R3415" s="544"/>
      <c r="S3415" s="544"/>
      <c r="T3415" s="544"/>
      <c r="U3415" s="544"/>
      <c r="V3415" s="544"/>
      <c r="W3415" s="544"/>
      <c r="X3415" s="544"/>
      <c r="Y3415" s="544"/>
      <c r="Z3415" s="544"/>
      <c r="AA3415" s="544"/>
      <c r="AB3415" s="544"/>
      <c r="AC3415" s="544"/>
    </row>
    <row r="3416">
      <c r="A3416" s="471" t="s">
        <v>6034</v>
      </c>
      <c r="B3416" s="192" t="s">
        <v>6035</v>
      </c>
      <c r="C3416" s="544"/>
      <c r="D3416" s="544"/>
      <c r="E3416" s="544"/>
      <c r="F3416" s="544"/>
      <c r="G3416" s="544"/>
      <c r="H3416" s="544"/>
      <c r="I3416" s="544"/>
      <c r="J3416" s="544"/>
      <c r="K3416" s="544"/>
      <c r="L3416" s="544"/>
      <c r="M3416" s="544"/>
      <c r="N3416" s="544"/>
      <c r="O3416" s="544"/>
      <c r="P3416" s="544"/>
      <c r="Q3416" s="544"/>
      <c r="R3416" s="544"/>
      <c r="S3416" s="544"/>
      <c r="T3416" s="544"/>
      <c r="U3416" s="544"/>
      <c r="V3416" s="544"/>
      <c r="W3416" s="544"/>
      <c r="X3416" s="544"/>
      <c r="Y3416" s="544"/>
      <c r="Z3416" s="544"/>
      <c r="AA3416" s="544"/>
      <c r="AB3416" s="544"/>
      <c r="AC3416" s="544"/>
    </row>
    <row r="3417">
      <c r="A3417" s="471" t="s">
        <v>6036</v>
      </c>
      <c r="B3417" s="192" t="s">
        <v>6037</v>
      </c>
      <c r="C3417" s="544"/>
      <c r="D3417" s="544"/>
      <c r="E3417" s="544"/>
      <c r="F3417" s="544"/>
      <c r="G3417" s="544"/>
      <c r="H3417" s="544"/>
      <c r="I3417" s="544"/>
      <c r="J3417" s="544"/>
      <c r="K3417" s="544"/>
      <c r="L3417" s="544"/>
      <c r="M3417" s="544"/>
      <c r="N3417" s="544"/>
      <c r="O3417" s="544"/>
      <c r="P3417" s="544"/>
      <c r="Q3417" s="544"/>
      <c r="R3417" s="544"/>
      <c r="S3417" s="544"/>
      <c r="T3417" s="544"/>
      <c r="U3417" s="544"/>
      <c r="V3417" s="544"/>
      <c r="W3417" s="544"/>
      <c r="X3417" s="544"/>
      <c r="Y3417" s="544"/>
      <c r="Z3417" s="544"/>
      <c r="AA3417" s="544"/>
      <c r="AB3417" s="544"/>
      <c r="AC3417" s="544"/>
    </row>
    <row r="3418">
      <c r="A3418" s="546" t="s">
        <v>6038</v>
      </c>
      <c r="B3418" s="192"/>
      <c r="C3418" s="544"/>
      <c r="D3418" s="544"/>
      <c r="E3418" s="544"/>
      <c r="F3418" s="544"/>
      <c r="G3418" s="544"/>
      <c r="H3418" s="544"/>
      <c r="I3418" s="544"/>
      <c r="J3418" s="544"/>
      <c r="K3418" s="544"/>
      <c r="L3418" s="544"/>
      <c r="M3418" s="544"/>
      <c r="N3418" s="544"/>
      <c r="O3418" s="544"/>
      <c r="P3418" s="544"/>
      <c r="Q3418" s="544"/>
      <c r="R3418" s="544"/>
      <c r="S3418" s="544"/>
      <c r="T3418" s="544"/>
      <c r="U3418" s="544"/>
      <c r="V3418" s="544"/>
      <c r="W3418" s="544"/>
      <c r="X3418" s="544"/>
      <c r="Y3418" s="544"/>
      <c r="Z3418" s="544"/>
      <c r="AA3418" s="544"/>
      <c r="AB3418" s="544"/>
      <c r="AC3418" s="544"/>
    </row>
    <row r="3419">
      <c r="A3419" s="544" t="s">
        <v>6039</v>
      </c>
      <c r="B3419" s="192"/>
      <c r="C3419" s="544"/>
      <c r="D3419" s="544"/>
      <c r="E3419" s="544"/>
      <c r="F3419" s="544"/>
      <c r="G3419" s="544"/>
      <c r="H3419" s="544"/>
      <c r="I3419" s="544"/>
      <c r="J3419" s="544"/>
      <c r="K3419" s="544"/>
      <c r="L3419" s="544"/>
      <c r="M3419" s="544"/>
      <c r="N3419" s="544"/>
      <c r="O3419" s="544"/>
      <c r="P3419" s="544"/>
      <c r="Q3419" s="544"/>
      <c r="R3419" s="544"/>
      <c r="S3419" s="544"/>
      <c r="T3419" s="544"/>
      <c r="U3419" s="544"/>
      <c r="V3419" s="544"/>
      <c r="W3419" s="544"/>
      <c r="X3419" s="544"/>
      <c r="Y3419" s="544"/>
      <c r="Z3419" s="544"/>
      <c r="AA3419" s="544"/>
      <c r="AB3419" s="544"/>
      <c r="AC3419" s="544"/>
    </row>
    <row r="3420">
      <c r="A3420" s="544" t="s">
        <v>6040</v>
      </c>
      <c r="B3420" s="192" t="s">
        <v>6041</v>
      </c>
      <c r="C3420" s="544"/>
      <c r="D3420" s="544"/>
      <c r="E3420" s="544"/>
      <c r="F3420" s="544"/>
      <c r="G3420" s="544"/>
      <c r="H3420" s="544"/>
      <c r="I3420" s="544"/>
      <c r="J3420" s="544"/>
      <c r="K3420" s="544"/>
      <c r="L3420" s="544"/>
      <c r="M3420" s="544"/>
      <c r="N3420" s="544"/>
      <c r="O3420" s="544"/>
      <c r="P3420" s="544"/>
      <c r="Q3420" s="544"/>
      <c r="R3420" s="544"/>
      <c r="S3420" s="544"/>
      <c r="T3420" s="544"/>
      <c r="U3420" s="544"/>
      <c r="V3420" s="544"/>
      <c r="W3420" s="544"/>
      <c r="X3420" s="544"/>
      <c r="Y3420" s="544"/>
      <c r="Z3420" s="544"/>
      <c r="AA3420" s="544"/>
      <c r="AB3420" s="544"/>
      <c r="AC3420" s="544"/>
    </row>
    <row r="3421">
      <c r="A3421" s="544" t="s">
        <v>6042</v>
      </c>
      <c r="B3421" s="192"/>
      <c r="C3421" s="544"/>
      <c r="D3421" s="544"/>
      <c r="E3421" s="544"/>
      <c r="F3421" s="544"/>
      <c r="G3421" s="544"/>
      <c r="H3421" s="544"/>
      <c r="I3421" s="544"/>
      <c r="J3421" s="544"/>
      <c r="K3421" s="544"/>
      <c r="L3421" s="544"/>
      <c r="M3421" s="544"/>
      <c r="N3421" s="544"/>
      <c r="O3421" s="544"/>
      <c r="P3421" s="544"/>
      <c r="Q3421" s="544"/>
      <c r="R3421" s="544"/>
      <c r="S3421" s="544"/>
      <c r="T3421" s="544"/>
      <c r="U3421" s="544"/>
      <c r="V3421" s="544"/>
      <c r="W3421" s="544"/>
      <c r="X3421" s="544"/>
      <c r="Y3421" s="544"/>
      <c r="Z3421" s="544"/>
      <c r="AA3421" s="544"/>
      <c r="AB3421" s="544"/>
      <c r="AC3421" s="544"/>
    </row>
    <row r="3422">
      <c r="A3422" s="544" t="s">
        <v>6043</v>
      </c>
      <c r="B3422" s="192" t="s">
        <v>6044</v>
      </c>
      <c r="C3422" s="544"/>
      <c r="D3422" s="544"/>
      <c r="E3422" s="544"/>
      <c r="F3422" s="544"/>
      <c r="G3422" s="544"/>
      <c r="H3422" s="544"/>
      <c r="I3422" s="544"/>
      <c r="J3422" s="544"/>
      <c r="K3422" s="544"/>
      <c r="L3422" s="544"/>
      <c r="M3422" s="544"/>
      <c r="N3422" s="544"/>
      <c r="O3422" s="544"/>
      <c r="P3422" s="544"/>
      <c r="Q3422" s="544"/>
      <c r="R3422" s="544"/>
      <c r="S3422" s="544"/>
      <c r="T3422" s="544"/>
      <c r="U3422" s="544"/>
      <c r="V3422" s="544"/>
      <c r="W3422" s="544"/>
      <c r="X3422" s="544"/>
      <c r="Y3422" s="544"/>
      <c r="Z3422" s="544"/>
      <c r="AA3422" s="544"/>
      <c r="AB3422" s="544"/>
      <c r="AC3422" s="544"/>
    </row>
    <row r="3423">
      <c r="A3423" s="544" t="s">
        <v>6045</v>
      </c>
      <c r="B3423" s="192" t="s">
        <v>6046</v>
      </c>
      <c r="C3423" s="544" t="s">
        <v>6047</v>
      </c>
      <c r="D3423" s="544"/>
      <c r="E3423" s="544"/>
      <c r="F3423" s="544"/>
      <c r="G3423" s="544"/>
      <c r="H3423" s="544"/>
      <c r="I3423" s="544"/>
      <c r="J3423" s="544"/>
      <c r="K3423" s="544"/>
      <c r="L3423" s="544"/>
      <c r="M3423" s="544"/>
      <c r="N3423" s="544"/>
      <c r="O3423" s="544"/>
      <c r="P3423" s="544"/>
      <c r="Q3423" s="544"/>
      <c r="R3423" s="544"/>
      <c r="S3423" s="544"/>
      <c r="T3423" s="544"/>
      <c r="U3423" s="544"/>
      <c r="V3423" s="544"/>
      <c r="W3423" s="544"/>
      <c r="X3423" s="544"/>
      <c r="Y3423" s="544"/>
      <c r="Z3423" s="544"/>
      <c r="AA3423" s="544"/>
      <c r="AB3423" s="544"/>
      <c r="AC3423" s="544"/>
    </row>
    <row r="3424">
      <c r="A3424" s="545" t="s">
        <v>6048</v>
      </c>
      <c r="B3424" s="192" t="s">
        <v>6049</v>
      </c>
      <c r="C3424" s="544"/>
      <c r="D3424" s="544"/>
      <c r="E3424" s="544"/>
      <c r="F3424" s="544"/>
      <c r="G3424" s="544"/>
      <c r="H3424" s="544"/>
      <c r="I3424" s="544"/>
      <c r="J3424" s="544"/>
      <c r="K3424" s="544"/>
      <c r="L3424" s="544"/>
      <c r="M3424" s="544"/>
      <c r="N3424" s="544"/>
      <c r="O3424" s="544"/>
      <c r="P3424" s="544"/>
      <c r="Q3424" s="544"/>
      <c r="R3424" s="544"/>
      <c r="S3424" s="544"/>
      <c r="T3424" s="544"/>
      <c r="U3424" s="544"/>
      <c r="V3424" s="544"/>
      <c r="W3424" s="544"/>
      <c r="X3424" s="544"/>
      <c r="Y3424" s="544"/>
      <c r="Z3424" s="544"/>
      <c r="AA3424" s="544"/>
      <c r="AB3424" s="544"/>
      <c r="AC3424" s="544"/>
    </row>
    <row r="3425">
      <c r="A3425" s="132" t="s">
        <v>6050</v>
      </c>
      <c r="B3425" s="192" t="s">
        <v>6051</v>
      </c>
      <c r="C3425" s="544" t="s">
        <v>6052</v>
      </c>
      <c r="D3425" s="544"/>
      <c r="E3425" s="544"/>
      <c r="F3425" s="544"/>
      <c r="G3425" s="544"/>
      <c r="H3425" s="544"/>
      <c r="I3425" s="544"/>
      <c r="J3425" s="544"/>
      <c r="K3425" s="544"/>
      <c r="L3425" s="544"/>
      <c r="M3425" s="544"/>
      <c r="N3425" s="544"/>
      <c r="O3425" s="544"/>
      <c r="P3425" s="544"/>
      <c r="Q3425" s="544"/>
      <c r="R3425" s="544"/>
      <c r="S3425" s="544"/>
      <c r="T3425" s="544"/>
      <c r="U3425" s="544"/>
      <c r="V3425" s="544"/>
      <c r="W3425" s="544"/>
      <c r="X3425" s="544"/>
      <c r="Y3425" s="544"/>
      <c r="Z3425" s="544"/>
      <c r="AA3425" s="544"/>
      <c r="AB3425" s="544"/>
      <c r="AC3425" s="544"/>
    </row>
    <row r="3426">
      <c r="A3426" s="132" t="s">
        <v>6053</v>
      </c>
      <c r="B3426" s="192" t="s">
        <v>6054</v>
      </c>
      <c r="C3426" s="544"/>
      <c r="D3426" s="544"/>
      <c r="E3426" s="544"/>
      <c r="F3426" s="544"/>
      <c r="G3426" s="544"/>
      <c r="H3426" s="544"/>
      <c r="I3426" s="544"/>
      <c r="J3426" s="544"/>
      <c r="K3426" s="544"/>
      <c r="L3426" s="544"/>
      <c r="M3426" s="544"/>
      <c r="N3426" s="544"/>
      <c r="O3426" s="544"/>
      <c r="P3426" s="544"/>
      <c r="Q3426" s="544"/>
      <c r="R3426" s="544"/>
      <c r="S3426" s="544"/>
      <c r="T3426" s="544"/>
      <c r="U3426" s="544"/>
      <c r="V3426" s="544"/>
      <c r="W3426" s="544"/>
      <c r="X3426" s="544"/>
      <c r="Y3426" s="544"/>
      <c r="Z3426" s="544"/>
      <c r="AA3426" s="544"/>
      <c r="AB3426" s="544"/>
      <c r="AC3426" s="544"/>
    </row>
    <row r="3427">
      <c r="A3427" s="132" t="s">
        <v>6055</v>
      </c>
      <c r="B3427" s="65" t="s">
        <v>6056</v>
      </c>
      <c r="C3427" s="544"/>
      <c r="D3427" s="544"/>
      <c r="E3427" s="544"/>
      <c r="F3427" s="544"/>
      <c r="G3427" s="544"/>
      <c r="H3427" s="544"/>
      <c r="I3427" s="544"/>
      <c r="J3427" s="544"/>
      <c r="K3427" s="544"/>
      <c r="L3427" s="544"/>
      <c r="M3427" s="544"/>
      <c r="N3427" s="544"/>
      <c r="O3427" s="544"/>
      <c r="P3427" s="544"/>
      <c r="Q3427" s="544"/>
      <c r="R3427" s="544"/>
      <c r="S3427" s="544"/>
      <c r="T3427" s="544"/>
      <c r="U3427" s="544"/>
      <c r="V3427" s="544"/>
      <c r="W3427" s="544"/>
      <c r="X3427" s="544"/>
      <c r="Y3427" s="544"/>
      <c r="Z3427" s="544"/>
      <c r="AA3427" s="544"/>
      <c r="AB3427" s="544"/>
      <c r="AC3427" s="544"/>
    </row>
    <row r="3428">
      <c r="A3428" s="132" t="s">
        <v>6057</v>
      </c>
      <c r="B3428" s="192"/>
      <c r="C3428" s="544"/>
      <c r="D3428" s="544"/>
      <c r="E3428" s="544"/>
      <c r="F3428" s="544"/>
      <c r="G3428" s="544"/>
      <c r="H3428" s="544"/>
      <c r="I3428" s="544"/>
      <c r="J3428" s="544"/>
      <c r="K3428" s="544"/>
      <c r="L3428" s="544"/>
      <c r="M3428" s="544"/>
      <c r="N3428" s="544"/>
      <c r="O3428" s="544"/>
      <c r="P3428" s="544"/>
      <c r="Q3428" s="544"/>
      <c r="R3428" s="544"/>
      <c r="S3428" s="544"/>
      <c r="T3428" s="544"/>
      <c r="U3428" s="544"/>
      <c r="V3428" s="544"/>
      <c r="W3428" s="544"/>
      <c r="X3428" s="544"/>
      <c r="Y3428" s="544"/>
      <c r="Z3428" s="544"/>
      <c r="AA3428" s="544"/>
      <c r="AB3428" s="544"/>
      <c r="AC3428" s="544"/>
    </row>
    <row r="3429">
      <c r="A3429" s="132" t="s">
        <v>6058</v>
      </c>
      <c r="B3429" s="65" t="s">
        <v>6058</v>
      </c>
      <c r="C3429" s="544"/>
      <c r="D3429" s="544"/>
      <c r="E3429" s="544"/>
      <c r="F3429" s="544"/>
      <c r="G3429" s="544"/>
      <c r="H3429" s="544"/>
      <c r="I3429" s="544"/>
      <c r="J3429" s="544"/>
      <c r="K3429" s="544"/>
      <c r="L3429" s="544"/>
      <c r="M3429" s="544"/>
      <c r="N3429" s="544"/>
      <c r="O3429" s="544"/>
      <c r="P3429" s="544"/>
      <c r="Q3429" s="544"/>
      <c r="R3429" s="544"/>
      <c r="S3429" s="544"/>
      <c r="T3429" s="544"/>
      <c r="U3429" s="544"/>
      <c r="V3429" s="544"/>
      <c r="W3429" s="544"/>
      <c r="X3429" s="544"/>
      <c r="Y3429" s="544"/>
      <c r="Z3429" s="544"/>
      <c r="AA3429" s="544"/>
      <c r="AB3429" s="544"/>
      <c r="AC3429" s="544"/>
    </row>
    <row r="3430">
      <c r="A3430" s="132" t="s">
        <v>6059</v>
      </c>
      <c r="B3430" s="192"/>
      <c r="C3430" s="544"/>
      <c r="D3430" s="544" t="s">
        <v>6060</v>
      </c>
      <c r="E3430" s="544"/>
      <c r="F3430" s="544"/>
      <c r="G3430" s="544"/>
      <c r="H3430" s="544"/>
      <c r="I3430" s="544"/>
      <c r="J3430" s="544"/>
      <c r="K3430" s="544"/>
      <c r="L3430" s="544"/>
      <c r="M3430" s="544"/>
      <c r="N3430" s="544"/>
      <c r="O3430" s="544"/>
      <c r="P3430" s="544"/>
      <c r="Q3430" s="544"/>
      <c r="R3430" s="544"/>
      <c r="S3430" s="544"/>
      <c r="T3430" s="544"/>
      <c r="U3430" s="544"/>
      <c r="V3430" s="544"/>
      <c r="W3430" s="544"/>
      <c r="X3430" s="544"/>
      <c r="Y3430" s="544"/>
      <c r="Z3430" s="544"/>
      <c r="AA3430" s="544"/>
      <c r="AB3430" s="544"/>
      <c r="AC3430" s="544"/>
    </row>
    <row r="3431">
      <c r="A3431" s="618" t="s">
        <v>6061</v>
      </c>
      <c r="B3431" s="192" t="s">
        <v>6062</v>
      </c>
      <c r="C3431" s="544" t="s">
        <v>6063</v>
      </c>
      <c r="D3431" s="544"/>
      <c r="E3431" s="544"/>
      <c r="F3431" s="544"/>
      <c r="G3431" s="544"/>
      <c r="H3431" s="544"/>
      <c r="I3431" s="544"/>
      <c r="J3431" s="544"/>
      <c r="K3431" s="544"/>
      <c r="L3431" s="544"/>
      <c r="M3431" s="544"/>
      <c r="N3431" s="544"/>
      <c r="O3431" s="544"/>
      <c r="P3431" s="544"/>
      <c r="Q3431" s="544"/>
      <c r="R3431" s="544"/>
      <c r="S3431" s="544"/>
      <c r="T3431" s="544"/>
      <c r="U3431" s="544"/>
      <c r="V3431" s="544"/>
      <c r="W3431" s="544"/>
      <c r="X3431" s="544"/>
      <c r="Y3431" s="544"/>
      <c r="Z3431" s="544"/>
      <c r="AA3431" s="544"/>
      <c r="AB3431" s="544"/>
      <c r="AC3431" s="544"/>
    </row>
    <row r="3432">
      <c r="A3432" s="618" t="s">
        <v>6064</v>
      </c>
      <c r="B3432" s="243" t="s">
        <v>6065</v>
      </c>
      <c r="C3432" s="544"/>
      <c r="D3432" s="544"/>
      <c r="E3432" s="544"/>
      <c r="F3432" s="544"/>
      <c r="G3432" s="544"/>
      <c r="H3432" s="544"/>
      <c r="I3432" s="544"/>
      <c r="J3432" s="544"/>
      <c r="K3432" s="544"/>
      <c r="L3432" s="544"/>
      <c r="M3432" s="544"/>
      <c r="N3432" s="544"/>
      <c r="O3432" s="544"/>
      <c r="P3432" s="544"/>
      <c r="Q3432" s="544"/>
      <c r="R3432" s="544"/>
      <c r="S3432" s="544"/>
      <c r="T3432" s="544"/>
      <c r="U3432" s="544"/>
      <c r="V3432" s="544"/>
      <c r="W3432" s="544"/>
      <c r="X3432" s="544"/>
      <c r="Y3432" s="544"/>
      <c r="Z3432" s="544"/>
      <c r="AA3432" s="544"/>
      <c r="AB3432" s="544"/>
      <c r="AC3432" s="544"/>
    </row>
    <row r="3433">
      <c r="A3433" s="132" t="s">
        <v>6066</v>
      </c>
      <c r="B3433" s="65"/>
      <c r="C3433" s="544"/>
      <c r="D3433" s="544"/>
      <c r="E3433" s="544"/>
      <c r="F3433" s="544"/>
      <c r="G3433" s="544"/>
      <c r="H3433" s="544"/>
      <c r="I3433" s="544"/>
      <c r="J3433" s="544"/>
      <c r="K3433" s="544"/>
      <c r="L3433" s="544"/>
      <c r="M3433" s="544"/>
      <c r="N3433" s="544"/>
      <c r="O3433" s="544"/>
      <c r="P3433" s="544"/>
      <c r="Q3433" s="544"/>
      <c r="R3433" s="544"/>
      <c r="S3433" s="544"/>
      <c r="T3433" s="544"/>
      <c r="U3433" s="544"/>
      <c r="V3433" s="544"/>
      <c r="W3433" s="544"/>
      <c r="X3433" s="544"/>
      <c r="Y3433" s="544"/>
      <c r="Z3433" s="544"/>
      <c r="AA3433" s="544"/>
      <c r="AB3433" s="544"/>
      <c r="AC3433" s="544"/>
    </row>
    <row r="3434">
      <c r="A3434" s="132" t="s">
        <v>6067</v>
      </c>
      <c r="B3434" s="65" t="s">
        <v>6068</v>
      </c>
      <c r="C3434" s="544"/>
      <c r="D3434" s="544"/>
      <c r="E3434" s="544"/>
      <c r="F3434" s="544"/>
      <c r="G3434" s="544"/>
      <c r="H3434" s="544"/>
      <c r="I3434" s="544"/>
      <c r="J3434" s="544"/>
      <c r="K3434" s="544"/>
      <c r="L3434" s="544"/>
      <c r="M3434" s="544"/>
      <c r="N3434" s="544"/>
      <c r="O3434" s="544"/>
      <c r="P3434" s="544"/>
      <c r="Q3434" s="544"/>
      <c r="R3434" s="544"/>
      <c r="S3434" s="544"/>
      <c r="T3434" s="544"/>
      <c r="U3434" s="544"/>
      <c r="V3434" s="544"/>
      <c r="W3434" s="544"/>
      <c r="X3434" s="544"/>
      <c r="Y3434" s="544"/>
      <c r="Z3434" s="544"/>
      <c r="AA3434" s="544"/>
      <c r="AB3434" s="544"/>
      <c r="AC3434" s="544"/>
    </row>
    <row r="3435">
      <c r="A3435" s="132" t="s">
        <v>6069</v>
      </c>
      <c r="B3435" s="65" t="s">
        <v>6070</v>
      </c>
      <c r="C3435" s="544"/>
      <c r="D3435" s="544"/>
      <c r="E3435" s="544"/>
      <c r="F3435" s="544"/>
      <c r="G3435" s="544"/>
      <c r="H3435" s="544"/>
      <c r="I3435" s="544"/>
      <c r="J3435" s="544"/>
      <c r="K3435" s="544"/>
      <c r="L3435" s="544"/>
      <c r="M3435" s="544"/>
      <c r="N3435" s="544"/>
      <c r="O3435" s="544"/>
      <c r="P3435" s="544"/>
      <c r="Q3435" s="544"/>
      <c r="R3435" s="544"/>
      <c r="S3435" s="544"/>
      <c r="T3435" s="544"/>
      <c r="U3435" s="544"/>
      <c r="V3435" s="544"/>
      <c r="W3435" s="544"/>
      <c r="X3435" s="544"/>
      <c r="Y3435" s="544"/>
      <c r="Z3435" s="544"/>
      <c r="AA3435" s="544"/>
      <c r="AB3435" s="544"/>
      <c r="AC3435" s="544"/>
    </row>
    <row r="3436" ht="51.75" customHeight="1">
      <c r="A3436" s="132" t="s">
        <v>6071</v>
      </c>
      <c r="B3436" s="65" t="s">
        <v>6072</v>
      </c>
      <c r="C3436" s="544"/>
      <c r="D3436" s="544"/>
      <c r="E3436" s="544"/>
      <c r="F3436" s="544"/>
      <c r="G3436" s="544"/>
      <c r="H3436" s="544"/>
      <c r="I3436" s="544"/>
      <c r="J3436" s="544"/>
      <c r="K3436" s="544"/>
      <c r="L3436" s="544"/>
      <c r="M3436" s="544"/>
      <c r="N3436" s="544"/>
      <c r="O3436" s="544"/>
      <c r="P3436" s="544"/>
      <c r="Q3436" s="544"/>
      <c r="R3436" s="544"/>
      <c r="S3436" s="544"/>
      <c r="T3436" s="544"/>
      <c r="U3436" s="544"/>
      <c r="V3436" s="544"/>
      <c r="W3436" s="544"/>
      <c r="X3436" s="544"/>
      <c r="Y3436" s="544"/>
      <c r="Z3436" s="544"/>
      <c r="AA3436" s="544"/>
      <c r="AB3436" s="544"/>
      <c r="AC3436" s="544"/>
    </row>
    <row r="3437" ht="41.25" customHeight="1">
      <c r="A3437" s="619" t="s">
        <v>6073</v>
      </c>
      <c r="B3437" s="65" t="s">
        <v>6074</v>
      </c>
      <c r="C3437" s="544"/>
      <c r="D3437" s="544"/>
      <c r="E3437" s="544"/>
      <c r="F3437" s="544"/>
      <c r="G3437" s="544"/>
      <c r="H3437" s="544"/>
      <c r="I3437" s="544"/>
      <c r="J3437" s="544"/>
      <c r="K3437" s="544"/>
      <c r="L3437" s="544"/>
      <c r="M3437" s="544"/>
      <c r="N3437" s="544"/>
      <c r="O3437" s="544"/>
      <c r="P3437" s="544"/>
      <c r="Q3437" s="544"/>
      <c r="R3437" s="544"/>
      <c r="S3437" s="544"/>
      <c r="T3437" s="544"/>
      <c r="U3437" s="544"/>
      <c r="V3437" s="544"/>
      <c r="W3437" s="544"/>
      <c r="X3437" s="544"/>
      <c r="Y3437" s="544"/>
      <c r="Z3437" s="544"/>
      <c r="AA3437" s="544"/>
      <c r="AB3437" s="544"/>
      <c r="AC3437" s="544"/>
    </row>
    <row r="3438" ht="244.5" customHeight="1">
      <c r="A3438" s="132" t="s">
        <v>6075</v>
      </c>
      <c r="B3438" s="65" t="s">
        <v>6076</v>
      </c>
      <c r="C3438" s="544"/>
      <c r="D3438" s="544"/>
      <c r="E3438" s="544"/>
      <c r="F3438" s="544"/>
      <c r="G3438" s="544"/>
      <c r="H3438" s="544"/>
      <c r="I3438" s="544"/>
      <c r="J3438" s="544"/>
      <c r="K3438" s="544"/>
      <c r="L3438" s="544"/>
      <c r="M3438" s="544"/>
      <c r="N3438" s="544"/>
      <c r="O3438" s="544"/>
      <c r="P3438" s="544"/>
      <c r="Q3438" s="544"/>
      <c r="R3438" s="544"/>
      <c r="S3438" s="544"/>
      <c r="T3438" s="544"/>
      <c r="U3438" s="544"/>
      <c r="V3438" s="544"/>
      <c r="W3438" s="544"/>
      <c r="X3438" s="544"/>
      <c r="Y3438" s="544"/>
      <c r="Z3438" s="544"/>
      <c r="AA3438" s="544"/>
      <c r="AB3438" s="544"/>
      <c r="AC3438" s="544"/>
    </row>
    <row r="3439">
      <c r="A3439" s="132" t="s">
        <v>6077</v>
      </c>
      <c r="B3439" s="65" t="s">
        <v>6078</v>
      </c>
      <c r="C3439" s="544" t="s">
        <v>6079</v>
      </c>
      <c r="D3439" s="544"/>
      <c r="E3439" s="544"/>
      <c r="F3439" s="544"/>
      <c r="G3439" s="544"/>
      <c r="H3439" s="544"/>
      <c r="I3439" s="544"/>
      <c r="J3439" s="544"/>
      <c r="K3439" s="544"/>
      <c r="L3439" s="544"/>
      <c r="M3439" s="544"/>
      <c r="N3439" s="544"/>
      <c r="O3439" s="544"/>
      <c r="P3439" s="544"/>
      <c r="Q3439" s="544"/>
      <c r="R3439" s="544"/>
      <c r="S3439" s="544"/>
      <c r="T3439" s="544"/>
      <c r="U3439" s="544"/>
      <c r="V3439" s="544"/>
      <c r="W3439" s="544"/>
      <c r="X3439" s="544"/>
      <c r="Y3439" s="544"/>
      <c r="Z3439" s="544"/>
      <c r="AA3439" s="544"/>
      <c r="AB3439" s="544"/>
      <c r="AC3439" s="544"/>
    </row>
    <row r="3440" ht="141.0" customHeight="1">
      <c r="A3440" s="132" t="s">
        <v>6080</v>
      </c>
      <c r="B3440" s="65" t="s">
        <v>6081</v>
      </c>
      <c r="C3440" s="544" t="s">
        <v>6082</v>
      </c>
      <c r="D3440" s="544"/>
      <c r="E3440" s="544"/>
      <c r="F3440" s="544"/>
      <c r="G3440" s="544"/>
      <c r="H3440" s="544"/>
      <c r="I3440" s="544"/>
      <c r="J3440" s="544"/>
      <c r="K3440" s="544"/>
      <c r="L3440" s="544"/>
      <c r="M3440" s="544"/>
      <c r="N3440" s="544"/>
      <c r="O3440" s="544"/>
      <c r="P3440" s="544"/>
      <c r="Q3440" s="544"/>
      <c r="R3440" s="544"/>
      <c r="S3440" s="544"/>
      <c r="T3440" s="544"/>
      <c r="U3440" s="544"/>
      <c r="V3440" s="544"/>
      <c r="W3440" s="544"/>
      <c r="X3440" s="544"/>
      <c r="Y3440" s="544"/>
      <c r="Z3440" s="544"/>
      <c r="AA3440" s="544"/>
      <c r="AB3440" s="544"/>
      <c r="AC3440" s="544"/>
    </row>
    <row r="3441" ht="69.0" customHeight="1">
      <c r="A3441" s="132" t="s">
        <v>6083</v>
      </c>
      <c r="B3441" s="65"/>
      <c r="C3441" s="544"/>
      <c r="D3441" s="544"/>
      <c r="E3441" s="544"/>
      <c r="F3441" s="544"/>
      <c r="G3441" s="544"/>
      <c r="H3441" s="544"/>
      <c r="I3441" s="544"/>
      <c r="J3441" s="544"/>
      <c r="K3441" s="544"/>
      <c r="L3441" s="544"/>
      <c r="M3441" s="544"/>
      <c r="N3441" s="544"/>
      <c r="O3441" s="544"/>
      <c r="P3441" s="544"/>
      <c r="Q3441" s="544"/>
      <c r="R3441" s="544"/>
      <c r="S3441" s="544"/>
      <c r="T3441" s="544"/>
      <c r="U3441" s="544"/>
      <c r="V3441" s="544"/>
      <c r="W3441" s="544"/>
      <c r="X3441" s="544"/>
      <c r="Y3441" s="544"/>
      <c r="Z3441" s="544"/>
      <c r="AA3441" s="544"/>
      <c r="AB3441" s="544"/>
      <c r="AC3441" s="544"/>
    </row>
    <row r="3442" ht="69.0" customHeight="1">
      <c r="A3442" s="132" t="s">
        <v>6084</v>
      </c>
      <c r="B3442" s="65"/>
      <c r="C3442" s="544"/>
      <c r="D3442" s="544"/>
      <c r="E3442" s="544"/>
      <c r="F3442" s="544"/>
      <c r="G3442" s="544"/>
      <c r="H3442" s="544"/>
      <c r="I3442" s="544"/>
      <c r="J3442" s="544"/>
      <c r="K3442" s="544"/>
      <c r="L3442" s="544"/>
      <c r="M3442" s="544"/>
      <c r="N3442" s="544"/>
      <c r="O3442" s="544"/>
      <c r="P3442" s="544"/>
      <c r="Q3442" s="544"/>
      <c r="R3442" s="544"/>
      <c r="S3442" s="544"/>
      <c r="T3442" s="544"/>
      <c r="U3442" s="544"/>
      <c r="V3442" s="544"/>
      <c r="W3442" s="544"/>
      <c r="X3442" s="544"/>
      <c r="Y3442" s="544"/>
      <c r="Z3442" s="544"/>
      <c r="AA3442" s="544"/>
      <c r="AB3442" s="544"/>
      <c r="AC3442" s="544"/>
    </row>
    <row r="3443" ht="365.25" customHeight="1">
      <c r="A3443" s="132" t="s">
        <v>6085</v>
      </c>
      <c r="B3443" s="65" t="s">
        <v>6086</v>
      </c>
      <c r="C3443" s="544"/>
      <c r="D3443" s="544"/>
      <c r="E3443" s="544"/>
      <c r="F3443" s="544"/>
      <c r="G3443" s="544"/>
      <c r="H3443" s="544"/>
      <c r="I3443" s="544"/>
      <c r="J3443" s="544"/>
      <c r="K3443" s="544"/>
      <c r="L3443" s="544"/>
      <c r="M3443" s="544"/>
      <c r="N3443" s="544"/>
      <c r="O3443" s="544"/>
      <c r="P3443" s="544"/>
      <c r="Q3443" s="544"/>
      <c r="R3443" s="544"/>
      <c r="S3443" s="544"/>
      <c r="T3443" s="544"/>
      <c r="U3443" s="544"/>
      <c r="V3443" s="544"/>
      <c r="W3443" s="544"/>
      <c r="X3443" s="544"/>
      <c r="Y3443" s="544"/>
      <c r="Z3443" s="544"/>
      <c r="AA3443" s="544"/>
      <c r="AB3443" s="544"/>
      <c r="AC3443" s="544"/>
    </row>
    <row r="3444" ht="495.0" customHeight="1">
      <c r="A3444" s="132" t="s">
        <v>6087</v>
      </c>
      <c r="B3444" s="65" t="s">
        <v>6088</v>
      </c>
      <c r="C3444" s="544"/>
      <c r="D3444" s="544"/>
      <c r="E3444" s="544"/>
      <c r="F3444" s="544"/>
      <c r="G3444" s="544"/>
      <c r="H3444" s="544"/>
      <c r="I3444" s="544"/>
      <c r="J3444" s="544"/>
      <c r="K3444" s="544"/>
      <c r="L3444" s="544"/>
      <c r="M3444" s="544"/>
      <c r="N3444" s="544"/>
      <c r="O3444" s="544"/>
      <c r="P3444" s="544"/>
      <c r="Q3444" s="544"/>
      <c r="R3444" s="544"/>
      <c r="S3444" s="544"/>
      <c r="T3444" s="544"/>
      <c r="U3444" s="544"/>
      <c r="V3444" s="544"/>
      <c r="W3444" s="544"/>
      <c r="X3444" s="544"/>
      <c r="Y3444" s="544"/>
      <c r="Z3444" s="544"/>
      <c r="AA3444" s="544"/>
      <c r="AB3444" s="544"/>
      <c r="AC3444" s="544"/>
    </row>
    <row r="3445" ht="69.0" customHeight="1">
      <c r="A3445" s="132" t="s">
        <v>6089</v>
      </c>
      <c r="B3445" s="65" t="s">
        <v>6090</v>
      </c>
      <c r="C3445" s="544"/>
      <c r="D3445" s="544"/>
      <c r="E3445" s="544"/>
      <c r="F3445" s="544"/>
      <c r="G3445" s="544"/>
      <c r="H3445" s="544"/>
      <c r="I3445" s="544"/>
      <c r="J3445" s="544"/>
      <c r="K3445" s="544"/>
      <c r="L3445" s="544"/>
      <c r="M3445" s="544"/>
      <c r="N3445" s="544"/>
      <c r="O3445" s="544"/>
      <c r="P3445" s="544"/>
      <c r="Q3445" s="544"/>
      <c r="R3445" s="544"/>
      <c r="S3445" s="544"/>
      <c r="T3445" s="544"/>
      <c r="U3445" s="544"/>
      <c r="V3445" s="544"/>
      <c r="W3445" s="544"/>
      <c r="X3445" s="544"/>
      <c r="Y3445" s="544"/>
      <c r="Z3445" s="544"/>
      <c r="AA3445" s="544"/>
      <c r="AB3445" s="544"/>
      <c r="AC3445" s="544"/>
    </row>
    <row r="3446" ht="69.0" customHeight="1">
      <c r="A3446" s="132" t="s">
        <v>6091</v>
      </c>
      <c r="B3446" s="594"/>
      <c r="C3446" s="544"/>
      <c r="D3446" s="544"/>
      <c r="E3446" s="544"/>
      <c r="F3446" s="544"/>
      <c r="G3446" s="544"/>
      <c r="H3446" s="544"/>
      <c r="I3446" s="544"/>
      <c r="J3446" s="544"/>
      <c r="K3446" s="544"/>
      <c r="L3446" s="544"/>
      <c r="M3446" s="544"/>
      <c r="N3446" s="544"/>
      <c r="O3446" s="544"/>
      <c r="P3446" s="544"/>
      <c r="Q3446" s="544"/>
      <c r="R3446" s="544"/>
      <c r="S3446" s="544"/>
      <c r="T3446" s="544"/>
      <c r="U3446" s="544"/>
      <c r="V3446" s="544"/>
      <c r="W3446" s="544"/>
      <c r="X3446" s="544"/>
      <c r="Y3446" s="544"/>
      <c r="Z3446" s="544"/>
      <c r="AA3446" s="544"/>
      <c r="AB3446" s="544"/>
      <c r="AC3446" s="544"/>
    </row>
    <row r="3447" ht="90.75" customHeight="1">
      <c r="A3447" s="132" t="s">
        <v>6092</v>
      </c>
      <c r="B3447" s="65" t="s">
        <v>6093</v>
      </c>
      <c r="C3447" s="544"/>
      <c r="D3447" s="544"/>
      <c r="E3447" s="544"/>
      <c r="F3447" s="544"/>
      <c r="G3447" s="544"/>
      <c r="H3447" s="544"/>
      <c r="I3447" s="544"/>
      <c r="J3447" s="544"/>
      <c r="K3447" s="544"/>
      <c r="L3447" s="544"/>
      <c r="M3447" s="544"/>
      <c r="N3447" s="544"/>
      <c r="O3447" s="544"/>
      <c r="P3447" s="544"/>
      <c r="Q3447" s="544"/>
      <c r="R3447" s="544"/>
      <c r="S3447" s="544"/>
      <c r="T3447" s="544"/>
      <c r="U3447" s="544"/>
      <c r="V3447" s="544"/>
      <c r="W3447" s="544"/>
      <c r="X3447" s="544"/>
      <c r="Y3447" s="544"/>
      <c r="Z3447" s="544"/>
      <c r="AA3447" s="544"/>
      <c r="AB3447" s="544"/>
      <c r="AC3447" s="544"/>
    </row>
    <row r="3448" ht="69.0" customHeight="1">
      <c r="A3448" s="132" t="s">
        <v>6094</v>
      </c>
      <c r="B3448" s="594"/>
      <c r="C3448" s="544"/>
      <c r="D3448" s="544"/>
      <c r="E3448" s="544"/>
      <c r="F3448" s="544"/>
      <c r="G3448" s="544"/>
      <c r="H3448" s="544"/>
      <c r="I3448" s="544"/>
      <c r="J3448" s="544"/>
      <c r="K3448" s="544"/>
      <c r="L3448" s="544"/>
      <c r="M3448" s="544"/>
      <c r="N3448" s="544"/>
      <c r="O3448" s="544"/>
      <c r="P3448" s="544"/>
      <c r="Q3448" s="544"/>
      <c r="R3448" s="544"/>
      <c r="S3448" s="544"/>
      <c r="T3448" s="544"/>
      <c r="U3448" s="544"/>
      <c r="V3448" s="544"/>
      <c r="W3448" s="544"/>
      <c r="X3448" s="544"/>
      <c r="Y3448" s="544"/>
      <c r="Z3448" s="544"/>
      <c r="AA3448" s="544"/>
      <c r="AB3448" s="544"/>
      <c r="AC3448" s="544"/>
    </row>
    <row r="3449" ht="41.25" customHeight="1">
      <c r="A3449" s="132" t="s">
        <v>6095</v>
      </c>
      <c r="B3449" s="594"/>
      <c r="C3449" s="544"/>
      <c r="D3449" s="544"/>
      <c r="E3449" s="544"/>
      <c r="F3449" s="544"/>
      <c r="G3449" s="544"/>
      <c r="H3449" s="544"/>
      <c r="I3449" s="544"/>
      <c r="J3449" s="544"/>
      <c r="K3449" s="544"/>
      <c r="L3449" s="544"/>
      <c r="M3449" s="544"/>
      <c r="N3449" s="544"/>
      <c r="O3449" s="544"/>
      <c r="P3449" s="544"/>
      <c r="Q3449" s="544"/>
      <c r="R3449" s="544"/>
      <c r="S3449" s="544"/>
      <c r="T3449" s="544"/>
      <c r="U3449" s="544"/>
      <c r="V3449" s="544"/>
      <c r="W3449" s="544"/>
      <c r="X3449" s="544"/>
      <c r="Y3449" s="544"/>
      <c r="Z3449" s="544"/>
      <c r="AA3449" s="544"/>
      <c r="AB3449" s="544"/>
      <c r="AC3449" s="544"/>
    </row>
    <row r="3450" ht="95.25" customHeight="1">
      <c r="A3450" s="132" t="s">
        <v>6096</v>
      </c>
      <c r="B3450" s="65"/>
      <c r="C3450" s="544"/>
      <c r="D3450" s="544"/>
      <c r="E3450" s="544"/>
      <c r="F3450" s="544"/>
      <c r="G3450" s="544"/>
      <c r="H3450" s="544"/>
      <c r="I3450" s="544"/>
      <c r="J3450" s="544"/>
      <c r="K3450" s="544"/>
      <c r="L3450" s="544"/>
      <c r="M3450" s="544"/>
      <c r="N3450" s="544"/>
      <c r="O3450" s="544"/>
      <c r="P3450" s="544"/>
      <c r="Q3450" s="544"/>
      <c r="R3450" s="544"/>
      <c r="S3450" s="544"/>
      <c r="T3450" s="544"/>
      <c r="U3450" s="544"/>
      <c r="V3450" s="544"/>
      <c r="W3450" s="544"/>
      <c r="X3450" s="544"/>
      <c r="Y3450" s="544"/>
      <c r="Z3450" s="544"/>
      <c r="AA3450" s="544"/>
      <c r="AB3450" s="544"/>
      <c r="AC3450" s="544"/>
    </row>
    <row r="3451" ht="54.75" customHeight="1">
      <c r="A3451" s="132" t="s">
        <v>6097</v>
      </c>
      <c r="B3451" s="595" t="s">
        <v>6098</v>
      </c>
      <c r="C3451" s="544"/>
      <c r="D3451" s="544"/>
      <c r="E3451" s="544"/>
      <c r="F3451" s="544"/>
      <c r="G3451" s="544"/>
      <c r="H3451" s="544"/>
      <c r="I3451" s="544"/>
      <c r="J3451" s="544"/>
      <c r="K3451" s="544"/>
      <c r="L3451" s="544"/>
      <c r="M3451" s="544"/>
      <c r="N3451" s="544"/>
      <c r="O3451" s="544"/>
      <c r="P3451" s="544"/>
      <c r="Q3451" s="544"/>
      <c r="R3451" s="544"/>
      <c r="S3451" s="544"/>
      <c r="T3451" s="544"/>
      <c r="U3451" s="544"/>
      <c r="V3451" s="544"/>
      <c r="W3451" s="544"/>
      <c r="X3451" s="544"/>
      <c r="Y3451" s="544"/>
      <c r="Z3451" s="544"/>
      <c r="AA3451" s="544"/>
      <c r="AB3451" s="544"/>
      <c r="AC3451" s="544"/>
    </row>
    <row r="3452" ht="131.25" customHeight="1">
      <c r="A3452" s="132" t="s">
        <v>6099</v>
      </c>
      <c r="B3452" s="594"/>
      <c r="C3452" s="544"/>
      <c r="D3452" s="544"/>
      <c r="E3452" s="544"/>
      <c r="F3452" s="544"/>
      <c r="G3452" s="544"/>
      <c r="H3452" s="544"/>
      <c r="I3452" s="544"/>
      <c r="J3452" s="544"/>
      <c r="K3452" s="544"/>
      <c r="L3452" s="544"/>
      <c r="M3452" s="544"/>
      <c r="N3452" s="544"/>
      <c r="O3452" s="544"/>
      <c r="P3452" s="544"/>
      <c r="Q3452" s="544"/>
      <c r="R3452" s="544"/>
      <c r="S3452" s="544"/>
      <c r="T3452" s="544"/>
      <c r="U3452" s="544"/>
      <c r="V3452" s="544"/>
      <c r="W3452" s="544"/>
      <c r="X3452" s="544"/>
      <c r="Y3452" s="544"/>
      <c r="Z3452" s="544"/>
      <c r="AA3452" s="544"/>
      <c r="AB3452" s="544"/>
      <c r="AC3452" s="544"/>
    </row>
    <row r="3453" ht="33.75" customHeight="1">
      <c r="A3453" s="132" t="s">
        <v>6100</v>
      </c>
      <c r="B3453" s="594"/>
      <c r="C3453" s="544"/>
      <c r="D3453" s="544"/>
      <c r="E3453" s="544"/>
      <c r="F3453" s="544"/>
      <c r="G3453" s="544"/>
      <c r="H3453" s="544"/>
      <c r="I3453" s="544"/>
      <c r="J3453" s="544"/>
      <c r="K3453" s="544"/>
      <c r="L3453" s="544"/>
      <c r="M3453" s="544"/>
      <c r="N3453" s="544"/>
      <c r="O3453" s="544"/>
      <c r="P3453" s="544"/>
      <c r="Q3453" s="544"/>
      <c r="R3453" s="544"/>
      <c r="S3453" s="544"/>
      <c r="T3453" s="544"/>
      <c r="U3453" s="544"/>
      <c r="V3453" s="544"/>
      <c r="W3453" s="544"/>
      <c r="X3453" s="544"/>
      <c r="Y3453" s="544"/>
      <c r="Z3453" s="544"/>
      <c r="AA3453" s="544"/>
      <c r="AB3453" s="544"/>
      <c r="AC3453" s="544"/>
    </row>
    <row r="3454" ht="71.25" customHeight="1">
      <c r="A3454" s="620" t="s">
        <v>6101</v>
      </c>
      <c r="B3454" s="621"/>
      <c r="C3454" s="544"/>
      <c r="D3454" s="544"/>
      <c r="E3454" s="544"/>
      <c r="F3454" s="544"/>
      <c r="G3454" s="544"/>
      <c r="H3454" s="544"/>
      <c r="I3454" s="544"/>
      <c r="J3454" s="544"/>
      <c r="K3454" s="544"/>
      <c r="L3454" s="544"/>
      <c r="M3454" s="544"/>
      <c r="N3454" s="544"/>
      <c r="O3454" s="544"/>
      <c r="P3454" s="544"/>
      <c r="Q3454" s="544"/>
      <c r="R3454" s="544"/>
      <c r="S3454" s="544"/>
      <c r="T3454" s="544"/>
      <c r="U3454" s="544"/>
      <c r="V3454" s="544"/>
      <c r="W3454" s="544"/>
      <c r="X3454" s="544"/>
      <c r="Y3454" s="544"/>
      <c r="Z3454" s="544"/>
      <c r="AA3454" s="544"/>
      <c r="AB3454" s="544"/>
      <c r="AC3454" s="544"/>
    </row>
    <row r="3455" ht="84.0" customHeight="1">
      <c r="A3455" s="620" t="s">
        <v>6102</v>
      </c>
      <c r="B3455" s="621"/>
      <c r="C3455" s="544"/>
      <c r="D3455" s="544"/>
      <c r="E3455" s="544"/>
      <c r="F3455" s="544"/>
      <c r="G3455" s="544"/>
      <c r="H3455" s="544"/>
      <c r="I3455" s="544"/>
      <c r="J3455" s="544"/>
      <c r="K3455" s="544"/>
      <c r="L3455" s="544"/>
      <c r="M3455" s="544"/>
      <c r="N3455" s="544"/>
      <c r="O3455" s="544"/>
      <c r="P3455" s="544"/>
      <c r="Q3455" s="544"/>
      <c r="R3455" s="544"/>
      <c r="S3455" s="544"/>
      <c r="T3455" s="544"/>
      <c r="U3455" s="544"/>
      <c r="V3455" s="544"/>
      <c r="W3455" s="544"/>
      <c r="X3455" s="544"/>
      <c r="Y3455" s="544"/>
      <c r="Z3455" s="544"/>
      <c r="AA3455" s="544"/>
      <c r="AB3455" s="544"/>
      <c r="AC3455" s="544"/>
    </row>
    <row r="3456" ht="127.5" customHeight="1">
      <c r="A3456" s="545" t="s">
        <v>6103</v>
      </c>
      <c r="B3456" s="621" t="s">
        <v>6104</v>
      </c>
      <c r="C3456" s="544"/>
      <c r="D3456" s="544"/>
      <c r="E3456" s="544"/>
      <c r="F3456" s="544"/>
      <c r="G3456" s="544"/>
      <c r="H3456" s="544"/>
      <c r="I3456" s="544"/>
      <c r="J3456" s="544"/>
      <c r="K3456" s="544"/>
      <c r="L3456" s="544"/>
      <c r="M3456" s="544"/>
      <c r="N3456" s="544"/>
      <c r="O3456" s="544"/>
      <c r="P3456" s="544"/>
      <c r="Q3456" s="544"/>
      <c r="R3456" s="544"/>
      <c r="S3456" s="544"/>
      <c r="T3456" s="544"/>
      <c r="U3456" s="544"/>
      <c r="V3456" s="544"/>
      <c r="W3456" s="544"/>
      <c r="X3456" s="544"/>
      <c r="Y3456" s="544"/>
      <c r="Z3456" s="544"/>
      <c r="AA3456" s="544"/>
      <c r="AB3456" s="544"/>
      <c r="AC3456" s="544"/>
    </row>
    <row r="3457" ht="57.75" customHeight="1">
      <c r="A3457" s="132" t="s">
        <v>6105</v>
      </c>
      <c r="B3457" s="621"/>
      <c r="C3457" s="544"/>
      <c r="D3457" s="544"/>
      <c r="E3457" s="544"/>
      <c r="F3457" s="544"/>
      <c r="G3457" s="544"/>
      <c r="H3457" s="544"/>
      <c r="I3457" s="544"/>
      <c r="J3457" s="544"/>
      <c r="K3457" s="544"/>
      <c r="L3457" s="544"/>
      <c r="M3457" s="544"/>
      <c r="N3457" s="544"/>
      <c r="O3457" s="544"/>
      <c r="P3457" s="544"/>
      <c r="Q3457" s="544"/>
      <c r="R3457" s="544"/>
      <c r="S3457" s="544"/>
      <c r="T3457" s="544"/>
      <c r="U3457" s="544"/>
      <c r="V3457" s="544"/>
      <c r="W3457" s="544"/>
      <c r="X3457" s="544"/>
      <c r="Y3457" s="544"/>
      <c r="Z3457" s="544"/>
      <c r="AA3457" s="544"/>
      <c r="AB3457" s="544"/>
      <c r="AC3457" s="544"/>
    </row>
    <row r="3458" ht="44.25" customHeight="1">
      <c r="A3458" s="622" t="s">
        <v>6106</v>
      </c>
      <c r="B3458" s="621" t="s">
        <v>6107</v>
      </c>
      <c r="C3458" s="471" t="s">
        <v>6108</v>
      </c>
      <c r="D3458" s="544"/>
      <c r="E3458" s="544"/>
      <c r="F3458" s="544"/>
      <c r="G3458" s="544"/>
      <c r="H3458" s="544"/>
      <c r="I3458" s="544"/>
      <c r="J3458" s="544"/>
      <c r="K3458" s="544"/>
      <c r="L3458" s="544"/>
      <c r="M3458" s="544"/>
      <c r="N3458" s="544"/>
      <c r="O3458" s="544"/>
      <c r="P3458" s="544"/>
      <c r="Q3458" s="544"/>
      <c r="R3458" s="544"/>
      <c r="S3458" s="544"/>
      <c r="T3458" s="544"/>
      <c r="U3458" s="544"/>
      <c r="V3458" s="544"/>
      <c r="W3458" s="544"/>
      <c r="X3458" s="544"/>
      <c r="Y3458" s="544"/>
      <c r="Z3458" s="544"/>
      <c r="AA3458" s="544"/>
      <c r="AB3458" s="544"/>
      <c r="AC3458" s="544"/>
    </row>
    <row r="3459">
      <c r="A3459" s="132" t="s">
        <v>6109</v>
      </c>
      <c r="B3459" s="621"/>
      <c r="C3459" s="544"/>
      <c r="D3459" s="544"/>
      <c r="E3459" s="544"/>
      <c r="F3459" s="544"/>
      <c r="G3459" s="544"/>
      <c r="H3459" s="544"/>
      <c r="I3459" s="544"/>
      <c r="J3459" s="544"/>
      <c r="K3459" s="544"/>
      <c r="L3459" s="544"/>
      <c r="M3459" s="544"/>
      <c r="N3459" s="544"/>
      <c r="O3459" s="544"/>
      <c r="P3459" s="544"/>
      <c r="Q3459" s="544"/>
      <c r="R3459" s="544"/>
      <c r="S3459" s="544"/>
      <c r="T3459" s="544"/>
      <c r="U3459" s="544"/>
      <c r="V3459" s="544"/>
      <c r="W3459" s="544"/>
      <c r="X3459" s="544"/>
      <c r="Y3459" s="544"/>
      <c r="Z3459" s="544"/>
      <c r="AA3459" s="544"/>
      <c r="AB3459" s="544"/>
      <c r="AC3459" s="544"/>
    </row>
    <row r="3460" ht="127.5" customHeight="1">
      <c r="A3460" s="132" t="s">
        <v>6110</v>
      </c>
      <c r="B3460" s="621" t="s">
        <v>6111</v>
      </c>
      <c r="C3460" s="544"/>
      <c r="D3460" s="544"/>
      <c r="E3460" s="544"/>
      <c r="F3460" s="544"/>
      <c r="G3460" s="544"/>
      <c r="H3460" s="544"/>
      <c r="I3460" s="544"/>
      <c r="J3460" s="544"/>
      <c r="K3460" s="544"/>
      <c r="L3460" s="544"/>
      <c r="M3460" s="544"/>
      <c r="N3460" s="544"/>
      <c r="O3460" s="544"/>
      <c r="P3460" s="544"/>
      <c r="Q3460" s="544"/>
      <c r="R3460" s="544"/>
      <c r="S3460" s="544"/>
      <c r="T3460" s="544"/>
      <c r="U3460" s="544"/>
      <c r="V3460" s="544"/>
      <c r="W3460" s="544"/>
      <c r="X3460" s="544"/>
      <c r="Y3460" s="544"/>
      <c r="Z3460" s="544"/>
      <c r="AA3460" s="544"/>
      <c r="AB3460" s="544"/>
      <c r="AC3460" s="544"/>
    </row>
    <row r="3461" ht="127.5" customHeight="1">
      <c r="A3461" s="545" t="s">
        <v>6112</v>
      </c>
      <c r="B3461" s="621" t="s">
        <v>6113</v>
      </c>
      <c r="C3461" s="544" t="s">
        <v>6114</v>
      </c>
      <c r="D3461" s="544"/>
      <c r="E3461" s="544"/>
      <c r="F3461" s="544"/>
      <c r="G3461" s="544"/>
      <c r="H3461" s="544"/>
      <c r="I3461" s="544"/>
      <c r="J3461" s="544"/>
      <c r="K3461" s="544"/>
      <c r="L3461" s="544"/>
      <c r="M3461" s="544"/>
      <c r="N3461" s="544"/>
      <c r="O3461" s="544"/>
      <c r="P3461" s="544"/>
      <c r="Q3461" s="544"/>
      <c r="R3461" s="544"/>
      <c r="S3461" s="544"/>
      <c r="T3461" s="544"/>
      <c r="U3461" s="544"/>
      <c r="V3461" s="544"/>
      <c r="W3461" s="544"/>
      <c r="X3461" s="544"/>
      <c r="Y3461" s="544"/>
      <c r="Z3461" s="544"/>
      <c r="AA3461" s="544"/>
      <c r="AB3461" s="544"/>
      <c r="AC3461" s="544"/>
    </row>
    <row r="3462" ht="150.75" customHeight="1">
      <c r="A3462" s="544" t="s">
        <v>6115</v>
      </c>
      <c r="B3462" s="621" t="s">
        <v>6116</v>
      </c>
      <c r="C3462" s="544"/>
      <c r="D3462" s="544"/>
      <c r="E3462" s="544"/>
      <c r="F3462" s="544"/>
      <c r="G3462" s="544"/>
      <c r="H3462" s="544"/>
      <c r="I3462" s="544"/>
      <c r="J3462" s="544"/>
      <c r="K3462" s="544"/>
      <c r="L3462" s="544"/>
      <c r="M3462" s="544"/>
      <c r="N3462" s="544"/>
      <c r="O3462" s="544"/>
      <c r="P3462" s="544"/>
      <c r="Q3462" s="544"/>
      <c r="R3462" s="544"/>
      <c r="S3462" s="544"/>
      <c r="T3462" s="544"/>
      <c r="U3462" s="544"/>
      <c r="V3462" s="544"/>
      <c r="W3462" s="544"/>
      <c r="X3462" s="544"/>
      <c r="Y3462" s="544"/>
      <c r="Z3462" s="544"/>
      <c r="AA3462" s="544"/>
      <c r="AB3462" s="544"/>
      <c r="AC3462" s="544"/>
    </row>
    <row r="3463" ht="56.25" customHeight="1">
      <c r="A3463" s="544" t="s">
        <v>6117</v>
      </c>
      <c r="B3463" s="621" t="s">
        <v>6118</v>
      </c>
      <c r="C3463" s="544"/>
      <c r="D3463" s="544"/>
      <c r="E3463" s="544"/>
      <c r="F3463" s="544"/>
      <c r="G3463" s="544"/>
      <c r="H3463" s="544"/>
      <c r="I3463" s="544"/>
      <c r="J3463" s="544"/>
      <c r="K3463" s="544"/>
      <c r="L3463" s="544"/>
      <c r="M3463" s="544"/>
      <c r="N3463" s="544"/>
      <c r="O3463" s="544"/>
      <c r="P3463" s="544"/>
      <c r="Q3463" s="544"/>
      <c r="R3463" s="544"/>
      <c r="S3463" s="544"/>
      <c r="T3463" s="544"/>
      <c r="U3463" s="544"/>
      <c r="V3463" s="544"/>
      <c r="W3463" s="544"/>
      <c r="X3463" s="544"/>
      <c r="Y3463" s="544"/>
      <c r="Z3463" s="544"/>
      <c r="AA3463" s="544"/>
      <c r="AB3463" s="544"/>
      <c r="AC3463" s="544"/>
    </row>
    <row r="3464" ht="195.75" customHeight="1">
      <c r="A3464" s="544" t="s">
        <v>6119</v>
      </c>
      <c r="B3464" s="623"/>
      <c r="C3464" s="544"/>
      <c r="D3464" s="544"/>
      <c r="E3464" s="544"/>
      <c r="F3464" s="544"/>
      <c r="G3464" s="544"/>
      <c r="H3464" s="544"/>
      <c r="I3464" s="544"/>
      <c r="J3464" s="544"/>
      <c r="K3464" s="544"/>
      <c r="L3464" s="544"/>
      <c r="M3464" s="544"/>
      <c r="N3464" s="544"/>
      <c r="O3464" s="544"/>
      <c r="P3464" s="544"/>
      <c r="Q3464" s="544"/>
      <c r="R3464" s="544"/>
      <c r="S3464" s="544"/>
      <c r="T3464" s="544"/>
      <c r="U3464" s="544"/>
      <c r="V3464" s="544"/>
      <c r="W3464" s="544"/>
      <c r="X3464" s="544"/>
      <c r="Y3464" s="544"/>
      <c r="Z3464" s="544"/>
      <c r="AA3464" s="544"/>
      <c r="AB3464" s="544"/>
      <c r="AC3464" s="544"/>
    </row>
    <row r="3465" ht="127.5" customHeight="1">
      <c r="A3465" s="544"/>
      <c r="B3465" s="566" t="s">
        <v>6120</v>
      </c>
      <c r="C3465" s="544"/>
      <c r="D3465" s="544"/>
      <c r="E3465" s="544"/>
      <c r="F3465" s="544"/>
      <c r="G3465" s="544"/>
      <c r="H3465" s="544"/>
      <c r="I3465" s="544"/>
      <c r="J3465" s="544"/>
      <c r="K3465" s="544"/>
      <c r="L3465" s="544"/>
      <c r="M3465" s="544"/>
      <c r="N3465" s="544"/>
      <c r="O3465" s="544"/>
      <c r="P3465" s="544"/>
      <c r="Q3465" s="544"/>
      <c r="R3465" s="544"/>
      <c r="S3465" s="544"/>
      <c r="T3465" s="544"/>
      <c r="U3465" s="544"/>
      <c r="V3465" s="544"/>
      <c r="W3465" s="544"/>
      <c r="X3465" s="544"/>
      <c r="Y3465" s="544"/>
      <c r="Z3465" s="544"/>
      <c r="AA3465" s="544"/>
      <c r="AB3465" s="544"/>
      <c r="AC3465" s="544"/>
    </row>
    <row r="3466" ht="153.75" customHeight="1">
      <c r="A3466" s="544" t="s">
        <v>6121</v>
      </c>
      <c r="B3466" s="623"/>
      <c r="C3466" s="544"/>
      <c r="D3466" s="544"/>
      <c r="E3466" s="544"/>
      <c r="F3466" s="544"/>
      <c r="G3466" s="544"/>
      <c r="H3466" s="544"/>
      <c r="I3466" s="544"/>
      <c r="J3466" s="544"/>
      <c r="K3466" s="544"/>
      <c r="L3466" s="544"/>
      <c r="M3466" s="544"/>
      <c r="N3466" s="544"/>
      <c r="O3466" s="544"/>
      <c r="P3466" s="544"/>
      <c r="Q3466" s="544"/>
      <c r="R3466" s="544"/>
      <c r="S3466" s="544"/>
      <c r="T3466" s="544"/>
      <c r="U3466" s="544"/>
      <c r="V3466" s="544"/>
      <c r="W3466" s="544"/>
      <c r="X3466" s="544"/>
      <c r="Y3466" s="544"/>
      <c r="Z3466" s="544"/>
      <c r="AA3466" s="544"/>
      <c r="AB3466" s="544"/>
      <c r="AC3466" s="544"/>
    </row>
    <row r="3467" ht="104.25" customHeight="1">
      <c r="A3467" s="544" t="s">
        <v>6122</v>
      </c>
      <c r="B3467" s="566" t="s">
        <v>6123</v>
      </c>
      <c r="C3467" s="544"/>
      <c r="D3467" s="544"/>
      <c r="E3467" s="544"/>
      <c r="F3467" s="544"/>
      <c r="G3467" s="544"/>
      <c r="H3467" s="544"/>
      <c r="I3467" s="544"/>
      <c r="J3467" s="544"/>
      <c r="K3467" s="544"/>
      <c r="L3467" s="544"/>
      <c r="M3467" s="544"/>
      <c r="N3467" s="544"/>
      <c r="O3467" s="544"/>
      <c r="P3467" s="544"/>
      <c r="Q3467" s="544"/>
      <c r="R3467" s="544"/>
      <c r="S3467" s="544"/>
      <c r="T3467" s="544"/>
      <c r="U3467" s="544"/>
      <c r="V3467" s="544"/>
      <c r="W3467" s="544"/>
      <c r="X3467" s="544"/>
      <c r="Y3467" s="544"/>
      <c r="Z3467" s="544"/>
      <c r="AA3467" s="544"/>
      <c r="AB3467" s="544"/>
      <c r="AC3467" s="544"/>
    </row>
    <row r="3468" ht="28.5" customHeight="1">
      <c r="A3468" s="544" t="s">
        <v>6124</v>
      </c>
      <c r="B3468" s="624" t="s">
        <v>6125</v>
      </c>
      <c r="C3468" s="544"/>
      <c r="D3468" s="544"/>
      <c r="E3468" s="544"/>
      <c r="F3468" s="544"/>
      <c r="G3468" s="544"/>
      <c r="H3468" s="544"/>
      <c r="I3468" s="544"/>
      <c r="J3468" s="544"/>
      <c r="K3468" s="544"/>
      <c r="L3468" s="544"/>
      <c r="M3468" s="544"/>
      <c r="N3468" s="544"/>
      <c r="O3468" s="544"/>
      <c r="P3468" s="544"/>
      <c r="Q3468" s="544"/>
      <c r="R3468" s="544"/>
      <c r="S3468" s="544"/>
      <c r="T3468" s="544"/>
      <c r="U3468" s="544"/>
      <c r="V3468" s="544"/>
      <c r="W3468" s="544"/>
      <c r="X3468" s="544"/>
      <c r="Y3468" s="544"/>
      <c r="Z3468" s="544"/>
      <c r="AA3468" s="544"/>
      <c r="AB3468" s="544"/>
      <c r="AC3468" s="544"/>
    </row>
    <row r="3469" ht="88.5" customHeight="1">
      <c r="A3469" s="544" t="s">
        <v>6126</v>
      </c>
      <c r="B3469" s="623"/>
      <c r="C3469" s="544"/>
      <c r="D3469" s="544"/>
      <c r="E3469" s="544"/>
      <c r="F3469" s="544"/>
      <c r="G3469" s="544"/>
      <c r="H3469" s="544"/>
      <c r="I3469" s="544"/>
      <c r="J3469" s="544"/>
      <c r="K3469" s="544"/>
      <c r="L3469" s="544"/>
      <c r="M3469" s="544"/>
      <c r="N3469" s="544"/>
      <c r="O3469" s="544"/>
      <c r="P3469" s="544"/>
      <c r="Q3469" s="544"/>
      <c r="R3469" s="544"/>
      <c r="S3469" s="544"/>
      <c r="T3469" s="544"/>
      <c r="U3469" s="544"/>
      <c r="V3469" s="544"/>
      <c r="W3469" s="544"/>
      <c r="X3469" s="544"/>
      <c r="Y3469" s="544"/>
      <c r="Z3469" s="544"/>
      <c r="AA3469" s="544"/>
      <c r="AB3469" s="544"/>
      <c r="AC3469" s="544"/>
    </row>
    <row r="3470">
      <c r="A3470" s="544" t="s">
        <v>6127</v>
      </c>
      <c r="B3470" s="65" t="s">
        <v>6128</v>
      </c>
      <c r="C3470" s="544"/>
      <c r="D3470" s="544"/>
      <c r="E3470" s="544"/>
      <c r="F3470" s="544"/>
      <c r="G3470" s="544"/>
      <c r="H3470" s="544"/>
      <c r="I3470" s="544"/>
      <c r="J3470" s="544"/>
      <c r="K3470" s="544"/>
      <c r="L3470" s="544"/>
      <c r="M3470" s="544"/>
      <c r="N3470" s="224"/>
      <c r="O3470" s="544"/>
      <c r="P3470" s="544"/>
      <c r="Q3470" s="544"/>
      <c r="R3470" s="544"/>
      <c r="S3470" s="544"/>
      <c r="T3470" s="544"/>
      <c r="U3470" s="544"/>
      <c r="V3470" s="544"/>
      <c r="W3470" s="544"/>
      <c r="X3470" s="544"/>
      <c r="Y3470" s="544"/>
      <c r="Z3470" s="544"/>
      <c r="AA3470" s="544"/>
      <c r="AB3470" s="544"/>
      <c r="AC3470" s="544"/>
    </row>
    <row r="3471">
      <c r="A3471" s="544" t="s">
        <v>6129</v>
      </c>
      <c r="B3471" s="624" t="s">
        <v>6130</v>
      </c>
      <c r="C3471" s="544"/>
      <c r="D3471" s="544"/>
      <c r="E3471" s="544"/>
      <c r="F3471" s="544"/>
      <c r="G3471" s="544"/>
      <c r="H3471" s="544"/>
      <c r="I3471" s="544"/>
      <c r="J3471" s="544"/>
      <c r="K3471" s="544"/>
      <c r="L3471" s="544"/>
      <c r="M3471" s="544"/>
      <c r="N3471" s="544"/>
      <c r="O3471" s="544"/>
      <c r="P3471" s="544"/>
      <c r="Q3471" s="544"/>
      <c r="R3471" s="544"/>
      <c r="S3471" s="544"/>
      <c r="T3471" s="544"/>
      <c r="U3471" s="544"/>
      <c r="V3471" s="544"/>
      <c r="W3471" s="544"/>
      <c r="X3471" s="544"/>
      <c r="Y3471" s="544"/>
      <c r="Z3471" s="544"/>
      <c r="AA3471" s="544"/>
      <c r="AB3471" s="544"/>
      <c r="AC3471" s="544"/>
    </row>
    <row r="3472" ht="45.75" customHeight="1">
      <c r="A3472" s="545" t="s">
        <v>6131</v>
      </c>
      <c r="B3472" s="621" t="s">
        <v>6132</v>
      </c>
      <c r="C3472" s="544"/>
      <c r="D3472" s="544"/>
      <c r="E3472" s="544"/>
      <c r="F3472" s="544"/>
      <c r="G3472" s="544"/>
      <c r="H3472" s="544"/>
      <c r="I3472" s="544"/>
      <c r="J3472" s="544"/>
      <c r="K3472" s="544"/>
      <c r="L3472" s="544"/>
      <c r="M3472" s="544"/>
      <c r="N3472" s="544"/>
      <c r="O3472" s="544"/>
      <c r="P3472" s="544"/>
      <c r="Q3472" s="544"/>
      <c r="R3472" s="544"/>
      <c r="S3472" s="544"/>
      <c r="T3472" s="544"/>
      <c r="U3472" s="544"/>
      <c r="V3472" s="544"/>
      <c r="W3472" s="544"/>
      <c r="X3472" s="544"/>
      <c r="Y3472" s="544"/>
      <c r="Z3472" s="544"/>
      <c r="AA3472" s="544"/>
      <c r="AB3472" s="544"/>
      <c r="AC3472" s="544"/>
    </row>
    <row r="3473" ht="57.0" customHeight="1">
      <c r="A3473" s="545" t="s">
        <v>6133</v>
      </c>
      <c r="B3473" s="623"/>
      <c r="C3473" s="544"/>
      <c r="D3473" s="544"/>
      <c r="E3473" s="544"/>
      <c r="F3473" s="544"/>
      <c r="G3473" s="544"/>
      <c r="H3473" s="544"/>
      <c r="I3473" s="544"/>
      <c r="J3473" s="544"/>
      <c r="K3473" s="544"/>
      <c r="L3473" s="544"/>
      <c r="M3473" s="544"/>
      <c r="N3473" s="544"/>
      <c r="O3473" s="544"/>
      <c r="P3473" s="544"/>
      <c r="Q3473" s="544"/>
      <c r="R3473" s="544"/>
      <c r="S3473" s="544"/>
      <c r="T3473" s="544"/>
      <c r="U3473" s="544"/>
      <c r="V3473" s="544"/>
      <c r="W3473" s="544"/>
      <c r="X3473" s="544"/>
      <c r="Y3473" s="544"/>
      <c r="Z3473" s="544"/>
      <c r="AA3473" s="544"/>
      <c r="AB3473" s="544"/>
      <c r="AC3473" s="544"/>
    </row>
    <row r="3474">
      <c r="A3474" s="544" t="s">
        <v>6134</v>
      </c>
      <c r="B3474" s="623"/>
      <c r="C3474" s="544"/>
      <c r="D3474" s="544"/>
      <c r="E3474" s="544"/>
      <c r="F3474" s="544"/>
      <c r="G3474" s="544"/>
      <c r="H3474" s="544"/>
      <c r="I3474" s="544"/>
      <c r="J3474" s="544"/>
      <c r="K3474" s="544"/>
      <c r="L3474" s="544"/>
      <c r="M3474" s="544"/>
      <c r="N3474" s="544"/>
      <c r="O3474" s="544"/>
      <c r="P3474" s="544"/>
      <c r="Q3474" s="544"/>
      <c r="R3474" s="544"/>
      <c r="S3474" s="544"/>
      <c r="T3474" s="544"/>
      <c r="U3474" s="544"/>
      <c r="V3474" s="544"/>
      <c r="W3474" s="544"/>
      <c r="X3474" s="544"/>
      <c r="Y3474" s="544"/>
      <c r="Z3474" s="544"/>
      <c r="AA3474" s="544"/>
      <c r="AB3474" s="544"/>
      <c r="AC3474" s="544"/>
    </row>
    <row r="3475" ht="34.5" customHeight="1">
      <c r="A3475" s="544" t="s">
        <v>6135</v>
      </c>
      <c r="B3475" s="192" t="s">
        <v>6136</v>
      </c>
      <c r="C3475" s="544"/>
      <c r="D3475" s="544"/>
      <c r="E3475" s="544"/>
      <c r="F3475" s="544"/>
      <c r="G3475" s="544"/>
      <c r="H3475" s="544"/>
      <c r="I3475" s="544"/>
      <c r="J3475" s="544"/>
      <c r="K3475" s="544"/>
      <c r="L3475" s="544"/>
      <c r="M3475" s="544"/>
      <c r="N3475" s="544"/>
      <c r="O3475" s="544"/>
      <c r="P3475" s="544"/>
      <c r="Q3475" s="544"/>
      <c r="R3475" s="544"/>
      <c r="S3475" s="544"/>
      <c r="T3475" s="544"/>
      <c r="U3475" s="544"/>
      <c r="V3475" s="544"/>
      <c r="W3475" s="544"/>
      <c r="X3475" s="544"/>
      <c r="Y3475" s="544"/>
      <c r="Z3475" s="544"/>
      <c r="AA3475" s="544"/>
      <c r="AB3475" s="544"/>
      <c r="AC3475" s="544"/>
    </row>
    <row r="3476" ht="48.75" customHeight="1">
      <c r="A3476" s="625" t="s">
        <v>6137</v>
      </c>
      <c r="B3476" s="623"/>
      <c r="C3476" s="544"/>
      <c r="D3476" s="544"/>
      <c r="E3476" s="544"/>
      <c r="F3476" s="544"/>
      <c r="G3476" s="544"/>
      <c r="H3476" s="544"/>
      <c r="I3476" s="544"/>
      <c r="J3476" s="544"/>
      <c r="K3476" s="544"/>
      <c r="L3476" s="544"/>
      <c r="M3476" s="544"/>
      <c r="N3476" s="544"/>
      <c r="O3476" s="544"/>
      <c r="P3476" s="544"/>
      <c r="Q3476" s="544"/>
      <c r="R3476" s="544"/>
      <c r="S3476" s="544"/>
      <c r="T3476" s="544"/>
      <c r="U3476" s="544"/>
      <c r="V3476" s="544"/>
      <c r="W3476" s="544"/>
      <c r="X3476" s="544"/>
      <c r="Y3476" s="544"/>
      <c r="Z3476" s="544"/>
      <c r="AA3476" s="544"/>
      <c r="AB3476" s="544"/>
      <c r="AC3476" s="544"/>
    </row>
    <row r="3477" ht="34.5" customHeight="1">
      <c r="A3477" s="544" t="s">
        <v>6138</v>
      </c>
      <c r="B3477" s="572" t="s">
        <v>6139</v>
      </c>
      <c r="C3477" s="544"/>
      <c r="D3477" s="544"/>
      <c r="E3477" s="544"/>
      <c r="F3477" s="544"/>
      <c r="G3477" s="544"/>
      <c r="H3477" s="544"/>
      <c r="I3477" s="544"/>
      <c r="J3477" s="544"/>
      <c r="K3477" s="544"/>
      <c r="L3477" s="544"/>
      <c r="M3477" s="544"/>
      <c r="N3477" s="544"/>
      <c r="O3477" s="544"/>
      <c r="P3477" s="544"/>
      <c r="Q3477" s="544"/>
      <c r="R3477" s="544"/>
      <c r="S3477" s="544"/>
      <c r="T3477" s="544"/>
      <c r="U3477" s="544"/>
      <c r="V3477" s="544"/>
      <c r="W3477" s="544"/>
      <c r="X3477" s="544"/>
      <c r="Y3477" s="544"/>
      <c r="Z3477" s="544"/>
      <c r="AA3477" s="544"/>
      <c r="AB3477" s="544"/>
      <c r="AC3477" s="544"/>
    </row>
    <row r="3478">
      <c r="A3478" s="545" t="s">
        <v>6140</v>
      </c>
      <c r="B3478" s="65"/>
      <c r="C3478" s="544"/>
      <c r="D3478" s="544"/>
      <c r="E3478" s="544"/>
      <c r="F3478" s="544"/>
      <c r="G3478" s="544"/>
      <c r="H3478" s="544"/>
      <c r="I3478" s="544"/>
      <c r="J3478" s="544"/>
      <c r="K3478" s="544"/>
      <c r="L3478" s="544"/>
      <c r="M3478" s="544"/>
      <c r="N3478" s="544"/>
      <c r="O3478" s="544"/>
      <c r="P3478" s="544"/>
      <c r="Q3478" s="544"/>
      <c r="R3478" s="544"/>
      <c r="S3478" s="544"/>
      <c r="T3478" s="544"/>
      <c r="U3478" s="544"/>
      <c r="V3478" s="544"/>
      <c r="W3478" s="544"/>
      <c r="X3478" s="544"/>
      <c r="Y3478" s="544"/>
      <c r="Z3478" s="544"/>
      <c r="AA3478" s="544"/>
      <c r="AB3478" s="544"/>
      <c r="AC3478" s="544"/>
    </row>
    <row r="3479">
      <c r="A3479" s="1" t="s">
        <v>6141</v>
      </c>
      <c r="B3479" s="65"/>
      <c r="C3479" s="544"/>
      <c r="D3479" s="544"/>
      <c r="E3479" s="544"/>
      <c r="F3479" s="544"/>
      <c r="G3479" s="544"/>
      <c r="H3479" s="544"/>
      <c r="I3479" s="544"/>
      <c r="J3479" s="544"/>
      <c r="K3479" s="544"/>
      <c r="L3479" s="544"/>
      <c r="M3479" s="544"/>
      <c r="N3479" s="544"/>
      <c r="O3479" s="544"/>
      <c r="P3479" s="544"/>
      <c r="Q3479" s="544"/>
      <c r="R3479" s="544"/>
      <c r="S3479" s="544"/>
      <c r="T3479" s="544"/>
      <c r="U3479" s="544"/>
      <c r="V3479" s="544"/>
      <c r="W3479" s="544"/>
      <c r="X3479" s="544"/>
      <c r="Y3479" s="544"/>
      <c r="Z3479" s="544"/>
      <c r="AA3479" s="544"/>
      <c r="AB3479" s="544"/>
      <c r="AC3479" s="544"/>
    </row>
    <row r="3480">
      <c r="A3480" s="613"/>
      <c r="B3480" s="65"/>
      <c r="C3480" s="544"/>
      <c r="D3480" s="544"/>
      <c r="E3480" s="544"/>
      <c r="F3480" s="544"/>
      <c r="G3480" s="544"/>
      <c r="H3480" s="544"/>
      <c r="I3480" s="544"/>
      <c r="J3480" s="544"/>
      <c r="K3480" s="544"/>
      <c r="L3480" s="544"/>
      <c r="M3480" s="544"/>
      <c r="N3480" s="544"/>
      <c r="O3480" s="544"/>
      <c r="P3480" s="544"/>
      <c r="Q3480" s="544"/>
      <c r="R3480" s="544"/>
      <c r="S3480" s="544"/>
      <c r="T3480" s="544"/>
      <c r="U3480" s="544"/>
      <c r="V3480" s="544"/>
      <c r="W3480" s="544"/>
      <c r="X3480" s="544"/>
      <c r="Y3480" s="544"/>
      <c r="Z3480" s="544"/>
      <c r="AA3480" s="544"/>
      <c r="AB3480" s="544"/>
      <c r="AC3480" s="544"/>
    </row>
    <row r="3481">
      <c r="A3481" s="132" t="s">
        <v>6142</v>
      </c>
      <c r="B3481" s="65"/>
      <c r="C3481" s="544"/>
      <c r="D3481" s="544"/>
      <c r="E3481" s="544"/>
      <c r="F3481" s="544"/>
      <c r="G3481" s="544"/>
      <c r="H3481" s="544"/>
      <c r="I3481" s="544"/>
      <c r="J3481" s="544"/>
      <c r="K3481" s="544"/>
      <c r="L3481" s="544"/>
      <c r="M3481" s="544"/>
      <c r="N3481" s="544"/>
      <c r="O3481" s="544"/>
      <c r="P3481" s="544"/>
      <c r="Q3481" s="544"/>
      <c r="R3481" s="544"/>
      <c r="S3481" s="544"/>
      <c r="T3481" s="544"/>
      <c r="U3481" s="544"/>
      <c r="V3481" s="544"/>
      <c r="W3481" s="544"/>
      <c r="X3481" s="544"/>
      <c r="Y3481" s="544"/>
      <c r="Z3481" s="544"/>
      <c r="AA3481" s="544"/>
      <c r="AB3481" s="544"/>
      <c r="AC3481" s="544"/>
    </row>
    <row r="3482">
      <c r="A3482" s="132" t="s">
        <v>6143</v>
      </c>
      <c r="B3482" s="594"/>
      <c r="C3482" s="544"/>
      <c r="D3482" s="544"/>
      <c r="E3482" s="544"/>
      <c r="F3482" s="544"/>
      <c r="G3482" s="544"/>
      <c r="H3482" s="544"/>
      <c r="I3482" s="544"/>
      <c r="J3482" s="544"/>
      <c r="K3482" s="544"/>
      <c r="L3482" s="544"/>
      <c r="M3482" s="544"/>
      <c r="N3482" s="544"/>
      <c r="O3482" s="544"/>
      <c r="P3482" s="544"/>
      <c r="Q3482" s="544"/>
      <c r="R3482" s="544"/>
      <c r="S3482" s="544"/>
      <c r="T3482" s="544"/>
      <c r="U3482" s="544"/>
      <c r="V3482" s="544"/>
      <c r="W3482" s="544"/>
      <c r="X3482" s="544"/>
      <c r="Y3482" s="544"/>
      <c r="Z3482" s="544"/>
      <c r="AA3482" s="544"/>
      <c r="AB3482" s="544"/>
      <c r="AC3482" s="544"/>
    </row>
    <row r="3483">
      <c r="A3483" s="132" t="s">
        <v>6144</v>
      </c>
      <c r="B3483" s="65"/>
      <c r="C3483" s="544"/>
      <c r="D3483" s="544" t="s">
        <v>6145</v>
      </c>
      <c r="E3483" s="544"/>
      <c r="F3483" s="544"/>
      <c r="G3483" s="544"/>
      <c r="H3483" s="544"/>
      <c r="I3483" s="544"/>
      <c r="J3483" s="544"/>
      <c r="K3483" s="544"/>
      <c r="L3483" s="544"/>
      <c r="M3483" s="544"/>
      <c r="N3483" s="544"/>
      <c r="O3483" s="544"/>
      <c r="P3483" s="544"/>
      <c r="Q3483" s="544"/>
      <c r="R3483" s="544"/>
      <c r="S3483" s="544"/>
      <c r="T3483" s="544"/>
      <c r="U3483" s="544"/>
      <c r="V3483" s="544"/>
      <c r="W3483" s="544"/>
      <c r="X3483" s="544"/>
      <c r="Y3483" s="544"/>
      <c r="Z3483" s="544"/>
      <c r="AA3483" s="544"/>
      <c r="AB3483" s="544"/>
      <c r="AC3483" s="544"/>
    </row>
    <row r="3484">
      <c r="A3484" s="132" t="s">
        <v>6146</v>
      </c>
      <c r="B3484" s="65" t="s">
        <v>6147</v>
      </c>
      <c r="C3484" s="544" t="s">
        <v>6148</v>
      </c>
      <c r="D3484" s="544" t="s">
        <v>6149</v>
      </c>
      <c r="E3484" s="544"/>
      <c r="F3484" s="544"/>
      <c r="G3484" s="544"/>
      <c r="H3484" s="544"/>
      <c r="I3484" s="544"/>
      <c r="J3484" s="544"/>
      <c r="K3484" s="544"/>
      <c r="L3484" s="544"/>
      <c r="M3484" s="544"/>
      <c r="N3484" s="544"/>
      <c r="O3484" s="544"/>
      <c r="P3484" s="544"/>
      <c r="Q3484" s="544"/>
      <c r="R3484" s="544"/>
      <c r="S3484" s="544"/>
      <c r="T3484" s="544"/>
      <c r="U3484" s="544"/>
      <c r="V3484" s="544"/>
      <c r="W3484" s="544"/>
      <c r="X3484" s="544"/>
      <c r="Y3484" s="544"/>
      <c r="Z3484" s="544"/>
      <c r="AA3484" s="544"/>
      <c r="AB3484" s="544"/>
      <c r="AC3484" s="544"/>
    </row>
    <row r="3485">
      <c r="A3485" s="132" t="s">
        <v>6150</v>
      </c>
      <c r="B3485" s="65" t="s">
        <v>6151</v>
      </c>
      <c r="C3485" s="545" t="s">
        <v>6152</v>
      </c>
      <c r="D3485" s="544"/>
      <c r="E3485" s="544"/>
      <c r="F3485" s="544"/>
      <c r="G3485" s="544"/>
      <c r="H3485" s="544"/>
      <c r="I3485" s="544"/>
      <c r="J3485" s="544"/>
      <c r="K3485" s="544"/>
      <c r="L3485" s="544"/>
      <c r="M3485" s="544"/>
      <c r="N3485" s="544"/>
      <c r="O3485" s="544"/>
      <c r="P3485" s="544"/>
      <c r="Q3485" s="544"/>
      <c r="R3485" s="544"/>
      <c r="S3485" s="544"/>
      <c r="T3485" s="544"/>
      <c r="U3485" s="544"/>
      <c r="V3485" s="544"/>
      <c r="W3485" s="544"/>
      <c r="X3485" s="544"/>
      <c r="Y3485" s="544"/>
      <c r="Z3485" s="544"/>
      <c r="AA3485" s="544"/>
      <c r="AB3485" s="544"/>
      <c r="AC3485" s="544"/>
    </row>
    <row r="3486">
      <c r="A3486" s="132" t="s">
        <v>6153</v>
      </c>
      <c r="B3486" s="65" t="s">
        <v>6154</v>
      </c>
      <c r="C3486" s="544" t="s">
        <v>6155</v>
      </c>
      <c r="D3486" s="544"/>
      <c r="E3486" s="544"/>
      <c r="F3486" s="544"/>
      <c r="G3486" s="544"/>
      <c r="H3486" s="544"/>
      <c r="I3486" s="544"/>
      <c r="J3486" s="544"/>
      <c r="K3486" s="544"/>
      <c r="L3486" s="544"/>
      <c r="M3486" s="544"/>
      <c r="N3486" s="544"/>
      <c r="O3486" s="544"/>
      <c r="P3486" s="544"/>
      <c r="Q3486" s="544"/>
      <c r="R3486" s="544"/>
      <c r="S3486" s="544"/>
      <c r="T3486" s="544"/>
      <c r="U3486" s="544"/>
      <c r="V3486" s="544"/>
      <c r="W3486" s="544"/>
      <c r="X3486" s="544"/>
      <c r="Y3486" s="544"/>
      <c r="Z3486" s="544"/>
      <c r="AA3486" s="544"/>
      <c r="AB3486" s="544"/>
      <c r="AC3486" s="544"/>
    </row>
    <row r="3487">
      <c r="A3487" s="132" t="s">
        <v>6156</v>
      </c>
      <c r="B3487" s="65" t="s">
        <v>6157</v>
      </c>
      <c r="C3487" s="544"/>
      <c r="D3487" s="544"/>
      <c r="E3487" s="544"/>
      <c r="F3487" s="544"/>
      <c r="G3487" s="544"/>
      <c r="H3487" s="544"/>
      <c r="I3487" s="544"/>
      <c r="J3487" s="544"/>
      <c r="K3487" s="544"/>
      <c r="L3487" s="544"/>
      <c r="M3487" s="544"/>
      <c r="N3487" s="544"/>
      <c r="O3487" s="544"/>
      <c r="P3487" s="544"/>
      <c r="Q3487" s="544"/>
      <c r="R3487" s="544"/>
      <c r="S3487" s="544"/>
      <c r="T3487" s="544"/>
      <c r="U3487" s="544"/>
      <c r="V3487" s="544"/>
      <c r="W3487" s="544"/>
      <c r="X3487" s="544"/>
      <c r="Y3487" s="544"/>
      <c r="Z3487" s="544"/>
      <c r="AA3487" s="544"/>
      <c r="AB3487" s="544"/>
      <c r="AC3487" s="544"/>
    </row>
    <row r="3488">
      <c r="A3488" s="132" t="s">
        <v>6158</v>
      </c>
      <c r="B3488" s="65"/>
      <c r="C3488" s="544"/>
      <c r="D3488" s="544"/>
      <c r="E3488" s="544"/>
      <c r="F3488" s="544"/>
      <c r="G3488" s="544"/>
      <c r="H3488" s="544"/>
      <c r="I3488" s="544"/>
      <c r="J3488" s="544"/>
      <c r="K3488" s="544"/>
      <c r="L3488" s="544"/>
      <c r="M3488" s="544"/>
      <c r="N3488" s="544"/>
      <c r="O3488" s="544"/>
      <c r="P3488" s="544"/>
      <c r="Q3488" s="544"/>
      <c r="R3488" s="544"/>
      <c r="S3488" s="544"/>
      <c r="T3488" s="544"/>
      <c r="U3488" s="544"/>
      <c r="V3488" s="544"/>
      <c r="W3488" s="544"/>
      <c r="X3488" s="544"/>
      <c r="Y3488" s="544"/>
      <c r="Z3488" s="544"/>
      <c r="AA3488" s="544"/>
      <c r="AB3488" s="544"/>
      <c r="AC3488" s="544"/>
    </row>
    <row r="3489">
      <c r="A3489" s="132" t="s">
        <v>6159</v>
      </c>
      <c r="B3489" s="65" t="s">
        <v>6160</v>
      </c>
      <c r="C3489" s="544"/>
      <c r="D3489" s="544"/>
      <c r="E3489" s="544"/>
      <c r="F3489" s="544"/>
      <c r="G3489" s="544"/>
      <c r="H3489" s="544"/>
      <c r="I3489" s="544"/>
      <c r="J3489" s="544"/>
      <c r="K3489" s="544"/>
      <c r="L3489" s="544"/>
      <c r="M3489" s="544"/>
      <c r="N3489" s="544"/>
      <c r="O3489" s="544"/>
      <c r="P3489" s="544"/>
      <c r="Q3489" s="544"/>
      <c r="R3489" s="544"/>
      <c r="S3489" s="544"/>
      <c r="T3489" s="544"/>
      <c r="U3489" s="544"/>
      <c r="V3489" s="544"/>
      <c r="W3489" s="544"/>
      <c r="X3489" s="544"/>
      <c r="Y3489" s="544"/>
      <c r="Z3489" s="544"/>
      <c r="AA3489" s="544"/>
      <c r="AB3489" s="544"/>
      <c r="AC3489" s="544"/>
    </row>
    <row r="3490">
      <c r="A3490" s="132" t="s">
        <v>6161</v>
      </c>
      <c r="B3490" s="65"/>
      <c r="C3490" s="544"/>
      <c r="D3490" s="544"/>
      <c r="E3490" s="544"/>
      <c r="F3490" s="544"/>
      <c r="G3490" s="544"/>
      <c r="H3490" s="544"/>
      <c r="I3490" s="544"/>
      <c r="J3490" s="544"/>
      <c r="K3490" s="544"/>
      <c r="L3490" s="544"/>
      <c r="M3490" s="544"/>
      <c r="N3490" s="544"/>
      <c r="O3490" s="544"/>
      <c r="P3490" s="544"/>
      <c r="Q3490" s="544"/>
      <c r="R3490" s="544"/>
      <c r="S3490" s="544"/>
      <c r="T3490" s="544"/>
      <c r="U3490" s="544"/>
      <c r="V3490" s="544"/>
      <c r="W3490" s="544"/>
      <c r="X3490" s="544"/>
      <c r="Y3490" s="544"/>
      <c r="Z3490" s="544"/>
      <c r="AA3490" s="544"/>
      <c r="AB3490" s="544"/>
      <c r="AC3490" s="544"/>
    </row>
    <row r="3491">
      <c r="A3491" s="544"/>
      <c r="B3491" s="65"/>
      <c r="C3491" s="544"/>
      <c r="D3491" s="544"/>
      <c r="E3491" s="544"/>
      <c r="F3491" s="544"/>
      <c r="G3491" s="544"/>
      <c r="H3491" s="544"/>
      <c r="I3491" s="544"/>
      <c r="J3491" s="544"/>
      <c r="K3491" s="544"/>
      <c r="L3491" s="544"/>
      <c r="M3491" s="544"/>
      <c r="N3491" s="544"/>
      <c r="O3491" s="544"/>
      <c r="P3491" s="544"/>
      <c r="Q3491" s="544"/>
      <c r="R3491" s="544"/>
      <c r="S3491" s="544"/>
      <c r="T3491" s="544"/>
      <c r="U3491" s="544"/>
      <c r="V3491" s="544"/>
      <c r="W3491" s="544"/>
      <c r="X3491" s="544"/>
      <c r="Y3491" s="544"/>
      <c r="Z3491" s="544"/>
      <c r="AA3491" s="544"/>
      <c r="AB3491" s="544"/>
      <c r="AC3491" s="544"/>
    </row>
    <row r="3492">
      <c r="A3492" s="544" t="s">
        <v>6162</v>
      </c>
      <c r="B3492" s="65" t="s">
        <v>6163</v>
      </c>
      <c r="C3492" s="544"/>
      <c r="D3492" s="544"/>
      <c r="E3492" s="544"/>
      <c r="F3492" s="544"/>
      <c r="G3492" s="544"/>
      <c r="H3492" s="544"/>
      <c r="I3492" s="544"/>
      <c r="J3492" s="544"/>
      <c r="K3492" s="544"/>
      <c r="L3492" s="544"/>
      <c r="M3492" s="544"/>
      <c r="N3492" s="544"/>
      <c r="O3492" s="544"/>
      <c r="P3492" s="544"/>
      <c r="Q3492" s="544"/>
      <c r="R3492" s="544"/>
      <c r="S3492" s="544"/>
      <c r="T3492" s="544"/>
      <c r="U3492" s="544"/>
      <c r="V3492" s="544"/>
      <c r="W3492" s="544"/>
      <c r="X3492" s="544"/>
      <c r="Y3492" s="544"/>
      <c r="Z3492" s="544"/>
      <c r="AA3492" s="544"/>
      <c r="AB3492" s="544"/>
      <c r="AC3492" s="544"/>
    </row>
    <row r="3493">
      <c r="A3493" s="544" t="s">
        <v>6164</v>
      </c>
      <c r="B3493" s="65"/>
      <c r="C3493" s="544"/>
      <c r="D3493" s="544"/>
      <c r="E3493" s="544"/>
      <c r="F3493" s="544"/>
      <c r="G3493" s="544"/>
      <c r="H3493" s="544"/>
      <c r="I3493" s="544"/>
      <c r="J3493" s="544"/>
      <c r="K3493" s="544"/>
      <c r="L3493" s="544"/>
      <c r="M3493" s="544"/>
      <c r="N3493" s="544"/>
      <c r="O3493" s="544"/>
      <c r="P3493" s="544"/>
      <c r="Q3493" s="544"/>
      <c r="R3493" s="544"/>
      <c r="S3493" s="544"/>
      <c r="T3493" s="544"/>
      <c r="U3493" s="544"/>
      <c r="V3493" s="544"/>
      <c r="W3493" s="544"/>
      <c r="X3493" s="544"/>
      <c r="Y3493" s="544"/>
      <c r="Z3493" s="544"/>
      <c r="AA3493" s="544"/>
      <c r="AB3493" s="544"/>
      <c r="AC3493" s="544"/>
    </row>
    <row r="3494">
      <c r="A3494" s="544" t="s">
        <v>6165</v>
      </c>
      <c r="B3494" s="65" t="s">
        <v>6166</v>
      </c>
      <c r="C3494" s="544"/>
      <c r="D3494" s="544"/>
      <c r="E3494" s="544"/>
      <c r="F3494" s="544"/>
      <c r="G3494" s="544"/>
      <c r="H3494" s="544"/>
      <c r="I3494" s="544"/>
      <c r="J3494" s="544"/>
      <c r="K3494" s="544"/>
      <c r="L3494" s="544"/>
      <c r="M3494" s="544"/>
      <c r="N3494" s="544"/>
      <c r="O3494" s="544"/>
      <c r="P3494" s="544"/>
      <c r="Q3494" s="544"/>
      <c r="R3494" s="544"/>
      <c r="S3494" s="544"/>
      <c r="T3494" s="544"/>
      <c r="U3494" s="544"/>
      <c r="V3494" s="544"/>
      <c r="W3494" s="544"/>
      <c r="X3494" s="544"/>
      <c r="Y3494" s="544"/>
      <c r="Z3494" s="544"/>
      <c r="AA3494" s="544"/>
      <c r="AB3494" s="544"/>
      <c r="AC3494" s="544"/>
    </row>
    <row r="3495">
      <c r="A3495" s="545" t="s">
        <v>6167</v>
      </c>
      <c r="B3495" s="65"/>
      <c r="C3495" s="544"/>
      <c r="D3495" s="544"/>
      <c r="E3495" s="544"/>
      <c r="F3495" s="544"/>
      <c r="G3495" s="544"/>
      <c r="H3495" s="544"/>
      <c r="I3495" s="544"/>
      <c r="J3495" s="544"/>
      <c r="K3495" s="544"/>
      <c r="L3495" s="544"/>
      <c r="M3495" s="544"/>
      <c r="N3495" s="544"/>
      <c r="O3495" s="544"/>
      <c r="P3495" s="544"/>
      <c r="Q3495" s="544"/>
      <c r="R3495" s="544"/>
      <c r="S3495" s="544"/>
      <c r="T3495" s="544"/>
      <c r="U3495" s="544"/>
      <c r="V3495" s="544"/>
      <c r="W3495" s="544"/>
      <c r="X3495" s="544"/>
      <c r="Y3495" s="544"/>
      <c r="Z3495" s="544"/>
      <c r="AA3495" s="544"/>
      <c r="AB3495" s="544"/>
      <c r="AC3495" s="544"/>
    </row>
    <row r="3496">
      <c r="A3496" s="132" t="s">
        <v>6168</v>
      </c>
      <c r="B3496" s="65" t="s">
        <v>6169</v>
      </c>
      <c r="C3496" s="544"/>
      <c r="D3496" s="544"/>
      <c r="E3496" s="544"/>
      <c r="F3496" s="544"/>
      <c r="G3496" s="544"/>
      <c r="H3496" s="544"/>
      <c r="I3496" s="544"/>
      <c r="J3496" s="544"/>
      <c r="K3496" s="544"/>
      <c r="L3496" s="544"/>
      <c r="M3496" s="544"/>
      <c r="N3496" s="544"/>
      <c r="O3496" s="544"/>
      <c r="P3496" s="544"/>
      <c r="Q3496" s="544"/>
      <c r="R3496" s="544"/>
      <c r="S3496" s="544"/>
      <c r="T3496" s="544"/>
      <c r="U3496" s="544"/>
      <c r="V3496" s="544"/>
      <c r="W3496" s="544"/>
      <c r="X3496" s="544"/>
      <c r="Y3496" s="544"/>
      <c r="Z3496" s="544"/>
      <c r="AA3496" s="544"/>
      <c r="AB3496" s="544"/>
      <c r="AC3496" s="544"/>
    </row>
    <row r="3497">
      <c r="A3497" s="132" t="s">
        <v>6170</v>
      </c>
      <c r="B3497" s="65" t="s">
        <v>6171</v>
      </c>
      <c r="C3497" s="545" t="s">
        <v>6172</v>
      </c>
      <c r="D3497" s="544"/>
      <c r="E3497" s="544"/>
      <c r="F3497" s="544"/>
      <c r="G3497" s="544"/>
      <c r="H3497" s="544"/>
      <c r="I3497" s="544"/>
      <c r="J3497" s="544"/>
      <c r="K3497" s="544"/>
      <c r="L3497" s="544"/>
      <c r="M3497" s="544"/>
      <c r="N3497" s="544"/>
      <c r="O3497" s="544"/>
      <c r="P3497" s="544"/>
      <c r="Q3497" s="544"/>
      <c r="R3497" s="544"/>
      <c r="S3497" s="544"/>
      <c r="T3497" s="544"/>
      <c r="U3497" s="544"/>
      <c r="V3497" s="544"/>
      <c r="W3497" s="544"/>
      <c r="X3497" s="544"/>
      <c r="Y3497" s="544"/>
      <c r="Z3497" s="544"/>
      <c r="AA3497" s="544"/>
      <c r="AB3497" s="544"/>
      <c r="AC3497" s="544"/>
    </row>
    <row r="3498">
      <c r="A3498" s="132" t="s">
        <v>6173</v>
      </c>
      <c r="B3498" s="65"/>
      <c r="C3498" s="544"/>
      <c r="D3498" s="544"/>
      <c r="E3498" s="544"/>
      <c r="F3498" s="544"/>
      <c r="G3498" s="544"/>
      <c r="H3498" s="544"/>
      <c r="I3498" s="544"/>
      <c r="J3498" s="544"/>
      <c r="K3498" s="544"/>
      <c r="L3498" s="544"/>
      <c r="M3498" s="544"/>
      <c r="N3498" s="544"/>
      <c r="O3498" s="544"/>
      <c r="P3498" s="544"/>
      <c r="Q3498" s="544"/>
      <c r="R3498" s="544"/>
      <c r="S3498" s="544"/>
      <c r="T3498" s="544"/>
      <c r="U3498" s="544"/>
      <c r="V3498" s="544"/>
      <c r="W3498" s="544"/>
      <c r="X3498" s="544"/>
      <c r="Y3498" s="544"/>
      <c r="Z3498" s="544"/>
      <c r="AA3498" s="544"/>
      <c r="AB3498" s="544"/>
      <c r="AC3498" s="544"/>
    </row>
    <row r="3499">
      <c r="A3499" s="132" t="s">
        <v>6174</v>
      </c>
      <c r="B3499" s="65" t="s">
        <v>6175</v>
      </c>
      <c r="C3499" s="544" t="s">
        <v>6176</v>
      </c>
      <c r="D3499" s="544" t="s">
        <v>6177</v>
      </c>
      <c r="E3499" s="544" t="s">
        <v>6178</v>
      </c>
      <c r="F3499" s="544"/>
      <c r="G3499" s="544"/>
      <c r="H3499" s="544"/>
      <c r="I3499" s="544"/>
      <c r="J3499" s="544"/>
      <c r="K3499" s="544"/>
      <c r="L3499" s="544"/>
      <c r="M3499" s="544"/>
      <c r="N3499" s="544"/>
      <c r="O3499" s="544"/>
      <c r="P3499" s="544"/>
      <c r="Q3499" s="544"/>
      <c r="R3499" s="544"/>
      <c r="S3499" s="544"/>
      <c r="T3499" s="544"/>
      <c r="U3499" s="544"/>
      <c r="V3499" s="544"/>
      <c r="W3499" s="544"/>
      <c r="X3499" s="544"/>
      <c r="Y3499" s="544"/>
      <c r="Z3499" s="544"/>
      <c r="AA3499" s="544"/>
      <c r="AB3499" s="544"/>
      <c r="AC3499" s="544"/>
    </row>
    <row r="3500">
      <c r="A3500" s="132" t="s">
        <v>6179</v>
      </c>
      <c r="B3500" s="65" t="s">
        <v>6180</v>
      </c>
      <c r="C3500" s="544" t="s">
        <v>6181</v>
      </c>
      <c r="D3500" s="544"/>
      <c r="E3500" s="544"/>
      <c r="F3500" s="544"/>
      <c r="G3500" s="544"/>
      <c r="H3500" s="544"/>
      <c r="I3500" s="544"/>
      <c r="J3500" s="544"/>
      <c r="K3500" s="544"/>
      <c r="L3500" s="544"/>
      <c r="M3500" s="544"/>
      <c r="N3500" s="544"/>
      <c r="O3500" s="544"/>
      <c r="P3500" s="544"/>
      <c r="Q3500" s="544"/>
      <c r="R3500" s="544"/>
      <c r="S3500" s="544"/>
      <c r="T3500" s="544"/>
      <c r="U3500" s="544"/>
      <c r="V3500" s="544"/>
      <c r="W3500" s="544"/>
      <c r="X3500" s="544"/>
      <c r="Y3500" s="544"/>
      <c r="Z3500" s="544"/>
      <c r="AA3500" s="544"/>
      <c r="AB3500" s="544"/>
      <c r="AC3500" s="544"/>
    </row>
    <row r="3501">
      <c r="A3501" s="132" t="s">
        <v>6182</v>
      </c>
      <c r="B3501" s="65" t="s">
        <v>6183</v>
      </c>
      <c r="C3501" s="544"/>
      <c r="D3501" s="544"/>
      <c r="E3501" s="544"/>
      <c r="F3501" s="544"/>
      <c r="G3501" s="544"/>
      <c r="H3501" s="544"/>
      <c r="I3501" s="544"/>
      <c r="J3501" s="544"/>
      <c r="K3501" s="544"/>
      <c r="L3501" s="544"/>
      <c r="M3501" s="544"/>
      <c r="N3501" s="544"/>
      <c r="O3501" s="544"/>
      <c r="P3501" s="544"/>
      <c r="Q3501" s="544"/>
      <c r="R3501" s="544"/>
      <c r="S3501" s="544"/>
      <c r="T3501" s="544"/>
      <c r="U3501" s="544"/>
      <c r="V3501" s="544"/>
      <c r="W3501" s="544"/>
      <c r="X3501" s="544"/>
      <c r="Y3501" s="544"/>
      <c r="Z3501" s="544"/>
      <c r="AA3501" s="544"/>
      <c r="AB3501" s="544"/>
      <c r="AC3501" s="544"/>
    </row>
    <row r="3502">
      <c r="A3502" s="132" t="s">
        <v>6184</v>
      </c>
      <c r="B3502" s="65"/>
      <c r="C3502" s="544"/>
      <c r="D3502" s="544"/>
      <c r="E3502" s="544"/>
      <c r="F3502" s="544"/>
      <c r="G3502" s="544"/>
      <c r="H3502" s="544"/>
      <c r="I3502" s="544"/>
      <c r="J3502" s="544"/>
      <c r="K3502" s="544"/>
      <c r="L3502" s="544"/>
      <c r="M3502" s="544"/>
      <c r="N3502" s="544"/>
      <c r="O3502" s="544"/>
      <c r="P3502" s="544"/>
      <c r="Q3502" s="544"/>
      <c r="R3502" s="544"/>
      <c r="S3502" s="544"/>
      <c r="T3502" s="544"/>
      <c r="U3502" s="544"/>
      <c r="V3502" s="544"/>
      <c r="W3502" s="544"/>
      <c r="X3502" s="544"/>
      <c r="Y3502" s="544"/>
      <c r="Z3502" s="544"/>
      <c r="AA3502" s="544"/>
      <c r="AB3502" s="544"/>
      <c r="AC3502" s="544"/>
    </row>
    <row r="3503">
      <c r="A3503" s="626" t="s">
        <v>6185</v>
      </c>
      <c r="B3503" s="65"/>
      <c r="C3503" s="544"/>
      <c r="D3503" s="544"/>
      <c r="E3503" s="544"/>
      <c r="F3503" s="544"/>
      <c r="G3503" s="544"/>
      <c r="H3503" s="544"/>
      <c r="I3503" s="544"/>
      <c r="J3503" s="544"/>
      <c r="K3503" s="544"/>
      <c r="L3503" s="544"/>
      <c r="M3503" s="544"/>
      <c r="N3503" s="544"/>
      <c r="O3503" s="544"/>
      <c r="P3503" s="544"/>
      <c r="Q3503" s="544"/>
      <c r="R3503" s="544"/>
      <c r="S3503" s="544"/>
      <c r="T3503" s="544"/>
      <c r="U3503" s="544"/>
      <c r="V3503" s="544"/>
      <c r="W3503" s="544"/>
      <c r="X3503" s="544"/>
      <c r="Y3503" s="544"/>
      <c r="Z3503" s="544"/>
      <c r="AA3503" s="544"/>
      <c r="AB3503" s="544"/>
      <c r="AC3503" s="544"/>
    </row>
    <row r="3504">
      <c r="A3504" s="626" t="s">
        <v>6186</v>
      </c>
      <c r="B3504" s="65" t="s">
        <v>6187</v>
      </c>
      <c r="C3504" s="545" t="s">
        <v>6188</v>
      </c>
      <c r="D3504" s="544"/>
      <c r="E3504" s="544"/>
      <c r="F3504" s="544"/>
      <c r="G3504" s="544"/>
      <c r="H3504" s="544"/>
      <c r="I3504" s="544"/>
      <c r="J3504" s="544"/>
      <c r="K3504" s="544"/>
      <c r="L3504" s="544"/>
      <c r="M3504" s="544"/>
      <c r="N3504" s="544"/>
      <c r="O3504" s="544"/>
      <c r="P3504" s="544"/>
      <c r="Q3504" s="544"/>
      <c r="R3504" s="544"/>
      <c r="S3504" s="544"/>
      <c r="T3504" s="544"/>
      <c r="U3504" s="544"/>
      <c r="V3504" s="544"/>
      <c r="W3504" s="544"/>
      <c r="X3504" s="544"/>
      <c r="Y3504" s="544"/>
      <c r="Z3504" s="544"/>
      <c r="AA3504" s="544"/>
      <c r="AB3504" s="544"/>
      <c r="AC3504" s="544"/>
    </row>
    <row r="3505">
      <c r="A3505" s="627" t="s">
        <v>6137</v>
      </c>
      <c r="B3505" s="65"/>
      <c r="C3505" s="544"/>
      <c r="D3505" s="544"/>
      <c r="E3505" s="544"/>
      <c r="F3505" s="544"/>
      <c r="G3505" s="544"/>
      <c r="H3505" s="544"/>
      <c r="I3505" s="544"/>
      <c r="J3505" s="544"/>
      <c r="K3505" s="544"/>
      <c r="L3505" s="544"/>
      <c r="M3505" s="544"/>
      <c r="N3505" s="544"/>
      <c r="O3505" s="544"/>
      <c r="P3505" s="544"/>
      <c r="Q3505" s="544"/>
      <c r="R3505" s="544"/>
      <c r="S3505" s="544"/>
      <c r="T3505" s="544"/>
      <c r="U3505" s="544"/>
      <c r="V3505" s="544"/>
      <c r="W3505" s="544"/>
      <c r="X3505" s="544"/>
      <c r="Y3505" s="544"/>
      <c r="Z3505" s="544"/>
      <c r="AA3505" s="544"/>
      <c r="AB3505" s="544"/>
      <c r="AC3505" s="544"/>
    </row>
    <row r="3506">
      <c r="A3506" s="628" t="s">
        <v>6189</v>
      </c>
      <c r="B3506" s="65" t="s">
        <v>6190</v>
      </c>
      <c r="C3506" s="544" t="s">
        <v>6191</v>
      </c>
      <c r="D3506" s="544"/>
      <c r="E3506" s="544"/>
      <c r="F3506" s="544"/>
      <c r="G3506" s="544"/>
      <c r="H3506" s="544"/>
      <c r="I3506" s="544"/>
      <c r="J3506" s="544"/>
      <c r="K3506" s="544"/>
      <c r="L3506" s="544"/>
      <c r="M3506" s="544"/>
      <c r="N3506" s="544"/>
      <c r="O3506" s="544"/>
      <c r="P3506" s="544"/>
      <c r="Q3506" s="544"/>
      <c r="R3506" s="544"/>
      <c r="S3506" s="544"/>
      <c r="T3506" s="544"/>
      <c r="U3506" s="544"/>
      <c r="V3506" s="544"/>
      <c r="W3506" s="544"/>
      <c r="X3506" s="544"/>
      <c r="Y3506" s="544"/>
      <c r="Z3506" s="544"/>
      <c r="AA3506" s="544"/>
      <c r="AB3506" s="544"/>
      <c r="AC3506" s="544"/>
    </row>
    <row r="3507">
      <c r="A3507" s="132" t="s">
        <v>6192</v>
      </c>
      <c r="B3507" s="65"/>
      <c r="C3507" s="544"/>
      <c r="D3507" s="544" t="s">
        <v>6193</v>
      </c>
      <c r="E3507" s="544"/>
      <c r="F3507" s="544"/>
      <c r="G3507" s="544"/>
      <c r="H3507" s="544"/>
      <c r="I3507" s="544"/>
      <c r="J3507" s="544"/>
      <c r="K3507" s="544"/>
      <c r="L3507" s="544"/>
      <c r="M3507" s="544"/>
      <c r="N3507" s="544"/>
      <c r="O3507" s="544"/>
      <c r="P3507" s="544"/>
      <c r="Q3507" s="544"/>
      <c r="R3507" s="544"/>
      <c r="S3507" s="544"/>
      <c r="T3507" s="544"/>
      <c r="U3507" s="544"/>
      <c r="V3507" s="544"/>
      <c r="W3507" s="544"/>
      <c r="X3507" s="544"/>
      <c r="Y3507" s="544"/>
      <c r="Z3507" s="544"/>
      <c r="AA3507" s="544"/>
      <c r="AB3507" s="544"/>
      <c r="AC3507" s="544"/>
    </row>
    <row r="3508">
      <c r="A3508" s="132" t="s">
        <v>6194</v>
      </c>
      <c r="B3508" s="65" t="s">
        <v>6195</v>
      </c>
      <c r="C3508" s="544" t="s">
        <v>6196</v>
      </c>
      <c r="D3508" s="544"/>
      <c r="E3508" s="544"/>
      <c r="F3508" s="544"/>
      <c r="G3508" s="544"/>
      <c r="H3508" s="544"/>
      <c r="I3508" s="544"/>
      <c r="J3508" s="544"/>
      <c r="K3508" s="544"/>
      <c r="L3508" s="544"/>
      <c r="M3508" s="544"/>
      <c r="N3508" s="544"/>
      <c r="O3508" s="544"/>
      <c r="P3508" s="544"/>
      <c r="Q3508" s="544"/>
      <c r="R3508" s="544"/>
      <c r="S3508" s="544"/>
      <c r="T3508" s="544"/>
      <c r="U3508" s="544"/>
      <c r="V3508" s="544"/>
      <c r="W3508" s="544"/>
      <c r="X3508" s="544"/>
      <c r="Y3508" s="544"/>
      <c r="Z3508" s="544"/>
      <c r="AA3508" s="544"/>
      <c r="AB3508" s="544"/>
      <c r="AC3508" s="544"/>
    </row>
    <row r="3509">
      <c r="A3509" s="629" t="s">
        <v>6197</v>
      </c>
      <c r="B3509" s="65"/>
      <c r="C3509" s="544"/>
      <c r="D3509" s="544"/>
      <c r="E3509" s="544"/>
      <c r="F3509" s="544"/>
      <c r="G3509" s="544"/>
      <c r="H3509" s="544"/>
      <c r="I3509" s="544"/>
      <c r="J3509" s="544"/>
      <c r="K3509" s="544"/>
      <c r="L3509" s="544"/>
      <c r="M3509" s="544"/>
      <c r="N3509" s="544"/>
      <c r="O3509" s="544"/>
      <c r="P3509" s="544"/>
      <c r="Q3509" s="544"/>
      <c r="R3509" s="544"/>
      <c r="S3509" s="544"/>
      <c r="T3509" s="544"/>
      <c r="U3509" s="544"/>
      <c r="V3509" s="544"/>
      <c r="W3509" s="544"/>
      <c r="X3509" s="544"/>
      <c r="Y3509" s="544"/>
      <c r="Z3509" s="544"/>
      <c r="AA3509" s="544"/>
      <c r="AB3509" s="544"/>
      <c r="AC3509" s="544"/>
    </row>
    <row r="3510">
      <c r="A3510" s="132" t="s">
        <v>6198</v>
      </c>
      <c r="B3510" s="65" t="s">
        <v>6199</v>
      </c>
      <c r="C3510" s="544"/>
      <c r="D3510" s="544"/>
      <c r="E3510" s="544"/>
      <c r="F3510" s="544"/>
      <c r="G3510" s="544"/>
      <c r="H3510" s="544"/>
      <c r="I3510" s="544"/>
      <c r="J3510" s="544"/>
      <c r="K3510" s="544"/>
      <c r="L3510" s="544"/>
      <c r="M3510" s="544"/>
      <c r="N3510" s="544"/>
      <c r="O3510" s="544"/>
      <c r="P3510" s="544"/>
      <c r="Q3510" s="544"/>
      <c r="R3510" s="544"/>
      <c r="S3510" s="544"/>
      <c r="T3510" s="544"/>
      <c r="U3510" s="544"/>
      <c r="V3510" s="544"/>
      <c r="W3510" s="544"/>
      <c r="X3510" s="544"/>
      <c r="Y3510" s="544"/>
      <c r="Z3510" s="544"/>
      <c r="AA3510" s="544"/>
      <c r="AB3510" s="544"/>
      <c r="AC3510" s="544"/>
    </row>
    <row r="3511">
      <c r="A3511" s="132" t="s">
        <v>6200</v>
      </c>
      <c r="B3511" s="65" t="s">
        <v>6201</v>
      </c>
      <c r="C3511" s="544"/>
      <c r="D3511" s="544"/>
      <c r="E3511" s="544"/>
      <c r="F3511" s="544"/>
      <c r="G3511" s="544"/>
      <c r="H3511" s="544"/>
      <c r="I3511" s="544"/>
      <c r="J3511" s="544"/>
      <c r="K3511" s="544"/>
      <c r="L3511" s="544"/>
      <c r="M3511" s="544"/>
      <c r="N3511" s="544"/>
      <c r="O3511" s="544"/>
      <c r="P3511" s="544"/>
      <c r="Q3511" s="544"/>
      <c r="R3511" s="544"/>
      <c r="S3511" s="544"/>
      <c r="T3511" s="544"/>
      <c r="U3511" s="544"/>
      <c r="V3511" s="544"/>
      <c r="W3511" s="544"/>
      <c r="X3511" s="544"/>
      <c r="Y3511" s="544"/>
      <c r="Z3511" s="544"/>
      <c r="AA3511" s="544"/>
      <c r="AB3511" s="544"/>
      <c r="AC3511" s="544"/>
    </row>
    <row r="3512">
      <c r="A3512" s="132" t="s">
        <v>6202</v>
      </c>
      <c r="B3512" s="65" t="s">
        <v>6203</v>
      </c>
      <c r="C3512" s="544" t="s">
        <v>6204</v>
      </c>
      <c r="D3512" s="544"/>
      <c r="E3512" s="544"/>
      <c r="F3512" s="544"/>
      <c r="G3512" s="544"/>
      <c r="H3512" s="544"/>
      <c r="I3512" s="544"/>
      <c r="J3512" s="544"/>
      <c r="K3512" s="544"/>
      <c r="L3512" s="544"/>
      <c r="M3512" s="544"/>
      <c r="N3512" s="544"/>
      <c r="O3512" s="544"/>
      <c r="P3512" s="544"/>
      <c r="Q3512" s="544"/>
      <c r="R3512" s="544"/>
      <c r="S3512" s="544"/>
      <c r="T3512" s="544"/>
      <c r="U3512" s="544"/>
      <c r="V3512" s="544"/>
      <c r="W3512" s="544"/>
      <c r="X3512" s="544"/>
      <c r="Y3512" s="544"/>
      <c r="Z3512" s="544"/>
      <c r="AA3512" s="544"/>
      <c r="AB3512" s="544"/>
      <c r="AC3512" s="544"/>
    </row>
    <row r="3513" ht="93.75" customHeight="1">
      <c r="A3513" s="560" t="s">
        <v>6205</v>
      </c>
      <c r="B3513" s="65" t="s">
        <v>6206</v>
      </c>
      <c r="C3513" s="544"/>
      <c r="D3513" s="544"/>
      <c r="E3513" s="544"/>
      <c r="F3513" s="544"/>
      <c r="G3513" s="544"/>
      <c r="H3513" s="544"/>
      <c r="I3513" s="544"/>
      <c r="J3513" s="544"/>
      <c r="K3513" s="544"/>
      <c r="L3513" s="544"/>
      <c r="M3513" s="544"/>
      <c r="N3513" s="544"/>
      <c r="O3513" s="544"/>
      <c r="P3513" s="544"/>
      <c r="Q3513" s="544"/>
      <c r="R3513" s="544"/>
      <c r="S3513" s="544"/>
      <c r="T3513" s="544"/>
      <c r="U3513" s="544"/>
      <c r="V3513" s="544"/>
      <c r="W3513" s="544"/>
      <c r="X3513" s="544"/>
      <c r="Y3513" s="544"/>
      <c r="Z3513" s="544"/>
      <c r="AA3513" s="544"/>
      <c r="AB3513" s="544"/>
      <c r="AC3513" s="544"/>
    </row>
    <row r="3514" ht="51.75" customHeight="1">
      <c r="A3514" s="471" t="s">
        <v>6207</v>
      </c>
      <c r="B3514" s="65" t="s">
        <v>6208</v>
      </c>
      <c r="C3514" s="544"/>
      <c r="D3514" s="544"/>
      <c r="E3514" s="544"/>
      <c r="F3514" s="544"/>
      <c r="G3514" s="544"/>
      <c r="H3514" s="544"/>
      <c r="I3514" s="544"/>
      <c r="J3514" s="544"/>
      <c r="K3514" s="544"/>
      <c r="L3514" s="544"/>
      <c r="M3514" s="544"/>
      <c r="N3514" s="544"/>
      <c r="O3514" s="544"/>
      <c r="P3514" s="544"/>
      <c r="Q3514" s="544"/>
      <c r="R3514" s="544"/>
      <c r="S3514" s="544"/>
      <c r="T3514" s="544"/>
      <c r="U3514" s="544"/>
      <c r="V3514" s="544"/>
      <c r="W3514" s="544"/>
      <c r="X3514" s="544"/>
      <c r="Y3514" s="544"/>
      <c r="Z3514" s="544"/>
      <c r="AA3514" s="544"/>
      <c r="AB3514" s="544"/>
      <c r="AC3514" s="544"/>
    </row>
    <row r="3515" ht="120.0" customHeight="1">
      <c r="A3515" s="471" t="s">
        <v>6209</v>
      </c>
      <c r="B3515" s="65" t="s">
        <v>6210</v>
      </c>
      <c r="C3515" s="544"/>
      <c r="D3515" s="544"/>
      <c r="E3515" s="544"/>
      <c r="F3515" s="544"/>
      <c r="G3515" s="544"/>
      <c r="H3515" s="544"/>
      <c r="I3515" s="544"/>
      <c r="J3515" s="544"/>
      <c r="K3515" s="544"/>
      <c r="L3515" s="544"/>
      <c r="M3515" s="544"/>
      <c r="N3515" s="544"/>
      <c r="O3515" s="544"/>
      <c r="P3515" s="544"/>
      <c r="Q3515" s="544"/>
      <c r="R3515" s="544"/>
      <c r="S3515" s="544"/>
      <c r="T3515" s="544"/>
      <c r="U3515" s="544"/>
      <c r="V3515" s="544"/>
      <c r="W3515" s="544"/>
      <c r="X3515" s="544"/>
      <c r="Y3515" s="544"/>
      <c r="Z3515" s="544"/>
      <c r="AA3515" s="544"/>
      <c r="AB3515" s="544"/>
      <c r="AC3515" s="544"/>
    </row>
    <row r="3516" ht="114.0" customHeight="1">
      <c r="A3516" s="471" t="s">
        <v>6211</v>
      </c>
      <c r="B3516" s="65" t="s">
        <v>6212</v>
      </c>
      <c r="C3516" s="544" t="s">
        <v>6213</v>
      </c>
      <c r="D3516" s="544"/>
      <c r="E3516" s="544"/>
      <c r="F3516" s="544"/>
      <c r="G3516" s="544"/>
      <c r="H3516" s="544"/>
      <c r="I3516" s="544"/>
      <c r="J3516" s="544"/>
      <c r="K3516" s="544"/>
      <c r="L3516" s="544"/>
      <c r="M3516" s="544"/>
      <c r="N3516" s="544"/>
      <c r="O3516" s="544"/>
      <c r="P3516" s="544"/>
      <c r="Q3516" s="544"/>
      <c r="R3516" s="544"/>
      <c r="S3516" s="544"/>
      <c r="T3516" s="544"/>
      <c r="U3516" s="544"/>
      <c r="V3516" s="544"/>
      <c r="W3516" s="544"/>
      <c r="X3516" s="544"/>
      <c r="Y3516" s="544"/>
      <c r="Z3516" s="544"/>
      <c r="AA3516" s="544"/>
      <c r="AB3516" s="544"/>
      <c r="AC3516" s="544"/>
    </row>
    <row r="3517" ht="234.0" customHeight="1">
      <c r="A3517" s="471" t="s">
        <v>6214</v>
      </c>
      <c r="B3517" s="65" t="s">
        <v>6215</v>
      </c>
      <c r="C3517" s="544"/>
      <c r="D3517" s="544"/>
      <c r="E3517" s="544"/>
      <c r="F3517" s="544"/>
      <c r="G3517" s="544"/>
      <c r="H3517" s="544"/>
      <c r="I3517" s="544"/>
      <c r="J3517" s="544"/>
      <c r="K3517" s="544"/>
      <c r="L3517" s="544"/>
      <c r="M3517" s="544"/>
      <c r="N3517" s="544"/>
      <c r="O3517" s="544"/>
      <c r="P3517" s="544"/>
      <c r="Q3517" s="544"/>
      <c r="R3517" s="544"/>
      <c r="S3517" s="544"/>
      <c r="T3517" s="544"/>
      <c r="U3517" s="544"/>
      <c r="V3517" s="544"/>
      <c r="W3517" s="544"/>
      <c r="X3517" s="544"/>
      <c r="Y3517" s="544"/>
      <c r="Z3517" s="544"/>
      <c r="AA3517" s="544"/>
      <c r="AB3517" s="544"/>
      <c r="AC3517" s="544"/>
    </row>
    <row r="3518" ht="234.0" customHeight="1">
      <c r="A3518" s="471" t="s">
        <v>6216</v>
      </c>
      <c r="B3518" s="65" t="s">
        <v>6217</v>
      </c>
      <c r="C3518" s="544"/>
      <c r="D3518" s="544"/>
      <c r="E3518" s="544"/>
      <c r="F3518" s="544"/>
      <c r="G3518" s="544"/>
      <c r="H3518" s="544"/>
      <c r="I3518" s="544"/>
      <c r="J3518" s="544"/>
      <c r="K3518" s="544"/>
      <c r="L3518" s="544"/>
      <c r="M3518" s="544"/>
      <c r="N3518" s="544"/>
      <c r="O3518" s="544"/>
      <c r="P3518" s="544"/>
      <c r="Q3518" s="544"/>
      <c r="R3518" s="544"/>
      <c r="S3518" s="544"/>
      <c r="T3518" s="544"/>
      <c r="U3518" s="544"/>
      <c r="V3518" s="544"/>
      <c r="W3518" s="544"/>
      <c r="X3518" s="544"/>
      <c r="Y3518" s="544"/>
      <c r="Z3518" s="544"/>
      <c r="AA3518" s="544"/>
      <c r="AB3518" s="544"/>
      <c r="AC3518" s="544"/>
    </row>
    <row r="3519" ht="234.0" customHeight="1">
      <c r="A3519" s="613"/>
      <c r="B3519" s="65" t="s">
        <v>6218</v>
      </c>
      <c r="C3519" s="544" t="s">
        <v>6219</v>
      </c>
      <c r="D3519" s="544"/>
      <c r="E3519" s="544"/>
      <c r="F3519" s="544"/>
      <c r="G3519" s="544"/>
      <c r="H3519" s="544"/>
      <c r="I3519" s="544"/>
      <c r="J3519" s="544"/>
      <c r="K3519" s="544"/>
      <c r="L3519" s="544"/>
      <c r="M3519" s="544"/>
      <c r="N3519" s="544"/>
      <c r="O3519" s="544"/>
      <c r="P3519" s="544"/>
      <c r="Q3519" s="544"/>
      <c r="R3519" s="544"/>
      <c r="S3519" s="544"/>
      <c r="T3519" s="544"/>
      <c r="U3519" s="544"/>
      <c r="V3519" s="544"/>
      <c r="W3519" s="544"/>
      <c r="X3519" s="544"/>
      <c r="Y3519" s="544"/>
      <c r="Z3519" s="544"/>
      <c r="AA3519" s="544"/>
      <c r="AB3519" s="544"/>
      <c r="AC3519" s="544"/>
    </row>
    <row r="3520" ht="234.0" customHeight="1">
      <c r="A3520" s="471" t="s">
        <v>6220</v>
      </c>
      <c r="B3520" s="65" t="s">
        <v>6221</v>
      </c>
      <c r="D3520" s="544"/>
      <c r="E3520" s="544"/>
      <c r="F3520" s="544"/>
      <c r="G3520" s="544"/>
      <c r="H3520" s="544"/>
      <c r="I3520" s="544"/>
      <c r="J3520" s="544"/>
      <c r="K3520" s="544"/>
      <c r="L3520" s="544"/>
      <c r="M3520" s="544"/>
      <c r="N3520" s="544"/>
      <c r="O3520" s="544"/>
      <c r="P3520" s="544"/>
      <c r="Q3520" s="544"/>
      <c r="R3520" s="544"/>
      <c r="S3520" s="544"/>
      <c r="T3520" s="544"/>
      <c r="U3520" s="544"/>
      <c r="V3520" s="544"/>
      <c r="W3520" s="544"/>
      <c r="X3520" s="544"/>
      <c r="Y3520" s="544"/>
      <c r="Z3520" s="544"/>
      <c r="AA3520" s="544"/>
      <c r="AB3520" s="544"/>
      <c r="AC3520" s="544"/>
    </row>
    <row r="3521" ht="113.25" customHeight="1">
      <c r="A3521" s="591" t="s">
        <v>6222</v>
      </c>
      <c r="B3521" s="65"/>
      <c r="D3521" s="544"/>
      <c r="E3521" s="544"/>
      <c r="F3521" s="544"/>
      <c r="G3521" s="544"/>
      <c r="H3521" s="544"/>
      <c r="I3521" s="544"/>
      <c r="J3521" s="544"/>
      <c r="K3521" s="544"/>
      <c r="L3521" s="544"/>
      <c r="M3521" s="544"/>
      <c r="N3521" s="544"/>
      <c r="O3521" s="544"/>
      <c r="P3521" s="544"/>
      <c r="Q3521" s="544"/>
      <c r="R3521" s="544"/>
      <c r="S3521" s="544"/>
      <c r="T3521" s="544"/>
      <c r="U3521" s="544"/>
      <c r="V3521" s="544"/>
      <c r="W3521" s="544"/>
      <c r="X3521" s="544"/>
      <c r="Y3521" s="544"/>
      <c r="Z3521" s="544"/>
      <c r="AA3521" s="544"/>
      <c r="AB3521" s="544"/>
      <c r="AC3521" s="544"/>
    </row>
    <row r="3522" ht="113.25" customHeight="1">
      <c r="A3522" s="132" t="s">
        <v>6223</v>
      </c>
      <c r="B3522" s="65" t="s">
        <v>6224</v>
      </c>
      <c r="C3522" s="544" t="s">
        <v>6225</v>
      </c>
      <c r="D3522" s="544"/>
      <c r="E3522" s="544"/>
      <c r="F3522" s="544"/>
      <c r="G3522" s="544"/>
      <c r="H3522" s="544"/>
      <c r="I3522" s="544"/>
      <c r="J3522" s="544"/>
      <c r="K3522" s="544"/>
      <c r="L3522" s="544"/>
      <c r="M3522" s="544"/>
      <c r="N3522" s="544"/>
      <c r="O3522" s="544"/>
      <c r="P3522" s="544"/>
      <c r="Q3522" s="544"/>
      <c r="R3522" s="544"/>
      <c r="S3522" s="544"/>
      <c r="T3522" s="544"/>
      <c r="U3522" s="544"/>
      <c r="V3522" s="544"/>
      <c r="W3522" s="544"/>
      <c r="X3522" s="544"/>
      <c r="Y3522" s="544"/>
      <c r="Z3522" s="544"/>
      <c r="AA3522" s="544"/>
      <c r="AB3522" s="544"/>
      <c r="AC3522" s="544"/>
    </row>
    <row r="3523" ht="113.25" customHeight="1">
      <c r="A3523" s="132" t="s">
        <v>6226</v>
      </c>
      <c r="B3523" s="65"/>
      <c r="C3523" s="544"/>
      <c r="D3523" s="544"/>
      <c r="E3523" s="544"/>
      <c r="F3523" s="544"/>
      <c r="G3523" s="544"/>
      <c r="H3523" s="544"/>
      <c r="I3523" s="544"/>
      <c r="J3523" s="544"/>
      <c r="K3523" s="544"/>
      <c r="L3523" s="544"/>
      <c r="M3523" s="544"/>
      <c r="N3523" s="544"/>
      <c r="O3523" s="544"/>
      <c r="P3523" s="544"/>
      <c r="Q3523" s="544"/>
      <c r="R3523" s="544"/>
      <c r="S3523" s="544"/>
      <c r="T3523" s="544"/>
      <c r="U3523" s="544"/>
      <c r="V3523" s="544"/>
      <c r="W3523" s="544"/>
      <c r="X3523" s="544"/>
      <c r="Y3523" s="544"/>
      <c r="Z3523" s="544"/>
      <c r="AA3523" s="544"/>
      <c r="AB3523" s="544"/>
      <c r="AC3523" s="544"/>
    </row>
    <row r="3524" ht="113.25" customHeight="1">
      <c r="A3524" s="132" t="s">
        <v>6227</v>
      </c>
      <c r="B3524" s="572" t="s">
        <v>6228</v>
      </c>
      <c r="C3524" s="544"/>
      <c r="D3524" s="544"/>
      <c r="E3524" s="544"/>
      <c r="F3524" s="544"/>
      <c r="G3524" s="544"/>
      <c r="H3524" s="544"/>
      <c r="I3524" s="544"/>
      <c r="J3524" s="544"/>
      <c r="K3524" s="544"/>
      <c r="L3524" s="544"/>
      <c r="M3524" s="544"/>
      <c r="N3524" s="544"/>
      <c r="O3524" s="544"/>
      <c r="P3524" s="544"/>
      <c r="Q3524" s="544"/>
      <c r="R3524" s="544"/>
      <c r="S3524" s="544"/>
      <c r="T3524" s="544"/>
      <c r="U3524" s="544"/>
      <c r="V3524" s="544"/>
      <c r="W3524" s="544"/>
      <c r="X3524" s="544"/>
      <c r="Y3524" s="544"/>
      <c r="Z3524" s="544"/>
      <c r="AA3524" s="544"/>
      <c r="AB3524" s="544"/>
      <c r="AC3524" s="544"/>
    </row>
    <row r="3525" ht="75.75" customHeight="1">
      <c r="A3525" s="85" t="s">
        <v>6229</v>
      </c>
      <c r="B3525" s="65" t="s">
        <v>6230</v>
      </c>
      <c r="C3525" s="544"/>
      <c r="D3525" s="544"/>
      <c r="E3525" s="544"/>
      <c r="F3525" s="544"/>
      <c r="G3525" s="544"/>
      <c r="H3525" s="544"/>
      <c r="I3525" s="544"/>
      <c r="J3525" s="544"/>
      <c r="K3525" s="544"/>
      <c r="L3525" s="544"/>
      <c r="M3525" s="544"/>
      <c r="N3525" s="544"/>
      <c r="O3525" s="544"/>
      <c r="P3525" s="544"/>
      <c r="Q3525" s="544"/>
      <c r="R3525" s="544"/>
      <c r="S3525" s="544"/>
      <c r="T3525" s="544"/>
      <c r="U3525" s="544"/>
      <c r="V3525" s="544"/>
      <c r="W3525" s="544"/>
      <c r="X3525" s="544"/>
      <c r="Y3525" s="544"/>
      <c r="Z3525" s="544"/>
      <c r="AA3525" s="544"/>
      <c r="AB3525" s="544"/>
      <c r="AC3525" s="544"/>
    </row>
    <row r="3526" ht="75.75" customHeight="1">
      <c r="A3526" s="85" t="s">
        <v>6231</v>
      </c>
      <c r="B3526" s="65"/>
      <c r="C3526" s="544"/>
      <c r="D3526" s="544"/>
      <c r="E3526" s="544"/>
      <c r="F3526" s="544"/>
      <c r="G3526" s="544"/>
      <c r="H3526" s="544"/>
      <c r="I3526" s="544"/>
      <c r="J3526" s="544"/>
      <c r="K3526" s="544"/>
      <c r="L3526" s="544"/>
      <c r="M3526" s="544"/>
      <c r="N3526" s="544"/>
      <c r="O3526" s="544"/>
      <c r="P3526" s="544"/>
      <c r="Q3526" s="544"/>
      <c r="R3526" s="544"/>
      <c r="S3526" s="544"/>
      <c r="T3526" s="544"/>
      <c r="U3526" s="544"/>
      <c r="V3526" s="544"/>
      <c r="W3526" s="544"/>
      <c r="X3526" s="544"/>
      <c r="Y3526" s="544"/>
      <c r="Z3526" s="544"/>
      <c r="AA3526" s="544"/>
      <c r="AB3526" s="544"/>
      <c r="AC3526" s="544"/>
    </row>
    <row r="3527" ht="75.75" customHeight="1">
      <c r="A3527" s="85" t="s">
        <v>6232</v>
      </c>
      <c r="B3527" s="65" t="s">
        <v>6233</v>
      </c>
      <c r="C3527" s="544"/>
      <c r="D3527" s="544"/>
      <c r="E3527" s="544"/>
      <c r="F3527" s="544"/>
      <c r="G3527" s="544"/>
      <c r="H3527" s="544"/>
      <c r="I3527" s="544"/>
      <c r="J3527" s="544"/>
      <c r="K3527" s="544"/>
      <c r="L3527" s="544"/>
      <c r="M3527" s="544"/>
      <c r="N3527" s="544"/>
      <c r="O3527" s="544"/>
      <c r="P3527" s="544"/>
      <c r="Q3527" s="544"/>
      <c r="R3527" s="544"/>
      <c r="S3527" s="544"/>
      <c r="T3527" s="544"/>
      <c r="U3527" s="544"/>
      <c r="V3527" s="544"/>
      <c r="W3527" s="544"/>
      <c r="X3527" s="544"/>
      <c r="Y3527" s="544"/>
      <c r="Z3527" s="544"/>
      <c r="AA3527" s="544"/>
      <c r="AB3527" s="544"/>
      <c r="AC3527" s="544"/>
    </row>
    <row r="3528" ht="75.75" customHeight="1">
      <c r="A3528" s="630" t="s">
        <v>6234</v>
      </c>
      <c r="B3528" s="65" t="s">
        <v>6235</v>
      </c>
      <c r="C3528" s="544"/>
      <c r="D3528" s="544"/>
      <c r="E3528" s="544"/>
      <c r="F3528" s="544"/>
      <c r="G3528" s="544"/>
      <c r="H3528" s="544"/>
      <c r="I3528" s="544"/>
      <c r="J3528" s="544"/>
      <c r="K3528" s="544"/>
      <c r="L3528" s="544"/>
      <c r="M3528" s="544"/>
      <c r="N3528" s="544"/>
      <c r="O3528" s="544"/>
      <c r="P3528" s="544"/>
      <c r="Q3528" s="544"/>
      <c r="R3528" s="544"/>
      <c r="S3528" s="544"/>
      <c r="T3528" s="544"/>
      <c r="U3528" s="544"/>
      <c r="V3528" s="544"/>
      <c r="W3528" s="544"/>
      <c r="X3528" s="544"/>
      <c r="Y3528" s="544"/>
      <c r="Z3528" s="544"/>
      <c r="AA3528" s="544"/>
      <c r="AB3528" s="544"/>
      <c r="AC3528" s="544"/>
    </row>
    <row r="3529">
      <c r="A3529" s="132" t="s">
        <v>6236</v>
      </c>
      <c r="B3529" s="65" t="s">
        <v>6237</v>
      </c>
      <c r="C3529" s="544"/>
      <c r="D3529" s="544"/>
      <c r="E3529" s="544"/>
      <c r="F3529" s="544"/>
      <c r="G3529" s="544"/>
      <c r="H3529" s="544"/>
      <c r="I3529" s="544"/>
      <c r="J3529" s="544"/>
      <c r="K3529" s="544"/>
      <c r="L3529" s="544"/>
      <c r="M3529" s="544"/>
      <c r="N3529" s="544"/>
      <c r="O3529" s="544"/>
      <c r="P3529" s="544"/>
      <c r="Q3529" s="544"/>
      <c r="R3529" s="544"/>
      <c r="S3529" s="544"/>
      <c r="T3529" s="544"/>
      <c r="U3529" s="544"/>
      <c r="V3529" s="544"/>
      <c r="W3529" s="544"/>
      <c r="X3529" s="544"/>
      <c r="Y3529" s="544"/>
      <c r="Z3529" s="544"/>
      <c r="AA3529" s="544"/>
      <c r="AB3529" s="544"/>
      <c r="AC3529" s="544"/>
    </row>
    <row r="3530">
      <c r="A3530" s="132" t="s">
        <v>6238</v>
      </c>
      <c r="B3530" s="65"/>
      <c r="C3530" s="544"/>
      <c r="D3530" s="544"/>
      <c r="E3530" s="544"/>
      <c r="F3530" s="544"/>
      <c r="G3530" s="544"/>
      <c r="H3530" s="544"/>
      <c r="I3530" s="544"/>
      <c r="J3530" s="544"/>
      <c r="K3530" s="544"/>
      <c r="L3530" s="544"/>
      <c r="M3530" s="544"/>
      <c r="N3530" s="544"/>
      <c r="O3530" s="544"/>
      <c r="P3530" s="544"/>
      <c r="Q3530" s="544"/>
      <c r="R3530" s="544"/>
      <c r="S3530" s="544"/>
      <c r="T3530" s="544"/>
      <c r="U3530" s="544"/>
      <c r="V3530" s="544"/>
      <c r="W3530" s="544"/>
      <c r="X3530" s="544"/>
      <c r="Y3530" s="544"/>
      <c r="Z3530" s="544"/>
      <c r="AA3530" s="544"/>
      <c r="AB3530" s="544"/>
      <c r="AC3530" s="544"/>
    </row>
    <row r="3531">
      <c r="A3531" s="544" t="s">
        <v>6239</v>
      </c>
      <c r="B3531" s="65" t="s">
        <v>6240</v>
      </c>
      <c r="C3531" s="544"/>
      <c r="D3531" s="544"/>
      <c r="E3531" s="544"/>
      <c r="F3531" s="544"/>
      <c r="G3531" s="544"/>
      <c r="H3531" s="544"/>
      <c r="I3531" s="544"/>
      <c r="J3531" s="544"/>
      <c r="K3531" s="544"/>
      <c r="L3531" s="544"/>
      <c r="M3531" s="544"/>
      <c r="N3531" s="544"/>
      <c r="O3531" s="544"/>
      <c r="P3531" s="544"/>
      <c r="Q3531" s="544"/>
      <c r="R3531" s="544"/>
      <c r="S3531" s="544"/>
      <c r="T3531" s="544"/>
      <c r="U3531" s="544"/>
      <c r="V3531" s="544"/>
      <c r="W3531" s="544"/>
      <c r="X3531" s="544"/>
      <c r="Y3531" s="544"/>
      <c r="Z3531" s="544"/>
      <c r="AA3531" s="544"/>
      <c r="AB3531" s="544"/>
      <c r="AC3531" s="544"/>
    </row>
    <row r="3532">
      <c r="A3532" s="544" t="s">
        <v>6241</v>
      </c>
      <c r="B3532" s="65" t="s">
        <v>6242</v>
      </c>
      <c r="C3532" s="544"/>
      <c r="D3532" s="544"/>
      <c r="E3532" s="544"/>
      <c r="F3532" s="544"/>
      <c r="G3532" s="544"/>
      <c r="H3532" s="544"/>
      <c r="I3532" s="544"/>
      <c r="J3532" s="544"/>
      <c r="K3532" s="544"/>
      <c r="L3532" s="544"/>
      <c r="M3532" s="544"/>
      <c r="N3532" s="544"/>
      <c r="O3532" s="544"/>
      <c r="P3532" s="544"/>
      <c r="Q3532" s="544"/>
      <c r="R3532" s="544"/>
      <c r="S3532" s="544"/>
      <c r="T3532" s="544"/>
      <c r="U3532" s="544"/>
      <c r="V3532" s="544"/>
      <c r="W3532" s="544"/>
      <c r="X3532" s="544"/>
      <c r="Y3532" s="544"/>
      <c r="Z3532" s="544"/>
      <c r="AA3532" s="544"/>
      <c r="AB3532" s="544"/>
      <c r="AC3532" s="544"/>
    </row>
    <row r="3533">
      <c r="A3533" s="544" t="s">
        <v>6243</v>
      </c>
      <c r="B3533" s="65" t="s">
        <v>6244</v>
      </c>
      <c r="C3533" s="544"/>
      <c r="D3533" s="544"/>
      <c r="E3533" s="544"/>
      <c r="F3533" s="544"/>
      <c r="G3533" s="544"/>
      <c r="H3533" s="544"/>
      <c r="I3533" s="544"/>
      <c r="J3533" s="544"/>
      <c r="K3533" s="544"/>
      <c r="L3533" s="544"/>
      <c r="M3533" s="544"/>
      <c r="N3533" s="544"/>
      <c r="O3533" s="544"/>
      <c r="P3533" s="544"/>
      <c r="Q3533" s="544"/>
      <c r="R3533" s="544"/>
      <c r="S3533" s="544"/>
      <c r="T3533" s="544"/>
      <c r="U3533" s="544"/>
      <c r="V3533" s="544"/>
      <c r="W3533" s="544"/>
      <c r="X3533" s="544"/>
      <c r="Y3533" s="544"/>
      <c r="Z3533" s="544"/>
      <c r="AA3533" s="544"/>
      <c r="AB3533" s="544"/>
      <c r="AC3533" s="544"/>
    </row>
    <row r="3534">
      <c r="A3534" s="544" t="s">
        <v>6245</v>
      </c>
      <c r="B3534" s="594"/>
      <c r="C3534" s="544"/>
      <c r="D3534" s="544"/>
      <c r="E3534" s="544"/>
      <c r="F3534" s="544"/>
      <c r="G3534" s="544"/>
      <c r="H3534" s="544"/>
      <c r="I3534" s="544"/>
      <c r="J3534" s="544"/>
      <c r="K3534" s="544"/>
      <c r="L3534" s="544"/>
      <c r="M3534" s="544"/>
      <c r="N3534" s="544"/>
      <c r="O3534" s="544"/>
      <c r="P3534" s="544"/>
      <c r="Q3534" s="544"/>
      <c r="R3534" s="544"/>
      <c r="S3534" s="544"/>
      <c r="T3534" s="544"/>
      <c r="U3534" s="544"/>
      <c r="V3534" s="544"/>
      <c r="W3534" s="544"/>
      <c r="X3534" s="544"/>
      <c r="Y3534" s="544"/>
      <c r="Z3534" s="544"/>
      <c r="AA3534" s="544"/>
      <c r="AB3534" s="544"/>
      <c r="AC3534" s="544"/>
    </row>
    <row r="3535">
      <c r="A3535" s="546" t="s">
        <v>6246</v>
      </c>
      <c r="B3535" s="631" t="s">
        <v>6247</v>
      </c>
      <c r="C3535" s="544" t="s">
        <v>6248</v>
      </c>
      <c r="D3535" s="81" t="s">
        <v>6249</v>
      </c>
      <c r="E3535" s="544"/>
      <c r="F3535" s="544"/>
      <c r="G3535" s="544"/>
      <c r="H3535" s="544"/>
      <c r="I3535" s="544"/>
      <c r="J3535" s="544"/>
      <c r="K3535" s="544"/>
      <c r="L3535" s="544"/>
      <c r="M3535" s="544"/>
      <c r="N3535" s="544"/>
      <c r="O3535" s="544"/>
      <c r="P3535" s="544"/>
      <c r="Q3535" s="544"/>
      <c r="R3535" s="544"/>
      <c r="S3535" s="544"/>
      <c r="T3535" s="544"/>
      <c r="U3535" s="544"/>
      <c r="V3535" s="544"/>
      <c r="W3535" s="544"/>
      <c r="X3535" s="544"/>
      <c r="Y3535" s="544"/>
      <c r="Z3535" s="544"/>
      <c r="AA3535" s="544"/>
      <c r="AB3535" s="544"/>
      <c r="AC3535" s="544"/>
    </row>
    <row r="3536">
      <c r="A3536" s="545" t="s">
        <v>6250</v>
      </c>
      <c r="B3536" s="65" t="s">
        <v>6251</v>
      </c>
      <c r="C3536" s="85" t="s">
        <v>6252</v>
      </c>
      <c r="D3536" s="544"/>
      <c r="E3536" s="544"/>
      <c r="F3536" s="544"/>
      <c r="G3536" s="544"/>
      <c r="H3536" s="544"/>
      <c r="I3536" s="544"/>
      <c r="J3536" s="544"/>
      <c r="K3536" s="544"/>
      <c r="L3536" s="544"/>
      <c r="M3536" s="544"/>
      <c r="N3536" s="544"/>
      <c r="O3536" s="544"/>
      <c r="P3536" s="544"/>
      <c r="Q3536" s="544"/>
      <c r="R3536" s="544"/>
      <c r="S3536" s="544"/>
      <c r="T3536" s="544"/>
      <c r="U3536" s="544"/>
      <c r="V3536" s="544"/>
      <c r="W3536" s="544"/>
      <c r="X3536" s="544"/>
      <c r="Y3536" s="544"/>
      <c r="Z3536" s="544"/>
      <c r="AA3536" s="544"/>
      <c r="AB3536" s="544"/>
      <c r="AC3536" s="544"/>
    </row>
    <row r="3537">
      <c r="A3537" s="544" t="s">
        <v>6253</v>
      </c>
      <c r="B3537" s="65" t="s">
        <v>6254</v>
      </c>
      <c r="C3537" s="544"/>
      <c r="D3537" s="544"/>
      <c r="E3537" s="544"/>
      <c r="F3537" s="544"/>
      <c r="G3537" s="544"/>
      <c r="H3537" s="544"/>
      <c r="I3537" s="544"/>
      <c r="J3537" s="544"/>
      <c r="K3537" s="544"/>
      <c r="L3537" s="544"/>
      <c r="M3537" s="544"/>
      <c r="N3537" s="544"/>
      <c r="O3537" s="544"/>
      <c r="P3537" s="544"/>
      <c r="Q3537" s="544"/>
      <c r="R3537" s="544"/>
      <c r="S3537" s="544"/>
      <c r="T3537" s="544"/>
      <c r="U3537" s="544"/>
      <c r="V3537" s="544"/>
      <c r="W3537" s="544"/>
      <c r="X3537" s="544"/>
      <c r="Y3537" s="544"/>
      <c r="Z3537" s="544"/>
      <c r="AA3537" s="544"/>
      <c r="AB3537" s="544"/>
      <c r="AC3537" s="544"/>
    </row>
    <row r="3538">
      <c r="A3538" s="545" t="s">
        <v>6255</v>
      </c>
      <c r="B3538" s="65" t="s">
        <v>6256</v>
      </c>
      <c r="C3538" s="632" t="s">
        <v>6257</v>
      </c>
      <c r="D3538" s="544"/>
      <c r="E3538" s="544"/>
      <c r="F3538" s="544"/>
      <c r="G3538" s="544"/>
      <c r="H3538" s="544"/>
      <c r="I3538" s="544"/>
      <c r="J3538" s="544"/>
      <c r="K3538" s="544"/>
      <c r="L3538" s="544"/>
      <c r="M3538" s="544"/>
      <c r="N3538" s="544"/>
      <c r="O3538" s="544"/>
      <c r="P3538" s="544"/>
      <c r="Q3538" s="544"/>
      <c r="R3538" s="544"/>
      <c r="S3538" s="544"/>
      <c r="T3538" s="544"/>
      <c r="U3538" s="544"/>
      <c r="V3538" s="544"/>
      <c r="W3538" s="544"/>
      <c r="X3538" s="544"/>
      <c r="Y3538" s="544"/>
      <c r="Z3538" s="544"/>
      <c r="AA3538" s="544"/>
      <c r="AB3538" s="544"/>
      <c r="AC3538" s="544"/>
    </row>
    <row r="3539">
      <c r="A3539" s="544" t="s">
        <v>6258</v>
      </c>
      <c r="B3539" s="65" t="s">
        <v>6259</v>
      </c>
      <c r="C3539" s="544" t="s">
        <v>6260</v>
      </c>
      <c r="D3539" s="544"/>
      <c r="E3539" s="544"/>
      <c r="F3539" s="544"/>
      <c r="G3539" s="544"/>
      <c r="H3539" s="544"/>
      <c r="I3539" s="544"/>
      <c r="J3539" s="544"/>
      <c r="K3539" s="544"/>
      <c r="L3539" s="544"/>
      <c r="M3539" s="544"/>
      <c r="N3539" s="544"/>
      <c r="O3539" s="544"/>
      <c r="P3539" s="544"/>
      <c r="Q3539" s="544"/>
      <c r="R3539" s="544"/>
      <c r="S3539" s="544"/>
      <c r="T3539" s="544"/>
      <c r="U3539" s="544"/>
      <c r="V3539" s="544"/>
      <c r="W3539" s="544"/>
      <c r="X3539" s="544"/>
      <c r="Y3539" s="544"/>
      <c r="Z3539" s="544"/>
      <c r="AA3539" s="544"/>
      <c r="AB3539" s="544"/>
      <c r="AC3539" s="544"/>
    </row>
    <row r="3540">
      <c r="A3540" s="545" t="s">
        <v>6261</v>
      </c>
      <c r="B3540" s="65"/>
      <c r="C3540" s="544"/>
      <c r="D3540" s="544"/>
      <c r="E3540" s="544"/>
      <c r="F3540" s="544"/>
      <c r="G3540" s="544"/>
      <c r="H3540" s="544"/>
      <c r="I3540" s="544"/>
      <c r="J3540" s="544"/>
      <c r="K3540" s="544"/>
      <c r="L3540" s="544"/>
      <c r="M3540" s="544"/>
      <c r="N3540" s="544"/>
      <c r="O3540" s="544"/>
      <c r="P3540" s="544"/>
      <c r="Q3540" s="544"/>
      <c r="R3540" s="544"/>
      <c r="S3540" s="544"/>
      <c r="T3540" s="544"/>
      <c r="U3540" s="544"/>
      <c r="V3540" s="544"/>
      <c r="W3540" s="544"/>
      <c r="X3540" s="544"/>
      <c r="Y3540" s="544"/>
      <c r="Z3540" s="544"/>
      <c r="AA3540" s="544"/>
      <c r="AB3540" s="544"/>
      <c r="AC3540" s="544"/>
    </row>
    <row r="3541">
      <c r="A3541" s="544" t="s">
        <v>6262</v>
      </c>
      <c r="B3541" s="243" t="s">
        <v>6263</v>
      </c>
      <c r="C3541" s="544"/>
      <c r="D3541" s="544"/>
      <c r="E3541" s="544"/>
      <c r="F3541" s="544"/>
      <c r="G3541" s="544"/>
      <c r="H3541" s="544"/>
      <c r="I3541" s="544"/>
      <c r="J3541" s="544"/>
      <c r="K3541" s="544"/>
      <c r="L3541" s="544"/>
      <c r="M3541" s="544"/>
      <c r="N3541" s="544"/>
      <c r="O3541" s="544"/>
      <c r="P3541" s="544"/>
      <c r="Q3541" s="544"/>
      <c r="R3541" s="544"/>
      <c r="S3541" s="544"/>
      <c r="T3541" s="544"/>
      <c r="U3541" s="544"/>
      <c r="V3541" s="544"/>
      <c r="W3541" s="544"/>
      <c r="X3541" s="544"/>
      <c r="Y3541" s="544"/>
      <c r="Z3541" s="544"/>
      <c r="AA3541" s="544"/>
      <c r="AB3541" s="544"/>
      <c r="AC3541" s="544"/>
    </row>
    <row r="3542" ht="156.75" customHeight="1">
      <c r="A3542" s="545" t="s">
        <v>6264</v>
      </c>
      <c r="B3542" s="65" t="s">
        <v>6265</v>
      </c>
      <c r="C3542" s="544" t="s">
        <v>6266</v>
      </c>
      <c r="D3542" s="544"/>
      <c r="E3542" s="544"/>
      <c r="F3542" s="544"/>
      <c r="G3542" s="544"/>
      <c r="H3542" s="544"/>
      <c r="I3542" s="544"/>
      <c r="J3542" s="544"/>
      <c r="K3542" s="544"/>
      <c r="L3542" s="544"/>
      <c r="M3542" s="544"/>
      <c r="N3542" s="544"/>
      <c r="O3542" s="544"/>
      <c r="P3542" s="544"/>
      <c r="Q3542" s="544"/>
      <c r="R3542" s="544"/>
      <c r="S3542" s="544"/>
      <c r="T3542" s="544"/>
      <c r="U3542" s="544"/>
      <c r="V3542" s="544"/>
      <c r="W3542" s="544"/>
      <c r="X3542" s="544"/>
      <c r="Y3542" s="544"/>
      <c r="Z3542" s="544"/>
      <c r="AA3542" s="544"/>
      <c r="AB3542" s="544"/>
      <c r="AC3542" s="544"/>
    </row>
    <row r="3543">
      <c r="A3543" s="132" t="s">
        <v>6267</v>
      </c>
      <c r="B3543" s="65"/>
      <c r="C3543" s="544"/>
      <c r="D3543" s="544"/>
      <c r="E3543" s="544"/>
      <c r="F3543" s="544"/>
      <c r="G3543" s="544"/>
      <c r="H3543" s="544"/>
      <c r="I3543" s="544"/>
      <c r="J3543" s="544"/>
      <c r="K3543" s="544"/>
      <c r="L3543" s="544"/>
      <c r="M3543" s="544"/>
      <c r="N3543" s="544"/>
      <c r="O3543" s="544"/>
      <c r="P3543" s="544"/>
      <c r="Q3543" s="544"/>
      <c r="R3543" s="544"/>
      <c r="S3543" s="544"/>
      <c r="T3543" s="544"/>
      <c r="U3543" s="544"/>
      <c r="V3543" s="544"/>
      <c r="W3543" s="544"/>
      <c r="X3543" s="544"/>
      <c r="Y3543" s="544"/>
      <c r="Z3543" s="544"/>
      <c r="AA3543" s="544"/>
      <c r="AB3543" s="544"/>
      <c r="AC3543" s="544"/>
    </row>
    <row r="3544" ht="77.25" customHeight="1">
      <c r="A3544" s="132" t="s">
        <v>6268</v>
      </c>
      <c r="B3544" s="65"/>
      <c r="C3544" s="544"/>
      <c r="D3544" s="544"/>
      <c r="E3544" s="544"/>
      <c r="F3544" s="544"/>
      <c r="G3544" s="544"/>
      <c r="H3544" s="544"/>
      <c r="I3544" s="544"/>
      <c r="J3544" s="544"/>
      <c r="K3544" s="544"/>
      <c r="L3544" s="544"/>
      <c r="M3544" s="544"/>
      <c r="N3544" s="544"/>
      <c r="O3544" s="544"/>
      <c r="P3544" s="544"/>
      <c r="Q3544" s="544"/>
      <c r="R3544" s="544"/>
      <c r="S3544" s="544"/>
      <c r="T3544" s="544"/>
      <c r="U3544" s="544"/>
      <c r="V3544" s="544"/>
      <c r="W3544" s="544"/>
      <c r="X3544" s="544"/>
      <c r="Y3544" s="544"/>
      <c r="Z3544" s="544"/>
      <c r="AA3544" s="544"/>
      <c r="AB3544" s="544"/>
      <c r="AC3544" s="544"/>
    </row>
    <row r="3545">
      <c r="A3545" s="132" t="s">
        <v>6269</v>
      </c>
      <c r="B3545" s="65" t="s">
        <v>6270</v>
      </c>
      <c r="C3545" s="544" t="s">
        <v>6271</v>
      </c>
      <c r="D3545" s="544" t="s">
        <v>6272</v>
      </c>
      <c r="E3545" s="544" t="s">
        <v>6273</v>
      </c>
      <c r="F3545" s="544" t="s">
        <v>6274</v>
      </c>
      <c r="G3545" s="544"/>
      <c r="H3545" s="544"/>
      <c r="I3545" s="544"/>
      <c r="J3545" s="544"/>
      <c r="K3545" s="544"/>
      <c r="L3545" s="544"/>
      <c r="M3545" s="544"/>
      <c r="N3545" s="544"/>
      <c r="O3545" s="544"/>
      <c r="P3545" s="544"/>
      <c r="Q3545" s="544"/>
      <c r="R3545" s="544"/>
      <c r="S3545" s="544"/>
      <c r="T3545" s="544"/>
      <c r="U3545" s="544"/>
      <c r="V3545" s="544"/>
      <c r="W3545" s="544"/>
      <c r="X3545" s="544"/>
      <c r="Y3545" s="544"/>
      <c r="Z3545" s="544"/>
      <c r="AA3545" s="544"/>
      <c r="AB3545" s="544"/>
      <c r="AC3545" s="544"/>
    </row>
    <row r="3546" ht="41.25" customHeight="1">
      <c r="A3546" s="132" t="s">
        <v>6275</v>
      </c>
      <c r="B3546" s="65" t="s">
        <v>6276</v>
      </c>
      <c r="C3546" s="43" t="s">
        <v>6277</v>
      </c>
      <c r="D3546" s="150"/>
      <c r="E3546" s="150"/>
      <c r="F3546" s="150"/>
      <c r="G3546" s="150"/>
      <c r="H3546" s="150"/>
      <c r="I3546" s="150"/>
      <c r="J3546" s="150"/>
      <c r="K3546" s="150"/>
      <c r="L3546" s="150"/>
      <c r="M3546" s="150"/>
      <c r="N3546" s="150"/>
      <c r="O3546" s="150"/>
      <c r="P3546" s="150"/>
      <c r="Q3546" s="150"/>
      <c r="R3546" s="150"/>
      <c r="S3546" s="150"/>
      <c r="T3546" s="150"/>
      <c r="U3546" s="150"/>
      <c r="V3546" s="150"/>
      <c r="W3546" s="150"/>
      <c r="X3546" s="150"/>
      <c r="Y3546" s="150"/>
      <c r="Z3546" s="150"/>
      <c r="AA3546" s="150"/>
      <c r="AB3546" s="150"/>
      <c r="AC3546" s="150"/>
    </row>
    <row r="3547" ht="41.25" customHeight="1">
      <c r="A3547" s="132" t="s">
        <v>6278</v>
      </c>
      <c r="B3547" s="65" t="s">
        <v>6276</v>
      </c>
      <c r="C3547" s="544"/>
      <c r="D3547" s="150"/>
      <c r="E3547" s="150"/>
      <c r="F3547" s="150"/>
      <c r="G3547" s="150"/>
      <c r="H3547" s="150"/>
      <c r="I3547" s="150"/>
      <c r="J3547" s="150"/>
      <c r="K3547" s="150"/>
      <c r="L3547" s="150"/>
      <c r="M3547" s="150"/>
      <c r="N3547" s="150"/>
      <c r="O3547" s="150"/>
      <c r="P3547" s="150"/>
      <c r="Q3547" s="150"/>
      <c r="R3547" s="150"/>
      <c r="S3547" s="150"/>
      <c r="T3547" s="150"/>
      <c r="U3547" s="150"/>
      <c r="V3547" s="150"/>
      <c r="W3547" s="150"/>
      <c r="X3547" s="150"/>
      <c r="Y3547" s="150"/>
      <c r="Z3547" s="150"/>
      <c r="AA3547" s="150"/>
      <c r="AB3547" s="150"/>
      <c r="AC3547" s="150"/>
    </row>
    <row r="3548" ht="41.25" customHeight="1">
      <c r="A3548" s="132" t="s">
        <v>6279</v>
      </c>
      <c r="B3548" s="65"/>
      <c r="C3548" s="544"/>
      <c r="D3548" s="150"/>
      <c r="E3548" s="150"/>
      <c r="F3548" s="150"/>
      <c r="G3548" s="150"/>
      <c r="H3548" s="150"/>
      <c r="I3548" s="150"/>
      <c r="J3548" s="150"/>
      <c r="K3548" s="150"/>
      <c r="L3548" s="150"/>
      <c r="M3548" s="150"/>
      <c r="N3548" s="150"/>
      <c r="O3548" s="150"/>
      <c r="P3548" s="150"/>
      <c r="Q3548" s="150"/>
      <c r="R3548" s="150"/>
      <c r="S3548" s="150"/>
      <c r="T3548" s="150"/>
      <c r="U3548" s="150"/>
      <c r="V3548" s="150"/>
      <c r="W3548" s="150"/>
      <c r="X3548" s="150"/>
      <c r="Y3548" s="150"/>
      <c r="Z3548" s="150"/>
      <c r="AA3548" s="150"/>
      <c r="AB3548" s="150"/>
      <c r="AC3548" s="150"/>
    </row>
    <row r="3549" ht="123.0" customHeight="1">
      <c r="A3549" s="132" t="s">
        <v>6280</v>
      </c>
      <c r="B3549" s="65" t="s">
        <v>6281</v>
      </c>
      <c r="C3549" s="544"/>
      <c r="D3549" s="150"/>
      <c r="E3549" s="150"/>
      <c r="F3549" s="150"/>
      <c r="G3549" s="150"/>
      <c r="H3549" s="150"/>
      <c r="I3549" s="150"/>
      <c r="J3549" s="150"/>
      <c r="K3549" s="150"/>
      <c r="L3549" s="150"/>
      <c r="M3549" s="150"/>
      <c r="N3549" s="150"/>
      <c r="O3549" s="150"/>
      <c r="P3549" s="150"/>
      <c r="Q3549" s="150"/>
      <c r="R3549" s="150"/>
      <c r="S3549" s="150"/>
      <c r="T3549" s="150"/>
      <c r="U3549" s="150"/>
      <c r="V3549" s="150"/>
      <c r="W3549" s="150"/>
      <c r="X3549" s="150"/>
      <c r="Y3549" s="150"/>
      <c r="Z3549" s="150"/>
      <c r="AA3549" s="150"/>
      <c r="AB3549" s="150"/>
      <c r="AC3549" s="150"/>
    </row>
    <row r="3550">
      <c r="A3550" s="132" t="s">
        <v>6282</v>
      </c>
      <c r="B3550" s="65"/>
      <c r="C3550" s="544"/>
      <c r="D3550" s="150"/>
      <c r="E3550" s="150"/>
      <c r="F3550" s="150"/>
      <c r="G3550" s="150"/>
      <c r="H3550" s="150"/>
      <c r="I3550" s="150"/>
      <c r="J3550" s="150"/>
      <c r="K3550" s="150"/>
      <c r="L3550" s="150"/>
      <c r="M3550" s="150"/>
      <c r="N3550" s="150"/>
      <c r="O3550" s="150"/>
      <c r="P3550" s="150"/>
      <c r="Q3550" s="150"/>
      <c r="R3550" s="150"/>
      <c r="S3550" s="150"/>
      <c r="T3550" s="150"/>
      <c r="U3550" s="150"/>
      <c r="V3550" s="150"/>
      <c r="W3550" s="150"/>
      <c r="X3550" s="150"/>
      <c r="Y3550" s="150"/>
      <c r="Z3550" s="150"/>
      <c r="AA3550" s="150"/>
      <c r="AB3550" s="150"/>
      <c r="AC3550" s="150"/>
    </row>
    <row r="3551">
      <c r="A3551" s="132" t="s">
        <v>6283</v>
      </c>
      <c r="B3551" s="65" t="s">
        <v>6284</v>
      </c>
      <c r="C3551" s="544"/>
      <c r="D3551" s="150" t="s">
        <v>6285</v>
      </c>
      <c r="E3551" s="150"/>
      <c r="F3551" s="150"/>
      <c r="G3551" s="150"/>
      <c r="H3551" s="150"/>
      <c r="I3551" s="150"/>
      <c r="J3551" s="150"/>
      <c r="K3551" s="150"/>
      <c r="L3551" s="150"/>
      <c r="M3551" s="150"/>
      <c r="N3551" s="150"/>
      <c r="O3551" s="150"/>
      <c r="P3551" s="150"/>
      <c r="Q3551" s="150"/>
      <c r="R3551" s="150"/>
      <c r="S3551" s="150"/>
      <c r="T3551" s="150"/>
      <c r="U3551" s="150"/>
      <c r="V3551" s="150"/>
      <c r="W3551" s="150"/>
      <c r="X3551" s="150"/>
      <c r="Y3551" s="150"/>
      <c r="Z3551" s="150"/>
      <c r="AA3551" s="150"/>
      <c r="AB3551" s="150"/>
      <c r="AC3551" s="150"/>
    </row>
    <row r="3552" ht="92.25" customHeight="1">
      <c r="A3552" s="132" t="s">
        <v>6286</v>
      </c>
      <c r="B3552" s="65" t="s">
        <v>6287</v>
      </c>
      <c r="C3552" s="544" t="s">
        <v>6288</v>
      </c>
      <c r="D3552" s="150"/>
      <c r="E3552" s="150"/>
      <c r="F3552" s="150"/>
      <c r="G3552" s="150"/>
      <c r="H3552" s="150"/>
      <c r="I3552" s="150"/>
      <c r="J3552" s="150"/>
      <c r="K3552" s="150"/>
      <c r="L3552" s="150"/>
      <c r="M3552" s="150"/>
      <c r="N3552" s="150"/>
      <c r="O3552" s="150"/>
      <c r="P3552" s="150"/>
      <c r="Q3552" s="150"/>
      <c r="R3552" s="150"/>
      <c r="S3552" s="150"/>
      <c r="T3552" s="150"/>
      <c r="U3552" s="150"/>
      <c r="V3552" s="150"/>
      <c r="W3552" s="150"/>
      <c r="X3552" s="150"/>
      <c r="Y3552" s="150"/>
      <c r="Z3552" s="150"/>
      <c r="AA3552" s="150"/>
      <c r="AB3552" s="150"/>
      <c r="AC3552" s="150"/>
    </row>
    <row r="3553" ht="92.25" customHeight="1">
      <c r="A3553" s="132" t="s">
        <v>6289</v>
      </c>
      <c r="B3553" s="65"/>
      <c r="C3553" s="544"/>
      <c r="D3553" s="150"/>
      <c r="E3553" s="150"/>
      <c r="F3553" s="150"/>
      <c r="G3553" s="150"/>
      <c r="H3553" s="150"/>
      <c r="I3553" s="150"/>
      <c r="J3553" s="150"/>
      <c r="K3553" s="150"/>
      <c r="L3553" s="150"/>
      <c r="M3553" s="150"/>
      <c r="N3553" s="150"/>
      <c r="O3553" s="150"/>
      <c r="P3553" s="150"/>
      <c r="Q3553" s="150"/>
      <c r="R3553" s="150"/>
      <c r="S3553" s="150"/>
      <c r="T3553" s="150"/>
      <c r="U3553" s="150"/>
      <c r="V3553" s="150"/>
      <c r="W3553" s="150"/>
      <c r="X3553" s="150"/>
      <c r="Y3553" s="150"/>
      <c r="Z3553" s="150"/>
      <c r="AA3553" s="150"/>
      <c r="AB3553" s="150"/>
      <c r="AC3553" s="150"/>
    </row>
    <row r="3554" ht="92.25" customHeight="1">
      <c r="A3554" s="132" t="s">
        <v>6290</v>
      </c>
      <c r="B3554" s="65"/>
      <c r="C3554" s="544"/>
      <c r="D3554" s="150"/>
      <c r="E3554" s="150"/>
      <c r="F3554" s="150"/>
      <c r="G3554" s="150"/>
      <c r="H3554" s="150"/>
      <c r="I3554" s="150"/>
      <c r="J3554" s="150"/>
      <c r="K3554" s="150"/>
      <c r="L3554" s="150"/>
      <c r="M3554" s="150"/>
      <c r="N3554" s="150"/>
      <c r="O3554" s="150"/>
      <c r="P3554" s="150"/>
      <c r="Q3554" s="150"/>
      <c r="R3554" s="150"/>
      <c r="S3554" s="150"/>
      <c r="T3554" s="150"/>
      <c r="U3554" s="150"/>
      <c r="V3554" s="150"/>
      <c r="W3554" s="150"/>
      <c r="X3554" s="150"/>
      <c r="Y3554" s="150"/>
      <c r="Z3554" s="150"/>
      <c r="AA3554" s="150"/>
      <c r="AB3554" s="150"/>
      <c r="AC3554" s="150"/>
    </row>
    <row r="3555" ht="134.25" customHeight="1">
      <c r="A3555" s="192" t="s">
        <v>6291</v>
      </c>
      <c r="B3555" s="65" t="s">
        <v>6292</v>
      </c>
      <c r="C3555" s="544"/>
      <c r="D3555" s="150"/>
      <c r="E3555" s="150"/>
      <c r="F3555" s="150"/>
      <c r="G3555" s="150"/>
      <c r="H3555" s="150"/>
      <c r="I3555" s="150"/>
      <c r="J3555" s="150"/>
      <c r="K3555" s="150"/>
      <c r="L3555" s="150"/>
      <c r="M3555" s="150"/>
      <c r="N3555" s="150"/>
      <c r="O3555" s="150"/>
      <c r="P3555" s="150"/>
      <c r="Q3555" s="150"/>
      <c r="R3555" s="150"/>
      <c r="S3555" s="150"/>
      <c r="T3555" s="150"/>
      <c r="U3555" s="150"/>
      <c r="V3555" s="150"/>
      <c r="W3555" s="150"/>
      <c r="X3555" s="150"/>
      <c r="Y3555" s="150"/>
      <c r="Z3555" s="150"/>
      <c r="AA3555" s="150"/>
      <c r="AB3555" s="150"/>
      <c r="AC3555" s="150"/>
    </row>
    <row r="3556" ht="92.25" customHeight="1">
      <c r="A3556" s="192" t="s">
        <v>6293</v>
      </c>
      <c r="B3556" s="594"/>
      <c r="C3556" s="544"/>
      <c r="D3556" s="150"/>
      <c r="E3556" s="150"/>
      <c r="F3556" s="150"/>
      <c r="G3556" s="150"/>
      <c r="H3556" s="150"/>
      <c r="I3556" s="150"/>
      <c r="J3556" s="150"/>
      <c r="K3556" s="150"/>
      <c r="L3556" s="150"/>
      <c r="M3556" s="150"/>
      <c r="N3556" s="150"/>
      <c r="O3556" s="150"/>
      <c r="P3556" s="150"/>
      <c r="Q3556" s="150"/>
      <c r="R3556" s="150"/>
      <c r="S3556" s="150"/>
      <c r="T3556" s="150"/>
      <c r="U3556" s="150"/>
      <c r="V3556" s="150"/>
      <c r="W3556" s="150"/>
      <c r="X3556" s="150"/>
      <c r="Y3556" s="150"/>
      <c r="Z3556" s="150"/>
      <c r="AA3556" s="150"/>
      <c r="AB3556" s="150"/>
      <c r="AC3556" s="150"/>
    </row>
    <row r="3557" ht="105.0" customHeight="1">
      <c r="A3557" s="132" t="s">
        <v>6294</v>
      </c>
      <c r="B3557" s="192"/>
      <c r="C3557" s="544"/>
      <c r="D3557" s="150"/>
      <c r="E3557" s="150"/>
      <c r="F3557" s="150"/>
      <c r="G3557" s="150"/>
      <c r="H3557" s="150"/>
      <c r="I3557" s="150"/>
      <c r="J3557" s="150"/>
      <c r="K3557" s="150"/>
      <c r="L3557" s="150"/>
      <c r="M3557" s="150"/>
      <c r="N3557" s="150"/>
      <c r="O3557" s="150"/>
      <c r="P3557" s="150"/>
      <c r="Q3557" s="150"/>
      <c r="R3557" s="150"/>
      <c r="S3557" s="150"/>
      <c r="T3557" s="150"/>
      <c r="U3557" s="150"/>
      <c r="V3557" s="150"/>
      <c r="W3557" s="150"/>
      <c r="X3557" s="150"/>
      <c r="Y3557" s="150"/>
      <c r="Z3557" s="150"/>
      <c r="AA3557" s="150"/>
      <c r="AB3557" s="150"/>
      <c r="AC3557" s="150"/>
    </row>
    <row r="3558" ht="92.25" customHeight="1">
      <c r="A3558" s="132" t="s">
        <v>6295</v>
      </c>
      <c r="B3558" s="192" t="s">
        <v>6296</v>
      </c>
      <c r="C3558" s="544" t="s">
        <v>6297</v>
      </c>
      <c r="D3558" s="150"/>
      <c r="E3558" s="150"/>
      <c r="F3558" s="150"/>
      <c r="G3558" s="150"/>
      <c r="H3558" s="150"/>
      <c r="I3558" s="150"/>
      <c r="J3558" s="150"/>
      <c r="K3558" s="150"/>
      <c r="L3558" s="150"/>
      <c r="M3558" s="150"/>
      <c r="N3558" s="150"/>
      <c r="O3558" s="150"/>
      <c r="P3558" s="150"/>
      <c r="Q3558" s="150"/>
      <c r="R3558" s="150"/>
      <c r="S3558" s="150"/>
      <c r="T3558" s="150"/>
      <c r="U3558" s="150"/>
      <c r="V3558" s="150"/>
      <c r="W3558" s="150"/>
      <c r="X3558" s="150"/>
      <c r="Y3558" s="150"/>
      <c r="Z3558" s="150"/>
      <c r="AA3558" s="150"/>
      <c r="AB3558" s="150"/>
      <c r="AC3558" s="150"/>
    </row>
    <row r="3559" ht="92.25" customHeight="1">
      <c r="A3559" s="132" t="s">
        <v>6298</v>
      </c>
      <c r="B3559" s="192"/>
      <c r="C3559" s="544"/>
      <c r="D3559" s="150"/>
      <c r="E3559" s="150"/>
      <c r="F3559" s="150"/>
      <c r="G3559" s="150"/>
      <c r="H3559" s="150"/>
      <c r="I3559" s="150"/>
      <c r="J3559" s="150"/>
      <c r="K3559" s="150"/>
      <c r="L3559" s="150"/>
      <c r="M3559" s="150"/>
      <c r="N3559" s="150"/>
      <c r="O3559" s="150"/>
      <c r="P3559" s="150"/>
      <c r="Q3559" s="150"/>
      <c r="R3559" s="150"/>
      <c r="S3559" s="150"/>
      <c r="T3559" s="150"/>
      <c r="U3559" s="150"/>
      <c r="V3559" s="150"/>
      <c r="W3559" s="150"/>
      <c r="X3559" s="150"/>
      <c r="Y3559" s="150"/>
      <c r="Z3559" s="150"/>
      <c r="AA3559" s="150"/>
      <c r="AB3559" s="150"/>
      <c r="AC3559" s="150"/>
    </row>
    <row r="3560" ht="92.25" customHeight="1">
      <c r="A3560" s="132" t="s">
        <v>6299</v>
      </c>
      <c r="B3560" s="192" t="s">
        <v>6300</v>
      </c>
      <c r="C3560" s="544"/>
      <c r="D3560" s="150"/>
      <c r="E3560" s="150"/>
      <c r="F3560" s="150"/>
      <c r="G3560" s="150"/>
      <c r="H3560" s="150"/>
      <c r="I3560" s="150"/>
      <c r="J3560" s="150"/>
      <c r="K3560" s="150"/>
      <c r="L3560" s="150"/>
      <c r="M3560" s="150"/>
      <c r="N3560" s="150"/>
      <c r="O3560" s="150"/>
      <c r="P3560" s="150"/>
      <c r="Q3560" s="150"/>
      <c r="R3560" s="150"/>
      <c r="S3560" s="150"/>
      <c r="T3560" s="150"/>
      <c r="U3560" s="150"/>
      <c r="V3560" s="150"/>
      <c r="W3560" s="150"/>
      <c r="X3560" s="150"/>
      <c r="Y3560" s="150"/>
      <c r="Z3560" s="150"/>
      <c r="AA3560" s="150"/>
      <c r="AB3560" s="150"/>
      <c r="AC3560" s="150"/>
    </row>
    <row r="3561" ht="92.25" customHeight="1">
      <c r="A3561" s="132" t="s">
        <v>6301</v>
      </c>
      <c r="B3561" s="192" t="s">
        <v>6302</v>
      </c>
      <c r="C3561" s="544"/>
      <c r="D3561" s="150"/>
      <c r="E3561" s="150"/>
      <c r="F3561" s="150"/>
      <c r="G3561" s="150"/>
      <c r="H3561" s="150"/>
      <c r="I3561" s="150"/>
      <c r="J3561" s="150"/>
      <c r="K3561" s="150"/>
      <c r="L3561" s="150"/>
      <c r="M3561" s="150"/>
      <c r="N3561" s="150"/>
      <c r="O3561" s="150"/>
      <c r="P3561" s="150"/>
      <c r="Q3561" s="150"/>
      <c r="R3561" s="150"/>
      <c r="S3561" s="150"/>
      <c r="T3561" s="150"/>
      <c r="U3561" s="150"/>
      <c r="V3561" s="150"/>
      <c r="W3561" s="150"/>
      <c r="X3561" s="150"/>
      <c r="Y3561" s="150"/>
      <c r="Z3561" s="150"/>
      <c r="AA3561" s="150"/>
      <c r="AB3561" s="150"/>
      <c r="AC3561" s="150"/>
    </row>
    <row r="3562" ht="92.25" customHeight="1">
      <c r="A3562" s="132" t="s">
        <v>6303</v>
      </c>
      <c r="B3562" s="192" t="s">
        <v>6304</v>
      </c>
      <c r="C3562" s="544"/>
      <c r="D3562" s="150"/>
      <c r="E3562" s="150"/>
      <c r="F3562" s="150"/>
      <c r="G3562" s="150"/>
      <c r="H3562" s="150"/>
      <c r="I3562" s="150"/>
      <c r="J3562" s="150"/>
      <c r="K3562" s="150"/>
      <c r="L3562" s="150"/>
      <c r="M3562" s="150"/>
      <c r="N3562" s="150"/>
      <c r="O3562" s="150"/>
      <c r="P3562" s="150"/>
      <c r="Q3562" s="150"/>
      <c r="R3562" s="150"/>
      <c r="S3562" s="150"/>
      <c r="T3562" s="150"/>
      <c r="U3562" s="150"/>
      <c r="V3562" s="150"/>
      <c r="W3562" s="150"/>
      <c r="X3562" s="150"/>
      <c r="Y3562" s="150"/>
      <c r="Z3562" s="150"/>
      <c r="AA3562" s="150"/>
      <c r="AB3562" s="150"/>
      <c r="AC3562" s="150"/>
    </row>
    <row r="3563" ht="92.25" customHeight="1">
      <c r="A3563" s="132" t="s">
        <v>6305</v>
      </c>
      <c r="B3563" s="65"/>
      <c r="C3563" s="544"/>
      <c r="D3563" s="150"/>
      <c r="E3563" s="150"/>
      <c r="F3563" s="150"/>
      <c r="G3563" s="150"/>
      <c r="H3563" s="150"/>
      <c r="I3563" s="150"/>
      <c r="J3563" s="150"/>
      <c r="K3563" s="150"/>
      <c r="L3563" s="150"/>
      <c r="M3563" s="150"/>
      <c r="N3563" s="150"/>
      <c r="O3563" s="150"/>
      <c r="P3563" s="150"/>
      <c r="Q3563" s="150"/>
      <c r="R3563" s="150"/>
      <c r="S3563" s="150"/>
      <c r="T3563" s="150"/>
      <c r="U3563" s="150"/>
      <c r="V3563" s="150"/>
      <c r="W3563" s="150"/>
      <c r="X3563" s="150"/>
      <c r="Y3563" s="150"/>
      <c r="Z3563" s="150"/>
      <c r="AA3563" s="150"/>
      <c r="AB3563" s="150"/>
      <c r="AC3563" s="150"/>
    </row>
    <row r="3564" ht="92.25" customHeight="1">
      <c r="A3564" s="132" t="s">
        <v>6306</v>
      </c>
      <c r="B3564" s="243" t="s">
        <v>6307</v>
      </c>
      <c r="C3564" s="544" t="s">
        <v>6308</v>
      </c>
      <c r="D3564" s="150"/>
      <c r="E3564" s="150"/>
      <c r="F3564" s="150"/>
      <c r="G3564" s="150"/>
      <c r="H3564" s="150"/>
      <c r="I3564" s="150"/>
      <c r="J3564" s="150"/>
      <c r="K3564" s="150"/>
      <c r="L3564" s="150"/>
      <c r="M3564" s="150"/>
      <c r="N3564" s="150"/>
      <c r="O3564" s="150"/>
      <c r="P3564" s="150"/>
      <c r="Q3564" s="150"/>
      <c r="R3564" s="150"/>
      <c r="S3564" s="150"/>
      <c r="T3564" s="150"/>
      <c r="U3564" s="150"/>
      <c r="V3564" s="150"/>
      <c r="W3564" s="150"/>
      <c r="X3564" s="150"/>
      <c r="Y3564" s="150"/>
      <c r="Z3564" s="150"/>
      <c r="AA3564" s="150"/>
      <c r="AB3564" s="150"/>
      <c r="AC3564" s="150"/>
    </row>
    <row r="3565" ht="92.25" customHeight="1">
      <c r="A3565" s="544" t="s">
        <v>6309</v>
      </c>
      <c r="B3565" s="243" t="s">
        <v>6310</v>
      </c>
      <c r="C3565" s="544" t="s">
        <v>6311</v>
      </c>
      <c r="D3565" s="150"/>
      <c r="E3565" s="150"/>
      <c r="F3565" s="150"/>
      <c r="G3565" s="150"/>
      <c r="H3565" s="150"/>
      <c r="I3565" s="150"/>
      <c r="J3565" s="150"/>
      <c r="K3565" s="150"/>
      <c r="L3565" s="150"/>
      <c r="M3565" s="150"/>
      <c r="N3565" s="150"/>
      <c r="O3565" s="150"/>
      <c r="P3565" s="150"/>
      <c r="Q3565" s="150"/>
      <c r="R3565" s="150"/>
      <c r="S3565" s="150"/>
      <c r="T3565" s="150"/>
      <c r="U3565" s="150"/>
      <c r="V3565" s="150"/>
      <c r="W3565" s="150"/>
      <c r="X3565" s="150"/>
      <c r="Y3565" s="150"/>
      <c r="Z3565" s="150"/>
      <c r="AA3565" s="150"/>
      <c r="AB3565" s="150"/>
      <c r="AC3565" s="150"/>
    </row>
    <row r="3566" ht="92.25" customHeight="1">
      <c r="A3566" s="544" t="s">
        <v>6312</v>
      </c>
      <c r="B3566" s="65" t="s">
        <v>6313</v>
      </c>
      <c r="C3566" s="544"/>
      <c r="D3566" s="150"/>
      <c r="E3566" s="150"/>
      <c r="F3566" s="150"/>
      <c r="G3566" s="150"/>
      <c r="H3566" s="150"/>
      <c r="I3566" s="150"/>
      <c r="J3566" s="150"/>
      <c r="K3566" s="150"/>
      <c r="L3566" s="150"/>
      <c r="M3566" s="150"/>
      <c r="N3566" s="150"/>
      <c r="O3566" s="150"/>
      <c r="P3566" s="150"/>
      <c r="Q3566" s="150"/>
      <c r="R3566" s="150"/>
      <c r="S3566" s="150"/>
      <c r="T3566" s="150"/>
      <c r="U3566" s="150"/>
      <c r="V3566" s="150"/>
      <c r="W3566" s="150"/>
      <c r="X3566" s="150"/>
      <c r="Y3566" s="150"/>
      <c r="Z3566" s="150"/>
      <c r="AA3566" s="150"/>
      <c r="AB3566" s="150"/>
      <c r="AC3566" s="150"/>
    </row>
    <row r="3567" ht="33.75" customHeight="1">
      <c r="A3567" s="545" t="s">
        <v>6314</v>
      </c>
      <c r="B3567" s="65" t="s">
        <v>6315</v>
      </c>
      <c r="C3567" s="544"/>
      <c r="D3567" s="150"/>
      <c r="E3567" s="150"/>
      <c r="F3567" s="150"/>
      <c r="G3567" s="150"/>
      <c r="H3567" s="150"/>
      <c r="I3567" s="150"/>
      <c r="J3567" s="150"/>
      <c r="K3567" s="150"/>
      <c r="L3567" s="150"/>
      <c r="M3567" s="150"/>
      <c r="N3567" s="150"/>
      <c r="O3567" s="150"/>
      <c r="P3567" s="150"/>
      <c r="Q3567" s="150"/>
      <c r="R3567" s="150"/>
      <c r="S3567" s="150"/>
      <c r="T3567" s="150"/>
      <c r="U3567" s="150"/>
      <c r="V3567" s="150"/>
      <c r="W3567" s="150"/>
      <c r="X3567" s="150"/>
      <c r="Y3567" s="150"/>
      <c r="Z3567" s="150"/>
      <c r="AA3567" s="150"/>
      <c r="AB3567" s="150"/>
      <c r="AC3567" s="150"/>
    </row>
    <row r="3568" ht="29.25" customHeight="1">
      <c r="A3568" s="544" t="s">
        <v>6316</v>
      </c>
      <c r="B3568" s="65" t="s">
        <v>6317</v>
      </c>
      <c r="C3568" s="544"/>
      <c r="D3568" s="150"/>
      <c r="E3568" s="150"/>
      <c r="F3568" s="150"/>
      <c r="G3568" s="150"/>
      <c r="H3568" s="150"/>
      <c r="I3568" s="150"/>
      <c r="J3568" s="150"/>
      <c r="K3568" s="150"/>
      <c r="L3568" s="150"/>
      <c r="M3568" s="150"/>
      <c r="N3568" s="150"/>
      <c r="O3568" s="150"/>
      <c r="P3568" s="150"/>
      <c r="Q3568" s="150"/>
      <c r="R3568" s="150"/>
      <c r="S3568" s="150"/>
      <c r="T3568" s="150"/>
      <c r="U3568" s="150"/>
      <c r="V3568" s="150"/>
      <c r="W3568" s="150"/>
      <c r="X3568" s="150"/>
      <c r="Y3568" s="150"/>
      <c r="Z3568" s="150"/>
      <c r="AA3568" s="150"/>
      <c r="AB3568" s="150"/>
      <c r="AC3568" s="150"/>
    </row>
    <row r="3569" ht="74.25" customHeight="1">
      <c r="A3569" s="544" t="s">
        <v>6318</v>
      </c>
      <c r="B3569" s="595" t="s">
        <v>6319</v>
      </c>
      <c r="C3569" s="544"/>
      <c r="D3569" s="150"/>
      <c r="E3569" s="150"/>
      <c r="F3569" s="150"/>
      <c r="G3569" s="150"/>
      <c r="H3569" s="150"/>
      <c r="I3569" s="150"/>
      <c r="J3569" s="150"/>
      <c r="K3569" s="150"/>
      <c r="L3569" s="150"/>
      <c r="M3569" s="150"/>
      <c r="N3569" s="150"/>
      <c r="O3569" s="150"/>
      <c r="P3569" s="150"/>
      <c r="Q3569" s="150"/>
      <c r="R3569" s="150"/>
      <c r="S3569" s="150"/>
      <c r="T3569" s="150"/>
      <c r="U3569" s="150"/>
      <c r="V3569" s="150"/>
      <c r="W3569" s="150"/>
      <c r="X3569" s="150"/>
      <c r="Y3569" s="150"/>
      <c r="Z3569" s="150"/>
      <c r="AA3569" s="150"/>
      <c r="AB3569" s="150"/>
      <c r="AC3569" s="150"/>
    </row>
    <row r="3570" ht="86.25" customHeight="1">
      <c r="A3570" s="544" t="s">
        <v>6320</v>
      </c>
      <c r="B3570" s="595" t="s">
        <v>6321</v>
      </c>
      <c r="C3570" s="544"/>
      <c r="D3570" s="150"/>
      <c r="E3570" s="150"/>
      <c r="F3570" s="150"/>
      <c r="G3570" s="150"/>
      <c r="H3570" s="150"/>
      <c r="I3570" s="150"/>
      <c r="J3570" s="150"/>
      <c r="K3570" s="150"/>
      <c r="L3570" s="150"/>
      <c r="M3570" s="150"/>
      <c r="N3570" s="150"/>
      <c r="O3570" s="150"/>
      <c r="P3570" s="150"/>
      <c r="Q3570" s="150"/>
      <c r="R3570" s="150"/>
      <c r="S3570" s="150"/>
      <c r="T3570" s="150"/>
      <c r="U3570" s="150"/>
      <c r="V3570" s="150"/>
      <c r="W3570" s="150"/>
      <c r="X3570" s="150"/>
      <c r="Y3570" s="150"/>
      <c r="Z3570" s="150"/>
      <c r="AA3570" s="150"/>
      <c r="AB3570" s="150"/>
      <c r="AC3570" s="150"/>
    </row>
    <row r="3571" ht="39.0" customHeight="1">
      <c r="A3571" s="544" t="s">
        <v>6322</v>
      </c>
      <c r="B3571" s="594"/>
      <c r="C3571" s="544"/>
      <c r="D3571" s="150"/>
      <c r="E3571" s="150"/>
      <c r="F3571" s="150"/>
      <c r="G3571" s="150"/>
      <c r="H3571" s="150"/>
      <c r="I3571" s="150"/>
      <c r="J3571" s="150"/>
      <c r="K3571" s="150"/>
      <c r="L3571" s="150"/>
      <c r="M3571" s="150"/>
      <c r="N3571" s="150"/>
      <c r="O3571" s="150"/>
      <c r="P3571" s="150"/>
      <c r="Q3571" s="150"/>
      <c r="R3571" s="150"/>
      <c r="S3571" s="150"/>
      <c r="T3571" s="150"/>
      <c r="U3571" s="150"/>
      <c r="V3571" s="150"/>
      <c r="W3571" s="150"/>
      <c r="X3571" s="150"/>
      <c r="Y3571" s="150"/>
      <c r="Z3571" s="150"/>
      <c r="AA3571" s="150"/>
      <c r="AB3571" s="150"/>
      <c r="AC3571" s="150"/>
    </row>
    <row r="3572" ht="70.5" customHeight="1">
      <c r="A3572" s="544" t="s">
        <v>6323</v>
      </c>
      <c r="B3572" s="594"/>
      <c r="C3572" s="544"/>
      <c r="D3572" s="150"/>
      <c r="E3572" s="150"/>
      <c r="F3572" s="150"/>
      <c r="G3572" s="150"/>
      <c r="H3572" s="150"/>
      <c r="I3572" s="150"/>
      <c r="J3572" s="150"/>
      <c r="K3572" s="150"/>
      <c r="L3572" s="150"/>
      <c r="M3572" s="150"/>
      <c r="N3572" s="150"/>
      <c r="O3572" s="150"/>
      <c r="P3572" s="150"/>
      <c r="Q3572" s="150"/>
      <c r="R3572" s="150"/>
      <c r="S3572" s="150"/>
      <c r="T3572" s="150"/>
      <c r="U3572" s="150"/>
      <c r="V3572" s="150"/>
      <c r="W3572" s="150"/>
      <c r="X3572" s="150"/>
      <c r="Y3572" s="150"/>
      <c r="Z3572" s="150"/>
      <c r="AA3572" s="150"/>
      <c r="AB3572" s="150"/>
      <c r="AC3572" s="150"/>
    </row>
    <row r="3573" ht="172.5" customHeight="1">
      <c r="A3573" s="633" t="s">
        <v>6324</v>
      </c>
      <c r="B3573" s="594"/>
      <c r="C3573" s="544"/>
      <c r="D3573" s="150"/>
      <c r="E3573" s="150"/>
      <c r="F3573" s="150"/>
      <c r="G3573" s="150"/>
      <c r="H3573" s="150"/>
      <c r="I3573" s="150"/>
      <c r="J3573" s="150"/>
      <c r="K3573" s="150"/>
      <c r="L3573" s="150"/>
      <c r="M3573" s="150"/>
      <c r="N3573" s="150"/>
      <c r="O3573" s="150"/>
      <c r="P3573" s="150"/>
      <c r="Q3573" s="150"/>
      <c r="R3573" s="150"/>
      <c r="S3573" s="150"/>
      <c r="T3573" s="150"/>
      <c r="U3573" s="150"/>
      <c r="V3573" s="150"/>
      <c r="W3573" s="150"/>
      <c r="X3573" s="150"/>
      <c r="Y3573" s="150"/>
      <c r="Z3573" s="150"/>
      <c r="AA3573" s="150"/>
      <c r="AB3573" s="150"/>
      <c r="AC3573" s="150"/>
    </row>
    <row r="3574" ht="87.0" hidden="1" customHeight="1">
      <c r="A3574" s="85" t="s">
        <v>6325</v>
      </c>
      <c r="B3574" s="65" t="s">
        <v>6326</v>
      </c>
      <c r="C3574" s="544"/>
      <c r="D3574" s="150"/>
      <c r="E3574" s="150"/>
      <c r="F3574" s="150"/>
      <c r="G3574" s="150"/>
      <c r="H3574" s="150"/>
      <c r="I3574" s="150"/>
      <c r="J3574" s="150"/>
      <c r="K3574" s="150"/>
      <c r="L3574" s="150"/>
      <c r="M3574" s="150"/>
      <c r="N3574" s="150"/>
      <c r="O3574" s="150"/>
      <c r="P3574" s="150"/>
      <c r="Q3574" s="150"/>
      <c r="R3574" s="150"/>
      <c r="S3574" s="150"/>
      <c r="T3574" s="150"/>
      <c r="U3574" s="150"/>
      <c r="V3574" s="150"/>
      <c r="W3574" s="150"/>
      <c r="X3574" s="150"/>
      <c r="Y3574" s="150"/>
      <c r="Z3574" s="150"/>
      <c r="AA3574" s="150"/>
      <c r="AB3574" s="150"/>
      <c r="AC3574" s="150"/>
    </row>
    <row r="3575" ht="62.25" customHeight="1">
      <c r="A3575" s="85" t="s">
        <v>6327</v>
      </c>
      <c r="B3575" s="65" t="s">
        <v>6328</v>
      </c>
      <c r="C3575" s="544"/>
      <c r="D3575" s="150"/>
      <c r="E3575" s="150"/>
      <c r="F3575" s="150"/>
      <c r="G3575" s="150"/>
      <c r="H3575" s="150"/>
      <c r="I3575" s="150"/>
      <c r="J3575" s="150"/>
      <c r="K3575" s="150"/>
      <c r="L3575" s="150"/>
      <c r="M3575" s="150"/>
      <c r="N3575" s="150"/>
      <c r="O3575" s="150"/>
      <c r="P3575" s="150"/>
      <c r="Q3575" s="150"/>
      <c r="R3575" s="150"/>
      <c r="S3575" s="150"/>
      <c r="T3575" s="150"/>
      <c r="U3575" s="150"/>
      <c r="V3575" s="150"/>
      <c r="W3575" s="150"/>
      <c r="X3575" s="150"/>
      <c r="Y3575" s="150"/>
      <c r="Z3575" s="150"/>
      <c r="AA3575" s="150"/>
      <c r="AB3575" s="150"/>
      <c r="AC3575" s="150"/>
    </row>
    <row r="3576" ht="45.0" customHeight="1">
      <c r="A3576" s="634" t="s">
        <v>6329</v>
      </c>
      <c r="B3576" s="65"/>
      <c r="C3576" s="544"/>
      <c r="D3576" s="150"/>
      <c r="E3576" s="150"/>
      <c r="F3576" s="150"/>
      <c r="G3576" s="150"/>
      <c r="H3576" s="150"/>
      <c r="I3576" s="150"/>
      <c r="J3576" s="150"/>
      <c r="K3576" s="150"/>
      <c r="L3576" s="150"/>
      <c r="M3576" s="150"/>
      <c r="N3576" s="150"/>
      <c r="O3576" s="150"/>
      <c r="P3576" s="150"/>
      <c r="Q3576" s="150"/>
      <c r="R3576" s="150"/>
      <c r="S3576" s="150"/>
      <c r="T3576" s="150"/>
      <c r="U3576" s="150"/>
      <c r="V3576" s="150"/>
      <c r="W3576" s="150"/>
      <c r="X3576" s="150"/>
      <c r="Y3576" s="150"/>
      <c r="Z3576" s="150"/>
      <c r="AA3576" s="150"/>
      <c r="AB3576" s="150"/>
      <c r="AC3576" s="150"/>
    </row>
    <row r="3577" ht="87.0" customHeight="1">
      <c r="A3577" s="576" t="s">
        <v>6330</v>
      </c>
      <c r="B3577" s="65" t="s">
        <v>87</v>
      </c>
      <c r="C3577" s="544"/>
      <c r="D3577" s="150"/>
      <c r="E3577" s="150"/>
      <c r="F3577" s="150"/>
      <c r="G3577" s="150"/>
      <c r="H3577" s="150"/>
      <c r="I3577" s="150"/>
      <c r="J3577" s="150"/>
      <c r="K3577" s="150"/>
      <c r="L3577" s="150"/>
      <c r="M3577" s="150"/>
      <c r="N3577" s="150"/>
      <c r="O3577" s="150"/>
      <c r="P3577" s="150"/>
      <c r="Q3577" s="150"/>
      <c r="R3577" s="150"/>
      <c r="S3577" s="150"/>
      <c r="T3577" s="150"/>
      <c r="U3577" s="150"/>
      <c r="V3577" s="150"/>
      <c r="W3577" s="150"/>
      <c r="X3577" s="150"/>
      <c r="Y3577" s="150"/>
      <c r="Z3577" s="150"/>
      <c r="AA3577" s="150"/>
      <c r="AB3577" s="150"/>
      <c r="AC3577" s="150"/>
    </row>
    <row r="3578" ht="87.0" customHeight="1">
      <c r="A3578" s="635" t="s">
        <v>6331</v>
      </c>
      <c r="B3578" s="65" t="s">
        <v>6332</v>
      </c>
      <c r="C3578" s="544"/>
      <c r="D3578" s="150"/>
      <c r="E3578" s="150"/>
      <c r="F3578" s="150"/>
      <c r="G3578" s="150"/>
      <c r="H3578" s="150"/>
      <c r="I3578" s="150"/>
      <c r="J3578" s="150"/>
      <c r="K3578" s="150"/>
      <c r="L3578" s="150"/>
      <c r="M3578" s="150"/>
      <c r="N3578" s="150"/>
      <c r="O3578" s="150"/>
      <c r="P3578" s="150"/>
      <c r="Q3578" s="150"/>
      <c r="R3578" s="150"/>
      <c r="S3578" s="150"/>
      <c r="T3578" s="150"/>
      <c r="U3578" s="150"/>
      <c r="V3578" s="150"/>
      <c r="W3578" s="150"/>
      <c r="X3578" s="150"/>
      <c r="Y3578" s="150"/>
      <c r="Z3578" s="150"/>
      <c r="AA3578" s="150"/>
      <c r="AB3578" s="150"/>
      <c r="AC3578" s="150"/>
    </row>
    <row r="3579" ht="87.0" customHeight="1">
      <c r="A3579" s="635" t="s">
        <v>6333</v>
      </c>
      <c r="B3579" s="65" t="s">
        <v>6334</v>
      </c>
      <c r="C3579" s="544"/>
      <c r="D3579" s="150"/>
      <c r="E3579" s="150"/>
      <c r="F3579" s="150"/>
      <c r="G3579" s="150"/>
      <c r="H3579" s="150"/>
      <c r="I3579" s="150"/>
      <c r="J3579" s="150"/>
      <c r="K3579" s="150"/>
      <c r="L3579" s="150"/>
      <c r="M3579" s="150"/>
      <c r="N3579" s="150"/>
      <c r="O3579" s="150"/>
      <c r="P3579" s="150"/>
      <c r="Q3579" s="150"/>
      <c r="R3579" s="150"/>
      <c r="S3579" s="150"/>
      <c r="T3579" s="150"/>
      <c r="U3579" s="150"/>
      <c r="V3579" s="150"/>
      <c r="W3579" s="150"/>
      <c r="X3579" s="150"/>
      <c r="Y3579" s="150"/>
      <c r="Z3579" s="150"/>
      <c r="AA3579" s="150"/>
      <c r="AB3579" s="150"/>
      <c r="AC3579" s="150"/>
    </row>
    <row r="3580" ht="64.5" customHeight="1">
      <c r="A3580" s="633" t="s">
        <v>6335</v>
      </c>
      <c r="B3580" s="594"/>
      <c r="C3580" s="544"/>
      <c r="D3580" s="150"/>
      <c r="E3580" s="150"/>
      <c r="F3580" s="150"/>
      <c r="G3580" s="150"/>
      <c r="H3580" s="150"/>
      <c r="I3580" s="150"/>
      <c r="J3580" s="150"/>
      <c r="K3580" s="150"/>
      <c r="L3580" s="150"/>
      <c r="M3580" s="150"/>
      <c r="N3580" s="150"/>
      <c r="O3580" s="150"/>
      <c r="P3580" s="150"/>
      <c r="Q3580" s="150"/>
      <c r="R3580" s="150"/>
      <c r="S3580" s="150"/>
      <c r="T3580" s="150"/>
      <c r="U3580" s="150"/>
      <c r="V3580" s="150"/>
      <c r="W3580" s="150"/>
      <c r="X3580" s="150"/>
      <c r="Y3580" s="150"/>
      <c r="Z3580" s="150"/>
      <c r="AA3580" s="150"/>
      <c r="AB3580" s="150"/>
      <c r="AC3580" s="150"/>
    </row>
    <row r="3581" ht="152.25" customHeight="1">
      <c r="A3581" s="132" t="s">
        <v>6336</v>
      </c>
      <c r="B3581" s="65" t="s">
        <v>6337</v>
      </c>
      <c r="C3581" s="544"/>
      <c r="D3581" s="150"/>
      <c r="E3581" s="150"/>
      <c r="F3581" s="150"/>
      <c r="G3581" s="150"/>
      <c r="H3581" s="150"/>
      <c r="I3581" s="150"/>
      <c r="J3581" s="150"/>
      <c r="K3581" s="150"/>
      <c r="L3581" s="150"/>
      <c r="M3581" s="150"/>
      <c r="N3581" s="150"/>
      <c r="O3581" s="150"/>
      <c r="P3581" s="150"/>
      <c r="Q3581" s="150"/>
      <c r="R3581" s="150"/>
      <c r="S3581" s="150"/>
      <c r="T3581" s="150"/>
      <c r="U3581" s="150"/>
      <c r="V3581" s="150"/>
      <c r="W3581" s="150"/>
      <c r="X3581" s="150"/>
      <c r="Y3581" s="150"/>
      <c r="Z3581" s="150"/>
      <c r="AA3581" s="150"/>
      <c r="AB3581" s="150"/>
      <c r="AC3581" s="150"/>
    </row>
    <row r="3582" ht="38.25" customHeight="1">
      <c r="A3582" s="132" t="s">
        <v>6338</v>
      </c>
      <c r="B3582" s="636" t="s">
        <v>6339</v>
      </c>
      <c r="C3582" s="544" t="s">
        <v>6340</v>
      </c>
      <c r="D3582" s="150"/>
      <c r="E3582" s="150"/>
      <c r="F3582" s="150"/>
      <c r="G3582" s="150"/>
      <c r="H3582" s="150"/>
      <c r="I3582" s="150"/>
      <c r="J3582" s="150"/>
      <c r="K3582" s="150"/>
      <c r="L3582" s="150"/>
      <c r="M3582" s="150"/>
      <c r="N3582" s="150"/>
      <c r="O3582" s="150"/>
      <c r="P3582" s="150"/>
      <c r="Q3582" s="150"/>
      <c r="R3582" s="150"/>
      <c r="S3582" s="150"/>
      <c r="T3582" s="150"/>
      <c r="U3582" s="150"/>
      <c r="V3582" s="150"/>
      <c r="W3582" s="150"/>
      <c r="X3582" s="150"/>
      <c r="Y3582" s="150"/>
      <c r="Z3582" s="150"/>
      <c r="AA3582" s="150"/>
      <c r="AB3582" s="150"/>
      <c r="AC3582" s="150"/>
    </row>
    <row r="3583" ht="45.0" customHeight="1">
      <c r="A3583" s="132" t="s">
        <v>6341</v>
      </c>
      <c r="B3583" s="636"/>
      <c r="C3583" s="544"/>
      <c r="D3583" s="150"/>
      <c r="E3583" s="150"/>
      <c r="F3583" s="150"/>
      <c r="G3583" s="150"/>
      <c r="H3583" s="150"/>
      <c r="I3583" s="150"/>
      <c r="J3583" s="150"/>
      <c r="K3583" s="150"/>
      <c r="L3583" s="150"/>
      <c r="M3583" s="150"/>
      <c r="N3583" s="150"/>
      <c r="O3583" s="150"/>
      <c r="P3583" s="150"/>
      <c r="Q3583" s="150"/>
      <c r="R3583" s="150"/>
      <c r="S3583" s="150"/>
      <c r="T3583" s="150"/>
      <c r="U3583" s="150"/>
      <c r="V3583" s="150"/>
      <c r="W3583" s="150"/>
      <c r="X3583" s="150"/>
      <c r="Y3583" s="150"/>
      <c r="Z3583" s="150"/>
      <c r="AA3583" s="150"/>
      <c r="AB3583" s="150"/>
      <c r="AC3583" s="150"/>
    </row>
    <row r="3584" ht="32.25" customHeight="1">
      <c r="A3584" s="132" t="s">
        <v>6342</v>
      </c>
      <c r="B3584" s="636" t="s">
        <v>6343</v>
      </c>
      <c r="C3584" s="544"/>
      <c r="D3584" s="150"/>
      <c r="E3584" s="150"/>
      <c r="F3584" s="150"/>
      <c r="G3584" s="150"/>
      <c r="H3584" s="150"/>
      <c r="I3584" s="150"/>
      <c r="J3584" s="150"/>
      <c r="K3584" s="150"/>
      <c r="L3584" s="150"/>
      <c r="M3584" s="150"/>
      <c r="N3584" s="150"/>
      <c r="O3584" s="150"/>
      <c r="P3584" s="150"/>
      <c r="Q3584" s="150"/>
      <c r="R3584" s="150"/>
      <c r="S3584" s="150"/>
      <c r="T3584" s="150"/>
      <c r="U3584" s="150"/>
      <c r="V3584" s="150"/>
      <c r="W3584" s="150"/>
      <c r="X3584" s="150"/>
      <c r="Y3584" s="150"/>
      <c r="Z3584" s="150"/>
      <c r="AA3584" s="150"/>
      <c r="AB3584" s="150"/>
      <c r="AC3584" s="150"/>
    </row>
    <row r="3585" ht="141.0" customHeight="1">
      <c r="A3585" s="564" t="s">
        <v>6344</v>
      </c>
      <c r="B3585" s="636" t="s">
        <v>6345</v>
      </c>
      <c r="C3585" s="544"/>
      <c r="D3585" s="150"/>
      <c r="E3585" s="150"/>
      <c r="F3585" s="150"/>
      <c r="G3585" s="150"/>
      <c r="H3585" s="150"/>
      <c r="I3585" s="150"/>
      <c r="J3585" s="150"/>
      <c r="K3585" s="150"/>
      <c r="L3585" s="150"/>
      <c r="M3585" s="150"/>
      <c r="N3585" s="150"/>
      <c r="O3585" s="150"/>
      <c r="P3585" s="150"/>
      <c r="Q3585" s="150"/>
      <c r="R3585" s="150"/>
      <c r="S3585" s="150"/>
      <c r="T3585" s="150"/>
      <c r="U3585" s="150"/>
      <c r="V3585" s="150"/>
      <c r="W3585" s="150"/>
      <c r="X3585" s="150"/>
      <c r="Y3585" s="150"/>
      <c r="Z3585" s="150"/>
      <c r="AA3585" s="150"/>
      <c r="AB3585" s="150"/>
      <c r="AC3585" s="150"/>
    </row>
    <row r="3586" ht="176.25" customHeight="1">
      <c r="A3586" s="633" t="s">
        <v>6346</v>
      </c>
      <c r="B3586" s="636" t="s">
        <v>6347</v>
      </c>
      <c r="C3586" s="544"/>
      <c r="D3586" s="637"/>
      <c r="E3586" s="638"/>
      <c r="F3586" s="639"/>
      <c r="G3586" s="639"/>
      <c r="H3586" s="639"/>
      <c r="I3586" s="639"/>
      <c r="J3586" s="639"/>
      <c r="K3586" s="639"/>
      <c r="L3586" s="639"/>
      <c r="M3586" s="639"/>
      <c r="N3586" s="639"/>
      <c r="O3586" s="639"/>
      <c r="P3586" s="639"/>
      <c r="Q3586" s="639"/>
      <c r="R3586" s="639"/>
      <c r="S3586" s="639"/>
      <c r="T3586" s="639"/>
      <c r="U3586" s="639"/>
      <c r="V3586" s="639"/>
      <c r="W3586" s="639"/>
      <c r="X3586" s="639"/>
      <c r="Y3586" s="639"/>
      <c r="Z3586" s="639"/>
      <c r="AA3586" s="639"/>
      <c r="AB3586" s="639"/>
      <c r="AC3586" s="639"/>
    </row>
    <row r="3587" ht="81.0" customHeight="1">
      <c r="A3587" s="640" t="s">
        <v>6348</v>
      </c>
      <c r="B3587" s="641" t="s">
        <v>6349</v>
      </c>
      <c r="C3587" s="642"/>
      <c r="D3587" s="637"/>
      <c r="E3587" s="638"/>
      <c r="F3587" s="639"/>
      <c r="G3587" s="639"/>
      <c r="H3587" s="639"/>
      <c r="I3587" s="639"/>
      <c r="J3587" s="639"/>
      <c r="K3587" s="639"/>
      <c r="L3587" s="639"/>
      <c r="M3587" s="639"/>
      <c r="N3587" s="639"/>
      <c r="O3587" s="639"/>
      <c r="P3587" s="639"/>
      <c r="Q3587" s="639"/>
      <c r="R3587" s="639"/>
      <c r="S3587" s="639"/>
      <c r="T3587" s="639"/>
      <c r="U3587" s="639"/>
      <c r="V3587" s="639"/>
      <c r="W3587" s="639"/>
      <c r="X3587" s="639"/>
      <c r="Y3587" s="639"/>
      <c r="Z3587" s="639"/>
      <c r="AA3587" s="639"/>
      <c r="AB3587" s="639"/>
      <c r="AC3587" s="639"/>
    </row>
    <row r="3588" ht="33.75" customHeight="1">
      <c r="A3588" s="640" t="s">
        <v>6350</v>
      </c>
      <c r="B3588" s="641" t="s">
        <v>6351</v>
      </c>
      <c r="C3588" s="642"/>
      <c r="D3588" s="637"/>
      <c r="E3588" s="638"/>
      <c r="F3588" s="639"/>
      <c r="G3588" s="639"/>
      <c r="H3588" s="639"/>
      <c r="I3588" s="639"/>
      <c r="J3588" s="639"/>
      <c r="K3588" s="639"/>
      <c r="L3588" s="639"/>
      <c r="M3588" s="639"/>
      <c r="N3588" s="639"/>
      <c r="O3588" s="639"/>
      <c r="P3588" s="639"/>
      <c r="Q3588" s="639"/>
      <c r="R3588" s="639"/>
      <c r="S3588" s="639"/>
      <c r="T3588" s="639"/>
      <c r="U3588" s="639"/>
      <c r="V3588" s="639"/>
      <c r="W3588" s="639"/>
      <c r="X3588" s="639"/>
      <c r="Y3588" s="639"/>
      <c r="Z3588" s="639"/>
      <c r="AA3588" s="639"/>
      <c r="AB3588" s="639"/>
      <c r="AC3588" s="639"/>
    </row>
    <row r="3589" ht="33.75" customHeight="1">
      <c r="A3589" s="640" t="s">
        <v>6352</v>
      </c>
      <c r="B3589" s="643" t="s">
        <v>6344</v>
      </c>
      <c r="C3589" s="642"/>
      <c r="D3589" s="637"/>
      <c r="E3589" s="638"/>
      <c r="F3589" s="639"/>
      <c r="G3589" s="639"/>
      <c r="H3589" s="639"/>
      <c r="I3589" s="639"/>
      <c r="J3589" s="639"/>
      <c r="K3589" s="639"/>
      <c r="L3589" s="639"/>
      <c r="M3589" s="639"/>
      <c r="N3589" s="639"/>
      <c r="O3589" s="639"/>
      <c r="P3589" s="639"/>
      <c r="Q3589" s="639"/>
      <c r="R3589" s="639"/>
      <c r="S3589" s="639"/>
      <c r="T3589" s="639"/>
      <c r="U3589" s="639"/>
      <c r="V3589" s="639"/>
      <c r="W3589" s="639"/>
      <c r="X3589" s="639"/>
      <c r="Y3589" s="639"/>
      <c r="Z3589" s="639"/>
      <c r="AA3589" s="639"/>
      <c r="AB3589" s="639"/>
      <c r="AC3589" s="639"/>
    </row>
    <row r="3590" ht="100.5" customHeight="1">
      <c r="A3590" s="640" t="s">
        <v>6353</v>
      </c>
      <c r="B3590" s="641" t="s">
        <v>6354</v>
      </c>
      <c r="C3590" s="642"/>
      <c r="D3590" s="637"/>
      <c r="E3590" s="638"/>
      <c r="F3590" s="639"/>
      <c r="G3590" s="639"/>
      <c r="H3590" s="639"/>
      <c r="I3590" s="639"/>
      <c r="J3590" s="639"/>
      <c r="K3590" s="639"/>
      <c r="L3590" s="639"/>
      <c r="M3590" s="639"/>
      <c r="N3590" s="639"/>
      <c r="O3590" s="639"/>
      <c r="P3590" s="639"/>
      <c r="Q3590" s="639"/>
      <c r="R3590" s="639"/>
      <c r="S3590" s="639"/>
      <c r="T3590" s="639"/>
      <c r="U3590" s="639"/>
      <c r="V3590" s="639"/>
      <c r="W3590" s="639"/>
      <c r="X3590" s="639"/>
      <c r="Y3590" s="639"/>
      <c r="Z3590" s="639"/>
      <c r="AA3590" s="639"/>
      <c r="AB3590" s="639"/>
      <c r="AC3590" s="639"/>
    </row>
    <row r="3591" ht="102.0" customHeight="1">
      <c r="A3591" s="640" t="s">
        <v>6355</v>
      </c>
      <c r="B3591" s="641" t="s">
        <v>6356</v>
      </c>
      <c r="C3591" s="642"/>
      <c r="D3591" s="637"/>
      <c r="E3591" s="638"/>
      <c r="F3591" s="639"/>
      <c r="G3591" s="639"/>
      <c r="H3591" s="639"/>
      <c r="I3591" s="639"/>
      <c r="J3591" s="639"/>
      <c r="K3591" s="639"/>
      <c r="L3591" s="639"/>
      <c r="M3591" s="639"/>
      <c r="N3591" s="639"/>
      <c r="O3591" s="639"/>
      <c r="P3591" s="639"/>
      <c r="Q3591" s="639"/>
      <c r="R3591" s="639"/>
      <c r="S3591" s="639"/>
      <c r="T3591" s="639"/>
      <c r="U3591" s="639"/>
      <c r="V3591" s="639"/>
      <c r="W3591" s="639"/>
      <c r="X3591" s="639"/>
      <c r="Y3591" s="639"/>
      <c r="Z3591" s="639"/>
      <c r="AA3591" s="639"/>
      <c r="AB3591" s="639"/>
      <c r="AC3591" s="639"/>
    </row>
    <row r="3592" ht="57.0" customHeight="1">
      <c r="A3592" s="644" t="s">
        <v>6357</v>
      </c>
      <c r="B3592" s="641"/>
      <c r="C3592" s="642"/>
      <c r="D3592" s="645"/>
      <c r="E3592" s="646"/>
      <c r="F3592" s="647"/>
      <c r="G3592" s="648"/>
      <c r="H3592" s="639"/>
      <c r="I3592" s="639"/>
      <c r="J3592" s="639"/>
      <c r="K3592" s="639"/>
      <c r="L3592" s="639"/>
      <c r="M3592" s="639"/>
      <c r="N3592" s="639"/>
      <c r="O3592" s="639"/>
      <c r="P3592" s="639"/>
      <c r="Q3592" s="639"/>
      <c r="R3592" s="639"/>
      <c r="S3592" s="639"/>
      <c r="T3592" s="639"/>
      <c r="U3592" s="639"/>
      <c r="V3592" s="639"/>
      <c r="W3592" s="639"/>
      <c r="X3592" s="639"/>
      <c r="Y3592" s="639"/>
      <c r="Z3592" s="639"/>
      <c r="AA3592" s="639"/>
      <c r="AB3592" s="639"/>
      <c r="AC3592" s="639"/>
    </row>
    <row r="3593" ht="400.5" customHeight="1">
      <c r="A3593" s="649" t="s">
        <v>6358</v>
      </c>
      <c r="B3593" s="641" t="s">
        <v>6359</v>
      </c>
      <c r="C3593" s="650"/>
      <c r="D3593" s="645" t="s">
        <v>6360</v>
      </c>
      <c r="E3593" s="646" t="s">
        <v>6361</v>
      </c>
      <c r="F3593" s="647" t="s">
        <v>6362</v>
      </c>
      <c r="G3593" s="651" t="s">
        <v>6363</v>
      </c>
      <c r="H3593" s="639"/>
      <c r="I3593" s="639"/>
      <c r="J3593" s="639"/>
      <c r="K3593" s="639"/>
      <c r="L3593" s="639"/>
      <c r="M3593" s="639"/>
      <c r="N3593" s="639"/>
      <c r="O3593" s="639"/>
      <c r="P3593" s="639"/>
      <c r="Q3593" s="639"/>
      <c r="R3593" s="639"/>
      <c r="S3593" s="639"/>
      <c r="T3593" s="639"/>
      <c r="U3593" s="639"/>
      <c r="V3593" s="639"/>
      <c r="W3593" s="639"/>
      <c r="X3593" s="639"/>
      <c r="Y3593" s="639"/>
      <c r="Z3593" s="639"/>
      <c r="AA3593" s="639"/>
      <c r="AB3593" s="639"/>
      <c r="AC3593" s="639"/>
    </row>
    <row r="3594" ht="243.0" customHeight="1">
      <c r="A3594" s="652" t="s">
        <v>6364</v>
      </c>
      <c r="B3594" s="641" t="s">
        <v>6365</v>
      </c>
      <c r="C3594" s="650" t="s">
        <v>6366</v>
      </c>
      <c r="D3594" s="645" t="s">
        <v>6367</v>
      </c>
      <c r="E3594" s="638"/>
      <c r="F3594" s="639"/>
      <c r="G3594" s="639"/>
      <c r="H3594" s="639"/>
      <c r="I3594" s="639"/>
      <c r="J3594" s="639"/>
      <c r="K3594" s="639"/>
      <c r="L3594" s="639"/>
      <c r="M3594" s="639"/>
      <c r="N3594" s="639"/>
      <c r="O3594" s="639"/>
      <c r="P3594" s="639"/>
      <c r="Q3594" s="639"/>
      <c r="R3594" s="639"/>
      <c r="S3594" s="639"/>
      <c r="T3594" s="639"/>
      <c r="U3594" s="639"/>
      <c r="V3594" s="639"/>
      <c r="W3594" s="639"/>
      <c r="X3594" s="639"/>
      <c r="Y3594" s="639"/>
      <c r="Z3594" s="639"/>
      <c r="AA3594" s="639"/>
      <c r="AB3594" s="639"/>
      <c r="AC3594" s="639"/>
    </row>
    <row r="3595">
      <c r="A3595" s="653" t="s">
        <v>6368</v>
      </c>
      <c r="B3595" s="654" t="s">
        <v>6369</v>
      </c>
      <c r="C3595" s="650" t="s">
        <v>6370</v>
      </c>
      <c r="D3595" s="637"/>
      <c r="E3595" s="638"/>
      <c r="F3595" s="639"/>
      <c r="G3595" s="639"/>
      <c r="H3595" s="639"/>
      <c r="I3595" s="639"/>
      <c r="J3595" s="639"/>
      <c r="K3595" s="639"/>
      <c r="L3595" s="639"/>
      <c r="M3595" s="639"/>
      <c r="N3595" s="639"/>
      <c r="O3595" s="639"/>
      <c r="P3595" s="639"/>
      <c r="Q3595" s="639"/>
      <c r="R3595" s="639"/>
      <c r="S3595" s="639"/>
      <c r="T3595" s="639"/>
      <c r="U3595" s="639"/>
      <c r="V3595" s="639"/>
      <c r="W3595" s="639"/>
      <c r="X3595" s="639"/>
      <c r="Y3595" s="639"/>
      <c r="Z3595" s="639"/>
      <c r="AA3595" s="639"/>
      <c r="AB3595" s="639"/>
      <c r="AC3595" s="639"/>
    </row>
    <row r="3596" ht="61.5" customHeight="1">
      <c r="A3596" s="655" t="s">
        <v>6371</v>
      </c>
      <c r="B3596" s="641" t="s">
        <v>6372</v>
      </c>
      <c r="C3596" s="642"/>
      <c r="D3596" s="637"/>
      <c r="E3596" s="638"/>
      <c r="F3596" s="639"/>
      <c r="G3596" s="639"/>
      <c r="H3596" s="639"/>
      <c r="I3596" s="639"/>
      <c r="J3596" s="639"/>
      <c r="K3596" s="639"/>
      <c r="L3596" s="639"/>
      <c r="M3596" s="639"/>
      <c r="N3596" s="639"/>
      <c r="O3596" s="639"/>
      <c r="P3596" s="639"/>
      <c r="Q3596" s="639"/>
      <c r="R3596" s="639"/>
      <c r="S3596" s="639"/>
      <c r="T3596" s="639"/>
      <c r="U3596" s="639"/>
      <c r="V3596" s="639"/>
      <c r="W3596" s="639"/>
      <c r="X3596" s="639"/>
      <c r="Y3596" s="639"/>
      <c r="Z3596" s="639"/>
      <c r="AA3596" s="639"/>
      <c r="AB3596" s="639"/>
      <c r="AC3596" s="639"/>
    </row>
    <row r="3597" ht="61.5" customHeight="1">
      <c r="A3597" s="655" t="s">
        <v>6373</v>
      </c>
      <c r="B3597" s="641"/>
      <c r="C3597" s="642"/>
      <c r="D3597" s="637"/>
      <c r="E3597" s="638"/>
      <c r="F3597" s="639"/>
      <c r="G3597" s="639"/>
      <c r="H3597" s="639"/>
      <c r="I3597" s="639"/>
      <c r="J3597" s="639"/>
      <c r="K3597" s="639"/>
      <c r="L3597" s="639"/>
      <c r="M3597" s="639"/>
      <c r="N3597" s="639"/>
      <c r="O3597" s="639"/>
      <c r="P3597" s="639"/>
      <c r="Q3597" s="639"/>
      <c r="R3597" s="639"/>
      <c r="S3597" s="639"/>
      <c r="T3597" s="639"/>
      <c r="U3597" s="639"/>
      <c r="V3597" s="639"/>
      <c r="W3597" s="639"/>
      <c r="X3597" s="639"/>
      <c r="Y3597" s="639"/>
      <c r="Z3597" s="639"/>
      <c r="AA3597" s="639"/>
      <c r="AB3597" s="639"/>
      <c r="AC3597" s="639"/>
    </row>
    <row r="3598" ht="87.0" customHeight="1">
      <c r="A3598" s="655" t="s">
        <v>6374</v>
      </c>
      <c r="B3598" s="641" t="s">
        <v>6375</v>
      </c>
      <c r="C3598" s="650" t="s">
        <v>6376</v>
      </c>
      <c r="D3598" s="637"/>
      <c r="E3598" s="638"/>
      <c r="F3598" s="639"/>
      <c r="G3598" s="639"/>
      <c r="H3598" s="639"/>
      <c r="I3598" s="639"/>
      <c r="J3598" s="639"/>
      <c r="K3598" s="639"/>
      <c r="L3598" s="639"/>
      <c r="M3598" s="639"/>
      <c r="N3598" s="639"/>
      <c r="O3598" s="639"/>
      <c r="P3598" s="639"/>
      <c r="Q3598" s="639"/>
      <c r="R3598" s="639"/>
      <c r="S3598" s="639"/>
      <c r="T3598" s="639"/>
      <c r="U3598" s="639"/>
      <c r="V3598" s="639"/>
      <c r="W3598" s="639"/>
      <c r="X3598" s="639"/>
      <c r="Y3598" s="639"/>
      <c r="Z3598" s="639"/>
      <c r="AA3598" s="639"/>
      <c r="AB3598" s="639"/>
      <c r="AC3598" s="639"/>
    </row>
    <row r="3599" ht="61.5" customHeight="1">
      <c r="A3599" s="655" t="s">
        <v>6377</v>
      </c>
      <c r="B3599" s="641" t="s">
        <v>6378</v>
      </c>
      <c r="C3599" s="642"/>
      <c r="D3599" s="637"/>
      <c r="E3599" s="638"/>
      <c r="F3599" s="639"/>
      <c r="G3599" s="639"/>
      <c r="H3599" s="639"/>
      <c r="I3599" s="639"/>
      <c r="J3599" s="639"/>
      <c r="K3599" s="639"/>
      <c r="L3599" s="639"/>
      <c r="M3599" s="639"/>
      <c r="N3599" s="639"/>
      <c r="O3599" s="639"/>
      <c r="P3599" s="639"/>
      <c r="Q3599" s="639"/>
      <c r="R3599" s="639"/>
      <c r="S3599" s="639"/>
      <c r="T3599" s="639"/>
      <c r="U3599" s="639"/>
      <c r="V3599" s="639"/>
      <c r="W3599" s="639"/>
      <c r="X3599" s="639"/>
      <c r="Y3599" s="639"/>
      <c r="Z3599" s="639"/>
      <c r="AA3599" s="639"/>
      <c r="AB3599" s="639"/>
      <c r="AC3599" s="639"/>
    </row>
    <row r="3600" ht="43.5" customHeight="1">
      <c r="A3600" s="655" t="s">
        <v>6379</v>
      </c>
      <c r="B3600" s="641"/>
      <c r="C3600" s="642"/>
      <c r="D3600" s="637"/>
      <c r="E3600" s="638"/>
      <c r="F3600" s="639"/>
      <c r="G3600" s="639"/>
      <c r="H3600" s="639"/>
      <c r="I3600" s="639"/>
      <c r="J3600" s="639"/>
      <c r="K3600" s="639"/>
      <c r="L3600" s="639"/>
      <c r="M3600" s="639"/>
      <c r="N3600" s="639"/>
      <c r="O3600" s="639"/>
      <c r="P3600" s="639"/>
      <c r="Q3600" s="639"/>
      <c r="R3600" s="639"/>
      <c r="S3600" s="639"/>
      <c r="T3600" s="639"/>
      <c r="U3600" s="639"/>
      <c r="V3600" s="639"/>
      <c r="W3600" s="639"/>
      <c r="X3600" s="639"/>
      <c r="Y3600" s="639"/>
      <c r="Z3600" s="639"/>
      <c r="AA3600" s="639"/>
      <c r="AB3600" s="639"/>
      <c r="AC3600" s="639"/>
    </row>
    <row r="3601" ht="43.5" customHeight="1">
      <c r="A3601" s="655" t="s">
        <v>6380</v>
      </c>
      <c r="B3601" s="641"/>
      <c r="C3601" s="642"/>
      <c r="D3601" s="637"/>
      <c r="E3601" s="638"/>
      <c r="F3601" s="639"/>
      <c r="G3601" s="639"/>
      <c r="H3601" s="639"/>
      <c r="I3601" s="639"/>
      <c r="J3601" s="639"/>
      <c r="K3601" s="639"/>
      <c r="L3601" s="639"/>
      <c r="M3601" s="639"/>
      <c r="N3601" s="639"/>
      <c r="O3601" s="639"/>
      <c r="P3601" s="639"/>
      <c r="Q3601" s="639"/>
      <c r="R3601" s="639"/>
      <c r="S3601" s="639"/>
      <c r="T3601" s="639"/>
      <c r="U3601" s="639"/>
      <c r="V3601" s="639"/>
      <c r="W3601" s="639"/>
      <c r="X3601" s="639"/>
      <c r="Y3601" s="639"/>
      <c r="Z3601" s="639"/>
      <c r="AA3601" s="639"/>
      <c r="AB3601" s="639"/>
      <c r="AC3601" s="639"/>
    </row>
    <row r="3602" ht="43.5" customHeight="1">
      <c r="A3602" s="655" t="s">
        <v>6381</v>
      </c>
      <c r="B3602" s="641" t="s">
        <v>6382</v>
      </c>
      <c r="C3602" s="642" t="s">
        <v>6383</v>
      </c>
      <c r="D3602" s="637"/>
      <c r="E3602" s="638"/>
      <c r="F3602" s="639"/>
      <c r="G3602" s="639"/>
      <c r="H3602" s="639"/>
      <c r="I3602" s="639"/>
      <c r="J3602" s="639"/>
      <c r="K3602" s="639"/>
      <c r="L3602" s="639"/>
      <c r="M3602" s="639"/>
      <c r="N3602" s="639"/>
      <c r="O3602" s="639"/>
      <c r="P3602" s="639"/>
      <c r="Q3602" s="639"/>
      <c r="R3602" s="639"/>
      <c r="S3602" s="639"/>
      <c r="T3602" s="639"/>
      <c r="U3602" s="639"/>
      <c r="V3602" s="639"/>
      <c r="W3602" s="639"/>
      <c r="X3602" s="639"/>
      <c r="Y3602" s="639"/>
      <c r="Z3602" s="639"/>
      <c r="AA3602" s="639"/>
      <c r="AB3602" s="639"/>
      <c r="AC3602" s="639"/>
    </row>
    <row r="3603" ht="60.75" customHeight="1">
      <c r="A3603" s="655" t="s">
        <v>6384</v>
      </c>
      <c r="B3603" s="641" t="s">
        <v>6385</v>
      </c>
      <c r="C3603" s="642"/>
      <c r="D3603" s="637"/>
      <c r="E3603" s="638"/>
      <c r="F3603" s="639"/>
      <c r="G3603" s="639"/>
      <c r="H3603" s="639"/>
      <c r="I3603" s="639"/>
      <c r="J3603" s="639"/>
      <c r="K3603" s="639"/>
      <c r="L3603" s="639"/>
      <c r="M3603" s="639"/>
      <c r="N3603" s="639"/>
      <c r="O3603" s="639"/>
      <c r="P3603" s="639"/>
      <c r="Q3603" s="639"/>
      <c r="R3603" s="639"/>
      <c r="S3603" s="639"/>
      <c r="T3603" s="639"/>
      <c r="U3603" s="639"/>
      <c r="V3603" s="639"/>
      <c r="W3603" s="639"/>
      <c r="X3603" s="639"/>
      <c r="Y3603" s="639"/>
      <c r="Z3603" s="639"/>
      <c r="AA3603" s="639"/>
      <c r="AB3603" s="639"/>
      <c r="AC3603" s="639"/>
    </row>
    <row r="3604" ht="29.25" customHeight="1">
      <c r="A3604" s="656" t="s">
        <v>6386</v>
      </c>
      <c r="B3604" s="641" t="s">
        <v>6387</v>
      </c>
      <c r="C3604" s="642"/>
      <c r="D3604" s="637"/>
      <c r="E3604" s="638"/>
      <c r="F3604" s="639"/>
      <c r="G3604" s="639"/>
      <c r="H3604" s="639"/>
      <c r="I3604" s="639"/>
      <c r="J3604" s="639"/>
      <c r="K3604" s="639"/>
      <c r="L3604" s="639"/>
      <c r="M3604" s="639"/>
      <c r="N3604" s="639"/>
      <c r="O3604" s="639"/>
      <c r="P3604" s="639"/>
      <c r="Q3604" s="639"/>
      <c r="R3604" s="639"/>
      <c r="S3604" s="639"/>
      <c r="T3604" s="639"/>
      <c r="U3604" s="639"/>
      <c r="V3604" s="639"/>
      <c r="W3604" s="639"/>
      <c r="X3604" s="639"/>
      <c r="Y3604" s="639"/>
      <c r="Z3604" s="639"/>
      <c r="AA3604" s="639"/>
      <c r="AB3604" s="639"/>
      <c r="AC3604" s="639"/>
    </row>
    <row r="3605" ht="21.75" customHeight="1">
      <c r="A3605" s="657" t="s">
        <v>6388</v>
      </c>
      <c r="B3605" s="654"/>
      <c r="C3605" s="642"/>
      <c r="D3605" s="637"/>
      <c r="E3605" s="638"/>
      <c r="F3605" s="639"/>
      <c r="G3605" s="639"/>
      <c r="H3605" s="639"/>
      <c r="I3605" s="639"/>
      <c r="J3605" s="639"/>
      <c r="K3605" s="639"/>
      <c r="L3605" s="639"/>
      <c r="M3605" s="639"/>
      <c r="N3605" s="639"/>
      <c r="O3605" s="639"/>
      <c r="P3605" s="639"/>
      <c r="Q3605" s="639"/>
      <c r="R3605" s="639"/>
      <c r="S3605" s="639"/>
      <c r="T3605" s="639"/>
      <c r="U3605" s="639"/>
      <c r="V3605" s="639"/>
      <c r="W3605" s="639"/>
      <c r="X3605" s="639"/>
      <c r="Y3605" s="639"/>
      <c r="Z3605" s="639"/>
      <c r="AA3605" s="639"/>
      <c r="AB3605" s="639"/>
      <c r="AC3605" s="639"/>
    </row>
    <row r="3606" ht="159.0" customHeight="1">
      <c r="A3606" s="613"/>
      <c r="B3606" s="654"/>
      <c r="C3606" s="642"/>
      <c r="D3606" s="637"/>
      <c r="E3606" s="638"/>
      <c r="F3606" s="639"/>
      <c r="G3606" s="639"/>
      <c r="H3606" s="639"/>
      <c r="I3606" s="639"/>
      <c r="J3606" s="639"/>
      <c r="K3606" s="639"/>
      <c r="L3606" s="639"/>
      <c r="M3606" s="639"/>
      <c r="N3606" s="639"/>
      <c r="O3606" s="639"/>
      <c r="P3606" s="639"/>
      <c r="Q3606" s="639"/>
      <c r="R3606" s="639"/>
      <c r="S3606" s="639"/>
      <c r="T3606" s="639"/>
      <c r="U3606" s="639"/>
      <c r="V3606" s="639"/>
      <c r="W3606" s="639"/>
      <c r="X3606" s="639"/>
      <c r="Y3606" s="639"/>
      <c r="Z3606" s="639"/>
      <c r="AA3606" s="639"/>
      <c r="AB3606" s="639"/>
      <c r="AC3606" s="639"/>
    </row>
    <row r="3607" ht="108.75" customHeight="1">
      <c r="A3607" s="653" t="s">
        <v>6389</v>
      </c>
      <c r="B3607" s="658" t="s">
        <v>6390</v>
      </c>
      <c r="C3607" s="650"/>
      <c r="D3607" s="637"/>
      <c r="E3607" s="638"/>
      <c r="F3607" s="639"/>
      <c r="G3607" s="639"/>
      <c r="H3607" s="639"/>
      <c r="I3607" s="639"/>
      <c r="J3607" s="639"/>
      <c r="K3607" s="639"/>
      <c r="L3607" s="639"/>
      <c r="M3607" s="639"/>
      <c r="N3607" s="639"/>
      <c r="O3607" s="639"/>
      <c r="P3607" s="639"/>
      <c r="Q3607" s="639"/>
      <c r="R3607" s="639"/>
      <c r="S3607" s="639"/>
      <c r="T3607" s="639"/>
      <c r="U3607" s="639"/>
      <c r="V3607" s="639"/>
      <c r="W3607" s="639"/>
      <c r="X3607" s="639"/>
      <c r="Y3607" s="639"/>
      <c r="Z3607" s="639"/>
      <c r="AA3607" s="639"/>
      <c r="AB3607" s="639"/>
      <c r="AC3607" s="639"/>
    </row>
    <row r="3608" ht="108.75" customHeight="1">
      <c r="A3608" s="653" t="s">
        <v>6391</v>
      </c>
      <c r="B3608" s="654" t="s">
        <v>6392</v>
      </c>
      <c r="C3608" s="650" t="s">
        <v>6393</v>
      </c>
      <c r="D3608" s="637"/>
      <c r="E3608" s="638"/>
      <c r="F3608" s="639"/>
      <c r="G3608" s="639"/>
      <c r="H3608" s="639"/>
      <c r="I3608" s="639"/>
      <c r="J3608" s="639"/>
      <c r="K3608" s="639"/>
      <c r="L3608" s="639"/>
      <c r="M3608" s="639"/>
      <c r="N3608" s="639"/>
      <c r="O3608" s="639"/>
      <c r="P3608" s="639"/>
      <c r="Q3608" s="639"/>
      <c r="R3608" s="639"/>
      <c r="S3608" s="639"/>
      <c r="T3608" s="639"/>
      <c r="U3608" s="639"/>
      <c r="V3608" s="639"/>
      <c r="W3608" s="639"/>
      <c r="X3608" s="639"/>
      <c r="Y3608" s="639"/>
      <c r="Z3608" s="639"/>
      <c r="AA3608" s="639"/>
      <c r="AB3608" s="639"/>
      <c r="AC3608" s="639"/>
    </row>
    <row r="3609" ht="108.75" customHeight="1">
      <c r="A3609" s="653" t="s">
        <v>6394</v>
      </c>
      <c r="B3609" s="654"/>
      <c r="C3609" s="642"/>
      <c r="D3609" s="637"/>
      <c r="E3609" s="638"/>
      <c r="F3609" s="639"/>
      <c r="G3609" s="639"/>
      <c r="H3609" s="639"/>
      <c r="I3609" s="639"/>
      <c r="J3609" s="639"/>
      <c r="K3609" s="639"/>
      <c r="L3609" s="639"/>
      <c r="M3609" s="639"/>
      <c r="N3609" s="639"/>
      <c r="O3609" s="639"/>
      <c r="P3609" s="639"/>
      <c r="Q3609" s="639"/>
      <c r="R3609" s="639"/>
      <c r="S3609" s="639"/>
      <c r="T3609" s="639"/>
      <c r="U3609" s="639"/>
      <c r="V3609" s="639"/>
      <c r="W3609" s="639"/>
      <c r="X3609" s="639"/>
      <c r="Y3609" s="639"/>
      <c r="Z3609" s="639"/>
      <c r="AA3609" s="639"/>
      <c r="AB3609" s="639"/>
      <c r="AC3609" s="639"/>
    </row>
    <row r="3610" ht="108.75" customHeight="1">
      <c r="A3610" s="4" t="s">
        <v>6395</v>
      </c>
      <c r="B3610" s="654"/>
      <c r="C3610" s="642"/>
      <c r="D3610" s="637"/>
      <c r="E3610" s="638"/>
      <c r="F3610" s="639"/>
      <c r="G3610" s="639"/>
      <c r="H3610" s="639"/>
      <c r="I3610" s="639"/>
      <c r="J3610" s="639"/>
      <c r="K3610" s="639"/>
      <c r="L3610" s="639"/>
      <c r="M3610" s="639"/>
      <c r="N3610" s="639"/>
      <c r="O3610" s="639"/>
      <c r="P3610" s="639"/>
      <c r="Q3610" s="639"/>
      <c r="R3610" s="639"/>
      <c r="S3610" s="639"/>
      <c r="T3610" s="639"/>
      <c r="U3610" s="639"/>
      <c r="V3610" s="639"/>
      <c r="W3610" s="639"/>
      <c r="X3610" s="639"/>
      <c r="Y3610" s="639"/>
      <c r="Z3610" s="639"/>
      <c r="AA3610" s="639"/>
      <c r="AB3610" s="639"/>
      <c r="AC3610" s="639"/>
    </row>
    <row r="3611" ht="161.25" customHeight="1">
      <c r="A3611" s="659" t="s">
        <v>6396</v>
      </c>
      <c r="B3611" s="654"/>
      <c r="C3611" s="642"/>
      <c r="D3611" s="637"/>
      <c r="E3611" s="638"/>
      <c r="F3611" s="639"/>
      <c r="G3611" s="639"/>
      <c r="H3611" s="639"/>
      <c r="I3611" s="639"/>
      <c r="J3611" s="639"/>
      <c r="K3611" s="639"/>
      <c r="L3611" s="639"/>
      <c r="M3611" s="639"/>
      <c r="N3611" s="639"/>
      <c r="O3611" s="639"/>
      <c r="P3611" s="639"/>
      <c r="Q3611" s="639"/>
      <c r="R3611" s="639"/>
      <c r="S3611" s="639"/>
      <c r="T3611" s="639"/>
      <c r="U3611" s="639"/>
      <c r="V3611" s="639"/>
      <c r="W3611" s="639"/>
      <c r="X3611" s="639"/>
      <c r="Y3611" s="639"/>
      <c r="Z3611" s="639"/>
      <c r="AA3611" s="639"/>
      <c r="AB3611" s="639"/>
      <c r="AC3611" s="639"/>
    </row>
    <row r="3612" ht="161.25" customHeight="1">
      <c r="A3612" s="660" t="s">
        <v>6397</v>
      </c>
      <c r="B3612" s="654"/>
      <c r="C3612" s="642"/>
      <c r="D3612" s="637"/>
      <c r="E3612" s="638"/>
      <c r="F3612" s="639"/>
      <c r="G3612" s="639"/>
      <c r="H3612" s="639"/>
      <c r="I3612" s="639"/>
      <c r="J3612" s="639"/>
      <c r="K3612" s="639"/>
      <c r="L3612" s="639"/>
      <c r="M3612" s="639"/>
      <c r="N3612" s="639"/>
      <c r="O3612" s="639"/>
      <c r="P3612" s="639"/>
      <c r="Q3612" s="639"/>
      <c r="R3612" s="639"/>
      <c r="S3612" s="639"/>
      <c r="T3612" s="639"/>
      <c r="U3612" s="639"/>
      <c r="V3612" s="639"/>
      <c r="W3612" s="639"/>
      <c r="X3612" s="639"/>
      <c r="Y3612" s="639"/>
      <c r="Z3612" s="639"/>
      <c r="AA3612" s="639"/>
      <c r="AB3612" s="639"/>
      <c r="AC3612" s="639"/>
    </row>
    <row r="3613" ht="161.25" customHeight="1">
      <c r="A3613" s="661" t="s">
        <v>6398</v>
      </c>
      <c r="B3613" s="662" t="s">
        <v>6399</v>
      </c>
      <c r="C3613" s="642"/>
      <c r="D3613" s="637"/>
      <c r="E3613" s="638"/>
      <c r="F3613" s="639"/>
      <c r="G3613" s="639"/>
      <c r="H3613" s="639"/>
      <c r="I3613" s="639"/>
      <c r="J3613" s="639"/>
      <c r="K3613" s="639"/>
      <c r="L3613" s="639"/>
      <c r="M3613" s="639"/>
      <c r="N3613" s="639"/>
      <c r="O3613" s="639"/>
      <c r="P3613" s="639"/>
      <c r="Q3613" s="639"/>
      <c r="R3613" s="639"/>
      <c r="S3613" s="639"/>
      <c r="T3613" s="639"/>
      <c r="U3613" s="639"/>
      <c r="V3613" s="639"/>
      <c r="W3613" s="639"/>
      <c r="X3613" s="639"/>
      <c r="Y3613" s="639"/>
      <c r="Z3613" s="639"/>
      <c r="AA3613" s="639"/>
      <c r="AB3613" s="639"/>
      <c r="AC3613" s="639"/>
    </row>
    <row r="3614">
      <c r="A3614" s="661" t="s">
        <v>6400</v>
      </c>
      <c r="B3614" s="654" t="s">
        <v>6401</v>
      </c>
      <c r="C3614" s="642"/>
      <c r="D3614" s="637"/>
      <c r="E3614" s="638"/>
      <c r="F3614" s="639"/>
      <c r="G3614" s="639"/>
      <c r="H3614" s="639"/>
      <c r="I3614" s="639"/>
      <c r="J3614" s="639"/>
      <c r="K3614" s="639"/>
      <c r="L3614" s="639"/>
      <c r="M3614" s="639"/>
      <c r="N3614" s="639"/>
      <c r="O3614" s="639"/>
      <c r="P3614" s="639"/>
      <c r="Q3614" s="639"/>
      <c r="R3614" s="639"/>
      <c r="S3614" s="639"/>
      <c r="T3614" s="639"/>
      <c r="U3614" s="639"/>
      <c r="V3614" s="639"/>
      <c r="W3614" s="639"/>
      <c r="X3614" s="639"/>
      <c r="Y3614" s="639"/>
      <c r="Z3614" s="639"/>
      <c r="AA3614" s="639"/>
      <c r="AB3614" s="639"/>
      <c r="AC3614" s="639"/>
    </row>
    <row r="3615">
      <c r="A3615" s="663" t="s">
        <v>6402</v>
      </c>
      <c r="B3615" s="654" t="s">
        <v>6403</v>
      </c>
      <c r="C3615" s="642"/>
      <c r="D3615" s="637"/>
      <c r="E3615" s="638"/>
      <c r="F3615" s="639"/>
      <c r="G3615" s="639"/>
      <c r="H3615" s="639"/>
      <c r="I3615" s="639"/>
      <c r="J3615" s="639"/>
      <c r="K3615" s="639"/>
      <c r="L3615" s="639"/>
      <c r="M3615" s="639"/>
      <c r="N3615" s="639"/>
      <c r="O3615" s="639"/>
      <c r="P3615" s="639"/>
      <c r="Q3615" s="639"/>
      <c r="R3615" s="639"/>
      <c r="S3615" s="639"/>
      <c r="T3615" s="639"/>
      <c r="U3615" s="639"/>
      <c r="V3615" s="639"/>
      <c r="W3615" s="639"/>
      <c r="X3615" s="639"/>
      <c r="Y3615" s="639"/>
      <c r="Z3615" s="639"/>
      <c r="AA3615" s="639"/>
      <c r="AB3615" s="639"/>
      <c r="AC3615" s="639"/>
    </row>
    <row r="3616">
      <c r="A3616" s="664" t="s">
        <v>6404</v>
      </c>
      <c r="B3616" s="654"/>
      <c r="C3616" s="642"/>
      <c r="D3616" s="637"/>
      <c r="E3616" s="638"/>
      <c r="F3616" s="639"/>
      <c r="G3616" s="639"/>
      <c r="H3616" s="639"/>
      <c r="I3616" s="639"/>
      <c r="J3616" s="639"/>
      <c r="K3616" s="639"/>
      <c r="L3616" s="639"/>
      <c r="M3616" s="639"/>
      <c r="N3616" s="639"/>
      <c r="O3616" s="639"/>
      <c r="P3616" s="639"/>
      <c r="Q3616" s="639"/>
      <c r="R3616" s="639"/>
      <c r="S3616" s="639"/>
      <c r="T3616" s="639"/>
      <c r="U3616" s="639"/>
      <c r="V3616" s="639"/>
      <c r="W3616" s="639"/>
      <c r="X3616" s="639"/>
      <c r="Y3616" s="639"/>
      <c r="Z3616" s="639"/>
      <c r="AA3616" s="639"/>
      <c r="AB3616" s="639"/>
      <c r="AC3616" s="639"/>
    </row>
    <row r="3617">
      <c r="A3617" s="644" t="s">
        <v>6405</v>
      </c>
      <c r="B3617" s="665" t="s">
        <v>6406</v>
      </c>
      <c r="C3617" s="642"/>
      <c r="D3617" s="150"/>
      <c r="E3617" s="150"/>
      <c r="F3617" s="150"/>
      <c r="G3617" s="150"/>
      <c r="H3617" s="150"/>
      <c r="I3617" s="150"/>
      <c r="J3617" s="150"/>
      <c r="K3617" s="150"/>
      <c r="L3617" s="150"/>
      <c r="M3617" s="150"/>
      <c r="N3617" s="150"/>
      <c r="O3617" s="150"/>
      <c r="P3617" s="150"/>
      <c r="Q3617" s="150"/>
      <c r="R3617" s="150"/>
      <c r="S3617" s="150"/>
      <c r="T3617" s="150"/>
      <c r="U3617" s="150"/>
      <c r="V3617" s="150"/>
      <c r="W3617" s="150"/>
      <c r="X3617" s="150"/>
      <c r="Y3617" s="150"/>
      <c r="Z3617" s="150"/>
      <c r="AA3617" s="150"/>
      <c r="AB3617" s="150"/>
      <c r="AC3617" s="150"/>
    </row>
    <row r="3618">
      <c r="A3618" s="666" t="s">
        <v>6407</v>
      </c>
      <c r="B3618" s="636" t="s">
        <v>6408</v>
      </c>
      <c r="C3618" s="544"/>
    </row>
    <row r="3619" ht="183.75" customHeight="1">
      <c r="A3619" s="613"/>
      <c r="B3619" s="594"/>
      <c r="D3619" s="150"/>
      <c r="E3619" s="150"/>
      <c r="F3619" s="150"/>
      <c r="G3619" s="150"/>
      <c r="H3619" s="150"/>
      <c r="I3619" s="150"/>
      <c r="J3619" s="150"/>
      <c r="K3619" s="150"/>
      <c r="L3619" s="150"/>
      <c r="M3619" s="150"/>
      <c r="N3619" s="150"/>
      <c r="O3619" s="150"/>
      <c r="P3619" s="150"/>
      <c r="Q3619" s="150"/>
      <c r="R3619" s="150"/>
      <c r="S3619" s="150"/>
      <c r="T3619" s="150"/>
      <c r="U3619" s="150"/>
      <c r="V3619" s="150"/>
      <c r="W3619" s="150"/>
      <c r="X3619" s="150"/>
      <c r="Y3619" s="150"/>
      <c r="Z3619" s="150"/>
      <c r="AA3619" s="150"/>
      <c r="AB3619" s="150"/>
      <c r="AC3619" s="150"/>
    </row>
    <row r="3620" ht="191.25" customHeight="1">
      <c r="A3620" s="666" t="s">
        <v>6409</v>
      </c>
      <c r="B3620" s="594"/>
      <c r="C3620" s="544"/>
      <c r="D3620" s="637"/>
      <c r="E3620" s="638"/>
      <c r="F3620" s="639"/>
      <c r="G3620" s="639"/>
      <c r="H3620" s="639"/>
      <c r="I3620" s="639"/>
      <c r="J3620" s="639"/>
      <c r="K3620" s="639"/>
      <c r="L3620" s="639"/>
      <c r="M3620" s="639"/>
      <c r="N3620" s="639"/>
      <c r="O3620" s="639"/>
      <c r="P3620" s="639"/>
      <c r="Q3620" s="639"/>
      <c r="R3620" s="639"/>
      <c r="S3620" s="639"/>
      <c r="T3620" s="639"/>
      <c r="U3620" s="639"/>
      <c r="V3620" s="639"/>
      <c r="W3620" s="639"/>
      <c r="X3620" s="639"/>
      <c r="Y3620" s="639"/>
      <c r="Z3620" s="639"/>
      <c r="AA3620" s="639"/>
      <c r="AB3620" s="639"/>
      <c r="AC3620" s="639"/>
    </row>
    <row r="3621">
      <c r="A3621" s="544" t="s">
        <v>6410</v>
      </c>
      <c r="B3621" s="654"/>
      <c r="C3621" s="642"/>
      <c r="D3621" s="637"/>
      <c r="E3621" s="638"/>
      <c r="F3621" s="639"/>
      <c r="G3621" s="639"/>
      <c r="H3621" s="639"/>
      <c r="I3621" s="639"/>
      <c r="J3621" s="639"/>
      <c r="K3621" s="639"/>
      <c r="L3621" s="639"/>
      <c r="M3621" s="639"/>
      <c r="N3621" s="639"/>
      <c r="O3621" s="639"/>
      <c r="P3621" s="639"/>
      <c r="Q3621" s="639"/>
      <c r="R3621" s="639"/>
      <c r="S3621" s="639"/>
      <c r="T3621" s="639"/>
      <c r="U3621" s="639"/>
      <c r="V3621" s="639"/>
      <c r="W3621" s="639"/>
      <c r="X3621" s="639"/>
      <c r="Y3621" s="639"/>
      <c r="Z3621" s="639"/>
      <c r="AA3621" s="639"/>
      <c r="AB3621" s="639"/>
      <c r="AC3621" s="639"/>
    </row>
    <row r="3622">
      <c r="A3622" s="667" t="s">
        <v>6411</v>
      </c>
      <c r="B3622" s="654" t="s">
        <v>6412</v>
      </c>
      <c r="C3622" s="642"/>
      <c r="D3622" s="637"/>
      <c r="E3622" s="638"/>
      <c r="F3622" s="639"/>
      <c r="G3622" s="639"/>
      <c r="H3622" s="639"/>
      <c r="I3622" s="639"/>
      <c r="J3622" s="639"/>
      <c r="K3622" s="639"/>
      <c r="L3622" s="639"/>
      <c r="M3622" s="639"/>
      <c r="N3622" s="639"/>
      <c r="O3622" s="639"/>
      <c r="P3622" s="639"/>
      <c r="Q3622" s="639"/>
      <c r="R3622" s="639"/>
      <c r="S3622" s="639"/>
      <c r="T3622" s="639"/>
      <c r="U3622" s="639"/>
      <c r="V3622" s="639"/>
      <c r="W3622" s="639"/>
      <c r="X3622" s="639"/>
      <c r="Y3622" s="639"/>
      <c r="Z3622" s="639"/>
      <c r="AA3622" s="639"/>
      <c r="AB3622" s="639"/>
      <c r="AC3622" s="639"/>
    </row>
    <row r="3623">
      <c r="A3623" s="667" t="s">
        <v>6413</v>
      </c>
      <c r="B3623" s="654"/>
      <c r="C3623" s="642"/>
      <c r="D3623" s="637"/>
      <c r="E3623" s="638"/>
      <c r="F3623" s="639"/>
      <c r="G3623" s="639"/>
      <c r="H3623" s="639"/>
      <c r="I3623" s="639"/>
      <c r="J3623" s="639"/>
      <c r="K3623" s="639"/>
      <c r="L3623" s="639"/>
      <c r="M3623" s="639"/>
      <c r="N3623" s="639"/>
      <c r="O3623" s="639"/>
      <c r="P3623" s="639"/>
      <c r="Q3623" s="639"/>
      <c r="R3623" s="639"/>
      <c r="S3623" s="639"/>
      <c r="T3623" s="639"/>
      <c r="U3623" s="639"/>
      <c r="V3623" s="639"/>
      <c r="W3623" s="639"/>
      <c r="X3623" s="639"/>
      <c r="Y3623" s="639"/>
      <c r="Z3623" s="639"/>
      <c r="AA3623" s="639"/>
      <c r="AB3623" s="639"/>
      <c r="AC3623" s="639"/>
    </row>
    <row r="3624">
      <c r="A3624" s="667" t="s">
        <v>6414</v>
      </c>
      <c r="B3624" s="654" t="s">
        <v>6415</v>
      </c>
      <c r="C3624" s="642"/>
      <c r="D3624" s="637"/>
      <c r="E3624" s="638"/>
      <c r="F3624" s="639"/>
      <c r="G3624" s="639"/>
      <c r="H3624" s="639"/>
      <c r="I3624" s="639"/>
      <c r="J3624" s="639"/>
      <c r="K3624" s="639"/>
      <c r="L3624" s="639"/>
      <c r="M3624" s="639"/>
      <c r="N3624" s="639"/>
      <c r="O3624" s="639"/>
      <c r="P3624" s="639"/>
      <c r="Q3624" s="639"/>
      <c r="R3624" s="639"/>
      <c r="S3624" s="639"/>
      <c r="T3624" s="639"/>
      <c r="U3624" s="639"/>
      <c r="V3624" s="639"/>
      <c r="W3624" s="639"/>
      <c r="X3624" s="639"/>
      <c r="Y3624" s="639"/>
      <c r="Z3624" s="639"/>
      <c r="AA3624" s="639"/>
      <c r="AB3624" s="639"/>
      <c r="AC3624" s="639"/>
    </row>
    <row r="3625">
      <c r="A3625" s="667" t="s">
        <v>6416</v>
      </c>
      <c r="B3625" s="654"/>
      <c r="C3625" s="642"/>
      <c r="D3625" s="637"/>
      <c r="E3625" s="638"/>
      <c r="F3625" s="639"/>
      <c r="G3625" s="639"/>
      <c r="H3625" s="639"/>
      <c r="I3625" s="639"/>
      <c r="J3625" s="639"/>
      <c r="K3625" s="639"/>
      <c r="L3625" s="639"/>
      <c r="M3625" s="639"/>
      <c r="N3625" s="639"/>
      <c r="O3625" s="639"/>
      <c r="P3625" s="639"/>
      <c r="Q3625" s="639"/>
      <c r="R3625" s="639"/>
      <c r="S3625" s="639"/>
      <c r="T3625" s="639"/>
      <c r="U3625" s="639"/>
      <c r="V3625" s="639"/>
      <c r="W3625" s="639"/>
      <c r="X3625" s="639"/>
      <c r="Y3625" s="639"/>
      <c r="Z3625" s="639"/>
      <c r="AA3625" s="639"/>
      <c r="AB3625" s="639"/>
      <c r="AC3625" s="639"/>
    </row>
    <row r="3626">
      <c r="A3626" s="667" t="s">
        <v>6417</v>
      </c>
      <c r="B3626" s="654" t="s">
        <v>6418</v>
      </c>
      <c r="C3626" s="642"/>
      <c r="D3626" s="637"/>
      <c r="E3626" s="638"/>
      <c r="F3626" s="639"/>
      <c r="G3626" s="639"/>
      <c r="H3626" s="639"/>
      <c r="I3626" s="639"/>
      <c r="J3626" s="639"/>
      <c r="K3626" s="639"/>
      <c r="L3626" s="639"/>
      <c r="M3626" s="639"/>
      <c r="N3626" s="639"/>
      <c r="O3626" s="639"/>
      <c r="P3626" s="639"/>
      <c r="Q3626" s="639"/>
      <c r="R3626" s="639"/>
      <c r="S3626" s="639"/>
      <c r="T3626" s="639"/>
      <c r="U3626" s="639"/>
      <c r="V3626" s="639"/>
      <c r="W3626" s="639"/>
      <c r="X3626" s="639"/>
      <c r="Y3626" s="639"/>
      <c r="Z3626" s="639"/>
      <c r="AA3626" s="639"/>
      <c r="AB3626" s="639"/>
      <c r="AC3626" s="639"/>
    </row>
    <row r="3627">
      <c r="A3627" s="668" t="s">
        <v>6419</v>
      </c>
      <c r="B3627" s="654"/>
      <c r="C3627" s="642"/>
      <c r="D3627" s="637"/>
      <c r="E3627" s="638"/>
      <c r="F3627" s="639"/>
      <c r="G3627" s="639"/>
      <c r="H3627" s="639"/>
      <c r="I3627" s="639"/>
      <c r="J3627" s="639"/>
      <c r="K3627" s="639"/>
      <c r="L3627" s="639"/>
      <c r="M3627" s="639"/>
      <c r="N3627" s="639"/>
      <c r="O3627" s="639"/>
      <c r="P3627" s="639"/>
      <c r="Q3627" s="639"/>
      <c r="R3627" s="639"/>
      <c r="S3627" s="639"/>
      <c r="T3627" s="639"/>
      <c r="U3627" s="639"/>
      <c r="V3627" s="639"/>
      <c r="W3627" s="639"/>
      <c r="X3627" s="639"/>
      <c r="Y3627" s="639"/>
      <c r="Z3627" s="639"/>
      <c r="AA3627" s="639"/>
      <c r="AB3627" s="639"/>
      <c r="AC3627" s="639"/>
    </row>
    <row r="3628">
      <c r="A3628" s="544" t="s">
        <v>6420</v>
      </c>
      <c r="B3628" s="654" t="s">
        <v>6421</v>
      </c>
      <c r="C3628" s="642"/>
      <c r="D3628" s="637"/>
      <c r="E3628" s="638"/>
      <c r="F3628" s="639"/>
      <c r="G3628" s="639"/>
      <c r="H3628" s="639"/>
      <c r="I3628" s="639"/>
      <c r="J3628" s="639"/>
      <c r="K3628" s="639"/>
      <c r="L3628" s="639"/>
      <c r="M3628" s="639"/>
      <c r="N3628" s="639"/>
      <c r="O3628" s="639"/>
      <c r="P3628" s="639"/>
      <c r="Q3628" s="639"/>
      <c r="R3628" s="639"/>
      <c r="S3628" s="639"/>
      <c r="T3628" s="639"/>
      <c r="U3628" s="639"/>
      <c r="V3628" s="639"/>
      <c r="W3628" s="639"/>
      <c r="X3628" s="639"/>
      <c r="Y3628" s="639"/>
      <c r="Z3628" s="639"/>
      <c r="AA3628" s="639"/>
      <c r="AB3628" s="639"/>
      <c r="AC3628" s="639"/>
    </row>
    <row r="3629" ht="78.0" customHeight="1">
      <c r="A3629" s="544" t="s">
        <v>6422</v>
      </c>
      <c r="B3629" s="654"/>
      <c r="C3629" s="642"/>
      <c r="D3629" s="637"/>
      <c r="E3629" s="638"/>
      <c r="F3629" s="639"/>
      <c r="G3629" s="639"/>
      <c r="H3629" s="639"/>
      <c r="I3629" s="639"/>
      <c r="J3629" s="639"/>
      <c r="K3629" s="639"/>
      <c r="L3629" s="639"/>
      <c r="M3629" s="639"/>
      <c r="N3629" s="639"/>
      <c r="O3629" s="639"/>
      <c r="P3629" s="639"/>
      <c r="Q3629" s="639"/>
      <c r="R3629" s="639"/>
      <c r="S3629" s="639"/>
      <c r="T3629" s="639"/>
      <c r="U3629" s="639"/>
      <c r="V3629" s="639"/>
      <c r="W3629" s="639"/>
      <c r="X3629" s="639"/>
      <c r="Y3629" s="639"/>
      <c r="Z3629" s="639"/>
      <c r="AA3629" s="639"/>
      <c r="AB3629" s="639"/>
      <c r="AC3629" s="639"/>
    </row>
    <row r="3630">
      <c r="A3630" s="669" t="s">
        <v>6423</v>
      </c>
      <c r="B3630" s="654"/>
      <c r="C3630" s="642"/>
      <c r="D3630" s="637"/>
      <c r="E3630" s="638"/>
      <c r="F3630" s="639"/>
      <c r="G3630" s="639"/>
      <c r="H3630" s="639"/>
      <c r="I3630" s="639"/>
      <c r="J3630" s="639"/>
      <c r="K3630" s="639"/>
      <c r="L3630" s="639"/>
      <c r="M3630" s="639"/>
      <c r="N3630" s="639"/>
      <c r="O3630" s="639"/>
      <c r="P3630" s="639"/>
      <c r="Q3630" s="639"/>
      <c r="R3630" s="639"/>
      <c r="S3630" s="639"/>
      <c r="T3630" s="639"/>
      <c r="U3630" s="639"/>
      <c r="V3630" s="639"/>
      <c r="W3630" s="639"/>
      <c r="X3630" s="639"/>
      <c r="Y3630" s="639"/>
      <c r="Z3630" s="639"/>
      <c r="AA3630" s="639"/>
      <c r="AB3630" s="639"/>
      <c r="AC3630" s="639"/>
    </row>
    <row r="3631">
      <c r="A3631" s="670" t="s">
        <v>6424</v>
      </c>
      <c r="B3631" s="654"/>
      <c r="C3631" s="642"/>
      <c r="D3631" s="637"/>
      <c r="E3631" s="638"/>
      <c r="F3631" s="639"/>
      <c r="G3631" s="639"/>
      <c r="H3631" s="639"/>
      <c r="I3631" s="639"/>
      <c r="J3631" s="639"/>
      <c r="K3631" s="639"/>
      <c r="L3631" s="639"/>
      <c r="M3631" s="639"/>
      <c r="N3631" s="639"/>
      <c r="O3631" s="639"/>
      <c r="P3631" s="639"/>
      <c r="Q3631" s="639"/>
      <c r="R3631" s="639"/>
      <c r="S3631" s="639"/>
      <c r="T3631" s="639"/>
      <c r="U3631" s="639"/>
      <c r="V3631" s="639"/>
      <c r="W3631" s="639"/>
      <c r="X3631" s="639"/>
      <c r="Y3631" s="639"/>
      <c r="Z3631" s="639"/>
      <c r="AA3631" s="639"/>
      <c r="AB3631" s="639"/>
      <c r="AC3631" s="639"/>
    </row>
    <row r="3632" ht="81.75" customHeight="1">
      <c r="A3632" s="544" t="s">
        <v>6425</v>
      </c>
      <c r="B3632" s="654"/>
      <c r="C3632" s="671" t="s">
        <v>6426</v>
      </c>
      <c r="D3632" s="637"/>
      <c r="E3632" s="638"/>
      <c r="F3632" s="639"/>
      <c r="G3632" s="639"/>
      <c r="H3632" s="639"/>
      <c r="I3632" s="639"/>
      <c r="J3632" s="639"/>
      <c r="K3632" s="639"/>
      <c r="L3632" s="639"/>
      <c r="M3632" s="639"/>
      <c r="N3632" s="639"/>
      <c r="O3632" s="639"/>
      <c r="P3632" s="639"/>
      <c r="Q3632" s="639"/>
      <c r="R3632" s="639"/>
      <c r="S3632" s="639"/>
      <c r="T3632" s="639"/>
      <c r="U3632" s="639"/>
      <c r="V3632" s="639"/>
      <c r="W3632" s="639"/>
      <c r="X3632" s="639"/>
      <c r="Y3632" s="639"/>
      <c r="Z3632" s="639"/>
      <c r="AA3632" s="639"/>
      <c r="AB3632" s="639"/>
      <c r="AC3632" s="639"/>
    </row>
    <row r="3633">
      <c r="A3633" s="544" t="s">
        <v>6427</v>
      </c>
      <c r="B3633" s="654" t="s">
        <v>6428</v>
      </c>
      <c r="C3633" s="642"/>
      <c r="D3633" s="637"/>
      <c r="E3633" s="638"/>
      <c r="F3633" s="639"/>
      <c r="G3633" s="639"/>
      <c r="H3633" s="639"/>
      <c r="I3633" s="639"/>
      <c r="J3633" s="639"/>
      <c r="K3633" s="639"/>
      <c r="L3633" s="639"/>
      <c r="M3633" s="639"/>
      <c r="N3633" s="639"/>
      <c r="O3633" s="639"/>
      <c r="P3633" s="639"/>
      <c r="Q3633" s="639"/>
      <c r="R3633" s="639"/>
      <c r="S3633" s="639"/>
      <c r="T3633" s="639"/>
      <c r="U3633" s="639"/>
      <c r="V3633" s="639"/>
      <c r="W3633" s="639"/>
      <c r="X3633" s="639"/>
      <c r="Y3633" s="639"/>
      <c r="Z3633" s="639"/>
      <c r="AA3633" s="639"/>
      <c r="AB3633" s="639"/>
      <c r="AC3633" s="639"/>
    </row>
    <row r="3634">
      <c r="A3634" s="545" t="s">
        <v>6429</v>
      </c>
      <c r="B3634" s="665"/>
      <c r="C3634" s="642"/>
      <c r="D3634" s="637"/>
      <c r="E3634" s="638"/>
      <c r="F3634" s="639"/>
      <c r="G3634" s="639"/>
      <c r="H3634" s="639"/>
      <c r="I3634" s="639"/>
      <c r="J3634" s="639"/>
      <c r="K3634" s="639"/>
      <c r="L3634" s="639"/>
      <c r="M3634" s="639"/>
      <c r="N3634" s="639"/>
      <c r="O3634" s="639"/>
      <c r="P3634" s="639"/>
      <c r="Q3634" s="639"/>
      <c r="R3634" s="639"/>
      <c r="S3634" s="639"/>
      <c r="T3634" s="639"/>
      <c r="U3634" s="639"/>
      <c r="V3634" s="639"/>
      <c r="W3634" s="639"/>
      <c r="X3634" s="639"/>
      <c r="Y3634" s="639"/>
      <c r="Z3634" s="639"/>
      <c r="AA3634" s="639"/>
      <c r="AB3634" s="639"/>
      <c r="AC3634" s="639"/>
    </row>
    <row r="3635">
      <c r="A3635" s="545" t="s">
        <v>6430</v>
      </c>
      <c r="B3635" s="665"/>
      <c r="C3635" s="642"/>
      <c r="D3635" s="637"/>
      <c r="E3635" s="638"/>
      <c r="F3635" s="639"/>
      <c r="G3635" s="639"/>
      <c r="H3635" s="639"/>
      <c r="I3635" s="639"/>
      <c r="J3635" s="639"/>
      <c r="K3635" s="639"/>
      <c r="L3635" s="639"/>
      <c r="M3635" s="639"/>
      <c r="N3635" s="639"/>
      <c r="O3635" s="639"/>
      <c r="P3635" s="639"/>
      <c r="Q3635" s="639"/>
      <c r="R3635" s="639"/>
      <c r="S3635" s="639"/>
      <c r="T3635" s="639"/>
      <c r="U3635" s="639"/>
      <c r="V3635" s="639"/>
      <c r="W3635" s="639"/>
      <c r="X3635" s="639"/>
      <c r="Y3635" s="639"/>
      <c r="Z3635" s="639"/>
      <c r="AA3635" s="639"/>
      <c r="AB3635" s="639"/>
      <c r="AC3635" s="639"/>
    </row>
    <row r="3636">
      <c r="A3636" s="672" t="s">
        <v>6431</v>
      </c>
      <c r="B3636" s="654" t="s">
        <v>6432</v>
      </c>
      <c r="C3636" s="642"/>
      <c r="D3636" s="637"/>
      <c r="E3636" s="638"/>
      <c r="F3636" s="639"/>
      <c r="G3636" s="639"/>
      <c r="H3636" s="639"/>
      <c r="I3636" s="639"/>
      <c r="J3636" s="639"/>
      <c r="K3636" s="639"/>
      <c r="L3636" s="639"/>
      <c r="M3636" s="639"/>
      <c r="N3636" s="639"/>
      <c r="O3636" s="639"/>
      <c r="P3636" s="639"/>
      <c r="Q3636" s="639"/>
      <c r="R3636" s="639"/>
      <c r="S3636" s="639"/>
      <c r="T3636" s="639"/>
      <c r="U3636" s="639"/>
      <c r="V3636" s="639"/>
      <c r="W3636" s="639"/>
      <c r="X3636" s="639"/>
      <c r="Y3636" s="639"/>
      <c r="Z3636" s="639"/>
      <c r="AA3636" s="639"/>
      <c r="AB3636" s="639"/>
      <c r="AC3636" s="639"/>
    </row>
    <row r="3637">
      <c r="A3637" s="673" t="s">
        <v>6433</v>
      </c>
      <c r="B3637" s="665"/>
      <c r="C3637" s="642"/>
      <c r="D3637" s="550"/>
      <c r="E3637" s="5"/>
      <c r="F3637" s="6"/>
      <c r="G3637" s="6"/>
      <c r="H3637" s="6"/>
      <c r="I3637" s="6"/>
      <c r="J3637" s="6"/>
      <c r="K3637" s="6"/>
      <c r="L3637" s="6"/>
      <c r="M3637" s="6"/>
      <c r="N3637" s="6"/>
      <c r="O3637" s="6"/>
      <c r="P3637" s="6"/>
      <c r="Q3637" s="6"/>
      <c r="R3637" s="6"/>
      <c r="S3637" s="6"/>
      <c r="T3637" s="6"/>
      <c r="U3637" s="6"/>
      <c r="V3637" s="6"/>
      <c r="W3637" s="6"/>
      <c r="X3637" s="6"/>
      <c r="Y3637" s="6"/>
      <c r="Z3637" s="6"/>
      <c r="AA3637" s="6"/>
      <c r="AB3637" s="6"/>
      <c r="AC3637" s="6"/>
    </row>
    <row r="3638">
      <c r="A3638" s="674" t="s">
        <v>6434</v>
      </c>
      <c r="B3638" s="192" t="s">
        <v>6435</v>
      </c>
      <c r="C3638" s="4" t="s">
        <v>6436</v>
      </c>
      <c r="D3638" s="550"/>
      <c r="E3638" s="5"/>
      <c r="F3638" s="6"/>
      <c r="G3638" s="6"/>
      <c r="H3638" s="6"/>
      <c r="I3638" s="6"/>
      <c r="J3638" s="6"/>
      <c r="K3638" s="6"/>
      <c r="L3638" s="6"/>
      <c r="M3638" s="6"/>
      <c r="N3638" s="6"/>
      <c r="O3638" s="6"/>
      <c r="P3638" s="6"/>
      <c r="Q3638" s="6"/>
      <c r="R3638" s="6"/>
      <c r="S3638" s="6"/>
      <c r="T3638" s="6"/>
      <c r="U3638" s="6"/>
      <c r="V3638" s="6"/>
      <c r="W3638" s="6"/>
      <c r="X3638" s="6"/>
      <c r="Y3638" s="6"/>
      <c r="Z3638" s="6"/>
      <c r="AA3638" s="6"/>
      <c r="AB3638" s="6"/>
      <c r="AC3638" s="6"/>
    </row>
    <row r="3639">
      <c r="A3639" s="675" t="s">
        <v>6437</v>
      </c>
      <c r="B3639" s="676"/>
      <c r="C3639" s="4"/>
      <c r="D3639" s="550"/>
      <c r="E3639" s="5"/>
      <c r="F3639" s="6"/>
      <c r="G3639" s="6"/>
      <c r="H3639" s="6"/>
      <c r="I3639" s="6"/>
      <c r="J3639" s="6"/>
      <c r="K3639" s="6"/>
      <c r="L3639" s="6"/>
      <c r="M3639" s="6"/>
      <c r="N3639" s="6"/>
      <c r="O3639" s="6"/>
      <c r="P3639" s="6"/>
      <c r="Q3639" s="6"/>
      <c r="R3639" s="6"/>
      <c r="S3639" s="6"/>
      <c r="T3639" s="6"/>
      <c r="U3639" s="6"/>
      <c r="V3639" s="6"/>
      <c r="W3639" s="6"/>
      <c r="X3639" s="6"/>
      <c r="Y3639" s="6"/>
      <c r="Z3639" s="6"/>
      <c r="AA3639" s="6"/>
      <c r="AB3639" s="6"/>
      <c r="AC3639" s="6"/>
    </row>
    <row r="3640">
      <c r="A3640" s="675" t="s">
        <v>6438</v>
      </c>
      <c r="B3640" s="192"/>
      <c r="C3640" s="4"/>
      <c r="D3640" s="550"/>
      <c r="E3640" s="5"/>
      <c r="F3640" s="6"/>
      <c r="G3640" s="6"/>
      <c r="H3640" s="6"/>
      <c r="I3640" s="6"/>
      <c r="J3640" s="6"/>
      <c r="K3640" s="6"/>
      <c r="L3640" s="6"/>
      <c r="M3640" s="6"/>
      <c r="N3640" s="6"/>
      <c r="O3640" s="6"/>
      <c r="P3640" s="6"/>
      <c r="Q3640" s="6"/>
      <c r="R3640" s="6"/>
      <c r="S3640" s="6"/>
      <c r="T3640" s="6"/>
      <c r="U3640" s="6"/>
      <c r="V3640" s="6"/>
      <c r="W3640" s="6"/>
      <c r="X3640" s="6"/>
      <c r="Y3640" s="6"/>
      <c r="Z3640" s="6"/>
      <c r="AA3640" s="6"/>
      <c r="AB3640" s="6"/>
      <c r="AC3640" s="6"/>
    </row>
    <row r="3641">
      <c r="A3641" s="545" t="s">
        <v>6439</v>
      </c>
      <c r="B3641" s="243" t="s">
        <v>6440</v>
      </c>
      <c r="C3641" s="4"/>
      <c r="D3641" s="550"/>
      <c r="E3641" s="5"/>
      <c r="F3641" s="6"/>
      <c r="G3641" s="6"/>
      <c r="H3641" s="6"/>
      <c r="I3641" s="6"/>
      <c r="J3641" s="6"/>
      <c r="K3641" s="6"/>
      <c r="L3641" s="6"/>
      <c r="M3641" s="6"/>
      <c r="N3641" s="6"/>
      <c r="O3641" s="6"/>
      <c r="P3641" s="6"/>
      <c r="Q3641" s="6"/>
      <c r="R3641" s="6"/>
      <c r="S3641" s="6"/>
      <c r="T3641" s="6"/>
      <c r="U3641" s="6"/>
      <c r="V3641" s="6"/>
      <c r="W3641" s="6"/>
      <c r="X3641" s="6"/>
      <c r="Y3641" s="6"/>
      <c r="Z3641" s="6"/>
      <c r="AA3641" s="6"/>
      <c r="AB3641" s="6"/>
      <c r="AC3641" s="6"/>
    </row>
    <row r="3642">
      <c r="A3642" s="674" t="s">
        <v>6441</v>
      </c>
      <c r="B3642" s="192" t="s">
        <v>6442</v>
      </c>
      <c r="C3642" s="4"/>
      <c r="D3642" s="550"/>
      <c r="E3642" s="5"/>
      <c r="F3642" s="6"/>
      <c r="G3642" s="6"/>
      <c r="H3642" s="6"/>
      <c r="I3642" s="6"/>
      <c r="J3642" s="6"/>
      <c r="K3642" s="6"/>
      <c r="L3642" s="6"/>
      <c r="M3642" s="6"/>
      <c r="N3642" s="6"/>
      <c r="O3642" s="6"/>
      <c r="P3642" s="6"/>
      <c r="Q3642" s="6"/>
      <c r="R3642" s="6"/>
      <c r="S3642" s="6"/>
      <c r="T3642" s="6"/>
      <c r="U3642" s="6"/>
      <c r="V3642" s="6"/>
      <c r="W3642" s="6"/>
      <c r="X3642" s="6"/>
      <c r="Y3642" s="6"/>
      <c r="Z3642" s="6"/>
      <c r="AA3642" s="6"/>
      <c r="AB3642" s="6"/>
      <c r="AC3642" s="6"/>
    </row>
    <row r="3643">
      <c r="A3643" s="674" t="s">
        <v>6443</v>
      </c>
      <c r="B3643" s="192"/>
      <c r="C3643" s="4"/>
      <c r="D3643" s="550"/>
      <c r="E3643" s="5"/>
      <c r="F3643" s="6"/>
      <c r="G3643" s="6"/>
      <c r="H3643" s="6"/>
      <c r="I3643" s="6"/>
      <c r="J3643" s="6"/>
      <c r="K3643" s="6"/>
      <c r="L3643" s="6"/>
      <c r="M3643" s="6"/>
      <c r="N3643" s="6"/>
      <c r="O3643" s="6"/>
      <c r="P3643" s="6"/>
      <c r="Q3643" s="6"/>
      <c r="R3643" s="6"/>
      <c r="S3643" s="6"/>
      <c r="T3643" s="6"/>
      <c r="U3643" s="6"/>
      <c r="V3643" s="6"/>
      <c r="W3643" s="6"/>
      <c r="X3643" s="6"/>
      <c r="Y3643" s="6"/>
      <c r="Z3643" s="6"/>
      <c r="AA3643" s="6"/>
      <c r="AB3643" s="6"/>
      <c r="AC3643" s="6"/>
    </row>
    <row r="3644">
      <c r="A3644" s="545" t="s">
        <v>6444</v>
      </c>
      <c r="B3644" s="192"/>
      <c r="C3644" s="4"/>
      <c r="D3644" s="550"/>
      <c r="E3644" s="5"/>
      <c r="F3644" s="6"/>
      <c r="G3644" s="6"/>
      <c r="H3644" s="6"/>
      <c r="I3644" s="6"/>
      <c r="J3644" s="6"/>
      <c r="K3644" s="6"/>
      <c r="L3644" s="6"/>
      <c r="M3644" s="6"/>
      <c r="N3644" s="6"/>
      <c r="O3644" s="6"/>
      <c r="P3644" s="6"/>
      <c r="Q3644" s="6"/>
      <c r="R3644" s="6"/>
      <c r="S3644" s="6"/>
      <c r="T3644" s="6"/>
      <c r="U3644" s="6"/>
      <c r="V3644" s="6"/>
      <c r="W3644" s="6"/>
      <c r="X3644" s="6"/>
      <c r="Y3644" s="6"/>
      <c r="Z3644" s="6"/>
      <c r="AA3644" s="6"/>
      <c r="AB3644" s="6"/>
      <c r="AC3644" s="6"/>
    </row>
    <row r="3645">
      <c r="A3645" s="544" t="s">
        <v>6445</v>
      </c>
      <c r="B3645" s="192"/>
      <c r="C3645" s="4"/>
      <c r="D3645" s="550"/>
      <c r="E3645" s="5"/>
      <c r="F3645" s="6"/>
      <c r="G3645" s="6"/>
      <c r="H3645" s="6"/>
      <c r="I3645" s="6"/>
      <c r="J3645" s="6"/>
      <c r="K3645" s="6"/>
      <c r="L3645" s="6"/>
      <c r="M3645" s="6"/>
      <c r="N3645" s="6"/>
      <c r="O3645" s="6"/>
      <c r="P3645" s="6"/>
      <c r="Q3645" s="6"/>
      <c r="R3645" s="6"/>
      <c r="S3645" s="6"/>
      <c r="T3645" s="6"/>
      <c r="U3645" s="6"/>
      <c r="V3645" s="6"/>
      <c r="W3645" s="6"/>
      <c r="X3645" s="6"/>
      <c r="Y3645" s="6"/>
      <c r="Z3645" s="6"/>
      <c r="AA3645" s="6"/>
      <c r="AB3645" s="6"/>
      <c r="AC3645" s="6"/>
    </row>
    <row r="3646">
      <c r="A3646" s="545" t="s">
        <v>6446</v>
      </c>
      <c r="B3646" s="243" t="s">
        <v>6447</v>
      </c>
      <c r="C3646" s="4"/>
      <c r="D3646" s="550"/>
      <c r="E3646" s="5"/>
      <c r="F3646" s="6"/>
      <c r="G3646" s="6"/>
      <c r="H3646" s="6"/>
      <c r="I3646" s="6"/>
      <c r="J3646" s="6"/>
      <c r="K3646" s="6"/>
      <c r="L3646" s="6"/>
      <c r="M3646" s="6"/>
      <c r="N3646" s="6"/>
      <c r="O3646" s="6"/>
      <c r="P3646" s="6"/>
      <c r="Q3646" s="6"/>
      <c r="R3646" s="6"/>
      <c r="S3646" s="6"/>
      <c r="T3646" s="6"/>
      <c r="U3646" s="6"/>
      <c r="V3646" s="6"/>
      <c r="W3646" s="6"/>
      <c r="X3646" s="6"/>
      <c r="Y3646" s="6"/>
      <c r="Z3646" s="6"/>
      <c r="AA3646" s="6"/>
      <c r="AB3646" s="6"/>
      <c r="AC3646" s="6"/>
    </row>
    <row r="3647" ht="75.0" customHeight="1">
      <c r="A3647" s="132" t="s">
        <v>6448</v>
      </c>
      <c r="B3647" s="65" t="s">
        <v>6449</v>
      </c>
      <c r="C3647" s="4" t="s">
        <v>6450</v>
      </c>
      <c r="D3647" s="550"/>
      <c r="E3647" s="5"/>
      <c r="F3647" s="6"/>
      <c r="G3647" s="6"/>
      <c r="H3647" s="6"/>
      <c r="I3647" s="6"/>
      <c r="J3647" s="6"/>
      <c r="K3647" s="6"/>
      <c r="L3647" s="6"/>
      <c r="M3647" s="6"/>
      <c r="N3647" s="6"/>
      <c r="O3647" s="6"/>
      <c r="P3647" s="6"/>
      <c r="Q3647" s="6"/>
      <c r="R3647" s="6"/>
      <c r="S3647" s="6"/>
      <c r="T3647" s="6"/>
      <c r="U3647" s="6"/>
      <c r="V3647" s="6"/>
      <c r="W3647" s="6"/>
      <c r="X3647" s="6"/>
      <c r="Y3647" s="6"/>
      <c r="Z3647" s="6"/>
      <c r="AA3647" s="6"/>
      <c r="AB3647" s="6"/>
      <c r="AC3647" s="6"/>
    </row>
    <row r="3648" ht="49.5" customHeight="1">
      <c r="A3648" s="544" t="s">
        <v>6451</v>
      </c>
      <c r="B3648" s="159" t="s">
        <v>6452</v>
      </c>
      <c r="C3648" s="4" t="s">
        <v>6453</v>
      </c>
      <c r="D3648" s="550"/>
      <c r="E3648" s="5"/>
      <c r="F3648" s="6"/>
      <c r="G3648" s="6"/>
      <c r="H3648" s="6"/>
      <c r="I3648" s="6"/>
      <c r="J3648" s="6"/>
      <c r="K3648" s="6"/>
      <c r="L3648" s="6"/>
      <c r="M3648" s="6"/>
      <c r="N3648" s="6"/>
      <c r="O3648" s="6"/>
      <c r="P3648" s="6"/>
      <c r="Q3648" s="6"/>
      <c r="R3648" s="6"/>
      <c r="S3648" s="6"/>
      <c r="T3648" s="6"/>
      <c r="U3648" s="6"/>
      <c r="V3648" s="6"/>
      <c r="W3648" s="6"/>
      <c r="X3648" s="6"/>
      <c r="Y3648" s="6"/>
      <c r="Z3648" s="6"/>
      <c r="AA3648" s="6"/>
      <c r="AB3648" s="6"/>
      <c r="AC3648" s="6"/>
    </row>
    <row r="3649" ht="49.5" customHeight="1">
      <c r="A3649" s="544" t="s">
        <v>6454</v>
      </c>
      <c r="B3649" s="160"/>
      <c r="C3649" s="4"/>
      <c r="D3649" s="550"/>
      <c r="E3649" s="5"/>
      <c r="F3649" s="6"/>
      <c r="G3649" s="6"/>
      <c r="H3649" s="6"/>
      <c r="I3649" s="6"/>
      <c r="J3649" s="6"/>
      <c r="K3649" s="6"/>
      <c r="L3649" s="6"/>
      <c r="M3649" s="6"/>
      <c r="N3649" s="6"/>
      <c r="O3649" s="6"/>
      <c r="P3649" s="6"/>
      <c r="Q3649" s="6"/>
      <c r="R3649" s="6"/>
      <c r="S3649" s="6"/>
      <c r="T3649" s="6"/>
      <c r="U3649" s="6"/>
      <c r="V3649" s="6"/>
      <c r="W3649" s="6"/>
      <c r="X3649" s="6"/>
      <c r="Y3649" s="6"/>
      <c r="Z3649" s="6"/>
      <c r="AA3649" s="6"/>
      <c r="AB3649" s="6"/>
      <c r="AC3649" s="6"/>
    </row>
    <row r="3650" ht="94.5" customHeight="1">
      <c r="A3650" s="545" t="s">
        <v>6455</v>
      </c>
      <c r="B3650" s="160"/>
      <c r="C3650" s="4"/>
      <c r="D3650" s="550"/>
      <c r="E3650" s="5"/>
      <c r="F3650" s="6"/>
      <c r="G3650" s="6"/>
      <c r="H3650" s="6"/>
      <c r="I3650" s="6"/>
      <c r="J3650" s="6"/>
      <c r="K3650" s="6"/>
      <c r="L3650" s="6"/>
      <c r="M3650" s="6"/>
      <c r="N3650" s="6"/>
      <c r="O3650" s="6"/>
      <c r="P3650" s="6"/>
      <c r="Q3650" s="6"/>
      <c r="R3650" s="6"/>
      <c r="S3650" s="6"/>
      <c r="T3650" s="6"/>
      <c r="U3650" s="6"/>
      <c r="V3650" s="6"/>
      <c r="W3650" s="6"/>
      <c r="X3650" s="6"/>
      <c r="Y3650" s="6"/>
      <c r="Z3650" s="6"/>
      <c r="AA3650" s="6"/>
      <c r="AB3650" s="6"/>
      <c r="AC3650" s="6"/>
    </row>
    <row r="3651" ht="73.5" customHeight="1">
      <c r="A3651" s="545" t="s">
        <v>6456</v>
      </c>
      <c r="B3651" s="160"/>
      <c r="C3651" s="4"/>
      <c r="D3651" s="550"/>
      <c r="E3651" s="5"/>
      <c r="F3651" s="6"/>
      <c r="G3651" s="6"/>
      <c r="H3651" s="6"/>
      <c r="I3651" s="6"/>
      <c r="J3651" s="6"/>
      <c r="K3651" s="6"/>
      <c r="L3651" s="6"/>
      <c r="M3651" s="6"/>
      <c r="N3651" s="6"/>
      <c r="O3651" s="6"/>
      <c r="P3651" s="6"/>
      <c r="Q3651" s="6"/>
      <c r="R3651" s="6"/>
      <c r="S3651" s="6"/>
      <c r="T3651" s="6"/>
      <c r="U3651" s="6"/>
      <c r="V3651" s="6"/>
      <c r="W3651" s="6"/>
      <c r="X3651" s="6"/>
      <c r="Y3651" s="6"/>
      <c r="Z3651" s="6"/>
      <c r="AA3651" s="6"/>
      <c r="AB3651" s="6"/>
      <c r="AC3651" s="6"/>
    </row>
    <row r="3652">
      <c r="A3652" s="545" t="s">
        <v>6457</v>
      </c>
      <c r="B3652" s="160" t="s">
        <v>6458</v>
      </c>
      <c r="C3652" s="4"/>
      <c r="D3652" s="550"/>
      <c r="E3652" s="5"/>
      <c r="F3652" s="6"/>
      <c r="G3652" s="6"/>
      <c r="H3652" s="6"/>
      <c r="I3652" s="6"/>
      <c r="J3652" s="6"/>
      <c r="K3652" s="6"/>
      <c r="L3652" s="6"/>
      <c r="M3652" s="6"/>
      <c r="N3652" s="6"/>
      <c r="O3652" s="6"/>
      <c r="P3652" s="6"/>
      <c r="Q3652" s="6"/>
      <c r="R3652" s="6"/>
      <c r="S3652" s="6"/>
      <c r="T3652" s="6"/>
      <c r="U3652" s="6"/>
      <c r="V3652" s="6"/>
      <c r="W3652" s="6"/>
      <c r="X3652" s="6"/>
      <c r="Y3652" s="6"/>
      <c r="Z3652" s="6"/>
      <c r="AA3652" s="6"/>
      <c r="AB3652" s="6"/>
      <c r="AC3652" s="6"/>
    </row>
    <row r="3653">
      <c r="A3653" s="545" t="s">
        <v>6459</v>
      </c>
      <c r="B3653" s="65"/>
      <c r="C3653" s="4"/>
      <c r="D3653" s="550"/>
      <c r="E3653" s="5"/>
      <c r="F3653" s="6"/>
      <c r="G3653" s="6"/>
      <c r="H3653" s="6"/>
      <c r="I3653" s="6"/>
      <c r="J3653" s="6"/>
      <c r="K3653" s="6"/>
      <c r="L3653" s="6"/>
      <c r="M3653" s="6"/>
      <c r="N3653" s="6"/>
      <c r="O3653" s="6"/>
      <c r="P3653" s="6"/>
      <c r="Q3653" s="6"/>
      <c r="R3653" s="6"/>
      <c r="S3653" s="6"/>
      <c r="T3653" s="6"/>
      <c r="U3653" s="6"/>
      <c r="V3653" s="6"/>
      <c r="W3653" s="6"/>
      <c r="X3653" s="6"/>
      <c r="Y3653" s="6"/>
      <c r="Z3653" s="6"/>
      <c r="AA3653" s="6"/>
      <c r="AB3653" s="6"/>
      <c r="AC3653" s="6"/>
    </row>
    <row r="3654">
      <c r="A3654" s="677" t="s">
        <v>6460</v>
      </c>
      <c r="B3654" s="65"/>
      <c r="C3654" s="4"/>
      <c r="D3654" s="550"/>
      <c r="E3654" s="5"/>
      <c r="F3654" s="6"/>
      <c r="G3654" s="6"/>
      <c r="H3654" s="6"/>
      <c r="I3654" s="6"/>
      <c r="J3654" s="6"/>
      <c r="K3654" s="6"/>
      <c r="L3654" s="6"/>
      <c r="M3654" s="6"/>
      <c r="N3654" s="6"/>
      <c r="O3654" s="6"/>
      <c r="P3654" s="6"/>
      <c r="Q3654" s="6"/>
      <c r="R3654" s="6"/>
      <c r="S3654" s="6"/>
      <c r="T3654" s="6"/>
      <c r="U3654" s="6"/>
      <c r="V3654" s="6"/>
      <c r="W3654" s="6"/>
      <c r="X3654" s="6"/>
      <c r="Y3654" s="6"/>
      <c r="Z3654" s="6"/>
      <c r="AA3654" s="6"/>
      <c r="AB3654" s="6"/>
      <c r="AC3654" s="6"/>
    </row>
    <row r="3655">
      <c r="A3655" s="678" t="s">
        <v>6461</v>
      </c>
      <c r="B3655" s="679" t="s">
        <v>6462</v>
      </c>
      <c r="C3655" s="4"/>
      <c r="D3655" s="550"/>
      <c r="E3655" s="5"/>
      <c r="F3655" s="6"/>
      <c r="G3655" s="6"/>
      <c r="H3655" s="6"/>
      <c r="I3655" s="6"/>
      <c r="J3655" s="6"/>
      <c r="K3655" s="6"/>
      <c r="L3655" s="6"/>
      <c r="M3655" s="6"/>
      <c r="N3655" s="6"/>
      <c r="O3655" s="6"/>
      <c r="P3655" s="6"/>
      <c r="Q3655" s="6"/>
      <c r="R3655" s="6"/>
      <c r="S3655" s="6"/>
      <c r="T3655" s="6"/>
      <c r="U3655" s="6"/>
      <c r="V3655" s="6"/>
      <c r="W3655" s="6"/>
      <c r="X3655" s="6"/>
      <c r="Y3655" s="6"/>
      <c r="Z3655" s="6"/>
      <c r="AA3655" s="6"/>
      <c r="AB3655" s="6"/>
      <c r="AC3655" s="6"/>
    </row>
    <row r="3656">
      <c r="A3656" s="471" t="s">
        <v>6463</v>
      </c>
      <c r="B3656" s="160" t="s">
        <v>6464</v>
      </c>
      <c r="C3656" s="4"/>
      <c r="D3656" s="550"/>
      <c r="E3656" s="5"/>
      <c r="F3656" s="6"/>
      <c r="G3656" s="6"/>
      <c r="H3656" s="6"/>
      <c r="I3656" s="6"/>
      <c r="J3656" s="6"/>
      <c r="K3656" s="6"/>
      <c r="L3656" s="6"/>
      <c r="M3656" s="6"/>
      <c r="N3656" s="6"/>
      <c r="O3656" s="6"/>
      <c r="P3656" s="6"/>
      <c r="Q3656" s="6"/>
      <c r="R3656" s="6"/>
      <c r="S3656" s="6"/>
      <c r="T3656" s="6"/>
      <c r="U3656" s="6"/>
      <c r="V3656" s="6"/>
      <c r="W3656" s="6"/>
      <c r="X3656" s="6"/>
      <c r="Y3656" s="6"/>
      <c r="Z3656" s="6"/>
      <c r="AA3656" s="6"/>
      <c r="AB3656" s="6"/>
      <c r="AC3656" s="6"/>
    </row>
    <row r="3657">
      <c r="A3657" s="132"/>
      <c r="B3657" s="160"/>
      <c r="C3657" s="4"/>
      <c r="D3657" s="550"/>
      <c r="E3657" s="5"/>
      <c r="F3657" s="6"/>
      <c r="G3657" s="6"/>
      <c r="H3657" s="6"/>
      <c r="I3657" s="6"/>
      <c r="J3657" s="6"/>
      <c r="K3657" s="6"/>
      <c r="L3657" s="6"/>
      <c r="M3657" s="6"/>
      <c r="N3657" s="6"/>
      <c r="O3657" s="6"/>
      <c r="P3657" s="6"/>
      <c r="Q3657" s="6"/>
      <c r="R3657" s="6"/>
      <c r="S3657" s="6"/>
      <c r="T3657" s="6"/>
      <c r="U3657" s="6"/>
      <c r="V3657" s="6"/>
      <c r="W3657" s="6"/>
      <c r="X3657" s="6"/>
      <c r="Y3657" s="6"/>
      <c r="Z3657" s="6"/>
      <c r="AA3657" s="6"/>
      <c r="AB3657" s="6"/>
      <c r="AC3657" s="6"/>
    </row>
    <row r="3658" ht="147.75" customHeight="1">
      <c r="A3658" s="132" t="s">
        <v>6465</v>
      </c>
      <c r="B3658" s="160" t="s">
        <v>6466</v>
      </c>
      <c r="C3658" s="4"/>
      <c r="D3658" s="550"/>
      <c r="E3658" s="5"/>
      <c r="F3658" s="6"/>
      <c r="G3658" s="6"/>
      <c r="H3658" s="6"/>
      <c r="I3658" s="6"/>
      <c r="J3658" s="6"/>
      <c r="K3658" s="6"/>
      <c r="L3658" s="6"/>
      <c r="M3658" s="6"/>
      <c r="N3658" s="6"/>
      <c r="O3658" s="6"/>
      <c r="P3658" s="6"/>
      <c r="Q3658" s="6"/>
      <c r="R3658" s="6"/>
      <c r="S3658" s="6"/>
      <c r="T3658" s="6"/>
      <c r="U3658" s="6"/>
      <c r="V3658" s="6"/>
      <c r="W3658" s="6"/>
      <c r="X3658" s="6"/>
      <c r="Y3658" s="6"/>
      <c r="Z3658" s="6"/>
      <c r="AA3658" s="6"/>
      <c r="AB3658" s="6"/>
      <c r="AC3658" s="6"/>
    </row>
    <row r="3659" ht="147.0" customHeight="1">
      <c r="A3659" s="680" t="s">
        <v>6467</v>
      </c>
      <c r="B3659" s="65"/>
      <c r="C3659" s="4"/>
      <c r="D3659" s="550"/>
      <c r="E3659" s="5"/>
      <c r="F3659" s="6"/>
      <c r="G3659" s="6"/>
      <c r="H3659" s="6"/>
      <c r="I3659" s="6"/>
      <c r="J3659" s="6"/>
      <c r="K3659" s="6"/>
      <c r="L3659" s="6"/>
      <c r="M3659" s="6"/>
      <c r="N3659" s="6"/>
      <c r="O3659" s="6"/>
      <c r="P3659" s="6"/>
      <c r="Q3659" s="6"/>
      <c r="R3659" s="6"/>
      <c r="S3659" s="6"/>
      <c r="T3659" s="6"/>
      <c r="U3659" s="6"/>
      <c r="V3659" s="6"/>
      <c r="W3659" s="6"/>
      <c r="X3659" s="6"/>
      <c r="Y3659" s="6"/>
      <c r="Z3659" s="6"/>
      <c r="AA3659" s="6"/>
      <c r="AB3659" s="6"/>
      <c r="AC3659" s="6"/>
    </row>
    <row r="3660">
      <c r="A3660" s="680" t="s">
        <v>6468</v>
      </c>
      <c r="B3660" s="65" t="s">
        <v>6469</v>
      </c>
      <c r="C3660" s="4" t="s">
        <v>6470</v>
      </c>
      <c r="D3660" s="550"/>
      <c r="E3660" s="5"/>
      <c r="F3660" s="6"/>
      <c r="G3660" s="6"/>
      <c r="H3660" s="6"/>
      <c r="I3660" s="6"/>
      <c r="J3660" s="6"/>
      <c r="K3660" s="6"/>
      <c r="L3660" s="6"/>
      <c r="M3660" s="6"/>
      <c r="N3660" s="6"/>
      <c r="O3660" s="6"/>
      <c r="P3660" s="6"/>
      <c r="Q3660" s="6"/>
      <c r="R3660" s="6"/>
      <c r="S3660" s="6"/>
      <c r="T3660" s="6"/>
      <c r="U3660" s="6"/>
      <c r="V3660" s="6"/>
      <c r="W3660" s="6"/>
      <c r="X3660" s="6"/>
      <c r="Y3660" s="6"/>
      <c r="Z3660" s="6"/>
      <c r="AA3660" s="6"/>
      <c r="AB3660" s="6"/>
      <c r="AC3660" s="6"/>
    </row>
    <row r="3661" ht="74.25" customHeight="1">
      <c r="A3661" s="680" t="s">
        <v>6471</v>
      </c>
      <c r="B3661" s="65" t="s">
        <v>6472</v>
      </c>
      <c r="C3661" s="4"/>
      <c r="D3661" s="550"/>
      <c r="E3661" s="5"/>
      <c r="F3661" s="6"/>
      <c r="G3661" s="6"/>
      <c r="H3661" s="6"/>
      <c r="I3661" s="6"/>
      <c r="J3661" s="6"/>
      <c r="K3661" s="6"/>
      <c r="L3661" s="6"/>
      <c r="M3661" s="6"/>
      <c r="N3661" s="6"/>
      <c r="O3661" s="6"/>
      <c r="P3661" s="6"/>
      <c r="Q3661" s="6"/>
      <c r="R3661" s="6"/>
      <c r="S3661" s="6"/>
      <c r="T3661" s="6"/>
      <c r="U3661" s="6"/>
      <c r="V3661" s="6"/>
      <c r="W3661" s="6"/>
      <c r="X3661" s="6"/>
      <c r="Y3661" s="6"/>
      <c r="Z3661" s="6"/>
      <c r="AA3661" s="6"/>
      <c r="AB3661" s="6"/>
      <c r="AC3661" s="6"/>
    </row>
    <row r="3662" ht="74.25" customHeight="1">
      <c r="A3662" s="680" t="s">
        <v>6473</v>
      </c>
      <c r="B3662" s="65" t="s">
        <v>6474</v>
      </c>
      <c r="C3662" s="4"/>
      <c r="D3662" s="550"/>
      <c r="E3662" s="5"/>
      <c r="F3662" s="6"/>
      <c r="G3662" s="6"/>
      <c r="H3662" s="6"/>
      <c r="I3662" s="6"/>
      <c r="J3662" s="6"/>
      <c r="K3662" s="6"/>
      <c r="L3662" s="6"/>
      <c r="M3662" s="6"/>
      <c r="N3662" s="6"/>
      <c r="O3662" s="6"/>
      <c r="P3662" s="6"/>
      <c r="Q3662" s="6"/>
      <c r="R3662" s="6"/>
      <c r="S3662" s="6"/>
      <c r="T3662" s="6"/>
      <c r="U3662" s="6"/>
      <c r="V3662" s="6"/>
      <c r="W3662" s="6"/>
      <c r="X3662" s="6"/>
      <c r="Y3662" s="6"/>
      <c r="Z3662" s="6"/>
      <c r="AA3662" s="6"/>
      <c r="AB3662" s="6"/>
      <c r="AC3662" s="6"/>
    </row>
    <row r="3663" ht="74.25" customHeight="1">
      <c r="A3663" s="681" t="s">
        <v>6475</v>
      </c>
      <c r="B3663" s="682"/>
      <c r="C3663" s="4"/>
      <c r="D3663" s="550"/>
      <c r="E3663" s="5"/>
      <c r="F3663" s="6"/>
      <c r="G3663" s="6"/>
      <c r="H3663" s="6"/>
      <c r="I3663" s="6"/>
      <c r="J3663" s="6"/>
      <c r="K3663" s="6"/>
      <c r="L3663" s="6"/>
      <c r="M3663" s="6"/>
      <c r="N3663" s="6"/>
      <c r="O3663" s="6"/>
      <c r="P3663" s="6"/>
      <c r="Q3663" s="6"/>
      <c r="R3663" s="6"/>
      <c r="S3663" s="6"/>
      <c r="T3663" s="6"/>
      <c r="U3663" s="6"/>
      <c r="V3663" s="6"/>
      <c r="W3663" s="6"/>
      <c r="X3663" s="6"/>
      <c r="Y3663" s="6"/>
      <c r="Z3663" s="6"/>
      <c r="AA3663" s="6"/>
      <c r="AB3663" s="6"/>
      <c r="AC3663" s="6"/>
    </row>
    <row r="3664">
      <c r="A3664" s="683" t="s">
        <v>6476</v>
      </c>
      <c r="B3664" s="684" t="s">
        <v>6477</v>
      </c>
      <c r="C3664" s="4"/>
      <c r="D3664" s="550"/>
      <c r="E3664" s="5"/>
      <c r="F3664" s="6"/>
      <c r="G3664" s="6"/>
      <c r="H3664" s="6"/>
      <c r="I3664" s="6"/>
      <c r="J3664" s="6"/>
      <c r="K3664" s="6"/>
      <c r="L3664" s="6"/>
      <c r="M3664" s="6"/>
      <c r="N3664" s="6"/>
      <c r="O3664" s="6"/>
      <c r="P3664" s="6"/>
      <c r="Q3664" s="6"/>
      <c r="R3664" s="6"/>
      <c r="S3664" s="6"/>
      <c r="T3664" s="6"/>
      <c r="U3664" s="6"/>
      <c r="V3664" s="6"/>
      <c r="W3664" s="6"/>
      <c r="X3664" s="6"/>
      <c r="Y3664" s="6"/>
      <c r="Z3664" s="6"/>
      <c r="AA3664" s="6"/>
      <c r="AB3664" s="6"/>
      <c r="AC3664" s="6"/>
    </row>
    <row r="3665">
      <c r="A3665" s="672" t="s">
        <v>6478</v>
      </c>
      <c r="B3665" s="685" t="s">
        <v>6479</v>
      </c>
      <c r="C3665" s="4"/>
      <c r="D3665" s="550"/>
      <c r="E3665" s="5"/>
      <c r="F3665" s="6"/>
      <c r="G3665" s="6"/>
      <c r="H3665" s="6"/>
      <c r="I3665" s="6"/>
      <c r="J3665" s="6"/>
      <c r="K3665" s="6"/>
      <c r="L3665" s="6"/>
      <c r="M3665" s="6"/>
      <c r="N3665" s="6"/>
      <c r="O3665" s="6"/>
      <c r="P3665" s="6"/>
      <c r="Q3665" s="6"/>
      <c r="R3665" s="6"/>
      <c r="S3665" s="6"/>
      <c r="T3665" s="6"/>
      <c r="U3665" s="6"/>
      <c r="V3665" s="6"/>
      <c r="W3665" s="6"/>
      <c r="X3665" s="6"/>
      <c r="Y3665" s="6"/>
      <c r="Z3665" s="6"/>
      <c r="AA3665" s="6"/>
      <c r="AB3665" s="6"/>
      <c r="AC3665" s="6"/>
    </row>
    <row r="3666">
      <c r="A3666" s="4" t="s">
        <v>6480</v>
      </c>
      <c r="B3666" s="566" t="s">
        <v>6481</v>
      </c>
      <c r="C3666" s="4" t="s">
        <v>6482</v>
      </c>
      <c r="D3666" s="550"/>
      <c r="E3666" s="5"/>
      <c r="F3666" s="6"/>
      <c r="G3666" s="6"/>
      <c r="H3666" s="6"/>
      <c r="I3666" s="6"/>
      <c r="J3666" s="6"/>
      <c r="K3666" s="6"/>
      <c r="L3666" s="6"/>
      <c r="M3666" s="6"/>
      <c r="N3666" s="6"/>
      <c r="O3666" s="6"/>
      <c r="P3666" s="6"/>
      <c r="Q3666" s="6"/>
      <c r="R3666" s="6"/>
      <c r="S3666" s="6"/>
      <c r="T3666" s="6"/>
      <c r="U3666" s="6"/>
      <c r="V3666" s="6"/>
      <c r="W3666" s="6"/>
      <c r="X3666" s="6"/>
      <c r="Y3666" s="6"/>
      <c r="Z3666" s="6"/>
      <c r="AA3666" s="6"/>
      <c r="AB3666" s="6"/>
      <c r="AC3666" s="6"/>
    </row>
    <row r="3667">
      <c r="A3667" s="4" t="s">
        <v>6483</v>
      </c>
      <c r="B3667" s="65" t="s">
        <v>6484</v>
      </c>
      <c r="C3667" s="4" t="s">
        <v>6485</v>
      </c>
      <c r="D3667" s="550"/>
      <c r="E3667" s="5"/>
      <c r="F3667" s="6"/>
      <c r="G3667" s="6"/>
      <c r="H3667" s="6"/>
      <c r="I3667" s="6"/>
      <c r="J3667" s="6"/>
      <c r="K3667" s="6"/>
      <c r="L3667" s="6"/>
      <c r="M3667" s="6"/>
      <c r="N3667" s="6"/>
      <c r="O3667" s="6"/>
      <c r="P3667" s="6"/>
      <c r="Q3667" s="6"/>
      <c r="R3667" s="6"/>
      <c r="S3667" s="6"/>
      <c r="T3667" s="6"/>
      <c r="U3667" s="6"/>
      <c r="V3667" s="6"/>
      <c r="W3667" s="6"/>
      <c r="X3667" s="6"/>
      <c r="Y3667" s="6"/>
      <c r="Z3667" s="6"/>
      <c r="AA3667" s="6"/>
      <c r="AB3667" s="6"/>
      <c r="AC3667" s="6"/>
    </row>
    <row r="3668">
      <c r="A3668" s="4" t="s">
        <v>6486</v>
      </c>
      <c r="B3668" s="65" t="s">
        <v>6487</v>
      </c>
      <c r="C3668" s="4"/>
      <c r="D3668" s="550"/>
      <c r="E3668" s="5"/>
      <c r="F3668" s="6"/>
      <c r="G3668" s="6"/>
      <c r="H3668" s="6"/>
      <c r="I3668" s="6"/>
      <c r="J3668" s="6"/>
      <c r="K3668" s="6"/>
      <c r="L3668" s="6"/>
      <c r="M3668" s="6"/>
      <c r="N3668" s="6"/>
      <c r="O3668" s="6"/>
      <c r="P3668" s="6"/>
      <c r="Q3668" s="6"/>
      <c r="R3668" s="6"/>
      <c r="S3668" s="6"/>
      <c r="T3668" s="6"/>
      <c r="U3668" s="6"/>
      <c r="V3668" s="6"/>
      <c r="W3668" s="6"/>
      <c r="X3668" s="6"/>
      <c r="Y3668" s="6"/>
      <c r="Z3668" s="6"/>
      <c r="AA3668" s="6"/>
      <c r="AB3668" s="6"/>
      <c r="AC3668" s="6"/>
    </row>
    <row r="3669" ht="42.75" customHeight="1">
      <c r="A3669" s="4" t="s">
        <v>6488</v>
      </c>
      <c r="B3669" s="65" t="s">
        <v>6489</v>
      </c>
      <c r="C3669" s="4" t="s">
        <v>6490</v>
      </c>
      <c r="D3669" s="686"/>
      <c r="E3669" s="687"/>
      <c r="F3669" s="688"/>
      <c r="G3669" s="688"/>
      <c r="H3669" s="688"/>
      <c r="I3669" s="688"/>
      <c r="J3669" s="688"/>
      <c r="K3669" s="688"/>
      <c r="L3669" s="688"/>
      <c r="M3669" s="688"/>
      <c r="N3669" s="688"/>
      <c r="O3669" s="688"/>
      <c r="P3669" s="688"/>
      <c r="Q3669" s="688"/>
      <c r="R3669" s="688"/>
      <c r="S3669" s="688"/>
      <c r="T3669" s="688"/>
      <c r="U3669" s="688"/>
      <c r="V3669" s="688"/>
      <c r="W3669" s="688"/>
      <c r="X3669" s="688"/>
      <c r="Y3669" s="688"/>
      <c r="Z3669" s="688"/>
      <c r="AA3669" s="688"/>
      <c r="AB3669" s="688"/>
      <c r="AC3669" s="688"/>
    </row>
    <row r="3670">
      <c r="A3670" s="689" t="s">
        <v>6491</v>
      </c>
      <c r="B3670" s="690" t="s">
        <v>6492</v>
      </c>
      <c r="C3670" s="4"/>
      <c r="D3670" s="550"/>
      <c r="E3670" s="5"/>
      <c r="F3670" s="6"/>
      <c r="G3670" s="6"/>
      <c r="H3670" s="6"/>
      <c r="I3670" s="6"/>
      <c r="J3670" s="6"/>
      <c r="K3670" s="6"/>
      <c r="L3670" s="6"/>
      <c r="M3670" s="6"/>
      <c r="N3670" s="6"/>
      <c r="O3670" s="6"/>
      <c r="P3670" s="6"/>
      <c r="Q3670" s="6"/>
      <c r="R3670" s="6"/>
      <c r="S3670" s="6"/>
      <c r="T3670" s="6"/>
      <c r="U3670" s="6"/>
      <c r="V3670" s="6"/>
      <c r="W3670" s="6"/>
      <c r="X3670" s="6"/>
      <c r="Y3670" s="6"/>
      <c r="Z3670" s="6"/>
      <c r="AA3670" s="6"/>
      <c r="AB3670" s="6"/>
      <c r="AC3670" s="6"/>
    </row>
    <row r="3671">
      <c r="A3671" s="1" t="s">
        <v>6493</v>
      </c>
      <c r="B3671" s="65" t="s">
        <v>6494</v>
      </c>
      <c r="C3671" s="4"/>
      <c r="D3671" s="550"/>
      <c r="E3671" s="5"/>
      <c r="F3671" s="6"/>
      <c r="G3671" s="6"/>
      <c r="H3671" s="6"/>
      <c r="I3671" s="6"/>
      <c r="J3671" s="6"/>
      <c r="K3671" s="6"/>
      <c r="L3671" s="6"/>
      <c r="M3671" s="6"/>
      <c r="N3671" s="6"/>
      <c r="O3671" s="6"/>
      <c r="P3671" s="6"/>
      <c r="Q3671" s="6"/>
      <c r="R3671" s="6"/>
      <c r="S3671" s="6"/>
      <c r="T3671" s="6"/>
      <c r="U3671" s="6"/>
      <c r="V3671" s="6"/>
      <c r="W3671" s="6"/>
      <c r="X3671" s="6"/>
      <c r="Y3671" s="6"/>
      <c r="Z3671" s="6"/>
      <c r="AA3671" s="6"/>
      <c r="AB3671" s="6"/>
      <c r="AC3671" s="6"/>
    </row>
    <row r="3672">
      <c r="A3672" s="1" t="s">
        <v>6495</v>
      </c>
      <c r="B3672" s="65" t="s">
        <v>6496</v>
      </c>
      <c r="C3672" s="4"/>
      <c r="D3672" s="132"/>
      <c r="E3672" s="132"/>
      <c r="F3672" s="132"/>
      <c r="G3672" s="132"/>
      <c r="H3672" s="132"/>
      <c r="I3672" s="132"/>
      <c r="J3672" s="132"/>
      <c r="K3672" s="132"/>
      <c r="L3672" s="132"/>
      <c r="M3672" s="132"/>
      <c r="N3672" s="132"/>
      <c r="O3672" s="132"/>
      <c r="P3672" s="132"/>
      <c r="Q3672" s="132"/>
      <c r="R3672" s="132"/>
      <c r="S3672" s="132"/>
      <c r="T3672" s="132"/>
      <c r="U3672" s="132"/>
      <c r="V3672" s="132"/>
      <c r="W3672" s="132"/>
      <c r="X3672" s="132"/>
      <c r="Y3672" s="132"/>
      <c r="Z3672" s="132"/>
      <c r="AA3672" s="132"/>
      <c r="AB3672" s="132"/>
      <c r="AC3672" s="132"/>
    </row>
    <row r="3673">
      <c r="A3673" s="544" t="s">
        <v>6497</v>
      </c>
      <c r="B3673" s="192" t="s">
        <v>6498</v>
      </c>
      <c r="C3673" s="4"/>
      <c r="D3673" s="132"/>
      <c r="E3673" s="132"/>
      <c r="F3673" s="132"/>
      <c r="G3673" s="132"/>
      <c r="H3673" s="132"/>
      <c r="I3673" s="132"/>
      <c r="J3673" s="132"/>
      <c r="K3673" s="132"/>
      <c r="L3673" s="132"/>
      <c r="M3673" s="132"/>
      <c r="N3673" s="132"/>
      <c r="O3673" s="132"/>
      <c r="P3673" s="132"/>
      <c r="Q3673" s="132"/>
      <c r="R3673" s="132"/>
      <c r="S3673" s="132"/>
      <c r="T3673" s="132"/>
      <c r="U3673" s="132"/>
      <c r="V3673" s="132"/>
      <c r="W3673" s="132"/>
      <c r="X3673" s="132"/>
      <c r="Y3673" s="132"/>
      <c r="Z3673" s="132"/>
      <c r="AA3673" s="132"/>
      <c r="AB3673" s="132"/>
      <c r="AC3673" s="132"/>
    </row>
    <row r="3674">
      <c r="A3674" s="544" t="s">
        <v>6499</v>
      </c>
      <c r="B3674" s="192" t="s">
        <v>6500</v>
      </c>
      <c r="C3674" s="4" t="s">
        <v>6501</v>
      </c>
      <c r="D3674" s="132"/>
      <c r="E3674" s="132"/>
      <c r="F3674" s="132"/>
      <c r="G3674" s="132"/>
      <c r="H3674" s="132"/>
      <c r="I3674" s="132"/>
      <c r="J3674" s="132"/>
      <c r="K3674" s="132"/>
      <c r="L3674" s="132"/>
      <c r="M3674" s="132"/>
      <c r="N3674" s="132"/>
      <c r="O3674" s="132"/>
      <c r="P3674" s="132"/>
      <c r="Q3674" s="132"/>
      <c r="R3674" s="132"/>
      <c r="S3674" s="132"/>
      <c r="T3674" s="132"/>
      <c r="U3674" s="132"/>
      <c r="V3674" s="132"/>
      <c r="W3674" s="132"/>
      <c r="X3674" s="132"/>
      <c r="Y3674" s="132"/>
      <c r="Z3674" s="132"/>
      <c r="AA3674" s="132"/>
      <c r="AB3674" s="132"/>
      <c r="AC3674" s="132"/>
    </row>
    <row r="3675">
      <c r="A3675" s="544" t="s">
        <v>6502</v>
      </c>
      <c r="B3675" s="192" t="s">
        <v>6503</v>
      </c>
      <c r="C3675" s="4" t="s">
        <v>6504</v>
      </c>
      <c r="D3675" s="132"/>
      <c r="E3675" s="132"/>
      <c r="F3675" s="132"/>
      <c r="G3675" s="132"/>
      <c r="H3675" s="132"/>
      <c r="I3675" s="132"/>
      <c r="J3675" s="132"/>
      <c r="K3675" s="132"/>
      <c r="L3675" s="132"/>
      <c r="M3675" s="132"/>
      <c r="N3675" s="132"/>
      <c r="O3675" s="132"/>
      <c r="P3675" s="132"/>
      <c r="Q3675" s="132"/>
      <c r="R3675" s="132"/>
      <c r="S3675" s="132"/>
      <c r="T3675" s="132"/>
      <c r="U3675" s="132"/>
      <c r="V3675" s="132"/>
      <c r="W3675" s="132"/>
      <c r="X3675" s="132"/>
      <c r="Y3675" s="132"/>
      <c r="Z3675" s="132"/>
      <c r="AA3675" s="132"/>
      <c r="AB3675" s="132"/>
      <c r="AC3675" s="132"/>
    </row>
    <row r="3676">
      <c r="A3676" s="545" t="s">
        <v>6505</v>
      </c>
      <c r="B3676" s="192"/>
      <c r="C3676" s="4"/>
      <c r="D3676" s="132"/>
      <c r="E3676" s="132"/>
      <c r="F3676" s="132"/>
      <c r="G3676" s="132"/>
      <c r="H3676" s="132"/>
      <c r="I3676" s="132"/>
      <c r="J3676" s="132"/>
      <c r="K3676" s="132"/>
      <c r="L3676" s="132"/>
      <c r="M3676" s="132"/>
      <c r="N3676" s="132"/>
      <c r="O3676" s="132"/>
      <c r="P3676" s="132"/>
      <c r="Q3676" s="132"/>
      <c r="R3676" s="132"/>
      <c r="S3676" s="132"/>
      <c r="T3676" s="132"/>
      <c r="U3676" s="132"/>
      <c r="V3676" s="132"/>
      <c r="W3676" s="132"/>
      <c r="X3676" s="132"/>
      <c r="Y3676" s="132"/>
      <c r="Z3676" s="132"/>
      <c r="AA3676" s="132"/>
      <c r="AB3676" s="132"/>
      <c r="AC3676" s="132"/>
    </row>
    <row r="3677">
      <c r="A3677" s="691" t="s">
        <v>6506</v>
      </c>
      <c r="B3677" s="243" t="s">
        <v>6507</v>
      </c>
      <c r="C3677" s="4"/>
      <c r="D3677" s="132"/>
      <c r="E3677" s="132"/>
      <c r="F3677" s="132"/>
      <c r="G3677" s="132"/>
      <c r="H3677" s="132"/>
      <c r="I3677" s="132"/>
      <c r="J3677" s="132"/>
      <c r="K3677" s="132"/>
      <c r="L3677" s="132"/>
      <c r="M3677" s="132"/>
      <c r="N3677" s="132"/>
      <c r="O3677" s="132"/>
      <c r="P3677" s="132"/>
      <c r="Q3677" s="132"/>
      <c r="R3677" s="132"/>
      <c r="S3677" s="132"/>
      <c r="T3677" s="132"/>
      <c r="U3677" s="132"/>
      <c r="V3677" s="132"/>
      <c r="W3677" s="132"/>
      <c r="X3677" s="132"/>
      <c r="Y3677" s="132"/>
      <c r="Z3677" s="132"/>
      <c r="AA3677" s="132"/>
      <c r="AB3677" s="132"/>
      <c r="AC3677" s="132"/>
    </row>
    <row r="3678">
      <c r="A3678" s="545" t="s">
        <v>6508</v>
      </c>
      <c r="B3678" s="594"/>
      <c r="C3678" s="4"/>
      <c r="D3678" s="132"/>
      <c r="E3678" s="132"/>
      <c r="F3678" s="132"/>
      <c r="G3678" s="132"/>
      <c r="H3678" s="132"/>
      <c r="I3678" s="132"/>
      <c r="J3678" s="132"/>
      <c r="K3678" s="132"/>
      <c r="L3678" s="132"/>
      <c r="M3678" s="132"/>
      <c r="N3678" s="132"/>
      <c r="O3678" s="132"/>
      <c r="P3678" s="132"/>
      <c r="Q3678" s="132"/>
      <c r="R3678" s="132"/>
      <c r="S3678" s="132"/>
      <c r="T3678" s="132"/>
      <c r="U3678" s="132"/>
      <c r="V3678" s="132"/>
      <c r="W3678" s="132"/>
      <c r="X3678" s="132"/>
      <c r="Y3678" s="132"/>
      <c r="Z3678" s="132"/>
      <c r="AA3678" s="132"/>
      <c r="AB3678" s="132"/>
      <c r="AC3678" s="132"/>
    </row>
    <row r="3679">
      <c r="A3679" s="545" t="s">
        <v>6509</v>
      </c>
      <c r="B3679" s="594"/>
      <c r="C3679" s="4"/>
      <c r="D3679" s="132" t="s">
        <v>6510</v>
      </c>
      <c r="E3679" s="132" t="s">
        <v>6511</v>
      </c>
      <c r="F3679" s="132"/>
      <c r="G3679" s="132"/>
      <c r="H3679" s="132"/>
      <c r="I3679" s="132"/>
      <c r="J3679" s="132"/>
      <c r="K3679" s="132"/>
      <c r="L3679" s="132"/>
      <c r="M3679" s="132"/>
      <c r="N3679" s="132"/>
      <c r="O3679" s="132"/>
      <c r="P3679" s="132"/>
      <c r="Q3679" s="132"/>
      <c r="R3679" s="132"/>
      <c r="S3679" s="132"/>
      <c r="T3679" s="132"/>
      <c r="U3679" s="132"/>
      <c r="V3679" s="132"/>
      <c r="W3679" s="132"/>
      <c r="X3679" s="132"/>
      <c r="Y3679" s="132"/>
      <c r="Z3679" s="132"/>
      <c r="AA3679" s="132"/>
      <c r="AB3679" s="132"/>
      <c r="AC3679" s="132"/>
    </row>
    <row r="3680">
      <c r="A3680" s="692" t="s">
        <v>6512</v>
      </c>
      <c r="B3680" s="631" t="s">
        <v>6513</v>
      </c>
      <c r="C3680" s="4" t="s">
        <v>6514</v>
      </c>
      <c r="D3680" s="132"/>
      <c r="E3680" s="132"/>
      <c r="F3680" s="132"/>
      <c r="G3680" s="132"/>
      <c r="H3680" s="132"/>
      <c r="I3680" s="132"/>
      <c r="J3680" s="132"/>
      <c r="K3680" s="132"/>
      <c r="L3680" s="132"/>
      <c r="M3680" s="132"/>
      <c r="N3680" s="132"/>
      <c r="O3680" s="132"/>
      <c r="P3680" s="132"/>
      <c r="Q3680" s="132"/>
      <c r="R3680" s="132"/>
      <c r="S3680" s="132"/>
      <c r="T3680" s="132"/>
      <c r="U3680" s="132"/>
      <c r="V3680" s="132"/>
      <c r="W3680" s="132"/>
      <c r="X3680" s="132"/>
      <c r="Y3680" s="132"/>
      <c r="Z3680" s="132"/>
      <c r="AA3680" s="132"/>
      <c r="AB3680" s="132"/>
      <c r="AC3680" s="132"/>
    </row>
    <row r="3681">
      <c r="A3681" s="692" t="s">
        <v>6515</v>
      </c>
      <c r="B3681" s="65" t="s">
        <v>6516</v>
      </c>
      <c r="C3681" s="4"/>
      <c r="D3681" s="132"/>
      <c r="E3681" s="132"/>
      <c r="F3681" s="132"/>
      <c r="G3681" s="132"/>
      <c r="H3681" s="132"/>
      <c r="I3681" s="132"/>
      <c r="J3681" s="132"/>
      <c r="K3681" s="132"/>
      <c r="L3681" s="132"/>
      <c r="M3681" s="132"/>
      <c r="N3681" s="132"/>
      <c r="O3681" s="132"/>
      <c r="P3681" s="132"/>
      <c r="Q3681" s="132"/>
      <c r="R3681" s="132"/>
      <c r="S3681" s="132"/>
      <c r="T3681" s="132"/>
      <c r="U3681" s="132"/>
      <c r="V3681" s="132"/>
      <c r="W3681" s="132"/>
      <c r="X3681" s="132"/>
      <c r="Y3681" s="132"/>
      <c r="Z3681" s="132"/>
      <c r="AA3681" s="132"/>
      <c r="AB3681" s="132"/>
      <c r="AC3681" s="132"/>
    </row>
    <row r="3682">
      <c r="A3682" s="692" t="s">
        <v>6517</v>
      </c>
      <c r="B3682" s="65" t="s">
        <v>6518</v>
      </c>
      <c r="C3682" s="4"/>
      <c r="D3682" s="132"/>
      <c r="E3682" s="132"/>
      <c r="F3682" s="132"/>
      <c r="G3682" s="132"/>
      <c r="H3682" s="132"/>
      <c r="I3682" s="132"/>
      <c r="J3682" s="132"/>
      <c r="K3682" s="132"/>
      <c r="L3682" s="132"/>
      <c r="M3682" s="132"/>
      <c r="N3682" s="132"/>
      <c r="O3682" s="132"/>
      <c r="P3682" s="132"/>
      <c r="Q3682" s="132"/>
      <c r="R3682" s="132"/>
      <c r="S3682" s="132"/>
      <c r="T3682" s="132"/>
      <c r="U3682" s="132"/>
      <c r="V3682" s="132"/>
      <c r="W3682" s="132"/>
      <c r="X3682" s="132"/>
      <c r="Y3682" s="132"/>
      <c r="Z3682" s="132"/>
      <c r="AA3682" s="132"/>
      <c r="AB3682" s="132"/>
      <c r="AC3682" s="132"/>
    </row>
    <row r="3683">
      <c r="A3683" s="692" t="s">
        <v>6519</v>
      </c>
      <c r="B3683" s="65" t="s">
        <v>6520</v>
      </c>
      <c r="C3683" s="4" t="s">
        <v>6521</v>
      </c>
      <c r="D3683" s="132"/>
      <c r="E3683" s="132"/>
      <c r="F3683" s="132"/>
      <c r="G3683" s="132"/>
      <c r="H3683" s="132"/>
      <c r="I3683" s="132"/>
      <c r="J3683" s="132"/>
      <c r="K3683" s="132"/>
      <c r="L3683" s="132"/>
      <c r="M3683" s="132"/>
      <c r="N3683" s="132"/>
      <c r="O3683" s="132"/>
      <c r="P3683" s="132"/>
      <c r="Q3683" s="132"/>
      <c r="R3683" s="132"/>
      <c r="S3683" s="132"/>
      <c r="T3683" s="132"/>
      <c r="U3683" s="132"/>
      <c r="V3683" s="132"/>
      <c r="W3683" s="132"/>
      <c r="X3683" s="132"/>
      <c r="Y3683" s="132"/>
      <c r="Z3683" s="132"/>
      <c r="AA3683" s="132"/>
      <c r="AB3683" s="132"/>
      <c r="AC3683" s="132"/>
    </row>
    <row r="3684">
      <c r="A3684" s="692" t="s">
        <v>6522</v>
      </c>
      <c r="B3684" s="65" t="s">
        <v>6523</v>
      </c>
      <c r="C3684" s="4" t="s">
        <v>6524</v>
      </c>
      <c r="D3684" s="132"/>
      <c r="E3684" s="132"/>
      <c r="F3684" s="132"/>
      <c r="G3684" s="132"/>
      <c r="H3684" s="132"/>
      <c r="I3684" s="132"/>
      <c r="J3684" s="132"/>
      <c r="K3684" s="132"/>
      <c r="L3684" s="132"/>
      <c r="M3684" s="132"/>
      <c r="N3684" s="132"/>
      <c r="O3684" s="132"/>
      <c r="P3684" s="132"/>
      <c r="Q3684" s="132"/>
      <c r="R3684" s="132"/>
      <c r="S3684" s="132"/>
      <c r="T3684" s="132"/>
      <c r="U3684" s="132"/>
      <c r="V3684" s="132"/>
      <c r="W3684" s="132"/>
      <c r="X3684" s="132"/>
      <c r="Y3684" s="132"/>
      <c r="Z3684" s="132"/>
      <c r="AA3684" s="132"/>
      <c r="AB3684" s="132"/>
      <c r="AC3684" s="132"/>
    </row>
    <row r="3685">
      <c r="A3685" s="692" t="s">
        <v>6525</v>
      </c>
      <c r="B3685" s="65" t="s">
        <v>6526</v>
      </c>
      <c r="C3685" s="4" t="s">
        <v>6527</v>
      </c>
      <c r="D3685" s="132"/>
      <c r="E3685" s="132"/>
      <c r="F3685" s="132"/>
      <c r="G3685" s="132"/>
      <c r="H3685" s="132"/>
      <c r="I3685" s="132"/>
      <c r="J3685" s="132"/>
      <c r="K3685" s="132"/>
      <c r="L3685" s="132"/>
      <c r="M3685" s="132"/>
      <c r="N3685" s="132"/>
      <c r="O3685" s="132"/>
      <c r="P3685" s="132"/>
      <c r="Q3685" s="132"/>
      <c r="R3685" s="132"/>
      <c r="S3685" s="132"/>
      <c r="T3685" s="132"/>
      <c r="U3685" s="132"/>
      <c r="V3685" s="132"/>
      <c r="W3685" s="132"/>
      <c r="X3685" s="132"/>
      <c r="Y3685" s="132"/>
      <c r="Z3685" s="132"/>
      <c r="AA3685" s="132"/>
      <c r="AB3685" s="132"/>
      <c r="AC3685" s="132"/>
    </row>
    <row r="3686">
      <c r="A3686" s="693" t="s">
        <v>6528</v>
      </c>
      <c r="B3686" s="65"/>
      <c r="C3686" s="4"/>
      <c r="D3686" s="132"/>
      <c r="E3686" s="132"/>
      <c r="F3686" s="132"/>
      <c r="G3686" s="132"/>
      <c r="H3686" s="132"/>
      <c r="I3686" s="132"/>
      <c r="J3686" s="132"/>
      <c r="K3686" s="132"/>
      <c r="L3686" s="132"/>
      <c r="M3686" s="132"/>
      <c r="N3686" s="132"/>
      <c r="O3686" s="132"/>
      <c r="P3686" s="132"/>
      <c r="Q3686" s="132"/>
      <c r="R3686" s="132"/>
      <c r="S3686" s="132"/>
      <c r="T3686" s="132"/>
      <c r="U3686" s="132"/>
      <c r="V3686" s="132"/>
      <c r="W3686" s="132"/>
      <c r="X3686" s="132"/>
      <c r="Y3686" s="132"/>
      <c r="Z3686" s="132"/>
      <c r="AA3686" s="132"/>
      <c r="AB3686" s="132"/>
      <c r="AC3686" s="132"/>
    </row>
    <row r="3687">
      <c r="A3687" s="693" t="s">
        <v>6529</v>
      </c>
      <c r="B3687" s="65"/>
      <c r="C3687" s="4"/>
      <c r="D3687" s="132"/>
      <c r="E3687" s="132"/>
      <c r="F3687" s="132"/>
      <c r="G3687" s="132"/>
      <c r="H3687" s="132"/>
      <c r="I3687" s="132"/>
      <c r="J3687" s="132"/>
      <c r="K3687" s="132"/>
      <c r="L3687" s="132"/>
      <c r="M3687" s="132"/>
      <c r="N3687" s="132"/>
      <c r="O3687" s="132"/>
      <c r="P3687" s="132"/>
      <c r="Q3687" s="132"/>
      <c r="R3687" s="132"/>
      <c r="S3687" s="132"/>
      <c r="T3687" s="132"/>
      <c r="U3687" s="132"/>
      <c r="V3687" s="132"/>
      <c r="W3687" s="132"/>
      <c r="X3687" s="132"/>
      <c r="Y3687" s="132"/>
      <c r="Z3687" s="132"/>
      <c r="AA3687" s="132"/>
      <c r="AB3687" s="132"/>
      <c r="AC3687" s="132"/>
    </row>
    <row r="3688">
      <c r="A3688" s="694" t="s">
        <v>6530</v>
      </c>
      <c r="B3688" s="65"/>
      <c r="C3688" s="4"/>
      <c r="D3688" s="132"/>
      <c r="E3688" s="132"/>
      <c r="F3688" s="132"/>
      <c r="G3688" s="132"/>
      <c r="H3688" s="132"/>
      <c r="I3688" s="132"/>
      <c r="J3688" s="132"/>
      <c r="K3688" s="132"/>
      <c r="L3688" s="132"/>
      <c r="M3688" s="132"/>
      <c r="N3688" s="132"/>
      <c r="O3688" s="132"/>
      <c r="P3688" s="132"/>
      <c r="Q3688" s="132"/>
      <c r="R3688" s="132"/>
      <c r="S3688" s="132"/>
      <c r="T3688" s="132"/>
      <c r="U3688" s="132"/>
      <c r="V3688" s="132"/>
      <c r="W3688" s="132"/>
      <c r="X3688" s="132"/>
      <c r="Y3688" s="132"/>
      <c r="Z3688" s="132"/>
      <c r="AA3688" s="132"/>
      <c r="AB3688" s="132"/>
      <c r="AC3688" s="132"/>
    </row>
    <row r="3689">
      <c r="A3689" s="694" t="s">
        <v>6531</v>
      </c>
      <c r="B3689" s="65" t="s">
        <v>6532</v>
      </c>
      <c r="C3689" s="4"/>
      <c r="D3689" s="132"/>
      <c r="E3689" s="132"/>
      <c r="F3689" s="132"/>
      <c r="G3689" s="132"/>
      <c r="H3689" s="132"/>
      <c r="I3689" s="132"/>
      <c r="J3689" s="132"/>
      <c r="K3689" s="132"/>
      <c r="L3689" s="132"/>
      <c r="M3689" s="132"/>
      <c r="N3689" s="132"/>
      <c r="O3689" s="132"/>
      <c r="P3689" s="132"/>
      <c r="Q3689" s="132"/>
      <c r="R3689" s="132"/>
      <c r="S3689" s="132"/>
      <c r="T3689" s="132"/>
      <c r="U3689" s="132"/>
      <c r="V3689" s="132"/>
      <c r="W3689" s="132"/>
      <c r="X3689" s="132"/>
      <c r="Y3689" s="132"/>
      <c r="Z3689" s="132"/>
      <c r="AA3689" s="132"/>
      <c r="AB3689" s="132"/>
      <c r="AC3689" s="132"/>
    </row>
    <row r="3690">
      <c r="A3690" s="694" t="s">
        <v>6533</v>
      </c>
      <c r="B3690" s="65"/>
      <c r="C3690" s="4"/>
      <c r="D3690" s="132"/>
      <c r="E3690" s="132"/>
      <c r="F3690" s="132"/>
      <c r="G3690" s="132"/>
      <c r="H3690" s="132"/>
      <c r="I3690" s="132"/>
      <c r="J3690" s="132"/>
      <c r="K3690" s="132"/>
      <c r="L3690" s="132"/>
      <c r="M3690" s="132"/>
      <c r="N3690" s="132"/>
      <c r="O3690" s="132"/>
      <c r="P3690" s="132"/>
      <c r="Q3690" s="132"/>
      <c r="R3690" s="132"/>
      <c r="S3690" s="132"/>
      <c r="T3690" s="132"/>
      <c r="U3690" s="132"/>
      <c r="V3690" s="132"/>
      <c r="W3690" s="132"/>
      <c r="X3690" s="132"/>
      <c r="Y3690" s="132"/>
      <c r="Z3690" s="132"/>
      <c r="AA3690" s="132"/>
      <c r="AB3690" s="132"/>
      <c r="AC3690" s="132"/>
    </row>
    <row r="3691">
      <c r="A3691" s="693" t="s">
        <v>6534</v>
      </c>
      <c r="B3691" s="65"/>
      <c r="C3691" s="4"/>
      <c r="D3691" s="132"/>
      <c r="E3691" s="132"/>
      <c r="F3691" s="132"/>
      <c r="G3691" s="132"/>
      <c r="H3691" s="132"/>
      <c r="I3691" s="132"/>
      <c r="J3691" s="132"/>
      <c r="K3691" s="132"/>
      <c r="L3691" s="132"/>
      <c r="M3691" s="132"/>
      <c r="N3691" s="132"/>
      <c r="O3691" s="132"/>
      <c r="P3691" s="132"/>
      <c r="Q3691" s="132"/>
      <c r="R3691" s="132"/>
      <c r="S3691" s="132"/>
      <c r="T3691" s="132"/>
      <c r="U3691" s="132"/>
      <c r="V3691" s="132"/>
      <c r="W3691" s="132"/>
      <c r="X3691" s="132"/>
      <c r="Y3691" s="132"/>
      <c r="Z3691" s="132"/>
      <c r="AA3691" s="132"/>
      <c r="AB3691" s="132"/>
      <c r="AC3691" s="132"/>
    </row>
    <row r="3692">
      <c r="A3692" s="693" t="s">
        <v>6535</v>
      </c>
      <c r="B3692" s="65"/>
      <c r="C3692" s="4"/>
      <c r="D3692" s="132"/>
      <c r="E3692" s="132"/>
      <c r="F3692" s="132"/>
      <c r="G3692" s="132"/>
      <c r="H3692" s="132"/>
      <c r="I3692" s="132"/>
      <c r="J3692" s="132"/>
      <c r="K3692" s="132"/>
      <c r="L3692" s="132"/>
      <c r="M3692" s="132"/>
      <c r="N3692" s="132"/>
      <c r="O3692" s="132"/>
      <c r="P3692" s="132"/>
      <c r="Q3692" s="132"/>
      <c r="R3692" s="132"/>
      <c r="S3692" s="132"/>
      <c r="T3692" s="132"/>
      <c r="U3692" s="132"/>
      <c r="V3692" s="132"/>
      <c r="W3692" s="132"/>
      <c r="X3692" s="132"/>
      <c r="Y3692" s="132"/>
      <c r="Z3692" s="132"/>
      <c r="AA3692" s="132"/>
      <c r="AB3692" s="132"/>
      <c r="AC3692" s="132"/>
    </row>
    <row r="3693">
      <c r="A3693" s="693" t="s">
        <v>6536</v>
      </c>
      <c r="B3693" s="65"/>
      <c r="C3693" s="4"/>
      <c r="D3693" s="132"/>
      <c r="E3693" s="132"/>
      <c r="F3693" s="132"/>
      <c r="G3693" s="132"/>
      <c r="H3693" s="132"/>
      <c r="I3693" s="132"/>
      <c r="J3693" s="132"/>
      <c r="K3693" s="132"/>
      <c r="L3693" s="132"/>
      <c r="M3693" s="132"/>
      <c r="N3693" s="132"/>
      <c r="O3693" s="132"/>
      <c r="P3693" s="132"/>
      <c r="Q3693" s="132"/>
      <c r="R3693" s="132"/>
      <c r="S3693" s="132"/>
      <c r="T3693" s="132"/>
      <c r="U3693" s="132"/>
      <c r="V3693" s="132"/>
      <c r="W3693" s="132"/>
      <c r="X3693" s="132"/>
      <c r="Y3693" s="132"/>
      <c r="Z3693" s="132"/>
      <c r="AA3693" s="132"/>
      <c r="AB3693" s="132"/>
      <c r="AC3693" s="132"/>
    </row>
    <row r="3694">
      <c r="A3694" s="693" t="s">
        <v>6537</v>
      </c>
      <c r="B3694" s="65" t="s">
        <v>6538</v>
      </c>
      <c r="C3694" s="4"/>
      <c r="D3694" s="132"/>
      <c r="E3694" s="132"/>
      <c r="F3694" s="132"/>
      <c r="G3694" s="132"/>
      <c r="H3694" s="132"/>
      <c r="I3694" s="132"/>
      <c r="J3694" s="132"/>
      <c r="K3694" s="132"/>
      <c r="L3694" s="132"/>
      <c r="M3694" s="132"/>
      <c r="N3694" s="132"/>
      <c r="O3694" s="132"/>
      <c r="P3694" s="132"/>
      <c r="Q3694" s="132"/>
      <c r="R3694" s="132"/>
      <c r="S3694" s="132"/>
      <c r="T3694" s="132"/>
      <c r="U3694" s="132"/>
      <c r="V3694" s="132"/>
      <c r="W3694" s="132"/>
      <c r="X3694" s="132"/>
      <c r="Y3694" s="132"/>
      <c r="Z3694" s="132"/>
      <c r="AA3694" s="132"/>
      <c r="AB3694" s="132"/>
      <c r="AC3694" s="132"/>
    </row>
    <row r="3695">
      <c r="A3695" s="693" t="s">
        <v>6539</v>
      </c>
      <c r="B3695" s="65" t="s">
        <v>6540</v>
      </c>
      <c r="C3695" s="4"/>
      <c r="D3695" s="132"/>
      <c r="E3695" s="132"/>
      <c r="F3695" s="132"/>
      <c r="G3695" s="132"/>
      <c r="H3695" s="132"/>
      <c r="I3695" s="132"/>
      <c r="J3695" s="132"/>
      <c r="K3695" s="132"/>
      <c r="L3695" s="132"/>
      <c r="M3695" s="132"/>
      <c r="N3695" s="132"/>
      <c r="O3695" s="132"/>
      <c r="P3695" s="132"/>
      <c r="Q3695" s="132"/>
      <c r="R3695" s="132"/>
      <c r="S3695" s="132"/>
      <c r="T3695" s="132"/>
      <c r="U3695" s="132"/>
      <c r="V3695" s="132"/>
      <c r="W3695" s="132"/>
      <c r="X3695" s="132"/>
      <c r="Y3695" s="132"/>
      <c r="Z3695" s="132"/>
      <c r="AA3695" s="132"/>
      <c r="AB3695" s="132"/>
      <c r="AC3695" s="132"/>
    </row>
    <row r="3696">
      <c r="A3696" s="693" t="s">
        <v>6541</v>
      </c>
      <c r="B3696" s="65" t="s">
        <v>6542</v>
      </c>
      <c r="C3696" s="4"/>
      <c r="D3696" s="132"/>
      <c r="E3696" s="132"/>
      <c r="F3696" s="132"/>
      <c r="G3696" s="132"/>
      <c r="H3696" s="132"/>
      <c r="I3696" s="132"/>
      <c r="J3696" s="132"/>
      <c r="K3696" s="132"/>
      <c r="L3696" s="132"/>
      <c r="M3696" s="132"/>
      <c r="N3696" s="132"/>
      <c r="O3696" s="132"/>
      <c r="P3696" s="132"/>
      <c r="Q3696" s="132"/>
      <c r="R3696" s="132"/>
      <c r="S3696" s="132"/>
      <c r="T3696" s="132"/>
      <c r="U3696" s="132"/>
      <c r="V3696" s="132"/>
      <c r="W3696" s="132"/>
      <c r="X3696" s="132"/>
      <c r="Y3696" s="132"/>
      <c r="Z3696" s="132"/>
      <c r="AA3696" s="132"/>
      <c r="AB3696" s="132"/>
      <c r="AC3696" s="132"/>
    </row>
    <row r="3697">
      <c r="A3697" s="695" t="s">
        <v>6543</v>
      </c>
      <c r="B3697" s="65" t="s">
        <v>6544</v>
      </c>
      <c r="C3697" s="4"/>
      <c r="D3697" s="132"/>
      <c r="E3697" s="132"/>
      <c r="F3697" s="132"/>
      <c r="G3697" s="132"/>
      <c r="H3697" s="132"/>
      <c r="I3697" s="132"/>
      <c r="J3697" s="132"/>
      <c r="K3697" s="132"/>
      <c r="L3697" s="132"/>
      <c r="M3697" s="132"/>
      <c r="N3697" s="132"/>
      <c r="O3697" s="132"/>
      <c r="P3697" s="132"/>
      <c r="Q3697" s="132"/>
      <c r="R3697" s="132"/>
      <c r="S3697" s="132"/>
      <c r="T3697" s="132"/>
      <c r="U3697" s="132"/>
      <c r="V3697" s="132"/>
      <c r="W3697" s="132"/>
      <c r="X3697" s="132"/>
      <c r="Y3697" s="132"/>
      <c r="Z3697" s="132"/>
      <c r="AA3697" s="132"/>
      <c r="AB3697" s="132"/>
      <c r="AC3697" s="132"/>
    </row>
    <row r="3698">
      <c r="A3698" s="696" t="s">
        <v>6545</v>
      </c>
      <c r="B3698" s="65" t="s">
        <v>6546</v>
      </c>
      <c r="C3698" s="4" t="s">
        <v>6547</v>
      </c>
      <c r="D3698" s="132"/>
      <c r="E3698" s="132"/>
      <c r="F3698" s="132"/>
      <c r="G3698" s="132"/>
      <c r="H3698" s="132"/>
      <c r="I3698" s="132"/>
      <c r="J3698" s="132"/>
      <c r="K3698" s="132"/>
      <c r="L3698" s="132"/>
      <c r="M3698" s="132"/>
      <c r="N3698" s="132"/>
      <c r="O3698" s="132"/>
      <c r="P3698" s="132"/>
      <c r="Q3698" s="132"/>
      <c r="R3698" s="132"/>
      <c r="S3698" s="132"/>
      <c r="T3698" s="132"/>
      <c r="U3698" s="132"/>
      <c r="V3698" s="132"/>
      <c r="W3698" s="132"/>
      <c r="X3698" s="132"/>
      <c r="Y3698" s="132"/>
      <c r="Z3698" s="132"/>
      <c r="AA3698" s="132"/>
      <c r="AB3698" s="132"/>
      <c r="AC3698" s="132"/>
    </row>
    <row r="3699">
      <c r="A3699" s="696" t="s">
        <v>6548</v>
      </c>
      <c r="B3699" s="65"/>
      <c r="C3699" s="4"/>
      <c r="D3699" s="132"/>
      <c r="E3699" s="132"/>
      <c r="F3699" s="132"/>
      <c r="G3699" s="132"/>
      <c r="H3699" s="132"/>
      <c r="I3699" s="132"/>
      <c r="J3699" s="132"/>
      <c r="K3699" s="132"/>
      <c r="L3699" s="132"/>
      <c r="M3699" s="132"/>
      <c r="N3699" s="132"/>
      <c r="O3699" s="132"/>
      <c r="P3699" s="132"/>
      <c r="Q3699" s="132"/>
      <c r="R3699" s="132"/>
      <c r="S3699" s="132"/>
      <c r="T3699" s="132"/>
      <c r="U3699" s="132"/>
      <c r="V3699" s="132"/>
      <c r="W3699" s="132"/>
      <c r="X3699" s="132"/>
      <c r="Y3699" s="132"/>
      <c r="Z3699" s="132"/>
      <c r="AA3699" s="132"/>
      <c r="AB3699" s="132"/>
      <c r="AC3699" s="132"/>
    </row>
    <row r="3700">
      <c r="A3700" s="696" t="s">
        <v>6549</v>
      </c>
      <c r="B3700" s="192" t="s">
        <v>6550</v>
      </c>
      <c r="C3700" s="4"/>
      <c r="D3700" s="132"/>
      <c r="E3700" s="132"/>
      <c r="F3700" s="132"/>
      <c r="G3700" s="132"/>
      <c r="H3700" s="132"/>
      <c r="I3700" s="132"/>
      <c r="J3700" s="132"/>
      <c r="K3700" s="132"/>
      <c r="L3700" s="132"/>
      <c r="M3700" s="132"/>
      <c r="N3700" s="132"/>
      <c r="O3700" s="132"/>
      <c r="P3700" s="132"/>
      <c r="Q3700" s="132"/>
      <c r="R3700" s="132"/>
      <c r="S3700" s="132"/>
      <c r="T3700" s="132"/>
      <c r="U3700" s="132"/>
      <c r="V3700" s="132"/>
      <c r="W3700" s="132"/>
      <c r="X3700" s="132"/>
      <c r="Y3700" s="132"/>
      <c r="Z3700" s="132"/>
      <c r="AA3700" s="132"/>
      <c r="AB3700" s="132"/>
      <c r="AC3700" s="132"/>
    </row>
    <row r="3701">
      <c r="A3701" s="697" t="s">
        <v>6551</v>
      </c>
      <c r="B3701" s="65"/>
      <c r="C3701" s="4"/>
      <c r="D3701" s="132"/>
      <c r="E3701" s="132"/>
      <c r="F3701" s="132"/>
      <c r="G3701" s="132"/>
      <c r="H3701" s="132"/>
      <c r="I3701" s="132"/>
      <c r="J3701" s="132"/>
      <c r="K3701" s="132"/>
      <c r="L3701" s="132"/>
      <c r="M3701" s="132"/>
      <c r="N3701" s="132"/>
      <c r="O3701" s="132"/>
      <c r="P3701" s="132"/>
      <c r="Q3701" s="132"/>
      <c r="R3701" s="132"/>
      <c r="S3701" s="132"/>
      <c r="T3701" s="132"/>
      <c r="U3701" s="132"/>
      <c r="V3701" s="132"/>
      <c r="W3701" s="132"/>
      <c r="X3701" s="132"/>
      <c r="Y3701" s="132"/>
      <c r="Z3701" s="132"/>
      <c r="AA3701" s="132"/>
      <c r="AB3701" s="132"/>
      <c r="AC3701" s="132"/>
    </row>
    <row r="3702">
      <c r="A3702" s="545" t="s">
        <v>6552</v>
      </c>
      <c r="B3702" s="65"/>
      <c r="C3702" s="4"/>
      <c r="D3702" s="132"/>
      <c r="E3702" s="132"/>
      <c r="F3702" s="132"/>
      <c r="G3702" s="132"/>
      <c r="H3702" s="132"/>
      <c r="I3702" s="132"/>
      <c r="J3702" s="132"/>
      <c r="K3702" s="132"/>
      <c r="L3702" s="132"/>
      <c r="M3702" s="132"/>
      <c r="N3702" s="132"/>
      <c r="O3702" s="132"/>
      <c r="P3702" s="132"/>
      <c r="Q3702" s="132"/>
      <c r="R3702" s="132"/>
      <c r="S3702" s="132"/>
      <c r="T3702" s="132"/>
      <c r="U3702" s="132"/>
      <c r="V3702" s="132"/>
      <c r="W3702" s="132"/>
      <c r="X3702" s="132"/>
      <c r="Y3702" s="132"/>
      <c r="Z3702" s="132"/>
      <c r="AA3702" s="132"/>
      <c r="AB3702" s="132"/>
      <c r="AC3702" s="132"/>
    </row>
    <row r="3703">
      <c r="A3703" s="698" t="s">
        <v>6553</v>
      </c>
      <c r="B3703" s="65" t="s">
        <v>6554</v>
      </c>
      <c r="C3703" s="4"/>
      <c r="D3703" s="132"/>
      <c r="E3703" s="132"/>
      <c r="F3703" s="132"/>
      <c r="G3703" s="132"/>
      <c r="H3703" s="132"/>
      <c r="I3703" s="132"/>
      <c r="J3703" s="132"/>
      <c r="K3703" s="132"/>
      <c r="L3703" s="132"/>
      <c r="M3703" s="132"/>
      <c r="N3703" s="132"/>
      <c r="O3703" s="132"/>
      <c r="P3703" s="132"/>
      <c r="Q3703" s="132"/>
      <c r="R3703" s="132"/>
      <c r="S3703" s="132"/>
      <c r="T3703" s="132"/>
      <c r="U3703" s="132"/>
      <c r="V3703" s="132"/>
      <c r="W3703" s="132"/>
      <c r="X3703" s="132"/>
      <c r="Y3703" s="132"/>
      <c r="Z3703" s="132"/>
      <c r="AA3703" s="132"/>
      <c r="AB3703" s="132"/>
      <c r="AC3703" s="132"/>
    </row>
    <row r="3704" ht="107.25" customHeight="1">
      <c r="A3704" s="91" t="s">
        <v>6555</v>
      </c>
      <c r="B3704" s="65"/>
      <c r="C3704" s="4"/>
      <c r="D3704" s="132"/>
      <c r="E3704" s="132"/>
      <c r="F3704" s="132"/>
      <c r="G3704" s="132"/>
      <c r="H3704" s="132"/>
      <c r="I3704" s="132"/>
      <c r="J3704" s="132"/>
      <c r="K3704" s="132"/>
      <c r="L3704" s="132"/>
      <c r="M3704" s="132"/>
      <c r="N3704" s="132"/>
      <c r="O3704" s="132"/>
      <c r="P3704" s="132"/>
      <c r="Q3704" s="132"/>
      <c r="R3704" s="132"/>
      <c r="S3704" s="132"/>
      <c r="T3704" s="132"/>
      <c r="U3704" s="132"/>
      <c r="V3704" s="132"/>
      <c r="W3704" s="132"/>
      <c r="X3704" s="132"/>
      <c r="Y3704" s="132"/>
      <c r="Z3704" s="132"/>
      <c r="AA3704" s="132"/>
      <c r="AB3704" s="132"/>
      <c r="AC3704" s="132"/>
    </row>
    <row r="3705">
      <c r="A3705" s="698" t="s">
        <v>6556</v>
      </c>
      <c r="B3705" s="65"/>
      <c r="C3705" s="4"/>
      <c r="D3705" s="132"/>
      <c r="E3705" s="132"/>
      <c r="F3705" s="132"/>
      <c r="G3705" s="132"/>
      <c r="H3705" s="132"/>
      <c r="I3705" s="132"/>
      <c r="J3705" s="132"/>
      <c r="K3705" s="132"/>
      <c r="L3705" s="132"/>
      <c r="M3705" s="132"/>
      <c r="N3705" s="132"/>
      <c r="O3705" s="132"/>
      <c r="P3705" s="132"/>
      <c r="Q3705" s="132"/>
      <c r="R3705" s="132"/>
      <c r="S3705" s="132"/>
      <c r="T3705" s="132"/>
      <c r="U3705" s="132"/>
      <c r="V3705" s="132"/>
      <c r="W3705" s="132"/>
      <c r="X3705" s="132"/>
      <c r="Y3705" s="132"/>
      <c r="Z3705" s="132"/>
      <c r="AA3705" s="132"/>
      <c r="AB3705" s="132"/>
      <c r="AC3705" s="132"/>
    </row>
    <row r="3706">
      <c r="A3706" s="698" t="s">
        <v>6557</v>
      </c>
      <c r="B3706" s="192" t="s">
        <v>6558</v>
      </c>
      <c r="C3706" s="4" t="s">
        <v>6559</v>
      </c>
      <c r="D3706" s="132" t="s">
        <v>6560</v>
      </c>
      <c r="E3706" s="132"/>
      <c r="F3706" s="132"/>
      <c r="G3706" s="132"/>
      <c r="H3706" s="132"/>
      <c r="I3706" s="132"/>
      <c r="J3706" s="132"/>
      <c r="K3706" s="132"/>
      <c r="L3706" s="132"/>
      <c r="M3706" s="132"/>
      <c r="N3706" s="132"/>
      <c r="O3706" s="132"/>
      <c r="P3706" s="132"/>
      <c r="Q3706" s="132"/>
      <c r="R3706" s="132"/>
      <c r="S3706" s="132"/>
      <c r="T3706" s="132"/>
      <c r="U3706" s="132"/>
      <c r="V3706" s="132"/>
      <c r="W3706" s="132"/>
      <c r="X3706" s="132"/>
      <c r="Y3706" s="132"/>
      <c r="Z3706" s="132"/>
      <c r="AA3706" s="132"/>
      <c r="AB3706" s="132"/>
      <c r="AC3706" s="132"/>
    </row>
    <row r="3707">
      <c r="A3707" s="132" t="s">
        <v>6561</v>
      </c>
      <c r="B3707" s="65" t="s">
        <v>6562</v>
      </c>
      <c r="C3707" s="576" t="s">
        <v>6563</v>
      </c>
      <c r="D3707" s="132"/>
      <c r="E3707" s="132"/>
      <c r="F3707" s="132"/>
      <c r="G3707" s="132"/>
      <c r="H3707" s="132"/>
      <c r="I3707" s="132"/>
      <c r="J3707" s="132"/>
      <c r="K3707" s="132"/>
      <c r="L3707" s="132"/>
      <c r="M3707" s="132"/>
      <c r="N3707" s="132"/>
      <c r="O3707" s="132"/>
      <c r="P3707" s="132"/>
      <c r="Q3707" s="132"/>
      <c r="R3707" s="132"/>
      <c r="S3707" s="132"/>
      <c r="T3707" s="132"/>
      <c r="U3707" s="132"/>
      <c r="V3707" s="132"/>
      <c r="W3707" s="132"/>
      <c r="X3707" s="132"/>
      <c r="Y3707" s="132"/>
      <c r="Z3707" s="132"/>
      <c r="AA3707" s="132"/>
      <c r="AB3707" s="132"/>
      <c r="AC3707" s="132"/>
    </row>
    <row r="3708">
      <c r="A3708" s="698" t="s">
        <v>6564</v>
      </c>
      <c r="B3708" s="65"/>
      <c r="C3708" s="4"/>
      <c r="D3708" s="132"/>
      <c r="E3708" s="132"/>
      <c r="F3708" s="132"/>
      <c r="G3708" s="132"/>
      <c r="H3708" s="132"/>
      <c r="I3708" s="132"/>
      <c r="J3708" s="132"/>
      <c r="K3708" s="132"/>
      <c r="L3708" s="132"/>
      <c r="M3708" s="132"/>
      <c r="N3708" s="132"/>
      <c r="O3708" s="132"/>
      <c r="P3708" s="132"/>
      <c r="Q3708" s="132"/>
      <c r="R3708" s="132"/>
      <c r="S3708" s="132"/>
      <c r="T3708" s="132"/>
      <c r="U3708" s="132"/>
      <c r="V3708" s="132"/>
      <c r="W3708" s="132"/>
      <c r="X3708" s="132"/>
      <c r="Y3708" s="132"/>
      <c r="Z3708" s="132"/>
      <c r="AA3708" s="132"/>
      <c r="AB3708" s="132"/>
      <c r="AC3708" s="132"/>
    </row>
    <row r="3709">
      <c r="A3709" s="698" t="s">
        <v>6565</v>
      </c>
      <c r="B3709" s="65"/>
      <c r="C3709" s="4"/>
      <c r="D3709" s="132" t="s">
        <v>6566</v>
      </c>
      <c r="E3709" s="132" t="s">
        <v>6567</v>
      </c>
      <c r="F3709" s="132" t="s">
        <v>6568</v>
      </c>
      <c r="G3709" s="132"/>
      <c r="H3709" s="132"/>
      <c r="I3709" s="132"/>
      <c r="J3709" s="132"/>
      <c r="K3709" s="132"/>
      <c r="L3709" s="132"/>
      <c r="M3709" s="132"/>
      <c r="N3709" s="132"/>
      <c r="O3709" s="132"/>
      <c r="P3709" s="132"/>
      <c r="Q3709" s="132"/>
      <c r="R3709" s="132"/>
      <c r="S3709" s="132"/>
      <c r="T3709" s="132"/>
      <c r="U3709" s="132"/>
      <c r="V3709" s="132"/>
      <c r="W3709" s="132"/>
      <c r="X3709" s="132"/>
      <c r="Y3709" s="132"/>
      <c r="Z3709" s="132"/>
      <c r="AA3709" s="132"/>
      <c r="AB3709" s="132"/>
      <c r="AC3709" s="132"/>
    </row>
    <row r="3710">
      <c r="A3710" s="544" t="s">
        <v>6569</v>
      </c>
      <c r="B3710" s="65" t="s">
        <v>6570</v>
      </c>
      <c r="C3710" s="4" t="s">
        <v>6571</v>
      </c>
    </row>
    <row r="3711">
      <c r="A3711" s="576" t="s">
        <v>6572</v>
      </c>
      <c r="B3711" s="594"/>
      <c r="C3711" s="4"/>
      <c r="D3711" s="132"/>
      <c r="E3711" s="132"/>
      <c r="F3711" s="132"/>
      <c r="G3711" s="132"/>
      <c r="H3711" s="132"/>
      <c r="I3711" s="132"/>
      <c r="J3711" s="132"/>
      <c r="K3711" s="132"/>
      <c r="L3711" s="132"/>
      <c r="M3711" s="132"/>
      <c r="N3711" s="132"/>
      <c r="O3711" s="132"/>
      <c r="P3711" s="132"/>
      <c r="Q3711" s="132"/>
      <c r="R3711" s="132"/>
      <c r="S3711" s="132"/>
      <c r="T3711" s="132"/>
      <c r="U3711" s="132"/>
      <c r="V3711" s="132"/>
      <c r="W3711" s="132"/>
      <c r="X3711" s="132"/>
      <c r="Y3711" s="132"/>
      <c r="Z3711" s="132"/>
      <c r="AA3711" s="132"/>
      <c r="AB3711" s="132"/>
      <c r="AC3711" s="132"/>
    </row>
    <row r="3712">
      <c r="A3712" s="545" t="s">
        <v>6573</v>
      </c>
      <c r="B3712" s="65"/>
      <c r="C3712" s="4"/>
      <c r="D3712" s="132"/>
      <c r="E3712" s="132"/>
      <c r="F3712" s="132"/>
      <c r="G3712" s="132"/>
      <c r="H3712" s="132"/>
      <c r="I3712" s="132"/>
      <c r="J3712" s="132"/>
      <c r="K3712" s="132"/>
      <c r="L3712" s="132"/>
      <c r="M3712" s="132"/>
      <c r="N3712" s="132"/>
      <c r="O3712" s="132"/>
      <c r="P3712" s="132"/>
      <c r="Q3712" s="132"/>
      <c r="R3712" s="132"/>
      <c r="S3712" s="132"/>
      <c r="T3712" s="132"/>
      <c r="U3712" s="132"/>
      <c r="V3712" s="132"/>
      <c r="W3712" s="132"/>
      <c r="X3712" s="132"/>
      <c r="Y3712" s="132"/>
      <c r="Z3712" s="132"/>
      <c r="AA3712" s="132"/>
      <c r="AB3712" s="132"/>
      <c r="AC3712" s="132"/>
    </row>
    <row r="3713">
      <c r="A3713" s="207" t="s">
        <v>6574</v>
      </c>
      <c r="B3713" s="65" t="s">
        <v>6575</v>
      </c>
      <c r="C3713" s="4"/>
      <c r="D3713" s="132"/>
      <c r="E3713" s="132"/>
      <c r="F3713" s="132"/>
      <c r="G3713" s="132"/>
      <c r="H3713" s="132"/>
      <c r="I3713" s="132"/>
      <c r="J3713" s="132"/>
      <c r="K3713" s="132"/>
      <c r="L3713" s="132"/>
      <c r="M3713" s="132"/>
      <c r="N3713" s="132"/>
      <c r="O3713" s="132"/>
      <c r="P3713" s="132"/>
      <c r="Q3713" s="132"/>
      <c r="R3713" s="132"/>
      <c r="S3713" s="132"/>
      <c r="T3713" s="132"/>
      <c r="U3713" s="132"/>
      <c r="V3713" s="132"/>
      <c r="W3713" s="132"/>
      <c r="X3713" s="132"/>
      <c r="Y3713" s="132"/>
      <c r="Z3713" s="132"/>
      <c r="AA3713" s="132"/>
      <c r="AB3713" s="132"/>
      <c r="AC3713" s="132"/>
    </row>
    <row r="3714">
      <c r="A3714" s="207" t="s">
        <v>6576</v>
      </c>
      <c r="B3714" s="65" t="s">
        <v>6577</v>
      </c>
      <c r="C3714" s="4"/>
      <c r="D3714" s="132"/>
      <c r="E3714" s="132"/>
      <c r="F3714" s="132"/>
      <c r="G3714" s="132"/>
      <c r="H3714" s="132"/>
      <c r="I3714" s="132"/>
      <c r="J3714" s="132"/>
      <c r="K3714" s="132"/>
      <c r="L3714" s="132"/>
      <c r="M3714" s="132"/>
      <c r="N3714" s="132"/>
      <c r="O3714" s="132"/>
      <c r="P3714" s="132"/>
      <c r="Q3714" s="132"/>
      <c r="R3714" s="132"/>
      <c r="S3714" s="132"/>
      <c r="T3714" s="132"/>
      <c r="U3714" s="132"/>
      <c r="V3714" s="132"/>
      <c r="W3714" s="132"/>
      <c r="X3714" s="132"/>
      <c r="Y3714" s="132"/>
      <c r="Z3714" s="132"/>
      <c r="AA3714" s="132"/>
      <c r="AB3714" s="132"/>
      <c r="AC3714" s="132"/>
    </row>
    <row r="3715">
      <c r="A3715" s="207" t="s">
        <v>6578</v>
      </c>
      <c r="B3715" s="595"/>
      <c r="C3715" s="4"/>
      <c r="D3715" s="132"/>
      <c r="E3715" s="132"/>
      <c r="F3715" s="132"/>
      <c r="G3715" s="132"/>
      <c r="H3715" s="132"/>
      <c r="I3715" s="132"/>
      <c r="J3715" s="132"/>
      <c r="K3715" s="132"/>
      <c r="L3715" s="132"/>
      <c r="M3715" s="132"/>
      <c r="N3715" s="132"/>
      <c r="O3715" s="132"/>
      <c r="P3715" s="132"/>
      <c r="Q3715" s="132"/>
      <c r="R3715" s="132"/>
      <c r="S3715" s="132"/>
      <c r="T3715" s="132"/>
      <c r="U3715" s="132"/>
      <c r="V3715" s="132"/>
      <c r="W3715" s="132"/>
      <c r="X3715" s="132"/>
      <c r="Y3715" s="132"/>
      <c r="Z3715" s="132"/>
      <c r="AA3715" s="132"/>
      <c r="AB3715" s="132"/>
      <c r="AC3715" s="132"/>
    </row>
    <row r="3716">
      <c r="A3716" s="207" t="s">
        <v>6579</v>
      </c>
      <c r="B3716" s="595" t="s">
        <v>6580</v>
      </c>
      <c r="C3716" s="4"/>
      <c r="D3716" s="132"/>
      <c r="E3716" s="132"/>
      <c r="F3716" s="132"/>
      <c r="G3716" s="132"/>
      <c r="H3716" s="132"/>
      <c r="I3716" s="132"/>
      <c r="J3716" s="132"/>
      <c r="K3716" s="132"/>
      <c r="L3716" s="132"/>
      <c r="M3716" s="132"/>
      <c r="N3716" s="132"/>
      <c r="O3716" s="132"/>
      <c r="P3716" s="132"/>
      <c r="Q3716" s="132"/>
      <c r="R3716" s="132"/>
      <c r="S3716" s="132"/>
      <c r="T3716" s="132"/>
      <c r="U3716" s="132"/>
      <c r="V3716" s="132"/>
      <c r="W3716" s="132"/>
      <c r="X3716" s="132"/>
      <c r="Y3716" s="132"/>
      <c r="Z3716" s="132"/>
      <c r="AA3716" s="132"/>
      <c r="AB3716" s="132"/>
      <c r="AC3716" s="132"/>
    </row>
    <row r="3717">
      <c r="A3717" s="207" t="s">
        <v>6581</v>
      </c>
      <c r="B3717" s="65" t="s">
        <v>6582</v>
      </c>
      <c r="C3717" s="4"/>
      <c r="D3717" s="132" t="s">
        <v>6583</v>
      </c>
      <c r="E3717" s="627" t="s">
        <v>6584</v>
      </c>
      <c r="F3717" s="132" t="s">
        <v>6585</v>
      </c>
      <c r="G3717" s="132" t="s">
        <v>6586</v>
      </c>
      <c r="H3717" s="132"/>
      <c r="I3717" s="132"/>
      <c r="J3717" s="132"/>
      <c r="K3717" s="132"/>
      <c r="L3717" s="132"/>
      <c r="M3717" s="132"/>
      <c r="N3717" s="132"/>
      <c r="O3717" s="132"/>
      <c r="P3717" s="132"/>
      <c r="Q3717" s="132"/>
      <c r="R3717" s="132"/>
      <c r="S3717" s="132"/>
      <c r="T3717" s="132"/>
      <c r="U3717" s="132"/>
      <c r="V3717" s="132"/>
      <c r="W3717" s="132"/>
      <c r="X3717" s="132"/>
      <c r="Y3717" s="132"/>
      <c r="Z3717" s="132"/>
      <c r="AA3717" s="132"/>
      <c r="AB3717" s="132"/>
      <c r="AC3717" s="132"/>
    </row>
    <row r="3718">
      <c r="A3718" s="207" t="s">
        <v>6587</v>
      </c>
      <c r="B3718" s="243" t="s">
        <v>6588</v>
      </c>
      <c r="C3718" s="4" t="s">
        <v>6589</v>
      </c>
      <c r="D3718" s="132"/>
      <c r="E3718" s="132"/>
      <c r="F3718" s="132"/>
      <c r="G3718" s="132"/>
      <c r="H3718" s="132"/>
      <c r="I3718" s="132"/>
      <c r="J3718" s="132"/>
      <c r="K3718" s="132"/>
      <c r="L3718" s="132"/>
      <c r="M3718" s="132"/>
      <c r="N3718" s="132"/>
      <c r="O3718" s="132"/>
      <c r="P3718" s="132"/>
      <c r="Q3718" s="132"/>
      <c r="R3718" s="132"/>
      <c r="S3718" s="132"/>
      <c r="T3718" s="132"/>
      <c r="U3718" s="132"/>
      <c r="V3718" s="132"/>
      <c r="W3718" s="132"/>
      <c r="X3718" s="132"/>
      <c r="Y3718" s="132"/>
      <c r="Z3718" s="132"/>
      <c r="AA3718" s="132"/>
      <c r="AB3718" s="132"/>
      <c r="AC3718" s="132"/>
    </row>
    <row r="3719">
      <c r="A3719" s="206" t="s">
        <v>6590</v>
      </c>
      <c r="B3719" s="595" t="s">
        <v>6591</v>
      </c>
      <c r="C3719" s="4"/>
      <c r="D3719" s="132"/>
      <c r="E3719" s="132"/>
      <c r="F3719" s="132"/>
      <c r="G3719" s="132"/>
      <c r="H3719" s="132"/>
      <c r="I3719" s="132"/>
      <c r="J3719" s="132"/>
      <c r="K3719" s="132"/>
      <c r="L3719" s="132"/>
      <c r="M3719" s="132"/>
      <c r="N3719" s="132"/>
      <c r="O3719" s="132"/>
      <c r="P3719" s="132"/>
      <c r="Q3719" s="132"/>
      <c r="R3719" s="132"/>
      <c r="S3719" s="132"/>
      <c r="T3719" s="132"/>
      <c r="U3719" s="132"/>
      <c r="V3719" s="132"/>
      <c r="W3719" s="132"/>
      <c r="X3719" s="132"/>
      <c r="Y3719" s="132"/>
      <c r="Z3719" s="132"/>
      <c r="AA3719" s="132"/>
      <c r="AB3719" s="132"/>
      <c r="AC3719" s="132"/>
    </row>
    <row r="3720">
      <c r="A3720" s="206" t="s">
        <v>6592</v>
      </c>
      <c r="B3720" s="595" t="s">
        <v>6593</v>
      </c>
      <c r="C3720" s="4"/>
      <c r="D3720" s="132"/>
      <c r="E3720" s="132"/>
      <c r="F3720" s="132"/>
      <c r="G3720" s="132"/>
      <c r="H3720" s="132"/>
      <c r="I3720" s="132"/>
      <c r="J3720" s="132"/>
      <c r="K3720" s="132"/>
      <c r="L3720" s="132"/>
      <c r="M3720" s="132"/>
      <c r="N3720" s="132"/>
      <c r="O3720" s="132"/>
      <c r="P3720" s="132"/>
      <c r="Q3720" s="132"/>
      <c r="R3720" s="132"/>
      <c r="S3720" s="132"/>
      <c r="T3720" s="132"/>
      <c r="U3720" s="132"/>
      <c r="V3720" s="132"/>
      <c r="W3720" s="132"/>
      <c r="X3720" s="132"/>
      <c r="Y3720" s="132"/>
      <c r="Z3720" s="132"/>
      <c r="AA3720" s="132"/>
      <c r="AB3720" s="132"/>
      <c r="AC3720" s="132"/>
    </row>
    <row r="3721">
      <c r="A3721" s="206" t="s">
        <v>6594</v>
      </c>
      <c r="B3721" s="595" t="s">
        <v>6595</v>
      </c>
      <c r="C3721" s="4"/>
      <c r="D3721" s="132"/>
      <c r="E3721" s="132"/>
      <c r="F3721" s="132"/>
      <c r="G3721" s="132"/>
      <c r="H3721" s="132"/>
      <c r="I3721" s="132"/>
      <c r="J3721" s="132"/>
      <c r="K3721" s="132"/>
      <c r="L3721" s="132"/>
      <c r="M3721" s="132"/>
      <c r="N3721" s="132"/>
      <c r="O3721" s="132"/>
      <c r="P3721" s="132"/>
      <c r="Q3721" s="132"/>
      <c r="R3721" s="132"/>
      <c r="S3721" s="132"/>
      <c r="T3721" s="132"/>
      <c r="U3721" s="132"/>
      <c r="V3721" s="132"/>
      <c r="W3721" s="132"/>
      <c r="X3721" s="132"/>
      <c r="Y3721" s="132"/>
      <c r="Z3721" s="132"/>
      <c r="AA3721" s="132"/>
      <c r="AB3721" s="132"/>
      <c r="AC3721" s="132"/>
    </row>
    <row r="3722">
      <c r="A3722" s="471" t="s">
        <v>6596</v>
      </c>
      <c r="B3722" s="595" t="s">
        <v>6597</v>
      </c>
      <c r="C3722" s="4"/>
      <c r="D3722" s="132"/>
      <c r="E3722" s="132"/>
      <c r="F3722" s="132"/>
      <c r="G3722" s="132"/>
      <c r="H3722" s="132"/>
      <c r="I3722" s="132"/>
      <c r="J3722" s="132"/>
      <c r="K3722" s="132"/>
      <c r="L3722" s="132"/>
      <c r="M3722" s="132"/>
      <c r="N3722" s="132"/>
      <c r="O3722" s="132"/>
      <c r="P3722" s="132"/>
      <c r="Q3722" s="132"/>
      <c r="R3722" s="132"/>
      <c r="S3722" s="132"/>
      <c r="T3722" s="132"/>
      <c r="U3722" s="132"/>
      <c r="V3722" s="132"/>
      <c r="W3722" s="132"/>
      <c r="X3722" s="132"/>
      <c r="Y3722" s="132"/>
      <c r="Z3722" s="132"/>
      <c r="AA3722" s="132"/>
      <c r="AB3722" s="132"/>
      <c r="AC3722" s="132"/>
    </row>
    <row r="3723">
      <c r="A3723" s="471" t="s">
        <v>6598</v>
      </c>
      <c r="B3723" s="595" t="s">
        <v>6599</v>
      </c>
      <c r="C3723" s="4"/>
      <c r="D3723" s="132"/>
      <c r="E3723" s="132"/>
      <c r="F3723" s="132"/>
      <c r="G3723" s="132"/>
      <c r="H3723" s="132"/>
      <c r="I3723" s="132"/>
      <c r="J3723" s="132"/>
      <c r="K3723" s="132"/>
      <c r="L3723" s="132"/>
      <c r="M3723" s="132"/>
      <c r="N3723" s="132"/>
      <c r="O3723" s="132"/>
      <c r="P3723" s="132"/>
      <c r="Q3723" s="132"/>
      <c r="R3723" s="132"/>
      <c r="S3723" s="132"/>
      <c r="T3723" s="132"/>
      <c r="U3723" s="132"/>
      <c r="V3723" s="132"/>
      <c r="W3723" s="132"/>
      <c r="X3723" s="132"/>
      <c r="Y3723" s="132"/>
      <c r="Z3723" s="132"/>
      <c r="AA3723" s="132"/>
      <c r="AB3723" s="132"/>
      <c r="AC3723" s="132"/>
    </row>
    <row r="3724">
      <c r="A3724" s="699" t="s">
        <v>6600</v>
      </c>
      <c r="B3724" s="594"/>
      <c r="C3724" s="4"/>
      <c r="D3724" s="132"/>
      <c r="E3724" s="132"/>
      <c r="F3724" s="132"/>
      <c r="G3724" s="132"/>
      <c r="H3724" s="132"/>
      <c r="I3724" s="132"/>
      <c r="J3724" s="132"/>
      <c r="K3724" s="132"/>
      <c r="L3724" s="132"/>
      <c r="M3724" s="132"/>
      <c r="N3724" s="132"/>
      <c r="O3724" s="132"/>
      <c r="P3724" s="132"/>
      <c r="Q3724" s="132"/>
      <c r="R3724" s="132"/>
      <c r="S3724" s="132"/>
      <c r="T3724" s="132"/>
      <c r="U3724" s="132"/>
      <c r="V3724" s="132"/>
      <c r="W3724" s="132"/>
      <c r="X3724" s="132"/>
      <c r="Y3724" s="132"/>
      <c r="Z3724" s="132"/>
      <c r="AA3724" s="132"/>
      <c r="AB3724" s="132"/>
      <c r="AC3724" s="132"/>
    </row>
    <row r="3725">
      <c r="A3725" s="471" t="s">
        <v>6601</v>
      </c>
      <c r="B3725" s="65" t="s">
        <v>6602</v>
      </c>
      <c r="C3725" s="4"/>
      <c r="D3725" s="132"/>
      <c r="E3725" s="132"/>
      <c r="F3725" s="132"/>
      <c r="G3725" s="132"/>
      <c r="H3725" s="132"/>
      <c r="I3725" s="132"/>
      <c r="J3725" s="132"/>
      <c r="K3725" s="132"/>
      <c r="L3725" s="132"/>
      <c r="M3725" s="132"/>
      <c r="N3725" s="132"/>
      <c r="O3725" s="132"/>
      <c r="P3725" s="132"/>
      <c r="Q3725" s="132"/>
      <c r="R3725" s="132"/>
      <c r="S3725" s="132"/>
      <c r="T3725" s="132"/>
      <c r="U3725" s="132"/>
      <c r="V3725" s="132"/>
      <c r="W3725" s="132"/>
      <c r="X3725" s="132"/>
      <c r="Y3725" s="132"/>
      <c r="Z3725" s="132"/>
      <c r="AA3725" s="132"/>
      <c r="AB3725" s="132"/>
      <c r="AC3725" s="132"/>
    </row>
    <row r="3726">
      <c r="A3726" s="471" t="s">
        <v>6603</v>
      </c>
      <c r="B3726" s="65" t="s">
        <v>6604</v>
      </c>
      <c r="C3726" s="4"/>
      <c r="D3726" s="132" t="s">
        <v>6605</v>
      </c>
      <c r="E3726" s="43" t="s">
        <v>6606</v>
      </c>
      <c r="F3726" s="132" t="s">
        <v>6607</v>
      </c>
      <c r="G3726" s="132"/>
      <c r="H3726" s="132"/>
      <c r="I3726" s="132"/>
      <c r="J3726" s="132"/>
      <c r="K3726" s="132"/>
      <c r="L3726" s="132"/>
      <c r="M3726" s="132"/>
      <c r="N3726" s="132"/>
      <c r="O3726" s="132"/>
      <c r="P3726" s="132"/>
      <c r="Q3726" s="132"/>
      <c r="R3726" s="132"/>
      <c r="S3726" s="132"/>
      <c r="T3726" s="132"/>
      <c r="U3726" s="132"/>
      <c r="V3726" s="132"/>
      <c r="W3726" s="132"/>
      <c r="X3726" s="132"/>
      <c r="Y3726" s="132"/>
      <c r="Z3726" s="132"/>
      <c r="AA3726" s="132"/>
      <c r="AB3726" s="132"/>
      <c r="AC3726" s="132"/>
    </row>
    <row r="3727">
      <c r="A3727" s="544" t="s">
        <v>6608</v>
      </c>
      <c r="B3727" s="700" t="s">
        <v>6609</v>
      </c>
      <c r="C3727" s="4" t="s">
        <v>6610</v>
      </c>
      <c r="D3727" s="132"/>
      <c r="E3727" s="132"/>
      <c r="F3727" s="132"/>
      <c r="G3727" s="132"/>
      <c r="H3727" s="132"/>
      <c r="I3727" s="132"/>
      <c r="J3727" s="132"/>
      <c r="K3727" s="132"/>
      <c r="L3727" s="132"/>
      <c r="M3727" s="132"/>
      <c r="N3727" s="132"/>
      <c r="O3727" s="132"/>
      <c r="P3727" s="132"/>
      <c r="Q3727" s="132"/>
      <c r="R3727" s="132"/>
      <c r="S3727" s="132"/>
      <c r="T3727" s="132"/>
      <c r="U3727" s="132"/>
      <c r="V3727" s="132"/>
      <c r="W3727" s="132"/>
      <c r="X3727" s="132"/>
      <c r="Y3727" s="132"/>
      <c r="Z3727" s="132"/>
      <c r="AA3727" s="132"/>
      <c r="AB3727" s="132"/>
      <c r="AC3727" s="132"/>
    </row>
    <row r="3728">
      <c r="A3728" s="544">
        <v>1.0</v>
      </c>
      <c r="B3728" s="230"/>
      <c r="C3728" s="4"/>
      <c r="D3728" s="132" t="s">
        <v>6611</v>
      </c>
      <c r="E3728" s="132"/>
      <c r="F3728" s="132"/>
      <c r="G3728" s="132"/>
      <c r="H3728" s="132"/>
      <c r="I3728" s="132"/>
      <c r="J3728" s="132"/>
      <c r="K3728" s="132"/>
      <c r="L3728" s="132"/>
      <c r="M3728" s="132"/>
      <c r="N3728" s="132"/>
      <c r="O3728" s="132"/>
      <c r="P3728" s="132"/>
      <c r="Q3728" s="132"/>
      <c r="R3728" s="132"/>
      <c r="S3728" s="132"/>
      <c r="T3728" s="132"/>
      <c r="U3728" s="132"/>
      <c r="V3728" s="132"/>
      <c r="W3728" s="132"/>
      <c r="X3728" s="132"/>
      <c r="Y3728" s="132"/>
      <c r="Z3728" s="132"/>
      <c r="AA3728" s="132"/>
      <c r="AB3728" s="132"/>
      <c r="AC3728" s="132"/>
    </row>
    <row r="3729">
      <c r="A3729" s="544" t="s">
        <v>6612</v>
      </c>
      <c r="B3729" s="230" t="s">
        <v>6613</v>
      </c>
      <c r="C3729" s="4" t="s">
        <v>6614</v>
      </c>
      <c r="D3729" s="132"/>
      <c r="E3729" s="132"/>
      <c r="F3729" s="132"/>
      <c r="G3729" s="132"/>
      <c r="H3729" s="132"/>
      <c r="I3729" s="132"/>
      <c r="J3729" s="132"/>
      <c r="K3729" s="132"/>
      <c r="L3729" s="132"/>
      <c r="M3729" s="132"/>
      <c r="N3729" s="132"/>
      <c r="O3729" s="132"/>
      <c r="P3729" s="132"/>
      <c r="Q3729" s="132"/>
      <c r="R3729" s="132"/>
      <c r="S3729" s="132"/>
      <c r="T3729" s="132"/>
      <c r="U3729" s="132"/>
      <c r="V3729" s="132"/>
      <c r="W3729" s="132"/>
      <c r="X3729" s="132"/>
      <c r="Y3729" s="132"/>
      <c r="Z3729" s="132"/>
      <c r="AA3729" s="132"/>
      <c r="AB3729" s="132"/>
      <c r="AC3729" s="132"/>
    </row>
    <row r="3730">
      <c r="A3730" s="545" t="s">
        <v>6615</v>
      </c>
      <c r="B3730" s="591" t="s">
        <v>6616</v>
      </c>
      <c r="C3730" s="4" t="s">
        <v>6617</v>
      </c>
      <c r="D3730" s="132"/>
      <c r="E3730" s="132"/>
      <c r="F3730" s="132"/>
      <c r="G3730" s="132"/>
      <c r="H3730" s="132"/>
      <c r="I3730" s="132"/>
      <c r="J3730" s="132"/>
      <c r="K3730" s="132"/>
      <c r="L3730" s="132"/>
      <c r="M3730" s="132"/>
      <c r="N3730" s="132"/>
      <c r="O3730" s="132"/>
      <c r="P3730" s="132"/>
      <c r="Q3730" s="132"/>
      <c r="R3730" s="132"/>
      <c r="S3730" s="132"/>
      <c r="T3730" s="132"/>
      <c r="U3730" s="132"/>
      <c r="V3730" s="132"/>
      <c r="W3730" s="132"/>
      <c r="X3730" s="132"/>
      <c r="Y3730" s="132"/>
      <c r="Z3730" s="132"/>
      <c r="AA3730" s="132"/>
      <c r="AB3730" s="132"/>
      <c r="AC3730" s="132"/>
    </row>
    <row r="3731">
      <c r="A3731" s="545" t="s">
        <v>6618</v>
      </c>
      <c r="B3731" s="230" t="s">
        <v>6619</v>
      </c>
      <c r="C3731" s="4"/>
      <c r="D3731" s="132"/>
      <c r="E3731" s="132"/>
      <c r="F3731" s="132"/>
      <c r="G3731" s="132"/>
      <c r="H3731" s="132"/>
      <c r="I3731" s="132"/>
      <c r="J3731" s="132"/>
      <c r="K3731" s="132"/>
      <c r="L3731" s="132"/>
      <c r="M3731" s="132"/>
      <c r="N3731" s="132"/>
      <c r="O3731" s="132"/>
      <c r="P3731" s="132"/>
      <c r="Q3731" s="132"/>
      <c r="R3731" s="132"/>
      <c r="S3731" s="132"/>
      <c r="T3731" s="132"/>
      <c r="U3731" s="132"/>
      <c r="V3731" s="132"/>
      <c r="W3731" s="132"/>
      <c r="X3731" s="132"/>
      <c r="Y3731" s="132"/>
      <c r="Z3731" s="132"/>
      <c r="AA3731" s="132"/>
      <c r="AB3731" s="132"/>
      <c r="AC3731" s="132"/>
    </row>
    <row r="3732">
      <c r="A3732" s="544" t="s">
        <v>6620</v>
      </c>
      <c r="B3732" s="230" t="s">
        <v>6621</v>
      </c>
      <c r="C3732" s="4"/>
      <c r="D3732" s="132"/>
      <c r="E3732" s="132"/>
      <c r="F3732" s="132"/>
      <c r="G3732" s="132"/>
      <c r="H3732" s="132"/>
      <c r="I3732" s="132"/>
      <c r="J3732" s="132"/>
      <c r="K3732" s="132"/>
      <c r="L3732" s="132"/>
      <c r="M3732" s="132"/>
      <c r="N3732" s="132"/>
      <c r="O3732" s="132"/>
      <c r="P3732" s="132"/>
      <c r="Q3732" s="132"/>
      <c r="R3732" s="132"/>
      <c r="S3732" s="132"/>
      <c r="T3732" s="132"/>
      <c r="U3732" s="132"/>
      <c r="V3732" s="132"/>
      <c r="W3732" s="132"/>
      <c r="X3732" s="132"/>
      <c r="Y3732" s="132"/>
      <c r="Z3732" s="132"/>
      <c r="AA3732" s="132"/>
      <c r="AB3732" s="132"/>
      <c r="AC3732" s="132"/>
    </row>
    <row r="3733">
      <c r="A3733" s="544"/>
      <c r="B3733" s="230"/>
      <c r="C3733" s="4"/>
      <c r="D3733" s="132"/>
      <c r="E3733" s="132"/>
      <c r="F3733" s="132"/>
      <c r="G3733" s="132"/>
      <c r="H3733" s="132"/>
      <c r="I3733" s="132"/>
      <c r="J3733" s="132"/>
      <c r="K3733" s="132"/>
      <c r="L3733" s="132"/>
      <c r="M3733" s="132"/>
      <c r="N3733" s="132"/>
      <c r="O3733" s="132"/>
      <c r="P3733" s="132"/>
      <c r="Q3733" s="132"/>
      <c r="R3733" s="132"/>
      <c r="S3733" s="132"/>
      <c r="T3733" s="132"/>
      <c r="U3733" s="132"/>
      <c r="V3733" s="132"/>
      <c r="W3733" s="132"/>
      <c r="X3733" s="132"/>
      <c r="Y3733" s="132"/>
      <c r="Z3733" s="132"/>
      <c r="AA3733" s="132"/>
      <c r="AB3733" s="132"/>
      <c r="AC3733" s="132"/>
    </row>
    <row r="3734">
      <c r="A3734" s="544" t="s">
        <v>6622</v>
      </c>
      <c r="B3734" s="230"/>
      <c r="C3734" s="4"/>
      <c r="D3734" s="132"/>
      <c r="E3734" s="132"/>
      <c r="F3734" s="132"/>
      <c r="G3734" s="132"/>
      <c r="H3734" s="132"/>
      <c r="I3734" s="132"/>
      <c r="J3734" s="132"/>
      <c r="K3734" s="132"/>
      <c r="L3734" s="132"/>
      <c r="M3734" s="132"/>
      <c r="N3734" s="132"/>
      <c r="O3734" s="132"/>
      <c r="P3734" s="132"/>
      <c r="Q3734" s="132"/>
      <c r="R3734" s="132"/>
      <c r="S3734" s="132"/>
      <c r="T3734" s="132"/>
      <c r="U3734" s="132"/>
      <c r="V3734" s="132"/>
      <c r="W3734" s="132"/>
      <c r="X3734" s="132"/>
      <c r="Y3734" s="132"/>
      <c r="Z3734" s="132"/>
      <c r="AA3734" s="132"/>
      <c r="AB3734" s="132"/>
      <c r="AC3734" s="132"/>
    </row>
    <row r="3735">
      <c r="A3735" s="544" t="s">
        <v>6623</v>
      </c>
      <c r="B3735" s="583" t="s">
        <v>6624</v>
      </c>
      <c r="C3735" s="4"/>
      <c r="D3735" s="132"/>
      <c r="E3735" s="132"/>
      <c r="F3735" s="132"/>
      <c r="G3735" s="132"/>
      <c r="H3735" s="132"/>
      <c r="I3735" s="132"/>
      <c r="J3735" s="132"/>
      <c r="K3735" s="132"/>
      <c r="L3735" s="132"/>
      <c r="M3735" s="132"/>
      <c r="N3735" s="132"/>
      <c r="O3735" s="132"/>
      <c r="P3735" s="132"/>
      <c r="Q3735" s="132"/>
      <c r="R3735" s="132"/>
      <c r="S3735" s="132"/>
      <c r="T3735" s="132"/>
      <c r="U3735" s="132"/>
      <c r="V3735" s="132"/>
      <c r="W3735" s="132"/>
      <c r="X3735" s="132"/>
      <c r="Y3735" s="132"/>
      <c r="Z3735" s="132"/>
      <c r="AA3735" s="132"/>
      <c r="AB3735" s="132"/>
      <c r="AC3735" s="132"/>
    </row>
    <row r="3736">
      <c r="A3736" s="544" t="s">
        <v>6622</v>
      </c>
      <c r="B3736" s="192"/>
      <c r="C3736" s="4"/>
      <c r="D3736" s="132"/>
      <c r="E3736" s="132"/>
      <c r="F3736" s="132"/>
      <c r="G3736" s="132"/>
      <c r="H3736" s="132"/>
      <c r="I3736" s="132"/>
      <c r="J3736" s="132"/>
      <c r="K3736" s="132"/>
      <c r="L3736" s="132"/>
      <c r="M3736" s="132"/>
      <c r="N3736" s="132"/>
      <c r="O3736" s="132"/>
      <c r="P3736" s="132"/>
      <c r="Q3736" s="132"/>
      <c r="R3736" s="132"/>
      <c r="S3736" s="132"/>
      <c r="T3736" s="132"/>
      <c r="U3736" s="132"/>
      <c r="V3736" s="132"/>
      <c r="W3736" s="132"/>
      <c r="X3736" s="132"/>
      <c r="Y3736" s="132"/>
      <c r="Z3736" s="132"/>
      <c r="AA3736" s="132"/>
      <c r="AB3736" s="132"/>
      <c r="AC3736" s="132"/>
    </row>
    <row r="3737">
      <c r="A3737" s="701" t="s">
        <v>6625</v>
      </c>
      <c r="B3737" s="230" t="s">
        <v>6626</v>
      </c>
      <c r="C3737" s="4"/>
      <c r="D3737" s="132"/>
      <c r="E3737" s="132"/>
      <c r="F3737" s="132"/>
      <c r="G3737" s="132"/>
      <c r="H3737" s="132"/>
      <c r="I3737" s="132"/>
      <c r="J3737" s="132"/>
      <c r="K3737" s="132"/>
      <c r="L3737" s="132"/>
      <c r="M3737" s="132"/>
      <c r="N3737" s="132"/>
      <c r="O3737" s="132"/>
      <c r="P3737" s="132"/>
      <c r="Q3737" s="132"/>
      <c r="R3737" s="132"/>
      <c r="S3737" s="132"/>
      <c r="T3737" s="132"/>
      <c r="U3737" s="132"/>
      <c r="V3737" s="132"/>
      <c r="W3737" s="132"/>
      <c r="X3737" s="132"/>
      <c r="Y3737" s="132"/>
      <c r="Z3737" s="132"/>
      <c r="AA3737" s="132"/>
      <c r="AB3737" s="132"/>
      <c r="AC3737" s="132"/>
    </row>
    <row r="3738">
      <c r="A3738" s="614" t="s">
        <v>6627</v>
      </c>
      <c r="B3738" s="230" t="s">
        <v>6628</v>
      </c>
      <c r="C3738" s="4"/>
      <c r="D3738" s="132"/>
      <c r="E3738" s="132"/>
      <c r="F3738" s="132"/>
      <c r="G3738" s="132"/>
      <c r="H3738" s="132"/>
      <c r="I3738" s="132"/>
      <c r="J3738" s="132"/>
      <c r="K3738" s="132"/>
      <c r="L3738" s="132"/>
      <c r="M3738" s="132"/>
      <c r="N3738" s="132"/>
      <c r="O3738" s="132"/>
      <c r="P3738" s="132"/>
      <c r="Q3738" s="132"/>
      <c r="R3738" s="132"/>
      <c r="S3738" s="132"/>
      <c r="T3738" s="132"/>
      <c r="U3738" s="132"/>
      <c r="V3738" s="132"/>
      <c r="W3738" s="132"/>
      <c r="X3738" s="132"/>
      <c r="Y3738" s="132"/>
      <c r="Z3738" s="132"/>
      <c r="AA3738" s="132"/>
      <c r="AB3738" s="132"/>
      <c r="AC3738" s="132"/>
    </row>
    <row r="3739">
      <c r="A3739" s="545" t="s">
        <v>6629</v>
      </c>
      <c r="B3739" s="230"/>
      <c r="C3739" s="4"/>
      <c r="D3739" s="132"/>
      <c r="E3739" s="132"/>
      <c r="F3739" s="132"/>
      <c r="G3739" s="132"/>
      <c r="H3739" s="132"/>
      <c r="I3739" s="132"/>
      <c r="J3739" s="132"/>
      <c r="K3739" s="132"/>
      <c r="L3739" s="132"/>
      <c r="M3739" s="132"/>
      <c r="N3739" s="132"/>
      <c r="O3739" s="132"/>
      <c r="P3739" s="132"/>
      <c r="Q3739" s="132"/>
      <c r="R3739" s="132"/>
      <c r="S3739" s="132"/>
      <c r="T3739" s="132"/>
      <c r="U3739" s="132"/>
      <c r="V3739" s="132"/>
      <c r="W3739" s="132"/>
      <c r="X3739" s="132"/>
      <c r="Y3739" s="132"/>
      <c r="Z3739" s="132"/>
      <c r="AA3739" s="132"/>
      <c r="AB3739" s="132"/>
      <c r="AC3739" s="132"/>
    </row>
    <row r="3740">
      <c r="A3740" s="545" t="s">
        <v>6630</v>
      </c>
      <c r="B3740" s="230"/>
      <c r="C3740" s="4"/>
      <c r="D3740" s="132"/>
      <c r="E3740" s="132"/>
      <c r="F3740" s="132"/>
      <c r="G3740" s="132"/>
      <c r="H3740" s="132"/>
      <c r="I3740" s="132"/>
      <c r="J3740" s="132"/>
      <c r="K3740" s="132"/>
      <c r="L3740" s="132"/>
      <c r="M3740" s="132"/>
      <c r="N3740" s="132"/>
      <c r="O3740" s="132"/>
      <c r="P3740" s="132"/>
      <c r="Q3740" s="132"/>
      <c r="R3740" s="132"/>
      <c r="S3740" s="132"/>
      <c r="T3740" s="132"/>
      <c r="U3740" s="132"/>
      <c r="V3740" s="132"/>
      <c r="W3740" s="132"/>
      <c r="X3740" s="132"/>
      <c r="Y3740" s="132"/>
      <c r="Z3740" s="132"/>
      <c r="AA3740" s="132"/>
      <c r="AB3740" s="132"/>
      <c r="AC3740" s="132"/>
    </row>
    <row r="3741">
      <c r="A3741" s="545" t="s">
        <v>6631</v>
      </c>
      <c r="B3741" s="591" t="s">
        <v>6632</v>
      </c>
      <c r="C3741" s="4"/>
      <c r="D3741" s="132"/>
      <c r="E3741" s="132"/>
      <c r="F3741" s="132"/>
      <c r="G3741" s="132"/>
      <c r="H3741" s="132"/>
      <c r="I3741" s="132"/>
      <c r="J3741" s="132"/>
      <c r="K3741" s="132"/>
      <c r="L3741" s="132"/>
      <c r="M3741" s="132"/>
      <c r="N3741" s="132"/>
      <c r="O3741" s="132"/>
      <c r="P3741" s="132"/>
      <c r="Q3741" s="132"/>
      <c r="R3741" s="132"/>
      <c r="S3741" s="132"/>
      <c r="T3741" s="132"/>
      <c r="U3741" s="132"/>
      <c r="V3741" s="132"/>
      <c r="W3741" s="132"/>
      <c r="X3741" s="132"/>
      <c r="Y3741" s="132"/>
      <c r="Z3741" s="132"/>
      <c r="AA3741" s="132"/>
      <c r="AB3741" s="132"/>
      <c r="AC3741" s="132"/>
    </row>
    <row r="3742">
      <c r="A3742" s="545" t="s">
        <v>6633</v>
      </c>
      <c r="B3742" s="192" t="s">
        <v>6634</v>
      </c>
      <c r="C3742" s="4"/>
      <c r="D3742" s="132"/>
      <c r="E3742" s="132"/>
      <c r="F3742" s="132"/>
      <c r="G3742" s="132"/>
      <c r="H3742" s="132"/>
      <c r="I3742" s="132"/>
      <c r="J3742" s="132"/>
      <c r="K3742" s="132"/>
      <c r="L3742" s="132"/>
      <c r="M3742" s="132"/>
      <c r="N3742" s="132"/>
      <c r="O3742" s="132"/>
      <c r="P3742" s="132"/>
      <c r="Q3742" s="132"/>
      <c r="R3742" s="132"/>
      <c r="S3742" s="132"/>
      <c r="T3742" s="132"/>
      <c r="U3742" s="132"/>
      <c r="V3742" s="132"/>
      <c r="W3742" s="132"/>
      <c r="X3742" s="132"/>
      <c r="Y3742" s="132"/>
      <c r="Z3742" s="132"/>
      <c r="AA3742" s="132"/>
      <c r="AB3742" s="132"/>
      <c r="AC3742" s="132"/>
    </row>
    <row r="3743">
      <c r="A3743" s="132" t="s">
        <v>6635</v>
      </c>
      <c r="B3743" s="595" t="s">
        <v>6636</v>
      </c>
      <c r="C3743" s="4"/>
      <c r="D3743" s="132"/>
      <c r="E3743" s="132"/>
      <c r="F3743" s="132"/>
      <c r="G3743" s="132"/>
      <c r="H3743" s="132"/>
      <c r="I3743" s="132"/>
      <c r="J3743" s="132"/>
      <c r="K3743" s="132"/>
      <c r="L3743" s="132"/>
      <c r="M3743" s="132"/>
      <c r="N3743" s="132"/>
      <c r="O3743" s="132"/>
      <c r="P3743" s="132"/>
      <c r="Q3743" s="132"/>
      <c r="R3743" s="132"/>
      <c r="S3743" s="132"/>
      <c r="T3743" s="132"/>
      <c r="U3743" s="132"/>
      <c r="V3743" s="132"/>
      <c r="W3743" s="132"/>
      <c r="X3743" s="132"/>
      <c r="Y3743" s="132"/>
      <c r="Z3743" s="132"/>
      <c r="AA3743" s="132"/>
      <c r="AB3743" s="132"/>
      <c r="AC3743" s="132"/>
    </row>
    <row r="3744">
      <c r="A3744" s="544" t="s">
        <v>6637</v>
      </c>
      <c r="B3744" s="192" t="s">
        <v>6638</v>
      </c>
      <c r="C3744" s="4"/>
      <c r="D3744" s="132"/>
      <c r="E3744" s="132"/>
      <c r="F3744" s="132"/>
      <c r="G3744" s="132"/>
      <c r="H3744" s="132"/>
      <c r="I3744" s="132"/>
      <c r="J3744" s="132"/>
      <c r="K3744" s="132"/>
      <c r="L3744" s="132"/>
      <c r="M3744" s="132"/>
      <c r="N3744" s="132"/>
      <c r="O3744" s="132"/>
      <c r="P3744" s="132"/>
      <c r="Q3744" s="132"/>
      <c r="R3744" s="132"/>
      <c r="S3744" s="132"/>
      <c r="T3744" s="132"/>
      <c r="U3744" s="132"/>
      <c r="V3744" s="132"/>
      <c r="W3744" s="132"/>
      <c r="X3744" s="132"/>
      <c r="Y3744" s="132"/>
      <c r="Z3744" s="132"/>
      <c r="AA3744" s="132"/>
      <c r="AB3744" s="132"/>
      <c r="AC3744" s="132"/>
    </row>
    <row r="3745">
      <c r="A3745" s="544" t="s">
        <v>6639</v>
      </c>
      <c r="B3745" s="192" t="s">
        <v>6640</v>
      </c>
      <c r="C3745" s="4" t="s">
        <v>6641</v>
      </c>
      <c r="D3745" s="132"/>
      <c r="E3745" s="132"/>
      <c r="F3745" s="132"/>
      <c r="G3745" s="132"/>
      <c r="H3745" s="132"/>
      <c r="I3745" s="132"/>
      <c r="J3745" s="132"/>
      <c r="K3745" s="132"/>
      <c r="L3745" s="132"/>
      <c r="M3745" s="132"/>
      <c r="N3745" s="132"/>
      <c r="O3745" s="132"/>
      <c r="P3745" s="132"/>
      <c r="Q3745" s="132"/>
      <c r="R3745" s="132"/>
      <c r="S3745" s="132"/>
      <c r="T3745" s="132"/>
      <c r="U3745" s="132"/>
      <c r="V3745" s="132"/>
      <c r="W3745" s="132"/>
      <c r="X3745" s="132"/>
      <c r="Y3745" s="132"/>
      <c r="Z3745" s="132"/>
      <c r="AA3745" s="132"/>
      <c r="AB3745" s="132"/>
      <c r="AC3745" s="132"/>
    </row>
    <row r="3746">
      <c r="A3746" s="545" t="s">
        <v>6642</v>
      </c>
      <c r="B3746" s="583" t="s">
        <v>6643</v>
      </c>
      <c r="C3746" s="4"/>
      <c r="D3746" s="132"/>
      <c r="E3746" s="132"/>
      <c r="F3746" s="132"/>
      <c r="G3746" s="132"/>
      <c r="H3746" s="132"/>
      <c r="I3746" s="132"/>
      <c r="J3746" s="132"/>
      <c r="K3746" s="132"/>
      <c r="L3746" s="132"/>
      <c r="M3746" s="132"/>
      <c r="N3746" s="132"/>
      <c r="O3746" s="132"/>
      <c r="P3746" s="132"/>
      <c r="Q3746" s="132"/>
      <c r="R3746" s="132"/>
      <c r="S3746" s="132"/>
      <c r="T3746" s="132"/>
      <c r="U3746" s="132"/>
      <c r="V3746" s="132"/>
      <c r="W3746" s="132"/>
      <c r="X3746" s="132"/>
      <c r="Y3746" s="132"/>
      <c r="Z3746" s="132"/>
      <c r="AA3746" s="132"/>
      <c r="AB3746" s="132"/>
      <c r="AC3746" s="132"/>
    </row>
    <row r="3747">
      <c r="A3747" s="544" t="s">
        <v>6644</v>
      </c>
      <c r="B3747" s="192"/>
      <c r="C3747" s="4"/>
      <c r="D3747" s="132"/>
      <c r="E3747" s="132"/>
      <c r="F3747" s="132"/>
      <c r="G3747" s="132"/>
      <c r="H3747" s="132"/>
      <c r="I3747" s="132"/>
      <c r="J3747" s="132"/>
      <c r="K3747" s="132"/>
      <c r="L3747" s="132"/>
      <c r="M3747" s="132"/>
      <c r="N3747" s="132"/>
      <c r="O3747" s="132"/>
      <c r="P3747" s="132"/>
      <c r="Q3747" s="132"/>
      <c r="R3747" s="132"/>
      <c r="S3747" s="132"/>
      <c r="T3747" s="132"/>
      <c r="U3747" s="132"/>
      <c r="V3747" s="132"/>
      <c r="W3747" s="132"/>
      <c r="X3747" s="132"/>
      <c r="Y3747" s="132"/>
      <c r="Z3747" s="132"/>
      <c r="AA3747" s="132"/>
      <c r="AB3747" s="132"/>
      <c r="AC3747" s="132"/>
    </row>
    <row r="3748">
      <c r="A3748" s="545" t="s">
        <v>6645</v>
      </c>
      <c r="B3748" s="192" t="s">
        <v>6646</v>
      </c>
      <c r="C3748" s="4"/>
      <c r="D3748" s="132"/>
      <c r="E3748" s="132"/>
      <c r="F3748" s="132"/>
      <c r="G3748" s="132"/>
      <c r="H3748" s="132"/>
      <c r="I3748" s="132"/>
      <c r="J3748" s="132"/>
      <c r="K3748" s="132"/>
      <c r="L3748" s="132"/>
      <c r="M3748" s="132"/>
      <c r="N3748" s="132"/>
      <c r="O3748" s="132"/>
      <c r="P3748" s="132"/>
      <c r="Q3748" s="132"/>
      <c r="R3748" s="132"/>
      <c r="S3748" s="132"/>
      <c r="T3748" s="132"/>
      <c r="U3748" s="132"/>
      <c r="V3748" s="132"/>
      <c r="W3748" s="132"/>
      <c r="X3748" s="132"/>
      <c r="Y3748" s="132"/>
      <c r="Z3748" s="132"/>
      <c r="AA3748" s="132"/>
      <c r="AB3748" s="132"/>
      <c r="AC3748" s="132"/>
    </row>
    <row r="3749" ht="191.25" customHeight="1">
      <c r="A3749" s="545" t="s">
        <v>6647</v>
      </c>
      <c r="B3749" s="192" t="s">
        <v>6648</v>
      </c>
      <c r="C3749" s="4"/>
      <c r="D3749" s="132"/>
      <c r="E3749" s="132"/>
      <c r="F3749" s="132"/>
      <c r="G3749" s="132"/>
      <c r="H3749" s="132"/>
      <c r="I3749" s="132"/>
      <c r="J3749" s="132"/>
      <c r="K3749" s="132"/>
      <c r="L3749" s="132"/>
      <c r="M3749" s="132"/>
      <c r="N3749" s="132"/>
      <c r="O3749" s="132"/>
      <c r="P3749" s="132"/>
      <c r="Q3749" s="132"/>
      <c r="R3749" s="132"/>
      <c r="S3749" s="132"/>
      <c r="T3749" s="132"/>
      <c r="U3749" s="132"/>
      <c r="V3749" s="132"/>
      <c r="W3749" s="132"/>
      <c r="X3749" s="132"/>
      <c r="Y3749" s="132"/>
      <c r="Z3749" s="132"/>
      <c r="AA3749" s="132"/>
      <c r="AB3749" s="132"/>
      <c r="AC3749" s="132"/>
    </row>
    <row r="3750">
      <c r="A3750" s="545" t="s">
        <v>6649</v>
      </c>
      <c r="B3750" s="702" t="s">
        <v>6650</v>
      </c>
      <c r="C3750" s="4"/>
      <c r="D3750" s="132"/>
      <c r="E3750" s="132"/>
      <c r="F3750" s="132"/>
      <c r="G3750" s="132"/>
      <c r="H3750" s="132"/>
      <c r="I3750" s="132"/>
      <c r="J3750" s="132"/>
      <c r="K3750" s="132"/>
      <c r="L3750" s="132"/>
      <c r="M3750" s="132"/>
      <c r="N3750" s="132"/>
      <c r="O3750" s="132"/>
      <c r="P3750" s="132"/>
      <c r="Q3750" s="132"/>
      <c r="R3750" s="132"/>
      <c r="S3750" s="132"/>
      <c r="T3750" s="132"/>
      <c r="U3750" s="132"/>
      <c r="V3750" s="132"/>
      <c r="W3750" s="132"/>
      <c r="X3750" s="132"/>
      <c r="Y3750" s="132"/>
      <c r="Z3750" s="132"/>
      <c r="AA3750" s="132"/>
      <c r="AB3750" s="132"/>
      <c r="AC3750" s="132"/>
    </row>
    <row r="3751">
      <c r="A3751" s="544" t="s">
        <v>6651</v>
      </c>
      <c r="B3751" s="65" t="s">
        <v>6652</v>
      </c>
      <c r="C3751" s="4"/>
      <c r="D3751" s="132"/>
      <c r="E3751" s="132"/>
      <c r="F3751" s="132"/>
      <c r="G3751" s="132"/>
      <c r="H3751" s="132"/>
      <c r="I3751" s="132"/>
      <c r="J3751" s="132"/>
      <c r="K3751" s="132"/>
      <c r="L3751" s="132"/>
      <c r="M3751" s="132"/>
      <c r="N3751" s="132"/>
      <c r="O3751" s="132"/>
      <c r="P3751" s="132"/>
      <c r="Q3751" s="132"/>
      <c r="R3751" s="132"/>
      <c r="S3751" s="132"/>
      <c r="T3751" s="132"/>
      <c r="U3751" s="132"/>
      <c r="V3751" s="132"/>
      <c r="W3751" s="132"/>
      <c r="X3751" s="132"/>
      <c r="Y3751" s="132"/>
      <c r="Z3751" s="132"/>
      <c r="AA3751" s="132"/>
      <c r="AB3751" s="132"/>
      <c r="AC3751" s="132"/>
    </row>
    <row r="3752">
      <c r="A3752" s="544" t="s">
        <v>6653</v>
      </c>
      <c r="B3752" s="65"/>
      <c r="C3752" s="4"/>
      <c r="D3752" s="132"/>
      <c r="E3752" s="132"/>
      <c r="F3752" s="132"/>
      <c r="G3752" s="132"/>
      <c r="H3752" s="132"/>
      <c r="I3752" s="132"/>
      <c r="J3752" s="132"/>
      <c r="K3752" s="132"/>
      <c r="L3752" s="132"/>
      <c r="M3752" s="132"/>
      <c r="N3752" s="132"/>
      <c r="O3752" s="132"/>
      <c r="P3752" s="132"/>
      <c r="Q3752" s="132"/>
      <c r="R3752" s="132"/>
      <c r="S3752" s="132"/>
      <c r="T3752" s="132"/>
      <c r="U3752" s="132"/>
      <c r="V3752" s="132"/>
      <c r="W3752" s="132"/>
      <c r="X3752" s="132"/>
      <c r="Y3752" s="132"/>
      <c r="Z3752" s="132"/>
      <c r="AA3752" s="132"/>
      <c r="AB3752" s="132"/>
      <c r="AC3752" s="132"/>
    </row>
    <row r="3753">
      <c r="A3753" s="544" t="s">
        <v>6654</v>
      </c>
      <c r="B3753" s="243" t="s">
        <v>6655</v>
      </c>
      <c r="C3753" s="4"/>
      <c r="D3753" s="132"/>
      <c r="E3753" s="132"/>
      <c r="F3753" s="132"/>
      <c r="G3753" s="132"/>
      <c r="H3753" s="132"/>
      <c r="I3753" s="132"/>
      <c r="J3753" s="132"/>
      <c r="K3753" s="132"/>
      <c r="L3753" s="132"/>
      <c r="M3753" s="132"/>
      <c r="N3753" s="132"/>
      <c r="O3753" s="132"/>
      <c r="P3753" s="132"/>
      <c r="Q3753" s="132"/>
      <c r="R3753" s="132"/>
      <c r="S3753" s="132"/>
      <c r="T3753" s="132"/>
      <c r="U3753" s="132"/>
      <c r="V3753" s="132"/>
      <c r="W3753" s="132"/>
      <c r="X3753" s="132"/>
      <c r="Y3753" s="132"/>
      <c r="Z3753" s="132"/>
      <c r="AA3753" s="132"/>
      <c r="AB3753" s="132"/>
      <c r="AC3753" s="132"/>
    </row>
    <row r="3754">
      <c r="A3754" s="544" t="s">
        <v>6656</v>
      </c>
      <c r="B3754" s="65"/>
      <c r="C3754" s="4"/>
      <c r="D3754" s="132"/>
      <c r="E3754" s="132"/>
      <c r="F3754" s="132"/>
      <c r="G3754" s="132"/>
      <c r="H3754" s="132"/>
      <c r="I3754" s="132"/>
      <c r="J3754" s="132"/>
      <c r="K3754" s="132"/>
      <c r="L3754" s="132"/>
      <c r="M3754" s="132"/>
      <c r="N3754" s="132"/>
      <c r="O3754" s="132"/>
      <c r="P3754" s="132"/>
      <c r="Q3754" s="132"/>
      <c r="R3754" s="132"/>
      <c r="S3754" s="132"/>
      <c r="T3754" s="132"/>
      <c r="U3754" s="132"/>
      <c r="V3754" s="132"/>
      <c r="W3754" s="132"/>
      <c r="X3754" s="132"/>
      <c r="Y3754" s="132"/>
      <c r="Z3754" s="132"/>
      <c r="AA3754" s="132"/>
      <c r="AB3754" s="132"/>
      <c r="AC3754" s="132"/>
    </row>
    <row r="3755">
      <c r="A3755" s="545" t="s">
        <v>6657</v>
      </c>
      <c r="B3755" s="65"/>
      <c r="C3755" s="4"/>
      <c r="D3755" s="132"/>
      <c r="E3755" s="132"/>
      <c r="F3755" s="132"/>
      <c r="G3755" s="132"/>
      <c r="H3755" s="132"/>
      <c r="I3755" s="132"/>
      <c r="J3755" s="132"/>
      <c r="K3755" s="132"/>
      <c r="L3755" s="132"/>
      <c r="M3755" s="132"/>
      <c r="N3755" s="132"/>
      <c r="O3755" s="132"/>
      <c r="P3755" s="132"/>
      <c r="Q3755" s="132"/>
      <c r="R3755" s="132"/>
      <c r="S3755" s="132"/>
      <c r="T3755" s="132"/>
      <c r="U3755" s="132"/>
      <c r="V3755" s="132"/>
      <c r="W3755" s="132"/>
      <c r="X3755" s="132"/>
      <c r="Y3755" s="132"/>
      <c r="Z3755" s="132"/>
      <c r="AA3755" s="132"/>
      <c r="AB3755" s="132"/>
      <c r="AC3755" s="132"/>
    </row>
    <row r="3756">
      <c r="A3756" s="545" t="s">
        <v>6658</v>
      </c>
      <c r="B3756" s="65"/>
      <c r="C3756" s="4"/>
      <c r="D3756" s="132"/>
      <c r="E3756" s="132"/>
      <c r="F3756" s="132"/>
      <c r="G3756" s="132"/>
      <c r="H3756" s="132"/>
      <c r="I3756" s="132"/>
      <c r="J3756" s="132"/>
      <c r="K3756" s="132"/>
      <c r="L3756" s="132"/>
      <c r="M3756" s="132"/>
      <c r="N3756" s="132"/>
      <c r="O3756" s="132"/>
      <c r="P3756" s="132"/>
      <c r="Q3756" s="132"/>
      <c r="R3756" s="132"/>
      <c r="S3756" s="132"/>
      <c r="T3756" s="132"/>
      <c r="U3756" s="132"/>
      <c r="V3756" s="132"/>
      <c r="W3756" s="132"/>
      <c r="X3756" s="132"/>
      <c r="Y3756" s="132"/>
      <c r="Z3756" s="132"/>
      <c r="AA3756" s="132"/>
      <c r="AB3756" s="132"/>
      <c r="AC3756" s="132"/>
    </row>
    <row r="3757">
      <c r="A3757" s="544" t="s">
        <v>6659</v>
      </c>
      <c r="B3757" s="65" t="s">
        <v>6660</v>
      </c>
      <c r="C3757" s="4"/>
      <c r="D3757" s="132"/>
      <c r="E3757" s="132"/>
      <c r="F3757" s="132"/>
      <c r="G3757" s="132"/>
      <c r="H3757" s="132"/>
      <c r="I3757" s="132"/>
      <c r="J3757" s="132"/>
      <c r="K3757" s="132"/>
      <c r="L3757" s="132"/>
      <c r="M3757" s="132"/>
      <c r="N3757" s="132"/>
      <c r="O3757" s="132"/>
      <c r="P3757" s="132"/>
      <c r="Q3757" s="132"/>
      <c r="R3757" s="132"/>
      <c r="S3757" s="132"/>
      <c r="T3757" s="132"/>
      <c r="U3757" s="132"/>
      <c r="V3757" s="132"/>
      <c r="W3757" s="132"/>
      <c r="X3757" s="132"/>
      <c r="Y3757" s="132"/>
      <c r="Z3757" s="132"/>
      <c r="AA3757" s="132"/>
      <c r="AB3757" s="132"/>
      <c r="AC3757" s="132"/>
    </row>
    <row r="3758">
      <c r="A3758" s="544" t="s">
        <v>6661</v>
      </c>
      <c r="B3758" s="65" t="s">
        <v>6660</v>
      </c>
      <c r="C3758" s="4"/>
      <c r="D3758" s="132"/>
      <c r="E3758" s="132"/>
      <c r="F3758" s="132"/>
      <c r="G3758" s="132"/>
      <c r="H3758" s="132"/>
      <c r="I3758" s="132"/>
      <c r="J3758" s="132"/>
      <c r="K3758" s="132"/>
      <c r="L3758" s="132"/>
      <c r="M3758" s="132"/>
      <c r="N3758" s="132"/>
      <c r="O3758" s="132"/>
      <c r="P3758" s="132"/>
      <c r="Q3758" s="132"/>
      <c r="R3758" s="132"/>
      <c r="S3758" s="132"/>
      <c r="T3758" s="132"/>
      <c r="U3758" s="132"/>
      <c r="V3758" s="132"/>
      <c r="W3758" s="132"/>
      <c r="X3758" s="132"/>
      <c r="Y3758" s="132"/>
      <c r="Z3758" s="132"/>
      <c r="AA3758" s="132"/>
      <c r="AB3758" s="132"/>
    </row>
    <row r="3759">
      <c r="A3759" s="545" t="s">
        <v>6662</v>
      </c>
      <c r="B3759" s="65"/>
      <c r="C3759" s="4"/>
      <c r="D3759" s="132"/>
      <c r="E3759" s="132"/>
      <c r="F3759" s="132"/>
      <c r="G3759" s="132"/>
      <c r="H3759" s="132"/>
      <c r="I3759" s="132"/>
      <c r="J3759" s="132"/>
      <c r="K3759" s="132"/>
      <c r="L3759" s="132"/>
      <c r="M3759" s="132"/>
      <c r="N3759" s="132"/>
      <c r="O3759" s="132"/>
      <c r="P3759" s="132"/>
      <c r="Q3759" s="132"/>
      <c r="R3759" s="132"/>
      <c r="S3759" s="132"/>
      <c r="T3759" s="132"/>
      <c r="U3759" s="132"/>
      <c r="V3759" s="132"/>
      <c r="W3759" s="132"/>
      <c r="X3759" s="132"/>
      <c r="Y3759" s="132"/>
      <c r="Z3759" s="132"/>
      <c r="AA3759" s="132"/>
      <c r="AB3759" s="132"/>
      <c r="AC3759" s="132"/>
    </row>
    <row r="3760">
      <c r="A3760" s="545" t="s">
        <v>6663</v>
      </c>
      <c r="B3760" s="65"/>
      <c r="C3760" s="4"/>
      <c r="D3760" s="132"/>
      <c r="E3760" s="132"/>
      <c r="F3760" s="132"/>
      <c r="G3760" s="132"/>
      <c r="H3760" s="132"/>
      <c r="I3760" s="132"/>
      <c r="J3760" s="132"/>
      <c r="K3760" s="132"/>
      <c r="L3760" s="132"/>
      <c r="M3760" s="132"/>
      <c r="N3760" s="132"/>
      <c r="O3760" s="132"/>
      <c r="P3760" s="132"/>
      <c r="Q3760" s="132"/>
      <c r="R3760" s="132"/>
      <c r="S3760" s="132"/>
      <c r="T3760" s="132"/>
      <c r="U3760" s="132"/>
      <c r="V3760" s="132"/>
      <c r="W3760" s="132"/>
      <c r="X3760" s="132"/>
      <c r="Y3760" s="132"/>
      <c r="Z3760" s="132"/>
      <c r="AA3760" s="132"/>
      <c r="AB3760" s="132"/>
      <c r="AC3760" s="132"/>
    </row>
    <row r="3761">
      <c r="A3761" s="544" t="s">
        <v>6664</v>
      </c>
      <c r="B3761" s="65"/>
      <c r="C3761" s="4"/>
      <c r="D3761" s="132"/>
      <c r="E3761" s="132"/>
      <c r="F3761" s="132"/>
      <c r="G3761" s="132"/>
      <c r="H3761" s="132"/>
      <c r="I3761" s="132"/>
      <c r="J3761" s="132"/>
      <c r="K3761" s="132"/>
      <c r="L3761" s="132"/>
      <c r="M3761" s="132"/>
      <c r="N3761" s="132"/>
      <c r="O3761" s="132"/>
      <c r="P3761" s="132"/>
      <c r="Q3761" s="132"/>
      <c r="R3761" s="132"/>
      <c r="S3761" s="132"/>
      <c r="T3761" s="132"/>
      <c r="U3761" s="132"/>
      <c r="V3761" s="132"/>
      <c r="W3761" s="132"/>
      <c r="X3761" s="132"/>
      <c r="Y3761" s="132"/>
      <c r="Z3761" s="132"/>
      <c r="AA3761" s="132"/>
      <c r="AB3761" s="132"/>
      <c r="AC3761" s="132"/>
    </row>
    <row r="3762">
      <c r="A3762" s="544" t="s">
        <v>6665</v>
      </c>
      <c r="B3762" s="65"/>
      <c r="C3762" s="4"/>
      <c r="D3762" s="132"/>
      <c r="E3762" s="132"/>
      <c r="F3762" s="132"/>
      <c r="G3762" s="132"/>
      <c r="H3762" s="132"/>
      <c r="I3762" s="132"/>
      <c r="J3762" s="132"/>
      <c r="K3762" s="132"/>
      <c r="L3762" s="132"/>
      <c r="M3762" s="132"/>
      <c r="N3762" s="132"/>
      <c r="O3762" s="132"/>
      <c r="P3762" s="132"/>
      <c r="Q3762" s="132"/>
      <c r="R3762" s="132"/>
      <c r="S3762" s="132"/>
      <c r="T3762" s="132"/>
      <c r="U3762" s="132"/>
      <c r="V3762" s="132"/>
      <c r="W3762" s="132"/>
      <c r="X3762" s="132"/>
      <c r="Y3762" s="132"/>
      <c r="Z3762" s="132"/>
      <c r="AA3762" s="132"/>
      <c r="AB3762" s="132"/>
      <c r="AC3762" s="132"/>
    </row>
    <row r="3763">
      <c r="A3763" s="544" t="s">
        <v>6666</v>
      </c>
      <c r="B3763" s="65" t="s">
        <v>6667</v>
      </c>
      <c r="C3763" s="4"/>
      <c r="D3763" s="132"/>
      <c r="E3763" s="132"/>
      <c r="F3763" s="132"/>
      <c r="G3763" s="132"/>
      <c r="H3763" s="132"/>
      <c r="I3763" s="132"/>
      <c r="J3763" s="132"/>
      <c r="K3763" s="132"/>
      <c r="L3763" s="132"/>
      <c r="M3763" s="132"/>
      <c r="N3763" s="132"/>
      <c r="O3763" s="132"/>
      <c r="P3763" s="132"/>
      <c r="Q3763" s="132"/>
      <c r="R3763" s="132"/>
      <c r="S3763" s="132"/>
      <c r="T3763" s="132"/>
      <c r="U3763" s="132"/>
      <c r="V3763" s="132"/>
      <c r="W3763" s="132"/>
      <c r="X3763" s="132"/>
      <c r="Y3763" s="132"/>
      <c r="Z3763" s="132"/>
      <c r="AA3763" s="132"/>
      <c r="AB3763" s="132"/>
      <c r="AC3763" s="132"/>
    </row>
    <row r="3764">
      <c r="A3764" s="544" t="s">
        <v>6668</v>
      </c>
      <c r="B3764" s="65" t="s">
        <v>6669</v>
      </c>
      <c r="C3764" s="4"/>
      <c r="D3764" s="132" t="s">
        <v>6670</v>
      </c>
      <c r="E3764" s="132" t="s">
        <v>6671</v>
      </c>
      <c r="F3764" s="132"/>
      <c r="G3764" s="132"/>
      <c r="H3764" s="132"/>
      <c r="I3764" s="132"/>
      <c r="J3764" s="132"/>
      <c r="K3764" s="132"/>
      <c r="L3764" s="132"/>
      <c r="M3764" s="132"/>
      <c r="N3764" s="132"/>
      <c r="O3764" s="132"/>
      <c r="P3764" s="132"/>
      <c r="Q3764" s="132"/>
      <c r="R3764" s="132"/>
      <c r="S3764" s="132"/>
      <c r="T3764" s="132"/>
      <c r="U3764" s="132"/>
      <c r="V3764" s="132"/>
      <c r="W3764" s="132"/>
      <c r="X3764" s="132"/>
      <c r="Y3764" s="132"/>
      <c r="Z3764" s="132"/>
      <c r="AA3764" s="132"/>
      <c r="AB3764" s="132"/>
      <c r="AC3764" s="132"/>
    </row>
    <row r="3765">
      <c r="A3765" s="544" t="s">
        <v>6672</v>
      </c>
      <c r="B3765" s="65" t="s">
        <v>6673</v>
      </c>
      <c r="C3765" s="4" t="s">
        <v>6674</v>
      </c>
      <c r="D3765" s="132"/>
      <c r="E3765" s="132"/>
      <c r="F3765" s="132"/>
      <c r="G3765" s="132"/>
      <c r="H3765" s="132"/>
      <c r="I3765" s="132"/>
      <c r="J3765" s="132"/>
      <c r="K3765" s="132"/>
      <c r="L3765" s="132"/>
      <c r="M3765" s="132"/>
      <c r="N3765" s="132"/>
      <c r="O3765" s="132"/>
      <c r="P3765" s="132"/>
      <c r="Q3765" s="132"/>
      <c r="R3765" s="132"/>
      <c r="S3765" s="132"/>
      <c r="T3765" s="132"/>
      <c r="U3765" s="132"/>
      <c r="V3765" s="132"/>
      <c r="W3765" s="132"/>
      <c r="X3765" s="132"/>
      <c r="Y3765" s="132"/>
      <c r="Z3765" s="132"/>
      <c r="AA3765" s="132"/>
      <c r="AB3765" s="132"/>
      <c r="AC3765" s="132"/>
    </row>
    <row r="3766">
      <c r="A3766" s="545" t="s">
        <v>6675</v>
      </c>
      <c r="B3766" s="65" t="s">
        <v>6676</v>
      </c>
      <c r="C3766" s="4"/>
      <c r="D3766" s="132"/>
      <c r="E3766" s="132"/>
      <c r="F3766" s="132"/>
      <c r="G3766" s="132"/>
      <c r="H3766" s="132"/>
      <c r="I3766" s="132"/>
      <c r="J3766" s="132"/>
      <c r="K3766" s="132"/>
      <c r="L3766" s="132"/>
      <c r="M3766" s="132"/>
      <c r="N3766" s="132"/>
      <c r="O3766" s="132"/>
      <c r="P3766" s="132"/>
      <c r="Q3766" s="132"/>
      <c r="R3766" s="132"/>
      <c r="S3766" s="132"/>
      <c r="T3766" s="132"/>
      <c r="U3766" s="132"/>
      <c r="V3766" s="132"/>
      <c r="W3766" s="132"/>
      <c r="X3766" s="132"/>
      <c r="Y3766" s="132"/>
      <c r="Z3766" s="132"/>
      <c r="AA3766" s="132"/>
      <c r="AB3766" s="132"/>
      <c r="AC3766" s="132"/>
    </row>
    <row r="3767">
      <c r="A3767" s="132" t="s">
        <v>6677</v>
      </c>
      <c r="B3767" s="65" t="s">
        <v>6678</v>
      </c>
      <c r="C3767" s="4"/>
      <c r="D3767" s="132"/>
      <c r="E3767" s="132"/>
      <c r="F3767" s="132"/>
      <c r="G3767" s="132"/>
      <c r="H3767" s="132"/>
      <c r="I3767" s="132"/>
      <c r="J3767" s="132"/>
      <c r="K3767" s="132"/>
      <c r="L3767" s="132"/>
      <c r="M3767" s="132"/>
      <c r="N3767" s="132"/>
      <c r="O3767" s="132"/>
      <c r="P3767" s="132"/>
      <c r="Q3767" s="132"/>
      <c r="R3767" s="132"/>
      <c r="S3767" s="132"/>
      <c r="T3767" s="132"/>
      <c r="U3767" s="132"/>
      <c r="V3767" s="132"/>
      <c r="W3767" s="132"/>
      <c r="X3767" s="132"/>
      <c r="Y3767" s="132"/>
      <c r="Z3767" s="132"/>
      <c r="AA3767" s="132"/>
      <c r="AB3767" s="132"/>
      <c r="AC3767" s="132"/>
    </row>
    <row r="3768">
      <c r="A3768" s="132" t="s">
        <v>6679</v>
      </c>
      <c r="B3768" s="65" t="s">
        <v>6680</v>
      </c>
      <c r="C3768" s="4"/>
      <c r="D3768" s="132"/>
      <c r="E3768" s="132"/>
      <c r="F3768" s="132"/>
      <c r="G3768" s="132"/>
      <c r="H3768" s="132"/>
      <c r="I3768" s="132"/>
      <c r="J3768" s="132"/>
      <c r="K3768" s="132"/>
      <c r="L3768" s="132"/>
      <c r="M3768" s="132"/>
      <c r="N3768" s="132"/>
      <c r="O3768" s="132"/>
      <c r="P3768" s="132"/>
      <c r="Q3768" s="132"/>
      <c r="R3768" s="132"/>
      <c r="S3768" s="132"/>
      <c r="T3768" s="132"/>
      <c r="U3768" s="132"/>
      <c r="V3768" s="132"/>
      <c r="W3768" s="132"/>
      <c r="X3768" s="132"/>
      <c r="Y3768" s="132"/>
      <c r="Z3768" s="132"/>
      <c r="AA3768" s="132"/>
      <c r="AB3768" s="132"/>
      <c r="AC3768" s="132"/>
    </row>
    <row r="3769" ht="33.75" customHeight="1">
      <c r="A3769" s="132"/>
      <c r="B3769" s="65"/>
      <c r="C3769" s="4"/>
      <c r="D3769" s="132"/>
      <c r="E3769" s="132"/>
      <c r="F3769" s="132"/>
      <c r="G3769" s="132"/>
      <c r="H3769" s="132"/>
      <c r="I3769" s="132"/>
      <c r="J3769" s="132"/>
      <c r="K3769" s="132"/>
      <c r="L3769" s="132"/>
      <c r="M3769" s="132"/>
      <c r="N3769" s="132"/>
      <c r="O3769" s="132"/>
      <c r="P3769" s="132"/>
      <c r="Q3769" s="132"/>
      <c r="R3769" s="132"/>
      <c r="S3769" s="132"/>
      <c r="T3769" s="132"/>
      <c r="U3769" s="132"/>
      <c r="V3769" s="132"/>
      <c r="W3769" s="132"/>
      <c r="X3769" s="132"/>
      <c r="Y3769" s="132"/>
      <c r="Z3769" s="132"/>
      <c r="AA3769" s="132"/>
      <c r="AB3769" s="132"/>
      <c r="AC3769" s="132"/>
    </row>
    <row r="3770">
      <c r="A3770" s="132" t="s">
        <v>6681</v>
      </c>
      <c r="B3770" s="65" t="s">
        <v>6682</v>
      </c>
      <c r="C3770" s="4"/>
      <c r="D3770" s="132"/>
      <c r="E3770" s="132"/>
      <c r="F3770" s="132"/>
      <c r="G3770" s="132"/>
      <c r="H3770" s="132"/>
      <c r="I3770" s="132"/>
      <c r="J3770" s="132"/>
      <c r="K3770" s="132"/>
      <c r="L3770" s="132"/>
      <c r="M3770" s="132"/>
      <c r="N3770" s="132"/>
      <c r="O3770" s="132"/>
      <c r="P3770" s="132"/>
      <c r="Q3770" s="132"/>
      <c r="R3770" s="132"/>
      <c r="S3770" s="132"/>
      <c r="T3770" s="132"/>
      <c r="U3770" s="132"/>
      <c r="V3770" s="132"/>
      <c r="W3770" s="132"/>
      <c r="X3770" s="132"/>
      <c r="Y3770" s="132"/>
      <c r="Z3770" s="132"/>
      <c r="AA3770" s="132"/>
      <c r="AB3770" s="132"/>
      <c r="AC3770" s="132"/>
    </row>
    <row r="3771">
      <c r="A3771" s="132" t="s">
        <v>6683</v>
      </c>
      <c r="B3771" s="65" t="s">
        <v>6684</v>
      </c>
      <c r="C3771" s="4"/>
      <c r="D3771" s="132"/>
      <c r="E3771" s="132"/>
      <c r="F3771" s="132"/>
      <c r="G3771" s="132"/>
      <c r="H3771" s="132"/>
      <c r="I3771" s="132"/>
      <c r="J3771" s="132"/>
      <c r="K3771" s="132"/>
      <c r="L3771" s="132"/>
      <c r="M3771" s="132"/>
      <c r="N3771" s="132"/>
      <c r="O3771" s="132"/>
      <c r="P3771" s="132"/>
      <c r="Q3771" s="132"/>
      <c r="R3771" s="132"/>
      <c r="S3771" s="132"/>
      <c r="T3771" s="132"/>
      <c r="U3771" s="132"/>
      <c r="V3771" s="132"/>
      <c r="W3771" s="132"/>
      <c r="X3771" s="132"/>
      <c r="Y3771" s="132"/>
      <c r="Z3771" s="132"/>
      <c r="AA3771" s="132"/>
      <c r="AB3771" s="132"/>
      <c r="AC3771" s="132"/>
    </row>
    <row r="3772">
      <c r="A3772" s="132" t="s">
        <v>6685</v>
      </c>
      <c r="B3772" s="65" t="s">
        <v>6686</v>
      </c>
      <c r="C3772" s="4"/>
      <c r="D3772" s="132"/>
      <c r="E3772" s="132"/>
      <c r="F3772" s="132"/>
      <c r="G3772" s="132"/>
      <c r="H3772" s="132"/>
      <c r="I3772" s="132"/>
      <c r="J3772" s="132"/>
      <c r="K3772" s="132"/>
      <c r="L3772" s="132"/>
      <c r="M3772" s="132"/>
      <c r="N3772" s="132"/>
      <c r="O3772" s="132"/>
      <c r="P3772" s="132"/>
      <c r="Q3772" s="132"/>
      <c r="R3772" s="132"/>
      <c r="S3772" s="132"/>
      <c r="T3772" s="132"/>
      <c r="U3772" s="132"/>
      <c r="V3772" s="132"/>
      <c r="W3772" s="132"/>
      <c r="X3772" s="132"/>
      <c r="Y3772" s="132"/>
      <c r="Z3772" s="132"/>
      <c r="AA3772" s="132"/>
      <c r="AB3772" s="132"/>
      <c r="AC3772" s="132"/>
    </row>
    <row r="3773">
      <c r="A3773" s="545" t="s">
        <v>6687</v>
      </c>
      <c r="B3773" s="65" t="s">
        <v>6688</v>
      </c>
      <c r="C3773" s="4"/>
      <c r="D3773" s="132"/>
      <c r="E3773" s="132"/>
      <c r="F3773" s="132"/>
      <c r="G3773" s="132"/>
      <c r="H3773" s="132"/>
      <c r="I3773" s="132"/>
      <c r="J3773" s="132"/>
      <c r="K3773" s="132"/>
      <c r="L3773" s="132"/>
      <c r="M3773" s="132"/>
      <c r="N3773" s="132"/>
      <c r="O3773" s="132"/>
      <c r="P3773" s="132"/>
      <c r="Q3773" s="132"/>
      <c r="R3773" s="132"/>
      <c r="S3773" s="132"/>
      <c r="T3773" s="132"/>
      <c r="U3773" s="132"/>
      <c r="V3773" s="132"/>
      <c r="W3773" s="132"/>
      <c r="X3773" s="132"/>
      <c r="Y3773" s="132"/>
      <c r="Z3773" s="132"/>
      <c r="AA3773" s="132"/>
      <c r="AB3773" s="132"/>
      <c r="AC3773" s="132"/>
    </row>
    <row r="3774" ht="134.25" customHeight="1">
      <c r="A3774" s="314" t="s">
        <v>6689</v>
      </c>
      <c r="B3774" s="65"/>
      <c r="C3774" s="4"/>
      <c r="D3774" s="132" t="s">
        <v>6690</v>
      </c>
      <c r="E3774" s="132" t="s">
        <v>6691</v>
      </c>
      <c r="F3774" s="132" t="s">
        <v>6692</v>
      </c>
      <c r="G3774" s="132"/>
      <c r="H3774" s="132"/>
      <c r="I3774" s="132"/>
      <c r="J3774" s="132"/>
      <c r="K3774" s="132"/>
      <c r="L3774" s="132"/>
      <c r="M3774" s="132"/>
      <c r="N3774" s="132"/>
      <c r="O3774" s="132"/>
      <c r="P3774" s="132"/>
      <c r="Q3774" s="132"/>
      <c r="R3774" s="132"/>
      <c r="S3774" s="132"/>
      <c r="T3774" s="132"/>
      <c r="U3774" s="132"/>
      <c r="V3774" s="132"/>
      <c r="W3774" s="132"/>
      <c r="X3774" s="132"/>
      <c r="Y3774" s="132"/>
      <c r="Z3774" s="132"/>
      <c r="AA3774" s="132"/>
      <c r="AB3774" s="132"/>
      <c r="AC3774" s="132"/>
    </row>
    <row r="3775">
      <c r="A3775" s="132" t="s">
        <v>6693</v>
      </c>
      <c r="B3775" s="65" t="s">
        <v>6694</v>
      </c>
      <c r="C3775" s="4" t="s">
        <v>6695</v>
      </c>
      <c r="D3775" s="132"/>
      <c r="E3775" s="132"/>
      <c r="F3775" s="132"/>
      <c r="G3775" s="132"/>
      <c r="H3775" s="132"/>
      <c r="I3775" s="132"/>
      <c r="J3775" s="132"/>
      <c r="K3775" s="132"/>
      <c r="L3775" s="132"/>
      <c r="M3775" s="132"/>
      <c r="N3775" s="132"/>
      <c r="O3775" s="132"/>
      <c r="P3775" s="132"/>
      <c r="Q3775" s="132"/>
      <c r="R3775" s="132"/>
      <c r="S3775" s="132"/>
      <c r="T3775" s="132"/>
      <c r="U3775" s="132"/>
      <c r="V3775" s="132"/>
      <c r="W3775" s="132"/>
      <c r="X3775" s="132"/>
      <c r="Y3775" s="132"/>
      <c r="Z3775" s="132"/>
      <c r="AA3775" s="132"/>
      <c r="AB3775" s="132"/>
      <c r="AC3775" s="132"/>
    </row>
    <row r="3776" ht="30.75" customHeight="1">
      <c r="A3776" s="132" t="s">
        <v>6696</v>
      </c>
      <c r="B3776" s="65" t="s">
        <v>6697</v>
      </c>
      <c r="C3776" s="4"/>
      <c r="D3776" s="132"/>
      <c r="E3776" s="132"/>
      <c r="F3776" s="132"/>
      <c r="G3776" s="132"/>
      <c r="H3776" s="132"/>
      <c r="I3776" s="132"/>
      <c r="J3776" s="132"/>
      <c r="K3776" s="132"/>
      <c r="L3776" s="132"/>
      <c r="M3776" s="132"/>
      <c r="N3776" s="132"/>
      <c r="O3776" s="132"/>
      <c r="P3776" s="132"/>
      <c r="Q3776" s="132"/>
      <c r="R3776" s="132"/>
      <c r="S3776" s="132"/>
      <c r="T3776" s="132"/>
      <c r="U3776" s="132"/>
      <c r="V3776" s="132"/>
      <c r="W3776" s="132"/>
      <c r="X3776" s="132"/>
      <c r="Y3776" s="132"/>
      <c r="Z3776" s="132"/>
      <c r="AA3776" s="132"/>
      <c r="AB3776" s="132"/>
      <c r="AC3776" s="132"/>
    </row>
    <row r="3777" ht="117.0" customHeight="1">
      <c r="A3777" s="132" t="s">
        <v>6698</v>
      </c>
      <c r="B3777" s="65" t="s">
        <v>6699</v>
      </c>
      <c r="C3777" s="4"/>
      <c r="D3777" s="132"/>
      <c r="E3777" s="132"/>
      <c r="F3777" s="132"/>
      <c r="G3777" s="132"/>
      <c r="H3777" s="132"/>
      <c r="I3777" s="132"/>
      <c r="J3777" s="132"/>
      <c r="K3777" s="132"/>
      <c r="L3777" s="132"/>
      <c r="M3777" s="132"/>
      <c r="N3777" s="132"/>
      <c r="O3777" s="132"/>
      <c r="P3777" s="132"/>
      <c r="Q3777" s="132"/>
      <c r="R3777" s="132"/>
      <c r="S3777" s="132"/>
      <c r="T3777" s="132"/>
      <c r="U3777" s="132"/>
      <c r="V3777" s="132"/>
      <c r="W3777" s="132"/>
      <c r="X3777" s="132"/>
      <c r="Y3777" s="132"/>
      <c r="Z3777" s="132"/>
      <c r="AA3777" s="132"/>
      <c r="AB3777" s="132"/>
      <c r="AC3777" s="132"/>
    </row>
    <row r="3778">
      <c r="A3778" s="703" t="s">
        <v>6700</v>
      </c>
      <c r="B3778" s="65"/>
      <c r="C3778" s="4"/>
      <c r="D3778" s="43"/>
      <c r="E3778" s="704"/>
      <c r="F3778" s="704"/>
      <c r="G3778" s="705"/>
    </row>
    <row r="3779">
      <c r="A3779" s="706" t="s">
        <v>6701</v>
      </c>
      <c r="B3779" s="707" t="s">
        <v>6702</v>
      </c>
      <c r="C3779" s="4" t="s">
        <v>6703</v>
      </c>
      <c r="D3779" s="43"/>
      <c r="E3779" s="704"/>
      <c r="F3779" s="704"/>
      <c r="G3779" s="705"/>
    </row>
    <row r="3780">
      <c r="A3780" s="706" t="s">
        <v>6704</v>
      </c>
      <c r="B3780" s="707" t="s">
        <v>6705</v>
      </c>
      <c r="C3780" s="4"/>
      <c r="D3780" s="43"/>
      <c r="E3780" s="704"/>
      <c r="F3780" s="704"/>
      <c r="G3780" s="705"/>
    </row>
    <row r="3781" ht="101.25" customHeight="1">
      <c r="A3781" s="706" t="s">
        <v>6706</v>
      </c>
      <c r="B3781" s="707" t="s">
        <v>6707</v>
      </c>
      <c r="C3781" s="4" t="s">
        <v>6708</v>
      </c>
      <c r="D3781" s="43"/>
      <c r="E3781" s="704"/>
      <c r="F3781" s="704"/>
      <c r="G3781" s="705"/>
    </row>
    <row r="3782" ht="101.25" customHeight="1">
      <c r="A3782" s="706" t="s">
        <v>6709</v>
      </c>
      <c r="B3782" s="707"/>
      <c r="C3782" s="4"/>
      <c r="D3782" s="43"/>
      <c r="E3782" s="704"/>
      <c r="F3782" s="704"/>
      <c r="G3782" s="705"/>
    </row>
    <row r="3783" ht="63.75" customHeight="1">
      <c r="A3783" s="706" t="s">
        <v>6710</v>
      </c>
      <c r="B3783" s="707"/>
      <c r="C3783" s="4"/>
      <c r="D3783" s="43"/>
      <c r="E3783" s="704"/>
      <c r="F3783" s="704"/>
      <c r="G3783" s="705"/>
    </row>
    <row r="3784" ht="131.25" customHeight="1">
      <c r="A3784" s="576" t="s">
        <v>6711</v>
      </c>
      <c r="B3784" s="707" t="s">
        <v>87</v>
      </c>
      <c r="C3784" s="4"/>
      <c r="D3784" s="99" t="s">
        <v>6712</v>
      </c>
      <c r="E3784" s="43" t="s">
        <v>6713</v>
      </c>
      <c r="F3784" s="43" t="s">
        <v>6714</v>
      </c>
      <c r="G3784" s="705"/>
    </row>
    <row r="3785" ht="101.25" customHeight="1">
      <c r="A3785" s="706" t="s">
        <v>6715</v>
      </c>
      <c r="B3785" s="707" t="s">
        <v>6716</v>
      </c>
      <c r="C3785" s="4" t="s">
        <v>6717</v>
      </c>
      <c r="D3785" s="43"/>
      <c r="E3785" s="704"/>
      <c r="F3785" s="704"/>
      <c r="G3785" s="705"/>
    </row>
    <row r="3786" ht="248.25" customHeight="1">
      <c r="A3786" s="706" t="s">
        <v>6718</v>
      </c>
      <c r="B3786" s="707" t="s">
        <v>6719</v>
      </c>
      <c r="C3786" s="4"/>
      <c r="D3786" s="132" t="s">
        <v>6720</v>
      </c>
      <c r="E3786" s="704"/>
      <c r="F3786" s="704"/>
      <c r="G3786" s="705"/>
    </row>
    <row r="3787" ht="172.5" customHeight="1">
      <c r="A3787" s="708" t="s">
        <v>6721</v>
      </c>
      <c r="B3787" s="707" t="s">
        <v>6722</v>
      </c>
      <c r="C3787" s="4" t="s">
        <v>6723</v>
      </c>
      <c r="D3787" s="43"/>
      <c r="E3787" s="704"/>
      <c r="F3787" s="704"/>
      <c r="G3787" s="705"/>
    </row>
    <row r="3788">
      <c r="A3788" s="708" t="s">
        <v>6724</v>
      </c>
      <c r="B3788" s="707" t="s">
        <v>6725</v>
      </c>
      <c r="C3788" s="4" t="s">
        <v>6726</v>
      </c>
      <c r="D3788" s="43"/>
      <c r="E3788" s="704"/>
      <c r="F3788" s="704"/>
      <c r="G3788" s="705"/>
    </row>
    <row r="3789" ht="60.0" customHeight="1">
      <c r="A3789" s="708" t="s">
        <v>6727</v>
      </c>
      <c r="B3789" s="707" t="s">
        <v>6728</v>
      </c>
      <c r="C3789" s="4" t="s">
        <v>6729</v>
      </c>
      <c r="D3789" s="43"/>
      <c r="E3789" s="704"/>
      <c r="F3789" s="704"/>
      <c r="G3789" s="705"/>
    </row>
    <row r="3790" ht="60.0" customHeight="1">
      <c r="A3790" s="708" t="s">
        <v>6730</v>
      </c>
      <c r="B3790" s="707"/>
      <c r="C3790" s="4"/>
      <c r="D3790" s="43"/>
      <c r="E3790" s="704"/>
      <c r="F3790" s="704"/>
      <c r="G3790" s="705"/>
    </row>
    <row r="3791" ht="101.25" customHeight="1">
      <c r="A3791" s="708" t="s">
        <v>6731</v>
      </c>
      <c r="B3791" s="707" t="s">
        <v>6732</v>
      </c>
      <c r="C3791" s="4"/>
      <c r="D3791" s="43"/>
      <c r="E3791" s="704"/>
      <c r="F3791" s="704"/>
      <c r="G3791" s="705"/>
    </row>
    <row r="3792" ht="93.75" customHeight="1">
      <c r="A3792" s="708" t="s">
        <v>6733</v>
      </c>
      <c r="B3792" s="707"/>
      <c r="C3792" s="4"/>
      <c r="D3792" s="43"/>
      <c r="E3792" s="704"/>
      <c r="F3792" s="704"/>
      <c r="G3792" s="705"/>
    </row>
    <row r="3793" ht="38.25" customHeight="1">
      <c r="A3793" s="708" t="s">
        <v>6734</v>
      </c>
      <c r="B3793" s="707"/>
      <c r="C3793" s="4"/>
      <c r="D3793" s="43"/>
      <c r="E3793" s="704"/>
      <c r="F3793" s="704"/>
      <c r="G3793" s="705"/>
    </row>
    <row r="3794" ht="101.25" customHeight="1">
      <c r="A3794" s="708" t="s">
        <v>6735</v>
      </c>
      <c r="B3794" s="707" t="s">
        <v>6736</v>
      </c>
      <c r="C3794" s="4"/>
      <c r="D3794" s="43"/>
      <c r="E3794" s="704"/>
      <c r="F3794" s="704"/>
      <c r="G3794" s="705"/>
    </row>
    <row r="3795">
      <c r="A3795" s="708" t="s">
        <v>6737</v>
      </c>
      <c r="B3795" s="707"/>
      <c r="C3795" s="4"/>
      <c r="D3795" s="43"/>
      <c r="E3795" s="704"/>
      <c r="F3795" s="704"/>
      <c r="G3795" s="705"/>
    </row>
    <row r="3796">
      <c r="A3796" s="709" t="s">
        <v>6738</v>
      </c>
      <c r="B3796" s="192" t="s">
        <v>6739</v>
      </c>
      <c r="C3796" s="4"/>
      <c r="D3796" s="43"/>
      <c r="E3796" s="704"/>
      <c r="F3796" s="704"/>
      <c r="G3796" s="705"/>
    </row>
    <row r="3797">
      <c r="A3797" s="24" t="s">
        <v>6740</v>
      </c>
      <c r="B3797" s="243" t="s">
        <v>6741</v>
      </c>
      <c r="C3797" s="4"/>
      <c r="D3797" s="43"/>
      <c r="E3797" s="704"/>
      <c r="F3797" s="704"/>
      <c r="G3797" s="705"/>
    </row>
    <row r="3798">
      <c r="A3798" s="23" t="s">
        <v>6742</v>
      </c>
      <c r="B3798" s="192" t="s">
        <v>6743</v>
      </c>
      <c r="C3798" s="4"/>
      <c r="D3798" s="43"/>
      <c r="E3798" s="704"/>
      <c r="F3798" s="704"/>
      <c r="G3798" s="705"/>
    </row>
    <row r="3799">
      <c r="A3799" s="23" t="s">
        <v>6744</v>
      </c>
      <c r="B3799" s="243" t="s">
        <v>6745</v>
      </c>
      <c r="C3799" s="4"/>
      <c r="D3799" s="43"/>
      <c r="E3799" s="704"/>
      <c r="F3799" s="704"/>
      <c r="G3799" s="705"/>
    </row>
    <row r="3800">
      <c r="A3800" s="23" t="s">
        <v>6746</v>
      </c>
      <c r="B3800" s="192" t="s">
        <v>6747</v>
      </c>
      <c r="C3800" s="4"/>
      <c r="D3800" s="43"/>
      <c r="E3800" s="704"/>
      <c r="F3800" s="704"/>
      <c r="G3800" s="705"/>
    </row>
    <row r="3801" ht="129.75" customHeight="1">
      <c r="A3801" s="23" t="s">
        <v>6748</v>
      </c>
      <c r="B3801" s="192" t="s">
        <v>6749</v>
      </c>
      <c r="C3801" s="4" t="s">
        <v>6750</v>
      </c>
      <c r="D3801" s="43"/>
      <c r="E3801" s="704"/>
      <c r="F3801" s="704"/>
      <c r="G3801" s="705"/>
    </row>
    <row r="3802" ht="306.75" customHeight="1">
      <c r="A3802" s="23" t="s">
        <v>6751</v>
      </c>
      <c r="B3802" s="192" t="s">
        <v>6743</v>
      </c>
      <c r="C3802" s="4"/>
      <c r="D3802" s="43" t="s">
        <v>6752</v>
      </c>
      <c r="E3802" s="704"/>
      <c r="F3802" s="704"/>
      <c r="G3802" s="705"/>
    </row>
    <row r="3803" ht="98.25" customHeight="1">
      <c r="A3803" s="23" t="s">
        <v>6753</v>
      </c>
      <c r="B3803" s="192" t="s">
        <v>6754</v>
      </c>
      <c r="C3803" s="4" t="s">
        <v>6755</v>
      </c>
      <c r="D3803" s="704"/>
      <c r="E3803" s="704"/>
      <c r="F3803" s="704"/>
      <c r="G3803" s="705"/>
    </row>
    <row r="3804" ht="61.5" customHeight="1">
      <c r="A3804" s="23" t="s">
        <v>6756</v>
      </c>
      <c r="B3804" s="192" t="s">
        <v>6757</v>
      </c>
      <c r="C3804" s="4"/>
      <c r="D3804" s="704"/>
      <c r="E3804" s="704"/>
      <c r="F3804" s="704"/>
      <c r="G3804" s="705"/>
    </row>
    <row r="3805" ht="156.0" customHeight="1">
      <c r="A3805" s="23" t="s">
        <v>6758</v>
      </c>
      <c r="B3805" s="192" t="s">
        <v>6759</v>
      </c>
      <c r="C3805" s="4"/>
      <c r="D3805" s="704"/>
      <c r="E3805" s="704"/>
      <c r="F3805" s="704"/>
      <c r="G3805" s="705"/>
    </row>
    <row r="3806" ht="61.5" customHeight="1">
      <c r="A3806" s="23" t="s">
        <v>6760</v>
      </c>
      <c r="B3806" s="192" t="s">
        <v>6761</v>
      </c>
      <c r="C3806" s="4"/>
      <c r="D3806" s="704"/>
      <c r="E3806" s="704"/>
      <c r="F3806" s="704"/>
      <c r="G3806" s="705"/>
    </row>
    <row r="3807" ht="61.5" customHeight="1">
      <c r="A3807" s="23" t="s">
        <v>6762</v>
      </c>
      <c r="B3807" s="192" t="s">
        <v>6763</v>
      </c>
      <c r="C3807" s="4"/>
      <c r="D3807" s="704"/>
      <c r="E3807" s="704"/>
      <c r="F3807" s="704"/>
      <c r="G3807" s="705"/>
    </row>
    <row r="3808" ht="116.25" customHeight="1">
      <c r="A3808" s="23" t="s">
        <v>6764</v>
      </c>
      <c r="B3808" s="192" t="s">
        <v>6765</v>
      </c>
      <c r="C3808" s="4"/>
      <c r="D3808" s="704"/>
      <c r="E3808" s="704"/>
      <c r="F3808" s="704"/>
      <c r="G3808" s="705"/>
    </row>
    <row r="3809">
      <c r="A3809" s="23" t="s">
        <v>6766</v>
      </c>
      <c r="B3809" s="192" t="s">
        <v>6767</v>
      </c>
      <c r="C3809" s="4" t="s">
        <v>6768</v>
      </c>
      <c r="D3809" s="704"/>
      <c r="E3809" s="704"/>
      <c r="F3809" s="704"/>
      <c r="G3809" s="705"/>
    </row>
    <row r="3810">
      <c r="A3810" s="23" t="s">
        <v>6769</v>
      </c>
      <c r="B3810" s="192" t="s">
        <v>6770</v>
      </c>
      <c r="C3810" s="4"/>
      <c r="D3810" s="43" t="s">
        <v>6771</v>
      </c>
      <c r="E3810" s="704"/>
      <c r="F3810" s="704"/>
      <c r="G3810" s="705"/>
    </row>
    <row r="3811">
      <c r="A3811" s="23" t="s">
        <v>6772</v>
      </c>
      <c r="B3811" s="192" t="s">
        <v>6773</v>
      </c>
      <c r="C3811" s="4" t="s">
        <v>6774</v>
      </c>
      <c r="D3811" s="704"/>
      <c r="E3811" s="704"/>
      <c r="F3811" s="704"/>
      <c r="G3811" s="705"/>
    </row>
    <row r="3812">
      <c r="A3812" s="23" t="s">
        <v>6775</v>
      </c>
      <c r="B3812" s="192" t="s">
        <v>6776</v>
      </c>
      <c r="C3812" s="4"/>
      <c r="D3812" s="704"/>
      <c r="E3812" s="704"/>
      <c r="F3812" s="704"/>
      <c r="G3812" s="705"/>
    </row>
    <row r="3813">
      <c r="A3813" s="23" t="s">
        <v>6777</v>
      </c>
      <c r="B3813" s="192" t="s">
        <v>6778</v>
      </c>
      <c r="C3813" s="4"/>
      <c r="D3813" s="704"/>
      <c r="E3813" s="704"/>
      <c r="F3813" s="704"/>
      <c r="G3813" s="705"/>
    </row>
    <row r="3814">
      <c r="A3814" s="23" t="s">
        <v>6779</v>
      </c>
      <c r="B3814" s="192" t="s">
        <v>6780</v>
      </c>
      <c r="C3814" s="4"/>
      <c r="D3814" s="704"/>
      <c r="E3814" s="704"/>
      <c r="F3814" s="704"/>
      <c r="G3814" s="705"/>
    </row>
    <row r="3815">
      <c r="A3815" s="710" t="s">
        <v>6781</v>
      </c>
      <c r="B3815" s="192" t="s">
        <v>6782</v>
      </c>
      <c r="C3815" s="4" t="s">
        <v>6783</v>
      </c>
      <c r="D3815" s="704"/>
      <c r="E3815" s="704"/>
      <c r="F3815" s="704"/>
      <c r="G3815" s="705"/>
    </row>
    <row r="3816">
      <c r="A3816" s="711" t="s">
        <v>6784</v>
      </c>
      <c r="B3816" s="192" t="s">
        <v>6785</v>
      </c>
      <c r="C3816" s="4"/>
      <c r="D3816" s="704"/>
      <c r="E3816" s="704"/>
      <c r="F3816" s="704"/>
      <c r="G3816" s="705"/>
    </row>
    <row r="3817">
      <c r="A3817" s="712" t="s">
        <v>6786</v>
      </c>
      <c r="B3817" s="243" t="s">
        <v>6787</v>
      </c>
      <c r="C3817" s="4" t="s">
        <v>6788</v>
      </c>
      <c r="D3817" s="704"/>
      <c r="E3817" s="704"/>
      <c r="F3817" s="704"/>
      <c r="G3817" s="705"/>
    </row>
    <row r="3818">
      <c r="A3818" s="713" t="s">
        <v>6789</v>
      </c>
      <c r="B3818" s="65"/>
      <c r="C3818" s="4"/>
      <c r="D3818" s="704"/>
      <c r="E3818" s="704"/>
      <c r="F3818" s="704"/>
      <c r="G3818" s="705"/>
    </row>
    <row r="3819">
      <c r="A3819" s="713" t="s">
        <v>6790</v>
      </c>
      <c r="B3819" s="65"/>
      <c r="C3819" s="4"/>
      <c r="D3819" s="704"/>
      <c r="E3819" s="704"/>
      <c r="F3819" s="704"/>
      <c r="G3819" s="705"/>
    </row>
    <row r="3820">
      <c r="A3820" s="714" t="s">
        <v>6791</v>
      </c>
      <c r="B3820" s="65" t="s">
        <v>6792</v>
      </c>
      <c r="C3820" s="4"/>
      <c r="D3820" s="704"/>
      <c r="E3820" s="704"/>
      <c r="F3820" s="704"/>
      <c r="G3820" s="705"/>
    </row>
    <row r="3821">
      <c r="A3821" s="713" t="s">
        <v>6793</v>
      </c>
      <c r="B3821" s="65" t="s">
        <v>6794</v>
      </c>
      <c r="C3821" s="4"/>
      <c r="D3821" s="704"/>
      <c r="E3821" s="704"/>
      <c r="F3821" s="704"/>
      <c r="G3821" s="705"/>
    </row>
    <row r="3822">
      <c r="A3822" s="713" t="s">
        <v>6795</v>
      </c>
      <c r="B3822" s="65" t="s">
        <v>6796</v>
      </c>
      <c r="C3822" s="4" t="s">
        <v>6797</v>
      </c>
      <c r="D3822" s="704"/>
      <c r="E3822" s="704"/>
      <c r="F3822" s="704"/>
      <c r="G3822" s="705"/>
    </row>
    <row r="3823">
      <c r="A3823" s="713" t="s">
        <v>6798</v>
      </c>
      <c r="B3823" s="65" t="s">
        <v>6799</v>
      </c>
      <c r="C3823" s="4"/>
      <c r="D3823" s="704"/>
      <c r="E3823" s="704"/>
      <c r="F3823" s="704"/>
      <c r="G3823" s="705"/>
    </row>
    <row r="3824">
      <c r="A3824" s="714" t="s">
        <v>6800</v>
      </c>
      <c r="B3824" s="65" t="s">
        <v>6801</v>
      </c>
      <c r="C3824" s="4" t="s">
        <v>6802</v>
      </c>
      <c r="D3824" s="704"/>
      <c r="E3824" s="704"/>
      <c r="F3824" s="704"/>
      <c r="G3824" s="705"/>
    </row>
    <row r="3825">
      <c r="A3825" s="713" t="s">
        <v>6803</v>
      </c>
      <c r="B3825" s="65" t="s">
        <v>6804</v>
      </c>
      <c r="C3825" s="4"/>
      <c r="D3825" s="704"/>
      <c r="E3825" s="704"/>
      <c r="F3825" s="704"/>
      <c r="G3825" s="705"/>
    </row>
    <row r="3826">
      <c r="A3826" s="713" t="s">
        <v>6805</v>
      </c>
      <c r="B3826" s="65" t="s">
        <v>6806</v>
      </c>
      <c r="C3826" s="4"/>
      <c r="D3826" s="704"/>
      <c r="E3826" s="704"/>
      <c r="F3826" s="704"/>
      <c r="G3826" s="705"/>
    </row>
    <row r="3827">
      <c r="A3827" s="165" t="s">
        <v>6807</v>
      </c>
      <c r="B3827" s="65" t="s">
        <v>6808</v>
      </c>
      <c r="C3827" s="4"/>
      <c r="D3827" s="704"/>
      <c r="E3827" s="704"/>
      <c r="F3827" s="704"/>
      <c r="G3827" s="705"/>
    </row>
    <row r="3828">
      <c r="A3828" s="165" t="s">
        <v>6809</v>
      </c>
      <c r="B3828" s="65" t="s">
        <v>6810</v>
      </c>
      <c r="C3828" s="4"/>
      <c r="D3828" s="704"/>
      <c r="E3828" s="704"/>
      <c r="F3828" s="704"/>
      <c r="G3828" s="705"/>
    </row>
    <row r="3829" ht="39.75" customHeight="1">
      <c r="A3829" s="132" t="s">
        <v>6811</v>
      </c>
      <c r="B3829" s="65" t="s">
        <v>6812</v>
      </c>
      <c r="C3829" s="4"/>
      <c r="D3829" s="704"/>
      <c r="E3829" s="704"/>
      <c r="F3829" s="704"/>
      <c r="G3829" s="705"/>
    </row>
    <row r="3830" ht="39.75" customHeight="1">
      <c r="A3830" s="132" t="s">
        <v>6813</v>
      </c>
      <c r="B3830" s="65" t="s">
        <v>6814</v>
      </c>
      <c r="C3830" s="4"/>
      <c r="D3830" s="704"/>
      <c r="E3830" s="704"/>
      <c r="F3830" s="704"/>
      <c r="G3830" s="705"/>
    </row>
    <row r="3831" ht="85.5" customHeight="1">
      <c r="A3831" s="132" t="s">
        <v>6815</v>
      </c>
      <c r="B3831" s="65" t="s">
        <v>6816</v>
      </c>
      <c r="C3831" s="4"/>
      <c r="D3831" s="704"/>
      <c r="E3831" s="704"/>
      <c r="F3831" s="704"/>
      <c r="G3831" s="705"/>
    </row>
    <row r="3832">
      <c r="A3832" s="132" t="s">
        <v>6817</v>
      </c>
      <c r="B3832" s="65" t="s">
        <v>6818</v>
      </c>
      <c r="C3832" s="4"/>
      <c r="D3832" s="704"/>
      <c r="E3832" s="704"/>
      <c r="F3832" s="704"/>
      <c r="G3832" s="705"/>
    </row>
    <row r="3833" ht="69.75" customHeight="1">
      <c r="A3833" s="132" t="s">
        <v>6819</v>
      </c>
      <c r="B3833" s="243" t="s">
        <v>6820</v>
      </c>
      <c r="C3833" s="4"/>
      <c r="D3833" s="363" t="s">
        <v>6821</v>
      </c>
      <c r="E3833" s="363" t="s">
        <v>6822</v>
      </c>
      <c r="F3833" s="704"/>
      <c r="G3833" s="705"/>
    </row>
    <row r="3834" ht="109.5" customHeight="1">
      <c r="A3834" s="132" t="s">
        <v>6823</v>
      </c>
      <c r="B3834" s="243" t="s">
        <v>6824</v>
      </c>
      <c r="C3834" s="4" t="s">
        <v>6825</v>
      </c>
      <c r="D3834" s="715"/>
      <c r="E3834" s="43"/>
      <c r="F3834" s="132"/>
      <c r="G3834" s="132"/>
      <c r="H3834" s="469"/>
      <c r="I3834" s="469"/>
      <c r="J3834" s="469"/>
      <c r="K3834" s="469"/>
      <c r="L3834" s="469"/>
      <c r="M3834" s="469"/>
      <c r="N3834" s="469"/>
      <c r="O3834" s="469"/>
      <c r="P3834" s="469"/>
      <c r="Q3834" s="469"/>
      <c r="R3834" s="469"/>
      <c r="S3834" s="469"/>
      <c r="T3834" s="469"/>
      <c r="U3834" s="469"/>
      <c r="V3834" s="469"/>
      <c r="W3834" s="469"/>
      <c r="X3834" s="469"/>
      <c r="Y3834" s="469"/>
      <c r="Z3834" s="469"/>
      <c r="AA3834" s="469"/>
      <c r="AB3834" s="469"/>
      <c r="AC3834" s="469"/>
    </row>
    <row r="3835" ht="34.5" customHeight="1">
      <c r="A3835" s="207" t="s">
        <v>6826</v>
      </c>
      <c r="B3835" s="160" t="s">
        <v>6827</v>
      </c>
      <c r="C3835" s="4" t="s">
        <v>6828</v>
      </c>
      <c r="D3835" s="715"/>
      <c r="E3835" s="43"/>
      <c r="F3835" s="132"/>
      <c r="G3835" s="132"/>
      <c r="H3835" s="469"/>
      <c r="I3835" s="469"/>
      <c r="J3835" s="469"/>
      <c r="K3835" s="469"/>
      <c r="L3835" s="469"/>
      <c r="M3835" s="469"/>
      <c r="N3835" s="469"/>
      <c r="O3835" s="469"/>
      <c r="P3835" s="469"/>
      <c r="Q3835" s="469"/>
      <c r="R3835" s="469"/>
      <c r="S3835" s="469"/>
      <c r="T3835" s="469"/>
      <c r="U3835" s="469"/>
      <c r="V3835" s="469"/>
      <c r="W3835" s="469"/>
      <c r="X3835" s="469"/>
      <c r="Y3835" s="469"/>
      <c r="Z3835" s="469"/>
      <c r="AA3835" s="469"/>
      <c r="AB3835" s="469"/>
      <c r="AC3835" s="469"/>
    </row>
    <row r="3836" ht="196.5" customHeight="1">
      <c r="A3836" s="1" t="s">
        <v>6829</v>
      </c>
      <c r="B3836" s="160" t="s">
        <v>6830</v>
      </c>
      <c r="C3836" s="4" t="s">
        <v>6831</v>
      </c>
      <c r="D3836" s="715"/>
      <c r="E3836" s="43"/>
      <c r="F3836" s="132"/>
      <c r="G3836" s="132"/>
      <c r="H3836" s="469"/>
      <c r="I3836" s="469"/>
      <c r="J3836" s="469"/>
      <c r="K3836" s="469"/>
      <c r="L3836" s="469"/>
      <c r="M3836" s="469"/>
      <c r="N3836" s="469"/>
      <c r="O3836" s="469"/>
      <c r="P3836" s="469"/>
      <c r="Q3836" s="469"/>
      <c r="R3836" s="469"/>
      <c r="S3836" s="469"/>
      <c r="T3836" s="469"/>
      <c r="U3836" s="469"/>
      <c r="V3836" s="469"/>
      <c r="W3836" s="469"/>
      <c r="X3836" s="469"/>
      <c r="Y3836" s="469"/>
      <c r="Z3836" s="469"/>
      <c r="AA3836" s="469"/>
      <c r="AB3836" s="469"/>
      <c r="AC3836" s="469"/>
    </row>
    <row r="3837" ht="24.75" customHeight="1">
      <c r="A3837" s="207" t="s">
        <v>6832</v>
      </c>
      <c r="B3837" s="160" t="s">
        <v>6833</v>
      </c>
      <c r="C3837" s="4"/>
      <c r="D3837" s="715"/>
      <c r="E3837" s="43"/>
      <c r="F3837" s="132"/>
      <c r="G3837" s="132"/>
      <c r="H3837" s="469"/>
      <c r="I3837" s="469"/>
      <c r="J3837" s="469"/>
      <c r="K3837" s="469"/>
      <c r="L3837" s="469"/>
      <c r="M3837" s="469"/>
      <c r="N3837" s="469"/>
      <c r="O3837" s="469"/>
      <c r="P3837" s="469"/>
      <c r="Q3837" s="469"/>
      <c r="R3837" s="469"/>
      <c r="S3837" s="469"/>
      <c r="T3837" s="469"/>
      <c r="U3837" s="469"/>
      <c r="V3837" s="469"/>
      <c r="W3837" s="469"/>
      <c r="X3837" s="469"/>
      <c r="Y3837" s="469"/>
      <c r="Z3837" s="469"/>
      <c r="AA3837" s="469"/>
      <c r="AB3837" s="469"/>
      <c r="AC3837" s="469"/>
    </row>
    <row r="3838" ht="108.75" customHeight="1">
      <c r="A3838" s="207" t="s">
        <v>6834</v>
      </c>
      <c r="B3838" s="160" t="s">
        <v>6835</v>
      </c>
      <c r="C3838" s="4"/>
      <c r="D3838" s="715"/>
      <c r="E3838" s="43"/>
      <c r="F3838" s="132"/>
      <c r="G3838" s="132"/>
      <c r="H3838" s="469"/>
      <c r="I3838" s="469"/>
      <c r="J3838" s="469"/>
      <c r="K3838" s="469"/>
      <c r="L3838" s="469"/>
      <c r="M3838" s="469"/>
      <c r="N3838" s="469"/>
      <c r="O3838" s="469"/>
      <c r="P3838" s="469"/>
      <c r="Q3838" s="469"/>
      <c r="R3838" s="469"/>
      <c r="S3838" s="469"/>
      <c r="T3838" s="469"/>
      <c r="U3838" s="469"/>
      <c r="V3838" s="469"/>
      <c r="W3838" s="469"/>
      <c r="X3838" s="469"/>
      <c r="Y3838" s="469"/>
      <c r="Z3838" s="469"/>
      <c r="AA3838" s="469"/>
      <c r="AB3838" s="469"/>
      <c r="AC3838" s="469"/>
    </row>
    <row r="3839" ht="71.25" customHeight="1">
      <c r="A3839" s="207" t="s">
        <v>6836</v>
      </c>
      <c r="B3839" s="160" t="s">
        <v>6837</v>
      </c>
      <c r="C3839" s="4"/>
      <c r="D3839" s="715"/>
      <c r="E3839" s="43"/>
      <c r="F3839" s="132"/>
      <c r="G3839" s="132"/>
      <c r="H3839" s="469"/>
      <c r="I3839" s="469"/>
      <c r="J3839" s="469"/>
      <c r="K3839" s="469"/>
      <c r="L3839" s="469"/>
      <c r="M3839" s="469"/>
      <c r="N3839" s="469"/>
      <c r="O3839" s="469"/>
      <c r="P3839" s="469"/>
      <c r="Q3839" s="469"/>
      <c r="R3839" s="469"/>
      <c r="S3839" s="469"/>
      <c r="T3839" s="469"/>
      <c r="U3839" s="469"/>
      <c r="V3839" s="469"/>
      <c r="W3839" s="469"/>
      <c r="X3839" s="469"/>
      <c r="Y3839" s="469"/>
      <c r="Z3839" s="469"/>
      <c r="AA3839" s="469"/>
      <c r="AB3839" s="469"/>
      <c r="AC3839" s="469"/>
    </row>
    <row r="3840" ht="61.5" customHeight="1">
      <c r="A3840" s="207" t="s">
        <v>6838</v>
      </c>
      <c r="B3840" s="160" t="s">
        <v>6839</v>
      </c>
      <c r="C3840" s="4"/>
      <c r="D3840" s="715"/>
      <c r="E3840" s="43"/>
      <c r="F3840" s="132"/>
      <c r="G3840" s="132"/>
      <c r="H3840" s="469"/>
      <c r="I3840" s="469"/>
      <c r="J3840" s="469"/>
      <c r="K3840" s="469"/>
      <c r="L3840" s="469"/>
      <c r="M3840" s="469"/>
      <c r="N3840" s="469"/>
      <c r="O3840" s="469"/>
      <c r="P3840" s="469"/>
      <c r="Q3840" s="469"/>
      <c r="R3840" s="469"/>
      <c r="S3840" s="469"/>
      <c r="T3840" s="469"/>
      <c r="U3840" s="469"/>
      <c r="V3840" s="469"/>
      <c r="W3840" s="469"/>
      <c r="X3840" s="469"/>
      <c r="Y3840" s="469"/>
      <c r="Z3840" s="469"/>
      <c r="AA3840" s="469"/>
      <c r="AB3840" s="469"/>
      <c r="AC3840" s="469"/>
    </row>
    <row r="3841" ht="129.0" customHeight="1">
      <c r="A3841" s="207" t="s">
        <v>6840</v>
      </c>
      <c r="B3841" s="160" t="s">
        <v>6841</v>
      </c>
      <c r="C3841" s="4" t="s">
        <v>6842</v>
      </c>
      <c r="D3841" s="715" t="s">
        <v>6843</v>
      </c>
      <c r="E3841" s="43"/>
      <c r="F3841" s="132"/>
      <c r="G3841" s="132"/>
      <c r="H3841" s="469"/>
      <c r="I3841" s="469"/>
      <c r="J3841" s="469"/>
      <c r="K3841" s="469"/>
      <c r="L3841" s="469"/>
      <c r="M3841" s="469"/>
      <c r="N3841" s="469"/>
      <c r="O3841" s="469"/>
      <c r="P3841" s="469"/>
      <c r="Q3841" s="469"/>
      <c r="R3841" s="469"/>
      <c r="S3841" s="469"/>
      <c r="T3841" s="469"/>
      <c r="U3841" s="469"/>
      <c r="V3841" s="469"/>
      <c r="W3841" s="469"/>
      <c r="X3841" s="469"/>
      <c r="Y3841" s="469"/>
      <c r="Z3841" s="469"/>
      <c r="AA3841" s="469"/>
      <c r="AB3841" s="469"/>
      <c r="AC3841" s="469"/>
    </row>
    <row r="3842" ht="81.75" customHeight="1">
      <c r="A3842" s="207" t="s">
        <v>6844</v>
      </c>
      <c r="B3842" s="160" t="s">
        <v>6845</v>
      </c>
      <c r="C3842" s="4" t="s">
        <v>6846</v>
      </c>
      <c r="D3842" s="715"/>
      <c r="E3842" s="43"/>
      <c r="F3842" s="132"/>
      <c r="G3842" s="132"/>
      <c r="H3842" s="469"/>
      <c r="I3842" s="469"/>
      <c r="J3842" s="469"/>
      <c r="K3842" s="469"/>
      <c r="L3842" s="469"/>
      <c r="M3842" s="469"/>
      <c r="N3842" s="469"/>
      <c r="O3842" s="469"/>
      <c r="P3842" s="469"/>
      <c r="Q3842" s="469"/>
      <c r="R3842" s="469"/>
      <c r="S3842" s="469"/>
      <c r="T3842" s="469"/>
      <c r="U3842" s="469"/>
      <c r="V3842" s="469"/>
      <c r="W3842" s="469"/>
      <c r="X3842" s="469"/>
      <c r="Y3842" s="469"/>
      <c r="Z3842" s="469"/>
      <c r="AA3842" s="469"/>
      <c r="AB3842" s="469"/>
      <c r="AC3842" s="469"/>
    </row>
    <row r="3843" ht="216.75" customHeight="1">
      <c r="A3843" s="207" t="s">
        <v>6847</v>
      </c>
      <c r="B3843" s="160" t="s">
        <v>6848</v>
      </c>
      <c r="C3843" s="4"/>
      <c r="D3843" s="715"/>
      <c r="E3843" s="43"/>
      <c r="F3843" s="132"/>
      <c r="G3843" s="132"/>
      <c r="H3843" s="469"/>
      <c r="I3843" s="469"/>
      <c r="J3843" s="469"/>
      <c r="K3843" s="469"/>
      <c r="L3843" s="469"/>
      <c r="M3843" s="469"/>
      <c r="N3843" s="469"/>
      <c r="O3843" s="469"/>
      <c r="P3843" s="469"/>
      <c r="Q3843" s="469"/>
      <c r="R3843" s="469"/>
      <c r="S3843" s="469"/>
      <c r="T3843" s="469"/>
      <c r="U3843" s="469"/>
      <c r="V3843" s="469"/>
      <c r="W3843" s="469"/>
      <c r="X3843" s="469"/>
      <c r="Y3843" s="469"/>
      <c r="Z3843" s="469"/>
      <c r="AA3843" s="469"/>
      <c r="AB3843" s="469"/>
      <c r="AC3843" s="469"/>
    </row>
    <row r="3844" ht="222.75" customHeight="1">
      <c r="A3844" s="207" t="s">
        <v>6849</v>
      </c>
      <c r="B3844" s="160" t="s">
        <v>6850</v>
      </c>
      <c r="C3844" s="4"/>
      <c r="D3844" s="715" t="s">
        <v>6851</v>
      </c>
      <c r="E3844" s="43"/>
      <c r="F3844" s="132"/>
      <c r="G3844" s="132"/>
      <c r="H3844" s="469"/>
      <c r="I3844" s="469"/>
      <c r="J3844" s="469"/>
      <c r="K3844" s="469"/>
      <c r="L3844" s="469"/>
      <c r="M3844" s="469"/>
      <c r="N3844" s="469"/>
      <c r="O3844" s="469"/>
      <c r="P3844" s="469"/>
      <c r="Q3844" s="469"/>
      <c r="R3844" s="469"/>
      <c r="S3844" s="469"/>
      <c r="T3844" s="469"/>
      <c r="U3844" s="469"/>
      <c r="V3844" s="469"/>
      <c r="W3844" s="469"/>
      <c r="X3844" s="469"/>
      <c r="Y3844" s="469"/>
      <c r="Z3844" s="469"/>
      <c r="AA3844" s="469"/>
      <c r="AB3844" s="469"/>
      <c r="AC3844" s="469"/>
    </row>
    <row r="3845" ht="100.5" customHeight="1">
      <c r="A3845" s="207"/>
      <c r="B3845" s="160" t="s">
        <v>6852</v>
      </c>
      <c r="C3845" s="4" t="s">
        <v>6853</v>
      </c>
      <c r="D3845" s="716" t="s">
        <v>6854</v>
      </c>
      <c r="E3845" s="717"/>
      <c r="F3845" s="718"/>
      <c r="G3845" s="718"/>
      <c r="H3845" s="719"/>
      <c r="I3845" s="719"/>
      <c r="J3845" s="719"/>
      <c r="K3845" s="719"/>
      <c r="L3845" s="719"/>
      <c r="M3845" s="719"/>
      <c r="N3845" s="719"/>
      <c r="O3845" s="719"/>
      <c r="P3845" s="719"/>
      <c r="Q3845" s="719"/>
      <c r="R3845" s="719"/>
      <c r="S3845" s="719"/>
      <c r="T3845" s="719"/>
      <c r="U3845" s="719"/>
      <c r="V3845" s="719"/>
      <c r="W3845" s="719"/>
      <c r="X3845" s="719"/>
      <c r="Y3845" s="719"/>
      <c r="Z3845" s="719"/>
      <c r="AA3845" s="719"/>
      <c r="AB3845" s="719"/>
      <c r="AC3845" s="720"/>
    </row>
    <row r="3846" ht="147.0" customHeight="1">
      <c r="A3846" s="207" t="s">
        <v>6855</v>
      </c>
      <c r="B3846" s="721" t="s">
        <v>6856</v>
      </c>
      <c r="C3846" s="4" t="s">
        <v>6857</v>
      </c>
      <c r="D3846" s="715"/>
      <c r="E3846" s="43"/>
      <c r="F3846" s="132"/>
      <c r="G3846" s="132"/>
      <c r="H3846" s="469"/>
      <c r="I3846" s="469"/>
      <c r="J3846" s="469"/>
      <c r="K3846" s="469"/>
      <c r="L3846" s="469"/>
      <c r="M3846" s="469"/>
      <c r="N3846" s="469"/>
      <c r="O3846" s="469"/>
      <c r="P3846" s="469"/>
      <c r="Q3846" s="469"/>
      <c r="R3846" s="469"/>
      <c r="S3846" s="469"/>
      <c r="T3846" s="469"/>
      <c r="U3846" s="469"/>
      <c r="V3846" s="469"/>
      <c r="W3846" s="469"/>
      <c r="X3846" s="469"/>
      <c r="Y3846" s="469"/>
      <c r="Z3846" s="469"/>
      <c r="AA3846" s="469"/>
      <c r="AB3846" s="469"/>
      <c r="AC3846" s="469"/>
    </row>
    <row r="3847" ht="162.75" customHeight="1">
      <c r="A3847" s="206" t="s">
        <v>6858</v>
      </c>
      <c r="B3847" s="160" t="s">
        <v>6859</v>
      </c>
      <c r="C3847" s="4"/>
      <c r="D3847" s="715" t="s">
        <v>6860</v>
      </c>
      <c r="E3847" s="43"/>
      <c r="F3847" s="132"/>
      <c r="G3847" s="132"/>
      <c r="H3847" s="469"/>
      <c r="I3847" s="469"/>
      <c r="J3847" s="469"/>
      <c r="K3847" s="469"/>
      <c r="L3847" s="469"/>
      <c r="M3847" s="469"/>
      <c r="N3847" s="469"/>
      <c r="O3847" s="469"/>
      <c r="P3847" s="469"/>
      <c r="Q3847" s="469"/>
      <c r="R3847" s="469"/>
      <c r="S3847" s="469"/>
      <c r="T3847" s="469"/>
      <c r="U3847" s="469"/>
      <c r="V3847" s="469"/>
      <c r="W3847" s="469"/>
      <c r="X3847" s="469"/>
      <c r="Y3847" s="469"/>
      <c r="Z3847" s="469"/>
      <c r="AA3847" s="469"/>
      <c r="AB3847" s="469"/>
      <c r="AC3847" s="469"/>
    </row>
    <row r="3848">
      <c r="A3848" s="314" t="s">
        <v>6861</v>
      </c>
      <c r="B3848" s="65" t="s">
        <v>6862</v>
      </c>
      <c r="C3848" s="4" t="s">
        <v>6863</v>
      </c>
      <c r="D3848" s="5"/>
      <c r="E3848" s="43"/>
      <c r="F3848" s="132"/>
      <c r="G3848" s="132"/>
      <c r="H3848" s="469"/>
      <c r="I3848" s="469"/>
      <c r="J3848" s="469"/>
      <c r="K3848" s="469"/>
      <c r="L3848" s="469"/>
      <c r="M3848" s="469"/>
      <c r="N3848" s="469"/>
      <c r="O3848" s="469"/>
      <c r="P3848" s="469"/>
      <c r="Q3848" s="469"/>
      <c r="R3848" s="469"/>
      <c r="S3848" s="469"/>
      <c r="T3848" s="469"/>
      <c r="U3848" s="469"/>
      <c r="V3848" s="469"/>
      <c r="W3848" s="469"/>
      <c r="X3848" s="469"/>
      <c r="Y3848" s="469"/>
      <c r="Z3848" s="469"/>
      <c r="AA3848" s="469"/>
      <c r="AB3848" s="469"/>
      <c r="AC3848" s="469"/>
    </row>
    <row r="3849">
      <c r="A3849" s="620" t="s">
        <v>6864</v>
      </c>
      <c r="B3849" s="85" t="s">
        <v>6865</v>
      </c>
      <c r="C3849" s="4" t="s">
        <v>6866</v>
      </c>
      <c r="D3849" s="715"/>
      <c r="E3849" s="43"/>
      <c r="F3849" s="132"/>
      <c r="G3849" s="132"/>
      <c r="H3849" s="469"/>
      <c r="I3849" s="469"/>
      <c r="J3849" s="469"/>
      <c r="K3849" s="469"/>
      <c r="L3849" s="469"/>
      <c r="M3849" s="469"/>
      <c r="N3849" s="469"/>
      <c r="O3849" s="469"/>
      <c r="P3849" s="469"/>
      <c r="Q3849" s="469"/>
      <c r="R3849" s="469"/>
      <c r="S3849" s="469"/>
      <c r="T3849" s="469"/>
      <c r="U3849" s="469"/>
      <c r="V3849" s="469"/>
      <c r="W3849" s="469"/>
      <c r="X3849" s="469"/>
      <c r="Y3849" s="469"/>
      <c r="Z3849" s="469"/>
      <c r="AA3849" s="469"/>
      <c r="AB3849" s="469"/>
      <c r="AC3849" s="469"/>
    </row>
    <row r="3850">
      <c r="A3850" s="620" t="s">
        <v>6867</v>
      </c>
      <c r="B3850" s="160"/>
      <c r="C3850" s="4"/>
      <c r="D3850" s="715"/>
      <c r="E3850" s="43"/>
      <c r="F3850" s="132"/>
      <c r="G3850" s="132"/>
      <c r="H3850" s="469"/>
      <c r="I3850" s="469"/>
      <c r="J3850" s="469"/>
      <c r="K3850" s="469"/>
      <c r="L3850" s="469"/>
      <c r="M3850" s="469"/>
      <c r="N3850" s="469"/>
      <c r="O3850" s="469"/>
      <c r="P3850" s="469"/>
      <c r="Q3850" s="469"/>
      <c r="R3850" s="469"/>
      <c r="S3850" s="469"/>
      <c r="T3850" s="469"/>
      <c r="U3850" s="469"/>
      <c r="V3850" s="469"/>
      <c r="W3850" s="469"/>
      <c r="X3850" s="469"/>
      <c r="Y3850" s="469"/>
      <c r="Z3850" s="469"/>
      <c r="AA3850" s="469"/>
      <c r="AB3850" s="469"/>
      <c r="AC3850" s="469"/>
    </row>
    <row r="3851">
      <c r="A3851" s="620" t="s">
        <v>6868</v>
      </c>
      <c r="B3851" s="160" t="s">
        <v>6869</v>
      </c>
      <c r="C3851" s="4"/>
      <c r="D3851" s="715"/>
      <c r="E3851" s="43"/>
      <c r="F3851" s="132"/>
      <c r="G3851" s="132"/>
      <c r="H3851" s="469"/>
      <c r="I3851" s="469"/>
      <c r="J3851" s="469"/>
      <c r="K3851" s="469"/>
      <c r="L3851" s="469"/>
      <c r="M3851" s="469"/>
      <c r="N3851" s="469"/>
      <c r="O3851" s="469"/>
      <c r="P3851" s="469"/>
      <c r="Q3851" s="469"/>
      <c r="R3851" s="469"/>
      <c r="S3851" s="469"/>
      <c r="T3851" s="469"/>
      <c r="U3851" s="469"/>
      <c r="V3851" s="469"/>
      <c r="W3851" s="469"/>
      <c r="X3851" s="469"/>
      <c r="Y3851" s="469"/>
      <c r="Z3851" s="469"/>
      <c r="AA3851" s="469"/>
      <c r="AB3851" s="469"/>
      <c r="AC3851" s="469"/>
    </row>
    <row r="3852">
      <c r="A3852" s="620" t="s">
        <v>6870</v>
      </c>
      <c r="B3852" s="160" t="s">
        <v>6871</v>
      </c>
      <c r="C3852" s="4"/>
      <c r="D3852" s="715" t="s">
        <v>6872</v>
      </c>
      <c r="E3852" s="43"/>
      <c r="F3852" s="132"/>
      <c r="G3852" s="132"/>
      <c r="H3852" s="469"/>
      <c r="I3852" s="469"/>
      <c r="J3852" s="469"/>
      <c r="K3852" s="469"/>
      <c r="L3852" s="469"/>
      <c r="M3852" s="469"/>
      <c r="N3852" s="469"/>
      <c r="O3852" s="469"/>
      <c r="P3852" s="469"/>
      <c r="Q3852" s="469"/>
      <c r="R3852" s="469"/>
      <c r="S3852" s="469"/>
      <c r="T3852" s="469"/>
      <c r="U3852" s="469"/>
      <c r="V3852" s="469"/>
      <c r="W3852" s="469"/>
      <c r="X3852" s="469"/>
      <c r="Y3852" s="469"/>
      <c r="Z3852" s="469"/>
      <c r="AA3852" s="469"/>
      <c r="AB3852" s="469"/>
      <c r="AC3852" s="469"/>
    </row>
    <row r="3853">
      <c r="A3853" s="711" t="s">
        <v>6873</v>
      </c>
      <c r="B3853" s="160"/>
      <c r="C3853" s="4" t="s">
        <v>6874</v>
      </c>
      <c r="D3853" s="715"/>
      <c r="E3853" s="43"/>
      <c r="F3853" s="132"/>
      <c r="G3853" s="132"/>
      <c r="H3853" s="469"/>
      <c r="I3853" s="469"/>
      <c r="J3853" s="469"/>
      <c r="K3853" s="469"/>
      <c r="L3853" s="469"/>
      <c r="M3853" s="469"/>
      <c r="N3853" s="469"/>
      <c r="O3853" s="469"/>
      <c r="P3853" s="469"/>
      <c r="Q3853" s="469"/>
      <c r="R3853" s="469"/>
      <c r="S3853" s="469"/>
      <c r="T3853" s="469"/>
      <c r="U3853" s="469"/>
      <c r="V3853" s="469"/>
      <c r="W3853" s="469"/>
      <c r="X3853" s="469"/>
      <c r="Y3853" s="469"/>
      <c r="Z3853" s="469"/>
      <c r="AA3853" s="469"/>
      <c r="AB3853" s="469"/>
      <c r="AC3853" s="469"/>
    </row>
    <row r="3854">
      <c r="A3854" s="570" t="s">
        <v>6875</v>
      </c>
      <c r="B3854" s="160" t="s">
        <v>6876</v>
      </c>
      <c r="C3854" s="4"/>
      <c r="D3854" s="715"/>
      <c r="E3854" s="43"/>
      <c r="F3854" s="132"/>
      <c r="G3854" s="132"/>
      <c r="H3854" s="469"/>
      <c r="I3854" s="469"/>
      <c r="J3854" s="469"/>
      <c r="K3854" s="469"/>
      <c r="L3854" s="469"/>
      <c r="M3854" s="469"/>
      <c r="N3854" s="469"/>
      <c r="O3854" s="469"/>
      <c r="P3854" s="469"/>
      <c r="Q3854" s="469"/>
      <c r="R3854" s="469"/>
      <c r="S3854" s="469"/>
      <c r="T3854" s="469"/>
      <c r="U3854" s="469"/>
      <c r="V3854" s="469"/>
      <c r="W3854" s="469"/>
      <c r="X3854" s="469"/>
      <c r="Y3854" s="469"/>
      <c r="Z3854" s="469"/>
      <c r="AA3854" s="469"/>
      <c r="AB3854" s="469"/>
      <c r="AC3854" s="469"/>
    </row>
    <row r="3855">
      <c r="A3855" s="570" t="s">
        <v>6877</v>
      </c>
      <c r="B3855" s="160" t="s">
        <v>6878</v>
      </c>
      <c r="C3855" s="4"/>
      <c r="D3855" s="715"/>
      <c r="E3855" s="43"/>
      <c r="F3855" s="132"/>
      <c r="G3855" s="132"/>
      <c r="H3855" s="469"/>
      <c r="I3855" s="469"/>
      <c r="J3855" s="469"/>
      <c r="K3855" s="469"/>
      <c r="L3855" s="469"/>
      <c r="M3855" s="469"/>
      <c r="N3855" s="469"/>
      <c r="O3855" s="469"/>
      <c r="P3855" s="469"/>
      <c r="Q3855" s="469"/>
      <c r="R3855" s="469"/>
      <c r="S3855" s="469"/>
      <c r="T3855" s="469"/>
      <c r="U3855" s="469"/>
      <c r="V3855" s="469"/>
      <c r="W3855" s="469"/>
      <c r="X3855" s="469"/>
      <c r="Y3855" s="469"/>
      <c r="Z3855" s="469"/>
      <c r="AA3855" s="469"/>
      <c r="AB3855" s="469"/>
      <c r="AC3855" s="469"/>
    </row>
    <row r="3856">
      <c r="A3856" s="722" t="s">
        <v>6879</v>
      </c>
      <c r="B3856" s="160"/>
      <c r="C3856" s="4"/>
      <c r="D3856" s="715"/>
      <c r="E3856" s="43"/>
      <c r="F3856" s="132"/>
      <c r="G3856" s="132"/>
      <c r="H3856" s="469"/>
      <c r="I3856" s="469"/>
      <c r="J3856" s="469"/>
      <c r="K3856" s="469"/>
      <c r="L3856" s="469"/>
      <c r="M3856" s="469"/>
      <c r="N3856" s="469"/>
      <c r="O3856" s="469"/>
      <c r="P3856" s="469"/>
      <c r="Q3856" s="469"/>
      <c r="R3856" s="469"/>
      <c r="S3856" s="469"/>
      <c r="T3856" s="469"/>
      <c r="U3856" s="469"/>
      <c r="V3856" s="469"/>
      <c r="W3856" s="469"/>
      <c r="X3856" s="469"/>
      <c r="Y3856" s="469"/>
      <c r="Z3856" s="469"/>
      <c r="AA3856" s="469"/>
      <c r="AB3856" s="469"/>
      <c r="AC3856" s="469"/>
    </row>
    <row r="3857">
      <c r="A3857" s="723" t="s">
        <v>6880</v>
      </c>
      <c r="B3857" s="160" t="s">
        <v>6881</v>
      </c>
      <c r="C3857" s="4"/>
      <c r="D3857" s="715"/>
      <c r="E3857" s="43"/>
      <c r="F3857" s="132"/>
      <c r="G3857" s="132"/>
      <c r="H3857" s="469"/>
      <c r="I3857" s="469"/>
      <c r="J3857" s="469"/>
      <c r="K3857" s="469"/>
      <c r="L3857" s="469"/>
      <c r="M3857" s="469"/>
      <c r="N3857" s="469"/>
      <c r="O3857" s="469"/>
      <c r="P3857" s="469"/>
      <c r="Q3857" s="469"/>
      <c r="R3857" s="469"/>
      <c r="S3857" s="469"/>
      <c r="T3857" s="469"/>
      <c r="U3857" s="469"/>
      <c r="V3857" s="469"/>
      <c r="W3857" s="469"/>
      <c r="X3857" s="469"/>
      <c r="Y3857" s="469"/>
      <c r="Z3857" s="469"/>
      <c r="AA3857" s="469"/>
      <c r="AB3857" s="469"/>
      <c r="AC3857" s="469"/>
    </row>
    <row r="3858">
      <c r="A3858" s="723" t="s">
        <v>6882</v>
      </c>
      <c r="B3858" s="160" t="s">
        <v>6883</v>
      </c>
      <c r="C3858" s="4"/>
      <c r="D3858" s="715"/>
      <c r="E3858" s="43"/>
      <c r="F3858" s="132"/>
      <c r="G3858" s="132"/>
      <c r="H3858" s="469"/>
      <c r="I3858" s="469"/>
      <c r="J3858" s="469"/>
      <c r="K3858" s="469"/>
      <c r="L3858" s="469"/>
      <c r="M3858" s="469"/>
      <c r="N3858" s="469"/>
      <c r="O3858" s="469"/>
      <c r="P3858" s="469"/>
      <c r="Q3858" s="469"/>
      <c r="R3858" s="469"/>
      <c r="S3858" s="469"/>
      <c r="T3858" s="469"/>
      <c r="U3858" s="469"/>
      <c r="V3858" s="469"/>
      <c r="W3858" s="469"/>
      <c r="X3858" s="469"/>
      <c r="Y3858" s="469"/>
      <c r="Z3858" s="469"/>
      <c r="AA3858" s="469"/>
      <c r="AB3858" s="469"/>
      <c r="AC3858" s="469"/>
    </row>
    <row r="3859">
      <c r="A3859" s="723"/>
      <c r="B3859" s="160"/>
      <c r="C3859" s="4"/>
      <c r="D3859" s="715"/>
      <c r="E3859" s="43"/>
      <c r="F3859" s="132"/>
      <c r="G3859" s="132"/>
      <c r="H3859" s="469"/>
      <c r="I3859" s="469"/>
      <c r="J3859" s="469"/>
      <c r="K3859" s="469"/>
      <c r="L3859" s="469"/>
      <c r="M3859" s="469"/>
      <c r="N3859" s="469"/>
      <c r="O3859" s="469"/>
      <c r="P3859" s="469"/>
      <c r="Q3859" s="469"/>
      <c r="R3859" s="469"/>
      <c r="S3859" s="469"/>
      <c r="T3859" s="469"/>
      <c r="U3859" s="469"/>
      <c r="V3859" s="469"/>
      <c r="W3859" s="469"/>
      <c r="X3859" s="469"/>
      <c r="Y3859" s="469"/>
      <c r="Z3859" s="469"/>
      <c r="AA3859" s="469"/>
      <c r="AB3859" s="469"/>
      <c r="AC3859" s="469"/>
    </row>
    <row r="3860" ht="90.0" customHeight="1">
      <c r="A3860" s="723" t="s">
        <v>6884</v>
      </c>
      <c r="B3860" s="160" t="s">
        <v>6885</v>
      </c>
      <c r="C3860" s="4"/>
      <c r="D3860" s="715"/>
      <c r="E3860" s="43"/>
      <c r="F3860" s="132"/>
      <c r="G3860" s="132"/>
      <c r="H3860" s="469"/>
      <c r="I3860" s="469"/>
      <c r="J3860" s="469"/>
      <c r="K3860" s="469"/>
      <c r="L3860" s="469"/>
      <c r="M3860" s="469"/>
      <c r="N3860" s="469"/>
      <c r="O3860" s="469"/>
      <c r="P3860" s="469"/>
      <c r="Q3860" s="469"/>
      <c r="R3860" s="469"/>
      <c r="S3860" s="469"/>
      <c r="T3860" s="469"/>
      <c r="U3860" s="469"/>
      <c r="V3860" s="469"/>
      <c r="W3860" s="469"/>
      <c r="X3860" s="469"/>
      <c r="Y3860" s="469"/>
      <c r="Z3860" s="469"/>
      <c r="AA3860" s="469"/>
      <c r="AB3860" s="469"/>
      <c r="AC3860" s="469"/>
    </row>
    <row r="3861" ht="69.0" customHeight="1">
      <c r="A3861" s="723" t="s">
        <v>6886</v>
      </c>
      <c r="B3861" s="160" t="s">
        <v>6887</v>
      </c>
      <c r="C3861" s="4"/>
      <c r="D3861" s="715"/>
      <c r="E3861" s="43"/>
      <c r="F3861" s="132"/>
      <c r="G3861" s="132"/>
      <c r="H3861" s="469"/>
      <c r="I3861" s="469"/>
      <c r="J3861" s="469"/>
      <c r="K3861" s="469"/>
      <c r="L3861" s="469"/>
      <c r="M3861" s="469"/>
      <c r="N3861" s="469"/>
      <c r="O3861" s="469"/>
      <c r="P3861" s="469"/>
      <c r="Q3861" s="469"/>
      <c r="R3861" s="469"/>
      <c r="S3861" s="469"/>
      <c r="T3861" s="469"/>
      <c r="U3861" s="469"/>
      <c r="V3861" s="469"/>
      <c r="W3861" s="469"/>
      <c r="X3861" s="469"/>
      <c r="Y3861" s="469"/>
      <c r="Z3861" s="469"/>
      <c r="AA3861" s="469"/>
      <c r="AB3861" s="469"/>
      <c r="AC3861" s="469"/>
    </row>
    <row r="3862" ht="69.0" customHeight="1">
      <c r="A3862" s="723" t="s">
        <v>6888</v>
      </c>
      <c r="B3862" s="160" t="s">
        <v>6889</v>
      </c>
      <c r="C3862" s="4"/>
      <c r="D3862" s="715"/>
      <c r="E3862" s="43"/>
      <c r="F3862" s="132"/>
      <c r="G3862" s="132"/>
      <c r="H3862" s="469"/>
      <c r="I3862" s="469"/>
      <c r="J3862" s="469"/>
      <c r="K3862" s="469"/>
      <c r="L3862" s="469"/>
      <c r="M3862" s="469"/>
      <c r="N3862" s="469"/>
      <c r="O3862" s="469"/>
      <c r="P3862" s="469"/>
      <c r="Q3862" s="469"/>
      <c r="R3862" s="469"/>
      <c r="S3862" s="469"/>
      <c r="T3862" s="469"/>
      <c r="U3862" s="469"/>
      <c r="V3862" s="469"/>
      <c r="W3862" s="469"/>
      <c r="X3862" s="469"/>
      <c r="Y3862" s="469"/>
      <c r="Z3862" s="469"/>
      <c r="AA3862" s="469"/>
      <c r="AB3862" s="469"/>
      <c r="AC3862" s="469"/>
    </row>
    <row r="3863" ht="69.0" customHeight="1">
      <c r="A3863" s="723" t="s">
        <v>6890</v>
      </c>
      <c r="B3863" s="160" t="s">
        <v>6891</v>
      </c>
      <c r="C3863" s="4"/>
      <c r="D3863" s="715"/>
      <c r="E3863" s="43"/>
      <c r="F3863" s="132"/>
      <c r="G3863" s="132"/>
      <c r="H3863" s="469"/>
      <c r="I3863" s="469"/>
      <c r="J3863" s="469"/>
      <c r="K3863" s="469"/>
      <c r="L3863" s="469"/>
      <c r="M3863" s="469"/>
      <c r="N3863" s="469"/>
      <c r="O3863" s="469"/>
      <c r="P3863" s="469"/>
      <c r="Q3863" s="469"/>
      <c r="R3863" s="469"/>
      <c r="S3863" s="469"/>
      <c r="T3863" s="469"/>
      <c r="U3863" s="469"/>
      <c r="V3863" s="469"/>
      <c r="W3863" s="469"/>
      <c r="X3863" s="469"/>
      <c r="Y3863" s="469"/>
      <c r="Z3863" s="469"/>
      <c r="AA3863" s="469"/>
      <c r="AB3863" s="469"/>
      <c r="AC3863" s="469"/>
    </row>
    <row r="3864" ht="69.0" customHeight="1">
      <c r="A3864" s="722" t="s">
        <v>6892</v>
      </c>
      <c r="B3864" s="160" t="s">
        <v>6893</v>
      </c>
      <c r="C3864" s="4"/>
      <c r="D3864" s="715"/>
      <c r="E3864" s="43"/>
      <c r="F3864" s="132"/>
      <c r="G3864" s="132"/>
      <c r="H3864" s="469"/>
      <c r="I3864" s="469"/>
      <c r="J3864" s="469"/>
      <c r="K3864" s="469"/>
      <c r="L3864" s="469"/>
      <c r="M3864" s="469"/>
      <c r="N3864" s="469"/>
      <c r="O3864" s="469"/>
      <c r="P3864" s="469"/>
      <c r="Q3864" s="469"/>
      <c r="R3864" s="469"/>
      <c r="S3864" s="469"/>
      <c r="T3864" s="469"/>
      <c r="U3864" s="469"/>
      <c r="V3864" s="469"/>
      <c r="W3864" s="469"/>
      <c r="X3864" s="469"/>
      <c r="Y3864" s="469"/>
      <c r="Z3864" s="469"/>
      <c r="AA3864" s="469"/>
      <c r="AB3864" s="469"/>
      <c r="AC3864" s="469"/>
    </row>
    <row r="3865">
      <c r="A3865" s="722" t="s">
        <v>6894</v>
      </c>
      <c r="B3865" s="160" t="s">
        <v>6895</v>
      </c>
      <c r="C3865" s="4"/>
      <c r="D3865" s="715"/>
      <c r="E3865" s="43"/>
      <c r="F3865" s="132"/>
      <c r="G3865" s="132"/>
      <c r="H3865" s="469"/>
      <c r="I3865" s="469"/>
      <c r="J3865" s="469"/>
      <c r="K3865" s="469"/>
      <c r="L3865" s="469"/>
      <c r="M3865" s="469"/>
      <c r="N3865" s="469"/>
      <c r="O3865" s="469"/>
      <c r="P3865" s="469"/>
      <c r="Q3865" s="469"/>
      <c r="R3865" s="469"/>
      <c r="S3865" s="469"/>
      <c r="T3865" s="469"/>
      <c r="U3865" s="469"/>
      <c r="V3865" s="469"/>
      <c r="W3865" s="469"/>
      <c r="X3865" s="469"/>
      <c r="Y3865" s="469"/>
      <c r="Z3865" s="469"/>
      <c r="AA3865" s="469"/>
      <c r="AB3865" s="469"/>
      <c r="AC3865" s="469"/>
    </row>
    <row r="3866" ht="75.0" customHeight="1">
      <c r="A3866" s="723" t="s">
        <v>6896</v>
      </c>
      <c r="B3866" s="160"/>
      <c r="C3866" s="4"/>
      <c r="D3866" s="715"/>
      <c r="E3866" s="43"/>
      <c r="F3866" s="132"/>
      <c r="G3866" s="132"/>
      <c r="H3866" s="469"/>
      <c r="I3866" s="469"/>
      <c r="J3866" s="469"/>
      <c r="K3866" s="469"/>
      <c r="L3866" s="469"/>
      <c r="M3866" s="469"/>
      <c r="N3866" s="469"/>
      <c r="O3866" s="469"/>
      <c r="P3866" s="469"/>
      <c r="Q3866" s="469"/>
      <c r="R3866" s="469"/>
      <c r="S3866" s="469"/>
      <c r="T3866" s="469"/>
      <c r="U3866" s="469"/>
      <c r="V3866" s="469"/>
      <c r="W3866" s="469"/>
      <c r="X3866" s="469"/>
      <c r="Y3866" s="469"/>
      <c r="Z3866" s="469"/>
      <c r="AA3866" s="469"/>
      <c r="AB3866" s="469"/>
      <c r="AC3866" s="469"/>
    </row>
    <row r="3867" ht="135.75" customHeight="1">
      <c r="A3867" s="723" t="s">
        <v>6897</v>
      </c>
      <c r="B3867" s="160"/>
      <c r="C3867" s="4"/>
      <c r="D3867" s="715"/>
      <c r="E3867" s="43"/>
      <c r="F3867" s="132"/>
      <c r="G3867" s="132"/>
      <c r="H3867" s="469"/>
      <c r="I3867" s="469"/>
      <c r="J3867" s="469"/>
      <c r="K3867" s="469"/>
      <c r="L3867" s="469"/>
      <c r="M3867" s="469"/>
      <c r="N3867" s="469"/>
      <c r="O3867" s="469"/>
      <c r="P3867" s="469"/>
      <c r="Q3867" s="469"/>
      <c r="R3867" s="469"/>
      <c r="S3867" s="469"/>
      <c r="T3867" s="469"/>
      <c r="U3867" s="469"/>
      <c r="V3867" s="469"/>
      <c r="W3867" s="469"/>
      <c r="X3867" s="469"/>
      <c r="Y3867" s="469"/>
      <c r="Z3867" s="469"/>
      <c r="AA3867" s="469"/>
      <c r="AB3867" s="469"/>
      <c r="AC3867" s="469"/>
    </row>
    <row r="3868">
      <c r="A3868" s="723" t="s">
        <v>6898</v>
      </c>
      <c r="B3868" s="160" t="s">
        <v>6899</v>
      </c>
      <c r="C3868" s="4"/>
      <c r="D3868" s="715"/>
      <c r="E3868" s="43"/>
      <c r="F3868" s="132"/>
      <c r="G3868" s="132"/>
      <c r="H3868" s="469"/>
      <c r="I3868" s="469"/>
      <c r="J3868" s="469"/>
      <c r="K3868" s="469"/>
      <c r="L3868" s="469"/>
      <c r="M3868" s="469"/>
      <c r="N3868" s="469"/>
      <c r="O3868" s="469"/>
      <c r="P3868" s="469"/>
      <c r="Q3868" s="469"/>
      <c r="R3868" s="469"/>
      <c r="S3868" s="469"/>
      <c r="T3868" s="469"/>
      <c r="U3868" s="469"/>
      <c r="V3868" s="469"/>
      <c r="W3868" s="469"/>
      <c r="X3868" s="469"/>
      <c r="Y3868" s="469"/>
      <c r="Z3868" s="469"/>
      <c r="AA3868" s="469"/>
      <c r="AB3868" s="469"/>
      <c r="AC3868" s="469"/>
    </row>
    <row r="3869">
      <c r="A3869" s="722" t="s">
        <v>6900</v>
      </c>
      <c r="B3869" s="65" t="s">
        <v>6901</v>
      </c>
      <c r="C3869" s="4"/>
      <c r="D3869" s="715" t="s">
        <v>6902</v>
      </c>
      <c r="E3869" s="43" t="s">
        <v>6903</v>
      </c>
      <c r="F3869" s="132"/>
      <c r="G3869" s="132"/>
      <c r="H3869" s="469"/>
      <c r="I3869" s="469"/>
      <c r="J3869" s="469"/>
      <c r="K3869" s="469"/>
      <c r="L3869" s="469"/>
      <c r="M3869" s="469"/>
      <c r="N3869" s="469"/>
      <c r="O3869" s="469"/>
      <c r="P3869" s="469"/>
      <c r="Q3869" s="469"/>
      <c r="R3869" s="469"/>
      <c r="S3869" s="469"/>
      <c r="T3869" s="469"/>
      <c r="U3869" s="469"/>
      <c r="V3869" s="469"/>
      <c r="W3869" s="469"/>
      <c r="X3869" s="469"/>
      <c r="Y3869" s="469"/>
      <c r="Z3869" s="469"/>
      <c r="AA3869" s="469"/>
      <c r="AB3869" s="469"/>
      <c r="AC3869" s="469"/>
    </row>
    <row r="3870">
      <c r="A3870" s="723" t="s">
        <v>6904</v>
      </c>
      <c r="B3870" s="65" t="s">
        <v>6905</v>
      </c>
      <c r="C3870" s="4" t="s">
        <v>6906</v>
      </c>
      <c r="D3870" s="715"/>
      <c r="E3870" s="43"/>
      <c r="F3870" s="132"/>
      <c r="G3870" s="132"/>
      <c r="H3870" s="469"/>
      <c r="I3870" s="469"/>
      <c r="J3870" s="469"/>
      <c r="K3870" s="469"/>
      <c r="L3870" s="469"/>
      <c r="M3870" s="469"/>
      <c r="N3870" s="469"/>
      <c r="O3870" s="469"/>
      <c r="P3870" s="469"/>
      <c r="Q3870" s="469"/>
      <c r="R3870" s="469"/>
      <c r="S3870" s="469"/>
      <c r="T3870" s="469"/>
      <c r="U3870" s="469"/>
      <c r="V3870" s="469"/>
      <c r="W3870" s="469"/>
      <c r="X3870" s="469"/>
      <c r="Y3870" s="469"/>
      <c r="Z3870" s="469"/>
      <c r="AA3870" s="469"/>
      <c r="AB3870" s="469"/>
      <c r="AC3870" s="469"/>
    </row>
    <row r="3871">
      <c r="A3871" s="724" t="s">
        <v>6907</v>
      </c>
      <c r="B3871" s="65" t="s">
        <v>6908</v>
      </c>
      <c r="C3871" s="4"/>
      <c r="D3871" s="715"/>
      <c r="E3871" s="43"/>
      <c r="F3871" s="132"/>
      <c r="G3871" s="132"/>
      <c r="H3871" s="469"/>
      <c r="I3871" s="469"/>
      <c r="J3871" s="469"/>
      <c r="K3871" s="469"/>
      <c r="L3871" s="469"/>
      <c r="M3871" s="469"/>
      <c r="N3871" s="469"/>
      <c r="O3871" s="469"/>
      <c r="P3871" s="469"/>
      <c r="Q3871" s="469"/>
      <c r="R3871" s="469"/>
      <c r="S3871" s="469"/>
      <c r="T3871" s="469"/>
      <c r="U3871" s="469"/>
      <c r="V3871" s="469"/>
      <c r="W3871" s="469"/>
      <c r="X3871" s="469"/>
      <c r="Y3871" s="469"/>
      <c r="Z3871" s="469"/>
      <c r="AA3871" s="469"/>
      <c r="AB3871" s="469"/>
      <c r="AC3871" s="469"/>
    </row>
    <row r="3872">
      <c r="A3872" s="469"/>
      <c r="B3872" s="65" t="s">
        <v>6909</v>
      </c>
      <c r="C3872" s="4"/>
      <c r="D3872" s="715"/>
      <c r="E3872" s="43"/>
      <c r="F3872" s="132"/>
      <c r="G3872" s="132"/>
      <c r="H3872" s="469"/>
      <c r="I3872" s="469"/>
      <c r="J3872" s="469"/>
      <c r="K3872" s="469"/>
      <c r="L3872" s="469"/>
      <c r="M3872" s="469"/>
      <c r="N3872" s="469"/>
      <c r="O3872" s="469"/>
      <c r="P3872" s="469"/>
      <c r="Q3872" s="469"/>
      <c r="R3872" s="469"/>
      <c r="S3872" s="469"/>
      <c r="T3872" s="469"/>
      <c r="U3872" s="469"/>
      <c r="V3872" s="469"/>
      <c r="W3872" s="469"/>
      <c r="X3872" s="469"/>
      <c r="Y3872" s="469"/>
      <c r="Z3872" s="469"/>
      <c r="AA3872" s="469"/>
      <c r="AB3872" s="469"/>
      <c r="AC3872" s="469"/>
    </row>
    <row r="3873">
      <c r="A3873" s="725" t="s">
        <v>6910</v>
      </c>
      <c r="B3873" s="65" t="s">
        <v>6911</v>
      </c>
      <c r="C3873" s="4"/>
      <c r="D3873" s="715"/>
      <c r="E3873" s="43"/>
      <c r="F3873" s="132"/>
      <c r="G3873" s="132"/>
      <c r="H3873" s="469"/>
      <c r="I3873" s="469"/>
      <c r="J3873" s="469"/>
      <c r="K3873" s="469"/>
      <c r="L3873" s="469"/>
      <c r="M3873" s="469"/>
      <c r="N3873" s="469"/>
      <c r="O3873" s="469"/>
      <c r="P3873" s="469"/>
      <c r="Q3873" s="469"/>
      <c r="R3873" s="469"/>
      <c r="S3873" s="469"/>
      <c r="T3873" s="469"/>
      <c r="U3873" s="469"/>
      <c r="V3873" s="469"/>
      <c r="W3873" s="469"/>
      <c r="X3873" s="469"/>
      <c r="Y3873" s="469"/>
      <c r="Z3873" s="469"/>
      <c r="AA3873" s="469"/>
      <c r="AB3873" s="469"/>
      <c r="AC3873" s="469"/>
    </row>
    <row r="3874">
      <c r="A3874" s="726" t="s">
        <v>6912</v>
      </c>
      <c r="B3874" s="65"/>
      <c r="C3874" s="4"/>
      <c r="D3874" s="715"/>
      <c r="E3874" s="43"/>
      <c r="F3874" s="132"/>
      <c r="G3874" s="132"/>
      <c r="H3874" s="469"/>
      <c r="I3874" s="469"/>
      <c r="J3874" s="469"/>
      <c r="K3874" s="469"/>
      <c r="L3874" s="469"/>
      <c r="M3874" s="469"/>
      <c r="N3874" s="469"/>
      <c r="O3874" s="469"/>
      <c r="P3874" s="469"/>
      <c r="Q3874" s="469"/>
      <c r="R3874" s="469"/>
      <c r="S3874" s="469"/>
      <c r="T3874" s="469"/>
      <c r="U3874" s="469"/>
      <c r="V3874" s="469"/>
      <c r="W3874" s="469"/>
      <c r="X3874" s="469"/>
      <c r="Y3874" s="469"/>
      <c r="Z3874" s="469"/>
      <c r="AA3874" s="469"/>
      <c r="AB3874" s="469"/>
      <c r="AC3874" s="469"/>
    </row>
    <row r="3875">
      <c r="A3875" s="726" t="s">
        <v>6913</v>
      </c>
      <c r="B3875" s="65" t="s">
        <v>6914</v>
      </c>
      <c r="C3875" s="4"/>
      <c r="D3875" s="715"/>
      <c r="E3875" s="43"/>
      <c r="F3875" s="132"/>
      <c r="G3875" s="132"/>
      <c r="H3875" s="469"/>
      <c r="I3875" s="469"/>
      <c r="J3875" s="469"/>
      <c r="K3875" s="469"/>
      <c r="L3875" s="469"/>
      <c r="M3875" s="469"/>
      <c r="N3875" s="469"/>
      <c r="O3875" s="469"/>
      <c r="P3875" s="469"/>
      <c r="Q3875" s="469"/>
      <c r="R3875" s="469"/>
      <c r="S3875" s="469"/>
      <c r="T3875" s="469"/>
      <c r="U3875" s="469"/>
      <c r="V3875" s="469"/>
      <c r="W3875" s="469"/>
      <c r="X3875" s="469"/>
      <c r="Y3875" s="469"/>
      <c r="Z3875" s="469"/>
      <c r="AA3875" s="469"/>
      <c r="AB3875" s="469"/>
      <c r="AC3875" s="469"/>
    </row>
    <row r="3876">
      <c r="A3876" s="726" t="s">
        <v>6915</v>
      </c>
      <c r="B3876" s="65" t="s">
        <v>6916</v>
      </c>
      <c r="C3876" s="4"/>
      <c r="D3876" s="715"/>
      <c r="E3876" s="43"/>
      <c r="F3876" s="132"/>
      <c r="G3876" s="132"/>
      <c r="H3876" s="469"/>
      <c r="I3876" s="469"/>
      <c r="J3876" s="469"/>
      <c r="K3876" s="469"/>
      <c r="L3876" s="469"/>
      <c r="M3876" s="469"/>
      <c r="N3876" s="469"/>
      <c r="O3876" s="469"/>
      <c r="P3876" s="469"/>
      <c r="Q3876" s="469"/>
      <c r="R3876" s="469"/>
      <c r="S3876" s="469"/>
      <c r="T3876" s="469"/>
      <c r="U3876" s="469"/>
      <c r="V3876" s="469"/>
      <c r="W3876" s="469"/>
      <c r="X3876" s="469"/>
      <c r="Y3876" s="469"/>
      <c r="Z3876" s="469"/>
      <c r="AA3876" s="469"/>
      <c r="AB3876" s="469"/>
      <c r="AC3876" s="469"/>
    </row>
    <row r="3877">
      <c r="A3877" s="726" t="s">
        <v>6917</v>
      </c>
      <c r="B3877" s="727"/>
      <c r="C3877" s="4" t="s">
        <v>6918</v>
      </c>
      <c r="D3877" s="715"/>
      <c r="E3877" s="43"/>
      <c r="F3877" s="132"/>
      <c r="G3877" s="132"/>
      <c r="H3877" s="469"/>
      <c r="I3877" s="469"/>
      <c r="J3877" s="469"/>
      <c r="K3877" s="469"/>
      <c r="L3877" s="469"/>
      <c r="M3877" s="469"/>
      <c r="N3877" s="469"/>
      <c r="O3877" s="469"/>
      <c r="P3877" s="469"/>
      <c r="Q3877" s="469"/>
      <c r="R3877" s="469"/>
      <c r="S3877" s="469"/>
      <c r="T3877" s="469"/>
      <c r="U3877" s="469"/>
      <c r="V3877" s="469"/>
      <c r="W3877" s="469"/>
      <c r="X3877" s="469"/>
      <c r="Y3877" s="469"/>
      <c r="Z3877" s="469"/>
      <c r="AA3877" s="469"/>
      <c r="AB3877" s="469"/>
      <c r="AC3877" s="469"/>
    </row>
    <row r="3878">
      <c r="A3878" s="726" t="s">
        <v>6919</v>
      </c>
      <c r="B3878" s="65"/>
      <c r="C3878" s="4"/>
      <c r="D3878" s="715"/>
      <c r="E3878" s="43"/>
      <c r="F3878" s="132"/>
      <c r="G3878" s="132"/>
      <c r="H3878" s="469"/>
      <c r="I3878" s="469"/>
      <c r="J3878" s="469"/>
      <c r="K3878" s="469"/>
      <c r="L3878" s="469"/>
      <c r="M3878" s="469"/>
      <c r="N3878" s="469"/>
      <c r="O3878" s="469"/>
      <c r="P3878" s="469"/>
      <c r="Q3878" s="469"/>
      <c r="R3878" s="469"/>
      <c r="S3878" s="469"/>
      <c r="T3878" s="469"/>
      <c r="U3878" s="469"/>
      <c r="V3878" s="469"/>
      <c r="W3878" s="469"/>
      <c r="X3878" s="469"/>
      <c r="Y3878" s="469"/>
      <c r="Z3878" s="469"/>
      <c r="AA3878" s="469"/>
      <c r="AB3878" s="469"/>
      <c r="AC3878" s="469"/>
    </row>
    <row r="3879">
      <c r="A3879" s="728" t="s">
        <v>6920</v>
      </c>
      <c r="B3879" s="65" t="s">
        <v>6921</v>
      </c>
      <c r="C3879" s="4" t="s">
        <v>6922</v>
      </c>
      <c r="D3879" s="715"/>
      <c r="E3879" s="43"/>
      <c r="F3879" s="132"/>
      <c r="G3879" s="132"/>
      <c r="H3879" s="469"/>
      <c r="I3879" s="469"/>
      <c r="J3879" s="469"/>
      <c r="K3879" s="469"/>
      <c r="L3879" s="469"/>
      <c r="M3879" s="469"/>
      <c r="N3879" s="469"/>
      <c r="O3879" s="469"/>
      <c r="P3879" s="469"/>
      <c r="Q3879" s="469"/>
      <c r="R3879" s="469"/>
      <c r="S3879" s="469"/>
      <c r="T3879" s="469"/>
      <c r="U3879" s="469"/>
      <c r="V3879" s="469"/>
      <c r="W3879" s="469"/>
      <c r="X3879" s="469"/>
      <c r="Y3879" s="469"/>
      <c r="Z3879" s="469"/>
      <c r="AA3879" s="469"/>
      <c r="AB3879" s="469"/>
      <c r="AC3879" s="469"/>
    </row>
    <row r="3880">
      <c r="A3880" s="729" t="s">
        <v>6923</v>
      </c>
      <c r="B3880" s="65"/>
      <c r="C3880" s="4"/>
      <c r="D3880" s="715"/>
      <c r="E3880" s="43"/>
      <c r="F3880" s="132"/>
      <c r="G3880" s="132"/>
      <c r="H3880" s="469"/>
      <c r="I3880" s="469"/>
      <c r="J3880" s="469"/>
      <c r="K3880" s="469"/>
      <c r="L3880" s="469"/>
      <c r="M3880" s="469"/>
      <c r="N3880" s="469"/>
      <c r="O3880" s="469"/>
      <c r="P3880" s="469"/>
      <c r="Q3880" s="469"/>
      <c r="R3880" s="469"/>
      <c r="S3880" s="469"/>
      <c r="T3880" s="469"/>
      <c r="U3880" s="469"/>
      <c r="V3880" s="469"/>
      <c r="W3880" s="469"/>
      <c r="X3880" s="469"/>
      <c r="Y3880" s="469"/>
      <c r="Z3880" s="469"/>
      <c r="AA3880" s="469"/>
      <c r="AB3880" s="469"/>
      <c r="AC3880" s="469"/>
    </row>
    <row r="3881">
      <c r="A3881" s="729" t="s">
        <v>6924</v>
      </c>
      <c r="B3881" s="65"/>
      <c r="C3881" s="4"/>
      <c r="D3881" s="715"/>
      <c r="E3881" s="43"/>
      <c r="F3881" s="132"/>
      <c r="G3881" s="132"/>
      <c r="H3881" s="469"/>
      <c r="I3881" s="469"/>
      <c r="J3881" s="469"/>
      <c r="K3881" s="469"/>
      <c r="L3881" s="469"/>
      <c r="M3881" s="469"/>
      <c r="N3881" s="469"/>
      <c r="O3881" s="469"/>
      <c r="P3881" s="469"/>
      <c r="Q3881" s="469"/>
      <c r="R3881" s="469"/>
      <c r="S3881" s="469"/>
      <c r="T3881" s="469"/>
      <c r="U3881" s="469"/>
      <c r="V3881" s="469"/>
      <c r="W3881" s="469"/>
      <c r="X3881" s="469"/>
      <c r="Y3881" s="469"/>
      <c r="Z3881" s="469"/>
      <c r="AA3881" s="469"/>
      <c r="AB3881" s="469"/>
      <c r="AC3881" s="469"/>
    </row>
    <row r="3882" ht="39.0" customHeight="1">
      <c r="A3882" s="729" t="s">
        <v>6925</v>
      </c>
      <c r="B3882" s="65" t="s">
        <v>6926</v>
      </c>
      <c r="C3882" s="4"/>
      <c r="D3882" s="715"/>
      <c r="E3882" s="43"/>
      <c r="F3882" s="132"/>
      <c r="G3882" s="132"/>
      <c r="H3882" s="469"/>
      <c r="I3882" s="469"/>
      <c r="J3882" s="469"/>
      <c r="K3882" s="469"/>
      <c r="L3882" s="469"/>
      <c r="M3882" s="469"/>
      <c r="N3882" s="469"/>
      <c r="O3882" s="469"/>
      <c r="P3882" s="469"/>
      <c r="Q3882" s="469"/>
      <c r="R3882" s="469"/>
      <c r="S3882" s="469"/>
      <c r="T3882" s="469"/>
      <c r="U3882" s="469"/>
      <c r="V3882" s="469"/>
      <c r="W3882" s="469"/>
      <c r="X3882" s="469"/>
      <c r="Y3882" s="469"/>
      <c r="Z3882" s="469"/>
      <c r="AA3882" s="469"/>
      <c r="AB3882" s="469"/>
      <c r="AC3882" s="469"/>
    </row>
    <row r="3883" ht="27.0" customHeight="1">
      <c r="A3883" s="674" t="s">
        <v>6927</v>
      </c>
      <c r="B3883" s="192" t="s">
        <v>6928</v>
      </c>
      <c r="C3883" s="4" t="s">
        <v>6929</v>
      </c>
      <c r="D3883" s="715"/>
      <c r="E3883" s="43"/>
      <c r="F3883" s="132"/>
      <c r="G3883" s="132"/>
      <c r="H3883" s="469"/>
      <c r="I3883" s="469"/>
      <c r="J3883" s="469"/>
      <c r="K3883" s="469"/>
      <c r="L3883" s="469"/>
      <c r="M3883" s="469"/>
      <c r="N3883" s="469"/>
      <c r="O3883" s="469"/>
      <c r="P3883" s="469"/>
      <c r="Q3883" s="469"/>
      <c r="R3883" s="469"/>
      <c r="S3883" s="469"/>
      <c r="T3883" s="469"/>
      <c r="U3883" s="469"/>
      <c r="V3883" s="469"/>
      <c r="W3883" s="469"/>
      <c r="X3883" s="469"/>
      <c r="Y3883" s="469"/>
      <c r="Z3883" s="469"/>
      <c r="AA3883" s="469"/>
      <c r="AB3883" s="469"/>
      <c r="AC3883" s="469"/>
    </row>
    <row r="3884" ht="105.0" customHeight="1">
      <c r="A3884" s="674" t="s">
        <v>6930</v>
      </c>
      <c r="B3884" s="192"/>
      <c r="C3884" s="4"/>
      <c r="D3884" s="715"/>
      <c r="E3884" s="43"/>
      <c r="F3884" s="132"/>
      <c r="G3884" s="132"/>
      <c r="H3884" s="469"/>
      <c r="I3884" s="469"/>
      <c r="J3884" s="469"/>
      <c r="K3884" s="469"/>
      <c r="L3884" s="469"/>
      <c r="M3884" s="469"/>
      <c r="N3884" s="469"/>
      <c r="O3884" s="469"/>
      <c r="P3884" s="469"/>
      <c r="Q3884" s="469"/>
      <c r="R3884" s="469"/>
      <c r="S3884" s="469"/>
      <c r="T3884" s="469"/>
      <c r="U3884" s="469"/>
      <c r="V3884" s="469"/>
      <c r="W3884" s="469"/>
      <c r="X3884" s="469"/>
      <c r="Y3884" s="469"/>
      <c r="Z3884" s="469"/>
      <c r="AA3884" s="469"/>
      <c r="AB3884" s="469"/>
      <c r="AC3884" s="469"/>
    </row>
    <row r="3885" ht="172.5" customHeight="1">
      <c r="A3885" s="674" t="s">
        <v>6931</v>
      </c>
      <c r="B3885" s="192" t="s">
        <v>6932</v>
      </c>
      <c r="C3885" s="4"/>
      <c r="D3885" s="715" t="s">
        <v>6933</v>
      </c>
      <c r="E3885" s="43"/>
      <c r="F3885" s="132"/>
      <c r="G3885" s="132"/>
      <c r="H3885" s="469"/>
      <c r="I3885" s="469"/>
      <c r="J3885" s="469"/>
      <c r="K3885" s="469"/>
      <c r="L3885" s="469"/>
      <c r="M3885" s="469"/>
      <c r="N3885" s="469"/>
      <c r="O3885" s="469"/>
      <c r="P3885" s="469"/>
      <c r="Q3885" s="469"/>
      <c r="R3885" s="469"/>
      <c r="S3885" s="469"/>
      <c r="T3885" s="469"/>
      <c r="U3885" s="469"/>
      <c r="V3885" s="469"/>
      <c r="W3885" s="469"/>
      <c r="X3885" s="469"/>
      <c r="Y3885" s="469"/>
      <c r="Z3885" s="469"/>
      <c r="AA3885" s="469"/>
      <c r="AB3885" s="469"/>
      <c r="AC3885" s="469"/>
    </row>
    <row r="3886" ht="72.75" customHeight="1">
      <c r="A3886" s="675" t="s">
        <v>6934</v>
      </c>
      <c r="B3886" s="192" t="s">
        <v>6935</v>
      </c>
      <c r="C3886" s="4" t="s">
        <v>6936</v>
      </c>
      <c r="D3886" s="559"/>
      <c r="E3886" s="43"/>
      <c r="F3886" s="132"/>
      <c r="G3886" s="132"/>
      <c r="H3886" s="469"/>
      <c r="I3886" s="469"/>
      <c r="J3886" s="469"/>
      <c r="K3886" s="469"/>
      <c r="L3886" s="469"/>
      <c r="M3886" s="469"/>
      <c r="N3886" s="469"/>
      <c r="O3886" s="469"/>
      <c r="P3886" s="469"/>
      <c r="Q3886" s="469"/>
      <c r="R3886" s="469"/>
      <c r="S3886" s="469"/>
      <c r="T3886" s="469"/>
      <c r="U3886" s="469"/>
      <c r="V3886" s="469"/>
      <c r="W3886" s="469"/>
      <c r="X3886" s="469"/>
      <c r="Y3886" s="469"/>
      <c r="Z3886" s="469"/>
      <c r="AA3886" s="469"/>
      <c r="AB3886" s="469"/>
      <c r="AC3886" s="469"/>
    </row>
    <row r="3887" ht="88.5" customHeight="1">
      <c r="A3887" s="674" t="s">
        <v>6937</v>
      </c>
      <c r="B3887" s="192" t="s">
        <v>6938</v>
      </c>
      <c r="C3887" s="4"/>
      <c r="D3887" s="559"/>
      <c r="E3887" s="43"/>
      <c r="F3887" s="132"/>
      <c r="G3887" s="132"/>
      <c r="H3887" s="469"/>
      <c r="I3887" s="469"/>
      <c r="J3887" s="469"/>
      <c r="K3887" s="469"/>
      <c r="L3887" s="469"/>
      <c r="M3887" s="469"/>
      <c r="N3887" s="469"/>
      <c r="O3887" s="469"/>
      <c r="P3887" s="469"/>
      <c r="Q3887" s="469"/>
      <c r="R3887" s="469"/>
      <c r="S3887" s="469"/>
      <c r="T3887" s="469"/>
      <c r="U3887" s="469"/>
      <c r="V3887" s="469"/>
      <c r="W3887" s="469"/>
      <c r="X3887" s="469"/>
      <c r="Y3887" s="469"/>
      <c r="Z3887" s="469"/>
      <c r="AA3887" s="469"/>
      <c r="AB3887" s="469"/>
      <c r="AC3887" s="469"/>
    </row>
    <row r="3888" ht="72.75" customHeight="1">
      <c r="A3888" s="628" t="s">
        <v>6939</v>
      </c>
      <c r="B3888" s="192" t="s">
        <v>6940</v>
      </c>
      <c r="C3888" s="4"/>
      <c r="D3888" s="559"/>
      <c r="E3888" s="43"/>
      <c r="F3888" s="132"/>
      <c r="G3888" s="132"/>
      <c r="H3888" s="469"/>
      <c r="I3888" s="469"/>
      <c r="J3888" s="469"/>
      <c r="K3888" s="469"/>
      <c r="L3888" s="469"/>
      <c r="M3888" s="469"/>
      <c r="N3888" s="469"/>
      <c r="O3888" s="469"/>
      <c r="P3888" s="469"/>
      <c r="Q3888" s="469"/>
      <c r="R3888" s="469"/>
      <c r="S3888" s="469"/>
      <c r="T3888" s="469"/>
      <c r="U3888" s="469"/>
      <c r="V3888" s="469"/>
      <c r="W3888" s="469"/>
      <c r="X3888" s="469"/>
      <c r="Y3888" s="469"/>
      <c r="Z3888" s="469"/>
      <c r="AA3888" s="469"/>
      <c r="AB3888" s="469"/>
      <c r="AC3888" s="469"/>
    </row>
    <row r="3889" ht="101.25" customHeight="1">
      <c r="A3889" s="564" t="s">
        <v>6941</v>
      </c>
      <c r="B3889" s="192"/>
      <c r="C3889" s="4"/>
      <c r="D3889" s="559"/>
      <c r="E3889" s="43"/>
      <c r="F3889" s="132"/>
      <c r="G3889" s="132"/>
      <c r="H3889" s="469"/>
      <c r="I3889" s="469"/>
      <c r="J3889" s="469"/>
      <c r="K3889" s="469"/>
      <c r="L3889" s="469"/>
      <c r="M3889" s="469"/>
      <c r="N3889" s="469"/>
      <c r="O3889" s="469"/>
      <c r="P3889" s="469"/>
      <c r="Q3889" s="469"/>
      <c r="R3889" s="469"/>
      <c r="S3889" s="469"/>
      <c r="T3889" s="469"/>
      <c r="U3889" s="469"/>
      <c r="V3889" s="469"/>
      <c r="W3889" s="469"/>
      <c r="X3889" s="469"/>
      <c r="Y3889" s="469"/>
      <c r="Z3889" s="469"/>
      <c r="AA3889" s="469"/>
      <c r="AB3889" s="469"/>
      <c r="AC3889" s="469"/>
    </row>
    <row r="3890" ht="43.5" customHeight="1">
      <c r="A3890" s="544" t="s">
        <v>6942</v>
      </c>
      <c r="B3890" s="192" t="s">
        <v>6943</v>
      </c>
      <c r="C3890" s="4"/>
      <c r="D3890" s="559"/>
      <c r="E3890" s="43"/>
      <c r="F3890" s="132"/>
      <c r="G3890" s="132"/>
      <c r="H3890" s="469"/>
      <c r="I3890" s="469"/>
      <c r="J3890" s="469"/>
      <c r="K3890" s="469"/>
      <c r="L3890" s="469"/>
      <c r="M3890" s="469"/>
      <c r="N3890" s="469"/>
      <c r="O3890" s="469"/>
      <c r="P3890" s="469"/>
      <c r="Q3890" s="469"/>
      <c r="R3890" s="469"/>
      <c r="S3890" s="469"/>
      <c r="T3890" s="469"/>
      <c r="U3890" s="469"/>
      <c r="V3890" s="469"/>
      <c r="W3890" s="469"/>
      <c r="X3890" s="469"/>
      <c r="Y3890" s="469"/>
      <c r="Z3890" s="469"/>
      <c r="AA3890" s="469"/>
      <c r="AB3890" s="469"/>
      <c r="AC3890" s="469"/>
    </row>
    <row r="3891" ht="190.5" customHeight="1">
      <c r="A3891" s="544" t="s">
        <v>6944</v>
      </c>
      <c r="B3891" s="192" t="s">
        <v>6945</v>
      </c>
      <c r="C3891" s="4"/>
      <c r="D3891" s="559"/>
      <c r="E3891" s="43"/>
      <c r="F3891" s="132"/>
      <c r="G3891" s="132"/>
      <c r="H3891" s="469"/>
      <c r="I3891" s="469"/>
      <c r="J3891" s="469"/>
      <c r="K3891" s="469"/>
      <c r="L3891" s="469"/>
      <c r="M3891" s="469"/>
      <c r="N3891" s="469"/>
      <c r="O3891" s="469"/>
      <c r="P3891" s="469"/>
      <c r="Q3891" s="469"/>
      <c r="R3891" s="469"/>
      <c r="S3891" s="469"/>
      <c r="T3891" s="469"/>
      <c r="U3891" s="469"/>
      <c r="V3891" s="469"/>
      <c r="W3891" s="469"/>
      <c r="X3891" s="469"/>
      <c r="Y3891" s="469"/>
      <c r="Z3891" s="469"/>
      <c r="AA3891" s="469"/>
      <c r="AB3891" s="469"/>
      <c r="AC3891" s="469"/>
    </row>
    <row r="3892" ht="73.5" customHeight="1">
      <c r="A3892" s="545" t="s">
        <v>6946</v>
      </c>
      <c r="B3892" s="243" t="s">
        <v>6947</v>
      </c>
      <c r="C3892" s="4"/>
      <c r="D3892" s="559"/>
      <c r="E3892" s="43"/>
      <c r="F3892" s="132"/>
      <c r="G3892" s="132"/>
      <c r="H3892" s="469"/>
      <c r="I3892" s="469"/>
      <c r="J3892" s="469"/>
      <c r="K3892" s="469"/>
      <c r="L3892" s="469"/>
      <c r="M3892" s="469"/>
      <c r="N3892" s="469"/>
      <c r="O3892" s="469"/>
      <c r="P3892" s="469"/>
      <c r="Q3892" s="469"/>
      <c r="R3892" s="469"/>
      <c r="S3892" s="469"/>
      <c r="T3892" s="469"/>
      <c r="U3892" s="469"/>
      <c r="V3892" s="469"/>
      <c r="W3892" s="469"/>
      <c r="X3892" s="469"/>
      <c r="Y3892" s="469"/>
      <c r="Z3892" s="469"/>
      <c r="AA3892" s="469"/>
      <c r="AB3892" s="469"/>
      <c r="AC3892" s="469"/>
    </row>
    <row r="3893" ht="55.5" customHeight="1">
      <c r="A3893" s="544" t="s">
        <v>6948</v>
      </c>
      <c r="B3893" s="192"/>
      <c r="C3893" s="4"/>
      <c r="D3893" s="559"/>
      <c r="E3893" s="43"/>
      <c r="F3893" s="132"/>
      <c r="G3893" s="132"/>
      <c r="H3893" s="469"/>
      <c r="I3893" s="469"/>
      <c r="J3893" s="469"/>
      <c r="K3893" s="469"/>
      <c r="L3893" s="469"/>
      <c r="M3893" s="469"/>
      <c r="N3893" s="469"/>
      <c r="O3893" s="469"/>
      <c r="P3893" s="469"/>
      <c r="Q3893" s="469"/>
      <c r="R3893" s="469"/>
      <c r="S3893" s="469"/>
      <c r="T3893" s="469"/>
      <c r="U3893" s="469"/>
      <c r="V3893" s="469"/>
      <c r="W3893" s="469"/>
      <c r="X3893" s="469"/>
      <c r="Y3893" s="469"/>
      <c r="Z3893" s="469"/>
      <c r="AA3893" s="469"/>
      <c r="AB3893" s="469"/>
      <c r="AC3893" s="469"/>
    </row>
    <row r="3894" ht="19.5" customHeight="1">
      <c r="A3894" s="545" t="s">
        <v>6949</v>
      </c>
      <c r="B3894" s="192" t="s">
        <v>6950</v>
      </c>
      <c r="C3894" s="4"/>
      <c r="D3894" s="559"/>
      <c r="E3894" s="43"/>
      <c r="F3894" s="132"/>
      <c r="G3894" s="132"/>
      <c r="H3894" s="469"/>
      <c r="I3894" s="469"/>
      <c r="J3894" s="469"/>
      <c r="K3894" s="469"/>
      <c r="L3894" s="469"/>
      <c r="M3894" s="469"/>
      <c r="N3894" s="469"/>
      <c r="O3894" s="469"/>
      <c r="P3894" s="469"/>
      <c r="Q3894" s="469"/>
      <c r="R3894" s="469"/>
      <c r="S3894" s="469"/>
      <c r="T3894" s="469"/>
      <c r="U3894" s="469"/>
      <c r="V3894" s="469"/>
      <c r="W3894" s="469"/>
      <c r="X3894" s="469"/>
      <c r="Y3894" s="469"/>
      <c r="Z3894" s="469"/>
      <c r="AA3894" s="469"/>
      <c r="AB3894" s="469"/>
      <c r="AC3894" s="469"/>
    </row>
    <row r="3895" ht="66.0" customHeight="1">
      <c r="A3895" s="544" t="s">
        <v>6951</v>
      </c>
      <c r="B3895" s="192"/>
      <c r="C3895" s="4"/>
      <c r="D3895" s="559"/>
      <c r="E3895" s="43"/>
      <c r="F3895" s="132"/>
      <c r="G3895" s="132"/>
      <c r="H3895" s="469"/>
      <c r="I3895" s="469"/>
      <c r="J3895" s="469"/>
      <c r="K3895" s="469"/>
      <c r="L3895" s="469"/>
      <c r="M3895" s="469"/>
      <c r="N3895" s="469"/>
      <c r="O3895" s="469"/>
      <c r="P3895" s="469"/>
      <c r="Q3895" s="469"/>
      <c r="R3895" s="469"/>
      <c r="S3895" s="469"/>
      <c r="T3895" s="469"/>
      <c r="U3895" s="469"/>
      <c r="V3895" s="469"/>
      <c r="W3895" s="469"/>
      <c r="X3895" s="469"/>
      <c r="Y3895" s="469"/>
      <c r="Z3895" s="469"/>
      <c r="AA3895" s="469"/>
      <c r="AB3895" s="469"/>
      <c r="AC3895" s="469"/>
    </row>
    <row r="3896" ht="66.0" customHeight="1">
      <c r="A3896" s="730" t="s">
        <v>6952</v>
      </c>
      <c r="B3896" s="192" t="s">
        <v>6953</v>
      </c>
      <c r="C3896" s="4" t="s">
        <v>6954</v>
      </c>
      <c r="D3896" s="559"/>
      <c r="E3896" s="43"/>
      <c r="F3896" s="132"/>
      <c r="G3896" s="132"/>
      <c r="H3896" s="469"/>
      <c r="I3896" s="469"/>
      <c r="J3896" s="469"/>
      <c r="K3896" s="469"/>
      <c r="L3896" s="469"/>
      <c r="M3896" s="469"/>
      <c r="N3896" s="469"/>
      <c r="O3896" s="469"/>
      <c r="P3896" s="469"/>
      <c r="Q3896" s="469"/>
      <c r="R3896" s="469"/>
      <c r="S3896" s="469"/>
      <c r="T3896" s="469"/>
      <c r="U3896" s="469"/>
      <c r="V3896" s="469"/>
      <c r="W3896" s="469"/>
      <c r="X3896" s="469"/>
      <c r="Y3896" s="469"/>
      <c r="Z3896" s="469"/>
      <c r="AA3896" s="469"/>
      <c r="AB3896" s="469"/>
      <c r="AC3896" s="469"/>
    </row>
    <row r="3897" ht="72.75" customHeight="1">
      <c r="A3897" s="731" t="s">
        <v>6955</v>
      </c>
      <c r="B3897" s="192" t="s">
        <v>6956</v>
      </c>
      <c r="C3897" s="4"/>
      <c r="D3897" s="559"/>
      <c r="E3897" s="43"/>
      <c r="F3897" s="132"/>
      <c r="G3897" s="132"/>
      <c r="H3897" s="469"/>
      <c r="I3897" s="469"/>
      <c r="J3897" s="469"/>
      <c r="K3897" s="469"/>
      <c r="L3897" s="469"/>
      <c r="M3897" s="469"/>
      <c r="N3897" s="469"/>
      <c r="O3897" s="469"/>
      <c r="P3897" s="469"/>
      <c r="Q3897" s="469"/>
      <c r="R3897" s="469"/>
      <c r="S3897" s="469"/>
      <c r="T3897" s="469"/>
      <c r="U3897" s="469"/>
      <c r="V3897" s="469"/>
      <c r="W3897" s="469"/>
      <c r="X3897" s="469"/>
      <c r="Y3897" s="469"/>
      <c r="Z3897" s="469"/>
      <c r="AA3897" s="469"/>
      <c r="AB3897" s="469"/>
      <c r="AC3897" s="469"/>
    </row>
    <row r="3898" ht="122.25" customHeight="1">
      <c r="A3898" s="730" t="s">
        <v>6957</v>
      </c>
      <c r="B3898" s="192" t="s">
        <v>6958</v>
      </c>
      <c r="C3898" s="4"/>
      <c r="D3898" s="559"/>
      <c r="E3898" s="43"/>
      <c r="F3898" s="132"/>
      <c r="G3898" s="132"/>
      <c r="H3898" s="469"/>
      <c r="I3898" s="469"/>
      <c r="J3898" s="469"/>
      <c r="K3898" s="469"/>
      <c r="L3898" s="469"/>
      <c r="M3898" s="469"/>
      <c r="N3898" s="469"/>
      <c r="O3898" s="469"/>
      <c r="P3898" s="469"/>
      <c r="Q3898" s="469"/>
      <c r="R3898" s="469"/>
      <c r="S3898" s="469"/>
      <c r="T3898" s="469"/>
      <c r="U3898" s="469"/>
      <c r="V3898" s="469"/>
      <c r="W3898" s="469"/>
      <c r="X3898" s="469"/>
      <c r="Y3898" s="469"/>
      <c r="Z3898" s="469"/>
      <c r="AA3898" s="469"/>
      <c r="AB3898" s="469"/>
      <c r="AC3898" s="469"/>
    </row>
    <row r="3899">
      <c r="A3899" s="730" t="s">
        <v>6959</v>
      </c>
      <c r="B3899" s="192" t="s">
        <v>6960</v>
      </c>
      <c r="C3899" s="4" t="s">
        <v>6961</v>
      </c>
      <c r="D3899" s="559"/>
      <c r="E3899" s="43"/>
      <c r="F3899" s="132"/>
      <c r="G3899" s="132"/>
      <c r="H3899" s="469"/>
      <c r="I3899" s="469"/>
      <c r="J3899" s="469"/>
      <c r="K3899" s="469"/>
      <c r="L3899" s="469"/>
      <c r="M3899" s="469"/>
      <c r="N3899" s="469"/>
      <c r="O3899" s="469"/>
      <c r="P3899" s="469"/>
      <c r="Q3899" s="469"/>
      <c r="R3899" s="469"/>
      <c r="S3899" s="469"/>
      <c r="T3899" s="469"/>
      <c r="U3899" s="469"/>
      <c r="V3899" s="469"/>
      <c r="W3899" s="469"/>
      <c r="X3899" s="469"/>
      <c r="Y3899" s="469"/>
      <c r="Z3899" s="469"/>
      <c r="AA3899" s="469"/>
      <c r="AB3899" s="469"/>
      <c r="AC3899" s="469"/>
    </row>
    <row r="3900" ht="171.0" customHeight="1">
      <c r="A3900" s="730" t="s">
        <v>6962</v>
      </c>
      <c r="B3900" s="192" t="s">
        <v>6963</v>
      </c>
      <c r="C3900" s="4"/>
      <c r="D3900" s="559"/>
      <c r="E3900" s="43"/>
      <c r="F3900" s="132"/>
      <c r="G3900" s="132"/>
      <c r="H3900" s="469"/>
      <c r="I3900" s="469"/>
      <c r="J3900" s="469"/>
      <c r="K3900" s="469"/>
      <c r="L3900" s="469"/>
      <c r="M3900" s="469"/>
      <c r="N3900" s="469"/>
      <c r="O3900" s="469"/>
      <c r="P3900" s="469"/>
      <c r="Q3900" s="469"/>
      <c r="R3900" s="469"/>
      <c r="S3900" s="469"/>
      <c r="T3900" s="469"/>
      <c r="U3900" s="469"/>
      <c r="V3900" s="469"/>
      <c r="W3900" s="469"/>
      <c r="X3900" s="469"/>
      <c r="Y3900" s="469"/>
      <c r="Z3900" s="469"/>
      <c r="AA3900" s="469"/>
      <c r="AB3900" s="469"/>
      <c r="AC3900" s="469"/>
    </row>
    <row r="3901" ht="346.5" customHeight="1">
      <c r="A3901" s="730" t="s">
        <v>6964</v>
      </c>
      <c r="B3901" s="192" t="s">
        <v>6965</v>
      </c>
      <c r="C3901" s="4"/>
      <c r="D3901" s="559" t="s">
        <v>6966</v>
      </c>
      <c r="E3901" s="43"/>
      <c r="F3901" s="132"/>
      <c r="G3901" s="132"/>
      <c r="H3901" s="469"/>
      <c r="I3901" s="469"/>
      <c r="J3901" s="469"/>
      <c r="K3901" s="469"/>
      <c r="L3901" s="469"/>
      <c r="M3901" s="469"/>
      <c r="N3901" s="469"/>
      <c r="O3901" s="469"/>
      <c r="P3901" s="469"/>
      <c r="Q3901" s="469"/>
      <c r="R3901" s="469"/>
      <c r="S3901" s="469"/>
      <c r="T3901" s="469"/>
      <c r="U3901" s="469"/>
      <c r="V3901" s="469"/>
      <c r="W3901" s="469"/>
      <c r="X3901" s="469"/>
      <c r="Y3901" s="469"/>
      <c r="Z3901" s="469"/>
      <c r="AA3901" s="469"/>
      <c r="AB3901" s="469"/>
      <c r="AC3901" s="469"/>
    </row>
    <row r="3902" ht="159.75" customHeight="1">
      <c r="A3902" s="730" t="s">
        <v>6967</v>
      </c>
      <c r="B3902" s="192" t="s">
        <v>6968</v>
      </c>
      <c r="C3902" s="4" t="s">
        <v>6969</v>
      </c>
      <c r="D3902" s="559" t="s">
        <v>6970</v>
      </c>
      <c r="E3902" s="43" t="s">
        <v>6971</v>
      </c>
      <c r="F3902" s="132" t="s">
        <v>6972</v>
      </c>
      <c r="G3902" s="132"/>
      <c r="H3902" s="469"/>
      <c r="I3902" s="469"/>
      <c r="J3902" s="469"/>
      <c r="K3902" s="469"/>
      <c r="L3902" s="469"/>
      <c r="M3902" s="469"/>
      <c r="N3902" s="469"/>
      <c r="O3902" s="469"/>
      <c r="P3902" s="469"/>
      <c r="Q3902" s="469"/>
      <c r="R3902" s="469"/>
      <c r="S3902" s="469"/>
      <c r="T3902" s="469"/>
      <c r="U3902" s="469"/>
      <c r="V3902" s="469"/>
      <c r="W3902" s="469"/>
      <c r="X3902" s="469"/>
      <c r="Y3902" s="469"/>
      <c r="Z3902" s="469"/>
      <c r="AA3902" s="469"/>
      <c r="AB3902" s="469"/>
      <c r="AC3902" s="469"/>
    </row>
    <row r="3903" ht="283.5" customHeight="1">
      <c r="A3903" s="478" t="s">
        <v>6973</v>
      </c>
      <c r="B3903" s="192" t="s">
        <v>6974</v>
      </c>
      <c r="C3903" s="4" t="s">
        <v>6975</v>
      </c>
      <c r="D3903" s="559"/>
      <c r="E3903" s="43"/>
      <c r="F3903" s="132"/>
      <c r="G3903" s="132"/>
      <c r="H3903" s="469"/>
      <c r="I3903" s="469"/>
      <c r="J3903" s="469"/>
      <c r="K3903" s="469"/>
      <c r="L3903" s="469"/>
      <c r="M3903" s="469"/>
      <c r="N3903" s="469"/>
      <c r="O3903" s="469"/>
      <c r="P3903" s="469"/>
      <c r="Q3903" s="469"/>
      <c r="R3903" s="469"/>
      <c r="S3903" s="469"/>
      <c r="T3903" s="469"/>
      <c r="U3903" s="469"/>
      <c r="V3903" s="469"/>
      <c r="W3903" s="469"/>
      <c r="X3903" s="469"/>
      <c r="Y3903" s="469"/>
      <c r="Z3903" s="469"/>
      <c r="AA3903" s="469"/>
      <c r="AB3903" s="469"/>
      <c r="AC3903" s="469"/>
    </row>
    <row r="3904">
      <c r="A3904" s="730" t="s">
        <v>6976</v>
      </c>
      <c r="B3904" s="192" t="s">
        <v>6977</v>
      </c>
      <c r="C3904" s="4" t="s">
        <v>6978</v>
      </c>
      <c r="D3904" s="559"/>
      <c r="E3904" s="43"/>
      <c r="F3904" s="132"/>
      <c r="G3904" s="132"/>
      <c r="H3904" s="469"/>
      <c r="I3904" s="469"/>
      <c r="J3904" s="469"/>
      <c r="K3904" s="469"/>
      <c r="L3904" s="469"/>
      <c r="M3904" s="469"/>
      <c r="N3904" s="469"/>
      <c r="O3904" s="469"/>
      <c r="P3904" s="469"/>
      <c r="Q3904" s="469"/>
      <c r="R3904" s="469"/>
      <c r="S3904" s="469"/>
      <c r="T3904" s="469"/>
      <c r="U3904" s="469"/>
      <c r="V3904" s="469"/>
      <c r="W3904" s="469"/>
      <c r="X3904" s="469"/>
      <c r="Y3904" s="469"/>
      <c r="Z3904" s="469"/>
      <c r="AA3904" s="469"/>
      <c r="AB3904" s="469"/>
      <c r="AC3904" s="469"/>
    </row>
    <row r="3905">
      <c r="A3905" s="730" t="s">
        <v>6979</v>
      </c>
      <c r="B3905" s="192" t="s">
        <v>6980</v>
      </c>
      <c r="C3905" s="576" t="s">
        <v>6981</v>
      </c>
      <c r="D3905" s="559"/>
      <c r="E3905" s="43"/>
      <c r="F3905" s="132"/>
      <c r="G3905" s="132"/>
      <c r="H3905" s="469"/>
      <c r="I3905" s="469"/>
      <c r="J3905" s="469"/>
      <c r="K3905" s="469"/>
      <c r="L3905" s="469"/>
      <c r="M3905" s="469"/>
      <c r="N3905" s="469"/>
      <c r="O3905" s="469"/>
      <c r="P3905" s="469"/>
      <c r="Q3905" s="469"/>
      <c r="R3905" s="469"/>
      <c r="S3905" s="469"/>
      <c r="T3905" s="469"/>
      <c r="U3905" s="469"/>
      <c r="V3905" s="469"/>
      <c r="W3905" s="469"/>
      <c r="X3905" s="469"/>
      <c r="Y3905" s="469"/>
      <c r="Z3905" s="469"/>
      <c r="AA3905" s="469"/>
      <c r="AB3905" s="469"/>
      <c r="AC3905" s="469"/>
    </row>
    <row r="3906">
      <c r="A3906" s="731" t="s">
        <v>6982</v>
      </c>
      <c r="B3906" s="192"/>
      <c r="C3906" s="4"/>
      <c r="D3906" s="559"/>
      <c r="E3906" s="43"/>
      <c r="F3906" s="132"/>
      <c r="G3906" s="132"/>
      <c r="H3906" s="469"/>
      <c r="I3906" s="469"/>
      <c r="J3906" s="469"/>
      <c r="K3906" s="469"/>
      <c r="L3906" s="469"/>
      <c r="M3906" s="469"/>
      <c r="N3906" s="469"/>
      <c r="O3906" s="469"/>
      <c r="P3906" s="469"/>
      <c r="Q3906" s="469"/>
      <c r="R3906" s="469"/>
      <c r="S3906" s="469"/>
      <c r="T3906" s="469"/>
      <c r="U3906" s="469"/>
      <c r="V3906" s="469"/>
      <c r="W3906" s="469"/>
      <c r="X3906" s="469"/>
      <c r="Y3906" s="469"/>
      <c r="Z3906" s="469"/>
      <c r="AA3906" s="469"/>
      <c r="AB3906" s="469"/>
      <c r="AC3906" s="469"/>
    </row>
    <row r="3907" ht="106.5" customHeight="1">
      <c r="A3907" s="730" t="s">
        <v>6983</v>
      </c>
      <c r="B3907" s="192"/>
      <c r="C3907" s="4"/>
      <c r="D3907" s="559"/>
      <c r="E3907" s="43"/>
      <c r="F3907" s="132"/>
      <c r="G3907" s="132"/>
      <c r="H3907" s="469"/>
      <c r="I3907" s="469"/>
      <c r="J3907" s="469"/>
      <c r="K3907" s="469"/>
      <c r="L3907" s="469"/>
      <c r="M3907" s="469"/>
      <c r="N3907" s="469"/>
      <c r="O3907" s="469"/>
      <c r="P3907" s="469"/>
      <c r="Q3907" s="469"/>
      <c r="R3907" s="469"/>
      <c r="S3907" s="469"/>
      <c r="T3907" s="469"/>
      <c r="U3907" s="469"/>
      <c r="V3907" s="469"/>
      <c r="W3907" s="469"/>
      <c r="X3907" s="469"/>
      <c r="Y3907" s="469"/>
      <c r="Z3907" s="469"/>
      <c r="AA3907" s="469"/>
      <c r="AB3907" s="469"/>
      <c r="AC3907" s="469"/>
    </row>
    <row r="3908" ht="106.5" customHeight="1">
      <c r="A3908" s="730" t="s">
        <v>6984</v>
      </c>
      <c r="B3908" s="192"/>
      <c r="C3908" s="4"/>
      <c r="D3908" s="559"/>
      <c r="E3908" s="43"/>
      <c r="F3908" s="132"/>
      <c r="G3908" s="132"/>
      <c r="H3908" s="469"/>
      <c r="I3908" s="469"/>
      <c r="J3908" s="469"/>
      <c r="K3908" s="469"/>
      <c r="L3908" s="469"/>
      <c r="M3908" s="469"/>
      <c r="N3908" s="469"/>
      <c r="O3908" s="469"/>
      <c r="P3908" s="469"/>
      <c r="Q3908" s="469"/>
      <c r="R3908" s="469"/>
      <c r="S3908" s="469"/>
      <c r="T3908" s="469"/>
      <c r="U3908" s="469"/>
      <c r="V3908" s="469"/>
      <c r="W3908" s="469"/>
      <c r="X3908" s="469"/>
      <c r="Y3908" s="469"/>
      <c r="Z3908" s="469"/>
      <c r="AA3908" s="469"/>
      <c r="AB3908" s="469"/>
      <c r="AC3908" s="469"/>
    </row>
    <row r="3909" ht="148.5" customHeight="1">
      <c r="A3909" s="730" t="s">
        <v>6985</v>
      </c>
      <c r="B3909" s="192" t="s">
        <v>6986</v>
      </c>
      <c r="C3909" s="4" t="s">
        <v>6987</v>
      </c>
      <c r="D3909" s="559"/>
      <c r="E3909" s="43"/>
      <c r="F3909" s="132"/>
      <c r="G3909" s="132"/>
      <c r="H3909" s="469"/>
      <c r="I3909" s="469"/>
      <c r="J3909" s="469"/>
      <c r="K3909" s="469"/>
      <c r="L3909" s="469"/>
      <c r="M3909" s="469"/>
      <c r="N3909" s="469"/>
      <c r="O3909" s="469"/>
      <c r="P3909" s="469"/>
      <c r="Q3909" s="469"/>
      <c r="R3909" s="469"/>
      <c r="S3909" s="469"/>
      <c r="T3909" s="469"/>
      <c r="U3909" s="469"/>
      <c r="V3909" s="469"/>
      <c r="W3909" s="469"/>
      <c r="X3909" s="469"/>
      <c r="Y3909" s="469"/>
      <c r="Z3909" s="469"/>
      <c r="AA3909" s="469"/>
      <c r="AB3909" s="469"/>
      <c r="AC3909" s="469"/>
    </row>
    <row r="3910" ht="159.0" customHeight="1">
      <c r="A3910" s="730" t="s">
        <v>6988</v>
      </c>
      <c r="B3910" s="192"/>
      <c r="C3910" s="4"/>
      <c r="D3910" s="559"/>
      <c r="E3910" s="43"/>
      <c r="F3910" s="132"/>
      <c r="G3910" s="132"/>
      <c r="H3910" s="469"/>
      <c r="I3910" s="469"/>
      <c r="J3910" s="469"/>
      <c r="K3910" s="469"/>
      <c r="L3910" s="469"/>
      <c r="M3910" s="469"/>
      <c r="N3910" s="469"/>
      <c r="O3910" s="469"/>
      <c r="P3910" s="469"/>
      <c r="Q3910" s="469"/>
      <c r="R3910" s="469"/>
      <c r="S3910" s="469"/>
      <c r="T3910" s="469"/>
      <c r="U3910" s="469"/>
      <c r="V3910" s="469"/>
      <c r="W3910" s="469"/>
      <c r="X3910" s="469"/>
      <c r="Y3910" s="469"/>
      <c r="Z3910" s="469"/>
      <c r="AA3910" s="469"/>
      <c r="AB3910" s="469"/>
      <c r="AC3910" s="469"/>
    </row>
    <row r="3911">
      <c r="A3911" s="730" t="s">
        <v>6989</v>
      </c>
      <c r="B3911" s="192" t="s">
        <v>6990</v>
      </c>
      <c r="C3911" s="4" t="s">
        <v>6991</v>
      </c>
      <c r="D3911" s="559"/>
      <c r="E3911" s="43"/>
      <c r="F3911" s="132"/>
      <c r="G3911" s="132"/>
      <c r="H3911" s="469"/>
      <c r="I3911" s="469"/>
      <c r="J3911" s="469"/>
      <c r="K3911" s="469"/>
      <c r="L3911" s="469"/>
      <c r="M3911" s="469"/>
      <c r="N3911" s="469"/>
      <c r="O3911" s="469"/>
      <c r="P3911" s="469"/>
      <c r="Q3911" s="469"/>
      <c r="R3911" s="469"/>
      <c r="S3911" s="469"/>
      <c r="T3911" s="469"/>
      <c r="U3911" s="469"/>
      <c r="V3911" s="469"/>
      <c r="W3911" s="469"/>
      <c r="X3911" s="469"/>
      <c r="Y3911" s="469"/>
      <c r="Z3911" s="469"/>
      <c r="AA3911" s="469"/>
      <c r="AB3911" s="469"/>
      <c r="AC3911" s="469"/>
    </row>
    <row r="3912">
      <c r="A3912" s="730" t="s">
        <v>6992</v>
      </c>
      <c r="B3912" s="192" t="s">
        <v>6993</v>
      </c>
      <c r="C3912" s="576" t="s">
        <v>6994</v>
      </c>
      <c r="D3912" s="559"/>
      <c r="E3912" s="43"/>
      <c r="F3912" s="132"/>
      <c r="G3912" s="132"/>
      <c r="H3912" s="469"/>
      <c r="I3912" s="469"/>
      <c r="J3912" s="469"/>
      <c r="K3912" s="469"/>
      <c r="L3912" s="469"/>
      <c r="M3912" s="469"/>
      <c r="N3912" s="469"/>
      <c r="O3912" s="469"/>
      <c r="P3912" s="469"/>
      <c r="Q3912" s="469"/>
      <c r="R3912" s="469"/>
      <c r="S3912" s="469"/>
      <c r="T3912" s="469"/>
      <c r="U3912" s="469"/>
      <c r="V3912" s="469"/>
      <c r="W3912" s="469"/>
      <c r="X3912" s="469"/>
      <c r="Y3912" s="469"/>
      <c r="Z3912" s="469"/>
      <c r="AA3912" s="469"/>
      <c r="AB3912" s="469"/>
      <c r="AC3912" s="469"/>
    </row>
    <row r="3913">
      <c r="A3913" s="4" t="s">
        <v>6995</v>
      </c>
      <c r="B3913" s="192" t="s">
        <v>6996</v>
      </c>
      <c r="C3913" s="4" t="s">
        <v>6997</v>
      </c>
      <c r="D3913" s="559"/>
      <c r="E3913" s="43"/>
      <c r="F3913" s="132"/>
      <c r="G3913" s="132"/>
      <c r="H3913" s="469"/>
      <c r="I3913" s="469"/>
      <c r="J3913" s="469"/>
      <c r="K3913" s="469"/>
      <c r="L3913" s="469"/>
      <c r="M3913" s="469"/>
      <c r="N3913" s="469"/>
      <c r="O3913" s="469"/>
      <c r="P3913" s="469"/>
      <c r="Q3913" s="469"/>
      <c r="R3913" s="469"/>
      <c r="S3913" s="469"/>
      <c r="T3913" s="469"/>
      <c r="U3913" s="469"/>
      <c r="V3913" s="469"/>
      <c r="W3913" s="469"/>
      <c r="X3913" s="469"/>
      <c r="Y3913" s="469"/>
      <c r="Z3913" s="469"/>
      <c r="AA3913" s="469"/>
      <c r="AB3913" s="469"/>
      <c r="AC3913" s="469"/>
    </row>
    <row r="3914">
      <c r="A3914" s="732" t="s">
        <v>6998</v>
      </c>
      <c r="B3914" s="700" t="s">
        <v>6999</v>
      </c>
      <c r="C3914" s="4" t="s">
        <v>7000</v>
      </c>
      <c r="D3914" s="559"/>
      <c r="E3914" s="43"/>
      <c r="F3914" s="132"/>
      <c r="G3914" s="132"/>
      <c r="H3914" s="469"/>
      <c r="I3914" s="469"/>
      <c r="J3914" s="469"/>
      <c r="K3914" s="469"/>
      <c r="L3914" s="469"/>
      <c r="M3914" s="469"/>
      <c r="N3914" s="469"/>
      <c r="O3914" s="469"/>
      <c r="P3914" s="469"/>
      <c r="Q3914" s="469"/>
      <c r="R3914" s="469"/>
      <c r="S3914" s="469"/>
      <c r="T3914" s="469"/>
      <c r="U3914" s="469"/>
      <c r="V3914" s="469"/>
      <c r="W3914" s="469"/>
      <c r="X3914" s="469"/>
      <c r="Y3914" s="469"/>
      <c r="Z3914" s="469"/>
      <c r="AA3914" s="469"/>
      <c r="AB3914" s="469"/>
      <c r="AC3914" s="469"/>
    </row>
    <row r="3915">
      <c r="A3915" s="576" t="s">
        <v>7001</v>
      </c>
      <c r="B3915" s="192" t="s">
        <v>7002</v>
      </c>
      <c r="C3915" s="4"/>
      <c r="D3915" s="559"/>
      <c r="E3915" s="43"/>
      <c r="F3915" s="132"/>
      <c r="G3915" s="132"/>
      <c r="H3915" s="469"/>
      <c r="I3915" s="469"/>
      <c r="J3915" s="469"/>
      <c r="K3915" s="469"/>
      <c r="L3915" s="469"/>
      <c r="M3915" s="469"/>
      <c r="N3915" s="469"/>
      <c r="O3915" s="469"/>
      <c r="P3915" s="469"/>
      <c r="Q3915" s="469"/>
      <c r="R3915" s="469"/>
      <c r="S3915" s="469"/>
      <c r="T3915" s="469"/>
      <c r="U3915" s="469"/>
      <c r="V3915" s="469"/>
      <c r="W3915" s="469"/>
      <c r="X3915" s="469"/>
      <c r="Y3915" s="469"/>
      <c r="Z3915" s="469"/>
      <c r="AA3915" s="469"/>
      <c r="AB3915" s="469"/>
      <c r="AC3915" s="469"/>
    </row>
    <row r="3916" ht="171.0" customHeight="1">
      <c r="A3916" s="576" t="s">
        <v>7003</v>
      </c>
      <c r="B3916" s="192" t="s">
        <v>7004</v>
      </c>
      <c r="C3916" s="4" t="s">
        <v>7005</v>
      </c>
      <c r="D3916" s="559"/>
      <c r="E3916" s="43"/>
      <c r="F3916" s="132"/>
      <c r="G3916" s="132"/>
      <c r="H3916" s="469"/>
      <c r="I3916" s="469"/>
      <c r="J3916" s="469"/>
      <c r="K3916" s="469"/>
      <c r="L3916" s="469"/>
      <c r="M3916" s="469"/>
      <c r="N3916" s="469"/>
      <c r="O3916" s="469"/>
      <c r="P3916" s="469"/>
      <c r="Q3916" s="469"/>
      <c r="R3916" s="469"/>
      <c r="S3916" s="469"/>
      <c r="T3916" s="469"/>
      <c r="U3916" s="469"/>
      <c r="V3916" s="469"/>
      <c r="W3916" s="469"/>
      <c r="X3916" s="469"/>
      <c r="Y3916" s="469"/>
      <c r="Z3916" s="469"/>
      <c r="AA3916" s="469"/>
      <c r="AB3916" s="469"/>
      <c r="AC3916" s="469"/>
    </row>
    <row r="3917">
      <c r="A3917" s="478" t="s">
        <v>7006</v>
      </c>
      <c r="B3917" s="192" t="s">
        <v>7007</v>
      </c>
      <c r="C3917" s="4"/>
      <c r="D3917" s="559"/>
      <c r="E3917" s="43"/>
      <c r="F3917" s="132"/>
      <c r="G3917" s="132"/>
      <c r="H3917" s="469"/>
      <c r="I3917" s="469"/>
      <c r="J3917" s="469"/>
      <c r="K3917" s="469"/>
      <c r="L3917" s="469"/>
      <c r="M3917" s="469"/>
      <c r="N3917" s="469"/>
      <c r="O3917" s="469"/>
      <c r="P3917" s="469"/>
      <c r="Q3917" s="469"/>
      <c r="R3917" s="469"/>
      <c r="S3917" s="469"/>
      <c r="T3917" s="469"/>
      <c r="U3917" s="469"/>
      <c r="V3917" s="469"/>
      <c r="W3917" s="469"/>
      <c r="X3917" s="469"/>
      <c r="Y3917" s="469"/>
      <c r="Z3917" s="469"/>
      <c r="AA3917" s="469"/>
      <c r="AB3917" s="469"/>
      <c r="AC3917" s="469"/>
    </row>
    <row r="3918">
      <c r="A3918" s="4" t="s">
        <v>7008</v>
      </c>
      <c r="B3918" s="192" t="s">
        <v>7009</v>
      </c>
      <c r="C3918" s="4"/>
      <c r="D3918" s="559"/>
      <c r="E3918" s="43"/>
      <c r="F3918" s="132"/>
      <c r="G3918" s="132"/>
      <c r="H3918" s="469"/>
      <c r="I3918" s="469"/>
      <c r="J3918" s="469"/>
      <c r="K3918" s="469"/>
      <c r="L3918" s="469"/>
      <c r="M3918" s="469"/>
      <c r="N3918" s="469"/>
      <c r="O3918" s="469"/>
      <c r="P3918" s="469"/>
      <c r="Q3918" s="469"/>
      <c r="R3918" s="469"/>
      <c r="S3918" s="469"/>
      <c r="T3918" s="469"/>
      <c r="U3918" s="469"/>
      <c r="V3918" s="469"/>
      <c r="W3918" s="469"/>
      <c r="X3918" s="469"/>
      <c r="Y3918" s="469"/>
      <c r="Z3918" s="469"/>
      <c r="AA3918" s="469"/>
      <c r="AB3918" s="469"/>
      <c r="AC3918" s="469"/>
    </row>
    <row r="3919">
      <c r="A3919" s="4" t="s">
        <v>7010</v>
      </c>
      <c r="B3919" s="192" t="s">
        <v>7011</v>
      </c>
      <c r="C3919" s="4"/>
      <c r="D3919" s="559"/>
      <c r="E3919" s="43"/>
      <c r="F3919" s="132"/>
      <c r="G3919" s="132"/>
      <c r="H3919" s="469"/>
      <c r="I3919" s="469"/>
      <c r="J3919" s="469"/>
      <c r="K3919" s="469"/>
      <c r="L3919" s="469"/>
      <c r="M3919" s="469"/>
      <c r="N3919" s="469"/>
      <c r="O3919" s="469"/>
      <c r="P3919" s="469"/>
      <c r="Q3919" s="469"/>
      <c r="R3919" s="469"/>
      <c r="S3919" s="469"/>
      <c r="T3919" s="469"/>
      <c r="U3919" s="469"/>
      <c r="V3919" s="469"/>
      <c r="W3919" s="469"/>
      <c r="X3919" s="469"/>
      <c r="Y3919" s="469"/>
      <c r="Z3919" s="469"/>
      <c r="AA3919" s="469"/>
      <c r="AB3919" s="469"/>
      <c r="AC3919" s="469"/>
    </row>
    <row r="3920">
      <c r="A3920" s="4" t="s">
        <v>7012</v>
      </c>
      <c r="B3920" s="192" t="s">
        <v>7013</v>
      </c>
      <c r="C3920" s="576" t="s">
        <v>7014</v>
      </c>
      <c r="D3920" s="559"/>
      <c r="E3920" s="43"/>
      <c r="F3920" s="132"/>
      <c r="G3920" s="132"/>
      <c r="H3920" s="469"/>
      <c r="I3920" s="469"/>
      <c r="J3920" s="469"/>
      <c r="K3920" s="469"/>
      <c r="L3920" s="469"/>
      <c r="M3920" s="469"/>
      <c r="N3920" s="469"/>
      <c r="O3920" s="469"/>
      <c r="P3920" s="469"/>
      <c r="Q3920" s="469"/>
      <c r="R3920" s="469"/>
      <c r="S3920" s="469"/>
      <c r="T3920" s="469"/>
      <c r="U3920" s="469"/>
      <c r="V3920" s="469"/>
      <c r="W3920" s="469"/>
      <c r="X3920" s="469"/>
      <c r="Y3920" s="469"/>
      <c r="Z3920" s="469"/>
      <c r="AA3920" s="469"/>
      <c r="AB3920" s="469"/>
      <c r="AC3920" s="469"/>
    </row>
    <row r="3921">
      <c r="A3921" s="576" t="s">
        <v>7015</v>
      </c>
      <c r="B3921" s="192" t="s">
        <v>7016</v>
      </c>
      <c r="C3921" s="4"/>
      <c r="D3921" s="559"/>
      <c r="E3921" s="43"/>
      <c r="F3921" s="132"/>
      <c r="G3921" s="132"/>
      <c r="H3921" s="469"/>
      <c r="I3921" s="469"/>
      <c r="J3921" s="469"/>
      <c r="K3921" s="469"/>
      <c r="L3921" s="469"/>
      <c r="M3921" s="469"/>
      <c r="N3921" s="469"/>
      <c r="O3921" s="469"/>
      <c r="P3921" s="469"/>
      <c r="Q3921" s="469"/>
      <c r="R3921" s="469"/>
      <c r="S3921" s="469"/>
      <c r="T3921" s="469"/>
      <c r="U3921" s="469"/>
      <c r="V3921" s="469"/>
      <c r="W3921" s="469"/>
      <c r="X3921" s="469"/>
      <c r="Y3921" s="469"/>
      <c r="Z3921" s="469"/>
      <c r="AA3921" s="469"/>
      <c r="AB3921" s="469"/>
      <c r="AC3921" s="469"/>
    </row>
    <row r="3922">
      <c r="A3922" s="544" t="s">
        <v>7017</v>
      </c>
      <c r="B3922" s="192" t="s">
        <v>7018</v>
      </c>
      <c r="C3922" s="4"/>
      <c r="D3922" s="559"/>
      <c r="E3922" s="43"/>
      <c r="F3922" s="132"/>
      <c r="G3922" s="132"/>
      <c r="H3922" s="469"/>
      <c r="I3922" s="469"/>
      <c r="J3922" s="469"/>
      <c r="K3922" s="469"/>
      <c r="L3922" s="469"/>
      <c r="M3922" s="469"/>
      <c r="N3922" s="469"/>
      <c r="O3922" s="469"/>
      <c r="P3922" s="469"/>
      <c r="Q3922" s="469"/>
      <c r="R3922" s="469"/>
      <c r="S3922" s="469"/>
      <c r="T3922" s="469"/>
      <c r="U3922" s="469"/>
      <c r="V3922" s="469"/>
      <c r="W3922" s="469"/>
      <c r="X3922" s="469"/>
      <c r="Y3922" s="469"/>
      <c r="Z3922" s="469"/>
      <c r="AA3922" s="469"/>
      <c r="AB3922" s="469"/>
      <c r="AC3922" s="469"/>
    </row>
    <row r="3923" ht="80.25" customHeight="1">
      <c r="A3923" s="544" t="s">
        <v>7019</v>
      </c>
      <c r="B3923" s="192" t="s">
        <v>7020</v>
      </c>
      <c r="C3923" s="4" t="s">
        <v>7021</v>
      </c>
      <c r="D3923" s="559"/>
      <c r="E3923" s="43"/>
      <c r="F3923" s="132"/>
      <c r="G3923" s="132"/>
      <c r="H3923" s="469"/>
      <c r="I3923" s="469"/>
      <c r="J3923" s="469"/>
      <c r="K3923" s="469"/>
      <c r="L3923" s="469"/>
      <c r="M3923" s="469"/>
      <c r="N3923" s="469"/>
      <c r="O3923" s="469"/>
      <c r="P3923" s="469"/>
      <c r="Q3923" s="469"/>
      <c r="R3923" s="469"/>
      <c r="S3923" s="469"/>
      <c r="T3923" s="469"/>
      <c r="U3923" s="469"/>
      <c r="V3923" s="469"/>
      <c r="W3923" s="469"/>
      <c r="X3923" s="469"/>
      <c r="Y3923" s="469"/>
      <c r="Z3923" s="469"/>
      <c r="AA3923" s="469"/>
      <c r="AB3923" s="469"/>
      <c r="AC3923" s="469"/>
    </row>
    <row r="3924">
      <c r="A3924" s="544" t="s">
        <v>7022</v>
      </c>
      <c r="B3924" s="733" t="s">
        <v>7023</v>
      </c>
      <c r="C3924" s="4" t="s">
        <v>7024</v>
      </c>
      <c r="D3924" s="559" t="s">
        <v>7025</v>
      </c>
      <c r="E3924" s="43"/>
      <c r="F3924" s="132"/>
      <c r="G3924" s="132"/>
      <c r="H3924" s="469"/>
      <c r="I3924" s="469"/>
      <c r="J3924" s="469"/>
      <c r="K3924" s="469"/>
      <c r="L3924" s="469"/>
      <c r="M3924" s="469"/>
      <c r="N3924" s="469"/>
      <c r="O3924" s="469"/>
      <c r="P3924" s="469"/>
      <c r="Q3924" s="469"/>
      <c r="R3924" s="469"/>
      <c r="S3924" s="469"/>
      <c r="T3924" s="469"/>
      <c r="U3924" s="469"/>
      <c r="V3924" s="469"/>
      <c r="W3924" s="469"/>
      <c r="X3924" s="469"/>
      <c r="Y3924" s="469"/>
      <c r="Z3924" s="469"/>
      <c r="AA3924" s="469"/>
      <c r="AB3924" s="469"/>
      <c r="AC3924" s="469"/>
    </row>
    <row r="3925" ht="157.5" customHeight="1">
      <c r="A3925" s="544" t="s">
        <v>7026</v>
      </c>
      <c r="B3925" s="192" t="s">
        <v>7027</v>
      </c>
      <c r="C3925" s="4" t="s">
        <v>7028</v>
      </c>
      <c r="D3925" s="559"/>
      <c r="E3925" s="43"/>
      <c r="F3925" s="132"/>
      <c r="G3925" s="132"/>
      <c r="H3925" s="469"/>
      <c r="I3925" s="469"/>
      <c r="J3925" s="469"/>
      <c r="K3925" s="469"/>
      <c r="L3925" s="469"/>
      <c r="M3925" s="469"/>
      <c r="N3925" s="469"/>
      <c r="O3925" s="469"/>
      <c r="P3925" s="469"/>
      <c r="Q3925" s="469"/>
      <c r="R3925" s="469"/>
      <c r="S3925" s="469"/>
      <c r="T3925" s="469"/>
      <c r="U3925" s="469"/>
      <c r="V3925" s="469"/>
      <c r="W3925" s="469"/>
      <c r="X3925" s="469"/>
      <c r="Y3925" s="469"/>
      <c r="Z3925" s="469"/>
      <c r="AA3925" s="469"/>
      <c r="AB3925" s="469"/>
      <c r="AC3925" s="469"/>
    </row>
    <row r="3926">
      <c r="A3926" s="544" t="s">
        <v>7029</v>
      </c>
      <c r="B3926" s="192" t="s">
        <v>7030</v>
      </c>
      <c r="C3926" s="4"/>
      <c r="D3926" s="559" t="s">
        <v>7031</v>
      </c>
      <c r="E3926" s="43" t="s">
        <v>7032</v>
      </c>
      <c r="F3926" s="132"/>
      <c r="G3926" s="132"/>
      <c r="H3926" s="469"/>
      <c r="I3926" s="469"/>
      <c r="J3926" s="469"/>
      <c r="K3926" s="469"/>
      <c r="L3926" s="469"/>
      <c r="M3926" s="469"/>
      <c r="N3926" s="469"/>
      <c r="O3926" s="469"/>
      <c r="P3926" s="469"/>
      <c r="Q3926" s="469"/>
      <c r="R3926" s="469"/>
      <c r="S3926" s="469"/>
      <c r="T3926" s="469"/>
      <c r="U3926" s="469"/>
      <c r="V3926" s="469"/>
      <c r="W3926" s="469"/>
      <c r="X3926" s="469"/>
      <c r="Y3926" s="469"/>
      <c r="Z3926" s="469"/>
      <c r="AA3926" s="469"/>
      <c r="AB3926" s="469"/>
      <c r="AC3926" s="469"/>
    </row>
    <row r="3927">
      <c r="A3927" s="544" t="s">
        <v>7033</v>
      </c>
      <c r="B3927" s="192"/>
      <c r="C3927" s="4" t="s">
        <v>7034</v>
      </c>
      <c r="D3927" s="559"/>
      <c r="E3927" s="43"/>
      <c r="F3927" s="132"/>
      <c r="G3927" s="132"/>
      <c r="H3927" s="469"/>
      <c r="I3927" s="469"/>
      <c r="J3927" s="469"/>
      <c r="K3927" s="469"/>
      <c r="L3927" s="469"/>
      <c r="M3927" s="469"/>
      <c r="N3927" s="469"/>
      <c r="O3927" s="469"/>
      <c r="P3927" s="469"/>
      <c r="Q3927" s="469"/>
      <c r="R3927" s="469"/>
      <c r="S3927" s="469"/>
      <c r="T3927" s="469"/>
      <c r="U3927" s="469"/>
      <c r="V3927" s="469"/>
      <c r="W3927" s="469"/>
      <c r="X3927" s="469"/>
      <c r="Y3927" s="469"/>
      <c r="Z3927" s="469"/>
      <c r="AA3927" s="469"/>
      <c r="AB3927" s="469"/>
      <c r="AC3927" s="469"/>
    </row>
    <row r="3928">
      <c r="A3928" s="544" t="s">
        <v>7035</v>
      </c>
      <c r="B3928" s="192"/>
      <c r="C3928" s="4"/>
      <c r="D3928" s="559"/>
      <c r="E3928" s="43"/>
      <c r="F3928" s="132"/>
      <c r="G3928" s="132"/>
      <c r="H3928" s="469"/>
      <c r="I3928" s="469"/>
      <c r="J3928" s="469"/>
      <c r="K3928" s="469"/>
      <c r="L3928" s="469"/>
      <c r="M3928" s="469"/>
      <c r="N3928" s="469"/>
      <c r="O3928" s="469"/>
      <c r="P3928" s="469"/>
      <c r="Q3928" s="469"/>
      <c r="R3928" s="469"/>
      <c r="S3928" s="469"/>
      <c r="T3928" s="469"/>
      <c r="U3928" s="469"/>
      <c r="V3928" s="469"/>
      <c r="W3928" s="469"/>
      <c r="X3928" s="469"/>
      <c r="Y3928" s="469"/>
      <c r="Z3928" s="469"/>
      <c r="AA3928" s="469"/>
      <c r="AB3928" s="469"/>
      <c r="AC3928" s="469"/>
    </row>
    <row r="3929">
      <c r="A3929" s="544" t="s">
        <v>7036</v>
      </c>
      <c r="B3929" s="192" t="s">
        <v>7037</v>
      </c>
      <c r="C3929" s="4" t="s">
        <v>7038</v>
      </c>
      <c r="D3929" s="559"/>
      <c r="E3929" s="43"/>
      <c r="F3929" s="132"/>
      <c r="G3929" s="132"/>
      <c r="H3929" s="469"/>
      <c r="I3929" s="469"/>
      <c r="J3929" s="469"/>
      <c r="K3929" s="469"/>
      <c r="L3929" s="469"/>
      <c r="M3929" s="469"/>
      <c r="N3929" s="469"/>
      <c r="O3929" s="469"/>
      <c r="P3929" s="469"/>
      <c r="Q3929" s="469"/>
      <c r="R3929" s="469"/>
      <c r="S3929" s="469"/>
      <c r="T3929" s="469"/>
      <c r="U3929" s="469"/>
      <c r="V3929" s="469"/>
      <c r="W3929" s="469"/>
      <c r="X3929" s="469"/>
      <c r="Y3929" s="469"/>
      <c r="Z3929" s="469"/>
      <c r="AA3929" s="469"/>
      <c r="AB3929" s="469"/>
      <c r="AC3929" s="469"/>
    </row>
    <row r="3930">
      <c r="A3930" s="545" t="s">
        <v>7039</v>
      </c>
      <c r="B3930" s="192"/>
      <c r="C3930" s="4"/>
      <c r="D3930" s="559"/>
      <c r="E3930" s="43"/>
      <c r="F3930" s="132"/>
      <c r="G3930" s="132"/>
      <c r="H3930" s="469"/>
      <c r="I3930" s="469"/>
      <c r="J3930" s="469"/>
      <c r="K3930" s="469"/>
      <c r="L3930" s="469"/>
      <c r="M3930" s="469"/>
      <c r="N3930" s="469"/>
      <c r="O3930" s="469"/>
      <c r="P3930" s="469"/>
      <c r="Q3930" s="469"/>
      <c r="R3930" s="469"/>
      <c r="S3930" s="469"/>
      <c r="T3930" s="469"/>
      <c r="U3930" s="469"/>
      <c r="V3930" s="469"/>
      <c r="W3930" s="469"/>
      <c r="X3930" s="469"/>
      <c r="Y3930" s="469"/>
      <c r="Z3930" s="469"/>
      <c r="AA3930" s="469"/>
      <c r="AB3930" s="469"/>
      <c r="AC3930" s="469"/>
    </row>
    <row r="3931" ht="109.5" customHeight="1">
      <c r="A3931" s="545" t="s">
        <v>7040</v>
      </c>
      <c r="B3931" s="192" t="s">
        <v>87</v>
      </c>
      <c r="C3931" s="4"/>
      <c r="D3931" s="734"/>
      <c r="E3931" s="25"/>
      <c r="F3931" s="627"/>
      <c r="G3931" s="627"/>
      <c r="H3931" s="735"/>
      <c r="I3931" s="735"/>
      <c r="J3931" s="735"/>
      <c r="K3931" s="735"/>
      <c r="L3931" s="735"/>
      <c r="M3931" s="735"/>
      <c r="N3931" s="735"/>
      <c r="O3931" s="735"/>
      <c r="P3931" s="735"/>
      <c r="Q3931" s="735"/>
      <c r="R3931" s="735"/>
      <c r="S3931" s="735"/>
      <c r="T3931" s="735"/>
      <c r="U3931" s="735"/>
      <c r="V3931" s="735"/>
      <c r="W3931" s="735"/>
      <c r="X3931" s="735"/>
      <c r="Y3931" s="735"/>
      <c r="Z3931" s="735"/>
      <c r="AA3931" s="735"/>
      <c r="AB3931" s="735"/>
      <c r="AC3931" s="735"/>
    </row>
    <row r="3932" ht="109.5" customHeight="1">
      <c r="A3932" s="736" t="s">
        <v>7041</v>
      </c>
      <c r="B3932" s="737" t="s">
        <v>7042</v>
      </c>
      <c r="C3932" s="4"/>
      <c r="D3932" s="734"/>
      <c r="E3932" s="25"/>
      <c r="F3932" s="627"/>
      <c r="G3932" s="627"/>
      <c r="H3932" s="735"/>
      <c r="I3932" s="735"/>
      <c r="J3932" s="735"/>
      <c r="K3932" s="735"/>
      <c r="L3932" s="735"/>
      <c r="M3932" s="735"/>
      <c r="N3932" s="735"/>
      <c r="O3932" s="735"/>
      <c r="P3932" s="735"/>
      <c r="Q3932" s="735"/>
      <c r="R3932" s="735"/>
      <c r="S3932" s="735"/>
      <c r="T3932" s="735"/>
      <c r="U3932" s="735"/>
      <c r="V3932" s="735"/>
      <c r="W3932" s="735"/>
      <c r="X3932" s="735"/>
      <c r="Y3932" s="735"/>
      <c r="Z3932" s="735"/>
      <c r="AA3932" s="735"/>
      <c r="AB3932" s="735"/>
      <c r="AC3932" s="735"/>
    </row>
    <row r="3933">
      <c r="A3933" s="736" t="s">
        <v>7043</v>
      </c>
      <c r="B3933" s="737" t="s">
        <v>7044</v>
      </c>
      <c r="C3933" s="4"/>
      <c r="D3933" s="559"/>
      <c r="E3933" s="43"/>
      <c r="F3933" s="132"/>
      <c r="G3933" s="132"/>
      <c r="H3933" s="469"/>
      <c r="I3933" s="469"/>
      <c r="J3933" s="469"/>
      <c r="K3933" s="469"/>
      <c r="L3933" s="469"/>
      <c r="M3933" s="469"/>
      <c r="N3933" s="469"/>
      <c r="O3933" s="469"/>
      <c r="P3933" s="469"/>
      <c r="Q3933" s="469"/>
      <c r="R3933" s="469"/>
      <c r="S3933" s="469"/>
      <c r="T3933" s="469"/>
      <c r="U3933" s="469"/>
      <c r="V3933" s="469"/>
      <c r="W3933" s="469"/>
      <c r="X3933" s="469"/>
      <c r="Y3933" s="469"/>
      <c r="Z3933" s="469"/>
      <c r="AA3933" s="469"/>
      <c r="AB3933" s="469"/>
      <c r="AC3933" s="469"/>
    </row>
    <row r="3934" ht="309.0" customHeight="1">
      <c r="A3934" s="736" t="s">
        <v>7045</v>
      </c>
      <c r="B3934" s="243" t="s">
        <v>7046</v>
      </c>
      <c r="C3934" s="4"/>
      <c r="D3934" s="559"/>
      <c r="E3934" s="43"/>
      <c r="F3934" s="132"/>
      <c r="G3934" s="132"/>
      <c r="H3934" s="469"/>
      <c r="I3934" s="469"/>
      <c r="J3934" s="469"/>
      <c r="K3934" s="469"/>
      <c r="L3934" s="469"/>
      <c r="M3934" s="469"/>
      <c r="N3934" s="469"/>
      <c r="O3934" s="469"/>
      <c r="P3934" s="469"/>
      <c r="Q3934" s="469"/>
      <c r="R3934" s="469"/>
      <c r="S3934" s="469"/>
      <c r="T3934" s="469"/>
      <c r="U3934" s="469"/>
      <c r="V3934" s="469"/>
      <c r="W3934" s="469"/>
      <c r="X3934" s="469"/>
      <c r="Y3934" s="469"/>
      <c r="Z3934" s="469"/>
      <c r="AA3934" s="469"/>
      <c r="AB3934" s="469"/>
      <c r="AC3934" s="469"/>
    </row>
    <row r="3935">
      <c r="A3935" s="469"/>
      <c r="B3935" s="736" t="s">
        <v>7047</v>
      </c>
      <c r="C3935" s="4" t="s">
        <v>7048</v>
      </c>
      <c r="D3935" s="559"/>
      <c r="E3935" s="43"/>
      <c r="F3935" s="132"/>
      <c r="G3935" s="132"/>
      <c r="H3935" s="469"/>
      <c r="I3935" s="469"/>
      <c r="J3935" s="469"/>
      <c r="K3935" s="469"/>
      <c r="L3935" s="469"/>
      <c r="M3935" s="469"/>
      <c r="N3935" s="469"/>
      <c r="O3935" s="469"/>
      <c r="P3935" s="469"/>
      <c r="Q3935" s="469"/>
      <c r="R3935" s="469"/>
      <c r="S3935" s="469"/>
      <c r="T3935" s="469"/>
      <c r="U3935" s="469"/>
      <c r="V3935" s="469"/>
      <c r="W3935" s="469"/>
      <c r="X3935" s="469"/>
      <c r="Y3935" s="469"/>
      <c r="Z3935" s="469"/>
      <c r="AA3935" s="469"/>
      <c r="AB3935" s="469"/>
      <c r="AC3935" s="469"/>
    </row>
    <row r="3936" ht="204.0" customHeight="1">
      <c r="A3936" s="736" t="s">
        <v>7049</v>
      </c>
      <c r="B3936" s="65" t="s">
        <v>7050</v>
      </c>
      <c r="C3936" s="4"/>
      <c r="D3936" s="559"/>
      <c r="E3936" s="43"/>
      <c r="F3936" s="132"/>
      <c r="G3936" s="132"/>
      <c r="H3936" s="469"/>
      <c r="I3936" s="469"/>
      <c r="J3936" s="469"/>
      <c r="K3936" s="469"/>
      <c r="L3936" s="469"/>
      <c r="M3936" s="469"/>
      <c r="N3936" s="469"/>
      <c r="O3936" s="469"/>
      <c r="P3936" s="469"/>
      <c r="Q3936" s="469"/>
      <c r="R3936" s="469"/>
      <c r="S3936" s="469"/>
      <c r="T3936" s="469"/>
      <c r="U3936" s="469"/>
      <c r="V3936" s="469"/>
      <c r="W3936" s="469"/>
      <c r="X3936" s="469"/>
      <c r="Y3936" s="469"/>
      <c r="Z3936" s="469"/>
      <c r="AA3936" s="469"/>
      <c r="AB3936" s="469"/>
      <c r="AC3936" s="469"/>
    </row>
    <row r="3937">
      <c r="A3937" s="736" t="s">
        <v>7051</v>
      </c>
      <c r="B3937" s="65" t="s">
        <v>7052</v>
      </c>
      <c r="C3937" s="4" t="s">
        <v>7053</v>
      </c>
      <c r="D3937" s="559"/>
      <c r="E3937" s="43"/>
      <c r="F3937" s="132"/>
      <c r="G3937" s="132"/>
      <c r="H3937" s="469"/>
      <c r="I3937" s="469"/>
      <c r="J3937" s="469"/>
      <c r="K3937" s="469"/>
      <c r="L3937" s="469"/>
      <c r="M3937" s="469"/>
      <c r="N3937" s="469"/>
      <c r="O3937" s="469"/>
      <c r="P3937" s="469"/>
      <c r="Q3937" s="469"/>
      <c r="R3937" s="469"/>
      <c r="S3937" s="469"/>
      <c r="T3937" s="469"/>
      <c r="U3937" s="469"/>
      <c r="V3937" s="469"/>
      <c r="W3937" s="469"/>
      <c r="X3937" s="469"/>
      <c r="Y3937" s="469"/>
      <c r="Z3937" s="469"/>
      <c r="AA3937" s="469"/>
      <c r="AB3937" s="469"/>
      <c r="AC3937" s="469"/>
    </row>
    <row r="3938">
      <c r="A3938" s="736" t="s">
        <v>7054</v>
      </c>
      <c r="B3938" s="65"/>
      <c r="C3938" s="4"/>
      <c r="D3938" s="559"/>
      <c r="E3938" s="43"/>
      <c r="F3938" s="132"/>
      <c r="G3938" s="132"/>
      <c r="H3938" s="469"/>
      <c r="I3938" s="469"/>
      <c r="J3938" s="469"/>
      <c r="K3938" s="469"/>
      <c r="L3938" s="469"/>
      <c r="M3938" s="469"/>
      <c r="N3938" s="469"/>
      <c r="O3938" s="469"/>
      <c r="P3938" s="469"/>
      <c r="Q3938" s="469"/>
      <c r="R3938" s="469"/>
      <c r="S3938" s="469"/>
      <c r="T3938" s="469"/>
      <c r="U3938" s="469"/>
      <c r="V3938" s="469"/>
      <c r="W3938" s="469"/>
      <c r="X3938" s="469"/>
      <c r="Y3938" s="469"/>
      <c r="Z3938" s="469"/>
      <c r="AA3938" s="469"/>
      <c r="AB3938" s="469"/>
      <c r="AC3938" s="469"/>
    </row>
    <row r="3939" ht="246.0" customHeight="1">
      <c r="A3939" s="736" t="s">
        <v>7055</v>
      </c>
      <c r="B3939" s="65" t="s">
        <v>7056</v>
      </c>
      <c r="C3939" s="4" t="s">
        <v>7057</v>
      </c>
      <c r="D3939" s="559"/>
      <c r="E3939" s="43"/>
      <c r="F3939" s="132"/>
      <c r="G3939" s="132"/>
      <c r="H3939" s="469"/>
      <c r="I3939" s="469"/>
      <c r="J3939" s="469"/>
      <c r="K3939" s="469"/>
      <c r="L3939" s="469"/>
      <c r="M3939" s="469"/>
      <c r="N3939" s="469"/>
      <c r="O3939" s="469"/>
      <c r="P3939" s="469"/>
      <c r="Q3939" s="469"/>
      <c r="R3939" s="469"/>
      <c r="S3939" s="469"/>
      <c r="T3939" s="469"/>
      <c r="U3939" s="469"/>
      <c r="V3939" s="469"/>
      <c r="W3939" s="469"/>
      <c r="X3939" s="469"/>
      <c r="Y3939" s="469"/>
      <c r="Z3939" s="469"/>
      <c r="AA3939" s="469"/>
      <c r="AB3939" s="469"/>
      <c r="AC3939" s="469"/>
    </row>
    <row r="3940">
      <c r="A3940" s="736" t="s">
        <v>7058</v>
      </c>
      <c r="B3940" s="65" t="s">
        <v>7059</v>
      </c>
      <c r="C3940" s="4" t="s">
        <v>7060</v>
      </c>
      <c r="D3940" s="559"/>
      <c r="E3940" s="43"/>
      <c r="F3940" s="132"/>
      <c r="G3940" s="132"/>
      <c r="H3940" s="469"/>
      <c r="I3940" s="469"/>
      <c r="J3940" s="469"/>
      <c r="K3940" s="469"/>
      <c r="L3940" s="469"/>
      <c r="M3940" s="469"/>
      <c r="N3940" s="469"/>
      <c r="O3940" s="469"/>
      <c r="P3940" s="469"/>
      <c r="Q3940" s="469"/>
      <c r="R3940" s="469"/>
      <c r="S3940" s="469"/>
      <c r="T3940" s="469"/>
      <c r="U3940" s="469"/>
      <c r="V3940" s="469"/>
      <c r="W3940" s="469"/>
      <c r="X3940" s="469"/>
      <c r="Y3940" s="469"/>
      <c r="Z3940" s="469"/>
      <c r="AA3940" s="469"/>
      <c r="AB3940" s="469"/>
      <c r="AC3940" s="469"/>
    </row>
    <row r="3941">
      <c r="A3941" s="736" t="s">
        <v>7061</v>
      </c>
      <c r="B3941" s="65" t="s">
        <v>7062</v>
      </c>
      <c r="C3941" s="4"/>
      <c r="D3941" s="559"/>
      <c r="E3941" s="43"/>
      <c r="F3941" s="132"/>
      <c r="G3941" s="132"/>
      <c r="H3941" s="469"/>
      <c r="I3941" s="469"/>
      <c r="J3941" s="469"/>
      <c r="K3941" s="469"/>
      <c r="L3941" s="469"/>
      <c r="M3941" s="469"/>
      <c r="N3941" s="469"/>
      <c r="O3941" s="469"/>
      <c r="P3941" s="469"/>
      <c r="Q3941" s="469"/>
      <c r="R3941" s="469"/>
      <c r="S3941" s="469"/>
      <c r="T3941" s="469"/>
      <c r="U3941" s="469"/>
      <c r="V3941" s="469"/>
      <c r="W3941" s="469"/>
      <c r="X3941" s="469"/>
      <c r="Y3941" s="469"/>
      <c r="Z3941" s="469"/>
      <c r="AA3941" s="469"/>
      <c r="AB3941" s="469"/>
      <c r="AC3941" s="469"/>
    </row>
    <row r="3942">
      <c r="A3942" s="736" t="s">
        <v>7063</v>
      </c>
      <c r="B3942" s="242" t="s">
        <v>7064</v>
      </c>
      <c r="C3942" s="4"/>
      <c r="D3942" s="559"/>
      <c r="E3942" s="43"/>
      <c r="F3942" s="132"/>
      <c r="G3942" s="132"/>
      <c r="H3942" s="469"/>
      <c r="I3942" s="469"/>
      <c r="J3942" s="469"/>
      <c r="K3942" s="469"/>
      <c r="L3942" s="469"/>
      <c r="M3942" s="469"/>
      <c r="N3942" s="469"/>
      <c r="O3942" s="469"/>
      <c r="P3942" s="469"/>
      <c r="Q3942" s="469"/>
      <c r="R3942" s="469"/>
      <c r="S3942" s="469"/>
      <c r="T3942" s="469"/>
      <c r="U3942" s="469"/>
      <c r="V3942" s="469"/>
      <c r="W3942" s="469"/>
      <c r="X3942" s="469"/>
      <c r="Y3942" s="469"/>
      <c r="Z3942" s="469"/>
      <c r="AA3942" s="469"/>
      <c r="AB3942" s="469"/>
      <c r="AC3942" s="469"/>
    </row>
    <row r="3943">
      <c r="A3943" s="738" t="s">
        <v>7065</v>
      </c>
      <c r="B3943" s="65"/>
      <c r="C3943" s="4"/>
      <c r="D3943" s="559"/>
      <c r="E3943" s="43"/>
      <c r="F3943" s="132"/>
      <c r="G3943" s="132"/>
      <c r="H3943" s="469"/>
      <c r="I3943" s="469"/>
      <c r="J3943" s="469"/>
      <c r="K3943" s="469"/>
      <c r="L3943" s="469"/>
      <c r="M3943" s="469"/>
      <c r="N3943" s="469"/>
      <c r="O3943" s="469"/>
      <c r="P3943" s="469"/>
      <c r="Q3943" s="469"/>
      <c r="R3943" s="469"/>
      <c r="S3943" s="469"/>
      <c r="T3943" s="469"/>
      <c r="U3943" s="469"/>
      <c r="V3943" s="469"/>
      <c r="W3943" s="469"/>
      <c r="X3943" s="469"/>
      <c r="Y3943" s="469"/>
      <c r="Z3943" s="469"/>
      <c r="AA3943" s="469"/>
      <c r="AB3943" s="469"/>
      <c r="AC3943" s="469"/>
    </row>
    <row r="3944">
      <c r="A3944" s="736" t="s">
        <v>7066</v>
      </c>
      <c r="B3944" s="65" t="s">
        <v>7067</v>
      </c>
      <c r="C3944" s="4"/>
      <c r="D3944" s="559"/>
      <c r="E3944" s="43"/>
      <c r="F3944" s="132"/>
      <c r="G3944" s="132"/>
      <c r="H3944" s="469"/>
      <c r="I3944" s="469"/>
      <c r="J3944" s="469"/>
      <c r="K3944" s="469"/>
      <c r="L3944" s="469"/>
      <c r="M3944" s="469"/>
      <c r="N3944" s="469"/>
      <c r="O3944" s="469"/>
      <c r="P3944" s="469"/>
      <c r="Q3944" s="469"/>
      <c r="R3944" s="469"/>
      <c r="S3944" s="469"/>
      <c r="T3944" s="469"/>
      <c r="U3944" s="469"/>
      <c r="V3944" s="469"/>
      <c r="W3944" s="469"/>
      <c r="X3944" s="469"/>
      <c r="Y3944" s="469"/>
      <c r="Z3944" s="469"/>
      <c r="AA3944" s="469"/>
      <c r="AB3944" s="469"/>
      <c r="AC3944" s="469"/>
    </row>
    <row r="3945">
      <c r="A3945" s="736" t="s">
        <v>7068</v>
      </c>
      <c r="B3945" s="65" t="s">
        <v>7069</v>
      </c>
      <c r="C3945" s="4"/>
      <c r="D3945" s="559"/>
      <c r="E3945" s="43"/>
      <c r="F3945" s="132"/>
      <c r="G3945" s="132"/>
      <c r="H3945" s="469"/>
      <c r="I3945" s="469"/>
      <c r="J3945" s="469"/>
      <c r="K3945" s="469"/>
      <c r="L3945" s="469"/>
      <c r="M3945" s="469"/>
      <c r="N3945" s="469"/>
      <c r="O3945" s="469"/>
      <c r="P3945" s="469"/>
      <c r="Q3945" s="469"/>
      <c r="R3945" s="469"/>
      <c r="S3945" s="469"/>
      <c r="T3945" s="469"/>
      <c r="U3945" s="469"/>
      <c r="V3945" s="469"/>
      <c r="W3945" s="469"/>
      <c r="X3945" s="469"/>
      <c r="Y3945" s="469"/>
      <c r="Z3945" s="469"/>
      <c r="AA3945" s="469"/>
      <c r="AB3945" s="469"/>
      <c r="AC3945" s="469"/>
    </row>
    <row r="3946" ht="165.0" customHeight="1">
      <c r="A3946" s="736" t="s">
        <v>7070</v>
      </c>
      <c r="B3946" s="65" t="s">
        <v>7071</v>
      </c>
      <c r="C3946" s="4" t="s">
        <v>7072</v>
      </c>
      <c r="D3946" s="559"/>
      <c r="E3946" s="43"/>
      <c r="F3946" s="132"/>
      <c r="G3946" s="132"/>
      <c r="H3946" s="469"/>
      <c r="I3946" s="469"/>
      <c r="J3946" s="469"/>
      <c r="K3946" s="469"/>
      <c r="L3946" s="469"/>
      <c r="M3946" s="469"/>
      <c r="N3946" s="469"/>
      <c r="O3946" s="469"/>
      <c r="P3946" s="469"/>
      <c r="Q3946" s="469"/>
      <c r="R3946" s="469"/>
      <c r="S3946" s="469"/>
      <c r="T3946" s="469"/>
      <c r="U3946" s="469"/>
      <c r="V3946" s="469"/>
      <c r="W3946" s="469"/>
      <c r="X3946" s="469"/>
      <c r="Y3946" s="469"/>
      <c r="Z3946" s="469"/>
      <c r="AA3946" s="469"/>
      <c r="AB3946" s="469"/>
      <c r="AC3946" s="469"/>
    </row>
    <row r="3947">
      <c r="A3947" s="736" t="s">
        <v>7073</v>
      </c>
      <c r="B3947" s="65" t="s">
        <v>7074</v>
      </c>
      <c r="C3947" s="4"/>
      <c r="D3947" s="559"/>
      <c r="E3947" s="43"/>
      <c r="F3947" s="132"/>
      <c r="G3947" s="132"/>
      <c r="H3947" s="469"/>
      <c r="I3947" s="469"/>
      <c r="J3947" s="469"/>
      <c r="K3947" s="469"/>
      <c r="L3947" s="469"/>
      <c r="M3947" s="469"/>
      <c r="N3947" s="469"/>
      <c r="O3947" s="469"/>
      <c r="P3947" s="469"/>
      <c r="Q3947" s="469"/>
      <c r="R3947" s="469"/>
      <c r="S3947" s="469"/>
      <c r="T3947" s="469"/>
      <c r="U3947" s="469"/>
      <c r="V3947" s="469"/>
      <c r="W3947" s="469"/>
      <c r="X3947" s="469"/>
      <c r="Y3947" s="469"/>
      <c r="Z3947" s="469"/>
      <c r="AA3947" s="469"/>
      <c r="AB3947" s="469"/>
      <c r="AC3947" s="469"/>
    </row>
    <row r="3948">
      <c r="A3948" s="736" t="s">
        <v>7075</v>
      </c>
      <c r="B3948" s="65" t="s">
        <v>7076</v>
      </c>
      <c r="C3948" s="4"/>
      <c r="D3948" s="559" t="s">
        <v>7077</v>
      </c>
      <c r="E3948" s="43"/>
      <c r="F3948" s="132"/>
      <c r="G3948" s="132"/>
      <c r="H3948" s="469"/>
      <c r="I3948" s="469"/>
      <c r="J3948" s="469"/>
      <c r="K3948" s="469"/>
      <c r="L3948" s="469"/>
      <c r="M3948" s="469"/>
      <c r="N3948" s="469"/>
      <c r="O3948" s="469"/>
      <c r="P3948" s="469"/>
      <c r="Q3948" s="469"/>
      <c r="R3948" s="469"/>
      <c r="S3948" s="469"/>
      <c r="T3948" s="469"/>
      <c r="U3948" s="469"/>
      <c r="V3948" s="469"/>
      <c r="W3948" s="469"/>
      <c r="X3948" s="469"/>
      <c r="Y3948" s="469"/>
      <c r="Z3948" s="469"/>
      <c r="AA3948" s="469"/>
      <c r="AB3948" s="469"/>
      <c r="AC3948" s="469"/>
    </row>
    <row r="3949">
      <c r="A3949" s="736" t="s">
        <v>7078</v>
      </c>
      <c r="B3949" s="65" t="s">
        <v>7079</v>
      </c>
      <c r="C3949" s="4" t="s">
        <v>7080</v>
      </c>
      <c r="D3949" s="559"/>
      <c r="E3949" s="43"/>
      <c r="F3949" s="132"/>
      <c r="G3949" s="132"/>
      <c r="H3949" s="469"/>
      <c r="I3949" s="469"/>
      <c r="J3949" s="469"/>
      <c r="K3949" s="469"/>
      <c r="L3949" s="469"/>
      <c r="M3949" s="469"/>
      <c r="N3949" s="469"/>
      <c r="O3949" s="469"/>
      <c r="P3949" s="469"/>
      <c r="Q3949" s="469"/>
      <c r="R3949" s="469"/>
      <c r="S3949" s="469"/>
      <c r="T3949" s="469"/>
      <c r="U3949" s="469"/>
      <c r="V3949" s="469"/>
      <c r="W3949" s="469"/>
      <c r="X3949" s="469"/>
      <c r="Y3949" s="469"/>
      <c r="Z3949" s="469"/>
      <c r="AA3949" s="469"/>
      <c r="AB3949" s="469"/>
      <c r="AC3949" s="469"/>
    </row>
    <row r="3950">
      <c r="A3950" s="736" t="s">
        <v>7081</v>
      </c>
      <c r="B3950" s="65"/>
      <c r="C3950" s="4"/>
      <c r="D3950" s="559"/>
      <c r="E3950" s="43"/>
      <c r="F3950" s="132"/>
      <c r="G3950" s="132"/>
      <c r="H3950" s="469"/>
      <c r="I3950" s="469"/>
      <c r="J3950" s="469"/>
      <c r="K3950" s="469"/>
      <c r="L3950" s="469"/>
      <c r="M3950" s="469"/>
      <c r="N3950" s="469"/>
      <c r="O3950" s="469"/>
      <c r="P3950" s="469"/>
      <c r="Q3950" s="469"/>
      <c r="R3950" s="469"/>
      <c r="S3950" s="469"/>
      <c r="T3950" s="469"/>
      <c r="U3950" s="469"/>
      <c r="V3950" s="469"/>
      <c r="W3950" s="469"/>
      <c r="X3950" s="469"/>
      <c r="Y3950" s="469"/>
      <c r="Z3950" s="469"/>
      <c r="AA3950" s="469"/>
      <c r="AB3950" s="469"/>
      <c r="AC3950" s="469"/>
    </row>
    <row r="3951">
      <c r="A3951" s="736" t="s">
        <v>7082</v>
      </c>
      <c r="B3951" s="65" t="s">
        <v>7083</v>
      </c>
      <c r="C3951" s="4"/>
      <c r="D3951" s="559"/>
      <c r="E3951" s="43"/>
      <c r="F3951" s="132"/>
      <c r="G3951" s="132"/>
      <c r="H3951" s="469"/>
      <c r="I3951" s="469"/>
      <c r="J3951" s="469"/>
      <c r="K3951" s="469"/>
      <c r="L3951" s="469"/>
      <c r="M3951" s="469"/>
      <c r="N3951" s="469"/>
      <c r="O3951" s="469"/>
      <c r="P3951" s="469"/>
      <c r="Q3951" s="469"/>
      <c r="R3951" s="469"/>
      <c r="S3951" s="469"/>
      <c r="T3951" s="469"/>
      <c r="U3951" s="469"/>
      <c r="V3951" s="469"/>
      <c r="W3951" s="469"/>
      <c r="X3951" s="469"/>
      <c r="Y3951" s="469"/>
      <c r="Z3951" s="469"/>
      <c r="AA3951" s="469"/>
      <c r="AB3951" s="469"/>
      <c r="AC3951" s="469"/>
    </row>
    <row r="3952">
      <c r="A3952" s="739" t="s">
        <v>7084</v>
      </c>
      <c r="B3952" s="65" t="s">
        <v>7085</v>
      </c>
      <c r="C3952" s="4" t="s">
        <v>7086</v>
      </c>
      <c r="D3952" s="559"/>
      <c r="E3952" s="43"/>
      <c r="F3952" s="132"/>
      <c r="G3952" s="132"/>
      <c r="H3952" s="469"/>
      <c r="I3952" s="469"/>
      <c r="J3952" s="469"/>
      <c r="K3952" s="469"/>
      <c r="L3952" s="469"/>
      <c r="M3952" s="469"/>
      <c r="N3952" s="469"/>
      <c r="O3952" s="469"/>
      <c r="P3952" s="469"/>
      <c r="Q3952" s="469"/>
      <c r="R3952" s="469"/>
      <c r="S3952" s="469"/>
      <c r="T3952" s="469"/>
      <c r="U3952" s="469"/>
      <c r="V3952" s="469"/>
      <c r="W3952" s="469"/>
      <c r="X3952" s="469"/>
      <c r="Y3952" s="469"/>
      <c r="Z3952" s="469"/>
      <c r="AA3952" s="469"/>
      <c r="AB3952" s="469"/>
      <c r="AC3952" s="469"/>
    </row>
    <row r="3953">
      <c r="A3953" s="739" t="s">
        <v>7087</v>
      </c>
      <c r="B3953" s="65" t="s">
        <v>7088</v>
      </c>
      <c r="C3953" s="4" t="s">
        <v>7089</v>
      </c>
      <c r="D3953" s="559" t="s">
        <v>7090</v>
      </c>
      <c r="E3953" s="43" t="s">
        <v>7091</v>
      </c>
      <c r="F3953" s="132" t="s">
        <v>7092</v>
      </c>
      <c r="G3953" s="132"/>
      <c r="H3953" s="469"/>
      <c r="I3953" s="469"/>
      <c r="J3953" s="469"/>
      <c r="K3953" s="469"/>
      <c r="L3953" s="469"/>
      <c r="M3953" s="469"/>
      <c r="N3953" s="469"/>
      <c r="O3953" s="469"/>
      <c r="P3953" s="469"/>
      <c r="Q3953" s="469"/>
      <c r="R3953" s="469"/>
      <c r="S3953" s="469"/>
      <c r="T3953" s="469"/>
      <c r="U3953" s="469"/>
      <c r="V3953" s="469"/>
      <c r="W3953" s="469"/>
      <c r="X3953" s="469"/>
      <c r="Y3953" s="469"/>
      <c r="Z3953" s="469"/>
      <c r="AA3953" s="469"/>
      <c r="AB3953" s="469"/>
      <c r="AC3953" s="469"/>
    </row>
    <row r="3954">
      <c r="A3954" s="739" t="s">
        <v>7093</v>
      </c>
      <c r="B3954" s="65" t="s">
        <v>7094</v>
      </c>
      <c r="C3954" s="4" t="s">
        <v>7095</v>
      </c>
      <c r="D3954" s="559"/>
      <c r="E3954" s="5"/>
      <c r="F3954" s="469"/>
      <c r="G3954" s="469"/>
      <c r="H3954" s="469"/>
      <c r="I3954" s="469"/>
      <c r="J3954" s="469"/>
      <c r="K3954" s="469"/>
      <c r="L3954" s="469"/>
      <c r="M3954" s="469"/>
      <c r="N3954" s="469"/>
      <c r="O3954" s="469"/>
      <c r="P3954" s="469"/>
      <c r="Q3954" s="469"/>
      <c r="R3954" s="469"/>
      <c r="S3954" s="469"/>
      <c r="T3954" s="469"/>
      <c r="U3954" s="469"/>
      <c r="V3954" s="469"/>
      <c r="W3954" s="469"/>
      <c r="X3954" s="469"/>
      <c r="Y3954" s="469"/>
      <c r="Z3954" s="469"/>
      <c r="AA3954" s="469"/>
      <c r="AB3954" s="469"/>
      <c r="AC3954" s="469"/>
    </row>
    <row r="3955">
      <c r="A3955" s="739" t="s">
        <v>7096</v>
      </c>
      <c r="B3955" s="65"/>
      <c r="C3955" s="4"/>
      <c r="D3955" s="559"/>
      <c r="E3955" s="5"/>
      <c r="F3955" s="469"/>
      <c r="G3955" s="469"/>
      <c r="H3955" s="469"/>
      <c r="I3955" s="469"/>
      <c r="J3955" s="469"/>
      <c r="K3955" s="469"/>
      <c r="L3955" s="469"/>
      <c r="M3955" s="469"/>
      <c r="N3955" s="469"/>
      <c r="O3955" s="469"/>
      <c r="P3955" s="469"/>
      <c r="Q3955" s="469"/>
      <c r="R3955" s="469"/>
      <c r="S3955" s="469"/>
      <c r="T3955" s="469"/>
      <c r="U3955" s="469"/>
      <c r="V3955" s="469"/>
      <c r="W3955" s="469"/>
      <c r="X3955" s="469"/>
      <c r="Y3955" s="469"/>
      <c r="Z3955" s="469"/>
      <c r="AA3955" s="469"/>
      <c r="AB3955" s="469"/>
      <c r="AC3955" s="469"/>
    </row>
    <row r="3956">
      <c r="A3956" s="740" t="s">
        <v>7097</v>
      </c>
      <c r="B3956" s="65"/>
      <c r="C3956" s="4"/>
      <c r="D3956" s="559"/>
      <c r="E3956" s="5"/>
      <c r="F3956" s="469"/>
      <c r="G3956" s="469"/>
      <c r="H3956" s="469"/>
      <c r="I3956" s="469"/>
      <c r="J3956" s="469"/>
      <c r="K3956" s="469"/>
      <c r="L3956" s="469"/>
      <c r="M3956" s="469"/>
      <c r="N3956" s="469"/>
      <c r="O3956" s="469"/>
      <c r="P3956" s="469"/>
      <c r="Q3956" s="469"/>
      <c r="R3956" s="469"/>
      <c r="S3956" s="469"/>
      <c r="T3956" s="469"/>
      <c r="U3956" s="469"/>
      <c r="V3956" s="469"/>
      <c r="W3956" s="469"/>
      <c r="X3956" s="469"/>
      <c r="Y3956" s="469"/>
      <c r="Z3956" s="469"/>
      <c r="AA3956" s="469"/>
      <c r="AB3956" s="469"/>
      <c r="AC3956" s="469"/>
    </row>
    <row r="3957">
      <c r="A3957" s="741" t="s">
        <v>7098</v>
      </c>
      <c r="B3957" s="65" t="s">
        <v>7099</v>
      </c>
      <c r="C3957" s="4" t="s">
        <v>7100</v>
      </c>
      <c r="D3957" s="559"/>
      <c r="E3957" s="5"/>
      <c r="F3957" s="469"/>
      <c r="G3957" s="469"/>
      <c r="H3957" s="469"/>
      <c r="I3957" s="469"/>
      <c r="J3957" s="469"/>
      <c r="K3957" s="469"/>
      <c r="L3957" s="469"/>
      <c r="M3957" s="469"/>
      <c r="N3957" s="469"/>
      <c r="O3957" s="469"/>
      <c r="P3957" s="469"/>
      <c r="Q3957" s="469"/>
      <c r="R3957" s="469"/>
      <c r="S3957" s="469"/>
      <c r="T3957" s="469"/>
      <c r="U3957" s="469"/>
      <c r="V3957" s="469"/>
      <c r="W3957" s="469"/>
      <c r="X3957" s="469"/>
      <c r="Y3957" s="469"/>
      <c r="Z3957" s="469"/>
      <c r="AA3957" s="469"/>
      <c r="AB3957" s="469"/>
      <c r="AC3957" s="469"/>
    </row>
    <row r="3958">
      <c r="A3958" s="741" t="s">
        <v>7101</v>
      </c>
      <c r="B3958" s="65" t="s">
        <v>7102</v>
      </c>
      <c r="C3958" s="4"/>
      <c r="D3958" s="559"/>
      <c r="F3958" s="469"/>
      <c r="G3958" s="469"/>
      <c r="H3958" s="469"/>
      <c r="I3958" s="469"/>
      <c r="J3958" s="469"/>
      <c r="K3958" s="469"/>
      <c r="L3958" s="469"/>
      <c r="M3958" s="469"/>
      <c r="N3958" s="469"/>
      <c r="O3958" s="469"/>
      <c r="P3958" s="469"/>
      <c r="Q3958" s="469"/>
      <c r="R3958" s="469"/>
      <c r="S3958" s="469"/>
      <c r="T3958" s="469"/>
      <c r="U3958" s="469"/>
      <c r="V3958" s="469"/>
      <c r="W3958" s="469"/>
      <c r="X3958" s="469"/>
      <c r="Y3958" s="469"/>
      <c r="Z3958" s="469"/>
      <c r="AA3958" s="469"/>
      <c r="AB3958" s="469"/>
      <c r="AC3958" s="469"/>
    </row>
    <row r="3959">
      <c r="A3959" s="741"/>
      <c r="B3959" s="65"/>
      <c r="C3959" s="4"/>
      <c r="D3959" s="559"/>
      <c r="F3959" s="469"/>
      <c r="G3959" s="469"/>
      <c r="H3959" s="469"/>
      <c r="I3959" s="469"/>
      <c r="J3959" s="469"/>
      <c r="K3959" s="469"/>
      <c r="L3959" s="469"/>
      <c r="M3959" s="469"/>
      <c r="N3959" s="469"/>
      <c r="O3959" s="469"/>
      <c r="P3959" s="469"/>
      <c r="Q3959" s="469"/>
      <c r="R3959" s="469"/>
      <c r="S3959" s="469"/>
      <c r="T3959" s="469"/>
      <c r="U3959" s="469"/>
      <c r="V3959" s="469"/>
      <c r="W3959" s="469"/>
      <c r="X3959" s="469"/>
      <c r="Y3959" s="469"/>
      <c r="Z3959" s="469"/>
      <c r="AA3959" s="469"/>
      <c r="AB3959" s="469"/>
      <c r="AC3959" s="469"/>
    </row>
    <row r="3960">
      <c r="A3960" s="631" t="s">
        <v>7103</v>
      </c>
      <c r="B3960" s="631" t="s">
        <v>7104</v>
      </c>
      <c r="C3960" s="4" t="s">
        <v>7105</v>
      </c>
      <c r="D3960" s="559"/>
      <c r="F3960" s="469"/>
      <c r="G3960" s="469"/>
      <c r="H3960" s="469"/>
      <c r="I3960" s="469"/>
      <c r="J3960" s="469"/>
      <c r="K3960" s="469"/>
      <c r="L3960" s="469"/>
      <c r="M3960" s="469"/>
      <c r="N3960" s="469"/>
      <c r="O3960" s="469"/>
      <c r="P3960" s="469"/>
      <c r="Q3960" s="469"/>
      <c r="R3960" s="469"/>
      <c r="S3960" s="469"/>
      <c r="T3960" s="469"/>
      <c r="U3960" s="469"/>
      <c r="V3960" s="469"/>
      <c r="W3960" s="469"/>
      <c r="X3960" s="469"/>
      <c r="Y3960" s="469"/>
      <c r="Z3960" s="469"/>
      <c r="AA3960" s="469"/>
      <c r="AB3960" s="469"/>
      <c r="AC3960" s="469"/>
    </row>
    <row r="3961">
      <c r="A3961" s="741" t="s">
        <v>7106</v>
      </c>
      <c r="B3961" s="65" t="s">
        <v>7107</v>
      </c>
      <c r="C3961" s="4"/>
      <c r="D3961" s="559"/>
      <c r="F3961" s="469"/>
      <c r="G3961" s="469"/>
      <c r="H3961" s="469"/>
      <c r="I3961" s="469"/>
      <c r="J3961" s="469"/>
      <c r="K3961" s="469"/>
      <c r="L3961" s="469"/>
      <c r="M3961" s="469"/>
      <c r="N3961" s="469"/>
      <c r="O3961" s="469"/>
      <c r="P3961" s="469"/>
      <c r="Q3961" s="469"/>
      <c r="R3961" s="469"/>
      <c r="S3961" s="469"/>
      <c r="T3961" s="469"/>
      <c r="U3961" s="469"/>
      <c r="V3961" s="469"/>
      <c r="W3961" s="469"/>
      <c r="X3961" s="469"/>
      <c r="Y3961" s="469"/>
      <c r="Z3961" s="469"/>
      <c r="AA3961" s="469"/>
      <c r="AB3961" s="469"/>
      <c r="AC3961" s="469"/>
    </row>
    <row r="3962">
      <c r="A3962" s="741" t="s">
        <v>7108</v>
      </c>
      <c r="B3962" s="65" t="s">
        <v>7109</v>
      </c>
      <c r="C3962" s="4" t="s">
        <v>7110</v>
      </c>
      <c r="D3962" s="559"/>
      <c r="F3962" s="469"/>
      <c r="G3962" s="469"/>
      <c r="H3962" s="469"/>
      <c r="I3962" s="469"/>
      <c r="J3962" s="469"/>
      <c r="K3962" s="469"/>
      <c r="L3962" s="469"/>
      <c r="M3962" s="469"/>
      <c r="N3962" s="469"/>
      <c r="O3962" s="469"/>
      <c r="P3962" s="469"/>
      <c r="Q3962" s="469"/>
      <c r="R3962" s="469"/>
      <c r="S3962" s="469"/>
      <c r="T3962" s="469"/>
      <c r="U3962" s="469"/>
      <c r="V3962" s="469"/>
      <c r="W3962" s="469"/>
      <c r="X3962" s="469"/>
      <c r="Y3962" s="469"/>
      <c r="Z3962" s="469"/>
      <c r="AA3962" s="469"/>
      <c r="AB3962" s="469"/>
      <c r="AC3962" s="469"/>
    </row>
    <row r="3963">
      <c r="A3963" s="741" t="s">
        <v>7111</v>
      </c>
      <c r="B3963" s="65" t="s">
        <v>7112</v>
      </c>
      <c r="C3963" s="4"/>
      <c r="D3963" s="559"/>
      <c r="F3963" s="469"/>
      <c r="G3963" s="469"/>
      <c r="H3963" s="469"/>
      <c r="I3963" s="469"/>
      <c r="J3963" s="469"/>
      <c r="K3963" s="469"/>
      <c r="L3963" s="469"/>
      <c r="M3963" s="469"/>
      <c r="N3963" s="469"/>
      <c r="O3963" s="469"/>
      <c r="P3963" s="469"/>
      <c r="Q3963" s="469"/>
      <c r="R3963" s="469"/>
      <c r="S3963" s="469"/>
      <c r="T3963" s="469"/>
      <c r="U3963" s="469"/>
      <c r="V3963" s="469"/>
      <c r="W3963" s="469"/>
      <c r="X3963" s="469"/>
      <c r="Y3963" s="469"/>
      <c r="Z3963" s="469"/>
      <c r="AA3963" s="469"/>
      <c r="AB3963" s="469"/>
      <c r="AC3963" s="469"/>
    </row>
    <row r="3964">
      <c r="A3964" s="741" t="s">
        <v>7113</v>
      </c>
      <c r="B3964" s="243" t="s">
        <v>7114</v>
      </c>
      <c r="C3964" s="4" t="s">
        <v>7115</v>
      </c>
      <c r="D3964" s="559"/>
      <c r="F3964" s="469"/>
      <c r="G3964" s="469"/>
      <c r="H3964" s="469"/>
      <c r="I3964" s="469"/>
      <c r="J3964" s="469"/>
      <c r="K3964" s="469"/>
      <c r="L3964" s="469"/>
      <c r="M3964" s="469"/>
      <c r="N3964" s="469"/>
      <c r="O3964" s="469"/>
      <c r="P3964" s="469"/>
      <c r="Q3964" s="469"/>
      <c r="R3964" s="469"/>
      <c r="S3964" s="469"/>
      <c r="T3964" s="469"/>
      <c r="U3964" s="469"/>
      <c r="V3964" s="469"/>
      <c r="W3964" s="469"/>
      <c r="X3964" s="469"/>
      <c r="Y3964" s="469"/>
      <c r="Z3964" s="469"/>
      <c r="AA3964" s="469"/>
      <c r="AB3964" s="469"/>
      <c r="AC3964" s="469"/>
    </row>
    <row r="3965">
      <c r="A3965" s="741" t="s">
        <v>7116</v>
      </c>
      <c r="B3965" s="65"/>
      <c r="C3965" s="4"/>
      <c r="D3965" s="559"/>
      <c r="F3965" s="469"/>
      <c r="G3965" s="469"/>
      <c r="H3965" s="469"/>
      <c r="I3965" s="469"/>
      <c r="J3965" s="469"/>
      <c r="K3965" s="469"/>
      <c r="L3965" s="469"/>
      <c r="M3965" s="469"/>
      <c r="N3965" s="469"/>
      <c r="O3965" s="469"/>
      <c r="P3965" s="469"/>
      <c r="Q3965" s="469"/>
      <c r="R3965" s="469"/>
      <c r="S3965" s="469"/>
      <c r="T3965" s="469"/>
      <c r="U3965" s="469"/>
      <c r="V3965" s="469"/>
      <c r="W3965" s="469"/>
      <c r="X3965" s="469"/>
      <c r="Y3965" s="469"/>
      <c r="Z3965" s="469"/>
      <c r="AA3965" s="469"/>
      <c r="AB3965" s="469"/>
      <c r="AC3965" s="469"/>
    </row>
    <row r="3966">
      <c r="A3966" s="741" t="s">
        <v>7117</v>
      </c>
      <c r="B3966" s="65" t="s">
        <v>7118</v>
      </c>
      <c r="C3966" s="4"/>
      <c r="D3966" s="559"/>
      <c r="F3966" s="469"/>
      <c r="G3966" s="469"/>
      <c r="H3966" s="469"/>
      <c r="I3966" s="469"/>
      <c r="J3966" s="469"/>
      <c r="K3966" s="469"/>
      <c r="L3966" s="469"/>
      <c r="M3966" s="469"/>
      <c r="N3966" s="469"/>
      <c r="O3966" s="469"/>
      <c r="P3966" s="469"/>
      <c r="Q3966" s="469"/>
      <c r="R3966" s="469"/>
      <c r="S3966" s="469"/>
      <c r="T3966" s="469"/>
      <c r="U3966" s="469"/>
      <c r="V3966" s="469"/>
      <c r="W3966" s="469"/>
      <c r="X3966" s="469"/>
      <c r="Y3966" s="469"/>
      <c r="Z3966" s="469"/>
      <c r="AA3966" s="469"/>
      <c r="AB3966" s="469"/>
      <c r="AC3966" s="469"/>
    </row>
    <row r="3967">
      <c r="A3967" s="741" t="s">
        <v>7119</v>
      </c>
      <c r="B3967" s="65"/>
      <c r="C3967" s="4"/>
      <c r="D3967" s="559"/>
      <c r="F3967" s="469"/>
      <c r="G3967" s="469"/>
      <c r="H3967" s="469"/>
      <c r="I3967" s="469"/>
      <c r="J3967" s="469"/>
      <c r="K3967" s="469"/>
      <c r="L3967" s="469"/>
      <c r="M3967" s="469"/>
      <c r="N3967" s="469"/>
      <c r="O3967" s="469"/>
      <c r="P3967" s="469"/>
      <c r="Q3967" s="469"/>
      <c r="R3967" s="469"/>
      <c r="S3967" s="469"/>
      <c r="T3967" s="469"/>
      <c r="U3967" s="469"/>
      <c r="V3967" s="469"/>
      <c r="W3967" s="469"/>
      <c r="X3967" s="469"/>
      <c r="Y3967" s="469"/>
      <c r="Z3967" s="469"/>
      <c r="AA3967" s="469"/>
      <c r="AB3967" s="469"/>
      <c r="AC3967" s="469"/>
    </row>
    <row r="3968">
      <c r="A3968" s="741" t="s">
        <v>7120</v>
      </c>
      <c r="B3968" s="65" t="s">
        <v>7121</v>
      </c>
      <c r="C3968" s="4"/>
      <c r="D3968" s="559"/>
      <c r="F3968" s="469"/>
      <c r="G3968" s="469"/>
      <c r="H3968" s="469"/>
      <c r="I3968" s="469"/>
      <c r="J3968" s="469"/>
      <c r="K3968" s="469"/>
      <c r="L3968" s="469"/>
      <c r="M3968" s="469"/>
      <c r="N3968" s="469"/>
      <c r="O3968" s="469"/>
      <c r="P3968" s="469"/>
      <c r="Q3968" s="469"/>
      <c r="R3968" s="469"/>
      <c r="S3968" s="469"/>
      <c r="T3968" s="469"/>
      <c r="U3968" s="469"/>
      <c r="V3968" s="469"/>
      <c r="W3968" s="469"/>
      <c r="X3968" s="469"/>
      <c r="Y3968" s="469"/>
      <c r="Z3968" s="469"/>
      <c r="AA3968" s="469"/>
      <c r="AB3968" s="469"/>
      <c r="AC3968" s="469"/>
    </row>
    <row r="3969">
      <c r="A3969" s="741" t="s">
        <v>7122</v>
      </c>
      <c r="B3969" s="741" t="s">
        <v>7123</v>
      </c>
      <c r="C3969" s="4" t="s">
        <v>7124</v>
      </c>
      <c r="D3969" s="559"/>
      <c r="F3969" s="469"/>
      <c r="G3969" s="469"/>
      <c r="H3969" s="469"/>
      <c r="I3969" s="469"/>
      <c r="J3969" s="469"/>
      <c r="K3969" s="469"/>
      <c r="L3969" s="469"/>
      <c r="M3969" s="469"/>
      <c r="N3969" s="469"/>
      <c r="O3969" s="469"/>
      <c r="P3969" s="469"/>
      <c r="Q3969" s="469"/>
      <c r="R3969" s="469"/>
      <c r="S3969" s="469"/>
      <c r="T3969" s="469"/>
      <c r="U3969" s="469"/>
      <c r="V3969" s="469"/>
      <c r="W3969" s="469"/>
      <c r="X3969" s="469"/>
      <c r="Y3969" s="469"/>
      <c r="Z3969" s="469"/>
      <c r="AA3969" s="469"/>
      <c r="AB3969" s="469"/>
      <c r="AC3969" s="469"/>
    </row>
    <row r="3970">
      <c r="A3970" s="741" t="s">
        <v>7125</v>
      </c>
      <c r="B3970" s="595" t="s">
        <v>7126</v>
      </c>
      <c r="C3970" s="4"/>
      <c r="D3970" s="559"/>
      <c r="F3970" s="469"/>
      <c r="G3970" s="469"/>
      <c r="H3970" s="469"/>
      <c r="I3970" s="469"/>
      <c r="J3970" s="469"/>
      <c r="K3970" s="469"/>
      <c r="L3970" s="469"/>
      <c r="M3970" s="469"/>
      <c r="N3970" s="469"/>
      <c r="O3970" s="469"/>
      <c r="P3970" s="469"/>
      <c r="Q3970" s="469"/>
      <c r="R3970" s="469"/>
      <c r="S3970" s="469"/>
      <c r="T3970" s="469"/>
      <c r="U3970" s="469"/>
      <c r="V3970" s="469"/>
      <c r="W3970" s="469"/>
      <c r="X3970" s="469"/>
      <c r="Y3970" s="469"/>
      <c r="Z3970" s="469"/>
      <c r="AA3970" s="469"/>
      <c r="AB3970" s="469"/>
      <c r="AC3970" s="469"/>
    </row>
    <row r="3971" ht="387.0" customHeight="1">
      <c r="A3971" s="729" t="s">
        <v>7127</v>
      </c>
      <c r="B3971" s="243" t="s">
        <v>7128</v>
      </c>
      <c r="C3971" s="4"/>
      <c r="D3971" s="559" t="s">
        <v>7129</v>
      </c>
      <c r="F3971" s="469"/>
      <c r="G3971" s="469"/>
      <c r="H3971" s="469"/>
      <c r="I3971" s="469"/>
      <c r="J3971" s="469"/>
      <c r="K3971" s="469"/>
      <c r="L3971" s="469"/>
      <c r="M3971" s="469"/>
      <c r="N3971" s="469"/>
      <c r="O3971" s="469"/>
      <c r="P3971" s="469"/>
      <c r="Q3971" s="469"/>
      <c r="R3971" s="469"/>
      <c r="S3971" s="469"/>
      <c r="T3971" s="469"/>
      <c r="U3971" s="469"/>
      <c r="V3971" s="469"/>
      <c r="W3971" s="469"/>
      <c r="X3971" s="469"/>
      <c r="Y3971" s="469"/>
      <c r="Z3971" s="469"/>
      <c r="AA3971" s="469"/>
      <c r="AB3971" s="469"/>
      <c r="AC3971" s="469"/>
    </row>
    <row r="3972">
      <c r="A3972" s="742"/>
      <c r="B3972" s="243" t="s">
        <v>7130</v>
      </c>
      <c r="C3972" s="4" t="s">
        <v>7131</v>
      </c>
      <c r="D3972" s="132" t="s">
        <v>7132</v>
      </c>
      <c r="F3972" s="469"/>
      <c r="G3972" s="469"/>
      <c r="H3972" s="469"/>
      <c r="I3972" s="469"/>
      <c r="J3972" s="469"/>
      <c r="K3972" s="469"/>
      <c r="L3972" s="469"/>
      <c r="M3972" s="469"/>
      <c r="N3972" s="469"/>
      <c r="O3972" s="469"/>
      <c r="P3972" s="469"/>
      <c r="Q3972" s="469"/>
      <c r="R3972" s="469"/>
      <c r="S3972" s="469"/>
      <c r="T3972" s="469"/>
      <c r="U3972" s="469"/>
      <c r="V3972" s="469"/>
      <c r="W3972" s="469"/>
      <c r="X3972" s="469"/>
      <c r="Y3972" s="469"/>
      <c r="Z3972" s="469"/>
      <c r="AA3972" s="469"/>
      <c r="AB3972" s="469"/>
      <c r="AC3972" s="469"/>
    </row>
    <row r="3973">
      <c r="A3973" s="729" t="s">
        <v>7133</v>
      </c>
      <c r="B3973" s="65" t="s">
        <v>7134</v>
      </c>
      <c r="C3973" s="4"/>
      <c r="D3973" s="559"/>
      <c r="F3973" s="469"/>
      <c r="G3973" s="469"/>
      <c r="H3973" s="469"/>
      <c r="I3973" s="469"/>
      <c r="J3973" s="469"/>
      <c r="K3973" s="469"/>
      <c r="L3973" s="469"/>
      <c r="M3973" s="469"/>
      <c r="N3973" s="469"/>
      <c r="O3973" s="469"/>
      <c r="P3973" s="469"/>
      <c r="Q3973" s="469"/>
      <c r="R3973" s="469"/>
      <c r="S3973" s="469"/>
      <c r="T3973" s="469"/>
      <c r="U3973" s="469"/>
      <c r="V3973" s="469"/>
      <c r="W3973" s="469"/>
      <c r="X3973" s="469"/>
      <c r="Y3973" s="469"/>
      <c r="Z3973" s="469"/>
      <c r="AA3973" s="469"/>
      <c r="AB3973" s="469"/>
      <c r="AC3973" s="469"/>
    </row>
    <row r="3974">
      <c r="A3974" s="613"/>
      <c r="B3974" s="594"/>
      <c r="C3974" s="4"/>
      <c r="D3974" s="559"/>
      <c r="F3974" s="469"/>
      <c r="G3974" s="469"/>
      <c r="H3974" s="469"/>
      <c r="I3974" s="469"/>
      <c r="J3974" s="469"/>
      <c r="K3974" s="469"/>
      <c r="L3974" s="469"/>
      <c r="M3974" s="469"/>
      <c r="N3974" s="469"/>
      <c r="O3974" s="469"/>
      <c r="P3974" s="469"/>
      <c r="Q3974" s="469"/>
      <c r="R3974" s="469"/>
      <c r="S3974" s="469"/>
      <c r="T3974" s="469"/>
      <c r="U3974" s="469"/>
      <c r="V3974" s="469"/>
      <c r="W3974" s="469"/>
      <c r="X3974" s="469"/>
      <c r="Y3974" s="469"/>
      <c r="Z3974" s="469"/>
      <c r="AA3974" s="469"/>
      <c r="AB3974" s="469"/>
      <c r="AC3974" s="469"/>
    </row>
    <row r="3975" ht="59.25" customHeight="1">
      <c r="A3975" s="729"/>
      <c r="B3975" s="65"/>
      <c r="C3975" s="4"/>
      <c r="D3975" s="559"/>
      <c r="F3975" s="469"/>
      <c r="G3975" s="469"/>
      <c r="H3975" s="469"/>
      <c r="I3975" s="469"/>
      <c r="J3975" s="469"/>
      <c r="K3975" s="469"/>
      <c r="L3975" s="469"/>
      <c r="M3975" s="469"/>
      <c r="N3975" s="469"/>
      <c r="O3975" s="469"/>
      <c r="P3975" s="469"/>
      <c r="Q3975" s="469"/>
      <c r="R3975" s="469"/>
      <c r="S3975" s="469"/>
      <c r="T3975" s="469"/>
      <c r="U3975" s="469"/>
      <c r="V3975" s="469"/>
      <c r="W3975" s="469"/>
      <c r="X3975" s="469"/>
      <c r="Y3975" s="469"/>
      <c r="Z3975" s="469"/>
      <c r="AA3975" s="469"/>
      <c r="AB3975" s="469"/>
      <c r="AC3975" s="469"/>
    </row>
    <row r="3976" ht="60.75" customHeight="1">
      <c r="A3976" s="729" t="s">
        <v>7135</v>
      </c>
      <c r="B3976" s="65" t="s">
        <v>7136</v>
      </c>
      <c r="C3976" s="4" t="s">
        <v>7137</v>
      </c>
      <c r="D3976" s="559"/>
      <c r="F3976" s="469"/>
      <c r="G3976" s="469"/>
      <c r="H3976" s="469"/>
      <c r="I3976" s="469"/>
      <c r="J3976" s="469"/>
      <c r="K3976" s="469"/>
      <c r="L3976" s="469"/>
      <c r="M3976" s="469"/>
      <c r="N3976" s="469"/>
      <c r="O3976" s="469"/>
      <c r="P3976" s="469"/>
      <c r="Q3976" s="469"/>
      <c r="R3976" s="469"/>
      <c r="S3976" s="469"/>
      <c r="T3976" s="469"/>
      <c r="U3976" s="469"/>
      <c r="V3976" s="469"/>
      <c r="W3976" s="469"/>
      <c r="X3976" s="469"/>
      <c r="Y3976" s="469"/>
      <c r="Z3976" s="469"/>
      <c r="AA3976" s="469"/>
      <c r="AB3976" s="469"/>
      <c r="AC3976" s="469"/>
    </row>
    <row r="3977" ht="126.0" customHeight="1">
      <c r="A3977" s="743" t="s">
        <v>7138</v>
      </c>
      <c r="B3977" s="65" t="s">
        <v>7139</v>
      </c>
      <c r="C3977" s="4"/>
      <c r="D3977" s="559"/>
      <c r="F3977" s="469"/>
      <c r="G3977" s="469"/>
      <c r="H3977" s="469"/>
      <c r="I3977" s="469"/>
      <c r="J3977" s="469"/>
      <c r="K3977" s="469"/>
      <c r="L3977" s="469"/>
      <c r="M3977" s="469"/>
      <c r="N3977" s="469"/>
      <c r="O3977" s="469"/>
      <c r="P3977" s="469"/>
      <c r="Q3977" s="469"/>
      <c r="R3977" s="469"/>
      <c r="S3977" s="469"/>
      <c r="T3977" s="469"/>
      <c r="U3977" s="469"/>
      <c r="V3977" s="469"/>
      <c r="W3977" s="469"/>
      <c r="X3977" s="469"/>
      <c r="Y3977" s="469"/>
      <c r="Z3977" s="469"/>
      <c r="AA3977" s="469"/>
      <c r="AB3977" s="469"/>
      <c r="AC3977" s="469"/>
    </row>
    <row r="3978" ht="152.25" customHeight="1">
      <c r="A3978" s="132" t="s">
        <v>7140</v>
      </c>
      <c r="B3978" s="65" t="s">
        <v>7141</v>
      </c>
      <c r="C3978" s="4"/>
      <c r="D3978" s="559"/>
      <c r="F3978" s="469"/>
      <c r="G3978" s="469"/>
      <c r="H3978" s="469"/>
      <c r="I3978" s="469"/>
      <c r="J3978" s="469"/>
      <c r="K3978" s="469"/>
      <c r="L3978" s="469"/>
      <c r="M3978" s="469"/>
      <c r="N3978" s="469"/>
      <c r="O3978" s="469"/>
      <c r="P3978" s="469"/>
      <c r="Q3978" s="469"/>
      <c r="R3978" s="469"/>
      <c r="S3978" s="469"/>
      <c r="T3978" s="469"/>
      <c r="U3978" s="469"/>
      <c r="V3978" s="469"/>
      <c r="W3978" s="469"/>
      <c r="X3978" s="469"/>
      <c r="Y3978" s="469"/>
      <c r="Z3978" s="469"/>
      <c r="AA3978" s="469"/>
      <c r="AB3978" s="469"/>
      <c r="AC3978" s="469"/>
    </row>
    <row r="3979" ht="156.0" customHeight="1">
      <c r="A3979" s="132" t="s">
        <v>7142</v>
      </c>
      <c r="B3979" s="65" t="s">
        <v>7143</v>
      </c>
      <c r="C3979" s="4"/>
      <c r="D3979" s="559"/>
      <c r="F3979" s="469"/>
      <c r="G3979" s="469"/>
      <c r="H3979" s="469"/>
      <c r="I3979" s="469"/>
      <c r="J3979" s="469"/>
      <c r="K3979" s="469"/>
      <c r="L3979" s="469"/>
      <c r="M3979" s="469"/>
      <c r="N3979" s="469"/>
      <c r="O3979" s="469"/>
      <c r="P3979" s="469"/>
      <c r="Q3979" s="469"/>
      <c r="R3979" s="469"/>
      <c r="S3979" s="469"/>
      <c r="T3979" s="469"/>
      <c r="U3979" s="469"/>
      <c r="V3979" s="469"/>
      <c r="W3979" s="469"/>
      <c r="X3979" s="469"/>
      <c r="Y3979" s="469"/>
      <c r="Z3979" s="469"/>
      <c r="AA3979" s="469"/>
      <c r="AB3979" s="469"/>
      <c r="AC3979" s="469"/>
    </row>
    <row r="3980">
      <c r="A3980" s="132" t="s">
        <v>7144</v>
      </c>
      <c r="B3980" s="65" t="s">
        <v>7145</v>
      </c>
      <c r="C3980" s="4" t="s">
        <v>7146</v>
      </c>
      <c r="D3980" s="559"/>
      <c r="F3980" s="469"/>
      <c r="G3980" s="469"/>
      <c r="H3980" s="469"/>
      <c r="I3980" s="469"/>
      <c r="J3980" s="469"/>
      <c r="K3980" s="469"/>
      <c r="L3980" s="469"/>
      <c r="M3980" s="469"/>
      <c r="N3980" s="469"/>
      <c r="O3980" s="469"/>
      <c r="P3980" s="469"/>
      <c r="Q3980" s="469"/>
      <c r="R3980" s="469"/>
      <c r="S3980" s="469"/>
      <c r="T3980" s="469"/>
      <c r="U3980" s="469"/>
      <c r="V3980" s="469"/>
      <c r="W3980" s="469"/>
      <c r="X3980" s="469"/>
      <c r="Y3980" s="469"/>
      <c r="Z3980" s="469"/>
      <c r="AA3980" s="469"/>
      <c r="AB3980" s="469"/>
      <c r="AC3980" s="469"/>
    </row>
    <row r="3981" ht="60.0" customHeight="1">
      <c r="A3981" s="132" t="s">
        <v>7147</v>
      </c>
      <c r="B3981" s="65" t="s">
        <v>7148</v>
      </c>
      <c r="C3981" s="4"/>
      <c r="D3981" s="559"/>
      <c r="F3981" s="469"/>
      <c r="G3981" s="469"/>
      <c r="H3981" s="469"/>
      <c r="I3981" s="469"/>
      <c r="J3981" s="469"/>
      <c r="K3981" s="469"/>
      <c r="L3981" s="469"/>
      <c r="M3981" s="469"/>
      <c r="N3981" s="469"/>
      <c r="O3981" s="469"/>
      <c r="P3981" s="469"/>
      <c r="Q3981" s="469"/>
      <c r="R3981" s="469"/>
      <c r="S3981" s="469"/>
      <c r="T3981" s="469"/>
      <c r="U3981" s="469"/>
      <c r="V3981" s="469"/>
      <c r="W3981" s="469"/>
      <c r="X3981" s="469"/>
      <c r="Y3981" s="469"/>
      <c r="Z3981" s="469"/>
      <c r="AA3981" s="469"/>
      <c r="AB3981" s="469"/>
      <c r="AC3981" s="469"/>
    </row>
    <row r="3982" ht="99.75" customHeight="1">
      <c r="A3982" s="132"/>
      <c r="B3982" s="65" t="s">
        <v>7149</v>
      </c>
      <c r="C3982" s="4"/>
      <c r="D3982" s="559"/>
      <c r="F3982" s="469"/>
      <c r="G3982" s="469"/>
      <c r="H3982" s="469"/>
      <c r="I3982" s="469"/>
      <c r="J3982" s="469"/>
      <c r="K3982" s="469"/>
      <c r="L3982" s="469"/>
      <c r="M3982" s="469"/>
      <c r="N3982" s="469"/>
      <c r="O3982" s="469"/>
      <c r="P3982" s="469"/>
      <c r="Q3982" s="469"/>
      <c r="R3982" s="469"/>
      <c r="S3982" s="469"/>
      <c r="T3982" s="469"/>
      <c r="U3982" s="469"/>
      <c r="V3982" s="469"/>
      <c r="W3982" s="469"/>
      <c r="X3982" s="469"/>
      <c r="Y3982" s="469"/>
      <c r="Z3982" s="469"/>
      <c r="AA3982" s="469"/>
      <c r="AB3982" s="469"/>
      <c r="AC3982" s="469"/>
    </row>
    <row r="3983">
      <c r="A3983" s="545" t="s">
        <v>7150</v>
      </c>
      <c r="B3983" s="583" t="s">
        <v>7151</v>
      </c>
      <c r="C3983" s="4" t="s">
        <v>7152</v>
      </c>
      <c r="D3983" s="559"/>
      <c r="F3983" s="469"/>
      <c r="G3983" s="469"/>
      <c r="H3983" s="469"/>
      <c r="I3983" s="469"/>
      <c r="J3983" s="469"/>
      <c r="K3983" s="469"/>
      <c r="L3983" s="469"/>
      <c r="M3983" s="469"/>
      <c r="N3983" s="469"/>
      <c r="O3983" s="469"/>
      <c r="P3983" s="469"/>
      <c r="Q3983" s="469"/>
      <c r="R3983" s="469"/>
      <c r="S3983" s="469"/>
      <c r="T3983" s="469"/>
      <c r="U3983" s="469"/>
      <c r="V3983" s="469"/>
      <c r="W3983" s="469"/>
      <c r="X3983" s="469"/>
      <c r="Y3983" s="469"/>
      <c r="Z3983" s="469"/>
      <c r="AA3983" s="469"/>
      <c r="AB3983" s="469"/>
      <c r="AC3983" s="469"/>
    </row>
    <row r="3984">
      <c r="A3984" s="132" t="s">
        <v>7153</v>
      </c>
      <c r="B3984" s="65"/>
      <c r="C3984" s="4"/>
      <c r="D3984" s="559"/>
      <c r="F3984" s="469"/>
      <c r="G3984" s="469"/>
      <c r="H3984" s="469"/>
      <c r="I3984" s="469"/>
      <c r="J3984" s="469"/>
      <c r="K3984" s="469"/>
      <c r="L3984" s="469"/>
      <c r="M3984" s="469"/>
      <c r="N3984" s="469"/>
      <c r="O3984" s="469"/>
      <c r="P3984" s="469"/>
      <c r="Q3984" s="469"/>
      <c r="R3984" s="469"/>
      <c r="S3984" s="469"/>
      <c r="T3984" s="469"/>
      <c r="U3984" s="469"/>
      <c r="V3984" s="469"/>
      <c r="W3984" s="469"/>
      <c r="X3984" s="469"/>
      <c r="Y3984" s="469"/>
      <c r="Z3984" s="469"/>
      <c r="AA3984" s="469"/>
      <c r="AB3984" s="469"/>
      <c r="AC3984" s="469"/>
    </row>
    <row r="3985">
      <c r="A3985" s="132" t="s">
        <v>7154</v>
      </c>
      <c r="B3985" s="65"/>
      <c r="C3985" s="4"/>
    </row>
    <row r="3986">
      <c r="A3986" s="613"/>
      <c r="B3986" s="594"/>
      <c r="C3986" s="4"/>
      <c r="D3986" s="559" t="s">
        <v>7155</v>
      </c>
      <c r="F3986" s="469"/>
      <c r="G3986" s="469"/>
      <c r="H3986" s="469"/>
      <c r="I3986" s="469"/>
      <c r="J3986" s="469"/>
      <c r="K3986" s="469"/>
      <c r="L3986" s="469"/>
      <c r="M3986" s="469"/>
      <c r="N3986" s="469"/>
      <c r="O3986" s="469"/>
      <c r="P3986" s="469"/>
      <c r="Q3986" s="469"/>
      <c r="R3986" s="469"/>
      <c r="S3986" s="469"/>
      <c r="T3986" s="469"/>
      <c r="U3986" s="469"/>
      <c r="V3986" s="469"/>
      <c r="W3986" s="469"/>
      <c r="X3986" s="469"/>
      <c r="Y3986" s="469"/>
      <c r="Z3986" s="469"/>
      <c r="AA3986" s="469"/>
      <c r="AB3986" s="469"/>
      <c r="AC3986" s="469"/>
    </row>
    <row r="3987">
      <c r="A3987" s="132" t="s">
        <v>7156</v>
      </c>
      <c r="B3987" s="65" t="s">
        <v>7157</v>
      </c>
      <c r="C3987" s="4" t="s">
        <v>7158</v>
      </c>
      <c r="D3987" s="559"/>
      <c r="F3987" s="469"/>
      <c r="G3987" s="469"/>
      <c r="H3987" s="469"/>
      <c r="I3987" s="469"/>
      <c r="J3987" s="469"/>
      <c r="K3987" s="469"/>
      <c r="L3987" s="469"/>
      <c r="M3987" s="469"/>
      <c r="N3987" s="469"/>
      <c r="O3987" s="469"/>
      <c r="P3987" s="469"/>
      <c r="Q3987" s="469"/>
      <c r="R3987" s="469"/>
      <c r="S3987" s="469"/>
      <c r="T3987" s="469"/>
      <c r="U3987" s="469"/>
      <c r="V3987" s="469"/>
      <c r="W3987" s="469"/>
      <c r="X3987" s="469"/>
      <c r="Y3987" s="469"/>
      <c r="Z3987" s="469"/>
      <c r="AA3987" s="469"/>
      <c r="AB3987" s="469"/>
      <c r="AC3987" s="469"/>
    </row>
    <row r="3988">
      <c r="A3988" s="132" t="s">
        <v>7159</v>
      </c>
      <c r="B3988" s="65" t="s">
        <v>7160</v>
      </c>
      <c r="C3988" s="4"/>
      <c r="D3988" s="559"/>
      <c r="F3988" s="469"/>
      <c r="G3988" s="469"/>
      <c r="H3988" s="469"/>
      <c r="I3988" s="469"/>
      <c r="J3988" s="469"/>
      <c r="K3988" s="469"/>
      <c r="L3988" s="469"/>
      <c r="M3988" s="469"/>
      <c r="N3988" s="469"/>
      <c r="O3988" s="469"/>
      <c r="P3988" s="469"/>
      <c r="Q3988" s="469"/>
      <c r="R3988" s="469"/>
      <c r="S3988" s="469"/>
      <c r="T3988" s="469"/>
      <c r="U3988" s="469"/>
      <c r="V3988" s="469"/>
      <c r="W3988" s="469"/>
      <c r="X3988" s="469"/>
      <c r="Y3988" s="469"/>
      <c r="Z3988" s="469"/>
      <c r="AA3988" s="469"/>
      <c r="AB3988" s="469"/>
      <c r="AC3988" s="469"/>
    </row>
    <row r="3989">
      <c r="A3989" s="132" t="s">
        <v>7161</v>
      </c>
      <c r="B3989" s="65"/>
      <c r="C3989" s="4"/>
      <c r="D3989" s="559"/>
      <c r="F3989" s="469"/>
      <c r="G3989" s="469"/>
      <c r="H3989" s="469"/>
      <c r="I3989" s="469"/>
      <c r="J3989" s="469"/>
      <c r="K3989" s="469"/>
      <c r="L3989" s="469"/>
      <c r="M3989" s="469"/>
      <c r="N3989" s="469"/>
      <c r="O3989" s="469"/>
      <c r="P3989" s="469"/>
      <c r="Q3989" s="469"/>
      <c r="R3989" s="469"/>
      <c r="S3989" s="469"/>
      <c r="T3989" s="469"/>
      <c r="U3989" s="469"/>
      <c r="V3989" s="469"/>
      <c r="W3989" s="469"/>
      <c r="X3989" s="469"/>
      <c r="Y3989" s="469"/>
      <c r="Z3989" s="469"/>
      <c r="AA3989" s="469"/>
      <c r="AB3989" s="469"/>
      <c r="AC3989" s="469"/>
    </row>
    <row r="3990">
      <c r="A3990" s="132" t="s">
        <v>7162</v>
      </c>
      <c r="B3990" s="65" t="s">
        <v>7163</v>
      </c>
      <c r="C3990" s="4" t="s">
        <v>7164</v>
      </c>
      <c r="D3990" s="744"/>
      <c r="E3990" s="744"/>
      <c r="F3990" s="745"/>
      <c r="G3990" s="745"/>
      <c r="H3990" s="745"/>
      <c r="I3990" s="745"/>
      <c r="J3990" s="745"/>
      <c r="K3990" s="745"/>
      <c r="L3990" s="745"/>
      <c r="M3990" s="745"/>
      <c r="N3990" s="745"/>
      <c r="O3990" s="745"/>
      <c r="P3990" s="745"/>
      <c r="Q3990" s="745"/>
      <c r="R3990" s="745"/>
      <c r="S3990" s="745"/>
      <c r="T3990" s="745"/>
      <c r="U3990" s="745"/>
      <c r="V3990" s="745"/>
      <c r="W3990" s="745"/>
      <c r="X3990" s="745"/>
      <c r="Y3990" s="745"/>
      <c r="Z3990" s="745"/>
      <c r="AA3990" s="745"/>
      <c r="AB3990" s="745"/>
      <c r="AC3990" s="745"/>
    </row>
    <row r="3991">
      <c r="A3991" s="132" t="s">
        <v>7165</v>
      </c>
      <c r="B3991" s="746"/>
      <c r="C3991" s="4"/>
      <c r="D3991" s="744"/>
      <c r="E3991" s="744"/>
      <c r="F3991" s="745"/>
      <c r="G3991" s="745"/>
      <c r="H3991" s="745"/>
      <c r="I3991" s="745"/>
      <c r="J3991" s="745"/>
      <c r="K3991" s="745"/>
      <c r="L3991" s="745"/>
      <c r="M3991" s="745"/>
      <c r="N3991" s="745"/>
      <c r="O3991" s="745"/>
      <c r="P3991" s="745"/>
      <c r="Q3991" s="745"/>
      <c r="R3991" s="745"/>
      <c r="S3991" s="745"/>
      <c r="T3991" s="745"/>
      <c r="U3991" s="745"/>
      <c r="V3991" s="745"/>
      <c r="W3991" s="745"/>
      <c r="X3991" s="745"/>
      <c r="Y3991" s="745"/>
      <c r="Z3991" s="745"/>
      <c r="AA3991" s="745"/>
      <c r="AB3991" s="745"/>
      <c r="AC3991" s="745"/>
    </row>
    <row r="3992">
      <c r="A3992" s="132" t="s">
        <v>7166</v>
      </c>
      <c r="B3992" s="746"/>
      <c r="C3992" s="4"/>
      <c r="D3992" s="744"/>
      <c r="E3992" s="744"/>
      <c r="F3992" s="745"/>
      <c r="G3992" s="745"/>
      <c r="H3992" s="745"/>
      <c r="I3992" s="745"/>
      <c r="J3992" s="745"/>
      <c r="K3992" s="745"/>
      <c r="L3992" s="745"/>
      <c r="M3992" s="745"/>
      <c r="N3992" s="745"/>
      <c r="O3992" s="745"/>
      <c r="P3992" s="745"/>
      <c r="Q3992" s="745"/>
      <c r="R3992" s="745"/>
      <c r="S3992" s="745"/>
      <c r="T3992" s="745"/>
      <c r="U3992" s="745"/>
      <c r="V3992" s="745"/>
      <c r="W3992" s="745"/>
      <c r="X3992" s="745"/>
      <c r="Y3992" s="745"/>
      <c r="Z3992" s="745"/>
      <c r="AA3992" s="745"/>
      <c r="AB3992" s="745"/>
      <c r="AC3992" s="745"/>
    </row>
    <row r="3993">
      <c r="A3993" s="132" t="s">
        <v>7167</v>
      </c>
      <c r="B3993" s="746" t="s">
        <v>7168</v>
      </c>
      <c r="C3993" s="4"/>
      <c r="D3993" s="744"/>
      <c r="E3993" s="744"/>
      <c r="F3993" s="745"/>
      <c r="G3993" s="745"/>
      <c r="H3993" s="745"/>
      <c r="I3993" s="745"/>
      <c r="J3993" s="745"/>
      <c r="K3993" s="745"/>
      <c r="L3993" s="745"/>
      <c r="M3993" s="745"/>
      <c r="N3993" s="745"/>
      <c r="O3993" s="745"/>
      <c r="P3993" s="745"/>
      <c r="Q3993" s="745"/>
      <c r="R3993" s="745"/>
      <c r="S3993" s="745"/>
      <c r="T3993" s="745"/>
      <c r="U3993" s="745"/>
      <c r="V3993" s="745"/>
      <c r="W3993" s="745"/>
      <c r="X3993" s="745"/>
      <c r="Y3993" s="745"/>
      <c r="Z3993" s="745"/>
      <c r="AA3993" s="745"/>
      <c r="AB3993" s="745"/>
      <c r="AC3993" s="745"/>
    </row>
    <row r="3994">
      <c r="A3994" s="132" t="s">
        <v>7169</v>
      </c>
      <c r="B3994" s="746" t="s">
        <v>7170</v>
      </c>
      <c r="C3994" s="4"/>
      <c r="D3994" s="744"/>
      <c r="E3994" s="744"/>
      <c r="F3994" s="745"/>
      <c r="G3994" s="745"/>
      <c r="H3994" s="745"/>
      <c r="I3994" s="745"/>
      <c r="J3994" s="745"/>
      <c r="K3994" s="745"/>
      <c r="L3994" s="745"/>
      <c r="M3994" s="745"/>
      <c r="N3994" s="745"/>
      <c r="O3994" s="745"/>
      <c r="P3994" s="745"/>
      <c r="Q3994" s="745"/>
      <c r="R3994" s="745"/>
      <c r="S3994" s="745"/>
      <c r="T3994" s="745"/>
      <c r="U3994" s="745"/>
      <c r="V3994" s="745"/>
      <c r="W3994" s="745"/>
      <c r="X3994" s="745"/>
      <c r="Y3994" s="745"/>
      <c r="Z3994" s="745"/>
      <c r="AA3994" s="745"/>
      <c r="AB3994" s="745"/>
      <c r="AC3994" s="745"/>
    </row>
    <row r="3995">
      <c r="A3995" s="132" t="s">
        <v>7171</v>
      </c>
      <c r="B3995" s="746" t="s">
        <v>7172</v>
      </c>
      <c r="C3995" s="4"/>
      <c r="D3995" s="744"/>
      <c r="E3995" s="744"/>
      <c r="F3995" s="745"/>
      <c r="G3995" s="745"/>
      <c r="H3995" s="745"/>
      <c r="I3995" s="745"/>
      <c r="J3995" s="745"/>
      <c r="K3995" s="745"/>
      <c r="L3995" s="745"/>
      <c r="M3995" s="745"/>
      <c r="N3995" s="745"/>
      <c r="O3995" s="745"/>
      <c r="P3995" s="745"/>
      <c r="Q3995" s="745"/>
      <c r="R3995" s="745"/>
      <c r="S3995" s="745"/>
      <c r="T3995" s="745"/>
      <c r="U3995" s="745"/>
      <c r="V3995" s="745"/>
      <c r="W3995" s="745"/>
      <c r="X3995" s="745"/>
      <c r="Y3995" s="745"/>
      <c r="Z3995" s="745"/>
      <c r="AA3995" s="745"/>
      <c r="AB3995" s="745"/>
      <c r="AC3995" s="745"/>
    </row>
    <row r="3996">
      <c r="A3996" s="132" t="s">
        <v>7173</v>
      </c>
      <c r="B3996" s="746"/>
      <c r="C3996" s="4"/>
      <c r="D3996" s="744"/>
      <c r="E3996" s="744"/>
      <c r="F3996" s="745"/>
      <c r="G3996" s="745"/>
      <c r="H3996" s="745"/>
      <c r="I3996" s="745"/>
      <c r="J3996" s="745"/>
      <c r="K3996" s="745"/>
      <c r="L3996" s="745"/>
      <c r="M3996" s="745"/>
      <c r="N3996" s="745"/>
      <c r="O3996" s="745"/>
      <c r="P3996" s="745"/>
      <c r="Q3996" s="745"/>
      <c r="R3996" s="745"/>
      <c r="S3996" s="745"/>
      <c r="T3996" s="745"/>
      <c r="U3996" s="745"/>
      <c r="V3996" s="745"/>
      <c r="W3996" s="745"/>
      <c r="X3996" s="745"/>
      <c r="Y3996" s="745"/>
      <c r="Z3996" s="745"/>
      <c r="AA3996" s="745"/>
      <c r="AB3996" s="745"/>
      <c r="AC3996" s="745"/>
    </row>
    <row r="3997">
      <c r="A3997" s="132" t="s">
        <v>7174</v>
      </c>
      <c r="B3997" s="65" t="s">
        <v>7175</v>
      </c>
      <c r="C3997" s="4"/>
      <c r="D3997" s="744"/>
      <c r="E3997" s="744"/>
      <c r="F3997" s="745"/>
      <c r="G3997" s="745"/>
      <c r="H3997" s="745"/>
      <c r="I3997" s="745"/>
      <c r="J3997" s="745"/>
      <c r="K3997" s="745"/>
      <c r="L3997" s="745"/>
      <c r="M3997" s="745"/>
      <c r="N3997" s="745"/>
      <c r="O3997" s="745"/>
      <c r="P3997" s="745"/>
      <c r="Q3997" s="745"/>
      <c r="R3997" s="745"/>
      <c r="S3997" s="745"/>
      <c r="T3997" s="745"/>
      <c r="U3997" s="745"/>
      <c r="V3997" s="745"/>
      <c r="W3997" s="745"/>
      <c r="X3997" s="745"/>
      <c r="Y3997" s="745"/>
      <c r="Z3997" s="745"/>
      <c r="AA3997" s="745"/>
      <c r="AB3997" s="745"/>
      <c r="AC3997" s="745"/>
    </row>
    <row r="3998">
      <c r="A3998" s="172" t="s">
        <v>7176</v>
      </c>
      <c r="B3998" s="746" t="s">
        <v>7177</v>
      </c>
      <c r="C3998" s="4"/>
      <c r="D3998" s="744"/>
      <c r="E3998" s="744"/>
      <c r="F3998" s="745"/>
      <c r="G3998" s="745"/>
      <c r="H3998" s="745"/>
      <c r="I3998" s="745"/>
      <c r="J3998" s="745"/>
      <c r="K3998" s="745"/>
      <c r="L3998" s="745"/>
      <c r="M3998" s="745"/>
      <c r="N3998" s="745"/>
      <c r="O3998" s="745"/>
      <c r="P3998" s="745"/>
      <c r="Q3998" s="745"/>
      <c r="R3998" s="745"/>
      <c r="S3998" s="745"/>
      <c r="T3998" s="745"/>
      <c r="U3998" s="745"/>
      <c r="V3998" s="745"/>
      <c r="W3998" s="745"/>
      <c r="X3998" s="745"/>
      <c r="Y3998" s="745"/>
      <c r="Z3998" s="745"/>
      <c r="AA3998" s="745"/>
      <c r="AB3998" s="745"/>
      <c r="AC3998" s="745"/>
    </row>
    <row r="3999">
      <c r="A3999" s="172" t="s">
        <v>7178</v>
      </c>
      <c r="B3999" s="746" t="s">
        <v>7179</v>
      </c>
      <c r="C3999" s="4"/>
      <c r="D3999" s="744"/>
      <c r="E3999" s="744"/>
      <c r="F3999" s="745"/>
      <c r="G3999" s="745"/>
      <c r="H3999" s="745"/>
      <c r="I3999" s="745"/>
      <c r="J3999" s="745"/>
      <c r="K3999" s="745"/>
      <c r="L3999" s="745"/>
      <c r="M3999" s="745"/>
      <c r="N3999" s="745"/>
      <c r="O3999" s="745"/>
      <c r="P3999" s="745"/>
      <c r="Q3999" s="745"/>
      <c r="R3999" s="745"/>
      <c r="S3999" s="745"/>
      <c r="T3999" s="745"/>
      <c r="U3999" s="745"/>
      <c r="V3999" s="745"/>
      <c r="W3999" s="745"/>
      <c r="X3999" s="745"/>
      <c r="Y3999" s="745"/>
      <c r="Z3999" s="745"/>
      <c r="AA3999" s="745"/>
      <c r="AB3999" s="745"/>
      <c r="AC3999" s="745"/>
    </row>
    <row r="4000">
      <c r="A4000" s="172" t="s">
        <v>7180</v>
      </c>
      <c r="B4000" s="746"/>
      <c r="C4000" s="4"/>
      <c r="D4000" s="744"/>
      <c r="E4000" s="744"/>
      <c r="F4000" s="745"/>
      <c r="G4000" s="745"/>
      <c r="H4000" s="745"/>
      <c r="I4000" s="745"/>
      <c r="J4000" s="745"/>
      <c r="K4000" s="745"/>
      <c r="L4000" s="745"/>
      <c r="M4000" s="745"/>
      <c r="N4000" s="745"/>
      <c r="O4000" s="745"/>
      <c r="P4000" s="745"/>
      <c r="Q4000" s="745"/>
      <c r="R4000" s="745"/>
      <c r="S4000" s="745"/>
      <c r="T4000" s="745"/>
      <c r="U4000" s="745"/>
      <c r="V4000" s="745"/>
      <c r="W4000" s="745"/>
      <c r="X4000" s="745"/>
      <c r="Y4000" s="745"/>
      <c r="Z4000" s="745"/>
      <c r="AA4000" s="745"/>
      <c r="AB4000" s="745"/>
      <c r="AC4000" s="745"/>
    </row>
    <row r="4001">
      <c r="A4001" s="172" t="s">
        <v>7181</v>
      </c>
      <c r="B4001" s="746"/>
      <c r="C4001" s="4"/>
      <c r="D4001" s="744"/>
      <c r="E4001" s="744"/>
      <c r="F4001" s="745"/>
      <c r="G4001" s="745"/>
      <c r="H4001" s="745"/>
      <c r="I4001" s="745"/>
      <c r="J4001" s="745"/>
      <c r="K4001" s="745"/>
      <c r="L4001" s="745"/>
      <c r="M4001" s="745"/>
      <c r="N4001" s="745"/>
      <c r="O4001" s="745"/>
      <c r="P4001" s="745"/>
      <c r="Q4001" s="745"/>
      <c r="R4001" s="745"/>
      <c r="S4001" s="745"/>
      <c r="T4001" s="745"/>
      <c r="U4001" s="745"/>
      <c r="V4001" s="745"/>
      <c r="W4001" s="745"/>
      <c r="X4001" s="745"/>
      <c r="Y4001" s="745"/>
      <c r="Z4001" s="745"/>
      <c r="AA4001" s="745"/>
      <c r="AB4001" s="745"/>
      <c r="AC4001" s="745"/>
    </row>
    <row r="4002">
      <c r="A4002" s="132" t="s">
        <v>7182</v>
      </c>
      <c r="B4002" s="746" t="s">
        <v>7183</v>
      </c>
      <c r="C4002" s="4"/>
      <c r="D4002" s="744"/>
      <c r="E4002" s="744"/>
      <c r="F4002" s="745"/>
      <c r="G4002" s="745"/>
      <c r="H4002" s="745"/>
      <c r="I4002" s="745"/>
      <c r="J4002" s="745"/>
      <c r="K4002" s="745"/>
      <c r="L4002" s="745"/>
      <c r="M4002" s="745"/>
      <c r="N4002" s="745"/>
      <c r="O4002" s="745"/>
      <c r="P4002" s="745"/>
      <c r="Q4002" s="745"/>
      <c r="R4002" s="745"/>
      <c r="S4002" s="745"/>
      <c r="T4002" s="745"/>
      <c r="U4002" s="745"/>
      <c r="V4002" s="745"/>
      <c r="W4002" s="745"/>
      <c r="X4002" s="745"/>
      <c r="Y4002" s="745"/>
      <c r="Z4002" s="745"/>
      <c r="AA4002" s="745"/>
      <c r="AB4002" s="745"/>
      <c r="AC4002" s="745"/>
    </row>
    <row r="4003">
      <c r="A4003" s="172" t="s">
        <v>7184</v>
      </c>
      <c r="B4003" s="746" t="s">
        <v>7185</v>
      </c>
      <c r="C4003" s="4" t="s">
        <v>7186</v>
      </c>
      <c r="D4003" s="744" t="s">
        <v>7187</v>
      </c>
      <c r="E4003" s="744"/>
      <c r="F4003" s="745"/>
      <c r="G4003" s="745"/>
      <c r="H4003" s="745"/>
      <c r="I4003" s="745"/>
      <c r="J4003" s="745"/>
      <c r="K4003" s="745"/>
      <c r="L4003" s="745"/>
      <c r="M4003" s="745"/>
      <c r="N4003" s="745"/>
      <c r="O4003" s="745"/>
      <c r="P4003" s="745"/>
      <c r="Q4003" s="745"/>
      <c r="R4003" s="745"/>
      <c r="S4003" s="745"/>
      <c r="T4003" s="745"/>
      <c r="U4003" s="745"/>
      <c r="V4003" s="745"/>
      <c r="W4003" s="745"/>
      <c r="X4003" s="745"/>
      <c r="Y4003" s="745"/>
      <c r="Z4003" s="745"/>
      <c r="AA4003" s="745"/>
      <c r="AB4003" s="745"/>
      <c r="AC4003" s="745"/>
    </row>
    <row r="4004">
      <c r="A4004" s="172" t="s">
        <v>7188</v>
      </c>
      <c r="B4004" s="746" t="s">
        <v>7189</v>
      </c>
      <c r="C4004" s="4" t="s">
        <v>7190</v>
      </c>
      <c r="D4004" s="744" t="s">
        <v>7191</v>
      </c>
      <c r="E4004" s="744" t="s">
        <v>7192</v>
      </c>
      <c r="F4004" s="745"/>
      <c r="G4004" s="745"/>
      <c r="H4004" s="745"/>
      <c r="I4004" s="745"/>
      <c r="J4004" s="745"/>
      <c r="K4004" s="745"/>
      <c r="L4004" s="745"/>
      <c r="M4004" s="745"/>
      <c r="N4004" s="745"/>
      <c r="O4004" s="745"/>
      <c r="P4004" s="745"/>
      <c r="Q4004" s="745"/>
      <c r="R4004" s="745"/>
      <c r="S4004" s="745"/>
      <c r="T4004" s="745"/>
      <c r="U4004" s="745"/>
      <c r="V4004" s="745"/>
      <c r="W4004" s="745"/>
      <c r="X4004" s="745"/>
      <c r="Y4004" s="745"/>
      <c r="Z4004" s="745"/>
      <c r="AA4004" s="745"/>
      <c r="AB4004" s="745"/>
      <c r="AC4004" s="745"/>
    </row>
    <row r="4005">
      <c r="A4005" s="172" t="s">
        <v>7193</v>
      </c>
      <c r="B4005" s="746" t="s">
        <v>7194</v>
      </c>
      <c r="C4005" s="4" t="s">
        <v>7195</v>
      </c>
      <c r="D4005" s="744"/>
      <c r="E4005" s="744"/>
      <c r="F4005" s="745"/>
      <c r="G4005" s="745"/>
      <c r="H4005" s="745"/>
      <c r="I4005" s="745"/>
      <c r="J4005" s="745"/>
      <c r="K4005" s="745"/>
      <c r="L4005" s="745"/>
      <c r="M4005" s="745"/>
      <c r="N4005" s="745"/>
      <c r="O4005" s="745"/>
      <c r="P4005" s="745"/>
      <c r="Q4005" s="745"/>
      <c r="R4005" s="745"/>
      <c r="S4005" s="745"/>
      <c r="T4005" s="745"/>
      <c r="U4005" s="745"/>
      <c r="V4005" s="745"/>
      <c r="W4005" s="745"/>
      <c r="X4005" s="745"/>
      <c r="Y4005" s="745"/>
      <c r="Z4005" s="745"/>
      <c r="AA4005" s="745"/>
      <c r="AB4005" s="745"/>
      <c r="AC4005" s="745"/>
    </row>
    <row r="4006">
      <c r="A4006" s="172" t="s">
        <v>7196</v>
      </c>
      <c r="B4006" s="746"/>
      <c r="C4006" s="4"/>
      <c r="D4006" s="744" t="s">
        <v>7197</v>
      </c>
      <c r="E4006" s="744"/>
      <c r="F4006" s="745"/>
      <c r="G4006" s="745"/>
      <c r="H4006" s="745"/>
      <c r="I4006" s="745"/>
      <c r="J4006" s="745"/>
      <c r="K4006" s="745"/>
      <c r="L4006" s="745"/>
      <c r="M4006" s="745"/>
      <c r="N4006" s="745"/>
      <c r="O4006" s="745"/>
      <c r="P4006" s="745"/>
      <c r="Q4006" s="745"/>
      <c r="R4006" s="745"/>
      <c r="S4006" s="745"/>
      <c r="T4006" s="745"/>
      <c r="U4006" s="745"/>
      <c r="V4006" s="745"/>
      <c r="W4006" s="745"/>
      <c r="X4006" s="745"/>
      <c r="Y4006" s="745"/>
      <c r="Z4006" s="745"/>
      <c r="AA4006" s="745"/>
      <c r="AB4006" s="745"/>
      <c r="AC4006" s="745"/>
    </row>
    <row r="4007">
      <c r="A4007" s="172" t="s">
        <v>7198</v>
      </c>
      <c r="B4007" s="746" t="s">
        <v>7199</v>
      </c>
      <c r="C4007" s="4" t="s">
        <v>7200</v>
      </c>
      <c r="D4007" s="744"/>
      <c r="E4007" s="744"/>
      <c r="F4007" s="745"/>
      <c r="G4007" s="745"/>
      <c r="H4007" s="745"/>
      <c r="I4007" s="745"/>
      <c r="J4007" s="745"/>
      <c r="K4007" s="745"/>
      <c r="L4007" s="745"/>
      <c r="M4007" s="745"/>
      <c r="N4007" s="745"/>
      <c r="O4007" s="745"/>
      <c r="P4007" s="745"/>
      <c r="Q4007" s="745"/>
      <c r="R4007" s="745"/>
      <c r="S4007" s="745"/>
      <c r="T4007" s="745"/>
      <c r="U4007" s="745"/>
      <c r="V4007" s="745"/>
      <c r="W4007" s="745"/>
      <c r="X4007" s="745"/>
      <c r="Y4007" s="745"/>
      <c r="Z4007" s="745"/>
      <c r="AA4007" s="745"/>
      <c r="AB4007" s="745"/>
      <c r="AC4007" s="745"/>
    </row>
    <row r="4008">
      <c r="A4008" s="172" t="s">
        <v>7201</v>
      </c>
      <c r="B4008" s="746" t="s">
        <v>7202</v>
      </c>
      <c r="C4008" s="4" t="s">
        <v>7203</v>
      </c>
      <c r="D4008" s="744"/>
      <c r="E4008" s="744"/>
      <c r="F4008" s="745"/>
      <c r="G4008" s="745"/>
      <c r="H4008" s="745"/>
      <c r="I4008" s="745"/>
      <c r="J4008" s="745"/>
      <c r="K4008" s="745"/>
      <c r="L4008" s="745"/>
      <c r="M4008" s="745"/>
      <c r="N4008" s="745"/>
      <c r="O4008" s="745"/>
      <c r="P4008" s="745"/>
      <c r="Q4008" s="745"/>
      <c r="R4008" s="745"/>
      <c r="S4008" s="745"/>
      <c r="T4008" s="745"/>
      <c r="U4008" s="745"/>
      <c r="V4008" s="745"/>
      <c r="W4008" s="745"/>
      <c r="X4008" s="745"/>
      <c r="Y4008" s="745"/>
      <c r="Z4008" s="745"/>
      <c r="AA4008" s="745"/>
      <c r="AB4008" s="745"/>
      <c r="AC4008" s="745"/>
    </row>
    <row r="4009">
      <c r="A4009" s="172" t="s">
        <v>7204</v>
      </c>
      <c r="B4009" s="746" t="s">
        <v>7205</v>
      </c>
      <c r="C4009" s="4"/>
      <c r="D4009" s="744"/>
      <c r="E4009" s="744"/>
      <c r="F4009" s="745"/>
      <c r="G4009" s="745"/>
      <c r="H4009" s="745"/>
      <c r="I4009" s="745"/>
      <c r="J4009" s="745"/>
      <c r="K4009" s="745"/>
      <c r="L4009" s="745"/>
      <c r="M4009" s="745"/>
      <c r="N4009" s="745"/>
      <c r="O4009" s="745"/>
      <c r="P4009" s="745"/>
      <c r="Q4009" s="745"/>
      <c r="R4009" s="745"/>
      <c r="S4009" s="745"/>
      <c r="T4009" s="745"/>
      <c r="U4009" s="745"/>
      <c r="V4009" s="745"/>
      <c r="W4009" s="745"/>
      <c r="X4009" s="745"/>
      <c r="Y4009" s="745"/>
      <c r="Z4009" s="745"/>
      <c r="AA4009" s="745"/>
      <c r="AB4009" s="745"/>
      <c r="AC4009" s="745"/>
    </row>
    <row r="4010">
      <c r="A4010" s="172" t="s">
        <v>7206</v>
      </c>
      <c r="B4010" s="746" t="s">
        <v>7207</v>
      </c>
      <c r="C4010" s="4"/>
      <c r="D4010" s="744"/>
      <c r="E4010" s="744"/>
      <c r="F4010" s="745"/>
      <c r="G4010" s="745"/>
      <c r="H4010" s="745"/>
      <c r="I4010" s="745"/>
      <c r="J4010" s="745"/>
      <c r="K4010" s="745"/>
      <c r="L4010" s="745"/>
      <c r="M4010" s="745"/>
      <c r="N4010" s="745"/>
      <c r="O4010" s="745"/>
      <c r="P4010" s="745"/>
      <c r="Q4010" s="745"/>
      <c r="R4010" s="745"/>
      <c r="S4010" s="745"/>
      <c r="T4010" s="745"/>
      <c r="U4010" s="745"/>
      <c r="V4010" s="745"/>
      <c r="W4010" s="745"/>
      <c r="X4010" s="745"/>
      <c r="Y4010" s="745"/>
      <c r="Z4010" s="745"/>
      <c r="AA4010" s="745"/>
      <c r="AB4010" s="745"/>
      <c r="AC4010" s="745"/>
    </row>
    <row r="4011" ht="122.25" customHeight="1">
      <c r="A4011" s="172" t="s">
        <v>7208</v>
      </c>
      <c r="B4011" s="746" t="s">
        <v>7209</v>
      </c>
      <c r="C4011" s="4" t="s">
        <v>7210</v>
      </c>
      <c r="D4011" s="744" t="s">
        <v>7211</v>
      </c>
      <c r="E4011" s="744"/>
      <c r="F4011" s="745"/>
      <c r="G4011" s="745"/>
      <c r="H4011" s="745"/>
      <c r="I4011" s="745"/>
      <c r="J4011" s="745"/>
      <c r="K4011" s="745"/>
      <c r="L4011" s="745"/>
      <c r="M4011" s="745"/>
      <c r="N4011" s="745"/>
      <c r="O4011" s="745"/>
      <c r="P4011" s="745"/>
      <c r="Q4011" s="745"/>
      <c r="R4011" s="745"/>
      <c r="S4011" s="745"/>
      <c r="T4011" s="745"/>
      <c r="U4011" s="745"/>
      <c r="V4011" s="745"/>
      <c r="W4011" s="745"/>
      <c r="X4011" s="745"/>
      <c r="Y4011" s="745"/>
      <c r="Z4011" s="745"/>
      <c r="AA4011" s="745"/>
      <c r="AB4011" s="745"/>
      <c r="AC4011" s="745"/>
    </row>
    <row r="4012">
      <c r="A4012" s="172" t="s">
        <v>7212</v>
      </c>
      <c r="B4012" s="746" t="s">
        <v>7213</v>
      </c>
      <c r="C4012" s="4" t="s">
        <v>7214</v>
      </c>
      <c r="D4012" s="744"/>
      <c r="E4012" s="744"/>
      <c r="F4012" s="745"/>
      <c r="G4012" s="745"/>
      <c r="H4012" s="745"/>
      <c r="I4012" s="745"/>
      <c r="J4012" s="745"/>
      <c r="K4012" s="745"/>
      <c r="L4012" s="745"/>
      <c r="M4012" s="745"/>
      <c r="N4012" s="745"/>
      <c r="O4012" s="745"/>
      <c r="P4012" s="745"/>
      <c r="Q4012" s="745"/>
      <c r="R4012" s="745"/>
      <c r="S4012" s="745"/>
      <c r="T4012" s="745"/>
      <c r="U4012" s="745"/>
      <c r="V4012" s="745"/>
      <c r="W4012" s="745"/>
      <c r="X4012" s="745"/>
      <c r="Y4012" s="745"/>
      <c r="Z4012" s="745"/>
      <c r="AA4012" s="745"/>
      <c r="AB4012" s="745"/>
      <c r="AC4012" s="745"/>
    </row>
    <row r="4013">
      <c r="A4013" s="172" t="s">
        <v>7215</v>
      </c>
      <c r="B4013" s="746" t="s">
        <v>7216</v>
      </c>
      <c r="C4013" s="4"/>
      <c r="D4013" s="744"/>
      <c r="E4013" s="744"/>
      <c r="F4013" s="745"/>
      <c r="G4013" s="745"/>
      <c r="H4013" s="745"/>
      <c r="I4013" s="745"/>
      <c r="J4013" s="745"/>
      <c r="K4013" s="745"/>
      <c r="L4013" s="745"/>
      <c r="M4013" s="745"/>
      <c r="N4013" s="745"/>
      <c r="O4013" s="745"/>
      <c r="P4013" s="745"/>
      <c r="Q4013" s="745"/>
      <c r="R4013" s="745"/>
      <c r="S4013" s="745"/>
      <c r="T4013" s="745"/>
      <c r="U4013" s="745"/>
      <c r="V4013" s="745"/>
      <c r="W4013" s="745"/>
      <c r="X4013" s="745"/>
      <c r="Y4013" s="745"/>
      <c r="Z4013" s="745"/>
      <c r="AA4013" s="745"/>
      <c r="AB4013" s="745"/>
      <c r="AC4013" s="745"/>
    </row>
    <row r="4014">
      <c r="A4014" s="172" t="s">
        <v>7217</v>
      </c>
      <c r="B4014" s="746" t="s">
        <v>7218</v>
      </c>
      <c r="C4014" s="4"/>
      <c r="D4014" s="744" t="s">
        <v>7219</v>
      </c>
      <c r="E4014" s="744"/>
      <c r="F4014" s="745"/>
      <c r="G4014" s="745"/>
      <c r="H4014" s="745"/>
      <c r="I4014" s="745"/>
      <c r="J4014" s="745"/>
      <c r="K4014" s="745"/>
      <c r="L4014" s="745"/>
      <c r="M4014" s="745"/>
      <c r="N4014" s="745"/>
      <c r="O4014" s="745"/>
      <c r="P4014" s="745"/>
      <c r="Q4014" s="745"/>
      <c r="R4014" s="745"/>
      <c r="S4014" s="745"/>
      <c r="T4014" s="745"/>
      <c r="U4014" s="745"/>
      <c r="V4014" s="745"/>
      <c r="W4014" s="745"/>
      <c r="X4014" s="745"/>
      <c r="Y4014" s="745"/>
      <c r="Z4014" s="745"/>
      <c r="AA4014" s="745"/>
      <c r="AB4014" s="745"/>
      <c r="AC4014" s="745"/>
    </row>
    <row r="4015" ht="120.0" customHeight="1">
      <c r="A4015" s="172" t="s">
        <v>7220</v>
      </c>
      <c r="B4015" s="746" t="s">
        <v>7221</v>
      </c>
      <c r="C4015" s="4" t="s">
        <v>7222</v>
      </c>
      <c r="D4015" s="744"/>
      <c r="E4015" s="744"/>
      <c r="F4015" s="745"/>
      <c r="G4015" s="745"/>
      <c r="H4015" s="745"/>
      <c r="I4015" s="745"/>
      <c r="J4015" s="745"/>
      <c r="K4015" s="745"/>
      <c r="L4015" s="745"/>
      <c r="M4015" s="745"/>
      <c r="N4015" s="745"/>
      <c r="O4015" s="745"/>
      <c r="P4015" s="745"/>
      <c r="Q4015" s="745"/>
      <c r="R4015" s="745"/>
      <c r="S4015" s="745"/>
      <c r="T4015" s="745"/>
      <c r="U4015" s="745"/>
      <c r="V4015" s="745"/>
      <c r="W4015" s="745"/>
      <c r="X4015" s="745"/>
      <c r="Y4015" s="745"/>
      <c r="Z4015" s="745"/>
      <c r="AA4015" s="745"/>
      <c r="AB4015" s="745"/>
      <c r="AC4015" s="745"/>
    </row>
    <row r="4016" ht="144.75" customHeight="1">
      <c r="A4016" s="172" t="s">
        <v>7223</v>
      </c>
      <c r="B4016" s="746" t="s">
        <v>7224</v>
      </c>
      <c r="C4016" s="4"/>
      <c r="D4016" s="744"/>
      <c r="E4016" s="744"/>
      <c r="F4016" s="745"/>
      <c r="G4016" s="745"/>
      <c r="H4016" s="745"/>
      <c r="I4016" s="745"/>
      <c r="J4016" s="745"/>
      <c r="K4016" s="745"/>
      <c r="L4016" s="745"/>
      <c r="M4016" s="745"/>
      <c r="N4016" s="745"/>
      <c r="O4016" s="745"/>
      <c r="P4016" s="745"/>
      <c r="Q4016" s="745"/>
      <c r="R4016" s="745"/>
      <c r="S4016" s="745"/>
      <c r="T4016" s="745"/>
      <c r="U4016" s="745"/>
      <c r="V4016" s="745"/>
      <c r="W4016" s="745"/>
      <c r="X4016" s="745"/>
      <c r="Y4016" s="745"/>
      <c r="Z4016" s="745"/>
      <c r="AA4016" s="745"/>
      <c r="AB4016" s="745"/>
      <c r="AC4016" s="745"/>
    </row>
    <row r="4017" ht="218.25" customHeight="1">
      <c r="A4017" s="172" t="s">
        <v>7225</v>
      </c>
      <c r="B4017" s="471" t="s">
        <v>7226</v>
      </c>
      <c r="C4017" s="4" t="s">
        <v>7227</v>
      </c>
      <c r="D4017" s="744"/>
      <c r="E4017" s="744"/>
      <c r="F4017" s="745"/>
      <c r="G4017" s="745"/>
      <c r="H4017" s="745"/>
      <c r="I4017" s="745"/>
      <c r="J4017" s="745"/>
      <c r="K4017" s="745"/>
      <c r="L4017" s="745"/>
      <c r="M4017" s="745"/>
      <c r="N4017" s="745"/>
      <c r="O4017" s="745"/>
      <c r="P4017" s="745"/>
      <c r="Q4017" s="745"/>
      <c r="R4017" s="745"/>
      <c r="S4017" s="745"/>
      <c r="T4017" s="745"/>
      <c r="U4017" s="745"/>
      <c r="V4017" s="745"/>
      <c r="W4017" s="745"/>
      <c r="X4017" s="745"/>
      <c r="Y4017" s="745"/>
      <c r="Z4017" s="745"/>
      <c r="AA4017" s="745"/>
      <c r="AB4017" s="745"/>
      <c r="AC4017" s="745"/>
    </row>
    <row r="4018">
      <c r="A4018" s="172" t="s">
        <v>7228</v>
      </c>
      <c r="B4018" s="746" t="s">
        <v>7229</v>
      </c>
      <c r="C4018" s="4"/>
      <c r="D4018" s="744"/>
      <c r="E4018" s="744"/>
      <c r="F4018" s="745"/>
      <c r="G4018" s="745"/>
      <c r="H4018" s="745"/>
      <c r="I4018" s="745"/>
      <c r="J4018" s="745"/>
      <c r="K4018" s="745"/>
      <c r="L4018" s="745"/>
      <c r="M4018" s="745"/>
      <c r="N4018" s="745"/>
      <c r="O4018" s="745"/>
      <c r="P4018" s="745"/>
      <c r="Q4018" s="745"/>
      <c r="R4018" s="745"/>
      <c r="S4018" s="745"/>
      <c r="T4018" s="745"/>
      <c r="U4018" s="745"/>
      <c r="V4018" s="745"/>
      <c r="W4018" s="745"/>
      <c r="X4018" s="745"/>
      <c r="Y4018" s="745"/>
      <c r="Z4018" s="745"/>
      <c r="AA4018" s="745"/>
      <c r="AB4018" s="745"/>
      <c r="AC4018" s="745"/>
    </row>
    <row r="4019" ht="254.25" customHeight="1">
      <c r="A4019" s="172" t="s">
        <v>7230</v>
      </c>
      <c r="B4019" s="746" t="s">
        <v>7231</v>
      </c>
      <c r="C4019" s="4"/>
      <c r="D4019" s="744"/>
      <c r="E4019" s="744"/>
      <c r="F4019" s="745"/>
      <c r="G4019" s="745"/>
      <c r="H4019" s="745"/>
      <c r="I4019" s="745"/>
      <c r="J4019" s="745"/>
      <c r="K4019" s="745"/>
      <c r="L4019" s="745"/>
      <c r="M4019" s="745"/>
      <c r="N4019" s="745"/>
      <c r="O4019" s="745"/>
      <c r="P4019" s="745"/>
      <c r="Q4019" s="745"/>
      <c r="R4019" s="745"/>
      <c r="S4019" s="745"/>
      <c r="T4019" s="745"/>
      <c r="U4019" s="745"/>
      <c r="V4019" s="745"/>
      <c r="W4019" s="745"/>
      <c r="X4019" s="745"/>
      <c r="Y4019" s="745"/>
      <c r="Z4019" s="745"/>
      <c r="AA4019" s="745"/>
      <c r="AB4019" s="745"/>
      <c r="AC4019" s="745"/>
    </row>
    <row r="4020" ht="87.75" customHeight="1">
      <c r="A4020" s="172" t="s">
        <v>7232</v>
      </c>
      <c r="B4020" s="746" t="s">
        <v>7233</v>
      </c>
      <c r="C4020" s="4" t="s">
        <v>7234</v>
      </c>
      <c r="D4020" s="744"/>
      <c r="E4020" s="744"/>
      <c r="F4020" s="745"/>
      <c r="G4020" s="745"/>
      <c r="H4020" s="745"/>
      <c r="I4020" s="745"/>
      <c r="J4020" s="745"/>
      <c r="K4020" s="745"/>
      <c r="L4020" s="745"/>
      <c r="M4020" s="745"/>
      <c r="N4020" s="745"/>
      <c r="O4020" s="745"/>
      <c r="P4020" s="745"/>
      <c r="Q4020" s="745"/>
      <c r="R4020" s="745"/>
      <c r="S4020" s="745"/>
      <c r="T4020" s="745"/>
      <c r="U4020" s="745"/>
      <c r="V4020" s="745"/>
      <c r="W4020" s="745"/>
      <c r="X4020" s="745"/>
      <c r="Y4020" s="745"/>
      <c r="Z4020" s="745"/>
      <c r="AA4020" s="745"/>
      <c r="AB4020" s="745"/>
      <c r="AC4020" s="745"/>
    </row>
    <row r="4021" ht="87.75" customHeight="1">
      <c r="A4021" s="172" t="s">
        <v>7235</v>
      </c>
      <c r="B4021" s="746" t="s">
        <v>7236</v>
      </c>
      <c r="C4021" s="4"/>
      <c r="D4021" s="744"/>
      <c r="E4021" s="744"/>
      <c r="F4021" s="745"/>
      <c r="G4021" s="745"/>
      <c r="H4021" s="745"/>
      <c r="I4021" s="745"/>
      <c r="J4021" s="745"/>
      <c r="K4021" s="745"/>
      <c r="L4021" s="745"/>
      <c r="M4021" s="745"/>
      <c r="N4021" s="745"/>
      <c r="O4021" s="745"/>
      <c r="P4021" s="745"/>
      <c r="Q4021" s="745"/>
      <c r="R4021" s="745"/>
      <c r="S4021" s="745"/>
      <c r="T4021" s="745"/>
      <c r="U4021" s="745"/>
      <c r="V4021" s="745"/>
      <c r="W4021" s="745"/>
      <c r="X4021" s="745"/>
      <c r="Y4021" s="745"/>
      <c r="Z4021" s="745"/>
      <c r="AA4021" s="745"/>
      <c r="AB4021" s="745"/>
      <c r="AC4021" s="745"/>
    </row>
    <row r="4022" ht="319.5" customHeight="1">
      <c r="A4022" s="172" t="s">
        <v>7237</v>
      </c>
      <c r="B4022" s="746" t="s">
        <v>7238</v>
      </c>
      <c r="C4022" s="4"/>
      <c r="D4022" s="744"/>
      <c r="E4022" s="744"/>
      <c r="F4022" s="745"/>
      <c r="G4022" s="745"/>
      <c r="H4022" s="745"/>
      <c r="I4022" s="745"/>
      <c r="J4022" s="745"/>
      <c r="K4022" s="745"/>
      <c r="L4022" s="745"/>
      <c r="M4022" s="745"/>
      <c r="N4022" s="745"/>
      <c r="O4022" s="745"/>
      <c r="P4022" s="745"/>
      <c r="Q4022" s="745"/>
      <c r="R4022" s="745"/>
      <c r="S4022" s="745"/>
      <c r="T4022" s="745"/>
      <c r="U4022" s="745"/>
      <c r="V4022" s="745"/>
      <c r="W4022" s="745"/>
      <c r="X4022" s="745"/>
      <c r="Y4022" s="745"/>
      <c r="Z4022" s="745"/>
      <c r="AA4022" s="745"/>
      <c r="AB4022" s="745"/>
      <c r="AC4022" s="745"/>
    </row>
    <row r="4023" ht="87.75" customHeight="1">
      <c r="A4023" s="172" t="s">
        <v>7239</v>
      </c>
      <c r="B4023" s="53" t="s">
        <v>7240</v>
      </c>
      <c r="C4023" s="4" t="s">
        <v>7241</v>
      </c>
      <c r="D4023" s="744"/>
      <c r="E4023" s="744"/>
      <c r="F4023" s="745"/>
      <c r="G4023" s="745"/>
      <c r="H4023" s="745"/>
      <c r="I4023" s="745"/>
      <c r="J4023" s="745"/>
      <c r="K4023" s="745"/>
      <c r="L4023" s="745"/>
      <c r="M4023" s="745"/>
      <c r="N4023" s="745"/>
      <c r="O4023" s="745"/>
      <c r="P4023" s="745"/>
      <c r="Q4023" s="745"/>
      <c r="R4023" s="745"/>
      <c r="S4023" s="745"/>
      <c r="T4023" s="745"/>
      <c r="U4023" s="745"/>
      <c r="V4023" s="745"/>
      <c r="W4023" s="745"/>
      <c r="X4023" s="745"/>
      <c r="Y4023" s="745"/>
      <c r="Z4023" s="745"/>
      <c r="AA4023" s="745"/>
      <c r="AB4023" s="745"/>
      <c r="AC4023" s="745"/>
    </row>
    <row r="4024" ht="108.75" customHeight="1">
      <c r="A4024" s="172" t="s">
        <v>7242</v>
      </c>
      <c r="B4024" s="746" t="s">
        <v>7243</v>
      </c>
      <c r="C4024" s="4" t="s">
        <v>7244</v>
      </c>
      <c r="D4024" s="744"/>
      <c r="E4024" s="744"/>
      <c r="F4024" s="745"/>
      <c r="G4024" s="745"/>
      <c r="H4024" s="745"/>
      <c r="I4024" s="745"/>
      <c r="J4024" s="745"/>
      <c r="K4024" s="745"/>
      <c r="L4024" s="745"/>
      <c r="M4024" s="745"/>
      <c r="N4024" s="745"/>
      <c r="O4024" s="745"/>
      <c r="P4024" s="745"/>
      <c r="Q4024" s="745"/>
      <c r="R4024" s="745"/>
      <c r="S4024" s="745"/>
      <c r="T4024" s="745"/>
      <c r="U4024" s="745"/>
      <c r="V4024" s="745"/>
      <c r="W4024" s="745"/>
      <c r="X4024" s="745"/>
      <c r="Y4024" s="745"/>
      <c r="Z4024" s="745"/>
      <c r="AA4024" s="745"/>
      <c r="AB4024" s="745"/>
      <c r="AC4024" s="745"/>
    </row>
    <row r="4025" ht="87.75" customHeight="1">
      <c r="A4025" s="747" t="s">
        <v>7245</v>
      </c>
      <c r="B4025" s="746" t="s">
        <v>7246</v>
      </c>
      <c r="C4025" s="4"/>
      <c r="D4025" s="744" t="s">
        <v>7247</v>
      </c>
      <c r="E4025" s="744"/>
      <c r="F4025" s="745"/>
      <c r="G4025" s="745"/>
      <c r="H4025" s="745"/>
      <c r="I4025" s="745"/>
      <c r="J4025" s="745"/>
      <c r="K4025" s="745"/>
      <c r="L4025" s="745"/>
      <c r="M4025" s="745"/>
      <c r="N4025" s="745"/>
      <c r="O4025" s="745"/>
      <c r="P4025" s="745"/>
      <c r="Q4025" s="745"/>
      <c r="R4025" s="745"/>
      <c r="S4025" s="745"/>
      <c r="T4025" s="745"/>
      <c r="U4025" s="745"/>
      <c r="V4025" s="745"/>
      <c r="W4025" s="745"/>
      <c r="X4025" s="745"/>
      <c r="Y4025" s="745"/>
      <c r="Z4025" s="745"/>
      <c r="AA4025" s="745"/>
      <c r="AB4025" s="745"/>
      <c r="AC4025" s="745"/>
    </row>
    <row r="4026" ht="123.0" customHeight="1">
      <c r="A4026" s="172" t="s">
        <v>7248</v>
      </c>
      <c r="B4026" s="746" t="s">
        <v>7249</v>
      </c>
      <c r="C4026" s="4" t="s">
        <v>7250</v>
      </c>
      <c r="D4026" s="744"/>
      <c r="E4026" s="744"/>
      <c r="F4026" s="745"/>
      <c r="G4026" s="745"/>
      <c r="H4026" s="745"/>
      <c r="I4026" s="745"/>
      <c r="J4026" s="745"/>
      <c r="K4026" s="745"/>
      <c r="L4026" s="745"/>
      <c r="M4026" s="745"/>
      <c r="N4026" s="745"/>
      <c r="O4026" s="745"/>
      <c r="P4026" s="745"/>
      <c r="Q4026" s="745"/>
      <c r="R4026" s="745"/>
      <c r="S4026" s="745"/>
      <c r="T4026" s="745"/>
      <c r="U4026" s="745"/>
      <c r="V4026" s="745"/>
      <c r="W4026" s="745"/>
      <c r="X4026" s="745"/>
      <c r="Y4026" s="745"/>
      <c r="Z4026" s="745"/>
      <c r="AA4026" s="745"/>
      <c r="AB4026" s="745"/>
      <c r="AC4026" s="745"/>
    </row>
    <row r="4027" ht="243.75" customHeight="1">
      <c r="A4027" s="172" t="s">
        <v>7251</v>
      </c>
      <c r="B4027" s="746" t="s">
        <v>7252</v>
      </c>
      <c r="C4027" s="4"/>
      <c r="D4027" s="744"/>
      <c r="E4027" s="744"/>
      <c r="F4027" s="745"/>
      <c r="G4027" s="745"/>
      <c r="H4027" s="745"/>
      <c r="I4027" s="745"/>
      <c r="J4027" s="745"/>
      <c r="K4027" s="745"/>
      <c r="L4027" s="745"/>
      <c r="M4027" s="745"/>
      <c r="N4027" s="745"/>
      <c r="O4027" s="745"/>
      <c r="P4027" s="745"/>
      <c r="Q4027" s="745"/>
      <c r="R4027" s="745"/>
      <c r="S4027" s="745"/>
      <c r="T4027" s="745"/>
      <c r="U4027" s="745"/>
      <c r="V4027" s="745"/>
      <c r="W4027" s="745"/>
      <c r="X4027" s="745"/>
      <c r="Y4027" s="745"/>
      <c r="Z4027" s="745"/>
      <c r="AA4027" s="745"/>
      <c r="AB4027" s="745"/>
      <c r="AC4027" s="745"/>
    </row>
    <row r="4028" ht="144.0" customHeight="1">
      <c r="A4028" s="172" t="s">
        <v>7253</v>
      </c>
      <c r="B4028" s="746" t="s">
        <v>7254</v>
      </c>
      <c r="C4028" s="4" t="s">
        <v>7255</v>
      </c>
      <c r="D4028" s="744"/>
      <c r="E4028" s="744"/>
      <c r="F4028" s="745"/>
      <c r="G4028" s="745"/>
      <c r="H4028" s="745"/>
      <c r="I4028" s="745"/>
      <c r="J4028" s="745"/>
      <c r="K4028" s="745"/>
      <c r="L4028" s="745"/>
      <c r="M4028" s="745"/>
      <c r="N4028" s="745"/>
      <c r="O4028" s="745"/>
      <c r="P4028" s="745"/>
      <c r="Q4028" s="745"/>
      <c r="R4028" s="745"/>
      <c r="S4028" s="745"/>
      <c r="T4028" s="745"/>
      <c r="U4028" s="745"/>
      <c r="V4028" s="745"/>
      <c r="W4028" s="745"/>
      <c r="X4028" s="745"/>
      <c r="Y4028" s="745"/>
      <c r="Z4028" s="745"/>
      <c r="AA4028" s="745"/>
      <c r="AB4028" s="745"/>
      <c r="AC4028" s="745"/>
    </row>
    <row r="4029" ht="345.75" customHeight="1">
      <c r="A4029" s="172" t="s">
        <v>7256</v>
      </c>
      <c r="B4029" s="746" t="s">
        <v>7257</v>
      </c>
      <c r="C4029" s="4" t="s">
        <v>7258</v>
      </c>
      <c r="D4029" s="744"/>
      <c r="E4029" s="744"/>
      <c r="F4029" s="745"/>
      <c r="G4029" s="745"/>
      <c r="H4029" s="745"/>
      <c r="I4029" s="745"/>
      <c r="J4029" s="745"/>
      <c r="K4029" s="745"/>
      <c r="L4029" s="745"/>
      <c r="M4029" s="745"/>
      <c r="N4029" s="745"/>
      <c r="O4029" s="745"/>
      <c r="P4029" s="745"/>
      <c r="Q4029" s="745"/>
      <c r="R4029" s="745"/>
      <c r="S4029" s="745"/>
      <c r="T4029" s="745"/>
      <c r="U4029" s="745"/>
      <c r="V4029" s="745"/>
      <c r="W4029" s="745"/>
      <c r="X4029" s="745"/>
      <c r="Y4029" s="745"/>
      <c r="Z4029" s="745"/>
      <c r="AA4029" s="745"/>
      <c r="AB4029" s="745"/>
      <c r="AC4029" s="745"/>
    </row>
    <row r="4030">
      <c r="A4030" s="172" t="s">
        <v>7259</v>
      </c>
      <c r="B4030" s="746" t="s">
        <v>7260</v>
      </c>
      <c r="C4030" s="4"/>
      <c r="D4030" s="744" t="s">
        <v>7261</v>
      </c>
      <c r="E4030" s="744"/>
      <c r="F4030" s="745"/>
      <c r="G4030" s="745"/>
      <c r="H4030" s="745"/>
      <c r="I4030" s="745"/>
      <c r="J4030" s="745"/>
      <c r="K4030" s="745"/>
      <c r="L4030" s="745"/>
      <c r="M4030" s="745"/>
      <c r="N4030" s="745"/>
      <c r="O4030" s="745"/>
      <c r="P4030" s="745"/>
      <c r="Q4030" s="745"/>
      <c r="R4030" s="745"/>
      <c r="S4030" s="745"/>
      <c r="T4030" s="745"/>
      <c r="U4030" s="745"/>
      <c r="V4030" s="745"/>
      <c r="W4030" s="745"/>
      <c r="X4030" s="745"/>
      <c r="Y4030" s="745"/>
      <c r="Z4030" s="745"/>
      <c r="AA4030" s="745"/>
      <c r="AB4030" s="745"/>
      <c r="AC4030" s="745"/>
    </row>
    <row r="4031">
      <c r="A4031" s="132" t="s">
        <v>7262</v>
      </c>
      <c r="B4031" s="172" t="s">
        <v>7263</v>
      </c>
      <c r="C4031" s="4" t="s">
        <v>7264</v>
      </c>
      <c r="D4031" s="744"/>
      <c r="E4031" s="744"/>
      <c r="F4031" s="745"/>
      <c r="G4031" s="745"/>
      <c r="H4031" s="745"/>
      <c r="I4031" s="745"/>
      <c r="J4031" s="745"/>
      <c r="K4031" s="745"/>
      <c r="L4031" s="745"/>
      <c r="M4031" s="745"/>
      <c r="N4031" s="745"/>
      <c r="O4031" s="745"/>
      <c r="P4031" s="745"/>
      <c r="Q4031" s="745"/>
      <c r="R4031" s="745"/>
      <c r="S4031" s="745"/>
      <c r="T4031" s="745"/>
      <c r="U4031" s="745"/>
      <c r="V4031" s="745"/>
      <c r="W4031" s="745"/>
      <c r="X4031" s="745"/>
      <c r="Y4031" s="745"/>
      <c r="Z4031" s="745"/>
      <c r="AA4031" s="745"/>
      <c r="AB4031" s="745"/>
      <c r="AC4031" s="745"/>
    </row>
    <row r="4032">
      <c r="A4032" s="172" t="s">
        <v>7265</v>
      </c>
      <c r="B4032" s="746" t="s">
        <v>7266</v>
      </c>
      <c r="C4032" s="4"/>
      <c r="D4032" s="744"/>
      <c r="E4032" s="744"/>
      <c r="F4032" s="745"/>
      <c r="G4032" s="745"/>
      <c r="H4032" s="745"/>
      <c r="I4032" s="745"/>
      <c r="J4032" s="745"/>
      <c r="K4032" s="745"/>
      <c r="L4032" s="745"/>
      <c r="M4032" s="745"/>
      <c r="N4032" s="745"/>
      <c r="O4032" s="745"/>
      <c r="P4032" s="745"/>
      <c r="Q4032" s="745"/>
      <c r="R4032" s="745"/>
      <c r="S4032" s="745"/>
      <c r="T4032" s="745"/>
      <c r="U4032" s="745"/>
      <c r="V4032" s="745"/>
      <c r="W4032" s="745"/>
      <c r="X4032" s="745"/>
      <c r="Y4032" s="745"/>
      <c r="Z4032" s="745"/>
      <c r="AA4032" s="745"/>
      <c r="AB4032" s="745"/>
      <c r="AC4032" s="745"/>
    </row>
    <row r="4033">
      <c r="A4033" s="172" t="s">
        <v>7267</v>
      </c>
      <c r="B4033" s="746" t="s">
        <v>7268</v>
      </c>
      <c r="C4033" s="4" t="s">
        <v>7269</v>
      </c>
      <c r="D4033" s="744"/>
      <c r="E4033" s="744"/>
      <c r="F4033" s="745"/>
      <c r="G4033" s="745"/>
      <c r="H4033" s="745"/>
      <c r="I4033" s="745"/>
      <c r="J4033" s="745"/>
      <c r="K4033" s="745"/>
      <c r="L4033" s="745"/>
      <c r="M4033" s="745"/>
      <c r="N4033" s="745"/>
      <c r="O4033" s="745"/>
      <c r="P4033" s="745"/>
      <c r="Q4033" s="745"/>
      <c r="R4033" s="745"/>
      <c r="S4033" s="745"/>
      <c r="T4033" s="745"/>
      <c r="U4033" s="745"/>
      <c r="V4033" s="745"/>
      <c r="W4033" s="745"/>
      <c r="X4033" s="745"/>
      <c r="Y4033" s="745"/>
      <c r="Z4033" s="745"/>
      <c r="AA4033" s="745"/>
      <c r="AB4033" s="745"/>
      <c r="AC4033" s="745"/>
    </row>
    <row r="4034">
      <c r="A4034" s="172" t="s">
        <v>7270</v>
      </c>
      <c r="B4034" s="746" t="s">
        <v>7271</v>
      </c>
      <c r="C4034" s="4"/>
      <c r="D4034" s="744"/>
      <c r="E4034" s="744"/>
      <c r="F4034" s="745"/>
      <c r="G4034" s="745"/>
      <c r="H4034" s="745"/>
      <c r="I4034" s="745"/>
      <c r="J4034" s="745"/>
      <c r="K4034" s="745"/>
      <c r="L4034" s="745"/>
      <c r="M4034" s="745"/>
      <c r="N4034" s="745"/>
      <c r="O4034" s="745"/>
      <c r="P4034" s="745"/>
      <c r="Q4034" s="745"/>
      <c r="R4034" s="745"/>
      <c r="S4034" s="745"/>
      <c r="T4034" s="745"/>
      <c r="U4034" s="745"/>
      <c r="V4034" s="745"/>
      <c r="W4034" s="745"/>
      <c r="X4034" s="745"/>
      <c r="Y4034" s="745"/>
      <c r="Z4034" s="745"/>
      <c r="AA4034" s="745"/>
      <c r="AB4034" s="745"/>
      <c r="AC4034" s="745"/>
    </row>
    <row r="4035">
      <c r="A4035" s="172" t="s">
        <v>7272</v>
      </c>
      <c r="B4035" s="746" t="s">
        <v>7273</v>
      </c>
      <c r="C4035" s="4"/>
      <c r="D4035" s="744" t="s">
        <v>7274</v>
      </c>
      <c r="E4035" s="744"/>
      <c r="F4035" s="745"/>
      <c r="G4035" s="745"/>
      <c r="H4035" s="745"/>
      <c r="I4035" s="745"/>
      <c r="J4035" s="745"/>
      <c r="K4035" s="745"/>
      <c r="L4035" s="745"/>
      <c r="M4035" s="745"/>
      <c r="N4035" s="745"/>
      <c r="O4035" s="745"/>
      <c r="P4035" s="745"/>
      <c r="Q4035" s="745"/>
      <c r="R4035" s="745"/>
      <c r="S4035" s="745"/>
      <c r="T4035" s="745"/>
      <c r="U4035" s="745"/>
      <c r="V4035" s="745"/>
      <c r="W4035" s="745"/>
      <c r="X4035" s="745"/>
      <c r="Y4035" s="745"/>
      <c r="Z4035" s="745"/>
      <c r="AA4035" s="745"/>
      <c r="AB4035" s="745"/>
      <c r="AC4035" s="745"/>
    </row>
    <row r="4036">
      <c r="A4036" s="172" t="s">
        <v>7275</v>
      </c>
      <c r="B4036" s="746" t="s">
        <v>7276</v>
      </c>
      <c r="C4036" s="4" t="s">
        <v>7277</v>
      </c>
      <c r="D4036" s="744"/>
      <c r="E4036" s="744"/>
      <c r="F4036" s="745"/>
      <c r="G4036" s="745"/>
      <c r="H4036" s="745"/>
      <c r="I4036" s="745"/>
      <c r="J4036" s="745"/>
      <c r="K4036" s="745"/>
      <c r="L4036" s="745"/>
      <c r="M4036" s="745"/>
      <c r="N4036" s="745"/>
      <c r="O4036" s="745"/>
      <c r="P4036" s="745"/>
      <c r="Q4036" s="745"/>
      <c r="R4036" s="745"/>
      <c r="S4036" s="745"/>
      <c r="T4036" s="745"/>
      <c r="U4036" s="745"/>
      <c r="V4036" s="745"/>
      <c r="W4036" s="745"/>
      <c r="X4036" s="745"/>
      <c r="Y4036" s="745"/>
      <c r="Z4036" s="745"/>
      <c r="AA4036" s="745"/>
      <c r="AB4036" s="745"/>
      <c r="AC4036" s="745"/>
    </row>
    <row r="4037" ht="201.0" customHeight="1">
      <c r="A4037" s="172" t="s">
        <v>7278</v>
      </c>
      <c r="B4037" s="746" t="s">
        <v>7279</v>
      </c>
      <c r="C4037" s="4"/>
      <c r="D4037" s="744"/>
      <c r="E4037" s="745"/>
      <c r="F4037" s="745"/>
      <c r="G4037" s="745"/>
      <c r="H4037" s="745"/>
      <c r="I4037" s="745"/>
      <c r="J4037" s="745"/>
      <c r="K4037" s="745"/>
      <c r="L4037" s="745"/>
      <c r="M4037" s="745"/>
      <c r="N4037" s="745"/>
      <c r="O4037" s="745"/>
      <c r="P4037" s="745"/>
      <c r="Q4037" s="745"/>
      <c r="R4037" s="745"/>
      <c r="S4037" s="745"/>
      <c r="T4037" s="745"/>
      <c r="U4037" s="745"/>
      <c r="V4037" s="745"/>
      <c r="W4037" s="745"/>
      <c r="X4037" s="745"/>
      <c r="Y4037" s="745"/>
      <c r="Z4037" s="745"/>
      <c r="AA4037" s="745"/>
      <c r="AB4037" s="745"/>
    </row>
    <row r="4038" ht="51.75" customHeight="1">
      <c r="A4038" s="471" t="s">
        <v>7280</v>
      </c>
      <c r="B4038" s="471" t="s">
        <v>7281</v>
      </c>
      <c r="C4038" s="4" t="s">
        <v>7282</v>
      </c>
      <c r="D4038" s="744"/>
      <c r="E4038" s="744"/>
      <c r="F4038" s="745"/>
      <c r="G4038" s="745"/>
      <c r="H4038" s="745"/>
      <c r="I4038" s="745"/>
      <c r="J4038" s="745"/>
      <c r="K4038" s="745"/>
      <c r="L4038" s="745"/>
      <c r="M4038" s="745"/>
      <c r="N4038" s="745"/>
      <c r="O4038" s="745"/>
      <c r="P4038" s="745"/>
      <c r="Q4038" s="745"/>
      <c r="R4038" s="745"/>
      <c r="S4038" s="745"/>
      <c r="T4038" s="745"/>
      <c r="U4038" s="745"/>
      <c r="V4038" s="745"/>
      <c r="W4038" s="745"/>
      <c r="X4038" s="745"/>
      <c r="Y4038" s="745"/>
      <c r="Z4038" s="745"/>
      <c r="AA4038" s="745"/>
      <c r="AB4038" s="745"/>
      <c r="AC4038" s="745"/>
    </row>
    <row r="4039" ht="51.75" customHeight="1">
      <c r="A4039" s="176" t="s">
        <v>7283</v>
      </c>
      <c r="B4039" s="748" t="s">
        <v>7284</v>
      </c>
      <c r="C4039" s="4" t="s">
        <v>7285</v>
      </c>
      <c r="D4039" s="744"/>
      <c r="E4039" s="744"/>
      <c r="F4039" s="745"/>
      <c r="G4039" s="745"/>
      <c r="H4039" s="745"/>
      <c r="I4039" s="745"/>
      <c r="J4039" s="745"/>
      <c r="K4039" s="745"/>
      <c r="L4039" s="745"/>
      <c r="M4039" s="745"/>
      <c r="N4039" s="745"/>
      <c r="O4039" s="745"/>
      <c r="P4039" s="745"/>
      <c r="Q4039" s="745"/>
      <c r="R4039" s="745"/>
      <c r="S4039" s="745"/>
      <c r="T4039" s="745"/>
      <c r="U4039" s="745"/>
      <c r="V4039" s="745"/>
      <c r="W4039" s="745"/>
      <c r="X4039" s="745"/>
      <c r="Y4039" s="745"/>
      <c r="Z4039" s="745"/>
      <c r="AA4039" s="745"/>
      <c r="AB4039" s="745"/>
      <c r="AC4039" s="745"/>
    </row>
    <row r="4040" ht="51.75" customHeight="1">
      <c r="A4040" s="172" t="s">
        <v>7286</v>
      </c>
      <c r="B4040" s="746" t="s">
        <v>7287</v>
      </c>
      <c r="C4040" s="4" t="s">
        <v>7288</v>
      </c>
      <c r="D4040" s="744"/>
      <c r="E4040" s="744"/>
      <c r="F4040" s="745"/>
      <c r="G4040" s="745"/>
      <c r="H4040" s="745"/>
      <c r="I4040" s="745"/>
      <c r="J4040" s="745"/>
      <c r="K4040" s="745"/>
      <c r="L4040" s="745"/>
      <c r="M4040" s="745"/>
      <c r="N4040" s="745"/>
      <c r="O4040" s="745"/>
      <c r="P4040" s="745"/>
      <c r="Q4040" s="745"/>
      <c r="R4040" s="745"/>
      <c r="S4040" s="745"/>
      <c r="T4040" s="745"/>
      <c r="U4040" s="745"/>
      <c r="V4040" s="745"/>
      <c r="W4040" s="745"/>
      <c r="X4040" s="745"/>
      <c r="Y4040" s="745"/>
      <c r="Z4040" s="745"/>
      <c r="AA4040" s="745"/>
      <c r="AB4040" s="745"/>
      <c r="AC4040" s="745"/>
    </row>
    <row r="4041" ht="90.75" customHeight="1">
      <c r="A4041" s="172" t="s">
        <v>7289</v>
      </c>
      <c r="B4041" s="746" t="s">
        <v>7290</v>
      </c>
      <c r="C4041" s="4"/>
      <c r="D4041" s="744"/>
      <c r="E4041" s="744"/>
      <c r="F4041" s="745"/>
      <c r="G4041" s="745"/>
      <c r="H4041" s="745"/>
      <c r="I4041" s="745"/>
      <c r="J4041" s="745"/>
      <c r="K4041" s="745"/>
      <c r="L4041" s="745"/>
      <c r="M4041" s="745"/>
      <c r="N4041" s="745"/>
      <c r="O4041" s="745"/>
      <c r="P4041" s="745"/>
      <c r="Q4041" s="745"/>
      <c r="R4041" s="745"/>
      <c r="S4041" s="745"/>
      <c r="T4041" s="745"/>
      <c r="U4041" s="745"/>
      <c r="V4041" s="745"/>
      <c r="W4041" s="745"/>
      <c r="X4041" s="745"/>
      <c r="Y4041" s="745"/>
      <c r="Z4041" s="745"/>
      <c r="AA4041" s="745"/>
      <c r="AB4041" s="745"/>
      <c r="AC4041" s="745"/>
    </row>
    <row r="4042" ht="51.75" customHeight="1">
      <c r="A4042" s="172" t="s">
        <v>7291</v>
      </c>
      <c r="B4042" s="749" t="s">
        <v>7292</v>
      </c>
      <c r="C4042" s="4"/>
      <c r="D4042" s="744"/>
      <c r="E4042" s="744"/>
      <c r="F4042" s="745"/>
      <c r="G4042" s="745"/>
      <c r="H4042" s="745"/>
      <c r="I4042" s="745"/>
      <c r="J4042" s="745"/>
      <c r="K4042" s="745"/>
      <c r="L4042" s="745"/>
      <c r="M4042" s="745"/>
      <c r="N4042" s="745"/>
      <c r="O4042" s="745"/>
      <c r="P4042" s="745"/>
      <c r="Q4042" s="745"/>
      <c r="R4042" s="745"/>
      <c r="S4042" s="745"/>
      <c r="T4042" s="745"/>
      <c r="U4042" s="745"/>
      <c r="V4042" s="745"/>
      <c r="W4042" s="745"/>
      <c r="X4042" s="745"/>
      <c r="Y4042" s="745"/>
      <c r="Z4042" s="745"/>
      <c r="AA4042" s="745"/>
      <c r="AB4042" s="745"/>
      <c r="AC4042" s="745"/>
    </row>
    <row r="4043" ht="51.75" customHeight="1">
      <c r="A4043" s="172" t="s">
        <v>7293</v>
      </c>
      <c r="B4043" s="749"/>
      <c r="C4043" s="4"/>
      <c r="D4043" s="744"/>
      <c r="E4043" s="744"/>
      <c r="F4043" s="745"/>
      <c r="G4043" s="745"/>
      <c r="H4043" s="745"/>
      <c r="I4043" s="745"/>
      <c r="J4043" s="745"/>
      <c r="K4043" s="745"/>
      <c r="L4043" s="745"/>
      <c r="M4043" s="745"/>
      <c r="N4043" s="745"/>
      <c r="O4043" s="745"/>
      <c r="P4043" s="745"/>
      <c r="Q4043" s="745"/>
      <c r="R4043" s="745"/>
      <c r="S4043" s="745"/>
      <c r="T4043" s="745"/>
      <c r="U4043" s="745"/>
      <c r="V4043" s="745"/>
      <c r="W4043" s="745"/>
      <c r="X4043" s="745"/>
      <c r="Y4043" s="745"/>
      <c r="Z4043" s="745"/>
      <c r="AA4043" s="745"/>
      <c r="AB4043" s="745"/>
      <c r="AC4043" s="745"/>
    </row>
    <row r="4044" ht="216.0" customHeight="1">
      <c r="A4044" s="172" t="s">
        <v>7294</v>
      </c>
      <c r="B4044" s="749" t="s">
        <v>7295</v>
      </c>
      <c r="C4044" s="4"/>
      <c r="D4044" s="744"/>
      <c r="E4044" s="744"/>
      <c r="F4044" s="745"/>
      <c r="G4044" s="745"/>
      <c r="H4044" s="745"/>
      <c r="I4044" s="745"/>
      <c r="J4044" s="745"/>
      <c r="K4044" s="745"/>
      <c r="L4044" s="745"/>
      <c r="M4044" s="745"/>
      <c r="N4044" s="745"/>
      <c r="O4044" s="745"/>
      <c r="P4044" s="745"/>
      <c r="Q4044" s="745"/>
      <c r="R4044" s="745"/>
      <c r="S4044" s="745"/>
      <c r="T4044" s="745"/>
      <c r="U4044" s="745"/>
      <c r="V4044" s="745"/>
      <c r="W4044" s="745"/>
      <c r="X4044" s="745"/>
      <c r="Y4044" s="745"/>
      <c r="Z4044" s="745"/>
      <c r="AA4044" s="745"/>
      <c r="AB4044" s="745"/>
      <c r="AC4044" s="745"/>
    </row>
    <row r="4045" ht="153.0" customHeight="1">
      <c r="A4045" s="471" t="s">
        <v>7296</v>
      </c>
      <c r="B4045" s="471" t="s">
        <v>7281</v>
      </c>
      <c r="C4045" s="4" t="s">
        <v>7282</v>
      </c>
      <c r="D4045" s="744"/>
      <c r="E4045" s="744"/>
      <c r="F4045" s="745"/>
      <c r="G4045" s="745"/>
      <c r="H4045" s="745"/>
      <c r="I4045" s="745"/>
      <c r="J4045" s="745"/>
      <c r="K4045" s="745"/>
      <c r="L4045" s="745"/>
      <c r="M4045" s="745"/>
      <c r="N4045" s="745"/>
      <c r="O4045" s="745"/>
      <c r="P4045" s="745"/>
      <c r="Q4045" s="745"/>
      <c r="R4045" s="745"/>
      <c r="S4045" s="745"/>
      <c r="T4045" s="745"/>
      <c r="U4045" s="745"/>
      <c r="V4045" s="745"/>
      <c r="W4045" s="745"/>
      <c r="X4045" s="745"/>
      <c r="Y4045" s="745"/>
      <c r="Z4045" s="745"/>
      <c r="AA4045" s="745"/>
      <c r="AB4045" s="745"/>
      <c r="AC4045" s="745"/>
    </row>
    <row r="4046" ht="165.75" customHeight="1">
      <c r="A4046" s="172" t="s">
        <v>7297</v>
      </c>
      <c r="B4046" s="749" t="s">
        <v>7298</v>
      </c>
      <c r="C4046" s="4"/>
      <c r="D4046" s="744"/>
      <c r="E4046" s="744"/>
      <c r="F4046" s="745"/>
      <c r="G4046" s="745"/>
      <c r="H4046" s="745"/>
      <c r="I4046" s="745"/>
      <c r="J4046" s="745"/>
      <c r="K4046" s="745"/>
      <c r="L4046" s="745"/>
      <c r="M4046" s="745"/>
      <c r="N4046" s="745"/>
      <c r="O4046" s="745"/>
      <c r="P4046" s="745"/>
      <c r="Q4046" s="745"/>
      <c r="R4046" s="745"/>
      <c r="S4046" s="745"/>
      <c r="T4046" s="745"/>
      <c r="U4046" s="745"/>
      <c r="V4046" s="745"/>
      <c r="W4046" s="745"/>
      <c r="X4046" s="745"/>
      <c r="Y4046" s="745"/>
      <c r="Z4046" s="745"/>
      <c r="AA4046" s="745"/>
      <c r="AB4046" s="745"/>
      <c r="AC4046" s="745"/>
    </row>
    <row r="4047" ht="90.0" customHeight="1">
      <c r="A4047" s="733" t="s">
        <v>7299</v>
      </c>
      <c r="B4047" s="750" t="s">
        <v>7300</v>
      </c>
      <c r="C4047" s="4"/>
      <c r="D4047" s="744"/>
      <c r="E4047" s="744"/>
      <c r="F4047" s="745"/>
      <c r="G4047" s="745"/>
      <c r="H4047" s="745"/>
      <c r="I4047" s="745"/>
      <c r="J4047" s="745"/>
      <c r="K4047" s="745"/>
      <c r="L4047" s="745"/>
      <c r="M4047" s="745"/>
      <c r="N4047" s="745"/>
      <c r="O4047" s="745"/>
      <c r="P4047" s="745"/>
      <c r="Q4047" s="745"/>
      <c r="R4047" s="745"/>
      <c r="S4047" s="745"/>
      <c r="T4047" s="745"/>
      <c r="U4047" s="745"/>
      <c r="V4047" s="745"/>
      <c r="W4047" s="745"/>
      <c r="X4047" s="745"/>
      <c r="Y4047" s="745"/>
      <c r="Z4047" s="745"/>
      <c r="AA4047" s="745"/>
      <c r="AB4047" s="745"/>
      <c r="AC4047" s="745"/>
    </row>
    <row r="4048" ht="160.5" customHeight="1">
      <c r="A4048" s="733" t="s">
        <v>7301</v>
      </c>
      <c r="B4048" s="751" t="s">
        <v>7302</v>
      </c>
      <c r="C4048" s="4"/>
      <c r="D4048" s="744"/>
      <c r="E4048" s="744"/>
      <c r="F4048" s="745"/>
      <c r="G4048" s="745"/>
      <c r="H4048" s="745"/>
      <c r="I4048" s="745"/>
      <c r="J4048" s="745"/>
      <c r="K4048" s="745"/>
      <c r="L4048" s="745"/>
      <c r="M4048" s="745"/>
      <c r="N4048" s="745"/>
      <c r="O4048" s="745"/>
      <c r="P4048" s="745"/>
      <c r="Q4048" s="745"/>
      <c r="R4048" s="745"/>
      <c r="S4048" s="745"/>
      <c r="T4048" s="745"/>
      <c r="U4048" s="745"/>
      <c r="V4048" s="745"/>
      <c r="W4048" s="745"/>
      <c r="X4048" s="745"/>
      <c r="Y4048" s="745"/>
      <c r="Z4048" s="745"/>
      <c r="AA4048" s="745"/>
      <c r="AB4048" s="745"/>
      <c r="AC4048" s="745"/>
    </row>
    <row r="4049" ht="191.25" customHeight="1">
      <c r="A4049" s="752" t="s">
        <v>7303</v>
      </c>
      <c r="B4049" s="751" t="s">
        <v>7304</v>
      </c>
      <c r="C4049" s="4"/>
      <c r="D4049" s="744"/>
      <c r="E4049" s="744"/>
      <c r="F4049" s="745"/>
      <c r="G4049" s="745"/>
      <c r="H4049" s="745"/>
      <c r="I4049" s="745"/>
      <c r="J4049" s="745"/>
      <c r="K4049" s="745"/>
      <c r="L4049" s="745"/>
      <c r="M4049" s="745"/>
      <c r="N4049" s="745"/>
      <c r="O4049" s="745"/>
      <c r="P4049" s="745"/>
      <c r="Q4049" s="745"/>
      <c r="R4049" s="745"/>
      <c r="S4049" s="745"/>
      <c r="T4049" s="745"/>
      <c r="U4049" s="745"/>
      <c r="V4049" s="745"/>
      <c r="W4049" s="745"/>
      <c r="X4049" s="745"/>
      <c r="Y4049" s="745"/>
      <c r="Z4049" s="745"/>
      <c r="AA4049" s="745"/>
      <c r="AB4049" s="745"/>
      <c r="AC4049" s="745"/>
    </row>
    <row r="4050" ht="222.75" customHeight="1">
      <c r="A4050" s="752" t="s">
        <v>7305</v>
      </c>
      <c r="B4050" s="753" t="s">
        <v>7306</v>
      </c>
      <c r="C4050" s="4" t="s">
        <v>7307</v>
      </c>
      <c r="D4050" s="754"/>
      <c r="E4050" s="754"/>
      <c r="F4050" s="745"/>
      <c r="G4050" s="745"/>
      <c r="H4050" s="745"/>
      <c r="I4050" s="745"/>
      <c r="J4050" s="745"/>
      <c r="K4050" s="745"/>
      <c r="L4050" s="745"/>
      <c r="M4050" s="745"/>
      <c r="N4050" s="745"/>
      <c r="O4050" s="745"/>
      <c r="P4050" s="745"/>
      <c r="Q4050" s="745"/>
      <c r="R4050" s="745"/>
      <c r="S4050" s="745"/>
      <c r="T4050" s="745"/>
      <c r="U4050" s="745"/>
      <c r="V4050" s="745"/>
      <c r="W4050" s="745"/>
      <c r="X4050" s="745"/>
      <c r="Y4050" s="745"/>
      <c r="Z4050" s="745"/>
      <c r="AA4050" s="745"/>
      <c r="AB4050" s="745"/>
      <c r="AC4050" s="745"/>
    </row>
    <row r="4051">
      <c r="A4051" s="752" t="s">
        <v>7308</v>
      </c>
      <c r="B4051" s="751" t="s">
        <v>7309</v>
      </c>
      <c r="C4051" s="4"/>
      <c r="D4051" s="754"/>
      <c r="E4051" s="754"/>
      <c r="F4051" s="745"/>
      <c r="G4051" s="745"/>
      <c r="H4051" s="745"/>
      <c r="I4051" s="745"/>
      <c r="J4051" s="745"/>
      <c r="K4051" s="745"/>
      <c r="L4051" s="745"/>
      <c r="M4051" s="745"/>
      <c r="N4051" s="745"/>
      <c r="O4051" s="745"/>
      <c r="P4051" s="745"/>
      <c r="Q4051" s="745"/>
      <c r="R4051" s="745"/>
      <c r="S4051" s="745"/>
      <c r="T4051" s="745"/>
      <c r="U4051" s="745"/>
      <c r="V4051" s="745"/>
      <c r="W4051" s="745"/>
      <c r="X4051" s="745"/>
      <c r="Y4051" s="745"/>
      <c r="Z4051" s="745"/>
      <c r="AA4051" s="745"/>
      <c r="AB4051" s="745"/>
      <c r="AC4051" s="745"/>
    </row>
    <row r="4052" ht="113.25" customHeight="1">
      <c r="A4052" s="752" t="s">
        <v>7310</v>
      </c>
      <c r="B4052" s="751" t="s">
        <v>7311</v>
      </c>
      <c r="C4052" s="4"/>
      <c r="D4052" s="754"/>
      <c r="E4052" s="754"/>
      <c r="F4052" s="745"/>
      <c r="G4052" s="745"/>
      <c r="H4052" s="745"/>
      <c r="I4052" s="745"/>
      <c r="J4052" s="745"/>
      <c r="K4052" s="745"/>
      <c r="L4052" s="745"/>
      <c r="M4052" s="745"/>
      <c r="N4052" s="745"/>
      <c r="O4052" s="745"/>
      <c r="P4052" s="745"/>
      <c r="Q4052" s="745"/>
      <c r="R4052" s="745"/>
      <c r="S4052" s="745"/>
      <c r="T4052" s="745"/>
      <c r="U4052" s="745"/>
      <c r="V4052" s="745"/>
      <c r="W4052" s="745"/>
      <c r="X4052" s="745"/>
      <c r="Y4052" s="745"/>
      <c r="Z4052" s="745"/>
      <c r="AA4052" s="745"/>
      <c r="AB4052" s="745"/>
      <c r="AC4052" s="745"/>
    </row>
    <row r="4053" ht="207.75" customHeight="1">
      <c r="A4053" s="752" t="s">
        <v>7312</v>
      </c>
      <c r="B4053" s="751" t="s">
        <v>7313</v>
      </c>
      <c r="C4053" s="4" t="s">
        <v>7314</v>
      </c>
      <c r="D4053" s="754"/>
      <c r="E4053" s="754"/>
      <c r="F4053" s="745"/>
      <c r="G4053" s="745"/>
      <c r="H4053" s="745"/>
      <c r="I4053" s="745"/>
      <c r="J4053" s="745"/>
      <c r="K4053" s="745"/>
      <c r="L4053" s="745"/>
      <c r="M4053" s="745"/>
      <c r="N4053" s="745"/>
      <c r="O4053" s="745"/>
      <c r="P4053" s="745"/>
      <c r="Q4053" s="745"/>
      <c r="R4053" s="745"/>
      <c r="S4053" s="745"/>
      <c r="T4053" s="745"/>
      <c r="U4053" s="745"/>
      <c r="V4053" s="745"/>
      <c r="W4053" s="745"/>
      <c r="X4053" s="745"/>
      <c r="Y4053" s="745"/>
      <c r="Z4053" s="745"/>
      <c r="AA4053" s="745"/>
      <c r="AB4053" s="745"/>
      <c r="AC4053" s="745"/>
    </row>
    <row r="4054" ht="60.0" customHeight="1">
      <c r="A4054" s="752" t="s">
        <v>7315</v>
      </c>
      <c r="B4054" s="751" t="s">
        <v>7316</v>
      </c>
      <c r="C4054" s="4" t="s">
        <v>7317</v>
      </c>
      <c r="D4054" s="744"/>
      <c r="E4054" s="744"/>
      <c r="F4054" s="745"/>
      <c r="G4054" s="745"/>
      <c r="H4054" s="745"/>
      <c r="I4054" s="745"/>
      <c r="J4054" s="745"/>
      <c r="K4054" s="745"/>
      <c r="L4054" s="745"/>
      <c r="M4054" s="745"/>
      <c r="N4054" s="745"/>
      <c r="O4054" s="745"/>
      <c r="P4054" s="745"/>
      <c r="Q4054" s="745"/>
      <c r="R4054" s="745"/>
      <c r="S4054" s="745"/>
      <c r="T4054" s="745"/>
      <c r="U4054" s="745"/>
      <c r="V4054" s="745"/>
      <c r="W4054" s="745"/>
      <c r="X4054" s="745"/>
      <c r="Y4054" s="745"/>
      <c r="Z4054" s="745"/>
      <c r="AA4054" s="745"/>
      <c r="AB4054" s="745"/>
      <c r="AC4054" s="745"/>
    </row>
    <row r="4055" ht="73.5" customHeight="1">
      <c r="A4055" s="743" t="s">
        <v>7318</v>
      </c>
      <c r="B4055" s="751" t="s">
        <v>7319</v>
      </c>
      <c r="C4055" s="4" t="s">
        <v>7320</v>
      </c>
      <c r="D4055" s="744"/>
      <c r="E4055" s="744"/>
      <c r="F4055" s="745"/>
      <c r="G4055" s="745"/>
      <c r="H4055" s="745"/>
      <c r="I4055" s="745"/>
      <c r="J4055" s="745"/>
      <c r="K4055" s="745"/>
      <c r="L4055" s="745"/>
      <c r="M4055" s="745"/>
      <c r="N4055" s="745"/>
      <c r="O4055" s="745"/>
      <c r="P4055" s="745"/>
      <c r="Q4055" s="745"/>
      <c r="R4055" s="745"/>
      <c r="S4055" s="745"/>
      <c r="T4055" s="745"/>
      <c r="U4055" s="745"/>
      <c r="V4055" s="745"/>
      <c r="W4055" s="745"/>
      <c r="X4055" s="745"/>
      <c r="Y4055" s="745"/>
      <c r="Z4055" s="745"/>
      <c r="AA4055" s="745"/>
      <c r="AB4055" s="745"/>
      <c r="AC4055" s="745"/>
    </row>
    <row r="4056" ht="110.25" customHeight="1">
      <c r="A4056" s="752" t="s">
        <v>7321</v>
      </c>
      <c r="B4056" s="751" t="s">
        <v>7322</v>
      </c>
      <c r="C4056" s="4"/>
      <c r="D4056" s="744"/>
      <c r="E4056" s="744"/>
      <c r="F4056" s="745"/>
      <c r="G4056" s="745"/>
      <c r="H4056" s="745"/>
      <c r="I4056" s="745"/>
      <c r="J4056" s="745"/>
      <c r="K4056" s="745"/>
      <c r="L4056" s="745"/>
      <c r="M4056" s="745"/>
      <c r="N4056" s="745"/>
      <c r="O4056" s="745"/>
      <c r="P4056" s="745"/>
      <c r="Q4056" s="745"/>
      <c r="R4056" s="745"/>
      <c r="S4056" s="745"/>
      <c r="T4056" s="745"/>
      <c r="U4056" s="745"/>
      <c r="V4056" s="745"/>
      <c r="W4056" s="745"/>
      <c r="X4056" s="745"/>
      <c r="Y4056" s="745"/>
      <c r="Z4056" s="745"/>
      <c r="AA4056" s="745"/>
      <c r="AB4056" s="745"/>
      <c r="AC4056" s="745"/>
    </row>
    <row r="4057" ht="363.75" customHeight="1">
      <c r="A4057" s="752" t="s">
        <v>7323</v>
      </c>
      <c r="B4057" s="751" t="s">
        <v>7324</v>
      </c>
      <c r="C4057" s="4" t="s">
        <v>7325</v>
      </c>
      <c r="D4057" s="752" t="s">
        <v>7326</v>
      </c>
      <c r="E4057" s="613"/>
      <c r="F4057" s="752" t="s">
        <v>7327</v>
      </c>
      <c r="G4057" s="752" t="s">
        <v>7328</v>
      </c>
      <c r="H4057" s="752" t="s">
        <v>7329</v>
      </c>
      <c r="I4057" s="755"/>
      <c r="J4057" s="755"/>
      <c r="K4057" s="755"/>
      <c r="L4057" s="755"/>
      <c r="M4057" s="755"/>
      <c r="N4057" s="755"/>
      <c r="O4057" s="755"/>
      <c r="P4057" s="755"/>
      <c r="Q4057" s="755"/>
      <c r="R4057" s="755"/>
      <c r="S4057" s="755"/>
      <c r="T4057" s="755"/>
      <c r="U4057" s="755"/>
      <c r="V4057" s="755"/>
      <c r="W4057" s="755"/>
      <c r="X4057" s="755"/>
      <c r="Y4057" s="755"/>
      <c r="Z4057" s="755"/>
      <c r="AA4057" s="755"/>
      <c r="AB4057" s="755"/>
      <c r="AC4057" s="755"/>
    </row>
    <row r="4058" ht="69.0" customHeight="1">
      <c r="A4058" s="752" t="s">
        <v>7330</v>
      </c>
      <c r="B4058" s="751" t="s">
        <v>7331</v>
      </c>
      <c r="C4058" s="132" t="s">
        <v>7332</v>
      </c>
      <c r="D4058" s="745"/>
      <c r="E4058" s="745"/>
      <c r="F4058" s="745"/>
      <c r="G4058" s="745"/>
      <c r="H4058" s="745"/>
      <c r="I4058" s="745"/>
      <c r="J4058" s="745"/>
      <c r="K4058" s="745"/>
      <c r="L4058" s="745"/>
      <c r="M4058" s="745"/>
      <c r="N4058" s="745"/>
      <c r="O4058" s="745"/>
      <c r="P4058" s="745"/>
      <c r="Q4058" s="745"/>
      <c r="R4058" s="745"/>
      <c r="S4058" s="745"/>
      <c r="T4058" s="745"/>
      <c r="U4058" s="745"/>
      <c r="V4058" s="745"/>
      <c r="W4058" s="745"/>
      <c r="X4058" s="745"/>
      <c r="Y4058" s="745"/>
      <c r="Z4058" s="745"/>
      <c r="AA4058" s="745"/>
      <c r="AB4058" s="745"/>
      <c r="AC4058" s="745"/>
    </row>
    <row r="4059" ht="40.5" customHeight="1">
      <c r="A4059" s="752" t="s">
        <v>7333</v>
      </c>
      <c r="B4059" s="751"/>
      <c r="C4059" s="4"/>
      <c r="D4059" s="745"/>
      <c r="E4059" s="745"/>
      <c r="F4059" s="745"/>
      <c r="G4059" s="745"/>
      <c r="H4059" s="745"/>
      <c r="I4059" s="745"/>
      <c r="J4059" s="745"/>
      <c r="K4059" s="745"/>
      <c r="L4059" s="745"/>
      <c r="M4059" s="745"/>
      <c r="N4059" s="745"/>
      <c r="O4059" s="745"/>
      <c r="P4059" s="745"/>
      <c r="Q4059" s="745"/>
      <c r="R4059" s="745"/>
      <c r="S4059" s="745"/>
      <c r="T4059" s="745"/>
      <c r="U4059" s="745"/>
      <c r="V4059" s="745"/>
      <c r="W4059" s="745"/>
      <c r="X4059" s="745"/>
      <c r="Y4059" s="745"/>
      <c r="Z4059" s="745"/>
      <c r="AA4059" s="745"/>
      <c r="AB4059" s="745"/>
      <c r="AC4059" s="745"/>
    </row>
    <row r="4060" ht="44.25" customHeight="1">
      <c r="A4060" s="752" t="s">
        <v>7334</v>
      </c>
      <c r="B4060" s="751" t="s">
        <v>7335</v>
      </c>
      <c r="C4060" s="4" t="s">
        <v>7336</v>
      </c>
      <c r="D4060" s="745"/>
      <c r="E4060" s="745"/>
      <c r="F4060" s="745"/>
      <c r="G4060" s="745"/>
      <c r="H4060" s="745"/>
      <c r="I4060" s="745"/>
      <c r="J4060" s="745"/>
      <c r="K4060" s="745"/>
      <c r="L4060" s="745"/>
      <c r="M4060" s="745"/>
      <c r="N4060" s="745"/>
      <c r="O4060" s="745"/>
      <c r="P4060" s="745"/>
      <c r="Q4060" s="745"/>
      <c r="R4060" s="745"/>
      <c r="S4060" s="745"/>
      <c r="T4060" s="745"/>
      <c r="U4060" s="745"/>
      <c r="V4060" s="745"/>
      <c r="W4060" s="745"/>
      <c r="X4060" s="745"/>
      <c r="Y4060" s="745"/>
      <c r="Z4060" s="745"/>
      <c r="AA4060" s="745"/>
      <c r="AB4060" s="745"/>
      <c r="AC4060" s="745"/>
    </row>
    <row r="4061">
      <c r="A4061" s="752" t="s">
        <v>7337</v>
      </c>
      <c r="B4061" s="751" t="s">
        <v>7338</v>
      </c>
      <c r="C4061" s="4" t="s">
        <v>7339</v>
      </c>
      <c r="E4061" s="744" t="s">
        <v>7340</v>
      </c>
      <c r="F4061" s="745"/>
      <c r="G4061" s="745"/>
      <c r="H4061" s="745"/>
      <c r="I4061" s="745"/>
      <c r="J4061" s="745"/>
      <c r="K4061" s="745"/>
      <c r="L4061" s="745"/>
      <c r="M4061" s="745"/>
      <c r="N4061" s="745"/>
      <c r="O4061" s="745"/>
      <c r="P4061" s="745"/>
      <c r="Q4061" s="745"/>
      <c r="R4061" s="745"/>
      <c r="S4061" s="745"/>
      <c r="T4061" s="745"/>
      <c r="U4061" s="745"/>
      <c r="V4061" s="745"/>
      <c r="W4061" s="745"/>
      <c r="X4061" s="745"/>
      <c r="Y4061" s="745"/>
      <c r="Z4061" s="745"/>
      <c r="AA4061" s="745"/>
      <c r="AB4061" s="745"/>
      <c r="AC4061" s="745"/>
    </row>
    <row r="4062" ht="29.25" customHeight="1">
      <c r="A4062" s="756" t="s">
        <v>6910</v>
      </c>
      <c r="B4062" s="594"/>
      <c r="C4062" s="4"/>
      <c r="D4062" s="745"/>
      <c r="E4062" s="745"/>
      <c r="F4062" s="745"/>
      <c r="G4062" s="745"/>
      <c r="H4062" s="745"/>
      <c r="I4062" s="745"/>
      <c r="J4062" s="745"/>
      <c r="K4062" s="745"/>
      <c r="L4062" s="745"/>
      <c r="M4062" s="745"/>
      <c r="N4062" s="745"/>
      <c r="O4062" s="745"/>
      <c r="P4062" s="745"/>
      <c r="Q4062" s="745"/>
      <c r="R4062" s="745"/>
      <c r="S4062" s="745"/>
      <c r="T4062" s="745"/>
      <c r="U4062" s="745"/>
      <c r="V4062" s="745"/>
      <c r="W4062" s="745"/>
      <c r="X4062" s="745"/>
      <c r="Y4062" s="745"/>
      <c r="Z4062" s="745"/>
      <c r="AA4062" s="745"/>
      <c r="AB4062" s="745"/>
      <c r="AC4062" s="745"/>
    </row>
    <row r="4063">
      <c r="A4063" s="752" t="s">
        <v>7341</v>
      </c>
      <c r="B4063" s="751" t="s">
        <v>7342</v>
      </c>
      <c r="C4063" s="4"/>
      <c r="D4063" s="745"/>
      <c r="E4063" s="745"/>
      <c r="F4063" s="745"/>
      <c r="G4063" s="745"/>
      <c r="H4063" s="745"/>
      <c r="I4063" s="745"/>
      <c r="J4063" s="745"/>
      <c r="K4063" s="745"/>
      <c r="L4063" s="745"/>
      <c r="M4063" s="745"/>
      <c r="N4063" s="745"/>
      <c r="O4063" s="745"/>
      <c r="P4063" s="745"/>
      <c r="Q4063" s="745"/>
      <c r="R4063" s="745"/>
      <c r="S4063" s="745"/>
      <c r="T4063" s="745"/>
      <c r="U4063" s="745"/>
      <c r="V4063" s="745"/>
      <c r="W4063" s="745"/>
      <c r="X4063" s="745"/>
      <c r="Y4063" s="745"/>
      <c r="Z4063" s="745"/>
      <c r="AA4063" s="745"/>
      <c r="AB4063" s="745"/>
      <c r="AC4063" s="745"/>
    </row>
    <row r="4064">
      <c r="A4064" s="752" t="s">
        <v>7343</v>
      </c>
      <c r="B4064" s="751" t="s">
        <v>7344</v>
      </c>
      <c r="C4064" s="4" t="s">
        <v>7345</v>
      </c>
      <c r="D4064" s="745"/>
      <c r="E4064" s="745"/>
      <c r="F4064" s="745"/>
      <c r="G4064" s="745"/>
      <c r="H4064" s="745"/>
      <c r="I4064" s="745"/>
      <c r="J4064" s="745"/>
      <c r="K4064" s="745"/>
      <c r="L4064" s="745"/>
      <c r="M4064" s="745"/>
      <c r="N4064" s="745"/>
      <c r="O4064" s="745"/>
      <c r="P4064" s="745"/>
      <c r="Q4064" s="745"/>
      <c r="R4064" s="745"/>
      <c r="S4064" s="745"/>
      <c r="T4064" s="745"/>
      <c r="U4064" s="745"/>
      <c r="V4064" s="745"/>
      <c r="W4064" s="745"/>
      <c r="X4064" s="745"/>
      <c r="Y4064" s="745"/>
      <c r="Z4064" s="745"/>
      <c r="AA4064" s="745"/>
      <c r="AB4064" s="745"/>
      <c r="AC4064" s="745"/>
    </row>
    <row r="4065">
      <c r="A4065" s="752" t="s">
        <v>7346</v>
      </c>
      <c r="B4065" s="751" t="s">
        <v>7347</v>
      </c>
      <c r="C4065" s="4" t="s">
        <v>7348</v>
      </c>
      <c r="D4065" s="745"/>
      <c r="E4065" s="745"/>
      <c r="F4065" s="745"/>
      <c r="G4065" s="745"/>
      <c r="H4065" s="745"/>
      <c r="I4065" s="745"/>
      <c r="J4065" s="745"/>
      <c r="K4065" s="745"/>
      <c r="L4065" s="745"/>
      <c r="M4065" s="745"/>
      <c r="N4065" s="745"/>
      <c r="O4065" s="745"/>
      <c r="P4065" s="745"/>
      <c r="Q4065" s="745"/>
      <c r="R4065" s="745"/>
      <c r="S4065" s="745"/>
      <c r="T4065" s="745"/>
      <c r="U4065" s="745"/>
      <c r="V4065" s="745"/>
      <c r="W4065" s="745"/>
      <c r="X4065" s="745"/>
      <c r="Y4065" s="745"/>
      <c r="Z4065" s="745"/>
      <c r="AA4065" s="745"/>
      <c r="AB4065" s="745"/>
      <c r="AC4065" s="745"/>
    </row>
    <row r="4066">
      <c r="A4066" s="752"/>
      <c r="B4066" s="751"/>
      <c r="C4066" s="4"/>
      <c r="D4066" s="745"/>
      <c r="E4066" s="745"/>
      <c r="F4066" s="745"/>
      <c r="G4066" s="745"/>
      <c r="H4066" s="745"/>
      <c r="I4066" s="745"/>
      <c r="J4066" s="745"/>
      <c r="K4066" s="745"/>
      <c r="L4066" s="745"/>
      <c r="M4066" s="745"/>
      <c r="N4066" s="745"/>
      <c r="O4066" s="745"/>
      <c r="P4066" s="745"/>
      <c r="Q4066" s="745"/>
      <c r="R4066" s="745"/>
      <c r="S4066" s="745"/>
      <c r="T4066" s="745"/>
      <c r="U4066" s="745"/>
      <c r="V4066" s="745"/>
      <c r="W4066" s="745"/>
      <c r="X4066" s="745"/>
      <c r="Y4066" s="745"/>
      <c r="Z4066" s="745"/>
      <c r="AA4066" s="745"/>
      <c r="AB4066" s="745"/>
      <c r="AC4066" s="745"/>
    </row>
    <row r="4067">
      <c r="A4067" s="757" t="s">
        <v>7349</v>
      </c>
      <c r="B4067" s="751" t="s">
        <v>7350</v>
      </c>
      <c r="C4067" s="4"/>
      <c r="D4067" s="745"/>
      <c r="E4067" s="745"/>
      <c r="F4067" s="745"/>
      <c r="G4067" s="745"/>
      <c r="H4067" s="745"/>
      <c r="I4067" s="745"/>
      <c r="J4067" s="745"/>
      <c r="K4067" s="745"/>
      <c r="L4067" s="745"/>
      <c r="M4067" s="745"/>
      <c r="N4067" s="745"/>
      <c r="O4067" s="745"/>
      <c r="P4067" s="745"/>
      <c r="Q4067" s="745"/>
      <c r="R4067" s="745"/>
      <c r="S4067" s="745"/>
      <c r="T4067" s="745"/>
      <c r="U4067" s="745"/>
      <c r="V4067" s="745"/>
      <c r="W4067" s="745"/>
      <c r="X4067" s="745"/>
      <c r="Y4067" s="745"/>
      <c r="Z4067" s="745"/>
      <c r="AA4067" s="745"/>
      <c r="AB4067" s="745"/>
      <c r="AC4067" s="745"/>
    </row>
    <row r="4068">
      <c r="A4068" s="752" t="s">
        <v>7351</v>
      </c>
      <c r="B4068" s="751" t="s">
        <v>87</v>
      </c>
      <c r="C4068" s="4" t="s">
        <v>7352</v>
      </c>
      <c r="D4068" s="745"/>
      <c r="E4068" s="745"/>
      <c r="F4068" s="745"/>
      <c r="G4068" s="745"/>
      <c r="H4068" s="745"/>
      <c r="I4068" s="745"/>
      <c r="J4068" s="745"/>
      <c r="K4068" s="745"/>
      <c r="L4068" s="745"/>
      <c r="M4068" s="745"/>
      <c r="N4068" s="745"/>
      <c r="O4068" s="745"/>
      <c r="P4068" s="745"/>
      <c r="Q4068" s="745"/>
      <c r="R4068" s="745"/>
      <c r="S4068" s="745"/>
      <c r="T4068" s="745"/>
      <c r="U4068" s="745"/>
      <c r="V4068" s="745"/>
      <c r="W4068" s="745"/>
      <c r="X4068" s="745"/>
      <c r="Y4068" s="745"/>
      <c r="Z4068" s="745"/>
      <c r="AA4068" s="745"/>
      <c r="AB4068" s="745"/>
      <c r="AC4068" s="745"/>
    </row>
    <row r="4069">
      <c r="A4069" s="752" t="s">
        <v>7353</v>
      </c>
      <c r="B4069" s="751" t="s">
        <v>7354</v>
      </c>
      <c r="C4069" s="4"/>
      <c r="D4069" s="745"/>
      <c r="E4069" s="745"/>
      <c r="F4069" s="745"/>
      <c r="G4069" s="745"/>
      <c r="H4069" s="745"/>
      <c r="I4069" s="745"/>
      <c r="J4069" s="745"/>
      <c r="K4069" s="745"/>
      <c r="L4069" s="745"/>
      <c r="M4069" s="745"/>
      <c r="N4069" s="745"/>
      <c r="O4069" s="745"/>
      <c r="P4069" s="745"/>
      <c r="Q4069" s="745"/>
      <c r="R4069" s="745"/>
      <c r="S4069" s="745"/>
      <c r="T4069" s="745"/>
      <c r="U4069" s="745"/>
      <c r="V4069" s="745"/>
      <c r="W4069" s="745"/>
      <c r="X4069" s="745"/>
      <c r="Y4069" s="745"/>
      <c r="Z4069" s="745"/>
      <c r="AA4069" s="745"/>
      <c r="AB4069" s="745"/>
      <c r="AC4069" s="745"/>
    </row>
    <row r="4070">
      <c r="A4070" s="752" t="s">
        <v>7355</v>
      </c>
      <c r="B4070" s="751"/>
      <c r="C4070" s="4"/>
      <c r="D4070" s="745"/>
      <c r="E4070" s="745"/>
      <c r="F4070" s="745"/>
      <c r="G4070" s="745"/>
      <c r="H4070" s="745"/>
      <c r="I4070" s="745"/>
      <c r="J4070" s="745"/>
      <c r="K4070" s="745"/>
      <c r="L4070" s="745"/>
      <c r="M4070" s="745"/>
      <c r="N4070" s="745"/>
      <c r="O4070" s="745"/>
      <c r="P4070" s="745"/>
      <c r="Q4070" s="745"/>
      <c r="R4070" s="745"/>
      <c r="S4070" s="745"/>
      <c r="T4070" s="745"/>
      <c r="U4070" s="745"/>
      <c r="V4070" s="745"/>
      <c r="W4070" s="745"/>
      <c r="X4070" s="745"/>
      <c r="Y4070" s="745"/>
      <c r="Z4070" s="745"/>
      <c r="AA4070" s="745"/>
      <c r="AB4070" s="745"/>
      <c r="AC4070" s="745"/>
    </row>
    <row r="4071">
      <c r="A4071" s="752" t="s">
        <v>7356</v>
      </c>
      <c r="B4071" s="751"/>
      <c r="C4071" s="4"/>
      <c r="D4071" s="745"/>
      <c r="E4071" s="745"/>
      <c r="F4071" s="745"/>
      <c r="G4071" s="745"/>
      <c r="H4071" s="745"/>
      <c r="I4071" s="745"/>
      <c r="J4071" s="745"/>
      <c r="K4071" s="745"/>
      <c r="L4071" s="745"/>
      <c r="M4071" s="745"/>
      <c r="N4071" s="745"/>
      <c r="O4071" s="745"/>
      <c r="P4071" s="745"/>
      <c r="Q4071" s="745"/>
      <c r="R4071" s="745"/>
      <c r="S4071" s="745"/>
      <c r="T4071" s="745"/>
      <c r="U4071" s="745"/>
      <c r="V4071" s="745"/>
      <c r="W4071" s="745"/>
      <c r="X4071" s="745"/>
      <c r="Y4071" s="745"/>
      <c r="Z4071" s="745"/>
      <c r="AA4071" s="745"/>
      <c r="AB4071" s="745"/>
      <c r="AC4071" s="745"/>
    </row>
    <row r="4072">
      <c r="A4072" s="752" t="s">
        <v>7357</v>
      </c>
      <c r="B4072" s="751" t="s">
        <v>7358</v>
      </c>
      <c r="C4072" s="4"/>
      <c r="D4072" s="745"/>
      <c r="E4072" s="745"/>
      <c r="F4072" s="745"/>
      <c r="G4072" s="745"/>
      <c r="H4072" s="745"/>
      <c r="I4072" s="745"/>
      <c r="J4072" s="745"/>
      <c r="K4072" s="745"/>
      <c r="L4072" s="745"/>
      <c r="M4072" s="745"/>
      <c r="N4072" s="745"/>
      <c r="O4072" s="745"/>
      <c r="P4072" s="745"/>
      <c r="Q4072" s="745"/>
      <c r="R4072" s="745"/>
      <c r="S4072" s="745"/>
      <c r="T4072" s="745"/>
      <c r="U4072" s="745"/>
      <c r="V4072" s="745"/>
      <c r="W4072" s="745"/>
      <c r="X4072" s="745"/>
      <c r="Y4072" s="745"/>
      <c r="Z4072" s="745"/>
      <c r="AA4072" s="745"/>
      <c r="AB4072" s="745"/>
      <c r="AC4072" s="745"/>
    </row>
    <row r="4073">
      <c r="A4073" s="752" t="s">
        <v>7359</v>
      </c>
      <c r="B4073" s="751" t="s">
        <v>7360</v>
      </c>
      <c r="C4073" s="4"/>
      <c r="D4073" s="745"/>
      <c r="E4073" s="745"/>
      <c r="F4073" s="745"/>
      <c r="G4073" s="745"/>
      <c r="H4073" s="745"/>
      <c r="I4073" s="745"/>
      <c r="J4073" s="745"/>
      <c r="K4073" s="745"/>
      <c r="L4073" s="745"/>
      <c r="M4073" s="745"/>
      <c r="N4073" s="745"/>
      <c r="O4073" s="745"/>
      <c r="P4073" s="745"/>
      <c r="Q4073" s="745"/>
      <c r="R4073" s="745"/>
      <c r="S4073" s="745"/>
      <c r="T4073" s="745"/>
      <c r="U4073" s="745"/>
      <c r="V4073" s="745"/>
      <c r="W4073" s="745"/>
      <c r="X4073" s="745"/>
      <c r="Y4073" s="745"/>
      <c r="Z4073" s="745"/>
      <c r="AA4073" s="745"/>
      <c r="AB4073" s="745"/>
      <c r="AC4073" s="745"/>
    </row>
    <row r="4074">
      <c r="A4074" s="752" t="s">
        <v>7361</v>
      </c>
      <c r="B4074" s="758"/>
      <c r="C4074" s="4"/>
      <c r="D4074" s="745"/>
      <c r="E4074" s="745"/>
      <c r="F4074" s="745"/>
      <c r="G4074" s="745"/>
      <c r="H4074" s="745"/>
      <c r="I4074" s="745"/>
      <c r="J4074" s="745"/>
      <c r="K4074" s="745"/>
      <c r="L4074" s="745"/>
      <c r="M4074" s="745"/>
      <c r="N4074" s="745"/>
      <c r="O4074" s="745"/>
      <c r="P4074" s="745"/>
      <c r="Q4074" s="745"/>
      <c r="R4074" s="745"/>
      <c r="S4074" s="745"/>
      <c r="T4074" s="745"/>
      <c r="U4074" s="745"/>
      <c r="V4074" s="745"/>
      <c r="W4074" s="745"/>
      <c r="X4074" s="745"/>
      <c r="Y4074" s="745"/>
      <c r="Z4074" s="745"/>
      <c r="AA4074" s="745"/>
      <c r="AB4074" s="745"/>
      <c r="AC4074" s="745"/>
    </row>
    <row r="4075">
      <c r="A4075" s="743" t="s">
        <v>7362</v>
      </c>
      <c r="B4075" s="758"/>
      <c r="C4075" s="4"/>
      <c r="D4075" s="759"/>
      <c r="E4075" s="759"/>
      <c r="F4075" s="759"/>
      <c r="G4075" s="759"/>
      <c r="H4075" s="759"/>
      <c r="I4075" s="759"/>
      <c r="J4075" s="759"/>
      <c r="K4075" s="759"/>
      <c r="L4075" s="759"/>
      <c r="M4075" s="759"/>
      <c r="N4075" s="759"/>
      <c r="O4075" s="759"/>
      <c r="P4075" s="759"/>
      <c r="Q4075" s="759"/>
      <c r="R4075" s="759"/>
      <c r="S4075" s="759"/>
      <c r="T4075" s="759"/>
      <c r="U4075" s="759"/>
      <c r="V4075" s="759"/>
      <c r="W4075" s="759"/>
      <c r="X4075" s="759"/>
      <c r="Y4075" s="759"/>
      <c r="Z4075" s="759"/>
      <c r="AA4075" s="759"/>
      <c r="AB4075" s="759"/>
      <c r="AC4075" s="759"/>
    </row>
    <row r="4076">
      <c r="A4076" s="545" t="s">
        <v>7363</v>
      </c>
      <c r="B4076" s="760"/>
      <c r="C4076" s="4"/>
      <c r="D4076" s="759"/>
      <c r="E4076" s="759"/>
      <c r="F4076" s="759"/>
      <c r="G4076" s="759"/>
      <c r="H4076" s="759"/>
      <c r="I4076" s="759"/>
      <c r="J4076" s="759"/>
      <c r="K4076" s="759"/>
      <c r="L4076" s="759"/>
      <c r="M4076" s="759"/>
      <c r="N4076" s="759"/>
      <c r="O4076" s="759"/>
      <c r="P4076" s="759"/>
      <c r="Q4076" s="759"/>
      <c r="R4076" s="759"/>
      <c r="S4076" s="759"/>
      <c r="T4076" s="759"/>
      <c r="U4076" s="759"/>
      <c r="V4076" s="759"/>
      <c r="W4076" s="759"/>
      <c r="X4076" s="759"/>
      <c r="Y4076" s="759"/>
      <c r="Z4076" s="759"/>
      <c r="AA4076" s="759"/>
      <c r="AB4076" s="759"/>
      <c r="AC4076" s="759"/>
    </row>
    <row r="4077">
      <c r="A4077" s="485" t="s">
        <v>7364</v>
      </c>
      <c r="B4077" s="761"/>
      <c r="C4077" s="4"/>
      <c r="D4077" s="759"/>
      <c r="E4077" s="759"/>
      <c r="F4077" s="759"/>
      <c r="G4077" s="759"/>
      <c r="H4077" s="759"/>
      <c r="I4077" s="759"/>
      <c r="J4077" s="759"/>
      <c r="K4077" s="759"/>
      <c r="L4077" s="759"/>
      <c r="M4077" s="759"/>
      <c r="N4077" s="759"/>
      <c r="O4077" s="759"/>
      <c r="P4077" s="759"/>
      <c r="Q4077" s="759"/>
      <c r="R4077" s="759"/>
      <c r="S4077" s="759"/>
      <c r="T4077" s="759"/>
      <c r="U4077" s="759"/>
      <c r="V4077" s="759"/>
      <c r="W4077" s="759"/>
      <c r="X4077" s="759"/>
      <c r="Y4077" s="759"/>
      <c r="Z4077" s="759"/>
      <c r="AA4077" s="759"/>
      <c r="AB4077" s="759"/>
      <c r="AC4077" s="759"/>
    </row>
    <row r="4078">
      <c r="A4078" s="762" t="s">
        <v>7365</v>
      </c>
      <c r="B4078" s="760"/>
      <c r="C4078" s="4"/>
      <c r="D4078" s="759"/>
      <c r="E4078" s="759"/>
      <c r="F4078" s="759"/>
      <c r="G4078" s="759"/>
      <c r="H4078" s="759"/>
      <c r="I4078" s="759"/>
      <c r="J4078" s="759"/>
      <c r="K4078" s="759"/>
      <c r="L4078" s="759"/>
      <c r="M4078" s="759"/>
      <c r="N4078" s="759"/>
      <c r="O4078" s="759"/>
      <c r="P4078" s="759"/>
      <c r="Q4078" s="759"/>
      <c r="R4078" s="759"/>
      <c r="S4078" s="759"/>
      <c r="T4078" s="759"/>
      <c r="U4078" s="759"/>
      <c r="V4078" s="759"/>
      <c r="W4078" s="759"/>
      <c r="X4078" s="759"/>
      <c r="Y4078" s="759"/>
      <c r="Z4078" s="759"/>
      <c r="AA4078" s="759"/>
      <c r="AB4078" s="759"/>
      <c r="AC4078" s="759"/>
    </row>
    <row r="4079">
      <c r="A4079" s="763"/>
      <c r="B4079" s="760"/>
      <c r="C4079" s="4"/>
      <c r="D4079" s="759"/>
      <c r="E4079" s="759"/>
      <c r="F4079" s="759"/>
      <c r="G4079" s="759"/>
      <c r="H4079" s="759"/>
      <c r="I4079" s="759"/>
      <c r="J4079" s="759"/>
      <c r="K4079" s="759"/>
      <c r="L4079" s="759"/>
      <c r="M4079" s="759"/>
      <c r="N4079" s="759"/>
      <c r="O4079" s="759"/>
      <c r="P4079" s="759"/>
      <c r="Q4079" s="759"/>
      <c r="R4079" s="759"/>
      <c r="S4079" s="759"/>
      <c r="T4079" s="759"/>
      <c r="U4079" s="759"/>
      <c r="V4079" s="759"/>
      <c r="W4079" s="759"/>
      <c r="X4079" s="759"/>
      <c r="Y4079" s="759"/>
      <c r="Z4079" s="759"/>
      <c r="AA4079" s="759"/>
      <c r="AB4079" s="759"/>
      <c r="AC4079" s="759"/>
    </row>
    <row r="4080">
      <c r="A4080" s="763"/>
      <c r="B4080" s="760"/>
      <c r="C4080" s="4"/>
      <c r="D4080" s="759"/>
      <c r="E4080" s="759"/>
      <c r="F4080" s="759"/>
      <c r="G4080" s="759"/>
      <c r="H4080" s="759"/>
      <c r="I4080" s="759"/>
      <c r="J4080" s="759"/>
      <c r="K4080" s="759"/>
      <c r="L4080" s="759"/>
      <c r="M4080" s="759"/>
      <c r="N4080" s="759"/>
      <c r="O4080" s="759"/>
      <c r="P4080" s="759"/>
      <c r="Q4080" s="759"/>
      <c r="R4080" s="759"/>
      <c r="S4080" s="759"/>
      <c r="T4080" s="759"/>
      <c r="U4080" s="759"/>
      <c r="V4080" s="759"/>
      <c r="W4080" s="759"/>
      <c r="X4080" s="759"/>
      <c r="Y4080" s="759"/>
      <c r="Z4080" s="759"/>
      <c r="AA4080" s="759"/>
      <c r="AB4080" s="759"/>
      <c r="AC4080" s="759"/>
    </row>
    <row r="4081">
      <c r="A4081" s="763"/>
      <c r="B4081" s="760"/>
      <c r="C4081" s="4"/>
      <c r="D4081" s="759"/>
      <c r="E4081" s="759"/>
      <c r="F4081" s="759"/>
      <c r="G4081" s="759"/>
      <c r="H4081" s="759"/>
      <c r="I4081" s="759"/>
      <c r="J4081" s="759"/>
      <c r="K4081" s="759"/>
      <c r="L4081" s="759"/>
      <c r="M4081" s="759"/>
      <c r="N4081" s="759"/>
      <c r="O4081" s="759"/>
      <c r="P4081" s="759"/>
      <c r="Q4081" s="759"/>
      <c r="R4081" s="759"/>
      <c r="S4081" s="759"/>
      <c r="T4081" s="759"/>
      <c r="U4081" s="759"/>
      <c r="V4081" s="759"/>
      <c r="W4081" s="759"/>
      <c r="X4081" s="759"/>
      <c r="Y4081" s="759"/>
      <c r="Z4081" s="759"/>
      <c r="AA4081" s="759"/>
      <c r="AB4081" s="759"/>
      <c r="AC4081" s="759"/>
    </row>
    <row r="4082">
      <c r="A4082" s="763"/>
      <c r="B4082" s="760"/>
      <c r="C4082" s="4"/>
      <c r="D4082" s="759"/>
      <c r="E4082" s="759"/>
      <c r="F4082" s="759"/>
      <c r="G4082" s="759"/>
      <c r="H4082" s="759"/>
      <c r="I4082" s="759"/>
      <c r="J4082" s="759"/>
      <c r="K4082" s="759"/>
      <c r="L4082" s="759"/>
      <c r="M4082" s="759"/>
      <c r="N4082" s="759"/>
      <c r="O4082" s="759"/>
      <c r="P4082" s="759"/>
      <c r="Q4082" s="759"/>
      <c r="R4082" s="759"/>
      <c r="S4082" s="759"/>
      <c r="T4082" s="759"/>
      <c r="U4082" s="759"/>
      <c r="V4082" s="759"/>
      <c r="W4082" s="759"/>
      <c r="X4082" s="759"/>
      <c r="Y4082" s="759"/>
      <c r="Z4082" s="759"/>
      <c r="AA4082" s="759"/>
      <c r="AB4082" s="759"/>
      <c r="AC4082" s="759"/>
    </row>
    <row r="4083">
      <c r="A4083" s="763"/>
      <c r="B4083" s="760"/>
      <c r="C4083" s="4"/>
      <c r="D4083" s="759"/>
      <c r="E4083" s="759"/>
      <c r="F4083" s="759"/>
      <c r="G4083" s="759"/>
      <c r="H4083" s="759"/>
      <c r="I4083" s="759"/>
      <c r="J4083" s="759"/>
      <c r="K4083" s="759"/>
      <c r="L4083" s="759"/>
      <c r="M4083" s="759"/>
      <c r="N4083" s="759"/>
      <c r="O4083" s="759"/>
      <c r="P4083" s="759"/>
      <c r="Q4083" s="759"/>
      <c r="R4083" s="759"/>
      <c r="S4083" s="759"/>
      <c r="T4083" s="759"/>
      <c r="U4083" s="759"/>
      <c r="V4083" s="759"/>
      <c r="W4083" s="759"/>
      <c r="X4083" s="759"/>
      <c r="Y4083" s="759"/>
      <c r="Z4083" s="759"/>
      <c r="AA4083" s="759"/>
      <c r="AB4083" s="759"/>
      <c r="AC4083" s="759"/>
    </row>
    <row r="4084">
      <c r="A4084" s="763"/>
      <c r="B4084" s="760"/>
      <c r="C4084" s="4"/>
      <c r="D4084" s="759"/>
      <c r="E4084" s="759"/>
      <c r="F4084" s="759"/>
      <c r="G4084" s="759"/>
      <c r="H4084" s="759"/>
      <c r="I4084" s="759"/>
      <c r="J4084" s="759"/>
      <c r="K4084" s="759"/>
      <c r="L4084" s="759"/>
      <c r="M4084" s="759"/>
      <c r="N4084" s="759"/>
      <c r="O4084" s="759"/>
      <c r="P4084" s="759"/>
      <c r="Q4084" s="759"/>
      <c r="R4084" s="759"/>
      <c r="S4084" s="759"/>
      <c r="T4084" s="759"/>
      <c r="U4084" s="759"/>
      <c r="V4084" s="759"/>
      <c r="W4084" s="759"/>
      <c r="X4084" s="759"/>
      <c r="Y4084" s="759"/>
      <c r="Z4084" s="759"/>
      <c r="AA4084" s="759"/>
      <c r="AB4084" s="759"/>
      <c r="AC4084" s="759"/>
    </row>
    <row r="4085">
      <c r="A4085" s="763"/>
      <c r="B4085" s="760"/>
      <c r="C4085" s="4"/>
      <c r="D4085" s="759"/>
      <c r="E4085" s="759"/>
      <c r="F4085" s="759"/>
      <c r="G4085" s="759"/>
      <c r="H4085" s="759"/>
      <c r="I4085" s="759"/>
      <c r="J4085" s="759"/>
      <c r="K4085" s="759"/>
      <c r="L4085" s="759"/>
      <c r="M4085" s="759"/>
      <c r="N4085" s="759"/>
      <c r="O4085" s="759"/>
      <c r="P4085" s="759"/>
      <c r="Q4085" s="759"/>
      <c r="R4085" s="759"/>
      <c r="S4085" s="759"/>
      <c r="T4085" s="759"/>
      <c r="U4085" s="759"/>
      <c r="V4085" s="759"/>
      <c r="W4085" s="759"/>
      <c r="X4085" s="759"/>
      <c r="Y4085" s="759"/>
      <c r="Z4085" s="759"/>
      <c r="AA4085" s="759"/>
      <c r="AB4085" s="759"/>
      <c r="AC4085" s="759"/>
    </row>
    <row r="4086">
      <c r="A4086" s="763"/>
      <c r="B4086" s="760"/>
      <c r="C4086" s="4"/>
      <c r="D4086" s="759"/>
      <c r="E4086" s="759"/>
      <c r="F4086" s="759"/>
      <c r="G4086" s="759"/>
      <c r="H4086" s="759"/>
      <c r="I4086" s="759"/>
      <c r="J4086" s="759"/>
      <c r="K4086" s="759"/>
      <c r="L4086" s="759"/>
      <c r="M4086" s="759"/>
      <c r="N4086" s="759"/>
      <c r="O4086" s="759"/>
      <c r="P4086" s="759"/>
      <c r="Q4086" s="759"/>
      <c r="R4086" s="759"/>
      <c r="S4086" s="759"/>
      <c r="T4086" s="759"/>
      <c r="U4086" s="759"/>
      <c r="V4086" s="759"/>
      <c r="W4086" s="759"/>
      <c r="X4086" s="759"/>
      <c r="Y4086" s="759"/>
      <c r="Z4086" s="759"/>
      <c r="AA4086" s="759"/>
      <c r="AB4086" s="759"/>
      <c r="AC4086" s="759"/>
    </row>
    <row r="4087">
      <c r="A4087" s="763"/>
      <c r="B4087" s="760"/>
      <c r="C4087" s="4"/>
      <c r="D4087" s="759"/>
      <c r="E4087" s="759"/>
      <c r="F4087" s="759"/>
      <c r="G4087" s="759"/>
      <c r="H4087" s="759"/>
      <c r="I4087" s="759"/>
      <c r="J4087" s="759"/>
      <c r="K4087" s="759"/>
      <c r="L4087" s="759"/>
      <c r="M4087" s="759"/>
      <c r="N4087" s="759"/>
      <c r="O4087" s="759"/>
      <c r="P4087" s="759"/>
      <c r="Q4087" s="759"/>
      <c r="R4087" s="759"/>
      <c r="S4087" s="759"/>
      <c r="T4087" s="759"/>
      <c r="U4087" s="759"/>
      <c r="V4087" s="759"/>
      <c r="W4087" s="759"/>
      <c r="X4087" s="759"/>
      <c r="Y4087" s="759"/>
      <c r="Z4087" s="759"/>
      <c r="AA4087" s="759"/>
      <c r="AB4087" s="759"/>
      <c r="AC4087" s="759"/>
    </row>
    <row r="4088">
      <c r="A4088" s="763"/>
      <c r="B4088" s="760"/>
      <c r="C4088" s="4"/>
      <c r="D4088" s="759"/>
      <c r="E4088" s="759"/>
      <c r="F4088" s="759"/>
      <c r="G4088" s="759"/>
      <c r="H4088" s="759"/>
      <c r="I4088" s="759"/>
      <c r="J4088" s="759"/>
      <c r="K4088" s="759"/>
      <c r="L4088" s="759"/>
      <c r="M4088" s="759"/>
      <c r="N4088" s="759"/>
      <c r="O4088" s="759"/>
      <c r="P4088" s="759"/>
      <c r="Q4088" s="759"/>
      <c r="R4088" s="759"/>
      <c r="S4088" s="759"/>
      <c r="T4088" s="759"/>
      <c r="U4088" s="759"/>
      <c r="V4088" s="759"/>
      <c r="W4088" s="759"/>
      <c r="X4088" s="759"/>
      <c r="Y4088" s="759"/>
      <c r="Z4088" s="759"/>
      <c r="AA4088" s="759"/>
      <c r="AB4088" s="759"/>
      <c r="AC4088" s="759"/>
    </row>
    <row r="4089">
      <c r="A4089" s="763"/>
      <c r="B4089" s="760"/>
      <c r="C4089" s="4"/>
      <c r="D4089" s="759"/>
      <c r="E4089" s="759"/>
      <c r="F4089" s="759"/>
      <c r="G4089" s="759"/>
      <c r="H4089" s="759"/>
      <c r="I4089" s="759"/>
      <c r="J4089" s="759"/>
      <c r="K4089" s="759"/>
      <c r="L4089" s="759"/>
      <c r="M4089" s="759"/>
      <c r="N4089" s="759"/>
      <c r="O4089" s="759"/>
      <c r="P4089" s="759"/>
      <c r="Q4089" s="759"/>
      <c r="R4089" s="759"/>
      <c r="S4089" s="759"/>
      <c r="T4089" s="759"/>
      <c r="U4089" s="759"/>
      <c r="V4089" s="759"/>
      <c r="W4089" s="759"/>
      <c r="X4089" s="759"/>
      <c r="Y4089" s="759"/>
      <c r="Z4089" s="759"/>
      <c r="AA4089" s="759"/>
      <c r="AB4089" s="759"/>
      <c r="AC4089" s="759"/>
    </row>
    <row r="4090">
      <c r="A4090" s="763"/>
      <c r="B4090" s="760"/>
      <c r="C4090" s="4"/>
      <c r="D4090" s="759"/>
      <c r="E4090" s="759"/>
      <c r="F4090" s="759"/>
      <c r="G4090" s="759"/>
      <c r="H4090" s="759"/>
      <c r="I4090" s="759"/>
      <c r="J4090" s="759"/>
      <c r="K4090" s="759"/>
      <c r="L4090" s="759"/>
      <c r="M4090" s="759"/>
      <c r="N4090" s="759"/>
      <c r="O4090" s="759"/>
      <c r="P4090" s="759"/>
      <c r="Q4090" s="759"/>
      <c r="R4090" s="759"/>
      <c r="S4090" s="759"/>
      <c r="T4090" s="759"/>
      <c r="U4090" s="759"/>
      <c r="V4090" s="759"/>
      <c r="W4090" s="759"/>
      <c r="X4090" s="759"/>
      <c r="Y4090" s="759"/>
      <c r="Z4090" s="759"/>
      <c r="AA4090" s="759"/>
      <c r="AB4090" s="759"/>
      <c r="AC4090" s="759"/>
    </row>
    <row r="4091">
      <c r="A4091" s="763"/>
      <c r="B4091" s="760"/>
      <c r="C4091" s="4"/>
      <c r="D4091" s="759"/>
      <c r="E4091" s="759"/>
      <c r="F4091" s="759"/>
      <c r="G4091" s="759"/>
      <c r="H4091" s="759"/>
      <c r="I4091" s="759"/>
      <c r="J4091" s="759"/>
      <c r="K4091" s="759"/>
      <c r="L4091" s="759"/>
      <c r="M4091" s="759"/>
      <c r="N4091" s="759"/>
      <c r="O4091" s="759"/>
      <c r="P4091" s="759"/>
      <c r="Q4091" s="759"/>
      <c r="R4091" s="759"/>
      <c r="S4091" s="759"/>
      <c r="T4091" s="759"/>
      <c r="U4091" s="759"/>
      <c r="V4091" s="759"/>
      <c r="W4091" s="759"/>
      <c r="X4091" s="759"/>
      <c r="Y4091" s="759"/>
      <c r="Z4091" s="759"/>
      <c r="AA4091" s="759"/>
      <c r="AB4091" s="759"/>
      <c r="AC4091" s="759"/>
    </row>
    <row r="4092">
      <c r="A4092" s="763"/>
      <c r="B4092" s="760"/>
      <c r="C4092" s="4"/>
      <c r="D4092" s="759"/>
      <c r="E4092" s="759"/>
      <c r="F4092" s="759"/>
      <c r="G4092" s="759"/>
      <c r="H4092" s="759"/>
      <c r="I4092" s="759"/>
      <c r="J4092" s="759"/>
      <c r="K4092" s="759"/>
      <c r="L4092" s="759"/>
      <c r="M4092" s="759"/>
      <c r="N4092" s="759"/>
      <c r="O4092" s="759"/>
      <c r="P4092" s="759"/>
      <c r="Q4092" s="759"/>
      <c r="R4092" s="759"/>
      <c r="S4092" s="759"/>
      <c r="T4092" s="759"/>
      <c r="U4092" s="759"/>
      <c r="V4092" s="759"/>
      <c r="W4092" s="759"/>
      <c r="X4092" s="759"/>
      <c r="Y4092" s="759"/>
      <c r="Z4092" s="759"/>
      <c r="AA4092" s="759"/>
      <c r="AB4092" s="759"/>
      <c r="AC4092" s="759"/>
    </row>
    <row r="4093">
      <c r="A4093" s="763"/>
      <c r="B4093" s="760"/>
      <c r="C4093" s="4"/>
      <c r="D4093" s="759"/>
      <c r="E4093" s="759"/>
      <c r="F4093" s="759"/>
      <c r="G4093" s="759"/>
      <c r="H4093" s="759"/>
      <c r="I4093" s="759"/>
      <c r="J4093" s="759"/>
      <c r="K4093" s="759"/>
      <c r="L4093" s="759"/>
      <c r="M4093" s="759"/>
      <c r="N4093" s="759"/>
      <c r="O4093" s="759"/>
      <c r="P4093" s="759"/>
      <c r="Q4093" s="759"/>
      <c r="R4093" s="759"/>
      <c r="S4093" s="759"/>
      <c r="T4093" s="759"/>
      <c r="U4093" s="759"/>
      <c r="V4093" s="759"/>
      <c r="W4093" s="759"/>
      <c r="X4093" s="759"/>
      <c r="Y4093" s="759"/>
      <c r="Z4093" s="759"/>
      <c r="AA4093" s="759"/>
      <c r="AB4093" s="759"/>
      <c r="AC4093" s="759"/>
    </row>
    <row r="4094">
      <c r="A4094" s="763"/>
      <c r="B4094" s="760"/>
      <c r="C4094" s="4"/>
      <c r="D4094" s="759"/>
      <c r="E4094" s="759"/>
      <c r="F4094" s="759"/>
      <c r="G4094" s="759"/>
      <c r="H4094" s="759"/>
      <c r="I4094" s="759"/>
      <c r="J4094" s="759"/>
      <c r="K4094" s="759"/>
      <c r="L4094" s="759"/>
      <c r="M4094" s="759"/>
      <c r="N4094" s="759"/>
      <c r="O4094" s="759"/>
      <c r="P4094" s="759"/>
      <c r="Q4094" s="759"/>
      <c r="R4094" s="759"/>
      <c r="S4094" s="759"/>
      <c r="T4094" s="759"/>
      <c r="U4094" s="759"/>
      <c r="V4094" s="759"/>
      <c r="W4094" s="759"/>
      <c r="X4094" s="759"/>
      <c r="Y4094" s="759"/>
      <c r="Z4094" s="759"/>
      <c r="AA4094" s="759"/>
      <c r="AB4094" s="759"/>
      <c r="AC4094" s="759"/>
    </row>
    <row r="4095">
      <c r="A4095" s="763"/>
      <c r="B4095" s="760"/>
      <c r="C4095" s="4"/>
      <c r="D4095" s="759"/>
      <c r="E4095" s="759"/>
      <c r="F4095" s="759"/>
      <c r="G4095" s="759"/>
      <c r="H4095" s="759"/>
      <c r="I4095" s="759"/>
      <c r="J4095" s="759"/>
      <c r="K4095" s="759"/>
      <c r="L4095" s="759"/>
      <c r="M4095" s="759"/>
      <c r="N4095" s="759"/>
      <c r="O4095" s="759"/>
      <c r="P4095" s="759"/>
      <c r="Q4095" s="759"/>
      <c r="R4095" s="759"/>
      <c r="S4095" s="759"/>
      <c r="T4095" s="759"/>
      <c r="U4095" s="759"/>
      <c r="V4095" s="759"/>
      <c r="W4095" s="759"/>
      <c r="X4095" s="759"/>
      <c r="Y4095" s="759"/>
      <c r="Z4095" s="759"/>
      <c r="AA4095" s="759"/>
      <c r="AB4095" s="759"/>
      <c r="AC4095" s="759"/>
    </row>
    <row r="4096">
      <c r="A4096" s="763"/>
      <c r="B4096" s="760"/>
      <c r="C4096" s="4"/>
      <c r="D4096" s="759"/>
      <c r="E4096" s="759"/>
      <c r="F4096" s="759"/>
      <c r="G4096" s="759"/>
      <c r="H4096" s="759"/>
      <c r="I4096" s="759"/>
      <c r="J4096" s="759"/>
      <c r="K4096" s="759"/>
      <c r="L4096" s="759"/>
      <c r="M4096" s="759"/>
      <c r="N4096" s="759"/>
      <c r="O4096" s="759"/>
      <c r="P4096" s="759"/>
      <c r="Q4096" s="759"/>
      <c r="R4096" s="759"/>
      <c r="S4096" s="759"/>
      <c r="T4096" s="759"/>
      <c r="U4096" s="759"/>
      <c r="V4096" s="759"/>
      <c r="W4096" s="759"/>
      <c r="X4096" s="759"/>
      <c r="Y4096" s="759"/>
      <c r="Z4096" s="759"/>
      <c r="AA4096" s="759"/>
      <c r="AB4096" s="759"/>
      <c r="AC4096" s="759"/>
    </row>
    <row r="4097">
      <c r="A4097" s="763"/>
      <c r="B4097" s="760"/>
      <c r="C4097" s="4"/>
      <c r="D4097" s="759"/>
      <c r="E4097" s="759"/>
      <c r="F4097" s="759"/>
      <c r="G4097" s="759"/>
      <c r="H4097" s="759"/>
      <c r="I4097" s="759"/>
      <c r="J4097" s="759"/>
      <c r="K4097" s="759"/>
      <c r="L4097" s="759"/>
      <c r="M4097" s="759"/>
      <c r="N4097" s="759"/>
      <c r="O4097" s="759"/>
      <c r="P4097" s="759"/>
      <c r="Q4097" s="759"/>
      <c r="R4097" s="759"/>
      <c r="S4097" s="759"/>
      <c r="T4097" s="759"/>
      <c r="U4097" s="759"/>
      <c r="V4097" s="759"/>
      <c r="W4097" s="759"/>
      <c r="X4097" s="759"/>
      <c r="Y4097" s="759"/>
      <c r="Z4097" s="759"/>
      <c r="AA4097" s="759"/>
      <c r="AB4097" s="759"/>
      <c r="AC4097" s="759"/>
    </row>
    <row r="4098">
      <c r="A4098" s="763"/>
      <c r="B4098" s="760"/>
      <c r="C4098" s="4"/>
      <c r="D4098" s="759"/>
      <c r="E4098" s="759"/>
      <c r="F4098" s="759"/>
      <c r="G4098" s="759"/>
      <c r="H4098" s="759"/>
      <c r="I4098" s="759"/>
      <c r="J4098" s="759"/>
      <c r="K4098" s="759"/>
      <c r="L4098" s="759"/>
      <c r="M4098" s="759"/>
      <c r="N4098" s="759"/>
      <c r="O4098" s="759"/>
      <c r="P4098" s="759"/>
      <c r="Q4098" s="759"/>
      <c r="R4098" s="759"/>
      <c r="S4098" s="759"/>
      <c r="T4098" s="759"/>
      <c r="U4098" s="759"/>
      <c r="V4098" s="759"/>
      <c r="W4098" s="759"/>
      <c r="X4098" s="759"/>
      <c r="Y4098" s="759"/>
      <c r="Z4098" s="759"/>
      <c r="AA4098" s="759"/>
      <c r="AB4098" s="759"/>
      <c r="AC4098" s="759"/>
    </row>
    <row r="4099">
      <c r="A4099" s="763"/>
      <c r="B4099" s="760"/>
      <c r="C4099" s="4"/>
      <c r="D4099" s="759"/>
      <c r="E4099" s="759"/>
      <c r="F4099" s="759"/>
      <c r="G4099" s="759"/>
      <c r="H4099" s="759"/>
      <c r="I4099" s="759"/>
      <c r="J4099" s="759"/>
      <c r="K4099" s="759"/>
      <c r="L4099" s="759"/>
      <c r="M4099" s="759"/>
      <c r="N4099" s="759"/>
      <c r="O4099" s="759"/>
      <c r="P4099" s="759"/>
      <c r="Q4099" s="759"/>
      <c r="R4099" s="759"/>
      <c r="S4099" s="759"/>
      <c r="T4099" s="759"/>
      <c r="U4099" s="759"/>
      <c r="V4099" s="759"/>
      <c r="W4099" s="759"/>
      <c r="X4099" s="759"/>
      <c r="Y4099" s="759"/>
      <c r="Z4099" s="759"/>
      <c r="AA4099" s="759"/>
      <c r="AB4099" s="759"/>
      <c r="AC4099" s="759"/>
    </row>
    <row r="4100">
      <c r="A4100" s="763"/>
      <c r="B4100" s="760"/>
      <c r="C4100" s="4"/>
      <c r="D4100" s="759"/>
      <c r="E4100" s="759"/>
      <c r="F4100" s="759"/>
      <c r="G4100" s="759"/>
      <c r="H4100" s="759"/>
      <c r="I4100" s="759"/>
      <c r="J4100" s="759"/>
      <c r="K4100" s="759"/>
      <c r="L4100" s="759"/>
      <c r="M4100" s="759"/>
      <c r="N4100" s="759"/>
      <c r="O4100" s="759"/>
      <c r="P4100" s="759"/>
      <c r="Q4100" s="759"/>
      <c r="R4100" s="759"/>
      <c r="S4100" s="759"/>
      <c r="T4100" s="759"/>
      <c r="U4100" s="759"/>
      <c r="V4100" s="759"/>
      <c r="W4100" s="759"/>
      <c r="X4100" s="759"/>
      <c r="Y4100" s="759"/>
      <c r="Z4100" s="759"/>
      <c r="AA4100" s="759"/>
      <c r="AB4100" s="759"/>
      <c r="AC4100" s="759"/>
    </row>
    <row r="4101">
      <c r="A4101" s="763"/>
      <c r="B4101" s="760"/>
      <c r="C4101" s="4"/>
      <c r="D4101" s="759"/>
      <c r="E4101" s="759"/>
      <c r="F4101" s="759"/>
      <c r="G4101" s="759"/>
      <c r="H4101" s="759"/>
      <c r="I4101" s="759"/>
      <c r="J4101" s="759"/>
      <c r="K4101" s="759"/>
      <c r="L4101" s="759"/>
      <c r="M4101" s="759"/>
      <c r="N4101" s="759"/>
      <c r="O4101" s="759"/>
      <c r="P4101" s="759"/>
      <c r="Q4101" s="759"/>
      <c r="R4101" s="759"/>
      <c r="S4101" s="759"/>
      <c r="T4101" s="759"/>
      <c r="U4101" s="759"/>
      <c r="V4101" s="759"/>
      <c r="W4101" s="759"/>
      <c r="X4101" s="759"/>
      <c r="Y4101" s="759"/>
      <c r="Z4101" s="759"/>
      <c r="AA4101" s="759"/>
      <c r="AB4101" s="759"/>
      <c r="AC4101" s="759"/>
    </row>
    <row r="4102">
      <c r="A4102" s="763"/>
      <c r="B4102" s="760"/>
      <c r="C4102" s="4"/>
      <c r="D4102" s="759"/>
      <c r="E4102" s="759"/>
      <c r="F4102" s="759"/>
      <c r="G4102" s="759"/>
      <c r="H4102" s="759"/>
      <c r="I4102" s="759"/>
      <c r="J4102" s="759"/>
      <c r="K4102" s="759"/>
      <c r="L4102" s="759"/>
      <c r="M4102" s="759"/>
      <c r="N4102" s="759"/>
      <c r="O4102" s="759"/>
      <c r="P4102" s="759"/>
      <c r="Q4102" s="759"/>
      <c r="R4102" s="759"/>
      <c r="S4102" s="759"/>
      <c r="T4102" s="759"/>
      <c r="U4102" s="759"/>
      <c r="V4102" s="759"/>
      <c r="W4102" s="759"/>
      <c r="X4102" s="759"/>
      <c r="Y4102" s="759"/>
      <c r="Z4102" s="759"/>
      <c r="AA4102" s="759"/>
      <c r="AB4102" s="759"/>
      <c r="AC4102" s="759"/>
    </row>
    <row r="4103">
      <c r="A4103" s="763"/>
      <c r="B4103" s="760"/>
      <c r="C4103" s="4"/>
      <c r="D4103" s="759"/>
      <c r="E4103" s="759"/>
      <c r="F4103" s="759"/>
      <c r="G4103" s="759"/>
      <c r="H4103" s="759"/>
      <c r="I4103" s="759"/>
      <c r="J4103" s="759"/>
      <c r="K4103" s="759"/>
      <c r="L4103" s="759"/>
      <c r="M4103" s="759"/>
      <c r="N4103" s="759"/>
      <c r="O4103" s="759"/>
      <c r="P4103" s="759"/>
      <c r="Q4103" s="759"/>
      <c r="R4103" s="759"/>
      <c r="S4103" s="759"/>
      <c r="T4103" s="759"/>
      <c r="U4103" s="759"/>
      <c r="V4103" s="759"/>
      <c r="W4103" s="759"/>
      <c r="X4103" s="759"/>
      <c r="Y4103" s="759"/>
      <c r="Z4103" s="759"/>
      <c r="AA4103" s="759"/>
      <c r="AB4103" s="759"/>
      <c r="AC4103" s="759"/>
    </row>
    <row r="4104">
      <c r="A4104" s="763"/>
      <c r="B4104" s="760"/>
      <c r="C4104" s="4"/>
      <c r="D4104" s="759"/>
      <c r="E4104" s="759"/>
      <c r="F4104" s="759"/>
      <c r="G4104" s="759"/>
      <c r="H4104" s="759"/>
      <c r="I4104" s="759"/>
      <c r="J4104" s="759"/>
      <c r="K4104" s="759"/>
      <c r="L4104" s="759"/>
      <c r="M4104" s="759"/>
      <c r="N4104" s="759"/>
      <c r="O4104" s="759"/>
      <c r="P4104" s="759"/>
      <c r="Q4104" s="759"/>
      <c r="R4104" s="759"/>
      <c r="S4104" s="759"/>
      <c r="T4104" s="759"/>
      <c r="U4104" s="759"/>
      <c r="V4104" s="759"/>
      <c r="W4104" s="759"/>
      <c r="X4104" s="759"/>
      <c r="Y4104" s="759"/>
      <c r="Z4104" s="759"/>
      <c r="AA4104" s="759"/>
      <c r="AB4104" s="759"/>
      <c r="AC4104" s="759"/>
    </row>
    <row r="4105">
      <c r="A4105" s="763"/>
      <c r="B4105" s="760"/>
      <c r="C4105" s="4"/>
      <c r="D4105" s="759"/>
      <c r="E4105" s="759"/>
      <c r="F4105" s="759"/>
      <c r="G4105" s="759"/>
      <c r="H4105" s="759"/>
      <c r="I4105" s="759"/>
      <c r="J4105" s="759"/>
      <c r="K4105" s="759"/>
      <c r="L4105" s="759"/>
      <c r="M4105" s="759"/>
      <c r="N4105" s="759"/>
      <c r="O4105" s="759"/>
      <c r="P4105" s="759"/>
      <c r="Q4105" s="759"/>
      <c r="R4105" s="759"/>
      <c r="S4105" s="759"/>
      <c r="T4105" s="759"/>
      <c r="U4105" s="759"/>
      <c r="V4105" s="759"/>
      <c r="W4105" s="759"/>
      <c r="X4105" s="759"/>
      <c r="Y4105" s="759"/>
      <c r="Z4105" s="759"/>
      <c r="AA4105" s="759"/>
      <c r="AB4105" s="759"/>
      <c r="AC4105" s="759"/>
    </row>
    <row r="4106">
      <c r="A4106" s="763"/>
      <c r="B4106" s="760"/>
      <c r="C4106" s="4"/>
      <c r="D4106" s="759"/>
      <c r="E4106" s="759"/>
      <c r="F4106" s="759"/>
      <c r="G4106" s="759"/>
      <c r="H4106" s="759"/>
      <c r="I4106" s="759"/>
      <c r="J4106" s="759"/>
      <c r="K4106" s="759"/>
      <c r="L4106" s="759"/>
      <c r="M4106" s="759"/>
      <c r="N4106" s="759"/>
      <c r="O4106" s="759"/>
      <c r="P4106" s="759"/>
      <c r="Q4106" s="759"/>
      <c r="R4106" s="759"/>
      <c r="S4106" s="759"/>
      <c r="T4106" s="759"/>
      <c r="U4106" s="759"/>
      <c r="V4106" s="759"/>
      <c r="W4106" s="759"/>
      <c r="X4106" s="759"/>
      <c r="Y4106" s="759"/>
      <c r="Z4106" s="759"/>
      <c r="AA4106" s="759"/>
      <c r="AB4106" s="759"/>
      <c r="AC4106" s="759"/>
    </row>
    <row r="4107">
      <c r="A4107" s="763"/>
      <c r="B4107" s="760"/>
      <c r="C4107" s="4"/>
      <c r="D4107" s="759"/>
      <c r="E4107" s="759"/>
      <c r="F4107" s="759"/>
      <c r="G4107" s="759"/>
      <c r="H4107" s="759"/>
      <c r="I4107" s="759"/>
      <c r="J4107" s="759"/>
      <c r="K4107" s="759"/>
      <c r="L4107" s="759"/>
      <c r="M4107" s="759"/>
      <c r="N4107" s="759"/>
      <c r="O4107" s="759"/>
      <c r="P4107" s="759"/>
      <c r="Q4107" s="759"/>
      <c r="R4107" s="759"/>
      <c r="S4107" s="759"/>
      <c r="T4107" s="759"/>
      <c r="U4107" s="759"/>
      <c r="V4107" s="759"/>
      <c r="W4107" s="759"/>
      <c r="X4107" s="759"/>
      <c r="Y4107" s="759"/>
      <c r="Z4107" s="759"/>
      <c r="AA4107" s="759"/>
      <c r="AB4107" s="759"/>
      <c r="AC4107" s="759"/>
    </row>
    <row r="4108">
      <c r="A4108" s="763"/>
      <c r="B4108" s="760"/>
      <c r="C4108" s="4"/>
      <c r="D4108" s="759"/>
      <c r="E4108" s="759"/>
      <c r="F4108" s="759"/>
      <c r="G4108" s="759"/>
      <c r="H4108" s="759"/>
      <c r="I4108" s="759"/>
      <c r="J4108" s="759"/>
      <c r="K4108" s="759"/>
      <c r="L4108" s="759"/>
      <c r="M4108" s="759"/>
      <c r="N4108" s="759"/>
      <c r="O4108" s="759"/>
      <c r="P4108" s="759"/>
      <c r="Q4108" s="759"/>
      <c r="R4108" s="759"/>
      <c r="S4108" s="759"/>
      <c r="T4108" s="759"/>
      <c r="U4108" s="759"/>
      <c r="V4108" s="759"/>
      <c r="W4108" s="759"/>
      <c r="X4108" s="759"/>
      <c r="Y4108" s="759"/>
      <c r="Z4108" s="759"/>
      <c r="AA4108" s="759"/>
      <c r="AB4108" s="759"/>
      <c r="AC4108" s="759"/>
    </row>
    <row r="4109">
      <c r="A4109" s="763"/>
      <c r="B4109" s="760"/>
      <c r="C4109" s="4"/>
      <c r="D4109" s="759"/>
      <c r="E4109" s="759"/>
      <c r="F4109" s="759"/>
      <c r="G4109" s="759"/>
      <c r="H4109" s="759"/>
      <c r="I4109" s="759"/>
      <c r="J4109" s="759"/>
      <c r="K4109" s="759"/>
      <c r="L4109" s="759"/>
      <c r="M4109" s="759"/>
      <c r="N4109" s="759"/>
      <c r="O4109" s="759"/>
      <c r="P4109" s="759"/>
      <c r="Q4109" s="759"/>
      <c r="R4109" s="759"/>
      <c r="S4109" s="759"/>
      <c r="T4109" s="759"/>
      <c r="U4109" s="759"/>
      <c r="V4109" s="759"/>
      <c r="W4109" s="759"/>
      <c r="X4109" s="759"/>
      <c r="Y4109" s="759"/>
      <c r="Z4109" s="759"/>
      <c r="AA4109" s="759"/>
      <c r="AB4109" s="759"/>
      <c r="AC4109" s="759"/>
    </row>
    <row r="4110">
      <c r="A4110" s="763"/>
      <c r="B4110" s="760"/>
      <c r="C4110" s="4"/>
      <c r="D4110" s="759"/>
      <c r="E4110" s="759"/>
      <c r="F4110" s="759"/>
      <c r="G4110" s="759"/>
      <c r="H4110" s="759"/>
      <c r="I4110" s="759"/>
      <c r="J4110" s="759"/>
      <c r="K4110" s="759"/>
      <c r="L4110" s="759"/>
      <c r="M4110" s="759"/>
      <c r="N4110" s="759"/>
      <c r="O4110" s="759"/>
      <c r="P4110" s="759"/>
      <c r="Q4110" s="759"/>
      <c r="R4110" s="759"/>
      <c r="S4110" s="759"/>
      <c r="T4110" s="759"/>
      <c r="U4110" s="759"/>
      <c r="V4110" s="759"/>
      <c r="W4110" s="759"/>
      <c r="X4110" s="759"/>
      <c r="Y4110" s="759"/>
      <c r="Z4110" s="759"/>
      <c r="AA4110" s="759"/>
      <c r="AB4110" s="759"/>
      <c r="AC4110" s="759"/>
    </row>
    <row r="4111">
      <c r="A4111" s="763"/>
      <c r="B4111" s="760"/>
      <c r="C4111" s="4"/>
      <c r="D4111" s="759"/>
      <c r="E4111" s="759"/>
      <c r="F4111" s="759"/>
      <c r="G4111" s="759"/>
      <c r="H4111" s="759"/>
      <c r="I4111" s="759"/>
      <c r="J4111" s="759"/>
      <c r="K4111" s="759"/>
      <c r="L4111" s="759"/>
      <c r="M4111" s="759"/>
      <c r="N4111" s="759"/>
      <c r="O4111" s="759"/>
      <c r="P4111" s="759"/>
      <c r="Q4111" s="759"/>
      <c r="R4111" s="759"/>
      <c r="S4111" s="759"/>
      <c r="T4111" s="759"/>
      <c r="U4111" s="759"/>
      <c r="V4111" s="759"/>
      <c r="W4111" s="759"/>
      <c r="X4111" s="759"/>
      <c r="Y4111" s="759"/>
      <c r="Z4111" s="759"/>
      <c r="AA4111" s="759"/>
      <c r="AB4111" s="759"/>
      <c r="AC4111" s="759"/>
    </row>
    <row r="4112">
      <c r="A4112" s="763"/>
      <c r="B4112" s="760"/>
      <c r="C4112" s="4"/>
      <c r="D4112" s="759"/>
      <c r="E4112" s="759"/>
      <c r="F4112" s="759"/>
      <c r="G4112" s="759"/>
      <c r="H4112" s="759"/>
      <c r="I4112" s="759"/>
      <c r="J4112" s="759"/>
      <c r="K4112" s="759"/>
      <c r="L4112" s="759"/>
      <c r="M4112" s="759"/>
      <c r="N4112" s="759"/>
      <c r="O4112" s="759"/>
      <c r="P4112" s="759"/>
      <c r="Q4112" s="759"/>
      <c r="R4112" s="759"/>
      <c r="S4112" s="759"/>
      <c r="T4112" s="759"/>
      <c r="U4112" s="759"/>
      <c r="V4112" s="759"/>
      <c r="W4112" s="759"/>
      <c r="X4112" s="759"/>
      <c r="Y4112" s="759"/>
      <c r="Z4112" s="759"/>
      <c r="AA4112" s="759"/>
      <c r="AB4112" s="759"/>
      <c r="AC4112" s="759"/>
    </row>
    <row r="4113">
      <c r="A4113" s="763"/>
      <c r="B4113" s="760"/>
      <c r="C4113" s="4"/>
      <c r="D4113" s="759"/>
      <c r="E4113" s="759"/>
      <c r="F4113" s="759"/>
      <c r="G4113" s="759"/>
      <c r="H4113" s="759"/>
      <c r="I4113" s="759"/>
      <c r="J4113" s="759"/>
      <c r="K4113" s="759"/>
      <c r="L4113" s="759"/>
      <c r="M4113" s="759"/>
      <c r="N4113" s="759"/>
      <c r="O4113" s="759"/>
      <c r="P4113" s="759"/>
      <c r="Q4113" s="759"/>
      <c r="R4113" s="759"/>
      <c r="S4113" s="759"/>
      <c r="T4113" s="759"/>
      <c r="U4113" s="759"/>
      <c r="V4113" s="759"/>
      <c r="W4113" s="759"/>
      <c r="X4113" s="759"/>
      <c r="Y4113" s="759"/>
      <c r="Z4113" s="759"/>
      <c r="AA4113" s="759"/>
      <c r="AB4113" s="759"/>
      <c r="AC4113" s="759"/>
    </row>
    <row r="4114">
      <c r="A4114" s="763"/>
      <c r="B4114" s="760"/>
      <c r="C4114" s="4"/>
      <c r="D4114" s="759"/>
      <c r="E4114" s="759"/>
      <c r="F4114" s="759"/>
      <c r="G4114" s="759"/>
      <c r="H4114" s="759"/>
      <c r="I4114" s="759"/>
      <c r="J4114" s="759"/>
      <c r="K4114" s="759"/>
      <c r="L4114" s="759"/>
      <c r="M4114" s="759"/>
      <c r="N4114" s="759"/>
      <c r="O4114" s="759"/>
      <c r="P4114" s="759"/>
      <c r="Q4114" s="759"/>
      <c r="R4114" s="759"/>
      <c r="S4114" s="759"/>
      <c r="T4114" s="759"/>
      <c r="U4114" s="759"/>
      <c r="V4114" s="759"/>
      <c r="W4114" s="759"/>
      <c r="X4114" s="759"/>
      <c r="Y4114" s="759"/>
      <c r="Z4114" s="759"/>
      <c r="AA4114" s="759"/>
      <c r="AB4114" s="759"/>
      <c r="AC4114" s="759"/>
    </row>
    <row r="4115">
      <c r="A4115" s="763"/>
      <c r="B4115" s="760"/>
      <c r="C4115" s="4"/>
      <c r="D4115" s="759"/>
      <c r="E4115" s="759"/>
      <c r="F4115" s="759"/>
      <c r="G4115" s="759"/>
      <c r="H4115" s="759"/>
      <c r="I4115" s="759"/>
      <c r="J4115" s="759"/>
      <c r="K4115" s="759"/>
      <c r="L4115" s="759"/>
      <c r="M4115" s="759"/>
      <c r="N4115" s="759"/>
      <c r="O4115" s="759"/>
      <c r="P4115" s="759"/>
      <c r="Q4115" s="759"/>
      <c r="R4115" s="759"/>
      <c r="S4115" s="759"/>
      <c r="T4115" s="759"/>
      <c r="U4115" s="759"/>
      <c r="V4115" s="759"/>
      <c r="W4115" s="759"/>
      <c r="X4115" s="759"/>
      <c r="Y4115" s="759"/>
      <c r="Z4115" s="759"/>
      <c r="AA4115" s="759"/>
      <c r="AB4115" s="759"/>
      <c r="AC4115" s="759"/>
    </row>
    <row r="4116">
      <c r="A4116" s="763"/>
      <c r="B4116" s="760"/>
      <c r="C4116" s="4"/>
      <c r="D4116" s="759"/>
      <c r="E4116" s="759"/>
      <c r="F4116" s="759"/>
      <c r="G4116" s="759"/>
      <c r="H4116" s="759"/>
      <c r="I4116" s="759"/>
      <c r="J4116" s="759"/>
      <c r="K4116" s="759"/>
      <c r="L4116" s="759"/>
      <c r="M4116" s="759"/>
      <c r="N4116" s="759"/>
      <c r="O4116" s="759"/>
      <c r="P4116" s="759"/>
      <c r="Q4116" s="759"/>
      <c r="R4116" s="759"/>
      <c r="S4116" s="759"/>
      <c r="T4116" s="759"/>
      <c r="U4116" s="759"/>
      <c r="V4116" s="759"/>
      <c r="W4116" s="759"/>
      <c r="X4116" s="759"/>
      <c r="Y4116" s="759"/>
      <c r="Z4116" s="759"/>
      <c r="AA4116" s="759"/>
      <c r="AB4116" s="759"/>
      <c r="AC4116" s="759"/>
    </row>
    <row r="4117">
      <c r="A4117" s="763"/>
      <c r="B4117" s="760"/>
      <c r="C4117" s="4"/>
      <c r="D4117" s="759"/>
      <c r="E4117" s="759"/>
      <c r="F4117" s="759"/>
      <c r="G4117" s="759"/>
      <c r="H4117" s="759"/>
      <c r="I4117" s="759"/>
      <c r="J4117" s="759"/>
      <c r="K4117" s="759"/>
      <c r="L4117" s="759"/>
      <c r="M4117" s="759"/>
      <c r="N4117" s="759"/>
      <c r="O4117" s="759"/>
      <c r="P4117" s="759"/>
      <c r="Q4117" s="759"/>
      <c r="R4117" s="759"/>
      <c r="S4117" s="759"/>
      <c r="T4117" s="759"/>
      <c r="U4117" s="759"/>
      <c r="V4117" s="759"/>
      <c r="W4117" s="759"/>
      <c r="X4117" s="759"/>
      <c r="Y4117" s="759"/>
      <c r="Z4117" s="759"/>
      <c r="AA4117" s="759"/>
      <c r="AB4117" s="759"/>
      <c r="AC4117" s="759"/>
    </row>
    <row r="4118">
      <c r="A4118" s="763"/>
      <c r="B4118" s="760"/>
      <c r="C4118" s="4"/>
      <c r="D4118" s="759"/>
      <c r="E4118" s="759"/>
      <c r="F4118" s="759"/>
      <c r="G4118" s="759"/>
      <c r="H4118" s="759"/>
      <c r="I4118" s="759"/>
      <c r="J4118" s="759"/>
      <c r="K4118" s="759"/>
      <c r="L4118" s="759"/>
      <c r="M4118" s="759"/>
      <c r="N4118" s="759"/>
      <c r="O4118" s="759"/>
      <c r="P4118" s="759"/>
      <c r="Q4118" s="759"/>
      <c r="R4118" s="759"/>
      <c r="S4118" s="759"/>
      <c r="T4118" s="759"/>
      <c r="U4118" s="759"/>
      <c r="V4118" s="759"/>
      <c r="W4118" s="759"/>
      <c r="X4118" s="759"/>
      <c r="Y4118" s="759"/>
      <c r="Z4118" s="759"/>
      <c r="AA4118" s="759"/>
      <c r="AB4118" s="759"/>
      <c r="AC4118" s="759"/>
    </row>
    <row r="4119">
      <c r="A4119" s="763"/>
      <c r="B4119" s="760"/>
      <c r="C4119" s="4"/>
      <c r="D4119" s="759"/>
      <c r="E4119" s="759"/>
      <c r="F4119" s="759"/>
      <c r="G4119" s="759"/>
      <c r="H4119" s="759"/>
      <c r="I4119" s="759"/>
      <c r="J4119" s="759"/>
      <c r="K4119" s="759"/>
      <c r="L4119" s="759"/>
      <c r="M4119" s="759"/>
      <c r="N4119" s="759"/>
      <c r="O4119" s="759"/>
      <c r="P4119" s="759"/>
      <c r="Q4119" s="759"/>
      <c r="R4119" s="759"/>
      <c r="S4119" s="759"/>
      <c r="T4119" s="759"/>
      <c r="U4119" s="759"/>
      <c r="V4119" s="759"/>
      <c r="W4119" s="759"/>
      <c r="X4119" s="759"/>
      <c r="Y4119" s="759"/>
      <c r="Z4119" s="759"/>
      <c r="AA4119" s="759"/>
      <c r="AB4119" s="759"/>
      <c r="AC4119" s="759"/>
    </row>
    <row r="4120">
      <c r="A4120" s="763"/>
      <c r="B4120" s="760"/>
      <c r="C4120" s="4"/>
      <c r="D4120" s="759"/>
      <c r="E4120" s="759"/>
      <c r="F4120" s="759"/>
      <c r="G4120" s="759"/>
      <c r="H4120" s="759"/>
      <c r="I4120" s="759"/>
      <c r="J4120" s="759"/>
      <c r="K4120" s="759"/>
      <c r="L4120" s="759"/>
      <c r="M4120" s="759"/>
      <c r="N4120" s="759"/>
      <c r="O4120" s="759"/>
      <c r="P4120" s="759"/>
      <c r="Q4120" s="759"/>
      <c r="R4120" s="759"/>
      <c r="S4120" s="759"/>
      <c r="T4120" s="759"/>
      <c r="U4120" s="759"/>
      <c r="V4120" s="759"/>
      <c r="W4120" s="759"/>
      <c r="X4120" s="759"/>
      <c r="Y4120" s="759"/>
      <c r="Z4120" s="759"/>
      <c r="AA4120" s="759"/>
      <c r="AB4120" s="759"/>
      <c r="AC4120" s="759"/>
    </row>
    <row r="4121">
      <c r="A4121" s="763"/>
      <c r="B4121" s="760"/>
      <c r="C4121" s="4"/>
      <c r="D4121" s="759"/>
      <c r="E4121" s="759"/>
      <c r="F4121" s="759"/>
      <c r="G4121" s="759"/>
      <c r="H4121" s="759"/>
      <c r="I4121" s="759"/>
      <c r="J4121" s="759"/>
      <c r="K4121" s="759"/>
      <c r="L4121" s="759"/>
      <c r="M4121" s="759"/>
      <c r="N4121" s="759"/>
      <c r="O4121" s="759"/>
      <c r="P4121" s="759"/>
      <c r="Q4121" s="759"/>
      <c r="R4121" s="759"/>
      <c r="S4121" s="759"/>
      <c r="T4121" s="759"/>
      <c r="U4121" s="759"/>
      <c r="V4121" s="759"/>
      <c r="W4121" s="759"/>
      <c r="X4121" s="759"/>
      <c r="Y4121" s="759"/>
      <c r="Z4121" s="759"/>
      <c r="AA4121" s="759"/>
      <c r="AB4121" s="759"/>
      <c r="AC4121" s="759"/>
    </row>
    <row r="4122">
      <c r="A4122" s="763"/>
      <c r="B4122" s="760"/>
      <c r="C4122" s="4"/>
      <c r="D4122" s="759"/>
      <c r="E4122" s="759"/>
      <c r="F4122" s="759"/>
      <c r="G4122" s="759"/>
      <c r="H4122" s="759"/>
      <c r="I4122" s="759"/>
      <c r="J4122" s="759"/>
      <c r="K4122" s="759"/>
      <c r="L4122" s="759"/>
      <c r="M4122" s="759"/>
      <c r="N4122" s="759"/>
      <c r="O4122" s="759"/>
      <c r="P4122" s="759"/>
      <c r="Q4122" s="759"/>
      <c r="R4122" s="759"/>
      <c r="S4122" s="759"/>
      <c r="T4122" s="759"/>
      <c r="U4122" s="759"/>
      <c r="V4122" s="759"/>
      <c r="W4122" s="759"/>
      <c r="X4122" s="759"/>
      <c r="Y4122" s="759"/>
      <c r="Z4122" s="759"/>
      <c r="AA4122" s="759"/>
      <c r="AB4122" s="759"/>
      <c r="AC4122" s="759"/>
    </row>
    <row r="4123">
      <c r="A4123" s="763"/>
      <c r="B4123" s="760"/>
      <c r="C4123" s="4"/>
      <c r="D4123" s="759"/>
      <c r="E4123" s="759"/>
      <c r="F4123" s="759"/>
      <c r="G4123" s="759"/>
      <c r="H4123" s="759"/>
      <c r="I4123" s="759"/>
      <c r="J4123" s="759"/>
      <c r="K4123" s="759"/>
      <c r="L4123" s="759"/>
      <c r="M4123" s="759"/>
      <c r="N4123" s="759"/>
      <c r="O4123" s="759"/>
      <c r="P4123" s="759"/>
      <c r="Q4123" s="759"/>
      <c r="R4123" s="759"/>
      <c r="S4123" s="759"/>
      <c r="T4123" s="759"/>
      <c r="U4123" s="759"/>
      <c r="V4123" s="759"/>
      <c r="W4123" s="759"/>
      <c r="X4123" s="759"/>
      <c r="Y4123" s="759"/>
      <c r="Z4123" s="759"/>
      <c r="AA4123" s="759"/>
      <c r="AB4123" s="759"/>
      <c r="AC4123" s="759"/>
    </row>
    <row r="4124">
      <c r="A4124" s="763"/>
      <c r="B4124" s="760"/>
      <c r="C4124" s="4"/>
      <c r="D4124" s="764"/>
      <c r="E4124" s="764"/>
      <c r="F4124" s="764"/>
      <c r="G4124" s="764"/>
      <c r="H4124" s="764"/>
      <c r="I4124" s="764"/>
      <c r="J4124" s="764"/>
      <c r="K4124" s="764"/>
      <c r="L4124" s="764"/>
      <c r="M4124" s="764"/>
      <c r="N4124" s="764"/>
      <c r="O4124" s="764"/>
      <c r="P4124" s="764"/>
      <c r="Q4124" s="764"/>
      <c r="R4124" s="764"/>
      <c r="S4124" s="764"/>
      <c r="T4124" s="764"/>
      <c r="U4124" s="764"/>
      <c r="V4124" s="764"/>
      <c r="W4124" s="764"/>
      <c r="X4124" s="764"/>
      <c r="Y4124" s="764"/>
      <c r="Z4124" s="764"/>
      <c r="AA4124" s="764"/>
      <c r="AB4124" s="764"/>
      <c r="AC4124" s="764"/>
    </row>
    <row r="4125">
      <c r="A4125" s="764"/>
      <c r="B4125" s="765"/>
      <c r="C4125" s="4"/>
      <c r="D4125" s="764"/>
      <c r="E4125" s="764"/>
      <c r="F4125" s="764"/>
      <c r="G4125" s="764"/>
      <c r="H4125" s="764"/>
      <c r="I4125" s="764"/>
      <c r="J4125" s="764"/>
      <c r="K4125" s="764"/>
      <c r="L4125" s="764"/>
      <c r="M4125" s="764"/>
      <c r="N4125" s="764"/>
      <c r="O4125" s="764"/>
      <c r="P4125" s="764"/>
      <c r="Q4125" s="764"/>
      <c r="R4125" s="764"/>
      <c r="S4125" s="764"/>
      <c r="T4125" s="764"/>
      <c r="U4125" s="764"/>
      <c r="V4125" s="764"/>
      <c r="W4125" s="764"/>
      <c r="X4125" s="764"/>
      <c r="Y4125" s="764"/>
      <c r="Z4125" s="764"/>
      <c r="AA4125" s="764"/>
      <c r="AB4125" s="764"/>
      <c r="AC4125" s="764"/>
    </row>
    <row r="4126">
      <c r="A4126" s="764"/>
      <c r="B4126" s="765"/>
      <c r="C4126" s="4"/>
      <c r="D4126" s="764"/>
      <c r="E4126" s="764"/>
      <c r="F4126" s="764"/>
      <c r="G4126" s="764"/>
      <c r="H4126" s="764"/>
      <c r="I4126" s="764"/>
      <c r="J4126" s="764"/>
      <c r="K4126" s="764"/>
      <c r="L4126" s="764"/>
      <c r="M4126" s="764"/>
      <c r="N4126" s="764"/>
      <c r="O4126" s="764"/>
      <c r="P4126" s="764"/>
      <c r="Q4126" s="764"/>
      <c r="R4126" s="764"/>
      <c r="S4126" s="764"/>
      <c r="T4126" s="764"/>
      <c r="U4126" s="764"/>
      <c r="V4126" s="764"/>
      <c r="W4126" s="764"/>
      <c r="X4126" s="764"/>
      <c r="Y4126" s="764"/>
      <c r="Z4126" s="764"/>
      <c r="AA4126" s="764"/>
      <c r="AB4126" s="764"/>
      <c r="AC4126" s="764"/>
    </row>
    <row r="4127">
      <c r="A4127" s="764"/>
      <c r="B4127" s="765"/>
      <c r="C4127" s="4"/>
      <c r="D4127" s="764"/>
      <c r="E4127" s="764"/>
      <c r="F4127" s="764"/>
      <c r="G4127" s="764"/>
      <c r="H4127" s="764"/>
      <c r="I4127" s="764"/>
      <c r="J4127" s="764"/>
      <c r="K4127" s="764"/>
      <c r="L4127" s="764"/>
      <c r="M4127" s="764"/>
      <c r="N4127" s="764"/>
      <c r="O4127" s="764"/>
      <c r="P4127" s="764"/>
      <c r="Q4127" s="764"/>
      <c r="R4127" s="764"/>
      <c r="S4127" s="764"/>
      <c r="T4127" s="764"/>
      <c r="U4127" s="764"/>
      <c r="V4127" s="764"/>
      <c r="W4127" s="764"/>
      <c r="X4127" s="764"/>
      <c r="Y4127" s="764"/>
      <c r="Z4127" s="764"/>
      <c r="AA4127" s="764"/>
      <c r="AB4127" s="764"/>
      <c r="AC4127" s="764"/>
    </row>
    <row r="4128">
      <c r="A4128" s="764"/>
      <c r="B4128" s="765"/>
      <c r="C4128" s="4"/>
      <c r="D4128" s="764"/>
      <c r="E4128" s="764"/>
      <c r="F4128" s="764"/>
      <c r="G4128" s="764"/>
      <c r="H4128" s="764"/>
      <c r="I4128" s="764"/>
      <c r="J4128" s="764"/>
      <c r="K4128" s="764"/>
      <c r="L4128" s="764"/>
      <c r="M4128" s="764"/>
      <c r="N4128" s="764"/>
      <c r="O4128" s="764"/>
      <c r="P4128" s="764"/>
      <c r="Q4128" s="764"/>
      <c r="R4128" s="764"/>
      <c r="S4128" s="764"/>
      <c r="T4128" s="764"/>
      <c r="U4128" s="764"/>
      <c r="V4128" s="764"/>
      <c r="W4128" s="764"/>
      <c r="X4128" s="764"/>
      <c r="Y4128" s="764"/>
      <c r="Z4128" s="764"/>
      <c r="AA4128" s="764"/>
      <c r="AB4128" s="764"/>
      <c r="AC4128" s="764"/>
    </row>
    <row r="4129">
      <c r="A4129" s="764"/>
      <c r="B4129" s="765"/>
      <c r="C4129" s="4"/>
      <c r="D4129" s="764"/>
      <c r="E4129" s="764"/>
      <c r="F4129" s="764"/>
      <c r="G4129" s="764"/>
      <c r="H4129" s="764"/>
      <c r="I4129" s="764"/>
      <c r="J4129" s="764"/>
      <c r="K4129" s="764"/>
      <c r="L4129" s="764"/>
      <c r="M4129" s="764"/>
      <c r="N4129" s="764"/>
      <c r="O4129" s="764"/>
      <c r="P4129" s="764"/>
      <c r="Q4129" s="764"/>
      <c r="R4129" s="764"/>
      <c r="S4129" s="764"/>
      <c r="T4129" s="764"/>
      <c r="U4129" s="764"/>
      <c r="V4129" s="764"/>
      <c r="W4129" s="764"/>
      <c r="X4129" s="764"/>
      <c r="Y4129" s="764"/>
      <c r="Z4129" s="764"/>
      <c r="AA4129" s="764"/>
      <c r="AB4129" s="764"/>
      <c r="AC4129" s="764"/>
    </row>
    <row r="4130">
      <c r="A4130" s="764"/>
      <c r="B4130" s="765"/>
      <c r="C4130" s="4"/>
      <c r="D4130" s="764"/>
      <c r="E4130" s="764"/>
      <c r="F4130" s="764"/>
      <c r="G4130" s="764"/>
      <c r="H4130" s="764"/>
      <c r="I4130" s="764"/>
      <c r="J4130" s="764"/>
      <c r="K4130" s="764"/>
      <c r="L4130" s="764"/>
      <c r="M4130" s="764"/>
      <c r="N4130" s="764"/>
      <c r="O4130" s="764"/>
      <c r="P4130" s="764"/>
      <c r="Q4130" s="764"/>
      <c r="R4130" s="764"/>
      <c r="S4130" s="764"/>
      <c r="T4130" s="764"/>
      <c r="U4130" s="764"/>
      <c r="V4130" s="764"/>
      <c r="W4130" s="764"/>
      <c r="X4130" s="764"/>
      <c r="Y4130" s="764"/>
      <c r="Z4130" s="764"/>
      <c r="AA4130" s="764"/>
      <c r="AB4130" s="764"/>
      <c r="AC4130" s="764"/>
    </row>
    <row r="4131">
      <c r="A4131" s="764"/>
      <c r="B4131" s="765"/>
      <c r="C4131" s="4"/>
      <c r="D4131" s="764"/>
      <c r="E4131" s="764"/>
      <c r="F4131" s="764"/>
      <c r="G4131" s="764"/>
      <c r="H4131" s="764"/>
      <c r="I4131" s="764"/>
      <c r="J4131" s="764"/>
      <c r="K4131" s="764"/>
      <c r="L4131" s="764"/>
      <c r="M4131" s="764"/>
      <c r="N4131" s="764"/>
      <c r="O4131" s="764"/>
      <c r="P4131" s="764"/>
      <c r="Q4131" s="764"/>
      <c r="R4131" s="764"/>
      <c r="S4131" s="764"/>
      <c r="T4131" s="764"/>
      <c r="U4131" s="764"/>
      <c r="V4131" s="764"/>
      <c r="W4131" s="764"/>
      <c r="X4131" s="764"/>
      <c r="Y4131" s="764"/>
      <c r="Z4131" s="764"/>
      <c r="AA4131" s="764"/>
      <c r="AB4131" s="764"/>
      <c r="AC4131" s="764"/>
    </row>
    <row r="4132">
      <c r="A4132" s="764"/>
      <c r="B4132" s="765"/>
      <c r="C4132" s="4"/>
      <c r="D4132" s="764"/>
      <c r="E4132" s="764"/>
      <c r="F4132" s="764"/>
      <c r="G4132" s="764"/>
      <c r="H4132" s="764"/>
      <c r="I4132" s="764"/>
      <c r="J4132" s="764"/>
      <c r="K4132" s="764"/>
      <c r="L4132" s="764"/>
      <c r="M4132" s="764"/>
      <c r="N4132" s="764"/>
      <c r="O4132" s="764"/>
      <c r="P4132" s="764"/>
      <c r="Q4132" s="764"/>
      <c r="R4132" s="764"/>
      <c r="S4132" s="764"/>
      <c r="T4132" s="764"/>
      <c r="U4132" s="764"/>
      <c r="V4132" s="764"/>
      <c r="W4132" s="764"/>
      <c r="X4132" s="764"/>
      <c r="Y4132" s="764"/>
      <c r="Z4132" s="764"/>
      <c r="AA4132" s="764"/>
      <c r="AB4132" s="764"/>
      <c r="AC4132" s="764"/>
    </row>
    <row r="4133">
      <c r="A4133" s="764"/>
      <c r="B4133" s="765"/>
      <c r="C4133" s="4"/>
      <c r="D4133" s="764"/>
      <c r="E4133" s="764"/>
      <c r="F4133" s="764"/>
      <c r="G4133" s="764"/>
      <c r="H4133" s="764"/>
      <c r="I4133" s="764"/>
      <c r="J4133" s="764"/>
      <c r="K4133" s="764"/>
      <c r="L4133" s="764"/>
      <c r="M4133" s="764"/>
      <c r="N4133" s="764"/>
      <c r="O4133" s="764"/>
      <c r="P4133" s="764"/>
      <c r="Q4133" s="764"/>
      <c r="R4133" s="764"/>
      <c r="S4133" s="764"/>
      <c r="T4133" s="764"/>
      <c r="U4133" s="764"/>
      <c r="V4133" s="764"/>
      <c r="W4133" s="764"/>
      <c r="X4133" s="764"/>
      <c r="Y4133" s="764"/>
      <c r="Z4133" s="764"/>
      <c r="AA4133" s="764"/>
      <c r="AB4133" s="764"/>
      <c r="AC4133" s="764"/>
    </row>
    <row r="4134">
      <c r="A4134" s="764"/>
      <c r="B4134" s="765"/>
      <c r="C4134" s="4"/>
      <c r="D4134" s="764"/>
      <c r="E4134" s="764"/>
      <c r="F4134" s="764"/>
      <c r="G4134" s="764"/>
      <c r="H4134" s="764"/>
      <c r="I4134" s="764"/>
      <c r="J4134" s="764"/>
      <c r="K4134" s="764"/>
      <c r="L4134" s="764"/>
      <c r="M4134" s="764"/>
      <c r="N4134" s="764"/>
      <c r="O4134" s="764"/>
      <c r="P4134" s="764"/>
      <c r="Q4134" s="764"/>
      <c r="R4134" s="764"/>
      <c r="S4134" s="764"/>
      <c r="T4134" s="764"/>
      <c r="U4134" s="764"/>
      <c r="V4134" s="764"/>
      <c r="W4134" s="764"/>
      <c r="X4134" s="764"/>
      <c r="Y4134" s="764"/>
      <c r="Z4134" s="764"/>
      <c r="AA4134" s="764"/>
      <c r="AB4134" s="764"/>
      <c r="AC4134" s="764"/>
    </row>
    <row r="4135">
      <c r="A4135" s="764"/>
      <c r="B4135" s="765"/>
      <c r="C4135" s="4"/>
      <c r="D4135" s="764"/>
      <c r="E4135" s="764"/>
      <c r="F4135" s="764"/>
      <c r="G4135" s="764"/>
      <c r="H4135" s="764"/>
      <c r="I4135" s="764"/>
      <c r="J4135" s="764"/>
      <c r="K4135" s="764"/>
      <c r="L4135" s="764"/>
      <c r="M4135" s="764"/>
      <c r="N4135" s="764"/>
      <c r="O4135" s="764"/>
      <c r="P4135" s="764"/>
      <c r="Q4135" s="764"/>
      <c r="R4135" s="764"/>
      <c r="S4135" s="764"/>
      <c r="T4135" s="764"/>
      <c r="U4135" s="764"/>
      <c r="V4135" s="764"/>
      <c r="W4135" s="764"/>
      <c r="X4135" s="764"/>
      <c r="Y4135" s="764"/>
      <c r="Z4135" s="764"/>
      <c r="AA4135" s="764"/>
      <c r="AB4135" s="764"/>
      <c r="AC4135" s="764"/>
    </row>
    <row r="4136">
      <c r="A4136" s="764"/>
      <c r="B4136" s="765"/>
      <c r="C4136" s="4"/>
      <c r="D4136" s="764"/>
      <c r="E4136" s="764"/>
      <c r="F4136" s="764"/>
      <c r="G4136" s="764"/>
      <c r="H4136" s="764"/>
      <c r="I4136" s="764"/>
      <c r="J4136" s="764"/>
      <c r="K4136" s="764"/>
      <c r="L4136" s="764"/>
      <c r="M4136" s="764"/>
      <c r="N4136" s="764"/>
      <c r="O4136" s="764"/>
      <c r="P4136" s="764"/>
      <c r="Q4136" s="764"/>
      <c r="R4136" s="764"/>
      <c r="S4136" s="764"/>
      <c r="T4136" s="764"/>
      <c r="U4136" s="764"/>
      <c r="V4136" s="764"/>
      <c r="W4136" s="764"/>
      <c r="X4136" s="764"/>
      <c r="Y4136" s="764"/>
      <c r="Z4136" s="764"/>
      <c r="AA4136" s="764"/>
      <c r="AB4136" s="764"/>
      <c r="AC4136" s="764"/>
    </row>
    <row r="4137">
      <c r="A4137" s="764"/>
      <c r="B4137" s="765"/>
      <c r="C4137" s="4"/>
      <c r="D4137" s="764"/>
      <c r="E4137" s="764"/>
      <c r="F4137" s="764"/>
      <c r="G4137" s="764"/>
      <c r="H4137" s="764"/>
      <c r="I4137" s="764"/>
      <c r="J4137" s="764"/>
      <c r="K4137" s="764"/>
      <c r="L4137" s="764"/>
      <c r="M4137" s="764"/>
      <c r="N4137" s="764"/>
      <c r="O4137" s="764"/>
      <c r="P4137" s="764"/>
      <c r="Q4137" s="764"/>
      <c r="R4137" s="764"/>
      <c r="S4137" s="764"/>
      <c r="T4137" s="764"/>
      <c r="U4137" s="764"/>
      <c r="V4137" s="764"/>
      <c r="W4137" s="764"/>
      <c r="X4137" s="764"/>
      <c r="Y4137" s="764"/>
      <c r="Z4137" s="764"/>
      <c r="AA4137" s="764"/>
      <c r="AB4137" s="764"/>
      <c r="AC4137" s="764"/>
    </row>
    <row r="4138">
      <c r="A4138" s="764"/>
      <c r="B4138" s="765"/>
      <c r="C4138" s="4"/>
      <c r="D4138" s="764"/>
      <c r="E4138" s="764"/>
      <c r="F4138" s="764"/>
      <c r="G4138" s="764"/>
      <c r="H4138" s="764"/>
      <c r="I4138" s="764"/>
      <c r="J4138" s="764"/>
      <c r="K4138" s="764"/>
      <c r="L4138" s="764"/>
      <c r="M4138" s="764"/>
      <c r="N4138" s="764"/>
      <c r="O4138" s="764"/>
      <c r="P4138" s="764"/>
      <c r="Q4138" s="764"/>
      <c r="R4138" s="764"/>
      <c r="S4138" s="764"/>
      <c r="T4138" s="764"/>
      <c r="U4138" s="764"/>
      <c r="V4138" s="764"/>
      <c r="W4138" s="764"/>
      <c r="X4138" s="764"/>
      <c r="Y4138" s="764"/>
      <c r="Z4138" s="764"/>
      <c r="AA4138" s="764"/>
      <c r="AB4138" s="764"/>
      <c r="AC4138" s="764"/>
    </row>
    <row r="4139">
      <c r="A4139" s="764"/>
      <c r="B4139" s="765"/>
      <c r="C4139" s="4"/>
      <c r="D4139" s="764"/>
      <c r="E4139" s="764"/>
      <c r="F4139" s="764"/>
      <c r="G4139" s="764"/>
      <c r="H4139" s="764"/>
      <c r="I4139" s="764"/>
      <c r="J4139" s="764"/>
      <c r="K4139" s="764"/>
      <c r="L4139" s="764"/>
      <c r="M4139" s="764"/>
      <c r="N4139" s="764"/>
      <c r="O4139" s="764"/>
      <c r="P4139" s="764"/>
      <c r="Q4139" s="764"/>
      <c r="R4139" s="764"/>
      <c r="S4139" s="764"/>
      <c r="T4139" s="764"/>
      <c r="U4139" s="764"/>
      <c r="V4139" s="764"/>
      <c r="W4139" s="764"/>
      <c r="X4139" s="764"/>
      <c r="Y4139" s="764"/>
      <c r="Z4139" s="764"/>
      <c r="AA4139" s="764"/>
      <c r="AB4139" s="764"/>
      <c r="AC4139" s="764"/>
    </row>
    <row r="4140">
      <c r="A4140" s="764"/>
      <c r="B4140" s="765"/>
      <c r="C4140" s="4"/>
      <c r="D4140" s="764"/>
      <c r="E4140" s="764"/>
      <c r="F4140" s="764"/>
      <c r="G4140" s="764"/>
      <c r="H4140" s="764"/>
      <c r="I4140" s="764"/>
      <c r="J4140" s="764"/>
      <c r="K4140" s="764"/>
      <c r="L4140" s="764"/>
      <c r="M4140" s="764"/>
      <c r="N4140" s="764"/>
      <c r="O4140" s="764"/>
      <c r="P4140" s="764"/>
      <c r="Q4140" s="764"/>
      <c r="R4140" s="764"/>
      <c r="S4140" s="764"/>
      <c r="T4140" s="764"/>
      <c r="U4140" s="764"/>
      <c r="V4140" s="764"/>
      <c r="W4140" s="764"/>
      <c r="X4140" s="764"/>
      <c r="Y4140" s="764"/>
      <c r="Z4140" s="764"/>
      <c r="AA4140" s="764"/>
      <c r="AB4140" s="764"/>
      <c r="AC4140" s="764"/>
    </row>
    <row r="4141">
      <c r="A4141" s="764"/>
      <c r="B4141" s="765"/>
      <c r="C4141" s="4"/>
      <c r="D4141" s="764"/>
      <c r="E4141" s="764"/>
      <c r="F4141" s="764"/>
      <c r="G4141" s="764"/>
      <c r="H4141" s="764"/>
      <c r="I4141" s="764"/>
      <c r="J4141" s="764"/>
      <c r="K4141" s="764"/>
      <c r="L4141" s="764"/>
      <c r="M4141" s="764"/>
      <c r="N4141" s="764"/>
      <c r="O4141" s="764"/>
      <c r="P4141" s="764"/>
      <c r="Q4141" s="764"/>
      <c r="R4141" s="764"/>
      <c r="S4141" s="764"/>
      <c r="T4141" s="764"/>
      <c r="U4141" s="764"/>
      <c r="V4141" s="764"/>
      <c r="W4141" s="764"/>
      <c r="X4141" s="764"/>
      <c r="Y4141" s="764"/>
      <c r="Z4141" s="764"/>
      <c r="AA4141" s="764"/>
      <c r="AB4141" s="764"/>
      <c r="AC4141" s="764"/>
    </row>
    <row r="4142">
      <c r="A4142" s="764"/>
      <c r="B4142" s="765"/>
      <c r="C4142" s="4"/>
      <c r="D4142" s="764"/>
      <c r="E4142" s="764"/>
      <c r="F4142" s="764"/>
      <c r="G4142" s="764"/>
      <c r="H4142" s="764"/>
      <c r="I4142" s="764"/>
      <c r="J4142" s="764"/>
      <c r="K4142" s="764"/>
      <c r="L4142" s="764"/>
      <c r="M4142" s="764"/>
      <c r="N4142" s="764"/>
      <c r="O4142" s="764"/>
      <c r="P4142" s="764"/>
      <c r="Q4142" s="764"/>
      <c r="R4142" s="764"/>
      <c r="S4142" s="764"/>
      <c r="T4142" s="764"/>
      <c r="U4142" s="764"/>
      <c r="V4142" s="764"/>
      <c r="W4142" s="764"/>
      <c r="X4142" s="764"/>
      <c r="Y4142" s="764"/>
      <c r="Z4142" s="764"/>
      <c r="AA4142" s="764"/>
      <c r="AB4142" s="764"/>
      <c r="AC4142" s="764"/>
    </row>
    <row r="4143">
      <c r="A4143" s="764"/>
      <c r="B4143" s="765"/>
      <c r="C4143" s="4"/>
      <c r="D4143" s="764"/>
      <c r="E4143" s="764"/>
      <c r="F4143" s="764"/>
      <c r="G4143" s="764"/>
      <c r="H4143" s="764"/>
      <c r="I4143" s="764"/>
      <c r="J4143" s="764"/>
      <c r="K4143" s="764"/>
      <c r="L4143" s="764"/>
      <c r="M4143" s="764"/>
      <c r="N4143" s="764"/>
      <c r="O4143" s="764"/>
      <c r="P4143" s="764"/>
      <c r="Q4143" s="764"/>
      <c r="R4143" s="764"/>
      <c r="S4143" s="764"/>
      <c r="T4143" s="764"/>
      <c r="U4143" s="764"/>
      <c r="V4143" s="764"/>
      <c r="W4143" s="764"/>
      <c r="X4143" s="764"/>
      <c r="Y4143" s="764"/>
      <c r="Z4143" s="764"/>
      <c r="AA4143" s="764"/>
      <c r="AB4143" s="764"/>
      <c r="AC4143" s="764"/>
    </row>
    <row r="4144">
      <c r="A4144" s="764"/>
      <c r="B4144" s="765"/>
      <c r="C4144" s="4"/>
      <c r="D4144" s="764"/>
      <c r="E4144" s="764"/>
      <c r="F4144" s="764"/>
      <c r="G4144" s="764"/>
      <c r="H4144" s="764"/>
      <c r="I4144" s="764"/>
      <c r="J4144" s="764"/>
      <c r="K4144" s="764"/>
      <c r="L4144" s="764"/>
      <c r="M4144" s="764"/>
      <c r="N4144" s="764"/>
      <c r="O4144" s="764"/>
      <c r="P4144" s="764"/>
      <c r="Q4144" s="764"/>
      <c r="R4144" s="764"/>
      <c r="S4144" s="764"/>
      <c r="T4144" s="764"/>
      <c r="U4144" s="764"/>
      <c r="V4144" s="764"/>
      <c r="W4144" s="764"/>
      <c r="X4144" s="764"/>
      <c r="Y4144" s="764"/>
      <c r="Z4144" s="764"/>
      <c r="AA4144" s="764"/>
      <c r="AB4144" s="764"/>
      <c r="AC4144" s="764"/>
    </row>
    <row r="4145">
      <c r="A4145" s="764"/>
      <c r="B4145" s="765"/>
      <c r="C4145" s="4"/>
      <c r="D4145" s="764"/>
      <c r="E4145" s="764"/>
      <c r="F4145" s="764"/>
      <c r="G4145" s="764"/>
      <c r="H4145" s="764"/>
      <c r="I4145" s="764"/>
      <c r="J4145" s="764"/>
      <c r="K4145" s="764"/>
      <c r="L4145" s="764"/>
      <c r="M4145" s="764"/>
      <c r="N4145" s="764"/>
      <c r="O4145" s="764"/>
      <c r="P4145" s="764"/>
      <c r="Q4145" s="764"/>
      <c r="R4145" s="764"/>
      <c r="S4145" s="764"/>
      <c r="T4145" s="764"/>
      <c r="U4145" s="764"/>
      <c r="V4145" s="764"/>
      <c r="W4145" s="764"/>
      <c r="X4145" s="764"/>
      <c r="Y4145" s="764"/>
      <c r="Z4145" s="764"/>
      <c r="AA4145" s="764"/>
      <c r="AB4145" s="764"/>
      <c r="AC4145" s="764"/>
    </row>
    <row r="4146">
      <c r="A4146" s="764"/>
      <c r="B4146" s="765"/>
      <c r="C4146" s="4"/>
      <c r="D4146" s="764"/>
      <c r="E4146" s="764"/>
      <c r="F4146" s="764"/>
      <c r="G4146" s="764"/>
      <c r="H4146" s="764"/>
      <c r="I4146" s="764"/>
      <c r="J4146" s="764"/>
      <c r="K4146" s="764"/>
      <c r="L4146" s="764"/>
      <c r="M4146" s="764"/>
      <c r="N4146" s="764"/>
      <c r="O4146" s="764"/>
      <c r="P4146" s="764"/>
      <c r="Q4146" s="764"/>
      <c r="R4146" s="764"/>
      <c r="S4146" s="764"/>
      <c r="T4146" s="764"/>
      <c r="U4146" s="764"/>
      <c r="V4146" s="764"/>
      <c r="W4146" s="764"/>
      <c r="X4146" s="764"/>
      <c r="Y4146" s="764"/>
      <c r="Z4146" s="764"/>
      <c r="AA4146" s="764"/>
      <c r="AB4146" s="764"/>
      <c r="AC4146" s="764"/>
    </row>
    <row r="4147">
      <c r="A4147" s="764"/>
      <c r="B4147" s="765"/>
      <c r="C4147" s="4"/>
      <c r="D4147" s="764"/>
      <c r="E4147" s="764"/>
      <c r="F4147" s="764"/>
      <c r="G4147" s="764"/>
      <c r="H4147" s="764"/>
      <c r="I4147" s="764"/>
      <c r="J4147" s="764"/>
      <c r="K4147" s="764"/>
      <c r="L4147" s="764"/>
      <c r="M4147" s="764"/>
      <c r="N4147" s="764"/>
      <c r="O4147" s="764"/>
      <c r="P4147" s="764"/>
      <c r="Q4147" s="764"/>
      <c r="R4147" s="764"/>
      <c r="S4147" s="764"/>
      <c r="T4147" s="764"/>
      <c r="U4147" s="764"/>
      <c r="V4147" s="764"/>
      <c r="W4147" s="764"/>
      <c r="X4147" s="764"/>
      <c r="Y4147" s="764"/>
      <c r="Z4147" s="764"/>
      <c r="AA4147" s="764"/>
      <c r="AB4147" s="764"/>
      <c r="AC4147" s="764"/>
    </row>
    <row r="4148">
      <c r="A4148" s="764"/>
      <c r="B4148" s="765"/>
      <c r="C4148" s="4"/>
      <c r="D4148" s="764"/>
      <c r="E4148" s="764"/>
      <c r="F4148" s="764"/>
      <c r="G4148" s="764"/>
      <c r="H4148" s="764"/>
      <c r="I4148" s="764"/>
      <c r="J4148" s="764"/>
      <c r="K4148" s="764"/>
      <c r="L4148" s="764"/>
      <c r="M4148" s="764"/>
      <c r="N4148" s="764"/>
      <c r="O4148" s="764"/>
      <c r="P4148" s="764"/>
      <c r="Q4148" s="764"/>
      <c r="R4148" s="764"/>
      <c r="S4148" s="764"/>
      <c r="T4148" s="764"/>
      <c r="U4148" s="764"/>
      <c r="V4148" s="764"/>
      <c r="W4148" s="764"/>
      <c r="X4148" s="764"/>
      <c r="Y4148" s="764"/>
      <c r="Z4148" s="764"/>
      <c r="AA4148" s="764"/>
      <c r="AB4148" s="764"/>
      <c r="AC4148" s="764"/>
    </row>
    <row r="4149">
      <c r="A4149" s="764"/>
      <c r="B4149" s="765"/>
      <c r="C4149" s="4"/>
      <c r="D4149" s="764"/>
      <c r="E4149" s="764"/>
      <c r="F4149" s="764"/>
      <c r="G4149" s="764"/>
      <c r="H4149" s="764"/>
      <c r="I4149" s="764"/>
      <c r="J4149" s="764"/>
      <c r="K4149" s="764"/>
      <c r="L4149" s="764"/>
      <c r="M4149" s="764"/>
      <c r="N4149" s="764"/>
      <c r="O4149" s="764"/>
      <c r="P4149" s="764"/>
      <c r="Q4149" s="764"/>
      <c r="R4149" s="764"/>
      <c r="S4149" s="764"/>
      <c r="T4149" s="764"/>
      <c r="U4149" s="764"/>
      <c r="V4149" s="764"/>
      <c r="W4149" s="764"/>
      <c r="X4149" s="764"/>
      <c r="Y4149" s="764"/>
      <c r="Z4149" s="764"/>
      <c r="AA4149" s="764"/>
      <c r="AB4149" s="764"/>
      <c r="AC4149" s="764"/>
    </row>
    <row r="4150">
      <c r="A4150" s="764"/>
      <c r="B4150" s="765"/>
      <c r="C4150" s="4"/>
      <c r="D4150" s="764"/>
      <c r="E4150" s="764"/>
      <c r="F4150" s="764"/>
      <c r="G4150" s="764"/>
      <c r="H4150" s="764"/>
      <c r="I4150" s="764"/>
      <c r="J4150" s="764"/>
      <c r="K4150" s="764"/>
      <c r="L4150" s="764"/>
      <c r="M4150" s="764"/>
      <c r="N4150" s="764"/>
      <c r="O4150" s="764"/>
      <c r="P4150" s="764"/>
      <c r="Q4150" s="764"/>
      <c r="R4150" s="764"/>
      <c r="S4150" s="764"/>
      <c r="T4150" s="764"/>
      <c r="U4150" s="764"/>
      <c r="V4150" s="764"/>
      <c r="W4150" s="764"/>
      <c r="X4150" s="764"/>
      <c r="Y4150" s="764"/>
      <c r="Z4150" s="764"/>
      <c r="AA4150" s="764"/>
      <c r="AB4150" s="764"/>
      <c r="AC4150" s="764"/>
    </row>
    <row r="4151">
      <c r="A4151" s="764"/>
      <c r="B4151" s="765"/>
      <c r="C4151" s="4"/>
      <c r="D4151" s="764"/>
      <c r="E4151" s="764"/>
      <c r="F4151" s="764"/>
      <c r="G4151" s="764"/>
      <c r="H4151" s="764"/>
      <c r="I4151" s="764"/>
      <c r="J4151" s="764"/>
      <c r="K4151" s="764"/>
      <c r="L4151" s="764"/>
      <c r="M4151" s="764"/>
      <c r="N4151" s="764"/>
      <c r="O4151" s="764"/>
      <c r="P4151" s="764"/>
      <c r="Q4151" s="764"/>
      <c r="R4151" s="764"/>
      <c r="S4151" s="764"/>
      <c r="T4151" s="764"/>
      <c r="U4151" s="764"/>
      <c r="V4151" s="764"/>
      <c r="W4151" s="764"/>
      <c r="X4151" s="764"/>
      <c r="Y4151" s="764"/>
      <c r="Z4151" s="764"/>
      <c r="AA4151" s="764"/>
      <c r="AB4151" s="764"/>
      <c r="AC4151" s="764"/>
    </row>
    <row r="4152">
      <c r="A4152" s="764"/>
      <c r="B4152" s="765"/>
      <c r="C4152" s="4"/>
      <c r="D4152" s="764"/>
      <c r="E4152" s="764"/>
      <c r="F4152" s="764"/>
      <c r="G4152" s="764"/>
      <c r="H4152" s="764"/>
      <c r="I4152" s="764"/>
      <c r="J4152" s="764"/>
      <c r="K4152" s="764"/>
      <c r="L4152" s="764"/>
      <c r="M4152" s="764"/>
      <c r="N4152" s="764"/>
      <c r="O4152" s="764"/>
      <c r="P4152" s="764"/>
      <c r="Q4152" s="764"/>
      <c r="R4152" s="764"/>
      <c r="S4152" s="764"/>
      <c r="T4152" s="764"/>
      <c r="U4152" s="764"/>
      <c r="V4152" s="764"/>
      <c r="W4152" s="764"/>
      <c r="X4152" s="764"/>
      <c r="Y4152" s="764"/>
      <c r="Z4152" s="764"/>
      <c r="AA4152" s="764"/>
      <c r="AB4152" s="764"/>
      <c r="AC4152" s="764"/>
    </row>
    <row r="4153">
      <c r="A4153" s="764"/>
      <c r="B4153" s="765"/>
      <c r="C4153" s="4"/>
      <c r="D4153" s="764"/>
      <c r="E4153" s="764"/>
      <c r="F4153" s="764"/>
      <c r="G4153" s="764"/>
      <c r="H4153" s="764"/>
      <c r="I4153" s="764"/>
      <c r="J4153" s="764"/>
      <c r="K4153" s="764"/>
      <c r="L4153" s="764"/>
      <c r="M4153" s="764"/>
      <c r="N4153" s="764"/>
      <c r="O4153" s="764"/>
      <c r="P4153" s="764"/>
      <c r="Q4153" s="764"/>
      <c r="R4153" s="764"/>
      <c r="S4153" s="764"/>
      <c r="T4153" s="764"/>
      <c r="U4153" s="764"/>
      <c r="V4153" s="764"/>
      <c r="W4153" s="764"/>
      <c r="X4153" s="764"/>
      <c r="Y4153" s="764"/>
      <c r="Z4153" s="764"/>
      <c r="AA4153" s="764"/>
      <c r="AB4153" s="764"/>
      <c r="AC4153" s="764"/>
    </row>
    <row r="4154">
      <c r="A4154" s="764"/>
      <c r="B4154" s="765"/>
      <c r="C4154" s="4"/>
      <c r="D4154" s="764"/>
      <c r="E4154" s="764"/>
      <c r="F4154" s="764"/>
      <c r="G4154" s="764"/>
      <c r="H4154" s="764"/>
      <c r="I4154" s="764"/>
      <c r="J4154" s="764"/>
      <c r="K4154" s="764"/>
      <c r="L4154" s="764"/>
      <c r="M4154" s="764"/>
      <c r="N4154" s="764"/>
      <c r="O4154" s="764"/>
      <c r="P4154" s="764"/>
      <c r="Q4154" s="764"/>
      <c r="R4154" s="764"/>
      <c r="S4154" s="764"/>
      <c r="T4154" s="764"/>
      <c r="U4154" s="764"/>
      <c r="V4154" s="764"/>
      <c r="W4154" s="764"/>
      <c r="X4154" s="764"/>
      <c r="Y4154" s="764"/>
      <c r="Z4154" s="764"/>
      <c r="AA4154" s="764"/>
      <c r="AB4154" s="764"/>
      <c r="AC4154" s="764"/>
    </row>
    <row r="4155">
      <c r="A4155" s="764"/>
      <c r="B4155" s="765"/>
      <c r="C4155" s="4"/>
      <c r="D4155" s="764"/>
      <c r="E4155" s="764"/>
      <c r="F4155" s="764"/>
      <c r="G4155" s="764"/>
      <c r="H4155" s="764"/>
      <c r="I4155" s="764"/>
      <c r="J4155" s="764"/>
      <c r="K4155" s="764"/>
      <c r="L4155" s="764"/>
      <c r="M4155" s="764"/>
      <c r="N4155" s="764"/>
      <c r="O4155" s="764"/>
      <c r="P4155" s="764"/>
      <c r="Q4155" s="764"/>
      <c r="R4155" s="764"/>
      <c r="S4155" s="764"/>
      <c r="T4155" s="764"/>
      <c r="U4155" s="764"/>
      <c r="V4155" s="764"/>
      <c r="W4155" s="764"/>
      <c r="X4155" s="764"/>
      <c r="Y4155" s="764"/>
      <c r="Z4155" s="764"/>
      <c r="AA4155" s="764"/>
      <c r="AB4155" s="764"/>
      <c r="AC4155" s="764"/>
    </row>
    <row r="4156">
      <c r="A4156" s="764"/>
      <c r="B4156" s="765"/>
      <c r="C4156" s="4"/>
      <c r="D4156" s="764"/>
      <c r="E4156" s="764"/>
      <c r="F4156" s="764"/>
      <c r="G4156" s="764"/>
      <c r="H4156" s="764"/>
      <c r="I4156" s="764"/>
      <c r="J4156" s="764"/>
      <c r="K4156" s="764"/>
      <c r="L4156" s="764"/>
      <c r="M4156" s="764"/>
      <c r="N4156" s="764"/>
      <c r="O4156" s="764"/>
      <c r="P4156" s="764"/>
      <c r="Q4156" s="764"/>
      <c r="R4156" s="764"/>
      <c r="S4156" s="764"/>
      <c r="T4156" s="764"/>
      <c r="U4156" s="764"/>
      <c r="V4156" s="764"/>
      <c r="W4156" s="764"/>
      <c r="X4156" s="764"/>
      <c r="Y4156" s="764"/>
      <c r="Z4156" s="764"/>
      <c r="AA4156" s="764"/>
      <c r="AB4156" s="764"/>
      <c r="AC4156" s="764"/>
    </row>
    <row r="4157">
      <c r="A4157" s="764"/>
      <c r="B4157" s="765"/>
      <c r="C4157" s="4"/>
      <c r="D4157" s="764"/>
      <c r="E4157" s="764"/>
      <c r="F4157" s="764"/>
      <c r="G4157" s="764"/>
      <c r="H4157" s="764"/>
      <c r="I4157" s="764"/>
      <c r="J4157" s="764"/>
      <c r="K4157" s="764"/>
      <c r="L4157" s="764"/>
      <c r="M4157" s="764"/>
      <c r="N4157" s="764"/>
      <c r="O4157" s="764"/>
      <c r="P4157" s="764"/>
      <c r="Q4157" s="764"/>
      <c r="R4157" s="764"/>
      <c r="S4157" s="764"/>
      <c r="T4157" s="764"/>
      <c r="U4157" s="764"/>
      <c r="V4157" s="764"/>
      <c r="W4157" s="764"/>
      <c r="X4157" s="764"/>
      <c r="Y4157" s="764"/>
      <c r="Z4157" s="764"/>
      <c r="AA4157" s="764"/>
      <c r="AB4157" s="764"/>
      <c r="AC4157" s="764"/>
    </row>
    <row r="4158">
      <c r="A4158" s="764"/>
      <c r="B4158" s="765"/>
      <c r="C4158" s="4"/>
      <c r="D4158" s="764"/>
      <c r="E4158" s="764"/>
      <c r="F4158" s="764"/>
      <c r="G4158" s="764"/>
      <c r="H4158" s="764"/>
      <c r="I4158" s="764"/>
      <c r="J4158" s="764"/>
      <c r="K4158" s="764"/>
      <c r="L4158" s="764"/>
      <c r="M4158" s="764"/>
      <c r="N4158" s="764"/>
      <c r="O4158" s="764"/>
      <c r="P4158" s="764"/>
      <c r="Q4158" s="764"/>
      <c r="R4158" s="764"/>
      <c r="S4158" s="764"/>
      <c r="T4158" s="764"/>
      <c r="U4158" s="764"/>
      <c r="V4158" s="764"/>
      <c r="W4158" s="764"/>
      <c r="X4158" s="764"/>
      <c r="Y4158" s="764"/>
      <c r="Z4158" s="764"/>
      <c r="AA4158" s="764"/>
      <c r="AB4158" s="764"/>
      <c r="AC4158" s="764"/>
    </row>
    <row r="4159">
      <c r="A4159" s="764"/>
      <c r="B4159" s="765"/>
      <c r="C4159" s="4"/>
      <c r="D4159" s="764"/>
      <c r="E4159" s="764"/>
      <c r="F4159" s="764"/>
      <c r="G4159" s="764"/>
      <c r="H4159" s="764"/>
      <c r="I4159" s="764"/>
      <c r="J4159" s="764"/>
      <c r="K4159" s="764"/>
      <c r="L4159" s="764"/>
      <c r="M4159" s="764"/>
      <c r="N4159" s="764"/>
      <c r="O4159" s="764"/>
      <c r="P4159" s="764"/>
      <c r="Q4159" s="764"/>
      <c r="R4159" s="764"/>
      <c r="S4159" s="764"/>
      <c r="T4159" s="764"/>
      <c r="U4159" s="764"/>
      <c r="V4159" s="764"/>
      <c r="W4159" s="764"/>
      <c r="X4159" s="764"/>
      <c r="Y4159" s="764"/>
      <c r="Z4159" s="764"/>
      <c r="AA4159" s="764"/>
      <c r="AB4159" s="764"/>
      <c r="AC4159" s="764"/>
    </row>
    <row r="4160">
      <c r="A4160" s="764"/>
      <c r="B4160" s="765"/>
      <c r="C4160" s="4"/>
      <c r="D4160" s="764"/>
      <c r="E4160" s="764"/>
      <c r="F4160" s="764"/>
      <c r="G4160" s="764"/>
      <c r="H4160" s="764"/>
      <c r="I4160" s="764"/>
      <c r="J4160" s="764"/>
      <c r="K4160" s="764"/>
      <c r="L4160" s="764"/>
      <c r="M4160" s="764"/>
      <c r="N4160" s="764"/>
      <c r="O4160" s="764"/>
      <c r="P4160" s="764"/>
      <c r="Q4160" s="764"/>
      <c r="R4160" s="764"/>
      <c r="S4160" s="764"/>
      <c r="T4160" s="764"/>
      <c r="U4160" s="764"/>
      <c r="V4160" s="764"/>
      <c r="W4160" s="764"/>
      <c r="X4160" s="764"/>
      <c r="Y4160" s="764"/>
      <c r="Z4160" s="764"/>
      <c r="AA4160" s="764"/>
      <c r="AB4160" s="764"/>
      <c r="AC4160" s="764"/>
    </row>
    <row r="4161">
      <c r="A4161" s="764"/>
      <c r="B4161" s="765"/>
      <c r="C4161" s="4"/>
      <c r="D4161" s="764"/>
      <c r="E4161" s="764"/>
      <c r="F4161" s="764"/>
      <c r="G4161" s="764"/>
      <c r="H4161" s="764"/>
      <c r="I4161" s="764"/>
      <c r="J4161" s="764"/>
      <c r="K4161" s="764"/>
      <c r="L4161" s="764"/>
      <c r="M4161" s="764"/>
      <c r="N4161" s="764"/>
      <c r="O4161" s="764"/>
      <c r="P4161" s="764"/>
      <c r="Q4161" s="764"/>
      <c r="R4161" s="764"/>
      <c r="S4161" s="764"/>
      <c r="T4161" s="764"/>
      <c r="U4161" s="764"/>
      <c r="V4161" s="764"/>
      <c r="W4161" s="764"/>
      <c r="X4161" s="764"/>
      <c r="Y4161" s="764"/>
      <c r="Z4161" s="764"/>
      <c r="AA4161" s="764"/>
      <c r="AB4161" s="764"/>
      <c r="AC4161" s="764"/>
    </row>
    <row r="4162">
      <c r="A4162" s="764"/>
      <c r="B4162" s="765"/>
      <c r="C4162" s="4"/>
      <c r="D4162" s="764"/>
      <c r="E4162" s="764"/>
      <c r="F4162" s="764"/>
      <c r="G4162" s="764"/>
      <c r="H4162" s="764"/>
      <c r="I4162" s="764"/>
      <c r="J4162" s="764"/>
      <c r="K4162" s="764"/>
      <c r="L4162" s="764"/>
      <c r="M4162" s="764"/>
      <c r="N4162" s="764"/>
      <c r="O4162" s="764"/>
      <c r="P4162" s="764"/>
      <c r="Q4162" s="764"/>
      <c r="R4162" s="764"/>
      <c r="S4162" s="764"/>
      <c r="T4162" s="764"/>
      <c r="U4162" s="764"/>
      <c r="V4162" s="764"/>
      <c r="W4162" s="764"/>
      <c r="X4162" s="764"/>
      <c r="Y4162" s="764"/>
      <c r="Z4162" s="764"/>
      <c r="AA4162" s="764"/>
      <c r="AB4162" s="764"/>
      <c r="AC4162" s="764"/>
    </row>
    <row r="4163">
      <c r="A4163" s="764"/>
      <c r="B4163" s="765"/>
      <c r="C4163" s="4"/>
      <c r="D4163" s="764"/>
      <c r="E4163" s="764"/>
      <c r="F4163" s="764"/>
      <c r="G4163" s="764"/>
      <c r="H4163" s="764"/>
      <c r="I4163" s="764"/>
      <c r="J4163" s="764"/>
      <c r="K4163" s="764"/>
      <c r="L4163" s="764"/>
      <c r="M4163" s="764"/>
      <c r="N4163" s="764"/>
      <c r="O4163" s="764"/>
      <c r="P4163" s="764"/>
      <c r="Q4163" s="764"/>
      <c r="R4163" s="764"/>
      <c r="S4163" s="764"/>
      <c r="T4163" s="764"/>
      <c r="U4163" s="764"/>
      <c r="V4163" s="764"/>
      <c r="W4163" s="764"/>
      <c r="X4163" s="764"/>
      <c r="Y4163" s="764"/>
      <c r="Z4163" s="764"/>
      <c r="AA4163" s="764"/>
      <c r="AB4163" s="764"/>
      <c r="AC4163" s="764"/>
    </row>
    <row r="4164">
      <c r="A4164" s="764"/>
      <c r="B4164" s="765"/>
      <c r="C4164" s="4"/>
      <c r="D4164" s="764"/>
      <c r="E4164" s="764"/>
      <c r="F4164" s="764"/>
      <c r="G4164" s="764"/>
      <c r="H4164" s="764"/>
      <c r="I4164" s="764"/>
      <c r="J4164" s="764"/>
      <c r="K4164" s="764"/>
      <c r="L4164" s="764"/>
      <c r="M4164" s="764"/>
      <c r="N4164" s="764"/>
      <c r="O4164" s="764"/>
      <c r="P4164" s="764"/>
      <c r="Q4164" s="764"/>
      <c r="R4164" s="764"/>
      <c r="S4164" s="764"/>
      <c r="T4164" s="764"/>
      <c r="U4164" s="764"/>
      <c r="V4164" s="764"/>
      <c r="W4164" s="764"/>
      <c r="X4164" s="764"/>
      <c r="Y4164" s="764"/>
      <c r="Z4164" s="764"/>
      <c r="AA4164" s="764"/>
      <c r="AB4164" s="764"/>
      <c r="AC4164" s="764"/>
    </row>
    <row r="4165">
      <c r="A4165" s="764"/>
      <c r="B4165" s="765"/>
      <c r="C4165" s="4"/>
      <c r="D4165" s="764"/>
      <c r="E4165" s="764"/>
      <c r="F4165" s="764"/>
      <c r="G4165" s="764"/>
      <c r="H4165" s="764"/>
      <c r="I4165" s="764"/>
      <c r="J4165" s="764"/>
      <c r="K4165" s="764"/>
      <c r="L4165" s="764"/>
      <c r="M4165" s="764"/>
      <c r="N4165" s="764"/>
      <c r="O4165" s="764"/>
      <c r="P4165" s="764"/>
      <c r="Q4165" s="764"/>
      <c r="R4165" s="764"/>
      <c r="S4165" s="764"/>
      <c r="T4165" s="764"/>
      <c r="U4165" s="764"/>
      <c r="V4165" s="764"/>
      <c r="W4165" s="764"/>
      <c r="X4165" s="764"/>
      <c r="Y4165" s="764"/>
      <c r="Z4165" s="764"/>
      <c r="AA4165" s="764"/>
      <c r="AB4165" s="764"/>
      <c r="AC4165" s="764"/>
    </row>
    <row r="4166">
      <c r="A4166" s="764"/>
      <c r="B4166" s="765"/>
      <c r="C4166" s="4"/>
      <c r="D4166" s="764"/>
      <c r="E4166" s="764"/>
      <c r="F4166" s="764"/>
      <c r="G4166" s="764"/>
      <c r="H4166" s="764"/>
      <c r="I4166" s="764"/>
      <c r="J4166" s="764"/>
      <c r="K4166" s="764"/>
      <c r="L4166" s="764"/>
      <c r="M4166" s="764"/>
      <c r="N4166" s="764"/>
      <c r="O4166" s="764"/>
      <c r="P4166" s="764"/>
      <c r="Q4166" s="764"/>
      <c r="R4166" s="764"/>
      <c r="S4166" s="764"/>
      <c r="T4166" s="764"/>
      <c r="U4166" s="764"/>
      <c r="V4166" s="764"/>
      <c r="W4166" s="764"/>
      <c r="X4166" s="764"/>
      <c r="Y4166" s="764"/>
      <c r="Z4166" s="764"/>
      <c r="AA4166" s="764"/>
      <c r="AB4166" s="764"/>
      <c r="AC4166" s="764"/>
    </row>
    <row r="4167">
      <c r="A4167" s="764"/>
      <c r="B4167" s="765"/>
      <c r="C4167" s="4"/>
      <c r="D4167" s="764"/>
      <c r="E4167" s="764"/>
      <c r="F4167" s="764"/>
      <c r="G4167" s="764"/>
      <c r="H4167" s="764"/>
      <c r="I4167" s="764"/>
      <c r="J4167" s="764"/>
      <c r="K4167" s="764"/>
      <c r="L4167" s="764"/>
      <c r="M4167" s="764"/>
      <c r="N4167" s="764"/>
      <c r="O4167" s="764"/>
      <c r="P4167" s="764"/>
      <c r="Q4167" s="764"/>
      <c r="R4167" s="764"/>
      <c r="S4167" s="764"/>
      <c r="T4167" s="764"/>
      <c r="U4167" s="764"/>
      <c r="V4167" s="764"/>
      <c r="W4167" s="764"/>
      <c r="X4167" s="764"/>
      <c r="Y4167" s="764"/>
      <c r="Z4167" s="764"/>
      <c r="AA4167" s="764"/>
      <c r="AB4167" s="764"/>
      <c r="AC4167" s="764"/>
    </row>
    <row r="4168">
      <c r="A4168" s="764"/>
      <c r="B4168" s="765"/>
      <c r="C4168" s="4"/>
      <c r="D4168" s="764"/>
      <c r="E4168" s="764"/>
      <c r="F4168" s="764"/>
      <c r="G4168" s="764"/>
      <c r="H4168" s="764"/>
      <c r="I4168" s="764"/>
      <c r="J4168" s="764"/>
      <c r="K4168" s="764"/>
      <c r="L4168" s="764"/>
      <c r="M4168" s="764"/>
      <c r="N4168" s="764"/>
      <c r="O4168" s="764"/>
      <c r="P4168" s="764"/>
      <c r="Q4168" s="764"/>
      <c r="R4168" s="764"/>
      <c r="S4168" s="764"/>
      <c r="T4168" s="764"/>
      <c r="U4168" s="764"/>
      <c r="V4168" s="764"/>
      <c r="W4168" s="764"/>
      <c r="X4168" s="764"/>
      <c r="Y4168" s="764"/>
      <c r="Z4168" s="764"/>
      <c r="AA4168" s="764"/>
      <c r="AB4168" s="764"/>
      <c r="AC4168" s="764"/>
    </row>
    <row r="4169">
      <c r="A4169" s="764"/>
      <c r="B4169" s="765"/>
      <c r="C4169" s="4"/>
      <c r="D4169" s="764"/>
      <c r="E4169" s="764"/>
      <c r="F4169" s="764"/>
      <c r="G4169" s="764"/>
      <c r="H4169" s="764"/>
      <c r="I4169" s="764"/>
      <c r="J4169" s="764"/>
      <c r="K4169" s="764"/>
      <c r="L4169" s="764"/>
      <c r="M4169" s="764"/>
      <c r="N4169" s="764"/>
      <c r="O4169" s="764"/>
      <c r="P4169" s="764"/>
      <c r="Q4169" s="764"/>
      <c r="R4169" s="764"/>
      <c r="S4169" s="764"/>
      <c r="T4169" s="764"/>
      <c r="U4169" s="764"/>
      <c r="V4169" s="764"/>
      <c r="W4169" s="764"/>
      <c r="X4169" s="764"/>
      <c r="Y4169" s="764"/>
      <c r="Z4169" s="764"/>
      <c r="AA4169" s="764"/>
      <c r="AB4169" s="764"/>
      <c r="AC4169" s="764"/>
    </row>
    <row r="4170">
      <c r="A4170" s="764"/>
      <c r="B4170" s="765"/>
      <c r="C4170" s="4"/>
      <c r="D4170" s="764"/>
      <c r="E4170" s="764"/>
      <c r="F4170" s="764"/>
      <c r="G4170" s="764"/>
      <c r="H4170" s="764"/>
      <c r="I4170" s="764"/>
      <c r="J4170" s="764"/>
      <c r="K4170" s="764"/>
      <c r="L4170" s="764"/>
      <c r="M4170" s="764"/>
      <c r="N4170" s="764"/>
      <c r="O4170" s="764"/>
      <c r="P4170" s="764"/>
      <c r="Q4170" s="764"/>
      <c r="R4170" s="764"/>
      <c r="S4170" s="764"/>
      <c r="T4170" s="764"/>
      <c r="U4170" s="764"/>
      <c r="V4170" s="764"/>
      <c r="W4170" s="764"/>
      <c r="X4170" s="764"/>
      <c r="Y4170" s="764"/>
      <c r="Z4170" s="764"/>
      <c r="AA4170" s="764"/>
      <c r="AB4170" s="764"/>
      <c r="AC4170" s="764"/>
    </row>
    <row r="4171">
      <c r="A4171" s="764"/>
      <c r="B4171" s="765"/>
      <c r="C4171" s="4"/>
      <c r="D4171" s="764"/>
      <c r="E4171" s="764"/>
      <c r="F4171" s="764"/>
      <c r="G4171" s="764"/>
      <c r="H4171" s="764"/>
      <c r="I4171" s="764"/>
      <c r="J4171" s="764"/>
      <c r="K4171" s="764"/>
      <c r="L4171" s="764"/>
      <c r="M4171" s="764"/>
      <c r="N4171" s="764"/>
      <c r="O4171" s="764"/>
      <c r="P4171" s="764"/>
      <c r="Q4171" s="764"/>
      <c r="R4171" s="764"/>
      <c r="S4171" s="764"/>
      <c r="T4171" s="764"/>
      <c r="U4171" s="764"/>
      <c r="V4171" s="764"/>
      <c r="W4171" s="764"/>
      <c r="X4171" s="764"/>
      <c r="Y4171" s="764"/>
      <c r="Z4171" s="764"/>
      <c r="AA4171" s="764"/>
      <c r="AB4171" s="764"/>
      <c r="AC4171" s="764"/>
    </row>
    <row r="4172">
      <c r="A4172" s="764"/>
      <c r="B4172" s="765"/>
      <c r="C4172" s="4"/>
      <c r="D4172" s="764"/>
      <c r="E4172" s="764"/>
      <c r="F4172" s="764"/>
      <c r="G4172" s="764"/>
      <c r="H4172" s="764"/>
      <c r="I4172" s="764"/>
      <c r="J4172" s="764"/>
      <c r="K4172" s="764"/>
      <c r="L4172" s="764"/>
      <c r="M4172" s="764"/>
      <c r="N4172" s="764"/>
      <c r="O4172" s="764"/>
      <c r="P4172" s="764"/>
      <c r="Q4172" s="764"/>
      <c r="R4172" s="764"/>
      <c r="S4172" s="764"/>
      <c r="T4172" s="764"/>
      <c r="U4172" s="764"/>
      <c r="V4172" s="764"/>
      <c r="W4172" s="764"/>
      <c r="X4172" s="764"/>
      <c r="Y4172" s="764"/>
      <c r="Z4172" s="764"/>
      <c r="AA4172" s="764"/>
      <c r="AB4172" s="764"/>
      <c r="AC4172" s="764"/>
    </row>
    <row r="4173">
      <c r="A4173" s="764"/>
      <c r="B4173" s="765"/>
      <c r="C4173" s="4"/>
      <c r="D4173" s="764"/>
      <c r="E4173" s="764"/>
      <c r="F4173" s="764"/>
      <c r="G4173" s="764"/>
      <c r="H4173" s="764"/>
      <c r="I4173" s="764"/>
      <c r="J4173" s="764"/>
      <c r="K4173" s="764"/>
      <c r="L4173" s="764"/>
      <c r="M4173" s="764"/>
      <c r="N4173" s="764"/>
      <c r="O4173" s="764"/>
      <c r="P4173" s="764"/>
      <c r="Q4173" s="764"/>
      <c r="R4173" s="764"/>
      <c r="S4173" s="764"/>
      <c r="T4173" s="764"/>
      <c r="U4173" s="764"/>
      <c r="V4173" s="764"/>
      <c r="W4173" s="764"/>
      <c r="X4173" s="764"/>
      <c r="Y4173" s="764"/>
      <c r="Z4173" s="764"/>
      <c r="AA4173" s="764"/>
      <c r="AB4173" s="764"/>
      <c r="AC4173" s="764"/>
    </row>
    <row r="4174">
      <c r="A4174" s="764"/>
      <c r="B4174" s="765"/>
      <c r="C4174" s="4"/>
      <c r="D4174" s="764"/>
      <c r="E4174" s="764"/>
      <c r="F4174" s="764"/>
      <c r="G4174" s="764"/>
      <c r="H4174" s="764"/>
      <c r="I4174" s="764"/>
      <c r="J4174" s="764"/>
      <c r="K4174" s="764"/>
      <c r="L4174" s="764"/>
      <c r="M4174" s="764"/>
      <c r="N4174" s="764"/>
      <c r="O4174" s="764"/>
      <c r="P4174" s="764"/>
      <c r="Q4174" s="764"/>
      <c r="R4174" s="764"/>
      <c r="S4174" s="764"/>
      <c r="T4174" s="764"/>
      <c r="U4174" s="764"/>
      <c r="V4174" s="764"/>
      <c r="W4174" s="764"/>
      <c r="X4174" s="764"/>
      <c r="Y4174" s="764"/>
      <c r="Z4174" s="764"/>
      <c r="AA4174" s="764"/>
      <c r="AB4174" s="764"/>
      <c r="AC4174" s="764"/>
    </row>
    <row r="4175">
      <c r="A4175" s="764"/>
      <c r="B4175" s="765"/>
      <c r="C4175" s="4"/>
      <c r="D4175" s="764"/>
      <c r="E4175" s="764"/>
      <c r="F4175" s="764"/>
      <c r="G4175" s="764"/>
      <c r="H4175" s="764"/>
      <c r="I4175" s="764"/>
      <c r="J4175" s="764"/>
      <c r="K4175" s="764"/>
      <c r="L4175" s="764"/>
      <c r="M4175" s="764"/>
      <c r="N4175" s="764"/>
      <c r="O4175" s="764"/>
      <c r="P4175" s="764"/>
      <c r="Q4175" s="764"/>
      <c r="R4175" s="764"/>
      <c r="S4175" s="764"/>
      <c r="T4175" s="764"/>
      <c r="U4175" s="764"/>
      <c r="V4175" s="764"/>
      <c r="W4175" s="764"/>
      <c r="X4175" s="764"/>
      <c r="Y4175" s="764"/>
      <c r="Z4175" s="764"/>
      <c r="AA4175" s="764"/>
      <c r="AB4175" s="764"/>
      <c r="AC4175" s="764"/>
    </row>
    <row r="4176">
      <c r="A4176" s="764"/>
      <c r="B4176" s="765"/>
      <c r="C4176" s="4"/>
      <c r="D4176" s="764"/>
      <c r="E4176" s="764"/>
      <c r="F4176" s="764"/>
      <c r="G4176" s="764"/>
      <c r="H4176" s="764"/>
      <c r="I4176" s="764"/>
      <c r="J4176" s="764"/>
      <c r="K4176" s="764"/>
      <c r="L4176" s="764"/>
      <c r="M4176" s="764"/>
      <c r="N4176" s="764"/>
      <c r="O4176" s="764"/>
      <c r="P4176" s="764"/>
      <c r="Q4176" s="764"/>
      <c r="R4176" s="764"/>
      <c r="S4176" s="764"/>
      <c r="T4176" s="764"/>
      <c r="U4176" s="764"/>
      <c r="V4176" s="764"/>
      <c r="W4176" s="764"/>
      <c r="X4176" s="764"/>
      <c r="Y4176" s="764"/>
      <c r="Z4176" s="764"/>
      <c r="AA4176" s="764"/>
      <c r="AB4176" s="764"/>
      <c r="AC4176" s="764"/>
    </row>
    <row r="4177">
      <c r="A4177" s="764"/>
      <c r="B4177" s="765"/>
      <c r="C4177" s="4"/>
      <c r="D4177" s="764"/>
      <c r="E4177" s="764"/>
      <c r="F4177" s="764"/>
      <c r="G4177" s="764"/>
      <c r="H4177" s="764"/>
      <c r="I4177" s="764"/>
      <c r="J4177" s="764"/>
      <c r="K4177" s="764"/>
      <c r="L4177" s="764"/>
      <c r="M4177" s="764"/>
      <c r="N4177" s="764"/>
      <c r="O4177" s="764"/>
      <c r="P4177" s="764"/>
      <c r="Q4177" s="764"/>
      <c r="R4177" s="764"/>
      <c r="S4177" s="764"/>
      <c r="T4177" s="764"/>
      <c r="U4177" s="764"/>
      <c r="V4177" s="764"/>
      <c r="W4177" s="764"/>
      <c r="X4177" s="764"/>
      <c r="Y4177" s="764"/>
      <c r="Z4177" s="764"/>
      <c r="AA4177" s="764"/>
      <c r="AB4177" s="764"/>
      <c r="AC4177" s="764"/>
    </row>
    <row r="4178">
      <c r="A4178" s="764"/>
      <c r="B4178" s="765"/>
      <c r="C4178" s="4"/>
      <c r="D4178" s="764"/>
      <c r="E4178" s="764"/>
      <c r="F4178" s="764"/>
      <c r="G4178" s="764"/>
      <c r="H4178" s="764"/>
      <c r="I4178" s="764"/>
      <c r="J4178" s="764"/>
      <c r="K4178" s="764"/>
      <c r="L4178" s="764"/>
      <c r="M4178" s="764"/>
      <c r="N4178" s="764"/>
      <c r="O4178" s="764"/>
      <c r="P4178" s="764"/>
      <c r="Q4178" s="764"/>
      <c r="R4178" s="764"/>
      <c r="S4178" s="764"/>
      <c r="T4178" s="764"/>
      <c r="U4178" s="764"/>
      <c r="V4178" s="764"/>
      <c r="W4178" s="764"/>
      <c r="X4178" s="764"/>
      <c r="Y4178" s="764"/>
      <c r="Z4178" s="764"/>
      <c r="AA4178" s="764"/>
      <c r="AB4178" s="764"/>
      <c r="AC4178" s="764"/>
    </row>
    <row r="4179">
      <c r="A4179" s="764"/>
      <c r="B4179" s="765"/>
      <c r="C4179" s="4"/>
      <c r="D4179" s="764"/>
      <c r="E4179" s="764"/>
      <c r="F4179" s="764"/>
      <c r="G4179" s="764"/>
      <c r="H4179" s="764"/>
      <c r="I4179" s="764"/>
      <c r="J4179" s="764"/>
      <c r="K4179" s="764"/>
      <c r="L4179" s="764"/>
      <c r="M4179" s="764"/>
      <c r="N4179" s="764"/>
      <c r="O4179" s="764"/>
      <c r="P4179" s="764"/>
      <c r="Q4179" s="764"/>
      <c r="R4179" s="764"/>
      <c r="S4179" s="764"/>
      <c r="T4179" s="764"/>
      <c r="U4179" s="764"/>
      <c r="V4179" s="764"/>
      <c r="W4179" s="764"/>
      <c r="X4179" s="764"/>
      <c r="Y4179" s="764"/>
      <c r="Z4179" s="764"/>
      <c r="AA4179" s="764"/>
      <c r="AB4179" s="764"/>
      <c r="AC4179" s="764"/>
    </row>
    <row r="4180">
      <c r="A4180" s="764"/>
      <c r="B4180" s="765"/>
      <c r="C4180" s="4"/>
      <c r="D4180" s="764"/>
      <c r="E4180" s="764"/>
      <c r="F4180" s="764"/>
      <c r="G4180" s="764"/>
      <c r="H4180" s="764"/>
      <c r="I4180" s="764"/>
      <c r="J4180" s="764"/>
      <c r="K4180" s="764"/>
      <c r="L4180" s="764"/>
      <c r="M4180" s="764"/>
      <c r="N4180" s="764"/>
      <c r="O4180" s="764"/>
      <c r="P4180" s="764"/>
      <c r="Q4180" s="764"/>
      <c r="R4180" s="764"/>
      <c r="S4180" s="764"/>
      <c r="T4180" s="764"/>
      <c r="U4180" s="764"/>
      <c r="V4180" s="764"/>
      <c r="W4180" s="764"/>
      <c r="X4180" s="764"/>
      <c r="Y4180" s="764"/>
      <c r="Z4180" s="764"/>
      <c r="AA4180" s="764"/>
      <c r="AB4180" s="764"/>
      <c r="AC4180" s="764"/>
    </row>
    <row r="4181">
      <c r="A4181" s="764"/>
      <c r="B4181" s="765"/>
      <c r="C4181" s="4"/>
      <c r="D4181" s="764"/>
      <c r="E4181" s="764"/>
      <c r="F4181" s="764"/>
      <c r="G4181" s="764"/>
      <c r="H4181" s="764"/>
      <c r="I4181" s="764"/>
      <c r="J4181" s="764"/>
      <c r="K4181" s="764"/>
      <c r="L4181" s="764"/>
      <c r="M4181" s="764"/>
      <c r="N4181" s="764"/>
      <c r="O4181" s="764"/>
      <c r="P4181" s="764"/>
      <c r="Q4181" s="764"/>
      <c r="R4181" s="764"/>
      <c r="S4181" s="764"/>
      <c r="T4181" s="764"/>
      <c r="U4181" s="764"/>
      <c r="V4181" s="764"/>
      <c r="W4181" s="764"/>
      <c r="X4181" s="764"/>
      <c r="Y4181" s="764"/>
      <c r="Z4181" s="764"/>
      <c r="AA4181" s="764"/>
      <c r="AB4181" s="764"/>
      <c r="AC4181" s="764"/>
    </row>
    <row r="4182">
      <c r="A4182" s="764"/>
      <c r="B4182" s="765"/>
      <c r="C4182" s="4"/>
      <c r="D4182" s="764"/>
      <c r="E4182" s="764"/>
      <c r="F4182" s="764"/>
      <c r="G4182" s="764"/>
      <c r="H4182" s="764"/>
      <c r="I4182" s="764"/>
      <c r="J4182" s="764"/>
      <c r="K4182" s="764"/>
      <c r="L4182" s="764"/>
      <c r="M4182" s="764"/>
      <c r="N4182" s="764"/>
      <c r="O4182" s="764"/>
      <c r="P4182" s="764"/>
      <c r="Q4182" s="764"/>
      <c r="R4182" s="764"/>
      <c r="S4182" s="764"/>
      <c r="T4182" s="764"/>
      <c r="U4182" s="764"/>
      <c r="V4182" s="764"/>
      <c r="W4182" s="764"/>
      <c r="X4182" s="764"/>
      <c r="Y4182" s="764"/>
      <c r="Z4182" s="764"/>
      <c r="AA4182" s="764"/>
      <c r="AB4182" s="764"/>
      <c r="AC4182" s="764"/>
    </row>
    <row r="4183">
      <c r="A4183" s="764"/>
      <c r="B4183" s="765"/>
      <c r="C4183" s="4"/>
      <c r="D4183" s="764"/>
      <c r="E4183" s="764"/>
      <c r="F4183" s="764"/>
      <c r="G4183" s="764"/>
      <c r="H4183" s="764"/>
      <c r="I4183" s="764"/>
      <c r="J4183" s="764"/>
      <c r="K4183" s="764"/>
      <c r="L4183" s="764"/>
      <c r="M4183" s="764"/>
      <c r="N4183" s="764"/>
      <c r="O4183" s="764"/>
      <c r="P4183" s="764"/>
      <c r="Q4183" s="764"/>
      <c r="R4183" s="764"/>
      <c r="S4183" s="764"/>
      <c r="T4183" s="764"/>
      <c r="U4183" s="764"/>
      <c r="V4183" s="764"/>
      <c r="W4183" s="764"/>
      <c r="X4183" s="764"/>
      <c r="Y4183" s="764"/>
      <c r="Z4183" s="764"/>
      <c r="AA4183" s="764"/>
      <c r="AB4183" s="764"/>
      <c r="AC4183" s="764"/>
    </row>
    <row r="4184">
      <c r="A4184" s="764"/>
      <c r="B4184" s="765"/>
      <c r="C4184" s="4"/>
      <c r="D4184" s="764"/>
      <c r="E4184" s="764"/>
      <c r="F4184" s="764"/>
      <c r="G4184" s="764"/>
      <c r="H4184" s="764"/>
      <c r="I4184" s="764"/>
      <c r="J4184" s="764"/>
      <c r="K4184" s="764"/>
      <c r="L4184" s="764"/>
      <c r="M4184" s="764"/>
      <c r="N4184" s="764"/>
      <c r="O4184" s="764"/>
      <c r="P4184" s="764"/>
      <c r="Q4184" s="764"/>
      <c r="R4184" s="764"/>
      <c r="S4184" s="764"/>
      <c r="T4184" s="764"/>
      <c r="U4184" s="764"/>
      <c r="V4184" s="764"/>
      <c r="W4184" s="764"/>
      <c r="X4184" s="764"/>
      <c r="Y4184" s="764"/>
      <c r="Z4184" s="764"/>
      <c r="AA4184" s="764"/>
      <c r="AB4184" s="764"/>
      <c r="AC4184" s="764"/>
    </row>
    <row r="4185">
      <c r="A4185" s="764"/>
      <c r="B4185" s="765"/>
      <c r="C4185" s="4"/>
      <c r="D4185" s="764"/>
      <c r="E4185" s="764"/>
      <c r="F4185" s="764"/>
      <c r="G4185" s="764"/>
      <c r="H4185" s="764"/>
      <c r="I4185" s="764"/>
      <c r="J4185" s="764"/>
      <c r="K4185" s="764"/>
      <c r="L4185" s="764"/>
      <c r="M4185" s="764"/>
      <c r="N4185" s="764"/>
      <c r="O4185" s="764"/>
      <c r="P4185" s="764"/>
      <c r="Q4185" s="764"/>
      <c r="R4185" s="764"/>
      <c r="S4185" s="764"/>
      <c r="T4185" s="764"/>
      <c r="U4185" s="764"/>
      <c r="V4185" s="764"/>
      <c r="W4185" s="764"/>
      <c r="X4185" s="764"/>
      <c r="Y4185" s="764"/>
      <c r="Z4185" s="764"/>
      <c r="AA4185" s="764"/>
      <c r="AB4185" s="764"/>
      <c r="AC4185" s="764"/>
    </row>
    <row r="4186">
      <c r="A4186" s="764"/>
      <c r="B4186" s="765"/>
      <c r="C4186" s="4"/>
      <c r="D4186" s="764"/>
      <c r="E4186" s="764"/>
      <c r="F4186" s="764"/>
      <c r="G4186" s="764"/>
      <c r="H4186" s="764"/>
      <c r="I4186" s="764"/>
      <c r="J4186" s="764"/>
      <c r="K4186" s="764"/>
      <c r="L4186" s="764"/>
      <c r="M4186" s="764"/>
      <c r="N4186" s="764"/>
      <c r="O4186" s="764"/>
      <c r="P4186" s="764"/>
      <c r="Q4186" s="764"/>
      <c r="R4186" s="764"/>
      <c r="S4186" s="764"/>
      <c r="T4186" s="764"/>
      <c r="U4186" s="764"/>
      <c r="V4186" s="764"/>
      <c r="W4186" s="764"/>
      <c r="X4186" s="764"/>
      <c r="Y4186" s="764"/>
      <c r="Z4186" s="764"/>
      <c r="AA4186" s="764"/>
      <c r="AB4186" s="764"/>
      <c r="AC4186" s="764"/>
    </row>
    <row r="4187">
      <c r="A4187" s="764"/>
      <c r="B4187" s="765"/>
      <c r="C4187" s="4"/>
      <c r="D4187" s="764"/>
      <c r="E4187" s="764"/>
      <c r="F4187" s="764"/>
      <c r="G4187" s="764"/>
      <c r="H4187" s="764"/>
      <c r="I4187" s="764"/>
      <c r="J4187" s="764"/>
      <c r="K4187" s="764"/>
      <c r="L4187" s="764"/>
      <c r="M4187" s="764"/>
      <c r="N4187" s="764"/>
      <c r="O4187" s="764"/>
      <c r="P4187" s="764"/>
      <c r="Q4187" s="764"/>
      <c r="R4187" s="764"/>
      <c r="S4187" s="764"/>
      <c r="T4187" s="764"/>
      <c r="U4187" s="764"/>
      <c r="V4187" s="764"/>
      <c r="W4187" s="764"/>
      <c r="X4187" s="764"/>
      <c r="Y4187" s="764"/>
      <c r="Z4187" s="764"/>
      <c r="AA4187" s="764"/>
      <c r="AB4187" s="764"/>
      <c r="AC4187" s="764"/>
    </row>
    <row r="4188">
      <c r="A4188" s="764"/>
      <c r="B4188" s="765"/>
      <c r="C4188" s="4"/>
      <c r="D4188" s="764"/>
      <c r="E4188" s="764"/>
      <c r="F4188" s="764"/>
      <c r="G4188" s="764"/>
      <c r="H4188" s="764"/>
      <c r="I4188" s="764"/>
      <c r="J4188" s="764"/>
      <c r="K4188" s="764"/>
      <c r="L4188" s="764"/>
      <c r="M4188" s="764"/>
      <c r="N4188" s="764"/>
      <c r="O4188" s="764"/>
      <c r="P4188" s="764"/>
      <c r="Q4188" s="764"/>
      <c r="R4188" s="764"/>
      <c r="S4188" s="764"/>
      <c r="T4188" s="764"/>
      <c r="U4188" s="764"/>
      <c r="V4188" s="764"/>
      <c r="W4188" s="764"/>
      <c r="X4188" s="764"/>
      <c r="Y4188" s="764"/>
      <c r="Z4188" s="764"/>
      <c r="AA4188" s="764"/>
      <c r="AB4188" s="764"/>
      <c r="AC4188" s="764"/>
    </row>
    <row r="4189">
      <c r="A4189" s="764"/>
      <c r="B4189" s="765"/>
      <c r="C4189" s="4"/>
      <c r="D4189" s="764"/>
      <c r="E4189" s="764"/>
      <c r="F4189" s="764"/>
      <c r="G4189" s="764"/>
      <c r="H4189" s="764"/>
      <c r="I4189" s="764"/>
      <c r="J4189" s="764"/>
      <c r="K4189" s="764"/>
      <c r="L4189" s="764"/>
      <c r="M4189" s="764"/>
      <c r="N4189" s="764"/>
      <c r="O4189" s="764"/>
      <c r="P4189" s="764"/>
      <c r="Q4189" s="764"/>
      <c r="R4189" s="764"/>
      <c r="S4189" s="764"/>
      <c r="T4189" s="764"/>
      <c r="U4189" s="764"/>
      <c r="V4189" s="764"/>
      <c r="W4189" s="764"/>
      <c r="X4189" s="764"/>
      <c r="Y4189" s="764"/>
      <c r="Z4189" s="764"/>
      <c r="AA4189" s="764"/>
      <c r="AB4189" s="764"/>
      <c r="AC4189" s="764"/>
    </row>
    <row r="4190">
      <c r="A4190" s="764"/>
      <c r="B4190" s="765"/>
      <c r="C4190" s="4"/>
      <c r="D4190" s="764"/>
      <c r="E4190" s="764"/>
      <c r="F4190" s="764"/>
      <c r="G4190" s="764"/>
      <c r="H4190" s="764"/>
      <c r="I4190" s="764"/>
      <c r="J4190" s="764"/>
      <c r="K4190" s="764"/>
      <c r="L4190" s="764"/>
      <c r="M4190" s="764"/>
      <c r="N4190" s="764"/>
      <c r="O4190" s="764"/>
      <c r="P4190" s="764"/>
      <c r="Q4190" s="764"/>
      <c r="R4190" s="764"/>
      <c r="S4190" s="764"/>
      <c r="T4190" s="764"/>
      <c r="U4190" s="764"/>
      <c r="V4190" s="764"/>
      <c r="W4190" s="764"/>
      <c r="X4190" s="764"/>
      <c r="Y4190" s="764"/>
      <c r="Z4190" s="764"/>
      <c r="AA4190" s="764"/>
      <c r="AB4190" s="764"/>
      <c r="AC4190" s="764"/>
    </row>
    <row r="4191">
      <c r="A4191" s="764"/>
      <c r="B4191" s="765"/>
      <c r="C4191" s="4"/>
      <c r="D4191" s="764"/>
      <c r="E4191" s="764"/>
      <c r="F4191" s="764"/>
      <c r="G4191" s="764"/>
      <c r="H4191" s="764"/>
      <c r="I4191" s="764"/>
      <c r="J4191" s="764"/>
      <c r="K4191" s="764"/>
      <c r="L4191" s="764"/>
      <c r="M4191" s="764"/>
      <c r="N4191" s="764"/>
      <c r="O4191" s="764"/>
      <c r="P4191" s="764"/>
      <c r="Q4191" s="764"/>
      <c r="R4191" s="764"/>
      <c r="S4191" s="764"/>
      <c r="T4191" s="764"/>
      <c r="U4191" s="764"/>
      <c r="V4191" s="764"/>
      <c r="W4191" s="764"/>
      <c r="X4191" s="764"/>
      <c r="Y4191" s="764"/>
      <c r="Z4191" s="764"/>
      <c r="AA4191" s="764"/>
      <c r="AB4191" s="764"/>
      <c r="AC4191" s="764"/>
    </row>
    <row r="4192">
      <c r="A4192" s="764"/>
      <c r="B4192" s="765"/>
      <c r="C4192" s="4"/>
      <c r="D4192" s="764"/>
      <c r="E4192" s="764"/>
      <c r="F4192" s="764"/>
      <c r="G4192" s="764"/>
      <c r="H4192" s="764"/>
      <c r="I4192" s="764"/>
      <c r="J4192" s="764"/>
      <c r="K4192" s="764"/>
      <c r="L4192" s="764"/>
      <c r="M4192" s="764"/>
      <c r="N4192" s="764"/>
      <c r="O4192" s="764"/>
      <c r="P4192" s="764"/>
      <c r="Q4192" s="764"/>
      <c r="R4192" s="764"/>
      <c r="S4192" s="764"/>
      <c r="T4192" s="764"/>
      <c r="U4192" s="764"/>
      <c r="V4192" s="764"/>
      <c r="W4192" s="764"/>
      <c r="X4192" s="764"/>
      <c r="Y4192" s="764"/>
      <c r="Z4192" s="764"/>
      <c r="AA4192" s="764"/>
      <c r="AB4192" s="764"/>
      <c r="AC4192" s="764"/>
    </row>
    <row r="4193">
      <c r="A4193" s="764"/>
      <c r="B4193" s="765"/>
      <c r="C4193" s="4"/>
      <c r="D4193" s="764"/>
      <c r="E4193" s="764"/>
      <c r="F4193" s="764"/>
      <c r="G4193" s="764"/>
      <c r="H4193" s="764"/>
      <c r="I4193" s="764"/>
      <c r="J4193" s="764"/>
      <c r="K4193" s="764"/>
      <c r="L4193" s="764"/>
      <c r="M4193" s="764"/>
      <c r="N4193" s="764"/>
      <c r="O4193" s="764"/>
      <c r="P4193" s="764"/>
      <c r="Q4193" s="764"/>
      <c r="R4193" s="764"/>
      <c r="S4193" s="764"/>
      <c r="T4193" s="764"/>
      <c r="U4193" s="764"/>
      <c r="V4193" s="764"/>
      <c r="W4193" s="764"/>
      <c r="X4193" s="764"/>
      <c r="Y4193" s="764"/>
      <c r="Z4193" s="764"/>
      <c r="AA4193" s="764"/>
      <c r="AB4193" s="764"/>
      <c r="AC4193" s="764"/>
    </row>
    <row r="4194">
      <c r="A4194" s="764"/>
      <c r="B4194" s="765"/>
      <c r="C4194" s="4"/>
      <c r="D4194" s="764"/>
      <c r="E4194" s="764"/>
      <c r="F4194" s="764"/>
      <c r="G4194" s="764"/>
      <c r="H4194" s="764"/>
      <c r="I4194" s="764"/>
      <c r="J4194" s="764"/>
      <c r="K4194" s="764"/>
      <c r="L4194" s="764"/>
      <c r="M4194" s="764"/>
      <c r="N4194" s="764"/>
      <c r="O4194" s="764"/>
      <c r="P4194" s="764"/>
      <c r="Q4194" s="764"/>
      <c r="R4194" s="764"/>
      <c r="S4194" s="764"/>
      <c r="T4194" s="764"/>
      <c r="U4194" s="764"/>
      <c r="V4194" s="764"/>
      <c r="W4194" s="764"/>
      <c r="X4194" s="764"/>
      <c r="Y4194" s="764"/>
      <c r="Z4194" s="764"/>
      <c r="AA4194" s="764"/>
      <c r="AB4194" s="764"/>
      <c r="AC4194" s="764"/>
    </row>
    <row r="4195">
      <c r="A4195" s="764"/>
      <c r="B4195" s="765"/>
      <c r="C4195" s="4"/>
      <c r="D4195" s="764"/>
      <c r="E4195" s="764"/>
      <c r="F4195" s="764"/>
      <c r="G4195" s="764"/>
      <c r="H4195" s="764"/>
      <c r="I4195" s="764"/>
      <c r="J4195" s="764"/>
      <c r="K4195" s="764"/>
      <c r="L4195" s="764"/>
      <c r="M4195" s="764"/>
      <c r="N4195" s="764"/>
      <c r="O4195" s="764"/>
      <c r="P4195" s="764"/>
      <c r="Q4195" s="764"/>
      <c r="R4195" s="764"/>
      <c r="S4195" s="764"/>
      <c r="T4195" s="764"/>
      <c r="U4195" s="764"/>
      <c r="V4195" s="764"/>
      <c r="W4195" s="764"/>
      <c r="X4195" s="764"/>
      <c r="Y4195" s="764"/>
      <c r="Z4195" s="764"/>
      <c r="AA4195" s="764"/>
      <c r="AB4195" s="764"/>
      <c r="AC4195" s="764"/>
    </row>
    <row r="4196">
      <c r="A4196" s="764"/>
      <c r="B4196" s="765"/>
      <c r="C4196" s="4"/>
      <c r="D4196" s="764"/>
      <c r="E4196" s="764"/>
      <c r="F4196" s="764"/>
      <c r="G4196" s="764"/>
      <c r="H4196" s="764"/>
      <c r="I4196" s="764"/>
      <c r="J4196" s="764"/>
      <c r="K4196" s="764"/>
      <c r="L4196" s="764"/>
      <c r="M4196" s="764"/>
      <c r="N4196" s="764"/>
      <c r="O4196" s="764"/>
      <c r="P4196" s="764"/>
      <c r="Q4196" s="764"/>
      <c r="R4196" s="764"/>
      <c r="S4196" s="764"/>
      <c r="T4196" s="764"/>
      <c r="U4196" s="764"/>
      <c r="V4196" s="764"/>
      <c r="W4196" s="764"/>
      <c r="X4196" s="764"/>
      <c r="Y4196" s="764"/>
      <c r="Z4196" s="764"/>
      <c r="AA4196" s="764"/>
      <c r="AB4196" s="764"/>
      <c r="AC4196" s="764"/>
    </row>
    <row r="4197">
      <c r="A4197" s="764"/>
      <c r="B4197" s="765"/>
      <c r="C4197" s="4"/>
      <c r="D4197" s="764"/>
      <c r="E4197" s="764"/>
      <c r="F4197" s="764"/>
      <c r="G4197" s="764"/>
      <c r="H4197" s="764"/>
      <c r="I4197" s="764"/>
      <c r="J4197" s="764"/>
      <c r="K4197" s="764"/>
      <c r="L4197" s="764"/>
      <c r="M4197" s="764"/>
      <c r="N4197" s="764"/>
      <c r="O4197" s="764"/>
      <c r="P4197" s="764"/>
      <c r="Q4197" s="764"/>
      <c r="R4197" s="764"/>
      <c r="S4197" s="764"/>
      <c r="T4197" s="764"/>
      <c r="U4197" s="764"/>
      <c r="V4197" s="764"/>
      <c r="W4197" s="764"/>
      <c r="X4197" s="764"/>
      <c r="Y4197" s="764"/>
      <c r="Z4197" s="764"/>
      <c r="AA4197" s="764"/>
      <c r="AB4197" s="764"/>
      <c r="AC4197" s="764"/>
    </row>
    <row r="4198">
      <c r="A4198" s="764"/>
      <c r="B4198" s="765"/>
      <c r="C4198" s="4"/>
      <c r="D4198" s="764"/>
      <c r="E4198" s="764"/>
      <c r="F4198" s="764"/>
      <c r="G4198" s="764"/>
      <c r="H4198" s="764"/>
      <c r="I4198" s="764"/>
      <c r="J4198" s="764"/>
      <c r="K4198" s="764"/>
      <c r="L4198" s="764"/>
      <c r="M4198" s="764"/>
      <c r="N4198" s="764"/>
      <c r="O4198" s="764"/>
      <c r="P4198" s="764"/>
      <c r="Q4198" s="764"/>
      <c r="R4198" s="764"/>
      <c r="S4198" s="764"/>
      <c r="T4198" s="764"/>
      <c r="U4198" s="764"/>
      <c r="V4198" s="764"/>
      <c r="W4198" s="764"/>
      <c r="X4198" s="764"/>
      <c r="Y4198" s="764"/>
      <c r="Z4198" s="764"/>
      <c r="AA4198" s="764"/>
      <c r="AB4198" s="764"/>
      <c r="AC4198" s="764"/>
    </row>
    <row r="4199">
      <c r="A4199" s="764"/>
      <c r="B4199" s="765"/>
      <c r="C4199" s="4"/>
      <c r="D4199" s="764"/>
      <c r="E4199" s="764"/>
      <c r="F4199" s="764"/>
      <c r="G4199" s="764"/>
      <c r="H4199" s="764"/>
      <c r="I4199" s="764"/>
      <c r="J4199" s="764"/>
      <c r="K4199" s="764"/>
      <c r="L4199" s="764"/>
      <c r="M4199" s="764"/>
      <c r="N4199" s="764"/>
      <c r="O4199" s="764"/>
      <c r="P4199" s="764"/>
      <c r="Q4199" s="764"/>
      <c r="R4199" s="764"/>
      <c r="S4199" s="764"/>
      <c r="T4199" s="764"/>
      <c r="U4199" s="764"/>
      <c r="V4199" s="764"/>
      <c r="W4199" s="764"/>
      <c r="X4199" s="764"/>
      <c r="Y4199" s="764"/>
      <c r="Z4199" s="764"/>
      <c r="AA4199" s="764"/>
      <c r="AB4199" s="764"/>
      <c r="AC4199" s="764"/>
    </row>
    <row r="4200">
      <c r="A4200" s="764"/>
      <c r="B4200" s="765"/>
      <c r="C4200" s="4"/>
      <c r="D4200" s="764"/>
      <c r="E4200" s="764"/>
      <c r="F4200" s="764"/>
      <c r="G4200" s="764"/>
      <c r="H4200" s="764"/>
      <c r="I4200" s="764"/>
      <c r="J4200" s="764"/>
      <c r="K4200" s="764"/>
      <c r="L4200" s="764"/>
      <c r="M4200" s="764"/>
      <c r="N4200" s="764"/>
      <c r="O4200" s="764"/>
      <c r="P4200" s="764"/>
      <c r="Q4200" s="764"/>
      <c r="R4200" s="764"/>
      <c r="S4200" s="764"/>
      <c r="T4200" s="764"/>
      <c r="U4200" s="764"/>
      <c r="V4200" s="764"/>
      <c r="W4200" s="764"/>
      <c r="X4200" s="764"/>
      <c r="Y4200" s="764"/>
      <c r="Z4200" s="764"/>
      <c r="AA4200" s="764"/>
      <c r="AB4200" s="764"/>
      <c r="AC4200" s="764"/>
    </row>
    <row r="4201">
      <c r="A4201" s="764"/>
      <c r="B4201" s="765"/>
      <c r="C4201" s="4"/>
      <c r="D4201" s="764"/>
      <c r="E4201" s="764"/>
      <c r="F4201" s="764"/>
      <c r="G4201" s="764"/>
      <c r="H4201" s="764"/>
      <c r="I4201" s="764"/>
      <c r="J4201" s="764"/>
      <c r="K4201" s="764"/>
      <c r="L4201" s="764"/>
      <c r="M4201" s="764"/>
      <c r="N4201" s="764"/>
      <c r="O4201" s="764"/>
      <c r="P4201" s="764"/>
      <c r="Q4201" s="764"/>
      <c r="R4201" s="764"/>
      <c r="S4201" s="764"/>
      <c r="T4201" s="764"/>
      <c r="U4201" s="764"/>
      <c r="V4201" s="764"/>
      <c r="W4201" s="764"/>
      <c r="X4201" s="764"/>
      <c r="Y4201" s="764"/>
      <c r="Z4201" s="764"/>
      <c r="AA4201" s="764"/>
      <c r="AB4201" s="764"/>
      <c r="AC4201" s="764"/>
    </row>
    <row r="4202">
      <c r="A4202" s="764"/>
      <c r="B4202" s="765"/>
      <c r="C4202" s="4"/>
      <c r="D4202" s="764"/>
      <c r="E4202" s="764"/>
      <c r="F4202" s="764"/>
      <c r="G4202" s="764"/>
      <c r="H4202" s="764"/>
      <c r="I4202" s="764"/>
      <c r="J4202" s="764"/>
      <c r="K4202" s="764"/>
      <c r="L4202" s="764"/>
      <c r="M4202" s="764"/>
      <c r="N4202" s="764"/>
      <c r="O4202" s="764"/>
      <c r="P4202" s="764"/>
      <c r="Q4202" s="764"/>
      <c r="R4202" s="764"/>
      <c r="S4202" s="764"/>
      <c r="T4202" s="764"/>
      <c r="U4202" s="764"/>
      <c r="V4202" s="764"/>
      <c r="W4202" s="764"/>
      <c r="X4202" s="764"/>
      <c r="Y4202" s="764"/>
      <c r="Z4202" s="764"/>
      <c r="AA4202" s="764"/>
      <c r="AB4202" s="764"/>
      <c r="AC4202" s="764"/>
    </row>
    <row r="4203">
      <c r="A4203" s="764"/>
      <c r="B4203" s="765"/>
      <c r="C4203" s="4"/>
      <c r="D4203" s="764"/>
      <c r="E4203" s="764"/>
      <c r="F4203" s="764"/>
      <c r="G4203" s="764"/>
      <c r="H4203" s="764"/>
      <c r="I4203" s="764"/>
      <c r="J4203" s="764"/>
      <c r="K4203" s="764"/>
      <c r="L4203" s="764"/>
      <c r="M4203" s="764"/>
      <c r="N4203" s="764"/>
      <c r="O4203" s="764"/>
      <c r="P4203" s="764"/>
      <c r="Q4203" s="764"/>
      <c r="R4203" s="764"/>
      <c r="S4203" s="764"/>
      <c r="T4203" s="764"/>
      <c r="U4203" s="764"/>
      <c r="V4203" s="764"/>
      <c r="W4203" s="764"/>
      <c r="X4203" s="764"/>
      <c r="Y4203" s="764"/>
      <c r="Z4203" s="764"/>
      <c r="AA4203" s="764"/>
      <c r="AB4203" s="764"/>
      <c r="AC4203" s="764"/>
    </row>
    <row r="4204">
      <c r="A4204" s="764"/>
      <c r="B4204" s="765"/>
      <c r="C4204" s="4"/>
      <c r="D4204" s="764"/>
      <c r="E4204" s="764"/>
      <c r="F4204" s="764"/>
      <c r="G4204" s="764"/>
      <c r="H4204" s="764"/>
      <c r="I4204" s="764"/>
      <c r="J4204" s="764"/>
      <c r="K4204" s="764"/>
      <c r="L4204" s="764"/>
      <c r="M4204" s="764"/>
      <c r="N4204" s="764"/>
      <c r="O4204" s="764"/>
      <c r="P4204" s="764"/>
      <c r="Q4204" s="764"/>
      <c r="R4204" s="764"/>
      <c r="S4204" s="764"/>
      <c r="T4204" s="764"/>
      <c r="U4204" s="764"/>
      <c r="V4204" s="764"/>
      <c r="W4204" s="764"/>
      <c r="X4204" s="764"/>
      <c r="Y4204" s="764"/>
      <c r="Z4204" s="764"/>
      <c r="AA4204" s="764"/>
      <c r="AB4204" s="764"/>
      <c r="AC4204" s="764"/>
    </row>
    <row r="4205">
      <c r="A4205" s="764"/>
      <c r="B4205" s="765"/>
      <c r="C4205" s="4"/>
      <c r="D4205" s="764"/>
      <c r="E4205" s="764"/>
      <c r="F4205" s="764"/>
      <c r="G4205" s="764"/>
      <c r="H4205" s="764"/>
      <c r="I4205" s="764"/>
      <c r="J4205" s="764"/>
      <c r="K4205" s="764"/>
      <c r="L4205" s="764"/>
      <c r="M4205" s="764"/>
      <c r="N4205" s="764"/>
      <c r="O4205" s="764"/>
      <c r="P4205" s="764"/>
      <c r="Q4205" s="764"/>
      <c r="R4205" s="764"/>
      <c r="S4205" s="764"/>
      <c r="T4205" s="764"/>
      <c r="U4205" s="764"/>
      <c r="V4205" s="764"/>
      <c r="W4205" s="764"/>
      <c r="X4205" s="764"/>
      <c r="Y4205" s="764"/>
      <c r="Z4205" s="764"/>
      <c r="AA4205" s="764"/>
      <c r="AB4205" s="764"/>
      <c r="AC4205" s="764"/>
    </row>
    <row r="4206">
      <c r="A4206" s="764"/>
      <c r="B4206" s="765"/>
      <c r="C4206" s="4"/>
      <c r="D4206" s="764"/>
      <c r="E4206" s="764"/>
      <c r="F4206" s="764"/>
      <c r="G4206" s="764"/>
      <c r="H4206" s="764"/>
      <c r="I4206" s="764"/>
      <c r="J4206" s="764"/>
      <c r="K4206" s="764"/>
      <c r="L4206" s="764"/>
      <c r="M4206" s="764"/>
      <c r="N4206" s="764"/>
      <c r="O4206" s="764"/>
      <c r="P4206" s="764"/>
      <c r="Q4206" s="764"/>
      <c r="R4206" s="764"/>
      <c r="S4206" s="764"/>
      <c r="T4206" s="764"/>
      <c r="U4206" s="764"/>
      <c r="V4206" s="764"/>
      <c r="W4206" s="764"/>
      <c r="X4206" s="764"/>
      <c r="Y4206" s="764"/>
      <c r="Z4206" s="764"/>
      <c r="AA4206" s="764"/>
      <c r="AB4206" s="764"/>
      <c r="AC4206" s="764"/>
    </row>
    <row r="4207">
      <c r="A4207" s="764"/>
      <c r="B4207" s="765"/>
      <c r="C4207" s="4"/>
      <c r="D4207" s="764"/>
      <c r="E4207" s="764"/>
      <c r="F4207" s="764"/>
      <c r="G4207" s="764"/>
      <c r="H4207" s="764"/>
      <c r="I4207" s="764"/>
      <c r="J4207" s="764"/>
      <c r="K4207" s="764"/>
      <c r="L4207" s="764"/>
      <c r="M4207" s="764"/>
      <c r="N4207" s="764"/>
      <c r="O4207" s="764"/>
      <c r="P4207" s="764"/>
      <c r="Q4207" s="764"/>
      <c r="R4207" s="764"/>
      <c r="S4207" s="764"/>
      <c r="T4207" s="764"/>
      <c r="U4207" s="764"/>
      <c r="V4207" s="764"/>
      <c r="W4207" s="764"/>
      <c r="X4207" s="764"/>
      <c r="Y4207" s="764"/>
      <c r="Z4207" s="764"/>
      <c r="AA4207" s="764"/>
      <c r="AB4207" s="764"/>
      <c r="AC4207" s="764"/>
    </row>
    <row r="4208">
      <c r="A4208" s="764"/>
      <c r="B4208" s="765"/>
      <c r="C4208" s="4"/>
      <c r="D4208" s="764"/>
      <c r="E4208" s="764"/>
      <c r="F4208" s="764"/>
      <c r="G4208" s="764"/>
      <c r="H4208" s="764"/>
      <c r="I4208" s="764"/>
      <c r="J4208" s="764"/>
      <c r="K4208" s="764"/>
      <c r="L4208" s="764"/>
      <c r="M4208" s="764"/>
      <c r="N4208" s="764"/>
      <c r="O4208" s="764"/>
      <c r="P4208" s="764"/>
      <c r="Q4208" s="764"/>
      <c r="R4208" s="764"/>
      <c r="S4208" s="764"/>
      <c r="T4208" s="764"/>
      <c r="U4208" s="764"/>
      <c r="V4208" s="764"/>
      <c r="W4208" s="764"/>
      <c r="X4208" s="764"/>
      <c r="Y4208" s="764"/>
      <c r="Z4208" s="764"/>
      <c r="AA4208" s="764"/>
      <c r="AB4208" s="764"/>
      <c r="AC4208" s="764"/>
    </row>
    <row r="4209">
      <c r="A4209" s="764"/>
      <c r="B4209" s="765"/>
      <c r="C4209" s="4"/>
      <c r="D4209" s="764"/>
      <c r="E4209" s="764"/>
      <c r="F4209" s="764"/>
      <c r="G4209" s="764"/>
      <c r="H4209" s="764"/>
      <c r="I4209" s="764"/>
      <c r="J4209" s="764"/>
      <c r="K4209" s="764"/>
      <c r="L4209" s="764"/>
      <c r="M4209" s="764"/>
      <c r="N4209" s="764"/>
      <c r="O4209" s="764"/>
      <c r="P4209" s="764"/>
      <c r="Q4209" s="764"/>
      <c r="R4209" s="764"/>
      <c r="S4209" s="764"/>
      <c r="T4209" s="764"/>
      <c r="U4209" s="764"/>
      <c r="V4209" s="764"/>
      <c r="W4209" s="764"/>
      <c r="X4209" s="764"/>
      <c r="Y4209" s="764"/>
      <c r="Z4209" s="764"/>
      <c r="AA4209" s="764"/>
      <c r="AB4209" s="764"/>
      <c r="AC4209" s="764"/>
    </row>
    <row r="4210">
      <c r="A4210" s="764"/>
      <c r="B4210" s="765"/>
      <c r="C4210" s="4"/>
      <c r="D4210" s="764"/>
      <c r="E4210" s="764"/>
      <c r="F4210" s="764"/>
      <c r="G4210" s="764"/>
      <c r="H4210" s="764"/>
      <c r="I4210" s="764"/>
      <c r="J4210" s="764"/>
      <c r="K4210" s="764"/>
      <c r="L4210" s="764"/>
      <c r="M4210" s="764"/>
      <c r="N4210" s="764"/>
      <c r="O4210" s="764"/>
      <c r="P4210" s="764"/>
      <c r="Q4210" s="764"/>
      <c r="R4210" s="764"/>
      <c r="S4210" s="764"/>
      <c r="T4210" s="764"/>
      <c r="U4210" s="764"/>
      <c r="V4210" s="764"/>
      <c r="W4210" s="764"/>
      <c r="X4210" s="764"/>
      <c r="Y4210" s="764"/>
      <c r="Z4210" s="764"/>
      <c r="AA4210" s="764"/>
      <c r="AB4210" s="764"/>
      <c r="AC4210" s="764"/>
    </row>
    <row r="4211">
      <c r="A4211" s="764"/>
      <c r="B4211" s="765"/>
      <c r="C4211" s="4"/>
      <c r="D4211" s="764"/>
      <c r="E4211" s="764"/>
      <c r="F4211" s="764"/>
      <c r="G4211" s="764"/>
      <c r="H4211" s="764"/>
      <c r="I4211" s="764"/>
      <c r="J4211" s="764"/>
      <c r="K4211" s="764"/>
      <c r="L4211" s="764"/>
      <c r="M4211" s="764"/>
      <c r="N4211" s="764"/>
      <c r="O4211" s="764"/>
      <c r="P4211" s="764"/>
      <c r="Q4211" s="764"/>
      <c r="R4211" s="764"/>
      <c r="S4211" s="764"/>
      <c r="T4211" s="764"/>
      <c r="U4211" s="764"/>
      <c r="V4211" s="764"/>
      <c r="W4211" s="764"/>
      <c r="X4211" s="764"/>
      <c r="Y4211" s="764"/>
      <c r="Z4211" s="764"/>
      <c r="AA4211" s="764"/>
      <c r="AB4211" s="764"/>
      <c r="AC4211" s="764"/>
    </row>
    <row r="4212">
      <c r="A4212" s="764"/>
      <c r="B4212" s="765"/>
      <c r="C4212" s="4"/>
      <c r="D4212" s="764"/>
      <c r="E4212" s="764"/>
      <c r="F4212" s="764"/>
      <c r="G4212" s="764"/>
      <c r="H4212" s="764"/>
      <c r="I4212" s="764"/>
      <c r="J4212" s="764"/>
      <c r="K4212" s="764"/>
      <c r="L4212" s="764"/>
      <c r="M4212" s="764"/>
      <c r="N4212" s="764"/>
      <c r="O4212" s="764"/>
      <c r="P4212" s="764"/>
      <c r="Q4212" s="764"/>
      <c r="R4212" s="764"/>
      <c r="S4212" s="764"/>
      <c r="T4212" s="764"/>
      <c r="U4212" s="764"/>
      <c r="V4212" s="764"/>
      <c r="W4212" s="764"/>
      <c r="X4212" s="764"/>
      <c r="Y4212" s="764"/>
      <c r="Z4212" s="764"/>
      <c r="AA4212" s="764"/>
      <c r="AB4212" s="764"/>
      <c r="AC4212" s="764"/>
    </row>
    <row r="4213">
      <c r="A4213" s="764"/>
      <c r="B4213" s="765"/>
      <c r="C4213" s="4"/>
      <c r="D4213" s="764"/>
      <c r="E4213" s="764"/>
      <c r="F4213" s="764"/>
      <c r="G4213" s="764"/>
      <c r="H4213" s="764"/>
      <c r="I4213" s="764"/>
      <c r="J4213" s="764"/>
      <c r="K4213" s="764"/>
      <c r="L4213" s="764"/>
      <c r="M4213" s="764"/>
      <c r="N4213" s="764"/>
      <c r="O4213" s="764"/>
      <c r="P4213" s="764"/>
      <c r="Q4213" s="764"/>
      <c r="R4213" s="764"/>
      <c r="S4213" s="764"/>
      <c r="T4213" s="764"/>
      <c r="U4213" s="764"/>
      <c r="V4213" s="764"/>
      <c r="W4213" s="764"/>
      <c r="X4213" s="764"/>
      <c r="Y4213" s="764"/>
      <c r="Z4213" s="764"/>
      <c r="AA4213" s="764"/>
      <c r="AB4213" s="764"/>
      <c r="AC4213" s="764"/>
    </row>
    <row r="4214">
      <c r="A4214" s="764"/>
      <c r="B4214" s="765"/>
      <c r="C4214" s="4"/>
      <c r="D4214" s="764"/>
      <c r="E4214" s="764"/>
      <c r="F4214" s="764"/>
      <c r="G4214" s="764"/>
      <c r="H4214" s="764"/>
      <c r="I4214" s="764"/>
      <c r="J4214" s="764"/>
      <c r="K4214" s="764"/>
      <c r="L4214" s="764"/>
      <c r="M4214" s="764"/>
      <c r="N4214" s="764"/>
      <c r="O4214" s="764"/>
      <c r="P4214" s="764"/>
      <c r="Q4214" s="764"/>
      <c r="R4214" s="764"/>
      <c r="S4214" s="764"/>
      <c r="T4214" s="764"/>
      <c r="U4214" s="764"/>
      <c r="V4214" s="764"/>
      <c r="W4214" s="764"/>
      <c r="X4214" s="764"/>
      <c r="Y4214" s="764"/>
      <c r="Z4214" s="764"/>
      <c r="AA4214" s="764"/>
      <c r="AB4214" s="764"/>
      <c r="AC4214" s="764"/>
    </row>
    <row r="4215">
      <c r="A4215" s="764"/>
      <c r="B4215" s="765"/>
      <c r="C4215" s="4"/>
      <c r="D4215" s="764"/>
      <c r="E4215" s="764"/>
      <c r="F4215" s="764"/>
      <c r="G4215" s="764"/>
      <c r="H4215" s="764"/>
      <c r="I4215" s="764"/>
      <c r="J4215" s="764"/>
      <c r="K4215" s="764"/>
      <c r="L4215" s="764"/>
      <c r="M4215" s="764"/>
      <c r="N4215" s="764"/>
      <c r="O4215" s="764"/>
      <c r="P4215" s="764"/>
      <c r="Q4215" s="764"/>
      <c r="R4215" s="764"/>
      <c r="S4215" s="764"/>
      <c r="T4215" s="764"/>
      <c r="U4215" s="764"/>
      <c r="V4215" s="764"/>
      <c r="W4215" s="764"/>
      <c r="X4215" s="764"/>
      <c r="Y4215" s="764"/>
      <c r="Z4215" s="764"/>
      <c r="AA4215" s="764"/>
      <c r="AB4215" s="764"/>
      <c r="AC4215" s="764"/>
    </row>
    <row r="4216">
      <c r="A4216" s="764"/>
      <c r="B4216" s="765"/>
      <c r="C4216" s="4"/>
      <c r="D4216" s="764"/>
      <c r="E4216" s="764"/>
      <c r="F4216" s="764"/>
      <c r="G4216" s="764"/>
      <c r="H4216" s="764"/>
      <c r="I4216" s="764"/>
      <c r="J4216" s="764"/>
      <c r="K4216" s="764"/>
      <c r="L4216" s="764"/>
      <c r="M4216" s="764"/>
      <c r="N4216" s="764"/>
      <c r="O4216" s="764"/>
      <c r="P4216" s="764"/>
      <c r="Q4216" s="764"/>
      <c r="R4216" s="764"/>
      <c r="S4216" s="764"/>
      <c r="T4216" s="764"/>
      <c r="U4216" s="764"/>
      <c r="V4216" s="764"/>
      <c r="W4216" s="764"/>
      <c r="X4216" s="764"/>
      <c r="Y4216" s="764"/>
      <c r="Z4216" s="764"/>
      <c r="AA4216" s="764"/>
      <c r="AB4216" s="764"/>
      <c r="AC4216" s="764"/>
    </row>
    <row r="4217">
      <c r="A4217" s="764"/>
      <c r="B4217" s="765"/>
      <c r="C4217" s="4"/>
      <c r="D4217" s="764"/>
      <c r="E4217" s="764"/>
      <c r="F4217" s="764"/>
      <c r="G4217" s="764"/>
      <c r="H4217" s="764"/>
      <c r="I4217" s="764"/>
      <c r="J4217" s="764"/>
      <c r="K4217" s="764"/>
      <c r="L4217" s="764"/>
      <c r="M4217" s="764"/>
      <c r="N4217" s="764"/>
      <c r="O4217" s="764"/>
      <c r="P4217" s="764"/>
      <c r="Q4217" s="764"/>
      <c r="R4217" s="764"/>
      <c r="S4217" s="764"/>
      <c r="T4217" s="764"/>
      <c r="U4217" s="764"/>
      <c r="V4217" s="764"/>
      <c r="W4217" s="764"/>
      <c r="X4217" s="764"/>
      <c r="Y4217" s="764"/>
      <c r="Z4217" s="764"/>
      <c r="AA4217" s="764"/>
      <c r="AB4217" s="764"/>
      <c r="AC4217" s="764"/>
    </row>
    <row r="4218">
      <c r="A4218" s="764"/>
      <c r="B4218" s="765"/>
      <c r="C4218" s="4"/>
      <c r="D4218" s="764"/>
      <c r="E4218" s="764"/>
      <c r="F4218" s="764"/>
      <c r="G4218" s="764"/>
      <c r="H4218" s="764"/>
      <c r="I4218" s="764"/>
      <c r="J4218" s="764"/>
      <c r="K4218" s="764"/>
      <c r="L4218" s="764"/>
      <c r="M4218" s="764"/>
      <c r="N4218" s="764"/>
      <c r="O4218" s="764"/>
      <c r="P4218" s="764"/>
      <c r="Q4218" s="764"/>
      <c r="R4218" s="764"/>
      <c r="S4218" s="764"/>
      <c r="T4218" s="764"/>
      <c r="U4218" s="764"/>
      <c r="V4218" s="764"/>
      <c r="W4218" s="764"/>
      <c r="X4218" s="764"/>
      <c r="Y4218" s="764"/>
      <c r="Z4218" s="764"/>
      <c r="AA4218" s="764"/>
      <c r="AB4218" s="764"/>
      <c r="AC4218" s="764"/>
    </row>
    <row r="4219">
      <c r="A4219" s="764"/>
      <c r="B4219" s="765"/>
      <c r="C4219" s="4"/>
      <c r="D4219" s="764"/>
      <c r="E4219" s="764"/>
      <c r="F4219" s="764"/>
      <c r="G4219" s="764"/>
      <c r="H4219" s="764"/>
      <c r="I4219" s="764"/>
      <c r="J4219" s="764"/>
      <c r="K4219" s="764"/>
      <c r="L4219" s="764"/>
      <c r="M4219" s="764"/>
      <c r="N4219" s="764"/>
      <c r="O4219" s="764"/>
      <c r="P4219" s="764"/>
      <c r="Q4219" s="764"/>
      <c r="R4219" s="764"/>
      <c r="S4219" s="764"/>
      <c r="T4219" s="764"/>
      <c r="U4219" s="764"/>
      <c r="V4219" s="764"/>
      <c r="W4219" s="764"/>
      <c r="X4219" s="764"/>
      <c r="Y4219" s="764"/>
      <c r="Z4219" s="764"/>
      <c r="AA4219" s="764"/>
      <c r="AB4219" s="764"/>
      <c r="AC4219" s="764"/>
    </row>
    <row r="4220">
      <c r="A4220" s="764"/>
      <c r="B4220" s="765"/>
      <c r="C4220" s="4"/>
      <c r="D4220" s="764"/>
      <c r="E4220" s="764"/>
      <c r="F4220" s="764"/>
      <c r="G4220" s="764"/>
      <c r="H4220" s="764"/>
      <c r="I4220" s="764"/>
      <c r="J4220" s="764"/>
      <c r="K4220" s="764"/>
      <c r="L4220" s="764"/>
      <c r="M4220" s="764"/>
      <c r="N4220" s="764"/>
      <c r="O4220" s="764"/>
      <c r="P4220" s="764"/>
      <c r="Q4220" s="764"/>
      <c r="R4220" s="764"/>
      <c r="S4220" s="764"/>
      <c r="T4220" s="764"/>
      <c r="U4220" s="764"/>
      <c r="V4220" s="764"/>
      <c r="W4220" s="764"/>
      <c r="X4220" s="764"/>
      <c r="Y4220" s="764"/>
      <c r="Z4220" s="764"/>
      <c r="AA4220" s="764"/>
      <c r="AB4220" s="764"/>
      <c r="AC4220" s="764"/>
    </row>
    <row r="4221">
      <c r="A4221" s="764"/>
      <c r="B4221" s="765"/>
      <c r="C4221" s="4"/>
      <c r="D4221" s="764"/>
      <c r="E4221" s="764"/>
      <c r="F4221" s="764"/>
      <c r="G4221" s="764"/>
      <c r="H4221" s="764"/>
      <c r="I4221" s="764"/>
      <c r="J4221" s="764"/>
      <c r="K4221" s="764"/>
      <c r="L4221" s="764"/>
      <c r="M4221" s="764"/>
      <c r="N4221" s="764"/>
      <c r="O4221" s="764"/>
      <c r="P4221" s="764"/>
      <c r="Q4221" s="764"/>
      <c r="R4221" s="764"/>
      <c r="S4221" s="764"/>
      <c r="T4221" s="764"/>
      <c r="U4221" s="764"/>
      <c r="V4221" s="764"/>
      <c r="W4221" s="764"/>
      <c r="X4221" s="764"/>
      <c r="Y4221" s="764"/>
      <c r="Z4221" s="764"/>
      <c r="AA4221" s="764"/>
      <c r="AB4221" s="764"/>
      <c r="AC4221" s="764"/>
    </row>
    <row r="4222">
      <c r="A4222" s="764"/>
      <c r="B4222" s="765"/>
      <c r="C4222" s="4"/>
      <c r="D4222" s="764"/>
      <c r="E4222" s="764"/>
      <c r="F4222" s="764"/>
      <c r="G4222" s="764"/>
      <c r="H4222" s="764"/>
      <c r="I4222" s="764"/>
      <c r="J4222" s="764"/>
      <c r="K4222" s="764"/>
      <c r="L4222" s="764"/>
      <c r="M4222" s="764"/>
      <c r="N4222" s="764"/>
      <c r="O4222" s="764"/>
      <c r="P4222" s="764"/>
      <c r="Q4222" s="764"/>
      <c r="R4222" s="764"/>
      <c r="S4222" s="764"/>
      <c r="T4222" s="764"/>
      <c r="U4222" s="764"/>
      <c r="V4222" s="764"/>
      <c r="W4222" s="764"/>
      <c r="X4222" s="764"/>
      <c r="Y4222" s="764"/>
      <c r="Z4222" s="764"/>
      <c r="AA4222" s="764"/>
      <c r="AB4222" s="764"/>
      <c r="AC4222" s="764"/>
    </row>
    <row r="4223">
      <c r="A4223" s="764"/>
      <c r="B4223" s="765"/>
      <c r="C4223" s="4"/>
      <c r="D4223" s="764"/>
      <c r="E4223" s="764"/>
      <c r="F4223" s="764"/>
      <c r="G4223" s="764"/>
      <c r="H4223" s="764"/>
      <c r="I4223" s="764"/>
      <c r="J4223" s="764"/>
      <c r="K4223" s="764"/>
      <c r="L4223" s="764"/>
      <c r="M4223" s="764"/>
      <c r="N4223" s="764"/>
      <c r="O4223" s="764"/>
      <c r="P4223" s="764"/>
      <c r="Q4223" s="764"/>
      <c r="R4223" s="764"/>
      <c r="S4223" s="764"/>
      <c r="T4223" s="764"/>
      <c r="U4223" s="764"/>
      <c r="V4223" s="764"/>
      <c r="W4223" s="764"/>
      <c r="X4223" s="764"/>
      <c r="Y4223" s="764"/>
      <c r="Z4223" s="764"/>
      <c r="AA4223" s="764"/>
      <c r="AB4223" s="764"/>
      <c r="AC4223" s="764"/>
    </row>
    <row r="4224">
      <c r="A4224" s="764"/>
      <c r="B4224" s="765"/>
      <c r="C4224" s="4"/>
      <c r="D4224" s="764"/>
      <c r="E4224" s="764"/>
      <c r="F4224" s="764"/>
      <c r="G4224" s="764"/>
      <c r="H4224" s="764"/>
      <c r="I4224" s="764"/>
      <c r="J4224" s="764"/>
      <c r="K4224" s="764"/>
      <c r="L4224" s="764"/>
      <c r="M4224" s="764"/>
      <c r="N4224" s="764"/>
      <c r="O4224" s="764"/>
      <c r="P4224" s="764"/>
      <c r="Q4224" s="764"/>
      <c r="R4224" s="764"/>
      <c r="S4224" s="764"/>
      <c r="T4224" s="764"/>
      <c r="U4224" s="764"/>
      <c r="V4224" s="764"/>
      <c r="W4224" s="764"/>
      <c r="X4224" s="764"/>
      <c r="Y4224" s="764"/>
      <c r="Z4224" s="764"/>
      <c r="AA4224" s="764"/>
      <c r="AB4224" s="764"/>
      <c r="AC4224" s="764"/>
    </row>
    <row r="4225">
      <c r="A4225" s="764"/>
      <c r="B4225" s="765"/>
      <c r="C4225" s="4"/>
      <c r="D4225" s="764"/>
      <c r="E4225" s="764"/>
      <c r="F4225" s="764"/>
      <c r="G4225" s="764"/>
      <c r="H4225" s="764"/>
      <c r="I4225" s="764"/>
      <c r="J4225" s="764"/>
      <c r="K4225" s="764"/>
      <c r="L4225" s="764"/>
      <c r="M4225" s="764"/>
      <c r="N4225" s="764"/>
      <c r="O4225" s="764"/>
      <c r="P4225" s="764"/>
      <c r="Q4225" s="764"/>
      <c r="R4225" s="764"/>
      <c r="S4225" s="764"/>
      <c r="T4225" s="764"/>
      <c r="U4225" s="764"/>
      <c r="V4225" s="764"/>
      <c r="W4225" s="764"/>
      <c r="X4225" s="764"/>
      <c r="Y4225" s="764"/>
      <c r="Z4225" s="764"/>
      <c r="AA4225" s="764"/>
      <c r="AB4225" s="764"/>
      <c r="AC4225" s="764"/>
    </row>
    <row r="4226">
      <c r="A4226" s="764"/>
      <c r="B4226" s="765"/>
      <c r="C4226" s="4"/>
      <c r="D4226" s="764"/>
      <c r="E4226" s="764"/>
      <c r="F4226" s="764"/>
      <c r="G4226" s="764"/>
      <c r="H4226" s="764"/>
      <c r="I4226" s="764"/>
      <c r="J4226" s="764"/>
      <c r="K4226" s="764"/>
      <c r="L4226" s="764"/>
      <c r="M4226" s="764"/>
      <c r="N4226" s="764"/>
      <c r="O4226" s="764"/>
      <c r="P4226" s="764"/>
      <c r="Q4226" s="764"/>
      <c r="R4226" s="764"/>
      <c r="S4226" s="764"/>
      <c r="T4226" s="764"/>
      <c r="U4226" s="764"/>
      <c r="V4226" s="764"/>
      <c r="W4226" s="764"/>
      <c r="X4226" s="764"/>
      <c r="Y4226" s="764"/>
      <c r="Z4226" s="764"/>
      <c r="AA4226" s="764"/>
      <c r="AB4226" s="764"/>
      <c r="AC4226" s="764"/>
    </row>
    <row r="4227">
      <c r="A4227" s="764"/>
      <c r="B4227" s="765"/>
      <c r="C4227" s="4"/>
      <c r="D4227" s="764"/>
      <c r="E4227" s="764"/>
      <c r="F4227" s="764"/>
      <c r="G4227" s="764"/>
      <c r="H4227" s="764"/>
      <c r="I4227" s="764"/>
      <c r="J4227" s="764"/>
      <c r="K4227" s="764"/>
      <c r="L4227" s="764"/>
      <c r="M4227" s="764"/>
      <c r="N4227" s="764"/>
      <c r="O4227" s="764"/>
      <c r="P4227" s="764"/>
      <c r="Q4227" s="764"/>
      <c r="R4227" s="764"/>
      <c r="S4227" s="764"/>
      <c r="T4227" s="764"/>
      <c r="U4227" s="764"/>
      <c r="V4227" s="764"/>
      <c r="W4227" s="764"/>
      <c r="X4227" s="764"/>
      <c r="Y4227" s="764"/>
      <c r="Z4227" s="764"/>
      <c r="AA4227" s="764"/>
      <c r="AB4227" s="764"/>
      <c r="AC4227" s="764"/>
    </row>
    <row r="4228">
      <c r="A4228" s="764"/>
      <c r="B4228" s="765"/>
      <c r="C4228" s="4"/>
      <c r="D4228" s="764"/>
      <c r="E4228" s="764"/>
      <c r="F4228" s="764"/>
      <c r="G4228" s="764"/>
      <c r="H4228" s="764"/>
      <c r="I4228" s="764"/>
      <c r="J4228" s="764"/>
      <c r="K4228" s="764"/>
      <c r="L4228" s="764"/>
      <c r="M4228" s="764"/>
      <c r="N4228" s="764"/>
      <c r="O4228" s="764"/>
      <c r="P4228" s="764"/>
      <c r="Q4228" s="764"/>
      <c r="R4228" s="764"/>
      <c r="S4228" s="764"/>
      <c r="T4228" s="764"/>
      <c r="U4228" s="764"/>
      <c r="V4228" s="764"/>
      <c r="W4228" s="764"/>
      <c r="X4228" s="764"/>
      <c r="Y4228" s="764"/>
      <c r="Z4228" s="764"/>
      <c r="AA4228" s="764"/>
      <c r="AB4228" s="764"/>
      <c r="AC4228" s="764"/>
    </row>
    <row r="4229">
      <c r="A4229" s="764"/>
      <c r="B4229" s="765"/>
      <c r="C4229" s="4"/>
      <c r="D4229" s="764"/>
      <c r="E4229" s="764"/>
      <c r="F4229" s="764"/>
      <c r="G4229" s="764"/>
      <c r="H4229" s="764"/>
      <c r="I4229" s="764"/>
      <c r="J4229" s="764"/>
      <c r="K4229" s="764"/>
      <c r="L4229" s="764"/>
      <c r="M4229" s="764"/>
      <c r="N4229" s="764"/>
      <c r="O4229" s="764"/>
      <c r="P4229" s="764"/>
      <c r="Q4229" s="764"/>
      <c r="R4229" s="764"/>
      <c r="S4229" s="764"/>
      <c r="T4229" s="764"/>
      <c r="U4229" s="764"/>
      <c r="V4229" s="764"/>
      <c r="W4229" s="764"/>
      <c r="X4229" s="764"/>
      <c r="Y4229" s="764"/>
      <c r="Z4229" s="764"/>
      <c r="AA4229" s="764"/>
      <c r="AB4229" s="764"/>
      <c r="AC4229" s="764"/>
    </row>
    <row r="4230">
      <c r="A4230" s="764"/>
      <c r="B4230" s="765"/>
      <c r="C4230" s="4"/>
      <c r="D4230" s="764"/>
      <c r="E4230" s="764"/>
      <c r="F4230" s="764"/>
      <c r="G4230" s="764"/>
      <c r="H4230" s="764"/>
      <c r="I4230" s="764"/>
      <c r="J4230" s="764"/>
      <c r="K4230" s="764"/>
      <c r="L4230" s="764"/>
      <c r="M4230" s="764"/>
      <c r="N4230" s="764"/>
      <c r="O4230" s="764"/>
      <c r="P4230" s="764"/>
      <c r="Q4230" s="764"/>
      <c r="R4230" s="764"/>
      <c r="S4230" s="764"/>
      <c r="T4230" s="764"/>
      <c r="U4230" s="764"/>
      <c r="V4230" s="764"/>
      <c r="W4230" s="764"/>
      <c r="X4230" s="764"/>
      <c r="Y4230" s="764"/>
      <c r="Z4230" s="764"/>
      <c r="AA4230" s="764"/>
      <c r="AB4230" s="764"/>
      <c r="AC4230" s="764"/>
    </row>
    <row r="4231">
      <c r="A4231" s="764"/>
      <c r="B4231" s="765"/>
      <c r="C4231" s="4"/>
      <c r="D4231" s="764"/>
      <c r="E4231" s="764"/>
      <c r="F4231" s="764"/>
      <c r="G4231" s="764"/>
      <c r="H4231" s="764"/>
      <c r="I4231" s="764"/>
      <c r="J4231" s="764"/>
      <c r="K4231" s="764"/>
      <c r="L4231" s="764"/>
      <c r="M4231" s="764"/>
      <c r="N4231" s="764"/>
      <c r="O4231" s="764"/>
      <c r="P4231" s="764"/>
      <c r="Q4231" s="764"/>
      <c r="R4231" s="764"/>
      <c r="S4231" s="764"/>
      <c r="T4231" s="764"/>
      <c r="U4231" s="764"/>
      <c r="V4231" s="764"/>
      <c r="W4231" s="764"/>
      <c r="X4231" s="764"/>
      <c r="Y4231" s="764"/>
      <c r="Z4231" s="764"/>
      <c r="AA4231" s="764"/>
      <c r="AB4231" s="764"/>
      <c r="AC4231" s="764"/>
    </row>
    <row r="4232">
      <c r="A4232" s="764"/>
      <c r="B4232" s="765"/>
      <c r="C4232" s="4"/>
      <c r="D4232" s="764"/>
      <c r="E4232" s="764"/>
      <c r="F4232" s="764"/>
      <c r="G4232" s="764"/>
      <c r="H4232" s="764"/>
      <c r="I4232" s="764"/>
      <c r="J4232" s="764"/>
      <c r="K4232" s="764"/>
      <c r="L4232" s="764"/>
      <c r="M4232" s="764"/>
      <c r="N4232" s="764"/>
      <c r="O4232" s="764"/>
      <c r="P4232" s="764"/>
      <c r="Q4232" s="764"/>
      <c r="R4232" s="764"/>
      <c r="S4232" s="764"/>
      <c r="T4232" s="764"/>
      <c r="U4232" s="764"/>
      <c r="V4232" s="764"/>
      <c r="W4232" s="764"/>
      <c r="X4232" s="764"/>
      <c r="Y4232" s="764"/>
      <c r="Z4232" s="764"/>
      <c r="AA4232" s="764"/>
      <c r="AB4232" s="764"/>
      <c r="AC4232" s="764"/>
    </row>
    <row r="4233">
      <c r="A4233" s="764"/>
      <c r="B4233" s="765"/>
      <c r="C4233" s="4"/>
      <c r="D4233" s="764"/>
      <c r="E4233" s="764"/>
      <c r="F4233" s="764"/>
      <c r="G4233" s="764"/>
      <c r="H4233" s="764"/>
      <c r="I4233" s="764"/>
      <c r="J4233" s="764"/>
      <c r="K4233" s="764"/>
      <c r="L4233" s="764"/>
      <c r="M4233" s="764"/>
      <c r="N4233" s="764"/>
      <c r="O4233" s="764"/>
      <c r="P4233" s="764"/>
      <c r="Q4233" s="764"/>
      <c r="R4233" s="764"/>
      <c r="S4233" s="764"/>
      <c r="T4233" s="764"/>
      <c r="U4233" s="764"/>
      <c r="V4233" s="764"/>
      <c r="W4233" s="764"/>
      <c r="X4233" s="764"/>
      <c r="Y4233" s="764"/>
      <c r="Z4233" s="764"/>
      <c r="AA4233" s="764"/>
      <c r="AB4233" s="764"/>
      <c r="AC4233" s="764"/>
    </row>
    <row r="4234">
      <c r="A4234" s="764"/>
      <c r="B4234" s="765"/>
      <c r="C4234" s="4"/>
      <c r="D4234" s="764"/>
      <c r="E4234" s="764"/>
      <c r="F4234" s="764"/>
      <c r="G4234" s="764"/>
      <c r="H4234" s="764"/>
      <c r="I4234" s="764"/>
      <c r="J4234" s="764"/>
      <c r="K4234" s="764"/>
      <c r="L4234" s="764"/>
      <c r="M4234" s="764"/>
      <c r="N4234" s="764"/>
      <c r="O4234" s="764"/>
      <c r="P4234" s="764"/>
      <c r="Q4234" s="764"/>
      <c r="R4234" s="764"/>
      <c r="S4234" s="764"/>
      <c r="T4234" s="764"/>
      <c r="U4234" s="764"/>
      <c r="V4234" s="764"/>
      <c r="W4234" s="764"/>
      <c r="X4234" s="764"/>
      <c r="Y4234" s="764"/>
      <c r="Z4234" s="764"/>
      <c r="AA4234" s="764"/>
      <c r="AB4234" s="764"/>
      <c r="AC4234" s="764"/>
    </row>
    <row r="4235">
      <c r="A4235" s="764"/>
      <c r="B4235" s="765"/>
      <c r="C4235" s="4"/>
      <c r="D4235" s="764"/>
      <c r="E4235" s="764"/>
      <c r="F4235" s="764"/>
      <c r="G4235" s="764"/>
      <c r="H4235" s="764"/>
      <c r="I4235" s="764"/>
      <c r="J4235" s="764"/>
      <c r="K4235" s="764"/>
      <c r="L4235" s="764"/>
      <c r="M4235" s="764"/>
      <c r="N4235" s="764"/>
      <c r="O4235" s="764"/>
      <c r="P4235" s="764"/>
      <c r="Q4235" s="764"/>
      <c r="R4235" s="764"/>
      <c r="S4235" s="764"/>
      <c r="T4235" s="764"/>
      <c r="U4235" s="764"/>
      <c r="V4235" s="764"/>
      <c r="W4235" s="764"/>
      <c r="X4235" s="764"/>
      <c r="Y4235" s="764"/>
      <c r="Z4235" s="764"/>
      <c r="AA4235" s="764"/>
      <c r="AB4235" s="764"/>
      <c r="AC4235" s="764"/>
    </row>
    <row r="4236">
      <c r="A4236" s="764"/>
      <c r="B4236" s="765"/>
      <c r="C4236" s="4"/>
      <c r="D4236" s="764"/>
      <c r="E4236" s="764"/>
      <c r="F4236" s="764"/>
      <c r="G4236" s="764"/>
      <c r="H4236" s="764"/>
      <c r="I4236" s="764"/>
      <c r="J4236" s="764"/>
      <c r="K4236" s="764"/>
      <c r="L4236" s="764"/>
      <c r="M4236" s="764"/>
      <c r="N4236" s="764"/>
      <c r="O4236" s="764"/>
      <c r="P4236" s="764"/>
      <c r="Q4236" s="764"/>
      <c r="R4236" s="764"/>
      <c r="S4236" s="764"/>
      <c r="T4236" s="764"/>
      <c r="U4236" s="764"/>
      <c r="V4236" s="764"/>
      <c r="W4236" s="764"/>
      <c r="X4236" s="764"/>
      <c r="Y4236" s="764"/>
      <c r="Z4236" s="764"/>
      <c r="AA4236" s="764"/>
      <c r="AB4236" s="764"/>
      <c r="AC4236" s="764"/>
    </row>
    <row r="4237">
      <c r="A4237" s="764"/>
      <c r="B4237" s="765"/>
      <c r="C4237" s="4"/>
      <c r="D4237" s="764"/>
      <c r="E4237" s="764"/>
      <c r="F4237" s="764"/>
      <c r="G4237" s="764"/>
      <c r="H4237" s="764"/>
      <c r="I4237" s="764"/>
      <c r="J4237" s="764"/>
      <c r="K4237" s="764"/>
      <c r="L4237" s="764"/>
      <c r="M4237" s="764"/>
      <c r="N4237" s="764"/>
      <c r="O4237" s="764"/>
      <c r="P4237" s="764"/>
      <c r="Q4237" s="764"/>
      <c r="R4237" s="764"/>
      <c r="S4237" s="764"/>
      <c r="T4237" s="764"/>
      <c r="U4237" s="764"/>
      <c r="V4237" s="764"/>
      <c r="W4237" s="764"/>
      <c r="X4237" s="764"/>
      <c r="Y4237" s="764"/>
      <c r="Z4237" s="764"/>
      <c r="AA4237" s="764"/>
      <c r="AB4237" s="764"/>
      <c r="AC4237" s="764"/>
    </row>
    <row r="4238">
      <c r="A4238" s="764"/>
      <c r="B4238" s="765"/>
      <c r="C4238" s="4"/>
      <c r="D4238" s="764"/>
      <c r="E4238" s="764"/>
      <c r="F4238" s="764"/>
      <c r="G4238" s="764"/>
      <c r="H4238" s="764"/>
      <c r="I4238" s="764"/>
      <c r="J4238" s="764"/>
      <c r="K4238" s="764"/>
      <c r="L4238" s="764"/>
      <c r="M4238" s="764"/>
      <c r="N4238" s="764"/>
      <c r="O4238" s="764"/>
      <c r="P4238" s="764"/>
      <c r="Q4238" s="764"/>
      <c r="R4238" s="764"/>
      <c r="S4238" s="764"/>
      <c r="T4238" s="764"/>
      <c r="U4238" s="764"/>
      <c r="V4238" s="764"/>
      <c r="W4238" s="764"/>
      <c r="X4238" s="764"/>
      <c r="Y4238" s="764"/>
      <c r="Z4238" s="764"/>
      <c r="AA4238" s="764"/>
      <c r="AB4238" s="764"/>
      <c r="AC4238" s="764"/>
    </row>
    <row r="4239">
      <c r="A4239" s="764"/>
      <c r="B4239" s="765"/>
      <c r="C4239" s="4"/>
      <c r="D4239" s="764"/>
      <c r="E4239" s="764"/>
      <c r="F4239" s="764"/>
      <c r="G4239" s="764"/>
      <c r="H4239" s="764"/>
      <c r="I4239" s="764"/>
      <c r="J4239" s="764"/>
      <c r="K4239" s="764"/>
      <c r="L4239" s="764"/>
      <c r="M4239" s="764"/>
      <c r="N4239" s="764"/>
      <c r="O4239" s="764"/>
      <c r="P4239" s="764"/>
      <c r="Q4239" s="764"/>
      <c r="R4239" s="764"/>
      <c r="S4239" s="764"/>
      <c r="T4239" s="764"/>
      <c r="U4239" s="764"/>
      <c r="V4239" s="764"/>
      <c r="W4239" s="764"/>
      <c r="X4239" s="764"/>
      <c r="Y4239" s="764"/>
      <c r="Z4239" s="764"/>
      <c r="AA4239" s="764"/>
      <c r="AB4239" s="764"/>
      <c r="AC4239" s="764"/>
    </row>
    <row r="4240">
      <c r="A4240" s="764"/>
      <c r="B4240" s="765"/>
      <c r="C4240" s="4"/>
      <c r="D4240" s="764"/>
      <c r="E4240" s="764"/>
      <c r="F4240" s="764"/>
      <c r="G4240" s="764"/>
      <c r="H4240" s="764"/>
      <c r="I4240" s="764"/>
      <c r="J4240" s="764"/>
      <c r="K4240" s="764"/>
      <c r="L4240" s="764"/>
      <c r="M4240" s="764"/>
      <c r="N4240" s="764"/>
      <c r="O4240" s="764"/>
      <c r="P4240" s="764"/>
      <c r="Q4240" s="764"/>
      <c r="R4240" s="764"/>
      <c r="S4240" s="764"/>
      <c r="T4240" s="764"/>
      <c r="U4240" s="764"/>
      <c r="V4240" s="764"/>
      <c r="W4240" s="764"/>
      <c r="X4240" s="764"/>
      <c r="Y4240" s="764"/>
      <c r="Z4240" s="764"/>
      <c r="AA4240" s="764"/>
      <c r="AB4240" s="764"/>
      <c r="AC4240" s="764"/>
    </row>
    <row r="4241">
      <c r="A4241" s="764"/>
      <c r="B4241" s="765"/>
      <c r="C4241" s="4"/>
      <c r="D4241" s="764"/>
      <c r="E4241" s="764"/>
      <c r="F4241" s="764"/>
      <c r="G4241" s="764"/>
      <c r="H4241" s="764"/>
      <c r="I4241" s="764"/>
      <c r="J4241" s="764"/>
      <c r="K4241" s="764"/>
      <c r="L4241" s="764"/>
      <c r="M4241" s="764"/>
      <c r="N4241" s="764"/>
      <c r="O4241" s="764"/>
      <c r="P4241" s="764"/>
      <c r="Q4241" s="764"/>
      <c r="R4241" s="764"/>
      <c r="S4241" s="764"/>
      <c r="T4241" s="764"/>
      <c r="U4241" s="764"/>
      <c r="V4241" s="764"/>
      <c r="W4241" s="764"/>
      <c r="X4241" s="764"/>
      <c r="Y4241" s="764"/>
      <c r="Z4241" s="764"/>
      <c r="AA4241" s="764"/>
      <c r="AB4241" s="764"/>
      <c r="AC4241" s="764"/>
    </row>
    <row r="4242">
      <c r="A4242" s="764"/>
      <c r="B4242" s="765"/>
      <c r="C4242" s="4"/>
      <c r="D4242" s="764"/>
      <c r="E4242" s="764"/>
      <c r="F4242" s="764"/>
      <c r="G4242" s="764"/>
      <c r="H4242" s="764"/>
      <c r="I4242" s="764"/>
      <c r="J4242" s="764"/>
      <c r="K4242" s="764"/>
      <c r="L4242" s="764"/>
      <c r="M4242" s="764"/>
      <c r="N4242" s="764"/>
      <c r="O4242" s="764"/>
      <c r="P4242" s="764"/>
      <c r="Q4242" s="764"/>
      <c r="R4242" s="764"/>
      <c r="S4242" s="764"/>
      <c r="T4242" s="764"/>
      <c r="U4242" s="764"/>
      <c r="V4242" s="764"/>
      <c r="W4242" s="764"/>
      <c r="X4242" s="764"/>
      <c r="Y4242" s="764"/>
      <c r="Z4242" s="764"/>
      <c r="AA4242" s="764"/>
      <c r="AB4242" s="764"/>
      <c r="AC4242" s="764"/>
    </row>
    <row r="4243">
      <c r="A4243" s="764"/>
      <c r="B4243" s="765"/>
      <c r="C4243" s="4"/>
      <c r="D4243" s="764"/>
      <c r="E4243" s="764"/>
      <c r="F4243" s="764"/>
      <c r="G4243" s="764"/>
      <c r="H4243" s="764"/>
      <c r="I4243" s="764"/>
      <c r="J4243" s="764"/>
      <c r="K4243" s="764"/>
      <c r="L4243" s="764"/>
      <c r="M4243" s="764"/>
      <c r="N4243" s="764"/>
      <c r="O4243" s="764"/>
      <c r="P4243" s="764"/>
      <c r="Q4243" s="764"/>
      <c r="R4243" s="764"/>
      <c r="S4243" s="764"/>
      <c r="T4243" s="764"/>
      <c r="U4243" s="764"/>
      <c r="V4243" s="764"/>
      <c r="W4243" s="764"/>
      <c r="X4243" s="764"/>
      <c r="Y4243" s="764"/>
      <c r="Z4243" s="764"/>
      <c r="AA4243" s="764"/>
      <c r="AB4243" s="764"/>
      <c r="AC4243" s="764"/>
    </row>
    <row r="4244">
      <c r="A4244" s="764"/>
      <c r="B4244" s="765"/>
      <c r="C4244" s="4"/>
      <c r="D4244" s="764"/>
      <c r="E4244" s="764"/>
      <c r="F4244" s="764"/>
      <c r="G4244" s="764"/>
      <c r="H4244" s="764"/>
      <c r="I4244" s="764"/>
      <c r="J4244" s="764"/>
      <c r="K4244" s="764"/>
      <c r="L4244" s="764"/>
      <c r="M4244" s="764"/>
      <c r="N4244" s="764"/>
      <c r="O4244" s="764"/>
      <c r="P4244" s="764"/>
      <c r="Q4244" s="764"/>
      <c r="R4244" s="764"/>
      <c r="S4244" s="764"/>
      <c r="T4244" s="764"/>
      <c r="U4244" s="764"/>
      <c r="V4244" s="764"/>
      <c r="W4244" s="764"/>
      <c r="X4244" s="764"/>
      <c r="Y4244" s="764"/>
      <c r="Z4244" s="764"/>
      <c r="AA4244" s="764"/>
      <c r="AB4244" s="764"/>
      <c r="AC4244" s="764"/>
    </row>
    <row r="4245">
      <c r="A4245" s="764"/>
      <c r="B4245" s="765"/>
      <c r="C4245" s="4"/>
      <c r="D4245" s="764"/>
      <c r="E4245" s="764"/>
      <c r="F4245" s="764"/>
      <c r="G4245" s="764"/>
      <c r="H4245" s="764"/>
      <c r="I4245" s="764"/>
      <c r="J4245" s="764"/>
      <c r="K4245" s="764"/>
      <c r="L4245" s="764"/>
      <c r="M4245" s="764"/>
      <c r="N4245" s="764"/>
      <c r="O4245" s="764"/>
      <c r="P4245" s="764"/>
      <c r="Q4245" s="764"/>
      <c r="R4245" s="764"/>
      <c r="S4245" s="764"/>
      <c r="T4245" s="764"/>
      <c r="U4245" s="764"/>
      <c r="V4245" s="764"/>
      <c r="W4245" s="764"/>
      <c r="X4245" s="764"/>
      <c r="Y4245" s="764"/>
      <c r="Z4245" s="764"/>
      <c r="AA4245" s="764"/>
      <c r="AB4245" s="764"/>
      <c r="AC4245" s="764"/>
    </row>
    <row r="4246">
      <c r="A4246" s="764"/>
      <c r="B4246" s="765"/>
      <c r="C4246" s="4"/>
      <c r="D4246" s="764"/>
      <c r="E4246" s="764"/>
      <c r="F4246" s="764"/>
      <c r="G4246" s="764"/>
      <c r="H4246" s="764"/>
      <c r="I4246" s="764"/>
      <c r="J4246" s="764"/>
      <c r="K4246" s="764"/>
      <c r="L4246" s="764"/>
      <c r="M4246" s="764"/>
      <c r="N4246" s="764"/>
      <c r="O4246" s="764"/>
      <c r="P4246" s="764"/>
      <c r="Q4246" s="764"/>
      <c r="R4246" s="764"/>
      <c r="S4246" s="764"/>
      <c r="T4246" s="764"/>
      <c r="U4246" s="764"/>
      <c r="V4246" s="764"/>
      <c r="W4246" s="764"/>
      <c r="X4246" s="764"/>
      <c r="Y4246" s="764"/>
      <c r="Z4246" s="764"/>
      <c r="AA4246" s="764"/>
      <c r="AB4246" s="764"/>
      <c r="AC4246" s="764"/>
    </row>
    <row r="4247">
      <c r="A4247" s="764"/>
      <c r="B4247" s="765"/>
      <c r="C4247" s="4"/>
      <c r="D4247" s="764"/>
      <c r="E4247" s="764"/>
      <c r="F4247" s="764"/>
      <c r="G4247" s="764"/>
      <c r="H4247" s="764"/>
      <c r="I4247" s="764"/>
      <c r="J4247" s="764"/>
      <c r="K4247" s="764"/>
      <c r="L4247" s="764"/>
      <c r="M4247" s="764"/>
      <c r="N4247" s="764"/>
      <c r="O4247" s="764"/>
      <c r="P4247" s="764"/>
      <c r="Q4247" s="764"/>
      <c r="R4247" s="764"/>
      <c r="S4247" s="764"/>
      <c r="T4247" s="764"/>
      <c r="U4247" s="764"/>
      <c r="V4247" s="764"/>
      <c r="W4247" s="764"/>
      <c r="X4247" s="764"/>
      <c r="Y4247" s="764"/>
      <c r="Z4247" s="764"/>
      <c r="AA4247" s="764"/>
      <c r="AB4247" s="764"/>
      <c r="AC4247" s="764"/>
    </row>
    <row r="4248">
      <c r="A4248" s="764"/>
      <c r="B4248" s="765"/>
      <c r="C4248" s="4"/>
      <c r="D4248" s="764"/>
      <c r="E4248" s="764"/>
      <c r="F4248" s="764"/>
      <c r="G4248" s="764"/>
      <c r="H4248" s="764"/>
      <c r="I4248" s="764"/>
      <c r="J4248" s="764"/>
      <c r="K4248" s="764"/>
      <c r="L4248" s="764"/>
      <c r="M4248" s="764"/>
      <c r="N4248" s="764"/>
      <c r="O4248" s="764"/>
      <c r="P4248" s="764"/>
      <c r="Q4248" s="764"/>
      <c r="R4248" s="764"/>
      <c r="S4248" s="764"/>
      <c r="T4248" s="764"/>
      <c r="U4248" s="764"/>
      <c r="V4248" s="764"/>
      <c r="W4248" s="764"/>
      <c r="X4248" s="764"/>
      <c r="Y4248" s="764"/>
      <c r="Z4248" s="764"/>
      <c r="AA4248" s="764"/>
      <c r="AB4248" s="764"/>
      <c r="AC4248" s="764"/>
    </row>
    <row r="4249">
      <c r="A4249" s="764"/>
      <c r="B4249" s="765"/>
      <c r="C4249" s="4"/>
      <c r="D4249" s="764"/>
      <c r="E4249" s="764"/>
      <c r="F4249" s="764"/>
      <c r="G4249" s="764"/>
      <c r="H4249" s="764"/>
      <c r="I4249" s="764"/>
      <c r="J4249" s="764"/>
      <c r="K4249" s="764"/>
      <c r="L4249" s="764"/>
      <c r="M4249" s="764"/>
      <c r="N4249" s="764"/>
      <c r="O4249" s="764"/>
      <c r="P4249" s="764"/>
      <c r="Q4249" s="764"/>
      <c r="R4249" s="764"/>
      <c r="S4249" s="764"/>
      <c r="T4249" s="764"/>
      <c r="U4249" s="764"/>
      <c r="V4249" s="764"/>
      <c r="W4249" s="764"/>
      <c r="X4249" s="764"/>
      <c r="Y4249" s="764"/>
      <c r="Z4249" s="764"/>
      <c r="AA4249" s="764"/>
      <c r="AB4249" s="764"/>
      <c r="AC4249" s="764"/>
    </row>
    <row r="4250">
      <c r="A4250" s="764"/>
      <c r="B4250" s="765"/>
      <c r="C4250" s="4"/>
      <c r="D4250" s="764"/>
      <c r="E4250" s="764"/>
      <c r="F4250" s="764"/>
      <c r="G4250" s="764"/>
      <c r="H4250" s="764"/>
      <c r="I4250" s="764"/>
      <c r="J4250" s="764"/>
      <c r="K4250" s="764"/>
      <c r="L4250" s="764"/>
      <c r="M4250" s="764"/>
      <c r="N4250" s="764"/>
      <c r="O4250" s="764"/>
      <c r="P4250" s="764"/>
      <c r="Q4250" s="764"/>
      <c r="R4250" s="764"/>
      <c r="S4250" s="764"/>
      <c r="T4250" s="764"/>
      <c r="U4250" s="764"/>
      <c r="V4250" s="764"/>
      <c r="W4250" s="764"/>
      <c r="X4250" s="764"/>
      <c r="Y4250" s="764"/>
      <c r="Z4250" s="764"/>
      <c r="AA4250" s="764"/>
      <c r="AB4250" s="764"/>
      <c r="AC4250" s="764"/>
    </row>
    <row r="4251">
      <c r="A4251" s="764"/>
      <c r="B4251" s="765"/>
      <c r="C4251" s="4"/>
      <c r="D4251" s="764"/>
      <c r="E4251" s="764"/>
      <c r="F4251" s="764"/>
      <c r="G4251" s="764"/>
      <c r="H4251" s="764"/>
      <c r="I4251" s="764"/>
      <c r="J4251" s="764"/>
      <c r="K4251" s="764"/>
      <c r="L4251" s="764"/>
      <c r="M4251" s="764"/>
      <c r="N4251" s="764"/>
      <c r="O4251" s="764"/>
      <c r="P4251" s="764"/>
      <c r="Q4251" s="764"/>
      <c r="R4251" s="764"/>
      <c r="S4251" s="764"/>
      <c r="T4251" s="764"/>
      <c r="U4251" s="764"/>
      <c r="V4251" s="764"/>
      <c r="W4251" s="764"/>
      <c r="X4251" s="764"/>
      <c r="Y4251" s="764"/>
      <c r="Z4251" s="764"/>
      <c r="AA4251" s="764"/>
      <c r="AB4251" s="764"/>
      <c r="AC4251" s="764"/>
    </row>
    <row r="4252">
      <c r="A4252" s="764"/>
      <c r="B4252" s="765"/>
      <c r="C4252" s="4"/>
      <c r="D4252" s="764"/>
      <c r="E4252" s="764"/>
      <c r="F4252" s="764"/>
      <c r="G4252" s="764"/>
      <c r="H4252" s="764"/>
      <c r="I4252" s="764"/>
      <c r="J4252" s="764"/>
      <c r="K4252" s="764"/>
      <c r="L4252" s="764"/>
      <c r="M4252" s="764"/>
      <c r="N4252" s="764"/>
      <c r="O4252" s="764"/>
      <c r="P4252" s="764"/>
      <c r="Q4252" s="764"/>
      <c r="R4252" s="764"/>
      <c r="S4252" s="764"/>
      <c r="T4252" s="764"/>
      <c r="U4252" s="764"/>
      <c r="V4252" s="764"/>
      <c r="W4252" s="764"/>
      <c r="X4252" s="764"/>
      <c r="Y4252" s="764"/>
      <c r="Z4252" s="764"/>
      <c r="AA4252" s="764"/>
      <c r="AB4252" s="764"/>
      <c r="AC4252" s="764"/>
    </row>
    <row r="4253">
      <c r="A4253" s="764"/>
      <c r="B4253" s="765"/>
      <c r="C4253" s="4"/>
      <c r="D4253" s="764"/>
      <c r="E4253" s="764"/>
      <c r="F4253" s="764"/>
      <c r="G4253" s="764"/>
      <c r="H4253" s="764"/>
      <c r="I4253" s="764"/>
      <c r="J4253" s="764"/>
      <c r="K4253" s="764"/>
      <c r="L4253" s="764"/>
      <c r="M4253" s="764"/>
      <c r="N4253" s="764"/>
      <c r="O4253" s="764"/>
      <c r="P4253" s="764"/>
      <c r="Q4253" s="764"/>
      <c r="R4253" s="764"/>
      <c r="S4253" s="764"/>
      <c r="T4253" s="764"/>
      <c r="U4253" s="764"/>
      <c r="V4253" s="764"/>
      <c r="W4253" s="764"/>
      <c r="X4253" s="764"/>
      <c r="Y4253" s="764"/>
      <c r="Z4253" s="764"/>
      <c r="AA4253" s="764"/>
      <c r="AB4253" s="764"/>
      <c r="AC4253" s="764"/>
    </row>
    <row r="4254">
      <c r="A4254" s="764"/>
      <c r="B4254" s="765"/>
      <c r="C4254" s="4"/>
      <c r="D4254" s="764"/>
      <c r="E4254" s="764"/>
      <c r="F4254" s="764"/>
      <c r="G4254" s="764"/>
      <c r="H4254" s="764"/>
      <c r="I4254" s="764"/>
      <c r="J4254" s="764"/>
      <c r="K4254" s="764"/>
      <c r="L4254" s="764"/>
      <c r="M4254" s="764"/>
      <c r="N4254" s="764"/>
      <c r="O4254" s="764"/>
      <c r="P4254" s="764"/>
      <c r="Q4254" s="764"/>
      <c r="R4254" s="764"/>
      <c r="S4254" s="764"/>
      <c r="T4254" s="764"/>
      <c r="U4254" s="764"/>
      <c r="V4254" s="764"/>
      <c r="W4254" s="764"/>
      <c r="X4254" s="764"/>
      <c r="Y4254" s="764"/>
      <c r="Z4254" s="764"/>
      <c r="AA4254" s="764"/>
      <c r="AB4254" s="764"/>
      <c r="AC4254" s="764"/>
    </row>
    <row r="4255">
      <c r="A4255" s="764"/>
      <c r="B4255" s="765"/>
      <c r="C4255" s="4"/>
      <c r="D4255" s="764"/>
      <c r="E4255" s="764"/>
      <c r="F4255" s="764"/>
      <c r="G4255" s="764"/>
      <c r="H4255" s="764"/>
      <c r="I4255" s="764"/>
      <c r="J4255" s="764"/>
      <c r="K4255" s="764"/>
      <c r="L4255" s="764"/>
      <c r="M4255" s="764"/>
      <c r="N4255" s="764"/>
      <c r="O4255" s="764"/>
      <c r="P4255" s="764"/>
      <c r="Q4255" s="764"/>
      <c r="R4255" s="764"/>
      <c r="S4255" s="764"/>
      <c r="T4255" s="764"/>
      <c r="U4255" s="764"/>
      <c r="V4255" s="764"/>
      <c r="W4255" s="764"/>
      <c r="X4255" s="764"/>
      <c r="Y4255" s="764"/>
      <c r="Z4255" s="764"/>
      <c r="AA4255" s="764"/>
      <c r="AB4255" s="764"/>
      <c r="AC4255" s="764"/>
    </row>
    <row r="4256">
      <c r="A4256" s="764"/>
      <c r="B4256" s="765"/>
      <c r="C4256" s="4"/>
      <c r="D4256" s="764"/>
      <c r="E4256" s="764"/>
      <c r="F4256" s="764"/>
      <c r="G4256" s="764"/>
      <c r="H4256" s="764"/>
      <c r="I4256" s="764"/>
      <c r="J4256" s="764"/>
      <c r="K4256" s="764"/>
      <c r="L4256" s="764"/>
      <c r="M4256" s="764"/>
      <c r="N4256" s="764"/>
      <c r="O4256" s="764"/>
      <c r="P4256" s="764"/>
      <c r="Q4256" s="764"/>
      <c r="R4256" s="764"/>
      <c r="S4256" s="764"/>
      <c r="T4256" s="764"/>
      <c r="U4256" s="764"/>
      <c r="V4256" s="764"/>
      <c r="W4256" s="764"/>
      <c r="X4256" s="764"/>
      <c r="Y4256" s="764"/>
      <c r="Z4256" s="764"/>
      <c r="AA4256" s="764"/>
      <c r="AB4256" s="764"/>
      <c r="AC4256" s="764"/>
    </row>
    <row r="4257">
      <c r="A4257" s="764"/>
      <c r="B4257" s="765"/>
      <c r="C4257" s="4"/>
      <c r="D4257" s="764"/>
      <c r="E4257" s="764"/>
      <c r="F4257" s="764"/>
      <c r="G4257" s="764"/>
      <c r="H4257" s="764"/>
      <c r="I4257" s="764"/>
      <c r="J4257" s="764"/>
      <c r="K4257" s="764"/>
      <c r="L4257" s="764"/>
      <c r="M4257" s="764"/>
      <c r="N4257" s="764"/>
      <c r="O4257" s="764"/>
      <c r="P4257" s="764"/>
      <c r="Q4257" s="764"/>
      <c r="R4257" s="764"/>
      <c r="S4257" s="764"/>
      <c r="T4257" s="764"/>
      <c r="U4257" s="764"/>
      <c r="V4257" s="764"/>
      <c r="W4257" s="764"/>
      <c r="X4257" s="764"/>
      <c r="Y4257" s="764"/>
      <c r="Z4257" s="764"/>
      <c r="AA4257" s="764"/>
      <c r="AB4257" s="764"/>
      <c r="AC4257" s="764"/>
    </row>
    <row r="4258">
      <c r="A4258" s="764"/>
      <c r="B4258" s="765"/>
      <c r="C4258" s="4"/>
      <c r="D4258" s="764"/>
      <c r="E4258" s="764"/>
      <c r="F4258" s="764"/>
      <c r="G4258" s="764"/>
      <c r="H4258" s="764"/>
      <c r="I4258" s="764"/>
      <c r="J4258" s="764"/>
      <c r="K4258" s="764"/>
      <c r="L4258" s="764"/>
      <c r="M4258" s="764"/>
      <c r="N4258" s="764"/>
      <c r="O4258" s="764"/>
      <c r="P4258" s="764"/>
      <c r="Q4258" s="764"/>
      <c r="R4258" s="764"/>
      <c r="S4258" s="764"/>
      <c r="T4258" s="764"/>
      <c r="U4258" s="764"/>
      <c r="V4258" s="764"/>
      <c r="W4258" s="764"/>
      <c r="X4258" s="764"/>
      <c r="Y4258" s="764"/>
      <c r="Z4258" s="764"/>
      <c r="AA4258" s="764"/>
      <c r="AB4258" s="764"/>
      <c r="AC4258" s="764"/>
    </row>
    <row r="4259">
      <c r="A4259" s="764"/>
      <c r="B4259" s="765"/>
      <c r="C4259" s="4"/>
      <c r="D4259" s="764"/>
      <c r="E4259" s="764"/>
      <c r="F4259" s="764"/>
      <c r="G4259" s="764"/>
      <c r="H4259" s="764"/>
      <c r="I4259" s="764"/>
      <c r="J4259" s="764"/>
      <c r="K4259" s="764"/>
      <c r="L4259" s="764"/>
      <c r="M4259" s="764"/>
      <c r="N4259" s="764"/>
      <c r="O4259" s="764"/>
      <c r="P4259" s="764"/>
      <c r="Q4259" s="764"/>
      <c r="R4259" s="764"/>
      <c r="S4259" s="764"/>
      <c r="T4259" s="764"/>
      <c r="U4259" s="764"/>
      <c r="V4259" s="764"/>
      <c r="W4259" s="764"/>
      <c r="X4259" s="764"/>
      <c r="Y4259" s="764"/>
      <c r="Z4259" s="764"/>
      <c r="AA4259" s="764"/>
      <c r="AB4259" s="764"/>
      <c r="AC4259" s="764"/>
    </row>
    <row r="4260">
      <c r="A4260" s="764"/>
      <c r="B4260" s="765"/>
      <c r="C4260" s="4"/>
      <c r="D4260" s="764"/>
      <c r="E4260" s="764"/>
      <c r="F4260" s="764"/>
      <c r="G4260" s="764"/>
      <c r="H4260" s="764"/>
      <c r="I4260" s="764"/>
      <c r="J4260" s="764"/>
      <c r="K4260" s="764"/>
      <c r="L4260" s="764"/>
      <c r="M4260" s="764"/>
      <c r="N4260" s="764"/>
      <c r="O4260" s="764"/>
      <c r="P4260" s="764"/>
      <c r="Q4260" s="764"/>
      <c r="R4260" s="764"/>
      <c r="S4260" s="764"/>
      <c r="T4260" s="764"/>
      <c r="U4260" s="764"/>
      <c r="V4260" s="764"/>
      <c r="W4260" s="764"/>
      <c r="X4260" s="764"/>
      <c r="Y4260" s="764"/>
      <c r="Z4260" s="764"/>
      <c r="AA4260" s="764"/>
      <c r="AB4260" s="764"/>
      <c r="AC4260" s="764"/>
    </row>
    <row r="4261">
      <c r="A4261" s="764"/>
      <c r="B4261" s="765"/>
      <c r="C4261" s="4"/>
      <c r="D4261" s="764"/>
      <c r="E4261" s="764"/>
      <c r="F4261" s="764"/>
      <c r="G4261" s="764"/>
      <c r="H4261" s="764"/>
      <c r="I4261" s="764"/>
      <c r="J4261" s="764"/>
      <c r="K4261" s="764"/>
      <c r="L4261" s="764"/>
      <c r="M4261" s="764"/>
      <c r="N4261" s="764"/>
      <c r="O4261" s="764"/>
      <c r="P4261" s="764"/>
      <c r="Q4261" s="764"/>
      <c r="R4261" s="764"/>
      <c r="S4261" s="764"/>
      <c r="T4261" s="764"/>
      <c r="U4261" s="764"/>
      <c r="V4261" s="764"/>
      <c r="W4261" s="764"/>
      <c r="X4261" s="764"/>
      <c r="Y4261" s="764"/>
      <c r="Z4261" s="764"/>
      <c r="AA4261" s="764"/>
      <c r="AB4261" s="764"/>
      <c r="AC4261" s="764"/>
    </row>
    <row r="4262">
      <c r="A4262" s="764"/>
      <c r="B4262" s="765"/>
      <c r="C4262" s="4"/>
      <c r="D4262" s="764"/>
      <c r="E4262" s="764"/>
      <c r="F4262" s="764"/>
      <c r="G4262" s="764"/>
      <c r="H4262" s="764"/>
      <c r="I4262" s="764"/>
      <c r="J4262" s="764"/>
      <c r="K4262" s="764"/>
      <c r="L4262" s="764"/>
      <c r="M4262" s="764"/>
      <c r="N4262" s="764"/>
      <c r="O4262" s="764"/>
      <c r="P4262" s="764"/>
      <c r="Q4262" s="764"/>
      <c r="R4262" s="764"/>
      <c r="S4262" s="764"/>
      <c r="T4262" s="764"/>
      <c r="U4262" s="764"/>
      <c r="V4262" s="764"/>
      <c r="W4262" s="764"/>
      <c r="X4262" s="764"/>
      <c r="Y4262" s="764"/>
      <c r="Z4262" s="764"/>
      <c r="AA4262" s="764"/>
      <c r="AB4262" s="764"/>
      <c r="AC4262" s="764"/>
    </row>
    <row r="4263">
      <c r="A4263" s="764"/>
      <c r="B4263" s="765"/>
      <c r="C4263" s="4"/>
      <c r="D4263" s="764"/>
      <c r="E4263" s="764"/>
      <c r="F4263" s="764"/>
      <c r="G4263" s="764"/>
      <c r="H4263" s="764"/>
      <c r="I4263" s="764"/>
      <c r="J4263" s="764"/>
      <c r="K4263" s="764"/>
      <c r="L4263" s="764"/>
      <c r="M4263" s="764"/>
      <c r="N4263" s="764"/>
      <c r="O4263" s="764"/>
      <c r="P4263" s="764"/>
      <c r="Q4263" s="764"/>
      <c r="R4263" s="764"/>
      <c r="S4263" s="764"/>
      <c r="T4263" s="764"/>
      <c r="U4263" s="764"/>
      <c r="V4263" s="764"/>
      <c r="W4263" s="764"/>
      <c r="X4263" s="764"/>
      <c r="Y4263" s="764"/>
      <c r="Z4263" s="764"/>
      <c r="AA4263" s="764"/>
      <c r="AB4263" s="764"/>
      <c r="AC4263" s="764"/>
    </row>
    <row r="4264">
      <c r="A4264" s="764"/>
      <c r="B4264" s="765"/>
      <c r="C4264" s="4"/>
      <c r="D4264" s="764"/>
      <c r="E4264" s="764"/>
      <c r="F4264" s="764"/>
      <c r="G4264" s="764"/>
      <c r="H4264" s="764"/>
      <c r="I4264" s="764"/>
      <c r="J4264" s="764"/>
      <c r="K4264" s="764"/>
      <c r="L4264" s="764"/>
      <c r="M4264" s="764"/>
      <c r="N4264" s="764"/>
      <c r="O4264" s="764"/>
      <c r="P4264" s="764"/>
      <c r="Q4264" s="764"/>
      <c r="R4264" s="764"/>
      <c r="S4264" s="764"/>
      <c r="T4264" s="764"/>
      <c r="U4264" s="764"/>
      <c r="V4264" s="764"/>
      <c r="W4264" s="764"/>
      <c r="X4264" s="764"/>
      <c r="Y4264" s="764"/>
      <c r="Z4264" s="764"/>
      <c r="AA4264" s="764"/>
      <c r="AB4264" s="764"/>
      <c r="AC4264" s="764"/>
    </row>
    <row r="4265">
      <c r="A4265" s="764"/>
      <c r="B4265" s="765"/>
      <c r="C4265" s="4"/>
      <c r="D4265" s="764"/>
      <c r="E4265" s="764"/>
      <c r="F4265" s="764"/>
      <c r="G4265" s="764"/>
      <c r="H4265" s="764"/>
      <c r="I4265" s="764"/>
      <c r="J4265" s="764"/>
      <c r="K4265" s="764"/>
      <c r="L4265" s="764"/>
      <c r="M4265" s="764"/>
      <c r="N4265" s="764"/>
      <c r="O4265" s="764"/>
      <c r="P4265" s="764"/>
      <c r="Q4265" s="764"/>
      <c r="R4265" s="764"/>
      <c r="S4265" s="764"/>
      <c r="T4265" s="764"/>
      <c r="U4265" s="764"/>
      <c r="V4265" s="764"/>
      <c r="W4265" s="764"/>
      <c r="X4265" s="764"/>
      <c r="Y4265" s="764"/>
      <c r="Z4265" s="764"/>
      <c r="AA4265" s="764"/>
      <c r="AB4265" s="764"/>
      <c r="AC4265" s="764"/>
    </row>
    <row r="4266">
      <c r="A4266" s="764"/>
      <c r="B4266" s="765"/>
      <c r="C4266" s="4"/>
      <c r="D4266" s="764"/>
      <c r="E4266" s="764"/>
      <c r="F4266" s="764"/>
      <c r="G4266" s="764"/>
      <c r="H4266" s="764"/>
      <c r="I4266" s="764"/>
      <c r="J4266" s="764"/>
      <c r="K4266" s="764"/>
      <c r="L4266" s="764"/>
      <c r="M4266" s="764"/>
      <c r="N4266" s="764"/>
      <c r="O4266" s="764"/>
      <c r="P4266" s="764"/>
      <c r="Q4266" s="764"/>
      <c r="R4266" s="764"/>
      <c r="S4266" s="764"/>
      <c r="T4266" s="764"/>
      <c r="U4266" s="764"/>
      <c r="V4266" s="764"/>
      <c r="W4266" s="764"/>
      <c r="X4266" s="764"/>
      <c r="Y4266" s="764"/>
      <c r="Z4266" s="764"/>
      <c r="AA4266" s="764"/>
      <c r="AB4266" s="764"/>
      <c r="AC4266" s="764"/>
    </row>
    <row r="4267">
      <c r="A4267" s="764"/>
      <c r="B4267" s="765"/>
      <c r="C4267" s="4"/>
      <c r="D4267" s="764"/>
      <c r="E4267" s="764"/>
      <c r="F4267" s="764"/>
      <c r="G4267" s="764"/>
      <c r="H4267" s="764"/>
      <c r="I4267" s="764"/>
      <c r="J4267" s="764"/>
      <c r="K4267" s="764"/>
      <c r="L4267" s="764"/>
      <c r="M4267" s="764"/>
      <c r="N4267" s="764"/>
      <c r="O4267" s="764"/>
      <c r="P4267" s="764"/>
      <c r="Q4267" s="764"/>
      <c r="R4267" s="764"/>
      <c r="S4267" s="764"/>
      <c r="T4267" s="764"/>
      <c r="U4267" s="764"/>
      <c r="V4267" s="764"/>
      <c r="W4267" s="764"/>
      <c r="X4267" s="764"/>
      <c r="Y4267" s="764"/>
      <c r="Z4267" s="764"/>
      <c r="AA4267" s="764"/>
      <c r="AB4267" s="764"/>
      <c r="AC4267" s="764"/>
    </row>
    <row r="4268">
      <c r="A4268" s="764"/>
      <c r="B4268" s="765"/>
      <c r="C4268" s="4"/>
      <c r="D4268" s="764"/>
      <c r="E4268" s="764"/>
      <c r="F4268" s="764"/>
      <c r="G4268" s="764"/>
      <c r="H4268" s="764"/>
      <c r="I4268" s="764"/>
      <c r="J4268" s="764"/>
      <c r="K4268" s="764"/>
      <c r="L4268" s="764"/>
      <c r="M4268" s="764"/>
      <c r="N4268" s="764"/>
      <c r="O4268" s="764"/>
      <c r="P4268" s="764"/>
      <c r="Q4268" s="764"/>
      <c r="R4268" s="764"/>
      <c r="S4268" s="764"/>
      <c r="T4268" s="764"/>
      <c r="U4268" s="764"/>
      <c r="V4268" s="764"/>
      <c r="W4268" s="764"/>
      <c r="X4268" s="764"/>
      <c r="Y4268" s="764"/>
      <c r="Z4268" s="764"/>
      <c r="AA4268" s="764"/>
      <c r="AB4268" s="764"/>
      <c r="AC4268" s="764"/>
    </row>
    <row r="4269">
      <c r="A4269" s="764"/>
      <c r="B4269" s="765"/>
      <c r="C4269" s="4"/>
      <c r="D4269" s="764"/>
      <c r="E4269" s="764"/>
      <c r="F4269" s="764"/>
      <c r="G4269" s="764"/>
      <c r="H4269" s="764"/>
      <c r="I4269" s="764"/>
      <c r="J4269" s="764"/>
      <c r="K4269" s="764"/>
      <c r="L4269" s="764"/>
      <c r="M4269" s="764"/>
      <c r="N4269" s="764"/>
      <c r="O4269" s="764"/>
      <c r="P4269" s="764"/>
      <c r="Q4269" s="764"/>
      <c r="R4269" s="764"/>
      <c r="S4269" s="764"/>
      <c r="T4269" s="764"/>
      <c r="U4269" s="764"/>
      <c r="V4269" s="764"/>
      <c r="W4269" s="764"/>
      <c r="X4269" s="764"/>
      <c r="Y4269" s="764"/>
      <c r="Z4269" s="764"/>
      <c r="AA4269" s="764"/>
      <c r="AB4269" s="764"/>
      <c r="AC4269" s="764"/>
    </row>
    <row r="4270">
      <c r="A4270" s="764"/>
      <c r="B4270" s="765"/>
      <c r="C4270" s="4"/>
      <c r="D4270" s="764"/>
      <c r="E4270" s="764"/>
      <c r="F4270" s="764"/>
      <c r="G4270" s="764"/>
      <c r="H4270" s="764"/>
      <c r="I4270" s="764"/>
      <c r="J4270" s="764"/>
      <c r="K4270" s="764"/>
      <c r="L4270" s="764"/>
      <c r="M4270" s="764"/>
      <c r="N4270" s="764"/>
      <c r="O4270" s="764"/>
      <c r="P4270" s="764"/>
      <c r="Q4270" s="764"/>
      <c r="R4270" s="764"/>
      <c r="S4270" s="764"/>
      <c r="T4270" s="764"/>
      <c r="U4270" s="764"/>
      <c r="V4270" s="764"/>
      <c r="W4270" s="764"/>
      <c r="X4270" s="764"/>
      <c r="Y4270" s="764"/>
      <c r="Z4270" s="764"/>
      <c r="AA4270" s="764"/>
      <c r="AB4270" s="764"/>
      <c r="AC4270" s="764"/>
    </row>
    <row r="4271">
      <c r="A4271" s="764"/>
      <c r="B4271" s="765"/>
      <c r="C4271" s="4"/>
      <c r="D4271" s="764"/>
      <c r="E4271" s="764"/>
      <c r="F4271" s="764"/>
      <c r="G4271" s="764"/>
      <c r="H4271" s="764"/>
      <c r="I4271" s="764"/>
      <c r="J4271" s="764"/>
      <c r="K4271" s="764"/>
      <c r="L4271" s="764"/>
      <c r="M4271" s="764"/>
      <c r="N4271" s="764"/>
      <c r="O4271" s="764"/>
      <c r="P4271" s="764"/>
      <c r="Q4271" s="764"/>
      <c r="R4271" s="764"/>
      <c r="S4271" s="764"/>
      <c r="T4271" s="764"/>
      <c r="U4271" s="764"/>
      <c r="V4271" s="764"/>
      <c r="W4271" s="764"/>
      <c r="X4271" s="764"/>
      <c r="Y4271" s="764"/>
      <c r="Z4271" s="764"/>
      <c r="AA4271" s="764"/>
      <c r="AB4271" s="764"/>
      <c r="AC4271" s="764"/>
    </row>
    <row r="4272">
      <c r="A4272" s="764"/>
      <c r="B4272" s="765"/>
      <c r="C4272" s="4"/>
      <c r="D4272" s="764"/>
      <c r="E4272" s="764"/>
      <c r="F4272" s="764"/>
      <c r="G4272" s="764"/>
      <c r="H4272" s="764"/>
      <c r="I4272" s="764"/>
      <c r="J4272" s="764"/>
      <c r="K4272" s="764"/>
      <c r="L4272" s="764"/>
      <c r="M4272" s="764"/>
      <c r="N4272" s="764"/>
      <c r="O4272" s="764"/>
      <c r="P4272" s="764"/>
      <c r="Q4272" s="764"/>
      <c r="R4272" s="764"/>
      <c r="S4272" s="764"/>
      <c r="T4272" s="764"/>
      <c r="U4272" s="764"/>
      <c r="V4272" s="764"/>
      <c r="W4272" s="764"/>
      <c r="X4272" s="764"/>
      <c r="Y4272" s="764"/>
      <c r="Z4272" s="764"/>
      <c r="AA4272" s="764"/>
      <c r="AB4272" s="764"/>
      <c r="AC4272" s="764"/>
    </row>
    <row r="4273">
      <c r="A4273" s="764"/>
      <c r="B4273" s="765"/>
      <c r="C4273" s="4"/>
      <c r="D4273" s="764"/>
      <c r="E4273" s="764"/>
      <c r="F4273" s="764"/>
      <c r="G4273" s="764"/>
      <c r="H4273" s="764"/>
      <c r="I4273" s="764"/>
      <c r="J4273" s="764"/>
      <c r="K4273" s="764"/>
      <c r="L4273" s="764"/>
      <c r="M4273" s="764"/>
      <c r="N4273" s="764"/>
      <c r="O4273" s="764"/>
      <c r="P4273" s="764"/>
      <c r="Q4273" s="764"/>
      <c r="R4273" s="764"/>
      <c r="S4273" s="764"/>
      <c r="T4273" s="764"/>
      <c r="U4273" s="764"/>
      <c r="V4273" s="764"/>
      <c r="W4273" s="764"/>
      <c r="X4273" s="764"/>
      <c r="Y4273" s="764"/>
      <c r="Z4273" s="764"/>
      <c r="AA4273" s="764"/>
      <c r="AB4273" s="764"/>
      <c r="AC4273" s="764"/>
    </row>
    <row r="4274">
      <c r="A4274" s="764"/>
      <c r="B4274" s="765"/>
      <c r="C4274" s="4"/>
      <c r="D4274" s="764"/>
      <c r="E4274" s="764"/>
      <c r="F4274" s="764"/>
      <c r="G4274" s="764"/>
      <c r="H4274" s="764"/>
      <c r="I4274" s="764"/>
      <c r="J4274" s="764"/>
      <c r="K4274" s="764"/>
      <c r="L4274" s="764"/>
      <c r="M4274" s="764"/>
      <c r="N4274" s="764"/>
      <c r="O4274" s="764"/>
      <c r="P4274" s="764"/>
      <c r="Q4274" s="764"/>
      <c r="R4274" s="764"/>
      <c r="S4274" s="764"/>
      <c r="T4274" s="764"/>
      <c r="U4274" s="764"/>
      <c r="V4274" s="764"/>
      <c r="W4274" s="764"/>
      <c r="X4274" s="764"/>
      <c r="Y4274" s="764"/>
      <c r="Z4274" s="764"/>
      <c r="AA4274" s="764"/>
      <c r="AB4274" s="764"/>
      <c r="AC4274" s="764"/>
    </row>
    <row r="4275">
      <c r="A4275" s="764"/>
      <c r="B4275" s="765"/>
      <c r="C4275" s="4"/>
      <c r="D4275" s="764"/>
      <c r="E4275" s="764"/>
      <c r="F4275" s="764"/>
      <c r="G4275" s="764"/>
      <c r="H4275" s="764"/>
      <c r="I4275" s="764"/>
      <c r="J4275" s="764"/>
      <c r="K4275" s="764"/>
      <c r="L4275" s="764"/>
      <c r="M4275" s="764"/>
      <c r="N4275" s="764"/>
      <c r="O4275" s="764"/>
      <c r="P4275" s="764"/>
      <c r="Q4275" s="764"/>
      <c r="R4275" s="764"/>
      <c r="S4275" s="764"/>
      <c r="T4275" s="764"/>
      <c r="U4275" s="764"/>
      <c r="V4275" s="764"/>
      <c r="W4275" s="764"/>
      <c r="X4275" s="764"/>
      <c r="Y4275" s="764"/>
      <c r="Z4275" s="764"/>
      <c r="AA4275" s="764"/>
      <c r="AB4275" s="764"/>
      <c r="AC4275" s="764"/>
    </row>
    <row r="4276">
      <c r="A4276" s="764"/>
      <c r="B4276" s="765"/>
      <c r="C4276" s="4"/>
      <c r="D4276" s="764"/>
      <c r="E4276" s="764"/>
      <c r="F4276" s="764"/>
      <c r="G4276" s="764"/>
      <c r="H4276" s="764"/>
      <c r="I4276" s="764"/>
      <c r="J4276" s="764"/>
      <c r="K4276" s="764"/>
      <c r="L4276" s="764"/>
      <c r="M4276" s="764"/>
      <c r="N4276" s="764"/>
      <c r="O4276" s="764"/>
      <c r="P4276" s="764"/>
      <c r="Q4276" s="764"/>
      <c r="R4276" s="764"/>
      <c r="S4276" s="764"/>
      <c r="T4276" s="764"/>
      <c r="U4276" s="764"/>
      <c r="V4276" s="764"/>
      <c r="W4276" s="764"/>
      <c r="X4276" s="764"/>
      <c r="Y4276" s="764"/>
      <c r="Z4276" s="764"/>
      <c r="AA4276" s="764"/>
      <c r="AB4276" s="764"/>
      <c r="AC4276" s="764"/>
    </row>
    <row r="4277">
      <c r="A4277" s="764"/>
      <c r="B4277" s="765"/>
      <c r="C4277" s="4"/>
      <c r="D4277" s="764"/>
      <c r="E4277" s="764"/>
      <c r="F4277" s="764"/>
      <c r="G4277" s="764"/>
      <c r="H4277" s="764"/>
      <c r="I4277" s="764"/>
      <c r="J4277" s="764"/>
      <c r="K4277" s="764"/>
      <c r="L4277" s="764"/>
      <c r="M4277" s="764"/>
      <c r="N4277" s="764"/>
      <c r="O4277" s="764"/>
      <c r="P4277" s="764"/>
      <c r="Q4277" s="764"/>
      <c r="R4277" s="764"/>
      <c r="S4277" s="764"/>
      <c r="T4277" s="764"/>
      <c r="U4277" s="764"/>
      <c r="V4277" s="764"/>
      <c r="W4277" s="764"/>
      <c r="X4277" s="764"/>
      <c r="Y4277" s="764"/>
      <c r="Z4277" s="764"/>
      <c r="AA4277" s="764"/>
      <c r="AB4277" s="764"/>
      <c r="AC4277" s="764"/>
    </row>
    <row r="4278">
      <c r="A4278" s="764"/>
      <c r="B4278" s="765"/>
      <c r="C4278" s="4"/>
      <c r="D4278" s="764"/>
      <c r="E4278" s="764"/>
      <c r="F4278" s="764"/>
      <c r="G4278" s="764"/>
      <c r="H4278" s="764"/>
      <c r="I4278" s="764"/>
      <c r="J4278" s="764"/>
      <c r="K4278" s="764"/>
      <c r="L4278" s="764"/>
      <c r="M4278" s="764"/>
      <c r="N4278" s="764"/>
      <c r="O4278" s="764"/>
      <c r="P4278" s="764"/>
      <c r="Q4278" s="764"/>
      <c r="R4278" s="764"/>
      <c r="S4278" s="764"/>
      <c r="T4278" s="764"/>
      <c r="U4278" s="764"/>
      <c r="V4278" s="764"/>
      <c r="W4278" s="764"/>
      <c r="X4278" s="764"/>
      <c r="Y4278" s="764"/>
      <c r="Z4278" s="764"/>
      <c r="AA4278" s="764"/>
      <c r="AB4278" s="764"/>
      <c r="AC4278" s="764"/>
    </row>
    <row r="4279">
      <c r="A4279" s="764"/>
      <c r="B4279" s="765"/>
      <c r="C4279" s="4"/>
      <c r="D4279" s="764"/>
      <c r="E4279" s="764"/>
      <c r="F4279" s="764"/>
      <c r="G4279" s="764"/>
      <c r="H4279" s="764"/>
      <c r="I4279" s="764"/>
      <c r="J4279" s="764"/>
      <c r="K4279" s="764"/>
      <c r="L4279" s="764"/>
      <c r="M4279" s="764"/>
      <c r="N4279" s="764"/>
      <c r="O4279" s="764"/>
      <c r="P4279" s="764"/>
      <c r="Q4279" s="764"/>
      <c r="R4279" s="764"/>
      <c r="S4279" s="764"/>
      <c r="T4279" s="764"/>
      <c r="U4279" s="764"/>
      <c r="V4279" s="764"/>
      <c r="W4279" s="764"/>
      <c r="X4279" s="764"/>
      <c r="Y4279" s="764"/>
      <c r="Z4279" s="764"/>
      <c r="AA4279" s="764"/>
      <c r="AB4279" s="764"/>
      <c r="AC4279" s="764"/>
    </row>
    <row r="4280">
      <c r="A4280" s="764"/>
      <c r="B4280" s="765"/>
      <c r="C4280" s="4"/>
      <c r="D4280" s="764"/>
      <c r="E4280" s="764"/>
      <c r="F4280" s="764"/>
      <c r="G4280" s="764"/>
      <c r="H4280" s="764"/>
      <c r="I4280" s="764"/>
      <c r="J4280" s="764"/>
      <c r="K4280" s="764"/>
      <c r="L4280" s="764"/>
      <c r="M4280" s="764"/>
      <c r="N4280" s="764"/>
      <c r="O4280" s="764"/>
      <c r="P4280" s="764"/>
      <c r="Q4280" s="764"/>
      <c r="R4280" s="764"/>
      <c r="S4280" s="764"/>
      <c r="T4280" s="764"/>
      <c r="U4280" s="764"/>
      <c r="V4280" s="764"/>
      <c r="W4280" s="764"/>
      <c r="X4280" s="764"/>
      <c r="Y4280" s="764"/>
      <c r="Z4280" s="764"/>
      <c r="AA4280" s="764"/>
      <c r="AB4280" s="764"/>
      <c r="AC4280" s="764"/>
    </row>
    <row r="4281">
      <c r="A4281" s="764"/>
      <c r="B4281" s="765"/>
      <c r="C4281" s="4"/>
      <c r="D4281" s="764"/>
      <c r="E4281" s="764"/>
      <c r="F4281" s="764"/>
      <c r="G4281" s="764"/>
      <c r="H4281" s="764"/>
      <c r="I4281" s="764"/>
      <c r="J4281" s="764"/>
      <c r="K4281" s="764"/>
      <c r="L4281" s="764"/>
      <c r="M4281" s="764"/>
      <c r="N4281" s="764"/>
      <c r="O4281" s="764"/>
      <c r="P4281" s="764"/>
      <c r="Q4281" s="764"/>
      <c r="R4281" s="764"/>
      <c r="S4281" s="764"/>
      <c r="T4281" s="764"/>
      <c r="U4281" s="764"/>
      <c r="V4281" s="764"/>
      <c r="W4281" s="764"/>
      <c r="X4281" s="764"/>
      <c r="Y4281" s="764"/>
      <c r="Z4281" s="764"/>
      <c r="AA4281" s="764"/>
      <c r="AB4281" s="764"/>
      <c r="AC4281" s="764"/>
    </row>
    <row r="4282">
      <c r="A4282" s="764"/>
      <c r="B4282" s="765"/>
      <c r="C4282" s="4"/>
      <c r="D4282" s="764"/>
      <c r="E4282" s="764"/>
      <c r="F4282" s="764"/>
      <c r="G4282" s="764"/>
      <c r="H4282" s="764"/>
      <c r="I4282" s="764"/>
      <c r="J4282" s="764"/>
      <c r="K4282" s="764"/>
      <c r="L4282" s="764"/>
      <c r="M4282" s="764"/>
      <c r="N4282" s="764"/>
      <c r="O4282" s="764"/>
      <c r="P4282" s="764"/>
      <c r="Q4282" s="764"/>
      <c r="R4282" s="764"/>
      <c r="S4282" s="764"/>
      <c r="T4282" s="764"/>
      <c r="U4282" s="764"/>
      <c r="V4282" s="764"/>
      <c r="W4282" s="764"/>
      <c r="X4282" s="764"/>
      <c r="Y4282" s="764"/>
      <c r="Z4282" s="764"/>
      <c r="AA4282" s="764"/>
      <c r="AB4282" s="764"/>
      <c r="AC4282" s="764"/>
    </row>
    <row r="4283">
      <c r="A4283" s="764"/>
      <c r="B4283" s="765"/>
      <c r="C4283" s="4"/>
      <c r="D4283" s="764"/>
      <c r="E4283" s="764"/>
      <c r="F4283" s="764"/>
      <c r="G4283" s="764"/>
      <c r="H4283" s="764"/>
      <c r="I4283" s="764"/>
      <c r="J4283" s="764"/>
      <c r="K4283" s="764"/>
      <c r="L4283" s="764"/>
      <c r="M4283" s="764"/>
      <c r="N4283" s="764"/>
      <c r="O4283" s="764"/>
      <c r="P4283" s="764"/>
      <c r="Q4283" s="764"/>
      <c r="R4283" s="764"/>
      <c r="S4283" s="764"/>
      <c r="T4283" s="764"/>
      <c r="U4283" s="764"/>
      <c r="V4283" s="764"/>
      <c r="W4283" s="764"/>
      <c r="X4283" s="764"/>
      <c r="Y4283" s="764"/>
      <c r="Z4283" s="764"/>
      <c r="AA4283" s="764"/>
      <c r="AB4283" s="764"/>
      <c r="AC4283" s="764"/>
    </row>
    <row r="4284">
      <c r="A4284" s="764"/>
      <c r="B4284" s="765"/>
      <c r="C4284" s="4"/>
      <c r="D4284" s="764"/>
      <c r="E4284" s="764"/>
      <c r="F4284" s="764"/>
      <c r="G4284" s="764"/>
      <c r="H4284" s="764"/>
      <c r="I4284" s="764"/>
      <c r="J4284" s="764"/>
      <c r="K4284" s="764"/>
      <c r="L4284" s="764"/>
      <c r="M4284" s="764"/>
      <c r="N4284" s="764"/>
      <c r="O4284" s="764"/>
      <c r="P4284" s="764"/>
      <c r="Q4284" s="764"/>
      <c r="R4284" s="764"/>
      <c r="S4284" s="764"/>
      <c r="T4284" s="764"/>
      <c r="U4284" s="764"/>
      <c r="V4284" s="764"/>
      <c r="W4284" s="764"/>
      <c r="X4284" s="764"/>
      <c r="Y4284" s="764"/>
      <c r="Z4284" s="764"/>
      <c r="AA4284" s="764"/>
      <c r="AB4284" s="764"/>
      <c r="AC4284" s="764"/>
    </row>
    <row r="4285">
      <c r="A4285" s="764"/>
      <c r="B4285" s="765"/>
      <c r="C4285" s="4"/>
      <c r="D4285" s="764"/>
      <c r="E4285" s="764"/>
      <c r="F4285" s="764"/>
      <c r="G4285" s="764"/>
      <c r="H4285" s="764"/>
      <c r="I4285" s="764"/>
      <c r="J4285" s="764"/>
      <c r="K4285" s="764"/>
      <c r="L4285" s="764"/>
      <c r="M4285" s="764"/>
      <c r="N4285" s="764"/>
      <c r="O4285" s="764"/>
      <c r="P4285" s="764"/>
      <c r="Q4285" s="764"/>
      <c r="R4285" s="764"/>
      <c r="S4285" s="764"/>
      <c r="T4285" s="764"/>
      <c r="U4285" s="764"/>
      <c r="V4285" s="764"/>
      <c r="W4285" s="764"/>
      <c r="X4285" s="764"/>
      <c r="Y4285" s="764"/>
      <c r="Z4285" s="764"/>
      <c r="AA4285" s="764"/>
      <c r="AB4285" s="764"/>
      <c r="AC4285" s="764"/>
    </row>
    <row r="4286">
      <c r="A4286" s="764"/>
      <c r="B4286" s="765"/>
      <c r="C4286" s="4"/>
      <c r="D4286" s="764"/>
      <c r="E4286" s="764"/>
      <c r="F4286" s="764"/>
      <c r="G4286" s="764"/>
      <c r="H4286" s="764"/>
      <c r="I4286" s="764"/>
      <c r="J4286" s="764"/>
      <c r="K4286" s="764"/>
      <c r="L4286" s="764"/>
      <c r="M4286" s="764"/>
      <c r="N4286" s="764"/>
      <c r="O4286" s="764"/>
      <c r="P4286" s="764"/>
      <c r="Q4286" s="764"/>
      <c r="R4286" s="764"/>
      <c r="S4286" s="764"/>
      <c r="T4286" s="764"/>
      <c r="U4286" s="764"/>
      <c r="V4286" s="764"/>
      <c r="W4286" s="764"/>
      <c r="X4286" s="764"/>
      <c r="Y4286" s="764"/>
      <c r="Z4286" s="764"/>
      <c r="AA4286" s="764"/>
      <c r="AB4286" s="764"/>
      <c r="AC4286" s="764"/>
    </row>
    <row r="4287">
      <c r="A4287" s="764"/>
      <c r="B4287" s="765"/>
      <c r="C4287" s="4"/>
      <c r="D4287" s="764"/>
      <c r="E4287" s="764"/>
      <c r="F4287" s="764"/>
      <c r="G4287" s="764"/>
      <c r="H4287" s="764"/>
      <c r="I4287" s="764"/>
      <c r="J4287" s="764"/>
      <c r="K4287" s="764"/>
      <c r="L4287" s="764"/>
      <c r="M4287" s="764"/>
      <c r="N4287" s="764"/>
      <c r="O4287" s="764"/>
      <c r="P4287" s="764"/>
      <c r="Q4287" s="764"/>
      <c r="R4287" s="764"/>
      <c r="S4287" s="764"/>
      <c r="T4287" s="764"/>
      <c r="U4287" s="764"/>
      <c r="V4287" s="764"/>
      <c r="W4287" s="764"/>
      <c r="X4287" s="764"/>
      <c r="Y4287" s="764"/>
      <c r="Z4287" s="764"/>
      <c r="AA4287" s="764"/>
      <c r="AB4287" s="764"/>
      <c r="AC4287" s="764"/>
    </row>
    <row r="4288">
      <c r="A4288" s="764"/>
      <c r="B4288" s="765"/>
      <c r="C4288" s="4"/>
      <c r="D4288" s="764"/>
      <c r="E4288" s="764"/>
      <c r="F4288" s="764"/>
      <c r="G4288" s="764"/>
      <c r="H4288" s="764"/>
      <c r="I4288" s="764"/>
      <c r="J4288" s="764"/>
      <c r="K4288" s="764"/>
      <c r="L4288" s="764"/>
      <c r="M4288" s="764"/>
      <c r="N4288" s="764"/>
      <c r="O4288" s="764"/>
      <c r="P4288" s="764"/>
      <c r="Q4288" s="764"/>
      <c r="R4288" s="764"/>
      <c r="S4288" s="764"/>
      <c r="T4288" s="764"/>
      <c r="U4288" s="764"/>
      <c r="V4288" s="764"/>
      <c r="W4288" s="764"/>
      <c r="X4288" s="764"/>
      <c r="Y4288" s="764"/>
      <c r="Z4288" s="764"/>
      <c r="AA4288" s="764"/>
      <c r="AB4288" s="764"/>
      <c r="AC4288" s="764"/>
    </row>
    <row r="4289">
      <c r="A4289" s="764"/>
      <c r="B4289" s="765"/>
      <c r="C4289" s="4"/>
      <c r="D4289" s="764"/>
      <c r="E4289" s="764"/>
      <c r="F4289" s="764"/>
      <c r="G4289" s="764"/>
      <c r="H4289" s="764"/>
      <c r="I4289" s="764"/>
      <c r="J4289" s="764"/>
      <c r="K4289" s="764"/>
      <c r="L4289" s="764"/>
      <c r="M4289" s="764"/>
      <c r="N4289" s="764"/>
      <c r="O4289" s="764"/>
      <c r="P4289" s="764"/>
      <c r="Q4289" s="764"/>
      <c r="R4289" s="764"/>
      <c r="S4289" s="764"/>
      <c r="T4289" s="764"/>
      <c r="U4289" s="764"/>
      <c r="V4289" s="764"/>
      <c r="W4289" s="764"/>
      <c r="X4289" s="764"/>
      <c r="Y4289" s="764"/>
      <c r="Z4289" s="764"/>
      <c r="AA4289" s="764"/>
      <c r="AB4289" s="764"/>
      <c r="AC4289" s="764"/>
    </row>
    <row r="4290">
      <c r="A4290" s="764"/>
      <c r="B4290" s="765"/>
      <c r="C4290" s="4"/>
      <c r="D4290" s="764"/>
      <c r="E4290" s="764"/>
      <c r="F4290" s="764"/>
      <c r="G4290" s="764"/>
      <c r="H4290" s="764"/>
      <c r="I4290" s="764"/>
      <c r="J4290" s="764"/>
      <c r="K4290" s="764"/>
      <c r="L4290" s="764"/>
      <c r="M4290" s="764"/>
      <c r="N4290" s="764"/>
      <c r="O4290" s="764"/>
      <c r="P4290" s="764"/>
      <c r="Q4290" s="764"/>
      <c r="R4290" s="764"/>
      <c r="S4290" s="764"/>
      <c r="T4290" s="764"/>
      <c r="U4290" s="764"/>
      <c r="V4290" s="764"/>
      <c r="W4290" s="764"/>
      <c r="X4290" s="764"/>
      <c r="Y4290" s="764"/>
      <c r="Z4290" s="764"/>
      <c r="AA4290" s="764"/>
      <c r="AB4290" s="764"/>
      <c r="AC4290" s="764"/>
    </row>
    <row r="4291">
      <c r="A4291" s="764"/>
      <c r="B4291" s="765"/>
      <c r="C4291" s="4"/>
      <c r="D4291" s="764"/>
      <c r="E4291" s="764"/>
      <c r="F4291" s="764"/>
      <c r="G4291" s="764"/>
      <c r="H4291" s="764"/>
      <c r="I4291" s="764"/>
      <c r="J4291" s="764"/>
      <c r="K4291" s="764"/>
      <c r="L4291" s="764"/>
      <c r="M4291" s="764"/>
      <c r="N4291" s="764"/>
      <c r="O4291" s="764"/>
      <c r="P4291" s="764"/>
      <c r="Q4291" s="764"/>
      <c r="R4291" s="764"/>
      <c r="S4291" s="764"/>
      <c r="T4291" s="764"/>
      <c r="U4291" s="764"/>
      <c r="V4291" s="764"/>
      <c r="W4291" s="764"/>
      <c r="X4291" s="764"/>
      <c r="Y4291" s="764"/>
      <c r="Z4291" s="764"/>
      <c r="AA4291" s="764"/>
      <c r="AB4291" s="764"/>
      <c r="AC4291" s="764"/>
    </row>
    <row r="4292">
      <c r="A4292" s="764"/>
      <c r="B4292" s="765"/>
      <c r="C4292" s="4"/>
      <c r="D4292" s="764"/>
      <c r="E4292" s="764"/>
      <c r="F4292" s="764"/>
      <c r="G4292" s="764"/>
      <c r="H4292" s="764"/>
      <c r="I4292" s="764"/>
      <c r="J4292" s="764"/>
      <c r="K4292" s="764"/>
      <c r="L4292" s="764"/>
      <c r="M4292" s="764"/>
      <c r="N4292" s="764"/>
      <c r="O4292" s="764"/>
      <c r="P4292" s="764"/>
      <c r="Q4292" s="764"/>
      <c r="R4292" s="764"/>
      <c r="S4292" s="764"/>
      <c r="T4292" s="764"/>
      <c r="U4292" s="764"/>
      <c r="V4292" s="764"/>
      <c r="W4292" s="764"/>
      <c r="X4292" s="764"/>
      <c r="Y4292" s="764"/>
      <c r="Z4292" s="764"/>
      <c r="AA4292" s="764"/>
      <c r="AB4292" s="764"/>
      <c r="AC4292" s="764"/>
    </row>
    <row r="4293">
      <c r="A4293" s="764"/>
      <c r="B4293" s="765"/>
      <c r="C4293" s="4"/>
      <c r="D4293" s="764"/>
      <c r="E4293" s="764"/>
      <c r="F4293" s="764"/>
      <c r="G4293" s="764"/>
      <c r="H4293" s="764"/>
      <c r="I4293" s="764"/>
      <c r="J4293" s="764"/>
      <c r="K4293" s="764"/>
      <c r="L4293" s="764"/>
      <c r="M4293" s="764"/>
      <c r="N4293" s="764"/>
      <c r="O4293" s="764"/>
      <c r="P4293" s="764"/>
      <c r="Q4293" s="764"/>
      <c r="R4293" s="764"/>
      <c r="S4293" s="764"/>
      <c r="T4293" s="764"/>
      <c r="U4293" s="764"/>
      <c r="V4293" s="764"/>
      <c r="W4293" s="764"/>
      <c r="X4293" s="764"/>
      <c r="Y4293" s="764"/>
      <c r="Z4293" s="764"/>
      <c r="AA4293" s="764"/>
      <c r="AB4293" s="764"/>
      <c r="AC4293" s="764"/>
    </row>
    <row r="4294">
      <c r="A4294" s="764"/>
      <c r="B4294" s="765"/>
      <c r="C4294" s="4"/>
      <c r="D4294" s="764"/>
      <c r="E4294" s="764"/>
      <c r="F4294" s="764"/>
      <c r="G4294" s="764"/>
      <c r="H4294" s="764"/>
      <c r="I4294" s="764"/>
      <c r="J4294" s="764"/>
      <c r="K4294" s="764"/>
      <c r="L4294" s="764"/>
      <c r="M4294" s="764"/>
      <c r="N4294" s="764"/>
      <c r="O4294" s="764"/>
      <c r="P4294" s="764"/>
      <c r="Q4294" s="764"/>
      <c r="R4294" s="764"/>
      <c r="S4294" s="764"/>
      <c r="T4294" s="764"/>
      <c r="U4294" s="764"/>
      <c r="V4294" s="764"/>
      <c r="W4294" s="764"/>
      <c r="X4294" s="764"/>
      <c r="Y4294" s="764"/>
      <c r="Z4294" s="764"/>
      <c r="AA4294" s="764"/>
      <c r="AB4294" s="764"/>
      <c r="AC4294" s="764"/>
    </row>
    <row r="4295">
      <c r="A4295" s="764"/>
      <c r="B4295" s="765"/>
      <c r="C4295" s="4"/>
      <c r="D4295" s="764"/>
      <c r="E4295" s="764"/>
      <c r="F4295" s="764"/>
      <c r="G4295" s="764"/>
      <c r="H4295" s="764"/>
      <c r="I4295" s="764"/>
      <c r="J4295" s="764"/>
      <c r="K4295" s="764"/>
      <c r="L4295" s="764"/>
      <c r="M4295" s="764"/>
      <c r="N4295" s="764"/>
      <c r="O4295" s="764"/>
      <c r="P4295" s="764"/>
      <c r="Q4295" s="764"/>
      <c r="R4295" s="764"/>
      <c r="S4295" s="764"/>
      <c r="T4295" s="764"/>
      <c r="U4295" s="764"/>
      <c r="V4295" s="764"/>
      <c r="W4295" s="764"/>
      <c r="X4295" s="764"/>
      <c r="Y4295" s="764"/>
      <c r="Z4295" s="764"/>
      <c r="AA4295" s="764"/>
      <c r="AB4295" s="764"/>
      <c r="AC4295" s="764"/>
    </row>
    <row r="4296">
      <c r="A4296" s="764"/>
      <c r="B4296" s="765"/>
      <c r="C4296" s="4"/>
      <c r="D4296" s="764"/>
      <c r="E4296" s="764"/>
      <c r="F4296" s="764"/>
      <c r="G4296" s="764"/>
      <c r="H4296" s="764"/>
      <c r="I4296" s="764"/>
      <c r="J4296" s="764"/>
      <c r="K4296" s="764"/>
      <c r="L4296" s="764"/>
      <c r="M4296" s="764"/>
      <c r="N4296" s="764"/>
      <c r="O4296" s="764"/>
      <c r="P4296" s="764"/>
      <c r="Q4296" s="764"/>
      <c r="R4296" s="764"/>
      <c r="S4296" s="764"/>
      <c r="T4296" s="764"/>
      <c r="U4296" s="764"/>
      <c r="V4296" s="764"/>
      <c r="W4296" s="764"/>
      <c r="X4296" s="764"/>
      <c r="Y4296" s="764"/>
      <c r="Z4296" s="764"/>
      <c r="AA4296" s="764"/>
      <c r="AB4296" s="764"/>
      <c r="AC4296" s="764"/>
    </row>
    <row r="4297">
      <c r="A4297" s="764"/>
      <c r="B4297" s="765"/>
      <c r="C4297" s="4"/>
      <c r="D4297" s="764"/>
      <c r="E4297" s="764"/>
      <c r="F4297" s="764"/>
      <c r="G4297" s="764"/>
      <c r="H4297" s="764"/>
      <c r="I4297" s="764"/>
      <c r="J4297" s="764"/>
      <c r="K4297" s="764"/>
      <c r="L4297" s="764"/>
      <c r="M4297" s="764"/>
      <c r="N4297" s="764"/>
      <c r="O4297" s="764"/>
      <c r="P4297" s="764"/>
      <c r="Q4297" s="764"/>
      <c r="R4297" s="764"/>
      <c r="S4297" s="764"/>
      <c r="T4297" s="764"/>
      <c r="U4297" s="764"/>
      <c r="V4297" s="764"/>
      <c r="W4297" s="764"/>
      <c r="X4297" s="764"/>
      <c r="Y4297" s="764"/>
      <c r="Z4297" s="764"/>
      <c r="AA4297" s="764"/>
      <c r="AB4297" s="764"/>
      <c r="AC4297" s="764"/>
    </row>
    <row r="4298">
      <c r="A4298" s="764"/>
      <c r="B4298" s="765"/>
      <c r="C4298" s="4"/>
      <c r="D4298" s="764"/>
      <c r="E4298" s="764"/>
      <c r="F4298" s="764"/>
      <c r="G4298" s="764"/>
      <c r="H4298" s="764"/>
      <c r="I4298" s="764"/>
      <c r="J4298" s="764"/>
      <c r="K4298" s="764"/>
      <c r="L4298" s="764"/>
      <c r="M4298" s="764"/>
      <c r="N4298" s="764"/>
      <c r="O4298" s="764"/>
      <c r="P4298" s="764"/>
      <c r="Q4298" s="764"/>
      <c r="R4298" s="764"/>
      <c r="S4298" s="764"/>
      <c r="T4298" s="764"/>
      <c r="U4298" s="764"/>
      <c r="V4298" s="764"/>
      <c r="W4298" s="764"/>
      <c r="X4298" s="764"/>
      <c r="Y4298" s="764"/>
      <c r="Z4298" s="764"/>
      <c r="AA4298" s="764"/>
      <c r="AB4298" s="764"/>
      <c r="AC4298" s="764"/>
    </row>
    <row r="4299">
      <c r="A4299" s="764"/>
      <c r="B4299" s="765"/>
      <c r="C4299" s="4"/>
      <c r="D4299" s="764"/>
      <c r="E4299" s="764"/>
      <c r="F4299" s="764"/>
      <c r="G4299" s="764"/>
      <c r="H4299" s="764"/>
      <c r="I4299" s="764"/>
      <c r="J4299" s="764"/>
      <c r="K4299" s="764"/>
      <c r="L4299" s="764"/>
      <c r="M4299" s="764"/>
      <c r="N4299" s="764"/>
      <c r="O4299" s="764"/>
      <c r="P4299" s="764"/>
      <c r="Q4299" s="764"/>
      <c r="R4299" s="764"/>
      <c r="S4299" s="764"/>
      <c r="T4299" s="764"/>
      <c r="U4299" s="764"/>
      <c r="V4299" s="764"/>
      <c r="W4299" s="764"/>
      <c r="X4299" s="764"/>
      <c r="Y4299" s="764"/>
      <c r="Z4299" s="764"/>
      <c r="AA4299" s="764"/>
      <c r="AB4299" s="764"/>
      <c r="AC4299" s="764"/>
    </row>
    <row r="4300">
      <c r="A4300" s="764"/>
      <c r="B4300" s="765"/>
      <c r="C4300" s="4"/>
      <c r="D4300" s="764"/>
      <c r="E4300" s="764"/>
      <c r="F4300" s="764"/>
      <c r="G4300" s="764"/>
      <c r="H4300" s="764"/>
      <c r="I4300" s="764"/>
      <c r="J4300" s="764"/>
      <c r="K4300" s="764"/>
      <c r="L4300" s="764"/>
      <c r="M4300" s="764"/>
      <c r="N4300" s="764"/>
      <c r="O4300" s="764"/>
      <c r="P4300" s="764"/>
      <c r="Q4300" s="764"/>
      <c r="R4300" s="764"/>
      <c r="S4300" s="764"/>
      <c r="T4300" s="764"/>
      <c r="U4300" s="764"/>
      <c r="V4300" s="764"/>
      <c r="W4300" s="764"/>
      <c r="X4300" s="764"/>
      <c r="Y4300" s="764"/>
      <c r="Z4300" s="764"/>
      <c r="AA4300" s="764"/>
      <c r="AB4300" s="764"/>
      <c r="AC4300" s="764"/>
    </row>
    <row r="4301">
      <c r="A4301" s="764"/>
      <c r="B4301" s="765"/>
      <c r="C4301" s="4"/>
      <c r="D4301" s="764"/>
      <c r="E4301" s="764"/>
      <c r="F4301" s="764"/>
      <c r="G4301" s="764"/>
      <c r="H4301" s="764"/>
      <c r="I4301" s="764"/>
      <c r="J4301" s="764"/>
      <c r="K4301" s="764"/>
      <c r="L4301" s="764"/>
      <c r="M4301" s="764"/>
      <c r="N4301" s="764"/>
      <c r="O4301" s="764"/>
      <c r="P4301" s="764"/>
      <c r="Q4301" s="764"/>
      <c r="R4301" s="764"/>
      <c r="S4301" s="764"/>
      <c r="T4301" s="764"/>
      <c r="U4301" s="764"/>
      <c r="V4301" s="764"/>
      <c r="W4301" s="764"/>
      <c r="X4301" s="764"/>
      <c r="Y4301" s="764"/>
      <c r="Z4301" s="764"/>
      <c r="AA4301" s="764"/>
      <c r="AB4301" s="764"/>
      <c r="AC4301" s="764"/>
    </row>
    <row r="4302">
      <c r="A4302" s="764"/>
      <c r="B4302" s="765"/>
      <c r="C4302" s="4"/>
      <c r="D4302" s="764"/>
      <c r="E4302" s="764"/>
      <c r="F4302" s="764"/>
      <c r="G4302" s="764"/>
      <c r="H4302" s="764"/>
      <c r="I4302" s="764"/>
      <c r="J4302" s="764"/>
      <c r="K4302" s="764"/>
      <c r="L4302" s="764"/>
      <c r="M4302" s="764"/>
      <c r="N4302" s="764"/>
      <c r="O4302" s="764"/>
      <c r="P4302" s="764"/>
      <c r="Q4302" s="764"/>
      <c r="R4302" s="764"/>
      <c r="S4302" s="764"/>
      <c r="T4302" s="764"/>
      <c r="U4302" s="764"/>
      <c r="V4302" s="764"/>
      <c r="W4302" s="764"/>
      <c r="X4302" s="764"/>
      <c r="Y4302" s="764"/>
      <c r="Z4302" s="764"/>
      <c r="AA4302" s="764"/>
      <c r="AB4302" s="764"/>
      <c r="AC4302" s="764"/>
    </row>
    <row r="4303">
      <c r="A4303" s="764"/>
      <c r="B4303" s="765"/>
      <c r="C4303" s="4"/>
      <c r="D4303" s="764"/>
      <c r="E4303" s="764"/>
      <c r="F4303" s="764"/>
      <c r="G4303" s="764"/>
      <c r="H4303" s="764"/>
      <c r="I4303" s="764"/>
      <c r="J4303" s="764"/>
      <c r="K4303" s="764"/>
      <c r="L4303" s="764"/>
      <c r="M4303" s="764"/>
      <c r="N4303" s="764"/>
      <c r="O4303" s="764"/>
      <c r="P4303" s="764"/>
      <c r="Q4303" s="764"/>
      <c r="R4303" s="764"/>
      <c r="S4303" s="764"/>
      <c r="T4303" s="764"/>
      <c r="U4303" s="764"/>
      <c r="V4303" s="764"/>
      <c r="W4303" s="764"/>
      <c r="X4303" s="764"/>
      <c r="Y4303" s="764"/>
      <c r="Z4303" s="764"/>
      <c r="AA4303" s="764"/>
      <c r="AB4303" s="764"/>
      <c r="AC4303" s="764"/>
    </row>
    <row r="4304">
      <c r="A4304" s="764"/>
      <c r="B4304" s="765"/>
      <c r="C4304" s="4"/>
      <c r="D4304" s="764"/>
      <c r="E4304" s="764"/>
      <c r="F4304" s="764"/>
      <c r="G4304" s="764"/>
      <c r="H4304" s="764"/>
      <c r="I4304" s="764"/>
      <c r="J4304" s="764"/>
      <c r="K4304" s="764"/>
      <c r="L4304" s="764"/>
      <c r="M4304" s="764"/>
      <c r="N4304" s="764"/>
      <c r="O4304" s="764"/>
      <c r="P4304" s="764"/>
      <c r="Q4304" s="764"/>
      <c r="R4304" s="764"/>
      <c r="S4304" s="764"/>
      <c r="T4304" s="764"/>
      <c r="U4304" s="764"/>
      <c r="V4304" s="764"/>
      <c r="W4304" s="764"/>
      <c r="X4304" s="764"/>
      <c r="Y4304" s="764"/>
      <c r="Z4304" s="764"/>
      <c r="AA4304" s="764"/>
      <c r="AB4304" s="764"/>
      <c r="AC4304" s="764"/>
    </row>
    <row r="4305">
      <c r="A4305" s="764"/>
      <c r="B4305" s="765"/>
      <c r="C4305" s="4"/>
      <c r="D4305" s="764"/>
      <c r="E4305" s="764"/>
      <c r="F4305" s="764"/>
      <c r="G4305" s="764"/>
      <c r="H4305" s="764"/>
      <c r="I4305" s="764"/>
      <c r="J4305" s="764"/>
      <c r="K4305" s="764"/>
      <c r="L4305" s="764"/>
      <c r="M4305" s="764"/>
      <c r="N4305" s="764"/>
      <c r="O4305" s="764"/>
      <c r="P4305" s="764"/>
      <c r="Q4305" s="764"/>
      <c r="R4305" s="764"/>
      <c r="S4305" s="764"/>
      <c r="T4305" s="764"/>
      <c r="U4305" s="764"/>
      <c r="V4305" s="764"/>
      <c r="W4305" s="764"/>
      <c r="X4305" s="764"/>
      <c r="Y4305" s="764"/>
      <c r="Z4305" s="764"/>
      <c r="AA4305" s="764"/>
      <c r="AB4305" s="764"/>
      <c r="AC4305" s="764"/>
    </row>
    <row r="4306">
      <c r="A4306" s="764"/>
      <c r="B4306" s="765"/>
      <c r="C4306" s="4"/>
      <c r="D4306" s="764"/>
      <c r="E4306" s="764"/>
      <c r="F4306" s="764"/>
      <c r="G4306" s="764"/>
      <c r="H4306" s="764"/>
      <c r="I4306" s="764"/>
      <c r="J4306" s="764"/>
      <c r="K4306" s="764"/>
      <c r="L4306" s="764"/>
      <c r="M4306" s="764"/>
      <c r="N4306" s="764"/>
      <c r="O4306" s="764"/>
      <c r="P4306" s="764"/>
      <c r="Q4306" s="764"/>
      <c r="R4306" s="764"/>
      <c r="S4306" s="764"/>
      <c r="T4306" s="764"/>
      <c r="U4306" s="764"/>
      <c r="V4306" s="764"/>
      <c r="W4306" s="764"/>
      <c r="X4306" s="764"/>
      <c r="Y4306" s="764"/>
      <c r="Z4306" s="764"/>
      <c r="AA4306" s="764"/>
      <c r="AB4306" s="764"/>
      <c r="AC4306" s="764"/>
    </row>
    <row r="4307">
      <c r="A4307" s="764"/>
      <c r="B4307" s="765"/>
      <c r="C4307" s="4"/>
      <c r="D4307" s="764"/>
      <c r="E4307" s="764"/>
      <c r="F4307" s="764"/>
      <c r="G4307" s="764"/>
      <c r="H4307" s="764"/>
      <c r="I4307" s="764"/>
      <c r="J4307" s="764"/>
      <c r="K4307" s="764"/>
      <c r="L4307" s="764"/>
      <c r="M4307" s="764"/>
      <c r="N4307" s="764"/>
      <c r="O4307" s="764"/>
      <c r="P4307" s="764"/>
      <c r="Q4307" s="764"/>
      <c r="R4307" s="764"/>
      <c r="S4307" s="764"/>
      <c r="T4307" s="764"/>
      <c r="U4307" s="764"/>
      <c r="V4307" s="764"/>
      <c r="W4307" s="764"/>
      <c r="X4307" s="764"/>
      <c r="Y4307" s="764"/>
      <c r="Z4307" s="764"/>
      <c r="AA4307" s="764"/>
      <c r="AB4307" s="764"/>
      <c r="AC4307" s="764"/>
    </row>
    <row r="4308">
      <c r="A4308" s="764"/>
      <c r="B4308" s="765"/>
      <c r="C4308" s="4"/>
      <c r="D4308" s="764"/>
      <c r="E4308" s="764"/>
      <c r="F4308" s="764"/>
      <c r="G4308" s="764"/>
      <c r="H4308" s="764"/>
      <c r="I4308" s="764"/>
      <c r="J4308" s="764"/>
      <c r="K4308" s="764"/>
      <c r="L4308" s="764"/>
      <c r="M4308" s="764"/>
      <c r="N4308" s="764"/>
      <c r="O4308" s="764"/>
      <c r="P4308" s="764"/>
      <c r="Q4308" s="764"/>
      <c r="R4308" s="764"/>
      <c r="S4308" s="764"/>
      <c r="T4308" s="764"/>
      <c r="U4308" s="764"/>
      <c r="V4308" s="764"/>
      <c r="W4308" s="764"/>
      <c r="X4308" s="764"/>
      <c r="Y4308" s="764"/>
      <c r="Z4308" s="764"/>
      <c r="AA4308" s="764"/>
      <c r="AB4308" s="764"/>
      <c r="AC4308" s="764"/>
    </row>
    <row r="4309">
      <c r="A4309" s="764"/>
      <c r="B4309" s="765"/>
      <c r="C4309" s="4"/>
      <c r="D4309" s="764"/>
      <c r="E4309" s="764"/>
      <c r="F4309" s="764"/>
      <c r="G4309" s="764"/>
      <c r="H4309" s="764"/>
      <c r="I4309" s="764"/>
      <c r="J4309" s="764"/>
      <c r="K4309" s="764"/>
      <c r="L4309" s="764"/>
      <c r="M4309" s="764"/>
      <c r="N4309" s="764"/>
      <c r="O4309" s="764"/>
      <c r="P4309" s="764"/>
      <c r="Q4309" s="764"/>
      <c r="R4309" s="764"/>
      <c r="S4309" s="764"/>
      <c r="T4309" s="764"/>
      <c r="U4309" s="764"/>
      <c r="V4309" s="764"/>
      <c r="W4309" s="764"/>
      <c r="X4309" s="764"/>
      <c r="Y4309" s="764"/>
      <c r="Z4309" s="764"/>
      <c r="AA4309" s="764"/>
      <c r="AB4309" s="764"/>
      <c r="AC4309" s="764"/>
    </row>
    <row r="4310">
      <c r="A4310" s="764"/>
      <c r="B4310" s="765"/>
      <c r="C4310" s="4"/>
      <c r="D4310" s="764"/>
      <c r="E4310" s="764"/>
      <c r="F4310" s="764"/>
      <c r="G4310" s="764"/>
      <c r="H4310" s="764"/>
      <c r="I4310" s="764"/>
      <c r="J4310" s="764"/>
      <c r="K4310" s="764"/>
      <c r="L4310" s="764"/>
      <c r="M4310" s="764"/>
      <c r="N4310" s="764"/>
      <c r="O4310" s="764"/>
      <c r="P4310" s="764"/>
      <c r="Q4310" s="764"/>
      <c r="R4310" s="764"/>
      <c r="S4310" s="764"/>
      <c r="T4310" s="764"/>
      <c r="U4310" s="764"/>
      <c r="V4310" s="764"/>
      <c r="W4310" s="764"/>
      <c r="X4310" s="764"/>
      <c r="Y4310" s="764"/>
      <c r="Z4310" s="764"/>
      <c r="AA4310" s="764"/>
      <c r="AB4310" s="764"/>
      <c r="AC4310" s="764"/>
    </row>
    <row r="4311">
      <c r="A4311" s="764"/>
      <c r="B4311" s="765"/>
      <c r="C4311" s="4"/>
      <c r="D4311" s="764"/>
      <c r="E4311" s="764"/>
      <c r="F4311" s="764"/>
      <c r="G4311" s="764"/>
      <c r="H4311" s="764"/>
      <c r="I4311" s="764"/>
      <c r="J4311" s="764"/>
      <c r="K4311" s="764"/>
      <c r="L4311" s="764"/>
      <c r="M4311" s="764"/>
      <c r="N4311" s="764"/>
      <c r="O4311" s="764"/>
      <c r="P4311" s="764"/>
      <c r="Q4311" s="764"/>
      <c r="R4311" s="764"/>
      <c r="S4311" s="764"/>
      <c r="T4311" s="764"/>
      <c r="U4311" s="764"/>
      <c r="V4311" s="764"/>
      <c r="W4311" s="764"/>
      <c r="X4311" s="764"/>
      <c r="Y4311" s="764"/>
      <c r="Z4311" s="764"/>
      <c r="AA4311" s="764"/>
      <c r="AB4311" s="764"/>
      <c r="AC4311" s="764"/>
    </row>
    <row r="4312">
      <c r="A4312" s="764"/>
      <c r="B4312" s="765"/>
      <c r="C4312" s="4"/>
      <c r="D4312" s="764"/>
      <c r="E4312" s="764"/>
      <c r="F4312" s="764"/>
      <c r="G4312" s="764"/>
      <c r="H4312" s="764"/>
      <c r="I4312" s="764"/>
      <c r="J4312" s="764"/>
      <c r="K4312" s="764"/>
      <c r="L4312" s="764"/>
      <c r="M4312" s="764"/>
      <c r="N4312" s="764"/>
      <c r="O4312" s="764"/>
      <c r="P4312" s="764"/>
      <c r="Q4312" s="764"/>
      <c r="R4312" s="764"/>
      <c r="S4312" s="764"/>
      <c r="T4312" s="764"/>
      <c r="U4312" s="764"/>
      <c r="V4312" s="764"/>
      <c r="W4312" s="764"/>
      <c r="X4312" s="764"/>
      <c r="Y4312" s="764"/>
      <c r="Z4312" s="764"/>
      <c r="AA4312" s="764"/>
      <c r="AB4312" s="764"/>
      <c r="AC4312" s="764"/>
    </row>
    <row r="4313">
      <c r="A4313" s="764"/>
      <c r="B4313" s="765"/>
      <c r="C4313" s="4"/>
      <c r="D4313" s="764"/>
      <c r="E4313" s="764"/>
      <c r="F4313" s="764"/>
      <c r="G4313" s="764"/>
      <c r="H4313" s="764"/>
      <c r="I4313" s="764"/>
      <c r="J4313" s="764"/>
      <c r="K4313" s="764"/>
      <c r="L4313" s="764"/>
      <c r="M4313" s="764"/>
      <c r="N4313" s="764"/>
      <c r="O4313" s="764"/>
      <c r="P4313" s="764"/>
      <c r="Q4313" s="764"/>
      <c r="R4313" s="764"/>
      <c r="S4313" s="764"/>
      <c r="T4313" s="764"/>
      <c r="U4313" s="764"/>
      <c r="V4313" s="764"/>
      <c r="W4313" s="764"/>
      <c r="X4313" s="764"/>
      <c r="Y4313" s="764"/>
      <c r="Z4313" s="764"/>
      <c r="AA4313" s="764"/>
      <c r="AB4313" s="764"/>
      <c r="AC4313" s="764"/>
    </row>
    <row r="4314">
      <c r="A4314" s="764"/>
      <c r="B4314" s="765"/>
      <c r="C4314" s="4"/>
      <c r="D4314" s="764"/>
      <c r="E4314" s="764"/>
      <c r="F4314" s="764"/>
      <c r="G4314" s="764"/>
      <c r="H4314" s="764"/>
      <c r="I4314" s="764"/>
      <c r="J4314" s="764"/>
      <c r="K4314" s="764"/>
      <c r="L4314" s="764"/>
      <c r="M4314" s="764"/>
      <c r="N4314" s="764"/>
      <c r="O4314" s="764"/>
      <c r="P4314" s="764"/>
      <c r="Q4314" s="764"/>
      <c r="R4314" s="764"/>
      <c r="S4314" s="764"/>
      <c r="T4314" s="764"/>
      <c r="U4314" s="764"/>
      <c r="V4314" s="764"/>
      <c r="W4314" s="764"/>
      <c r="X4314" s="764"/>
      <c r="Y4314" s="764"/>
      <c r="Z4314" s="764"/>
      <c r="AA4314" s="764"/>
      <c r="AB4314" s="764"/>
      <c r="AC4314" s="764"/>
    </row>
    <row r="4315">
      <c r="A4315" s="764"/>
      <c r="B4315" s="765"/>
      <c r="C4315" s="4"/>
      <c r="D4315" s="764"/>
      <c r="E4315" s="764"/>
      <c r="F4315" s="764"/>
      <c r="G4315" s="764"/>
      <c r="H4315" s="764"/>
      <c r="I4315" s="764"/>
      <c r="J4315" s="764"/>
      <c r="K4315" s="764"/>
      <c r="L4315" s="764"/>
      <c r="M4315" s="764"/>
      <c r="N4315" s="764"/>
      <c r="O4315" s="764"/>
      <c r="P4315" s="764"/>
      <c r="Q4315" s="764"/>
      <c r="R4315" s="764"/>
      <c r="S4315" s="764"/>
      <c r="T4315" s="764"/>
      <c r="U4315" s="764"/>
      <c r="V4315" s="764"/>
      <c r="W4315" s="764"/>
      <c r="X4315" s="764"/>
      <c r="Y4315" s="764"/>
      <c r="Z4315" s="764"/>
      <c r="AA4315" s="764"/>
      <c r="AB4315" s="764"/>
      <c r="AC4315" s="764"/>
    </row>
    <row r="4316">
      <c r="A4316" s="764"/>
      <c r="B4316" s="765"/>
      <c r="C4316" s="4"/>
      <c r="D4316" s="764"/>
      <c r="E4316" s="764"/>
      <c r="F4316" s="764"/>
      <c r="G4316" s="764"/>
      <c r="H4316" s="764"/>
      <c r="I4316" s="764"/>
      <c r="J4316" s="764"/>
      <c r="K4316" s="764"/>
      <c r="L4316" s="764"/>
      <c r="M4316" s="764"/>
      <c r="N4316" s="764"/>
      <c r="O4316" s="764"/>
      <c r="P4316" s="764"/>
      <c r="Q4316" s="764"/>
      <c r="R4316" s="764"/>
      <c r="S4316" s="764"/>
      <c r="T4316" s="764"/>
      <c r="U4316" s="764"/>
      <c r="V4316" s="764"/>
      <c r="W4316" s="764"/>
      <c r="X4316" s="764"/>
      <c r="Y4316" s="764"/>
      <c r="Z4316" s="764"/>
      <c r="AA4316" s="764"/>
      <c r="AB4316" s="764"/>
      <c r="AC4316" s="764"/>
    </row>
    <row r="4317">
      <c r="A4317" s="764"/>
      <c r="B4317" s="765"/>
      <c r="C4317" s="4"/>
      <c r="D4317" s="764"/>
      <c r="E4317" s="764"/>
      <c r="F4317" s="764"/>
      <c r="G4317" s="764"/>
      <c r="H4317" s="764"/>
      <c r="I4317" s="764"/>
      <c r="J4317" s="764"/>
      <c r="K4317" s="764"/>
      <c r="L4317" s="764"/>
      <c r="M4317" s="764"/>
      <c r="N4317" s="764"/>
      <c r="O4317" s="764"/>
      <c r="P4317" s="764"/>
      <c r="Q4317" s="764"/>
      <c r="R4317" s="764"/>
      <c r="S4317" s="764"/>
      <c r="T4317" s="764"/>
      <c r="U4317" s="764"/>
      <c r="V4317" s="764"/>
      <c r="W4317" s="764"/>
      <c r="X4317" s="764"/>
      <c r="Y4317" s="764"/>
      <c r="Z4317" s="764"/>
      <c r="AA4317" s="764"/>
      <c r="AB4317" s="764"/>
      <c r="AC4317" s="764"/>
    </row>
    <row r="4318">
      <c r="A4318" s="764"/>
      <c r="B4318" s="765"/>
      <c r="C4318" s="4"/>
      <c r="D4318" s="764"/>
      <c r="E4318" s="764"/>
      <c r="F4318" s="764"/>
      <c r="G4318" s="764"/>
      <c r="H4318" s="764"/>
      <c r="I4318" s="764"/>
      <c r="J4318" s="764"/>
      <c r="K4318" s="764"/>
      <c r="L4318" s="764"/>
      <c r="M4318" s="764"/>
      <c r="N4318" s="764"/>
      <c r="O4318" s="764"/>
      <c r="P4318" s="764"/>
      <c r="Q4318" s="764"/>
      <c r="R4318" s="764"/>
      <c r="S4318" s="764"/>
      <c r="T4318" s="764"/>
      <c r="U4318" s="764"/>
      <c r="V4318" s="764"/>
      <c r="W4318" s="764"/>
      <c r="X4318" s="764"/>
      <c r="Y4318" s="764"/>
      <c r="Z4318" s="764"/>
      <c r="AA4318" s="764"/>
      <c r="AB4318" s="764"/>
      <c r="AC4318" s="764"/>
    </row>
    <row r="4319">
      <c r="A4319" s="764"/>
      <c r="B4319" s="765"/>
      <c r="C4319" s="4"/>
      <c r="D4319" s="764"/>
      <c r="E4319" s="764"/>
      <c r="F4319" s="764"/>
      <c r="G4319" s="764"/>
      <c r="H4319" s="764"/>
      <c r="I4319" s="764"/>
      <c r="J4319" s="764"/>
      <c r="K4319" s="764"/>
      <c r="L4319" s="764"/>
      <c r="M4319" s="764"/>
      <c r="N4319" s="764"/>
      <c r="O4319" s="764"/>
      <c r="P4319" s="764"/>
      <c r="Q4319" s="764"/>
      <c r="R4319" s="764"/>
      <c r="S4319" s="764"/>
      <c r="T4319" s="764"/>
      <c r="U4319" s="764"/>
      <c r="V4319" s="764"/>
      <c r="W4319" s="764"/>
      <c r="X4319" s="764"/>
      <c r="Y4319" s="764"/>
      <c r="Z4319" s="764"/>
      <c r="AA4319" s="764"/>
      <c r="AB4319" s="764"/>
      <c r="AC4319" s="764"/>
    </row>
    <row r="4320">
      <c r="A4320" s="764"/>
      <c r="B4320" s="765"/>
      <c r="C4320" s="4"/>
      <c r="D4320" s="764"/>
      <c r="E4320" s="764"/>
      <c r="F4320" s="764"/>
      <c r="G4320" s="764"/>
      <c r="H4320" s="764"/>
      <c r="I4320" s="764"/>
      <c r="J4320" s="764"/>
      <c r="K4320" s="764"/>
      <c r="L4320" s="764"/>
      <c r="M4320" s="764"/>
      <c r="N4320" s="764"/>
      <c r="O4320" s="764"/>
      <c r="P4320" s="764"/>
      <c r="Q4320" s="764"/>
      <c r="R4320" s="764"/>
      <c r="S4320" s="764"/>
      <c r="T4320" s="764"/>
      <c r="U4320" s="764"/>
      <c r="V4320" s="764"/>
      <c r="W4320" s="764"/>
      <c r="X4320" s="764"/>
      <c r="Y4320" s="764"/>
      <c r="Z4320" s="764"/>
      <c r="AA4320" s="764"/>
      <c r="AB4320" s="764"/>
      <c r="AC4320" s="764"/>
    </row>
    <row r="4321">
      <c r="A4321" s="764"/>
      <c r="B4321" s="765"/>
      <c r="C4321" s="4"/>
      <c r="D4321" s="764"/>
      <c r="E4321" s="764"/>
      <c r="F4321" s="764"/>
      <c r="G4321" s="764"/>
      <c r="H4321" s="764"/>
      <c r="I4321" s="764"/>
      <c r="J4321" s="764"/>
      <c r="K4321" s="764"/>
      <c r="L4321" s="764"/>
      <c r="M4321" s="764"/>
      <c r="N4321" s="764"/>
      <c r="O4321" s="764"/>
      <c r="P4321" s="764"/>
      <c r="Q4321" s="764"/>
      <c r="R4321" s="764"/>
      <c r="S4321" s="764"/>
      <c r="T4321" s="764"/>
      <c r="U4321" s="764"/>
      <c r="V4321" s="764"/>
      <c r="W4321" s="764"/>
      <c r="X4321" s="764"/>
      <c r="Y4321" s="764"/>
      <c r="Z4321" s="764"/>
      <c r="AA4321" s="764"/>
      <c r="AB4321" s="764"/>
      <c r="AC4321" s="764"/>
    </row>
    <row r="4322">
      <c r="A4322" s="764"/>
      <c r="B4322" s="765"/>
      <c r="C4322" s="4"/>
      <c r="D4322" s="764"/>
      <c r="E4322" s="764"/>
      <c r="F4322" s="764"/>
      <c r="G4322" s="764"/>
      <c r="H4322" s="764"/>
      <c r="I4322" s="764"/>
      <c r="J4322" s="764"/>
      <c r="K4322" s="764"/>
      <c r="L4322" s="764"/>
      <c r="M4322" s="764"/>
      <c r="N4322" s="764"/>
      <c r="O4322" s="764"/>
      <c r="P4322" s="764"/>
      <c r="Q4322" s="764"/>
      <c r="R4322" s="764"/>
      <c r="S4322" s="764"/>
      <c r="T4322" s="764"/>
      <c r="U4322" s="764"/>
      <c r="V4322" s="764"/>
      <c r="W4322" s="764"/>
      <c r="X4322" s="764"/>
      <c r="Y4322" s="764"/>
      <c r="Z4322" s="764"/>
      <c r="AA4322" s="764"/>
      <c r="AB4322" s="764"/>
      <c r="AC4322" s="764"/>
    </row>
    <row r="4323">
      <c r="A4323" s="764"/>
      <c r="B4323" s="765"/>
      <c r="C4323" s="4"/>
      <c r="D4323" s="764"/>
      <c r="E4323" s="764"/>
      <c r="F4323" s="764"/>
      <c r="G4323" s="764"/>
      <c r="H4323" s="764"/>
      <c r="I4323" s="764"/>
      <c r="J4323" s="764"/>
      <c r="K4323" s="764"/>
      <c r="L4323" s="764"/>
      <c r="M4323" s="764"/>
      <c r="N4323" s="764"/>
      <c r="O4323" s="764"/>
      <c r="P4323" s="764"/>
      <c r="Q4323" s="764"/>
      <c r="R4323" s="764"/>
      <c r="S4323" s="764"/>
      <c r="T4323" s="764"/>
      <c r="U4323" s="764"/>
      <c r="V4323" s="764"/>
      <c r="W4323" s="764"/>
      <c r="X4323" s="764"/>
      <c r="Y4323" s="764"/>
      <c r="Z4323" s="764"/>
      <c r="AA4323" s="764"/>
      <c r="AB4323" s="764"/>
      <c r="AC4323" s="764"/>
    </row>
    <row r="4324">
      <c r="A4324" s="764"/>
      <c r="B4324" s="765"/>
      <c r="C4324" s="4"/>
      <c r="D4324" s="764"/>
      <c r="E4324" s="764"/>
      <c r="F4324" s="764"/>
      <c r="G4324" s="764"/>
      <c r="H4324" s="764"/>
      <c r="I4324" s="764"/>
      <c r="J4324" s="764"/>
      <c r="K4324" s="764"/>
      <c r="L4324" s="764"/>
      <c r="M4324" s="764"/>
      <c r="N4324" s="764"/>
      <c r="O4324" s="764"/>
      <c r="P4324" s="764"/>
      <c r="Q4324" s="764"/>
      <c r="R4324" s="764"/>
      <c r="S4324" s="764"/>
      <c r="T4324" s="764"/>
      <c r="U4324" s="764"/>
      <c r="V4324" s="764"/>
      <c r="W4324" s="764"/>
      <c r="X4324" s="764"/>
      <c r="Y4324" s="764"/>
      <c r="Z4324" s="764"/>
      <c r="AA4324" s="764"/>
      <c r="AB4324" s="764"/>
      <c r="AC4324" s="764"/>
    </row>
    <row r="4325">
      <c r="A4325" s="764"/>
      <c r="B4325" s="765"/>
      <c r="C4325" s="4"/>
      <c r="D4325" s="764"/>
      <c r="E4325" s="764"/>
      <c r="F4325" s="764"/>
      <c r="G4325" s="764"/>
      <c r="H4325" s="764"/>
      <c r="I4325" s="764"/>
      <c r="J4325" s="764"/>
      <c r="K4325" s="764"/>
      <c r="L4325" s="764"/>
      <c r="M4325" s="764"/>
      <c r="N4325" s="764"/>
      <c r="O4325" s="764"/>
      <c r="P4325" s="764"/>
      <c r="Q4325" s="764"/>
      <c r="R4325" s="764"/>
      <c r="S4325" s="764"/>
      <c r="T4325" s="764"/>
      <c r="U4325" s="764"/>
      <c r="V4325" s="764"/>
      <c r="W4325" s="764"/>
      <c r="X4325" s="764"/>
      <c r="Y4325" s="764"/>
      <c r="Z4325" s="764"/>
      <c r="AA4325" s="764"/>
      <c r="AB4325" s="764"/>
      <c r="AC4325" s="764"/>
    </row>
    <row r="4326">
      <c r="A4326" s="764"/>
      <c r="B4326" s="765"/>
      <c r="C4326" s="4"/>
      <c r="D4326" s="764"/>
      <c r="E4326" s="764"/>
      <c r="F4326" s="764"/>
      <c r="G4326" s="764"/>
      <c r="H4326" s="764"/>
      <c r="I4326" s="764"/>
      <c r="J4326" s="764"/>
      <c r="K4326" s="764"/>
      <c r="L4326" s="764"/>
      <c r="M4326" s="764"/>
      <c r="N4326" s="764"/>
      <c r="O4326" s="764"/>
      <c r="P4326" s="764"/>
      <c r="Q4326" s="764"/>
      <c r="R4326" s="764"/>
      <c r="S4326" s="764"/>
      <c r="T4326" s="764"/>
      <c r="U4326" s="764"/>
      <c r="V4326" s="764"/>
      <c r="W4326" s="764"/>
      <c r="X4326" s="764"/>
      <c r="Y4326" s="764"/>
      <c r="Z4326" s="764"/>
      <c r="AA4326" s="764"/>
      <c r="AB4326" s="764"/>
      <c r="AC4326" s="764"/>
    </row>
    <row r="4327">
      <c r="A4327" s="764"/>
      <c r="B4327" s="765"/>
      <c r="C4327" s="4"/>
      <c r="D4327" s="764"/>
      <c r="E4327" s="764"/>
      <c r="F4327" s="764"/>
      <c r="G4327" s="764"/>
      <c r="H4327" s="764"/>
      <c r="I4327" s="764"/>
      <c r="J4327" s="764"/>
      <c r="K4327" s="764"/>
      <c r="L4327" s="764"/>
      <c r="M4327" s="764"/>
      <c r="N4327" s="764"/>
      <c r="O4327" s="764"/>
      <c r="P4327" s="764"/>
      <c r="Q4327" s="764"/>
      <c r="R4327" s="764"/>
      <c r="S4327" s="764"/>
      <c r="T4327" s="764"/>
      <c r="U4327" s="764"/>
      <c r="V4327" s="764"/>
      <c r="W4327" s="764"/>
      <c r="X4327" s="764"/>
      <c r="Y4327" s="764"/>
      <c r="Z4327" s="764"/>
      <c r="AA4327" s="764"/>
      <c r="AB4327" s="764"/>
      <c r="AC4327" s="764"/>
    </row>
    <row r="4328">
      <c r="A4328" s="764"/>
      <c r="B4328" s="765"/>
      <c r="C4328" s="4"/>
      <c r="D4328" s="764"/>
      <c r="E4328" s="764"/>
      <c r="F4328" s="764"/>
      <c r="G4328" s="764"/>
      <c r="H4328" s="764"/>
      <c r="I4328" s="764"/>
      <c r="J4328" s="764"/>
      <c r="K4328" s="764"/>
      <c r="L4328" s="764"/>
      <c r="M4328" s="764"/>
      <c r="N4328" s="764"/>
      <c r="O4328" s="764"/>
      <c r="P4328" s="764"/>
      <c r="Q4328" s="764"/>
      <c r="R4328" s="764"/>
      <c r="S4328" s="764"/>
      <c r="T4328" s="764"/>
      <c r="U4328" s="764"/>
      <c r="V4328" s="764"/>
      <c r="W4328" s="764"/>
      <c r="X4328" s="764"/>
      <c r="Y4328" s="764"/>
      <c r="Z4328" s="764"/>
      <c r="AA4328" s="764"/>
      <c r="AB4328" s="764"/>
      <c r="AC4328" s="764"/>
    </row>
    <row r="4329">
      <c r="A4329" s="764"/>
      <c r="B4329" s="765"/>
      <c r="C4329" s="4"/>
      <c r="D4329" s="764"/>
      <c r="E4329" s="764"/>
      <c r="F4329" s="764"/>
      <c r="G4329" s="764"/>
      <c r="H4329" s="764"/>
      <c r="I4329" s="764"/>
      <c r="J4329" s="764"/>
      <c r="K4329" s="764"/>
      <c r="L4329" s="764"/>
      <c r="M4329" s="764"/>
      <c r="N4329" s="764"/>
      <c r="O4329" s="764"/>
      <c r="P4329" s="764"/>
      <c r="Q4329" s="764"/>
      <c r="R4329" s="764"/>
      <c r="S4329" s="764"/>
      <c r="T4329" s="764"/>
      <c r="U4329" s="764"/>
      <c r="V4329" s="764"/>
      <c r="W4329" s="764"/>
      <c r="X4329" s="764"/>
      <c r="Y4329" s="764"/>
      <c r="Z4329" s="764"/>
      <c r="AA4329" s="764"/>
      <c r="AB4329" s="764"/>
      <c r="AC4329" s="764"/>
    </row>
    <row r="4330">
      <c r="A4330" s="764"/>
      <c r="B4330" s="765"/>
      <c r="C4330" s="4"/>
      <c r="D4330" s="764"/>
      <c r="E4330" s="764"/>
      <c r="F4330" s="764"/>
      <c r="G4330" s="764"/>
      <c r="H4330" s="764"/>
      <c r="I4330" s="764"/>
      <c r="J4330" s="764"/>
      <c r="K4330" s="764"/>
      <c r="L4330" s="764"/>
      <c r="M4330" s="764"/>
      <c r="N4330" s="764"/>
      <c r="O4330" s="764"/>
      <c r="P4330" s="764"/>
      <c r="Q4330" s="764"/>
      <c r="R4330" s="764"/>
      <c r="S4330" s="764"/>
      <c r="T4330" s="764"/>
      <c r="U4330" s="764"/>
      <c r="V4330" s="764"/>
      <c r="W4330" s="764"/>
      <c r="X4330" s="764"/>
      <c r="Y4330" s="764"/>
      <c r="Z4330" s="764"/>
      <c r="AA4330" s="764"/>
      <c r="AB4330" s="764"/>
      <c r="AC4330" s="764"/>
    </row>
    <row r="4331">
      <c r="A4331" s="764"/>
      <c r="B4331" s="765"/>
      <c r="C4331" s="4"/>
      <c r="D4331" s="764"/>
      <c r="E4331" s="764"/>
      <c r="F4331" s="764"/>
      <c r="G4331" s="764"/>
      <c r="H4331" s="764"/>
      <c r="I4331" s="764"/>
      <c r="J4331" s="764"/>
      <c r="K4331" s="764"/>
      <c r="L4331" s="764"/>
      <c r="M4331" s="764"/>
      <c r="N4331" s="764"/>
      <c r="O4331" s="764"/>
      <c r="P4331" s="764"/>
      <c r="Q4331" s="764"/>
      <c r="R4331" s="764"/>
      <c r="S4331" s="764"/>
      <c r="T4331" s="764"/>
      <c r="U4331" s="764"/>
      <c r="V4331" s="764"/>
      <c r="W4331" s="764"/>
      <c r="X4331" s="764"/>
      <c r="Y4331" s="764"/>
      <c r="Z4331" s="764"/>
      <c r="AA4331" s="764"/>
      <c r="AB4331" s="764"/>
      <c r="AC4331" s="764"/>
    </row>
    <row r="4332">
      <c r="A4332" s="764"/>
      <c r="B4332" s="765"/>
      <c r="C4332" s="4"/>
      <c r="D4332" s="764"/>
      <c r="E4332" s="764"/>
      <c r="F4332" s="764"/>
      <c r="G4332" s="764"/>
      <c r="H4332" s="764"/>
      <c r="I4332" s="764"/>
      <c r="J4332" s="764"/>
      <c r="K4332" s="764"/>
      <c r="L4332" s="764"/>
      <c r="M4332" s="764"/>
      <c r="N4332" s="764"/>
      <c r="O4332" s="764"/>
      <c r="P4332" s="764"/>
      <c r="Q4332" s="764"/>
      <c r="R4332" s="764"/>
      <c r="S4332" s="764"/>
      <c r="T4332" s="764"/>
      <c r="U4332" s="764"/>
      <c r="V4332" s="764"/>
      <c r="W4332" s="764"/>
      <c r="X4332" s="764"/>
      <c r="Y4332" s="764"/>
      <c r="Z4332" s="764"/>
      <c r="AA4332" s="764"/>
      <c r="AB4332" s="764"/>
      <c r="AC4332" s="764"/>
    </row>
    <row r="4333">
      <c r="A4333" s="764"/>
      <c r="B4333" s="765"/>
      <c r="C4333" s="4"/>
      <c r="D4333" s="764"/>
      <c r="E4333" s="764"/>
      <c r="F4333" s="764"/>
      <c r="G4333" s="764"/>
      <c r="H4333" s="764"/>
      <c r="I4333" s="764"/>
      <c r="J4333" s="764"/>
      <c r="K4333" s="764"/>
      <c r="L4333" s="764"/>
      <c r="M4333" s="764"/>
      <c r="N4333" s="764"/>
      <c r="O4333" s="764"/>
      <c r="P4333" s="764"/>
      <c r="Q4333" s="764"/>
      <c r="R4333" s="764"/>
      <c r="S4333" s="764"/>
      <c r="T4333" s="764"/>
      <c r="U4333" s="764"/>
      <c r="V4333" s="764"/>
      <c r="W4333" s="764"/>
      <c r="X4333" s="764"/>
      <c r="Y4333" s="764"/>
      <c r="Z4333" s="764"/>
      <c r="AA4333" s="764"/>
      <c r="AB4333" s="764"/>
      <c r="AC4333" s="764"/>
    </row>
    <row r="4334">
      <c r="A4334" s="764"/>
      <c r="B4334" s="765"/>
      <c r="C4334" s="4"/>
      <c r="D4334" s="764"/>
      <c r="E4334" s="764"/>
      <c r="F4334" s="764"/>
      <c r="G4334" s="764"/>
      <c r="H4334" s="764"/>
      <c r="I4334" s="764"/>
      <c r="J4334" s="764"/>
      <c r="K4334" s="764"/>
      <c r="L4334" s="764"/>
      <c r="M4334" s="764"/>
      <c r="N4334" s="764"/>
      <c r="O4334" s="764"/>
      <c r="P4334" s="764"/>
      <c r="Q4334" s="764"/>
      <c r="R4334" s="764"/>
      <c r="S4334" s="764"/>
      <c r="T4334" s="764"/>
      <c r="U4334" s="764"/>
      <c r="V4334" s="764"/>
      <c r="W4334" s="764"/>
      <c r="X4334" s="764"/>
      <c r="Y4334" s="764"/>
      <c r="Z4334" s="764"/>
      <c r="AA4334" s="764"/>
      <c r="AB4334" s="764"/>
      <c r="AC4334" s="764"/>
    </row>
    <row r="4335">
      <c r="A4335" s="764"/>
      <c r="B4335" s="765"/>
      <c r="C4335" s="4"/>
      <c r="D4335" s="764"/>
      <c r="E4335" s="764"/>
      <c r="F4335" s="764"/>
      <c r="G4335" s="764"/>
      <c r="H4335" s="764"/>
      <c r="I4335" s="764"/>
      <c r="J4335" s="764"/>
      <c r="K4335" s="764"/>
      <c r="L4335" s="764"/>
      <c r="M4335" s="764"/>
      <c r="N4335" s="764"/>
      <c r="O4335" s="764"/>
      <c r="P4335" s="764"/>
      <c r="Q4335" s="764"/>
      <c r="R4335" s="764"/>
      <c r="S4335" s="764"/>
      <c r="T4335" s="764"/>
      <c r="U4335" s="764"/>
      <c r="V4335" s="764"/>
      <c r="W4335" s="764"/>
      <c r="X4335" s="764"/>
      <c r="Y4335" s="764"/>
      <c r="Z4335" s="764"/>
      <c r="AA4335" s="764"/>
      <c r="AB4335" s="764"/>
      <c r="AC4335" s="764"/>
    </row>
    <row r="4336">
      <c r="A4336" s="764"/>
      <c r="B4336" s="765"/>
      <c r="C4336" s="4"/>
      <c r="D4336" s="764"/>
      <c r="E4336" s="764"/>
      <c r="F4336" s="764"/>
      <c r="G4336" s="764"/>
      <c r="H4336" s="764"/>
      <c r="I4336" s="764"/>
      <c r="J4336" s="764"/>
      <c r="K4336" s="764"/>
      <c r="L4336" s="764"/>
      <c r="M4336" s="764"/>
      <c r="N4336" s="764"/>
      <c r="O4336" s="764"/>
      <c r="P4336" s="764"/>
      <c r="Q4336" s="764"/>
      <c r="R4336" s="764"/>
      <c r="S4336" s="764"/>
      <c r="T4336" s="764"/>
      <c r="U4336" s="764"/>
      <c r="V4336" s="764"/>
      <c r="W4336" s="764"/>
      <c r="X4336" s="764"/>
      <c r="Y4336" s="764"/>
      <c r="Z4336" s="764"/>
      <c r="AA4336" s="764"/>
      <c r="AB4336" s="764"/>
      <c r="AC4336" s="764"/>
    </row>
    <row r="4337">
      <c r="A4337" s="764"/>
      <c r="B4337" s="765"/>
      <c r="C4337" s="4"/>
      <c r="D4337" s="764"/>
      <c r="E4337" s="764"/>
      <c r="F4337" s="764"/>
      <c r="G4337" s="764"/>
      <c r="H4337" s="764"/>
      <c r="I4337" s="764"/>
      <c r="J4337" s="764"/>
      <c r="K4337" s="764"/>
      <c r="L4337" s="764"/>
      <c r="M4337" s="764"/>
      <c r="N4337" s="764"/>
      <c r="O4337" s="764"/>
      <c r="P4337" s="764"/>
      <c r="Q4337" s="764"/>
      <c r="R4337" s="764"/>
      <c r="S4337" s="764"/>
      <c r="T4337" s="764"/>
      <c r="U4337" s="764"/>
      <c r="V4337" s="764"/>
      <c r="W4337" s="764"/>
      <c r="X4337" s="764"/>
      <c r="Y4337" s="764"/>
      <c r="Z4337" s="764"/>
      <c r="AA4337" s="764"/>
      <c r="AB4337" s="764"/>
      <c r="AC4337" s="764"/>
    </row>
    <row r="4338">
      <c r="A4338" s="764"/>
      <c r="B4338" s="765"/>
      <c r="C4338" s="4"/>
      <c r="D4338" s="764"/>
      <c r="E4338" s="764"/>
      <c r="F4338" s="764"/>
      <c r="G4338" s="764"/>
      <c r="H4338" s="764"/>
      <c r="I4338" s="764"/>
      <c r="J4338" s="764"/>
      <c r="K4338" s="764"/>
      <c r="L4338" s="764"/>
      <c r="M4338" s="764"/>
      <c r="N4338" s="764"/>
      <c r="O4338" s="764"/>
      <c r="P4338" s="764"/>
      <c r="Q4338" s="764"/>
      <c r="R4338" s="764"/>
      <c r="S4338" s="764"/>
      <c r="T4338" s="764"/>
      <c r="U4338" s="764"/>
      <c r="V4338" s="764"/>
      <c r="W4338" s="764"/>
      <c r="X4338" s="764"/>
      <c r="Y4338" s="764"/>
      <c r="Z4338" s="764"/>
      <c r="AA4338" s="764"/>
      <c r="AB4338" s="764"/>
      <c r="AC4338" s="764"/>
    </row>
    <row r="4339">
      <c r="A4339" s="764"/>
      <c r="B4339" s="765"/>
      <c r="C4339" s="4"/>
      <c r="D4339" s="764"/>
      <c r="E4339" s="764"/>
      <c r="F4339" s="764"/>
      <c r="G4339" s="764"/>
      <c r="H4339" s="764"/>
      <c r="I4339" s="764"/>
      <c r="J4339" s="764"/>
      <c r="K4339" s="764"/>
      <c r="L4339" s="764"/>
      <c r="M4339" s="764"/>
      <c r="N4339" s="764"/>
      <c r="O4339" s="764"/>
      <c r="P4339" s="764"/>
      <c r="Q4339" s="764"/>
      <c r="R4339" s="764"/>
      <c r="S4339" s="764"/>
      <c r="T4339" s="764"/>
      <c r="U4339" s="764"/>
      <c r="V4339" s="764"/>
      <c r="W4339" s="764"/>
      <c r="X4339" s="764"/>
      <c r="Y4339" s="764"/>
      <c r="Z4339" s="764"/>
      <c r="AA4339" s="764"/>
      <c r="AB4339" s="764"/>
      <c r="AC4339" s="764"/>
    </row>
    <row r="4340">
      <c r="A4340" s="764"/>
      <c r="B4340" s="765"/>
      <c r="C4340" s="4"/>
      <c r="D4340" s="764"/>
      <c r="E4340" s="764"/>
      <c r="F4340" s="764"/>
      <c r="G4340" s="764"/>
      <c r="H4340" s="764"/>
      <c r="I4340" s="764"/>
      <c r="J4340" s="764"/>
      <c r="K4340" s="764"/>
      <c r="L4340" s="764"/>
      <c r="M4340" s="764"/>
      <c r="N4340" s="764"/>
      <c r="O4340" s="764"/>
      <c r="P4340" s="764"/>
      <c r="Q4340" s="764"/>
      <c r="R4340" s="764"/>
      <c r="S4340" s="764"/>
      <c r="T4340" s="764"/>
      <c r="U4340" s="764"/>
      <c r="V4340" s="764"/>
      <c r="W4340" s="764"/>
      <c r="X4340" s="764"/>
      <c r="Y4340" s="764"/>
      <c r="Z4340" s="764"/>
      <c r="AA4340" s="764"/>
      <c r="AB4340" s="764"/>
      <c r="AC4340" s="764"/>
    </row>
    <row r="4341">
      <c r="A4341" s="764"/>
      <c r="B4341" s="765"/>
      <c r="C4341" s="4"/>
      <c r="D4341" s="764"/>
      <c r="E4341" s="764"/>
      <c r="F4341" s="764"/>
      <c r="G4341" s="764"/>
      <c r="H4341" s="764"/>
      <c r="I4341" s="764"/>
      <c r="J4341" s="764"/>
      <c r="K4341" s="764"/>
      <c r="L4341" s="764"/>
      <c r="M4341" s="764"/>
      <c r="N4341" s="764"/>
      <c r="O4341" s="764"/>
      <c r="P4341" s="764"/>
      <c r="Q4341" s="764"/>
      <c r="R4341" s="764"/>
      <c r="S4341" s="764"/>
      <c r="T4341" s="764"/>
      <c r="U4341" s="764"/>
      <c r="V4341" s="764"/>
      <c r="W4341" s="764"/>
      <c r="X4341" s="764"/>
      <c r="Y4341" s="764"/>
      <c r="Z4341" s="764"/>
      <c r="AA4341" s="764"/>
      <c r="AB4341" s="764"/>
      <c r="AC4341" s="764"/>
    </row>
    <row r="4342">
      <c r="A4342" s="764"/>
      <c r="B4342" s="765"/>
      <c r="C4342" s="4"/>
      <c r="D4342" s="764"/>
      <c r="E4342" s="764"/>
      <c r="F4342" s="764"/>
      <c r="G4342" s="764"/>
      <c r="H4342" s="764"/>
      <c r="I4342" s="764"/>
      <c r="J4342" s="764"/>
      <c r="K4342" s="764"/>
      <c r="L4342" s="764"/>
      <c r="M4342" s="764"/>
      <c r="N4342" s="764"/>
      <c r="O4342" s="764"/>
      <c r="P4342" s="764"/>
      <c r="Q4342" s="764"/>
      <c r="R4342" s="764"/>
      <c r="S4342" s="764"/>
      <c r="T4342" s="764"/>
      <c r="U4342" s="764"/>
      <c r="V4342" s="764"/>
      <c r="W4342" s="764"/>
      <c r="X4342" s="764"/>
      <c r="Y4342" s="764"/>
      <c r="Z4342" s="764"/>
      <c r="AA4342" s="764"/>
      <c r="AB4342" s="764"/>
      <c r="AC4342" s="764"/>
    </row>
    <row r="4343">
      <c r="A4343" s="764"/>
      <c r="B4343" s="765"/>
      <c r="C4343" s="4"/>
      <c r="D4343" s="764"/>
      <c r="E4343" s="764"/>
      <c r="F4343" s="764"/>
      <c r="G4343" s="764"/>
      <c r="H4343" s="764"/>
      <c r="I4343" s="764"/>
      <c r="J4343" s="764"/>
      <c r="K4343" s="764"/>
      <c r="L4343" s="764"/>
      <c r="M4343" s="764"/>
      <c r="N4343" s="764"/>
      <c r="O4343" s="764"/>
      <c r="P4343" s="764"/>
      <c r="Q4343" s="764"/>
      <c r="R4343" s="764"/>
      <c r="S4343" s="764"/>
      <c r="T4343" s="764"/>
      <c r="U4343" s="764"/>
      <c r="V4343" s="764"/>
      <c r="W4343" s="764"/>
      <c r="X4343" s="764"/>
      <c r="Y4343" s="764"/>
      <c r="Z4343" s="764"/>
      <c r="AA4343" s="764"/>
      <c r="AB4343" s="764"/>
      <c r="AC4343" s="764"/>
    </row>
    <row r="4344">
      <c r="A4344" s="764"/>
      <c r="B4344" s="765"/>
      <c r="C4344" s="4"/>
      <c r="D4344" s="764"/>
      <c r="E4344" s="764"/>
      <c r="F4344" s="764"/>
      <c r="G4344" s="764"/>
      <c r="H4344" s="764"/>
      <c r="I4344" s="764"/>
      <c r="J4344" s="764"/>
      <c r="K4344" s="764"/>
      <c r="L4344" s="764"/>
      <c r="M4344" s="764"/>
      <c r="N4344" s="764"/>
      <c r="O4344" s="764"/>
      <c r="P4344" s="764"/>
      <c r="Q4344" s="764"/>
      <c r="R4344" s="764"/>
      <c r="S4344" s="764"/>
      <c r="T4344" s="764"/>
      <c r="U4344" s="764"/>
      <c r="V4344" s="764"/>
      <c r="W4344" s="764"/>
      <c r="X4344" s="764"/>
      <c r="Y4344" s="764"/>
      <c r="Z4344" s="764"/>
      <c r="AA4344" s="764"/>
      <c r="AB4344" s="764"/>
      <c r="AC4344" s="764"/>
    </row>
    <row r="4345">
      <c r="A4345" s="764"/>
      <c r="B4345" s="765"/>
      <c r="C4345" s="4"/>
      <c r="D4345" s="764"/>
      <c r="E4345" s="764"/>
      <c r="F4345" s="764"/>
      <c r="G4345" s="764"/>
      <c r="H4345" s="764"/>
      <c r="I4345" s="764"/>
      <c r="J4345" s="764"/>
      <c r="K4345" s="764"/>
      <c r="L4345" s="764"/>
      <c r="M4345" s="764"/>
      <c r="N4345" s="764"/>
      <c r="O4345" s="764"/>
      <c r="P4345" s="764"/>
      <c r="Q4345" s="764"/>
      <c r="R4345" s="764"/>
      <c r="S4345" s="764"/>
      <c r="T4345" s="764"/>
      <c r="U4345" s="764"/>
      <c r="V4345" s="764"/>
      <c r="W4345" s="764"/>
      <c r="X4345" s="764"/>
      <c r="Y4345" s="764"/>
      <c r="Z4345" s="764"/>
      <c r="AA4345" s="764"/>
      <c r="AB4345" s="764"/>
      <c r="AC4345" s="764"/>
    </row>
    <row r="4346">
      <c r="A4346" s="764"/>
      <c r="B4346" s="765"/>
      <c r="C4346" s="4"/>
      <c r="D4346" s="764"/>
      <c r="E4346" s="764"/>
      <c r="F4346" s="764"/>
      <c r="G4346" s="764"/>
      <c r="H4346" s="764"/>
      <c r="I4346" s="764"/>
      <c r="J4346" s="764"/>
      <c r="K4346" s="764"/>
      <c r="L4346" s="764"/>
      <c r="M4346" s="764"/>
      <c r="N4346" s="764"/>
      <c r="O4346" s="764"/>
      <c r="P4346" s="764"/>
      <c r="Q4346" s="764"/>
      <c r="R4346" s="764"/>
      <c r="S4346" s="764"/>
      <c r="T4346" s="764"/>
      <c r="U4346" s="764"/>
      <c r="V4346" s="764"/>
      <c r="W4346" s="764"/>
      <c r="X4346" s="764"/>
      <c r="Y4346" s="764"/>
      <c r="Z4346" s="764"/>
      <c r="AA4346" s="764"/>
      <c r="AB4346" s="764"/>
      <c r="AC4346" s="764"/>
    </row>
    <row r="4347">
      <c r="A4347" s="764"/>
      <c r="B4347" s="765"/>
      <c r="C4347" s="4"/>
      <c r="D4347" s="764"/>
      <c r="E4347" s="764"/>
      <c r="F4347" s="764"/>
      <c r="G4347" s="764"/>
      <c r="H4347" s="764"/>
      <c r="I4347" s="764"/>
      <c r="J4347" s="764"/>
      <c r="K4347" s="764"/>
      <c r="L4347" s="764"/>
      <c r="M4347" s="764"/>
      <c r="N4347" s="764"/>
      <c r="O4347" s="764"/>
      <c r="P4347" s="764"/>
      <c r="Q4347" s="764"/>
      <c r="R4347" s="764"/>
      <c r="S4347" s="764"/>
      <c r="T4347" s="764"/>
      <c r="U4347" s="764"/>
      <c r="V4347" s="764"/>
      <c r="W4347" s="764"/>
      <c r="X4347" s="764"/>
      <c r="Y4347" s="764"/>
      <c r="Z4347" s="764"/>
      <c r="AA4347" s="764"/>
      <c r="AB4347" s="764"/>
      <c r="AC4347" s="764"/>
    </row>
    <row r="4348">
      <c r="A4348" s="764"/>
      <c r="B4348" s="765"/>
      <c r="C4348" s="4"/>
      <c r="D4348" s="764"/>
      <c r="E4348" s="764"/>
      <c r="F4348" s="764"/>
      <c r="G4348" s="764"/>
      <c r="H4348" s="764"/>
      <c r="I4348" s="764"/>
      <c r="J4348" s="764"/>
      <c r="K4348" s="764"/>
      <c r="L4348" s="764"/>
      <c r="M4348" s="764"/>
      <c r="N4348" s="764"/>
      <c r="O4348" s="764"/>
      <c r="P4348" s="764"/>
      <c r="Q4348" s="764"/>
      <c r="R4348" s="764"/>
      <c r="S4348" s="764"/>
      <c r="T4348" s="764"/>
      <c r="U4348" s="764"/>
      <c r="V4348" s="764"/>
      <c r="W4348" s="764"/>
      <c r="X4348" s="764"/>
      <c r="Y4348" s="764"/>
      <c r="Z4348" s="764"/>
      <c r="AA4348" s="764"/>
      <c r="AB4348" s="764"/>
      <c r="AC4348" s="764"/>
    </row>
    <row r="4349">
      <c r="A4349" s="764"/>
      <c r="B4349" s="765"/>
      <c r="C4349" s="4"/>
      <c r="D4349" s="764"/>
      <c r="E4349" s="764"/>
      <c r="F4349" s="764"/>
      <c r="G4349" s="764"/>
      <c r="H4349" s="764"/>
      <c r="I4349" s="764"/>
      <c r="J4349" s="764"/>
      <c r="K4349" s="764"/>
      <c r="L4349" s="764"/>
      <c r="M4349" s="764"/>
      <c r="N4349" s="764"/>
      <c r="O4349" s="764"/>
      <c r="P4349" s="764"/>
      <c r="Q4349" s="764"/>
      <c r="R4349" s="764"/>
      <c r="S4349" s="764"/>
      <c r="T4349" s="764"/>
      <c r="U4349" s="764"/>
      <c r="V4349" s="764"/>
      <c r="W4349" s="764"/>
      <c r="X4349" s="764"/>
      <c r="Y4349" s="764"/>
      <c r="Z4349" s="764"/>
      <c r="AA4349" s="764"/>
      <c r="AB4349" s="764"/>
      <c r="AC4349" s="764"/>
    </row>
    <row r="4350">
      <c r="A4350" s="764"/>
      <c r="B4350" s="765"/>
      <c r="C4350" s="4"/>
      <c r="D4350" s="764"/>
      <c r="E4350" s="764"/>
      <c r="F4350" s="764"/>
      <c r="G4350" s="764"/>
      <c r="H4350" s="764"/>
      <c r="I4350" s="764"/>
      <c r="J4350" s="764"/>
      <c r="K4350" s="764"/>
      <c r="L4350" s="764"/>
      <c r="M4350" s="764"/>
      <c r="N4350" s="764"/>
      <c r="O4350" s="764"/>
      <c r="P4350" s="764"/>
      <c r="Q4350" s="764"/>
      <c r="R4350" s="764"/>
      <c r="S4350" s="764"/>
      <c r="T4350" s="764"/>
      <c r="U4350" s="764"/>
      <c r="V4350" s="764"/>
      <c r="W4350" s="764"/>
      <c r="X4350" s="764"/>
      <c r="Y4350" s="764"/>
      <c r="Z4350" s="764"/>
      <c r="AA4350" s="764"/>
      <c r="AB4350" s="764"/>
      <c r="AC4350" s="764"/>
    </row>
    <row r="4351">
      <c r="A4351" s="764"/>
      <c r="B4351" s="765"/>
      <c r="C4351" s="4"/>
      <c r="D4351" s="764"/>
      <c r="E4351" s="764"/>
      <c r="F4351" s="764"/>
      <c r="G4351" s="764"/>
      <c r="H4351" s="764"/>
      <c r="I4351" s="764"/>
      <c r="J4351" s="764"/>
      <c r="K4351" s="764"/>
      <c r="L4351" s="764"/>
      <c r="M4351" s="764"/>
      <c r="N4351" s="764"/>
      <c r="O4351" s="764"/>
      <c r="P4351" s="764"/>
      <c r="Q4351" s="764"/>
      <c r="R4351" s="764"/>
      <c r="S4351" s="764"/>
      <c r="T4351" s="764"/>
      <c r="U4351" s="764"/>
      <c r="V4351" s="764"/>
      <c r="W4351" s="764"/>
      <c r="X4351" s="764"/>
      <c r="Y4351" s="764"/>
      <c r="Z4351" s="764"/>
      <c r="AA4351" s="764"/>
      <c r="AB4351" s="764"/>
      <c r="AC4351" s="764"/>
    </row>
    <row r="4352">
      <c r="A4352" s="764"/>
      <c r="B4352" s="765"/>
      <c r="C4352" s="4"/>
      <c r="D4352" s="764"/>
      <c r="E4352" s="764"/>
      <c r="F4352" s="764"/>
      <c r="G4352" s="764"/>
      <c r="H4352" s="764"/>
      <c r="I4352" s="764"/>
      <c r="J4352" s="764"/>
      <c r="K4352" s="764"/>
      <c r="L4352" s="764"/>
      <c r="M4352" s="764"/>
      <c r="N4352" s="764"/>
      <c r="O4352" s="764"/>
      <c r="P4352" s="764"/>
      <c r="Q4352" s="764"/>
      <c r="R4352" s="764"/>
      <c r="S4352" s="764"/>
      <c r="T4352" s="764"/>
      <c r="U4352" s="764"/>
      <c r="V4352" s="764"/>
      <c r="W4352" s="764"/>
      <c r="X4352" s="764"/>
      <c r="Y4352" s="764"/>
      <c r="Z4352" s="764"/>
      <c r="AA4352" s="764"/>
      <c r="AB4352" s="764"/>
      <c r="AC4352" s="764"/>
    </row>
    <row r="4353">
      <c r="A4353" s="764"/>
      <c r="B4353" s="765"/>
      <c r="C4353" s="4"/>
      <c r="D4353" s="764"/>
      <c r="E4353" s="764"/>
      <c r="F4353" s="764"/>
      <c r="G4353" s="764"/>
      <c r="H4353" s="764"/>
      <c r="I4353" s="764"/>
      <c r="J4353" s="764"/>
      <c r="K4353" s="764"/>
      <c r="L4353" s="764"/>
      <c r="M4353" s="764"/>
      <c r="N4353" s="764"/>
      <c r="O4353" s="764"/>
      <c r="P4353" s="764"/>
      <c r="Q4353" s="764"/>
      <c r="R4353" s="764"/>
      <c r="S4353" s="764"/>
      <c r="T4353" s="764"/>
      <c r="U4353" s="764"/>
      <c r="V4353" s="764"/>
      <c r="W4353" s="764"/>
      <c r="X4353" s="764"/>
      <c r="Y4353" s="764"/>
      <c r="Z4353" s="764"/>
      <c r="AA4353" s="764"/>
      <c r="AB4353" s="764"/>
      <c r="AC4353" s="764"/>
    </row>
    <row r="4354">
      <c r="A4354" s="764"/>
      <c r="B4354" s="765"/>
      <c r="C4354" s="4"/>
      <c r="D4354" s="764"/>
      <c r="E4354" s="764"/>
      <c r="F4354" s="764"/>
      <c r="G4354" s="764"/>
      <c r="H4354" s="764"/>
      <c r="I4354" s="764"/>
      <c r="J4354" s="764"/>
      <c r="K4354" s="764"/>
      <c r="L4354" s="764"/>
      <c r="M4354" s="764"/>
      <c r="N4354" s="764"/>
      <c r="O4354" s="764"/>
      <c r="P4354" s="764"/>
      <c r="Q4354" s="764"/>
      <c r="R4354" s="764"/>
      <c r="S4354" s="764"/>
      <c r="T4354" s="764"/>
      <c r="U4354" s="764"/>
      <c r="V4354" s="764"/>
      <c r="W4354" s="764"/>
      <c r="X4354" s="764"/>
      <c r="Y4354" s="764"/>
      <c r="Z4354" s="764"/>
      <c r="AA4354" s="764"/>
      <c r="AB4354" s="764"/>
      <c r="AC4354" s="764"/>
    </row>
    <row r="4355">
      <c r="A4355" s="764"/>
      <c r="B4355" s="765"/>
      <c r="C4355" s="4"/>
      <c r="D4355" s="764"/>
      <c r="E4355" s="764"/>
      <c r="F4355" s="764"/>
      <c r="G4355" s="764"/>
      <c r="H4355" s="764"/>
      <c r="I4355" s="764"/>
      <c r="J4355" s="764"/>
      <c r="K4355" s="764"/>
      <c r="L4355" s="764"/>
      <c r="M4355" s="764"/>
      <c r="N4355" s="764"/>
      <c r="O4355" s="764"/>
      <c r="P4355" s="764"/>
      <c r="Q4355" s="764"/>
      <c r="R4355" s="764"/>
      <c r="S4355" s="764"/>
      <c r="T4355" s="764"/>
      <c r="U4355" s="764"/>
      <c r="V4355" s="764"/>
      <c r="W4355" s="764"/>
      <c r="X4355" s="764"/>
      <c r="Y4355" s="764"/>
      <c r="Z4355" s="764"/>
      <c r="AA4355" s="764"/>
      <c r="AB4355" s="764"/>
      <c r="AC4355" s="764"/>
    </row>
    <row r="4356">
      <c r="A4356" s="764"/>
      <c r="B4356" s="765"/>
      <c r="C4356" s="4"/>
      <c r="D4356" s="764"/>
      <c r="E4356" s="764"/>
      <c r="F4356" s="764"/>
      <c r="G4356" s="764"/>
      <c r="H4356" s="764"/>
      <c r="I4356" s="764"/>
      <c r="J4356" s="764"/>
      <c r="K4356" s="764"/>
      <c r="L4356" s="764"/>
      <c r="M4356" s="764"/>
      <c r="N4356" s="764"/>
      <c r="O4356" s="764"/>
      <c r="P4356" s="764"/>
      <c r="Q4356" s="764"/>
      <c r="R4356" s="764"/>
      <c r="S4356" s="764"/>
      <c r="T4356" s="764"/>
      <c r="U4356" s="764"/>
      <c r="V4356" s="764"/>
      <c r="W4356" s="764"/>
      <c r="X4356" s="764"/>
      <c r="Y4356" s="764"/>
      <c r="Z4356" s="764"/>
      <c r="AA4356" s="764"/>
      <c r="AB4356" s="764"/>
      <c r="AC4356" s="764"/>
    </row>
    <row r="4357">
      <c r="A4357" s="764"/>
      <c r="B4357" s="765"/>
      <c r="C4357" s="4"/>
      <c r="D4357" s="764"/>
      <c r="E4357" s="764"/>
      <c r="F4357" s="764"/>
      <c r="G4357" s="764"/>
      <c r="H4357" s="764"/>
      <c r="I4357" s="764"/>
      <c r="J4357" s="764"/>
      <c r="K4357" s="764"/>
      <c r="L4357" s="764"/>
      <c r="M4357" s="764"/>
      <c r="N4357" s="764"/>
      <c r="O4357" s="764"/>
      <c r="P4357" s="764"/>
      <c r="Q4357" s="764"/>
      <c r="R4357" s="764"/>
      <c r="S4357" s="764"/>
      <c r="T4357" s="764"/>
      <c r="U4357" s="764"/>
      <c r="V4357" s="764"/>
      <c r="W4357" s="764"/>
      <c r="X4357" s="764"/>
      <c r="Y4357" s="764"/>
      <c r="Z4357" s="764"/>
      <c r="AA4357" s="764"/>
      <c r="AB4357" s="764"/>
      <c r="AC4357" s="764"/>
    </row>
    <row r="4358">
      <c r="A4358" s="764"/>
      <c r="B4358" s="765"/>
      <c r="C4358" s="4"/>
      <c r="D4358" s="764"/>
      <c r="E4358" s="764"/>
      <c r="F4358" s="764"/>
      <c r="G4358" s="764"/>
      <c r="H4358" s="764"/>
      <c r="I4358" s="764"/>
      <c r="J4358" s="764"/>
      <c r="K4358" s="764"/>
      <c r="L4358" s="764"/>
      <c r="M4358" s="764"/>
      <c r="N4358" s="764"/>
      <c r="O4358" s="764"/>
      <c r="P4358" s="764"/>
      <c r="Q4358" s="764"/>
      <c r="R4358" s="764"/>
      <c r="S4358" s="764"/>
      <c r="T4358" s="764"/>
      <c r="U4358" s="764"/>
      <c r="V4358" s="764"/>
      <c r="W4358" s="764"/>
      <c r="X4358" s="764"/>
      <c r="Y4358" s="764"/>
      <c r="Z4358" s="764"/>
      <c r="AA4358" s="764"/>
      <c r="AB4358" s="764"/>
      <c r="AC4358" s="764"/>
    </row>
    <row r="4359">
      <c r="A4359" s="764"/>
      <c r="B4359" s="765"/>
      <c r="C4359" s="4"/>
      <c r="D4359" s="764"/>
      <c r="E4359" s="764"/>
      <c r="F4359" s="764"/>
      <c r="G4359" s="764"/>
      <c r="H4359" s="764"/>
      <c r="I4359" s="764"/>
      <c r="J4359" s="764"/>
      <c r="K4359" s="764"/>
      <c r="L4359" s="764"/>
      <c r="M4359" s="764"/>
      <c r="N4359" s="764"/>
      <c r="O4359" s="764"/>
      <c r="P4359" s="764"/>
      <c r="Q4359" s="764"/>
      <c r="R4359" s="764"/>
      <c r="S4359" s="764"/>
      <c r="T4359" s="764"/>
      <c r="U4359" s="764"/>
      <c r="V4359" s="764"/>
      <c r="W4359" s="764"/>
      <c r="X4359" s="764"/>
      <c r="Y4359" s="764"/>
      <c r="Z4359" s="764"/>
      <c r="AA4359" s="764"/>
      <c r="AB4359" s="764"/>
      <c r="AC4359" s="764"/>
    </row>
    <row r="4360">
      <c r="A4360" s="764"/>
      <c r="B4360" s="765"/>
      <c r="C4360" s="4"/>
      <c r="D4360" s="764"/>
      <c r="E4360" s="764"/>
      <c r="F4360" s="764"/>
      <c r="G4360" s="764"/>
      <c r="H4360" s="764"/>
      <c r="I4360" s="764"/>
      <c r="J4360" s="764"/>
      <c r="K4360" s="764"/>
      <c r="L4360" s="764"/>
      <c r="M4360" s="764"/>
      <c r="N4360" s="764"/>
      <c r="O4360" s="764"/>
      <c r="P4360" s="764"/>
      <c r="Q4360" s="764"/>
      <c r="R4360" s="764"/>
      <c r="S4360" s="764"/>
      <c r="T4360" s="764"/>
      <c r="U4360" s="764"/>
      <c r="V4360" s="764"/>
      <c r="W4360" s="764"/>
      <c r="X4360" s="764"/>
      <c r="Y4360" s="764"/>
      <c r="Z4360" s="764"/>
      <c r="AA4360" s="764"/>
      <c r="AB4360" s="764"/>
      <c r="AC4360" s="764"/>
    </row>
    <row r="4361">
      <c r="A4361" s="764"/>
      <c r="B4361" s="765"/>
      <c r="C4361" s="4"/>
      <c r="D4361" s="764"/>
      <c r="E4361" s="764"/>
      <c r="F4361" s="764"/>
      <c r="G4361" s="764"/>
      <c r="H4361" s="764"/>
      <c r="I4361" s="764"/>
      <c r="J4361" s="764"/>
      <c r="K4361" s="764"/>
      <c r="L4361" s="764"/>
      <c r="M4361" s="764"/>
      <c r="N4361" s="764"/>
      <c r="O4361" s="764"/>
      <c r="P4361" s="764"/>
      <c r="Q4361" s="764"/>
      <c r="R4361" s="764"/>
      <c r="S4361" s="764"/>
      <c r="T4361" s="764"/>
      <c r="U4361" s="764"/>
      <c r="V4361" s="764"/>
      <c r="W4361" s="764"/>
      <c r="X4361" s="764"/>
      <c r="Y4361" s="764"/>
      <c r="Z4361" s="764"/>
      <c r="AA4361" s="764"/>
      <c r="AB4361" s="764"/>
      <c r="AC4361" s="764"/>
    </row>
    <row r="4362">
      <c r="A4362" s="764"/>
      <c r="B4362" s="765"/>
      <c r="C4362" s="4"/>
      <c r="D4362" s="764"/>
      <c r="E4362" s="764"/>
      <c r="F4362" s="764"/>
      <c r="G4362" s="764"/>
      <c r="H4362" s="764"/>
      <c r="I4362" s="764"/>
      <c r="J4362" s="764"/>
      <c r="K4362" s="764"/>
      <c r="L4362" s="764"/>
      <c r="M4362" s="764"/>
      <c r="N4362" s="764"/>
      <c r="O4362" s="764"/>
      <c r="P4362" s="764"/>
      <c r="Q4362" s="764"/>
      <c r="R4362" s="764"/>
      <c r="S4362" s="764"/>
      <c r="T4362" s="764"/>
      <c r="U4362" s="764"/>
      <c r="V4362" s="764"/>
      <c r="W4362" s="764"/>
      <c r="X4362" s="764"/>
      <c r="Y4362" s="764"/>
      <c r="Z4362" s="764"/>
      <c r="AA4362" s="764"/>
      <c r="AB4362" s="764"/>
      <c r="AC4362" s="764"/>
    </row>
    <row r="4363">
      <c r="A4363" s="764"/>
      <c r="B4363" s="765"/>
      <c r="C4363" s="4"/>
      <c r="D4363" s="764"/>
      <c r="E4363" s="764"/>
      <c r="F4363" s="764"/>
      <c r="G4363" s="764"/>
      <c r="H4363" s="764"/>
      <c r="I4363" s="764"/>
      <c r="J4363" s="764"/>
      <c r="K4363" s="764"/>
      <c r="L4363" s="764"/>
      <c r="M4363" s="764"/>
      <c r="N4363" s="764"/>
      <c r="O4363" s="764"/>
      <c r="P4363" s="764"/>
      <c r="Q4363" s="764"/>
      <c r="R4363" s="764"/>
      <c r="S4363" s="764"/>
      <c r="T4363" s="764"/>
      <c r="U4363" s="764"/>
      <c r="V4363" s="764"/>
      <c r="W4363" s="764"/>
      <c r="X4363" s="764"/>
      <c r="Y4363" s="764"/>
      <c r="Z4363" s="764"/>
      <c r="AA4363" s="764"/>
      <c r="AB4363" s="764"/>
      <c r="AC4363" s="764"/>
    </row>
    <row r="4364">
      <c r="A4364" s="764"/>
      <c r="B4364" s="765"/>
      <c r="C4364" s="4"/>
      <c r="D4364" s="764"/>
      <c r="E4364" s="764"/>
      <c r="F4364" s="764"/>
      <c r="G4364" s="764"/>
      <c r="H4364" s="764"/>
      <c r="I4364" s="764"/>
      <c r="J4364" s="764"/>
      <c r="K4364" s="764"/>
      <c r="L4364" s="764"/>
      <c r="M4364" s="764"/>
      <c r="N4364" s="764"/>
      <c r="O4364" s="764"/>
      <c r="P4364" s="764"/>
      <c r="Q4364" s="764"/>
      <c r="R4364" s="764"/>
      <c r="S4364" s="764"/>
      <c r="T4364" s="764"/>
      <c r="U4364" s="764"/>
      <c r="V4364" s="764"/>
      <c r="W4364" s="764"/>
      <c r="X4364" s="764"/>
      <c r="Y4364" s="764"/>
      <c r="Z4364" s="764"/>
      <c r="AA4364" s="764"/>
      <c r="AB4364" s="764"/>
      <c r="AC4364" s="764"/>
    </row>
    <row r="4365">
      <c r="A4365" s="764"/>
      <c r="B4365" s="765"/>
      <c r="C4365" s="4"/>
      <c r="D4365" s="764"/>
      <c r="E4365" s="764"/>
      <c r="F4365" s="764"/>
      <c r="G4365" s="764"/>
      <c r="H4365" s="764"/>
      <c r="I4365" s="764"/>
      <c r="J4365" s="764"/>
      <c r="K4365" s="764"/>
      <c r="L4365" s="764"/>
      <c r="M4365" s="764"/>
      <c r="N4365" s="764"/>
      <c r="O4365" s="764"/>
      <c r="P4365" s="764"/>
      <c r="Q4365" s="764"/>
      <c r="R4365" s="764"/>
      <c r="S4365" s="764"/>
      <c r="T4365" s="764"/>
      <c r="U4365" s="764"/>
      <c r="V4365" s="764"/>
      <c r="W4365" s="764"/>
      <c r="X4365" s="764"/>
      <c r="Y4365" s="764"/>
      <c r="Z4365" s="764"/>
      <c r="AA4365" s="764"/>
      <c r="AB4365" s="764"/>
      <c r="AC4365" s="764"/>
    </row>
    <row r="4366">
      <c r="A4366" s="764"/>
      <c r="B4366" s="765"/>
      <c r="C4366" s="4"/>
      <c r="D4366" s="764"/>
      <c r="E4366" s="764"/>
      <c r="F4366" s="764"/>
      <c r="G4366" s="764"/>
      <c r="H4366" s="764"/>
      <c r="I4366" s="764"/>
      <c r="J4366" s="764"/>
      <c r="K4366" s="764"/>
      <c r="L4366" s="764"/>
      <c r="M4366" s="764"/>
      <c r="N4366" s="764"/>
      <c r="O4366" s="764"/>
      <c r="P4366" s="764"/>
      <c r="Q4366" s="764"/>
      <c r="R4366" s="764"/>
      <c r="S4366" s="764"/>
      <c r="T4366" s="764"/>
      <c r="U4366" s="764"/>
      <c r="V4366" s="764"/>
      <c r="W4366" s="764"/>
      <c r="X4366" s="764"/>
      <c r="Y4366" s="764"/>
      <c r="Z4366" s="764"/>
      <c r="AA4366" s="764"/>
      <c r="AB4366" s="764"/>
      <c r="AC4366" s="764"/>
    </row>
    <row r="4367">
      <c r="A4367" s="764"/>
      <c r="B4367" s="765"/>
      <c r="C4367" s="4"/>
      <c r="D4367" s="764"/>
      <c r="E4367" s="764"/>
      <c r="F4367" s="764"/>
      <c r="G4367" s="764"/>
      <c r="H4367" s="764"/>
      <c r="I4367" s="764"/>
      <c r="J4367" s="764"/>
      <c r="K4367" s="764"/>
      <c r="L4367" s="764"/>
      <c r="M4367" s="764"/>
      <c r="N4367" s="764"/>
      <c r="O4367" s="764"/>
      <c r="P4367" s="764"/>
      <c r="Q4367" s="764"/>
      <c r="R4367" s="764"/>
      <c r="S4367" s="764"/>
      <c r="T4367" s="764"/>
      <c r="U4367" s="764"/>
      <c r="V4367" s="764"/>
      <c r="W4367" s="764"/>
      <c r="X4367" s="764"/>
      <c r="Y4367" s="764"/>
      <c r="Z4367" s="764"/>
      <c r="AA4367" s="764"/>
      <c r="AB4367" s="764"/>
      <c r="AC4367" s="764"/>
    </row>
    <row r="4368">
      <c r="A4368" s="764"/>
      <c r="B4368" s="765"/>
      <c r="C4368" s="4"/>
      <c r="D4368" s="764"/>
      <c r="E4368" s="764"/>
      <c r="F4368" s="764"/>
      <c r="G4368" s="764"/>
      <c r="H4368" s="764"/>
      <c r="I4368" s="764"/>
      <c r="J4368" s="764"/>
      <c r="K4368" s="764"/>
      <c r="L4368" s="764"/>
      <c r="M4368" s="764"/>
      <c r="N4368" s="764"/>
      <c r="O4368" s="764"/>
      <c r="P4368" s="764"/>
      <c r="Q4368" s="764"/>
      <c r="R4368" s="764"/>
      <c r="S4368" s="764"/>
      <c r="T4368" s="764"/>
      <c r="U4368" s="764"/>
      <c r="V4368" s="764"/>
      <c r="W4368" s="764"/>
      <c r="X4368" s="764"/>
      <c r="Y4368" s="764"/>
      <c r="Z4368" s="764"/>
      <c r="AA4368" s="764"/>
      <c r="AB4368" s="764"/>
      <c r="AC4368" s="764"/>
    </row>
    <row r="4369">
      <c r="A4369" s="764"/>
      <c r="B4369" s="765"/>
      <c r="C4369" s="4"/>
      <c r="D4369" s="764"/>
      <c r="E4369" s="764"/>
      <c r="F4369" s="764"/>
      <c r="G4369" s="764"/>
      <c r="H4369" s="764"/>
      <c r="I4369" s="764"/>
      <c r="J4369" s="764"/>
      <c r="K4369" s="764"/>
      <c r="L4369" s="764"/>
      <c r="M4369" s="764"/>
      <c r="N4369" s="764"/>
      <c r="O4369" s="764"/>
      <c r="P4369" s="764"/>
      <c r="Q4369" s="764"/>
      <c r="R4369" s="764"/>
      <c r="S4369" s="764"/>
      <c r="T4369" s="764"/>
      <c r="U4369" s="764"/>
      <c r="V4369" s="764"/>
      <c r="W4369" s="764"/>
      <c r="X4369" s="764"/>
      <c r="Y4369" s="764"/>
      <c r="Z4369" s="764"/>
      <c r="AA4369" s="764"/>
      <c r="AB4369" s="764"/>
      <c r="AC4369" s="764"/>
    </row>
    <row r="4370">
      <c r="A4370" s="764"/>
      <c r="B4370" s="765"/>
      <c r="C4370" s="4"/>
      <c r="D4370" s="764"/>
      <c r="E4370" s="764"/>
      <c r="F4370" s="764"/>
      <c r="G4370" s="764"/>
      <c r="H4370" s="764"/>
      <c r="I4370" s="764"/>
      <c r="J4370" s="764"/>
      <c r="K4370" s="764"/>
      <c r="L4370" s="764"/>
      <c r="M4370" s="764"/>
      <c r="N4370" s="764"/>
      <c r="O4370" s="764"/>
      <c r="P4370" s="764"/>
      <c r="Q4370" s="764"/>
      <c r="R4370" s="764"/>
      <c r="S4370" s="764"/>
      <c r="T4370" s="764"/>
      <c r="U4370" s="764"/>
      <c r="V4370" s="764"/>
      <c r="W4370" s="764"/>
      <c r="X4370" s="764"/>
      <c r="Y4370" s="764"/>
      <c r="Z4370" s="764"/>
      <c r="AA4370" s="764"/>
      <c r="AB4370" s="764"/>
      <c r="AC4370" s="764"/>
    </row>
    <row r="4371">
      <c r="A4371" s="764"/>
      <c r="B4371" s="765"/>
      <c r="C4371" s="4"/>
      <c r="D4371" s="764"/>
      <c r="E4371" s="764"/>
      <c r="F4371" s="764"/>
      <c r="G4371" s="764"/>
      <c r="H4371" s="764"/>
      <c r="I4371" s="764"/>
      <c r="J4371" s="764"/>
      <c r="K4371" s="764"/>
      <c r="L4371" s="764"/>
      <c r="M4371" s="764"/>
      <c r="N4371" s="764"/>
      <c r="O4371" s="764"/>
      <c r="P4371" s="764"/>
      <c r="Q4371" s="764"/>
      <c r="R4371" s="764"/>
      <c r="S4371" s="764"/>
      <c r="T4371" s="764"/>
      <c r="U4371" s="764"/>
      <c r="V4371" s="764"/>
      <c r="W4371" s="764"/>
      <c r="X4371" s="764"/>
      <c r="Y4371" s="764"/>
      <c r="Z4371" s="764"/>
      <c r="AA4371" s="764"/>
      <c r="AB4371" s="764"/>
      <c r="AC4371" s="764"/>
    </row>
    <row r="4372">
      <c r="A4372" s="764"/>
      <c r="B4372" s="765"/>
      <c r="C4372" s="4"/>
      <c r="D4372" s="764"/>
      <c r="E4372" s="764"/>
      <c r="F4372" s="764"/>
      <c r="G4372" s="764"/>
      <c r="H4372" s="764"/>
      <c r="I4372" s="764"/>
      <c r="J4372" s="764"/>
      <c r="K4372" s="764"/>
      <c r="L4372" s="764"/>
      <c r="M4372" s="764"/>
      <c r="N4372" s="764"/>
      <c r="O4372" s="764"/>
      <c r="P4372" s="764"/>
      <c r="Q4372" s="764"/>
      <c r="R4372" s="764"/>
      <c r="S4372" s="764"/>
      <c r="T4372" s="764"/>
      <c r="U4372" s="764"/>
      <c r="V4372" s="764"/>
      <c r="W4372" s="764"/>
      <c r="X4372" s="764"/>
      <c r="Y4372" s="764"/>
      <c r="Z4372" s="764"/>
      <c r="AA4372" s="764"/>
      <c r="AB4372" s="764"/>
      <c r="AC4372" s="764"/>
    </row>
    <row r="4373">
      <c r="A4373" s="764"/>
      <c r="B4373" s="765"/>
      <c r="C4373" s="4"/>
      <c r="D4373" s="764"/>
      <c r="E4373" s="764"/>
      <c r="F4373" s="764"/>
      <c r="G4373" s="764"/>
      <c r="H4373" s="764"/>
      <c r="I4373" s="764"/>
      <c r="J4373" s="764"/>
      <c r="K4373" s="764"/>
      <c r="L4373" s="764"/>
      <c r="M4373" s="764"/>
      <c r="N4373" s="764"/>
      <c r="O4373" s="764"/>
      <c r="P4373" s="764"/>
      <c r="Q4373" s="764"/>
      <c r="R4373" s="764"/>
      <c r="S4373" s="764"/>
      <c r="T4373" s="764"/>
      <c r="U4373" s="764"/>
      <c r="V4373" s="764"/>
      <c r="W4373" s="764"/>
      <c r="X4373" s="764"/>
      <c r="Y4373" s="764"/>
      <c r="Z4373" s="764"/>
      <c r="AA4373" s="764"/>
      <c r="AB4373" s="764"/>
      <c r="AC4373" s="764"/>
    </row>
    <row r="4374">
      <c r="A4374" s="764"/>
      <c r="B4374" s="765"/>
      <c r="C4374" s="4"/>
      <c r="D4374" s="764"/>
      <c r="E4374" s="764"/>
      <c r="F4374" s="764"/>
      <c r="G4374" s="764"/>
      <c r="H4374" s="764"/>
      <c r="I4374" s="764"/>
      <c r="J4374" s="764"/>
      <c r="K4374" s="764"/>
      <c r="L4374" s="764"/>
      <c r="M4374" s="764"/>
      <c r="N4374" s="764"/>
      <c r="O4374" s="764"/>
      <c r="P4374" s="764"/>
      <c r="Q4374" s="764"/>
      <c r="R4374" s="764"/>
      <c r="S4374" s="764"/>
      <c r="T4374" s="764"/>
      <c r="U4374" s="764"/>
      <c r="V4374" s="764"/>
      <c r="W4374" s="764"/>
      <c r="X4374" s="764"/>
      <c r="Y4374" s="764"/>
      <c r="Z4374" s="764"/>
      <c r="AA4374" s="764"/>
      <c r="AB4374" s="764"/>
      <c r="AC4374" s="764"/>
    </row>
    <row r="4375">
      <c r="A4375" s="764"/>
      <c r="B4375" s="765"/>
      <c r="C4375" s="4"/>
      <c r="D4375" s="764"/>
      <c r="E4375" s="764"/>
      <c r="F4375" s="764"/>
      <c r="G4375" s="764"/>
      <c r="H4375" s="764"/>
      <c r="I4375" s="764"/>
      <c r="J4375" s="764"/>
      <c r="K4375" s="764"/>
      <c r="L4375" s="764"/>
      <c r="M4375" s="764"/>
      <c r="N4375" s="764"/>
      <c r="O4375" s="764"/>
      <c r="P4375" s="764"/>
      <c r="Q4375" s="764"/>
      <c r="R4375" s="764"/>
      <c r="S4375" s="764"/>
      <c r="T4375" s="764"/>
      <c r="U4375" s="764"/>
      <c r="V4375" s="764"/>
      <c r="W4375" s="764"/>
      <c r="X4375" s="764"/>
      <c r="Y4375" s="764"/>
      <c r="Z4375" s="764"/>
      <c r="AA4375" s="764"/>
      <c r="AB4375" s="764"/>
      <c r="AC4375" s="764"/>
    </row>
    <row r="4376">
      <c r="A4376" s="764"/>
      <c r="B4376" s="765"/>
      <c r="C4376" s="4"/>
      <c r="D4376" s="764"/>
      <c r="E4376" s="764"/>
      <c r="F4376" s="764"/>
      <c r="G4376" s="764"/>
      <c r="H4376" s="764"/>
      <c r="I4376" s="764"/>
      <c r="J4376" s="764"/>
      <c r="K4376" s="764"/>
      <c r="L4376" s="764"/>
      <c r="M4376" s="764"/>
      <c r="N4376" s="764"/>
      <c r="O4376" s="764"/>
      <c r="P4376" s="764"/>
      <c r="Q4376" s="764"/>
      <c r="R4376" s="764"/>
      <c r="S4376" s="764"/>
      <c r="T4376" s="764"/>
      <c r="U4376" s="764"/>
      <c r="V4376" s="764"/>
      <c r="W4376" s="764"/>
      <c r="X4376" s="764"/>
      <c r="Y4376" s="764"/>
      <c r="Z4376" s="764"/>
      <c r="AA4376" s="764"/>
      <c r="AB4376" s="764"/>
      <c r="AC4376" s="764"/>
    </row>
    <row r="4377">
      <c r="A4377" s="764"/>
      <c r="B4377" s="765"/>
      <c r="C4377" s="4"/>
      <c r="D4377" s="764"/>
      <c r="E4377" s="764"/>
      <c r="F4377" s="764"/>
      <c r="G4377" s="764"/>
      <c r="H4377" s="764"/>
      <c r="I4377" s="764"/>
      <c r="J4377" s="764"/>
      <c r="K4377" s="764"/>
      <c r="L4377" s="764"/>
      <c r="M4377" s="764"/>
      <c r="N4377" s="764"/>
      <c r="O4377" s="764"/>
      <c r="P4377" s="764"/>
      <c r="Q4377" s="764"/>
      <c r="R4377" s="764"/>
      <c r="S4377" s="764"/>
      <c r="T4377" s="764"/>
      <c r="U4377" s="764"/>
      <c r="V4377" s="764"/>
      <c r="W4377" s="764"/>
      <c r="X4377" s="764"/>
      <c r="Y4377" s="764"/>
      <c r="Z4377" s="764"/>
      <c r="AA4377" s="764"/>
      <c r="AB4377" s="764"/>
      <c r="AC4377" s="764"/>
    </row>
    <row r="4378">
      <c r="A4378" s="764"/>
      <c r="B4378" s="765"/>
      <c r="C4378" s="4"/>
      <c r="D4378" s="764"/>
      <c r="E4378" s="764"/>
      <c r="F4378" s="764"/>
      <c r="G4378" s="764"/>
      <c r="H4378" s="764"/>
      <c r="I4378" s="764"/>
      <c r="J4378" s="764"/>
      <c r="K4378" s="764"/>
      <c r="L4378" s="764"/>
      <c r="M4378" s="764"/>
      <c r="N4378" s="764"/>
      <c r="O4378" s="764"/>
      <c r="P4378" s="764"/>
      <c r="Q4378" s="764"/>
      <c r="R4378" s="764"/>
      <c r="S4378" s="764"/>
      <c r="T4378" s="764"/>
      <c r="U4378" s="764"/>
      <c r="V4378" s="764"/>
      <c r="W4378" s="764"/>
      <c r="X4378" s="764"/>
      <c r="Y4378" s="764"/>
      <c r="Z4378" s="764"/>
      <c r="AA4378" s="764"/>
      <c r="AB4378" s="764"/>
      <c r="AC4378" s="764"/>
    </row>
    <row r="4379">
      <c r="A4379" s="764"/>
      <c r="B4379" s="765"/>
      <c r="C4379" s="4"/>
      <c r="D4379" s="764"/>
      <c r="E4379" s="764"/>
      <c r="F4379" s="764"/>
      <c r="G4379" s="764"/>
      <c r="H4379" s="764"/>
      <c r="I4379" s="764"/>
      <c r="J4379" s="764"/>
      <c r="K4379" s="764"/>
      <c r="L4379" s="764"/>
      <c r="M4379" s="764"/>
      <c r="N4379" s="764"/>
      <c r="O4379" s="764"/>
      <c r="P4379" s="764"/>
      <c r="Q4379" s="764"/>
      <c r="R4379" s="764"/>
      <c r="S4379" s="764"/>
      <c r="T4379" s="764"/>
      <c r="U4379" s="764"/>
      <c r="V4379" s="764"/>
      <c r="W4379" s="764"/>
      <c r="X4379" s="764"/>
      <c r="Y4379" s="764"/>
      <c r="Z4379" s="764"/>
      <c r="AA4379" s="764"/>
      <c r="AB4379" s="764"/>
      <c r="AC4379" s="764"/>
    </row>
    <row r="4380">
      <c r="A4380" s="764"/>
      <c r="B4380" s="765"/>
      <c r="C4380" s="4"/>
      <c r="D4380" s="764"/>
      <c r="E4380" s="764"/>
      <c r="F4380" s="764"/>
      <c r="G4380" s="764"/>
      <c r="H4380" s="764"/>
      <c r="I4380" s="764"/>
      <c r="J4380" s="764"/>
      <c r="K4380" s="764"/>
      <c r="L4380" s="764"/>
      <c r="M4380" s="764"/>
      <c r="N4380" s="764"/>
      <c r="O4380" s="764"/>
      <c r="P4380" s="764"/>
      <c r="Q4380" s="764"/>
      <c r="R4380" s="764"/>
      <c r="S4380" s="764"/>
      <c r="T4380" s="764"/>
      <c r="U4380" s="764"/>
      <c r="V4380" s="764"/>
      <c r="W4380" s="764"/>
      <c r="X4380" s="764"/>
      <c r="Y4380" s="764"/>
      <c r="Z4380" s="764"/>
      <c r="AA4380" s="764"/>
      <c r="AB4380" s="764"/>
      <c r="AC4380" s="764"/>
    </row>
    <row r="4381">
      <c r="A4381" s="764"/>
      <c r="B4381" s="765"/>
      <c r="C4381" s="4"/>
      <c r="D4381" s="764"/>
      <c r="E4381" s="764"/>
      <c r="F4381" s="764"/>
      <c r="G4381" s="764"/>
      <c r="H4381" s="764"/>
      <c r="I4381" s="764"/>
      <c r="J4381" s="764"/>
      <c r="K4381" s="764"/>
      <c r="L4381" s="764"/>
      <c r="M4381" s="764"/>
      <c r="N4381" s="764"/>
      <c r="O4381" s="764"/>
      <c r="P4381" s="764"/>
      <c r="Q4381" s="764"/>
      <c r="R4381" s="764"/>
      <c r="S4381" s="764"/>
      <c r="T4381" s="764"/>
      <c r="U4381" s="764"/>
      <c r="V4381" s="764"/>
      <c r="W4381" s="764"/>
      <c r="X4381" s="764"/>
      <c r="Y4381" s="764"/>
      <c r="Z4381" s="764"/>
      <c r="AA4381" s="764"/>
      <c r="AB4381" s="764"/>
      <c r="AC4381" s="764"/>
    </row>
    <row r="4382">
      <c r="A4382" s="764"/>
      <c r="B4382" s="765"/>
      <c r="C4382" s="4"/>
      <c r="D4382" s="764"/>
      <c r="E4382" s="764"/>
      <c r="F4382" s="764"/>
      <c r="G4382" s="764"/>
      <c r="H4382" s="764"/>
      <c r="I4382" s="764"/>
      <c r="J4382" s="764"/>
      <c r="K4382" s="764"/>
      <c r="L4382" s="764"/>
      <c r="M4382" s="764"/>
      <c r="N4382" s="764"/>
      <c r="O4382" s="764"/>
      <c r="P4382" s="764"/>
      <c r="Q4382" s="764"/>
      <c r="R4382" s="764"/>
      <c r="S4382" s="764"/>
      <c r="T4382" s="764"/>
      <c r="U4382" s="764"/>
      <c r="V4382" s="764"/>
      <c r="W4382" s="764"/>
      <c r="X4382" s="764"/>
      <c r="Y4382" s="764"/>
      <c r="Z4382" s="764"/>
      <c r="AA4382" s="764"/>
      <c r="AB4382" s="764"/>
      <c r="AC4382" s="764"/>
    </row>
    <row r="4383">
      <c r="A4383" s="764"/>
      <c r="B4383" s="765"/>
      <c r="C4383" s="4"/>
      <c r="D4383" s="764"/>
      <c r="E4383" s="764"/>
      <c r="F4383" s="764"/>
      <c r="G4383" s="764"/>
      <c r="H4383" s="764"/>
      <c r="I4383" s="764"/>
      <c r="J4383" s="764"/>
      <c r="K4383" s="764"/>
      <c r="L4383" s="764"/>
      <c r="M4383" s="764"/>
      <c r="N4383" s="764"/>
      <c r="O4383" s="764"/>
      <c r="P4383" s="764"/>
      <c r="Q4383" s="764"/>
      <c r="R4383" s="764"/>
      <c r="S4383" s="764"/>
      <c r="T4383" s="764"/>
      <c r="U4383" s="764"/>
      <c r="V4383" s="764"/>
      <c r="W4383" s="764"/>
      <c r="X4383" s="764"/>
      <c r="Y4383" s="764"/>
      <c r="Z4383" s="764"/>
      <c r="AA4383" s="764"/>
      <c r="AB4383" s="764"/>
      <c r="AC4383" s="764"/>
    </row>
    <row r="4384">
      <c r="A4384" s="764"/>
      <c r="B4384" s="765"/>
      <c r="C4384" s="4"/>
      <c r="D4384" s="764"/>
      <c r="E4384" s="764"/>
      <c r="F4384" s="764"/>
      <c r="G4384" s="764"/>
      <c r="H4384" s="764"/>
      <c r="I4384" s="764"/>
      <c r="J4384" s="764"/>
      <c r="K4384" s="764"/>
      <c r="L4384" s="764"/>
      <c r="M4384" s="764"/>
      <c r="N4384" s="764"/>
      <c r="O4384" s="764"/>
      <c r="P4384" s="764"/>
      <c r="Q4384" s="764"/>
      <c r="R4384" s="764"/>
      <c r="S4384" s="764"/>
      <c r="T4384" s="764"/>
      <c r="U4384" s="764"/>
      <c r="V4384" s="764"/>
      <c r="W4384" s="764"/>
      <c r="X4384" s="764"/>
      <c r="Y4384" s="764"/>
      <c r="Z4384" s="764"/>
      <c r="AA4384" s="764"/>
      <c r="AB4384" s="764"/>
      <c r="AC4384" s="764"/>
    </row>
    <row r="4385">
      <c r="A4385" s="764"/>
      <c r="B4385" s="765"/>
      <c r="C4385" s="4"/>
      <c r="D4385" s="764"/>
      <c r="E4385" s="764"/>
      <c r="F4385" s="764"/>
      <c r="G4385" s="764"/>
      <c r="H4385" s="764"/>
      <c r="I4385" s="764"/>
      <c r="J4385" s="764"/>
      <c r="K4385" s="764"/>
      <c r="L4385" s="764"/>
      <c r="M4385" s="764"/>
      <c r="N4385" s="764"/>
      <c r="O4385" s="764"/>
      <c r="P4385" s="764"/>
      <c r="Q4385" s="764"/>
      <c r="R4385" s="764"/>
      <c r="S4385" s="764"/>
      <c r="T4385" s="764"/>
      <c r="U4385" s="764"/>
      <c r="V4385" s="764"/>
      <c r="W4385" s="764"/>
      <c r="X4385" s="764"/>
      <c r="Y4385" s="764"/>
      <c r="Z4385" s="764"/>
      <c r="AA4385" s="764"/>
      <c r="AB4385" s="764"/>
      <c r="AC4385" s="764"/>
    </row>
    <row r="4386">
      <c r="A4386" s="764"/>
      <c r="B4386" s="765"/>
      <c r="C4386" s="4"/>
      <c r="D4386" s="764"/>
      <c r="E4386" s="764"/>
      <c r="F4386" s="764"/>
      <c r="G4386" s="764"/>
      <c r="H4386" s="764"/>
      <c r="I4386" s="764"/>
      <c r="J4386" s="764"/>
      <c r="K4386" s="764"/>
      <c r="L4386" s="764"/>
      <c r="M4386" s="764"/>
      <c r="N4386" s="764"/>
      <c r="O4386" s="764"/>
      <c r="P4386" s="764"/>
      <c r="Q4386" s="764"/>
      <c r="R4386" s="764"/>
      <c r="S4386" s="764"/>
      <c r="T4386" s="764"/>
      <c r="U4386" s="764"/>
      <c r="V4386" s="764"/>
      <c r="W4386" s="764"/>
      <c r="X4386" s="764"/>
      <c r="Y4386" s="764"/>
      <c r="Z4386" s="764"/>
      <c r="AA4386" s="764"/>
      <c r="AB4386" s="764"/>
      <c r="AC4386" s="764"/>
    </row>
    <row r="4387">
      <c r="A4387" s="764"/>
      <c r="B4387" s="765"/>
      <c r="C4387" s="4"/>
      <c r="D4387" s="764"/>
      <c r="E4387" s="764"/>
      <c r="F4387" s="764"/>
      <c r="G4387" s="764"/>
      <c r="H4387" s="764"/>
      <c r="I4387" s="764"/>
      <c r="J4387" s="764"/>
      <c r="K4387" s="764"/>
      <c r="L4387" s="764"/>
      <c r="M4387" s="764"/>
      <c r="N4387" s="764"/>
      <c r="O4387" s="764"/>
      <c r="P4387" s="764"/>
      <c r="Q4387" s="764"/>
      <c r="R4387" s="764"/>
      <c r="S4387" s="764"/>
      <c r="T4387" s="764"/>
      <c r="U4387" s="764"/>
      <c r="V4387" s="764"/>
      <c r="W4387" s="764"/>
      <c r="X4387" s="764"/>
      <c r="Y4387" s="764"/>
      <c r="Z4387" s="764"/>
      <c r="AA4387" s="764"/>
      <c r="AB4387" s="764"/>
      <c r="AC4387" s="764"/>
    </row>
    <row r="4388">
      <c r="A4388" s="764"/>
      <c r="B4388" s="765"/>
      <c r="C4388" s="4"/>
      <c r="D4388" s="764"/>
      <c r="E4388" s="764"/>
      <c r="F4388" s="764"/>
      <c r="G4388" s="764"/>
      <c r="H4388" s="764"/>
      <c r="I4388" s="764"/>
      <c r="J4388" s="764"/>
      <c r="K4388" s="764"/>
      <c r="L4388" s="764"/>
      <c r="M4388" s="764"/>
      <c r="N4388" s="764"/>
      <c r="O4388" s="764"/>
      <c r="P4388" s="764"/>
      <c r="Q4388" s="764"/>
      <c r="R4388" s="764"/>
      <c r="S4388" s="764"/>
      <c r="T4388" s="764"/>
      <c r="U4388" s="764"/>
      <c r="V4388" s="764"/>
      <c r="W4388" s="764"/>
      <c r="X4388" s="764"/>
      <c r="Y4388" s="764"/>
      <c r="Z4388" s="764"/>
      <c r="AA4388" s="764"/>
      <c r="AB4388" s="764"/>
      <c r="AC4388" s="764"/>
    </row>
    <row r="4389">
      <c r="A4389" s="764"/>
      <c r="B4389" s="765"/>
      <c r="C4389" s="4"/>
      <c r="D4389" s="764"/>
      <c r="E4389" s="764"/>
      <c r="F4389" s="764"/>
      <c r="G4389" s="764"/>
      <c r="H4389" s="764"/>
      <c r="I4389" s="764"/>
      <c r="J4389" s="764"/>
      <c r="K4389" s="764"/>
      <c r="L4389" s="764"/>
      <c r="M4389" s="764"/>
      <c r="N4389" s="764"/>
      <c r="O4389" s="764"/>
      <c r="P4389" s="764"/>
      <c r="Q4389" s="764"/>
      <c r="R4389" s="764"/>
      <c r="S4389" s="764"/>
      <c r="T4389" s="764"/>
      <c r="U4389" s="764"/>
      <c r="V4389" s="764"/>
      <c r="W4389" s="764"/>
      <c r="X4389" s="764"/>
      <c r="Y4389" s="764"/>
      <c r="Z4389" s="764"/>
      <c r="AA4389" s="764"/>
      <c r="AB4389" s="764"/>
      <c r="AC4389" s="764"/>
    </row>
    <row r="4390">
      <c r="A4390" s="764"/>
      <c r="B4390" s="765"/>
      <c r="C4390" s="4"/>
      <c r="D4390" s="764"/>
      <c r="E4390" s="764"/>
      <c r="F4390" s="764"/>
      <c r="G4390" s="764"/>
      <c r="H4390" s="764"/>
      <c r="I4390" s="764"/>
      <c r="J4390" s="764"/>
      <c r="K4390" s="764"/>
      <c r="L4390" s="764"/>
      <c r="M4390" s="764"/>
      <c r="N4390" s="764"/>
      <c r="O4390" s="764"/>
      <c r="P4390" s="764"/>
      <c r="Q4390" s="764"/>
      <c r="R4390" s="764"/>
      <c r="S4390" s="764"/>
      <c r="T4390" s="764"/>
      <c r="U4390" s="764"/>
      <c r="V4390" s="764"/>
      <c r="W4390" s="764"/>
      <c r="X4390" s="764"/>
      <c r="Y4390" s="764"/>
      <c r="Z4390" s="764"/>
      <c r="AA4390" s="764"/>
      <c r="AB4390" s="764"/>
      <c r="AC4390" s="764"/>
    </row>
    <row r="4391">
      <c r="A4391" s="764"/>
      <c r="B4391" s="765"/>
      <c r="C4391" s="4"/>
      <c r="D4391" s="764"/>
      <c r="E4391" s="764"/>
      <c r="F4391" s="764"/>
      <c r="G4391" s="764"/>
      <c r="H4391" s="764"/>
      <c r="I4391" s="764"/>
      <c r="J4391" s="764"/>
      <c r="K4391" s="764"/>
      <c r="L4391" s="764"/>
      <c r="M4391" s="764"/>
      <c r="N4391" s="764"/>
      <c r="O4391" s="764"/>
      <c r="P4391" s="764"/>
      <c r="Q4391" s="764"/>
      <c r="R4391" s="764"/>
      <c r="S4391" s="764"/>
      <c r="T4391" s="764"/>
      <c r="U4391" s="764"/>
      <c r="V4391" s="764"/>
      <c r="W4391" s="764"/>
      <c r="X4391" s="764"/>
      <c r="Y4391" s="764"/>
      <c r="Z4391" s="764"/>
      <c r="AA4391" s="764"/>
      <c r="AB4391" s="764"/>
      <c r="AC4391" s="764"/>
    </row>
    <row r="4392">
      <c r="A4392" s="764"/>
      <c r="B4392" s="765"/>
      <c r="C4392" s="4"/>
      <c r="D4392" s="764"/>
      <c r="E4392" s="764"/>
      <c r="F4392" s="764"/>
      <c r="G4392" s="764"/>
      <c r="H4392" s="764"/>
      <c r="I4392" s="764"/>
      <c r="J4392" s="764"/>
      <c r="K4392" s="764"/>
      <c r="L4392" s="764"/>
      <c r="M4392" s="764"/>
      <c r="N4392" s="764"/>
      <c r="O4392" s="764"/>
      <c r="P4392" s="764"/>
      <c r="Q4392" s="764"/>
      <c r="R4392" s="764"/>
      <c r="S4392" s="764"/>
      <c r="T4392" s="764"/>
      <c r="U4392" s="764"/>
      <c r="V4392" s="764"/>
      <c r="W4392" s="764"/>
      <c r="X4392" s="764"/>
      <c r="Y4392" s="764"/>
      <c r="Z4392" s="764"/>
      <c r="AA4392" s="764"/>
      <c r="AB4392" s="764"/>
      <c r="AC4392" s="764"/>
    </row>
    <row r="4393">
      <c r="A4393" s="764"/>
      <c r="B4393" s="765"/>
      <c r="C4393" s="4"/>
      <c r="D4393" s="764"/>
      <c r="E4393" s="764"/>
      <c r="F4393" s="764"/>
      <c r="G4393" s="764"/>
      <c r="H4393" s="764"/>
      <c r="I4393" s="764"/>
      <c r="J4393" s="764"/>
      <c r="K4393" s="764"/>
      <c r="L4393" s="764"/>
      <c r="M4393" s="764"/>
      <c r="N4393" s="764"/>
      <c r="O4393" s="764"/>
      <c r="P4393" s="764"/>
      <c r="Q4393" s="764"/>
      <c r="R4393" s="764"/>
      <c r="S4393" s="764"/>
      <c r="T4393" s="764"/>
      <c r="U4393" s="764"/>
      <c r="V4393" s="764"/>
      <c r="W4393" s="764"/>
      <c r="X4393" s="764"/>
      <c r="Y4393" s="764"/>
      <c r="Z4393" s="764"/>
      <c r="AA4393" s="764"/>
      <c r="AB4393" s="764"/>
      <c r="AC4393" s="764"/>
    </row>
    <row r="4394">
      <c r="A4394" s="764"/>
      <c r="B4394" s="765"/>
      <c r="C4394" s="4"/>
      <c r="D4394" s="764"/>
      <c r="E4394" s="764"/>
      <c r="F4394" s="764"/>
      <c r="G4394" s="764"/>
      <c r="H4394" s="764"/>
      <c r="I4394" s="764"/>
      <c r="J4394" s="764"/>
      <c r="K4394" s="764"/>
      <c r="L4394" s="764"/>
      <c r="M4394" s="764"/>
      <c r="N4394" s="764"/>
      <c r="O4394" s="764"/>
      <c r="P4394" s="764"/>
      <c r="Q4394" s="764"/>
      <c r="R4394" s="764"/>
      <c r="S4394" s="764"/>
      <c r="T4394" s="764"/>
      <c r="U4394" s="764"/>
      <c r="V4394" s="764"/>
      <c r="W4394" s="764"/>
      <c r="X4394" s="764"/>
      <c r="Y4394" s="764"/>
      <c r="Z4394" s="764"/>
      <c r="AA4394" s="764"/>
      <c r="AB4394" s="764"/>
      <c r="AC4394" s="764"/>
    </row>
    <row r="4395">
      <c r="A4395" s="764"/>
      <c r="B4395" s="765"/>
      <c r="C4395" s="4"/>
      <c r="D4395" s="764"/>
      <c r="E4395" s="764"/>
      <c r="F4395" s="764"/>
      <c r="G4395" s="764"/>
      <c r="H4395" s="764"/>
      <c r="I4395" s="764"/>
      <c r="J4395" s="764"/>
      <c r="K4395" s="764"/>
      <c r="L4395" s="764"/>
      <c r="M4395" s="764"/>
      <c r="N4395" s="764"/>
      <c r="O4395" s="764"/>
      <c r="P4395" s="764"/>
      <c r="Q4395" s="764"/>
      <c r="R4395" s="764"/>
      <c r="S4395" s="764"/>
      <c r="T4395" s="764"/>
      <c r="U4395" s="764"/>
      <c r="V4395" s="764"/>
      <c r="W4395" s="764"/>
      <c r="X4395" s="764"/>
      <c r="Y4395" s="764"/>
      <c r="Z4395" s="764"/>
      <c r="AA4395" s="764"/>
      <c r="AB4395" s="764"/>
      <c r="AC4395" s="764"/>
    </row>
    <row r="4396">
      <c r="A4396" s="764"/>
      <c r="B4396" s="765"/>
      <c r="C4396" s="4"/>
      <c r="D4396" s="764"/>
      <c r="E4396" s="764"/>
      <c r="F4396" s="764"/>
      <c r="G4396" s="764"/>
      <c r="H4396" s="764"/>
      <c r="I4396" s="764"/>
      <c r="J4396" s="764"/>
      <c r="K4396" s="764"/>
      <c r="L4396" s="764"/>
      <c r="M4396" s="764"/>
      <c r="N4396" s="764"/>
      <c r="O4396" s="764"/>
      <c r="P4396" s="764"/>
      <c r="Q4396" s="764"/>
      <c r="R4396" s="764"/>
      <c r="S4396" s="764"/>
      <c r="T4396" s="764"/>
      <c r="U4396" s="764"/>
      <c r="V4396" s="764"/>
      <c r="W4396" s="764"/>
      <c r="X4396" s="764"/>
      <c r="Y4396" s="764"/>
      <c r="Z4396" s="764"/>
      <c r="AA4396" s="764"/>
      <c r="AB4396" s="764"/>
      <c r="AC4396" s="764"/>
    </row>
    <row r="4397">
      <c r="A4397" s="764"/>
      <c r="B4397" s="765"/>
      <c r="C4397" s="4"/>
      <c r="D4397" s="764"/>
      <c r="E4397" s="764"/>
      <c r="F4397" s="764"/>
      <c r="G4397" s="764"/>
      <c r="H4397" s="764"/>
      <c r="I4397" s="764"/>
      <c r="J4397" s="764"/>
      <c r="K4397" s="764"/>
      <c r="L4397" s="764"/>
      <c r="M4397" s="764"/>
      <c r="N4397" s="764"/>
      <c r="O4397" s="764"/>
      <c r="P4397" s="764"/>
      <c r="Q4397" s="764"/>
      <c r="R4397" s="764"/>
      <c r="S4397" s="764"/>
      <c r="T4397" s="764"/>
      <c r="U4397" s="764"/>
      <c r="V4397" s="764"/>
      <c r="W4397" s="764"/>
      <c r="X4397" s="764"/>
      <c r="Y4397" s="764"/>
      <c r="Z4397" s="764"/>
      <c r="AA4397" s="764"/>
      <c r="AB4397" s="764"/>
      <c r="AC4397" s="764"/>
    </row>
    <row r="4398">
      <c r="A4398" s="764"/>
      <c r="B4398" s="765"/>
      <c r="C4398" s="4"/>
      <c r="D4398" s="764"/>
      <c r="E4398" s="764"/>
      <c r="F4398" s="764"/>
      <c r="G4398" s="764"/>
      <c r="H4398" s="764"/>
      <c r="I4398" s="764"/>
      <c r="J4398" s="764"/>
      <c r="K4398" s="764"/>
      <c r="L4398" s="764"/>
      <c r="M4398" s="764"/>
      <c r="N4398" s="764"/>
      <c r="O4398" s="764"/>
      <c r="P4398" s="764"/>
      <c r="Q4398" s="764"/>
      <c r="R4398" s="764"/>
      <c r="S4398" s="764"/>
      <c r="T4398" s="764"/>
      <c r="U4398" s="764"/>
      <c r="V4398" s="764"/>
      <c r="W4398" s="764"/>
      <c r="X4398" s="764"/>
      <c r="Y4398" s="764"/>
      <c r="Z4398" s="764"/>
      <c r="AA4398" s="764"/>
      <c r="AB4398" s="764"/>
      <c r="AC4398" s="764"/>
    </row>
    <row r="4399">
      <c r="A4399" s="764"/>
      <c r="B4399" s="765"/>
      <c r="C4399" s="4"/>
      <c r="D4399" s="764"/>
      <c r="E4399" s="764"/>
      <c r="F4399" s="764"/>
      <c r="G4399" s="764"/>
      <c r="H4399" s="764"/>
      <c r="I4399" s="764"/>
      <c r="J4399" s="764"/>
      <c r="K4399" s="764"/>
      <c r="L4399" s="764"/>
      <c r="M4399" s="764"/>
      <c r="N4399" s="764"/>
      <c r="O4399" s="764"/>
      <c r="P4399" s="764"/>
      <c r="Q4399" s="764"/>
      <c r="R4399" s="764"/>
      <c r="S4399" s="764"/>
      <c r="T4399" s="764"/>
      <c r="U4399" s="764"/>
      <c r="V4399" s="764"/>
      <c r="W4399" s="764"/>
      <c r="X4399" s="764"/>
      <c r="Y4399" s="764"/>
      <c r="Z4399" s="764"/>
      <c r="AA4399" s="764"/>
      <c r="AB4399" s="764"/>
      <c r="AC4399" s="764"/>
    </row>
    <row r="4400">
      <c r="A4400" s="764"/>
      <c r="B4400" s="765"/>
      <c r="C4400" s="4"/>
      <c r="D4400" s="764"/>
      <c r="E4400" s="764"/>
      <c r="F4400" s="764"/>
      <c r="G4400" s="764"/>
      <c r="H4400" s="764"/>
      <c r="I4400" s="764"/>
      <c r="J4400" s="764"/>
      <c r="K4400" s="764"/>
      <c r="L4400" s="764"/>
      <c r="M4400" s="764"/>
      <c r="N4400" s="764"/>
      <c r="O4400" s="764"/>
      <c r="P4400" s="764"/>
      <c r="Q4400" s="764"/>
      <c r="R4400" s="764"/>
      <c r="S4400" s="764"/>
      <c r="T4400" s="764"/>
      <c r="U4400" s="764"/>
      <c r="V4400" s="764"/>
      <c r="W4400" s="764"/>
      <c r="X4400" s="764"/>
      <c r="Y4400" s="764"/>
      <c r="Z4400" s="764"/>
      <c r="AA4400" s="764"/>
      <c r="AB4400" s="764"/>
      <c r="AC4400" s="764"/>
    </row>
    <row r="4401">
      <c r="A4401" s="764"/>
      <c r="B4401" s="765"/>
      <c r="C4401" s="4"/>
      <c r="D4401" s="764"/>
      <c r="E4401" s="764"/>
      <c r="F4401" s="764"/>
      <c r="G4401" s="764"/>
      <c r="H4401" s="764"/>
      <c r="I4401" s="764"/>
      <c r="J4401" s="764"/>
      <c r="K4401" s="764"/>
      <c r="L4401" s="764"/>
      <c r="M4401" s="764"/>
      <c r="N4401" s="764"/>
      <c r="O4401" s="764"/>
      <c r="P4401" s="764"/>
      <c r="Q4401" s="764"/>
      <c r="R4401" s="764"/>
      <c r="S4401" s="764"/>
      <c r="T4401" s="764"/>
      <c r="U4401" s="764"/>
      <c r="V4401" s="764"/>
      <c r="W4401" s="764"/>
      <c r="X4401" s="764"/>
      <c r="Y4401" s="764"/>
      <c r="Z4401" s="764"/>
      <c r="AA4401" s="764"/>
      <c r="AB4401" s="764"/>
      <c r="AC4401" s="764"/>
    </row>
    <row r="4402">
      <c r="A4402" s="764"/>
      <c r="B4402" s="765"/>
      <c r="C4402" s="4"/>
      <c r="D4402" s="764"/>
      <c r="E4402" s="764"/>
      <c r="F4402" s="764"/>
      <c r="G4402" s="764"/>
      <c r="H4402" s="764"/>
      <c r="I4402" s="764"/>
      <c r="J4402" s="764"/>
      <c r="K4402" s="764"/>
      <c r="L4402" s="764"/>
      <c r="M4402" s="764"/>
      <c r="N4402" s="764"/>
      <c r="O4402" s="764"/>
      <c r="P4402" s="764"/>
      <c r="Q4402" s="764"/>
      <c r="R4402" s="764"/>
      <c r="S4402" s="764"/>
      <c r="T4402" s="764"/>
      <c r="U4402" s="764"/>
      <c r="V4402" s="764"/>
      <c r="W4402" s="764"/>
      <c r="X4402" s="764"/>
      <c r="Y4402" s="764"/>
      <c r="Z4402" s="764"/>
      <c r="AA4402" s="764"/>
      <c r="AB4402" s="764"/>
      <c r="AC4402" s="764"/>
    </row>
    <row r="4403">
      <c r="A4403" s="764"/>
      <c r="B4403" s="765"/>
      <c r="C4403" s="4"/>
      <c r="D4403" s="764"/>
      <c r="E4403" s="764"/>
      <c r="F4403" s="764"/>
      <c r="G4403" s="764"/>
      <c r="H4403" s="764"/>
      <c r="I4403" s="764"/>
      <c r="J4403" s="764"/>
      <c r="K4403" s="764"/>
      <c r="L4403" s="764"/>
      <c r="M4403" s="764"/>
      <c r="N4403" s="764"/>
      <c r="O4403" s="764"/>
      <c r="P4403" s="764"/>
      <c r="Q4403" s="764"/>
      <c r="R4403" s="764"/>
      <c r="S4403" s="764"/>
      <c r="T4403" s="764"/>
      <c r="U4403" s="764"/>
      <c r="V4403" s="764"/>
      <c r="W4403" s="764"/>
      <c r="X4403" s="764"/>
      <c r="Y4403" s="764"/>
      <c r="Z4403" s="764"/>
      <c r="AA4403" s="764"/>
      <c r="AB4403" s="764"/>
      <c r="AC4403" s="764"/>
    </row>
    <row r="4404">
      <c r="A4404" s="764"/>
      <c r="B4404" s="765"/>
      <c r="C4404" s="4"/>
      <c r="D4404" s="764"/>
      <c r="E4404" s="764"/>
      <c r="F4404" s="764"/>
      <c r="G4404" s="764"/>
      <c r="H4404" s="764"/>
      <c r="I4404" s="764"/>
      <c r="J4404" s="764"/>
      <c r="K4404" s="764"/>
      <c r="L4404" s="764"/>
      <c r="M4404" s="764"/>
      <c r="N4404" s="764"/>
      <c r="O4404" s="764"/>
      <c r="P4404" s="764"/>
      <c r="Q4404" s="764"/>
      <c r="R4404" s="764"/>
      <c r="S4404" s="764"/>
      <c r="T4404" s="764"/>
      <c r="U4404" s="764"/>
      <c r="V4404" s="764"/>
      <c r="W4404" s="764"/>
      <c r="X4404" s="764"/>
      <c r="Y4404" s="764"/>
      <c r="Z4404" s="764"/>
      <c r="AA4404" s="764"/>
      <c r="AB4404" s="764"/>
      <c r="AC4404" s="764"/>
    </row>
    <row r="4405">
      <c r="A4405" s="764"/>
      <c r="B4405" s="765"/>
      <c r="C4405" s="4"/>
      <c r="D4405" s="764"/>
      <c r="E4405" s="764"/>
      <c r="F4405" s="764"/>
      <c r="G4405" s="764"/>
      <c r="H4405" s="764"/>
      <c r="I4405" s="764"/>
      <c r="J4405" s="764"/>
      <c r="K4405" s="764"/>
      <c r="L4405" s="764"/>
      <c r="M4405" s="764"/>
      <c r="N4405" s="764"/>
      <c r="O4405" s="764"/>
      <c r="P4405" s="764"/>
      <c r="Q4405" s="764"/>
      <c r="R4405" s="764"/>
      <c r="S4405" s="764"/>
      <c r="T4405" s="764"/>
      <c r="U4405" s="764"/>
      <c r="V4405" s="764"/>
      <c r="W4405" s="764"/>
      <c r="X4405" s="764"/>
      <c r="Y4405" s="764"/>
      <c r="Z4405" s="764"/>
      <c r="AA4405" s="764"/>
      <c r="AB4405" s="764"/>
      <c r="AC4405" s="764"/>
    </row>
    <row r="4406">
      <c r="A4406" s="764"/>
      <c r="B4406" s="765"/>
      <c r="C4406" s="4"/>
      <c r="D4406" s="764"/>
      <c r="E4406" s="764"/>
      <c r="F4406" s="764"/>
      <c r="G4406" s="764"/>
      <c r="H4406" s="764"/>
      <c r="I4406" s="764"/>
      <c r="J4406" s="764"/>
      <c r="K4406" s="764"/>
      <c r="L4406" s="764"/>
      <c r="M4406" s="764"/>
      <c r="N4406" s="764"/>
      <c r="O4406" s="764"/>
      <c r="P4406" s="764"/>
      <c r="Q4406" s="764"/>
      <c r="R4406" s="764"/>
      <c r="S4406" s="764"/>
      <c r="T4406" s="764"/>
      <c r="U4406" s="764"/>
      <c r="V4406" s="764"/>
      <c r="W4406" s="764"/>
      <c r="X4406" s="764"/>
      <c r="Y4406" s="764"/>
      <c r="Z4406" s="764"/>
      <c r="AA4406" s="764"/>
      <c r="AB4406" s="764"/>
      <c r="AC4406" s="764"/>
    </row>
    <row r="4407">
      <c r="A4407" s="764"/>
      <c r="B4407" s="765"/>
      <c r="C4407" s="4"/>
      <c r="D4407" s="764"/>
      <c r="E4407" s="764"/>
      <c r="F4407" s="764"/>
      <c r="G4407" s="764"/>
      <c r="H4407" s="764"/>
      <c r="I4407" s="764"/>
      <c r="J4407" s="764"/>
      <c r="K4407" s="764"/>
      <c r="L4407" s="764"/>
      <c r="M4407" s="764"/>
      <c r="N4407" s="764"/>
      <c r="O4407" s="764"/>
      <c r="P4407" s="764"/>
      <c r="Q4407" s="764"/>
      <c r="R4407" s="764"/>
      <c r="S4407" s="764"/>
      <c r="T4407" s="764"/>
      <c r="U4407" s="764"/>
      <c r="V4407" s="764"/>
      <c r="W4407" s="764"/>
      <c r="X4407" s="764"/>
      <c r="Y4407" s="764"/>
      <c r="Z4407" s="764"/>
      <c r="AA4407" s="764"/>
      <c r="AB4407" s="764"/>
      <c r="AC4407" s="764"/>
    </row>
    <row r="4408">
      <c r="A4408" s="764"/>
      <c r="B4408" s="765"/>
      <c r="C4408" s="4"/>
      <c r="D4408" s="764"/>
      <c r="E4408" s="764"/>
      <c r="F4408" s="764"/>
      <c r="G4408" s="764"/>
      <c r="H4408" s="764"/>
      <c r="I4408" s="764"/>
      <c r="J4408" s="764"/>
      <c r="K4408" s="764"/>
      <c r="L4408" s="764"/>
      <c r="M4408" s="764"/>
      <c r="N4408" s="764"/>
      <c r="O4408" s="764"/>
      <c r="P4408" s="764"/>
      <c r="Q4408" s="764"/>
      <c r="R4408" s="764"/>
      <c r="S4408" s="764"/>
      <c r="T4408" s="764"/>
      <c r="U4408" s="764"/>
      <c r="V4408" s="764"/>
      <c r="W4408" s="764"/>
      <c r="X4408" s="764"/>
      <c r="Y4408" s="764"/>
      <c r="Z4408" s="764"/>
      <c r="AA4408" s="764"/>
      <c r="AB4408" s="764"/>
      <c r="AC4408" s="764"/>
    </row>
    <row r="4409">
      <c r="A4409" s="764"/>
      <c r="B4409" s="765"/>
      <c r="C4409" s="4"/>
      <c r="D4409" s="764"/>
      <c r="E4409" s="764"/>
      <c r="F4409" s="764"/>
      <c r="G4409" s="764"/>
      <c r="H4409" s="764"/>
      <c r="I4409" s="764"/>
      <c r="J4409" s="764"/>
      <c r="K4409" s="764"/>
      <c r="L4409" s="764"/>
      <c r="M4409" s="764"/>
      <c r="N4409" s="764"/>
      <c r="O4409" s="764"/>
      <c r="P4409" s="764"/>
      <c r="Q4409" s="764"/>
      <c r="R4409" s="764"/>
      <c r="S4409" s="764"/>
      <c r="T4409" s="764"/>
      <c r="U4409" s="764"/>
      <c r="V4409" s="764"/>
      <c r="W4409" s="764"/>
      <c r="X4409" s="764"/>
      <c r="Y4409" s="764"/>
      <c r="Z4409" s="764"/>
      <c r="AA4409" s="764"/>
      <c r="AB4409" s="764"/>
      <c r="AC4409" s="764"/>
    </row>
    <row r="4410">
      <c r="A4410" s="764"/>
      <c r="B4410" s="765"/>
      <c r="C4410" s="4"/>
      <c r="D4410" s="764"/>
      <c r="E4410" s="764"/>
      <c r="F4410" s="764"/>
      <c r="G4410" s="764"/>
      <c r="H4410" s="764"/>
      <c r="I4410" s="764"/>
      <c r="J4410" s="764"/>
      <c r="K4410" s="764"/>
      <c r="L4410" s="764"/>
      <c r="M4410" s="764"/>
      <c r="N4410" s="764"/>
      <c r="O4410" s="764"/>
      <c r="P4410" s="764"/>
      <c r="Q4410" s="764"/>
      <c r="R4410" s="764"/>
      <c r="S4410" s="764"/>
      <c r="T4410" s="764"/>
      <c r="U4410" s="764"/>
      <c r="V4410" s="764"/>
      <c r="W4410" s="764"/>
      <c r="X4410" s="764"/>
      <c r="Y4410" s="764"/>
      <c r="Z4410" s="764"/>
      <c r="AA4410" s="764"/>
      <c r="AB4410" s="764"/>
      <c r="AC4410" s="764"/>
    </row>
    <row r="4411">
      <c r="A4411" s="764"/>
      <c r="B4411" s="765"/>
      <c r="C4411" s="4"/>
      <c r="D4411" s="764"/>
      <c r="E4411" s="764"/>
      <c r="F4411" s="764"/>
      <c r="G4411" s="764"/>
      <c r="H4411" s="764"/>
      <c r="I4411" s="764"/>
      <c r="J4411" s="764"/>
      <c r="K4411" s="764"/>
      <c r="L4411" s="764"/>
      <c r="M4411" s="764"/>
      <c r="N4411" s="764"/>
      <c r="O4411" s="764"/>
      <c r="P4411" s="764"/>
      <c r="Q4411" s="764"/>
      <c r="R4411" s="764"/>
      <c r="S4411" s="764"/>
      <c r="T4411" s="764"/>
      <c r="U4411" s="764"/>
      <c r="V4411" s="764"/>
      <c r="W4411" s="764"/>
      <c r="X4411" s="764"/>
      <c r="Y4411" s="764"/>
      <c r="Z4411" s="764"/>
      <c r="AA4411" s="764"/>
      <c r="AB4411" s="764"/>
      <c r="AC4411" s="764"/>
    </row>
    <row r="4412">
      <c r="A4412" s="764"/>
      <c r="B4412" s="765"/>
      <c r="C4412" s="4"/>
      <c r="D4412" s="764"/>
      <c r="E4412" s="764"/>
      <c r="F4412" s="764"/>
      <c r="G4412" s="764"/>
      <c r="H4412" s="764"/>
      <c r="I4412" s="764"/>
      <c r="J4412" s="764"/>
      <c r="K4412" s="764"/>
      <c r="L4412" s="764"/>
      <c r="M4412" s="764"/>
      <c r="N4412" s="764"/>
      <c r="O4412" s="764"/>
      <c r="P4412" s="764"/>
      <c r="Q4412" s="764"/>
      <c r="R4412" s="764"/>
      <c r="S4412" s="764"/>
      <c r="T4412" s="764"/>
      <c r="U4412" s="764"/>
      <c r="V4412" s="764"/>
      <c r="W4412" s="764"/>
      <c r="X4412" s="764"/>
      <c r="Y4412" s="764"/>
      <c r="Z4412" s="764"/>
      <c r="AA4412" s="764"/>
      <c r="AB4412" s="764"/>
      <c r="AC4412" s="764"/>
    </row>
    <row r="4413">
      <c r="A4413" s="764"/>
      <c r="B4413" s="765"/>
      <c r="C4413" s="4"/>
      <c r="D4413" s="764"/>
      <c r="E4413" s="764"/>
      <c r="F4413" s="764"/>
      <c r="G4413" s="764"/>
      <c r="H4413" s="764"/>
      <c r="I4413" s="764"/>
      <c r="J4413" s="764"/>
      <c r="K4413" s="764"/>
      <c r="L4413" s="764"/>
      <c r="M4413" s="764"/>
      <c r="N4413" s="764"/>
      <c r="O4413" s="764"/>
      <c r="P4413" s="764"/>
      <c r="Q4413" s="764"/>
      <c r="R4413" s="764"/>
      <c r="S4413" s="764"/>
      <c r="T4413" s="764"/>
      <c r="U4413" s="764"/>
      <c r="V4413" s="764"/>
      <c r="W4413" s="764"/>
      <c r="X4413" s="764"/>
      <c r="Y4413" s="764"/>
      <c r="Z4413" s="764"/>
      <c r="AA4413" s="764"/>
      <c r="AB4413" s="764"/>
      <c r="AC4413" s="764"/>
    </row>
    <row r="4414">
      <c r="A4414" s="764"/>
      <c r="B4414" s="765"/>
      <c r="C4414" s="4"/>
      <c r="D4414" s="764"/>
      <c r="E4414" s="764"/>
      <c r="F4414" s="764"/>
      <c r="G4414" s="764"/>
      <c r="H4414" s="764"/>
      <c r="I4414" s="764"/>
      <c r="J4414" s="764"/>
      <c r="K4414" s="764"/>
      <c r="L4414" s="764"/>
      <c r="M4414" s="764"/>
      <c r="N4414" s="764"/>
      <c r="O4414" s="764"/>
      <c r="P4414" s="764"/>
      <c r="Q4414" s="764"/>
      <c r="R4414" s="764"/>
      <c r="S4414" s="764"/>
      <c r="T4414" s="764"/>
      <c r="U4414" s="764"/>
      <c r="V4414" s="764"/>
      <c r="W4414" s="764"/>
      <c r="X4414" s="764"/>
      <c r="Y4414" s="764"/>
      <c r="Z4414" s="764"/>
      <c r="AA4414" s="764"/>
      <c r="AB4414" s="764"/>
      <c r="AC4414" s="764"/>
    </row>
    <row r="4415">
      <c r="A4415" s="764"/>
      <c r="B4415" s="765"/>
      <c r="C4415" s="4"/>
      <c r="D4415" s="764"/>
      <c r="E4415" s="764"/>
      <c r="F4415" s="764"/>
      <c r="G4415" s="764"/>
      <c r="H4415" s="764"/>
      <c r="I4415" s="764"/>
      <c r="J4415" s="764"/>
      <c r="K4415" s="764"/>
      <c r="L4415" s="764"/>
      <c r="M4415" s="764"/>
      <c r="N4415" s="764"/>
      <c r="O4415" s="764"/>
      <c r="P4415" s="764"/>
      <c r="Q4415" s="764"/>
      <c r="R4415" s="764"/>
      <c r="S4415" s="764"/>
      <c r="T4415" s="764"/>
      <c r="U4415" s="764"/>
      <c r="V4415" s="764"/>
      <c r="W4415" s="764"/>
      <c r="X4415" s="764"/>
      <c r="Y4415" s="764"/>
      <c r="Z4415" s="764"/>
      <c r="AA4415" s="764"/>
      <c r="AB4415" s="764"/>
      <c r="AC4415" s="764"/>
    </row>
    <row r="4416">
      <c r="A4416" s="764"/>
      <c r="B4416" s="765"/>
      <c r="C4416" s="4"/>
      <c r="D4416" s="764"/>
      <c r="E4416" s="764"/>
      <c r="F4416" s="764"/>
      <c r="G4416" s="764"/>
      <c r="H4416" s="764"/>
      <c r="I4416" s="764"/>
      <c r="J4416" s="764"/>
      <c r="K4416" s="764"/>
      <c r="L4416" s="764"/>
      <c r="M4416" s="764"/>
      <c r="N4416" s="764"/>
      <c r="O4416" s="764"/>
      <c r="P4416" s="764"/>
      <c r="Q4416" s="764"/>
      <c r="R4416" s="764"/>
      <c r="S4416" s="764"/>
      <c r="T4416" s="764"/>
      <c r="U4416" s="764"/>
      <c r="V4416" s="764"/>
      <c r="W4416" s="764"/>
      <c r="X4416" s="764"/>
      <c r="Y4416" s="764"/>
      <c r="Z4416" s="764"/>
      <c r="AA4416" s="764"/>
      <c r="AB4416" s="764"/>
      <c r="AC4416" s="764"/>
    </row>
    <row r="4417">
      <c r="A4417" s="764"/>
      <c r="B4417" s="765"/>
      <c r="C4417" s="4"/>
      <c r="D4417" s="764"/>
      <c r="E4417" s="764"/>
      <c r="F4417" s="764"/>
      <c r="G4417" s="764"/>
      <c r="H4417" s="764"/>
      <c r="I4417" s="764"/>
      <c r="J4417" s="764"/>
      <c r="K4417" s="764"/>
      <c r="L4417" s="764"/>
      <c r="M4417" s="764"/>
      <c r="N4417" s="764"/>
      <c r="O4417" s="764"/>
      <c r="P4417" s="764"/>
      <c r="Q4417" s="764"/>
      <c r="R4417" s="764"/>
      <c r="S4417" s="764"/>
      <c r="T4417" s="764"/>
      <c r="U4417" s="764"/>
      <c r="V4417" s="764"/>
      <c r="W4417" s="764"/>
      <c r="X4417" s="764"/>
      <c r="Y4417" s="764"/>
      <c r="Z4417" s="764"/>
      <c r="AA4417" s="764"/>
      <c r="AB4417" s="764"/>
      <c r="AC4417" s="764"/>
    </row>
    <row r="4418">
      <c r="A4418" s="764"/>
      <c r="B4418" s="765"/>
      <c r="C4418" s="4"/>
      <c r="D4418" s="764"/>
      <c r="E4418" s="764"/>
      <c r="F4418" s="764"/>
      <c r="G4418" s="764"/>
      <c r="H4418" s="764"/>
      <c r="I4418" s="764"/>
      <c r="J4418" s="764"/>
      <c r="K4418" s="764"/>
      <c r="L4418" s="764"/>
      <c r="M4418" s="764"/>
      <c r="N4418" s="764"/>
      <c r="O4418" s="764"/>
      <c r="P4418" s="764"/>
      <c r="Q4418" s="764"/>
      <c r="R4418" s="764"/>
      <c r="S4418" s="764"/>
      <c r="T4418" s="764"/>
      <c r="U4418" s="764"/>
      <c r="V4418" s="764"/>
      <c r="W4418" s="764"/>
      <c r="X4418" s="764"/>
      <c r="Y4418" s="764"/>
      <c r="Z4418" s="764"/>
      <c r="AA4418" s="764"/>
      <c r="AB4418" s="764"/>
      <c r="AC4418" s="764"/>
    </row>
    <row r="4419">
      <c r="A4419" s="764"/>
      <c r="B4419" s="765"/>
      <c r="C4419" s="4"/>
      <c r="D4419" s="764"/>
      <c r="E4419" s="764"/>
      <c r="F4419" s="764"/>
      <c r="G4419" s="764"/>
      <c r="H4419" s="764"/>
      <c r="I4419" s="764"/>
      <c r="J4419" s="764"/>
      <c r="K4419" s="764"/>
      <c r="L4419" s="764"/>
      <c r="M4419" s="764"/>
      <c r="N4419" s="764"/>
      <c r="O4419" s="764"/>
      <c r="P4419" s="764"/>
      <c r="Q4419" s="764"/>
      <c r="R4419" s="764"/>
      <c r="S4419" s="764"/>
      <c r="T4419" s="764"/>
      <c r="U4419" s="764"/>
      <c r="V4419" s="764"/>
      <c r="W4419" s="764"/>
      <c r="X4419" s="764"/>
      <c r="Y4419" s="764"/>
      <c r="Z4419" s="764"/>
      <c r="AA4419" s="764"/>
      <c r="AB4419" s="764"/>
      <c r="AC4419" s="764"/>
    </row>
    <row r="4420">
      <c r="A4420" s="764"/>
      <c r="B4420" s="765"/>
      <c r="C4420" s="4"/>
      <c r="D4420" s="764"/>
      <c r="E4420" s="764"/>
      <c r="F4420" s="764"/>
      <c r="G4420" s="764"/>
      <c r="H4420" s="764"/>
      <c r="I4420" s="764"/>
      <c r="J4420" s="764"/>
      <c r="K4420" s="764"/>
      <c r="L4420" s="764"/>
      <c r="M4420" s="764"/>
      <c r="N4420" s="764"/>
      <c r="O4420" s="764"/>
      <c r="P4420" s="764"/>
      <c r="Q4420" s="764"/>
      <c r="R4420" s="764"/>
      <c r="S4420" s="764"/>
      <c r="T4420" s="764"/>
      <c r="U4420" s="764"/>
      <c r="V4420" s="764"/>
      <c r="W4420" s="764"/>
      <c r="X4420" s="764"/>
      <c r="Y4420" s="764"/>
      <c r="Z4420" s="764"/>
      <c r="AA4420" s="764"/>
      <c r="AB4420" s="764"/>
      <c r="AC4420" s="764"/>
    </row>
    <row r="4421">
      <c r="A4421" s="764"/>
      <c r="B4421" s="765"/>
      <c r="C4421" s="4"/>
      <c r="D4421" s="764"/>
      <c r="E4421" s="764"/>
      <c r="F4421" s="764"/>
      <c r="G4421" s="764"/>
      <c r="H4421" s="764"/>
      <c r="I4421" s="764"/>
      <c r="J4421" s="764"/>
      <c r="K4421" s="764"/>
      <c r="L4421" s="764"/>
      <c r="M4421" s="764"/>
      <c r="N4421" s="764"/>
      <c r="O4421" s="764"/>
      <c r="P4421" s="764"/>
      <c r="Q4421" s="764"/>
      <c r="R4421" s="764"/>
      <c r="S4421" s="764"/>
      <c r="T4421" s="764"/>
      <c r="U4421" s="764"/>
      <c r="V4421" s="764"/>
      <c r="W4421" s="764"/>
      <c r="X4421" s="764"/>
      <c r="Y4421" s="764"/>
      <c r="Z4421" s="764"/>
      <c r="AA4421" s="764"/>
      <c r="AB4421" s="764"/>
      <c r="AC4421" s="764"/>
    </row>
    <row r="4422">
      <c r="A4422" s="764"/>
      <c r="B4422" s="765"/>
      <c r="C4422" s="4"/>
      <c r="D4422" s="764"/>
      <c r="E4422" s="764"/>
      <c r="F4422" s="764"/>
      <c r="G4422" s="764"/>
      <c r="H4422" s="764"/>
      <c r="I4422" s="764"/>
      <c r="J4422" s="764"/>
      <c r="K4422" s="764"/>
      <c r="L4422" s="764"/>
      <c r="M4422" s="764"/>
      <c r="N4422" s="764"/>
      <c r="O4422" s="764"/>
      <c r="P4422" s="764"/>
      <c r="Q4422" s="764"/>
      <c r="R4422" s="764"/>
      <c r="S4422" s="764"/>
      <c r="T4422" s="764"/>
      <c r="U4422" s="764"/>
      <c r="V4422" s="764"/>
      <c r="W4422" s="764"/>
      <c r="X4422" s="764"/>
      <c r="Y4422" s="764"/>
      <c r="Z4422" s="764"/>
      <c r="AA4422" s="764"/>
      <c r="AB4422" s="764"/>
      <c r="AC4422" s="764"/>
    </row>
    <row r="4423">
      <c r="A4423" s="764"/>
      <c r="B4423" s="765"/>
      <c r="C4423" s="4"/>
      <c r="D4423" s="764"/>
      <c r="E4423" s="764"/>
      <c r="F4423" s="764"/>
      <c r="G4423" s="764"/>
      <c r="H4423" s="764"/>
      <c r="I4423" s="764"/>
      <c r="J4423" s="764"/>
      <c r="K4423" s="764"/>
      <c r="L4423" s="764"/>
      <c r="M4423" s="764"/>
      <c r="N4423" s="764"/>
      <c r="O4423" s="764"/>
      <c r="P4423" s="764"/>
      <c r="Q4423" s="764"/>
      <c r="R4423" s="764"/>
      <c r="S4423" s="764"/>
      <c r="T4423" s="764"/>
      <c r="U4423" s="764"/>
      <c r="V4423" s="764"/>
      <c r="W4423" s="764"/>
      <c r="X4423" s="764"/>
      <c r="Y4423" s="764"/>
      <c r="Z4423" s="764"/>
      <c r="AA4423" s="764"/>
      <c r="AB4423" s="764"/>
      <c r="AC4423" s="764"/>
    </row>
    <row r="4424">
      <c r="A4424" s="764"/>
      <c r="B4424" s="765"/>
      <c r="C4424" s="4"/>
      <c r="D4424" s="764"/>
      <c r="E4424" s="764"/>
      <c r="F4424" s="764"/>
      <c r="G4424" s="764"/>
      <c r="H4424" s="764"/>
      <c r="I4424" s="764"/>
      <c r="J4424" s="764"/>
      <c r="K4424" s="764"/>
      <c r="L4424" s="764"/>
      <c r="M4424" s="764"/>
      <c r="N4424" s="764"/>
      <c r="O4424" s="764"/>
      <c r="P4424" s="764"/>
      <c r="Q4424" s="764"/>
      <c r="R4424" s="764"/>
      <c r="S4424" s="764"/>
      <c r="T4424" s="764"/>
      <c r="U4424" s="764"/>
      <c r="V4424" s="764"/>
      <c r="W4424" s="764"/>
      <c r="X4424" s="764"/>
      <c r="Y4424" s="764"/>
      <c r="Z4424" s="764"/>
      <c r="AA4424" s="764"/>
      <c r="AB4424" s="764"/>
      <c r="AC4424" s="764"/>
    </row>
    <row r="4425">
      <c r="A4425" s="764"/>
      <c r="B4425" s="765"/>
      <c r="C4425" s="4"/>
      <c r="D4425" s="764"/>
      <c r="E4425" s="764"/>
      <c r="F4425" s="764"/>
      <c r="G4425" s="764"/>
      <c r="H4425" s="764"/>
      <c r="I4425" s="764"/>
      <c r="J4425" s="764"/>
      <c r="K4425" s="764"/>
      <c r="L4425" s="764"/>
      <c r="M4425" s="764"/>
      <c r="N4425" s="764"/>
      <c r="O4425" s="764"/>
      <c r="P4425" s="764"/>
      <c r="Q4425" s="764"/>
      <c r="R4425" s="764"/>
      <c r="S4425" s="764"/>
      <c r="T4425" s="764"/>
      <c r="U4425" s="764"/>
      <c r="V4425" s="764"/>
      <c r="W4425" s="764"/>
      <c r="X4425" s="764"/>
      <c r="Y4425" s="764"/>
      <c r="Z4425" s="764"/>
      <c r="AA4425" s="764"/>
      <c r="AB4425" s="764"/>
      <c r="AC4425" s="764"/>
    </row>
    <row r="4426">
      <c r="A4426" s="764"/>
      <c r="B4426" s="765"/>
      <c r="C4426" s="4"/>
      <c r="D4426" s="764"/>
      <c r="E4426" s="764"/>
      <c r="F4426" s="764"/>
      <c r="G4426" s="764"/>
      <c r="H4426" s="764"/>
      <c r="I4426" s="764"/>
      <c r="J4426" s="764"/>
      <c r="K4426" s="764"/>
      <c r="L4426" s="764"/>
      <c r="M4426" s="764"/>
      <c r="N4426" s="764"/>
      <c r="O4426" s="764"/>
      <c r="P4426" s="764"/>
      <c r="Q4426" s="764"/>
      <c r="R4426" s="764"/>
      <c r="S4426" s="764"/>
      <c r="T4426" s="764"/>
      <c r="U4426" s="764"/>
      <c r="V4426" s="764"/>
      <c r="W4426" s="764"/>
      <c r="X4426" s="764"/>
      <c r="Y4426" s="764"/>
      <c r="Z4426" s="764"/>
      <c r="AA4426" s="764"/>
      <c r="AB4426" s="764"/>
      <c r="AC4426" s="764"/>
    </row>
    <row r="4427">
      <c r="A4427" s="764"/>
      <c r="B4427" s="765"/>
      <c r="C4427" s="4"/>
      <c r="D4427" s="764"/>
      <c r="E4427" s="764"/>
      <c r="F4427" s="764"/>
      <c r="G4427" s="764"/>
      <c r="H4427" s="764"/>
      <c r="I4427" s="764"/>
      <c r="J4427" s="764"/>
      <c r="K4427" s="764"/>
      <c r="L4427" s="764"/>
      <c r="M4427" s="764"/>
      <c r="N4427" s="764"/>
      <c r="O4427" s="764"/>
      <c r="P4427" s="764"/>
      <c r="Q4427" s="764"/>
      <c r="R4427" s="764"/>
      <c r="S4427" s="764"/>
      <c r="T4427" s="764"/>
      <c r="U4427" s="764"/>
      <c r="V4427" s="764"/>
      <c r="W4427" s="764"/>
      <c r="X4427" s="764"/>
      <c r="Y4427" s="764"/>
      <c r="Z4427" s="764"/>
      <c r="AA4427" s="764"/>
      <c r="AB4427" s="764"/>
      <c r="AC4427" s="764"/>
    </row>
    <row r="4428">
      <c r="A4428" s="764"/>
      <c r="B4428" s="765"/>
      <c r="C4428" s="4"/>
      <c r="D4428" s="764"/>
      <c r="E4428" s="764"/>
      <c r="F4428" s="764"/>
      <c r="G4428" s="764"/>
      <c r="H4428" s="764"/>
      <c r="I4428" s="764"/>
      <c r="J4428" s="764"/>
      <c r="K4428" s="764"/>
      <c r="L4428" s="764"/>
      <c r="M4428" s="764"/>
      <c r="N4428" s="764"/>
      <c r="O4428" s="764"/>
      <c r="P4428" s="764"/>
      <c r="Q4428" s="764"/>
      <c r="R4428" s="764"/>
      <c r="S4428" s="764"/>
      <c r="T4428" s="764"/>
      <c r="U4428" s="764"/>
      <c r="V4428" s="764"/>
      <c r="W4428" s="764"/>
      <c r="X4428" s="764"/>
      <c r="Y4428" s="764"/>
      <c r="Z4428" s="764"/>
      <c r="AA4428" s="764"/>
      <c r="AB4428" s="764"/>
      <c r="AC4428" s="764"/>
    </row>
    <row r="4429">
      <c r="A4429" s="764"/>
      <c r="B4429" s="765"/>
      <c r="C4429" s="4"/>
      <c r="D4429" s="764"/>
      <c r="E4429" s="764"/>
      <c r="F4429" s="764"/>
      <c r="G4429" s="764"/>
      <c r="H4429" s="764"/>
      <c r="I4429" s="764"/>
      <c r="J4429" s="764"/>
      <c r="K4429" s="764"/>
      <c r="L4429" s="764"/>
      <c r="M4429" s="764"/>
      <c r="N4429" s="764"/>
      <c r="O4429" s="764"/>
      <c r="P4429" s="764"/>
      <c r="Q4429" s="764"/>
      <c r="R4429" s="764"/>
      <c r="S4429" s="764"/>
      <c r="T4429" s="764"/>
      <c r="U4429" s="764"/>
      <c r="V4429" s="764"/>
      <c r="W4429" s="764"/>
      <c r="X4429" s="764"/>
      <c r="Y4429" s="764"/>
      <c r="Z4429" s="764"/>
      <c r="AA4429" s="764"/>
      <c r="AB4429" s="764"/>
      <c r="AC4429" s="764"/>
    </row>
    <row r="4430">
      <c r="A4430" s="764"/>
      <c r="B4430" s="765"/>
      <c r="C4430" s="4"/>
      <c r="D4430" s="764"/>
      <c r="E4430" s="764"/>
      <c r="F4430" s="764"/>
      <c r="G4430" s="764"/>
      <c r="H4430" s="764"/>
      <c r="I4430" s="764"/>
      <c r="J4430" s="764"/>
      <c r="K4430" s="764"/>
      <c r="L4430" s="764"/>
      <c r="M4430" s="764"/>
      <c r="N4430" s="764"/>
      <c r="O4430" s="764"/>
      <c r="P4430" s="764"/>
      <c r="Q4430" s="764"/>
      <c r="R4430" s="764"/>
      <c r="S4430" s="764"/>
      <c r="T4430" s="764"/>
      <c r="U4430" s="764"/>
      <c r="V4430" s="764"/>
      <c r="W4430" s="764"/>
      <c r="X4430" s="764"/>
      <c r="Y4430" s="764"/>
      <c r="Z4430" s="764"/>
      <c r="AA4430" s="764"/>
      <c r="AB4430" s="764"/>
      <c r="AC4430" s="764"/>
    </row>
    <row r="4431">
      <c r="A4431" s="764"/>
      <c r="B4431" s="765"/>
      <c r="C4431" s="4"/>
      <c r="D4431" s="764"/>
      <c r="E4431" s="764"/>
      <c r="F4431" s="764"/>
      <c r="G4431" s="764"/>
      <c r="H4431" s="764"/>
      <c r="I4431" s="764"/>
      <c r="J4431" s="764"/>
      <c r="K4431" s="764"/>
      <c r="L4431" s="764"/>
      <c r="M4431" s="764"/>
      <c r="N4431" s="764"/>
      <c r="O4431" s="764"/>
      <c r="P4431" s="764"/>
      <c r="Q4431" s="764"/>
      <c r="R4431" s="764"/>
      <c r="S4431" s="764"/>
      <c r="T4431" s="764"/>
      <c r="U4431" s="764"/>
      <c r="V4431" s="764"/>
      <c r="W4431" s="764"/>
      <c r="X4431" s="764"/>
      <c r="Y4431" s="764"/>
      <c r="Z4431" s="764"/>
      <c r="AA4431" s="764"/>
      <c r="AB4431" s="764"/>
      <c r="AC4431" s="764"/>
    </row>
    <row r="4432">
      <c r="A4432" s="764"/>
      <c r="B4432" s="765"/>
      <c r="C4432" s="4"/>
      <c r="D4432" s="764"/>
      <c r="E4432" s="764"/>
      <c r="F4432" s="764"/>
      <c r="G4432" s="764"/>
      <c r="H4432" s="764"/>
      <c r="I4432" s="764"/>
      <c r="J4432" s="764"/>
      <c r="K4432" s="764"/>
      <c r="L4432" s="764"/>
      <c r="M4432" s="764"/>
      <c r="N4432" s="764"/>
      <c r="O4432" s="764"/>
      <c r="P4432" s="764"/>
      <c r="Q4432" s="764"/>
      <c r="R4432" s="764"/>
      <c r="S4432" s="764"/>
      <c r="T4432" s="764"/>
      <c r="U4432" s="764"/>
      <c r="V4432" s="764"/>
      <c r="W4432" s="764"/>
      <c r="X4432" s="764"/>
      <c r="Y4432" s="764"/>
      <c r="Z4432" s="764"/>
      <c r="AA4432" s="764"/>
      <c r="AB4432" s="764"/>
      <c r="AC4432" s="764"/>
    </row>
    <row r="4433">
      <c r="A4433" s="764"/>
      <c r="B4433" s="765"/>
      <c r="C4433" s="4"/>
      <c r="D4433" s="764"/>
      <c r="E4433" s="764"/>
      <c r="F4433" s="764"/>
      <c r="G4433" s="764"/>
      <c r="H4433" s="764"/>
      <c r="I4433" s="764"/>
      <c r="J4433" s="764"/>
      <c r="K4433" s="764"/>
      <c r="L4433" s="764"/>
      <c r="M4433" s="764"/>
      <c r="N4433" s="764"/>
      <c r="O4433" s="764"/>
      <c r="P4433" s="764"/>
      <c r="Q4433" s="764"/>
      <c r="R4433" s="764"/>
      <c r="S4433" s="764"/>
      <c r="T4433" s="764"/>
      <c r="U4433" s="764"/>
      <c r="V4433" s="764"/>
      <c r="W4433" s="764"/>
      <c r="X4433" s="764"/>
      <c r="Y4433" s="764"/>
      <c r="Z4433" s="764"/>
      <c r="AA4433" s="764"/>
      <c r="AB4433" s="764"/>
      <c r="AC4433" s="764"/>
    </row>
    <row r="4434">
      <c r="A4434" s="764"/>
      <c r="B4434" s="765"/>
      <c r="C4434" s="4"/>
      <c r="D4434" s="764"/>
      <c r="E4434" s="764"/>
      <c r="F4434" s="764"/>
      <c r="G4434" s="764"/>
      <c r="H4434" s="764"/>
      <c r="I4434" s="764"/>
      <c r="J4434" s="764"/>
      <c r="K4434" s="764"/>
      <c r="L4434" s="764"/>
      <c r="M4434" s="764"/>
      <c r="N4434" s="764"/>
      <c r="O4434" s="764"/>
      <c r="P4434" s="764"/>
      <c r="Q4434" s="764"/>
      <c r="R4434" s="764"/>
      <c r="S4434" s="764"/>
      <c r="T4434" s="764"/>
      <c r="U4434" s="764"/>
      <c r="V4434" s="764"/>
      <c r="W4434" s="764"/>
      <c r="X4434" s="764"/>
      <c r="Y4434" s="764"/>
      <c r="Z4434" s="764"/>
      <c r="AA4434" s="764"/>
      <c r="AB4434" s="764"/>
      <c r="AC4434" s="764"/>
    </row>
    <row r="4435">
      <c r="A4435" s="764"/>
      <c r="B4435" s="765"/>
      <c r="C4435" s="4"/>
      <c r="D4435" s="764"/>
      <c r="E4435" s="764"/>
      <c r="F4435" s="764"/>
      <c r="G4435" s="764"/>
      <c r="H4435" s="764"/>
      <c r="I4435" s="764"/>
      <c r="J4435" s="764"/>
      <c r="K4435" s="764"/>
      <c r="L4435" s="764"/>
      <c r="M4435" s="764"/>
      <c r="N4435" s="764"/>
      <c r="O4435" s="764"/>
      <c r="P4435" s="764"/>
      <c r="Q4435" s="764"/>
      <c r="R4435" s="764"/>
      <c r="S4435" s="764"/>
      <c r="T4435" s="764"/>
      <c r="U4435" s="764"/>
      <c r="V4435" s="764"/>
      <c r="W4435" s="764"/>
      <c r="X4435" s="764"/>
      <c r="Y4435" s="764"/>
      <c r="Z4435" s="764"/>
      <c r="AA4435" s="764"/>
      <c r="AB4435" s="764"/>
      <c r="AC4435" s="764"/>
    </row>
    <row r="4436">
      <c r="A4436" s="764"/>
      <c r="B4436" s="765"/>
      <c r="C4436" s="4"/>
      <c r="D4436" s="764"/>
      <c r="E4436" s="764"/>
      <c r="F4436" s="764"/>
      <c r="G4436" s="764"/>
      <c r="H4436" s="764"/>
      <c r="I4436" s="764"/>
      <c r="J4436" s="764"/>
      <c r="K4436" s="764"/>
      <c r="L4436" s="764"/>
      <c r="M4436" s="764"/>
      <c r="N4436" s="764"/>
      <c r="O4436" s="764"/>
      <c r="P4436" s="764"/>
      <c r="Q4436" s="764"/>
      <c r="R4436" s="764"/>
      <c r="S4436" s="764"/>
      <c r="T4436" s="764"/>
      <c r="U4436" s="764"/>
      <c r="V4436" s="764"/>
      <c r="W4436" s="764"/>
      <c r="X4436" s="764"/>
      <c r="Y4436" s="764"/>
      <c r="Z4436" s="764"/>
      <c r="AA4436" s="764"/>
      <c r="AB4436" s="764"/>
      <c r="AC4436" s="764"/>
    </row>
    <row r="4437">
      <c r="A4437" s="764"/>
      <c r="B4437" s="765"/>
      <c r="C4437" s="4"/>
      <c r="D4437" s="764"/>
      <c r="E4437" s="764"/>
      <c r="F4437" s="764"/>
      <c r="G4437" s="764"/>
      <c r="H4437" s="764"/>
      <c r="I4437" s="764"/>
      <c r="J4437" s="764"/>
      <c r="K4437" s="764"/>
      <c r="L4437" s="764"/>
      <c r="M4437" s="764"/>
      <c r="N4437" s="764"/>
      <c r="O4437" s="764"/>
      <c r="P4437" s="764"/>
      <c r="Q4437" s="764"/>
      <c r="R4437" s="764"/>
      <c r="S4437" s="764"/>
      <c r="T4437" s="764"/>
      <c r="U4437" s="764"/>
      <c r="V4437" s="764"/>
      <c r="W4437" s="764"/>
      <c r="X4437" s="764"/>
      <c r="Y4437" s="764"/>
      <c r="Z4437" s="764"/>
      <c r="AA4437" s="764"/>
      <c r="AB4437" s="764"/>
      <c r="AC4437" s="764"/>
    </row>
    <row r="4438">
      <c r="A4438" s="764"/>
      <c r="B4438" s="765"/>
      <c r="C4438" s="4"/>
      <c r="D4438" s="764"/>
      <c r="E4438" s="764"/>
      <c r="F4438" s="764"/>
      <c r="G4438" s="764"/>
      <c r="H4438" s="764"/>
      <c r="I4438" s="764"/>
      <c r="J4438" s="764"/>
      <c r="K4438" s="764"/>
      <c r="L4438" s="764"/>
      <c r="M4438" s="764"/>
      <c r="N4438" s="764"/>
      <c r="O4438" s="764"/>
      <c r="P4438" s="764"/>
      <c r="Q4438" s="764"/>
      <c r="R4438" s="764"/>
      <c r="S4438" s="764"/>
      <c r="T4438" s="764"/>
      <c r="U4438" s="764"/>
      <c r="V4438" s="764"/>
      <c r="W4438" s="764"/>
      <c r="X4438" s="764"/>
      <c r="Y4438" s="764"/>
      <c r="Z4438" s="764"/>
      <c r="AA4438" s="764"/>
      <c r="AB4438" s="764"/>
      <c r="AC4438" s="764"/>
    </row>
    <row r="4439">
      <c r="A4439" s="764"/>
      <c r="B4439" s="765"/>
      <c r="C4439" s="4"/>
      <c r="D4439" s="764"/>
      <c r="E4439" s="764"/>
      <c r="F4439" s="764"/>
      <c r="G4439" s="764"/>
      <c r="H4439" s="764"/>
      <c r="I4439" s="764"/>
      <c r="J4439" s="764"/>
      <c r="K4439" s="764"/>
      <c r="L4439" s="764"/>
      <c r="M4439" s="764"/>
      <c r="N4439" s="764"/>
      <c r="O4439" s="764"/>
      <c r="P4439" s="764"/>
      <c r="Q4439" s="764"/>
      <c r="R4439" s="764"/>
      <c r="S4439" s="764"/>
      <c r="T4439" s="764"/>
      <c r="U4439" s="764"/>
      <c r="V4439" s="764"/>
      <c r="W4439" s="764"/>
      <c r="X4439" s="764"/>
      <c r="Y4439" s="764"/>
      <c r="Z4439" s="764"/>
      <c r="AA4439" s="764"/>
      <c r="AB4439" s="764"/>
      <c r="AC4439" s="764"/>
    </row>
    <row r="4440">
      <c r="A4440" s="764"/>
      <c r="B4440" s="765"/>
      <c r="C4440" s="4"/>
      <c r="D4440" s="764"/>
      <c r="E4440" s="764"/>
      <c r="F4440" s="764"/>
      <c r="G4440" s="764"/>
      <c r="H4440" s="764"/>
      <c r="I4440" s="764"/>
      <c r="J4440" s="764"/>
      <c r="K4440" s="764"/>
      <c r="L4440" s="764"/>
      <c r="M4440" s="764"/>
      <c r="N4440" s="764"/>
      <c r="O4440" s="764"/>
      <c r="P4440" s="764"/>
      <c r="Q4440" s="764"/>
      <c r="R4440" s="764"/>
      <c r="S4440" s="764"/>
      <c r="T4440" s="764"/>
      <c r="U4440" s="764"/>
      <c r="V4440" s="764"/>
      <c r="W4440" s="764"/>
      <c r="X4440" s="764"/>
      <c r="Y4440" s="764"/>
      <c r="Z4440" s="764"/>
      <c r="AA4440" s="764"/>
      <c r="AB4440" s="764"/>
      <c r="AC4440" s="764"/>
    </row>
    <row r="4441">
      <c r="A4441" s="764"/>
      <c r="B4441" s="765"/>
      <c r="C4441" s="4"/>
      <c r="D4441" s="764"/>
      <c r="E4441" s="764"/>
      <c r="F4441" s="764"/>
      <c r="G4441" s="764"/>
      <c r="H4441" s="764"/>
      <c r="I4441" s="764"/>
      <c r="J4441" s="764"/>
      <c r="K4441" s="764"/>
      <c r="L4441" s="764"/>
      <c r="M4441" s="764"/>
      <c r="N4441" s="764"/>
      <c r="O4441" s="764"/>
      <c r="P4441" s="764"/>
      <c r="Q4441" s="764"/>
      <c r="R4441" s="764"/>
      <c r="S4441" s="764"/>
      <c r="T4441" s="764"/>
      <c r="U4441" s="764"/>
      <c r="V4441" s="764"/>
      <c r="W4441" s="764"/>
      <c r="X4441" s="764"/>
      <c r="Y4441" s="764"/>
      <c r="Z4441" s="764"/>
      <c r="AA4441" s="764"/>
      <c r="AB4441" s="764"/>
      <c r="AC4441" s="764"/>
    </row>
    <row r="4442">
      <c r="A4442" s="764"/>
      <c r="B4442" s="765"/>
      <c r="C4442" s="4"/>
      <c r="D4442" s="764"/>
      <c r="E4442" s="764"/>
      <c r="F4442" s="764"/>
      <c r="G4442" s="764"/>
      <c r="H4442" s="764"/>
      <c r="I4442" s="764"/>
      <c r="J4442" s="764"/>
      <c r="K4442" s="764"/>
      <c r="L4442" s="764"/>
      <c r="M4442" s="764"/>
      <c r="N4442" s="764"/>
      <c r="O4442" s="764"/>
      <c r="P4442" s="764"/>
      <c r="Q4442" s="764"/>
      <c r="R4442" s="764"/>
      <c r="S4442" s="764"/>
      <c r="T4442" s="764"/>
      <c r="U4442" s="764"/>
      <c r="V4442" s="764"/>
      <c r="W4442" s="764"/>
      <c r="X4442" s="764"/>
      <c r="Y4442" s="764"/>
      <c r="Z4442" s="764"/>
      <c r="AA4442" s="764"/>
      <c r="AB4442" s="764"/>
      <c r="AC4442" s="764"/>
    </row>
    <row r="4443">
      <c r="A4443" s="764"/>
      <c r="B4443" s="765"/>
      <c r="C4443" s="4"/>
      <c r="D4443" s="764"/>
      <c r="E4443" s="764"/>
      <c r="F4443" s="764"/>
      <c r="G4443" s="764"/>
      <c r="H4443" s="764"/>
      <c r="I4443" s="764"/>
      <c r="J4443" s="764"/>
      <c r="K4443" s="764"/>
      <c r="L4443" s="764"/>
      <c r="M4443" s="764"/>
      <c r="N4443" s="764"/>
      <c r="O4443" s="764"/>
      <c r="P4443" s="764"/>
      <c r="Q4443" s="764"/>
      <c r="R4443" s="764"/>
      <c r="S4443" s="764"/>
      <c r="T4443" s="764"/>
      <c r="U4443" s="764"/>
      <c r="V4443" s="764"/>
      <c r="W4443" s="764"/>
      <c r="X4443" s="764"/>
      <c r="Y4443" s="764"/>
      <c r="Z4443" s="764"/>
      <c r="AA4443" s="764"/>
      <c r="AB4443" s="764"/>
      <c r="AC4443" s="764"/>
    </row>
    <row r="4444">
      <c r="A4444" s="764"/>
      <c r="B4444" s="765"/>
      <c r="C4444" s="4"/>
      <c r="D4444" s="764"/>
      <c r="E4444" s="764"/>
      <c r="F4444" s="764"/>
      <c r="G4444" s="764"/>
      <c r="H4444" s="764"/>
      <c r="I4444" s="764"/>
      <c r="J4444" s="764"/>
      <c r="K4444" s="764"/>
      <c r="L4444" s="764"/>
      <c r="M4444" s="764"/>
      <c r="N4444" s="764"/>
      <c r="O4444" s="764"/>
      <c r="P4444" s="764"/>
      <c r="Q4444" s="764"/>
      <c r="R4444" s="764"/>
      <c r="S4444" s="764"/>
      <c r="T4444" s="764"/>
      <c r="U4444" s="764"/>
      <c r="V4444" s="764"/>
      <c r="W4444" s="764"/>
      <c r="X4444" s="764"/>
      <c r="Y4444" s="764"/>
      <c r="Z4444" s="764"/>
      <c r="AA4444" s="764"/>
      <c r="AB4444" s="764"/>
      <c r="AC4444" s="764"/>
    </row>
    <row r="4445">
      <c r="A4445" s="764"/>
      <c r="B4445" s="765"/>
      <c r="C4445" s="4"/>
      <c r="D4445" s="764"/>
      <c r="E4445" s="764"/>
      <c r="F4445" s="764"/>
      <c r="G4445" s="764"/>
      <c r="H4445" s="764"/>
      <c r="I4445" s="764"/>
      <c r="J4445" s="764"/>
      <c r="K4445" s="764"/>
      <c r="L4445" s="764"/>
      <c r="M4445" s="764"/>
      <c r="N4445" s="764"/>
      <c r="O4445" s="764"/>
      <c r="P4445" s="764"/>
      <c r="Q4445" s="764"/>
      <c r="R4445" s="764"/>
      <c r="S4445" s="764"/>
      <c r="T4445" s="764"/>
      <c r="U4445" s="764"/>
      <c r="V4445" s="764"/>
      <c r="W4445" s="764"/>
      <c r="X4445" s="764"/>
      <c r="Y4445" s="764"/>
      <c r="Z4445" s="764"/>
      <c r="AA4445" s="764"/>
      <c r="AB4445" s="764"/>
      <c r="AC4445" s="764"/>
    </row>
    <row r="4446">
      <c r="A4446" s="764"/>
      <c r="B4446" s="765"/>
      <c r="C4446" s="4"/>
      <c r="D4446" s="764"/>
      <c r="E4446" s="764"/>
      <c r="F4446" s="764"/>
      <c r="G4446" s="764"/>
      <c r="H4446" s="764"/>
      <c r="I4446" s="764"/>
      <c r="J4446" s="764"/>
      <c r="K4446" s="764"/>
      <c r="L4446" s="764"/>
      <c r="M4446" s="764"/>
      <c r="N4446" s="764"/>
      <c r="O4446" s="764"/>
      <c r="P4446" s="764"/>
      <c r="Q4446" s="764"/>
      <c r="R4446" s="764"/>
      <c r="S4446" s="764"/>
      <c r="T4446" s="764"/>
      <c r="U4446" s="764"/>
      <c r="V4446" s="764"/>
      <c r="W4446" s="764"/>
      <c r="X4446" s="764"/>
      <c r="Y4446" s="764"/>
      <c r="Z4446" s="764"/>
      <c r="AA4446" s="764"/>
      <c r="AB4446" s="764"/>
      <c r="AC4446" s="764"/>
    </row>
    <row r="4447">
      <c r="A4447" s="764"/>
      <c r="B4447" s="765"/>
      <c r="C4447" s="4"/>
      <c r="D4447" s="764"/>
      <c r="E4447" s="764"/>
      <c r="F4447" s="764"/>
      <c r="G4447" s="764"/>
      <c r="H4447" s="764"/>
      <c r="I4447" s="764"/>
      <c r="J4447" s="764"/>
      <c r="K4447" s="764"/>
      <c r="L4447" s="764"/>
      <c r="M4447" s="764"/>
      <c r="N4447" s="764"/>
      <c r="O4447" s="764"/>
      <c r="P4447" s="764"/>
      <c r="Q4447" s="764"/>
      <c r="R4447" s="764"/>
      <c r="S4447" s="764"/>
      <c r="T4447" s="764"/>
      <c r="U4447" s="764"/>
      <c r="V4447" s="764"/>
      <c r="W4447" s="764"/>
      <c r="X4447" s="764"/>
      <c r="Y4447" s="764"/>
      <c r="Z4447" s="764"/>
      <c r="AA4447" s="764"/>
      <c r="AB4447" s="764"/>
      <c r="AC4447" s="764"/>
    </row>
    <row r="4448">
      <c r="A4448" s="764"/>
      <c r="B4448" s="765"/>
      <c r="C4448" s="4"/>
      <c r="D4448" s="764"/>
      <c r="E4448" s="764"/>
      <c r="F4448" s="764"/>
      <c r="G4448" s="764"/>
      <c r="H4448" s="764"/>
      <c r="I4448" s="764"/>
      <c r="J4448" s="764"/>
      <c r="K4448" s="764"/>
      <c r="L4448" s="764"/>
      <c r="M4448" s="764"/>
      <c r="N4448" s="764"/>
      <c r="O4448" s="764"/>
      <c r="P4448" s="764"/>
      <c r="Q4448" s="764"/>
      <c r="R4448" s="764"/>
      <c r="S4448" s="764"/>
      <c r="T4448" s="764"/>
      <c r="U4448" s="764"/>
      <c r="V4448" s="764"/>
      <c r="W4448" s="764"/>
      <c r="X4448" s="764"/>
      <c r="Y4448" s="764"/>
      <c r="Z4448" s="764"/>
      <c r="AA4448" s="764"/>
      <c r="AB4448" s="764"/>
      <c r="AC4448" s="764"/>
    </row>
    <row r="4449">
      <c r="A4449" s="764"/>
      <c r="B4449" s="765"/>
      <c r="C4449" s="4"/>
      <c r="D4449" s="764"/>
      <c r="E4449" s="764"/>
      <c r="F4449" s="764"/>
      <c r="G4449" s="764"/>
      <c r="H4449" s="764"/>
      <c r="I4449" s="764"/>
      <c r="J4449" s="764"/>
      <c r="K4449" s="764"/>
      <c r="L4449" s="764"/>
      <c r="M4449" s="764"/>
      <c r="N4449" s="764"/>
      <c r="O4449" s="764"/>
      <c r="P4449" s="764"/>
      <c r="Q4449" s="764"/>
      <c r="R4449" s="764"/>
      <c r="S4449" s="764"/>
      <c r="T4449" s="764"/>
      <c r="U4449" s="764"/>
      <c r="V4449" s="764"/>
      <c r="W4449" s="764"/>
      <c r="X4449" s="764"/>
      <c r="Y4449" s="764"/>
      <c r="Z4449" s="764"/>
      <c r="AA4449" s="764"/>
      <c r="AB4449" s="764"/>
      <c r="AC4449" s="764"/>
    </row>
    <row r="4450">
      <c r="A4450" s="764"/>
      <c r="B4450" s="765"/>
      <c r="C4450" s="4"/>
      <c r="D4450" s="764"/>
      <c r="E4450" s="764"/>
      <c r="F4450" s="764"/>
      <c r="G4450" s="764"/>
      <c r="H4450" s="764"/>
      <c r="I4450" s="764"/>
      <c r="J4450" s="764"/>
      <c r="K4450" s="764"/>
      <c r="L4450" s="764"/>
      <c r="M4450" s="764"/>
      <c r="N4450" s="764"/>
      <c r="O4450" s="764"/>
      <c r="P4450" s="764"/>
      <c r="Q4450" s="764"/>
      <c r="R4450" s="764"/>
      <c r="S4450" s="764"/>
      <c r="T4450" s="764"/>
      <c r="U4450" s="764"/>
      <c r="V4450" s="764"/>
      <c r="W4450" s="764"/>
      <c r="X4450" s="764"/>
      <c r="Y4450" s="764"/>
      <c r="Z4450" s="764"/>
      <c r="AA4450" s="764"/>
      <c r="AB4450" s="764"/>
      <c r="AC4450" s="764"/>
    </row>
    <row r="4451">
      <c r="A4451" s="764"/>
      <c r="B4451" s="765"/>
      <c r="C4451" s="4"/>
      <c r="D4451" s="764"/>
      <c r="E4451" s="764"/>
      <c r="F4451" s="764"/>
      <c r="G4451" s="764"/>
      <c r="H4451" s="764"/>
      <c r="I4451" s="764"/>
      <c r="J4451" s="764"/>
      <c r="K4451" s="764"/>
      <c r="L4451" s="764"/>
      <c r="M4451" s="764"/>
      <c r="N4451" s="764"/>
      <c r="O4451" s="764"/>
      <c r="P4451" s="764"/>
      <c r="Q4451" s="764"/>
      <c r="R4451" s="764"/>
      <c r="S4451" s="764"/>
      <c r="T4451" s="764"/>
      <c r="U4451" s="764"/>
      <c r="V4451" s="764"/>
      <c r="W4451" s="764"/>
      <c r="X4451" s="764"/>
      <c r="Y4451" s="764"/>
      <c r="Z4451" s="764"/>
      <c r="AA4451" s="764"/>
      <c r="AB4451" s="764"/>
      <c r="AC4451" s="764"/>
    </row>
    <row r="4452">
      <c r="A4452" s="764"/>
      <c r="B4452" s="765"/>
      <c r="C4452" s="4"/>
      <c r="D4452" s="764"/>
      <c r="E4452" s="764"/>
      <c r="F4452" s="764"/>
      <c r="G4452" s="764"/>
      <c r="H4452" s="764"/>
      <c r="I4452" s="764"/>
      <c r="J4452" s="764"/>
      <c r="K4452" s="764"/>
      <c r="L4452" s="764"/>
      <c r="M4452" s="764"/>
      <c r="N4452" s="764"/>
      <c r="O4452" s="764"/>
      <c r="P4452" s="764"/>
      <c r="Q4452" s="764"/>
      <c r="R4452" s="764"/>
      <c r="S4452" s="764"/>
      <c r="T4452" s="764"/>
      <c r="U4452" s="764"/>
      <c r="V4452" s="764"/>
      <c r="W4452" s="764"/>
      <c r="X4452" s="764"/>
      <c r="Y4452" s="764"/>
      <c r="Z4452" s="764"/>
      <c r="AA4452" s="764"/>
      <c r="AB4452" s="764"/>
      <c r="AC4452" s="764"/>
    </row>
    <row r="4453">
      <c r="A4453" s="764"/>
      <c r="B4453" s="765"/>
      <c r="C4453" s="4"/>
      <c r="D4453" s="764"/>
      <c r="E4453" s="764"/>
      <c r="F4453" s="764"/>
      <c r="G4453" s="764"/>
      <c r="H4453" s="764"/>
      <c r="I4453" s="764"/>
      <c r="J4453" s="764"/>
      <c r="K4453" s="764"/>
      <c r="L4453" s="764"/>
      <c r="M4453" s="764"/>
      <c r="N4453" s="764"/>
      <c r="O4453" s="764"/>
      <c r="P4453" s="764"/>
      <c r="Q4453" s="764"/>
      <c r="R4453" s="764"/>
      <c r="S4453" s="764"/>
      <c r="T4453" s="764"/>
      <c r="U4453" s="764"/>
      <c r="V4453" s="764"/>
      <c r="W4453" s="764"/>
      <c r="X4453" s="764"/>
      <c r="Y4453" s="764"/>
      <c r="Z4453" s="764"/>
      <c r="AA4453" s="764"/>
      <c r="AB4453" s="764"/>
      <c r="AC4453" s="764"/>
    </row>
    <row r="4454">
      <c r="A4454" s="764"/>
      <c r="B4454" s="765"/>
      <c r="C4454" s="4"/>
      <c r="D4454" s="764"/>
      <c r="E4454" s="764"/>
      <c r="F4454" s="764"/>
      <c r="G4454" s="764"/>
      <c r="H4454" s="764"/>
      <c r="I4454" s="764"/>
      <c r="J4454" s="764"/>
      <c r="K4454" s="764"/>
      <c r="L4454" s="764"/>
      <c r="M4454" s="764"/>
      <c r="N4454" s="764"/>
      <c r="O4454" s="764"/>
      <c r="P4454" s="764"/>
      <c r="Q4454" s="764"/>
      <c r="R4454" s="764"/>
      <c r="S4454" s="764"/>
      <c r="T4454" s="764"/>
      <c r="U4454" s="764"/>
      <c r="V4454" s="764"/>
      <c r="W4454" s="764"/>
      <c r="X4454" s="764"/>
      <c r="Y4454" s="764"/>
      <c r="Z4454" s="764"/>
      <c r="AA4454" s="764"/>
      <c r="AB4454" s="764"/>
      <c r="AC4454" s="764"/>
    </row>
    <row r="4455">
      <c r="A4455" s="764"/>
      <c r="B4455" s="765"/>
      <c r="C4455" s="4"/>
      <c r="D4455" s="764"/>
      <c r="E4455" s="764"/>
      <c r="F4455" s="764"/>
      <c r="G4455" s="764"/>
      <c r="H4455" s="764"/>
      <c r="I4455" s="764"/>
      <c r="J4455" s="764"/>
      <c r="K4455" s="764"/>
      <c r="L4455" s="764"/>
      <c r="M4455" s="764"/>
      <c r="N4455" s="764"/>
      <c r="O4455" s="764"/>
      <c r="P4455" s="764"/>
      <c r="Q4455" s="764"/>
      <c r="R4455" s="764"/>
      <c r="S4455" s="764"/>
      <c r="T4455" s="764"/>
      <c r="U4455" s="764"/>
      <c r="V4455" s="764"/>
      <c r="W4455" s="764"/>
      <c r="X4455" s="764"/>
      <c r="Y4455" s="764"/>
      <c r="Z4455" s="764"/>
      <c r="AA4455" s="764"/>
      <c r="AB4455" s="764"/>
      <c r="AC4455" s="764"/>
    </row>
    <row r="4456">
      <c r="A4456" s="764"/>
      <c r="B4456" s="765"/>
      <c r="C4456" s="4"/>
      <c r="D4456" s="764"/>
      <c r="E4456" s="764"/>
      <c r="F4456" s="764"/>
      <c r="G4456" s="764"/>
      <c r="H4456" s="764"/>
      <c r="I4456" s="764"/>
      <c r="J4456" s="764"/>
      <c r="K4456" s="764"/>
      <c r="L4456" s="764"/>
      <c r="M4456" s="764"/>
      <c r="N4456" s="764"/>
      <c r="O4456" s="764"/>
      <c r="P4456" s="764"/>
      <c r="Q4456" s="764"/>
      <c r="R4456" s="764"/>
      <c r="S4456" s="764"/>
      <c r="T4456" s="764"/>
      <c r="U4456" s="764"/>
      <c r="V4456" s="764"/>
      <c r="W4456" s="764"/>
      <c r="X4456" s="764"/>
      <c r="Y4456" s="764"/>
      <c r="Z4456" s="764"/>
      <c r="AA4456" s="764"/>
      <c r="AB4456" s="764"/>
      <c r="AC4456" s="764"/>
    </row>
    <row r="4457">
      <c r="A4457" s="764"/>
      <c r="B4457" s="765"/>
      <c r="C4457" s="4"/>
      <c r="D4457" s="764"/>
      <c r="E4457" s="764"/>
      <c r="F4457" s="764"/>
      <c r="G4457" s="764"/>
      <c r="H4457" s="764"/>
      <c r="I4457" s="764"/>
      <c r="J4457" s="764"/>
      <c r="K4457" s="764"/>
      <c r="L4457" s="764"/>
      <c r="M4457" s="764"/>
      <c r="N4457" s="764"/>
      <c r="O4457" s="764"/>
      <c r="P4457" s="764"/>
      <c r="Q4457" s="764"/>
      <c r="R4457" s="764"/>
      <c r="S4457" s="764"/>
      <c r="T4457" s="764"/>
      <c r="U4457" s="764"/>
      <c r="V4457" s="764"/>
      <c r="W4457" s="764"/>
      <c r="X4457" s="764"/>
      <c r="Y4457" s="764"/>
      <c r="Z4457" s="764"/>
      <c r="AA4457" s="764"/>
      <c r="AB4457" s="764"/>
      <c r="AC4457" s="764"/>
    </row>
    <row r="4458">
      <c r="A4458" s="764"/>
      <c r="B4458" s="765"/>
      <c r="C4458" s="4"/>
      <c r="D4458" s="764"/>
      <c r="E4458" s="764"/>
      <c r="F4458" s="764"/>
      <c r="G4458" s="764"/>
      <c r="H4458" s="764"/>
      <c r="I4458" s="764"/>
      <c r="J4458" s="764"/>
      <c r="K4458" s="764"/>
      <c r="L4458" s="764"/>
      <c r="M4458" s="764"/>
      <c r="N4458" s="764"/>
      <c r="O4458" s="764"/>
      <c r="P4458" s="764"/>
      <c r="Q4458" s="764"/>
      <c r="R4458" s="764"/>
      <c r="S4458" s="764"/>
      <c r="T4458" s="764"/>
      <c r="U4458" s="764"/>
      <c r="V4458" s="764"/>
      <c r="W4458" s="764"/>
      <c r="X4458" s="764"/>
      <c r="Y4458" s="764"/>
      <c r="Z4458" s="764"/>
      <c r="AA4458" s="764"/>
      <c r="AB4458" s="764"/>
      <c r="AC4458" s="764"/>
    </row>
    <row r="4459">
      <c r="A4459" s="764"/>
      <c r="B4459" s="765"/>
      <c r="C4459" s="4"/>
      <c r="D4459" s="764"/>
      <c r="E4459" s="764"/>
      <c r="F4459" s="764"/>
      <c r="G4459" s="764"/>
      <c r="H4459" s="764"/>
      <c r="I4459" s="764"/>
      <c r="J4459" s="764"/>
      <c r="K4459" s="764"/>
      <c r="L4459" s="764"/>
      <c r="M4459" s="764"/>
      <c r="N4459" s="764"/>
      <c r="O4459" s="764"/>
      <c r="P4459" s="764"/>
      <c r="Q4459" s="764"/>
      <c r="R4459" s="764"/>
      <c r="S4459" s="764"/>
      <c r="T4459" s="764"/>
      <c r="U4459" s="764"/>
      <c r="V4459" s="764"/>
      <c r="W4459" s="764"/>
      <c r="X4459" s="764"/>
      <c r="Y4459" s="764"/>
      <c r="Z4459" s="764"/>
      <c r="AA4459" s="764"/>
      <c r="AB4459" s="764"/>
      <c r="AC4459" s="764"/>
    </row>
    <row r="4460">
      <c r="A4460" s="764"/>
      <c r="B4460" s="765"/>
      <c r="C4460" s="4"/>
      <c r="D4460" s="764"/>
      <c r="E4460" s="764"/>
      <c r="F4460" s="764"/>
      <c r="G4460" s="764"/>
      <c r="H4460" s="764"/>
      <c r="I4460" s="764"/>
      <c r="J4460" s="764"/>
      <c r="K4460" s="764"/>
      <c r="L4460" s="764"/>
      <c r="M4460" s="764"/>
      <c r="N4460" s="764"/>
      <c r="O4460" s="764"/>
      <c r="P4460" s="764"/>
      <c r="Q4460" s="764"/>
      <c r="R4460" s="764"/>
      <c r="S4460" s="764"/>
      <c r="T4460" s="764"/>
      <c r="U4460" s="764"/>
      <c r="V4460" s="764"/>
      <c r="W4460" s="764"/>
      <c r="X4460" s="764"/>
      <c r="Y4460" s="764"/>
      <c r="Z4460" s="764"/>
      <c r="AA4460" s="764"/>
      <c r="AB4460" s="764"/>
      <c r="AC4460" s="764"/>
    </row>
    <row r="4461">
      <c r="A4461" s="764"/>
      <c r="B4461" s="765"/>
      <c r="C4461" s="4"/>
      <c r="D4461" s="764"/>
      <c r="E4461" s="764"/>
      <c r="F4461" s="764"/>
      <c r="G4461" s="764"/>
      <c r="H4461" s="764"/>
      <c r="I4461" s="764"/>
      <c r="J4461" s="764"/>
      <c r="K4461" s="764"/>
      <c r="L4461" s="764"/>
      <c r="M4461" s="764"/>
      <c r="N4461" s="764"/>
      <c r="O4461" s="764"/>
      <c r="P4461" s="764"/>
      <c r="Q4461" s="764"/>
      <c r="R4461" s="764"/>
      <c r="S4461" s="764"/>
      <c r="T4461" s="764"/>
      <c r="U4461" s="764"/>
      <c r="V4461" s="764"/>
      <c r="W4461" s="764"/>
      <c r="X4461" s="764"/>
      <c r="Y4461" s="764"/>
      <c r="Z4461" s="764"/>
      <c r="AA4461" s="764"/>
      <c r="AB4461" s="764"/>
      <c r="AC4461" s="764"/>
    </row>
    <row r="4462">
      <c r="A4462" s="764"/>
      <c r="B4462" s="765"/>
      <c r="C4462" s="4"/>
      <c r="D4462" s="764"/>
      <c r="E4462" s="764"/>
      <c r="F4462" s="764"/>
      <c r="G4462" s="764"/>
      <c r="H4462" s="764"/>
      <c r="I4462" s="764"/>
      <c r="J4462" s="764"/>
      <c r="K4462" s="764"/>
      <c r="L4462" s="764"/>
      <c r="M4462" s="764"/>
      <c r="N4462" s="764"/>
      <c r="O4462" s="764"/>
      <c r="P4462" s="764"/>
      <c r="Q4462" s="764"/>
      <c r="R4462" s="764"/>
      <c r="S4462" s="764"/>
      <c r="T4462" s="764"/>
      <c r="U4462" s="764"/>
      <c r="V4462" s="764"/>
      <c r="W4462" s="764"/>
      <c r="X4462" s="764"/>
      <c r="Y4462" s="764"/>
      <c r="Z4462" s="764"/>
      <c r="AA4462" s="764"/>
      <c r="AB4462" s="764"/>
      <c r="AC4462" s="764"/>
    </row>
    <row r="4463">
      <c r="A4463" s="764"/>
      <c r="B4463" s="765"/>
      <c r="C4463" s="4"/>
      <c r="D4463" s="764"/>
      <c r="E4463" s="764"/>
      <c r="F4463" s="764"/>
      <c r="G4463" s="764"/>
      <c r="H4463" s="764"/>
      <c r="I4463" s="764"/>
      <c r="J4463" s="764"/>
      <c r="K4463" s="764"/>
      <c r="L4463" s="764"/>
      <c r="M4463" s="764"/>
      <c r="N4463" s="764"/>
      <c r="O4463" s="764"/>
      <c r="P4463" s="764"/>
      <c r="Q4463" s="764"/>
      <c r="R4463" s="764"/>
      <c r="S4463" s="764"/>
      <c r="T4463" s="764"/>
      <c r="U4463" s="764"/>
      <c r="V4463" s="764"/>
      <c r="W4463" s="764"/>
      <c r="X4463" s="764"/>
      <c r="Y4463" s="764"/>
      <c r="Z4463" s="764"/>
      <c r="AA4463" s="764"/>
      <c r="AB4463" s="764"/>
      <c r="AC4463" s="764"/>
    </row>
    <row r="4464">
      <c r="A4464" s="764"/>
      <c r="B4464" s="765"/>
      <c r="C4464" s="4"/>
      <c r="D4464" s="764"/>
      <c r="E4464" s="764"/>
      <c r="F4464" s="764"/>
      <c r="G4464" s="764"/>
      <c r="H4464" s="764"/>
      <c r="I4464" s="764"/>
      <c r="J4464" s="764"/>
      <c r="K4464" s="764"/>
      <c r="L4464" s="764"/>
      <c r="M4464" s="764"/>
      <c r="N4464" s="764"/>
      <c r="O4464" s="764"/>
      <c r="P4464" s="764"/>
      <c r="Q4464" s="764"/>
      <c r="R4464" s="764"/>
      <c r="S4464" s="764"/>
      <c r="T4464" s="764"/>
      <c r="U4464" s="764"/>
      <c r="V4464" s="764"/>
      <c r="W4464" s="764"/>
      <c r="X4464" s="764"/>
      <c r="Y4464" s="764"/>
      <c r="Z4464" s="764"/>
      <c r="AA4464" s="764"/>
      <c r="AB4464" s="764"/>
      <c r="AC4464" s="764"/>
    </row>
    <row r="4465">
      <c r="A4465" s="764"/>
      <c r="B4465" s="765"/>
      <c r="C4465" s="4"/>
      <c r="D4465" s="764"/>
      <c r="E4465" s="764"/>
      <c r="F4465" s="764"/>
      <c r="G4465" s="764"/>
      <c r="H4465" s="764"/>
      <c r="I4465" s="764"/>
      <c r="J4465" s="764"/>
      <c r="K4465" s="764"/>
      <c r="L4465" s="764"/>
      <c r="M4465" s="764"/>
      <c r="N4465" s="764"/>
      <c r="O4465" s="764"/>
      <c r="P4465" s="764"/>
      <c r="Q4465" s="764"/>
      <c r="R4465" s="764"/>
      <c r="S4465" s="764"/>
      <c r="T4465" s="764"/>
      <c r="U4465" s="764"/>
      <c r="V4465" s="764"/>
      <c r="W4465" s="764"/>
      <c r="X4465" s="764"/>
      <c r="Y4465" s="764"/>
      <c r="Z4465" s="764"/>
      <c r="AA4465" s="764"/>
      <c r="AB4465" s="764"/>
      <c r="AC4465" s="764"/>
    </row>
    <row r="4466">
      <c r="A4466" s="764"/>
      <c r="B4466" s="765"/>
      <c r="C4466" s="4"/>
      <c r="D4466" s="764"/>
      <c r="E4466" s="764"/>
      <c r="F4466" s="764"/>
      <c r="G4466" s="764"/>
      <c r="H4466" s="764"/>
      <c r="I4466" s="764"/>
      <c r="J4466" s="764"/>
      <c r="K4466" s="764"/>
      <c r="L4466" s="764"/>
      <c r="M4466" s="764"/>
      <c r="N4466" s="764"/>
      <c r="O4466" s="764"/>
      <c r="P4466" s="764"/>
      <c r="Q4466" s="764"/>
      <c r="R4466" s="764"/>
      <c r="S4466" s="764"/>
      <c r="T4466" s="764"/>
      <c r="U4466" s="764"/>
      <c r="V4466" s="764"/>
      <c r="W4466" s="764"/>
      <c r="X4466" s="764"/>
      <c r="Y4466" s="764"/>
      <c r="Z4466" s="764"/>
      <c r="AA4466" s="764"/>
      <c r="AB4466" s="764"/>
      <c r="AC4466" s="764"/>
    </row>
    <row r="4467">
      <c r="A4467" s="764"/>
      <c r="B4467" s="765"/>
      <c r="C4467" s="4"/>
      <c r="D4467" s="764"/>
      <c r="E4467" s="764"/>
      <c r="F4467" s="764"/>
      <c r="G4467" s="764"/>
      <c r="H4467" s="764"/>
      <c r="I4467" s="764"/>
      <c r="J4467" s="764"/>
      <c r="K4467" s="764"/>
      <c r="L4467" s="764"/>
      <c r="M4467" s="764"/>
      <c r="N4467" s="764"/>
      <c r="O4467" s="764"/>
      <c r="P4467" s="764"/>
      <c r="Q4467" s="764"/>
      <c r="R4467" s="764"/>
      <c r="S4467" s="764"/>
      <c r="T4467" s="764"/>
      <c r="U4467" s="764"/>
      <c r="V4467" s="764"/>
      <c r="W4467" s="764"/>
      <c r="X4467" s="764"/>
      <c r="Y4467" s="764"/>
      <c r="Z4467" s="764"/>
      <c r="AA4467" s="764"/>
      <c r="AB4467" s="764"/>
      <c r="AC4467" s="764"/>
    </row>
    <row r="4468">
      <c r="A4468" s="764"/>
      <c r="B4468" s="765"/>
      <c r="C4468" s="4"/>
      <c r="D4468" s="764"/>
      <c r="E4468" s="764"/>
      <c r="F4468" s="764"/>
      <c r="G4468" s="764"/>
      <c r="H4468" s="764"/>
      <c r="I4468" s="764"/>
      <c r="J4468" s="764"/>
      <c r="K4468" s="764"/>
      <c r="L4468" s="764"/>
      <c r="M4468" s="764"/>
      <c r="N4468" s="764"/>
      <c r="O4468" s="764"/>
      <c r="P4468" s="764"/>
      <c r="Q4468" s="764"/>
      <c r="R4468" s="764"/>
      <c r="S4468" s="764"/>
      <c r="T4468" s="764"/>
      <c r="U4468" s="764"/>
      <c r="V4468" s="764"/>
      <c r="W4468" s="764"/>
      <c r="X4468" s="764"/>
      <c r="Y4468" s="764"/>
      <c r="Z4468" s="764"/>
      <c r="AA4468" s="764"/>
      <c r="AB4468" s="764"/>
      <c r="AC4468" s="764"/>
    </row>
    <row r="4469">
      <c r="A4469" s="764"/>
      <c r="B4469" s="765"/>
      <c r="C4469" s="4"/>
      <c r="D4469" s="764"/>
      <c r="E4469" s="764"/>
      <c r="F4469" s="764"/>
      <c r="G4469" s="764"/>
      <c r="H4469" s="764"/>
      <c r="I4469" s="764"/>
      <c r="J4469" s="764"/>
      <c r="K4469" s="764"/>
      <c r="L4469" s="764"/>
      <c r="M4469" s="764"/>
      <c r="N4469" s="764"/>
      <c r="O4469" s="764"/>
      <c r="P4469" s="764"/>
      <c r="Q4469" s="764"/>
      <c r="R4469" s="764"/>
      <c r="S4469" s="764"/>
      <c r="T4469" s="764"/>
      <c r="U4469" s="764"/>
      <c r="V4469" s="764"/>
      <c r="W4469" s="764"/>
      <c r="X4469" s="764"/>
      <c r="Y4469" s="764"/>
      <c r="Z4469" s="764"/>
      <c r="AA4469" s="764"/>
      <c r="AB4469" s="764"/>
      <c r="AC4469" s="764"/>
    </row>
    <row r="4470">
      <c r="A4470" s="764"/>
      <c r="B4470" s="765"/>
      <c r="C4470" s="4"/>
      <c r="D4470" s="764"/>
      <c r="E4470" s="764"/>
      <c r="F4470" s="764"/>
      <c r="G4470" s="764"/>
      <c r="H4470" s="764"/>
      <c r="I4470" s="764"/>
      <c r="J4470" s="764"/>
      <c r="K4470" s="764"/>
      <c r="L4470" s="764"/>
      <c r="M4470" s="764"/>
      <c r="N4470" s="764"/>
      <c r="O4470" s="764"/>
      <c r="P4470" s="764"/>
      <c r="Q4470" s="764"/>
      <c r="R4470" s="764"/>
      <c r="S4470" s="764"/>
      <c r="T4470" s="764"/>
      <c r="U4470" s="764"/>
      <c r="V4470" s="764"/>
      <c r="W4470" s="764"/>
      <c r="X4470" s="764"/>
      <c r="Y4470" s="764"/>
      <c r="Z4470" s="764"/>
      <c r="AA4470" s="764"/>
      <c r="AB4470" s="764"/>
      <c r="AC4470" s="764"/>
    </row>
    <row r="4471">
      <c r="A4471" s="764"/>
      <c r="B4471" s="765"/>
      <c r="C4471" s="4"/>
      <c r="D4471" s="764"/>
      <c r="E4471" s="764"/>
      <c r="F4471" s="764"/>
      <c r="G4471" s="764"/>
      <c r="H4471" s="764"/>
      <c r="I4471" s="764"/>
      <c r="J4471" s="764"/>
      <c r="K4471" s="764"/>
      <c r="L4471" s="764"/>
      <c r="M4471" s="764"/>
      <c r="N4471" s="764"/>
      <c r="O4471" s="764"/>
      <c r="P4471" s="764"/>
      <c r="Q4471" s="764"/>
      <c r="R4471" s="764"/>
      <c r="S4471" s="764"/>
      <c r="T4471" s="764"/>
      <c r="U4471" s="764"/>
      <c r="V4471" s="764"/>
      <c r="W4471" s="764"/>
      <c r="X4471" s="764"/>
      <c r="Y4471" s="764"/>
      <c r="Z4471" s="764"/>
      <c r="AA4471" s="764"/>
      <c r="AB4471" s="764"/>
      <c r="AC4471" s="764"/>
    </row>
    <row r="4472">
      <c r="A4472" s="764"/>
      <c r="B4472" s="765"/>
      <c r="C4472" s="4"/>
      <c r="D4472" s="764"/>
      <c r="E4472" s="764"/>
      <c r="F4472" s="764"/>
      <c r="G4472" s="764"/>
      <c r="H4472" s="764"/>
      <c r="I4472" s="764"/>
      <c r="J4472" s="764"/>
      <c r="K4472" s="764"/>
      <c r="L4472" s="764"/>
      <c r="M4472" s="764"/>
      <c r="N4472" s="764"/>
      <c r="O4472" s="764"/>
      <c r="P4472" s="764"/>
      <c r="Q4472" s="764"/>
      <c r="R4472" s="764"/>
      <c r="S4472" s="764"/>
      <c r="T4472" s="764"/>
      <c r="U4472" s="764"/>
      <c r="V4472" s="764"/>
      <c r="W4472" s="764"/>
      <c r="X4472" s="764"/>
      <c r="Y4472" s="764"/>
      <c r="Z4472" s="764"/>
      <c r="AA4472" s="764"/>
      <c r="AB4472" s="764"/>
      <c r="AC4472" s="764"/>
    </row>
    <row r="4473">
      <c r="A4473" s="613"/>
      <c r="B4473" s="765"/>
      <c r="C4473" s="4"/>
      <c r="D4473" s="764"/>
      <c r="E4473" s="764"/>
      <c r="F4473" s="764"/>
      <c r="G4473" s="764"/>
      <c r="H4473" s="764"/>
      <c r="I4473" s="764"/>
      <c r="J4473" s="764"/>
      <c r="K4473" s="764"/>
      <c r="L4473" s="764"/>
      <c r="M4473" s="764"/>
      <c r="N4473" s="764"/>
      <c r="O4473" s="764"/>
      <c r="P4473" s="764"/>
      <c r="Q4473" s="764"/>
      <c r="R4473" s="764"/>
      <c r="S4473" s="764"/>
      <c r="T4473" s="764"/>
      <c r="U4473" s="764"/>
      <c r="V4473" s="764"/>
      <c r="W4473" s="764"/>
      <c r="X4473" s="764"/>
      <c r="Y4473" s="764"/>
      <c r="Z4473" s="764"/>
      <c r="AA4473" s="764"/>
      <c r="AB4473" s="764"/>
      <c r="AC4473" s="764"/>
    </row>
    <row r="4474">
      <c r="A4474" s="613"/>
      <c r="B4474" s="594"/>
      <c r="C4474" s="4"/>
      <c r="F4474" s="764"/>
      <c r="G4474" s="764"/>
      <c r="H4474" s="764"/>
      <c r="I4474" s="764"/>
      <c r="J4474" s="764"/>
      <c r="K4474" s="764"/>
      <c r="L4474" s="764"/>
      <c r="M4474" s="764"/>
      <c r="N4474" s="764"/>
      <c r="O4474" s="764"/>
      <c r="P4474" s="764"/>
      <c r="Q4474" s="764"/>
      <c r="R4474" s="764"/>
      <c r="S4474" s="764"/>
      <c r="T4474" s="764"/>
      <c r="U4474" s="764"/>
      <c r="V4474" s="764"/>
      <c r="W4474" s="764"/>
      <c r="X4474" s="764"/>
      <c r="Y4474" s="764"/>
      <c r="Z4474" s="764"/>
      <c r="AA4474" s="764"/>
      <c r="AB4474" s="764"/>
      <c r="AC4474" s="764"/>
    </row>
    <row r="4475">
      <c r="A4475" s="613"/>
      <c r="B4475" s="594"/>
      <c r="C4475" s="4"/>
      <c r="F4475" s="764"/>
      <c r="G4475" s="764"/>
      <c r="H4475" s="764"/>
      <c r="I4475" s="764"/>
      <c r="J4475" s="764"/>
      <c r="K4475" s="764"/>
      <c r="L4475" s="764"/>
      <c r="M4475" s="764"/>
      <c r="N4475" s="764"/>
      <c r="O4475" s="764"/>
      <c r="P4475" s="764"/>
      <c r="Q4475" s="764"/>
      <c r="R4475" s="764"/>
      <c r="S4475" s="764"/>
      <c r="T4475" s="764"/>
      <c r="U4475" s="764"/>
      <c r="V4475" s="764"/>
      <c r="W4475" s="764"/>
      <c r="X4475" s="764"/>
      <c r="Y4475" s="764"/>
      <c r="Z4475" s="764"/>
      <c r="AA4475" s="764"/>
      <c r="AB4475" s="764"/>
      <c r="AC4475" s="764"/>
    </row>
    <row r="4476">
      <c r="A4476" s="613"/>
      <c r="B4476" s="594"/>
      <c r="C4476" s="4"/>
      <c r="F4476" s="764"/>
      <c r="G4476" s="764"/>
      <c r="H4476" s="764"/>
      <c r="I4476" s="764"/>
      <c r="J4476" s="764"/>
      <c r="K4476" s="764"/>
      <c r="L4476" s="764"/>
      <c r="M4476" s="764"/>
      <c r="N4476" s="764"/>
      <c r="O4476" s="764"/>
      <c r="P4476" s="764"/>
      <c r="Q4476" s="764"/>
      <c r="R4476" s="764"/>
      <c r="S4476" s="764"/>
      <c r="T4476" s="764"/>
      <c r="U4476" s="764"/>
      <c r="V4476" s="764"/>
      <c r="W4476" s="764"/>
      <c r="X4476" s="764"/>
      <c r="Y4476" s="764"/>
      <c r="Z4476" s="764"/>
      <c r="AA4476" s="764"/>
      <c r="AB4476" s="764"/>
      <c r="AC4476" s="764"/>
    </row>
    <row r="4477">
      <c r="A4477" s="613"/>
      <c r="B4477" s="594"/>
      <c r="C4477" s="4"/>
      <c r="F4477" s="764"/>
      <c r="G4477" s="764"/>
      <c r="H4477" s="764"/>
      <c r="I4477" s="764"/>
      <c r="J4477" s="764"/>
      <c r="K4477" s="764"/>
      <c r="L4477" s="764"/>
      <c r="M4477" s="764"/>
      <c r="N4477" s="764"/>
      <c r="O4477" s="764"/>
      <c r="P4477" s="764"/>
      <c r="Q4477" s="764"/>
      <c r="R4477" s="764"/>
      <c r="S4477" s="764"/>
      <c r="T4477" s="764"/>
      <c r="U4477" s="764"/>
      <c r="V4477" s="764"/>
      <c r="W4477" s="764"/>
      <c r="X4477" s="764"/>
      <c r="Y4477" s="764"/>
      <c r="Z4477" s="764"/>
      <c r="AA4477" s="764"/>
      <c r="AB4477" s="764"/>
      <c r="AC4477" s="764"/>
    </row>
    <row r="4478">
      <c r="A4478" s="613"/>
      <c r="B4478" s="594"/>
      <c r="C4478" s="4"/>
      <c r="F4478" s="764"/>
      <c r="G4478" s="764"/>
      <c r="H4478" s="764"/>
      <c r="I4478" s="764"/>
      <c r="J4478" s="764"/>
      <c r="K4478" s="764"/>
      <c r="L4478" s="764"/>
      <c r="M4478" s="764"/>
      <c r="N4478" s="764"/>
      <c r="O4478" s="764"/>
      <c r="P4478" s="764"/>
      <c r="Q4478" s="764"/>
      <c r="R4478" s="764"/>
      <c r="S4478" s="764"/>
      <c r="T4478" s="764"/>
      <c r="U4478" s="764"/>
      <c r="V4478" s="764"/>
      <c r="W4478" s="764"/>
      <c r="X4478" s="764"/>
      <c r="Y4478" s="764"/>
      <c r="Z4478" s="764"/>
      <c r="AA4478" s="764"/>
      <c r="AB4478" s="764"/>
      <c r="AC4478" s="764"/>
    </row>
    <row r="4479">
      <c r="A4479" s="613"/>
      <c r="B4479" s="594"/>
      <c r="C4479" s="4"/>
      <c r="F4479" s="764"/>
      <c r="G4479" s="764"/>
      <c r="H4479" s="764"/>
      <c r="I4479" s="764"/>
      <c r="J4479" s="764"/>
      <c r="K4479" s="764"/>
      <c r="L4479" s="764"/>
      <c r="M4479" s="764"/>
      <c r="N4479" s="764"/>
      <c r="O4479" s="764"/>
      <c r="P4479" s="764"/>
      <c r="Q4479" s="764"/>
      <c r="R4479" s="764"/>
      <c r="S4479" s="764"/>
      <c r="T4479" s="764"/>
      <c r="U4479" s="764"/>
      <c r="V4479" s="764"/>
      <c r="W4479" s="764"/>
      <c r="X4479" s="764"/>
      <c r="Y4479" s="764"/>
      <c r="Z4479" s="764"/>
      <c r="AA4479" s="764"/>
      <c r="AB4479" s="764"/>
      <c r="AC4479" s="764"/>
    </row>
    <row r="4480">
      <c r="A4480" s="613"/>
      <c r="B4480" s="594"/>
      <c r="C4480" s="4"/>
      <c r="F4480" s="764"/>
      <c r="G4480" s="764"/>
      <c r="H4480" s="764"/>
      <c r="I4480" s="764"/>
      <c r="J4480" s="764"/>
      <c r="K4480" s="764"/>
      <c r="L4480" s="764"/>
      <c r="M4480" s="764"/>
      <c r="N4480" s="764"/>
      <c r="O4480" s="764"/>
      <c r="P4480" s="764"/>
      <c r="Q4480" s="764"/>
      <c r="R4480" s="764"/>
      <c r="S4480" s="764"/>
      <c r="T4480" s="764"/>
      <c r="U4480" s="764"/>
      <c r="V4480" s="764"/>
      <c r="W4480" s="764"/>
      <c r="X4480" s="764"/>
      <c r="Y4480" s="764"/>
      <c r="Z4480" s="764"/>
      <c r="AA4480" s="764"/>
      <c r="AB4480" s="764"/>
      <c r="AC4480" s="764"/>
    </row>
    <row r="4481">
      <c r="A4481" s="613"/>
      <c r="B4481" s="594"/>
      <c r="C4481" s="4"/>
      <c r="F4481" s="764"/>
      <c r="G4481" s="764"/>
      <c r="H4481" s="764"/>
      <c r="I4481" s="764"/>
      <c r="J4481" s="764"/>
      <c r="K4481" s="764"/>
      <c r="L4481" s="764"/>
      <c r="M4481" s="764"/>
      <c r="N4481" s="764"/>
      <c r="O4481" s="764"/>
      <c r="P4481" s="764"/>
      <c r="Q4481" s="764"/>
      <c r="R4481" s="764"/>
      <c r="S4481" s="764"/>
      <c r="T4481" s="764"/>
      <c r="U4481" s="764"/>
      <c r="V4481" s="764"/>
      <c r="W4481" s="764"/>
      <c r="X4481" s="764"/>
      <c r="Y4481" s="764"/>
      <c r="Z4481" s="764"/>
      <c r="AA4481" s="764"/>
      <c r="AB4481" s="764"/>
      <c r="AC4481" s="764"/>
    </row>
    <row r="4482">
      <c r="A4482" s="613"/>
      <c r="B4482" s="594"/>
      <c r="C4482" s="4"/>
      <c r="F4482" s="764"/>
      <c r="G4482" s="764"/>
      <c r="H4482" s="764"/>
      <c r="I4482" s="764"/>
      <c r="J4482" s="764"/>
      <c r="K4482" s="764"/>
      <c r="L4482" s="764"/>
      <c r="M4482" s="764"/>
      <c r="N4482" s="764"/>
      <c r="O4482" s="764"/>
      <c r="P4482" s="764"/>
      <c r="Q4482" s="764"/>
      <c r="R4482" s="764"/>
      <c r="S4482" s="764"/>
      <c r="T4482" s="764"/>
      <c r="U4482" s="764"/>
      <c r="V4482" s="764"/>
      <c r="W4482" s="764"/>
      <c r="X4482" s="764"/>
      <c r="Y4482" s="764"/>
      <c r="Z4482" s="764"/>
      <c r="AA4482" s="764"/>
      <c r="AB4482" s="764"/>
      <c r="AC4482" s="764"/>
    </row>
    <row r="4483">
      <c r="A4483" s="613"/>
      <c r="B4483" s="594"/>
      <c r="C4483" s="4"/>
      <c r="F4483" s="764"/>
      <c r="G4483" s="764"/>
      <c r="H4483" s="764"/>
      <c r="I4483" s="764"/>
      <c r="J4483" s="764"/>
      <c r="K4483" s="764"/>
      <c r="L4483" s="764"/>
      <c r="M4483" s="764"/>
      <c r="N4483" s="764"/>
      <c r="O4483" s="764"/>
      <c r="P4483" s="764"/>
      <c r="Q4483" s="764"/>
      <c r="R4483" s="764"/>
      <c r="S4483" s="764"/>
      <c r="T4483" s="764"/>
      <c r="U4483" s="764"/>
      <c r="V4483" s="764"/>
      <c r="W4483" s="764"/>
      <c r="X4483" s="764"/>
      <c r="Y4483" s="764"/>
      <c r="Z4483" s="764"/>
      <c r="AA4483" s="764"/>
      <c r="AB4483" s="764"/>
      <c r="AC4483" s="764"/>
    </row>
    <row r="4484">
      <c r="A4484" s="613"/>
      <c r="B4484" s="594"/>
      <c r="C4484" s="4"/>
      <c r="F4484" s="764"/>
      <c r="G4484" s="764"/>
      <c r="H4484" s="764"/>
      <c r="I4484" s="764"/>
      <c r="J4484" s="764"/>
      <c r="K4484" s="764"/>
      <c r="L4484" s="764"/>
      <c r="M4484" s="764"/>
      <c r="N4484" s="764"/>
      <c r="O4484" s="764"/>
      <c r="P4484" s="764"/>
      <c r="Q4484" s="764"/>
      <c r="R4484" s="764"/>
      <c r="S4484" s="764"/>
      <c r="T4484" s="764"/>
      <c r="U4484" s="764"/>
      <c r="V4484" s="764"/>
      <c r="W4484" s="764"/>
      <c r="X4484" s="764"/>
      <c r="Y4484" s="764"/>
      <c r="Z4484" s="764"/>
      <c r="AA4484" s="764"/>
      <c r="AB4484" s="764"/>
      <c r="AC4484" s="764"/>
    </row>
    <row r="4485">
      <c r="A4485" s="613"/>
      <c r="B4485" s="594"/>
      <c r="C4485" s="4"/>
      <c r="F4485" s="764"/>
      <c r="G4485" s="764"/>
      <c r="H4485" s="764"/>
      <c r="I4485" s="764"/>
      <c r="J4485" s="764"/>
      <c r="K4485" s="764"/>
      <c r="L4485" s="764"/>
      <c r="M4485" s="764"/>
      <c r="N4485" s="764"/>
      <c r="O4485" s="764"/>
      <c r="P4485" s="764"/>
      <c r="Q4485" s="764"/>
      <c r="R4485" s="764"/>
      <c r="S4485" s="764"/>
      <c r="T4485" s="764"/>
      <c r="U4485" s="764"/>
      <c r="V4485" s="764"/>
      <c r="W4485" s="764"/>
      <c r="X4485" s="764"/>
      <c r="Y4485" s="764"/>
      <c r="Z4485" s="764"/>
      <c r="AA4485" s="764"/>
      <c r="AB4485" s="764"/>
      <c r="AC4485" s="764"/>
    </row>
    <row r="4486">
      <c r="A4486" s="613"/>
      <c r="B4486" s="594"/>
      <c r="C4486" s="4"/>
      <c r="F4486" s="764"/>
      <c r="G4486" s="764"/>
      <c r="H4486" s="764"/>
      <c r="I4486" s="764"/>
      <c r="J4486" s="764"/>
      <c r="K4486" s="764"/>
      <c r="L4486" s="764"/>
      <c r="M4486" s="764"/>
      <c r="N4486" s="764"/>
      <c r="O4486" s="764"/>
      <c r="P4486" s="764"/>
      <c r="Q4486" s="764"/>
      <c r="R4486" s="764"/>
      <c r="S4486" s="764"/>
      <c r="T4486" s="764"/>
      <c r="U4486" s="764"/>
      <c r="V4486" s="764"/>
      <c r="W4486" s="764"/>
      <c r="X4486" s="764"/>
      <c r="Y4486" s="764"/>
      <c r="Z4486" s="764"/>
      <c r="AA4486" s="764"/>
      <c r="AB4486" s="764"/>
      <c r="AC4486" s="764"/>
    </row>
    <row r="4487">
      <c r="A4487" s="613"/>
      <c r="B4487" s="594"/>
      <c r="C4487" s="4"/>
      <c r="F4487" s="764"/>
      <c r="G4487" s="764"/>
      <c r="H4487" s="764"/>
      <c r="I4487" s="764"/>
      <c r="J4487" s="764"/>
      <c r="K4487" s="764"/>
      <c r="L4487" s="764"/>
      <c r="M4487" s="764"/>
      <c r="N4487" s="764"/>
      <c r="O4487" s="764"/>
      <c r="P4487" s="764"/>
      <c r="Q4487" s="764"/>
      <c r="R4487" s="764"/>
      <c r="S4487" s="764"/>
      <c r="T4487" s="764"/>
      <c r="U4487" s="764"/>
      <c r="V4487" s="764"/>
      <c r="W4487" s="764"/>
      <c r="X4487" s="764"/>
      <c r="Y4487" s="764"/>
      <c r="Z4487" s="764"/>
      <c r="AA4487" s="764"/>
      <c r="AB4487" s="764"/>
      <c r="AC4487" s="764"/>
    </row>
    <row r="4488">
      <c r="A4488" s="613"/>
      <c r="B4488" s="594"/>
      <c r="C4488" s="4"/>
      <c r="F4488" s="764"/>
      <c r="G4488" s="764"/>
      <c r="H4488" s="764"/>
      <c r="I4488" s="764"/>
      <c r="J4488" s="764"/>
      <c r="K4488" s="764"/>
      <c r="L4488" s="764"/>
      <c r="M4488" s="764"/>
      <c r="N4488" s="764"/>
      <c r="O4488" s="764"/>
      <c r="P4488" s="764"/>
      <c r="Q4488" s="764"/>
      <c r="R4488" s="764"/>
      <c r="S4488" s="764"/>
      <c r="T4488" s="764"/>
      <c r="U4488" s="764"/>
      <c r="V4488" s="764"/>
      <c r="W4488" s="764"/>
      <c r="X4488" s="764"/>
      <c r="Y4488" s="764"/>
      <c r="Z4488" s="764"/>
      <c r="AA4488" s="764"/>
      <c r="AB4488" s="764"/>
      <c r="AC4488" s="764"/>
    </row>
    <row r="4489">
      <c r="A4489" s="613"/>
      <c r="B4489" s="594"/>
      <c r="C4489" s="4"/>
      <c r="F4489" s="764"/>
      <c r="G4489" s="764"/>
      <c r="H4489" s="764"/>
      <c r="I4489" s="764"/>
      <c r="J4489" s="764"/>
      <c r="K4489" s="764"/>
      <c r="L4489" s="764"/>
      <c r="M4489" s="764"/>
      <c r="N4489" s="764"/>
      <c r="O4489" s="764"/>
      <c r="P4489" s="764"/>
      <c r="Q4489" s="764"/>
      <c r="R4489" s="764"/>
      <c r="S4489" s="764"/>
      <c r="T4489" s="764"/>
      <c r="U4489" s="764"/>
      <c r="V4489" s="764"/>
      <c r="W4489" s="764"/>
      <c r="X4489" s="764"/>
      <c r="Y4489" s="764"/>
      <c r="Z4489" s="764"/>
      <c r="AA4489" s="764"/>
      <c r="AB4489" s="764"/>
      <c r="AC4489" s="764"/>
    </row>
    <row r="4490">
      <c r="A4490" s="613"/>
      <c r="B4490" s="594"/>
      <c r="C4490" s="4"/>
      <c r="F4490" s="764"/>
      <c r="G4490" s="764"/>
      <c r="H4490" s="764"/>
      <c r="I4490" s="764"/>
      <c r="J4490" s="764"/>
      <c r="K4490" s="764"/>
      <c r="L4490" s="764"/>
      <c r="M4490" s="764"/>
      <c r="N4490" s="764"/>
      <c r="O4490" s="764"/>
      <c r="P4490" s="764"/>
      <c r="Q4490" s="764"/>
      <c r="R4490" s="764"/>
      <c r="S4490" s="764"/>
      <c r="T4490" s="764"/>
      <c r="U4490" s="764"/>
      <c r="V4490" s="764"/>
      <c r="W4490" s="764"/>
      <c r="X4490" s="764"/>
      <c r="Y4490" s="764"/>
      <c r="Z4490" s="764"/>
      <c r="AA4490" s="764"/>
      <c r="AB4490" s="764"/>
      <c r="AC4490" s="764"/>
    </row>
    <row r="4491">
      <c r="A4491" s="613"/>
      <c r="B4491" s="594"/>
      <c r="C4491" s="4"/>
      <c r="F4491" s="764"/>
      <c r="G4491" s="764"/>
      <c r="H4491" s="764"/>
      <c r="I4491" s="764"/>
      <c r="J4491" s="764"/>
      <c r="K4491" s="764"/>
      <c r="L4491" s="764"/>
      <c r="M4491" s="764"/>
      <c r="N4491" s="764"/>
      <c r="O4491" s="764"/>
      <c r="P4491" s="764"/>
      <c r="Q4491" s="764"/>
      <c r="R4491" s="764"/>
      <c r="S4491" s="764"/>
      <c r="T4491" s="764"/>
      <c r="U4491" s="764"/>
      <c r="V4491" s="764"/>
      <c r="W4491" s="764"/>
      <c r="X4491" s="764"/>
      <c r="Y4491" s="764"/>
      <c r="Z4491" s="764"/>
      <c r="AA4491" s="764"/>
      <c r="AB4491" s="764"/>
      <c r="AC4491" s="764"/>
    </row>
    <row r="4492">
      <c r="A4492" s="613"/>
      <c r="B4492" s="594"/>
      <c r="C4492" s="4"/>
      <c r="F4492" s="764"/>
      <c r="G4492" s="764"/>
      <c r="H4492" s="764"/>
      <c r="I4492" s="764"/>
      <c r="J4492" s="764"/>
      <c r="K4492" s="764"/>
      <c r="L4492" s="764"/>
      <c r="M4492" s="764"/>
      <c r="N4492" s="764"/>
      <c r="O4492" s="764"/>
      <c r="P4492" s="764"/>
      <c r="Q4492" s="764"/>
      <c r="R4492" s="764"/>
      <c r="S4492" s="764"/>
      <c r="T4492" s="764"/>
      <c r="U4492" s="764"/>
      <c r="V4492" s="764"/>
      <c r="W4492" s="764"/>
      <c r="X4492" s="764"/>
      <c r="Y4492" s="764"/>
      <c r="Z4492" s="764"/>
      <c r="AA4492" s="764"/>
      <c r="AB4492" s="764"/>
      <c r="AC4492" s="764"/>
    </row>
    <row r="4493">
      <c r="A4493" s="613"/>
      <c r="B4493" s="594"/>
      <c r="C4493" s="4"/>
      <c r="F4493" s="764"/>
      <c r="G4493" s="764"/>
      <c r="H4493" s="764"/>
      <c r="I4493" s="764"/>
      <c r="J4493" s="764"/>
      <c r="K4493" s="764"/>
      <c r="L4493" s="764"/>
      <c r="M4493" s="764"/>
      <c r="N4493" s="764"/>
      <c r="O4493" s="764"/>
      <c r="P4493" s="764"/>
      <c r="Q4493" s="764"/>
      <c r="R4493" s="764"/>
      <c r="S4493" s="764"/>
      <c r="T4493" s="764"/>
      <c r="U4493" s="764"/>
      <c r="V4493" s="764"/>
      <c r="W4493" s="764"/>
      <c r="X4493" s="764"/>
      <c r="Y4493" s="764"/>
      <c r="Z4493" s="764"/>
      <c r="AA4493" s="764"/>
      <c r="AB4493" s="764"/>
      <c r="AC4493" s="764"/>
    </row>
    <row r="4494">
      <c r="A4494" s="613"/>
      <c r="B4494" s="594"/>
      <c r="C4494" s="4"/>
      <c r="F4494" s="764"/>
      <c r="G4494" s="764"/>
      <c r="H4494" s="764"/>
      <c r="I4494" s="764"/>
      <c r="J4494" s="764"/>
      <c r="K4494" s="764"/>
      <c r="L4494" s="764"/>
      <c r="M4494" s="764"/>
      <c r="N4494" s="764"/>
      <c r="O4494" s="764"/>
      <c r="P4494" s="764"/>
      <c r="Q4494" s="764"/>
      <c r="R4494" s="764"/>
      <c r="S4494" s="764"/>
      <c r="T4494" s="764"/>
      <c r="U4494" s="764"/>
      <c r="V4494" s="764"/>
      <c r="W4494" s="764"/>
      <c r="X4494" s="764"/>
      <c r="Y4494" s="764"/>
      <c r="Z4494" s="764"/>
      <c r="AA4494" s="764"/>
      <c r="AB4494" s="764"/>
      <c r="AC4494" s="764"/>
    </row>
    <row r="4495">
      <c r="A4495" s="613"/>
      <c r="B4495" s="594"/>
      <c r="C4495" s="4"/>
      <c r="F4495" s="764"/>
      <c r="G4495" s="764"/>
      <c r="H4495" s="764"/>
      <c r="I4495" s="764"/>
      <c r="J4495" s="764"/>
      <c r="K4495" s="764"/>
      <c r="L4495" s="764"/>
      <c r="M4495" s="764"/>
      <c r="N4495" s="764"/>
      <c r="O4495" s="764"/>
      <c r="P4495" s="764"/>
      <c r="Q4495" s="764"/>
      <c r="R4495" s="764"/>
      <c r="S4495" s="764"/>
      <c r="T4495" s="764"/>
      <c r="U4495" s="764"/>
      <c r="V4495" s="764"/>
      <c r="W4495" s="764"/>
      <c r="X4495" s="764"/>
      <c r="Y4495" s="764"/>
      <c r="Z4495" s="764"/>
      <c r="AA4495" s="764"/>
      <c r="AB4495" s="764"/>
      <c r="AC4495" s="764"/>
    </row>
    <row r="4496">
      <c r="A4496" s="613"/>
      <c r="B4496" s="594"/>
      <c r="C4496" s="4"/>
      <c r="F4496" s="764"/>
      <c r="G4496" s="764"/>
      <c r="H4496" s="764"/>
      <c r="I4496" s="764"/>
      <c r="J4496" s="764"/>
      <c r="K4496" s="764"/>
      <c r="L4496" s="764"/>
      <c r="M4496" s="764"/>
      <c r="N4496" s="764"/>
      <c r="O4496" s="764"/>
      <c r="P4496" s="764"/>
      <c r="Q4496" s="764"/>
      <c r="R4496" s="764"/>
      <c r="S4496" s="764"/>
      <c r="T4496" s="764"/>
      <c r="U4496" s="764"/>
      <c r="V4496" s="764"/>
      <c r="W4496" s="764"/>
      <c r="X4496" s="764"/>
      <c r="Y4496" s="764"/>
      <c r="Z4496" s="764"/>
      <c r="AA4496" s="764"/>
      <c r="AB4496" s="764"/>
      <c r="AC4496" s="764"/>
    </row>
    <row r="4497">
      <c r="A4497" s="613"/>
      <c r="B4497" s="594"/>
      <c r="C4497" s="4"/>
      <c r="F4497" s="764"/>
      <c r="G4497" s="764"/>
      <c r="H4497" s="764"/>
      <c r="I4497" s="764"/>
      <c r="J4497" s="764"/>
      <c r="K4497" s="764"/>
      <c r="L4497" s="764"/>
      <c r="M4497" s="764"/>
      <c r="N4497" s="764"/>
      <c r="O4497" s="764"/>
      <c r="P4497" s="764"/>
      <c r="Q4497" s="764"/>
      <c r="R4497" s="764"/>
      <c r="S4497" s="764"/>
      <c r="T4497" s="764"/>
      <c r="U4497" s="764"/>
      <c r="V4497" s="764"/>
      <c r="W4497" s="764"/>
      <c r="X4497" s="764"/>
      <c r="Y4497" s="764"/>
      <c r="Z4497" s="764"/>
      <c r="AA4497" s="764"/>
      <c r="AB4497" s="764"/>
      <c r="AC4497" s="764"/>
    </row>
    <row r="4498">
      <c r="A4498" s="613"/>
      <c r="B4498" s="594"/>
      <c r="C4498" s="4"/>
      <c r="F4498" s="764"/>
      <c r="G4498" s="764"/>
      <c r="H4498" s="764"/>
      <c r="I4498" s="764"/>
      <c r="J4498" s="764"/>
      <c r="K4498" s="764"/>
      <c r="L4498" s="764"/>
      <c r="M4498" s="764"/>
      <c r="N4498" s="764"/>
      <c r="O4498" s="764"/>
      <c r="P4498" s="764"/>
      <c r="Q4498" s="764"/>
      <c r="R4498" s="764"/>
      <c r="S4498" s="764"/>
      <c r="T4498" s="764"/>
      <c r="U4498" s="764"/>
      <c r="V4498" s="764"/>
      <c r="W4498" s="764"/>
      <c r="X4498" s="764"/>
      <c r="Y4498" s="764"/>
      <c r="Z4498" s="764"/>
      <c r="AA4498" s="764"/>
      <c r="AB4498" s="764"/>
      <c r="AC4498" s="764"/>
    </row>
    <row r="4499">
      <c r="A4499" s="613"/>
      <c r="B4499" s="594"/>
      <c r="C4499" s="4"/>
      <c r="F4499" s="764"/>
      <c r="G4499" s="764"/>
      <c r="H4499" s="764"/>
      <c r="I4499" s="764"/>
      <c r="J4499" s="764"/>
      <c r="K4499" s="764"/>
      <c r="L4499" s="764"/>
      <c r="M4499" s="764"/>
      <c r="N4499" s="764"/>
      <c r="O4499" s="764"/>
      <c r="P4499" s="764"/>
      <c r="Q4499" s="764"/>
      <c r="R4499" s="764"/>
      <c r="S4499" s="764"/>
      <c r="T4499" s="764"/>
      <c r="U4499" s="764"/>
      <c r="V4499" s="764"/>
      <c r="W4499" s="764"/>
      <c r="X4499" s="764"/>
      <c r="Y4499" s="764"/>
      <c r="Z4499" s="764"/>
      <c r="AA4499" s="764"/>
      <c r="AB4499" s="764"/>
      <c r="AC4499" s="764"/>
    </row>
    <row r="4500">
      <c r="A4500" s="613"/>
      <c r="B4500" s="594"/>
      <c r="C4500" s="4"/>
      <c r="F4500" s="764"/>
      <c r="G4500" s="764"/>
      <c r="H4500" s="764"/>
      <c r="I4500" s="764"/>
      <c r="J4500" s="764"/>
      <c r="K4500" s="764"/>
      <c r="L4500" s="764"/>
      <c r="M4500" s="764"/>
      <c r="N4500" s="764"/>
      <c r="O4500" s="764"/>
      <c r="P4500" s="764"/>
      <c r="Q4500" s="764"/>
      <c r="R4500" s="764"/>
      <c r="S4500" s="764"/>
      <c r="T4500" s="764"/>
      <c r="U4500" s="764"/>
      <c r="V4500" s="764"/>
      <c r="W4500" s="764"/>
      <c r="X4500" s="764"/>
      <c r="Y4500" s="764"/>
      <c r="Z4500" s="764"/>
      <c r="AA4500" s="764"/>
      <c r="AB4500" s="764"/>
      <c r="AC4500" s="764"/>
    </row>
    <row r="4501">
      <c r="A4501" s="613"/>
      <c r="B4501" s="594"/>
      <c r="C4501" s="4"/>
      <c r="F4501" s="764"/>
      <c r="G4501" s="764"/>
      <c r="H4501" s="764"/>
      <c r="I4501" s="764"/>
      <c r="J4501" s="764"/>
      <c r="K4501" s="764"/>
      <c r="L4501" s="764"/>
      <c r="M4501" s="764"/>
      <c r="N4501" s="764"/>
      <c r="O4501" s="764"/>
      <c r="P4501" s="764"/>
      <c r="Q4501" s="764"/>
      <c r="R4501" s="764"/>
      <c r="S4501" s="764"/>
      <c r="T4501" s="764"/>
      <c r="U4501" s="764"/>
      <c r="V4501" s="764"/>
      <c r="W4501" s="764"/>
      <c r="X4501" s="764"/>
      <c r="Y4501" s="764"/>
      <c r="Z4501" s="764"/>
      <c r="AA4501" s="764"/>
      <c r="AB4501" s="764"/>
      <c r="AC4501" s="764"/>
    </row>
    <row r="4502">
      <c r="A4502" s="613"/>
      <c r="B4502" s="594"/>
      <c r="C4502" s="4"/>
      <c r="F4502" s="764"/>
      <c r="G4502" s="764"/>
      <c r="H4502" s="764"/>
      <c r="I4502" s="764"/>
      <c r="J4502" s="764"/>
      <c r="K4502" s="764"/>
      <c r="L4502" s="764"/>
      <c r="M4502" s="764"/>
      <c r="N4502" s="764"/>
      <c r="O4502" s="764"/>
      <c r="P4502" s="764"/>
      <c r="Q4502" s="764"/>
      <c r="R4502" s="764"/>
      <c r="S4502" s="764"/>
      <c r="T4502" s="764"/>
      <c r="U4502" s="764"/>
      <c r="V4502" s="764"/>
      <c r="W4502" s="764"/>
      <c r="X4502" s="764"/>
      <c r="Y4502" s="764"/>
      <c r="Z4502" s="764"/>
      <c r="AA4502" s="764"/>
      <c r="AB4502" s="764"/>
      <c r="AC4502" s="764"/>
    </row>
    <row r="4503">
      <c r="A4503" s="613"/>
      <c r="B4503" s="594"/>
      <c r="C4503" s="4"/>
      <c r="F4503" s="764"/>
      <c r="G4503" s="764"/>
      <c r="H4503" s="764"/>
      <c r="I4503" s="764"/>
      <c r="J4503" s="764"/>
      <c r="K4503" s="764"/>
      <c r="L4503" s="764"/>
      <c r="M4503" s="764"/>
      <c r="N4503" s="764"/>
      <c r="O4503" s="764"/>
      <c r="P4503" s="764"/>
      <c r="Q4503" s="764"/>
      <c r="R4503" s="764"/>
      <c r="S4503" s="764"/>
      <c r="T4503" s="764"/>
      <c r="U4503" s="764"/>
      <c r="V4503" s="764"/>
      <c r="W4503" s="764"/>
      <c r="X4503" s="764"/>
      <c r="Y4503" s="764"/>
      <c r="Z4503" s="764"/>
      <c r="AA4503" s="764"/>
      <c r="AB4503" s="764"/>
      <c r="AC4503" s="764"/>
    </row>
    <row r="4504">
      <c r="A4504" s="613"/>
      <c r="B4504" s="594"/>
      <c r="C4504" s="4"/>
      <c r="F4504" s="764"/>
      <c r="G4504" s="764"/>
      <c r="H4504" s="764"/>
      <c r="I4504" s="764"/>
      <c r="J4504" s="764"/>
      <c r="K4504" s="764"/>
      <c r="L4504" s="764"/>
      <c r="M4504" s="764"/>
      <c r="N4504" s="764"/>
      <c r="O4504" s="764"/>
      <c r="P4504" s="764"/>
      <c r="Q4504" s="764"/>
      <c r="R4504" s="764"/>
      <c r="S4504" s="764"/>
      <c r="T4504" s="764"/>
      <c r="U4504" s="764"/>
      <c r="V4504" s="764"/>
      <c r="W4504" s="764"/>
      <c r="X4504" s="764"/>
      <c r="Y4504" s="764"/>
      <c r="Z4504" s="764"/>
      <c r="AA4504" s="764"/>
      <c r="AB4504" s="764"/>
      <c r="AC4504" s="764"/>
    </row>
    <row r="4505">
      <c r="A4505" s="613"/>
      <c r="B4505" s="594"/>
      <c r="C4505" s="4"/>
      <c r="F4505" s="764"/>
      <c r="G4505" s="764"/>
      <c r="H4505" s="764"/>
      <c r="I4505" s="764"/>
      <c r="J4505" s="764"/>
      <c r="K4505" s="764"/>
      <c r="L4505" s="764"/>
      <c r="M4505" s="764"/>
      <c r="N4505" s="764"/>
      <c r="O4505" s="764"/>
      <c r="P4505" s="764"/>
      <c r="Q4505" s="764"/>
      <c r="R4505" s="764"/>
      <c r="S4505" s="764"/>
      <c r="T4505" s="764"/>
      <c r="U4505" s="764"/>
      <c r="V4505" s="764"/>
      <c r="W4505" s="764"/>
      <c r="X4505" s="764"/>
      <c r="Y4505" s="764"/>
      <c r="Z4505" s="764"/>
      <c r="AA4505" s="764"/>
      <c r="AB4505" s="764"/>
      <c r="AC4505" s="764"/>
    </row>
    <row r="4506">
      <c r="A4506" s="613"/>
      <c r="B4506" s="594"/>
      <c r="C4506" s="4"/>
      <c r="F4506" s="764"/>
      <c r="G4506" s="764"/>
      <c r="H4506" s="764"/>
      <c r="I4506" s="764"/>
      <c r="J4506" s="764"/>
      <c r="K4506" s="764"/>
      <c r="L4506" s="764"/>
      <c r="M4506" s="764"/>
      <c r="N4506" s="764"/>
      <c r="O4506" s="764"/>
      <c r="P4506" s="764"/>
      <c r="Q4506" s="764"/>
      <c r="R4506" s="764"/>
      <c r="S4506" s="764"/>
      <c r="T4506" s="764"/>
      <c r="U4506" s="764"/>
      <c r="V4506" s="764"/>
      <c r="W4506" s="764"/>
      <c r="X4506" s="764"/>
      <c r="Y4506" s="764"/>
      <c r="Z4506" s="764"/>
      <c r="AA4506" s="764"/>
      <c r="AB4506" s="764"/>
      <c r="AC4506" s="764"/>
    </row>
    <row r="4507">
      <c r="A4507" s="613"/>
      <c r="B4507" s="594"/>
      <c r="C4507" s="4"/>
      <c r="F4507" s="764"/>
      <c r="G4507" s="764"/>
      <c r="H4507" s="764"/>
      <c r="I4507" s="764"/>
      <c r="J4507" s="764"/>
      <c r="K4507" s="764"/>
      <c r="L4507" s="764"/>
      <c r="M4507" s="764"/>
      <c r="N4507" s="764"/>
      <c r="O4507" s="764"/>
      <c r="P4507" s="764"/>
      <c r="Q4507" s="764"/>
      <c r="R4507" s="764"/>
      <c r="S4507" s="764"/>
      <c r="T4507" s="764"/>
      <c r="U4507" s="764"/>
      <c r="V4507" s="764"/>
      <c r="W4507" s="764"/>
      <c r="X4507" s="764"/>
      <c r="Y4507" s="764"/>
      <c r="Z4507" s="764"/>
      <c r="AA4507" s="764"/>
      <c r="AB4507" s="764"/>
      <c r="AC4507" s="764"/>
    </row>
    <row r="4508">
      <c r="A4508" s="613"/>
      <c r="B4508" s="594"/>
      <c r="C4508" s="4"/>
      <c r="F4508" s="764"/>
      <c r="G4508" s="764"/>
      <c r="H4508" s="764"/>
      <c r="I4508" s="764"/>
      <c r="J4508" s="764"/>
      <c r="K4508" s="764"/>
      <c r="L4508" s="764"/>
      <c r="M4508" s="764"/>
      <c r="N4508" s="764"/>
      <c r="O4508" s="764"/>
      <c r="P4508" s="764"/>
      <c r="Q4508" s="764"/>
      <c r="R4508" s="764"/>
      <c r="S4508" s="764"/>
      <c r="T4508" s="764"/>
      <c r="U4508" s="764"/>
      <c r="V4508" s="764"/>
      <c r="W4508" s="764"/>
      <c r="X4508" s="764"/>
      <c r="Y4508" s="764"/>
      <c r="Z4508" s="764"/>
      <c r="AA4508" s="764"/>
      <c r="AB4508" s="764"/>
      <c r="AC4508" s="764"/>
    </row>
    <row r="4509">
      <c r="A4509" s="613"/>
      <c r="B4509" s="594"/>
      <c r="C4509" s="4"/>
      <c r="F4509" s="764"/>
      <c r="G4509" s="764"/>
      <c r="H4509" s="764"/>
      <c r="I4509" s="764"/>
      <c r="J4509" s="764"/>
      <c r="K4509" s="764"/>
      <c r="L4509" s="764"/>
      <c r="M4509" s="764"/>
      <c r="N4509" s="764"/>
      <c r="O4509" s="764"/>
      <c r="P4509" s="764"/>
      <c r="Q4509" s="764"/>
      <c r="R4509" s="764"/>
      <c r="S4509" s="764"/>
      <c r="T4509" s="764"/>
      <c r="U4509" s="764"/>
      <c r="V4509" s="764"/>
      <c r="W4509" s="764"/>
      <c r="X4509" s="764"/>
      <c r="Y4509" s="764"/>
      <c r="Z4509" s="764"/>
      <c r="AA4509" s="764"/>
      <c r="AB4509" s="764"/>
      <c r="AC4509" s="764"/>
    </row>
    <row r="4510">
      <c r="A4510" s="613"/>
      <c r="B4510" s="594"/>
      <c r="C4510" s="4"/>
      <c r="F4510" s="764"/>
      <c r="G4510" s="764"/>
      <c r="H4510" s="764"/>
      <c r="I4510" s="764"/>
      <c r="J4510" s="764"/>
      <c r="K4510" s="764"/>
      <c r="L4510" s="764"/>
      <c r="M4510" s="764"/>
      <c r="N4510" s="764"/>
      <c r="O4510" s="764"/>
      <c r="P4510" s="764"/>
      <c r="Q4510" s="764"/>
      <c r="R4510" s="764"/>
      <c r="S4510" s="764"/>
      <c r="T4510" s="764"/>
      <c r="U4510" s="764"/>
      <c r="V4510" s="764"/>
      <c r="W4510" s="764"/>
      <c r="X4510" s="764"/>
      <c r="Y4510" s="764"/>
      <c r="Z4510" s="764"/>
      <c r="AA4510" s="764"/>
      <c r="AB4510" s="764"/>
      <c r="AC4510" s="764"/>
    </row>
    <row r="4511">
      <c r="A4511" s="613"/>
      <c r="B4511" s="594"/>
      <c r="C4511" s="4"/>
      <c r="F4511" s="764"/>
      <c r="G4511" s="764"/>
      <c r="H4511" s="764"/>
      <c r="I4511" s="764"/>
      <c r="J4511" s="764"/>
      <c r="K4511" s="764"/>
      <c r="L4511" s="764"/>
      <c r="M4511" s="764"/>
      <c r="N4511" s="764"/>
      <c r="O4511" s="764"/>
      <c r="P4511" s="764"/>
      <c r="Q4511" s="764"/>
      <c r="R4511" s="764"/>
      <c r="S4511" s="764"/>
      <c r="T4511" s="764"/>
      <c r="U4511" s="764"/>
      <c r="V4511" s="764"/>
      <c r="W4511" s="764"/>
      <c r="X4511" s="764"/>
      <c r="Y4511" s="764"/>
      <c r="Z4511" s="764"/>
      <c r="AA4511" s="764"/>
      <c r="AB4511" s="764"/>
      <c r="AC4511" s="764"/>
    </row>
    <row r="4512">
      <c r="A4512" s="613"/>
      <c r="B4512" s="594"/>
      <c r="C4512" s="4"/>
      <c r="F4512" s="764"/>
      <c r="G4512" s="764"/>
      <c r="H4512" s="764"/>
      <c r="I4512" s="764"/>
      <c r="J4512" s="764"/>
      <c r="K4512" s="764"/>
      <c r="L4512" s="764"/>
      <c r="M4512" s="764"/>
      <c r="N4512" s="764"/>
      <c r="O4512" s="764"/>
      <c r="P4512" s="764"/>
      <c r="Q4512" s="764"/>
      <c r="R4512" s="764"/>
      <c r="S4512" s="764"/>
      <c r="T4512" s="764"/>
      <c r="U4512" s="764"/>
      <c r="V4512" s="764"/>
      <c r="W4512" s="764"/>
      <c r="X4512" s="764"/>
      <c r="Y4512" s="764"/>
      <c r="Z4512" s="764"/>
      <c r="AA4512" s="764"/>
      <c r="AB4512" s="764"/>
      <c r="AC4512" s="764"/>
    </row>
    <row r="4513">
      <c r="A4513" s="613"/>
      <c r="B4513" s="594"/>
      <c r="C4513" s="4"/>
      <c r="F4513" s="764"/>
      <c r="G4513" s="764"/>
      <c r="H4513" s="764"/>
      <c r="I4513" s="764"/>
      <c r="J4513" s="764"/>
      <c r="K4513" s="764"/>
      <c r="L4513" s="764"/>
      <c r="M4513" s="764"/>
      <c r="N4513" s="764"/>
      <c r="O4513" s="764"/>
      <c r="P4513" s="764"/>
      <c r="Q4513" s="764"/>
      <c r="R4513" s="764"/>
      <c r="S4513" s="764"/>
      <c r="T4513" s="764"/>
      <c r="U4513" s="764"/>
      <c r="V4513" s="764"/>
      <c r="W4513" s="764"/>
      <c r="X4513" s="764"/>
      <c r="Y4513" s="764"/>
      <c r="Z4513" s="764"/>
      <c r="AA4513" s="764"/>
      <c r="AB4513" s="764"/>
      <c r="AC4513" s="764"/>
    </row>
    <row r="4514">
      <c r="A4514" s="613"/>
      <c r="B4514" s="594"/>
      <c r="C4514" s="4"/>
      <c r="F4514" s="764"/>
      <c r="G4514" s="764"/>
      <c r="H4514" s="764"/>
      <c r="I4514" s="764"/>
      <c r="J4514" s="764"/>
      <c r="K4514" s="764"/>
      <c r="L4514" s="764"/>
      <c r="M4514" s="764"/>
      <c r="N4514" s="764"/>
      <c r="O4514" s="764"/>
      <c r="P4514" s="764"/>
      <c r="Q4514" s="764"/>
      <c r="R4514" s="764"/>
      <c r="S4514" s="764"/>
      <c r="T4514" s="764"/>
      <c r="U4514" s="764"/>
      <c r="V4514" s="764"/>
      <c r="W4514" s="764"/>
      <c r="X4514" s="764"/>
      <c r="Y4514" s="764"/>
      <c r="Z4514" s="764"/>
      <c r="AA4514" s="764"/>
      <c r="AB4514" s="764"/>
      <c r="AC4514" s="764"/>
    </row>
    <row r="4515">
      <c r="A4515" s="613"/>
      <c r="B4515" s="594"/>
      <c r="C4515" s="4"/>
      <c r="F4515" s="764"/>
      <c r="G4515" s="764"/>
      <c r="H4515" s="764"/>
      <c r="I4515" s="764"/>
      <c r="J4515" s="764"/>
      <c r="K4515" s="764"/>
      <c r="L4515" s="764"/>
      <c r="M4515" s="764"/>
      <c r="N4515" s="764"/>
      <c r="O4515" s="764"/>
      <c r="P4515" s="764"/>
      <c r="Q4515" s="764"/>
      <c r="R4515" s="764"/>
      <c r="S4515" s="764"/>
      <c r="T4515" s="764"/>
      <c r="U4515" s="764"/>
      <c r="V4515" s="764"/>
      <c r="W4515" s="764"/>
      <c r="X4515" s="764"/>
      <c r="Y4515" s="764"/>
      <c r="Z4515" s="764"/>
      <c r="AA4515" s="764"/>
      <c r="AB4515" s="764"/>
      <c r="AC4515" s="764"/>
    </row>
    <row r="4516">
      <c r="A4516" s="613"/>
      <c r="B4516" s="594"/>
      <c r="C4516" s="4"/>
      <c r="F4516" s="764"/>
      <c r="G4516" s="764"/>
      <c r="H4516" s="764"/>
      <c r="I4516" s="764"/>
      <c r="J4516" s="764"/>
      <c r="K4516" s="764"/>
      <c r="L4516" s="764"/>
      <c r="M4516" s="764"/>
      <c r="N4516" s="764"/>
      <c r="O4516" s="764"/>
      <c r="P4516" s="764"/>
      <c r="Q4516" s="764"/>
      <c r="R4516" s="764"/>
      <c r="S4516" s="764"/>
      <c r="T4516" s="764"/>
      <c r="U4516" s="764"/>
      <c r="V4516" s="764"/>
      <c r="W4516" s="764"/>
      <c r="X4516" s="764"/>
      <c r="Y4516" s="764"/>
      <c r="Z4516" s="764"/>
      <c r="AA4516" s="764"/>
      <c r="AB4516" s="764"/>
      <c r="AC4516" s="764"/>
    </row>
    <row r="4517">
      <c r="A4517" s="613"/>
      <c r="B4517" s="594"/>
      <c r="C4517" s="4"/>
      <c r="F4517" s="764"/>
      <c r="G4517" s="764"/>
      <c r="H4517" s="764"/>
      <c r="I4517" s="764"/>
      <c r="J4517" s="764"/>
      <c r="K4517" s="764"/>
      <c r="L4517" s="764"/>
      <c r="M4517" s="764"/>
      <c r="N4517" s="764"/>
      <c r="O4517" s="764"/>
      <c r="P4517" s="764"/>
      <c r="Q4517" s="764"/>
      <c r="R4517" s="764"/>
      <c r="S4517" s="764"/>
      <c r="T4517" s="764"/>
      <c r="U4517" s="764"/>
      <c r="V4517" s="764"/>
      <c r="W4517" s="764"/>
      <c r="X4517" s="764"/>
      <c r="Y4517" s="764"/>
      <c r="Z4517" s="764"/>
      <c r="AA4517" s="764"/>
      <c r="AB4517" s="764"/>
      <c r="AC4517" s="764"/>
    </row>
    <row r="4518">
      <c r="A4518" s="613"/>
      <c r="B4518" s="594"/>
      <c r="C4518" s="4"/>
      <c r="F4518" s="764"/>
      <c r="G4518" s="764"/>
      <c r="H4518" s="764"/>
      <c r="I4518" s="764"/>
      <c r="J4518" s="764"/>
      <c r="K4518" s="764"/>
      <c r="L4518" s="764"/>
      <c r="M4518" s="764"/>
      <c r="N4518" s="764"/>
      <c r="O4518" s="764"/>
      <c r="P4518" s="764"/>
      <c r="Q4518" s="764"/>
      <c r="R4518" s="764"/>
      <c r="S4518" s="764"/>
      <c r="T4518" s="764"/>
      <c r="U4518" s="764"/>
      <c r="V4518" s="764"/>
      <c r="W4518" s="764"/>
      <c r="X4518" s="764"/>
      <c r="Y4518" s="764"/>
      <c r="Z4518" s="764"/>
      <c r="AA4518" s="764"/>
      <c r="AB4518" s="764"/>
      <c r="AC4518" s="764"/>
    </row>
    <row r="4519">
      <c r="A4519" s="613"/>
      <c r="B4519" s="594"/>
      <c r="C4519" s="4"/>
      <c r="F4519" s="764"/>
      <c r="G4519" s="764"/>
      <c r="H4519" s="764"/>
      <c r="I4519" s="764"/>
      <c r="J4519" s="764"/>
      <c r="K4519" s="764"/>
      <c r="L4519" s="764"/>
      <c r="M4519" s="764"/>
      <c r="N4519" s="764"/>
      <c r="O4519" s="764"/>
      <c r="P4519" s="764"/>
      <c r="Q4519" s="764"/>
      <c r="R4519" s="764"/>
      <c r="S4519" s="764"/>
      <c r="T4519" s="764"/>
      <c r="U4519" s="764"/>
      <c r="V4519" s="764"/>
      <c r="W4519" s="764"/>
      <c r="X4519" s="764"/>
      <c r="Y4519" s="764"/>
      <c r="Z4519" s="764"/>
      <c r="AA4519" s="764"/>
      <c r="AB4519" s="764"/>
      <c r="AC4519" s="764"/>
    </row>
    <row r="4520">
      <c r="A4520" s="613"/>
      <c r="B4520" s="594"/>
      <c r="C4520" s="4"/>
      <c r="F4520" s="764"/>
      <c r="G4520" s="764"/>
      <c r="H4520" s="764"/>
      <c r="I4520" s="764"/>
      <c r="J4520" s="764"/>
      <c r="K4520" s="764"/>
      <c r="L4520" s="764"/>
      <c r="M4520" s="764"/>
      <c r="N4520" s="764"/>
      <c r="O4520" s="764"/>
      <c r="P4520" s="764"/>
      <c r="Q4520" s="764"/>
      <c r="R4520" s="764"/>
      <c r="S4520" s="764"/>
      <c r="T4520" s="764"/>
      <c r="U4520" s="764"/>
      <c r="V4520" s="764"/>
      <c r="W4520" s="764"/>
      <c r="X4520" s="764"/>
      <c r="Y4520" s="764"/>
      <c r="Z4520" s="764"/>
      <c r="AA4520" s="764"/>
      <c r="AB4520" s="764"/>
      <c r="AC4520" s="764"/>
    </row>
    <row r="4521">
      <c r="A4521" s="613"/>
      <c r="B4521" s="594"/>
      <c r="C4521" s="4"/>
      <c r="F4521" s="764"/>
      <c r="G4521" s="764"/>
      <c r="H4521" s="764"/>
      <c r="I4521" s="764"/>
      <c r="J4521" s="764"/>
      <c r="K4521" s="764"/>
      <c r="L4521" s="764"/>
      <c r="M4521" s="764"/>
      <c r="N4521" s="764"/>
      <c r="O4521" s="764"/>
      <c r="P4521" s="764"/>
      <c r="Q4521" s="764"/>
      <c r="R4521" s="764"/>
      <c r="S4521" s="764"/>
      <c r="T4521" s="764"/>
      <c r="U4521" s="764"/>
      <c r="V4521" s="764"/>
      <c r="W4521" s="764"/>
      <c r="X4521" s="764"/>
      <c r="Y4521" s="764"/>
      <c r="Z4521" s="764"/>
      <c r="AA4521" s="764"/>
      <c r="AB4521" s="764"/>
      <c r="AC4521" s="764"/>
    </row>
    <row r="4522">
      <c r="A4522" s="613"/>
      <c r="B4522" s="594"/>
      <c r="C4522" s="4"/>
      <c r="F4522" s="764"/>
      <c r="G4522" s="764"/>
      <c r="H4522" s="764"/>
      <c r="I4522" s="764"/>
      <c r="J4522" s="764"/>
      <c r="K4522" s="764"/>
      <c r="L4522" s="764"/>
      <c r="M4522" s="764"/>
      <c r="N4522" s="764"/>
      <c r="O4522" s="764"/>
      <c r="P4522" s="764"/>
      <c r="Q4522" s="764"/>
      <c r="R4522" s="764"/>
      <c r="S4522" s="764"/>
      <c r="T4522" s="764"/>
      <c r="U4522" s="764"/>
      <c r="V4522" s="764"/>
      <c r="W4522" s="764"/>
      <c r="X4522" s="764"/>
      <c r="Y4522" s="764"/>
      <c r="Z4522" s="764"/>
      <c r="AA4522" s="764"/>
      <c r="AB4522" s="764"/>
      <c r="AC4522" s="764"/>
    </row>
    <row r="4523">
      <c r="A4523" s="613"/>
      <c r="B4523" s="594"/>
      <c r="C4523" s="4"/>
      <c r="F4523" s="764"/>
      <c r="G4523" s="764"/>
      <c r="H4523" s="764"/>
      <c r="I4523" s="764"/>
      <c r="J4523" s="764"/>
      <c r="K4523" s="764"/>
      <c r="L4523" s="764"/>
      <c r="M4523" s="764"/>
      <c r="N4523" s="764"/>
      <c r="O4523" s="764"/>
      <c r="P4523" s="764"/>
      <c r="Q4523" s="764"/>
      <c r="R4523" s="764"/>
      <c r="S4523" s="764"/>
      <c r="T4523" s="764"/>
      <c r="U4523" s="764"/>
      <c r="V4523" s="764"/>
      <c r="W4523" s="764"/>
      <c r="X4523" s="764"/>
      <c r="Y4523" s="764"/>
      <c r="Z4523" s="764"/>
      <c r="AA4523" s="764"/>
      <c r="AB4523" s="764"/>
      <c r="AC4523" s="764"/>
    </row>
    <row r="4524">
      <c r="A4524" s="613"/>
      <c r="B4524" s="594"/>
      <c r="C4524" s="4"/>
      <c r="F4524" s="764"/>
      <c r="G4524" s="764"/>
      <c r="H4524" s="764"/>
      <c r="I4524" s="764"/>
      <c r="J4524" s="764"/>
      <c r="K4524" s="764"/>
      <c r="L4524" s="764"/>
      <c r="M4524" s="764"/>
      <c r="N4524" s="764"/>
      <c r="O4524" s="764"/>
      <c r="P4524" s="764"/>
      <c r="Q4524" s="764"/>
      <c r="R4524" s="764"/>
      <c r="S4524" s="764"/>
      <c r="T4524" s="764"/>
      <c r="U4524" s="764"/>
      <c r="V4524" s="764"/>
      <c r="W4524" s="764"/>
      <c r="X4524" s="764"/>
      <c r="Y4524" s="764"/>
      <c r="Z4524" s="764"/>
      <c r="AA4524" s="764"/>
      <c r="AB4524" s="764"/>
      <c r="AC4524" s="764"/>
    </row>
    <row r="4525">
      <c r="A4525" s="613"/>
      <c r="B4525" s="594"/>
      <c r="C4525" s="4"/>
      <c r="F4525" s="764"/>
      <c r="G4525" s="764"/>
      <c r="H4525" s="764"/>
      <c r="I4525" s="764"/>
      <c r="J4525" s="764"/>
      <c r="K4525" s="764"/>
      <c r="L4525" s="764"/>
      <c r="M4525" s="764"/>
      <c r="N4525" s="764"/>
      <c r="O4525" s="764"/>
      <c r="P4525" s="764"/>
      <c r="Q4525" s="764"/>
      <c r="R4525" s="764"/>
      <c r="S4525" s="764"/>
      <c r="T4525" s="764"/>
      <c r="U4525" s="764"/>
      <c r="V4525" s="764"/>
      <c r="W4525" s="764"/>
      <c r="X4525" s="764"/>
      <c r="Y4525" s="764"/>
      <c r="Z4525" s="764"/>
      <c r="AA4525" s="764"/>
      <c r="AB4525" s="764"/>
      <c r="AC4525" s="764"/>
    </row>
    <row r="4526">
      <c r="A4526" s="613"/>
      <c r="B4526" s="594"/>
      <c r="C4526" s="4"/>
      <c r="F4526" s="764"/>
      <c r="G4526" s="764"/>
      <c r="H4526" s="764"/>
      <c r="I4526" s="764"/>
      <c r="J4526" s="764"/>
      <c r="K4526" s="764"/>
      <c r="L4526" s="764"/>
      <c r="M4526" s="764"/>
      <c r="N4526" s="764"/>
      <c r="O4526" s="764"/>
      <c r="P4526" s="764"/>
      <c r="Q4526" s="764"/>
      <c r="R4526" s="764"/>
      <c r="S4526" s="764"/>
      <c r="T4526" s="764"/>
      <c r="U4526" s="764"/>
      <c r="V4526" s="764"/>
      <c r="W4526" s="764"/>
      <c r="X4526" s="764"/>
      <c r="Y4526" s="764"/>
      <c r="Z4526" s="764"/>
      <c r="AA4526" s="764"/>
      <c r="AB4526" s="764"/>
      <c r="AC4526" s="764"/>
    </row>
    <row r="4527">
      <c r="A4527" s="613"/>
      <c r="B4527" s="594"/>
      <c r="C4527" s="4"/>
      <c r="F4527" s="764"/>
      <c r="G4527" s="764"/>
      <c r="H4527" s="764"/>
      <c r="I4527" s="764"/>
      <c r="J4527" s="764"/>
      <c r="K4527" s="764"/>
      <c r="L4527" s="764"/>
      <c r="M4527" s="764"/>
      <c r="N4527" s="764"/>
      <c r="O4527" s="764"/>
      <c r="P4527" s="764"/>
      <c r="Q4527" s="764"/>
      <c r="R4527" s="764"/>
      <c r="S4527" s="764"/>
      <c r="T4527" s="764"/>
      <c r="U4527" s="764"/>
      <c r="V4527" s="764"/>
      <c r="W4527" s="764"/>
      <c r="X4527" s="764"/>
      <c r="Y4527" s="764"/>
      <c r="Z4527" s="764"/>
      <c r="AA4527" s="764"/>
      <c r="AB4527" s="764"/>
      <c r="AC4527" s="764"/>
    </row>
    <row r="4528">
      <c r="A4528" s="613"/>
      <c r="B4528" s="594"/>
      <c r="C4528" s="4"/>
      <c r="F4528" s="764"/>
      <c r="G4528" s="764"/>
      <c r="H4528" s="764"/>
      <c r="I4528" s="764"/>
      <c r="J4528" s="764"/>
      <c r="K4528" s="764"/>
      <c r="L4528" s="764"/>
      <c r="M4528" s="764"/>
      <c r="N4528" s="764"/>
      <c r="O4528" s="764"/>
      <c r="P4528" s="764"/>
      <c r="Q4528" s="764"/>
      <c r="R4528" s="764"/>
      <c r="S4528" s="764"/>
      <c r="T4528" s="764"/>
      <c r="U4528" s="764"/>
      <c r="V4528" s="764"/>
      <c r="W4528" s="764"/>
      <c r="X4528" s="764"/>
      <c r="Y4528" s="764"/>
      <c r="Z4528" s="764"/>
      <c r="AA4528" s="764"/>
      <c r="AB4528" s="764"/>
      <c r="AC4528" s="764"/>
    </row>
    <row r="4529">
      <c r="A4529" s="613"/>
      <c r="B4529" s="594"/>
      <c r="C4529" s="4"/>
      <c r="F4529" s="764"/>
      <c r="G4529" s="764"/>
      <c r="H4529" s="764"/>
      <c r="I4529" s="764"/>
      <c r="J4529" s="764"/>
      <c r="K4529" s="764"/>
      <c r="L4529" s="764"/>
      <c r="M4529" s="764"/>
      <c r="N4529" s="764"/>
      <c r="O4529" s="764"/>
      <c r="P4529" s="764"/>
      <c r="Q4529" s="764"/>
      <c r="R4529" s="764"/>
      <c r="S4529" s="764"/>
      <c r="T4529" s="764"/>
      <c r="U4529" s="764"/>
      <c r="V4529" s="764"/>
      <c r="W4529" s="764"/>
      <c r="X4529" s="764"/>
      <c r="Y4529" s="764"/>
      <c r="Z4529" s="764"/>
      <c r="AA4529" s="764"/>
      <c r="AB4529" s="764"/>
      <c r="AC4529" s="764"/>
    </row>
    <row r="4530">
      <c r="A4530" s="613"/>
      <c r="B4530" s="594"/>
      <c r="C4530" s="4"/>
      <c r="F4530" s="764"/>
      <c r="G4530" s="764"/>
      <c r="H4530" s="764"/>
      <c r="I4530" s="764"/>
      <c r="J4530" s="764"/>
      <c r="K4530" s="764"/>
      <c r="L4530" s="764"/>
      <c r="M4530" s="764"/>
      <c r="N4530" s="764"/>
      <c r="O4530" s="764"/>
      <c r="P4530" s="764"/>
      <c r="Q4530" s="764"/>
      <c r="R4530" s="764"/>
      <c r="S4530" s="764"/>
      <c r="T4530" s="764"/>
      <c r="U4530" s="764"/>
      <c r="V4530" s="764"/>
      <c r="W4530" s="764"/>
      <c r="X4530" s="764"/>
      <c r="Y4530" s="764"/>
      <c r="Z4530" s="764"/>
      <c r="AA4530" s="764"/>
      <c r="AB4530" s="764"/>
      <c r="AC4530" s="764"/>
    </row>
    <row r="4531">
      <c r="A4531" s="613"/>
      <c r="B4531" s="594"/>
      <c r="C4531" s="4"/>
      <c r="F4531" s="764"/>
      <c r="G4531" s="764"/>
      <c r="H4531" s="764"/>
      <c r="I4531" s="764"/>
      <c r="J4531" s="764"/>
      <c r="K4531" s="764"/>
      <c r="L4531" s="764"/>
      <c r="M4531" s="764"/>
      <c r="N4531" s="764"/>
      <c r="O4531" s="764"/>
      <c r="P4531" s="764"/>
      <c r="Q4531" s="764"/>
      <c r="R4531" s="764"/>
      <c r="S4531" s="764"/>
      <c r="T4531" s="764"/>
      <c r="U4531" s="764"/>
      <c r="V4531" s="764"/>
      <c r="W4531" s="764"/>
      <c r="X4531" s="764"/>
      <c r="Y4531" s="764"/>
      <c r="Z4531" s="764"/>
      <c r="AA4531" s="764"/>
      <c r="AB4531" s="764"/>
      <c r="AC4531" s="764"/>
    </row>
    <row r="4532">
      <c r="A4532" s="613"/>
      <c r="B4532" s="594"/>
      <c r="C4532" s="4"/>
      <c r="F4532" s="764"/>
      <c r="G4532" s="764"/>
      <c r="H4532" s="764"/>
      <c r="I4532" s="764"/>
      <c r="J4532" s="764"/>
      <c r="K4532" s="764"/>
      <c r="L4532" s="764"/>
      <c r="M4532" s="764"/>
      <c r="N4532" s="764"/>
      <c r="O4532" s="764"/>
      <c r="P4532" s="764"/>
      <c r="Q4532" s="764"/>
      <c r="R4532" s="764"/>
      <c r="S4532" s="764"/>
      <c r="T4532" s="764"/>
      <c r="U4532" s="764"/>
      <c r="V4532" s="764"/>
      <c r="W4532" s="764"/>
      <c r="X4532" s="764"/>
      <c r="Y4532" s="764"/>
      <c r="Z4532" s="764"/>
      <c r="AA4532" s="764"/>
      <c r="AB4532" s="764"/>
      <c r="AC4532" s="764"/>
    </row>
    <row r="4533">
      <c r="A4533" s="613"/>
      <c r="B4533" s="594"/>
      <c r="C4533" s="4"/>
      <c r="F4533" s="764"/>
      <c r="G4533" s="764"/>
      <c r="H4533" s="764"/>
      <c r="I4533" s="764"/>
      <c r="J4533" s="764"/>
      <c r="K4533" s="764"/>
      <c r="L4533" s="764"/>
      <c r="M4533" s="764"/>
      <c r="N4533" s="764"/>
      <c r="O4533" s="764"/>
      <c r="P4533" s="764"/>
      <c r="Q4533" s="764"/>
      <c r="R4533" s="764"/>
      <c r="S4533" s="764"/>
      <c r="T4533" s="764"/>
      <c r="U4533" s="764"/>
      <c r="V4533" s="764"/>
      <c r="W4533" s="764"/>
      <c r="X4533" s="764"/>
      <c r="Y4533" s="764"/>
      <c r="Z4533" s="764"/>
      <c r="AA4533" s="764"/>
      <c r="AB4533" s="764"/>
      <c r="AC4533" s="764"/>
    </row>
    <row r="4534">
      <c r="A4534" s="613"/>
      <c r="B4534" s="594"/>
      <c r="C4534" s="4"/>
      <c r="F4534" s="764"/>
      <c r="G4534" s="764"/>
      <c r="H4534" s="764"/>
      <c r="I4534" s="764"/>
      <c r="J4534" s="764"/>
      <c r="K4534" s="764"/>
      <c r="L4534" s="764"/>
      <c r="M4534" s="764"/>
      <c r="N4534" s="764"/>
      <c r="O4534" s="764"/>
      <c r="P4534" s="764"/>
      <c r="Q4534" s="764"/>
      <c r="R4534" s="764"/>
      <c r="S4534" s="764"/>
      <c r="T4534" s="764"/>
      <c r="U4534" s="764"/>
      <c r="V4534" s="764"/>
      <c r="W4534" s="764"/>
      <c r="X4534" s="764"/>
      <c r="Y4534" s="764"/>
      <c r="Z4534" s="764"/>
      <c r="AA4534" s="764"/>
      <c r="AB4534" s="764"/>
      <c r="AC4534" s="764"/>
    </row>
    <row r="4535">
      <c r="A4535" s="613"/>
      <c r="B4535" s="594"/>
      <c r="C4535" s="4"/>
      <c r="F4535" s="764"/>
      <c r="G4535" s="764"/>
      <c r="H4535" s="764"/>
      <c r="I4535" s="764"/>
      <c r="J4535" s="764"/>
      <c r="K4535" s="764"/>
      <c r="L4535" s="764"/>
      <c r="M4535" s="764"/>
      <c r="N4535" s="764"/>
      <c r="O4535" s="764"/>
      <c r="P4535" s="764"/>
      <c r="Q4535" s="764"/>
      <c r="R4535" s="764"/>
      <c r="S4535" s="764"/>
      <c r="T4535" s="764"/>
      <c r="U4535" s="764"/>
      <c r="V4535" s="764"/>
      <c r="W4535" s="764"/>
      <c r="X4535" s="764"/>
      <c r="Y4535" s="764"/>
      <c r="Z4535" s="764"/>
      <c r="AA4535" s="764"/>
      <c r="AB4535" s="764"/>
      <c r="AC4535" s="764"/>
    </row>
    <row r="4536">
      <c r="A4536" s="613"/>
      <c r="B4536" s="594"/>
      <c r="C4536" s="4"/>
      <c r="F4536" s="764"/>
      <c r="G4536" s="764"/>
      <c r="H4536" s="764"/>
      <c r="I4536" s="764"/>
      <c r="J4536" s="764"/>
      <c r="K4536" s="764"/>
      <c r="L4536" s="764"/>
      <c r="M4536" s="764"/>
      <c r="N4536" s="764"/>
      <c r="O4536" s="764"/>
      <c r="P4536" s="764"/>
      <c r="Q4536" s="764"/>
      <c r="R4536" s="764"/>
      <c r="S4536" s="764"/>
      <c r="T4536" s="764"/>
      <c r="U4536" s="764"/>
      <c r="V4536" s="764"/>
      <c r="W4536" s="764"/>
      <c r="X4536" s="764"/>
      <c r="Y4536" s="764"/>
      <c r="Z4536" s="764"/>
      <c r="AA4536" s="764"/>
      <c r="AB4536" s="764"/>
      <c r="AC4536" s="764"/>
    </row>
    <row r="4537">
      <c r="A4537" s="613"/>
      <c r="B4537" s="594"/>
      <c r="C4537" s="4"/>
      <c r="F4537" s="764"/>
      <c r="G4537" s="764"/>
      <c r="H4537" s="764"/>
      <c r="I4537" s="764"/>
      <c r="J4537" s="764"/>
      <c r="K4537" s="764"/>
      <c r="L4537" s="764"/>
      <c r="M4537" s="764"/>
      <c r="N4537" s="764"/>
      <c r="O4537" s="764"/>
      <c r="P4537" s="764"/>
      <c r="Q4537" s="764"/>
      <c r="R4537" s="764"/>
      <c r="S4537" s="764"/>
      <c r="T4537" s="764"/>
      <c r="U4537" s="764"/>
      <c r="V4537" s="764"/>
      <c r="W4537" s="764"/>
      <c r="X4537" s="764"/>
      <c r="Y4537" s="764"/>
      <c r="Z4537" s="764"/>
      <c r="AA4537" s="764"/>
      <c r="AB4537" s="764"/>
      <c r="AC4537" s="764"/>
    </row>
    <row r="4538">
      <c r="A4538" s="613"/>
      <c r="B4538" s="594"/>
      <c r="C4538" s="4"/>
      <c r="F4538" s="764"/>
      <c r="G4538" s="764"/>
      <c r="H4538" s="764"/>
      <c r="I4538" s="764"/>
      <c r="J4538" s="764"/>
      <c r="K4538" s="764"/>
      <c r="L4538" s="764"/>
      <c r="M4538" s="764"/>
      <c r="N4538" s="764"/>
      <c r="O4538" s="764"/>
      <c r="P4538" s="764"/>
      <c r="Q4538" s="764"/>
      <c r="R4538" s="764"/>
      <c r="S4538" s="764"/>
      <c r="T4538" s="764"/>
      <c r="U4538" s="764"/>
      <c r="V4538" s="764"/>
      <c r="W4538" s="764"/>
      <c r="X4538" s="764"/>
      <c r="Y4538" s="764"/>
      <c r="Z4538" s="764"/>
      <c r="AA4538" s="764"/>
      <c r="AB4538" s="764"/>
      <c r="AC4538" s="764"/>
    </row>
    <row r="4539">
      <c r="A4539" s="613"/>
      <c r="B4539" s="594"/>
      <c r="C4539" s="4"/>
      <c r="F4539" s="764"/>
      <c r="G4539" s="764"/>
      <c r="H4539" s="764"/>
      <c r="I4539" s="764"/>
      <c r="J4539" s="764"/>
      <c r="K4539" s="764"/>
      <c r="L4539" s="764"/>
      <c r="M4539" s="764"/>
      <c r="N4539" s="764"/>
      <c r="O4539" s="764"/>
      <c r="P4539" s="764"/>
      <c r="Q4539" s="764"/>
      <c r="R4539" s="764"/>
      <c r="S4539" s="764"/>
      <c r="T4539" s="764"/>
      <c r="U4539" s="764"/>
      <c r="V4539" s="764"/>
      <c r="W4539" s="764"/>
      <c r="X4539" s="764"/>
      <c r="Y4539" s="764"/>
      <c r="Z4539" s="764"/>
      <c r="AA4539" s="764"/>
      <c r="AB4539" s="764"/>
      <c r="AC4539" s="764"/>
    </row>
    <row r="4540">
      <c r="A4540" s="613"/>
      <c r="B4540" s="594"/>
      <c r="C4540" s="4"/>
      <c r="F4540" s="764"/>
      <c r="G4540" s="764"/>
      <c r="H4540" s="764"/>
      <c r="I4540" s="764"/>
      <c r="J4540" s="764"/>
      <c r="K4540" s="764"/>
      <c r="L4540" s="764"/>
      <c r="M4540" s="764"/>
      <c r="N4540" s="764"/>
      <c r="O4540" s="764"/>
      <c r="P4540" s="764"/>
      <c r="Q4540" s="764"/>
      <c r="R4540" s="764"/>
      <c r="S4540" s="764"/>
      <c r="T4540" s="764"/>
      <c r="U4540" s="764"/>
      <c r="V4540" s="764"/>
      <c r="W4540" s="764"/>
      <c r="X4540" s="764"/>
      <c r="Y4540" s="764"/>
      <c r="Z4540" s="764"/>
      <c r="AA4540" s="764"/>
      <c r="AB4540" s="764"/>
      <c r="AC4540" s="764"/>
    </row>
    <row r="4541">
      <c r="A4541" s="613"/>
      <c r="B4541" s="594"/>
      <c r="C4541" s="4"/>
      <c r="F4541" s="764"/>
      <c r="G4541" s="764"/>
      <c r="H4541" s="764"/>
      <c r="I4541" s="764"/>
      <c r="J4541" s="764"/>
      <c r="K4541" s="764"/>
      <c r="L4541" s="764"/>
      <c r="M4541" s="764"/>
      <c r="N4541" s="764"/>
      <c r="O4541" s="764"/>
      <c r="P4541" s="764"/>
      <c r="Q4541" s="764"/>
      <c r="R4541" s="764"/>
      <c r="S4541" s="764"/>
      <c r="T4541" s="764"/>
      <c r="U4541" s="764"/>
      <c r="V4541" s="764"/>
      <c r="W4541" s="764"/>
      <c r="X4541" s="764"/>
      <c r="Y4541" s="764"/>
      <c r="Z4541" s="764"/>
      <c r="AA4541" s="764"/>
      <c r="AB4541" s="764"/>
      <c r="AC4541" s="764"/>
    </row>
    <row r="4542">
      <c r="A4542" s="613"/>
      <c r="B4542" s="594"/>
      <c r="C4542" s="4"/>
      <c r="F4542" s="764"/>
      <c r="G4542" s="764"/>
      <c r="H4542" s="764"/>
      <c r="I4542" s="764"/>
      <c r="J4542" s="764"/>
      <c r="K4542" s="764"/>
      <c r="L4542" s="764"/>
      <c r="M4542" s="764"/>
      <c r="N4542" s="764"/>
      <c r="O4542" s="764"/>
      <c r="P4542" s="764"/>
      <c r="Q4542" s="764"/>
      <c r="R4542" s="764"/>
      <c r="S4542" s="764"/>
      <c r="T4542" s="764"/>
      <c r="U4542" s="764"/>
      <c r="V4542" s="764"/>
      <c r="W4542" s="764"/>
      <c r="X4542" s="764"/>
      <c r="Y4542" s="764"/>
      <c r="Z4542" s="764"/>
      <c r="AA4542" s="764"/>
      <c r="AB4542" s="764"/>
      <c r="AC4542" s="764"/>
    </row>
    <row r="4543">
      <c r="A4543" s="613"/>
      <c r="B4543" s="594"/>
      <c r="C4543" s="4"/>
      <c r="F4543" s="764"/>
      <c r="G4543" s="764"/>
      <c r="H4543" s="764"/>
      <c r="I4543" s="764"/>
      <c r="J4543" s="764"/>
      <c r="K4543" s="764"/>
      <c r="L4543" s="764"/>
      <c r="M4543" s="764"/>
      <c r="N4543" s="764"/>
      <c r="O4543" s="764"/>
      <c r="P4543" s="764"/>
      <c r="Q4543" s="764"/>
      <c r="R4543" s="764"/>
      <c r="S4543" s="764"/>
      <c r="T4543" s="764"/>
      <c r="U4543" s="764"/>
      <c r="V4543" s="764"/>
      <c r="W4543" s="764"/>
      <c r="X4543" s="764"/>
      <c r="Y4543" s="764"/>
      <c r="Z4543" s="764"/>
      <c r="AA4543" s="764"/>
      <c r="AB4543" s="764"/>
      <c r="AC4543" s="764"/>
    </row>
    <row r="4544">
      <c r="A4544" s="613"/>
      <c r="B4544" s="594"/>
      <c r="C4544" s="4"/>
      <c r="F4544" s="764"/>
      <c r="G4544" s="764"/>
      <c r="H4544" s="764"/>
      <c r="I4544" s="764"/>
      <c r="J4544" s="764"/>
      <c r="K4544" s="764"/>
      <c r="L4544" s="764"/>
      <c r="M4544" s="764"/>
      <c r="N4544" s="764"/>
      <c r="O4544" s="764"/>
      <c r="P4544" s="764"/>
      <c r="Q4544" s="764"/>
      <c r="R4544" s="764"/>
      <c r="S4544" s="764"/>
      <c r="T4544" s="764"/>
      <c r="U4544" s="764"/>
      <c r="V4544" s="764"/>
      <c r="W4544" s="764"/>
      <c r="X4544" s="764"/>
      <c r="Y4544" s="764"/>
      <c r="Z4544" s="764"/>
      <c r="AA4544" s="764"/>
      <c r="AB4544" s="764"/>
      <c r="AC4544" s="764"/>
    </row>
    <row r="4545">
      <c r="A4545" s="613"/>
      <c r="B4545" s="594"/>
      <c r="C4545" s="4"/>
      <c r="F4545" s="764"/>
      <c r="G4545" s="764"/>
      <c r="H4545" s="764"/>
      <c r="I4545" s="764"/>
      <c r="J4545" s="764"/>
      <c r="K4545" s="764"/>
      <c r="L4545" s="764"/>
      <c r="M4545" s="764"/>
      <c r="N4545" s="764"/>
      <c r="O4545" s="764"/>
      <c r="P4545" s="764"/>
      <c r="Q4545" s="764"/>
      <c r="R4545" s="764"/>
      <c r="S4545" s="764"/>
      <c r="T4545" s="764"/>
      <c r="U4545" s="764"/>
      <c r="V4545" s="764"/>
      <c r="W4545" s="764"/>
      <c r="X4545" s="764"/>
      <c r="Y4545" s="764"/>
      <c r="Z4545" s="764"/>
      <c r="AA4545" s="764"/>
      <c r="AB4545" s="764"/>
      <c r="AC4545" s="764"/>
    </row>
    <row r="4546">
      <c r="A4546" s="613"/>
      <c r="B4546" s="594"/>
      <c r="C4546" s="4"/>
      <c r="F4546" s="764"/>
      <c r="G4546" s="764"/>
      <c r="H4546" s="764"/>
      <c r="I4546" s="764"/>
      <c r="J4546" s="764"/>
      <c r="K4546" s="764"/>
      <c r="L4546" s="764"/>
      <c r="M4546" s="764"/>
      <c r="N4546" s="764"/>
      <c r="O4546" s="764"/>
      <c r="P4546" s="764"/>
      <c r="Q4546" s="764"/>
      <c r="R4546" s="764"/>
      <c r="S4546" s="764"/>
      <c r="T4546" s="764"/>
      <c r="U4546" s="764"/>
      <c r="V4546" s="764"/>
      <c r="W4546" s="764"/>
      <c r="X4546" s="764"/>
      <c r="Y4546" s="764"/>
      <c r="Z4546" s="764"/>
      <c r="AA4546" s="764"/>
      <c r="AB4546" s="764"/>
      <c r="AC4546" s="764"/>
    </row>
    <row r="4547">
      <c r="A4547" s="613"/>
      <c r="B4547" s="594"/>
      <c r="C4547" s="4"/>
      <c r="F4547" s="764"/>
      <c r="G4547" s="764"/>
      <c r="H4547" s="764"/>
      <c r="I4547" s="764"/>
      <c r="J4547" s="764"/>
      <c r="K4547" s="764"/>
      <c r="L4547" s="764"/>
      <c r="M4547" s="764"/>
      <c r="N4547" s="764"/>
      <c r="O4547" s="764"/>
      <c r="P4547" s="764"/>
      <c r="Q4547" s="764"/>
      <c r="R4547" s="764"/>
      <c r="S4547" s="764"/>
      <c r="T4547" s="764"/>
      <c r="U4547" s="764"/>
      <c r="V4547" s="764"/>
      <c r="W4547" s="764"/>
      <c r="X4547" s="764"/>
      <c r="Y4547" s="764"/>
      <c r="Z4547" s="764"/>
      <c r="AA4547" s="764"/>
      <c r="AB4547" s="764"/>
      <c r="AC4547" s="764"/>
    </row>
    <row r="4548">
      <c r="A4548" s="613"/>
      <c r="B4548" s="594"/>
      <c r="C4548" s="4"/>
      <c r="F4548" s="764"/>
      <c r="G4548" s="764"/>
      <c r="H4548" s="764"/>
      <c r="I4548" s="764"/>
      <c r="J4548" s="764"/>
      <c r="K4548" s="764"/>
      <c r="L4548" s="764"/>
      <c r="M4548" s="764"/>
      <c r="N4548" s="764"/>
      <c r="O4548" s="764"/>
      <c r="P4548" s="764"/>
      <c r="Q4548" s="764"/>
      <c r="R4548" s="764"/>
      <c r="S4548" s="764"/>
      <c r="T4548" s="764"/>
      <c r="U4548" s="764"/>
      <c r="V4548" s="764"/>
      <c r="W4548" s="764"/>
      <c r="X4548" s="764"/>
      <c r="Y4548" s="764"/>
      <c r="Z4548" s="764"/>
      <c r="AA4548" s="764"/>
      <c r="AB4548" s="764"/>
      <c r="AC4548" s="764"/>
    </row>
    <row r="4549">
      <c r="A4549" s="613"/>
      <c r="B4549" s="594"/>
      <c r="C4549" s="4"/>
      <c r="F4549" s="764"/>
      <c r="G4549" s="764"/>
      <c r="H4549" s="764"/>
      <c r="I4549" s="764"/>
      <c r="J4549" s="764"/>
      <c r="K4549" s="764"/>
      <c r="L4549" s="764"/>
      <c r="M4549" s="764"/>
      <c r="N4549" s="764"/>
      <c r="O4549" s="764"/>
      <c r="P4549" s="764"/>
      <c r="Q4549" s="764"/>
      <c r="R4549" s="764"/>
      <c r="S4549" s="764"/>
      <c r="T4549" s="764"/>
      <c r="U4549" s="764"/>
      <c r="V4549" s="764"/>
      <c r="W4549" s="764"/>
      <c r="X4549" s="764"/>
      <c r="Y4549" s="764"/>
      <c r="Z4549" s="764"/>
      <c r="AA4549" s="764"/>
      <c r="AB4549" s="764"/>
      <c r="AC4549" s="764"/>
    </row>
    <row r="4550">
      <c r="A4550" s="613"/>
      <c r="B4550" s="594"/>
      <c r="C4550" s="4"/>
      <c r="F4550" s="764"/>
      <c r="G4550" s="764"/>
      <c r="H4550" s="764"/>
      <c r="I4550" s="764"/>
      <c r="J4550" s="764"/>
      <c r="K4550" s="764"/>
      <c r="L4550" s="764"/>
      <c r="M4550" s="764"/>
      <c r="N4550" s="764"/>
      <c r="O4550" s="764"/>
      <c r="P4550" s="764"/>
      <c r="Q4550" s="764"/>
      <c r="R4550" s="764"/>
      <c r="S4550" s="764"/>
      <c r="T4550" s="764"/>
      <c r="U4550" s="764"/>
      <c r="V4550" s="764"/>
      <c r="W4550" s="764"/>
      <c r="X4550" s="764"/>
      <c r="Y4550" s="764"/>
      <c r="Z4550" s="764"/>
      <c r="AA4550" s="764"/>
      <c r="AB4550" s="764"/>
      <c r="AC4550" s="764"/>
    </row>
    <row r="4551">
      <c r="A4551" s="613"/>
      <c r="B4551" s="594"/>
      <c r="C4551" s="4"/>
      <c r="F4551" s="764"/>
      <c r="G4551" s="764"/>
      <c r="H4551" s="764"/>
      <c r="I4551" s="764"/>
      <c r="J4551" s="764"/>
      <c r="K4551" s="764"/>
      <c r="L4551" s="764"/>
      <c r="M4551" s="764"/>
      <c r="N4551" s="764"/>
      <c r="O4551" s="764"/>
      <c r="P4551" s="764"/>
      <c r="Q4551" s="764"/>
      <c r="R4551" s="764"/>
      <c r="S4551" s="764"/>
      <c r="T4551" s="764"/>
      <c r="U4551" s="764"/>
      <c r="V4551" s="764"/>
      <c r="W4551" s="764"/>
      <c r="X4551" s="764"/>
      <c r="Y4551" s="764"/>
      <c r="Z4551" s="764"/>
      <c r="AA4551" s="764"/>
      <c r="AB4551" s="764"/>
      <c r="AC4551" s="764"/>
    </row>
    <row r="4552">
      <c r="A4552" s="613"/>
      <c r="B4552" s="594"/>
      <c r="C4552" s="4"/>
      <c r="F4552" s="764"/>
      <c r="G4552" s="764"/>
      <c r="H4552" s="764"/>
      <c r="I4552" s="764"/>
      <c r="J4552" s="764"/>
      <c r="K4552" s="764"/>
      <c r="L4552" s="764"/>
      <c r="M4552" s="764"/>
      <c r="N4552" s="764"/>
      <c r="O4552" s="764"/>
      <c r="P4552" s="764"/>
      <c r="Q4552" s="764"/>
      <c r="R4552" s="764"/>
      <c r="S4552" s="764"/>
      <c r="T4552" s="764"/>
      <c r="U4552" s="764"/>
      <c r="V4552" s="764"/>
      <c r="W4552" s="764"/>
      <c r="X4552" s="764"/>
      <c r="Y4552" s="764"/>
      <c r="Z4552" s="764"/>
      <c r="AA4552" s="764"/>
      <c r="AB4552" s="764"/>
      <c r="AC4552" s="764"/>
    </row>
    <row r="4553">
      <c r="A4553" s="613"/>
      <c r="B4553" s="594"/>
      <c r="C4553" s="4"/>
      <c r="F4553" s="764"/>
      <c r="G4553" s="764"/>
      <c r="H4553" s="764"/>
      <c r="I4553" s="764"/>
      <c r="J4553" s="764"/>
      <c r="K4553" s="764"/>
      <c r="L4553" s="764"/>
      <c r="M4553" s="764"/>
      <c r="N4553" s="764"/>
      <c r="O4553" s="764"/>
      <c r="P4553" s="764"/>
      <c r="Q4553" s="764"/>
      <c r="R4553" s="764"/>
      <c r="S4553" s="764"/>
      <c r="T4553" s="764"/>
      <c r="U4553" s="764"/>
      <c r="V4553" s="764"/>
      <c r="W4553" s="764"/>
      <c r="X4553" s="764"/>
      <c r="Y4553" s="764"/>
      <c r="Z4553" s="764"/>
      <c r="AA4553" s="764"/>
      <c r="AB4553" s="764"/>
      <c r="AC4553" s="764"/>
    </row>
    <row r="4554">
      <c r="A4554" s="613"/>
      <c r="B4554" s="594"/>
      <c r="C4554" s="4"/>
      <c r="F4554" s="764"/>
      <c r="G4554" s="764"/>
      <c r="H4554" s="764"/>
      <c r="I4554" s="764"/>
      <c r="J4554" s="764"/>
      <c r="K4554" s="764"/>
      <c r="L4554" s="764"/>
      <c r="M4554" s="764"/>
      <c r="N4554" s="764"/>
      <c r="O4554" s="764"/>
      <c r="P4554" s="764"/>
      <c r="Q4554" s="764"/>
      <c r="R4554" s="764"/>
      <c r="S4554" s="764"/>
      <c r="T4554" s="764"/>
      <c r="U4554" s="764"/>
      <c r="V4554" s="764"/>
      <c r="W4554" s="764"/>
      <c r="X4554" s="764"/>
      <c r="Y4554" s="764"/>
      <c r="Z4554" s="764"/>
      <c r="AA4554" s="764"/>
      <c r="AB4554" s="764"/>
      <c r="AC4554" s="764"/>
    </row>
    <row r="4555">
      <c r="A4555" s="613"/>
      <c r="B4555" s="594"/>
      <c r="C4555" s="4"/>
      <c r="F4555" s="764"/>
      <c r="G4555" s="764"/>
      <c r="H4555" s="764"/>
      <c r="I4555" s="764"/>
      <c r="J4555" s="764"/>
      <c r="K4555" s="764"/>
      <c r="L4555" s="764"/>
      <c r="M4555" s="764"/>
      <c r="N4555" s="764"/>
      <c r="O4555" s="764"/>
      <c r="P4555" s="764"/>
      <c r="Q4555" s="764"/>
      <c r="R4555" s="764"/>
      <c r="S4555" s="764"/>
      <c r="T4555" s="764"/>
      <c r="U4555" s="764"/>
      <c r="V4555" s="764"/>
      <c r="W4555" s="764"/>
      <c r="X4555" s="764"/>
      <c r="Y4555" s="764"/>
      <c r="Z4555" s="764"/>
      <c r="AA4555" s="764"/>
      <c r="AB4555" s="764"/>
      <c r="AC4555" s="764"/>
    </row>
    <row r="4556">
      <c r="A4556" s="613"/>
      <c r="B4556" s="594"/>
      <c r="C4556" s="4"/>
      <c r="F4556" s="764"/>
      <c r="G4556" s="764"/>
      <c r="H4556" s="764"/>
      <c r="I4556" s="764"/>
      <c r="J4556" s="764"/>
      <c r="K4556" s="764"/>
      <c r="L4556" s="764"/>
      <c r="M4556" s="764"/>
      <c r="N4556" s="764"/>
      <c r="O4556" s="764"/>
      <c r="P4556" s="764"/>
      <c r="Q4556" s="764"/>
      <c r="R4556" s="764"/>
      <c r="S4556" s="764"/>
      <c r="T4556" s="764"/>
      <c r="U4556" s="764"/>
      <c r="V4556" s="764"/>
      <c r="W4556" s="764"/>
      <c r="X4556" s="764"/>
      <c r="Y4556" s="764"/>
      <c r="Z4556" s="764"/>
      <c r="AA4556" s="764"/>
      <c r="AB4556" s="764"/>
      <c r="AC4556" s="764"/>
    </row>
    <row r="4557">
      <c r="A4557" s="613"/>
      <c r="B4557" s="594"/>
      <c r="C4557" s="4"/>
      <c r="F4557" s="764"/>
      <c r="G4557" s="764"/>
      <c r="H4557" s="764"/>
      <c r="I4557" s="764"/>
      <c r="J4557" s="764"/>
      <c r="K4557" s="764"/>
      <c r="L4557" s="764"/>
      <c r="M4557" s="764"/>
      <c r="N4557" s="764"/>
      <c r="O4557" s="764"/>
      <c r="P4557" s="764"/>
      <c r="Q4557" s="764"/>
      <c r="R4557" s="764"/>
      <c r="S4557" s="764"/>
      <c r="T4557" s="764"/>
      <c r="U4557" s="764"/>
      <c r="V4557" s="764"/>
      <c r="W4557" s="764"/>
      <c r="X4557" s="764"/>
      <c r="Y4557" s="764"/>
      <c r="Z4557" s="764"/>
      <c r="AA4557" s="764"/>
      <c r="AB4557" s="764"/>
      <c r="AC4557" s="764"/>
    </row>
    <row r="4558">
      <c r="A4558" s="613"/>
      <c r="B4558" s="594"/>
      <c r="C4558" s="4"/>
      <c r="F4558" s="764"/>
      <c r="G4558" s="764"/>
      <c r="H4558" s="764"/>
      <c r="I4558" s="764"/>
      <c r="J4558" s="764"/>
      <c r="K4558" s="764"/>
      <c r="L4558" s="764"/>
      <c r="M4558" s="764"/>
      <c r="N4558" s="764"/>
      <c r="O4558" s="764"/>
      <c r="P4558" s="764"/>
      <c r="Q4558" s="764"/>
      <c r="R4558" s="764"/>
      <c r="S4558" s="764"/>
      <c r="T4558" s="764"/>
      <c r="U4558" s="764"/>
      <c r="V4558" s="764"/>
      <c r="W4558" s="764"/>
      <c r="X4558" s="764"/>
      <c r="Y4558" s="764"/>
      <c r="Z4558" s="764"/>
      <c r="AA4558" s="764"/>
      <c r="AB4558" s="764"/>
      <c r="AC4558" s="764"/>
    </row>
    <row r="4559">
      <c r="A4559" s="613"/>
      <c r="B4559" s="594"/>
      <c r="C4559" s="4"/>
      <c r="F4559" s="764"/>
      <c r="G4559" s="764"/>
      <c r="H4559" s="764"/>
      <c r="I4559" s="764"/>
      <c r="J4559" s="764"/>
      <c r="K4559" s="764"/>
      <c r="L4559" s="764"/>
      <c r="M4559" s="764"/>
      <c r="N4559" s="764"/>
      <c r="O4559" s="764"/>
      <c r="P4559" s="764"/>
      <c r="Q4559" s="764"/>
      <c r="R4559" s="764"/>
      <c r="S4559" s="764"/>
      <c r="T4559" s="764"/>
      <c r="U4559" s="764"/>
      <c r="V4559" s="764"/>
      <c r="W4559" s="764"/>
      <c r="X4559" s="764"/>
      <c r="Y4559" s="764"/>
      <c r="Z4559" s="764"/>
      <c r="AA4559" s="764"/>
      <c r="AB4559" s="764"/>
      <c r="AC4559" s="764"/>
    </row>
    <row r="4560">
      <c r="A4560" s="613"/>
      <c r="B4560" s="594"/>
      <c r="C4560" s="4"/>
      <c r="F4560" s="764"/>
      <c r="G4560" s="764"/>
      <c r="H4560" s="764"/>
      <c r="I4560" s="764"/>
      <c r="J4560" s="764"/>
      <c r="K4560" s="764"/>
      <c r="L4560" s="764"/>
      <c r="M4560" s="764"/>
      <c r="N4560" s="764"/>
      <c r="O4560" s="764"/>
      <c r="P4560" s="764"/>
      <c r="Q4560" s="764"/>
      <c r="R4560" s="764"/>
      <c r="S4560" s="764"/>
      <c r="T4560" s="764"/>
      <c r="U4560" s="764"/>
      <c r="V4560" s="764"/>
      <c r="W4560" s="764"/>
      <c r="X4560" s="764"/>
      <c r="Y4560" s="764"/>
      <c r="Z4560" s="764"/>
      <c r="AA4560" s="764"/>
      <c r="AB4560" s="764"/>
      <c r="AC4560" s="764"/>
    </row>
    <row r="4561">
      <c r="A4561" s="613"/>
      <c r="B4561" s="594"/>
      <c r="C4561" s="4"/>
      <c r="F4561" s="764"/>
      <c r="G4561" s="764"/>
      <c r="H4561" s="764"/>
      <c r="I4561" s="764"/>
      <c r="J4561" s="764"/>
      <c r="K4561" s="764"/>
      <c r="L4561" s="764"/>
      <c r="M4561" s="764"/>
      <c r="N4561" s="764"/>
      <c r="O4561" s="764"/>
      <c r="P4561" s="764"/>
      <c r="Q4561" s="764"/>
      <c r="R4561" s="764"/>
      <c r="S4561" s="764"/>
      <c r="T4561" s="764"/>
      <c r="U4561" s="764"/>
      <c r="V4561" s="764"/>
      <c r="W4561" s="764"/>
      <c r="X4561" s="764"/>
      <c r="Y4561" s="764"/>
      <c r="Z4561" s="764"/>
      <c r="AA4561" s="764"/>
      <c r="AB4561" s="764"/>
      <c r="AC4561" s="764"/>
    </row>
    <row r="4562">
      <c r="A4562" s="613"/>
      <c r="B4562" s="594"/>
      <c r="C4562" s="4"/>
      <c r="F4562" s="764"/>
      <c r="G4562" s="764"/>
      <c r="H4562" s="764"/>
      <c r="I4562" s="764"/>
      <c r="J4562" s="764"/>
      <c r="K4562" s="764"/>
      <c r="L4562" s="764"/>
      <c r="M4562" s="764"/>
      <c r="N4562" s="764"/>
      <c r="O4562" s="764"/>
      <c r="P4562" s="764"/>
      <c r="Q4562" s="764"/>
      <c r="R4562" s="764"/>
      <c r="S4562" s="764"/>
      <c r="T4562" s="764"/>
      <c r="U4562" s="764"/>
      <c r="V4562" s="764"/>
      <c r="W4562" s="764"/>
      <c r="X4562" s="764"/>
      <c r="Y4562" s="764"/>
      <c r="Z4562" s="764"/>
      <c r="AA4562" s="764"/>
      <c r="AB4562" s="764"/>
      <c r="AC4562" s="764"/>
    </row>
    <row r="4563">
      <c r="A4563" s="613"/>
      <c r="B4563" s="594"/>
      <c r="C4563" s="4"/>
      <c r="F4563" s="764"/>
      <c r="G4563" s="764"/>
      <c r="H4563" s="764"/>
      <c r="I4563" s="764"/>
      <c r="J4563" s="764"/>
      <c r="K4563" s="764"/>
      <c r="L4563" s="764"/>
      <c r="M4563" s="764"/>
      <c r="N4563" s="764"/>
      <c r="O4563" s="764"/>
      <c r="P4563" s="764"/>
      <c r="Q4563" s="764"/>
      <c r="R4563" s="764"/>
      <c r="S4563" s="764"/>
      <c r="T4563" s="764"/>
      <c r="U4563" s="764"/>
      <c r="V4563" s="764"/>
      <c r="W4563" s="764"/>
      <c r="X4563" s="764"/>
      <c r="Y4563" s="764"/>
      <c r="Z4563" s="764"/>
      <c r="AA4563" s="764"/>
      <c r="AB4563" s="764"/>
      <c r="AC4563" s="764"/>
    </row>
    <row r="4564">
      <c r="A4564" s="613"/>
      <c r="B4564" s="594"/>
      <c r="C4564" s="4"/>
      <c r="F4564" s="764"/>
      <c r="G4564" s="764"/>
      <c r="H4564" s="764"/>
      <c r="I4564" s="764"/>
      <c r="J4564" s="764"/>
      <c r="K4564" s="764"/>
      <c r="L4564" s="764"/>
      <c r="M4564" s="764"/>
      <c r="N4564" s="764"/>
      <c r="O4564" s="764"/>
      <c r="P4564" s="764"/>
      <c r="Q4564" s="764"/>
      <c r="R4564" s="764"/>
      <c r="S4564" s="764"/>
      <c r="T4564" s="764"/>
      <c r="U4564" s="764"/>
      <c r="V4564" s="764"/>
      <c r="W4564" s="764"/>
      <c r="X4564" s="764"/>
      <c r="Y4564" s="764"/>
      <c r="Z4564" s="764"/>
      <c r="AA4564" s="764"/>
      <c r="AB4564" s="764"/>
      <c r="AC4564" s="764"/>
    </row>
    <row r="4565">
      <c r="A4565" s="613"/>
      <c r="B4565" s="594"/>
      <c r="C4565" s="4"/>
      <c r="F4565" s="764"/>
      <c r="G4565" s="764"/>
      <c r="H4565" s="764"/>
      <c r="I4565" s="764"/>
      <c r="J4565" s="764"/>
      <c r="K4565" s="764"/>
      <c r="L4565" s="764"/>
      <c r="M4565" s="764"/>
      <c r="N4565" s="764"/>
      <c r="O4565" s="764"/>
      <c r="P4565" s="764"/>
      <c r="Q4565" s="764"/>
      <c r="R4565" s="764"/>
      <c r="S4565" s="764"/>
      <c r="T4565" s="764"/>
      <c r="U4565" s="764"/>
      <c r="V4565" s="764"/>
      <c r="W4565" s="764"/>
      <c r="X4565" s="764"/>
      <c r="Y4565" s="764"/>
      <c r="Z4565" s="764"/>
      <c r="AA4565" s="764"/>
      <c r="AB4565" s="764"/>
      <c r="AC4565" s="764"/>
    </row>
    <row r="4566">
      <c r="A4566" s="613"/>
      <c r="B4566" s="594"/>
      <c r="C4566" s="4"/>
      <c r="F4566" s="764"/>
      <c r="G4566" s="764"/>
      <c r="H4566" s="764"/>
      <c r="I4566" s="764"/>
      <c r="J4566" s="764"/>
      <c r="K4566" s="764"/>
      <c r="L4566" s="764"/>
      <c r="M4566" s="764"/>
      <c r="N4566" s="764"/>
      <c r="O4566" s="764"/>
      <c r="P4566" s="764"/>
      <c r="Q4566" s="764"/>
      <c r="R4566" s="764"/>
      <c r="S4566" s="764"/>
      <c r="T4566" s="764"/>
      <c r="U4566" s="764"/>
      <c r="V4566" s="764"/>
      <c r="W4566" s="764"/>
      <c r="X4566" s="764"/>
      <c r="Y4566" s="764"/>
      <c r="Z4566" s="764"/>
      <c r="AA4566" s="764"/>
      <c r="AB4566" s="764"/>
      <c r="AC4566" s="764"/>
    </row>
    <row r="4567">
      <c r="A4567" s="613"/>
      <c r="B4567" s="594"/>
      <c r="C4567" s="4"/>
      <c r="F4567" s="764"/>
      <c r="G4567" s="764"/>
      <c r="H4567" s="764"/>
      <c r="I4567" s="764"/>
      <c r="J4567" s="764"/>
      <c r="K4567" s="764"/>
      <c r="L4567" s="764"/>
      <c r="M4567" s="764"/>
      <c r="N4567" s="764"/>
      <c r="O4567" s="764"/>
      <c r="P4567" s="764"/>
      <c r="Q4567" s="764"/>
      <c r="R4567" s="764"/>
      <c r="S4567" s="764"/>
      <c r="T4567" s="764"/>
      <c r="U4567" s="764"/>
      <c r="V4567" s="764"/>
      <c r="W4567" s="764"/>
      <c r="X4567" s="764"/>
      <c r="Y4567" s="764"/>
      <c r="Z4567" s="764"/>
      <c r="AA4567" s="764"/>
      <c r="AB4567" s="764"/>
      <c r="AC4567" s="764"/>
    </row>
    <row r="4568">
      <c r="A4568" s="613"/>
      <c r="B4568" s="594"/>
      <c r="C4568" s="4"/>
      <c r="F4568" s="764"/>
      <c r="G4568" s="764"/>
      <c r="H4568" s="764"/>
      <c r="I4568" s="764"/>
      <c r="J4568" s="764"/>
      <c r="K4568" s="764"/>
      <c r="L4568" s="764"/>
      <c r="M4568" s="764"/>
      <c r="N4568" s="764"/>
      <c r="O4568" s="764"/>
      <c r="P4568" s="764"/>
      <c r="Q4568" s="764"/>
      <c r="R4568" s="764"/>
      <c r="S4568" s="764"/>
      <c r="T4568" s="764"/>
      <c r="U4568" s="764"/>
      <c r="V4568" s="764"/>
      <c r="W4568" s="764"/>
      <c r="X4568" s="764"/>
      <c r="Y4568" s="764"/>
      <c r="Z4568" s="764"/>
      <c r="AA4568" s="764"/>
      <c r="AB4568" s="764"/>
      <c r="AC4568" s="764"/>
    </row>
    <row r="4569">
      <c r="A4569" s="613"/>
      <c r="B4569" s="594"/>
      <c r="C4569" s="4"/>
      <c r="F4569" s="764"/>
      <c r="G4569" s="764"/>
      <c r="H4569" s="764"/>
      <c r="I4569" s="764"/>
      <c r="J4569" s="764"/>
      <c r="K4569" s="764"/>
      <c r="L4569" s="764"/>
      <c r="M4569" s="764"/>
      <c r="N4569" s="764"/>
      <c r="O4569" s="764"/>
      <c r="P4569" s="764"/>
      <c r="Q4569" s="764"/>
      <c r="R4569" s="764"/>
      <c r="S4569" s="764"/>
      <c r="T4569" s="764"/>
      <c r="U4569" s="764"/>
      <c r="V4569" s="764"/>
      <c r="W4569" s="764"/>
      <c r="X4569" s="764"/>
      <c r="Y4569" s="764"/>
      <c r="Z4569" s="764"/>
      <c r="AA4569" s="764"/>
      <c r="AB4569" s="764"/>
      <c r="AC4569" s="764"/>
    </row>
    <row r="4570">
      <c r="A4570" s="613"/>
      <c r="B4570" s="594"/>
      <c r="C4570" s="4"/>
      <c r="F4570" s="764"/>
      <c r="G4570" s="764"/>
      <c r="H4570" s="764"/>
      <c r="I4570" s="764"/>
      <c r="J4570" s="764"/>
      <c r="K4570" s="764"/>
      <c r="L4570" s="764"/>
      <c r="M4570" s="764"/>
      <c r="N4570" s="764"/>
      <c r="O4570" s="764"/>
      <c r="P4570" s="764"/>
      <c r="Q4570" s="764"/>
      <c r="R4570" s="764"/>
      <c r="S4570" s="764"/>
      <c r="T4570" s="764"/>
      <c r="U4570" s="764"/>
      <c r="V4570" s="764"/>
      <c r="W4570" s="764"/>
      <c r="X4570" s="764"/>
      <c r="Y4570" s="764"/>
      <c r="Z4570" s="764"/>
      <c r="AA4570" s="764"/>
      <c r="AB4570" s="764"/>
      <c r="AC4570" s="764"/>
    </row>
    <row r="4571">
      <c r="A4571" s="613"/>
      <c r="B4571" s="594"/>
      <c r="C4571" s="4"/>
      <c r="F4571" s="764"/>
      <c r="G4571" s="764"/>
      <c r="H4571" s="764"/>
      <c r="I4571" s="764"/>
      <c r="J4571" s="764"/>
      <c r="K4571" s="764"/>
      <c r="L4571" s="764"/>
      <c r="M4571" s="764"/>
      <c r="N4571" s="764"/>
      <c r="O4571" s="764"/>
      <c r="P4571" s="764"/>
      <c r="Q4571" s="764"/>
      <c r="R4571" s="764"/>
      <c r="S4571" s="764"/>
      <c r="T4571" s="764"/>
      <c r="U4571" s="764"/>
      <c r="V4571" s="764"/>
      <c r="W4571" s="764"/>
      <c r="X4571" s="764"/>
      <c r="Y4571" s="764"/>
      <c r="Z4571" s="764"/>
      <c r="AA4571" s="764"/>
      <c r="AB4571" s="764"/>
      <c r="AC4571" s="764"/>
    </row>
    <row r="4572">
      <c r="A4572" s="613"/>
      <c r="B4572" s="594"/>
      <c r="C4572" s="4"/>
      <c r="F4572" s="764"/>
      <c r="G4572" s="764"/>
      <c r="H4572" s="764"/>
      <c r="I4572" s="764"/>
      <c r="J4572" s="764"/>
      <c r="K4572" s="764"/>
      <c r="L4572" s="764"/>
      <c r="M4572" s="764"/>
      <c r="N4572" s="764"/>
      <c r="O4572" s="764"/>
      <c r="P4572" s="764"/>
      <c r="Q4572" s="764"/>
      <c r="R4572" s="764"/>
      <c r="S4572" s="764"/>
      <c r="T4572" s="764"/>
      <c r="U4572" s="764"/>
      <c r="V4572" s="764"/>
      <c r="W4572" s="764"/>
      <c r="X4572" s="764"/>
      <c r="Y4572" s="764"/>
      <c r="Z4572" s="764"/>
      <c r="AA4572" s="764"/>
      <c r="AB4572" s="764"/>
      <c r="AC4572" s="764"/>
    </row>
    <row r="4573">
      <c r="A4573" s="613"/>
      <c r="B4573" s="594"/>
      <c r="C4573" s="4"/>
      <c r="F4573" s="764"/>
      <c r="G4573" s="764"/>
      <c r="H4573" s="764"/>
      <c r="I4573" s="764"/>
      <c r="J4573" s="764"/>
      <c r="K4573" s="764"/>
      <c r="L4573" s="764"/>
      <c r="M4573" s="764"/>
      <c r="N4573" s="764"/>
      <c r="O4573" s="764"/>
      <c r="P4573" s="764"/>
      <c r="Q4573" s="764"/>
      <c r="R4573" s="764"/>
      <c r="S4573" s="764"/>
      <c r="T4573" s="764"/>
      <c r="U4573" s="764"/>
      <c r="V4573" s="764"/>
      <c r="W4573" s="764"/>
      <c r="X4573" s="764"/>
      <c r="Y4573" s="764"/>
      <c r="Z4573" s="764"/>
      <c r="AA4573" s="764"/>
      <c r="AB4573" s="764"/>
      <c r="AC4573" s="764"/>
    </row>
    <row r="4574">
      <c r="A4574" s="613"/>
      <c r="B4574" s="594"/>
      <c r="C4574" s="4"/>
      <c r="F4574" s="764"/>
      <c r="G4574" s="764"/>
      <c r="H4574" s="764"/>
      <c r="I4574" s="764"/>
      <c r="J4574" s="764"/>
      <c r="K4574" s="764"/>
      <c r="L4574" s="764"/>
      <c r="M4574" s="764"/>
      <c r="N4574" s="764"/>
      <c r="O4574" s="764"/>
      <c r="P4574" s="764"/>
      <c r="Q4574" s="764"/>
      <c r="R4574" s="764"/>
      <c r="S4574" s="764"/>
      <c r="T4574" s="764"/>
      <c r="U4574" s="764"/>
      <c r="V4574" s="764"/>
      <c r="W4574" s="764"/>
      <c r="X4574" s="764"/>
      <c r="Y4574" s="764"/>
      <c r="Z4574" s="764"/>
      <c r="AA4574" s="764"/>
      <c r="AB4574" s="764"/>
      <c r="AC4574" s="764"/>
    </row>
    <row r="4575">
      <c r="A4575" s="613"/>
      <c r="B4575" s="594"/>
      <c r="C4575" s="4"/>
      <c r="F4575" s="764"/>
      <c r="G4575" s="764"/>
      <c r="H4575" s="764"/>
      <c r="I4575" s="764"/>
      <c r="J4575" s="764"/>
      <c r="K4575" s="764"/>
      <c r="L4575" s="764"/>
      <c r="M4575" s="764"/>
      <c r="N4575" s="764"/>
      <c r="O4575" s="764"/>
      <c r="P4575" s="764"/>
      <c r="Q4575" s="764"/>
      <c r="R4575" s="764"/>
      <c r="S4575" s="764"/>
      <c r="T4575" s="764"/>
      <c r="U4575" s="764"/>
      <c r="V4575" s="764"/>
      <c r="W4575" s="764"/>
      <c r="X4575" s="764"/>
      <c r="Y4575" s="764"/>
      <c r="Z4575" s="764"/>
      <c r="AA4575" s="764"/>
      <c r="AB4575" s="764"/>
      <c r="AC4575" s="764"/>
    </row>
    <row r="4576">
      <c r="A4576" s="613"/>
      <c r="B4576" s="594"/>
      <c r="C4576" s="4"/>
      <c r="F4576" s="764"/>
      <c r="G4576" s="764"/>
      <c r="H4576" s="764"/>
      <c r="I4576" s="764"/>
      <c r="J4576" s="764"/>
      <c r="K4576" s="764"/>
      <c r="L4576" s="764"/>
      <c r="M4576" s="764"/>
      <c r="N4576" s="764"/>
      <c r="O4576" s="764"/>
      <c r="P4576" s="764"/>
      <c r="Q4576" s="764"/>
      <c r="R4576" s="764"/>
      <c r="S4576" s="764"/>
      <c r="T4576" s="764"/>
      <c r="U4576" s="764"/>
      <c r="V4576" s="764"/>
      <c r="W4576" s="764"/>
      <c r="X4576" s="764"/>
      <c r="Y4576" s="764"/>
      <c r="Z4576" s="764"/>
      <c r="AA4576" s="764"/>
      <c r="AB4576" s="764"/>
      <c r="AC4576" s="764"/>
    </row>
    <row r="4577">
      <c r="A4577" s="613"/>
      <c r="B4577" s="594"/>
      <c r="C4577" s="4"/>
      <c r="F4577" s="764"/>
      <c r="G4577" s="764"/>
      <c r="H4577" s="764"/>
      <c r="I4577" s="764"/>
      <c r="J4577" s="764"/>
      <c r="K4577" s="764"/>
      <c r="L4577" s="764"/>
      <c r="M4577" s="764"/>
      <c r="N4577" s="764"/>
      <c r="O4577" s="764"/>
      <c r="P4577" s="764"/>
      <c r="Q4577" s="764"/>
      <c r="R4577" s="764"/>
      <c r="S4577" s="764"/>
      <c r="T4577" s="764"/>
      <c r="U4577" s="764"/>
      <c r="V4577" s="764"/>
      <c r="W4577" s="764"/>
      <c r="X4577" s="764"/>
      <c r="Y4577" s="764"/>
      <c r="Z4577" s="764"/>
      <c r="AA4577" s="764"/>
      <c r="AB4577" s="764"/>
      <c r="AC4577" s="764"/>
    </row>
    <row r="4578">
      <c r="A4578" s="613"/>
      <c r="B4578" s="594"/>
      <c r="C4578" s="4"/>
      <c r="F4578" s="764"/>
      <c r="G4578" s="764"/>
      <c r="H4578" s="764"/>
      <c r="I4578" s="764"/>
      <c r="J4578" s="764"/>
      <c r="K4578" s="764"/>
      <c r="L4578" s="764"/>
      <c r="M4578" s="764"/>
      <c r="N4578" s="764"/>
      <c r="O4578" s="764"/>
      <c r="P4578" s="764"/>
      <c r="Q4578" s="764"/>
      <c r="R4578" s="764"/>
      <c r="S4578" s="764"/>
      <c r="T4578" s="764"/>
      <c r="U4578" s="764"/>
      <c r="V4578" s="764"/>
      <c r="W4578" s="764"/>
      <c r="X4578" s="764"/>
      <c r="Y4578" s="764"/>
      <c r="Z4578" s="764"/>
      <c r="AA4578" s="764"/>
      <c r="AB4578" s="764"/>
      <c r="AC4578" s="764"/>
    </row>
    <row r="4579">
      <c r="A4579" s="613"/>
      <c r="B4579" s="594"/>
      <c r="C4579" s="4"/>
      <c r="F4579" s="764"/>
      <c r="G4579" s="764"/>
      <c r="H4579" s="764"/>
      <c r="I4579" s="764"/>
      <c r="J4579" s="764"/>
      <c r="K4579" s="764"/>
      <c r="L4579" s="764"/>
      <c r="M4579" s="764"/>
      <c r="N4579" s="764"/>
      <c r="O4579" s="764"/>
      <c r="P4579" s="764"/>
      <c r="Q4579" s="764"/>
      <c r="R4579" s="764"/>
      <c r="S4579" s="764"/>
      <c r="T4579" s="764"/>
      <c r="U4579" s="764"/>
      <c r="V4579" s="764"/>
      <c r="W4579" s="764"/>
      <c r="X4579" s="764"/>
      <c r="Y4579" s="764"/>
      <c r="Z4579" s="764"/>
      <c r="AA4579" s="764"/>
      <c r="AB4579" s="764"/>
      <c r="AC4579" s="764"/>
    </row>
    <row r="4580">
      <c r="A4580" s="613"/>
      <c r="B4580" s="594"/>
      <c r="C4580" s="4"/>
      <c r="F4580" s="764"/>
      <c r="G4580" s="764"/>
      <c r="H4580" s="764"/>
      <c r="I4580" s="764"/>
      <c r="J4580" s="764"/>
      <c r="K4580" s="764"/>
      <c r="L4580" s="764"/>
      <c r="M4580" s="764"/>
      <c r="N4580" s="764"/>
      <c r="O4580" s="764"/>
      <c r="P4580" s="764"/>
      <c r="Q4580" s="764"/>
      <c r="R4580" s="764"/>
      <c r="S4580" s="764"/>
      <c r="T4580" s="764"/>
      <c r="U4580" s="764"/>
      <c r="V4580" s="764"/>
      <c r="W4580" s="764"/>
      <c r="X4580" s="764"/>
      <c r="Y4580" s="764"/>
      <c r="Z4580" s="764"/>
      <c r="AA4580" s="764"/>
      <c r="AB4580" s="764"/>
      <c r="AC4580" s="764"/>
    </row>
    <row r="4581">
      <c r="A4581" s="613"/>
      <c r="B4581" s="594"/>
      <c r="C4581" s="4"/>
      <c r="F4581" s="764"/>
      <c r="G4581" s="764"/>
      <c r="H4581" s="764"/>
      <c r="I4581" s="764"/>
      <c r="J4581" s="764"/>
      <c r="K4581" s="764"/>
      <c r="L4581" s="764"/>
      <c r="M4581" s="764"/>
      <c r="N4581" s="764"/>
      <c r="O4581" s="764"/>
      <c r="P4581" s="764"/>
      <c r="Q4581" s="764"/>
      <c r="R4581" s="764"/>
      <c r="S4581" s="764"/>
      <c r="T4581" s="764"/>
      <c r="U4581" s="764"/>
      <c r="V4581" s="764"/>
      <c r="W4581" s="764"/>
      <c r="X4581" s="764"/>
      <c r="Y4581" s="764"/>
      <c r="Z4581" s="764"/>
      <c r="AA4581" s="764"/>
      <c r="AB4581" s="764"/>
      <c r="AC4581" s="764"/>
    </row>
    <row r="4582">
      <c r="A4582" s="613"/>
      <c r="B4582" s="594"/>
      <c r="C4582" s="4"/>
      <c r="F4582" s="764"/>
      <c r="G4582" s="764"/>
      <c r="H4582" s="764"/>
      <c r="I4582" s="764"/>
      <c r="J4582" s="764"/>
      <c r="K4582" s="764"/>
      <c r="L4582" s="764"/>
      <c r="M4582" s="764"/>
      <c r="N4582" s="764"/>
      <c r="O4582" s="764"/>
      <c r="P4582" s="764"/>
      <c r="Q4582" s="764"/>
      <c r="R4582" s="764"/>
      <c r="S4582" s="764"/>
      <c r="T4582" s="764"/>
      <c r="U4582" s="764"/>
      <c r="V4582" s="764"/>
      <c r="W4582" s="764"/>
      <c r="X4582" s="764"/>
      <c r="Y4582" s="764"/>
      <c r="Z4582" s="764"/>
      <c r="AA4582" s="764"/>
      <c r="AB4582" s="764"/>
      <c r="AC4582" s="764"/>
    </row>
    <row r="4583">
      <c r="A4583" s="613"/>
      <c r="B4583" s="594"/>
      <c r="C4583" s="4"/>
      <c r="F4583" s="764"/>
      <c r="G4583" s="764"/>
      <c r="H4583" s="764"/>
      <c r="I4583" s="764"/>
      <c r="J4583" s="764"/>
      <c r="K4583" s="764"/>
      <c r="L4583" s="764"/>
      <c r="M4583" s="764"/>
      <c r="N4583" s="764"/>
      <c r="O4583" s="764"/>
      <c r="P4583" s="764"/>
      <c r="Q4583" s="764"/>
      <c r="R4583" s="764"/>
      <c r="S4583" s="764"/>
      <c r="T4583" s="764"/>
      <c r="U4583" s="764"/>
      <c r="V4583" s="764"/>
      <c r="W4583" s="764"/>
      <c r="X4583" s="764"/>
      <c r="Y4583" s="764"/>
      <c r="Z4583" s="764"/>
      <c r="AA4583" s="764"/>
      <c r="AB4583" s="764"/>
      <c r="AC4583" s="764"/>
    </row>
    <row r="4584">
      <c r="A4584" s="613"/>
      <c r="B4584" s="594"/>
      <c r="C4584" s="4"/>
      <c r="F4584" s="764"/>
      <c r="G4584" s="764"/>
      <c r="H4584" s="764"/>
      <c r="I4584" s="764"/>
      <c r="J4584" s="764"/>
      <c r="K4584" s="764"/>
      <c r="L4584" s="764"/>
      <c r="M4584" s="764"/>
      <c r="N4584" s="764"/>
      <c r="O4584" s="764"/>
      <c r="P4584" s="764"/>
      <c r="Q4584" s="764"/>
      <c r="R4584" s="764"/>
      <c r="S4584" s="764"/>
      <c r="T4584" s="764"/>
      <c r="U4584" s="764"/>
      <c r="V4584" s="764"/>
      <c r="W4584" s="764"/>
      <c r="X4584" s="764"/>
      <c r="Y4584" s="764"/>
      <c r="Z4584" s="764"/>
      <c r="AA4584" s="764"/>
      <c r="AB4584" s="764"/>
      <c r="AC4584" s="764"/>
    </row>
    <row r="4585">
      <c r="A4585" s="613"/>
      <c r="B4585" s="594"/>
      <c r="C4585" s="4"/>
      <c r="F4585" s="764"/>
      <c r="G4585" s="764"/>
      <c r="H4585" s="764"/>
      <c r="I4585" s="764"/>
      <c r="J4585" s="764"/>
      <c r="K4585" s="764"/>
      <c r="L4585" s="764"/>
      <c r="M4585" s="764"/>
      <c r="N4585" s="764"/>
      <c r="O4585" s="764"/>
      <c r="P4585" s="764"/>
      <c r="Q4585" s="764"/>
      <c r="R4585" s="764"/>
      <c r="S4585" s="764"/>
      <c r="T4585" s="764"/>
      <c r="U4585" s="764"/>
      <c r="V4585" s="764"/>
      <c r="W4585" s="764"/>
      <c r="X4585" s="764"/>
      <c r="Y4585" s="764"/>
      <c r="Z4585" s="764"/>
      <c r="AA4585" s="764"/>
      <c r="AB4585" s="764"/>
      <c r="AC4585" s="764"/>
    </row>
    <row r="4586">
      <c r="A4586" s="613"/>
      <c r="B4586" s="594"/>
      <c r="C4586" s="4"/>
      <c r="F4586" s="764"/>
      <c r="G4586" s="764"/>
      <c r="H4586" s="764"/>
      <c r="I4586" s="764"/>
      <c r="J4586" s="764"/>
      <c r="K4586" s="764"/>
      <c r="L4586" s="764"/>
      <c r="M4586" s="764"/>
      <c r="N4586" s="764"/>
      <c r="O4586" s="764"/>
      <c r="P4586" s="764"/>
      <c r="Q4586" s="764"/>
      <c r="R4586" s="764"/>
      <c r="S4586" s="764"/>
      <c r="T4586" s="764"/>
      <c r="U4586" s="764"/>
      <c r="V4586" s="764"/>
      <c r="W4586" s="764"/>
      <c r="X4586" s="764"/>
      <c r="Y4586" s="764"/>
      <c r="Z4586" s="764"/>
      <c r="AA4586" s="764"/>
      <c r="AB4586" s="764"/>
      <c r="AC4586" s="764"/>
    </row>
    <row r="4587">
      <c r="A4587" s="613"/>
      <c r="B4587" s="594"/>
      <c r="C4587" s="4"/>
      <c r="F4587" s="764"/>
      <c r="G4587" s="764"/>
      <c r="H4587" s="764"/>
      <c r="I4587" s="764"/>
      <c r="J4587" s="764"/>
      <c r="K4587" s="764"/>
      <c r="L4587" s="764"/>
      <c r="M4587" s="764"/>
      <c r="N4587" s="764"/>
      <c r="O4587" s="764"/>
      <c r="P4587" s="764"/>
      <c r="Q4587" s="764"/>
      <c r="R4587" s="764"/>
      <c r="S4587" s="764"/>
      <c r="T4587" s="764"/>
      <c r="U4587" s="764"/>
      <c r="V4587" s="764"/>
      <c r="W4587" s="764"/>
      <c r="X4587" s="764"/>
      <c r="Y4587" s="764"/>
      <c r="Z4587" s="764"/>
      <c r="AA4587" s="764"/>
      <c r="AB4587" s="764"/>
      <c r="AC4587" s="764"/>
    </row>
    <row r="4588">
      <c r="A4588" s="613"/>
      <c r="B4588" s="594"/>
      <c r="C4588" s="4"/>
      <c r="F4588" s="764"/>
      <c r="G4588" s="764"/>
      <c r="H4588" s="764"/>
      <c r="I4588" s="764"/>
      <c r="J4588" s="764"/>
      <c r="K4588" s="764"/>
      <c r="L4588" s="764"/>
      <c r="M4588" s="764"/>
      <c r="N4588" s="764"/>
      <c r="O4588" s="764"/>
      <c r="P4588" s="764"/>
      <c r="Q4588" s="764"/>
      <c r="R4588" s="764"/>
      <c r="S4588" s="764"/>
      <c r="T4588" s="764"/>
      <c r="U4588" s="764"/>
      <c r="V4588" s="764"/>
      <c r="W4588" s="764"/>
      <c r="X4588" s="764"/>
      <c r="Y4588" s="764"/>
      <c r="Z4588" s="764"/>
      <c r="AA4588" s="764"/>
      <c r="AB4588" s="764"/>
      <c r="AC4588" s="764"/>
    </row>
    <row r="4589">
      <c r="A4589" s="613"/>
      <c r="B4589" s="594"/>
      <c r="C4589" s="4"/>
      <c r="F4589" s="764"/>
      <c r="G4589" s="764"/>
      <c r="H4589" s="764"/>
      <c r="I4589" s="764"/>
      <c r="J4589" s="764"/>
      <c r="K4589" s="764"/>
      <c r="L4589" s="764"/>
      <c r="M4589" s="764"/>
      <c r="N4589" s="764"/>
      <c r="O4589" s="764"/>
      <c r="P4589" s="764"/>
      <c r="Q4589" s="764"/>
      <c r="R4589" s="764"/>
      <c r="S4589" s="764"/>
      <c r="T4589" s="764"/>
      <c r="U4589" s="764"/>
      <c r="V4589" s="764"/>
      <c r="W4589" s="764"/>
      <c r="X4589" s="764"/>
      <c r="Y4589" s="764"/>
      <c r="Z4589" s="764"/>
      <c r="AA4589" s="764"/>
      <c r="AB4589" s="764"/>
      <c r="AC4589" s="764"/>
    </row>
    <row r="4590">
      <c r="A4590" s="613"/>
      <c r="B4590" s="594"/>
      <c r="C4590" s="4"/>
      <c r="F4590" s="764"/>
      <c r="G4590" s="764"/>
      <c r="H4590" s="764"/>
      <c r="I4590" s="764"/>
      <c r="J4590" s="764"/>
      <c r="K4590" s="764"/>
      <c r="L4590" s="764"/>
      <c r="M4590" s="764"/>
      <c r="N4590" s="764"/>
      <c r="O4590" s="764"/>
      <c r="P4590" s="764"/>
      <c r="Q4590" s="764"/>
      <c r="R4590" s="764"/>
      <c r="S4590" s="764"/>
      <c r="T4590" s="764"/>
      <c r="U4590" s="764"/>
      <c r="V4590" s="764"/>
      <c r="W4590" s="764"/>
      <c r="X4590" s="764"/>
      <c r="Y4590" s="764"/>
      <c r="Z4590" s="764"/>
      <c r="AA4590" s="764"/>
      <c r="AB4590" s="764"/>
      <c r="AC4590" s="764"/>
    </row>
    <row r="4591">
      <c r="A4591" s="613"/>
      <c r="B4591" s="594"/>
      <c r="C4591" s="4"/>
      <c r="F4591" s="764"/>
      <c r="G4591" s="764"/>
      <c r="H4591" s="764"/>
      <c r="I4591" s="764"/>
      <c r="J4591" s="764"/>
      <c r="K4591" s="764"/>
      <c r="L4591" s="764"/>
      <c r="M4591" s="764"/>
      <c r="N4591" s="764"/>
      <c r="O4591" s="764"/>
      <c r="P4591" s="764"/>
      <c r="Q4591" s="764"/>
      <c r="R4591" s="764"/>
      <c r="S4591" s="764"/>
      <c r="T4591" s="764"/>
      <c r="U4591" s="764"/>
      <c r="V4591" s="764"/>
      <c r="W4591" s="764"/>
      <c r="X4591" s="764"/>
      <c r="Y4591" s="764"/>
      <c r="Z4591" s="764"/>
      <c r="AA4591" s="764"/>
      <c r="AB4591" s="764"/>
      <c r="AC4591" s="764"/>
    </row>
    <row r="4592">
      <c r="A4592" s="613"/>
      <c r="B4592" s="594"/>
      <c r="C4592" s="4"/>
      <c r="F4592" s="764"/>
      <c r="G4592" s="764"/>
      <c r="H4592" s="764"/>
      <c r="I4592" s="764"/>
      <c r="J4592" s="764"/>
      <c r="K4592" s="764"/>
      <c r="L4592" s="764"/>
      <c r="M4592" s="764"/>
      <c r="N4592" s="764"/>
      <c r="O4592" s="764"/>
      <c r="P4592" s="764"/>
      <c r="Q4592" s="764"/>
      <c r="R4592" s="764"/>
      <c r="S4592" s="764"/>
      <c r="T4592" s="764"/>
      <c r="U4592" s="764"/>
      <c r="V4592" s="764"/>
      <c r="W4592" s="764"/>
      <c r="X4592" s="764"/>
      <c r="Y4592" s="764"/>
      <c r="Z4592" s="764"/>
      <c r="AA4592" s="764"/>
      <c r="AB4592" s="764"/>
      <c r="AC4592" s="764"/>
    </row>
    <row r="4593">
      <c r="A4593" s="613"/>
      <c r="B4593" s="594"/>
      <c r="C4593" s="4"/>
      <c r="F4593" s="764"/>
      <c r="G4593" s="764"/>
      <c r="H4593" s="764"/>
      <c r="I4593" s="764"/>
      <c r="J4593" s="764"/>
      <c r="K4593" s="764"/>
      <c r="L4593" s="764"/>
      <c r="M4593" s="764"/>
      <c r="N4593" s="764"/>
      <c r="O4593" s="764"/>
      <c r="P4593" s="764"/>
      <c r="Q4593" s="764"/>
      <c r="R4593" s="764"/>
      <c r="S4593" s="764"/>
      <c r="T4593" s="764"/>
      <c r="U4593" s="764"/>
      <c r="V4593" s="764"/>
      <c r="W4593" s="764"/>
      <c r="X4593" s="764"/>
      <c r="Y4593" s="764"/>
      <c r="Z4593" s="764"/>
      <c r="AA4593" s="764"/>
      <c r="AB4593" s="764"/>
      <c r="AC4593" s="764"/>
    </row>
    <row r="4594">
      <c r="A4594" s="613"/>
      <c r="B4594" s="594"/>
      <c r="C4594" s="4"/>
      <c r="F4594" s="764"/>
      <c r="G4594" s="764"/>
      <c r="H4594" s="764"/>
      <c r="I4594" s="764"/>
      <c r="J4594" s="764"/>
      <c r="K4594" s="764"/>
      <c r="L4594" s="764"/>
      <c r="M4594" s="764"/>
      <c r="N4594" s="764"/>
      <c r="O4594" s="764"/>
      <c r="P4594" s="764"/>
      <c r="Q4594" s="764"/>
      <c r="R4594" s="764"/>
      <c r="S4594" s="764"/>
      <c r="T4594" s="764"/>
      <c r="U4594" s="764"/>
      <c r="V4594" s="764"/>
      <c r="W4594" s="764"/>
      <c r="X4594" s="764"/>
      <c r="Y4594" s="764"/>
      <c r="Z4594" s="764"/>
      <c r="AA4594" s="764"/>
      <c r="AB4594" s="764"/>
      <c r="AC4594" s="764"/>
    </row>
    <row r="4595">
      <c r="A4595" s="613"/>
      <c r="B4595" s="594"/>
      <c r="C4595" s="4"/>
      <c r="F4595" s="764"/>
      <c r="G4595" s="764"/>
      <c r="H4595" s="764"/>
      <c r="I4595" s="764"/>
      <c r="J4595" s="764"/>
      <c r="K4595" s="764"/>
      <c r="L4595" s="764"/>
      <c r="M4595" s="764"/>
      <c r="N4595" s="764"/>
      <c r="O4595" s="764"/>
      <c r="P4595" s="764"/>
      <c r="Q4595" s="764"/>
      <c r="R4595" s="764"/>
      <c r="S4595" s="764"/>
      <c r="T4595" s="764"/>
      <c r="U4595" s="764"/>
      <c r="V4595" s="764"/>
      <c r="W4595" s="764"/>
      <c r="X4595" s="764"/>
      <c r="Y4595" s="764"/>
      <c r="Z4595" s="764"/>
      <c r="AA4595" s="764"/>
      <c r="AB4595" s="764"/>
      <c r="AC4595" s="764"/>
    </row>
    <row r="4596">
      <c r="A4596" s="613"/>
      <c r="B4596" s="594"/>
      <c r="C4596" s="4"/>
      <c r="F4596" s="764"/>
      <c r="G4596" s="764"/>
      <c r="H4596" s="764"/>
      <c r="I4596" s="764"/>
      <c r="J4596" s="764"/>
      <c r="K4596" s="764"/>
      <c r="L4596" s="764"/>
      <c r="M4596" s="764"/>
      <c r="N4596" s="764"/>
      <c r="O4596" s="764"/>
      <c r="P4596" s="764"/>
      <c r="Q4596" s="764"/>
      <c r="R4596" s="764"/>
      <c r="S4596" s="764"/>
      <c r="T4596" s="764"/>
      <c r="U4596" s="764"/>
      <c r="V4596" s="764"/>
      <c r="W4596" s="764"/>
      <c r="X4596" s="764"/>
      <c r="Y4596" s="764"/>
      <c r="Z4596" s="764"/>
      <c r="AA4596" s="764"/>
      <c r="AB4596" s="764"/>
      <c r="AC4596" s="764"/>
    </row>
    <row r="4597">
      <c r="A4597" s="613"/>
      <c r="B4597" s="594"/>
      <c r="C4597" s="4"/>
      <c r="F4597" s="764"/>
      <c r="G4597" s="764"/>
      <c r="H4597" s="764"/>
      <c r="I4597" s="764"/>
      <c r="J4597" s="764"/>
      <c r="K4597" s="764"/>
      <c r="L4597" s="764"/>
      <c r="M4597" s="764"/>
      <c r="N4597" s="764"/>
      <c r="O4597" s="764"/>
      <c r="P4597" s="764"/>
      <c r="Q4597" s="764"/>
      <c r="R4597" s="764"/>
      <c r="S4597" s="764"/>
      <c r="T4597" s="764"/>
      <c r="U4597" s="764"/>
      <c r="V4597" s="764"/>
      <c r="W4597" s="764"/>
      <c r="X4597" s="764"/>
      <c r="Y4597" s="764"/>
      <c r="Z4597" s="764"/>
      <c r="AA4597" s="764"/>
      <c r="AB4597" s="764"/>
      <c r="AC4597" s="764"/>
    </row>
    <row r="4598">
      <c r="A4598" s="613"/>
      <c r="B4598" s="594"/>
      <c r="C4598" s="4"/>
      <c r="F4598" s="764"/>
      <c r="G4598" s="764"/>
      <c r="H4598" s="764"/>
      <c r="I4598" s="764"/>
      <c r="J4598" s="764"/>
      <c r="K4598" s="764"/>
      <c r="L4598" s="764"/>
      <c r="M4598" s="764"/>
      <c r="N4598" s="764"/>
      <c r="O4598" s="764"/>
      <c r="P4598" s="764"/>
      <c r="Q4598" s="764"/>
      <c r="R4598" s="764"/>
      <c r="S4598" s="764"/>
      <c r="T4598" s="764"/>
      <c r="U4598" s="764"/>
      <c r="V4598" s="764"/>
      <c r="W4598" s="764"/>
      <c r="X4598" s="764"/>
      <c r="Y4598" s="764"/>
      <c r="Z4598" s="764"/>
      <c r="AA4598" s="764"/>
      <c r="AB4598" s="764"/>
      <c r="AC4598" s="764"/>
    </row>
    <row r="4599">
      <c r="B4599" s="51"/>
      <c r="C4599" s="4"/>
      <c r="F4599" s="764"/>
      <c r="G4599" s="764"/>
      <c r="H4599" s="764"/>
      <c r="I4599" s="764"/>
      <c r="J4599" s="764"/>
      <c r="K4599" s="764"/>
      <c r="L4599" s="764"/>
      <c r="M4599" s="764"/>
      <c r="N4599" s="764"/>
      <c r="O4599" s="764"/>
      <c r="P4599" s="764"/>
      <c r="Q4599" s="764"/>
      <c r="R4599" s="764"/>
      <c r="S4599" s="764"/>
      <c r="T4599" s="764"/>
      <c r="U4599" s="764"/>
      <c r="V4599" s="764"/>
      <c r="W4599" s="764"/>
      <c r="X4599" s="764"/>
      <c r="Y4599" s="764"/>
      <c r="Z4599" s="764"/>
      <c r="AA4599" s="764"/>
      <c r="AB4599" s="764"/>
      <c r="AC4599" s="764"/>
    </row>
  </sheetData>
  <conditionalFormatting sqref="A3454:A3455 A3630:A3631 B3663:B3664 A3680:A3702 B3700 A3713:A3741 B3736 A4076:A4077 B4077">
    <cfRule type="containsBlanks" dxfId="0" priority="1">
      <formula>LEN(TRIM(A3454))=0</formula>
    </cfRule>
  </conditionalFormatting>
  <conditionalFormatting sqref="A3883:A3889">
    <cfRule type="notContainsBlanks" dxfId="1" priority="2">
      <formula>LEN(TRIM(A3883))&gt;0</formula>
    </cfRule>
  </conditionalFormatting>
  <conditionalFormatting sqref="C2829">
    <cfRule type="notContainsBlanks" dxfId="2" priority="3">
      <formula>LEN(TRIM(C2829))&gt;0</formula>
    </cfRule>
  </conditionalFormatting>
  <conditionalFormatting sqref="D488">
    <cfRule type="notContainsBlanks" dxfId="2" priority="4">
      <formula>LEN(TRIM(D488))&gt;0</formula>
    </cfRule>
  </conditionalFormatting>
  <hyperlinks>
    <hyperlink r:id="rId1" ref="B1"/>
    <hyperlink r:id="rId2" ref="A2"/>
    <hyperlink r:id="rId3" ref="B6"/>
    <hyperlink r:id="rId4" ref="A7"/>
    <hyperlink r:id="rId5" ref="B9"/>
    <hyperlink r:id="rId6" ref="B39"/>
    <hyperlink r:id="rId7" ref="A44"/>
    <hyperlink r:id="rId8" ref="A46"/>
    <hyperlink r:id="rId9" ref="C51"/>
    <hyperlink r:id="rId10" ref="B81"/>
    <hyperlink r:id="rId11" ref="A90"/>
    <hyperlink r:id="rId12" ref="B99"/>
    <hyperlink r:id="rId13" ref="A137"/>
    <hyperlink r:id="rId14" ref="A147"/>
    <hyperlink r:id="rId15" ref="A157"/>
    <hyperlink r:id="rId16" ref="C158"/>
    <hyperlink r:id="rId17" ref="B166"/>
    <hyperlink r:id="rId18" location="gid=0" ref="B167"/>
    <hyperlink r:id="rId19" location="gid=0" ref="C167"/>
    <hyperlink r:id="rId20" ref="A174"/>
    <hyperlink r:id="rId21" location="gid=1407948687" ref="A178"/>
    <hyperlink r:id="rId22" ref="A182"/>
    <hyperlink r:id="rId23" ref="A185"/>
    <hyperlink r:id="rId24" ref="A198"/>
    <hyperlink r:id="rId25" ref="B209"/>
    <hyperlink r:id="rId26" ref="C214"/>
    <hyperlink r:id="rId27" ref="A216"/>
    <hyperlink r:id="rId28" ref="A219"/>
    <hyperlink r:id="rId29" ref="B221"/>
    <hyperlink r:id="rId30" ref="A236"/>
    <hyperlink r:id="rId31" ref="D240"/>
    <hyperlink r:id="rId32" ref="A243"/>
    <hyperlink r:id="rId33" ref="D244"/>
    <hyperlink r:id="rId34" location="p22037" ref="A245"/>
    <hyperlink r:id="rId35" ref="A248"/>
    <hyperlink r:id="rId36" ref="A251"/>
    <hyperlink r:id="rId37" ref="A255"/>
    <hyperlink r:id="rId38" ref="F255"/>
    <hyperlink r:id="rId39" ref="A266"/>
    <hyperlink r:id="rId40" ref="B271"/>
    <hyperlink r:id="rId41" ref="A273"/>
    <hyperlink r:id="rId42" ref="A283"/>
    <hyperlink r:id="rId43" ref="D291"/>
    <hyperlink r:id="rId44" ref="A296"/>
    <hyperlink r:id="rId45" ref="C301"/>
    <hyperlink r:id="rId46" ref="C303"/>
    <hyperlink r:id="rId47" ref="B309"/>
    <hyperlink r:id="rId48" ref="B310"/>
    <hyperlink r:id="rId49" ref="B311"/>
    <hyperlink r:id="rId50" ref="B328"/>
    <hyperlink r:id="rId51" ref="B342"/>
    <hyperlink r:id="rId52" ref="A351"/>
    <hyperlink r:id="rId53" ref="A389"/>
    <hyperlink r:id="rId54" ref="B389"/>
    <hyperlink r:id="rId55" ref="B405"/>
    <hyperlink r:id="rId56" ref="A408"/>
    <hyperlink r:id="rId57" ref="A441"/>
    <hyperlink r:id="rId58" ref="B441"/>
    <hyperlink r:id="rId59" ref="A454"/>
    <hyperlink r:id="rId60" ref="B460"/>
    <hyperlink r:id="rId61" ref="A467"/>
    <hyperlink r:id="rId62" ref="A489"/>
    <hyperlink r:id="rId63" ref="B490"/>
    <hyperlink r:id="rId64" ref="A497"/>
    <hyperlink r:id="rId65" ref="A515"/>
    <hyperlink r:id="rId66" ref="A519"/>
    <hyperlink r:id="rId67" ref="B524"/>
    <hyperlink r:id="rId68" ref="A532"/>
    <hyperlink r:id="rId69" ref="A533"/>
    <hyperlink r:id="rId70" ref="B533"/>
    <hyperlink r:id="rId71" ref="A546"/>
    <hyperlink r:id="rId72" ref="B550"/>
    <hyperlink r:id="rId73" location="gid=1405238774" ref="A565"/>
    <hyperlink r:id="rId74" ref="A585"/>
    <hyperlink r:id="rId75" ref="A588"/>
    <hyperlink r:id="rId76" ref="C594"/>
    <hyperlink r:id="rId77" ref="A610"/>
    <hyperlink r:id="rId78" ref="A615"/>
    <hyperlink r:id="rId79" ref="C631"/>
    <hyperlink r:id="rId80" location="Merger_with_Lahey_Hospital_&amp;_Medical_Center." ref="B696"/>
    <hyperlink r:id="rId81" ref="B710"/>
    <hyperlink r:id="rId82" ref="B714"/>
    <hyperlink r:id="rId83" ref="B720"/>
    <hyperlink r:id="rId84" location="gid=6814044" ref="A724"/>
    <hyperlink r:id="rId85" ref="A730"/>
    <hyperlink r:id="rId86" ref="B738"/>
    <hyperlink r:id="rId87" ref="A739"/>
    <hyperlink r:id="rId88" ref="B739"/>
    <hyperlink r:id="rId89" ref="C755"/>
    <hyperlink r:id="rId90" ref="B785"/>
    <hyperlink r:id="rId91" ref="A793"/>
    <hyperlink r:id="rId92" ref="A818"/>
    <hyperlink r:id="rId93" ref="A843"/>
    <hyperlink r:id="rId94" ref="B846"/>
    <hyperlink r:id="rId95" ref="A851"/>
    <hyperlink r:id="rId96" ref="B855"/>
    <hyperlink r:id="rId97" ref="A861"/>
    <hyperlink r:id="rId98" location="1" ref="B867"/>
    <hyperlink r:id="rId99" ref="A875"/>
    <hyperlink r:id="rId100" ref="B884"/>
    <hyperlink r:id="rId101" ref="C985"/>
    <hyperlink r:id="rId102" ref="A994"/>
    <hyperlink r:id="rId103" ref="A1034"/>
    <hyperlink r:id="rId104" ref="A1051"/>
    <hyperlink r:id="rId105" ref="A1052"/>
    <hyperlink r:id="rId106" location="gid=434562170" ref="C1056"/>
    <hyperlink r:id="rId107" ref="B1065"/>
    <hyperlink r:id="rId108" ref="A1074"/>
    <hyperlink r:id="rId109" ref="A1091"/>
    <hyperlink r:id="rId110" ref="B1096"/>
    <hyperlink r:id="rId111" ref="A1100"/>
    <hyperlink r:id="rId112" ref="A1113"/>
    <hyperlink r:id="rId113" location="p21230" ref="C1146"/>
    <hyperlink r:id="rId114" ref="A1199"/>
    <hyperlink r:id="rId115" ref="A1263"/>
    <hyperlink r:id="rId116" ref="B1263"/>
    <hyperlink r:id="rId117" location="p21202" ref="C1277"/>
    <hyperlink r:id="rId118" ref="B1279"/>
    <hyperlink r:id="rId119" ref="A1298"/>
    <hyperlink r:id="rId120" ref="C1346"/>
    <hyperlink r:id="rId121" ref="A1475"/>
    <hyperlink r:id="rId122" ref="A1476"/>
    <hyperlink r:id="rId123" ref="A1479"/>
    <hyperlink r:id="rId124" ref="A1480"/>
    <hyperlink r:id="rId125" ref="A1501"/>
    <hyperlink r:id="rId126" ref="A1516"/>
    <hyperlink r:id="rId127" ref="B1518"/>
    <hyperlink r:id="rId128" ref="B1542"/>
    <hyperlink r:id="rId129" ref="B1546"/>
    <hyperlink r:id="rId130" ref="A1548"/>
    <hyperlink r:id="rId131" ref="B1563"/>
    <hyperlink r:id="rId132" ref="B1588"/>
    <hyperlink r:id="rId133" ref="A1601"/>
    <hyperlink r:id="rId134" ref="C1617"/>
    <hyperlink r:id="rId135" ref="A1618"/>
    <hyperlink r:id="rId136" ref="C1621"/>
    <hyperlink r:id="rId137" ref="A1622"/>
    <hyperlink r:id="rId138" ref="D1626"/>
    <hyperlink r:id="rId139" ref="C1627"/>
    <hyperlink r:id="rId140" ref="B1629"/>
    <hyperlink r:id="rId141" ref="B1631"/>
    <hyperlink r:id="rId142" ref="A1640"/>
    <hyperlink r:id="rId143" ref="A1655"/>
    <hyperlink r:id="rId144" ref="B1668"/>
    <hyperlink r:id="rId145" ref="A1692"/>
    <hyperlink r:id="rId146" ref="C1725"/>
    <hyperlink r:id="rId147" ref="B1726"/>
    <hyperlink r:id="rId148" location="gid=711818988" ref="A1730"/>
    <hyperlink r:id="rId149" ref="A1818"/>
    <hyperlink r:id="rId150" ref="A1896"/>
    <hyperlink r:id="rId151" location="matchcrisis" ref="A1944"/>
    <hyperlink r:id="rId152" location="matchcrisis" ref="A1946"/>
    <hyperlink r:id="rId153" ref="C1968"/>
    <hyperlink r:id="rId154" location="gid=0" ref="A2049"/>
    <hyperlink r:id="rId155" location="gid=0" ref="B2086"/>
    <hyperlink r:id="rId156" ref="B2093"/>
    <hyperlink r:id="rId157" ref="C2154"/>
    <hyperlink r:id="rId158" ref="B2186"/>
    <hyperlink r:id="rId159" ref="B2293"/>
    <hyperlink r:id="rId160" ref="A2294"/>
    <hyperlink r:id="rId161" ref="B2294"/>
    <hyperlink r:id="rId162" ref="B2325"/>
    <hyperlink r:id="rId163" ref="A2336"/>
    <hyperlink r:id="rId164" ref="B2369"/>
    <hyperlink r:id="rId165" ref="A2400"/>
    <hyperlink r:id="rId166" ref="C2419"/>
    <hyperlink r:id="rId167" ref="B2426"/>
    <hyperlink r:id="rId168" ref="B2510"/>
    <hyperlink r:id="rId169" location="gid=762986581" ref="A2535"/>
    <hyperlink r:id="rId170" ref="B2549"/>
    <hyperlink r:id="rId171" ref="B2577"/>
    <hyperlink r:id="rId172" ref="A2609"/>
    <hyperlink r:id="rId173" ref="C2675"/>
    <hyperlink r:id="rId174" ref="B2761"/>
    <hyperlink r:id="rId175" ref="A2771"/>
    <hyperlink r:id="rId176" ref="B2771"/>
    <hyperlink r:id="rId177" ref="A2780"/>
    <hyperlink r:id="rId178" location="/" ref="A2788"/>
    <hyperlink r:id="rId179" ref="A2833"/>
    <hyperlink r:id="rId180" ref="B2868"/>
    <hyperlink r:id="rId181" ref="A2888"/>
    <hyperlink r:id="rId182" ref="C2888"/>
    <hyperlink r:id="rId183" ref="B2890"/>
    <hyperlink r:id="rId184" ref="A2900"/>
    <hyperlink r:id="rId185" ref="A2910"/>
    <hyperlink r:id="rId186" ref="A2912"/>
    <hyperlink r:id="rId187" ref="C2913"/>
    <hyperlink r:id="rId188" location="3Its" ref="B2934"/>
    <hyperlink r:id="rId189" ref="A3053"/>
    <hyperlink r:id="rId190" ref="A3054"/>
    <hyperlink r:id="rId191" ref="B3063"/>
    <hyperlink r:id="rId192" ref="B3078"/>
    <hyperlink r:id="rId193" ref="C3088"/>
    <hyperlink r:id="rId194" ref="D3097"/>
    <hyperlink r:id="rId195" ref="B3104"/>
    <hyperlink r:id="rId196" ref="B3106"/>
    <hyperlink r:id="rId197" ref="C3106"/>
    <hyperlink r:id="rId198" ref="B3107"/>
    <hyperlink r:id="rId199" ref="C3110"/>
    <hyperlink r:id="rId200" ref="A3125"/>
    <hyperlink r:id="rId201" ref="B3125"/>
    <hyperlink r:id="rId202" ref="A3127"/>
    <hyperlink r:id="rId203" ref="A3132"/>
    <hyperlink r:id="rId204" location="!/vizhome/PDSurvey2020-Final/Desktoptablet" ref="B3149"/>
    <hyperlink r:id="rId205" ref="A3157"/>
    <hyperlink r:id="rId206" ref="A3163"/>
    <hyperlink r:id="rId207" ref="A3166"/>
    <hyperlink r:id="rId208" ref="A3191"/>
    <hyperlink r:id="rId209" ref="A3198"/>
    <hyperlink r:id="rId210" ref="B3219"/>
    <hyperlink r:id="rId211" ref="B3227"/>
    <hyperlink r:id="rId212" ref="B3244"/>
    <hyperlink r:id="rId213" ref="A3270"/>
    <hyperlink r:id="rId214" ref="B3273"/>
    <hyperlink r:id="rId215" ref="C3274"/>
    <hyperlink r:id="rId216" ref="A3292"/>
    <hyperlink r:id="rId217" ref="A3293"/>
    <hyperlink r:id="rId218" ref="A3316"/>
    <hyperlink r:id="rId219" ref="B3319"/>
    <hyperlink r:id="rId220" ref="B3335"/>
    <hyperlink r:id="rId221" ref="B3338"/>
    <hyperlink r:id="rId222" ref="A3340"/>
    <hyperlink r:id="rId223" ref="A3345"/>
    <hyperlink r:id="rId224" ref="B3357"/>
    <hyperlink r:id="rId225" ref="A3366"/>
    <hyperlink r:id="rId226" location="Procedure" ref="C3376"/>
    <hyperlink r:id="rId227" ref="A3400"/>
    <hyperlink r:id="rId228" ref="C3404"/>
    <hyperlink r:id="rId229" ref="A3418"/>
    <hyperlink r:id="rId230" ref="A3424"/>
    <hyperlink r:id="rId231" ref="B3432"/>
    <hyperlink r:id="rId232" ref="A3456"/>
    <hyperlink r:id="rId233" ref="A3461"/>
    <hyperlink r:id="rId234" location="!/vizhome/PDSurvey2020-Final/Desktoptablet" ref="A3472"/>
    <hyperlink r:id="rId235" ref="A3473"/>
    <hyperlink r:id="rId236" ref="B3477"/>
    <hyperlink r:id="rId237" ref="A3478"/>
    <hyperlink r:id="rId238" ref="C3485"/>
    <hyperlink r:id="rId239" ref="A3495"/>
    <hyperlink r:id="rId240" ref="C3497"/>
    <hyperlink r:id="rId241" ref="C3504"/>
    <hyperlink r:id="rId242" ref="A3521"/>
    <hyperlink r:id="rId243" ref="B3524"/>
    <hyperlink r:id="rId244" ref="A3535"/>
    <hyperlink r:id="rId245" ref="D3535"/>
    <hyperlink r:id="rId246" location="!/vizhome/PDSurvey2020-Final/Desktoptablet" ref="A3536"/>
    <hyperlink r:id="rId247" ref="A3538"/>
    <hyperlink r:id="rId248" ref="A3540"/>
    <hyperlink r:id="rId249" ref="B3541"/>
    <hyperlink r:id="rId250" ref="A3542"/>
    <hyperlink r:id="rId251" ref="B3564"/>
    <hyperlink r:id="rId252" ref="B3565"/>
    <hyperlink r:id="rId253" ref="A3567"/>
    <hyperlink r:id="rId254" ref="A3577"/>
    <hyperlink r:id="rId255" ref="A3592"/>
    <hyperlink r:id="rId256" ref="A3593"/>
    <hyperlink r:id="rId257" ref="A3611"/>
    <hyperlink r:id="rId258" ref="A3612"/>
    <hyperlink r:id="rId259" ref="B3613"/>
    <hyperlink r:id="rId260" ref="A3615"/>
    <hyperlink r:id="rId261" ref="A3617"/>
    <hyperlink r:id="rId262" ref="A3618"/>
    <hyperlink r:id="rId263" ref="A3620"/>
    <hyperlink r:id="rId264" ref="A3627"/>
    <hyperlink r:id="rId265" ref="A3630"/>
    <hyperlink r:id="rId266" ref="C3632"/>
    <hyperlink r:id="rId267" ref="A3634"/>
    <hyperlink r:id="rId268" ref="A3635"/>
    <hyperlink r:id="rId269" ref="A3636"/>
    <hyperlink r:id="rId270" ref="A3637"/>
    <hyperlink r:id="rId271" ref="A3639"/>
    <hyperlink r:id="rId272" ref="A3640"/>
    <hyperlink r:id="rId273" ref="A3641"/>
    <hyperlink r:id="rId274" ref="B3641"/>
    <hyperlink r:id="rId275" ref="A3644"/>
    <hyperlink r:id="rId276" ref="A3646"/>
    <hyperlink r:id="rId277" ref="B3646"/>
    <hyperlink r:id="rId278" ref="B3648"/>
    <hyperlink r:id="rId279" ref="A3650"/>
    <hyperlink r:id="rId280" ref="A3651"/>
    <hyperlink r:id="rId281" ref="A3652"/>
    <hyperlink r:id="rId282" ref="A3653"/>
    <hyperlink r:id="rId283" ref="A3654"/>
    <hyperlink r:id="rId284" ref="A3663"/>
    <hyperlink r:id="rId285" ref="A3664"/>
    <hyperlink r:id="rId286" ref="A3665"/>
    <hyperlink r:id="rId287" ref="A3670"/>
    <hyperlink r:id="rId288" ref="B3670"/>
    <hyperlink r:id="rId289" ref="A3676"/>
    <hyperlink r:id="rId290" ref="A3677"/>
    <hyperlink r:id="rId291" ref="B3677"/>
    <hyperlink r:id="rId292" ref="A3678"/>
    <hyperlink r:id="rId293" ref="A3679"/>
    <hyperlink r:id="rId294" ref="A3686"/>
    <hyperlink r:id="rId295" ref="A3690"/>
    <hyperlink r:id="rId296" ref="A3691"/>
    <hyperlink r:id="rId297" ref="A3696"/>
    <hyperlink r:id="rId298" ref="A3701"/>
    <hyperlink r:id="rId299" ref="A3702"/>
    <hyperlink r:id="rId300" ref="A3705"/>
    <hyperlink r:id="rId301" ref="C3707"/>
    <hyperlink r:id="rId302" ref="A3708"/>
    <hyperlink r:id="rId303" ref="A3709"/>
    <hyperlink r:id="rId304" ref="A3711"/>
    <hyperlink r:id="rId305" ref="A3712"/>
    <hyperlink r:id="rId306" ref="B3718"/>
    <hyperlink r:id="rId307" ref="A3719"/>
    <hyperlink r:id="rId308" ref="A3720"/>
    <hyperlink r:id="rId309" ref="A3721"/>
    <hyperlink r:id="rId310" ref="A3730"/>
    <hyperlink r:id="rId311" ref="A3731"/>
    <hyperlink r:id="rId312" ref="B3735"/>
    <hyperlink r:id="rId313" ref="A3739"/>
    <hyperlink r:id="rId314" ref="A3740"/>
    <hyperlink r:id="rId315" ref="A3741"/>
    <hyperlink r:id="rId316" ref="B3741"/>
    <hyperlink r:id="rId317" ref="A3742"/>
    <hyperlink r:id="rId318" ref="A3746"/>
    <hyperlink r:id="rId319" ref="B3746"/>
    <hyperlink r:id="rId320" ref="A3748"/>
    <hyperlink r:id="rId321" location="/p-elective-details/?returnUrl=find-electives&amp;electiveId=180352" ref="A3749"/>
    <hyperlink r:id="rId322" ref="A3750"/>
    <hyperlink r:id="rId323" ref="B3753"/>
    <hyperlink r:id="rId324" ref="A3755"/>
    <hyperlink r:id="rId325" ref="A3756"/>
    <hyperlink r:id="rId326" ref="A3759"/>
    <hyperlink r:id="rId327" ref="A3760"/>
    <hyperlink r:id="rId328" ref="A3766"/>
    <hyperlink r:id="rId329" ref="A3773"/>
    <hyperlink r:id="rId330" ref="A3778"/>
    <hyperlink r:id="rId331" ref="A3784"/>
    <hyperlink r:id="rId332" ref="A3787"/>
    <hyperlink r:id="rId333" ref="A3789"/>
    <hyperlink r:id="rId334" ref="A3791"/>
    <hyperlink r:id="rId335" ref="A3795"/>
    <hyperlink r:id="rId336" ref="A3796"/>
    <hyperlink r:id="rId337" ref="A3797"/>
    <hyperlink r:id="rId338" ref="B3797"/>
    <hyperlink r:id="rId339" ref="B3799"/>
    <hyperlink r:id="rId340" ref="A3816"/>
    <hyperlink r:id="rId341" ref="B3817"/>
    <hyperlink r:id="rId342" ref="A3820"/>
    <hyperlink r:id="rId343" ref="A3824"/>
    <hyperlink r:id="rId344" ref="B3833"/>
    <hyperlink r:id="rId345" ref="D3833"/>
    <hyperlink r:id="rId346" ref="E3833"/>
    <hyperlink r:id="rId347" ref="B3834"/>
    <hyperlink r:id="rId348" ref="A3847"/>
    <hyperlink r:id="rId349" ref="A3853"/>
    <hyperlink r:id="rId350" ref="A3856"/>
    <hyperlink r:id="rId351" ref="A3864"/>
    <hyperlink r:id="rId352" ref="A3865"/>
    <hyperlink r:id="rId353" ref="A3869"/>
    <hyperlink r:id="rId354" ref="A3873"/>
    <hyperlink r:id="rId355" ref="A3879"/>
    <hyperlink r:id="rId356" ref="A3886"/>
    <hyperlink r:id="rId357" ref="A3892"/>
    <hyperlink r:id="rId358" ref="B3892"/>
    <hyperlink r:id="rId359" ref="A3894"/>
    <hyperlink r:id="rId360" ref="A3897"/>
    <hyperlink r:id="rId361" ref="C3905"/>
    <hyperlink r:id="rId362" ref="A3906"/>
    <hyperlink r:id="rId363" ref="C3912"/>
    <hyperlink r:id="rId364" ref="A3915"/>
    <hyperlink r:id="rId365" ref="A3916"/>
    <hyperlink r:id="rId366" ref="C3920"/>
    <hyperlink r:id="rId367" ref="A3921"/>
    <hyperlink r:id="rId368" ref="A3930"/>
    <hyperlink r:id="rId369" ref="A3931"/>
    <hyperlink r:id="rId370" ref="A3934"/>
    <hyperlink r:id="rId371" ref="B3934"/>
    <hyperlink r:id="rId372" ref="A3942"/>
    <hyperlink r:id="rId373" ref="A3945"/>
    <hyperlink r:id="rId374" ref="A3947"/>
    <hyperlink r:id="rId375" ref="A3954"/>
    <hyperlink r:id="rId376" ref="A3955"/>
    <hyperlink r:id="rId377" ref="B3964"/>
    <hyperlink r:id="rId378" ref="B3971"/>
    <hyperlink r:id="rId379" ref="B3972"/>
    <hyperlink r:id="rId380" ref="A3983"/>
    <hyperlink r:id="rId381" ref="B3983"/>
    <hyperlink r:id="rId382" ref="A4039"/>
    <hyperlink r:id="rId383" ref="B4050"/>
    <hyperlink r:id="rId384" ref="A4062"/>
    <hyperlink r:id="rId385" ref="A4076"/>
  </hyperlinks>
  <drawing r:id="rId386"/>
  <tableParts count="3">
    <tablePart r:id="rId390"/>
    <tablePart r:id="rId391"/>
    <tablePart r:id="rId392"/>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1.14"/>
    <col customWidth="1" min="2" max="2" width="20.14"/>
    <col customWidth="1" min="3" max="3" width="11.43"/>
    <col customWidth="1" min="4" max="4" width="19.14"/>
    <col customWidth="1" min="5" max="5" width="46.29"/>
    <col customWidth="1" min="6" max="6" width="31.71"/>
    <col customWidth="1" min="7" max="7" width="16.43"/>
    <col customWidth="1" min="8" max="8" width="21.29"/>
    <col customWidth="1" min="9" max="9" width="86.57"/>
    <col customWidth="1" min="10" max="10" width="77.0"/>
  </cols>
  <sheetData>
    <row r="1">
      <c r="A1" s="766"/>
      <c r="B1" s="767" t="s">
        <v>7366</v>
      </c>
      <c r="C1" s="768" t="s">
        <v>7367</v>
      </c>
      <c r="D1" s="768" t="s">
        <v>7368</v>
      </c>
      <c r="E1" s="768" t="s">
        <v>7369</v>
      </c>
      <c r="F1" s="767" t="s">
        <v>7370</v>
      </c>
      <c r="G1" s="768" t="s">
        <v>7371</v>
      </c>
      <c r="H1" s="768" t="s">
        <v>7372</v>
      </c>
      <c r="I1" s="767" t="s">
        <v>7373</v>
      </c>
      <c r="J1" s="768"/>
      <c r="K1" s="768"/>
      <c r="L1" s="768"/>
      <c r="M1" s="769"/>
      <c r="N1" s="769"/>
      <c r="O1" s="769"/>
      <c r="P1" s="769"/>
      <c r="Q1" s="769"/>
      <c r="R1" s="769"/>
      <c r="S1" s="769"/>
      <c r="T1" s="769"/>
      <c r="U1" s="769"/>
      <c r="V1" s="769"/>
      <c r="W1" s="769"/>
      <c r="X1" s="769"/>
      <c r="Y1" s="769"/>
      <c r="Z1" s="769"/>
      <c r="AA1" s="769"/>
      <c r="AB1" s="769"/>
    </row>
    <row r="2">
      <c r="A2" s="770" t="s">
        <v>7374</v>
      </c>
      <c r="B2" s="50" t="s">
        <v>7375</v>
      </c>
      <c r="C2" s="50" t="s">
        <v>7376</v>
      </c>
      <c r="D2" s="50" t="s">
        <v>983</v>
      </c>
      <c r="E2" s="50" t="s">
        <v>7377</v>
      </c>
      <c r="F2" s="50" t="s">
        <v>7378</v>
      </c>
      <c r="I2" s="50" t="s">
        <v>7379</v>
      </c>
    </row>
    <row r="3">
      <c r="A3" s="771" t="s">
        <v>7374</v>
      </c>
      <c r="B3" s="50" t="s">
        <v>7380</v>
      </c>
      <c r="C3" s="50" t="s">
        <v>7381</v>
      </c>
      <c r="D3" s="50" t="s">
        <v>7382</v>
      </c>
      <c r="E3" s="50" t="s">
        <v>7374</v>
      </c>
    </row>
    <row r="4">
      <c r="A4" s="772" t="s">
        <v>7383</v>
      </c>
      <c r="B4" s="50" t="s">
        <v>7384</v>
      </c>
      <c r="C4" s="50" t="s">
        <v>7385</v>
      </c>
      <c r="D4" s="50" t="s">
        <v>2249</v>
      </c>
      <c r="E4" s="50" t="s">
        <v>7386</v>
      </c>
      <c r="F4" s="50" t="s">
        <v>7387</v>
      </c>
      <c r="G4" s="50" t="s">
        <v>7388</v>
      </c>
    </row>
    <row r="5">
      <c r="A5" s="773" t="s">
        <v>7383</v>
      </c>
      <c r="B5" s="50" t="s">
        <v>7389</v>
      </c>
      <c r="E5" s="50" t="s">
        <v>7390</v>
      </c>
    </row>
    <row r="6">
      <c r="A6" s="774" t="s">
        <v>7383</v>
      </c>
      <c r="B6" s="50" t="s">
        <v>7391</v>
      </c>
      <c r="E6" s="50" t="s">
        <v>7392</v>
      </c>
    </row>
    <row r="7">
      <c r="A7" s="775" t="s">
        <v>7383</v>
      </c>
      <c r="B7" s="50" t="s">
        <v>7393</v>
      </c>
      <c r="E7" s="50" t="s">
        <v>7394</v>
      </c>
      <c r="F7" s="50" t="s">
        <v>7395</v>
      </c>
      <c r="I7" s="50" t="s">
        <v>7396</v>
      </c>
    </row>
    <row r="8">
      <c r="A8" s="770" t="s">
        <v>7397</v>
      </c>
      <c r="B8" s="50" t="s">
        <v>7398</v>
      </c>
      <c r="C8" s="50" t="s">
        <v>7399</v>
      </c>
      <c r="D8" s="50" t="s">
        <v>2249</v>
      </c>
      <c r="E8" s="50" t="s">
        <v>7400</v>
      </c>
      <c r="F8" s="50" t="s">
        <v>7401</v>
      </c>
    </row>
    <row r="9">
      <c r="A9" s="775" t="s">
        <v>7397</v>
      </c>
      <c r="B9" s="50" t="s">
        <v>7402</v>
      </c>
      <c r="C9" s="50" t="s">
        <v>7376</v>
      </c>
      <c r="D9" s="50" t="s">
        <v>7403</v>
      </c>
      <c r="E9" s="50" t="s">
        <v>7404</v>
      </c>
      <c r="F9" s="50" t="s">
        <v>7405</v>
      </c>
    </row>
    <row r="10">
      <c r="A10" s="770" t="s">
        <v>7406</v>
      </c>
      <c r="B10" s="50" t="s">
        <v>7407</v>
      </c>
      <c r="D10" s="50" t="s">
        <v>7382</v>
      </c>
      <c r="E10" s="50" t="s">
        <v>7408</v>
      </c>
      <c r="F10" s="50" t="s">
        <v>7409</v>
      </c>
    </row>
    <row r="11">
      <c r="A11" s="774" t="s">
        <v>7406</v>
      </c>
      <c r="B11" s="50" t="s">
        <v>7410</v>
      </c>
      <c r="D11" s="50" t="s">
        <v>7382</v>
      </c>
      <c r="E11" s="50" t="s">
        <v>7408</v>
      </c>
    </row>
    <row r="12">
      <c r="A12" s="771" t="s">
        <v>7406</v>
      </c>
      <c r="B12" s="50" t="s">
        <v>7411</v>
      </c>
      <c r="D12" s="50" t="s">
        <v>7412</v>
      </c>
      <c r="E12" s="50" t="s">
        <v>7408</v>
      </c>
    </row>
    <row r="13">
      <c r="A13" s="770" t="s">
        <v>7413</v>
      </c>
      <c r="B13" s="50" t="s">
        <v>7414</v>
      </c>
      <c r="C13" s="50" t="s">
        <v>7399</v>
      </c>
      <c r="D13" s="50" t="s">
        <v>7415</v>
      </c>
      <c r="E13" s="50" t="s">
        <v>7416</v>
      </c>
      <c r="F13" s="50" t="s">
        <v>7417</v>
      </c>
    </row>
    <row r="14">
      <c r="A14" s="771" t="s">
        <v>7413</v>
      </c>
      <c r="B14" s="50" t="s">
        <v>7418</v>
      </c>
      <c r="C14" s="50" t="s">
        <v>7399</v>
      </c>
      <c r="D14" s="50" t="s">
        <v>7415</v>
      </c>
      <c r="E14" s="50" t="s">
        <v>7416</v>
      </c>
      <c r="F14" s="50" t="s">
        <v>7419</v>
      </c>
      <c r="I14" s="50" t="s">
        <v>7420</v>
      </c>
    </row>
    <row r="15">
      <c r="A15" s="770" t="s">
        <v>7421</v>
      </c>
      <c r="B15" s="50" t="s">
        <v>7422</v>
      </c>
    </row>
    <row r="16">
      <c r="A16" s="774" t="s">
        <v>7421</v>
      </c>
      <c r="B16" s="50" t="s">
        <v>7423</v>
      </c>
    </row>
    <row r="17">
      <c r="A17" s="772" t="s">
        <v>7424</v>
      </c>
      <c r="B17" s="776" t="s">
        <v>7425</v>
      </c>
      <c r="C17" s="50" t="s">
        <v>7381</v>
      </c>
      <c r="D17" s="50" t="s">
        <v>7382</v>
      </c>
      <c r="E17" s="50" t="s">
        <v>7424</v>
      </c>
      <c r="F17" s="50" t="s">
        <v>7426</v>
      </c>
      <c r="G17" s="50" t="s">
        <v>7427</v>
      </c>
      <c r="H17" s="50" t="s">
        <v>7376</v>
      </c>
    </row>
    <row r="18">
      <c r="A18" s="773" t="s">
        <v>7424</v>
      </c>
      <c r="B18" s="50" t="s">
        <v>7428</v>
      </c>
    </row>
    <row r="19">
      <c r="A19" s="774" t="s">
        <v>7424</v>
      </c>
      <c r="B19" s="50" t="s">
        <v>7429</v>
      </c>
    </row>
    <row r="20">
      <c r="A20" s="774" t="s">
        <v>7424</v>
      </c>
      <c r="B20" s="50" t="s">
        <v>7430</v>
      </c>
      <c r="C20" s="50" t="s">
        <v>7381</v>
      </c>
      <c r="D20" s="50" t="s">
        <v>7382</v>
      </c>
      <c r="E20" s="50" t="s">
        <v>7424</v>
      </c>
      <c r="F20" s="50" t="s">
        <v>7431</v>
      </c>
      <c r="G20" s="50" t="s">
        <v>7432</v>
      </c>
      <c r="H20" s="50" t="s">
        <v>7376</v>
      </c>
    </row>
    <row r="21">
      <c r="A21" s="777" t="s">
        <v>7433</v>
      </c>
      <c r="B21" s="50" t="s">
        <v>7434</v>
      </c>
    </row>
    <row r="22">
      <c r="A22" s="778" t="s">
        <v>7435</v>
      </c>
      <c r="B22" s="50" t="s">
        <v>7436</v>
      </c>
      <c r="C22" s="50" t="s">
        <v>7399</v>
      </c>
      <c r="D22" s="50" t="s">
        <v>2249</v>
      </c>
      <c r="E22" s="50" t="s">
        <v>7437</v>
      </c>
      <c r="F22" s="50" t="s">
        <v>7438</v>
      </c>
    </row>
    <row r="23">
      <c r="A23" s="779" t="s">
        <v>7435</v>
      </c>
      <c r="B23" s="50" t="s">
        <v>7439</v>
      </c>
      <c r="E23" s="50" t="s">
        <v>7440</v>
      </c>
    </row>
    <row r="24">
      <c r="A24" s="772" t="s">
        <v>7441</v>
      </c>
      <c r="B24" s="50" t="s">
        <v>7442</v>
      </c>
    </row>
    <row r="25">
      <c r="A25" s="774" t="s">
        <v>7441</v>
      </c>
      <c r="B25" s="780" t="s">
        <v>7443</v>
      </c>
      <c r="C25" s="50" t="s">
        <v>7444</v>
      </c>
      <c r="D25" s="50" t="s">
        <v>2249</v>
      </c>
      <c r="E25" s="50" t="s">
        <v>7445</v>
      </c>
      <c r="F25" s="50" t="s">
        <v>7446</v>
      </c>
      <c r="G25" s="50" t="s">
        <v>7447</v>
      </c>
      <c r="H25" s="50" t="s">
        <v>7376</v>
      </c>
      <c r="I25" s="50" t="s">
        <v>7448</v>
      </c>
    </row>
    <row r="26">
      <c r="A26" s="773" t="s">
        <v>7441</v>
      </c>
      <c r="B26" s="50" t="s">
        <v>7449</v>
      </c>
    </row>
    <row r="27">
      <c r="A27" s="775" t="s">
        <v>7441</v>
      </c>
      <c r="B27" s="50" t="s">
        <v>7450</v>
      </c>
    </row>
    <row r="28">
      <c r="A28" s="771" t="s">
        <v>7451</v>
      </c>
      <c r="B28" s="50" t="s">
        <v>7452</v>
      </c>
      <c r="C28" s="50" t="s">
        <v>7376</v>
      </c>
      <c r="D28" s="50" t="s">
        <v>7382</v>
      </c>
      <c r="E28" s="50" t="s">
        <v>7453</v>
      </c>
    </row>
    <row r="29">
      <c r="B29" s="50" t="s">
        <v>7454</v>
      </c>
      <c r="C29" s="50" t="s">
        <v>7399</v>
      </c>
      <c r="E29" s="50" t="s">
        <v>7455</v>
      </c>
      <c r="F29" s="50"/>
      <c r="G29" s="50"/>
      <c r="H29" s="50"/>
    </row>
    <row r="30">
      <c r="A30" s="772" t="s">
        <v>7445</v>
      </c>
      <c r="B30" s="50" t="s">
        <v>7456</v>
      </c>
      <c r="C30" s="50" t="s">
        <v>7381</v>
      </c>
      <c r="D30" s="50" t="s">
        <v>7382</v>
      </c>
      <c r="E30" s="50" t="s">
        <v>7457</v>
      </c>
      <c r="F30" s="50" t="s">
        <v>7458</v>
      </c>
      <c r="H30" s="50" t="s">
        <v>7376</v>
      </c>
    </row>
    <row r="31">
      <c r="A31" s="773" t="s">
        <v>7445</v>
      </c>
      <c r="B31" s="50" t="s">
        <v>7459</v>
      </c>
      <c r="D31" s="50" t="s">
        <v>983</v>
      </c>
      <c r="E31" s="50" t="s">
        <v>7453</v>
      </c>
      <c r="G31" s="50" t="s">
        <v>7460</v>
      </c>
      <c r="H31" s="50" t="s">
        <v>7376</v>
      </c>
    </row>
    <row r="32">
      <c r="A32" s="774" t="s">
        <v>7445</v>
      </c>
      <c r="B32" s="50" t="s">
        <v>7461</v>
      </c>
      <c r="C32" s="50" t="s">
        <v>7399</v>
      </c>
      <c r="D32" s="50" t="s">
        <v>7462</v>
      </c>
      <c r="E32" s="50" t="s">
        <v>7463</v>
      </c>
      <c r="H32" s="50" t="s">
        <v>7399</v>
      </c>
    </row>
    <row r="33">
      <c r="A33" s="775" t="s">
        <v>7445</v>
      </c>
      <c r="B33" s="50" t="s">
        <v>7464</v>
      </c>
      <c r="D33" s="50" t="s">
        <v>7465</v>
      </c>
      <c r="E33" s="50" t="s">
        <v>7466</v>
      </c>
    </row>
    <row r="34">
      <c r="A34" s="772" t="s">
        <v>7467</v>
      </c>
      <c r="B34" s="50" t="s">
        <v>7468</v>
      </c>
      <c r="E34" s="50" t="s">
        <v>7469</v>
      </c>
    </row>
    <row r="35">
      <c r="A35" s="775" t="s">
        <v>7467</v>
      </c>
      <c r="B35" s="50" t="s">
        <v>7470</v>
      </c>
    </row>
    <row r="36">
      <c r="A36" s="772" t="s">
        <v>7471</v>
      </c>
      <c r="B36" s="50" t="s">
        <v>7472</v>
      </c>
      <c r="E36" s="50" t="s">
        <v>7473</v>
      </c>
      <c r="I36" s="50" t="s">
        <v>7474</v>
      </c>
    </row>
    <row r="37">
      <c r="A37" s="774" t="s">
        <v>7471</v>
      </c>
      <c r="B37" s="50" t="s">
        <v>7475</v>
      </c>
      <c r="C37" s="50" t="s">
        <v>7376</v>
      </c>
      <c r="D37" s="50" t="s">
        <v>2249</v>
      </c>
      <c r="E37" s="50" t="s">
        <v>7476</v>
      </c>
      <c r="F37" s="50" t="s">
        <v>7477</v>
      </c>
      <c r="G37" s="50" t="s">
        <v>7478</v>
      </c>
      <c r="H37" s="50" t="s">
        <v>7376</v>
      </c>
    </row>
    <row r="38">
      <c r="A38" s="773" t="s">
        <v>7471</v>
      </c>
      <c r="B38" s="50" t="s">
        <v>7479</v>
      </c>
      <c r="C38" s="50" t="s">
        <v>7376</v>
      </c>
      <c r="D38" s="50" t="s">
        <v>2249</v>
      </c>
      <c r="E38" s="50" t="s">
        <v>7480</v>
      </c>
      <c r="F38" s="50" t="s">
        <v>7481</v>
      </c>
      <c r="H38" s="50" t="s">
        <v>7376</v>
      </c>
    </row>
    <row r="39">
      <c r="A39" s="775" t="s">
        <v>7471</v>
      </c>
      <c r="B39" s="50" t="s">
        <v>7482</v>
      </c>
      <c r="E39" s="50" t="s">
        <v>7483</v>
      </c>
      <c r="I39" s="50" t="s">
        <v>7484</v>
      </c>
    </row>
    <row r="40">
      <c r="A40" s="781" t="s">
        <v>7485</v>
      </c>
      <c r="B40" s="782" t="s">
        <v>7486</v>
      </c>
      <c r="C40" s="782" t="s">
        <v>7376</v>
      </c>
      <c r="D40" s="782" t="s">
        <v>2249</v>
      </c>
      <c r="E40" s="782" t="s">
        <v>7487</v>
      </c>
      <c r="F40" s="782" t="s">
        <v>7488</v>
      </c>
      <c r="G40" s="783"/>
      <c r="H40" s="782" t="s">
        <v>7376</v>
      </c>
      <c r="I40" s="783"/>
      <c r="J40" s="783"/>
    </row>
    <row r="41">
      <c r="A41" s="784" t="s">
        <v>7485</v>
      </c>
      <c r="B41" s="782" t="s">
        <v>7489</v>
      </c>
      <c r="C41" s="782" t="s">
        <v>7376</v>
      </c>
      <c r="D41" s="782" t="s">
        <v>2249</v>
      </c>
      <c r="E41" s="782" t="s">
        <v>7490</v>
      </c>
      <c r="F41" s="782" t="s">
        <v>7491</v>
      </c>
      <c r="G41" s="783"/>
      <c r="H41" s="782" t="s">
        <v>7376</v>
      </c>
      <c r="I41" s="783"/>
      <c r="J41" s="783"/>
    </row>
    <row r="42">
      <c r="A42" s="771" t="s">
        <v>7485</v>
      </c>
      <c r="B42" s="50" t="s">
        <v>7492</v>
      </c>
      <c r="C42" s="50" t="s">
        <v>7376</v>
      </c>
      <c r="D42" s="50" t="s">
        <v>2249</v>
      </c>
      <c r="E42" s="50" t="s">
        <v>7493</v>
      </c>
      <c r="F42" s="50" t="s">
        <v>7494</v>
      </c>
      <c r="H42" s="50" t="s">
        <v>7376</v>
      </c>
    </row>
    <row r="43">
      <c r="A43" s="777" t="s">
        <v>7485</v>
      </c>
      <c r="B43" s="50" t="s">
        <v>7495</v>
      </c>
      <c r="C43" s="50" t="s">
        <v>7376</v>
      </c>
      <c r="D43" s="50" t="s">
        <v>2249</v>
      </c>
      <c r="E43" s="50" t="s">
        <v>7496</v>
      </c>
      <c r="F43" s="50" t="s">
        <v>7497</v>
      </c>
      <c r="G43" s="50" t="s">
        <v>7498</v>
      </c>
      <c r="H43" s="50" t="s">
        <v>7376</v>
      </c>
    </row>
    <row r="44">
      <c r="A44" s="770" t="s">
        <v>7499</v>
      </c>
      <c r="B44" s="50" t="s">
        <v>7500</v>
      </c>
      <c r="C44" s="50" t="s">
        <v>7376</v>
      </c>
      <c r="D44" s="50" t="s">
        <v>2249</v>
      </c>
      <c r="E44" s="50" t="s">
        <v>7501</v>
      </c>
      <c r="F44" s="50" t="s">
        <v>7502</v>
      </c>
      <c r="H44" s="50" t="s">
        <v>7399</v>
      </c>
    </row>
    <row r="45">
      <c r="A45" s="774" t="s">
        <v>7499</v>
      </c>
      <c r="B45" s="50" t="s">
        <v>7503</v>
      </c>
      <c r="C45" s="50" t="s">
        <v>7399</v>
      </c>
      <c r="D45" s="50" t="s">
        <v>2249</v>
      </c>
      <c r="E45" s="50" t="s">
        <v>7504</v>
      </c>
      <c r="F45" s="50" t="s">
        <v>7505</v>
      </c>
      <c r="G45" s="50" t="s">
        <v>7506</v>
      </c>
      <c r="H45" s="50" t="s">
        <v>7376</v>
      </c>
      <c r="I45" s="50" t="s">
        <v>7507</v>
      </c>
    </row>
    <row r="46">
      <c r="A46" s="773" t="s">
        <v>7499</v>
      </c>
      <c r="B46" s="50" t="s">
        <v>7508</v>
      </c>
      <c r="C46" s="50" t="s">
        <v>7381</v>
      </c>
      <c r="D46" s="50" t="s">
        <v>7382</v>
      </c>
      <c r="E46" s="50" t="s">
        <v>7499</v>
      </c>
    </row>
    <row r="47">
      <c r="A47" s="771" t="s">
        <v>7509</v>
      </c>
      <c r="B47" s="50" t="s">
        <v>7510</v>
      </c>
      <c r="C47" s="50" t="s">
        <v>7399</v>
      </c>
      <c r="D47" s="50" t="s">
        <v>2249</v>
      </c>
      <c r="E47" s="50" t="s">
        <v>7511</v>
      </c>
      <c r="F47" s="50" t="s">
        <v>7512</v>
      </c>
      <c r="H47" s="50" t="s">
        <v>7376</v>
      </c>
    </row>
    <row r="48">
      <c r="A48" s="770" t="s">
        <v>7513</v>
      </c>
      <c r="B48" s="50" t="s">
        <v>7514</v>
      </c>
      <c r="C48" s="50" t="s">
        <v>7376</v>
      </c>
      <c r="D48" s="50" t="s">
        <v>2249</v>
      </c>
      <c r="E48" s="50" t="s">
        <v>7515</v>
      </c>
      <c r="F48" s="50" t="s">
        <v>7516</v>
      </c>
      <c r="G48" s="50" t="s">
        <v>7517</v>
      </c>
      <c r="H48" s="50" t="s">
        <v>7399</v>
      </c>
    </row>
    <row r="49">
      <c r="A49" s="771" t="s">
        <v>7513</v>
      </c>
      <c r="B49" s="50" t="s">
        <v>7518</v>
      </c>
      <c r="C49" s="50" t="s">
        <v>7381</v>
      </c>
      <c r="D49" s="50" t="s">
        <v>7382</v>
      </c>
      <c r="E49" s="50" t="s">
        <v>7519</v>
      </c>
    </row>
    <row r="50">
      <c r="A50" s="777" t="s">
        <v>7520</v>
      </c>
      <c r="B50" s="50" t="s">
        <v>7521</v>
      </c>
      <c r="C50" s="50"/>
      <c r="D50" s="50" t="s">
        <v>7522</v>
      </c>
      <c r="E50" s="50" t="s">
        <v>7523</v>
      </c>
      <c r="F50" s="50" t="s">
        <v>7524</v>
      </c>
      <c r="G50" s="50" t="s">
        <v>7525</v>
      </c>
      <c r="H50" s="50" t="s">
        <v>7376</v>
      </c>
    </row>
    <row r="51">
      <c r="A51" s="785" t="s">
        <v>7469</v>
      </c>
    </row>
    <row r="52">
      <c r="A52" s="770" t="s">
        <v>7526</v>
      </c>
      <c r="B52" s="50" t="s">
        <v>7527</v>
      </c>
      <c r="C52" s="50" t="s">
        <v>7376</v>
      </c>
      <c r="D52" s="50" t="s">
        <v>2249</v>
      </c>
      <c r="E52" s="50" t="s">
        <v>7528</v>
      </c>
      <c r="F52" s="50" t="s">
        <v>7529</v>
      </c>
      <c r="G52" s="50" t="s">
        <v>7530</v>
      </c>
    </row>
    <row r="53">
      <c r="A53" s="771" t="s">
        <v>7526</v>
      </c>
      <c r="B53" s="50" t="s">
        <v>7531</v>
      </c>
      <c r="E53" s="50"/>
      <c r="F53" s="50"/>
      <c r="G53" s="50"/>
    </row>
    <row r="54">
      <c r="A54" s="770" t="s">
        <v>7532</v>
      </c>
      <c r="B54" s="50" t="s">
        <v>7533</v>
      </c>
      <c r="C54" s="50" t="s">
        <v>7381</v>
      </c>
      <c r="D54" s="50" t="s">
        <v>7382</v>
      </c>
      <c r="E54" s="50" t="s">
        <v>7534</v>
      </c>
      <c r="F54" s="50" t="s">
        <v>7535</v>
      </c>
    </row>
    <row r="55">
      <c r="A55" s="774" t="s">
        <v>7532</v>
      </c>
      <c r="B55" s="50" t="s">
        <v>7536</v>
      </c>
      <c r="C55" s="50" t="s">
        <v>7381</v>
      </c>
      <c r="D55" s="50" t="s">
        <v>7412</v>
      </c>
      <c r="E55" s="50" t="s">
        <v>7537</v>
      </c>
      <c r="F55" s="50" t="s">
        <v>7538</v>
      </c>
    </row>
    <row r="56">
      <c r="A56" s="773" t="s">
        <v>7532</v>
      </c>
      <c r="B56" s="50" t="s">
        <v>7539</v>
      </c>
      <c r="C56" s="50" t="s">
        <v>2249</v>
      </c>
      <c r="D56" s="50" t="s">
        <v>1871</v>
      </c>
      <c r="E56" s="50" t="s">
        <v>7540</v>
      </c>
      <c r="F56" s="50" t="s">
        <v>7541</v>
      </c>
    </row>
    <row r="57">
      <c r="A57" s="775" t="s">
        <v>7542</v>
      </c>
      <c r="B57" s="50" t="s">
        <v>7543</v>
      </c>
      <c r="C57" s="50" t="s">
        <v>2249</v>
      </c>
      <c r="D57" s="50" t="s">
        <v>2249</v>
      </c>
      <c r="E57" s="50" t="s">
        <v>7544</v>
      </c>
      <c r="F57" s="50" t="s">
        <v>7545</v>
      </c>
      <c r="G57" s="50" t="s">
        <v>7546</v>
      </c>
      <c r="K57" s="357"/>
      <c r="L57" s="357"/>
      <c r="M57" s="357"/>
      <c r="N57" s="357"/>
      <c r="O57" s="357"/>
      <c r="P57" s="357"/>
      <c r="Q57" s="357"/>
      <c r="R57" s="357"/>
      <c r="S57" s="357"/>
      <c r="T57" s="357"/>
      <c r="U57" s="357"/>
      <c r="V57" s="357"/>
      <c r="W57" s="357"/>
      <c r="X57" s="357"/>
      <c r="Y57" s="357"/>
      <c r="Z57" s="357"/>
      <c r="AA57" s="357"/>
      <c r="AB57" s="357"/>
    </row>
    <row r="58">
      <c r="A58" s="770" t="s">
        <v>7547</v>
      </c>
      <c r="B58" s="50" t="s">
        <v>7548</v>
      </c>
    </row>
    <row r="59">
      <c r="A59" s="774" t="s">
        <v>7547</v>
      </c>
      <c r="B59" s="50" t="s">
        <v>7549</v>
      </c>
      <c r="C59" s="50" t="s">
        <v>7376</v>
      </c>
      <c r="D59" s="50" t="s">
        <v>2249</v>
      </c>
      <c r="E59" s="50" t="s">
        <v>7550</v>
      </c>
      <c r="F59" s="786" t="s">
        <v>7551</v>
      </c>
    </row>
    <row r="60">
      <c r="A60" s="771" t="s">
        <v>7547</v>
      </c>
      <c r="B60" s="50" t="s">
        <v>7552</v>
      </c>
      <c r="C60" s="50" t="s">
        <v>7553</v>
      </c>
      <c r="D60" s="50" t="s">
        <v>7403</v>
      </c>
      <c r="E60" s="50" t="s">
        <v>7554</v>
      </c>
      <c r="F60" s="50" t="s">
        <v>7555</v>
      </c>
    </row>
    <row r="61">
      <c r="A61" s="772" t="s">
        <v>7556</v>
      </c>
      <c r="B61" s="50" t="s">
        <v>7557</v>
      </c>
      <c r="E61" s="50" t="s">
        <v>7558</v>
      </c>
      <c r="I61" s="50" t="s">
        <v>7559</v>
      </c>
    </row>
    <row r="62">
      <c r="A62" s="773" t="s">
        <v>7556</v>
      </c>
      <c r="B62" s="50" t="s">
        <v>7560</v>
      </c>
      <c r="D62" s="50"/>
      <c r="E62" s="50" t="s">
        <v>7561</v>
      </c>
    </row>
    <row r="63">
      <c r="A63" s="773" t="s">
        <v>7556</v>
      </c>
      <c r="B63" s="50" t="s">
        <v>7562</v>
      </c>
      <c r="E63" s="50" t="s">
        <v>7532</v>
      </c>
    </row>
    <row r="64">
      <c r="A64" s="771" t="s">
        <v>7556</v>
      </c>
      <c r="B64" s="50" t="s">
        <v>7563</v>
      </c>
      <c r="E64" s="50" t="s">
        <v>7564</v>
      </c>
    </row>
    <row r="65">
      <c r="A65" s="772" t="s">
        <v>7565</v>
      </c>
      <c r="B65" s="50" t="s">
        <v>7566</v>
      </c>
      <c r="C65" s="50" t="s">
        <v>7399</v>
      </c>
      <c r="D65" s="50" t="s">
        <v>2249</v>
      </c>
      <c r="E65" s="50" t="s">
        <v>7567</v>
      </c>
      <c r="F65" s="50" t="s">
        <v>7568</v>
      </c>
    </row>
    <row r="66">
      <c r="A66" s="773" t="s">
        <v>7565</v>
      </c>
      <c r="B66" s="50" t="s">
        <v>7569</v>
      </c>
      <c r="C66" s="50" t="s">
        <v>7399</v>
      </c>
      <c r="D66" s="50" t="s">
        <v>2249</v>
      </c>
      <c r="E66" s="50" t="s">
        <v>7570</v>
      </c>
      <c r="F66" s="50" t="s">
        <v>7571</v>
      </c>
      <c r="H66" s="50" t="s">
        <v>7376</v>
      </c>
    </row>
    <row r="67">
      <c r="A67" s="775" t="s">
        <v>7565</v>
      </c>
      <c r="B67" s="50" t="s">
        <v>7572</v>
      </c>
      <c r="C67" s="50" t="s">
        <v>7376</v>
      </c>
      <c r="D67" s="50" t="s">
        <v>2249</v>
      </c>
      <c r="E67" s="50" t="s">
        <v>7573</v>
      </c>
      <c r="F67" s="50" t="s">
        <v>7574</v>
      </c>
      <c r="G67" s="50" t="s">
        <v>7575</v>
      </c>
      <c r="H67" s="50" t="s">
        <v>7376</v>
      </c>
    </row>
    <row r="68">
      <c r="A68" s="770" t="s">
        <v>7576</v>
      </c>
      <c r="B68" s="50" t="s">
        <v>7577</v>
      </c>
    </row>
    <row r="69">
      <c r="A69" s="771" t="s">
        <v>7576</v>
      </c>
      <c r="B69" s="50" t="s">
        <v>7578</v>
      </c>
      <c r="C69" s="50" t="s">
        <v>7376</v>
      </c>
      <c r="D69" s="50" t="s">
        <v>1871</v>
      </c>
      <c r="E69" s="50" t="s">
        <v>7523</v>
      </c>
    </row>
    <row r="70">
      <c r="A70" s="785" t="s">
        <v>7579</v>
      </c>
      <c r="B70" s="50" t="s">
        <v>7580</v>
      </c>
      <c r="C70" s="50" t="s">
        <v>7376</v>
      </c>
      <c r="D70" s="50" t="s">
        <v>7581</v>
      </c>
      <c r="E70" s="50" t="s">
        <v>7582</v>
      </c>
      <c r="F70" s="50" t="s">
        <v>7583</v>
      </c>
      <c r="H70" s="50" t="s">
        <v>7376</v>
      </c>
    </row>
    <row r="71">
      <c r="A71" s="772" t="s">
        <v>7390</v>
      </c>
      <c r="B71" s="50" t="s">
        <v>7584</v>
      </c>
      <c r="C71" s="50" t="s">
        <v>7399</v>
      </c>
      <c r="D71" s="50" t="s">
        <v>2249</v>
      </c>
      <c r="E71" s="50" t="s">
        <v>7585</v>
      </c>
      <c r="F71" s="50" t="s">
        <v>7586</v>
      </c>
      <c r="H71" s="50" t="s">
        <v>7376</v>
      </c>
    </row>
    <row r="72">
      <c r="A72" s="773" t="s">
        <v>7390</v>
      </c>
      <c r="B72" s="50" t="s">
        <v>7587</v>
      </c>
      <c r="D72" s="50" t="s">
        <v>1871</v>
      </c>
      <c r="E72" s="50" t="s">
        <v>7588</v>
      </c>
      <c r="F72" s="50" t="s">
        <v>7589</v>
      </c>
      <c r="G72" s="50" t="s">
        <v>7590</v>
      </c>
      <c r="I72" s="50" t="s">
        <v>7591</v>
      </c>
    </row>
    <row r="73">
      <c r="A73" s="771" t="s">
        <v>7390</v>
      </c>
      <c r="B73" s="50" t="s">
        <v>7592</v>
      </c>
      <c r="C73" s="50" t="s">
        <v>7399</v>
      </c>
      <c r="D73" s="50" t="s">
        <v>2249</v>
      </c>
      <c r="E73" s="50" t="s">
        <v>7544</v>
      </c>
      <c r="F73" s="50" t="s">
        <v>7593</v>
      </c>
    </row>
    <row r="74">
      <c r="A74" s="772" t="s">
        <v>7594</v>
      </c>
      <c r="B74" s="50" t="s">
        <v>7595</v>
      </c>
      <c r="C74" s="50" t="s">
        <v>7376</v>
      </c>
      <c r="D74" s="50" t="s">
        <v>2249</v>
      </c>
      <c r="E74" s="50" t="s">
        <v>7596</v>
      </c>
      <c r="F74" s="50" t="s">
        <v>7597</v>
      </c>
    </row>
    <row r="75">
      <c r="A75" s="773" t="s">
        <v>7594</v>
      </c>
      <c r="B75" s="50" t="s">
        <v>7598</v>
      </c>
    </row>
    <row r="76">
      <c r="A76" s="771" t="s">
        <v>7599</v>
      </c>
      <c r="B76" s="50" t="s">
        <v>7600</v>
      </c>
      <c r="C76" s="50" t="s">
        <v>7399</v>
      </c>
      <c r="D76" s="50" t="s">
        <v>7415</v>
      </c>
      <c r="E76" s="50" t="s">
        <v>7601</v>
      </c>
      <c r="F76" s="50" t="s">
        <v>7602</v>
      </c>
      <c r="I76" s="50" t="s">
        <v>7603</v>
      </c>
    </row>
    <row r="77">
      <c r="A77" s="770" t="s">
        <v>7604</v>
      </c>
      <c r="B77" s="50" t="s">
        <v>7605</v>
      </c>
      <c r="C77" s="50" t="s">
        <v>7399</v>
      </c>
      <c r="D77" s="50" t="s">
        <v>2249</v>
      </c>
      <c r="E77" s="50" t="s">
        <v>7606</v>
      </c>
      <c r="F77" s="50" t="s">
        <v>7607</v>
      </c>
    </row>
    <row r="78">
      <c r="A78" s="771" t="s">
        <v>7604</v>
      </c>
      <c r="B78" s="50" t="s">
        <v>7608</v>
      </c>
      <c r="C78" s="50" t="s">
        <v>7376</v>
      </c>
      <c r="D78" s="50" t="s">
        <v>2249</v>
      </c>
      <c r="E78" s="50" t="s">
        <v>7609</v>
      </c>
      <c r="F78" s="50" t="s">
        <v>7610</v>
      </c>
      <c r="G78" s="50" t="s">
        <v>7611</v>
      </c>
    </row>
    <row r="79">
      <c r="A79" s="770" t="s">
        <v>7612</v>
      </c>
      <c r="B79" s="50" t="s">
        <v>7613</v>
      </c>
      <c r="C79" s="50" t="s">
        <v>7376</v>
      </c>
      <c r="D79" s="50" t="s">
        <v>7522</v>
      </c>
      <c r="E79" s="50" t="s">
        <v>7394</v>
      </c>
      <c r="F79" s="50" t="s">
        <v>7614</v>
      </c>
      <c r="G79" s="50" t="s">
        <v>7615</v>
      </c>
      <c r="H79" s="50" t="s">
        <v>7399</v>
      </c>
    </row>
    <row r="80">
      <c r="A80" s="773" t="s">
        <v>7612</v>
      </c>
      <c r="B80" s="50" t="s">
        <v>7616</v>
      </c>
      <c r="C80" s="50" t="s">
        <v>7376</v>
      </c>
      <c r="D80" s="50" t="s">
        <v>7522</v>
      </c>
      <c r="E80" s="50" t="s">
        <v>7617</v>
      </c>
      <c r="F80" s="50" t="s">
        <v>7618</v>
      </c>
      <c r="H80" s="50" t="s">
        <v>7376</v>
      </c>
    </row>
    <row r="81">
      <c r="A81" s="774" t="s">
        <v>7612</v>
      </c>
      <c r="B81" s="50" t="s">
        <v>7619</v>
      </c>
      <c r="C81" s="50" t="s">
        <v>7376</v>
      </c>
      <c r="D81" s="50" t="s">
        <v>2249</v>
      </c>
      <c r="E81" s="50" t="s">
        <v>7620</v>
      </c>
      <c r="F81" s="50" t="s">
        <v>7621</v>
      </c>
      <c r="G81" s="50" t="s">
        <v>7622</v>
      </c>
      <c r="H81" s="50" t="s">
        <v>7376</v>
      </c>
    </row>
    <row r="82">
      <c r="A82" s="787" t="s">
        <v>7612</v>
      </c>
      <c r="B82" s="50" t="s">
        <v>7623</v>
      </c>
      <c r="E82" s="50" t="s">
        <v>7612</v>
      </c>
    </row>
    <row r="83">
      <c r="A83" s="774" t="s">
        <v>7624</v>
      </c>
      <c r="B83" s="50" t="s">
        <v>7625</v>
      </c>
      <c r="C83" s="50" t="s">
        <v>7381</v>
      </c>
      <c r="D83" s="50" t="s">
        <v>7382</v>
      </c>
      <c r="E83" s="50" t="s">
        <v>7626</v>
      </c>
      <c r="F83" s="50" t="s">
        <v>7627</v>
      </c>
      <c r="G83" s="50" t="s">
        <v>7628</v>
      </c>
      <c r="H83" s="50" t="s">
        <v>7376</v>
      </c>
    </row>
    <row r="84">
      <c r="A84" s="773" t="s">
        <v>7624</v>
      </c>
      <c r="B84" s="50" t="s">
        <v>7629</v>
      </c>
      <c r="C84" s="50" t="s">
        <v>7376</v>
      </c>
      <c r="D84" s="50" t="s">
        <v>2249</v>
      </c>
      <c r="E84" s="50" t="s">
        <v>7630</v>
      </c>
    </row>
    <row r="85">
      <c r="A85" s="774" t="s">
        <v>7624</v>
      </c>
      <c r="B85" s="50" t="s">
        <v>7631</v>
      </c>
      <c r="C85" s="50" t="s">
        <v>7399</v>
      </c>
      <c r="D85" s="50" t="s">
        <v>2249</v>
      </c>
      <c r="E85" s="50" t="s">
        <v>7632</v>
      </c>
      <c r="F85" s="50" t="s">
        <v>7633</v>
      </c>
    </row>
    <row r="86">
      <c r="A86" s="773" t="s">
        <v>7634</v>
      </c>
      <c r="B86" s="50" t="s">
        <v>7635</v>
      </c>
      <c r="C86" s="50" t="s">
        <v>7376</v>
      </c>
      <c r="D86" s="50" t="s">
        <v>2249</v>
      </c>
      <c r="E86" s="50" t="s">
        <v>7636</v>
      </c>
      <c r="F86" s="50" t="s">
        <v>7637</v>
      </c>
      <c r="I86" s="50" t="s">
        <v>7638</v>
      </c>
    </row>
    <row r="87">
      <c r="A87" s="771" t="s">
        <v>7634</v>
      </c>
      <c r="B87" s="50" t="s">
        <v>7639</v>
      </c>
      <c r="C87" s="50" t="s">
        <v>7376</v>
      </c>
      <c r="D87" s="50" t="s">
        <v>2249</v>
      </c>
      <c r="E87" s="50" t="s">
        <v>7640</v>
      </c>
      <c r="F87" s="50" t="s">
        <v>7641</v>
      </c>
      <c r="H87" s="50" t="s">
        <v>7399</v>
      </c>
    </row>
    <row r="88">
      <c r="A88" s="770" t="s">
        <v>7642</v>
      </c>
      <c r="B88" s="50" t="s">
        <v>7643</v>
      </c>
      <c r="E88" s="50" t="s">
        <v>7644</v>
      </c>
    </row>
    <row r="89">
      <c r="A89" s="774" t="s">
        <v>7642</v>
      </c>
      <c r="B89" s="50" t="s">
        <v>7645</v>
      </c>
      <c r="E89" s="50" t="s">
        <v>7646</v>
      </c>
      <c r="I89" s="50" t="s">
        <v>7647</v>
      </c>
    </row>
    <row r="90">
      <c r="A90" s="774" t="s">
        <v>7648</v>
      </c>
      <c r="B90" s="50" t="s">
        <v>7649</v>
      </c>
      <c r="E90" s="50" t="s">
        <v>7469</v>
      </c>
    </row>
    <row r="91">
      <c r="A91" s="775" t="s">
        <v>7648</v>
      </c>
      <c r="B91" s="50" t="s">
        <v>7650</v>
      </c>
      <c r="E91" s="50" t="s">
        <v>7642</v>
      </c>
    </row>
    <row r="92">
      <c r="A92" s="772" t="s">
        <v>7651</v>
      </c>
      <c r="B92" s="788" t="s">
        <v>7652</v>
      </c>
      <c r="C92" s="788" t="s">
        <v>7376</v>
      </c>
      <c r="D92" s="50" t="s">
        <v>2249</v>
      </c>
      <c r="E92" s="788" t="s">
        <v>7653</v>
      </c>
      <c r="F92" s="788" t="s">
        <v>7654</v>
      </c>
      <c r="G92" s="788" t="s">
        <v>7655</v>
      </c>
      <c r="H92" s="788" t="s">
        <v>7376</v>
      </c>
      <c r="I92" s="50" t="s">
        <v>7656</v>
      </c>
    </row>
    <row r="93">
      <c r="A93" s="775" t="s">
        <v>7651</v>
      </c>
      <c r="B93" s="50" t="s">
        <v>7657</v>
      </c>
      <c r="C93" s="50" t="s">
        <v>7376</v>
      </c>
      <c r="D93" s="50" t="s">
        <v>2249</v>
      </c>
      <c r="E93" s="50" t="s">
        <v>7658</v>
      </c>
      <c r="F93" s="50" t="s">
        <v>7659</v>
      </c>
      <c r="G93" s="50" t="s">
        <v>7660</v>
      </c>
      <c r="H93" s="50" t="s">
        <v>7376</v>
      </c>
      <c r="I93" s="50" t="s">
        <v>7661</v>
      </c>
    </row>
    <row r="94">
      <c r="A94" s="772" t="s">
        <v>7662</v>
      </c>
      <c r="B94" s="50" t="s">
        <v>7663</v>
      </c>
      <c r="C94" s="358" t="s">
        <v>7376</v>
      </c>
      <c r="D94" s="50" t="s">
        <v>2249</v>
      </c>
      <c r="E94" s="50" t="s">
        <v>7664</v>
      </c>
      <c r="F94" s="50" t="s">
        <v>7665</v>
      </c>
    </row>
    <row r="95">
      <c r="A95" s="774" t="s">
        <v>7662</v>
      </c>
      <c r="B95" s="50" t="s">
        <v>7666</v>
      </c>
      <c r="C95" s="50" t="s">
        <v>7399</v>
      </c>
      <c r="D95" s="50" t="s">
        <v>7667</v>
      </c>
      <c r="E95" s="50" t="s">
        <v>7668</v>
      </c>
      <c r="F95" s="50" t="s">
        <v>7669</v>
      </c>
      <c r="H95" s="50" t="s">
        <v>7376</v>
      </c>
    </row>
    <row r="96">
      <c r="A96" s="773" t="s">
        <v>7662</v>
      </c>
      <c r="B96" s="50" t="s">
        <v>7670</v>
      </c>
      <c r="C96" s="50" t="s">
        <v>7671</v>
      </c>
      <c r="D96" s="50" t="s">
        <v>7672</v>
      </c>
      <c r="E96" s="50" t="s">
        <v>7673</v>
      </c>
      <c r="F96" s="50" t="s">
        <v>7674</v>
      </c>
    </row>
    <row r="97">
      <c r="A97" s="775" t="s">
        <v>7662</v>
      </c>
      <c r="B97" s="50" t="s">
        <v>7675</v>
      </c>
      <c r="C97" s="50" t="s">
        <v>7399</v>
      </c>
      <c r="D97" s="50" t="s">
        <v>7676</v>
      </c>
      <c r="E97" s="50" t="s">
        <v>7677</v>
      </c>
      <c r="F97" s="50" t="s">
        <v>7678</v>
      </c>
      <c r="H97" s="50" t="s">
        <v>7376</v>
      </c>
    </row>
    <row r="98">
      <c r="A98" s="785" t="s">
        <v>7679</v>
      </c>
      <c r="B98" s="50" t="s">
        <v>7680</v>
      </c>
      <c r="C98" s="50"/>
    </row>
    <row r="99">
      <c r="A99" s="770" t="s">
        <v>7681</v>
      </c>
      <c r="B99" s="50" t="s">
        <v>7682</v>
      </c>
      <c r="C99" s="50"/>
      <c r="E99" s="50" t="s">
        <v>7612</v>
      </c>
    </row>
    <row r="100">
      <c r="A100" s="774" t="s">
        <v>7681</v>
      </c>
      <c r="B100" s="50" t="s">
        <v>7683</v>
      </c>
      <c r="C100" s="50"/>
      <c r="E100" s="50" t="s">
        <v>7617</v>
      </c>
    </row>
    <row r="101">
      <c r="A101" s="774" t="s">
        <v>7681</v>
      </c>
      <c r="B101" s="50" t="s">
        <v>7684</v>
      </c>
      <c r="C101" s="50"/>
    </row>
    <row r="102">
      <c r="A102" s="775" t="s">
        <v>7681</v>
      </c>
      <c r="B102" s="50" t="s">
        <v>7685</v>
      </c>
      <c r="C102" s="50"/>
      <c r="D102" s="50" t="s">
        <v>2249</v>
      </c>
      <c r="E102" s="50" t="s">
        <v>7686</v>
      </c>
      <c r="F102" s="50" t="s">
        <v>7687</v>
      </c>
      <c r="G102" s="50" t="s">
        <v>7688</v>
      </c>
      <c r="H102" s="50" t="s">
        <v>7376</v>
      </c>
    </row>
    <row r="103">
      <c r="A103" s="777" t="s">
        <v>7689</v>
      </c>
      <c r="B103" s="50" t="s">
        <v>7690</v>
      </c>
      <c r="C103" s="50"/>
    </row>
    <row r="104">
      <c r="A104" s="778" t="s">
        <v>7691</v>
      </c>
      <c r="B104" s="50" t="s">
        <v>7692</v>
      </c>
      <c r="C104" s="50" t="s">
        <v>7381</v>
      </c>
      <c r="D104" s="50" t="s">
        <v>7382</v>
      </c>
      <c r="E104" s="50" t="s">
        <v>7691</v>
      </c>
    </row>
    <row r="105">
      <c r="A105" s="774" t="s">
        <v>7691</v>
      </c>
      <c r="B105" s="50" t="s">
        <v>7693</v>
      </c>
      <c r="C105" s="50" t="s">
        <v>7376</v>
      </c>
      <c r="D105" s="50" t="s">
        <v>983</v>
      </c>
      <c r="E105" s="50" t="s">
        <v>7694</v>
      </c>
      <c r="F105" s="50" t="s">
        <v>7695</v>
      </c>
      <c r="H105" s="50" t="s">
        <v>7376</v>
      </c>
    </row>
    <row r="106">
      <c r="A106" s="773" t="s">
        <v>7691</v>
      </c>
      <c r="B106" s="50" t="s">
        <v>7696</v>
      </c>
      <c r="C106" s="50" t="s">
        <v>7376</v>
      </c>
      <c r="D106" s="50" t="s">
        <v>2249</v>
      </c>
      <c r="E106" s="50" t="s">
        <v>7697</v>
      </c>
      <c r="F106" s="50" t="s">
        <v>7698</v>
      </c>
      <c r="H106" s="50" t="s">
        <v>7376</v>
      </c>
      <c r="I106" s="50" t="s">
        <v>7699</v>
      </c>
    </row>
    <row r="107">
      <c r="A107" s="771" t="s">
        <v>7691</v>
      </c>
      <c r="B107" s="50" t="s">
        <v>7700</v>
      </c>
      <c r="C107" s="50" t="s">
        <v>7376</v>
      </c>
      <c r="D107" s="50" t="s">
        <v>2249</v>
      </c>
      <c r="E107" s="50" t="s">
        <v>7377</v>
      </c>
      <c r="F107" s="50" t="s">
        <v>7701</v>
      </c>
    </row>
    <row r="108">
      <c r="A108" s="770" t="s">
        <v>7702</v>
      </c>
    </row>
    <row r="109">
      <c r="A109" s="774" t="s">
        <v>7702</v>
      </c>
    </row>
    <row r="110">
      <c r="A110" s="775" t="s">
        <v>7702</v>
      </c>
    </row>
    <row r="111">
      <c r="A111" s="772" t="s">
        <v>7501</v>
      </c>
      <c r="B111" s="50" t="s">
        <v>7703</v>
      </c>
    </row>
    <row r="112">
      <c r="A112" s="773" t="s">
        <v>7501</v>
      </c>
      <c r="B112" s="50" t="s">
        <v>7704</v>
      </c>
      <c r="C112" s="50" t="s">
        <v>7399</v>
      </c>
      <c r="D112" s="50" t="s">
        <v>983</v>
      </c>
      <c r="E112" s="50" t="s">
        <v>7705</v>
      </c>
    </row>
    <row r="113">
      <c r="A113" s="771" t="s">
        <v>7501</v>
      </c>
      <c r="B113" s="50" t="s">
        <v>7706</v>
      </c>
    </row>
    <row r="114">
      <c r="A114" s="772" t="s">
        <v>7707</v>
      </c>
      <c r="B114" s="50" t="s">
        <v>7708</v>
      </c>
      <c r="C114" s="50" t="s">
        <v>7381</v>
      </c>
      <c r="D114" s="50" t="s">
        <v>7382</v>
      </c>
      <c r="E114" s="50" t="s">
        <v>7709</v>
      </c>
    </row>
    <row r="115">
      <c r="A115" s="774" t="s">
        <v>7707</v>
      </c>
      <c r="B115" s="50" t="s">
        <v>7710</v>
      </c>
      <c r="C115" s="50" t="s">
        <v>7381</v>
      </c>
      <c r="D115" s="50" t="s">
        <v>7382</v>
      </c>
      <c r="E115" s="50" t="s">
        <v>7709</v>
      </c>
    </row>
    <row r="116">
      <c r="A116" s="773" t="s">
        <v>7707</v>
      </c>
      <c r="B116" s="50" t="s">
        <v>7711</v>
      </c>
      <c r="C116" s="50" t="s">
        <v>7381</v>
      </c>
      <c r="D116" s="50" t="s">
        <v>7382</v>
      </c>
      <c r="E116" s="50" t="s">
        <v>7709</v>
      </c>
    </row>
    <row r="117">
      <c r="A117" s="775" t="s">
        <v>7707</v>
      </c>
      <c r="B117" s="50" t="s">
        <v>7712</v>
      </c>
      <c r="C117" s="50" t="s">
        <v>7376</v>
      </c>
      <c r="D117" s="50" t="s">
        <v>1871</v>
      </c>
      <c r="E117" s="50" t="s">
        <v>7713</v>
      </c>
      <c r="F117" s="50" t="s">
        <v>7714</v>
      </c>
      <c r="G117" s="50" t="s">
        <v>7715</v>
      </c>
      <c r="H117" s="50" t="s">
        <v>7376</v>
      </c>
      <c r="I117" s="50" t="s">
        <v>7716</v>
      </c>
      <c r="J117" s="50" t="s">
        <v>7717</v>
      </c>
    </row>
    <row r="118">
      <c r="A118" s="770" t="s">
        <v>7718</v>
      </c>
      <c r="B118" s="50" t="s">
        <v>7719</v>
      </c>
      <c r="C118" s="50" t="s">
        <v>7720</v>
      </c>
      <c r="D118" s="50" t="s">
        <v>2249</v>
      </c>
      <c r="E118" s="50" t="s">
        <v>7721</v>
      </c>
      <c r="F118" s="50" t="s">
        <v>7722</v>
      </c>
      <c r="G118" s="50" t="s">
        <v>7723</v>
      </c>
      <c r="H118" s="50" t="s">
        <v>7724</v>
      </c>
      <c r="I118" s="50" t="s">
        <v>7725</v>
      </c>
    </row>
    <row r="119">
      <c r="A119" s="773" t="s">
        <v>7718</v>
      </c>
      <c r="B119" s="50" t="s">
        <v>7726</v>
      </c>
      <c r="C119" s="50" t="s">
        <v>7385</v>
      </c>
      <c r="D119" s="50" t="s">
        <v>2249</v>
      </c>
      <c r="E119" s="50" t="s">
        <v>7727</v>
      </c>
      <c r="F119" s="50" t="s">
        <v>7728</v>
      </c>
      <c r="G119" s="50" t="s">
        <v>7729</v>
      </c>
      <c r="H119" s="50" t="s">
        <v>7730</v>
      </c>
      <c r="I119" s="50" t="s">
        <v>7731</v>
      </c>
    </row>
    <row r="120">
      <c r="A120" s="771" t="s">
        <v>7718</v>
      </c>
      <c r="B120" s="50" t="s">
        <v>7732</v>
      </c>
      <c r="C120" s="50" t="s">
        <v>7399</v>
      </c>
      <c r="D120" s="50" t="s">
        <v>2249</v>
      </c>
      <c r="E120" s="50" t="s">
        <v>7733</v>
      </c>
      <c r="F120" s="50" t="s">
        <v>7734</v>
      </c>
      <c r="G120" s="50" t="s">
        <v>7735</v>
      </c>
      <c r="H120" s="50" t="s">
        <v>7736</v>
      </c>
      <c r="I120" s="50" t="s">
        <v>7737</v>
      </c>
    </row>
    <row r="121">
      <c r="A121" s="785" t="s">
        <v>7738</v>
      </c>
    </row>
    <row r="122">
      <c r="A122" s="770" t="s">
        <v>7739</v>
      </c>
      <c r="B122" s="50" t="s">
        <v>7740</v>
      </c>
      <c r="C122" s="50" t="s">
        <v>7399</v>
      </c>
      <c r="D122" s="50" t="s">
        <v>2249</v>
      </c>
      <c r="E122" s="50" t="s">
        <v>7741</v>
      </c>
      <c r="F122" s="50" t="s">
        <v>7742</v>
      </c>
      <c r="I122" s="50" t="s">
        <v>7743</v>
      </c>
    </row>
    <row r="123">
      <c r="A123" s="774" t="s">
        <v>7739</v>
      </c>
      <c r="B123" s="50" t="s">
        <v>7744</v>
      </c>
    </row>
    <row r="124">
      <c r="A124" s="775" t="s">
        <v>7739</v>
      </c>
      <c r="B124" s="50" t="s">
        <v>7745</v>
      </c>
    </row>
    <row r="125">
      <c r="A125" s="772" t="s">
        <v>7746</v>
      </c>
      <c r="B125" s="50" t="s">
        <v>7747</v>
      </c>
      <c r="C125" s="50" t="s">
        <v>7381</v>
      </c>
      <c r="D125" s="50" t="s">
        <v>7382</v>
      </c>
      <c r="E125" s="50" t="s">
        <v>7748</v>
      </c>
      <c r="G125" s="50" t="s">
        <v>7749</v>
      </c>
      <c r="H125" s="50" t="s">
        <v>7376</v>
      </c>
    </row>
    <row r="126">
      <c r="A126" s="773" t="s">
        <v>7746</v>
      </c>
      <c r="B126" s="50" t="s">
        <v>7750</v>
      </c>
      <c r="C126" s="50" t="s">
        <v>7381</v>
      </c>
      <c r="D126" s="50" t="s">
        <v>7382</v>
      </c>
      <c r="E126" s="50" t="s">
        <v>7751</v>
      </c>
    </row>
    <row r="127">
      <c r="A127" s="773" t="s">
        <v>7746</v>
      </c>
      <c r="B127" s="50" t="s">
        <v>7752</v>
      </c>
      <c r="D127" s="50" t="s">
        <v>2249</v>
      </c>
      <c r="E127" s="50" t="s">
        <v>7753</v>
      </c>
      <c r="F127" s="50" t="s">
        <v>7754</v>
      </c>
      <c r="G127" s="50" t="s">
        <v>7755</v>
      </c>
      <c r="H127" s="50" t="s">
        <v>7376</v>
      </c>
    </row>
    <row r="128">
      <c r="A128" s="774" t="s">
        <v>7746</v>
      </c>
      <c r="B128" s="50" t="s">
        <v>7756</v>
      </c>
      <c r="E128" s="50" t="s">
        <v>7612</v>
      </c>
    </row>
    <row r="129">
      <c r="A129" s="771" t="s">
        <v>7757</v>
      </c>
      <c r="B129" s="50" t="s">
        <v>7758</v>
      </c>
      <c r="D129" s="50" t="s">
        <v>7759</v>
      </c>
      <c r="E129" s="50" t="s">
        <v>7760</v>
      </c>
    </row>
    <row r="130">
      <c r="A130" s="770" t="s">
        <v>7761</v>
      </c>
      <c r="B130" s="50" t="s">
        <v>7762</v>
      </c>
      <c r="C130" s="50" t="s">
        <v>7381</v>
      </c>
      <c r="D130" s="50" t="s">
        <v>7382</v>
      </c>
      <c r="E130" s="50" t="s">
        <v>7763</v>
      </c>
    </row>
    <row r="131">
      <c r="A131" s="771" t="s">
        <v>7761</v>
      </c>
      <c r="B131" s="50" t="s">
        <v>7764</v>
      </c>
      <c r="C131" s="50" t="s">
        <v>7381</v>
      </c>
      <c r="D131" s="50" t="s">
        <v>7382</v>
      </c>
      <c r="E131" s="50" t="s">
        <v>7763</v>
      </c>
      <c r="G131" s="50" t="s">
        <v>7765</v>
      </c>
      <c r="H131" s="50" t="s">
        <v>7376</v>
      </c>
      <c r="I131" s="50" t="s">
        <v>7766</v>
      </c>
    </row>
    <row r="132">
      <c r="A132" s="772" t="s">
        <v>7767</v>
      </c>
      <c r="B132" s="50" t="s">
        <v>7768</v>
      </c>
      <c r="C132" s="50" t="s">
        <v>7399</v>
      </c>
      <c r="D132" s="50" t="s">
        <v>2249</v>
      </c>
      <c r="E132" s="50" t="s">
        <v>7769</v>
      </c>
      <c r="H132" s="50" t="s">
        <v>7376</v>
      </c>
    </row>
    <row r="133">
      <c r="A133" s="774" t="s">
        <v>7767</v>
      </c>
      <c r="B133" s="50" t="s">
        <v>7770</v>
      </c>
      <c r="C133" s="50" t="s">
        <v>7399</v>
      </c>
      <c r="D133" s="50" t="s">
        <v>7667</v>
      </c>
      <c r="E133" s="50" t="s">
        <v>7630</v>
      </c>
      <c r="G133" s="50" t="s">
        <v>7771</v>
      </c>
      <c r="H133" s="50" t="s">
        <v>7376</v>
      </c>
      <c r="I133" s="50" t="s">
        <v>7772</v>
      </c>
    </row>
    <row r="134">
      <c r="A134" s="773" t="s">
        <v>7767</v>
      </c>
      <c r="B134" s="50" t="s">
        <v>7773</v>
      </c>
      <c r="C134" s="50" t="s">
        <v>7399</v>
      </c>
      <c r="D134" s="50" t="s">
        <v>2249</v>
      </c>
      <c r="E134" s="50" t="s">
        <v>7400</v>
      </c>
      <c r="F134" s="50" t="s">
        <v>7774</v>
      </c>
      <c r="G134" s="50" t="s">
        <v>7775</v>
      </c>
      <c r="H134" s="50" t="s">
        <v>7376</v>
      </c>
      <c r="I134" s="50" t="s">
        <v>7776</v>
      </c>
    </row>
    <row r="135">
      <c r="A135" s="773" t="s">
        <v>7767</v>
      </c>
      <c r="B135" s="50" t="s">
        <v>7777</v>
      </c>
      <c r="D135" s="50" t="s">
        <v>2249</v>
      </c>
      <c r="E135" s="50" t="s">
        <v>7778</v>
      </c>
      <c r="F135" s="50" t="s">
        <v>7779</v>
      </c>
      <c r="G135" s="50" t="s">
        <v>7780</v>
      </c>
      <c r="H135" s="50" t="s">
        <v>7376</v>
      </c>
    </row>
    <row r="136">
      <c r="A136" s="775" t="s">
        <v>7767</v>
      </c>
      <c r="B136" s="50" t="s">
        <v>7781</v>
      </c>
      <c r="C136" s="50" t="s">
        <v>7376</v>
      </c>
      <c r="D136" s="50" t="s">
        <v>7415</v>
      </c>
      <c r="E136" s="50" t="s">
        <v>7782</v>
      </c>
      <c r="F136" s="50" t="s">
        <v>7783</v>
      </c>
      <c r="G136" s="50" t="s">
        <v>7784</v>
      </c>
      <c r="H136" s="50" t="s">
        <v>7376</v>
      </c>
      <c r="I136" s="50" t="s">
        <v>7785</v>
      </c>
    </row>
    <row r="137">
      <c r="A137" s="770" t="s">
        <v>7786</v>
      </c>
      <c r="B137" s="50" t="s">
        <v>7787</v>
      </c>
      <c r="C137" s="50" t="s">
        <v>7399</v>
      </c>
      <c r="D137" s="50" t="s">
        <v>983</v>
      </c>
      <c r="E137" s="50" t="s">
        <v>7550</v>
      </c>
      <c r="F137" s="50" t="s">
        <v>7788</v>
      </c>
      <c r="G137" s="50" t="s">
        <v>7789</v>
      </c>
      <c r="H137" s="50" t="s">
        <v>7376</v>
      </c>
    </row>
    <row r="138">
      <c r="A138" s="774" t="s">
        <v>7786</v>
      </c>
      <c r="B138" s="50" t="s">
        <v>7790</v>
      </c>
      <c r="D138" s="50" t="s">
        <v>7382</v>
      </c>
      <c r="E138" s="50" t="s">
        <v>7791</v>
      </c>
      <c r="F138" s="50" t="s">
        <v>7792</v>
      </c>
      <c r="G138" s="50" t="s">
        <v>7793</v>
      </c>
      <c r="H138" s="50" t="s">
        <v>7376</v>
      </c>
    </row>
    <row r="139">
      <c r="A139" s="771" t="s">
        <v>7786</v>
      </c>
    </row>
    <row r="140">
      <c r="A140" s="770" t="s">
        <v>7794</v>
      </c>
      <c r="B140" s="50" t="s">
        <v>7795</v>
      </c>
      <c r="C140" s="50" t="s">
        <v>7376</v>
      </c>
      <c r="D140" s="50" t="s">
        <v>7796</v>
      </c>
      <c r="E140" s="50" t="s">
        <v>7797</v>
      </c>
      <c r="F140" s="50" t="s">
        <v>7798</v>
      </c>
    </row>
    <row r="141">
      <c r="A141" s="771" t="s">
        <v>7794</v>
      </c>
      <c r="B141" s="50" t="s">
        <v>7799</v>
      </c>
      <c r="C141" s="50" t="s">
        <v>7376</v>
      </c>
      <c r="D141" s="50" t="s">
        <v>7796</v>
      </c>
      <c r="E141" s="50" t="s">
        <v>7800</v>
      </c>
    </row>
    <row r="142">
      <c r="A142" s="770" t="s">
        <v>7686</v>
      </c>
      <c r="B142" s="50" t="s">
        <v>7801</v>
      </c>
      <c r="C142" s="50" t="s">
        <v>7376</v>
      </c>
      <c r="D142" s="50" t="s">
        <v>3149</v>
      </c>
      <c r="E142" s="50" t="s">
        <v>7453</v>
      </c>
      <c r="F142" s="50" t="s">
        <v>7802</v>
      </c>
    </row>
    <row r="143">
      <c r="A143" s="774" t="s">
        <v>7686</v>
      </c>
      <c r="B143" s="50" t="s">
        <v>7803</v>
      </c>
      <c r="C143" s="50" t="s">
        <v>7381</v>
      </c>
      <c r="D143" s="50" t="s">
        <v>7382</v>
      </c>
      <c r="E143" s="50" t="s">
        <v>7804</v>
      </c>
    </row>
    <row r="144">
      <c r="A144" s="775" t="s">
        <v>7686</v>
      </c>
      <c r="B144" s="50" t="s">
        <v>7805</v>
      </c>
      <c r="C144" s="50" t="s">
        <v>7381</v>
      </c>
      <c r="D144" s="50" t="s">
        <v>7382</v>
      </c>
      <c r="E144" s="50" t="s">
        <v>7804</v>
      </c>
    </row>
    <row r="145">
      <c r="A145" s="772" t="s">
        <v>7540</v>
      </c>
      <c r="B145" s="50" t="s">
        <v>7806</v>
      </c>
      <c r="C145" s="50" t="s">
        <v>7399</v>
      </c>
      <c r="D145" s="50" t="s">
        <v>7376</v>
      </c>
      <c r="E145" s="50" t="s">
        <v>7807</v>
      </c>
      <c r="F145" s="50" t="s">
        <v>7808</v>
      </c>
      <c r="G145" s="50" t="s">
        <v>7809</v>
      </c>
      <c r="H145" s="50" t="s">
        <v>7376</v>
      </c>
    </row>
    <row r="146">
      <c r="A146" s="774" t="s">
        <v>7540</v>
      </c>
      <c r="B146" s="50" t="s">
        <v>7810</v>
      </c>
      <c r="C146" s="50" t="s">
        <v>7376</v>
      </c>
      <c r="D146" s="50" t="s">
        <v>2249</v>
      </c>
      <c r="E146" s="50" t="s">
        <v>7804</v>
      </c>
      <c r="F146" s="50" t="s">
        <v>7811</v>
      </c>
      <c r="G146" s="50" t="s">
        <v>7812</v>
      </c>
      <c r="H146" s="50" t="s">
        <v>7376</v>
      </c>
      <c r="I146" s="50" t="s">
        <v>7813</v>
      </c>
    </row>
    <row r="147">
      <c r="A147" s="773" t="s">
        <v>7540</v>
      </c>
      <c r="B147" s="50" t="s">
        <v>7814</v>
      </c>
      <c r="C147" s="50" t="s">
        <v>7671</v>
      </c>
      <c r="D147" s="50" t="s">
        <v>7382</v>
      </c>
      <c r="E147" s="50" t="s">
        <v>7540</v>
      </c>
      <c r="F147" s="50" t="s">
        <v>7815</v>
      </c>
      <c r="G147" s="50" t="s">
        <v>7816</v>
      </c>
      <c r="H147" s="50" t="s">
        <v>7376</v>
      </c>
    </row>
    <row r="148">
      <c r="A148" s="775" t="s">
        <v>7817</v>
      </c>
      <c r="B148" s="50" t="s">
        <v>7818</v>
      </c>
      <c r="C148" s="50" t="s">
        <v>7376</v>
      </c>
      <c r="D148" s="50" t="s">
        <v>2249</v>
      </c>
      <c r="E148" s="50" t="s">
        <v>7441</v>
      </c>
      <c r="F148" s="50" t="s">
        <v>7819</v>
      </c>
      <c r="H148" s="50" t="s">
        <v>7376</v>
      </c>
    </row>
    <row r="149">
      <c r="A149" s="772" t="s">
        <v>7820</v>
      </c>
      <c r="B149" s="50" t="s">
        <v>7821</v>
      </c>
      <c r="C149" s="50" t="s">
        <v>7381</v>
      </c>
      <c r="D149" s="50" t="s">
        <v>7382</v>
      </c>
      <c r="E149" s="50" t="s">
        <v>7822</v>
      </c>
    </row>
    <row r="150">
      <c r="A150" s="773" t="s">
        <v>7820</v>
      </c>
      <c r="B150" s="50" t="s">
        <v>7823</v>
      </c>
      <c r="C150" s="50" t="s">
        <v>7399</v>
      </c>
      <c r="D150" s="50" t="s">
        <v>2249</v>
      </c>
      <c r="E150" s="50" t="s">
        <v>7567</v>
      </c>
      <c r="F150" s="50" t="s">
        <v>7824</v>
      </c>
      <c r="G150" s="50" t="s">
        <v>7825</v>
      </c>
      <c r="H150" s="50" t="s">
        <v>7376</v>
      </c>
    </row>
    <row r="151">
      <c r="A151" s="773" t="s">
        <v>7820</v>
      </c>
      <c r="B151" s="50" t="s">
        <v>7826</v>
      </c>
      <c r="C151" s="50" t="s">
        <v>7399</v>
      </c>
      <c r="D151" s="50" t="s">
        <v>7827</v>
      </c>
      <c r="E151" s="50" t="s">
        <v>7469</v>
      </c>
      <c r="F151" s="50" t="s">
        <v>7828</v>
      </c>
      <c r="G151" s="50" t="s">
        <v>7829</v>
      </c>
      <c r="H151" s="50" t="s">
        <v>7376</v>
      </c>
    </row>
    <row r="152">
      <c r="A152" s="774" t="s">
        <v>7820</v>
      </c>
      <c r="B152" s="50" t="s">
        <v>7830</v>
      </c>
      <c r="C152" s="50" t="s">
        <v>7399</v>
      </c>
      <c r="D152" s="50" t="s">
        <v>7827</v>
      </c>
      <c r="E152" s="50" t="s">
        <v>7831</v>
      </c>
      <c r="F152" s="50" t="s">
        <v>7832</v>
      </c>
      <c r="G152" s="50" t="s">
        <v>7833</v>
      </c>
      <c r="H152" s="50" t="s">
        <v>7376</v>
      </c>
    </row>
    <row r="153">
      <c r="A153" s="771" t="s">
        <v>7834</v>
      </c>
      <c r="B153" s="50" t="s">
        <v>7835</v>
      </c>
      <c r="C153" s="50" t="s">
        <v>7376</v>
      </c>
      <c r="D153" s="50" t="s">
        <v>2249</v>
      </c>
      <c r="E153" s="50" t="s">
        <v>7440</v>
      </c>
      <c r="F153" s="50" t="s">
        <v>7836</v>
      </c>
      <c r="G153" s="50" t="s">
        <v>7837</v>
      </c>
      <c r="H153" s="50" t="s">
        <v>7376</v>
      </c>
    </row>
    <row r="154">
      <c r="A154" s="772" t="s">
        <v>7838</v>
      </c>
      <c r="B154" s="50" t="s">
        <v>7839</v>
      </c>
      <c r="C154" s="50" t="s">
        <v>7720</v>
      </c>
      <c r="D154" s="50" t="s">
        <v>2249</v>
      </c>
      <c r="E154" s="50" t="s">
        <v>7496</v>
      </c>
      <c r="F154" s="50" t="s">
        <v>7840</v>
      </c>
      <c r="G154" s="50" t="s">
        <v>7841</v>
      </c>
      <c r="I154" s="50" t="s">
        <v>7842</v>
      </c>
    </row>
    <row r="155">
      <c r="A155" s="773" t="s">
        <v>7838</v>
      </c>
      <c r="B155" s="50" t="s">
        <v>7843</v>
      </c>
      <c r="C155" s="50" t="s">
        <v>7381</v>
      </c>
      <c r="D155" s="50" t="s">
        <v>7382</v>
      </c>
      <c r="E155" s="50" t="s">
        <v>7844</v>
      </c>
      <c r="F155" s="50" t="s">
        <v>7845</v>
      </c>
      <c r="G155" s="50" t="s">
        <v>7846</v>
      </c>
      <c r="H155" s="50" t="s">
        <v>7376</v>
      </c>
      <c r="I155" s="50" t="s">
        <v>7847</v>
      </c>
    </row>
    <row r="156">
      <c r="A156" s="773" t="s">
        <v>7838</v>
      </c>
      <c r="B156" s="50" t="s">
        <v>7848</v>
      </c>
      <c r="D156" s="50" t="s">
        <v>2249</v>
      </c>
      <c r="E156" s="50" t="s">
        <v>7849</v>
      </c>
      <c r="F156" s="50" t="s">
        <v>7850</v>
      </c>
      <c r="G156" s="50" t="s">
        <v>7851</v>
      </c>
      <c r="H156" s="50" t="s">
        <v>7376</v>
      </c>
      <c r="I156" s="50" t="s">
        <v>7852</v>
      </c>
    </row>
    <row r="157">
      <c r="A157" s="771" t="s">
        <v>7838</v>
      </c>
      <c r="B157" s="50" t="s">
        <v>7853</v>
      </c>
      <c r="C157" s="50" t="s">
        <v>7399</v>
      </c>
      <c r="D157" s="50" t="s">
        <v>2249</v>
      </c>
      <c r="E157" s="50" t="s">
        <v>7596</v>
      </c>
      <c r="F157" s="50" t="s">
        <v>7854</v>
      </c>
      <c r="G157" s="50" t="s">
        <v>7855</v>
      </c>
      <c r="H157" s="50" t="s">
        <v>7376</v>
      </c>
    </row>
    <row r="158">
      <c r="A158" s="770" t="s">
        <v>7856</v>
      </c>
      <c r="B158" s="50" t="s">
        <v>7857</v>
      </c>
    </row>
    <row r="159">
      <c r="A159" s="774" t="s">
        <v>7856</v>
      </c>
      <c r="B159" s="50" t="s">
        <v>7858</v>
      </c>
    </row>
    <row r="160">
      <c r="A160" s="775" t="s">
        <v>7856</v>
      </c>
      <c r="B160" s="50" t="s">
        <v>7859</v>
      </c>
    </row>
    <row r="161">
      <c r="A161" s="770" t="s">
        <v>7860</v>
      </c>
      <c r="B161" s="50" t="s">
        <v>7861</v>
      </c>
    </row>
    <row r="162">
      <c r="A162" s="771" t="s">
        <v>7860</v>
      </c>
      <c r="B162" s="50" t="s">
        <v>7862</v>
      </c>
      <c r="C162" s="50"/>
      <c r="D162" s="50" t="s">
        <v>7382</v>
      </c>
      <c r="E162" s="50" t="s">
        <v>7860</v>
      </c>
      <c r="G162" s="50" t="s">
        <v>7863</v>
      </c>
    </row>
    <row r="163">
      <c r="A163" s="770" t="s">
        <v>7864</v>
      </c>
      <c r="B163" s="50" t="s">
        <v>7865</v>
      </c>
      <c r="E163" s="50" t="s">
        <v>7866</v>
      </c>
    </row>
    <row r="164">
      <c r="A164" s="774" t="s">
        <v>7864</v>
      </c>
      <c r="B164" s="50" t="s">
        <v>7867</v>
      </c>
      <c r="D164" s="50" t="s">
        <v>7382</v>
      </c>
      <c r="E164" s="50" t="s">
        <v>7394</v>
      </c>
    </row>
    <row r="165">
      <c r="A165" s="773" t="s">
        <v>7864</v>
      </c>
      <c r="B165" s="50" t="s">
        <v>7868</v>
      </c>
      <c r="E165" s="50" t="s">
        <v>7869</v>
      </c>
    </row>
    <row r="166">
      <c r="A166" s="774" t="s">
        <v>7864</v>
      </c>
      <c r="B166" s="50" t="s">
        <v>7870</v>
      </c>
      <c r="C166" s="50" t="s">
        <v>7376</v>
      </c>
      <c r="D166" s="50" t="s">
        <v>2249</v>
      </c>
      <c r="E166" s="50" t="s">
        <v>7496</v>
      </c>
      <c r="F166" s="50" t="s">
        <v>7871</v>
      </c>
      <c r="G166" s="50" t="s">
        <v>7872</v>
      </c>
      <c r="H166" s="50" t="s">
        <v>7376</v>
      </c>
    </row>
    <row r="167">
      <c r="A167" s="774" t="s">
        <v>7864</v>
      </c>
      <c r="B167" s="50" t="s">
        <v>7873</v>
      </c>
      <c r="C167" s="50" t="s">
        <v>7376</v>
      </c>
      <c r="D167" s="50" t="s">
        <v>7874</v>
      </c>
      <c r="E167" s="50" t="s">
        <v>7377</v>
      </c>
      <c r="F167" s="50" t="s">
        <v>7875</v>
      </c>
    </row>
    <row r="168">
      <c r="A168" s="775" t="s">
        <v>7864</v>
      </c>
      <c r="B168" s="50" t="s">
        <v>7876</v>
      </c>
      <c r="D168" s="50" t="s">
        <v>7382</v>
      </c>
      <c r="E168" s="50" t="s">
        <v>7394</v>
      </c>
    </row>
    <row r="169">
      <c r="A169" s="770" t="s">
        <v>7877</v>
      </c>
      <c r="B169" s="50" t="s">
        <v>7878</v>
      </c>
      <c r="C169" s="50" t="s">
        <v>7381</v>
      </c>
      <c r="D169" s="50" t="s">
        <v>7874</v>
      </c>
      <c r="E169" s="50" t="s">
        <v>7879</v>
      </c>
      <c r="F169" s="50" t="s">
        <v>7880</v>
      </c>
    </row>
    <row r="170">
      <c r="A170" s="773" t="s">
        <v>7877</v>
      </c>
      <c r="B170" s="50" t="s">
        <v>7881</v>
      </c>
    </row>
    <row r="171">
      <c r="A171" s="774" t="s">
        <v>7877</v>
      </c>
      <c r="B171" s="50" t="s">
        <v>7882</v>
      </c>
      <c r="C171" s="50" t="s">
        <v>7376</v>
      </c>
      <c r="D171" s="50" t="s">
        <v>2249</v>
      </c>
      <c r="E171" s="50" t="s">
        <v>7883</v>
      </c>
      <c r="F171" s="50" t="s">
        <v>7884</v>
      </c>
      <c r="H171" s="50" t="s">
        <v>7376</v>
      </c>
    </row>
    <row r="172">
      <c r="A172" s="771" t="s">
        <v>7877</v>
      </c>
      <c r="B172" s="50" t="s">
        <v>7885</v>
      </c>
      <c r="C172" s="50" t="s">
        <v>7381</v>
      </c>
      <c r="D172" s="50" t="s">
        <v>7382</v>
      </c>
      <c r="I172" s="50" t="s">
        <v>7886</v>
      </c>
    </row>
    <row r="173">
      <c r="A173" s="785" t="s">
        <v>7887</v>
      </c>
    </row>
    <row r="174">
      <c r="A174" s="789" t="s">
        <v>7888</v>
      </c>
    </row>
    <row r="175">
      <c r="A175" s="790" t="s">
        <v>7889</v>
      </c>
      <c r="B175" s="50" t="s">
        <v>7890</v>
      </c>
      <c r="E175" s="50" t="s">
        <v>7394</v>
      </c>
      <c r="I175" s="50" t="s">
        <v>7891</v>
      </c>
    </row>
    <row r="176">
      <c r="A176" s="770" t="s">
        <v>7892</v>
      </c>
      <c r="B176" s="50" t="s">
        <v>7893</v>
      </c>
      <c r="E176" s="50" t="s">
        <v>7894</v>
      </c>
    </row>
    <row r="177">
      <c r="A177" s="774" t="s">
        <v>7892</v>
      </c>
      <c r="B177" s="50" t="s">
        <v>7895</v>
      </c>
      <c r="C177" s="50" t="s">
        <v>7381</v>
      </c>
      <c r="D177" s="50" t="s">
        <v>7896</v>
      </c>
      <c r="E177" s="50" t="s">
        <v>7897</v>
      </c>
    </row>
    <row r="178">
      <c r="A178" s="775" t="s">
        <v>7892</v>
      </c>
      <c r="B178" s="50" t="s">
        <v>7898</v>
      </c>
      <c r="C178" s="50" t="s">
        <v>7381</v>
      </c>
      <c r="D178" s="50" t="s">
        <v>7896</v>
      </c>
      <c r="E178" s="50" t="s">
        <v>7897</v>
      </c>
    </row>
    <row r="179">
      <c r="A179" s="772" t="s">
        <v>7899</v>
      </c>
      <c r="B179" s="50" t="s">
        <v>7900</v>
      </c>
      <c r="C179" s="50" t="s">
        <v>7381</v>
      </c>
      <c r="D179" s="50" t="s">
        <v>7415</v>
      </c>
      <c r="E179" s="50" t="s">
        <v>7901</v>
      </c>
    </row>
    <row r="180">
      <c r="A180" s="775" t="s">
        <v>7899</v>
      </c>
    </row>
    <row r="181">
      <c r="A181" s="772" t="s">
        <v>7561</v>
      </c>
      <c r="B181" s="50" t="s">
        <v>7902</v>
      </c>
      <c r="C181" s="50" t="s">
        <v>7399</v>
      </c>
      <c r="D181" s="50" t="s">
        <v>2249</v>
      </c>
      <c r="E181" s="50" t="s">
        <v>7532</v>
      </c>
      <c r="F181" s="50" t="s">
        <v>7903</v>
      </c>
      <c r="G181" s="50" t="s">
        <v>7381</v>
      </c>
      <c r="H181" s="50" t="s">
        <v>7376</v>
      </c>
    </row>
    <row r="182">
      <c r="A182" s="774" t="s">
        <v>7561</v>
      </c>
      <c r="B182" s="50" t="s">
        <v>7904</v>
      </c>
      <c r="E182" s="50" t="s">
        <v>7905</v>
      </c>
    </row>
    <row r="183">
      <c r="A183" s="775" t="s">
        <v>7561</v>
      </c>
      <c r="B183" s="50" t="s">
        <v>7906</v>
      </c>
      <c r="C183" s="50" t="s">
        <v>7399</v>
      </c>
      <c r="D183" s="50" t="s">
        <v>2249</v>
      </c>
      <c r="E183" s="50" t="s">
        <v>7424</v>
      </c>
      <c r="F183" s="50" t="s">
        <v>7907</v>
      </c>
      <c r="H183" s="50" t="s">
        <v>7376</v>
      </c>
    </row>
    <row r="184">
      <c r="A184" s="774" t="s">
        <v>7908</v>
      </c>
      <c r="B184" s="50" t="s">
        <v>7909</v>
      </c>
      <c r="E184" s="50" t="s">
        <v>7642</v>
      </c>
    </row>
    <row r="185">
      <c r="A185" s="774" t="s">
        <v>7908</v>
      </c>
      <c r="B185" s="50" t="s">
        <v>7910</v>
      </c>
      <c r="C185" s="50" t="s">
        <v>7376</v>
      </c>
      <c r="D185" s="50" t="s">
        <v>7911</v>
      </c>
      <c r="E185" s="50" t="s">
        <v>7912</v>
      </c>
    </row>
    <row r="186">
      <c r="A186" s="775" t="s">
        <v>7908</v>
      </c>
      <c r="B186" s="50" t="s">
        <v>7913</v>
      </c>
      <c r="C186" s="50" t="s">
        <v>7376</v>
      </c>
      <c r="D186" s="50" t="s">
        <v>7382</v>
      </c>
      <c r="E186" s="50" t="s">
        <v>7866</v>
      </c>
      <c r="F186" s="50" t="s">
        <v>7914</v>
      </c>
      <c r="G186" s="50" t="s">
        <v>7915</v>
      </c>
      <c r="H186" s="50" t="s">
        <v>7376</v>
      </c>
      <c r="I186" s="50" t="s">
        <v>7916</v>
      </c>
    </row>
    <row r="187">
      <c r="A187" s="770" t="s">
        <v>7908</v>
      </c>
      <c r="B187" s="50" t="s">
        <v>7917</v>
      </c>
      <c r="C187" s="50" t="s">
        <v>7399</v>
      </c>
      <c r="D187" s="50" t="s">
        <v>2249</v>
      </c>
      <c r="E187" s="50" t="s">
        <v>7748</v>
      </c>
      <c r="F187" s="50" t="s">
        <v>7918</v>
      </c>
      <c r="G187" s="50" t="s">
        <v>7919</v>
      </c>
      <c r="H187" s="50" t="s">
        <v>7376</v>
      </c>
    </row>
    <row r="188">
      <c r="A188" s="774" t="s">
        <v>7920</v>
      </c>
      <c r="B188" s="50" t="s">
        <v>7921</v>
      </c>
      <c r="C188" s="50" t="s">
        <v>7381</v>
      </c>
      <c r="D188" s="50" t="s">
        <v>7382</v>
      </c>
      <c r="E188" s="50" t="s">
        <v>7920</v>
      </c>
    </row>
    <row r="189">
      <c r="A189" s="774" t="s">
        <v>7920</v>
      </c>
      <c r="B189" s="50" t="s">
        <v>7922</v>
      </c>
      <c r="C189" s="50" t="s">
        <v>7381</v>
      </c>
      <c r="D189" s="50" t="s">
        <v>7382</v>
      </c>
      <c r="E189" s="50" t="s">
        <v>7920</v>
      </c>
    </row>
    <row r="190">
      <c r="A190" s="773" t="s">
        <v>7920</v>
      </c>
      <c r="B190" s="50" t="s">
        <v>7923</v>
      </c>
      <c r="E190" s="50" t="s">
        <v>7924</v>
      </c>
      <c r="I190" s="50" t="s">
        <v>7925</v>
      </c>
    </row>
    <row r="191">
      <c r="A191" s="791" t="s">
        <v>7920</v>
      </c>
      <c r="B191" s="50" t="s">
        <v>7926</v>
      </c>
      <c r="C191" s="50" t="s">
        <v>7399</v>
      </c>
      <c r="D191" s="50" t="s">
        <v>7927</v>
      </c>
      <c r="E191" s="50" t="s">
        <v>7748</v>
      </c>
      <c r="F191" s="50" t="s">
        <v>7928</v>
      </c>
      <c r="G191" s="50" t="s">
        <v>7929</v>
      </c>
      <c r="H191" s="50" t="s">
        <v>7376</v>
      </c>
    </row>
    <row r="192">
      <c r="A192" s="773" t="s">
        <v>7466</v>
      </c>
      <c r="B192" s="50" t="s">
        <v>7930</v>
      </c>
      <c r="C192" s="50" t="s">
        <v>7376</v>
      </c>
      <c r="D192" s="50" t="s">
        <v>2249</v>
      </c>
      <c r="E192" s="50" t="s">
        <v>7642</v>
      </c>
      <c r="F192" s="50" t="s">
        <v>7931</v>
      </c>
      <c r="I192" s="50" t="s">
        <v>7932</v>
      </c>
    </row>
    <row r="193">
      <c r="A193" s="773" t="s">
        <v>7466</v>
      </c>
      <c r="B193" s="50" t="s">
        <v>7933</v>
      </c>
      <c r="C193" s="50" t="s">
        <v>7376</v>
      </c>
      <c r="D193" s="50" t="s">
        <v>2249</v>
      </c>
      <c r="E193" s="50" t="s">
        <v>7596</v>
      </c>
      <c r="F193" s="50" t="s">
        <v>7934</v>
      </c>
    </row>
    <row r="194">
      <c r="A194" s="774" t="s">
        <v>7466</v>
      </c>
      <c r="B194" s="50" t="s">
        <v>7935</v>
      </c>
      <c r="C194" s="50" t="s">
        <v>7376</v>
      </c>
      <c r="D194" s="50" t="s">
        <v>2249</v>
      </c>
      <c r="E194" s="50" t="s">
        <v>7936</v>
      </c>
      <c r="F194" s="50" t="s">
        <v>7937</v>
      </c>
      <c r="H194" s="50" t="s">
        <v>7376</v>
      </c>
    </row>
    <row r="195">
      <c r="A195" s="771" t="s">
        <v>7466</v>
      </c>
      <c r="B195" s="50" t="s">
        <v>7938</v>
      </c>
      <c r="C195" s="50" t="s">
        <v>7399</v>
      </c>
      <c r="D195" s="50" t="s">
        <v>7939</v>
      </c>
      <c r="E195" s="50" t="s">
        <v>7705</v>
      </c>
      <c r="H195" s="50" t="s">
        <v>7399</v>
      </c>
    </row>
    <row r="196">
      <c r="A196" s="777" t="s">
        <v>7466</v>
      </c>
      <c r="B196" s="50" t="s">
        <v>7940</v>
      </c>
      <c r="C196" s="50" t="s">
        <v>7381</v>
      </c>
      <c r="D196" s="50" t="s">
        <v>7382</v>
      </c>
      <c r="E196" s="50" t="s">
        <v>7466</v>
      </c>
    </row>
    <row r="197">
      <c r="A197" s="772" t="s">
        <v>7941</v>
      </c>
    </row>
    <row r="198" ht="18.0" customHeight="1">
      <c r="A198" s="792" t="s">
        <v>7511</v>
      </c>
      <c r="B198" s="50" t="s">
        <v>7942</v>
      </c>
      <c r="C198" s="50" t="s">
        <v>7381</v>
      </c>
      <c r="D198" s="50" t="s">
        <v>7896</v>
      </c>
      <c r="E198" s="50" t="s">
        <v>7511</v>
      </c>
      <c r="F198" s="50" t="s">
        <v>7943</v>
      </c>
    </row>
    <row r="199">
      <c r="A199" s="793" t="s">
        <v>7511</v>
      </c>
      <c r="B199" s="50" t="s">
        <v>7944</v>
      </c>
      <c r="C199" s="50" t="s">
        <v>7376</v>
      </c>
      <c r="D199" s="50" t="s">
        <v>2249</v>
      </c>
      <c r="E199" s="50" t="s">
        <v>7476</v>
      </c>
      <c r="I199" s="50" t="s">
        <v>7945</v>
      </c>
    </row>
    <row r="200">
      <c r="A200" s="775" t="s">
        <v>7511</v>
      </c>
      <c r="B200" s="50" t="s">
        <v>7946</v>
      </c>
      <c r="C200" s="50" t="s">
        <v>7399</v>
      </c>
      <c r="D200" s="50" t="s">
        <v>2249</v>
      </c>
      <c r="E200" s="50" t="s">
        <v>7556</v>
      </c>
      <c r="F200" s="50" t="s">
        <v>7947</v>
      </c>
    </row>
    <row r="201">
      <c r="A201" s="773" t="s">
        <v>7948</v>
      </c>
      <c r="B201" s="780" t="s">
        <v>7949</v>
      </c>
      <c r="C201" s="780" t="s">
        <v>7376</v>
      </c>
      <c r="D201" s="780" t="s">
        <v>2249</v>
      </c>
      <c r="E201" s="780" t="s">
        <v>7950</v>
      </c>
      <c r="F201" s="780" t="s">
        <v>7951</v>
      </c>
      <c r="G201" s="794"/>
      <c r="H201" s="794"/>
    </row>
    <row r="202">
      <c r="A202" s="774" t="s">
        <v>7948</v>
      </c>
      <c r="B202" s="780" t="s">
        <v>7952</v>
      </c>
      <c r="C202" s="794"/>
      <c r="D202" s="794"/>
      <c r="E202" s="794"/>
      <c r="F202" s="794"/>
      <c r="G202" s="794"/>
      <c r="H202" s="794"/>
    </row>
    <row r="203">
      <c r="A203" s="795" t="s">
        <v>7948</v>
      </c>
      <c r="B203" s="796" t="s">
        <v>7953</v>
      </c>
      <c r="C203" s="794"/>
      <c r="D203" s="794"/>
      <c r="G203" s="794"/>
      <c r="H203" s="794"/>
    </row>
    <row r="204">
      <c r="A204" s="797" t="s">
        <v>7954</v>
      </c>
      <c r="B204" s="780" t="s">
        <v>7955</v>
      </c>
      <c r="C204" s="780" t="s">
        <v>7399</v>
      </c>
      <c r="D204" s="780" t="s">
        <v>7415</v>
      </c>
      <c r="E204" s="780" t="s">
        <v>7956</v>
      </c>
      <c r="F204" s="780" t="s">
        <v>7957</v>
      </c>
      <c r="G204" s="798"/>
      <c r="H204" s="798"/>
    </row>
    <row r="205">
      <c r="A205" s="799" t="s">
        <v>7958</v>
      </c>
      <c r="B205" s="780" t="s">
        <v>7959</v>
      </c>
      <c r="C205" s="780" t="s">
        <v>7399</v>
      </c>
      <c r="D205" s="780" t="s">
        <v>7415</v>
      </c>
      <c r="E205" s="780" t="s">
        <v>7960</v>
      </c>
      <c r="F205" s="780" t="s">
        <v>7961</v>
      </c>
      <c r="G205" s="780" t="s">
        <v>7962</v>
      </c>
      <c r="H205" s="780" t="s">
        <v>7376</v>
      </c>
    </row>
    <row r="206">
      <c r="A206" s="800" t="s">
        <v>7958</v>
      </c>
      <c r="B206" s="780" t="s">
        <v>7963</v>
      </c>
      <c r="C206" s="798"/>
      <c r="D206" s="798"/>
      <c r="E206" s="780" t="s">
        <v>7964</v>
      </c>
      <c r="F206" s="798"/>
      <c r="G206" s="798"/>
      <c r="H206" s="798"/>
    </row>
    <row r="207">
      <c r="A207" s="801" t="s">
        <v>7958</v>
      </c>
      <c r="B207" s="796" t="s">
        <v>7965</v>
      </c>
      <c r="C207" s="798"/>
      <c r="D207" s="798"/>
      <c r="E207" s="798"/>
      <c r="F207" s="798"/>
      <c r="G207" s="798"/>
      <c r="H207" s="798"/>
    </row>
    <row r="208">
      <c r="A208" s="778" t="s">
        <v>7966</v>
      </c>
      <c r="B208" s="780" t="s">
        <v>7967</v>
      </c>
      <c r="C208" s="780" t="s">
        <v>7376</v>
      </c>
      <c r="D208" s="780" t="s">
        <v>2249</v>
      </c>
      <c r="E208" s="780" t="s">
        <v>7968</v>
      </c>
      <c r="F208" s="780" t="s">
        <v>7969</v>
      </c>
      <c r="G208" s="798"/>
      <c r="H208" s="798"/>
    </row>
    <row r="209">
      <c r="A209" s="799" t="s">
        <v>7970</v>
      </c>
      <c r="B209" s="780" t="s">
        <v>7971</v>
      </c>
      <c r="C209" s="780" t="s">
        <v>7376</v>
      </c>
      <c r="D209" s="780" t="s">
        <v>2249</v>
      </c>
      <c r="E209" s="780" t="s">
        <v>7739</v>
      </c>
      <c r="F209" s="780" t="s">
        <v>7972</v>
      </c>
      <c r="G209" s="798"/>
      <c r="H209" s="780" t="s">
        <v>7376</v>
      </c>
    </row>
    <row r="210">
      <c r="A210" s="772" t="s">
        <v>7973</v>
      </c>
      <c r="B210" s="780" t="s">
        <v>7974</v>
      </c>
      <c r="C210" s="780" t="s">
        <v>7376</v>
      </c>
      <c r="D210" s="780" t="s">
        <v>2249</v>
      </c>
      <c r="E210" s="780" t="s">
        <v>7386</v>
      </c>
      <c r="F210" s="780" t="s">
        <v>7975</v>
      </c>
      <c r="G210" s="780" t="s">
        <v>7976</v>
      </c>
      <c r="H210" s="794"/>
    </row>
    <row r="211">
      <c r="A211" s="773" t="s">
        <v>7973</v>
      </c>
      <c r="B211" s="780" t="s">
        <v>7977</v>
      </c>
      <c r="C211" s="794"/>
      <c r="D211" s="794"/>
      <c r="E211" s="780" t="s">
        <v>7609</v>
      </c>
      <c r="F211" s="794"/>
      <c r="G211" s="794"/>
      <c r="H211" s="794"/>
      <c r="I211" s="50" t="s">
        <v>7978</v>
      </c>
    </row>
    <row r="212">
      <c r="A212" s="774" t="s">
        <v>7973</v>
      </c>
      <c r="B212" s="780" t="s">
        <v>7979</v>
      </c>
      <c r="C212" s="794"/>
      <c r="D212" s="794"/>
      <c r="E212" s="780" t="s">
        <v>7980</v>
      </c>
      <c r="F212" s="794"/>
      <c r="G212" s="794"/>
      <c r="H212" s="794"/>
    </row>
    <row r="213">
      <c r="A213" s="773" t="s">
        <v>7973</v>
      </c>
      <c r="B213" s="780" t="s">
        <v>7981</v>
      </c>
      <c r="C213" s="780" t="s">
        <v>7376</v>
      </c>
      <c r="D213" s="780" t="s">
        <v>2249</v>
      </c>
      <c r="E213" s="780" t="s">
        <v>7982</v>
      </c>
      <c r="F213" s="794"/>
      <c r="G213" s="794"/>
      <c r="H213" s="794"/>
    </row>
    <row r="214">
      <c r="A214" s="771" t="s">
        <v>7973</v>
      </c>
      <c r="B214" s="780" t="s">
        <v>7983</v>
      </c>
      <c r="C214" s="794"/>
      <c r="D214" s="794"/>
      <c r="E214" s="780" t="s">
        <v>7807</v>
      </c>
      <c r="F214" s="794"/>
      <c r="G214" s="794"/>
      <c r="H214" s="794"/>
    </row>
    <row r="215">
      <c r="A215" s="799" t="s">
        <v>7984</v>
      </c>
      <c r="B215" s="780" t="s">
        <v>7985</v>
      </c>
      <c r="C215" s="798"/>
      <c r="D215" s="780" t="s">
        <v>7399</v>
      </c>
      <c r="E215" s="780" t="s">
        <v>7556</v>
      </c>
      <c r="F215" s="798"/>
      <c r="G215" s="798"/>
      <c r="H215" s="798"/>
    </row>
    <row r="216">
      <c r="A216" s="772" t="s">
        <v>7986</v>
      </c>
      <c r="B216" s="780" t="s">
        <v>7987</v>
      </c>
      <c r="C216" s="794"/>
      <c r="D216" s="794"/>
      <c r="E216" s="794"/>
      <c r="F216" s="794"/>
      <c r="G216" s="794"/>
      <c r="H216" s="794"/>
    </row>
    <row r="217">
      <c r="A217" s="773" t="s">
        <v>7986</v>
      </c>
      <c r="B217" s="780" t="s">
        <v>7988</v>
      </c>
      <c r="C217" s="794"/>
      <c r="D217" s="794"/>
      <c r="E217" s="794"/>
      <c r="F217" s="794"/>
      <c r="G217" s="794"/>
      <c r="H217" s="794"/>
    </row>
    <row r="218">
      <c r="A218" s="772" t="s">
        <v>7989</v>
      </c>
      <c r="B218" s="780" t="s">
        <v>7990</v>
      </c>
      <c r="C218" s="794"/>
      <c r="D218" s="794"/>
      <c r="E218" s="780" t="s">
        <v>7453</v>
      </c>
      <c r="F218" s="794"/>
      <c r="G218" s="794"/>
      <c r="H218" s="794"/>
    </row>
    <row r="219">
      <c r="A219" s="773" t="s">
        <v>7989</v>
      </c>
      <c r="B219" s="780" t="s">
        <v>7991</v>
      </c>
      <c r="C219" s="780" t="s">
        <v>7381</v>
      </c>
      <c r="D219" s="780" t="s">
        <v>7382</v>
      </c>
      <c r="E219" s="780" t="s">
        <v>7992</v>
      </c>
      <c r="F219" s="780" t="s">
        <v>7993</v>
      </c>
      <c r="G219" s="794"/>
      <c r="H219" s="780" t="s">
        <v>7376</v>
      </c>
    </row>
    <row r="220">
      <c r="A220" s="800" t="s">
        <v>7989</v>
      </c>
      <c r="B220" s="780" t="s">
        <v>7994</v>
      </c>
      <c r="C220" s="798"/>
      <c r="D220" s="798"/>
      <c r="E220" s="780" t="s">
        <v>7642</v>
      </c>
      <c r="F220" s="798"/>
      <c r="G220" s="798"/>
      <c r="H220" s="798"/>
    </row>
    <row r="221">
      <c r="A221" s="770" t="s">
        <v>7995</v>
      </c>
      <c r="B221" s="780" t="s">
        <v>7996</v>
      </c>
      <c r="C221" s="780" t="s">
        <v>7381</v>
      </c>
      <c r="D221" s="780" t="s">
        <v>7382</v>
      </c>
      <c r="E221" s="780" t="s">
        <v>7997</v>
      </c>
      <c r="F221" s="780" t="s">
        <v>7998</v>
      </c>
      <c r="G221" s="780" t="s">
        <v>7999</v>
      </c>
      <c r="H221" s="780" t="s">
        <v>7376</v>
      </c>
    </row>
    <row r="222">
      <c r="A222" s="774" t="s">
        <v>7995</v>
      </c>
      <c r="B222" s="780" t="s">
        <v>8000</v>
      </c>
      <c r="C222" s="780" t="s">
        <v>7376</v>
      </c>
      <c r="D222" s="780" t="s">
        <v>2249</v>
      </c>
      <c r="E222" s="780" t="s">
        <v>8001</v>
      </c>
      <c r="F222" s="780" t="s">
        <v>8002</v>
      </c>
      <c r="G222" s="780" t="s">
        <v>8003</v>
      </c>
      <c r="H222" s="780" t="s">
        <v>7376</v>
      </c>
    </row>
    <row r="223">
      <c r="A223" s="770" t="s">
        <v>8004</v>
      </c>
      <c r="B223" s="780" t="s">
        <v>8005</v>
      </c>
      <c r="C223" s="794"/>
      <c r="D223" s="794"/>
      <c r="E223" s="780" t="s">
        <v>8006</v>
      </c>
      <c r="F223" s="794"/>
      <c r="G223" s="794"/>
      <c r="H223" s="794"/>
    </row>
    <row r="224">
      <c r="A224" s="800" t="s">
        <v>8004</v>
      </c>
      <c r="B224" s="780" t="s">
        <v>8007</v>
      </c>
      <c r="C224" s="780" t="s">
        <v>7376</v>
      </c>
      <c r="D224" s="780" t="s">
        <v>983</v>
      </c>
      <c r="E224" s="780" t="s">
        <v>7394</v>
      </c>
      <c r="F224" s="780" t="s">
        <v>8008</v>
      </c>
      <c r="G224" s="780" t="s">
        <v>8009</v>
      </c>
      <c r="H224" s="780" t="s">
        <v>8010</v>
      </c>
    </row>
    <row r="225">
      <c r="A225" s="773" t="s">
        <v>8004</v>
      </c>
      <c r="B225" s="780" t="s">
        <v>8011</v>
      </c>
      <c r="C225" s="794"/>
      <c r="D225" s="780" t="s">
        <v>7896</v>
      </c>
      <c r="E225" s="780" t="s">
        <v>7869</v>
      </c>
      <c r="F225" s="794"/>
      <c r="G225" s="794"/>
      <c r="H225" s="794"/>
    </row>
    <row r="226">
      <c r="A226" s="778" t="s">
        <v>8012</v>
      </c>
      <c r="B226" s="798"/>
      <c r="C226" s="798"/>
      <c r="D226" s="798"/>
      <c r="E226" s="798"/>
      <c r="F226" s="798"/>
      <c r="G226" s="798"/>
      <c r="H226" s="798"/>
    </row>
    <row r="227">
      <c r="A227" s="770" t="s">
        <v>8013</v>
      </c>
      <c r="B227" s="780" t="s">
        <v>8014</v>
      </c>
      <c r="C227" s="794"/>
      <c r="D227" s="794"/>
      <c r="E227" s="780"/>
      <c r="F227" s="794"/>
      <c r="G227" s="794"/>
      <c r="H227" s="794"/>
    </row>
    <row r="228">
      <c r="A228" s="774" t="s">
        <v>8013</v>
      </c>
      <c r="B228" s="780" t="s">
        <v>8015</v>
      </c>
      <c r="C228" s="794"/>
      <c r="D228" s="794"/>
      <c r="E228" s="794"/>
      <c r="F228" s="794"/>
      <c r="G228" s="794"/>
      <c r="H228" s="794"/>
      <c r="I228" s="50" t="s">
        <v>8016</v>
      </c>
    </row>
    <row r="229">
      <c r="A229" s="773" t="s">
        <v>8017</v>
      </c>
      <c r="B229" s="780" t="s">
        <v>8018</v>
      </c>
      <c r="C229" s="794"/>
      <c r="D229" s="780" t="s">
        <v>7896</v>
      </c>
      <c r="E229" s="780" t="s">
        <v>8019</v>
      </c>
      <c r="F229" s="794"/>
      <c r="G229" s="794"/>
      <c r="H229" s="794"/>
    </row>
    <row r="230">
      <c r="A230" s="778" t="s">
        <v>8020</v>
      </c>
      <c r="B230" s="780" t="s">
        <v>8021</v>
      </c>
      <c r="C230" s="780" t="s">
        <v>7376</v>
      </c>
      <c r="D230" s="780" t="s">
        <v>2249</v>
      </c>
      <c r="E230" s="780" t="s">
        <v>8022</v>
      </c>
      <c r="F230" s="780" t="s">
        <v>8023</v>
      </c>
      <c r="G230" s="780" t="s">
        <v>8024</v>
      </c>
      <c r="H230" s="780" t="s">
        <v>7399</v>
      </c>
    </row>
    <row r="231">
      <c r="A231" s="779" t="s">
        <v>8020</v>
      </c>
      <c r="B231" s="780" t="s">
        <v>8025</v>
      </c>
      <c r="C231" s="780" t="s">
        <v>7381</v>
      </c>
      <c r="D231" s="780" t="s">
        <v>7382</v>
      </c>
      <c r="E231" s="780" t="s">
        <v>8026</v>
      </c>
      <c r="F231" s="780" t="s">
        <v>8027</v>
      </c>
      <c r="G231" s="780" t="s">
        <v>8028</v>
      </c>
      <c r="H231" s="780" t="s">
        <v>8029</v>
      </c>
    </row>
    <row r="232">
      <c r="A232" s="778" t="s">
        <v>8030</v>
      </c>
      <c r="B232" s="798"/>
      <c r="C232" s="798"/>
      <c r="D232" s="798"/>
      <c r="E232" s="798"/>
      <c r="F232" s="798"/>
      <c r="G232" s="798"/>
      <c r="H232" s="798"/>
    </row>
    <row r="233">
      <c r="A233" s="770" t="s">
        <v>8031</v>
      </c>
      <c r="B233" s="780" t="s">
        <v>8032</v>
      </c>
      <c r="C233" s="794"/>
      <c r="D233" s="794"/>
      <c r="E233" s="780" t="s">
        <v>8033</v>
      </c>
      <c r="F233" s="794"/>
      <c r="G233" s="794"/>
      <c r="H233" s="794"/>
    </row>
    <row r="234">
      <c r="A234" s="774" t="s">
        <v>8031</v>
      </c>
      <c r="B234" s="780" t="s">
        <v>8034</v>
      </c>
      <c r="C234" s="794"/>
      <c r="D234" s="794"/>
      <c r="E234" s="794"/>
      <c r="F234" s="794"/>
      <c r="G234" s="794"/>
      <c r="H234" s="794"/>
    </row>
    <row r="235">
      <c r="A235" s="770" t="s">
        <v>7694</v>
      </c>
      <c r="B235" s="780" t="s">
        <v>8035</v>
      </c>
      <c r="C235" s="780" t="s">
        <v>8036</v>
      </c>
      <c r="D235" s="780" t="s">
        <v>7896</v>
      </c>
      <c r="E235" s="780" t="s">
        <v>7694</v>
      </c>
      <c r="F235" s="780" t="s">
        <v>8037</v>
      </c>
      <c r="G235" s="794"/>
      <c r="H235" s="794"/>
    </row>
    <row r="236">
      <c r="A236" s="774" t="s">
        <v>7694</v>
      </c>
      <c r="B236" s="780" t="s">
        <v>8038</v>
      </c>
      <c r="C236" s="780" t="s">
        <v>7399</v>
      </c>
      <c r="D236" s="780" t="s">
        <v>2249</v>
      </c>
      <c r="E236" s="780" t="s">
        <v>8039</v>
      </c>
      <c r="F236" s="780" t="s">
        <v>8040</v>
      </c>
      <c r="G236" s="780" t="s">
        <v>8041</v>
      </c>
      <c r="H236" s="780" t="s">
        <v>7399</v>
      </c>
      <c r="I236" s="50" t="s">
        <v>8042</v>
      </c>
    </row>
    <row r="237">
      <c r="A237" s="773" t="s">
        <v>7694</v>
      </c>
      <c r="B237" s="780" t="s">
        <v>8043</v>
      </c>
      <c r="C237" s="780" t="s">
        <v>8036</v>
      </c>
      <c r="D237" s="780" t="s">
        <v>7896</v>
      </c>
      <c r="E237" s="780" t="s">
        <v>7694</v>
      </c>
      <c r="F237" s="794"/>
      <c r="G237" s="794"/>
      <c r="H237" s="794"/>
    </row>
    <row r="238">
      <c r="A238" s="774" t="s">
        <v>7694</v>
      </c>
      <c r="B238" s="780" t="s">
        <v>8044</v>
      </c>
      <c r="C238" s="780" t="s">
        <v>8036</v>
      </c>
      <c r="D238" s="780" t="s">
        <v>7896</v>
      </c>
      <c r="E238" s="780" t="s">
        <v>7694</v>
      </c>
      <c r="F238" s="794"/>
      <c r="G238" s="794"/>
      <c r="H238" s="794"/>
    </row>
    <row r="239">
      <c r="A239" s="779" t="s">
        <v>8045</v>
      </c>
      <c r="B239" s="780" t="s">
        <v>8046</v>
      </c>
      <c r="C239" s="780" t="s">
        <v>7376</v>
      </c>
      <c r="D239" s="798"/>
      <c r="E239" s="780" t="s">
        <v>8047</v>
      </c>
      <c r="F239" s="780" t="s">
        <v>8048</v>
      </c>
      <c r="G239" s="780" t="s">
        <v>8049</v>
      </c>
      <c r="H239" s="780" t="s">
        <v>7399</v>
      </c>
      <c r="I239" s="50" t="s">
        <v>8050</v>
      </c>
    </row>
    <row r="240">
      <c r="A240" s="772" t="s">
        <v>7377</v>
      </c>
      <c r="B240" s="780" t="s">
        <v>8051</v>
      </c>
      <c r="C240" s="780" t="s">
        <v>7376</v>
      </c>
      <c r="D240" s="780" t="s">
        <v>2249</v>
      </c>
      <c r="E240" s="780" t="s">
        <v>7496</v>
      </c>
      <c r="F240" s="780" t="s">
        <v>8052</v>
      </c>
      <c r="G240" s="780" t="s">
        <v>8053</v>
      </c>
      <c r="H240" s="794"/>
    </row>
    <row r="241">
      <c r="A241" s="770" t="s">
        <v>8054</v>
      </c>
      <c r="B241" s="780" t="s">
        <v>8055</v>
      </c>
      <c r="C241" s="780" t="s">
        <v>7376</v>
      </c>
      <c r="D241" s="780" t="s">
        <v>7382</v>
      </c>
      <c r="E241" s="780" t="s">
        <v>7606</v>
      </c>
      <c r="F241" s="780" t="s">
        <v>8056</v>
      </c>
      <c r="G241" s="780" t="s">
        <v>8057</v>
      </c>
      <c r="H241" s="798"/>
      <c r="K241" s="783"/>
      <c r="L241" s="783"/>
      <c r="M241" s="783"/>
      <c r="N241" s="783"/>
      <c r="O241" s="783"/>
      <c r="P241" s="783"/>
      <c r="Q241" s="783"/>
      <c r="R241" s="783"/>
      <c r="S241" s="783"/>
      <c r="T241" s="783"/>
      <c r="U241" s="783"/>
      <c r="V241" s="783"/>
      <c r="W241" s="783"/>
      <c r="X241" s="783"/>
      <c r="Y241" s="783"/>
      <c r="Z241" s="783"/>
      <c r="AA241" s="783"/>
      <c r="AB241" s="783"/>
    </row>
    <row r="242">
      <c r="A242" s="774" t="s">
        <v>8054</v>
      </c>
      <c r="B242" s="780" t="s">
        <v>8058</v>
      </c>
      <c r="C242" s="794"/>
      <c r="D242" s="794"/>
      <c r="E242" s="780" t="s">
        <v>8059</v>
      </c>
      <c r="F242" s="794"/>
      <c r="G242" s="794"/>
      <c r="H242" s="794"/>
      <c r="I242" s="50" t="s">
        <v>8060</v>
      </c>
    </row>
    <row r="243">
      <c r="A243" s="773" t="s">
        <v>8054</v>
      </c>
      <c r="B243" s="780" t="s">
        <v>8061</v>
      </c>
      <c r="C243" s="780" t="s">
        <v>7376</v>
      </c>
      <c r="D243" s="780" t="s">
        <v>2249</v>
      </c>
      <c r="E243" s="780" t="s">
        <v>8062</v>
      </c>
      <c r="F243" s="780" t="s">
        <v>8063</v>
      </c>
      <c r="G243" s="780" t="s">
        <v>8064</v>
      </c>
      <c r="H243" s="780" t="s">
        <v>7399</v>
      </c>
    </row>
    <row r="244">
      <c r="A244" s="772" t="s">
        <v>8065</v>
      </c>
      <c r="B244" s="780" t="s">
        <v>8066</v>
      </c>
      <c r="C244" s="794"/>
      <c r="D244" s="794"/>
      <c r="E244" s="780" t="s">
        <v>8067</v>
      </c>
      <c r="F244" s="802"/>
      <c r="G244" s="802"/>
      <c r="H244" s="802"/>
    </row>
    <row r="245">
      <c r="A245" s="773" t="s">
        <v>8065</v>
      </c>
      <c r="B245" s="780" t="s">
        <v>8068</v>
      </c>
      <c r="C245" s="780" t="s">
        <v>7376</v>
      </c>
      <c r="D245" s="780" t="s">
        <v>7382</v>
      </c>
      <c r="E245" s="780" t="s">
        <v>8065</v>
      </c>
      <c r="F245" s="780" t="s">
        <v>8069</v>
      </c>
      <c r="G245" s="780" t="s">
        <v>8070</v>
      </c>
      <c r="H245" s="798"/>
    </row>
    <row r="246">
      <c r="A246" s="800" t="s">
        <v>8065</v>
      </c>
      <c r="B246" s="780" t="s">
        <v>8071</v>
      </c>
      <c r="C246" s="794"/>
      <c r="D246" s="794"/>
      <c r="E246" s="780" t="s">
        <v>7471</v>
      </c>
      <c r="F246" s="802"/>
      <c r="G246" s="802"/>
      <c r="H246" s="802"/>
    </row>
    <row r="247">
      <c r="A247" s="770" t="s">
        <v>7523</v>
      </c>
      <c r="B247" s="803" t="s">
        <v>8072</v>
      </c>
      <c r="C247" s="780" t="s">
        <v>7376</v>
      </c>
      <c r="D247" s="780" t="s">
        <v>2249</v>
      </c>
      <c r="E247" s="780" t="s">
        <v>7640</v>
      </c>
      <c r="F247" s="780" t="s">
        <v>8073</v>
      </c>
      <c r="G247" s="802"/>
      <c r="H247" s="802"/>
    </row>
    <row r="248">
      <c r="A248" s="774" t="s">
        <v>7523</v>
      </c>
      <c r="B248" s="803" t="s">
        <v>8074</v>
      </c>
      <c r="C248" s="780" t="s">
        <v>7376</v>
      </c>
      <c r="D248" s="780" t="s">
        <v>2249</v>
      </c>
      <c r="E248" s="780" t="s">
        <v>8075</v>
      </c>
      <c r="F248" s="802"/>
      <c r="G248" s="802"/>
      <c r="H248" s="802"/>
    </row>
    <row r="249">
      <c r="A249" s="770" t="s">
        <v>8076</v>
      </c>
      <c r="B249" s="780" t="s">
        <v>8077</v>
      </c>
      <c r="C249" s="802"/>
      <c r="D249" s="802"/>
      <c r="E249" s="802"/>
      <c r="F249" s="802"/>
      <c r="G249" s="802"/>
      <c r="H249" s="802"/>
    </row>
    <row r="250">
      <c r="A250" s="774" t="s">
        <v>8076</v>
      </c>
      <c r="B250" s="780" t="s">
        <v>8078</v>
      </c>
      <c r="C250" s="780" t="s">
        <v>7376</v>
      </c>
      <c r="D250" s="780" t="s">
        <v>2249</v>
      </c>
      <c r="E250" s="780" t="s">
        <v>8079</v>
      </c>
      <c r="F250" s="780" t="s">
        <v>8080</v>
      </c>
      <c r="G250" s="780" t="s">
        <v>8081</v>
      </c>
      <c r="H250" s="780" t="s">
        <v>7376</v>
      </c>
      <c r="I250" s="50" t="s">
        <v>8082</v>
      </c>
    </row>
    <row r="251">
      <c r="A251" s="773" t="s">
        <v>8076</v>
      </c>
      <c r="B251" s="780" t="s">
        <v>8083</v>
      </c>
      <c r="C251" s="780" t="s">
        <v>7376</v>
      </c>
      <c r="D251" s="780" t="s">
        <v>2249</v>
      </c>
      <c r="E251" s="780" t="s">
        <v>8084</v>
      </c>
      <c r="F251" s="802"/>
      <c r="G251" s="802"/>
      <c r="H251" s="802"/>
    </row>
    <row r="252">
      <c r="A252" s="771" t="s">
        <v>8076</v>
      </c>
      <c r="B252" s="780" t="s">
        <v>8085</v>
      </c>
      <c r="C252" s="802"/>
      <c r="D252" s="802"/>
      <c r="E252" s="794"/>
      <c r="F252" s="802"/>
      <c r="G252" s="802"/>
      <c r="H252" s="802"/>
    </row>
    <row r="253">
      <c r="A253" s="775" t="s">
        <v>8086</v>
      </c>
      <c r="B253" s="802"/>
      <c r="C253" s="802"/>
      <c r="D253" s="802"/>
      <c r="E253" s="802"/>
      <c r="F253" s="802"/>
      <c r="G253" s="802"/>
      <c r="H253" s="802"/>
    </row>
    <row r="254">
      <c r="A254" s="804" t="s">
        <v>8087</v>
      </c>
      <c r="B254" s="803" t="s">
        <v>8088</v>
      </c>
      <c r="C254" s="803" t="s">
        <v>7376</v>
      </c>
      <c r="D254" s="803" t="s">
        <v>2249</v>
      </c>
      <c r="E254" s="803" t="s">
        <v>8089</v>
      </c>
      <c r="F254" s="802"/>
      <c r="G254" s="802"/>
      <c r="H254" s="802"/>
      <c r="I254" s="50" t="s">
        <v>8090</v>
      </c>
    </row>
    <row r="255">
      <c r="A255" s="770" t="s">
        <v>8091</v>
      </c>
      <c r="B255" s="780" t="s">
        <v>8092</v>
      </c>
      <c r="C255" s="780" t="s">
        <v>7376</v>
      </c>
      <c r="D255" s="780" t="s">
        <v>7382</v>
      </c>
      <c r="E255" s="780" t="s">
        <v>8093</v>
      </c>
      <c r="F255" s="780" t="s">
        <v>8094</v>
      </c>
      <c r="G255" s="802"/>
      <c r="H255" s="802"/>
    </row>
    <row r="256">
      <c r="A256" s="774" t="s">
        <v>8091</v>
      </c>
      <c r="B256" s="780" t="s">
        <v>8095</v>
      </c>
      <c r="C256" s="780" t="s">
        <v>7399</v>
      </c>
      <c r="D256" s="780" t="s">
        <v>2249</v>
      </c>
      <c r="E256" s="780" t="s">
        <v>7912</v>
      </c>
      <c r="F256" s="802"/>
      <c r="G256" s="802"/>
      <c r="H256" s="802"/>
    </row>
    <row r="257">
      <c r="A257" s="773" t="s">
        <v>8091</v>
      </c>
      <c r="B257" s="780" t="s">
        <v>8096</v>
      </c>
      <c r="C257" s="780" t="s">
        <v>7376</v>
      </c>
      <c r="D257" s="780" t="s">
        <v>7382</v>
      </c>
      <c r="E257" s="780" t="s">
        <v>8093</v>
      </c>
      <c r="F257" s="780" t="s">
        <v>8097</v>
      </c>
      <c r="G257" s="802"/>
      <c r="H257" s="802"/>
    </row>
    <row r="258">
      <c r="A258" s="774" t="s">
        <v>8091</v>
      </c>
      <c r="B258" s="50" t="s">
        <v>8098</v>
      </c>
      <c r="C258" s="780" t="s">
        <v>7376</v>
      </c>
      <c r="D258" s="780" t="s">
        <v>1871</v>
      </c>
      <c r="E258" s="780" t="s">
        <v>8099</v>
      </c>
      <c r="F258" s="780" t="s">
        <v>8100</v>
      </c>
      <c r="G258" s="802"/>
      <c r="H258" s="802"/>
    </row>
    <row r="259">
      <c r="A259" s="775" t="s">
        <v>8091</v>
      </c>
      <c r="B259" s="780" t="s">
        <v>8101</v>
      </c>
      <c r="C259" s="780" t="s">
        <v>7376</v>
      </c>
      <c r="D259" s="803" t="s">
        <v>7403</v>
      </c>
      <c r="E259" s="780" t="s">
        <v>8093</v>
      </c>
      <c r="F259" s="780" t="s">
        <v>8102</v>
      </c>
      <c r="G259" s="780" t="s">
        <v>8103</v>
      </c>
      <c r="H259" s="802"/>
    </row>
    <row r="260">
      <c r="A260" s="778" t="s">
        <v>8104</v>
      </c>
      <c r="B260" s="805"/>
      <c r="C260" s="805"/>
      <c r="D260" s="805"/>
      <c r="E260" s="805"/>
      <c r="F260" s="805"/>
      <c r="G260" s="805"/>
      <c r="H260" s="805"/>
    </row>
    <row r="261">
      <c r="A261" s="770" t="s">
        <v>7644</v>
      </c>
      <c r="B261" s="780" t="s">
        <v>8105</v>
      </c>
      <c r="C261" s="780" t="s">
        <v>7381</v>
      </c>
      <c r="D261" s="780" t="s">
        <v>7382</v>
      </c>
      <c r="E261" s="780" t="s">
        <v>7644</v>
      </c>
      <c r="F261" s="802"/>
      <c r="G261" s="802"/>
      <c r="H261" s="802"/>
    </row>
    <row r="262">
      <c r="A262" s="774" t="s">
        <v>7644</v>
      </c>
      <c r="B262" s="780" t="s">
        <v>8106</v>
      </c>
      <c r="C262" s="780" t="s">
        <v>7399</v>
      </c>
      <c r="D262" s="780" t="s">
        <v>2249</v>
      </c>
      <c r="E262" s="780" t="s">
        <v>7441</v>
      </c>
      <c r="F262" s="802"/>
      <c r="G262" s="802"/>
      <c r="H262" s="802"/>
    </row>
    <row r="263">
      <c r="A263" s="806" t="s">
        <v>7437</v>
      </c>
      <c r="B263" s="780" t="s">
        <v>8107</v>
      </c>
      <c r="C263" s="780" t="s">
        <v>7376</v>
      </c>
      <c r="D263" s="798"/>
      <c r="E263" s="780" t="s">
        <v>7709</v>
      </c>
      <c r="F263" s="805"/>
      <c r="G263" s="805"/>
      <c r="H263" s="805"/>
    </row>
    <row r="264">
      <c r="A264" s="800" t="s">
        <v>7437</v>
      </c>
      <c r="B264" s="780" t="s">
        <v>8108</v>
      </c>
      <c r="C264" s="798"/>
      <c r="D264" s="798"/>
      <c r="E264" s="780" t="s">
        <v>8109</v>
      </c>
      <c r="F264" s="805"/>
      <c r="G264" s="805"/>
      <c r="H264" s="805"/>
    </row>
    <row r="265">
      <c r="A265" s="799" t="s">
        <v>7437</v>
      </c>
      <c r="B265" s="780" t="s">
        <v>8110</v>
      </c>
      <c r="C265" s="780" t="s">
        <v>7381</v>
      </c>
      <c r="D265" s="780" t="s">
        <v>7382</v>
      </c>
      <c r="E265" s="780" t="s">
        <v>7437</v>
      </c>
      <c r="F265" s="805"/>
      <c r="G265" s="805"/>
      <c r="H265" s="805"/>
    </row>
    <row r="266">
      <c r="A266" s="772" t="s">
        <v>7620</v>
      </c>
      <c r="B266" s="780" t="s">
        <v>8111</v>
      </c>
      <c r="C266" s="780" t="s">
        <v>7376</v>
      </c>
      <c r="D266" s="780" t="s">
        <v>7796</v>
      </c>
      <c r="E266" s="780" t="s">
        <v>8112</v>
      </c>
      <c r="F266" s="802"/>
      <c r="G266" s="802"/>
      <c r="H266" s="802"/>
    </row>
    <row r="267">
      <c r="A267" s="773" t="s">
        <v>7620</v>
      </c>
      <c r="B267" s="780" t="s">
        <v>8113</v>
      </c>
      <c r="C267" s="780" t="s">
        <v>7376</v>
      </c>
      <c r="D267" s="780" t="s">
        <v>7382</v>
      </c>
      <c r="E267" s="780" t="s">
        <v>7620</v>
      </c>
      <c r="F267" s="802"/>
      <c r="G267" s="802"/>
      <c r="H267" s="802"/>
    </row>
    <row r="268">
      <c r="A268" s="774" t="s">
        <v>7620</v>
      </c>
      <c r="B268" s="780" t="s">
        <v>8114</v>
      </c>
      <c r="C268" s="780" t="s">
        <v>7399</v>
      </c>
      <c r="D268" s="802"/>
      <c r="E268" s="780" t="s">
        <v>7709</v>
      </c>
      <c r="F268" s="780" t="s">
        <v>8115</v>
      </c>
      <c r="G268" s="802"/>
      <c r="H268" s="802"/>
    </row>
    <row r="269">
      <c r="A269" s="773" t="s">
        <v>7620</v>
      </c>
      <c r="B269" s="780" t="s">
        <v>8116</v>
      </c>
      <c r="C269" s="780" t="s">
        <v>7376</v>
      </c>
      <c r="D269" s="780" t="s">
        <v>7382</v>
      </c>
      <c r="E269" s="780" t="s">
        <v>7620</v>
      </c>
      <c r="F269" s="802"/>
      <c r="G269" s="802"/>
      <c r="H269" s="802"/>
    </row>
    <row r="270" ht="16.5" customHeight="1">
      <c r="A270" s="772" t="s">
        <v>8117</v>
      </c>
      <c r="B270" s="780" t="s">
        <v>8118</v>
      </c>
      <c r="C270" s="807" t="s">
        <v>7399</v>
      </c>
      <c r="D270" s="780" t="s">
        <v>2249</v>
      </c>
      <c r="E270" s="780" t="s">
        <v>7596</v>
      </c>
      <c r="F270" s="780" t="s">
        <v>8119</v>
      </c>
      <c r="G270" s="802"/>
      <c r="H270" s="802"/>
    </row>
    <row r="271">
      <c r="A271" s="773" t="s">
        <v>8117</v>
      </c>
      <c r="B271" s="780" t="s">
        <v>8120</v>
      </c>
      <c r="C271" s="780" t="s">
        <v>7399</v>
      </c>
      <c r="D271" s="780"/>
      <c r="E271" s="780" t="s">
        <v>8121</v>
      </c>
      <c r="F271" s="780" t="s">
        <v>8122</v>
      </c>
      <c r="G271" s="802"/>
      <c r="H271" s="802"/>
    </row>
    <row r="272">
      <c r="A272" s="771" t="s">
        <v>8117</v>
      </c>
      <c r="B272" s="803" t="s">
        <v>8123</v>
      </c>
      <c r="C272" s="780" t="s">
        <v>7399</v>
      </c>
      <c r="D272" s="780" t="s">
        <v>983</v>
      </c>
      <c r="E272" s="803" t="s">
        <v>7782</v>
      </c>
      <c r="F272" s="803" t="s">
        <v>8124</v>
      </c>
      <c r="G272" s="802"/>
      <c r="H272" s="802"/>
      <c r="I272" s="50" t="s">
        <v>8125</v>
      </c>
    </row>
    <row r="273">
      <c r="A273" s="773" t="s">
        <v>8126</v>
      </c>
      <c r="B273" s="780" t="s">
        <v>8127</v>
      </c>
      <c r="C273" s="780" t="s">
        <v>7381</v>
      </c>
      <c r="D273" s="780" t="s">
        <v>7382</v>
      </c>
      <c r="E273" s="780" t="s">
        <v>8126</v>
      </c>
      <c r="F273" s="802"/>
      <c r="G273" s="802"/>
      <c r="H273" s="802"/>
    </row>
    <row r="274">
      <c r="A274" s="774" t="s">
        <v>8126</v>
      </c>
      <c r="B274" s="780" t="s">
        <v>8128</v>
      </c>
      <c r="C274" s="780" t="s">
        <v>7381</v>
      </c>
      <c r="D274" s="780" t="s">
        <v>7382</v>
      </c>
      <c r="E274" s="780" t="s">
        <v>8126</v>
      </c>
      <c r="F274" s="802"/>
      <c r="G274" s="802"/>
      <c r="H274" s="802"/>
    </row>
    <row r="275">
      <c r="A275" s="808" t="s">
        <v>8126</v>
      </c>
      <c r="B275" s="780" t="s">
        <v>8129</v>
      </c>
      <c r="C275" s="802"/>
      <c r="D275" s="794"/>
      <c r="E275" s="780" t="s">
        <v>1878</v>
      </c>
      <c r="F275" s="802"/>
      <c r="G275" s="802"/>
      <c r="H275" s="802"/>
    </row>
    <row r="276">
      <c r="A276" s="772" t="s">
        <v>8130</v>
      </c>
      <c r="B276" s="780" t="s">
        <v>8131</v>
      </c>
      <c r="C276" s="802"/>
      <c r="D276" s="802"/>
      <c r="E276" s="780" t="s">
        <v>7718</v>
      </c>
      <c r="F276" s="802"/>
      <c r="G276" s="802"/>
      <c r="H276" s="802"/>
    </row>
    <row r="277">
      <c r="A277" s="773" t="s">
        <v>8130</v>
      </c>
      <c r="B277" s="780" t="s">
        <v>8132</v>
      </c>
      <c r="C277" s="802"/>
      <c r="D277" s="802"/>
      <c r="E277" s="780" t="s">
        <v>7394</v>
      </c>
      <c r="F277" s="802"/>
      <c r="G277" s="802"/>
      <c r="H277" s="802"/>
    </row>
    <row r="278">
      <c r="A278" s="774" t="s">
        <v>8130</v>
      </c>
      <c r="B278" s="780" t="s">
        <v>8133</v>
      </c>
      <c r="C278" s="802"/>
      <c r="D278" s="802"/>
      <c r="E278" s="780" t="s">
        <v>8059</v>
      </c>
      <c r="F278" s="802"/>
      <c r="G278" s="802"/>
      <c r="H278" s="802"/>
    </row>
    <row r="279">
      <c r="A279" s="773" t="s">
        <v>8130</v>
      </c>
      <c r="B279" s="809" t="s">
        <v>8134</v>
      </c>
      <c r="C279" s="802"/>
      <c r="D279" s="802"/>
      <c r="E279" s="780" t="s">
        <v>8135</v>
      </c>
      <c r="F279" s="802"/>
      <c r="G279" s="802"/>
      <c r="H279" s="802"/>
    </row>
    <row r="280" ht="15.75" customHeight="1">
      <c r="A280" s="771" t="s">
        <v>8130</v>
      </c>
      <c r="B280" s="780" t="s">
        <v>8136</v>
      </c>
      <c r="C280" s="802"/>
      <c r="D280" s="802"/>
      <c r="E280" s="780" t="s">
        <v>7920</v>
      </c>
      <c r="F280" s="802"/>
      <c r="G280" s="802"/>
      <c r="H280" s="802"/>
    </row>
    <row r="281">
      <c r="A281" s="773" t="s">
        <v>8121</v>
      </c>
      <c r="B281" s="780" t="s">
        <v>8137</v>
      </c>
      <c r="C281" s="802"/>
      <c r="D281" s="802"/>
      <c r="E281" s="780" t="s">
        <v>8138</v>
      </c>
      <c r="F281" s="802"/>
      <c r="G281" s="802"/>
      <c r="H281" s="802"/>
    </row>
    <row r="282">
      <c r="A282" s="774" t="s">
        <v>8121</v>
      </c>
      <c r="B282" s="780" t="s">
        <v>8139</v>
      </c>
      <c r="C282" s="780" t="s">
        <v>7381</v>
      </c>
      <c r="D282" s="780" t="s">
        <v>7382</v>
      </c>
      <c r="E282" s="780" t="s">
        <v>8121</v>
      </c>
      <c r="F282" s="802"/>
      <c r="G282" s="780" t="s">
        <v>8140</v>
      </c>
      <c r="H282" s="802"/>
      <c r="I282" s="50" t="s">
        <v>8141</v>
      </c>
      <c r="J282" s="357"/>
    </row>
    <row r="283">
      <c r="A283" s="770" t="s">
        <v>8059</v>
      </c>
      <c r="B283" s="780" t="s">
        <v>8142</v>
      </c>
      <c r="C283" s="803" t="s">
        <v>7399</v>
      </c>
      <c r="D283" s="803" t="s">
        <v>2249</v>
      </c>
      <c r="E283" s="780" t="s">
        <v>7609</v>
      </c>
      <c r="F283" s="802"/>
      <c r="G283" s="802"/>
      <c r="H283" s="802"/>
    </row>
    <row r="284">
      <c r="A284" s="774" t="s">
        <v>8059</v>
      </c>
      <c r="B284" s="780" t="s">
        <v>8143</v>
      </c>
      <c r="C284" s="780" t="s">
        <v>7381</v>
      </c>
      <c r="D284" s="780" t="s">
        <v>7382</v>
      </c>
      <c r="E284" s="780" t="s">
        <v>8059</v>
      </c>
      <c r="F284" s="802"/>
      <c r="G284" s="802"/>
      <c r="H284" s="802"/>
    </row>
    <row r="285">
      <c r="A285" s="773" t="s">
        <v>8059</v>
      </c>
      <c r="B285" s="780" t="s">
        <v>8144</v>
      </c>
      <c r="C285" s="780" t="s">
        <v>7381</v>
      </c>
      <c r="D285" s="780" t="s">
        <v>7382</v>
      </c>
      <c r="E285" s="780" t="s">
        <v>8059</v>
      </c>
      <c r="F285" s="802"/>
      <c r="G285" s="802"/>
      <c r="H285" s="802"/>
    </row>
    <row r="286">
      <c r="A286" s="774" t="s">
        <v>8059</v>
      </c>
      <c r="B286" s="780" t="s">
        <v>8145</v>
      </c>
      <c r="C286" s="780" t="s">
        <v>7399</v>
      </c>
      <c r="D286" s="780" t="s">
        <v>2249</v>
      </c>
      <c r="E286" s="780" t="s">
        <v>7561</v>
      </c>
      <c r="F286" s="802"/>
      <c r="G286" s="802"/>
      <c r="H286" s="802"/>
    </row>
    <row r="287">
      <c r="A287" s="773" t="s">
        <v>8059</v>
      </c>
      <c r="B287" s="780" t="s">
        <v>8146</v>
      </c>
      <c r="C287" s="780" t="s">
        <v>7399</v>
      </c>
      <c r="D287" s="780" t="s">
        <v>2249</v>
      </c>
      <c r="E287" s="780" t="s">
        <v>7820</v>
      </c>
      <c r="F287" s="780" t="s">
        <v>8147</v>
      </c>
      <c r="G287" s="780"/>
      <c r="H287" s="802"/>
    </row>
    <row r="288">
      <c r="A288" s="778" t="s">
        <v>8148</v>
      </c>
      <c r="B288" s="780" t="s">
        <v>8149</v>
      </c>
      <c r="C288" s="805"/>
      <c r="D288" s="805"/>
      <c r="E288" s="780" t="s">
        <v>8150</v>
      </c>
      <c r="F288" s="805"/>
      <c r="G288" s="805"/>
      <c r="H288" s="805"/>
    </row>
    <row r="289">
      <c r="A289" s="799" t="s">
        <v>8148</v>
      </c>
      <c r="B289" s="780" t="s">
        <v>8151</v>
      </c>
      <c r="C289" s="780" t="s">
        <v>8152</v>
      </c>
      <c r="D289" s="780" t="s">
        <v>2249</v>
      </c>
      <c r="E289" s="780" t="s">
        <v>8153</v>
      </c>
      <c r="F289" s="780"/>
      <c r="G289" s="798"/>
      <c r="H289" s="780" t="s">
        <v>7376</v>
      </c>
    </row>
    <row r="290">
      <c r="A290" s="800" t="s">
        <v>8148</v>
      </c>
      <c r="B290" s="780" t="s">
        <v>8154</v>
      </c>
      <c r="C290" s="780" t="s">
        <v>7381</v>
      </c>
      <c r="D290" s="780" t="s">
        <v>7382</v>
      </c>
      <c r="E290" s="780" t="s">
        <v>8155</v>
      </c>
      <c r="F290" s="780"/>
      <c r="G290" s="805"/>
      <c r="H290" s="780" t="s">
        <v>7376</v>
      </c>
    </row>
    <row r="291">
      <c r="A291" s="770" t="s">
        <v>7440</v>
      </c>
      <c r="B291" s="780" t="s">
        <v>8156</v>
      </c>
      <c r="C291" s="780" t="s">
        <v>7381</v>
      </c>
      <c r="D291" s="803" t="s">
        <v>7382</v>
      </c>
      <c r="E291" s="780" t="s">
        <v>8157</v>
      </c>
      <c r="F291" s="802"/>
      <c r="G291" s="802"/>
      <c r="H291" s="802"/>
    </row>
    <row r="292">
      <c r="A292" s="774" t="s">
        <v>7440</v>
      </c>
      <c r="B292" s="780" t="s">
        <v>8158</v>
      </c>
      <c r="C292" s="802"/>
      <c r="D292" s="802"/>
      <c r="E292" s="780" t="s">
        <v>8130</v>
      </c>
      <c r="F292" s="802"/>
      <c r="G292" s="802"/>
      <c r="H292" s="802"/>
    </row>
    <row r="293">
      <c r="A293" s="773" t="s">
        <v>7440</v>
      </c>
      <c r="B293" s="780" t="s">
        <v>8159</v>
      </c>
      <c r="C293" s="780" t="s">
        <v>7399</v>
      </c>
      <c r="D293" s="780" t="s">
        <v>8160</v>
      </c>
      <c r="E293" s="780" t="s">
        <v>8161</v>
      </c>
      <c r="F293" s="780" t="s">
        <v>8162</v>
      </c>
      <c r="G293" s="780" t="s">
        <v>8163</v>
      </c>
      <c r="H293" s="780" t="s">
        <v>7376</v>
      </c>
      <c r="I293" s="50" t="s">
        <v>8164</v>
      </c>
    </row>
    <row r="294">
      <c r="A294" s="800" t="s">
        <v>8165</v>
      </c>
      <c r="B294" s="780" t="s">
        <v>8166</v>
      </c>
      <c r="C294" s="780" t="s">
        <v>7399</v>
      </c>
      <c r="D294" s="780" t="s">
        <v>2249</v>
      </c>
      <c r="E294" s="780" t="s">
        <v>8167</v>
      </c>
      <c r="F294" s="780" t="s">
        <v>8168</v>
      </c>
      <c r="G294" s="805"/>
      <c r="H294" s="805"/>
    </row>
    <row r="295">
      <c r="A295" s="806" t="s">
        <v>8169</v>
      </c>
      <c r="B295" s="780" t="s">
        <v>8170</v>
      </c>
      <c r="C295" s="805"/>
      <c r="D295" s="805"/>
      <c r="E295" s="780" t="s">
        <v>8171</v>
      </c>
      <c r="F295" s="805"/>
      <c r="G295" s="805"/>
      <c r="H295" s="805"/>
    </row>
    <row r="296">
      <c r="A296" s="800" t="s">
        <v>8169</v>
      </c>
      <c r="B296" s="780" t="s">
        <v>8172</v>
      </c>
      <c r="C296" s="805"/>
      <c r="D296" s="805"/>
      <c r="E296" s="780" t="s">
        <v>8173</v>
      </c>
      <c r="F296" s="805"/>
      <c r="G296" s="805"/>
      <c r="H296" s="805"/>
    </row>
    <row r="297">
      <c r="A297" s="799" t="s">
        <v>8169</v>
      </c>
      <c r="B297" s="780" t="s">
        <v>8174</v>
      </c>
      <c r="C297" s="805"/>
      <c r="D297" s="805"/>
      <c r="E297" s="780" t="s">
        <v>8175</v>
      </c>
      <c r="F297" s="805"/>
      <c r="G297" s="805"/>
      <c r="H297" s="805"/>
    </row>
    <row r="298">
      <c r="A298" s="800" t="s">
        <v>8176</v>
      </c>
      <c r="B298" s="780" t="s">
        <v>8177</v>
      </c>
      <c r="C298" s="780" t="s">
        <v>7376</v>
      </c>
      <c r="D298" s="780" t="s">
        <v>7376</v>
      </c>
      <c r="E298" s="780" t="s">
        <v>8161</v>
      </c>
      <c r="F298" s="805"/>
      <c r="G298" s="805"/>
      <c r="H298" s="805"/>
    </row>
    <row r="299">
      <c r="A299" s="806" t="s">
        <v>8178</v>
      </c>
      <c r="B299" s="780" t="s">
        <v>8179</v>
      </c>
      <c r="C299" s="805"/>
      <c r="D299" s="805"/>
      <c r="E299" s="805"/>
      <c r="F299" s="805"/>
      <c r="G299" s="805"/>
      <c r="H299" s="805"/>
    </row>
    <row r="300">
      <c r="A300" s="774" t="s">
        <v>8178</v>
      </c>
      <c r="B300" s="803" t="s">
        <v>8180</v>
      </c>
      <c r="C300" s="780" t="s">
        <v>7381</v>
      </c>
      <c r="D300" s="780" t="s">
        <v>7382</v>
      </c>
      <c r="E300" s="780" t="s">
        <v>7705</v>
      </c>
      <c r="F300" s="803" t="s">
        <v>8181</v>
      </c>
      <c r="G300" s="780" t="s">
        <v>8182</v>
      </c>
      <c r="H300" s="780" t="s">
        <v>7376</v>
      </c>
      <c r="I300" s="50" t="s">
        <v>8183</v>
      </c>
    </row>
    <row r="301">
      <c r="A301" s="773" t="s">
        <v>8178</v>
      </c>
      <c r="B301" s="780" t="s">
        <v>8184</v>
      </c>
      <c r="C301" s="802"/>
      <c r="D301" s="802"/>
      <c r="E301" s="802"/>
      <c r="F301" s="802"/>
      <c r="G301" s="802"/>
      <c r="H301" s="802"/>
    </row>
    <row r="302">
      <c r="A302" s="772" t="s">
        <v>8185</v>
      </c>
      <c r="B302" s="780" t="s">
        <v>8186</v>
      </c>
      <c r="C302" s="803" t="s">
        <v>7376</v>
      </c>
      <c r="D302" s="803" t="s">
        <v>2249</v>
      </c>
      <c r="E302" s="803" t="s">
        <v>7804</v>
      </c>
      <c r="F302" s="802"/>
      <c r="G302" s="802"/>
      <c r="H302" s="802"/>
      <c r="K302" s="783"/>
      <c r="L302" s="783"/>
      <c r="M302" s="783"/>
      <c r="N302" s="783"/>
      <c r="O302" s="783"/>
      <c r="P302" s="783"/>
      <c r="Q302" s="783"/>
      <c r="R302" s="783"/>
      <c r="S302" s="783"/>
      <c r="T302" s="783"/>
      <c r="U302" s="783"/>
      <c r="V302" s="783"/>
      <c r="W302" s="783"/>
      <c r="X302" s="783"/>
      <c r="Y302" s="783"/>
      <c r="Z302" s="783"/>
      <c r="AA302" s="783"/>
      <c r="AB302" s="783"/>
    </row>
    <row r="303">
      <c r="A303" s="773" t="s">
        <v>8185</v>
      </c>
      <c r="B303" s="803" t="s">
        <v>8187</v>
      </c>
      <c r="C303" s="780" t="s">
        <v>7376</v>
      </c>
      <c r="D303" s="780" t="s">
        <v>2249</v>
      </c>
      <c r="E303" s="780" t="s">
        <v>8188</v>
      </c>
      <c r="F303" s="802"/>
      <c r="G303" s="802"/>
      <c r="H303" s="802"/>
    </row>
    <row r="304">
      <c r="A304" s="772" t="s">
        <v>7609</v>
      </c>
      <c r="B304" s="780" t="s">
        <v>8189</v>
      </c>
      <c r="C304" s="780" t="s">
        <v>7399</v>
      </c>
      <c r="D304" s="803" t="s">
        <v>2249</v>
      </c>
      <c r="E304" s="803" t="s">
        <v>8190</v>
      </c>
      <c r="F304" s="802"/>
      <c r="G304" s="802"/>
      <c r="H304" s="802"/>
    </row>
    <row r="305">
      <c r="A305" s="773" t="s">
        <v>7609</v>
      </c>
      <c r="B305" s="780" t="s">
        <v>8191</v>
      </c>
      <c r="C305" s="780" t="s">
        <v>7376</v>
      </c>
      <c r="D305" s="780" t="s">
        <v>7382</v>
      </c>
      <c r="E305" s="780" t="s">
        <v>7609</v>
      </c>
      <c r="F305" s="802"/>
      <c r="G305" s="802"/>
      <c r="H305" s="802"/>
    </row>
    <row r="306">
      <c r="A306" s="774" t="s">
        <v>7609</v>
      </c>
      <c r="B306" s="780" t="s">
        <v>8192</v>
      </c>
      <c r="C306" s="780" t="s">
        <v>7376</v>
      </c>
      <c r="D306" s="780" t="s">
        <v>8193</v>
      </c>
      <c r="E306" s="780" t="s">
        <v>8194</v>
      </c>
      <c r="F306" s="802"/>
      <c r="G306" s="802"/>
      <c r="H306" s="802"/>
    </row>
    <row r="307">
      <c r="A307" s="773" t="s">
        <v>7609</v>
      </c>
      <c r="B307" s="803" t="s">
        <v>8195</v>
      </c>
      <c r="C307" s="780" t="s">
        <v>7399</v>
      </c>
      <c r="D307" s="780" t="s">
        <v>2249</v>
      </c>
      <c r="E307" s="803" t="s">
        <v>7705</v>
      </c>
      <c r="F307" s="802"/>
      <c r="G307" s="802"/>
      <c r="H307" s="802"/>
    </row>
    <row r="308">
      <c r="A308" s="771" t="s">
        <v>7609</v>
      </c>
      <c r="B308" s="780" t="s">
        <v>8196</v>
      </c>
      <c r="C308" s="780" t="s">
        <v>7376</v>
      </c>
      <c r="D308" s="780" t="s">
        <v>7382</v>
      </c>
      <c r="E308" s="780" t="s">
        <v>7609</v>
      </c>
      <c r="F308" s="802"/>
      <c r="G308" s="802"/>
      <c r="H308" s="802"/>
    </row>
    <row r="309">
      <c r="A309" s="773" t="s">
        <v>7905</v>
      </c>
      <c r="B309" s="780" t="s">
        <v>8197</v>
      </c>
      <c r="C309" s="780" t="s">
        <v>7399</v>
      </c>
      <c r="D309" s="780" t="s">
        <v>2249</v>
      </c>
      <c r="E309" s="780" t="s">
        <v>7540</v>
      </c>
      <c r="F309" s="803" t="s">
        <v>8198</v>
      </c>
      <c r="G309" s="780" t="s">
        <v>8199</v>
      </c>
      <c r="H309" s="802"/>
    </row>
    <row r="310">
      <c r="A310" s="774" t="s">
        <v>7905</v>
      </c>
      <c r="B310" s="780" t="s">
        <v>8200</v>
      </c>
      <c r="C310" s="780" t="s">
        <v>7381</v>
      </c>
      <c r="D310" s="780" t="s">
        <v>7382</v>
      </c>
      <c r="E310" s="780" t="s">
        <v>7905</v>
      </c>
      <c r="F310" s="803" t="s">
        <v>8201</v>
      </c>
      <c r="G310" s="803" t="s">
        <v>8202</v>
      </c>
      <c r="H310" s="802"/>
    </row>
    <row r="311">
      <c r="A311" s="808" t="s">
        <v>7905</v>
      </c>
      <c r="B311" s="780" t="s">
        <v>8203</v>
      </c>
      <c r="C311" s="780" t="s">
        <v>7399</v>
      </c>
      <c r="D311" s="780" t="s">
        <v>2249</v>
      </c>
      <c r="E311" s="780" t="s">
        <v>7609</v>
      </c>
      <c r="F311" s="780" t="s">
        <v>8204</v>
      </c>
      <c r="G311" s="780" t="s">
        <v>8205</v>
      </c>
      <c r="H311" s="802"/>
    </row>
    <row r="312">
      <c r="A312" s="774" t="s">
        <v>7905</v>
      </c>
      <c r="B312" s="780" t="s">
        <v>8206</v>
      </c>
      <c r="C312" s="807" t="s">
        <v>7399</v>
      </c>
      <c r="D312" s="807" t="s">
        <v>7382</v>
      </c>
      <c r="E312" s="780" t="s">
        <v>7905</v>
      </c>
      <c r="F312" s="802"/>
      <c r="G312" s="802"/>
      <c r="H312" s="802"/>
    </row>
    <row r="313">
      <c r="A313" s="810" t="s">
        <v>8207</v>
      </c>
      <c r="B313" s="780" t="s">
        <v>8208</v>
      </c>
      <c r="C313" s="780" t="s">
        <v>7381</v>
      </c>
      <c r="D313" s="803" t="s">
        <v>7382</v>
      </c>
      <c r="E313" s="780" t="s">
        <v>8209</v>
      </c>
      <c r="F313" s="780" t="s">
        <v>8210</v>
      </c>
      <c r="G313" s="802"/>
      <c r="H313" s="802"/>
    </row>
    <row r="314">
      <c r="A314" s="771" t="s">
        <v>8207</v>
      </c>
      <c r="B314" s="780" t="s">
        <v>8211</v>
      </c>
      <c r="C314" s="802"/>
      <c r="D314" s="802"/>
      <c r="E314" s="802"/>
      <c r="F314" s="802"/>
      <c r="G314" s="802"/>
      <c r="H314" s="802"/>
    </row>
    <row r="315">
      <c r="A315" s="773" t="s">
        <v>7640</v>
      </c>
      <c r="B315" s="780" t="s">
        <v>8212</v>
      </c>
      <c r="C315" s="803" t="s">
        <v>7376</v>
      </c>
      <c r="D315" s="803" t="s">
        <v>2249</v>
      </c>
      <c r="E315" s="803" t="s">
        <v>8213</v>
      </c>
      <c r="F315" s="802"/>
      <c r="G315" s="802"/>
      <c r="H315" s="802"/>
      <c r="I315" s="43" t="s">
        <v>8214</v>
      </c>
      <c r="J315" s="50" t="s">
        <v>8215</v>
      </c>
    </row>
    <row r="316">
      <c r="A316" s="774" t="s">
        <v>7640</v>
      </c>
      <c r="B316" s="780" t="s">
        <v>8216</v>
      </c>
      <c r="C316" s="780" t="s">
        <v>7399</v>
      </c>
      <c r="D316" s="780" t="s">
        <v>2249</v>
      </c>
      <c r="E316" s="780" t="s">
        <v>8217</v>
      </c>
      <c r="F316" s="802"/>
      <c r="G316" s="802"/>
      <c r="H316" s="802"/>
    </row>
    <row r="317">
      <c r="A317" s="808" t="s">
        <v>7640</v>
      </c>
      <c r="B317" s="780" t="s">
        <v>8218</v>
      </c>
      <c r="C317" s="780" t="s">
        <v>7399</v>
      </c>
      <c r="D317" s="780" t="s">
        <v>2249</v>
      </c>
      <c r="E317" s="780" t="s">
        <v>8219</v>
      </c>
      <c r="F317" s="802"/>
      <c r="G317" s="802"/>
      <c r="H317" s="802"/>
    </row>
    <row r="318">
      <c r="A318" s="774" t="s">
        <v>7640</v>
      </c>
      <c r="B318" s="780" t="s">
        <v>8220</v>
      </c>
      <c r="C318" s="780" t="s">
        <v>7376</v>
      </c>
      <c r="D318" s="780" t="s">
        <v>2249</v>
      </c>
      <c r="E318" s="780" t="s">
        <v>7997</v>
      </c>
      <c r="F318" s="802"/>
      <c r="G318" s="802"/>
      <c r="H318" s="802"/>
    </row>
    <row r="319">
      <c r="A319" s="770" t="s">
        <v>8221</v>
      </c>
      <c r="B319" s="780" t="s">
        <v>8222</v>
      </c>
      <c r="C319" s="802"/>
      <c r="D319" s="802"/>
      <c r="E319" s="780" t="s">
        <v>7496</v>
      </c>
      <c r="F319" s="802"/>
      <c r="G319" s="802"/>
      <c r="H319" s="802"/>
    </row>
    <row r="320">
      <c r="A320" s="774" t="s">
        <v>8221</v>
      </c>
      <c r="B320" s="780" t="s">
        <v>8223</v>
      </c>
      <c r="C320" s="802"/>
      <c r="D320" s="802"/>
      <c r="E320" s="780" t="s">
        <v>7612</v>
      </c>
      <c r="F320" s="802"/>
      <c r="G320" s="802"/>
      <c r="H320" s="802"/>
    </row>
    <row r="321">
      <c r="A321" s="811" t="s">
        <v>8221</v>
      </c>
      <c r="B321" s="780" t="s">
        <v>8224</v>
      </c>
      <c r="C321" s="802"/>
      <c r="D321" s="802"/>
      <c r="E321" s="780" t="s">
        <v>8130</v>
      </c>
      <c r="F321" s="802"/>
      <c r="G321" s="802"/>
      <c r="H321" s="802"/>
    </row>
    <row r="322">
      <c r="A322" s="772" t="s">
        <v>8225</v>
      </c>
      <c r="B322" s="780" t="s">
        <v>8226</v>
      </c>
      <c r="C322" s="780" t="s">
        <v>7399</v>
      </c>
      <c r="D322" s="780" t="s">
        <v>8227</v>
      </c>
      <c r="E322" s="780" t="s">
        <v>7504</v>
      </c>
      <c r="F322" s="802"/>
      <c r="G322" s="802"/>
      <c r="H322" s="802"/>
    </row>
    <row r="323">
      <c r="A323" s="773" t="s">
        <v>8225</v>
      </c>
      <c r="B323" s="780" t="s">
        <v>8228</v>
      </c>
      <c r="C323" s="780" t="s">
        <v>7381</v>
      </c>
      <c r="D323" s="780" t="s">
        <v>7382</v>
      </c>
      <c r="E323" s="780" t="s">
        <v>8229</v>
      </c>
      <c r="F323" s="802"/>
      <c r="G323" s="802"/>
      <c r="H323" s="802"/>
    </row>
    <row r="324">
      <c r="A324" s="774" t="s">
        <v>8225</v>
      </c>
      <c r="B324" s="780" t="s">
        <v>8230</v>
      </c>
      <c r="C324" s="780" t="s">
        <v>7381</v>
      </c>
      <c r="D324" s="780" t="s">
        <v>7382</v>
      </c>
      <c r="E324" s="780" t="s">
        <v>8229</v>
      </c>
      <c r="F324" s="807" t="s">
        <v>8231</v>
      </c>
      <c r="G324" s="802"/>
      <c r="H324" s="802"/>
    </row>
    <row r="325">
      <c r="A325" s="770" t="s">
        <v>7617</v>
      </c>
      <c r="B325" s="780" t="s">
        <v>8232</v>
      </c>
      <c r="C325" s="802"/>
      <c r="D325" s="802"/>
      <c r="E325" s="780" t="s">
        <v>8233</v>
      </c>
      <c r="H325" s="802"/>
      <c r="I325" s="780" t="s">
        <v>8234</v>
      </c>
      <c r="J325" s="807" t="s">
        <v>8235</v>
      </c>
    </row>
    <row r="326">
      <c r="A326" s="800" t="s">
        <v>7617</v>
      </c>
      <c r="B326" s="780" t="s">
        <v>8236</v>
      </c>
      <c r="C326" s="802"/>
      <c r="D326" s="802"/>
      <c r="E326" s="780" t="s">
        <v>7640</v>
      </c>
      <c r="H326" s="802"/>
      <c r="I326" s="780" t="s">
        <v>8234</v>
      </c>
      <c r="J326" s="802"/>
    </row>
    <row r="327">
      <c r="A327" s="773" t="s">
        <v>7617</v>
      </c>
      <c r="B327" s="780" t="s">
        <v>8237</v>
      </c>
      <c r="C327" s="802"/>
      <c r="D327" s="802"/>
      <c r="E327" s="780" t="s">
        <v>7617</v>
      </c>
      <c r="H327" s="802"/>
      <c r="I327" s="780" t="s">
        <v>8234</v>
      </c>
      <c r="J327" s="802"/>
    </row>
    <row r="328">
      <c r="A328" s="774" t="s">
        <v>7617</v>
      </c>
      <c r="B328" s="780" t="s">
        <v>8238</v>
      </c>
      <c r="C328" s="802"/>
      <c r="D328" s="802"/>
      <c r="E328" s="780" t="s">
        <v>7748</v>
      </c>
      <c r="H328" s="802"/>
      <c r="I328" s="780" t="s">
        <v>8234</v>
      </c>
      <c r="J328" s="780" t="s">
        <v>8239</v>
      </c>
    </row>
    <row r="329">
      <c r="A329" s="779" t="s">
        <v>7617</v>
      </c>
      <c r="B329" s="780" t="s">
        <v>8240</v>
      </c>
      <c r="C329" s="805"/>
      <c r="D329" s="805"/>
      <c r="E329" s="780" t="s">
        <v>7912</v>
      </c>
      <c r="H329" s="805"/>
      <c r="I329" s="780" t="s">
        <v>8234</v>
      </c>
      <c r="J329" s="805"/>
    </row>
    <row r="330">
      <c r="A330" s="772" t="s">
        <v>8241</v>
      </c>
      <c r="B330" s="780" t="s">
        <v>8242</v>
      </c>
      <c r="C330" s="802"/>
      <c r="D330" s="802"/>
      <c r="E330" s="803" t="s">
        <v>7386</v>
      </c>
      <c r="F330" s="803"/>
      <c r="G330" s="802"/>
      <c r="H330" s="802"/>
    </row>
    <row r="331">
      <c r="A331" s="770" t="s">
        <v>8243</v>
      </c>
      <c r="B331" s="780" t="s">
        <v>8244</v>
      </c>
      <c r="C331" s="802"/>
      <c r="D331" s="802"/>
      <c r="E331" s="780" t="s">
        <v>7912</v>
      </c>
      <c r="F331" s="802"/>
      <c r="G331" s="802"/>
      <c r="H331" s="802"/>
    </row>
    <row r="332">
      <c r="A332" s="774" t="s">
        <v>8243</v>
      </c>
      <c r="B332" s="780" t="s">
        <v>8245</v>
      </c>
      <c r="C332" s="802"/>
      <c r="D332" s="802"/>
      <c r="E332" s="803" t="s">
        <v>7374</v>
      </c>
      <c r="F332" s="802"/>
      <c r="G332" s="802"/>
      <c r="H332" s="802"/>
    </row>
    <row r="333">
      <c r="A333" s="773" t="s">
        <v>8243</v>
      </c>
      <c r="B333" s="780" t="s">
        <v>8246</v>
      </c>
      <c r="C333" s="802"/>
      <c r="D333" s="802"/>
      <c r="E333" s="803" t="s">
        <v>7374</v>
      </c>
      <c r="F333" s="802"/>
      <c r="G333" s="802"/>
      <c r="H333" s="802"/>
    </row>
    <row r="334">
      <c r="A334" s="778" t="s">
        <v>8247</v>
      </c>
      <c r="B334" s="803" t="s">
        <v>8248</v>
      </c>
      <c r="C334" s="780" t="s">
        <v>7399</v>
      </c>
      <c r="D334" s="803" t="s">
        <v>2249</v>
      </c>
      <c r="E334" s="780" t="s">
        <v>7476</v>
      </c>
      <c r="F334" s="780" t="s">
        <v>8249</v>
      </c>
      <c r="G334" s="780" t="s">
        <v>8250</v>
      </c>
      <c r="H334" s="780" t="s">
        <v>7376</v>
      </c>
    </row>
    <row r="335">
      <c r="A335" s="773" t="s">
        <v>8247</v>
      </c>
      <c r="B335" s="780" t="s">
        <v>8251</v>
      </c>
      <c r="C335" s="780" t="s">
        <v>7381</v>
      </c>
      <c r="D335" s="780" t="s">
        <v>7382</v>
      </c>
      <c r="E335" s="780" t="s">
        <v>7544</v>
      </c>
      <c r="F335" s="802"/>
      <c r="G335" s="802"/>
      <c r="H335" s="802"/>
    </row>
    <row r="336">
      <c r="A336" s="772" t="s">
        <v>8252</v>
      </c>
      <c r="B336" s="780" t="s">
        <v>8253</v>
      </c>
      <c r="C336" s="780" t="s">
        <v>7381</v>
      </c>
      <c r="D336" s="780" t="s">
        <v>7382</v>
      </c>
      <c r="E336" s="803" t="s">
        <v>8252</v>
      </c>
      <c r="F336" s="780" t="s">
        <v>8254</v>
      </c>
      <c r="G336" s="780" t="s">
        <v>8255</v>
      </c>
      <c r="H336" s="802"/>
    </row>
    <row r="337">
      <c r="A337" s="773" t="s">
        <v>8252</v>
      </c>
      <c r="B337" s="803" t="s">
        <v>8256</v>
      </c>
      <c r="C337" s="780" t="s">
        <v>7399</v>
      </c>
      <c r="D337" s="780" t="s">
        <v>2249</v>
      </c>
      <c r="E337" s="780" t="s">
        <v>7556</v>
      </c>
      <c r="F337" s="803" t="s">
        <v>8257</v>
      </c>
      <c r="G337" s="802"/>
      <c r="H337" s="802"/>
    </row>
    <row r="338">
      <c r="A338" s="774" t="s">
        <v>8252</v>
      </c>
      <c r="B338" s="803" t="s">
        <v>8258</v>
      </c>
      <c r="C338" s="803" t="s">
        <v>7381</v>
      </c>
      <c r="D338" s="803" t="s">
        <v>7382</v>
      </c>
      <c r="E338" s="780" t="s">
        <v>8252</v>
      </c>
      <c r="F338" s="802"/>
      <c r="G338" s="802"/>
      <c r="H338" s="802"/>
    </row>
    <row r="339">
      <c r="A339" s="806" t="s">
        <v>8259</v>
      </c>
      <c r="B339" s="780" t="s">
        <v>8260</v>
      </c>
      <c r="C339" s="805"/>
      <c r="D339" s="780" t="s">
        <v>2249</v>
      </c>
      <c r="E339" s="780" t="s">
        <v>7394</v>
      </c>
      <c r="F339" s="780" t="s">
        <v>8261</v>
      </c>
      <c r="G339" s="805"/>
      <c r="H339" s="805"/>
    </row>
    <row r="340">
      <c r="A340" s="800" t="s">
        <v>8259</v>
      </c>
      <c r="B340" s="780" t="s">
        <v>8262</v>
      </c>
      <c r="C340" s="805"/>
      <c r="D340" s="803"/>
      <c r="E340" s="803" t="s">
        <v>8233</v>
      </c>
      <c r="F340" s="803"/>
      <c r="G340" s="805"/>
      <c r="H340" s="805"/>
    </row>
    <row r="341">
      <c r="A341" s="799" t="s">
        <v>8259</v>
      </c>
      <c r="B341" s="780" t="s">
        <v>8263</v>
      </c>
      <c r="C341" s="803" t="s">
        <v>7381</v>
      </c>
      <c r="D341" s="780" t="s">
        <v>7382</v>
      </c>
      <c r="E341" s="803" t="s">
        <v>8264</v>
      </c>
      <c r="F341" s="780" t="s">
        <v>8265</v>
      </c>
      <c r="G341" s="805"/>
      <c r="H341" s="805"/>
    </row>
    <row r="342">
      <c r="A342" s="800" t="s">
        <v>8266</v>
      </c>
      <c r="B342" s="780" t="s">
        <v>8267</v>
      </c>
      <c r="C342" s="803" t="s">
        <v>7399</v>
      </c>
      <c r="D342" s="803" t="s">
        <v>7939</v>
      </c>
      <c r="E342" s="803" t="s">
        <v>7466</v>
      </c>
      <c r="F342" s="803" t="s">
        <v>8268</v>
      </c>
      <c r="G342" s="803" t="s">
        <v>8269</v>
      </c>
      <c r="H342" s="780" t="s">
        <v>7376</v>
      </c>
    </row>
    <row r="343">
      <c r="A343" s="799" t="s">
        <v>8266</v>
      </c>
      <c r="B343" s="780" t="s">
        <v>8270</v>
      </c>
      <c r="C343" s="780" t="s">
        <v>7376</v>
      </c>
      <c r="D343" s="803" t="s">
        <v>2249</v>
      </c>
      <c r="E343" s="803" t="s">
        <v>8271</v>
      </c>
      <c r="F343" s="780" t="s">
        <v>8272</v>
      </c>
      <c r="G343" s="805"/>
      <c r="H343" s="805"/>
    </row>
    <row r="344">
      <c r="A344" s="772" t="s">
        <v>8099</v>
      </c>
      <c r="B344" s="803" t="s">
        <v>8273</v>
      </c>
      <c r="C344" s="780" t="s">
        <v>7376</v>
      </c>
      <c r="D344" s="780" t="s">
        <v>7382</v>
      </c>
      <c r="E344" s="780" t="s">
        <v>8274</v>
      </c>
      <c r="F344" s="780" t="s">
        <v>8275</v>
      </c>
      <c r="G344" s="802"/>
      <c r="H344" s="802"/>
    </row>
    <row r="345">
      <c r="A345" s="773" t="s">
        <v>8099</v>
      </c>
      <c r="B345" s="803" t="s">
        <v>8276</v>
      </c>
      <c r="C345" s="802"/>
      <c r="D345" s="802"/>
      <c r="E345" s="780" t="s">
        <v>7822</v>
      </c>
      <c r="F345" s="802"/>
      <c r="G345" s="802"/>
      <c r="H345" s="802"/>
    </row>
    <row r="346">
      <c r="A346" s="774" t="s">
        <v>8099</v>
      </c>
      <c r="B346" s="803" t="s">
        <v>8277</v>
      </c>
      <c r="C346" s="803" t="s">
        <v>7376</v>
      </c>
      <c r="D346" s="803" t="s">
        <v>2249</v>
      </c>
      <c r="E346" s="780" t="s">
        <v>7455</v>
      </c>
      <c r="F346" s="803" t="s">
        <v>8278</v>
      </c>
      <c r="G346" s="802"/>
      <c r="H346" s="802"/>
    </row>
    <row r="347">
      <c r="A347" s="773" t="s">
        <v>8099</v>
      </c>
      <c r="B347" s="803" t="s">
        <v>8279</v>
      </c>
      <c r="C347" s="802"/>
      <c r="D347" s="802"/>
      <c r="E347" s="780" t="s">
        <v>7822</v>
      </c>
      <c r="F347" s="802"/>
      <c r="G347" s="802"/>
      <c r="H347" s="802"/>
    </row>
    <row r="348">
      <c r="A348" s="772" t="s">
        <v>8280</v>
      </c>
      <c r="B348" s="803" t="s">
        <v>8281</v>
      </c>
      <c r="C348" s="802"/>
      <c r="D348" s="802"/>
      <c r="E348" s="780" t="s">
        <v>8282</v>
      </c>
      <c r="F348" s="802"/>
      <c r="G348" s="802"/>
      <c r="H348" s="802"/>
    </row>
    <row r="349">
      <c r="A349" s="773" t="s">
        <v>8280</v>
      </c>
      <c r="B349" s="803" t="s">
        <v>8283</v>
      </c>
      <c r="C349" s="780" t="s">
        <v>7399</v>
      </c>
      <c r="D349" s="802"/>
      <c r="E349" s="803" t="s">
        <v>7601</v>
      </c>
      <c r="F349" s="803" t="s">
        <v>8284</v>
      </c>
      <c r="G349" s="802"/>
      <c r="H349" s="802"/>
    </row>
    <row r="350">
      <c r="A350" s="771" t="s">
        <v>8280</v>
      </c>
      <c r="B350" s="780" t="s">
        <v>8285</v>
      </c>
      <c r="C350" s="780"/>
      <c r="D350" s="780" t="s">
        <v>2249</v>
      </c>
      <c r="E350" s="780" t="s">
        <v>8274</v>
      </c>
      <c r="F350" s="803" t="s">
        <v>8286</v>
      </c>
      <c r="G350" s="803" t="s">
        <v>8287</v>
      </c>
      <c r="H350" s="802"/>
      <c r="I350" s="50" t="s">
        <v>8288</v>
      </c>
      <c r="J350" s="50" t="s">
        <v>8289</v>
      </c>
    </row>
    <row r="351">
      <c r="A351" s="806" t="s">
        <v>8290</v>
      </c>
      <c r="B351" s="780" t="s">
        <v>8291</v>
      </c>
      <c r="C351" s="780" t="s">
        <v>7376</v>
      </c>
      <c r="D351" s="780" t="s">
        <v>7796</v>
      </c>
      <c r="E351" s="780" t="s">
        <v>8292</v>
      </c>
      <c r="F351" s="780" t="s">
        <v>8293</v>
      </c>
      <c r="G351" s="805"/>
      <c r="H351" s="805"/>
    </row>
    <row r="352">
      <c r="A352" s="772" t="s">
        <v>8294</v>
      </c>
      <c r="B352" s="780" t="s">
        <v>8295</v>
      </c>
      <c r="C352" s="780" t="s">
        <v>7399</v>
      </c>
      <c r="D352" s="803" t="s">
        <v>2249</v>
      </c>
      <c r="E352" s="803" t="s">
        <v>8173</v>
      </c>
      <c r="F352" s="803" t="s">
        <v>8296</v>
      </c>
      <c r="G352" s="802"/>
      <c r="H352" s="802"/>
    </row>
    <row r="353">
      <c r="A353" s="773" t="s">
        <v>8294</v>
      </c>
      <c r="B353" s="780" t="s">
        <v>8297</v>
      </c>
      <c r="C353" s="802"/>
      <c r="D353" s="780" t="s">
        <v>2249</v>
      </c>
      <c r="E353" s="803" t="s">
        <v>8079</v>
      </c>
      <c r="F353" s="803" t="s">
        <v>8298</v>
      </c>
      <c r="G353" s="780" t="s">
        <v>8299</v>
      </c>
      <c r="H353" s="802"/>
    </row>
    <row r="354">
      <c r="A354" s="774" t="s">
        <v>8294</v>
      </c>
      <c r="B354" s="780" t="s">
        <v>8300</v>
      </c>
      <c r="C354" s="780" t="s">
        <v>7399</v>
      </c>
      <c r="D354" s="802"/>
      <c r="E354" s="780" t="s">
        <v>8301</v>
      </c>
      <c r="F354" s="780" t="s">
        <v>8302</v>
      </c>
      <c r="G354" s="802"/>
      <c r="H354" s="802"/>
      <c r="I354" s="50" t="s">
        <v>8303</v>
      </c>
    </row>
    <row r="355">
      <c r="A355" s="770" t="s">
        <v>1878</v>
      </c>
      <c r="B355" s="780" t="s">
        <v>8304</v>
      </c>
      <c r="C355" s="780" t="s">
        <v>7381</v>
      </c>
      <c r="D355" s="780" t="s">
        <v>7382</v>
      </c>
      <c r="E355" s="780" t="s">
        <v>1878</v>
      </c>
      <c r="F355" s="802"/>
      <c r="G355" s="802"/>
      <c r="H355" s="802"/>
    </row>
    <row r="356">
      <c r="A356" s="774" t="s">
        <v>1878</v>
      </c>
      <c r="B356" s="780" t="s">
        <v>8305</v>
      </c>
      <c r="C356" s="780" t="s">
        <v>7381</v>
      </c>
      <c r="D356" s="780" t="s">
        <v>7382</v>
      </c>
      <c r="E356" s="780" t="s">
        <v>1878</v>
      </c>
      <c r="F356" s="802"/>
      <c r="G356" s="802"/>
      <c r="H356" s="802"/>
    </row>
    <row r="357">
      <c r="A357" s="812" t="s">
        <v>1878</v>
      </c>
      <c r="B357" s="803" t="s">
        <v>8306</v>
      </c>
      <c r="C357" s="803" t="s">
        <v>7399</v>
      </c>
      <c r="D357" s="780" t="s">
        <v>2249</v>
      </c>
      <c r="E357" s="780" t="s">
        <v>7606</v>
      </c>
      <c r="F357" s="803" t="s">
        <v>8307</v>
      </c>
      <c r="G357" s="802"/>
      <c r="H357" s="802"/>
    </row>
    <row r="358">
      <c r="A358" s="813"/>
    </row>
    <row r="359">
      <c r="A359" s="813"/>
    </row>
    <row r="360">
      <c r="A360" s="814" t="s">
        <v>8308</v>
      </c>
      <c r="B360" s="815">
        <f>COUNTBLANK(B2:B357)</f>
        <v>14</v>
      </c>
      <c r="D360" s="50" t="s">
        <v>8309</v>
      </c>
      <c r="E360" s="50" t="s">
        <v>8310</v>
      </c>
    </row>
    <row r="361">
      <c r="A361" s="813"/>
      <c r="C361" s="50" t="s">
        <v>7382</v>
      </c>
      <c r="D361" s="815">
        <f>countif($D$2:$D$357,"home")+1</f>
        <v>75</v>
      </c>
      <c r="E361" s="816">
        <f t="shared" ref="E361:E362" si="1">D361/counta($D$2:$D$357)</f>
        <v>0.3246753247</v>
      </c>
    </row>
    <row r="362">
      <c r="A362" s="817" t="s">
        <v>8311</v>
      </c>
      <c r="B362" s="815">
        <f>COUNTA(B2:B357)</f>
        <v>342</v>
      </c>
      <c r="C362" s="50" t="s">
        <v>8312</v>
      </c>
      <c r="D362" s="815">
        <f>counta($D$2:$D$357)-countif($D$2:$D$357,"no")</f>
        <v>120</v>
      </c>
      <c r="E362" s="816">
        <f t="shared" si="1"/>
        <v>0.5194805195</v>
      </c>
      <c r="F362" s="50" t="s">
        <v>8313</v>
      </c>
    </row>
    <row r="363">
      <c r="A363" s="813"/>
    </row>
    <row r="364">
      <c r="A364" s="813"/>
    </row>
    <row r="365">
      <c r="A365" s="813"/>
    </row>
    <row r="366">
      <c r="A366" s="813"/>
    </row>
    <row r="367">
      <c r="A367" s="813"/>
    </row>
    <row r="368">
      <c r="A368" s="813"/>
    </row>
    <row r="369">
      <c r="A369" s="813"/>
    </row>
    <row r="370">
      <c r="A370" s="813"/>
    </row>
    <row r="371">
      <c r="A371" s="813"/>
    </row>
    <row r="372">
      <c r="A372" s="813"/>
    </row>
    <row r="373">
      <c r="A373" s="813"/>
    </row>
    <row r="374">
      <c r="A374" s="813"/>
    </row>
    <row r="375">
      <c r="A375" s="813"/>
    </row>
    <row r="376">
      <c r="A376" s="813"/>
    </row>
    <row r="377">
      <c r="A377" s="813"/>
    </row>
    <row r="378">
      <c r="A378" s="813"/>
    </row>
    <row r="379">
      <c r="A379" s="813"/>
    </row>
    <row r="380">
      <c r="A380" s="813"/>
    </row>
    <row r="381">
      <c r="A381" s="813"/>
    </row>
    <row r="382">
      <c r="A382" s="813"/>
    </row>
    <row r="383">
      <c r="A383" s="813"/>
    </row>
    <row r="384">
      <c r="A384" s="813"/>
    </row>
    <row r="385">
      <c r="A385" s="813"/>
    </row>
    <row r="386">
      <c r="A386" s="813"/>
    </row>
    <row r="387">
      <c r="A387" s="813"/>
    </row>
    <row r="388">
      <c r="A388" s="813"/>
    </row>
    <row r="389">
      <c r="A389" s="813"/>
    </row>
    <row r="390">
      <c r="A390" s="813"/>
    </row>
    <row r="391">
      <c r="A391" s="813"/>
    </row>
    <row r="392">
      <c r="A392" s="813"/>
    </row>
    <row r="393">
      <c r="A393" s="813"/>
    </row>
    <row r="394">
      <c r="A394" s="813"/>
    </row>
    <row r="395">
      <c r="A395" s="813"/>
    </row>
    <row r="396">
      <c r="A396" s="813"/>
    </row>
    <row r="397">
      <c r="A397" s="813"/>
    </row>
    <row r="398">
      <c r="A398" s="813"/>
    </row>
    <row r="399">
      <c r="A399" s="813"/>
    </row>
    <row r="400">
      <c r="A400" s="813"/>
    </row>
    <row r="401">
      <c r="A401" s="813"/>
    </row>
    <row r="402">
      <c r="A402" s="813"/>
    </row>
    <row r="403">
      <c r="A403" s="813"/>
    </row>
    <row r="404">
      <c r="A404" s="813"/>
    </row>
    <row r="405">
      <c r="A405" s="813"/>
    </row>
    <row r="406">
      <c r="A406" s="813"/>
      <c r="X406" s="50" t="s">
        <v>8314</v>
      </c>
      <c r="Y406" s="50" t="s">
        <v>8315</v>
      </c>
      <c r="Z406" s="50" t="s">
        <v>8310</v>
      </c>
    </row>
    <row r="407">
      <c r="A407" s="813"/>
      <c r="X407" s="50">
        <v>1.0</v>
      </c>
      <c r="Y407" s="50">
        <v>27.0</v>
      </c>
      <c r="Z407" s="815">
        <f>(Y407/90)*100</f>
        <v>30</v>
      </c>
    </row>
    <row r="408">
      <c r="A408" s="813"/>
      <c r="V408" s="23" t="s">
        <v>8316</v>
      </c>
      <c r="X408" s="50">
        <v>2.0</v>
      </c>
      <c r="Y408" s="50">
        <v>12.0</v>
      </c>
      <c r="Z408" s="815">
        <f t="shared" ref="Z408:Z421" si="2">((Y408/90)*100)+Z407</f>
        <v>43.33333333</v>
      </c>
    </row>
    <row r="409">
      <c r="A409" s="813"/>
      <c r="X409" s="50">
        <v>3.0</v>
      </c>
      <c r="Y409" s="50">
        <v>13.0</v>
      </c>
      <c r="Z409" s="815">
        <f t="shared" si="2"/>
        <v>57.77777778</v>
      </c>
    </row>
    <row r="410">
      <c r="A410" s="813"/>
      <c r="X410" s="50">
        <v>4.0</v>
      </c>
      <c r="Y410" s="50">
        <v>7.0</v>
      </c>
      <c r="Z410" s="815">
        <f t="shared" si="2"/>
        <v>65.55555556</v>
      </c>
    </row>
    <row r="411">
      <c r="A411" s="813"/>
      <c r="X411" s="50">
        <v>5.0</v>
      </c>
      <c r="Y411" s="50">
        <v>6.0</v>
      </c>
      <c r="Z411" s="815">
        <f t="shared" si="2"/>
        <v>72.22222222</v>
      </c>
    </row>
    <row r="412">
      <c r="A412" s="813"/>
      <c r="X412" s="50">
        <v>6.0</v>
      </c>
      <c r="Y412" s="50">
        <v>4.0</v>
      </c>
      <c r="Z412" s="815">
        <f t="shared" si="2"/>
        <v>76.66666667</v>
      </c>
    </row>
    <row r="413">
      <c r="A413" s="813"/>
      <c r="X413" s="50">
        <v>7.0</v>
      </c>
      <c r="Y413" s="50">
        <v>4.0</v>
      </c>
      <c r="Z413" s="815">
        <f t="shared" si="2"/>
        <v>81.11111111</v>
      </c>
    </row>
    <row r="414">
      <c r="A414" s="813"/>
      <c r="X414" s="50">
        <v>8.0</v>
      </c>
      <c r="Y414" s="50">
        <v>6.0</v>
      </c>
      <c r="Z414" s="815">
        <f t="shared" si="2"/>
        <v>87.77777778</v>
      </c>
    </row>
    <row r="415">
      <c r="A415" s="813"/>
      <c r="X415" s="50">
        <v>9.0</v>
      </c>
      <c r="Y415" s="50">
        <v>5.0</v>
      </c>
      <c r="Z415" s="815">
        <f t="shared" si="2"/>
        <v>93.33333333</v>
      </c>
    </row>
    <row r="416">
      <c r="A416" s="813"/>
      <c r="X416" s="50">
        <v>10.0</v>
      </c>
      <c r="Y416" s="50">
        <v>2.0</v>
      </c>
      <c r="Z416" s="815">
        <f t="shared" si="2"/>
        <v>95.55555556</v>
      </c>
    </row>
    <row r="417">
      <c r="A417" s="813"/>
      <c r="X417" s="50">
        <v>11.0</v>
      </c>
      <c r="Y417" s="50">
        <v>2.0</v>
      </c>
      <c r="Z417" s="815">
        <f t="shared" si="2"/>
        <v>97.77777778</v>
      </c>
    </row>
    <row r="418">
      <c r="A418" s="813"/>
      <c r="X418" s="50">
        <v>12.0</v>
      </c>
      <c r="Y418" s="50">
        <v>0.0</v>
      </c>
      <c r="Z418" s="815">
        <f t="shared" si="2"/>
        <v>97.77777778</v>
      </c>
    </row>
    <row r="419">
      <c r="A419" s="813"/>
      <c r="X419" s="50">
        <v>13.0</v>
      </c>
      <c r="Y419" s="50">
        <v>1.0</v>
      </c>
      <c r="Z419" s="815">
        <f t="shared" si="2"/>
        <v>98.88888889</v>
      </c>
    </row>
    <row r="420">
      <c r="A420" s="813"/>
      <c r="X420" s="50">
        <v>14.0</v>
      </c>
      <c r="Y420" s="50">
        <v>1.0</v>
      </c>
      <c r="Z420" s="815">
        <f t="shared" si="2"/>
        <v>100</v>
      </c>
    </row>
    <row r="421">
      <c r="A421" s="813"/>
      <c r="X421" s="50" t="s">
        <v>8317</v>
      </c>
      <c r="Y421" s="50">
        <v>0.0</v>
      </c>
      <c r="Z421" s="815">
        <f t="shared" si="2"/>
        <v>100</v>
      </c>
    </row>
    <row r="422">
      <c r="A422" s="813"/>
    </row>
    <row r="423">
      <c r="A423" s="813"/>
      <c r="X423" s="50" t="s">
        <v>8318</v>
      </c>
      <c r="Y423" s="815">
        <f>sum(Y407:Y421)</f>
        <v>90</v>
      </c>
    </row>
    <row r="424">
      <c r="A424" s="813"/>
    </row>
    <row r="425">
      <c r="A425" s="813"/>
    </row>
    <row r="426">
      <c r="A426" s="813"/>
    </row>
    <row r="427">
      <c r="A427" s="813"/>
    </row>
    <row r="428">
      <c r="A428" s="813"/>
    </row>
    <row r="429">
      <c r="A429" s="813"/>
    </row>
    <row r="430">
      <c r="A430" s="813"/>
    </row>
    <row r="431">
      <c r="A431" s="813"/>
    </row>
    <row r="432">
      <c r="A432" s="813"/>
    </row>
    <row r="433">
      <c r="A433" s="813"/>
    </row>
    <row r="434">
      <c r="A434" s="813"/>
    </row>
    <row r="435">
      <c r="A435" s="813"/>
    </row>
    <row r="436">
      <c r="A436" s="813"/>
    </row>
    <row r="437">
      <c r="A437" s="813"/>
    </row>
    <row r="438">
      <c r="A438" s="813"/>
    </row>
    <row r="439">
      <c r="A439" s="813"/>
    </row>
    <row r="440">
      <c r="A440" s="813"/>
    </row>
    <row r="441">
      <c r="A441" s="813"/>
    </row>
    <row r="442">
      <c r="A442" s="813"/>
    </row>
    <row r="443">
      <c r="A443" s="813"/>
    </row>
    <row r="444">
      <c r="A444" s="813"/>
    </row>
    <row r="445">
      <c r="A445" s="813"/>
    </row>
    <row r="446">
      <c r="A446" s="813"/>
    </row>
    <row r="447">
      <c r="A447" s="813"/>
    </row>
    <row r="448">
      <c r="A448" s="813"/>
    </row>
    <row r="449">
      <c r="A449" s="813"/>
    </row>
    <row r="450">
      <c r="A450" s="813"/>
    </row>
    <row r="451">
      <c r="A451" s="813"/>
    </row>
    <row r="452">
      <c r="A452" s="813"/>
    </row>
    <row r="453">
      <c r="A453" s="813"/>
    </row>
    <row r="454">
      <c r="A454" s="813"/>
    </row>
    <row r="455">
      <c r="A455" s="813"/>
    </row>
    <row r="456">
      <c r="A456" s="813"/>
    </row>
    <row r="457">
      <c r="A457" s="813"/>
    </row>
    <row r="458">
      <c r="A458" s="813"/>
    </row>
    <row r="459">
      <c r="A459" s="813"/>
    </row>
    <row r="460">
      <c r="A460" s="813"/>
    </row>
    <row r="461">
      <c r="A461" s="813"/>
    </row>
    <row r="462">
      <c r="A462" s="813"/>
    </row>
    <row r="463">
      <c r="A463" s="813"/>
    </row>
    <row r="464">
      <c r="A464" s="813"/>
    </row>
    <row r="465">
      <c r="A465" s="813"/>
    </row>
    <row r="466">
      <c r="A466" s="813"/>
    </row>
    <row r="467">
      <c r="A467" s="813"/>
    </row>
    <row r="468">
      <c r="A468" s="813"/>
    </row>
    <row r="469">
      <c r="A469" s="813"/>
    </row>
    <row r="470">
      <c r="A470" s="813"/>
    </row>
    <row r="471">
      <c r="A471" s="813"/>
    </row>
    <row r="472">
      <c r="A472" s="813"/>
    </row>
    <row r="473">
      <c r="A473" s="813"/>
    </row>
    <row r="474">
      <c r="A474" s="813"/>
    </row>
    <row r="475">
      <c r="A475" s="813"/>
    </row>
    <row r="476">
      <c r="A476" s="813"/>
    </row>
    <row r="477">
      <c r="A477" s="813"/>
    </row>
    <row r="478">
      <c r="A478" s="813"/>
    </row>
    <row r="479">
      <c r="A479" s="813"/>
    </row>
    <row r="480">
      <c r="A480" s="813"/>
    </row>
    <row r="481">
      <c r="A481" s="813"/>
    </row>
    <row r="482">
      <c r="A482" s="813"/>
    </row>
    <row r="483">
      <c r="A483" s="813"/>
    </row>
    <row r="484">
      <c r="A484" s="813"/>
    </row>
    <row r="485">
      <c r="A485" s="813"/>
    </row>
    <row r="486">
      <c r="A486" s="813"/>
    </row>
    <row r="487">
      <c r="A487" s="813"/>
    </row>
    <row r="488">
      <c r="A488" s="813"/>
    </row>
    <row r="489">
      <c r="A489" s="813"/>
    </row>
    <row r="490">
      <c r="A490" s="813"/>
    </row>
    <row r="491">
      <c r="A491" s="813"/>
    </row>
    <row r="492">
      <c r="A492" s="813"/>
    </row>
    <row r="493">
      <c r="A493" s="813"/>
    </row>
    <row r="494">
      <c r="A494" s="813"/>
    </row>
    <row r="495">
      <c r="A495" s="813"/>
    </row>
    <row r="496">
      <c r="A496" s="813"/>
    </row>
    <row r="497">
      <c r="A497" s="813"/>
    </row>
    <row r="498">
      <c r="A498" s="813"/>
    </row>
    <row r="499">
      <c r="A499" s="813"/>
    </row>
    <row r="500">
      <c r="A500" s="813"/>
    </row>
    <row r="501">
      <c r="A501" s="813"/>
    </row>
    <row r="502">
      <c r="A502" s="813"/>
    </row>
    <row r="503">
      <c r="A503" s="813"/>
    </row>
    <row r="504">
      <c r="A504" s="813"/>
    </row>
    <row r="505">
      <c r="A505" s="813"/>
    </row>
    <row r="506">
      <c r="A506" s="813"/>
    </row>
    <row r="507">
      <c r="A507" s="813"/>
    </row>
    <row r="508">
      <c r="A508" s="813"/>
    </row>
    <row r="509">
      <c r="A509" s="813"/>
    </row>
    <row r="510">
      <c r="A510" s="813"/>
    </row>
    <row r="511">
      <c r="A511" s="813"/>
    </row>
    <row r="512">
      <c r="A512" s="813"/>
    </row>
    <row r="513">
      <c r="A513" s="813"/>
    </row>
    <row r="514">
      <c r="A514" s="813"/>
    </row>
    <row r="515">
      <c r="A515" s="813"/>
    </row>
    <row r="516">
      <c r="A516" s="813"/>
    </row>
    <row r="517">
      <c r="A517" s="813"/>
    </row>
    <row r="518">
      <c r="A518" s="813"/>
    </row>
    <row r="519">
      <c r="A519" s="813"/>
    </row>
    <row r="520">
      <c r="A520" s="813"/>
    </row>
    <row r="521">
      <c r="A521" s="813"/>
    </row>
    <row r="522">
      <c r="A522" s="813"/>
    </row>
    <row r="523">
      <c r="A523" s="813"/>
    </row>
    <row r="524">
      <c r="A524" s="813"/>
    </row>
    <row r="525">
      <c r="A525" s="813"/>
    </row>
    <row r="526">
      <c r="A526" s="813"/>
    </row>
    <row r="527">
      <c r="A527" s="813"/>
    </row>
    <row r="528">
      <c r="A528" s="813"/>
    </row>
    <row r="529">
      <c r="A529" s="813"/>
    </row>
    <row r="530">
      <c r="A530" s="813"/>
    </row>
    <row r="531">
      <c r="A531" s="813"/>
    </row>
    <row r="532">
      <c r="A532" s="813"/>
    </row>
    <row r="533">
      <c r="A533" s="813"/>
    </row>
    <row r="534">
      <c r="A534" s="813"/>
    </row>
    <row r="535">
      <c r="A535" s="813"/>
    </row>
    <row r="536">
      <c r="A536" s="813"/>
    </row>
    <row r="537">
      <c r="A537" s="813"/>
    </row>
    <row r="538">
      <c r="A538" s="813"/>
    </row>
    <row r="539">
      <c r="A539" s="813"/>
    </row>
    <row r="540">
      <c r="A540" s="813"/>
    </row>
    <row r="541">
      <c r="A541" s="813"/>
    </row>
    <row r="542">
      <c r="A542" s="813"/>
    </row>
    <row r="543">
      <c r="A543" s="813"/>
    </row>
    <row r="544">
      <c r="A544" s="813"/>
    </row>
    <row r="545">
      <c r="A545" s="813"/>
    </row>
    <row r="546">
      <c r="A546" s="813"/>
    </row>
    <row r="547">
      <c r="A547" s="813"/>
    </row>
    <row r="548">
      <c r="A548" s="813"/>
    </row>
    <row r="549">
      <c r="A549" s="813"/>
    </row>
    <row r="550">
      <c r="A550" s="813"/>
    </row>
    <row r="551">
      <c r="A551" s="813"/>
    </row>
    <row r="552">
      <c r="A552" s="813"/>
    </row>
    <row r="553">
      <c r="A553" s="813"/>
    </row>
    <row r="554">
      <c r="A554" s="813"/>
    </row>
    <row r="555">
      <c r="A555" s="813"/>
    </row>
    <row r="556">
      <c r="A556" s="813"/>
    </row>
    <row r="557">
      <c r="A557" s="813"/>
    </row>
    <row r="558">
      <c r="A558" s="813"/>
    </row>
    <row r="559">
      <c r="A559" s="813"/>
    </row>
    <row r="560">
      <c r="A560" s="813"/>
    </row>
    <row r="561">
      <c r="A561" s="813"/>
    </row>
    <row r="562">
      <c r="A562" s="813"/>
    </row>
    <row r="563">
      <c r="A563" s="813"/>
    </row>
    <row r="564">
      <c r="A564" s="813"/>
    </row>
    <row r="565">
      <c r="A565" s="813"/>
    </row>
    <row r="566">
      <c r="A566" s="813"/>
    </row>
    <row r="567">
      <c r="A567" s="813"/>
    </row>
    <row r="568">
      <c r="A568" s="813"/>
    </row>
    <row r="569">
      <c r="A569" s="813"/>
    </row>
    <row r="570">
      <c r="A570" s="813"/>
    </row>
    <row r="571">
      <c r="A571" s="813"/>
    </row>
    <row r="572">
      <c r="A572" s="813"/>
    </row>
    <row r="573">
      <c r="A573" s="813"/>
    </row>
    <row r="574">
      <c r="A574" s="813"/>
    </row>
    <row r="575">
      <c r="A575" s="813"/>
    </row>
    <row r="576">
      <c r="A576" s="813"/>
    </row>
    <row r="577">
      <c r="A577" s="813"/>
    </row>
    <row r="578">
      <c r="A578" s="813"/>
    </row>
    <row r="579">
      <c r="A579" s="813"/>
    </row>
    <row r="580">
      <c r="A580" s="813"/>
    </row>
    <row r="581">
      <c r="A581" s="813"/>
    </row>
    <row r="582">
      <c r="A582" s="813"/>
    </row>
    <row r="583">
      <c r="A583" s="813"/>
    </row>
    <row r="584">
      <c r="A584" s="813"/>
    </row>
    <row r="585">
      <c r="A585" s="813"/>
    </row>
    <row r="586">
      <c r="A586" s="813"/>
    </row>
    <row r="587">
      <c r="A587" s="813"/>
    </row>
    <row r="588">
      <c r="A588" s="813"/>
    </row>
    <row r="589">
      <c r="A589" s="813"/>
    </row>
    <row r="590">
      <c r="A590" s="813"/>
    </row>
    <row r="591">
      <c r="A591" s="813"/>
    </row>
    <row r="592">
      <c r="A592" s="813"/>
    </row>
    <row r="593">
      <c r="A593" s="813"/>
    </row>
    <row r="594">
      <c r="A594" s="813"/>
    </row>
    <row r="595">
      <c r="A595" s="813"/>
    </row>
    <row r="596">
      <c r="A596" s="813"/>
    </row>
    <row r="597">
      <c r="A597" s="813"/>
    </row>
    <row r="598">
      <c r="A598" s="813"/>
    </row>
    <row r="599">
      <c r="A599" s="813"/>
    </row>
    <row r="600">
      <c r="A600" s="813"/>
    </row>
    <row r="601">
      <c r="A601" s="813"/>
    </row>
    <row r="602">
      <c r="A602" s="813"/>
    </row>
    <row r="603">
      <c r="A603" s="813"/>
    </row>
    <row r="604">
      <c r="A604" s="813"/>
    </row>
    <row r="605">
      <c r="A605" s="813"/>
    </row>
    <row r="606">
      <c r="A606" s="813"/>
    </row>
    <row r="607">
      <c r="A607" s="813"/>
    </row>
    <row r="608">
      <c r="A608" s="813"/>
    </row>
    <row r="609">
      <c r="A609" s="813"/>
    </row>
    <row r="610">
      <c r="A610" s="813"/>
    </row>
    <row r="611">
      <c r="A611" s="813"/>
    </row>
    <row r="612">
      <c r="A612" s="813"/>
    </row>
    <row r="613">
      <c r="A613" s="813"/>
    </row>
    <row r="614">
      <c r="A614" s="813"/>
    </row>
    <row r="615">
      <c r="A615" s="813"/>
    </row>
    <row r="616">
      <c r="A616" s="813"/>
    </row>
    <row r="617">
      <c r="A617" s="813"/>
    </row>
    <row r="618">
      <c r="A618" s="813"/>
    </row>
    <row r="619">
      <c r="A619" s="813"/>
    </row>
    <row r="620">
      <c r="A620" s="813"/>
    </row>
    <row r="621">
      <c r="A621" s="813"/>
    </row>
    <row r="622">
      <c r="A622" s="813"/>
    </row>
    <row r="623">
      <c r="A623" s="813"/>
    </row>
    <row r="624">
      <c r="A624" s="813"/>
    </row>
    <row r="625">
      <c r="A625" s="813"/>
    </row>
    <row r="626">
      <c r="A626" s="813"/>
    </row>
    <row r="627">
      <c r="A627" s="813"/>
    </row>
    <row r="628">
      <c r="A628" s="813"/>
    </row>
    <row r="629">
      <c r="A629" s="813"/>
    </row>
    <row r="630">
      <c r="A630" s="813"/>
    </row>
    <row r="631">
      <c r="A631" s="813"/>
    </row>
    <row r="632">
      <c r="A632" s="813"/>
    </row>
    <row r="633">
      <c r="A633" s="813"/>
    </row>
    <row r="634">
      <c r="A634" s="813"/>
    </row>
    <row r="635">
      <c r="A635" s="813"/>
    </row>
    <row r="636">
      <c r="A636" s="813"/>
    </row>
    <row r="637">
      <c r="A637" s="813"/>
    </row>
    <row r="638">
      <c r="A638" s="813"/>
    </row>
    <row r="639">
      <c r="A639" s="813"/>
    </row>
    <row r="640">
      <c r="A640" s="813"/>
    </row>
    <row r="641">
      <c r="A641" s="813"/>
    </row>
    <row r="642">
      <c r="A642" s="813"/>
    </row>
    <row r="643">
      <c r="A643" s="813"/>
    </row>
    <row r="644">
      <c r="A644" s="813"/>
    </row>
    <row r="645">
      <c r="A645" s="813"/>
    </row>
    <row r="646">
      <c r="A646" s="813"/>
    </row>
    <row r="647">
      <c r="A647" s="813"/>
    </row>
    <row r="648">
      <c r="A648" s="813"/>
    </row>
    <row r="649">
      <c r="A649" s="813"/>
    </row>
    <row r="650">
      <c r="A650" s="813"/>
    </row>
    <row r="651">
      <c r="A651" s="813"/>
    </row>
    <row r="652">
      <c r="A652" s="813"/>
    </row>
    <row r="653">
      <c r="A653" s="813"/>
    </row>
    <row r="654">
      <c r="A654" s="813"/>
    </row>
    <row r="655">
      <c r="A655" s="813"/>
    </row>
    <row r="656">
      <c r="A656" s="813"/>
    </row>
    <row r="657">
      <c r="A657" s="813"/>
    </row>
    <row r="658">
      <c r="A658" s="813"/>
    </row>
    <row r="659">
      <c r="A659" s="813"/>
    </row>
    <row r="660">
      <c r="A660" s="813"/>
    </row>
    <row r="661">
      <c r="A661" s="813"/>
    </row>
    <row r="662">
      <c r="A662" s="813"/>
    </row>
    <row r="663">
      <c r="A663" s="813"/>
    </row>
    <row r="664">
      <c r="A664" s="813"/>
    </row>
    <row r="665">
      <c r="A665" s="813"/>
    </row>
    <row r="666">
      <c r="A666" s="813"/>
    </row>
    <row r="667">
      <c r="A667" s="813"/>
    </row>
    <row r="668">
      <c r="A668" s="813"/>
    </row>
    <row r="669">
      <c r="A669" s="813"/>
    </row>
    <row r="670">
      <c r="A670" s="813"/>
    </row>
    <row r="671">
      <c r="A671" s="813"/>
    </row>
    <row r="672">
      <c r="A672" s="813"/>
    </row>
    <row r="673">
      <c r="A673" s="813"/>
    </row>
    <row r="674">
      <c r="A674" s="813"/>
    </row>
    <row r="675">
      <c r="A675" s="813"/>
    </row>
    <row r="676">
      <c r="A676" s="813"/>
    </row>
    <row r="677">
      <c r="A677" s="813"/>
    </row>
    <row r="678">
      <c r="A678" s="813"/>
    </row>
    <row r="679">
      <c r="A679" s="813"/>
    </row>
    <row r="680">
      <c r="A680" s="813"/>
    </row>
    <row r="681">
      <c r="A681" s="813"/>
    </row>
    <row r="682">
      <c r="A682" s="813"/>
    </row>
    <row r="683">
      <c r="A683" s="813"/>
    </row>
    <row r="684">
      <c r="A684" s="813"/>
    </row>
    <row r="685">
      <c r="A685" s="813"/>
    </row>
    <row r="686">
      <c r="A686" s="813"/>
    </row>
    <row r="687">
      <c r="A687" s="813"/>
    </row>
    <row r="688">
      <c r="A688" s="813"/>
    </row>
    <row r="689">
      <c r="A689" s="813"/>
    </row>
    <row r="690">
      <c r="A690" s="813"/>
    </row>
    <row r="691">
      <c r="A691" s="813"/>
    </row>
    <row r="692">
      <c r="A692" s="813"/>
    </row>
    <row r="693">
      <c r="A693" s="813"/>
    </row>
    <row r="694">
      <c r="A694" s="813"/>
    </row>
    <row r="695">
      <c r="A695" s="813"/>
    </row>
    <row r="696">
      <c r="A696" s="813"/>
    </row>
    <row r="697">
      <c r="A697" s="813"/>
    </row>
    <row r="698">
      <c r="A698" s="813"/>
    </row>
    <row r="699">
      <c r="A699" s="813"/>
    </row>
    <row r="700">
      <c r="A700" s="813"/>
    </row>
    <row r="701">
      <c r="A701" s="813"/>
    </row>
    <row r="702">
      <c r="A702" s="813"/>
    </row>
    <row r="703">
      <c r="A703" s="813"/>
    </row>
    <row r="704">
      <c r="A704" s="813"/>
    </row>
    <row r="705">
      <c r="A705" s="813"/>
    </row>
    <row r="706">
      <c r="A706" s="813"/>
    </row>
    <row r="707">
      <c r="A707" s="813"/>
    </row>
    <row r="708">
      <c r="A708" s="813"/>
    </row>
    <row r="709">
      <c r="A709" s="813"/>
    </row>
    <row r="710">
      <c r="A710" s="813"/>
    </row>
    <row r="711">
      <c r="A711" s="813"/>
    </row>
    <row r="712">
      <c r="A712" s="813"/>
    </row>
    <row r="713">
      <c r="A713" s="813"/>
    </row>
    <row r="714">
      <c r="A714" s="813"/>
    </row>
    <row r="715">
      <c r="A715" s="813"/>
    </row>
    <row r="716">
      <c r="A716" s="813"/>
    </row>
    <row r="717">
      <c r="A717" s="813"/>
    </row>
    <row r="718">
      <c r="A718" s="813"/>
    </row>
    <row r="719">
      <c r="A719" s="813"/>
    </row>
    <row r="720">
      <c r="A720" s="813"/>
    </row>
    <row r="721">
      <c r="A721" s="813"/>
    </row>
    <row r="722">
      <c r="A722" s="813"/>
    </row>
    <row r="723">
      <c r="A723" s="813"/>
    </row>
    <row r="724">
      <c r="A724" s="813"/>
    </row>
    <row r="725">
      <c r="A725" s="813"/>
    </row>
    <row r="726">
      <c r="A726" s="813"/>
    </row>
    <row r="727">
      <c r="A727" s="813"/>
    </row>
    <row r="728">
      <c r="A728" s="813"/>
    </row>
    <row r="729">
      <c r="A729" s="813"/>
    </row>
    <row r="730">
      <c r="A730" s="813"/>
    </row>
    <row r="731">
      <c r="A731" s="813"/>
    </row>
    <row r="732">
      <c r="A732" s="813"/>
    </row>
    <row r="733">
      <c r="A733" s="813"/>
    </row>
    <row r="734">
      <c r="A734" s="813"/>
    </row>
    <row r="735">
      <c r="A735" s="813"/>
    </row>
    <row r="736">
      <c r="A736" s="813"/>
    </row>
    <row r="737">
      <c r="A737" s="813"/>
    </row>
    <row r="738">
      <c r="A738" s="813"/>
    </row>
    <row r="739">
      <c r="A739" s="813"/>
    </row>
    <row r="740">
      <c r="A740" s="813"/>
    </row>
    <row r="741">
      <c r="A741" s="813"/>
    </row>
    <row r="742">
      <c r="A742" s="813"/>
    </row>
    <row r="743">
      <c r="A743" s="813"/>
    </row>
    <row r="744">
      <c r="A744" s="813"/>
    </row>
    <row r="745">
      <c r="A745" s="813"/>
    </row>
    <row r="746">
      <c r="A746" s="813"/>
    </row>
    <row r="747">
      <c r="A747" s="813"/>
    </row>
    <row r="748">
      <c r="A748" s="813"/>
    </row>
    <row r="749">
      <c r="A749" s="813"/>
    </row>
    <row r="750">
      <c r="A750" s="813"/>
    </row>
    <row r="751">
      <c r="A751" s="813"/>
    </row>
    <row r="752">
      <c r="A752" s="813"/>
    </row>
    <row r="753">
      <c r="A753" s="813"/>
    </row>
    <row r="754">
      <c r="A754" s="813"/>
    </row>
    <row r="755">
      <c r="A755" s="813"/>
    </row>
    <row r="756">
      <c r="A756" s="813"/>
    </row>
    <row r="757">
      <c r="A757" s="813"/>
    </row>
    <row r="758">
      <c r="A758" s="813"/>
    </row>
    <row r="759">
      <c r="A759" s="813"/>
    </row>
    <row r="760">
      <c r="A760" s="813"/>
    </row>
    <row r="761">
      <c r="A761" s="813"/>
    </row>
    <row r="762">
      <c r="A762" s="813"/>
    </row>
    <row r="763">
      <c r="A763" s="813"/>
    </row>
    <row r="764">
      <c r="A764" s="813"/>
    </row>
    <row r="765">
      <c r="A765" s="813"/>
    </row>
    <row r="766">
      <c r="A766" s="813"/>
    </row>
    <row r="767">
      <c r="A767" s="813"/>
    </row>
    <row r="768">
      <c r="A768" s="813"/>
    </row>
    <row r="769">
      <c r="A769" s="813"/>
    </row>
    <row r="770">
      <c r="A770" s="813"/>
    </row>
    <row r="771">
      <c r="A771" s="813"/>
    </row>
    <row r="772">
      <c r="A772" s="813"/>
    </row>
    <row r="773">
      <c r="A773" s="813"/>
    </row>
    <row r="774">
      <c r="A774" s="813"/>
    </row>
    <row r="775">
      <c r="A775" s="813"/>
    </row>
    <row r="776">
      <c r="A776" s="813"/>
    </row>
    <row r="777">
      <c r="A777" s="813"/>
    </row>
    <row r="778">
      <c r="A778" s="813"/>
    </row>
    <row r="779">
      <c r="A779" s="813"/>
    </row>
    <row r="780">
      <c r="A780" s="813"/>
    </row>
    <row r="781">
      <c r="A781" s="813"/>
    </row>
    <row r="782">
      <c r="A782" s="813"/>
    </row>
    <row r="783">
      <c r="A783" s="813"/>
    </row>
    <row r="784">
      <c r="A784" s="813"/>
    </row>
    <row r="785">
      <c r="A785" s="813"/>
    </row>
    <row r="786">
      <c r="A786" s="813"/>
    </row>
    <row r="787">
      <c r="A787" s="813"/>
    </row>
    <row r="788">
      <c r="A788" s="813"/>
    </row>
    <row r="789">
      <c r="A789" s="813"/>
    </row>
    <row r="790">
      <c r="A790" s="813"/>
    </row>
    <row r="791">
      <c r="A791" s="813"/>
    </row>
    <row r="792">
      <c r="A792" s="813"/>
    </row>
    <row r="793">
      <c r="A793" s="813"/>
    </row>
    <row r="794">
      <c r="A794" s="813"/>
    </row>
    <row r="795">
      <c r="A795" s="813"/>
    </row>
    <row r="796">
      <c r="A796" s="813"/>
    </row>
    <row r="797">
      <c r="A797" s="813"/>
    </row>
    <row r="798">
      <c r="A798" s="813"/>
    </row>
    <row r="799">
      <c r="A799" s="813"/>
    </row>
    <row r="800">
      <c r="A800" s="813"/>
    </row>
    <row r="801">
      <c r="A801" s="813"/>
    </row>
    <row r="802">
      <c r="A802" s="813"/>
    </row>
    <row r="803">
      <c r="A803" s="813"/>
    </row>
    <row r="804">
      <c r="A804" s="813"/>
    </row>
    <row r="805">
      <c r="A805" s="813"/>
    </row>
    <row r="806">
      <c r="A806" s="813"/>
    </row>
    <row r="807">
      <c r="A807" s="813"/>
    </row>
    <row r="808">
      <c r="A808" s="813"/>
    </row>
    <row r="809">
      <c r="A809" s="813"/>
    </row>
    <row r="810">
      <c r="A810" s="813"/>
    </row>
    <row r="811">
      <c r="A811" s="813"/>
    </row>
    <row r="812">
      <c r="A812" s="813"/>
    </row>
    <row r="813">
      <c r="A813" s="813"/>
    </row>
    <row r="814">
      <c r="A814" s="813"/>
    </row>
    <row r="815">
      <c r="A815" s="813"/>
    </row>
    <row r="816">
      <c r="A816" s="813"/>
    </row>
    <row r="817">
      <c r="A817" s="813"/>
    </row>
    <row r="818">
      <c r="A818" s="813"/>
    </row>
    <row r="819">
      <c r="A819" s="813"/>
    </row>
    <row r="820">
      <c r="A820" s="813"/>
    </row>
    <row r="821">
      <c r="A821" s="813"/>
    </row>
    <row r="822">
      <c r="A822" s="813"/>
    </row>
    <row r="823">
      <c r="A823" s="813"/>
    </row>
    <row r="824">
      <c r="A824" s="813"/>
    </row>
    <row r="825">
      <c r="A825" s="813"/>
    </row>
    <row r="826">
      <c r="A826" s="813"/>
    </row>
    <row r="827">
      <c r="A827" s="813"/>
    </row>
    <row r="828">
      <c r="A828" s="813"/>
    </row>
    <row r="829">
      <c r="A829" s="813"/>
    </row>
    <row r="830">
      <c r="A830" s="813"/>
    </row>
    <row r="831">
      <c r="A831" s="813"/>
    </row>
    <row r="832">
      <c r="A832" s="813"/>
    </row>
    <row r="833">
      <c r="A833" s="813"/>
    </row>
    <row r="834">
      <c r="A834" s="813"/>
    </row>
    <row r="835">
      <c r="A835" s="813"/>
    </row>
    <row r="836">
      <c r="A836" s="813"/>
    </row>
    <row r="837">
      <c r="A837" s="813"/>
    </row>
    <row r="838">
      <c r="A838" s="813"/>
    </row>
    <row r="839">
      <c r="A839" s="813"/>
    </row>
    <row r="840">
      <c r="A840" s="813"/>
    </row>
    <row r="841">
      <c r="A841" s="813"/>
    </row>
    <row r="842">
      <c r="A842" s="813"/>
    </row>
    <row r="843">
      <c r="A843" s="813"/>
    </row>
    <row r="844">
      <c r="A844" s="813"/>
    </row>
    <row r="845">
      <c r="A845" s="813"/>
    </row>
    <row r="846">
      <c r="A846" s="813"/>
    </row>
    <row r="847">
      <c r="A847" s="813"/>
    </row>
    <row r="848">
      <c r="A848" s="813"/>
    </row>
    <row r="849">
      <c r="A849" s="813"/>
    </row>
    <row r="850">
      <c r="A850" s="813"/>
    </row>
    <row r="851">
      <c r="A851" s="813"/>
    </row>
    <row r="852">
      <c r="A852" s="813"/>
    </row>
    <row r="853">
      <c r="A853" s="813"/>
    </row>
    <row r="854">
      <c r="A854" s="813"/>
    </row>
    <row r="855">
      <c r="A855" s="813"/>
    </row>
    <row r="856">
      <c r="A856" s="813"/>
    </row>
    <row r="857">
      <c r="A857" s="813"/>
    </row>
    <row r="858">
      <c r="A858" s="813"/>
    </row>
    <row r="859">
      <c r="A859" s="813"/>
    </row>
    <row r="860">
      <c r="A860" s="813"/>
    </row>
    <row r="861">
      <c r="A861" s="813"/>
    </row>
    <row r="862">
      <c r="A862" s="813"/>
    </row>
    <row r="863">
      <c r="A863" s="813"/>
    </row>
    <row r="864">
      <c r="A864" s="813"/>
    </row>
    <row r="865">
      <c r="A865" s="813"/>
    </row>
    <row r="866">
      <c r="A866" s="813"/>
    </row>
    <row r="867">
      <c r="A867" s="813"/>
    </row>
    <row r="868">
      <c r="A868" s="813"/>
    </row>
    <row r="869">
      <c r="A869" s="813"/>
    </row>
    <row r="870">
      <c r="A870" s="813"/>
    </row>
    <row r="871">
      <c r="A871" s="813"/>
    </row>
    <row r="872">
      <c r="A872" s="813"/>
    </row>
    <row r="873">
      <c r="A873" s="813"/>
    </row>
    <row r="874">
      <c r="A874" s="813"/>
    </row>
    <row r="875">
      <c r="A875" s="813"/>
    </row>
    <row r="876">
      <c r="A876" s="813"/>
    </row>
    <row r="877">
      <c r="A877" s="813"/>
    </row>
    <row r="878">
      <c r="A878" s="813"/>
    </row>
    <row r="879">
      <c r="A879" s="813"/>
    </row>
    <row r="880">
      <c r="A880" s="813"/>
    </row>
    <row r="881">
      <c r="A881" s="813"/>
    </row>
    <row r="882">
      <c r="A882" s="813"/>
    </row>
    <row r="883">
      <c r="A883" s="813"/>
    </row>
    <row r="884">
      <c r="A884" s="813"/>
    </row>
    <row r="885">
      <c r="A885" s="813"/>
    </row>
    <row r="886">
      <c r="A886" s="813"/>
    </row>
    <row r="887">
      <c r="A887" s="813"/>
    </row>
    <row r="888">
      <c r="A888" s="813"/>
    </row>
    <row r="889">
      <c r="A889" s="813"/>
    </row>
    <row r="890">
      <c r="A890" s="813"/>
    </row>
    <row r="891">
      <c r="A891" s="813"/>
    </row>
    <row r="892">
      <c r="A892" s="813"/>
    </row>
    <row r="893">
      <c r="A893" s="813"/>
    </row>
    <row r="894">
      <c r="A894" s="813"/>
    </row>
    <row r="895">
      <c r="A895" s="813"/>
    </row>
    <row r="896">
      <c r="A896" s="813"/>
    </row>
    <row r="897">
      <c r="A897" s="813"/>
    </row>
    <row r="898">
      <c r="A898" s="813"/>
    </row>
    <row r="899">
      <c r="A899" s="813"/>
    </row>
    <row r="900">
      <c r="A900" s="813"/>
    </row>
    <row r="901">
      <c r="A901" s="813"/>
    </row>
    <row r="902">
      <c r="A902" s="813"/>
    </row>
    <row r="903">
      <c r="A903" s="813"/>
    </row>
    <row r="904">
      <c r="A904" s="813"/>
    </row>
    <row r="905">
      <c r="A905" s="813"/>
    </row>
    <row r="906">
      <c r="A906" s="813"/>
    </row>
    <row r="907">
      <c r="A907" s="813"/>
    </row>
    <row r="908">
      <c r="A908" s="813"/>
    </row>
    <row r="909">
      <c r="A909" s="813"/>
    </row>
    <row r="910">
      <c r="A910" s="813"/>
    </row>
    <row r="911">
      <c r="A911" s="813"/>
    </row>
    <row r="912">
      <c r="A912" s="813"/>
    </row>
    <row r="913">
      <c r="A913" s="813"/>
    </row>
    <row r="914">
      <c r="A914" s="813"/>
    </row>
    <row r="915">
      <c r="A915" s="813"/>
    </row>
    <row r="916">
      <c r="A916" s="813"/>
    </row>
    <row r="917">
      <c r="A917" s="813"/>
    </row>
    <row r="918">
      <c r="A918" s="813"/>
    </row>
    <row r="919">
      <c r="A919" s="813"/>
    </row>
    <row r="920">
      <c r="A920" s="813"/>
    </row>
    <row r="921">
      <c r="A921" s="813"/>
    </row>
    <row r="922">
      <c r="A922" s="813"/>
    </row>
    <row r="923">
      <c r="A923" s="813"/>
    </row>
    <row r="924">
      <c r="A924" s="813"/>
    </row>
    <row r="925">
      <c r="A925" s="813"/>
    </row>
    <row r="926">
      <c r="A926" s="813"/>
    </row>
    <row r="927">
      <c r="A927" s="813"/>
    </row>
    <row r="928">
      <c r="A928" s="813"/>
    </row>
    <row r="929">
      <c r="A929" s="813"/>
    </row>
    <row r="930">
      <c r="A930" s="813"/>
    </row>
    <row r="931">
      <c r="A931" s="813"/>
    </row>
    <row r="932">
      <c r="A932" s="813"/>
    </row>
    <row r="933">
      <c r="A933" s="813"/>
    </row>
    <row r="934">
      <c r="A934" s="813"/>
    </row>
    <row r="935">
      <c r="A935" s="813"/>
    </row>
    <row r="936">
      <c r="A936" s="813"/>
    </row>
    <row r="937">
      <c r="A937" s="813"/>
    </row>
    <row r="938">
      <c r="A938" s="813"/>
    </row>
    <row r="939">
      <c r="A939" s="813"/>
    </row>
    <row r="940">
      <c r="A940" s="813"/>
    </row>
    <row r="941">
      <c r="A941" s="813"/>
    </row>
    <row r="942">
      <c r="A942" s="813"/>
    </row>
    <row r="943">
      <c r="A943" s="813"/>
    </row>
    <row r="944">
      <c r="A944" s="813"/>
    </row>
    <row r="945">
      <c r="A945" s="813"/>
    </row>
    <row r="946">
      <c r="A946" s="813"/>
    </row>
    <row r="947">
      <c r="A947" s="813"/>
    </row>
    <row r="948">
      <c r="A948" s="813"/>
    </row>
    <row r="949">
      <c r="A949" s="813"/>
    </row>
    <row r="950">
      <c r="A950" s="813"/>
    </row>
    <row r="951">
      <c r="A951" s="813"/>
    </row>
    <row r="952">
      <c r="A952" s="813"/>
    </row>
    <row r="953">
      <c r="A953" s="813"/>
    </row>
    <row r="954">
      <c r="A954" s="813"/>
    </row>
    <row r="955">
      <c r="A955" s="813"/>
    </row>
    <row r="956">
      <c r="A956" s="813"/>
    </row>
    <row r="957">
      <c r="A957" s="813"/>
    </row>
    <row r="958">
      <c r="A958" s="813"/>
    </row>
    <row r="959">
      <c r="A959" s="813"/>
    </row>
    <row r="960">
      <c r="A960" s="813"/>
    </row>
    <row r="961">
      <c r="A961" s="813"/>
    </row>
    <row r="962">
      <c r="A962" s="813"/>
    </row>
    <row r="963">
      <c r="A963" s="813"/>
    </row>
    <row r="964">
      <c r="A964" s="813"/>
    </row>
    <row r="965">
      <c r="A965" s="813"/>
    </row>
    <row r="966">
      <c r="A966" s="813"/>
    </row>
    <row r="967">
      <c r="A967" s="813"/>
    </row>
    <row r="968">
      <c r="A968" s="813"/>
    </row>
    <row r="969">
      <c r="A969" s="813"/>
    </row>
    <row r="970">
      <c r="A970" s="813"/>
    </row>
    <row r="971">
      <c r="A971" s="813"/>
    </row>
    <row r="972">
      <c r="A972" s="813"/>
    </row>
    <row r="973">
      <c r="A973" s="813"/>
    </row>
    <row r="974">
      <c r="A974" s="813"/>
    </row>
    <row r="975">
      <c r="A975" s="813"/>
    </row>
    <row r="976">
      <c r="A976" s="813"/>
    </row>
    <row r="977">
      <c r="A977" s="813"/>
    </row>
    <row r="978">
      <c r="A978" s="813"/>
    </row>
    <row r="979">
      <c r="A979" s="813"/>
    </row>
    <row r="980">
      <c r="A980" s="813"/>
    </row>
    <row r="981">
      <c r="A981" s="813"/>
    </row>
    <row r="982">
      <c r="A982" s="813"/>
    </row>
    <row r="983">
      <c r="A983" s="813"/>
    </row>
    <row r="984">
      <c r="A984" s="813"/>
    </row>
    <row r="985">
      <c r="A985" s="813"/>
    </row>
    <row r="986">
      <c r="A986" s="813"/>
    </row>
    <row r="987">
      <c r="A987" s="813"/>
    </row>
    <row r="988">
      <c r="A988" s="813"/>
    </row>
    <row r="989">
      <c r="A989" s="813"/>
    </row>
    <row r="990">
      <c r="A990" s="813"/>
    </row>
    <row r="991">
      <c r="A991" s="813"/>
    </row>
    <row r="992">
      <c r="A992" s="813"/>
    </row>
    <row r="993">
      <c r="A993" s="813"/>
    </row>
    <row r="994">
      <c r="A994" s="813"/>
    </row>
    <row r="995">
      <c r="A995" s="813"/>
    </row>
    <row r="996">
      <c r="A996" s="813"/>
    </row>
    <row r="997">
      <c r="A997" s="813"/>
    </row>
    <row r="998">
      <c r="A998" s="813"/>
    </row>
    <row r="999">
      <c r="A999" s="813"/>
    </row>
    <row r="1000">
      <c r="A1000" s="813"/>
    </row>
    <row r="1001">
      <c r="A1001" s="813"/>
    </row>
    <row r="1002">
      <c r="A1002" s="813"/>
    </row>
    <row r="1003">
      <c r="A1003" s="813"/>
    </row>
    <row r="1004">
      <c r="A1004" s="813"/>
    </row>
    <row r="1005">
      <c r="A1005" s="813"/>
    </row>
    <row r="1006">
      <c r="A1006" s="813"/>
    </row>
    <row r="1007">
      <c r="A1007" s="813"/>
    </row>
    <row r="1008">
      <c r="A1008" s="813"/>
    </row>
    <row r="1009">
      <c r="A1009" s="813"/>
    </row>
    <row r="1010">
      <c r="A1010" s="813"/>
    </row>
    <row r="1011">
      <c r="A1011" s="813"/>
    </row>
    <row r="1012">
      <c r="A1012" s="813"/>
    </row>
    <row r="1013">
      <c r="A1013" s="813"/>
    </row>
    <row r="1014">
      <c r="A1014" s="813"/>
    </row>
    <row r="1015">
      <c r="A1015" s="813"/>
    </row>
    <row r="1016">
      <c r="A1016" s="813"/>
    </row>
    <row r="1017">
      <c r="A1017" s="813"/>
    </row>
    <row r="1018">
      <c r="A1018" s="813"/>
    </row>
    <row r="1019">
      <c r="A1019" s="813"/>
    </row>
    <row r="1020">
      <c r="A1020" s="813"/>
    </row>
    <row r="1021">
      <c r="A1021" s="813"/>
    </row>
    <row r="1022">
      <c r="A1022" s="813"/>
    </row>
    <row r="1023">
      <c r="A1023" s="813"/>
    </row>
    <row r="1024">
      <c r="A1024" s="813"/>
    </row>
    <row r="1025">
      <c r="A1025" s="813"/>
    </row>
    <row r="1026">
      <c r="A1026" s="813"/>
    </row>
    <row r="1027">
      <c r="A1027" s="813"/>
    </row>
    <row r="1028">
      <c r="A1028" s="813"/>
    </row>
    <row r="1029">
      <c r="A1029" s="813"/>
    </row>
    <row r="1030">
      <c r="A1030" s="813"/>
    </row>
    <row r="1031">
      <c r="A1031" s="813"/>
    </row>
    <row r="1032">
      <c r="A1032" s="813"/>
    </row>
    <row r="1033">
      <c r="A1033" s="813"/>
    </row>
    <row r="1034">
      <c r="A1034" s="813"/>
    </row>
    <row r="1035">
      <c r="A1035" s="813"/>
    </row>
  </sheetData>
  <autoFilter ref="$A$1:$J$356">
    <sortState ref="A1:J356">
      <sortCondition ref="A1:A356"/>
      <sortCondition ref="D1:D356"/>
      <sortCondition ref="C1:C356"/>
      <sortCondition ref="B1:B356"/>
      <sortCondition ref="E1:E356"/>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7.71"/>
    <col customWidth="1" min="2" max="2" width="53.29"/>
    <col customWidth="1" min="3" max="3" width="61.14"/>
    <col customWidth="1" min="4" max="4" width="39.29"/>
    <col customWidth="1" min="5" max="5" width="78.86"/>
    <col customWidth="1" min="6" max="6" width="28.86"/>
    <col customWidth="1" min="7" max="7" width="29.14"/>
    <col customWidth="1" min="8" max="8" width="34.43"/>
  </cols>
  <sheetData>
    <row r="1">
      <c r="A1" s="818" t="s">
        <v>8319</v>
      </c>
      <c r="C1" s="818"/>
      <c r="D1" s="819"/>
      <c r="E1" s="820"/>
      <c r="F1" s="821"/>
      <c r="G1" s="822"/>
      <c r="H1" s="822"/>
      <c r="I1" s="822"/>
      <c r="J1" s="822"/>
      <c r="K1" s="822"/>
      <c r="L1" s="822"/>
      <c r="M1" s="822"/>
      <c r="N1" s="822"/>
      <c r="O1" s="822"/>
      <c r="P1" s="822"/>
      <c r="Q1" s="822"/>
      <c r="R1" s="822"/>
      <c r="S1" s="822"/>
      <c r="T1" s="822"/>
      <c r="U1" s="822"/>
      <c r="V1" s="822"/>
      <c r="W1" s="822"/>
      <c r="X1" s="822"/>
      <c r="Y1" s="822"/>
      <c r="Z1" s="822"/>
    </row>
    <row r="2">
      <c r="A2" s="823" t="s">
        <v>8320</v>
      </c>
      <c r="C2" s="824"/>
      <c r="D2" s="825"/>
      <c r="E2" s="826"/>
      <c r="F2" s="827"/>
      <c r="G2" s="828"/>
      <c r="H2" s="828"/>
      <c r="I2" s="828"/>
      <c r="J2" s="828"/>
      <c r="K2" s="828"/>
      <c r="L2" s="828"/>
      <c r="M2" s="828"/>
      <c r="N2" s="828"/>
      <c r="O2" s="828"/>
      <c r="P2" s="828"/>
      <c r="Q2" s="828"/>
      <c r="R2" s="828"/>
      <c r="S2" s="828"/>
      <c r="T2" s="828"/>
      <c r="U2" s="828"/>
      <c r="V2" s="828"/>
      <c r="W2" s="828"/>
      <c r="X2" s="828"/>
      <c r="Y2" s="828"/>
      <c r="Z2" s="828"/>
    </row>
    <row r="3" ht="123.75" customHeight="1">
      <c r="A3" s="829" t="s">
        <v>8321</v>
      </c>
      <c r="B3" s="830" t="s">
        <v>8322</v>
      </c>
      <c r="C3" s="830" t="s">
        <v>8323</v>
      </c>
      <c r="F3" s="831"/>
      <c r="G3" s="832"/>
      <c r="H3" s="832"/>
      <c r="I3" s="832"/>
      <c r="J3" s="832"/>
      <c r="K3" s="832"/>
      <c r="L3" s="832"/>
      <c r="M3" s="832"/>
      <c r="N3" s="832"/>
      <c r="O3" s="832"/>
      <c r="P3" s="832"/>
      <c r="Q3" s="832"/>
      <c r="R3" s="832"/>
      <c r="S3" s="832"/>
      <c r="T3" s="832"/>
      <c r="U3" s="832"/>
      <c r="V3" s="832"/>
      <c r="W3" s="832"/>
      <c r="X3" s="832"/>
      <c r="Y3" s="832"/>
      <c r="Z3" s="832"/>
    </row>
    <row r="4">
      <c r="A4" s="833" t="s">
        <v>8324</v>
      </c>
      <c r="C4" s="834"/>
      <c r="D4" s="43"/>
      <c r="E4" s="835"/>
      <c r="F4" s="50"/>
      <c r="G4" s="43"/>
    </row>
    <row r="5">
      <c r="A5" s="17" t="s">
        <v>8325</v>
      </c>
      <c r="B5" s="836" t="s">
        <v>5</v>
      </c>
      <c r="C5" s="834"/>
      <c r="D5" s="43"/>
      <c r="E5" s="835"/>
      <c r="F5" s="50"/>
      <c r="G5" s="43"/>
    </row>
    <row r="6">
      <c r="A6" s="544" t="s">
        <v>8326</v>
      </c>
      <c r="B6" s="43" t="s">
        <v>8327</v>
      </c>
      <c r="C6" s="834"/>
      <c r="D6" s="43"/>
      <c r="E6" s="835"/>
      <c r="F6" s="50"/>
      <c r="G6" s="43"/>
    </row>
    <row r="7">
      <c r="A7" s="544" t="s">
        <v>8328</v>
      </c>
      <c r="B7" s="43" t="s">
        <v>8329</v>
      </c>
      <c r="C7" s="834"/>
      <c r="D7" s="43"/>
      <c r="E7" s="835"/>
      <c r="F7" s="50"/>
      <c r="G7" s="43"/>
    </row>
    <row r="8">
      <c r="A8" s="544" t="s">
        <v>8330</v>
      </c>
      <c r="B8" s="43"/>
      <c r="C8" s="834"/>
      <c r="D8" s="43"/>
      <c r="E8" s="835"/>
      <c r="F8" s="50"/>
      <c r="G8" s="43"/>
    </row>
    <row r="9">
      <c r="A9" s="544" t="s">
        <v>8331</v>
      </c>
      <c r="B9" s="43" t="s">
        <v>1871</v>
      </c>
      <c r="C9" s="834"/>
      <c r="D9" s="43"/>
      <c r="E9" s="835"/>
      <c r="F9" s="50"/>
      <c r="G9" s="43"/>
    </row>
    <row r="10">
      <c r="A10" s="544" t="s">
        <v>8332</v>
      </c>
      <c r="B10" s="43" t="s">
        <v>3149</v>
      </c>
      <c r="C10" s="834"/>
      <c r="D10" s="43"/>
      <c r="E10" s="835"/>
      <c r="F10" s="50"/>
      <c r="G10" s="43"/>
    </row>
    <row r="11">
      <c r="A11" s="544" t="s">
        <v>8333</v>
      </c>
      <c r="B11" s="837" t="s">
        <v>8334</v>
      </c>
      <c r="C11" s="834"/>
      <c r="D11" s="43"/>
      <c r="E11" s="835"/>
      <c r="F11" s="50"/>
      <c r="G11" s="43"/>
    </row>
    <row r="12">
      <c r="A12" s="545" t="s">
        <v>8335</v>
      </c>
      <c r="B12" s="43" t="s">
        <v>8336</v>
      </c>
      <c r="C12" s="834"/>
      <c r="D12" s="43"/>
      <c r="E12" s="835"/>
      <c r="F12" s="50"/>
      <c r="G12" s="43"/>
    </row>
    <row r="13">
      <c r="A13" s="544" t="s">
        <v>8337</v>
      </c>
      <c r="B13" s="43" t="s">
        <v>8338</v>
      </c>
      <c r="C13" s="834" t="s">
        <v>8339</v>
      </c>
      <c r="D13" s="43"/>
      <c r="E13" s="835"/>
      <c r="F13" s="50"/>
      <c r="G13" s="43"/>
    </row>
    <row r="14">
      <c r="A14" s="544" t="s">
        <v>8340</v>
      </c>
      <c r="B14" s="43"/>
      <c r="C14" s="834"/>
      <c r="D14" s="43"/>
      <c r="E14" s="835"/>
      <c r="F14" s="50"/>
      <c r="G14" s="43"/>
    </row>
    <row r="15">
      <c r="A15" s="545" t="s">
        <v>8341</v>
      </c>
      <c r="B15" s="43" t="s">
        <v>8342</v>
      </c>
      <c r="C15" s="834" t="s">
        <v>8343</v>
      </c>
      <c r="D15" s="43"/>
      <c r="E15" s="835"/>
      <c r="F15" s="50"/>
      <c r="G15" s="43"/>
    </row>
    <row r="16">
      <c r="A16" s="545" t="s">
        <v>8344</v>
      </c>
      <c r="B16" s="43" t="s">
        <v>8345</v>
      </c>
      <c r="C16" s="834" t="s">
        <v>8346</v>
      </c>
      <c r="D16" s="43" t="s">
        <v>8347</v>
      </c>
      <c r="E16" s="835"/>
      <c r="F16" s="50"/>
      <c r="G16" s="43"/>
    </row>
    <row r="17">
      <c r="A17" s="544" t="s">
        <v>8348</v>
      </c>
      <c r="B17" s="43" t="s">
        <v>8349</v>
      </c>
      <c r="C17" s="834"/>
      <c r="D17" s="43"/>
      <c r="E17" s="835"/>
      <c r="F17" s="50"/>
      <c r="G17" s="43"/>
    </row>
    <row r="18">
      <c r="A18" s="544" t="s">
        <v>8350</v>
      </c>
      <c r="B18" s="43" t="s">
        <v>2249</v>
      </c>
      <c r="C18" s="834"/>
      <c r="D18" s="43"/>
      <c r="E18" s="835"/>
      <c r="F18" s="50"/>
      <c r="G18" s="43"/>
    </row>
    <row r="19">
      <c r="A19" s="544" t="s">
        <v>8351</v>
      </c>
      <c r="B19" s="43" t="s">
        <v>8352</v>
      </c>
      <c r="C19" s="834" t="s">
        <v>8353</v>
      </c>
      <c r="D19" s="43"/>
      <c r="E19" s="835"/>
      <c r="F19" s="50"/>
      <c r="G19" s="43"/>
    </row>
    <row r="20">
      <c r="A20" s="544" t="s">
        <v>8354</v>
      </c>
      <c r="B20" s="43" t="s">
        <v>8355</v>
      </c>
      <c r="C20" s="834" t="s">
        <v>8356</v>
      </c>
      <c r="D20" s="43" t="s">
        <v>8357</v>
      </c>
      <c r="E20" s="835"/>
      <c r="F20" s="50"/>
      <c r="G20" s="43"/>
    </row>
    <row r="21">
      <c r="A21" s="544" t="s">
        <v>8358</v>
      </c>
      <c r="B21" s="43" t="s">
        <v>8359</v>
      </c>
      <c r="C21" s="834" t="s">
        <v>8360</v>
      </c>
      <c r="D21" s="43"/>
      <c r="E21" s="835"/>
      <c r="F21" s="50"/>
      <c r="G21" s="43"/>
    </row>
    <row r="22">
      <c r="A22" s="544" t="s">
        <v>8361</v>
      </c>
      <c r="B22" s="43" t="s">
        <v>8362</v>
      </c>
      <c r="C22" s="834"/>
      <c r="D22" s="43"/>
      <c r="E22" s="835"/>
      <c r="F22" s="50"/>
      <c r="G22" s="43"/>
    </row>
    <row r="23">
      <c r="A23" s="544" t="s">
        <v>8363</v>
      </c>
      <c r="B23" s="43" t="s">
        <v>8364</v>
      </c>
      <c r="C23" s="834" t="s">
        <v>8365</v>
      </c>
      <c r="D23" s="43"/>
      <c r="E23" s="835"/>
      <c r="F23" s="50"/>
      <c r="G23" s="43"/>
    </row>
    <row r="24">
      <c r="A24" s="544" t="s">
        <v>8366</v>
      </c>
      <c r="B24" s="43"/>
      <c r="C24" s="834"/>
      <c r="D24" s="43"/>
      <c r="E24" s="835"/>
      <c r="F24" s="50"/>
      <c r="G24" s="43"/>
    </row>
    <row r="25">
      <c r="A25" s="544" t="s">
        <v>8367</v>
      </c>
      <c r="B25" s="43" t="s">
        <v>8368</v>
      </c>
      <c r="C25" s="834" t="s">
        <v>8369</v>
      </c>
      <c r="D25" s="43"/>
      <c r="E25" s="835"/>
      <c r="F25" s="50"/>
      <c r="G25" s="43"/>
    </row>
    <row r="26">
      <c r="A26" s="544" t="s">
        <v>8370</v>
      </c>
      <c r="B26" s="43" t="s">
        <v>8371</v>
      </c>
      <c r="C26" s="834" t="s">
        <v>8372</v>
      </c>
      <c r="D26" s="43"/>
      <c r="E26" s="835"/>
      <c r="F26" s="50"/>
      <c r="G26" s="43"/>
    </row>
    <row r="27">
      <c r="A27" s="544" t="s">
        <v>8373</v>
      </c>
      <c r="B27" s="43" t="s">
        <v>8374</v>
      </c>
      <c r="C27" s="834" t="s">
        <v>8375</v>
      </c>
      <c r="D27" s="43"/>
      <c r="E27" s="835"/>
      <c r="F27" s="50"/>
      <c r="G27" s="43"/>
    </row>
    <row r="28">
      <c r="A28" s="544" t="s">
        <v>8376</v>
      </c>
      <c r="B28" s="43" t="s">
        <v>8377</v>
      </c>
      <c r="C28" s="834" t="s">
        <v>8378</v>
      </c>
      <c r="D28" s="43"/>
      <c r="E28" s="835"/>
      <c r="F28" s="50"/>
      <c r="G28" s="43"/>
    </row>
    <row r="29">
      <c r="A29" s="544" t="s">
        <v>8379</v>
      </c>
      <c r="B29" s="43" t="s">
        <v>8380</v>
      </c>
      <c r="C29" s="834" t="s">
        <v>8381</v>
      </c>
      <c r="D29" s="43"/>
      <c r="E29" s="835"/>
      <c r="F29" s="50"/>
      <c r="G29" s="43"/>
    </row>
    <row r="30">
      <c r="A30" s="150" t="s">
        <v>8382</v>
      </c>
      <c r="B30" s="43"/>
      <c r="C30" s="834"/>
      <c r="D30" s="43"/>
      <c r="E30" s="835"/>
      <c r="F30" s="50"/>
      <c r="G30" s="43"/>
    </row>
    <row r="31">
      <c r="A31" s="363" t="s">
        <v>8383</v>
      </c>
      <c r="B31" s="363" t="s">
        <v>8384</v>
      </c>
      <c r="C31" s="834" t="s">
        <v>8385</v>
      </c>
      <c r="D31" s="43"/>
      <c r="E31" s="835"/>
      <c r="F31" s="50"/>
      <c r="G31" s="43"/>
    </row>
    <row r="32">
      <c r="A32" s="43" t="s">
        <v>8386</v>
      </c>
      <c r="B32" s="43" t="s">
        <v>8387</v>
      </c>
      <c r="C32" s="834" t="s">
        <v>8388</v>
      </c>
      <c r="D32" s="43"/>
      <c r="E32" s="835"/>
      <c r="F32" s="50"/>
      <c r="G32" s="43"/>
    </row>
    <row r="33">
      <c r="A33" s="43" t="s">
        <v>8389</v>
      </c>
      <c r="B33" s="43" t="s">
        <v>8390</v>
      </c>
      <c r="C33" s="834"/>
      <c r="D33" s="43"/>
      <c r="E33" s="835"/>
      <c r="F33" s="50"/>
      <c r="G33" s="43"/>
    </row>
    <row r="34">
      <c r="A34" s="50" t="s">
        <v>8391</v>
      </c>
      <c r="B34" s="50" t="s">
        <v>8392</v>
      </c>
      <c r="C34" s="838" t="s">
        <v>8393</v>
      </c>
      <c r="D34" s="43"/>
      <c r="E34" s="835"/>
      <c r="F34" s="50"/>
      <c r="G34" s="43"/>
    </row>
    <row r="35">
      <c r="A35" s="99" t="s">
        <v>8394</v>
      </c>
      <c r="B35" s="834" t="s">
        <v>8395</v>
      </c>
      <c r="C35" s="834"/>
      <c r="D35" s="43"/>
      <c r="E35" s="835"/>
      <c r="F35" s="50"/>
      <c r="G35" s="43"/>
    </row>
    <row r="36">
      <c r="A36" s="99" t="s">
        <v>8396</v>
      </c>
      <c r="B36" s="834" t="s">
        <v>8397</v>
      </c>
      <c r="C36" s="834"/>
      <c r="D36" s="43"/>
      <c r="E36" s="835"/>
      <c r="F36" s="50"/>
      <c r="G36" s="43"/>
    </row>
    <row r="37">
      <c r="A37" s="99" t="s">
        <v>8398</v>
      </c>
      <c r="B37" s="834" t="s">
        <v>8399</v>
      </c>
      <c r="C37" s="834">
        <v>0.0</v>
      </c>
      <c r="D37" s="839" t="s">
        <v>8400</v>
      </c>
      <c r="E37" s="835" t="s">
        <v>8401</v>
      </c>
      <c r="F37" s="50"/>
      <c r="G37" s="43"/>
    </row>
    <row r="38">
      <c r="A38" s="99" t="s">
        <v>8402</v>
      </c>
      <c r="B38" s="834" t="s">
        <v>8403</v>
      </c>
      <c r="C38" s="834" t="s">
        <v>8404</v>
      </c>
      <c r="D38" s="43"/>
      <c r="E38" s="835"/>
      <c r="F38" s="50"/>
      <c r="G38" s="43"/>
    </row>
    <row r="39">
      <c r="A39" s="99" t="s">
        <v>8405</v>
      </c>
      <c r="B39" s="834" t="s">
        <v>8406</v>
      </c>
      <c r="C39" s="834" t="s">
        <v>8407</v>
      </c>
      <c r="D39" s="43"/>
      <c r="E39" s="835"/>
      <c r="F39" s="50"/>
      <c r="G39" s="43"/>
    </row>
    <row r="40">
      <c r="A40" s="99" t="s">
        <v>8408</v>
      </c>
      <c r="B40" s="838" t="s">
        <v>8409</v>
      </c>
      <c r="C40" s="834" t="s">
        <v>8410</v>
      </c>
      <c r="D40" s="43"/>
      <c r="E40" s="835"/>
      <c r="F40" s="50"/>
      <c r="G40" s="43"/>
    </row>
    <row r="41">
      <c r="A41" s="99" t="s">
        <v>8411</v>
      </c>
      <c r="B41" s="834" t="s">
        <v>8412</v>
      </c>
      <c r="C41" s="834"/>
      <c r="D41" s="43"/>
      <c r="E41" s="835"/>
      <c r="F41" s="50"/>
      <c r="G41" s="43"/>
    </row>
    <row r="42">
      <c r="A42" s="99" t="s">
        <v>8413</v>
      </c>
      <c r="B42" s="834" t="s">
        <v>8414</v>
      </c>
      <c r="C42" s="834" t="s">
        <v>8415</v>
      </c>
      <c r="D42" s="43" t="s">
        <v>8416</v>
      </c>
      <c r="E42" s="835" t="s">
        <v>8417</v>
      </c>
      <c r="F42" s="50"/>
      <c r="G42" s="43"/>
    </row>
    <row r="43">
      <c r="A43" s="99" t="s">
        <v>8418</v>
      </c>
      <c r="B43" s="834" t="s">
        <v>8419</v>
      </c>
      <c r="C43" s="834"/>
      <c r="D43" s="43" t="s">
        <v>8420</v>
      </c>
      <c r="E43" s="835" t="s">
        <v>8421</v>
      </c>
      <c r="F43" s="50" t="s">
        <v>8422</v>
      </c>
      <c r="G43" s="43"/>
    </row>
    <row r="44" ht="175.5" customHeight="1">
      <c r="A44" s="99" t="s">
        <v>8423</v>
      </c>
      <c r="B44" s="834" t="s">
        <v>8424</v>
      </c>
      <c r="C44" s="834" t="s">
        <v>8425</v>
      </c>
      <c r="D44" s="43" t="s">
        <v>8426</v>
      </c>
      <c r="E44" s="835"/>
      <c r="G44" s="43"/>
    </row>
    <row r="45">
      <c r="A45" s="99" t="s">
        <v>8427</v>
      </c>
      <c r="B45" s="834" t="s">
        <v>8428</v>
      </c>
      <c r="C45" s="834" t="s">
        <v>8429</v>
      </c>
      <c r="D45" s="43"/>
      <c r="E45" s="835"/>
      <c r="G45" s="43"/>
    </row>
    <row r="46">
      <c r="A46" s="99" t="s">
        <v>8430</v>
      </c>
      <c r="B46" s="834"/>
      <c r="C46" s="834"/>
      <c r="D46" s="43"/>
      <c r="E46" s="835"/>
      <c r="G46" s="43"/>
    </row>
    <row r="47">
      <c r="A47" s="99" t="s">
        <v>8431</v>
      </c>
      <c r="C47" s="834"/>
      <c r="D47" s="43"/>
      <c r="E47" s="835"/>
      <c r="G47" s="43"/>
    </row>
    <row r="48">
      <c r="A48" s="99" t="s">
        <v>8432</v>
      </c>
      <c r="B48" s="834" t="s">
        <v>8433</v>
      </c>
      <c r="C48" s="834" t="s">
        <v>8434</v>
      </c>
      <c r="D48" s="43"/>
      <c r="E48" s="835"/>
      <c r="G48" s="43"/>
    </row>
    <row r="49">
      <c r="A49" s="99" t="s">
        <v>8435</v>
      </c>
      <c r="B49" s="834" t="s">
        <v>8436</v>
      </c>
      <c r="C49" s="834" t="s">
        <v>8437</v>
      </c>
      <c r="D49" s="43"/>
      <c r="E49" s="835"/>
      <c r="G49" s="43"/>
    </row>
    <row r="50">
      <c r="A50" s="145" t="s">
        <v>8438</v>
      </c>
      <c r="B50" s="834" t="s">
        <v>8439</v>
      </c>
      <c r="C50" s="834" t="s">
        <v>299</v>
      </c>
      <c r="D50" s="43"/>
      <c r="E50" s="835"/>
      <c r="G50" s="43"/>
    </row>
    <row r="51">
      <c r="A51" s="145" t="s">
        <v>8440</v>
      </c>
      <c r="B51" s="834" t="s">
        <v>8441</v>
      </c>
      <c r="C51" s="834"/>
      <c r="D51" s="43"/>
      <c r="E51" s="835"/>
      <c r="G51" s="43"/>
    </row>
    <row r="52">
      <c r="A52" s="145" t="s">
        <v>87</v>
      </c>
      <c r="B52" s="834" t="s">
        <v>8442</v>
      </c>
      <c r="C52" s="834"/>
      <c r="D52" s="43"/>
      <c r="E52" s="835"/>
      <c r="G52" s="43"/>
    </row>
    <row r="53">
      <c r="A53" s="145" t="s">
        <v>8443</v>
      </c>
      <c r="B53" s="834" t="s">
        <v>8444</v>
      </c>
      <c r="C53" s="834"/>
      <c r="D53" s="43"/>
      <c r="E53" s="835"/>
      <c r="G53" s="43"/>
    </row>
    <row r="54">
      <c r="A54" s="840" t="s">
        <v>8445</v>
      </c>
      <c r="B54" s="566" t="s">
        <v>8446</v>
      </c>
      <c r="C54" s="834"/>
      <c r="D54" s="43"/>
      <c r="E54" s="835"/>
      <c r="G54" s="43"/>
    </row>
    <row r="55">
      <c r="A55" s="840" t="s">
        <v>8447</v>
      </c>
      <c r="B55" s="834" t="s">
        <v>8448</v>
      </c>
      <c r="C55" s="834" t="s">
        <v>8449</v>
      </c>
      <c r="D55" s="43"/>
      <c r="E55" s="835"/>
      <c r="G55" s="43"/>
    </row>
    <row r="56">
      <c r="A56" s="840" t="s">
        <v>8450</v>
      </c>
      <c r="B56" s="838" t="s">
        <v>328</v>
      </c>
      <c r="C56" s="837" t="s">
        <v>329</v>
      </c>
      <c r="D56" s="43"/>
      <c r="E56" s="835"/>
      <c r="G56" s="43"/>
    </row>
    <row r="57">
      <c r="A57" s="840" t="s">
        <v>8451</v>
      </c>
      <c r="B57" s="834" t="s">
        <v>8452</v>
      </c>
      <c r="C57" s="363" t="s">
        <v>8453</v>
      </c>
      <c r="D57" s="43"/>
      <c r="E57" s="835"/>
      <c r="G57" s="43"/>
    </row>
    <row r="58">
      <c r="A58" s="840"/>
      <c r="B58" s="834" t="s">
        <v>8454</v>
      </c>
      <c r="C58" s="43"/>
      <c r="D58" s="43"/>
      <c r="E58" s="835"/>
      <c r="G58" s="43"/>
    </row>
    <row r="59">
      <c r="A59" s="840" t="s">
        <v>8455</v>
      </c>
      <c r="B59" s="834" t="s">
        <v>8456</v>
      </c>
      <c r="C59" s="43"/>
      <c r="D59" s="43"/>
      <c r="E59" s="835"/>
      <c r="G59" s="43"/>
    </row>
    <row r="60">
      <c r="A60" s="840" t="s">
        <v>8457</v>
      </c>
      <c r="B60" s="834" t="s">
        <v>8458</v>
      </c>
      <c r="C60" s="43"/>
      <c r="D60" s="43"/>
      <c r="E60" s="835"/>
      <c r="G60" s="43"/>
    </row>
    <row r="61">
      <c r="A61" s="840" t="s">
        <v>8459</v>
      </c>
      <c r="B61" s="834" t="s">
        <v>8460</v>
      </c>
      <c r="C61" s="43" t="s">
        <v>8461</v>
      </c>
      <c r="D61" s="43" t="s">
        <v>8462</v>
      </c>
      <c r="E61" s="835" t="s">
        <v>8463</v>
      </c>
      <c r="F61" s="43" t="s">
        <v>8464</v>
      </c>
      <c r="G61" s="43"/>
    </row>
    <row r="62">
      <c r="A62" s="841" t="s">
        <v>8465</v>
      </c>
      <c r="B62" s="834" t="s">
        <v>87</v>
      </c>
      <c r="C62" s="43" t="s">
        <v>8466</v>
      </c>
      <c r="D62" s="43"/>
      <c r="E62" s="835"/>
      <c r="G62" s="43"/>
    </row>
    <row r="63">
      <c r="A63" s="841"/>
      <c r="B63" s="43" t="s">
        <v>8467</v>
      </c>
      <c r="C63" s="43" t="s">
        <v>8468</v>
      </c>
      <c r="D63" s="43"/>
      <c r="E63" s="835"/>
      <c r="G63" s="43"/>
    </row>
    <row r="64">
      <c r="A64" s="841" t="s">
        <v>8469</v>
      </c>
      <c r="B64" s="43" t="s">
        <v>8470</v>
      </c>
      <c r="C64" s="43" t="s">
        <v>8471</v>
      </c>
      <c r="D64" s="43" t="s">
        <v>8472</v>
      </c>
      <c r="E64" s="835"/>
      <c r="G64" s="43"/>
    </row>
    <row r="65">
      <c r="A65" s="841" t="s">
        <v>8473</v>
      </c>
      <c r="B65" s="43"/>
      <c r="C65" s="43"/>
      <c r="D65" s="43"/>
      <c r="E65" s="835"/>
      <c r="G65" s="43"/>
    </row>
    <row r="66">
      <c r="A66" s="835" t="s">
        <v>8474</v>
      </c>
      <c r="B66" s="43" t="s">
        <v>8475</v>
      </c>
      <c r="C66" s="43" t="s">
        <v>8476</v>
      </c>
      <c r="D66" s="43"/>
      <c r="E66" s="835"/>
      <c r="G66" s="43"/>
    </row>
    <row r="67">
      <c r="A67" s="835" t="s">
        <v>8477</v>
      </c>
      <c r="B67" s="43" t="s">
        <v>8478</v>
      </c>
      <c r="C67" s="43" t="s">
        <v>8479</v>
      </c>
      <c r="D67" s="43"/>
      <c r="E67" s="835"/>
      <c r="G67" s="43"/>
    </row>
    <row r="68">
      <c r="A68" s="835" t="s">
        <v>8480</v>
      </c>
      <c r="B68" s="43"/>
      <c r="C68" s="43"/>
      <c r="D68" s="43"/>
      <c r="E68" s="835"/>
      <c r="G68" s="43"/>
    </row>
    <row r="69" ht="125.25" customHeight="1">
      <c r="A69" s="842" t="s">
        <v>8481</v>
      </c>
      <c r="B69" s="43" t="s">
        <v>8482</v>
      </c>
      <c r="C69" s="43"/>
      <c r="D69" s="43"/>
      <c r="E69" s="835"/>
      <c r="F69" s="835"/>
      <c r="G69" s="43"/>
    </row>
    <row r="70" ht="125.25" customHeight="1">
      <c r="A70" s="843" t="s">
        <v>8483</v>
      </c>
      <c r="B70" s="43" t="s">
        <v>8484</v>
      </c>
      <c r="C70" s="43" t="s">
        <v>8485</v>
      </c>
      <c r="D70" s="43"/>
      <c r="E70" s="835"/>
      <c r="F70" s="835"/>
      <c r="G70" s="43"/>
    </row>
    <row r="71" ht="125.25" customHeight="1">
      <c r="A71" s="842" t="s">
        <v>8486</v>
      </c>
      <c r="B71" s="43"/>
      <c r="C71" s="43"/>
      <c r="D71" s="43"/>
      <c r="E71" s="835"/>
      <c r="F71" s="835"/>
      <c r="G71" s="43"/>
    </row>
    <row r="72" ht="125.25" customHeight="1">
      <c r="A72" s="842" t="s">
        <v>8487</v>
      </c>
      <c r="B72" s="43" t="s">
        <v>8488</v>
      </c>
      <c r="C72" s="43"/>
      <c r="D72" s="43"/>
      <c r="E72" s="835"/>
      <c r="F72" s="835"/>
      <c r="G72" s="43"/>
    </row>
    <row r="73" ht="125.25" customHeight="1">
      <c r="A73" s="842" t="s">
        <v>8489</v>
      </c>
      <c r="B73" s="43"/>
      <c r="C73" s="43"/>
      <c r="D73" s="43"/>
      <c r="E73" s="835"/>
      <c r="F73" s="835"/>
      <c r="G73" s="43"/>
    </row>
    <row r="74" ht="125.25" customHeight="1">
      <c r="A74" s="26" t="s">
        <v>8490</v>
      </c>
      <c r="B74" s="43" t="s">
        <v>8491</v>
      </c>
      <c r="C74" s="43"/>
      <c r="D74" s="43"/>
      <c r="E74" s="835"/>
      <c r="F74" s="835"/>
      <c r="G74" s="43"/>
    </row>
    <row r="75" ht="125.25" customHeight="1">
      <c r="A75" s="43"/>
      <c r="B75" s="43" t="s">
        <v>8492</v>
      </c>
      <c r="C75" s="43"/>
      <c r="D75" s="43"/>
      <c r="E75" s="835"/>
      <c r="F75" s="835"/>
      <c r="G75" s="43"/>
    </row>
    <row r="76" ht="125.25" customHeight="1">
      <c r="A76" s="43" t="s">
        <v>8493</v>
      </c>
      <c r="B76" s="43" t="s">
        <v>8494</v>
      </c>
      <c r="C76" s="43" t="s">
        <v>8495</v>
      </c>
      <c r="D76" s="43"/>
      <c r="E76" s="835"/>
      <c r="F76" s="835"/>
      <c r="G76" s="43"/>
    </row>
    <row r="77" ht="222.0" customHeight="1">
      <c r="B77" s="43"/>
      <c r="C77" s="43"/>
      <c r="D77" s="43"/>
      <c r="E77" s="835"/>
      <c r="F77" s="835"/>
      <c r="G77" s="43"/>
    </row>
    <row r="78" ht="269.25" customHeight="1">
      <c r="A78" s="43" t="s">
        <v>8496</v>
      </c>
      <c r="B78" s="43"/>
      <c r="C78" s="43"/>
      <c r="D78" s="43"/>
      <c r="E78" s="835"/>
      <c r="F78" s="835"/>
      <c r="G78" s="43"/>
    </row>
    <row r="79" ht="54.75" customHeight="1">
      <c r="A79" s="43" t="s">
        <v>8497</v>
      </c>
      <c r="B79" s="43"/>
      <c r="C79" s="43"/>
      <c r="D79" s="43"/>
      <c r="E79" s="835"/>
      <c r="F79" s="835"/>
      <c r="G79" s="43"/>
    </row>
    <row r="80">
      <c r="A80" s="43" t="s">
        <v>8498</v>
      </c>
      <c r="B80" s="43" t="s">
        <v>8499</v>
      </c>
      <c r="C80" s="43" t="s">
        <v>8500</v>
      </c>
      <c r="D80" s="43" t="s">
        <v>8501</v>
      </c>
      <c r="E80" s="835"/>
      <c r="F80" s="835"/>
      <c r="G80" s="43"/>
    </row>
    <row r="81">
      <c r="A81" s="43" t="s">
        <v>8502</v>
      </c>
      <c r="B81" s="43"/>
      <c r="C81" s="43"/>
      <c r="D81" s="43"/>
      <c r="E81" s="835"/>
      <c r="F81" s="835"/>
      <c r="G81" s="43"/>
    </row>
    <row r="82">
      <c r="A82" s="43" t="s">
        <v>8503</v>
      </c>
      <c r="B82" s="43" t="s">
        <v>8504</v>
      </c>
      <c r="C82" s="43" t="s">
        <v>8505</v>
      </c>
      <c r="D82" s="43" t="s">
        <v>8506</v>
      </c>
      <c r="E82" s="835"/>
      <c r="F82" s="835"/>
      <c r="G82" s="43"/>
    </row>
    <row r="83">
      <c r="A83" s="43" t="s">
        <v>8507</v>
      </c>
      <c r="B83" s="43" t="s">
        <v>8508</v>
      </c>
      <c r="C83" s="43"/>
      <c r="D83" s="43"/>
      <c r="E83" s="835"/>
      <c r="F83" s="835"/>
      <c r="G83" s="43"/>
    </row>
    <row r="84">
      <c r="A84" s="43" t="s">
        <v>8509</v>
      </c>
      <c r="B84" s="43" t="s">
        <v>8510</v>
      </c>
      <c r="C84" s="43" t="s">
        <v>8511</v>
      </c>
      <c r="D84" s="43"/>
      <c r="E84" s="835"/>
      <c r="F84" s="835"/>
      <c r="G84" s="43"/>
    </row>
    <row r="85">
      <c r="A85" s="130" t="s">
        <v>8512</v>
      </c>
      <c r="B85" s="43" t="s">
        <v>8513</v>
      </c>
      <c r="C85" s="43" t="s">
        <v>8514</v>
      </c>
      <c r="D85" s="43" t="s">
        <v>8515</v>
      </c>
      <c r="E85" s="835"/>
      <c r="F85" s="835"/>
      <c r="G85" s="43"/>
    </row>
    <row r="86">
      <c r="A86" s="130" t="s">
        <v>8516</v>
      </c>
      <c r="B86" s="43"/>
      <c r="C86" s="43"/>
      <c r="D86" s="43"/>
      <c r="E86" s="835"/>
      <c r="F86" s="835"/>
      <c r="G86" s="43"/>
    </row>
    <row r="87">
      <c r="A87" s="26" t="s">
        <v>8517</v>
      </c>
      <c r="B87" s="43" t="s">
        <v>8518</v>
      </c>
      <c r="C87" s="43" t="s">
        <v>8519</v>
      </c>
      <c r="D87" s="43" t="s">
        <v>8520</v>
      </c>
      <c r="E87" s="835" t="s">
        <v>8521</v>
      </c>
      <c r="F87" s="835" t="s">
        <v>8522</v>
      </c>
      <c r="G87" s="43" t="s">
        <v>8523</v>
      </c>
      <c r="H87" s="43" t="s">
        <v>8524</v>
      </c>
      <c r="I87" s="43" t="s">
        <v>8525</v>
      </c>
      <c r="J87" s="43" t="s">
        <v>8526</v>
      </c>
    </row>
    <row r="88">
      <c r="A88" s="43" t="s">
        <v>8527</v>
      </c>
      <c r="B88" s="43" t="s">
        <v>8528</v>
      </c>
      <c r="C88" s="43" t="s">
        <v>8529</v>
      </c>
      <c r="D88" s="5"/>
      <c r="E88" s="844"/>
      <c r="F88" s="783"/>
    </row>
    <row r="89">
      <c r="A89" s="43" t="s">
        <v>8530</v>
      </c>
      <c r="B89" s="43" t="s">
        <v>8531</v>
      </c>
      <c r="C89" s="5"/>
      <c r="D89" s="5"/>
      <c r="E89" s="844"/>
      <c r="F89" s="783"/>
    </row>
    <row r="90">
      <c r="A90" s="25" t="s">
        <v>8532</v>
      </c>
      <c r="B90" s="25" t="s">
        <v>8533</v>
      </c>
      <c r="C90" s="43" t="s">
        <v>8534</v>
      </c>
      <c r="D90" s="5"/>
      <c r="E90" s="844"/>
      <c r="F90" s="783"/>
    </row>
    <row r="91">
      <c r="A91" s="43" t="s">
        <v>8535</v>
      </c>
      <c r="B91" s="43"/>
      <c r="C91" s="5"/>
      <c r="D91" s="5"/>
      <c r="E91" s="844"/>
      <c r="F91" s="783"/>
    </row>
    <row r="92">
      <c r="A92" s="43" t="s">
        <v>8536</v>
      </c>
      <c r="B92" s="5"/>
      <c r="C92" s="5"/>
      <c r="D92" s="5"/>
      <c r="E92" s="844"/>
      <c r="F92" s="783"/>
    </row>
    <row r="93">
      <c r="A93" s="43" t="s">
        <v>8537</v>
      </c>
      <c r="B93" s="43" t="s">
        <v>8538</v>
      </c>
      <c r="C93" s="5"/>
      <c r="D93" s="5"/>
      <c r="E93" s="844"/>
      <c r="F93" s="783"/>
    </row>
    <row r="94">
      <c r="A94" s="43" t="s">
        <v>8539</v>
      </c>
      <c r="B94" s="43" t="s">
        <v>8540</v>
      </c>
      <c r="C94" s="43" t="s">
        <v>8541</v>
      </c>
      <c r="D94" s="43" t="s">
        <v>8542</v>
      </c>
      <c r="E94" s="835" t="s">
        <v>8543</v>
      </c>
      <c r="F94" s="835" t="s">
        <v>8544</v>
      </c>
      <c r="G94" s="43" t="s">
        <v>8545</v>
      </c>
    </row>
    <row r="95">
      <c r="A95" s="43" t="s">
        <v>8546</v>
      </c>
      <c r="B95" s="43" t="s">
        <v>8547</v>
      </c>
      <c r="C95" s="5"/>
      <c r="D95" s="5"/>
      <c r="E95" s="844"/>
      <c r="F95" s="783"/>
    </row>
    <row r="96">
      <c r="A96" s="43" t="s">
        <v>8548</v>
      </c>
      <c r="B96" s="43" t="s">
        <v>8549</v>
      </c>
      <c r="C96" s="43" t="s">
        <v>8550</v>
      </c>
      <c r="D96" s="5"/>
      <c r="E96" s="844"/>
      <c r="F96" s="783"/>
    </row>
    <row r="97">
      <c r="A97" s="43" t="s">
        <v>8551</v>
      </c>
      <c r="B97" s="5"/>
      <c r="C97" s="5"/>
      <c r="D97" s="5"/>
      <c r="E97" s="844"/>
      <c r="F97" s="783"/>
    </row>
    <row r="98">
      <c r="A98" s="43" t="s">
        <v>8512</v>
      </c>
      <c r="B98" s="5"/>
      <c r="C98" s="5"/>
      <c r="D98" s="5"/>
      <c r="E98" s="844"/>
      <c r="F98" s="783"/>
    </row>
    <row r="99">
      <c r="A99" s="99" t="s">
        <v>8552</v>
      </c>
      <c r="B99" s="43" t="s">
        <v>8553</v>
      </c>
      <c r="C99" s="43" t="s">
        <v>8554</v>
      </c>
      <c r="D99" s="43" t="s">
        <v>8555</v>
      </c>
      <c r="E99" s="835" t="s">
        <v>8556</v>
      </c>
      <c r="F99" s="58" t="s">
        <v>8557</v>
      </c>
    </row>
    <row r="100">
      <c r="A100" s="43" t="s">
        <v>8558</v>
      </c>
      <c r="B100" s="43" t="s">
        <v>8559</v>
      </c>
      <c r="C100" s="5"/>
      <c r="D100" s="5"/>
      <c r="E100" s="844"/>
      <c r="F100" s="783"/>
    </row>
    <row r="101">
      <c r="A101" s="5"/>
      <c r="B101" s="5"/>
      <c r="C101" s="5"/>
      <c r="D101" s="5"/>
      <c r="E101" s="844"/>
      <c r="F101" s="783"/>
    </row>
    <row r="102">
      <c r="A102" s="845" t="s">
        <v>8560</v>
      </c>
      <c r="C102" s="5"/>
      <c r="D102" s="5"/>
      <c r="E102" s="844"/>
      <c r="F102" s="783"/>
    </row>
    <row r="103">
      <c r="C103" s="5"/>
      <c r="D103" s="5"/>
      <c r="E103" s="844"/>
      <c r="F103" s="783"/>
    </row>
    <row r="104">
      <c r="A104" s="5"/>
      <c r="B104" s="5"/>
      <c r="C104" s="5"/>
      <c r="D104" s="5"/>
      <c r="E104" s="844"/>
      <c r="F104" s="783"/>
    </row>
    <row r="105">
      <c r="A105" s="5"/>
      <c r="B105" s="5"/>
      <c r="C105" s="5"/>
      <c r="D105" s="5"/>
      <c r="E105" s="844"/>
      <c r="F105" s="783"/>
    </row>
    <row r="106">
      <c r="A106" s="5"/>
      <c r="B106" s="5"/>
      <c r="C106" s="5"/>
      <c r="D106" s="5"/>
      <c r="E106" s="844"/>
      <c r="F106" s="783"/>
    </row>
    <row r="107">
      <c r="A107" s="5"/>
      <c r="B107" s="5"/>
      <c r="C107" s="5"/>
      <c r="D107" s="5"/>
      <c r="E107" s="844"/>
      <c r="F107" s="783"/>
    </row>
    <row r="108">
      <c r="A108" s="5"/>
      <c r="B108" s="5"/>
      <c r="C108" s="5"/>
      <c r="D108" s="5"/>
      <c r="E108" s="844"/>
      <c r="F108" s="783"/>
    </row>
    <row r="109">
      <c r="A109" s="5"/>
      <c r="B109" s="5"/>
      <c r="C109" s="5"/>
      <c r="D109" s="5"/>
      <c r="E109" s="844"/>
      <c r="F109" s="783"/>
    </row>
    <row r="110">
      <c r="A110" s="5"/>
      <c r="B110" s="5"/>
      <c r="C110" s="5"/>
      <c r="D110" s="5"/>
      <c r="E110" s="844"/>
      <c r="F110" s="783"/>
    </row>
    <row r="111">
      <c r="A111" s="5"/>
      <c r="B111" s="5"/>
      <c r="C111" s="5"/>
      <c r="D111" s="5"/>
      <c r="E111" s="844"/>
      <c r="F111" s="783"/>
    </row>
    <row r="112">
      <c r="A112" s="5"/>
      <c r="B112" s="5"/>
      <c r="C112" s="5"/>
      <c r="D112" s="5"/>
      <c r="E112" s="844"/>
      <c r="F112" s="783"/>
    </row>
    <row r="113">
      <c r="A113" s="5"/>
      <c r="B113" s="5"/>
      <c r="C113" s="5"/>
      <c r="D113" s="5"/>
      <c r="E113" s="844"/>
      <c r="F113" s="783"/>
    </row>
    <row r="114">
      <c r="A114" s="5"/>
      <c r="B114" s="5"/>
      <c r="C114" s="5"/>
      <c r="D114" s="5"/>
      <c r="E114" s="844"/>
      <c r="F114" s="783"/>
    </row>
    <row r="115">
      <c r="A115" s="5"/>
      <c r="B115" s="5"/>
      <c r="C115" s="5"/>
      <c r="D115" s="5"/>
      <c r="E115" s="844"/>
      <c r="F115" s="783"/>
    </row>
    <row r="116">
      <c r="A116" s="5"/>
      <c r="B116" s="5"/>
      <c r="C116" s="5"/>
      <c r="D116" s="5"/>
      <c r="E116" s="844"/>
      <c r="F116" s="783"/>
    </row>
    <row r="117">
      <c r="A117" s="5"/>
      <c r="B117" s="5"/>
      <c r="C117" s="5"/>
      <c r="D117" s="5"/>
      <c r="E117" s="844"/>
      <c r="F117" s="783"/>
    </row>
    <row r="118">
      <c r="A118" s="5"/>
      <c r="B118" s="5"/>
      <c r="C118" s="5"/>
      <c r="D118" s="5"/>
      <c r="E118" s="844"/>
      <c r="F118" s="783"/>
    </row>
    <row r="119">
      <c r="A119" s="5"/>
      <c r="B119" s="5"/>
      <c r="C119" s="5"/>
      <c r="D119" s="5"/>
      <c r="E119" s="844"/>
      <c r="F119" s="783"/>
    </row>
    <row r="120">
      <c r="A120" s="5"/>
      <c r="B120" s="5"/>
      <c r="C120" s="5"/>
      <c r="D120" s="5"/>
      <c r="E120" s="844"/>
      <c r="F120" s="783"/>
    </row>
    <row r="121">
      <c r="A121" s="5"/>
      <c r="B121" s="5"/>
      <c r="C121" s="5"/>
      <c r="D121" s="5"/>
      <c r="E121" s="844"/>
      <c r="F121" s="783"/>
    </row>
    <row r="122">
      <c r="A122" s="5"/>
      <c r="B122" s="5"/>
      <c r="C122" s="5"/>
      <c r="D122" s="5"/>
      <c r="E122" s="844"/>
      <c r="F122" s="783"/>
    </row>
    <row r="123">
      <c r="A123" s="5"/>
      <c r="B123" s="5"/>
      <c r="C123" s="5"/>
      <c r="D123" s="5"/>
      <c r="E123" s="844"/>
      <c r="F123" s="783"/>
    </row>
    <row r="124">
      <c r="A124" s="5"/>
      <c r="B124" s="5"/>
      <c r="C124" s="5"/>
      <c r="D124" s="5"/>
      <c r="E124" s="844"/>
      <c r="F124" s="783"/>
    </row>
    <row r="125">
      <c r="A125" s="5"/>
      <c r="B125" s="5"/>
      <c r="C125" s="5"/>
      <c r="D125" s="5"/>
      <c r="E125" s="844"/>
      <c r="F125" s="783"/>
    </row>
    <row r="126">
      <c r="A126" s="5"/>
      <c r="B126" s="5"/>
      <c r="C126" s="5"/>
      <c r="D126" s="5"/>
      <c r="E126" s="844"/>
      <c r="F126" s="783"/>
    </row>
    <row r="127">
      <c r="A127" s="5"/>
      <c r="B127" s="5"/>
      <c r="C127" s="5"/>
      <c r="D127" s="5"/>
      <c r="E127" s="844"/>
      <c r="F127" s="783"/>
    </row>
    <row r="128">
      <c r="A128" s="5"/>
      <c r="B128" s="5"/>
      <c r="C128" s="5"/>
      <c r="D128" s="5"/>
      <c r="E128" s="844"/>
      <c r="F128" s="783"/>
    </row>
    <row r="129">
      <c r="A129" s="5"/>
      <c r="B129" s="5"/>
      <c r="C129" s="5"/>
      <c r="D129" s="5"/>
      <c r="E129" s="844"/>
      <c r="F129" s="783"/>
    </row>
    <row r="130">
      <c r="A130" s="5"/>
      <c r="B130" s="5"/>
      <c r="C130" s="5"/>
      <c r="D130" s="5"/>
      <c r="E130" s="844"/>
      <c r="F130" s="783"/>
    </row>
    <row r="131">
      <c r="A131" s="5"/>
      <c r="B131" s="5"/>
      <c r="C131" s="5"/>
      <c r="D131" s="5"/>
      <c r="E131" s="844"/>
      <c r="F131" s="783"/>
    </row>
    <row r="132">
      <c r="A132" s="5"/>
      <c r="B132" s="5"/>
      <c r="C132" s="5"/>
      <c r="D132" s="5"/>
      <c r="E132" s="844"/>
      <c r="F132" s="783"/>
    </row>
    <row r="133">
      <c r="A133" s="5"/>
      <c r="B133" s="5"/>
      <c r="C133" s="5"/>
      <c r="D133" s="5"/>
      <c r="E133" s="844"/>
      <c r="F133" s="783"/>
    </row>
    <row r="134">
      <c r="A134" s="5"/>
      <c r="B134" s="5"/>
      <c r="C134" s="5"/>
      <c r="D134" s="5"/>
      <c r="E134" s="844"/>
      <c r="F134" s="783"/>
    </row>
    <row r="135">
      <c r="A135" s="5"/>
      <c r="B135" s="5"/>
      <c r="C135" s="5"/>
      <c r="D135" s="5"/>
      <c r="E135" s="844"/>
      <c r="F135" s="783"/>
    </row>
    <row r="136">
      <c r="A136" s="5"/>
      <c r="B136" s="5"/>
      <c r="C136" s="5"/>
      <c r="D136" s="5"/>
      <c r="E136" s="844"/>
      <c r="F136" s="783"/>
    </row>
    <row r="137">
      <c r="A137" s="5"/>
      <c r="B137" s="5"/>
      <c r="C137" s="5"/>
      <c r="D137" s="5"/>
      <c r="E137" s="844"/>
      <c r="F137" s="783"/>
    </row>
    <row r="138">
      <c r="A138" s="5"/>
      <c r="B138" s="5"/>
      <c r="C138" s="5"/>
      <c r="D138" s="5"/>
      <c r="E138" s="844"/>
      <c r="F138" s="783"/>
    </row>
    <row r="139">
      <c r="A139" s="5"/>
      <c r="B139" s="5"/>
      <c r="C139" s="5"/>
      <c r="D139" s="5"/>
      <c r="E139" s="844"/>
      <c r="F139" s="783"/>
    </row>
    <row r="140">
      <c r="A140" s="5"/>
      <c r="B140" s="5"/>
      <c r="C140" s="5"/>
      <c r="D140" s="5"/>
      <c r="E140" s="844"/>
      <c r="F140" s="783"/>
    </row>
    <row r="141">
      <c r="A141" s="5"/>
      <c r="B141" s="5"/>
      <c r="C141" s="5"/>
      <c r="D141" s="5"/>
      <c r="E141" s="844"/>
      <c r="F141" s="783"/>
    </row>
    <row r="142">
      <c r="A142" s="5"/>
      <c r="B142" s="5"/>
      <c r="C142" s="5"/>
      <c r="D142" s="5"/>
      <c r="E142" s="844"/>
      <c r="F142" s="783"/>
    </row>
    <row r="143">
      <c r="A143" s="5"/>
      <c r="B143" s="5"/>
      <c r="C143" s="5"/>
      <c r="D143" s="5"/>
      <c r="E143" s="844"/>
      <c r="F143" s="783"/>
    </row>
    <row r="144">
      <c r="A144" s="5"/>
      <c r="B144" s="5"/>
      <c r="C144" s="5"/>
      <c r="D144" s="5"/>
      <c r="E144" s="844"/>
      <c r="F144" s="783"/>
    </row>
    <row r="145">
      <c r="A145" s="5"/>
      <c r="B145" s="5"/>
      <c r="C145" s="5"/>
      <c r="D145" s="5"/>
      <c r="E145" s="844"/>
      <c r="F145" s="783"/>
    </row>
    <row r="146">
      <c r="A146" s="5"/>
      <c r="B146" s="5"/>
      <c r="C146" s="5"/>
      <c r="D146" s="5"/>
      <c r="E146" s="844"/>
      <c r="F146" s="783"/>
    </row>
    <row r="147">
      <c r="A147" s="5"/>
      <c r="B147" s="5"/>
      <c r="C147" s="5"/>
      <c r="D147" s="5"/>
      <c r="E147" s="844"/>
      <c r="F147" s="783"/>
    </row>
    <row r="148">
      <c r="A148" s="5"/>
      <c r="B148" s="5"/>
      <c r="C148" s="5"/>
      <c r="D148" s="5"/>
      <c r="E148" s="844"/>
      <c r="F148" s="783"/>
    </row>
    <row r="149">
      <c r="A149" s="5"/>
      <c r="B149" s="5"/>
      <c r="C149" s="5"/>
      <c r="D149" s="5"/>
      <c r="E149" s="844"/>
      <c r="F149" s="783"/>
    </row>
    <row r="150">
      <c r="A150" s="5"/>
      <c r="B150" s="5"/>
      <c r="C150" s="5"/>
      <c r="D150" s="5"/>
      <c r="E150" s="844"/>
      <c r="F150" s="783"/>
    </row>
    <row r="151">
      <c r="A151" s="5"/>
      <c r="B151" s="5"/>
      <c r="C151" s="5"/>
      <c r="D151" s="5"/>
      <c r="E151" s="844"/>
      <c r="F151" s="783"/>
    </row>
    <row r="152">
      <c r="A152" s="5"/>
      <c r="B152" s="5"/>
      <c r="C152" s="5"/>
      <c r="D152" s="5"/>
      <c r="E152" s="844"/>
      <c r="F152" s="783"/>
    </row>
    <row r="153">
      <c r="A153" s="5"/>
      <c r="B153" s="5"/>
      <c r="C153" s="5"/>
      <c r="D153" s="5"/>
      <c r="E153" s="844"/>
      <c r="F153" s="783"/>
    </row>
    <row r="154">
      <c r="A154" s="5"/>
      <c r="B154" s="5"/>
      <c r="C154" s="5"/>
      <c r="D154" s="5"/>
      <c r="E154" s="844"/>
      <c r="F154" s="783"/>
    </row>
    <row r="155">
      <c r="A155" s="5"/>
      <c r="B155" s="5"/>
      <c r="C155" s="5"/>
      <c r="D155" s="5"/>
      <c r="E155" s="844"/>
      <c r="F155" s="783"/>
    </row>
    <row r="156">
      <c r="A156" s="5"/>
      <c r="B156" s="5"/>
      <c r="C156" s="5"/>
      <c r="D156" s="5"/>
      <c r="E156" s="844"/>
      <c r="F156" s="783"/>
    </row>
    <row r="157">
      <c r="A157" s="5"/>
      <c r="B157" s="5"/>
      <c r="C157" s="5"/>
      <c r="D157" s="5"/>
      <c r="E157" s="844"/>
      <c r="F157" s="783"/>
    </row>
    <row r="158">
      <c r="A158" s="5"/>
      <c r="B158" s="5"/>
      <c r="C158" s="5"/>
      <c r="D158" s="5"/>
      <c r="E158" s="844"/>
      <c r="F158" s="783"/>
    </row>
    <row r="159">
      <c r="A159" s="5"/>
      <c r="B159" s="5"/>
      <c r="C159" s="5"/>
      <c r="D159" s="5"/>
      <c r="E159" s="844"/>
      <c r="F159" s="783"/>
    </row>
    <row r="160">
      <c r="A160" s="5"/>
      <c r="B160" s="5"/>
      <c r="C160" s="5"/>
      <c r="D160" s="5"/>
      <c r="E160" s="844"/>
      <c r="F160" s="783"/>
    </row>
    <row r="161">
      <c r="A161" s="5"/>
      <c r="B161" s="5"/>
      <c r="C161" s="5"/>
      <c r="D161" s="5"/>
      <c r="E161" s="844"/>
      <c r="F161" s="783"/>
    </row>
    <row r="162">
      <c r="A162" s="5"/>
      <c r="B162" s="5"/>
      <c r="C162" s="5"/>
      <c r="D162" s="5"/>
      <c r="E162" s="844"/>
      <c r="F162" s="783"/>
    </row>
    <row r="163">
      <c r="A163" s="5"/>
      <c r="B163" s="5"/>
      <c r="C163" s="5"/>
      <c r="D163" s="5"/>
      <c r="E163" s="844"/>
      <c r="F163" s="783"/>
    </row>
    <row r="164">
      <c r="A164" s="5"/>
      <c r="B164" s="5"/>
      <c r="C164" s="5"/>
      <c r="D164" s="5"/>
      <c r="E164" s="844"/>
      <c r="F164" s="783"/>
    </row>
    <row r="165">
      <c r="A165" s="5"/>
      <c r="B165" s="5"/>
      <c r="C165" s="5"/>
      <c r="D165" s="5"/>
      <c r="E165" s="844"/>
      <c r="F165" s="783"/>
    </row>
    <row r="166">
      <c r="A166" s="5"/>
      <c r="B166" s="5"/>
      <c r="C166" s="5"/>
      <c r="D166" s="5"/>
      <c r="E166" s="844"/>
      <c r="F166" s="783"/>
    </row>
    <row r="167">
      <c r="A167" s="5"/>
      <c r="B167" s="5"/>
      <c r="C167" s="5"/>
      <c r="D167" s="5"/>
      <c r="E167" s="844"/>
      <c r="F167" s="783"/>
    </row>
    <row r="168">
      <c r="A168" s="5"/>
      <c r="B168" s="5"/>
      <c r="C168" s="5"/>
      <c r="D168" s="5"/>
      <c r="E168" s="844"/>
      <c r="F168" s="783"/>
    </row>
    <row r="169">
      <c r="A169" s="5"/>
      <c r="B169" s="5"/>
      <c r="C169" s="5"/>
      <c r="D169" s="5"/>
      <c r="E169" s="844"/>
      <c r="F169" s="783"/>
    </row>
    <row r="170">
      <c r="A170" s="5"/>
      <c r="B170" s="5"/>
      <c r="C170" s="5"/>
      <c r="D170" s="5"/>
      <c r="E170" s="844"/>
      <c r="F170" s="783"/>
    </row>
    <row r="171">
      <c r="A171" s="5"/>
      <c r="B171" s="5"/>
      <c r="C171" s="5"/>
      <c r="D171" s="5"/>
      <c r="E171" s="844"/>
      <c r="F171" s="783"/>
    </row>
    <row r="172">
      <c r="A172" s="5"/>
      <c r="B172" s="5"/>
      <c r="C172" s="5"/>
      <c r="D172" s="5"/>
      <c r="E172" s="844"/>
      <c r="F172" s="783"/>
    </row>
    <row r="173">
      <c r="A173" s="5"/>
      <c r="B173" s="5"/>
      <c r="C173" s="5"/>
      <c r="D173" s="5"/>
      <c r="E173" s="844"/>
      <c r="F173" s="783"/>
    </row>
    <row r="174">
      <c r="A174" s="5"/>
      <c r="B174" s="5"/>
      <c r="C174" s="5"/>
      <c r="D174" s="5"/>
      <c r="E174" s="844"/>
      <c r="F174" s="783"/>
    </row>
    <row r="175">
      <c r="A175" s="5"/>
      <c r="B175" s="5"/>
      <c r="C175" s="5"/>
      <c r="D175" s="5"/>
      <c r="E175" s="844"/>
      <c r="F175" s="783"/>
    </row>
    <row r="176">
      <c r="A176" s="5"/>
      <c r="B176" s="5"/>
      <c r="C176" s="5"/>
      <c r="D176" s="5"/>
      <c r="E176" s="844"/>
      <c r="F176" s="783"/>
    </row>
    <row r="177">
      <c r="A177" s="5"/>
      <c r="B177" s="5"/>
      <c r="C177" s="5"/>
      <c r="D177" s="5"/>
      <c r="E177" s="844"/>
      <c r="F177" s="783"/>
    </row>
    <row r="178">
      <c r="A178" s="5"/>
      <c r="B178" s="5"/>
      <c r="C178" s="5"/>
      <c r="D178" s="5"/>
      <c r="E178" s="844"/>
      <c r="F178" s="783"/>
    </row>
    <row r="179">
      <c r="A179" s="5"/>
      <c r="B179" s="5"/>
      <c r="C179" s="5"/>
      <c r="D179" s="5"/>
      <c r="E179" s="844"/>
      <c r="F179" s="783"/>
    </row>
    <row r="180">
      <c r="A180" s="5"/>
      <c r="B180" s="5"/>
      <c r="C180" s="5"/>
      <c r="D180" s="5"/>
      <c r="E180" s="844"/>
      <c r="F180" s="783"/>
    </row>
    <row r="181">
      <c r="A181" s="5"/>
      <c r="B181" s="5"/>
      <c r="C181" s="5"/>
      <c r="D181" s="5"/>
      <c r="E181" s="844"/>
      <c r="F181" s="783"/>
    </row>
    <row r="182">
      <c r="A182" s="5"/>
      <c r="B182" s="5"/>
      <c r="C182" s="5"/>
      <c r="D182" s="5"/>
      <c r="E182" s="844"/>
      <c r="F182" s="783"/>
    </row>
    <row r="183">
      <c r="A183" s="5"/>
      <c r="B183" s="5"/>
      <c r="C183" s="5"/>
      <c r="D183" s="5"/>
      <c r="E183" s="844"/>
      <c r="F183" s="783"/>
    </row>
    <row r="184">
      <c r="A184" s="5"/>
      <c r="B184" s="5"/>
      <c r="C184" s="5"/>
      <c r="D184" s="5"/>
      <c r="E184" s="844"/>
      <c r="F184" s="783"/>
    </row>
    <row r="185">
      <c r="A185" s="5"/>
      <c r="B185" s="5"/>
      <c r="C185" s="5"/>
      <c r="D185" s="5"/>
      <c r="E185" s="844"/>
      <c r="F185" s="783"/>
    </row>
    <row r="186">
      <c r="A186" s="5"/>
      <c r="B186" s="5"/>
      <c r="C186" s="5"/>
      <c r="D186" s="5"/>
      <c r="E186" s="844"/>
      <c r="F186" s="783"/>
    </row>
    <row r="187">
      <c r="A187" s="5"/>
      <c r="B187" s="5"/>
      <c r="C187" s="5"/>
      <c r="D187" s="5"/>
      <c r="E187" s="844"/>
      <c r="F187" s="783"/>
    </row>
    <row r="188">
      <c r="A188" s="5"/>
      <c r="B188" s="5"/>
      <c r="C188" s="5"/>
      <c r="D188" s="5"/>
      <c r="E188" s="844"/>
      <c r="F188" s="783"/>
    </row>
    <row r="189">
      <c r="A189" s="5"/>
      <c r="B189" s="5"/>
      <c r="C189" s="5"/>
      <c r="D189" s="5"/>
      <c r="E189" s="844"/>
      <c r="F189" s="783"/>
    </row>
    <row r="190">
      <c r="A190" s="5"/>
      <c r="B190" s="5"/>
      <c r="C190" s="5"/>
      <c r="D190" s="5"/>
      <c r="E190" s="844"/>
      <c r="F190" s="783"/>
    </row>
    <row r="191">
      <c r="A191" s="5"/>
      <c r="B191" s="5"/>
      <c r="C191" s="5"/>
      <c r="D191" s="5"/>
      <c r="E191" s="844"/>
      <c r="F191" s="783"/>
    </row>
    <row r="192">
      <c r="A192" s="5"/>
      <c r="B192" s="5"/>
      <c r="C192" s="5"/>
      <c r="D192" s="5"/>
      <c r="E192" s="844"/>
      <c r="F192" s="783"/>
    </row>
    <row r="193">
      <c r="A193" s="5"/>
      <c r="B193" s="5"/>
      <c r="C193" s="5"/>
      <c r="D193" s="5"/>
      <c r="E193" s="844"/>
      <c r="F193" s="783"/>
    </row>
    <row r="194">
      <c r="A194" s="5"/>
      <c r="B194" s="5"/>
      <c r="C194" s="5"/>
      <c r="D194" s="5"/>
      <c r="E194" s="844"/>
      <c r="F194" s="783"/>
    </row>
    <row r="195">
      <c r="A195" s="5"/>
      <c r="B195" s="5"/>
      <c r="C195" s="5"/>
      <c r="D195" s="5"/>
      <c r="E195" s="844"/>
      <c r="F195" s="783"/>
    </row>
    <row r="196">
      <c r="A196" s="5"/>
      <c r="B196" s="5"/>
      <c r="C196" s="5"/>
      <c r="D196" s="5"/>
      <c r="E196" s="844"/>
      <c r="F196" s="783"/>
    </row>
    <row r="197">
      <c r="A197" s="5"/>
      <c r="B197" s="5"/>
      <c r="C197" s="5"/>
      <c r="D197" s="5"/>
      <c r="E197" s="844"/>
      <c r="F197" s="783"/>
    </row>
    <row r="198">
      <c r="A198" s="5"/>
      <c r="B198" s="5"/>
      <c r="C198" s="5"/>
      <c r="D198" s="5"/>
      <c r="E198" s="844"/>
      <c r="F198" s="783"/>
    </row>
    <row r="199">
      <c r="A199" s="5"/>
      <c r="B199" s="5"/>
      <c r="C199" s="5"/>
      <c r="D199" s="5"/>
      <c r="E199" s="844"/>
      <c r="F199" s="783"/>
    </row>
    <row r="200">
      <c r="A200" s="5"/>
      <c r="B200" s="5"/>
      <c r="C200" s="5"/>
      <c r="D200" s="5"/>
      <c r="E200" s="844"/>
      <c r="F200" s="783"/>
    </row>
    <row r="201">
      <c r="A201" s="5"/>
      <c r="B201" s="5"/>
      <c r="C201" s="5"/>
      <c r="D201" s="5"/>
      <c r="E201" s="844"/>
      <c r="F201" s="783"/>
    </row>
    <row r="202">
      <c r="A202" s="5"/>
      <c r="B202" s="5"/>
      <c r="C202" s="5"/>
      <c r="D202" s="5"/>
      <c r="E202" s="844"/>
      <c r="F202" s="783"/>
    </row>
    <row r="203">
      <c r="A203" s="5"/>
      <c r="B203" s="5"/>
      <c r="C203" s="5"/>
      <c r="D203" s="5"/>
      <c r="E203" s="844"/>
      <c r="F203" s="783"/>
    </row>
    <row r="204">
      <c r="A204" s="5"/>
      <c r="B204" s="5"/>
      <c r="C204" s="5"/>
      <c r="D204" s="5"/>
      <c r="E204" s="844"/>
      <c r="F204" s="783"/>
    </row>
    <row r="205">
      <c r="A205" s="5"/>
      <c r="B205" s="5"/>
      <c r="C205" s="5"/>
      <c r="D205" s="5"/>
      <c r="E205" s="844"/>
      <c r="F205" s="783"/>
    </row>
    <row r="206">
      <c r="A206" s="5"/>
      <c r="B206" s="5"/>
      <c r="C206" s="5"/>
      <c r="D206" s="5"/>
      <c r="E206" s="844"/>
      <c r="F206" s="783"/>
    </row>
    <row r="207">
      <c r="A207" s="5"/>
      <c r="B207" s="5"/>
      <c r="C207" s="5"/>
      <c r="D207" s="5"/>
      <c r="E207" s="844"/>
      <c r="F207" s="783"/>
    </row>
    <row r="208">
      <c r="A208" s="5"/>
      <c r="B208" s="5"/>
      <c r="C208" s="5"/>
      <c r="D208" s="5"/>
      <c r="E208" s="844"/>
      <c r="F208" s="783"/>
    </row>
    <row r="209">
      <c r="A209" s="5"/>
      <c r="B209" s="5"/>
      <c r="C209" s="5"/>
      <c r="D209" s="5"/>
      <c r="E209" s="844"/>
      <c r="F209" s="783"/>
    </row>
    <row r="210">
      <c r="A210" s="5"/>
      <c r="B210" s="5"/>
      <c r="C210" s="5"/>
      <c r="D210" s="5"/>
      <c r="E210" s="844"/>
      <c r="F210" s="783"/>
    </row>
    <row r="211">
      <c r="A211" s="5"/>
      <c r="B211" s="5"/>
      <c r="C211" s="5"/>
      <c r="D211" s="5"/>
      <c r="E211" s="844"/>
      <c r="F211" s="783"/>
    </row>
    <row r="212">
      <c r="A212" s="5"/>
      <c r="B212" s="5"/>
      <c r="C212" s="5"/>
      <c r="D212" s="5"/>
      <c r="E212" s="844"/>
      <c r="F212" s="783"/>
    </row>
    <row r="213">
      <c r="A213" s="5"/>
      <c r="B213" s="5"/>
      <c r="C213" s="5"/>
      <c r="D213" s="5"/>
      <c r="E213" s="844"/>
      <c r="F213" s="783"/>
    </row>
    <row r="214">
      <c r="A214" s="5"/>
      <c r="B214" s="5"/>
      <c r="C214" s="5"/>
      <c r="D214" s="5"/>
      <c r="E214" s="844"/>
      <c r="F214" s="783"/>
    </row>
    <row r="215">
      <c r="A215" s="5"/>
      <c r="B215" s="5"/>
      <c r="C215" s="5"/>
      <c r="D215" s="5"/>
      <c r="E215" s="844"/>
      <c r="F215" s="783"/>
    </row>
    <row r="216">
      <c r="A216" s="5"/>
      <c r="B216" s="5"/>
      <c r="C216" s="5"/>
      <c r="D216" s="5"/>
      <c r="E216" s="844"/>
      <c r="F216" s="783"/>
    </row>
    <row r="217">
      <c r="A217" s="5"/>
      <c r="B217" s="5"/>
      <c r="C217" s="5"/>
      <c r="D217" s="5"/>
      <c r="E217" s="844"/>
      <c r="F217" s="783"/>
    </row>
    <row r="218">
      <c r="A218" s="5"/>
      <c r="B218" s="5"/>
      <c r="C218" s="5"/>
      <c r="D218" s="5"/>
      <c r="E218" s="844"/>
      <c r="F218" s="783"/>
    </row>
    <row r="219">
      <c r="A219" s="5"/>
      <c r="B219" s="5"/>
      <c r="C219" s="5"/>
      <c r="D219" s="5"/>
      <c r="E219" s="844"/>
      <c r="F219" s="783"/>
    </row>
    <row r="220">
      <c r="A220" s="5"/>
      <c r="B220" s="5"/>
      <c r="C220" s="5"/>
      <c r="D220" s="5"/>
      <c r="E220" s="844"/>
      <c r="F220" s="783"/>
    </row>
    <row r="221">
      <c r="A221" s="5"/>
      <c r="B221" s="5"/>
      <c r="C221" s="5"/>
      <c r="D221" s="5"/>
      <c r="E221" s="844"/>
      <c r="F221" s="783"/>
    </row>
    <row r="222">
      <c r="A222" s="5"/>
      <c r="B222" s="5"/>
      <c r="C222" s="5"/>
      <c r="D222" s="5"/>
      <c r="E222" s="844"/>
      <c r="F222" s="783"/>
    </row>
    <row r="223">
      <c r="A223" s="5"/>
      <c r="B223" s="5"/>
      <c r="C223" s="5"/>
      <c r="D223" s="5"/>
      <c r="E223" s="844"/>
      <c r="F223" s="783"/>
    </row>
    <row r="224">
      <c r="A224" s="5"/>
      <c r="B224" s="5"/>
      <c r="C224" s="5"/>
      <c r="D224" s="5"/>
      <c r="E224" s="844"/>
      <c r="F224" s="783"/>
    </row>
    <row r="225">
      <c r="A225" s="5"/>
      <c r="B225" s="5"/>
      <c r="C225" s="5"/>
      <c r="D225" s="5"/>
      <c r="E225" s="844"/>
      <c r="F225" s="783"/>
    </row>
    <row r="226">
      <c r="A226" s="5"/>
      <c r="B226" s="5"/>
      <c r="C226" s="5"/>
      <c r="D226" s="5"/>
      <c r="E226" s="844"/>
      <c r="F226" s="783"/>
    </row>
    <row r="227">
      <c r="A227" s="5"/>
      <c r="B227" s="5"/>
      <c r="C227" s="5"/>
      <c r="D227" s="5"/>
      <c r="E227" s="844"/>
      <c r="F227" s="783"/>
    </row>
    <row r="228">
      <c r="A228" s="5"/>
      <c r="B228" s="5"/>
      <c r="C228" s="5"/>
      <c r="D228" s="5"/>
      <c r="E228" s="844"/>
      <c r="F228" s="783"/>
    </row>
    <row r="229">
      <c r="A229" s="5"/>
      <c r="B229" s="5"/>
      <c r="C229" s="5"/>
      <c r="D229" s="5"/>
      <c r="E229" s="844"/>
      <c r="F229" s="783"/>
    </row>
    <row r="230">
      <c r="A230" s="5"/>
      <c r="B230" s="5"/>
      <c r="C230" s="5"/>
      <c r="D230" s="5"/>
      <c r="E230" s="844"/>
      <c r="F230" s="783"/>
    </row>
    <row r="231">
      <c r="A231" s="5"/>
      <c r="B231" s="5"/>
      <c r="C231" s="5"/>
      <c r="D231" s="5"/>
      <c r="E231" s="844"/>
      <c r="F231" s="783"/>
    </row>
    <row r="232">
      <c r="A232" s="5"/>
      <c r="B232" s="5"/>
      <c r="C232" s="5"/>
      <c r="D232" s="5"/>
      <c r="E232" s="844"/>
      <c r="F232" s="783"/>
    </row>
    <row r="233">
      <c r="A233" s="5"/>
      <c r="B233" s="5"/>
      <c r="C233" s="5"/>
      <c r="D233" s="5"/>
      <c r="E233" s="844"/>
      <c r="F233" s="783"/>
    </row>
    <row r="234">
      <c r="A234" s="5"/>
      <c r="B234" s="5"/>
      <c r="C234" s="5"/>
      <c r="D234" s="5"/>
      <c r="E234" s="844"/>
      <c r="F234" s="783"/>
    </row>
    <row r="235">
      <c r="A235" s="5"/>
      <c r="B235" s="5"/>
      <c r="C235" s="5"/>
      <c r="D235" s="5"/>
      <c r="E235" s="844"/>
      <c r="F235" s="783"/>
    </row>
    <row r="236">
      <c r="A236" s="5"/>
      <c r="B236" s="5"/>
      <c r="C236" s="5"/>
      <c r="D236" s="5"/>
      <c r="E236" s="844"/>
      <c r="F236" s="783"/>
    </row>
    <row r="237">
      <c r="A237" s="5"/>
      <c r="B237" s="5"/>
      <c r="C237" s="5"/>
      <c r="D237" s="5"/>
      <c r="E237" s="844"/>
      <c r="F237" s="783"/>
    </row>
    <row r="238">
      <c r="A238" s="5"/>
      <c r="B238" s="5"/>
      <c r="C238" s="5"/>
      <c r="D238" s="5"/>
      <c r="E238" s="844"/>
      <c r="F238" s="783"/>
    </row>
    <row r="239">
      <c r="A239" s="5"/>
      <c r="B239" s="5"/>
      <c r="C239" s="5"/>
      <c r="D239" s="5"/>
      <c r="E239" s="844"/>
      <c r="F239" s="783"/>
    </row>
    <row r="240">
      <c r="A240" s="5"/>
      <c r="B240" s="5"/>
      <c r="C240" s="5"/>
      <c r="D240" s="5"/>
      <c r="E240" s="844"/>
      <c r="F240" s="783"/>
    </row>
    <row r="241">
      <c r="A241" s="5"/>
      <c r="B241" s="5"/>
      <c r="C241" s="5"/>
      <c r="D241" s="5"/>
      <c r="E241" s="844"/>
      <c r="F241" s="783"/>
    </row>
    <row r="242">
      <c r="A242" s="5"/>
      <c r="B242" s="5"/>
      <c r="C242" s="5"/>
      <c r="D242" s="5"/>
      <c r="E242" s="844"/>
      <c r="F242" s="783"/>
    </row>
    <row r="243">
      <c r="A243" s="5"/>
      <c r="B243" s="5"/>
      <c r="C243" s="5"/>
      <c r="D243" s="5"/>
      <c r="E243" s="844"/>
      <c r="F243" s="783"/>
    </row>
    <row r="244">
      <c r="A244" s="5"/>
      <c r="B244" s="5"/>
      <c r="C244" s="5"/>
      <c r="D244" s="5"/>
      <c r="E244" s="844"/>
      <c r="F244" s="783"/>
    </row>
    <row r="245">
      <c r="A245" s="5"/>
      <c r="B245" s="5"/>
      <c r="C245" s="5"/>
      <c r="D245" s="5"/>
      <c r="E245" s="844"/>
      <c r="F245" s="783"/>
    </row>
    <row r="246">
      <c r="A246" s="5"/>
      <c r="B246" s="5"/>
      <c r="C246" s="5"/>
      <c r="D246" s="5"/>
      <c r="E246" s="844"/>
      <c r="F246" s="783"/>
    </row>
    <row r="247">
      <c r="A247" s="5"/>
      <c r="B247" s="5"/>
      <c r="C247" s="5"/>
      <c r="D247" s="5"/>
      <c r="E247" s="844"/>
      <c r="F247" s="783"/>
    </row>
    <row r="248">
      <c r="A248" s="5"/>
      <c r="B248" s="5"/>
      <c r="C248" s="5"/>
      <c r="D248" s="5"/>
      <c r="E248" s="844"/>
      <c r="F248" s="783"/>
    </row>
    <row r="249">
      <c r="A249" s="5"/>
      <c r="B249" s="5"/>
      <c r="C249" s="5"/>
      <c r="D249" s="5"/>
      <c r="E249" s="844"/>
      <c r="F249" s="783"/>
    </row>
    <row r="250">
      <c r="A250" s="5"/>
      <c r="B250" s="5"/>
      <c r="C250" s="5"/>
      <c r="D250" s="5"/>
      <c r="E250" s="844"/>
      <c r="F250" s="783"/>
    </row>
    <row r="251">
      <c r="A251" s="5"/>
      <c r="B251" s="5"/>
      <c r="C251" s="5"/>
      <c r="D251" s="5"/>
      <c r="E251" s="844"/>
      <c r="F251" s="783"/>
    </row>
    <row r="252">
      <c r="A252" s="5"/>
      <c r="B252" s="5"/>
      <c r="C252" s="5"/>
      <c r="D252" s="5"/>
      <c r="E252" s="844"/>
      <c r="F252" s="783"/>
    </row>
    <row r="253">
      <c r="A253" s="5"/>
      <c r="B253" s="5"/>
      <c r="C253" s="5"/>
      <c r="D253" s="5"/>
      <c r="E253" s="844"/>
      <c r="F253" s="783"/>
    </row>
    <row r="254">
      <c r="A254" s="5"/>
      <c r="B254" s="5"/>
      <c r="C254" s="5"/>
      <c r="D254" s="5"/>
      <c r="E254" s="844"/>
      <c r="F254" s="783"/>
    </row>
    <row r="255">
      <c r="A255" s="5"/>
      <c r="B255" s="5"/>
      <c r="C255" s="5"/>
      <c r="D255" s="5"/>
      <c r="E255" s="844"/>
      <c r="F255" s="783"/>
    </row>
    <row r="256">
      <c r="A256" s="5"/>
      <c r="B256" s="5"/>
      <c r="C256" s="5"/>
      <c r="D256" s="5"/>
      <c r="E256" s="844"/>
      <c r="F256" s="783"/>
    </row>
    <row r="257">
      <c r="A257" s="5"/>
      <c r="B257" s="5"/>
      <c r="C257" s="5"/>
      <c r="D257" s="5"/>
      <c r="E257" s="844"/>
      <c r="F257" s="783"/>
    </row>
    <row r="258">
      <c r="A258" s="5"/>
      <c r="B258" s="5"/>
      <c r="C258" s="5"/>
      <c r="D258" s="5"/>
      <c r="E258" s="844"/>
      <c r="F258" s="783"/>
    </row>
    <row r="259">
      <c r="A259" s="5"/>
      <c r="B259" s="5"/>
      <c r="C259" s="5"/>
      <c r="D259" s="5"/>
      <c r="E259" s="844"/>
      <c r="F259" s="783"/>
    </row>
    <row r="260">
      <c r="A260" s="5"/>
      <c r="B260" s="5"/>
      <c r="C260" s="5"/>
      <c r="D260" s="5"/>
      <c r="E260" s="844"/>
      <c r="F260" s="783"/>
    </row>
    <row r="261">
      <c r="A261" s="5"/>
      <c r="B261" s="5"/>
      <c r="C261" s="5"/>
      <c r="D261" s="5"/>
      <c r="E261" s="844"/>
      <c r="F261" s="783"/>
    </row>
    <row r="262">
      <c r="A262" s="5"/>
      <c r="B262" s="5"/>
      <c r="C262" s="5"/>
      <c r="D262" s="5"/>
      <c r="E262" s="844"/>
      <c r="F262" s="783"/>
    </row>
    <row r="263">
      <c r="A263" s="5"/>
      <c r="B263" s="5"/>
      <c r="C263" s="5"/>
      <c r="D263" s="5"/>
      <c r="E263" s="844"/>
      <c r="F263" s="783"/>
    </row>
    <row r="264">
      <c r="A264" s="5"/>
      <c r="B264" s="5"/>
      <c r="C264" s="5"/>
      <c r="D264" s="5"/>
      <c r="E264" s="844"/>
      <c r="F264" s="783"/>
    </row>
    <row r="265">
      <c r="A265" s="5"/>
      <c r="B265" s="5"/>
      <c r="C265" s="5"/>
      <c r="D265" s="5"/>
      <c r="E265" s="844"/>
      <c r="F265" s="783"/>
    </row>
    <row r="266">
      <c r="A266" s="5"/>
      <c r="B266" s="5"/>
      <c r="C266" s="5"/>
      <c r="D266" s="5"/>
      <c r="E266" s="844"/>
      <c r="F266" s="783"/>
    </row>
    <row r="267">
      <c r="A267" s="5"/>
      <c r="B267" s="5"/>
      <c r="C267" s="5"/>
      <c r="D267" s="5"/>
      <c r="E267" s="844"/>
      <c r="F267" s="783"/>
    </row>
    <row r="268">
      <c r="A268" s="5"/>
      <c r="B268" s="5"/>
      <c r="C268" s="5"/>
      <c r="D268" s="5"/>
      <c r="E268" s="844"/>
      <c r="F268" s="783"/>
    </row>
    <row r="269">
      <c r="A269" s="5"/>
      <c r="B269" s="5"/>
      <c r="C269" s="5"/>
      <c r="D269" s="5"/>
      <c r="E269" s="844"/>
      <c r="F269" s="783"/>
    </row>
    <row r="270">
      <c r="A270" s="5"/>
      <c r="B270" s="5"/>
      <c r="C270" s="5"/>
      <c r="D270" s="5"/>
      <c r="E270" s="844"/>
      <c r="F270" s="783"/>
    </row>
    <row r="271">
      <c r="A271" s="5"/>
      <c r="B271" s="5"/>
      <c r="C271" s="5"/>
      <c r="D271" s="5"/>
      <c r="E271" s="844"/>
      <c r="F271" s="783"/>
    </row>
    <row r="272">
      <c r="A272" s="5"/>
      <c r="B272" s="5"/>
      <c r="C272" s="5"/>
      <c r="D272" s="5"/>
      <c r="E272" s="844"/>
      <c r="F272" s="783"/>
    </row>
    <row r="273">
      <c r="A273" s="5"/>
      <c r="B273" s="5"/>
      <c r="C273" s="5"/>
      <c r="D273" s="5"/>
      <c r="E273" s="844"/>
      <c r="F273" s="783"/>
    </row>
    <row r="274">
      <c r="A274" s="5"/>
      <c r="B274" s="5"/>
      <c r="C274" s="5"/>
      <c r="D274" s="5"/>
      <c r="E274" s="844"/>
      <c r="F274" s="783"/>
    </row>
    <row r="275">
      <c r="A275" s="5"/>
      <c r="B275" s="5"/>
      <c r="C275" s="5"/>
      <c r="D275" s="5"/>
      <c r="E275" s="844"/>
      <c r="F275" s="783"/>
    </row>
    <row r="276">
      <c r="A276" s="5"/>
      <c r="B276" s="5"/>
      <c r="C276" s="5"/>
      <c r="D276" s="5"/>
      <c r="E276" s="844"/>
      <c r="F276" s="783"/>
    </row>
    <row r="277">
      <c r="A277" s="5"/>
      <c r="B277" s="5"/>
      <c r="C277" s="5"/>
      <c r="D277" s="5"/>
      <c r="E277" s="844"/>
      <c r="F277" s="783"/>
    </row>
    <row r="278">
      <c r="A278" s="5"/>
      <c r="B278" s="5"/>
      <c r="C278" s="5"/>
      <c r="D278" s="5"/>
      <c r="E278" s="844"/>
      <c r="F278" s="783"/>
    </row>
    <row r="279">
      <c r="A279" s="5"/>
      <c r="B279" s="5"/>
      <c r="C279" s="5"/>
      <c r="D279" s="5"/>
      <c r="E279" s="844"/>
      <c r="F279" s="783"/>
    </row>
    <row r="280">
      <c r="A280" s="5"/>
      <c r="B280" s="5"/>
      <c r="C280" s="5"/>
      <c r="D280" s="5"/>
      <c r="E280" s="844"/>
      <c r="F280" s="783"/>
    </row>
    <row r="281">
      <c r="A281" s="5"/>
      <c r="B281" s="5"/>
      <c r="C281" s="5"/>
      <c r="D281" s="5"/>
      <c r="E281" s="844"/>
      <c r="F281" s="783"/>
    </row>
    <row r="282">
      <c r="A282" s="5"/>
      <c r="B282" s="5"/>
      <c r="C282" s="5"/>
      <c r="D282" s="5"/>
      <c r="E282" s="844"/>
      <c r="F282" s="783"/>
    </row>
    <row r="283">
      <c r="A283" s="5"/>
      <c r="B283" s="5"/>
      <c r="C283" s="5"/>
      <c r="D283" s="5"/>
      <c r="E283" s="844"/>
      <c r="F283" s="783"/>
    </row>
    <row r="284">
      <c r="A284" s="5"/>
      <c r="B284" s="5"/>
      <c r="C284" s="5"/>
      <c r="D284" s="5"/>
      <c r="E284" s="844"/>
      <c r="F284" s="783"/>
    </row>
    <row r="285">
      <c r="A285" s="5"/>
      <c r="B285" s="5"/>
      <c r="C285" s="5"/>
      <c r="D285" s="5"/>
      <c r="E285" s="844"/>
      <c r="F285" s="783"/>
    </row>
    <row r="286">
      <c r="A286" s="5"/>
      <c r="B286" s="5"/>
      <c r="C286" s="5"/>
      <c r="D286" s="5"/>
      <c r="E286" s="844"/>
      <c r="F286" s="783"/>
    </row>
    <row r="287">
      <c r="A287" s="5"/>
      <c r="B287" s="5"/>
      <c r="C287" s="5"/>
      <c r="D287" s="5"/>
      <c r="E287" s="844"/>
      <c r="F287" s="783"/>
    </row>
    <row r="288">
      <c r="A288" s="5"/>
      <c r="B288" s="5"/>
      <c r="C288" s="5"/>
      <c r="D288" s="5"/>
      <c r="E288" s="844"/>
      <c r="F288" s="783"/>
    </row>
    <row r="289">
      <c r="A289" s="5"/>
      <c r="B289" s="5"/>
      <c r="C289" s="5"/>
      <c r="D289" s="5"/>
      <c r="E289" s="844"/>
      <c r="F289" s="783"/>
    </row>
    <row r="290">
      <c r="A290" s="5"/>
      <c r="B290" s="5"/>
      <c r="C290" s="5"/>
      <c r="D290" s="5"/>
      <c r="E290" s="844"/>
      <c r="F290" s="783"/>
    </row>
    <row r="291">
      <c r="A291" s="5"/>
      <c r="B291" s="5"/>
      <c r="C291" s="5"/>
      <c r="D291" s="5"/>
      <c r="E291" s="844"/>
      <c r="F291" s="783"/>
    </row>
    <row r="292">
      <c r="A292" s="5"/>
      <c r="B292" s="5"/>
      <c r="C292" s="5"/>
      <c r="D292" s="5"/>
      <c r="E292" s="844"/>
      <c r="F292" s="783"/>
    </row>
    <row r="293">
      <c r="A293" s="5"/>
      <c r="B293" s="5"/>
      <c r="C293" s="5"/>
      <c r="D293" s="5"/>
      <c r="E293" s="844"/>
      <c r="F293" s="783"/>
    </row>
    <row r="294">
      <c r="A294" s="5"/>
      <c r="B294" s="5"/>
      <c r="C294" s="5"/>
      <c r="D294" s="5"/>
      <c r="E294" s="844"/>
      <c r="F294" s="783"/>
    </row>
    <row r="295">
      <c r="A295" s="5"/>
      <c r="B295" s="5"/>
      <c r="C295" s="5"/>
      <c r="D295" s="5"/>
      <c r="E295" s="844"/>
      <c r="F295" s="783"/>
    </row>
    <row r="296">
      <c r="A296" s="5"/>
      <c r="B296" s="5"/>
      <c r="C296" s="5"/>
      <c r="D296" s="5"/>
      <c r="E296" s="844"/>
      <c r="F296" s="783"/>
    </row>
    <row r="297">
      <c r="A297" s="5"/>
      <c r="B297" s="5"/>
      <c r="C297" s="5"/>
      <c r="D297" s="5"/>
      <c r="E297" s="844"/>
      <c r="F297" s="783"/>
    </row>
    <row r="298">
      <c r="A298" s="5"/>
      <c r="B298" s="5"/>
      <c r="C298" s="5"/>
      <c r="D298" s="5"/>
      <c r="E298" s="844"/>
      <c r="F298" s="783"/>
    </row>
    <row r="299">
      <c r="A299" s="5"/>
      <c r="B299" s="5"/>
      <c r="C299" s="5"/>
      <c r="D299" s="5"/>
      <c r="E299" s="844"/>
      <c r="F299" s="783"/>
    </row>
    <row r="300">
      <c r="A300" s="5"/>
      <c r="B300" s="5"/>
      <c r="C300" s="5"/>
      <c r="D300" s="5"/>
      <c r="E300" s="844"/>
      <c r="F300" s="783"/>
    </row>
    <row r="301">
      <c r="A301" s="5"/>
      <c r="B301" s="5"/>
      <c r="C301" s="5"/>
      <c r="D301" s="5"/>
      <c r="E301" s="844"/>
      <c r="F301" s="783"/>
    </row>
    <row r="302">
      <c r="A302" s="5"/>
      <c r="B302" s="5"/>
      <c r="C302" s="5"/>
      <c r="D302" s="5"/>
      <c r="E302" s="844"/>
      <c r="F302" s="783"/>
    </row>
    <row r="303">
      <c r="A303" s="5"/>
      <c r="B303" s="5"/>
      <c r="C303" s="5"/>
      <c r="D303" s="5"/>
      <c r="E303" s="844"/>
      <c r="F303" s="783"/>
    </row>
    <row r="304">
      <c r="A304" s="5"/>
      <c r="B304" s="5"/>
      <c r="C304" s="5"/>
      <c r="D304" s="5"/>
      <c r="E304" s="844"/>
      <c r="F304" s="783"/>
    </row>
    <row r="305">
      <c r="A305" s="5"/>
      <c r="B305" s="5"/>
      <c r="C305" s="5"/>
      <c r="D305" s="5"/>
      <c r="E305" s="844"/>
      <c r="F305" s="783"/>
    </row>
    <row r="306">
      <c r="A306" s="5"/>
      <c r="B306" s="5"/>
      <c r="C306" s="5"/>
      <c r="D306" s="5"/>
      <c r="E306" s="844"/>
      <c r="F306" s="783"/>
    </row>
    <row r="307">
      <c r="A307" s="5"/>
      <c r="B307" s="5"/>
      <c r="C307" s="5"/>
      <c r="D307" s="5"/>
      <c r="E307" s="844"/>
      <c r="F307" s="783"/>
    </row>
    <row r="308">
      <c r="A308" s="5"/>
      <c r="B308" s="5"/>
      <c r="C308" s="5"/>
      <c r="D308" s="5"/>
      <c r="E308" s="844"/>
      <c r="F308" s="783"/>
    </row>
    <row r="309">
      <c r="A309" s="5"/>
      <c r="B309" s="5"/>
      <c r="C309" s="5"/>
      <c r="D309" s="5"/>
      <c r="E309" s="844"/>
      <c r="F309" s="783"/>
    </row>
    <row r="310">
      <c r="A310" s="5"/>
      <c r="B310" s="5"/>
      <c r="C310" s="5"/>
      <c r="D310" s="5"/>
      <c r="E310" s="844"/>
      <c r="F310" s="783"/>
    </row>
    <row r="311">
      <c r="A311" s="5"/>
      <c r="B311" s="5"/>
      <c r="C311" s="5"/>
      <c r="D311" s="5"/>
      <c r="E311" s="844"/>
      <c r="F311" s="783"/>
    </row>
    <row r="312">
      <c r="A312" s="5"/>
      <c r="B312" s="5"/>
      <c r="C312" s="5"/>
      <c r="D312" s="5"/>
      <c r="E312" s="844"/>
      <c r="F312" s="783"/>
    </row>
    <row r="313">
      <c r="A313" s="5"/>
      <c r="B313" s="5"/>
      <c r="C313" s="5"/>
      <c r="D313" s="5"/>
      <c r="E313" s="844"/>
      <c r="F313" s="783"/>
    </row>
    <row r="314">
      <c r="A314" s="5"/>
      <c r="B314" s="5"/>
      <c r="C314" s="5"/>
      <c r="D314" s="5"/>
      <c r="E314" s="844"/>
      <c r="F314" s="783"/>
    </row>
    <row r="315">
      <c r="A315" s="5"/>
      <c r="B315" s="5"/>
      <c r="C315" s="5"/>
      <c r="D315" s="5"/>
      <c r="E315" s="844"/>
      <c r="F315" s="783"/>
    </row>
    <row r="316">
      <c r="A316" s="5"/>
      <c r="B316" s="5"/>
      <c r="C316" s="5"/>
      <c r="D316" s="5"/>
      <c r="E316" s="844"/>
      <c r="F316" s="783"/>
    </row>
    <row r="317">
      <c r="A317" s="5"/>
      <c r="B317" s="5"/>
      <c r="C317" s="5"/>
      <c r="D317" s="5"/>
      <c r="E317" s="844"/>
      <c r="F317" s="783"/>
    </row>
    <row r="318">
      <c r="A318" s="5"/>
      <c r="B318" s="5"/>
      <c r="C318" s="5"/>
      <c r="D318" s="5"/>
      <c r="E318" s="844"/>
      <c r="F318" s="783"/>
    </row>
    <row r="319">
      <c r="A319" s="5"/>
      <c r="B319" s="5"/>
      <c r="C319" s="5"/>
      <c r="D319" s="5"/>
      <c r="E319" s="844"/>
      <c r="F319" s="783"/>
    </row>
    <row r="320">
      <c r="A320" s="5"/>
      <c r="B320" s="5"/>
      <c r="C320" s="5"/>
      <c r="D320" s="5"/>
      <c r="E320" s="844"/>
      <c r="F320" s="783"/>
    </row>
    <row r="321">
      <c r="A321" s="5"/>
      <c r="B321" s="5"/>
      <c r="C321" s="5"/>
      <c r="D321" s="5"/>
      <c r="E321" s="844"/>
      <c r="F321" s="783"/>
    </row>
    <row r="322">
      <c r="A322" s="5"/>
      <c r="B322" s="5"/>
      <c r="C322" s="5"/>
      <c r="D322" s="5"/>
      <c r="E322" s="844"/>
      <c r="F322" s="783"/>
    </row>
    <row r="323">
      <c r="A323" s="5"/>
      <c r="B323" s="5"/>
      <c r="C323" s="5"/>
      <c r="D323" s="5"/>
      <c r="E323" s="844"/>
      <c r="F323" s="783"/>
    </row>
    <row r="324">
      <c r="A324" s="5"/>
      <c r="B324" s="5"/>
      <c r="C324" s="5"/>
      <c r="D324" s="5"/>
      <c r="E324" s="844"/>
      <c r="F324" s="783"/>
    </row>
    <row r="325">
      <c r="A325" s="5"/>
      <c r="B325" s="5"/>
      <c r="C325" s="5"/>
      <c r="D325" s="5"/>
      <c r="E325" s="844"/>
      <c r="F325" s="783"/>
    </row>
    <row r="326">
      <c r="A326" s="5"/>
      <c r="B326" s="5"/>
      <c r="C326" s="5"/>
      <c r="D326" s="5"/>
      <c r="E326" s="844"/>
      <c r="F326" s="783"/>
    </row>
    <row r="327">
      <c r="A327" s="5"/>
      <c r="B327" s="5"/>
      <c r="C327" s="5"/>
      <c r="D327" s="5"/>
      <c r="E327" s="844"/>
      <c r="F327" s="783"/>
    </row>
    <row r="328">
      <c r="A328" s="5"/>
      <c r="B328" s="5"/>
      <c r="C328" s="5"/>
      <c r="D328" s="5"/>
      <c r="E328" s="844"/>
      <c r="F328" s="783"/>
    </row>
    <row r="329">
      <c r="A329" s="5"/>
      <c r="B329" s="5"/>
      <c r="C329" s="5"/>
      <c r="D329" s="5"/>
      <c r="E329" s="844"/>
      <c r="F329" s="783"/>
    </row>
    <row r="330">
      <c r="A330" s="5"/>
      <c r="B330" s="5"/>
      <c r="C330" s="5"/>
      <c r="D330" s="5"/>
      <c r="E330" s="844"/>
      <c r="F330" s="783"/>
    </row>
    <row r="331">
      <c r="A331" s="5"/>
      <c r="B331" s="5"/>
      <c r="C331" s="5"/>
      <c r="D331" s="5"/>
      <c r="E331" s="844"/>
      <c r="F331" s="783"/>
    </row>
    <row r="332">
      <c r="A332" s="5"/>
      <c r="B332" s="5"/>
      <c r="C332" s="5"/>
      <c r="D332" s="5"/>
      <c r="E332" s="844"/>
      <c r="F332" s="783"/>
    </row>
    <row r="333">
      <c r="A333" s="5"/>
      <c r="B333" s="5"/>
      <c r="C333" s="5"/>
      <c r="D333" s="5"/>
      <c r="E333" s="844"/>
      <c r="F333" s="783"/>
    </row>
    <row r="334">
      <c r="A334" s="5"/>
      <c r="B334" s="5"/>
      <c r="C334" s="5"/>
      <c r="D334" s="5"/>
      <c r="E334" s="844"/>
      <c r="F334" s="783"/>
    </row>
    <row r="335">
      <c r="A335" s="5"/>
      <c r="B335" s="5"/>
      <c r="C335" s="5"/>
      <c r="D335" s="5"/>
      <c r="E335" s="844"/>
      <c r="F335" s="783"/>
    </row>
    <row r="336">
      <c r="A336" s="5"/>
      <c r="B336" s="5"/>
      <c r="C336" s="5"/>
      <c r="D336" s="5"/>
      <c r="E336" s="844"/>
      <c r="F336" s="783"/>
    </row>
    <row r="337">
      <c r="A337" s="5"/>
      <c r="B337" s="5"/>
      <c r="C337" s="5"/>
      <c r="D337" s="5"/>
      <c r="E337" s="844"/>
      <c r="F337" s="783"/>
    </row>
    <row r="338">
      <c r="A338" s="5"/>
      <c r="B338" s="5"/>
      <c r="C338" s="5"/>
      <c r="D338" s="5"/>
      <c r="E338" s="844"/>
      <c r="F338" s="783"/>
    </row>
    <row r="339">
      <c r="A339" s="5"/>
      <c r="B339" s="5"/>
      <c r="C339" s="5"/>
      <c r="D339" s="5"/>
      <c r="E339" s="844"/>
      <c r="F339" s="783"/>
    </row>
    <row r="340">
      <c r="A340" s="5"/>
      <c r="B340" s="5"/>
      <c r="C340" s="5"/>
      <c r="D340" s="5"/>
      <c r="E340" s="844"/>
      <c r="F340" s="783"/>
    </row>
    <row r="341">
      <c r="A341" s="5"/>
      <c r="B341" s="5"/>
      <c r="C341" s="5"/>
      <c r="D341" s="5"/>
      <c r="E341" s="844"/>
      <c r="F341" s="783"/>
    </row>
    <row r="342">
      <c r="A342" s="5"/>
      <c r="B342" s="5"/>
      <c r="C342" s="5"/>
      <c r="D342" s="5"/>
      <c r="E342" s="844"/>
      <c r="F342" s="783"/>
    </row>
    <row r="343">
      <c r="A343" s="5"/>
      <c r="B343" s="5"/>
      <c r="C343" s="5"/>
      <c r="D343" s="5"/>
      <c r="E343" s="844"/>
      <c r="F343" s="783"/>
    </row>
    <row r="344">
      <c r="A344" s="5"/>
      <c r="B344" s="5"/>
      <c r="C344" s="5"/>
      <c r="D344" s="5"/>
      <c r="E344" s="844"/>
      <c r="F344" s="783"/>
    </row>
    <row r="345">
      <c r="A345" s="5"/>
      <c r="B345" s="5"/>
      <c r="C345" s="5"/>
      <c r="D345" s="5"/>
      <c r="E345" s="844"/>
      <c r="F345" s="783"/>
    </row>
    <row r="346">
      <c r="A346" s="5"/>
      <c r="B346" s="5"/>
      <c r="C346" s="5"/>
      <c r="D346" s="5"/>
      <c r="E346" s="844"/>
      <c r="F346" s="783"/>
    </row>
    <row r="347">
      <c r="A347" s="5"/>
      <c r="B347" s="5"/>
      <c r="C347" s="5"/>
      <c r="D347" s="5"/>
      <c r="E347" s="844"/>
      <c r="F347" s="783"/>
    </row>
    <row r="348">
      <c r="A348" s="5"/>
      <c r="B348" s="5"/>
      <c r="C348" s="5"/>
      <c r="D348" s="5"/>
      <c r="E348" s="844"/>
      <c r="F348" s="783"/>
    </row>
    <row r="349">
      <c r="A349" s="5"/>
      <c r="B349" s="5"/>
      <c r="C349" s="5"/>
      <c r="D349" s="5"/>
      <c r="E349" s="844"/>
      <c r="F349" s="783"/>
    </row>
    <row r="350">
      <c r="A350" s="5"/>
      <c r="B350" s="5"/>
      <c r="C350" s="5"/>
      <c r="D350" s="5"/>
      <c r="E350" s="844"/>
      <c r="F350" s="783"/>
    </row>
    <row r="351">
      <c r="A351" s="5"/>
      <c r="B351" s="5"/>
      <c r="C351" s="5"/>
      <c r="D351" s="5"/>
      <c r="E351" s="844"/>
      <c r="F351" s="783"/>
    </row>
    <row r="352">
      <c r="A352" s="5"/>
      <c r="B352" s="5"/>
      <c r="C352" s="5"/>
      <c r="D352" s="5"/>
      <c r="E352" s="844"/>
      <c r="F352" s="783"/>
    </row>
    <row r="353">
      <c r="A353" s="5"/>
      <c r="B353" s="5"/>
      <c r="C353" s="5"/>
      <c r="D353" s="5"/>
      <c r="E353" s="844"/>
      <c r="F353" s="783"/>
    </row>
    <row r="354">
      <c r="A354" s="5"/>
      <c r="B354" s="5"/>
      <c r="C354" s="5"/>
      <c r="D354" s="5"/>
      <c r="E354" s="844"/>
      <c r="F354" s="783"/>
    </row>
    <row r="355">
      <c r="A355" s="5"/>
      <c r="B355" s="5"/>
      <c r="C355" s="5"/>
      <c r="D355" s="5"/>
      <c r="E355" s="844"/>
      <c r="F355" s="783"/>
    </row>
    <row r="356">
      <c r="A356" s="5"/>
      <c r="B356" s="5"/>
      <c r="C356" s="5"/>
      <c r="D356" s="5"/>
      <c r="E356" s="844"/>
      <c r="F356" s="783"/>
    </row>
    <row r="357">
      <c r="A357" s="5"/>
      <c r="B357" s="5"/>
      <c r="C357" s="5"/>
      <c r="D357" s="5"/>
      <c r="E357" s="844"/>
      <c r="F357" s="783"/>
    </row>
    <row r="358">
      <c r="A358" s="5"/>
      <c r="B358" s="5"/>
      <c r="C358" s="5"/>
      <c r="D358" s="5"/>
      <c r="E358" s="844"/>
      <c r="F358" s="783"/>
    </row>
    <row r="359">
      <c r="A359" s="5"/>
      <c r="B359" s="5"/>
      <c r="C359" s="5"/>
      <c r="D359" s="5"/>
      <c r="E359" s="844"/>
      <c r="F359" s="783"/>
    </row>
    <row r="360">
      <c r="A360" s="5"/>
      <c r="B360" s="5"/>
      <c r="C360" s="5"/>
      <c r="D360" s="5"/>
      <c r="E360" s="844"/>
      <c r="F360" s="783"/>
    </row>
    <row r="361">
      <c r="A361" s="5"/>
      <c r="B361" s="5"/>
      <c r="C361" s="5"/>
      <c r="D361" s="5"/>
      <c r="E361" s="844"/>
      <c r="F361" s="783"/>
    </row>
    <row r="362">
      <c r="A362" s="5"/>
      <c r="B362" s="5"/>
      <c r="C362" s="5"/>
      <c r="D362" s="5"/>
      <c r="E362" s="844"/>
      <c r="F362" s="783"/>
    </row>
    <row r="363">
      <c r="A363" s="5"/>
      <c r="B363" s="5"/>
      <c r="C363" s="5"/>
      <c r="D363" s="5"/>
      <c r="E363" s="844"/>
      <c r="F363" s="783"/>
    </row>
    <row r="364">
      <c r="A364" s="5"/>
      <c r="B364" s="5"/>
      <c r="C364" s="5"/>
      <c r="D364" s="5"/>
      <c r="E364" s="844"/>
      <c r="F364" s="783"/>
    </row>
    <row r="365">
      <c r="A365" s="5"/>
      <c r="B365" s="5"/>
      <c r="C365" s="5"/>
      <c r="D365" s="5"/>
      <c r="E365" s="844"/>
      <c r="F365" s="783"/>
    </row>
    <row r="366">
      <c r="A366" s="5"/>
      <c r="B366" s="5"/>
      <c r="C366" s="5"/>
      <c r="D366" s="5"/>
      <c r="E366" s="844"/>
      <c r="F366" s="783"/>
    </row>
    <row r="367">
      <c r="A367" s="5"/>
      <c r="B367" s="5"/>
      <c r="C367" s="5"/>
      <c r="D367" s="5"/>
      <c r="E367" s="844"/>
      <c r="F367" s="783"/>
    </row>
    <row r="368">
      <c r="A368" s="5"/>
      <c r="B368" s="5"/>
      <c r="C368" s="5"/>
      <c r="D368" s="5"/>
      <c r="E368" s="844"/>
      <c r="F368" s="783"/>
    </row>
    <row r="369">
      <c r="A369" s="5"/>
      <c r="B369" s="5"/>
      <c r="C369" s="5"/>
      <c r="D369" s="5"/>
      <c r="E369" s="844"/>
      <c r="F369" s="783"/>
    </row>
    <row r="370">
      <c r="A370" s="5"/>
      <c r="B370" s="5"/>
      <c r="C370" s="5"/>
      <c r="D370" s="5"/>
      <c r="E370" s="844"/>
      <c r="F370" s="783"/>
    </row>
    <row r="371">
      <c r="A371" s="5"/>
      <c r="B371" s="5"/>
      <c r="C371" s="5"/>
      <c r="D371" s="5"/>
      <c r="E371" s="844"/>
      <c r="F371" s="783"/>
    </row>
    <row r="372">
      <c r="A372" s="5"/>
      <c r="B372" s="5"/>
      <c r="C372" s="5"/>
      <c r="D372" s="5"/>
      <c r="E372" s="844"/>
      <c r="F372" s="783"/>
    </row>
    <row r="373">
      <c r="A373" s="5"/>
      <c r="B373" s="5"/>
      <c r="C373" s="5"/>
      <c r="D373" s="5"/>
      <c r="E373" s="844"/>
      <c r="F373" s="783"/>
    </row>
    <row r="374">
      <c r="A374" s="5"/>
      <c r="B374" s="5"/>
      <c r="C374" s="5"/>
      <c r="D374" s="5"/>
      <c r="E374" s="844"/>
      <c r="F374" s="783"/>
    </row>
    <row r="375">
      <c r="A375" s="5"/>
      <c r="B375" s="5"/>
      <c r="C375" s="5"/>
      <c r="D375" s="5"/>
      <c r="E375" s="844"/>
      <c r="F375" s="783"/>
    </row>
    <row r="376">
      <c r="A376" s="5"/>
      <c r="B376" s="5"/>
      <c r="C376" s="5"/>
      <c r="D376" s="5"/>
      <c r="E376" s="844"/>
      <c r="F376" s="783"/>
    </row>
    <row r="377">
      <c r="A377" s="5"/>
      <c r="B377" s="5"/>
      <c r="C377" s="5"/>
      <c r="D377" s="5"/>
      <c r="E377" s="844"/>
      <c r="F377" s="783"/>
    </row>
    <row r="378">
      <c r="A378" s="5"/>
      <c r="B378" s="5"/>
      <c r="C378" s="5"/>
      <c r="D378" s="5"/>
      <c r="E378" s="844"/>
      <c r="F378" s="783"/>
    </row>
    <row r="379">
      <c r="A379" s="5"/>
      <c r="B379" s="5"/>
      <c r="C379" s="5"/>
      <c r="D379" s="5"/>
      <c r="E379" s="844"/>
      <c r="F379" s="783"/>
    </row>
    <row r="380">
      <c r="A380" s="5"/>
      <c r="B380" s="5"/>
      <c r="C380" s="5"/>
      <c r="D380" s="5"/>
      <c r="E380" s="844"/>
      <c r="F380" s="783"/>
    </row>
    <row r="381">
      <c r="A381" s="5"/>
      <c r="B381" s="5"/>
      <c r="C381" s="5"/>
      <c r="D381" s="5"/>
      <c r="E381" s="844"/>
      <c r="F381" s="783"/>
    </row>
    <row r="382">
      <c r="A382" s="5"/>
      <c r="B382" s="5"/>
      <c r="C382" s="5"/>
      <c r="D382" s="5"/>
      <c r="E382" s="844"/>
      <c r="F382" s="783"/>
    </row>
    <row r="383">
      <c r="A383" s="5"/>
      <c r="B383" s="5"/>
      <c r="C383" s="5"/>
      <c r="D383" s="5"/>
      <c r="E383" s="844"/>
      <c r="F383" s="783"/>
    </row>
    <row r="384">
      <c r="A384" s="5"/>
      <c r="B384" s="5"/>
      <c r="C384" s="5"/>
      <c r="D384" s="5"/>
      <c r="E384" s="844"/>
      <c r="F384" s="783"/>
    </row>
    <row r="385">
      <c r="A385" s="5"/>
      <c r="B385" s="5"/>
      <c r="C385" s="5"/>
      <c r="D385" s="5"/>
      <c r="E385" s="844"/>
      <c r="F385" s="783"/>
    </row>
    <row r="386">
      <c r="A386" s="5"/>
      <c r="B386" s="5"/>
      <c r="C386" s="5"/>
      <c r="D386" s="5"/>
      <c r="E386" s="844"/>
      <c r="F386" s="783"/>
    </row>
    <row r="387">
      <c r="A387" s="5"/>
      <c r="B387" s="5"/>
      <c r="C387" s="5"/>
      <c r="D387" s="5"/>
      <c r="E387" s="844"/>
      <c r="F387" s="783"/>
    </row>
    <row r="388">
      <c r="A388" s="5"/>
      <c r="B388" s="5"/>
      <c r="C388" s="5"/>
      <c r="D388" s="5"/>
      <c r="E388" s="844"/>
      <c r="F388" s="783"/>
    </row>
    <row r="389">
      <c r="A389" s="5"/>
      <c r="B389" s="5"/>
      <c r="C389" s="5"/>
      <c r="D389" s="5"/>
      <c r="E389" s="844"/>
      <c r="F389" s="783"/>
    </row>
    <row r="390">
      <c r="A390" s="5"/>
      <c r="B390" s="5"/>
      <c r="C390" s="5"/>
      <c r="D390" s="5"/>
      <c r="E390" s="844"/>
      <c r="F390" s="783"/>
    </row>
    <row r="391">
      <c r="A391" s="5"/>
      <c r="B391" s="5"/>
      <c r="C391" s="5"/>
      <c r="D391" s="5"/>
      <c r="E391" s="844"/>
      <c r="F391" s="783"/>
    </row>
    <row r="392">
      <c r="A392" s="5"/>
      <c r="B392" s="5"/>
      <c r="C392" s="5"/>
      <c r="D392" s="5"/>
      <c r="E392" s="844"/>
      <c r="F392" s="783"/>
    </row>
    <row r="393">
      <c r="A393" s="5"/>
      <c r="B393" s="5"/>
      <c r="C393" s="5"/>
      <c r="D393" s="5"/>
      <c r="E393" s="844"/>
      <c r="F393" s="783"/>
    </row>
    <row r="394">
      <c r="A394" s="5"/>
      <c r="B394" s="5"/>
      <c r="C394" s="5"/>
      <c r="D394" s="5"/>
      <c r="E394" s="844"/>
      <c r="F394" s="783"/>
    </row>
    <row r="395">
      <c r="A395" s="5"/>
      <c r="B395" s="5"/>
      <c r="C395" s="5"/>
      <c r="D395" s="5"/>
      <c r="E395" s="844"/>
      <c r="F395" s="783"/>
    </row>
    <row r="396">
      <c r="A396" s="5"/>
      <c r="B396" s="5"/>
      <c r="C396" s="5"/>
      <c r="D396" s="5"/>
      <c r="E396" s="844"/>
      <c r="F396" s="783"/>
    </row>
    <row r="397">
      <c r="A397" s="5"/>
      <c r="B397" s="5"/>
      <c r="C397" s="5"/>
      <c r="D397" s="5"/>
      <c r="E397" s="844"/>
      <c r="F397" s="783"/>
    </row>
    <row r="398">
      <c r="A398" s="5"/>
      <c r="B398" s="5"/>
      <c r="C398" s="5"/>
      <c r="D398" s="5"/>
      <c r="E398" s="844"/>
      <c r="F398" s="783"/>
    </row>
    <row r="399">
      <c r="A399" s="5"/>
      <c r="B399" s="5"/>
      <c r="C399" s="5"/>
      <c r="D399" s="5"/>
      <c r="E399" s="844"/>
      <c r="F399" s="783"/>
    </row>
    <row r="400">
      <c r="A400" s="5"/>
      <c r="B400" s="5"/>
      <c r="C400" s="5"/>
      <c r="D400" s="5"/>
      <c r="E400" s="844"/>
      <c r="F400" s="783"/>
    </row>
    <row r="401">
      <c r="A401" s="5"/>
      <c r="B401" s="5"/>
      <c r="C401" s="5"/>
      <c r="D401" s="5"/>
      <c r="E401" s="844"/>
      <c r="F401" s="783"/>
    </row>
    <row r="402">
      <c r="A402" s="5"/>
      <c r="B402" s="5"/>
      <c r="C402" s="5"/>
      <c r="D402" s="5"/>
      <c r="E402" s="844"/>
      <c r="F402" s="783"/>
    </row>
    <row r="403">
      <c r="A403" s="5"/>
      <c r="B403" s="5"/>
      <c r="C403" s="5"/>
      <c r="D403" s="5"/>
      <c r="E403" s="844"/>
      <c r="F403" s="783"/>
    </row>
    <row r="404">
      <c r="A404" s="5"/>
      <c r="B404" s="5"/>
      <c r="C404" s="5"/>
      <c r="D404" s="5"/>
      <c r="E404" s="844"/>
      <c r="F404" s="783"/>
    </row>
    <row r="405">
      <c r="A405" s="5"/>
      <c r="B405" s="5"/>
      <c r="C405" s="5"/>
      <c r="D405" s="5"/>
      <c r="E405" s="844"/>
      <c r="F405" s="783"/>
    </row>
    <row r="406">
      <c r="A406" s="5"/>
      <c r="B406" s="5"/>
      <c r="C406" s="5"/>
      <c r="D406" s="5"/>
      <c r="E406" s="844"/>
      <c r="F406" s="783"/>
    </row>
    <row r="407">
      <c r="A407" s="5"/>
      <c r="B407" s="5"/>
      <c r="C407" s="5"/>
      <c r="D407" s="5"/>
      <c r="E407" s="844"/>
      <c r="F407" s="783"/>
    </row>
    <row r="408">
      <c r="A408" s="5"/>
      <c r="B408" s="5"/>
      <c r="C408" s="5"/>
      <c r="D408" s="5"/>
      <c r="E408" s="844"/>
      <c r="F408" s="783"/>
    </row>
    <row r="409">
      <c r="A409" s="5"/>
      <c r="B409" s="5"/>
      <c r="C409" s="5"/>
      <c r="D409" s="5"/>
      <c r="E409" s="844"/>
      <c r="F409" s="783"/>
    </row>
    <row r="410">
      <c r="A410" s="5"/>
      <c r="B410" s="5"/>
      <c r="C410" s="5"/>
      <c r="D410" s="5"/>
      <c r="E410" s="844"/>
      <c r="F410" s="783"/>
    </row>
    <row r="411">
      <c r="A411" s="5"/>
      <c r="B411" s="5"/>
      <c r="C411" s="5"/>
      <c r="D411" s="5"/>
      <c r="E411" s="844"/>
      <c r="F411" s="783"/>
    </row>
    <row r="412">
      <c r="A412" s="5"/>
      <c r="B412" s="5"/>
      <c r="C412" s="5"/>
      <c r="D412" s="5"/>
      <c r="E412" s="844"/>
      <c r="F412" s="783"/>
    </row>
    <row r="413">
      <c r="A413" s="5"/>
      <c r="B413" s="5"/>
      <c r="C413" s="5"/>
      <c r="D413" s="5"/>
      <c r="E413" s="844"/>
      <c r="F413" s="783"/>
    </row>
    <row r="414">
      <c r="A414" s="5"/>
      <c r="B414" s="5"/>
      <c r="C414" s="5"/>
      <c r="D414" s="5"/>
      <c r="E414" s="844"/>
      <c r="F414" s="783"/>
    </row>
    <row r="415">
      <c r="A415" s="5"/>
      <c r="B415" s="5"/>
      <c r="C415" s="5"/>
      <c r="D415" s="5"/>
      <c r="E415" s="844"/>
      <c r="F415" s="783"/>
    </row>
    <row r="416">
      <c r="A416" s="5"/>
      <c r="B416" s="5"/>
      <c r="C416" s="5"/>
      <c r="D416" s="5"/>
      <c r="E416" s="844"/>
      <c r="F416" s="783"/>
    </row>
    <row r="417">
      <c r="A417" s="5"/>
      <c r="B417" s="5"/>
      <c r="C417" s="5"/>
      <c r="D417" s="5"/>
      <c r="E417" s="844"/>
      <c r="F417" s="783"/>
    </row>
    <row r="418">
      <c r="A418" s="5"/>
      <c r="B418" s="5"/>
      <c r="C418" s="5"/>
      <c r="D418" s="5"/>
      <c r="E418" s="844"/>
      <c r="F418" s="783"/>
    </row>
    <row r="419">
      <c r="A419" s="5"/>
      <c r="B419" s="5"/>
      <c r="C419" s="5"/>
      <c r="D419" s="5"/>
      <c r="E419" s="844"/>
      <c r="F419" s="783"/>
    </row>
    <row r="420">
      <c r="A420" s="5"/>
      <c r="B420" s="5"/>
      <c r="C420" s="5"/>
      <c r="D420" s="5"/>
      <c r="E420" s="844"/>
      <c r="F420" s="783"/>
    </row>
    <row r="421">
      <c r="A421" s="5"/>
      <c r="B421" s="5"/>
      <c r="C421" s="5"/>
      <c r="D421" s="5"/>
      <c r="E421" s="844"/>
      <c r="F421" s="783"/>
    </row>
    <row r="422">
      <c r="A422" s="5"/>
      <c r="B422" s="5"/>
      <c r="C422" s="5"/>
      <c r="D422" s="5"/>
      <c r="E422" s="844"/>
      <c r="F422" s="783"/>
    </row>
    <row r="423">
      <c r="A423" s="5"/>
      <c r="B423" s="5"/>
      <c r="C423" s="5"/>
      <c r="D423" s="5"/>
      <c r="E423" s="844"/>
      <c r="F423" s="783"/>
    </row>
    <row r="424">
      <c r="A424" s="5"/>
      <c r="B424" s="5"/>
      <c r="C424" s="5"/>
      <c r="D424" s="5"/>
      <c r="E424" s="844"/>
      <c r="F424" s="783"/>
    </row>
    <row r="425">
      <c r="A425" s="5"/>
      <c r="B425" s="5"/>
      <c r="C425" s="5"/>
      <c r="D425" s="5"/>
      <c r="E425" s="844"/>
      <c r="F425" s="783"/>
    </row>
    <row r="426">
      <c r="A426" s="5"/>
      <c r="B426" s="5"/>
      <c r="C426" s="5"/>
      <c r="D426" s="5"/>
      <c r="E426" s="844"/>
      <c r="F426" s="783"/>
    </row>
    <row r="427">
      <c r="A427" s="5"/>
      <c r="B427" s="5"/>
      <c r="C427" s="5"/>
      <c r="D427" s="5"/>
      <c r="E427" s="844"/>
      <c r="F427" s="783"/>
    </row>
    <row r="428">
      <c r="A428" s="5"/>
      <c r="B428" s="5"/>
      <c r="C428" s="5"/>
      <c r="D428" s="5"/>
      <c r="E428" s="844"/>
      <c r="F428" s="783"/>
    </row>
    <row r="429">
      <c r="A429" s="5"/>
      <c r="B429" s="5"/>
      <c r="C429" s="5"/>
      <c r="D429" s="5"/>
      <c r="E429" s="844"/>
      <c r="F429" s="783"/>
    </row>
    <row r="430">
      <c r="A430" s="5"/>
      <c r="B430" s="5"/>
      <c r="C430" s="5"/>
      <c r="D430" s="5"/>
      <c r="E430" s="844"/>
      <c r="F430" s="783"/>
    </row>
    <row r="431">
      <c r="A431" s="5"/>
      <c r="B431" s="5"/>
      <c r="C431" s="5"/>
      <c r="D431" s="5"/>
      <c r="E431" s="844"/>
      <c r="F431" s="783"/>
    </row>
    <row r="432">
      <c r="A432" s="5"/>
      <c r="B432" s="5"/>
      <c r="C432" s="5"/>
      <c r="D432" s="5"/>
      <c r="E432" s="844"/>
      <c r="F432" s="783"/>
    </row>
    <row r="433">
      <c r="A433" s="5"/>
      <c r="B433" s="5"/>
      <c r="C433" s="5"/>
      <c r="D433" s="5"/>
      <c r="E433" s="844"/>
      <c r="F433" s="783"/>
    </row>
    <row r="434">
      <c r="A434" s="5"/>
      <c r="B434" s="5"/>
      <c r="C434" s="5"/>
      <c r="D434" s="5"/>
      <c r="E434" s="844"/>
      <c r="F434" s="783"/>
    </row>
    <row r="435">
      <c r="A435" s="5"/>
      <c r="B435" s="5"/>
      <c r="C435" s="5"/>
      <c r="D435" s="5"/>
      <c r="E435" s="844"/>
      <c r="F435" s="783"/>
    </row>
    <row r="436">
      <c r="A436" s="5"/>
      <c r="B436" s="5"/>
      <c r="C436" s="5"/>
      <c r="D436" s="5"/>
      <c r="E436" s="844"/>
      <c r="F436" s="783"/>
    </row>
    <row r="437">
      <c r="A437" s="5"/>
      <c r="B437" s="5"/>
      <c r="C437" s="5"/>
      <c r="D437" s="5"/>
      <c r="E437" s="844"/>
      <c r="F437" s="783"/>
    </row>
    <row r="438">
      <c r="A438" s="5"/>
      <c r="B438" s="5"/>
      <c r="C438" s="5"/>
      <c r="D438" s="5"/>
      <c r="E438" s="844"/>
      <c r="F438" s="783"/>
    </row>
    <row r="439">
      <c r="A439" s="5"/>
      <c r="B439" s="5"/>
      <c r="C439" s="5"/>
      <c r="D439" s="5"/>
      <c r="E439" s="844"/>
      <c r="F439" s="783"/>
    </row>
    <row r="440">
      <c r="A440" s="5"/>
      <c r="B440" s="5"/>
      <c r="C440" s="5"/>
      <c r="D440" s="5"/>
      <c r="E440" s="844"/>
      <c r="F440" s="783"/>
    </row>
    <row r="441">
      <c r="A441" s="5"/>
      <c r="B441" s="5"/>
      <c r="C441" s="5"/>
      <c r="D441" s="5"/>
      <c r="E441" s="844"/>
      <c r="F441" s="783"/>
    </row>
    <row r="442">
      <c r="A442" s="5"/>
      <c r="B442" s="5"/>
      <c r="C442" s="5"/>
      <c r="D442" s="5"/>
      <c r="E442" s="844"/>
      <c r="F442" s="783"/>
    </row>
    <row r="443">
      <c r="A443" s="5"/>
      <c r="B443" s="5"/>
      <c r="C443" s="5"/>
      <c r="D443" s="5"/>
      <c r="E443" s="844"/>
      <c r="F443" s="783"/>
    </row>
    <row r="444">
      <c r="A444" s="5"/>
      <c r="B444" s="5"/>
      <c r="C444" s="5"/>
      <c r="D444" s="5"/>
      <c r="E444" s="844"/>
      <c r="F444" s="783"/>
    </row>
    <row r="445">
      <c r="A445" s="5"/>
      <c r="B445" s="5"/>
      <c r="C445" s="5"/>
      <c r="D445" s="5"/>
      <c r="E445" s="844"/>
      <c r="F445" s="783"/>
    </row>
    <row r="446">
      <c r="A446" s="5"/>
      <c r="B446" s="5"/>
      <c r="C446" s="5"/>
      <c r="D446" s="5"/>
      <c r="E446" s="844"/>
      <c r="F446" s="783"/>
    </row>
    <row r="447">
      <c r="A447" s="5"/>
      <c r="B447" s="5"/>
      <c r="C447" s="5"/>
      <c r="D447" s="5"/>
      <c r="E447" s="844"/>
      <c r="F447" s="783"/>
    </row>
    <row r="448">
      <c r="A448" s="5"/>
      <c r="B448" s="5"/>
      <c r="C448" s="5"/>
      <c r="D448" s="5"/>
      <c r="E448" s="844"/>
      <c r="F448" s="783"/>
    </row>
    <row r="449">
      <c r="A449" s="5"/>
      <c r="B449" s="5"/>
      <c r="C449" s="5"/>
      <c r="D449" s="5"/>
      <c r="E449" s="844"/>
      <c r="F449" s="783"/>
    </row>
    <row r="450">
      <c r="A450" s="5"/>
      <c r="B450" s="5"/>
      <c r="C450" s="5"/>
      <c r="D450" s="5"/>
      <c r="E450" s="844"/>
      <c r="F450" s="783"/>
    </row>
    <row r="451">
      <c r="A451" s="5"/>
      <c r="B451" s="5"/>
      <c r="C451" s="5"/>
      <c r="D451" s="5"/>
      <c r="E451" s="844"/>
      <c r="F451" s="783"/>
    </row>
    <row r="452">
      <c r="A452" s="5"/>
      <c r="B452" s="5"/>
      <c r="C452" s="5"/>
      <c r="D452" s="5"/>
      <c r="E452" s="844"/>
      <c r="F452" s="783"/>
    </row>
    <row r="453">
      <c r="A453" s="5"/>
      <c r="B453" s="5"/>
      <c r="C453" s="5"/>
      <c r="D453" s="5"/>
      <c r="E453" s="844"/>
      <c r="F453" s="783"/>
    </row>
    <row r="454">
      <c r="A454" s="5"/>
      <c r="B454" s="5"/>
      <c r="C454" s="5"/>
      <c r="D454" s="5"/>
      <c r="E454" s="844"/>
      <c r="F454" s="783"/>
    </row>
    <row r="455">
      <c r="A455" s="5"/>
      <c r="B455" s="5"/>
      <c r="C455" s="5"/>
      <c r="D455" s="5"/>
      <c r="E455" s="844"/>
      <c r="F455" s="783"/>
    </row>
    <row r="456">
      <c r="A456" s="5"/>
      <c r="B456" s="5"/>
      <c r="C456" s="5"/>
      <c r="D456" s="5"/>
      <c r="E456" s="844"/>
      <c r="F456" s="783"/>
    </row>
    <row r="457">
      <c r="A457" s="5"/>
      <c r="B457" s="5"/>
      <c r="C457" s="5"/>
      <c r="D457" s="5"/>
      <c r="E457" s="844"/>
      <c r="F457" s="783"/>
    </row>
    <row r="458">
      <c r="A458" s="5"/>
      <c r="B458" s="5"/>
      <c r="C458" s="5"/>
      <c r="D458" s="5"/>
      <c r="E458" s="844"/>
      <c r="F458" s="783"/>
    </row>
    <row r="459">
      <c r="A459" s="5"/>
      <c r="B459" s="5"/>
      <c r="C459" s="5"/>
      <c r="D459" s="5"/>
      <c r="E459" s="844"/>
      <c r="F459" s="783"/>
    </row>
    <row r="460">
      <c r="A460" s="5"/>
      <c r="B460" s="5"/>
      <c r="C460" s="5"/>
      <c r="D460" s="5"/>
      <c r="E460" s="844"/>
      <c r="F460" s="783"/>
    </row>
    <row r="461">
      <c r="A461" s="5"/>
      <c r="B461" s="5"/>
      <c r="C461" s="5"/>
      <c r="D461" s="5"/>
      <c r="E461" s="844"/>
      <c r="F461" s="783"/>
    </row>
    <row r="462">
      <c r="A462" s="5"/>
      <c r="B462" s="5"/>
      <c r="C462" s="5"/>
      <c r="D462" s="5"/>
      <c r="E462" s="844"/>
      <c r="F462" s="783"/>
    </row>
    <row r="463">
      <c r="A463" s="5"/>
      <c r="B463" s="5"/>
      <c r="C463" s="5"/>
      <c r="D463" s="5"/>
      <c r="E463" s="844"/>
      <c r="F463" s="783"/>
    </row>
    <row r="464">
      <c r="A464" s="5"/>
      <c r="B464" s="5"/>
      <c r="C464" s="5"/>
      <c r="D464" s="5"/>
      <c r="E464" s="844"/>
      <c r="F464" s="783"/>
    </row>
    <row r="465">
      <c r="A465" s="5"/>
      <c r="B465" s="5"/>
      <c r="C465" s="5"/>
      <c r="D465" s="5"/>
      <c r="E465" s="844"/>
      <c r="F465" s="783"/>
    </row>
    <row r="466">
      <c r="A466" s="5"/>
      <c r="B466" s="5"/>
      <c r="C466" s="5"/>
      <c r="D466" s="5"/>
      <c r="E466" s="844"/>
      <c r="F466" s="783"/>
    </row>
    <row r="467">
      <c r="A467" s="5"/>
      <c r="B467" s="5"/>
      <c r="C467" s="5"/>
      <c r="D467" s="5"/>
      <c r="E467" s="844"/>
      <c r="F467" s="783"/>
    </row>
    <row r="468">
      <c r="A468" s="5"/>
      <c r="B468" s="5"/>
      <c r="C468" s="5"/>
      <c r="D468" s="5"/>
      <c r="E468" s="844"/>
      <c r="F468" s="783"/>
    </row>
    <row r="469">
      <c r="A469" s="5"/>
      <c r="B469" s="5"/>
      <c r="C469" s="5"/>
      <c r="D469" s="5"/>
      <c r="E469" s="844"/>
      <c r="F469" s="783"/>
    </row>
    <row r="470">
      <c r="A470" s="5"/>
      <c r="B470" s="5"/>
      <c r="C470" s="5"/>
      <c r="D470" s="5"/>
      <c r="E470" s="844"/>
      <c r="F470" s="783"/>
    </row>
    <row r="471">
      <c r="A471" s="5"/>
      <c r="B471" s="5"/>
      <c r="C471" s="5"/>
      <c r="D471" s="5"/>
      <c r="E471" s="844"/>
      <c r="F471" s="783"/>
    </row>
    <row r="472">
      <c r="A472" s="5"/>
      <c r="B472" s="5"/>
      <c r="C472" s="5"/>
      <c r="D472" s="5"/>
      <c r="E472" s="844"/>
      <c r="F472" s="783"/>
    </row>
    <row r="473">
      <c r="A473" s="5"/>
      <c r="B473" s="5"/>
      <c r="C473" s="5"/>
      <c r="D473" s="5"/>
      <c r="E473" s="844"/>
      <c r="F473" s="783"/>
    </row>
    <row r="474">
      <c r="A474" s="5"/>
      <c r="B474" s="5"/>
      <c r="C474" s="5"/>
      <c r="D474" s="5"/>
      <c r="E474" s="844"/>
      <c r="F474" s="783"/>
    </row>
    <row r="475">
      <c r="A475" s="5"/>
      <c r="B475" s="5"/>
      <c r="C475" s="5"/>
      <c r="D475" s="5"/>
      <c r="E475" s="844"/>
      <c r="F475" s="783"/>
    </row>
    <row r="476">
      <c r="A476" s="5"/>
      <c r="B476" s="5"/>
      <c r="C476" s="5"/>
      <c r="D476" s="5"/>
      <c r="E476" s="844"/>
      <c r="F476" s="783"/>
    </row>
    <row r="477">
      <c r="A477" s="5"/>
      <c r="B477" s="5"/>
      <c r="C477" s="5"/>
      <c r="D477" s="5"/>
      <c r="E477" s="844"/>
      <c r="F477" s="783"/>
    </row>
    <row r="478">
      <c r="A478" s="5"/>
      <c r="B478" s="5"/>
      <c r="C478" s="5"/>
      <c r="D478" s="5"/>
      <c r="E478" s="844"/>
      <c r="F478" s="783"/>
    </row>
    <row r="479">
      <c r="A479" s="5"/>
      <c r="B479" s="5"/>
      <c r="C479" s="5"/>
      <c r="D479" s="5"/>
      <c r="E479" s="844"/>
      <c r="F479" s="783"/>
    </row>
    <row r="480">
      <c r="A480" s="5"/>
      <c r="B480" s="5"/>
      <c r="C480" s="5"/>
      <c r="D480" s="5"/>
      <c r="E480" s="844"/>
      <c r="F480" s="783"/>
    </row>
    <row r="481">
      <c r="A481" s="5"/>
      <c r="B481" s="5"/>
      <c r="C481" s="5"/>
      <c r="D481" s="5"/>
      <c r="E481" s="844"/>
      <c r="F481" s="783"/>
    </row>
    <row r="482">
      <c r="A482" s="5"/>
      <c r="B482" s="5"/>
      <c r="C482" s="5"/>
      <c r="D482" s="5"/>
      <c r="E482" s="844"/>
      <c r="F482" s="783"/>
    </row>
    <row r="483">
      <c r="A483" s="5"/>
      <c r="B483" s="5"/>
      <c r="C483" s="5"/>
      <c r="D483" s="5"/>
      <c r="E483" s="844"/>
      <c r="F483" s="783"/>
    </row>
    <row r="484">
      <c r="A484" s="5"/>
      <c r="B484" s="5"/>
      <c r="C484" s="5"/>
      <c r="D484" s="5"/>
      <c r="E484" s="844"/>
      <c r="F484" s="783"/>
    </row>
    <row r="485">
      <c r="A485" s="5"/>
      <c r="B485" s="5"/>
      <c r="C485" s="5"/>
      <c r="D485" s="5"/>
      <c r="E485" s="844"/>
      <c r="F485" s="783"/>
    </row>
    <row r="486">
      <c r="A486" s="5"/>
      <c r="B486" s="5"/>
      <c r="C486" s="5"/>
      <c r="D486" s="5"/>
      <c r="E486" s="844"/>
      <c r="F486" s="783"/>
    </row>
    <row r="487">
      <c r="A487" s="5"/>
      <c r="B487" s="5"/>
      <c r="C487" s="5"/>
      <c r="D487" s="5"/>
      <c r="E487" s="844"/>
      <c r="F487" s="783"/>
    </row>
    <row r="488">
      <c r="A488" s="5"/>
      <c r="B488" s="5"/>
      <c r="C488" s="5"/>
      <c r="D488" s="5"/>
      <c r="E488" s="844"/>
      <c r="F488" s="783"/>
    </row>
    <row r="489">
      <c r="A489" s="5"/>
      <c r="B489" s="5"/>
      <c r="C489" s="5"/>
      <c r="D489" s="5"/>
      <c r="E489" s="844"/>
      <c r="F489" s="783"/>
    </row>
    <row r="490">
      <c r="A490" s="5"/>
      <c r="B490" s="5"/>
      <c r="C490" s="5"/>
      <c r="D490" s="5"/>
      <c r="E490" s="844"/>
      <c r="F490" s="783"/>
    </row>
    <row r="491">
      <c r="A491" s="5"/>
      <c r="B491" s="5"/>
      <c r="C491" s="5"/>
      <c r="D491" s="5"/>
      <c r="E491" s="844"/>
      <c r="F491" s="783"/>
    </row>
    <row r="492">
      <c r="A492" s="5"/>
      <c r="B492" s="5"/>
      <c r="C492" s="5"/>
      <c r="D492" s="5"/>
      <c r="E492" s="844"/>
      <c r="F492" s="783"/>
    </row>
    <row r="493">
      <c r="A493" s="5"/>
      <c r="B493" s="5"/>
      <c r="C493" s="5"/>
      <c r="D493" s="5"/>
      <c r="E493" s="844"/>
      <c r="F493" s="783"/>
    </row>
    <row r="494">
      <c r="A494" s="5"/>
      <c r="B494" s="5"/>
      <c r="C494" s="5"/>
      <c r="D494" s="5"/>
      <c r="E494" s="844"/>
      <c r="F494" s="783"/>
    </row>
    <row r="495">
      <c r="A495" s="5"/>
      <c r="B495" s="5"/>
      <c r="C495" s="5"/>
      <c r="D495" s="5"/>
      <c r="E495" s="844"/>
      <c r="F495" s="783"/>
    </row>
    <row r="496">
      <c r="A496" s="5"/>
      <c r="B496" s="5"/>
      <c r="C496" s="5"/>
      <c r="D496" s="5"/>
      <c r="E496" s="844"/>
      <c r="F496" s="783"/>
    </row>
    <row r="497">
      <c r="A497" s="5"/>
      <c r="B497" s="5"/>
      <c r="C497" s="5"/>
      <c r="D497" s="5"/>
      <c r="E497" s="844"/>
      <c r="F497" s="783"/>
    </row>
    <row r="498">
      <c r="A498" s="5"/>
      <c r="B498" s="5"/>
      <c r="C498" s="5"/>
      <c r="D498" s="5"/>
      <c r="E498" s="844"/>
      <c r="F498" s="783"/>
    </row>
    <row r="499">
      <c r="A499" s="5"/>
      <c r="B499" s="5"/>
      <c r="C499" s="5"/>
      <c r="D499" s="5"/>
      <c r="E499" s="844"/>
      <c r="F499" s="783"/>
    </row>
    <row r="500">
      <c r="A500" s="5"/>
      <c r="B500" s="5"/>
      <c r="C500" s="5"/>
      <c r="D500" s="5"/>
      <c r="E500" s="844"/>
      <c r="F500" s="783"/>
    </row>
    <row r="501">
      <c r="A501" s="5"/>
      <c r="B501" s="5"/>
      <c r="C501" s="5"/>
      <c r="D501" s="5"/>
      <c r="E501" s="844"/>
      <c r="F501" s="783"/>
    </row>
    <row r="502">
      <c r="A502" s="5"/>
      <c r="B502" s="5"/>
      <c r="C502" s="5"/>
      <c r="D502" s="5"/>
      <c r="E502" s="844"/>
      <c r="F502" s="783"/>
    </row>
    <row r="503">
      <c r="A503" s="5"/>
      <c r="B503" s="5"/>
      <c r="C503" s="5"/>
      <c r="D503" s="5"/>
      <c r="E503" s="844"/>
      <c r="F503" s="783"/>
    </row>
    <row r="504">
      <c r="A504" s="5"/>
      <c r="B504" s="5"/>
      <c r="C504" s="5"/>
      <c r="D504" s="5"/>
      <c r="E504" s="844"/>
      <c r="F504" s="783"/>
    </row>
    <row r="505">
      <c r="A505" s="5"/>
      <c r="B505" s="5"/>
      <c r="C505" s="5"/>
      <c r="D505" s="5"/>
      <c r="E505" s="844"/>
      <c r="F505" s="783"/>
    </row>
    <row r="506">
      <c r="A506" s="5"/>
      <c r="B506" s="5"/>
      <c r="C506" s="5"/>
      <c r="D506" s="5"/>
      <c r="E506" s="844"/>
      <c r="F506" s="783"/>
    </row>
    <row r="507">
      <c r="A507" s="5"/>
      <c r="B507" s="5"/>
      <c r="C507" s="5"/>
      <c r="D507" s="5"/>
      <c r="E507" s="844"/>
      <c r="F507" s="783"/>
    </row>
    <row r="508">
      <c r="A508" s="5"/>
      <c r="B508" s="5"/>
      <c r="C508" s="5"/>
      <c r="D508" s="5"/>
      <c r="E508" s="844"/>
      <c r="F508" s="783"/>
    </row>
    <row r="509">
      <c r="A509" s="5"/>
      <c r="B509" s="5"/>
      <c r="C509" s="5"/>
      <c r="D509" s="5"/>
      <c r="E509" s="844"/>
      <c r="F509" s="783"/>
    </row>
    <row r="510">
      <c r="A510" s="5"/>
      <c r="B510" s="5"/>
      <c r="C510" s="5"/>
      <c r="D510" s="5"/>
      <c r="E510" s="844"/>
      <c r="F510" s="783"/>
    </row>
    <row r="511">
      <c r="A511" s="5"/>
      <c r="B511" s="5"/>
      <c r="C511" s="5"/>
      <c r="D511" s="5"/>
      <c r="E511" s="844"/>
      <c r="F511" s="783"/>
    </row>
    <row r="512">
      <c r="A512" s="5"/>
      <c r="B512" s="5"/>
      <c r="C512" s="5"/>
      <c r="D512" s="5"/>
      <c r="E512" s="844"/>
      <c r="F512" s="783"/>
    </row>
    <row r="513">
      <c r="A513" s="5"/>
      <c r="B513" s="5"/>
      <c r="C513" s="5"/>
      <c r="D513" s="5"/>
      <c r="E513" s="844"/>
      <c r="F513" s="783"/>
    </row>
    <row r="514">
      <c r="A514" s="5"/>
      <c r="B514" s="5"/>
      <c r="C514" s="5"/>
      <c r="D514" s="5"/>
      <c r="E514" s="844"/>
      <c r="F514" s="783"/>
    </row>
    <row r="515">
      <c r="A515" s="5"/>
      <c r="B515" s="5"/>
      <c r="C515" s="5"/>
      <c r="D515" s="5"/>
      <c r="E515" s="844"/>
      <c r="F515" s="783"/>
    </row>
    <row r="516">
      <c r="A516" s="5"/>
      <c r="B516" s="5"/>
      <c r="C516" s="5"/>
      <c r="D516" s="5"/>
      <c r="E516" s="844"/>
      <c r="F516" s="783"/>
    </row>
    <row r="517">
      <c r="A517" s="5"/>
      <c r="B517" s="5"/>
      <c r="C517" s="5"/>
      <c r="D517" s="5"/>
      <c r="E517" s="844"/>
      <c r="F517" s="783"/>
    </row>
    <row r="518">
      <c r="A518" s="5"/>
      <c r="B518" s="5"/>
      <c r="C518" s="5"/>
      <c r="D518" s="5"/>
      <c r="E518" s="844"/>
      <c r="F518" s="783"/>
    </row>
    <row r="519">
      <c r="A519" s="5"/>
      <c r="B519" s="5"/>
      <c r="C519" s="5"/>
      <c r="D519" s="5"/>
      <c r="E519" s="844"/>
      <c r="F519" s="783"/>
    </row>
    <row r="520">
      <c r="A520" s="5"/>
      <c r="B520" s="5"/>
      <c r="C520" s="5"/>
      <c r="D520" s="5"/>
      <c r="E520" s="844"/>
      <c r="F520" s="783"/>
    </row>
    <row r="521">
      <c r="A521" s="5"/>
      <c r="B521" s="5"/>
      <c r="C521" s="5"/>
      <c r="D521" s="5"/>
      <c r="E521" s="844"/>
      <c r="F521" s="783"/>
    </row>
    <row r="522">
      <c r="A522" s="5"/>
      <c r="B522" s="5"/>
      <c r="C522" s="5"/>
      <c r="D522" s="5"/>
      <c r="E522" s="844"/>
      <c r="F522" s="783"/>
    </row>
    <row r="523">
      <c r="A523" s="5"/>
      <c r="B523" s="5"/>
      <c r="C523" s="5"/>
      <c r="D523" s="5"/>
      <c r="E523" s="844"/>
      <c r="F523" s="783"/>
    </row>
    <row r="524">
      <c r="A524" s="5"/>
      <c r="B524" s="5"/>
      <c r="C524" s="5"/>
      <c r="D524" s="5"/>
      <c r="E524" s="844"/>
      <c r="F524" s="783"/>
    </row>
    <row r="525">
      <c r="A525" s="5"/>
      <c r="B525" s="5"/>
      <c r="C525" s="5"/>
      <c r="D525" s="5"/>
      <c r="E525" s="844"/>
      <c r="F525" s="783"/>
    </row>
    <row r="526">
      <c r="A526" s="5"/>
      <c r="B526" s="5"/>
      <c r="C526" s="5"/>
      <c r="D526" s="5"/>
      <c r="E526" s="844"/>
      <c r="F526" s="783"/>
    </row>
    <row r="527">
      <c r="A527" s="5"/>
      <c r="B527" s="5"/>
      <c r="C527" s="5"/>
      <c r="D527" s="5"/>
      <c r="E527" s="844"/>
      <c r="F527" s="783"/>
    </row>
    <row r="528">
      <c r="A528" s="5"/>
      <c r="B528" s="5"/>
      <c r="C528" s="5"/>
      <c r="D528" s="5"/>
      <c r="E528" s="844"/>
      <c r="F528" s="783"/>
    </row>
    <row r="529">
      <c r="A529" s="5"/>
      <c r="B529" s="5"/>
      <c r="C529" s="5"/>
      <c r="D529" s="5"/>
      <c r="E529" s="844"/>
      <c r="F529" s="783"/>
    </row>
    <row r="530">
      <c r="A530" s="5"/>
      <c r="B530" s="5"/>
      <c r="C530" s="5"/>
      <c r="D530" s="5"/>
      <c r="E530" s="844"/>
      <c r="F530" s="783"/>
    </row>
    <row r="531">
      <c r="A531" s="5"/>
      <c r="B531" s="5"/>
      <c r="C531" s="5"/>
      <c r="D531" s="5"/>
      <c r="E531" s="844"/>
      <c r="F531" s="783"/>
    </row>
    <row r="532">
      <c r="A532" s="5"/>
      <c r="B532" s="5"/>
      <c r="C532" s="5"/>
      <c r="D532" s="5"/>
      <c r="E532" s="844"/>
      <c r="F532" s="783"/>
    </row>
    <row r="533">
      <c r="A533" s="5"/>
      <c r="B533" s="5"/>
      <c r="C533" s="5"/>
      <c r="D533" s="5"/>
      <c r="E533" s="844"/>
      <c r="F533" s="783"/>
    </row>
    <row r="534">
      <c r="A534" s="5"/>
      <c r="B534" s="5"/>
      <c r="C534" s="5"/>
      <c r="D534" s="5"/>
      <c r="E534" s="844"/>
      <c r="F534" s="783"/>
    </row>
    <row r="535">
      <c r="A535" s="5"/>
      <c r="B535" s="5"/>
      <c r="C535" s="5"/>
      <c r="D535" s="5"/>
      <c r="E535" s="844"/>
      <c r="F535" s="783"/>
    </row>
    <row r="536">
      <c r="A536" s="5"/>
      <c r="B536" s="5"/>
      <c r="C536" s="5"/>
      <c r="D536" s="5"/>
      <c r="E536" s="844"/>
      <c r="F536" s="783"/>
    </row>
    <row r="537">
      <c r="A537" s="5"/>
      <c r="B537" s="5"/>
      <c r="C537" s="5"/>
      <c r="D537" s="5"/>
      <c r="E537" s="844"/>
      <c r="F537" s="783"/>
    </row>
    <row r="538">
      <c r="A538" s="5"/>
      <c r="B538" s="5"/>
      <c r="C538" s="5"/>
      <c r="D538" s="5"/>
      <c r="E538" s="844"/>
      <c r="F538" s="783"/>
    </row>
    <row r="539">
      <c r="A539" s="5"/>
      <c r="B539" s="5"/>
      <c r="C539" s="5"/>
      <c r="D539" s="5"/>
      <c r="E539" s="844"/>
      <c r="F539" s="783"/>
    </row>
    <row r="540">
      <c r="A540" s="5"/>
      <c r="B540" s="5"/>
      <c r="C540" s="5"/>
      <c r="D540" s="5"/>
      <c r="E540" s="844"/>
      <c r="F540" s="783"/>
    </row>
    <row r="541">
      <c r="A541" s="5"/>
      <c r="B541" s="5"/>
      <c r="C541" s="5"/>
      <c r="D541" s="5"/>
      <c r="E541" s="844"/>
      <c r="F541" s="783"/>
    </row>
    <row r="542">
      <c r="A542" s="5"/>
      <c r="B542" s="5"/>
      <c r="C542" s="5"/>
      <c r="D542" s="5"/>
      <c r="E542" s="844"/>
      <c r="F542" s="783"/>
    </row>
    <row r="543">
      <c r="A543" s="5"/>
      <c r="B543" s="5"/>
      <c r="C543" s="5"/>
      <c r="D543" s="5"/>
      <c r="E543" s="844"/>
      <c r="F543" s="783"/>
    </row>
    <row r="544">
      <c r="A544" s="5"/>
      <c r="B544" s="5"/>
      <c r="C544" s="5"/>
      <c r="D544" s="5"/>
      <c r="E544" s="844"/>
      <c r="F544" s="783"/>
    </row>
    <row r="545">
      <c r="A545" s="5"/>
      <c r="B545" s="5"/>
      <c r="C545" s="5"/>
      <c r="D545" s="5"/>
      <c r="E545" s="844"/>
      <c r="F545" s="783"/>
    </row>
    <row r="546">
      <c r="A546" s="5"/>
      <c r="B546" s="5"/>
      <c r="C546" s="5"/>
      <c r="D546" s="5"/>
      <c r="E546" s="844"/>
      <c r="F546" s="783"/>
    </row>
    <row r="547">
      <c r="A547" s="5"/>
      <c r="B547" s="5"/>
      <c r="C547" s="5"/>
      <c r="D547" s="5"/>
      <c r="E547" s="844"/>
      <c r="F547" s="783"/>
    </row>
    <row r="548">
      <c r="A548" s="5"/>
      <c r="B548" s="5"/>
      <c r="C548" s="5"/>
      <c r="D548" s="5"/>
      <c r="E548" s="844"/>
      <c r="F548" s="783"/>
    </row>
    <row r="549">
      <c r="A549" s="5"/>
      <c r="B549" s="5"/>
      <c r="C549" s="5"/>
      <c r="D549" s="5"/>
      <c r="E549" s="844"/>
      <c r="F549" s="783"/>
    </row>
    <row r="550">
      <c r="A550" s="5"/>
      <c r="B550" s="5"/>
      <c r="C550" s="5"/>
      <c r="D550" s="5"/>
      <c r="E550" s="844"/>
      <c r="F550" s="783"/>
    </row>
    <row r="551">
      <c r="A551" s="5"/>
      <c r="B551" s="5"/>
      <c r="C551" s="5"/>
      <c r="D551" s="5"/>
      <c r="E551" s="844"/>
      <c r="F551" s="783"/>
    </row>
    <row r="552">
      <c r="A552" s="5"/>
      <c r="B552" s="5"/>
      <c r="C552" s="5"/>
      <c r="D552" s="5"/>
      <c r="E552" s="844"/>
      <c r="F552" s="783"/>
    </row>
    <row r="553">
      <c r="A553" s="5"/>
      <c r="B553" s="5"/>
      <c r="C553" s="5"/>
      <c r="D553" s="5"/>
      <c r="E553" s="844"/>
      <c r="F553" s="783"/>
    </row>
    <row r="554">
      <c r="A554" s="5"/>
      <c r="B554" s="5"/>
      <c r="C554" s="5"/>
      <c r="D554" s="5"/>
      <c r="E554" s="844"/>
      <c r="F554" s="783"/>
    </row>
    <row r="555">
      <c r="A555" s="5"/>
      <c r="B555" s="5"/>
      <c r="C555" s="5"/>
      <c r="D555" s="5"/>
      <c r="E555" s="844"/>
      <c r="F555" s="783"/>
    </row>
    <row r="556">
      <c r="A556" s="5"/>
      <c r="B556" s="5"/>
      <c r="C556" s="5"/>
      <c r="D556" s="5"/>
      <c r="E556" s="844"/>
      <c r="F556" s="783"/>
    </row>
    <row r="557">
      <c r="A557" s="5"/>
      <c r="B557" s="5"/>
      <c r="C557" s="5"/>
      <c r="D557" s="5"/>
      <c r="E557" s="844"/>
      <c r="F557" s="783"/>
    </row>
    <row r="558">
      <c r="A558" s="5"/>
      <c r="B558" s="5"/>
      <c r="C558" s="5"/>
      <c r="D558" s="5"/>
      <c r="E558" s="844"/>
      <c r="F558" s="783"/>
    </row>
    <row r="559">
      <c r="A559" s="5"/>
      <c r="B559" s="5"/>
      <c r="C559" s="5"/>
      <c r="D559" s="5"/>
      <c r="E559" s="844"/>
      <c r="F559" s="783"/>
    </row>
    <row r="560">
      <c r="A560" s="5"/>
      <c r="B560" s="5"/>
      <c r="C560" s="5"/>
      <c r="D560" s="5"/>
      <c r="E560" s="844"/>
      <c r="F560" s="783"/>
    </row>
    <row r="561">
      <c r="A561" s="5"/>
      <c r="B561" s="5"/>
      <c r="C561" s="5"/>
      <c r="D561" s="5"/>
      <c r="E561" s="844"/>
      <c r="F561" s="783"/>
    </row>
    <row r="562">
      <c r="A562" s="5"/>
      <c r="B562" s="5"/>
      <c r="C562" s="5"/>
      <c r="D562" s="5"/>
      <c r="E562" s="844"/>
      <c r="F562" s="783"/>
    </row>
    <row r="563">
      <c r="A563" s="5"/>
      <c r="B563" s="5"/>
      <c r="C563" s="5"/>
      <c r="D563" s="5"/>
      <c r="E563" s="844"/>
      <c r="F563" s="783"/>
    </row>
    <row r="564">
      <c r="A564" s="5"/>
      <c r="B564" s="5"/>
      <c r="C564" s="5"/>
      <c r="D564" s="5"/>
      <c r="E564" s="844"/>
      <c r="F564" s="783"/>
    </row>
    <row r="565">
      <c r="A565" s="5"/>
      <c r="B565" s="5"/>
      <c r="C565" s="5"/>
      <c r="D565" s="5"/>
      <c r="E565" s="844"/>
      <c r="F565" s="783"/>
    </row>
    <row r="566">
      <c r="A566" s="5"/>
      <c r="B566" s="5"/>
      <c r="C566" s="5"/>
      <c r="D566" s="5"/>
      <c r="E566" s="844"/>
      <c r="F566" s="783"/>
    </row>
    <row r="567">
      <c r="A567" s="5"/>
      <c r="B567" s="5"/>
      <c r="C567" s="5"/>
      <c r="D567" s="5"/>
      <c r="E567" s="844"/>
      <c r="F567" s="783"/>
    </row>
    <row r="568">
      <c r="A568" s="5"/>
      <c r="B568" s="5"/>
      <c r="C568" s="5"/>
      <c r="D568" s="5"/>
      <c r="E568" s="844"/>
      <c r="F568" s="783"/>
    </row>
    <row r="569">
      <c r="A569" s="5"/>
      <c r="B569" s="5"/>
      <c r="C569" s="5"/>
      <c r="D569" s="5"/>
      <c r="E569" s="844"/>
      <c r="F569" s="783"/>
    </row>
    <row r="570">
      <c r="A570" s="5"/>
      <c r="B570" s="5"/>
      <c r="C570" s="5"/>
      <c r="D570" s="5"/>
      <c r="E570" s="844"/>
      <c r="F570" s="783"/>
    </row>
    <row r="571">
      <c r="A571" s="5"/>
      <c r="B571" s="5"/>
      <c r="C571" s="5"/>
      <c r="D571" s="5"/>
      <c r="E571" s="844"/>
      <c r="F571" s="783"/>
    </row>
    <row r="572">
      <c r="A572" s="5"/>
      <c r="B572" s="5"/>
      <c r="C572" s="5"/>
      <c r="D572" s="5"/>
      <c r="E572" s="844"/>
      <c r="F572" s="783"/>
    </row>
    <row r="573">
      <c r="A573" s="5"/>
      <c r="B573" s="5"/>
      <c r="C573" s="5"/>
      <c r="D573" s="5"/>
      <c r="E573" s="844"/>
      <c r="F573" s="783"/>
    </row>
    <row r="574">
      <c r="A574" s="5"/>
      <c r="B574" s="5"/>
      <c r="C574" s="5"/>
      <c r="D574" s="5"/>
      <c r="E574" s="844"/>
      <c r="F574" s="783"/>
    </row>
    <row r="575">
      <c r="A575" s="5"/>
      <c r="B575" s="5"/>
      <c r="C575" s="5"/>
      <c r="D575" s="5"/>
      <c r="E575" s="844"/>
      <c r="F575" s="783"/>
    </row>
    <row r="576">
      <c r="A576" s="5"/>
      <c r="B576" s="5"/>
      <c r="C576" s="5"/>
      <c r="D576" s="5"/>
      <c r="E576" s="844"/>
      <c r="F576" s="783"/>
    </row>
    <row r="577">
      <c r="A577" s="5"/>
      <c r="B577" s="5"/>
      <c r="C577" s="5"/>
      <c r="D577" s="5"/>
      <c r="E577" s="844"/>
      <c r="F577" s="783"/>
    </row>
    <row r="578">
      <c r="A578" s="5"/>
      <c r="B578" s="5"/>
      <c r="C578" s="5"/>
      <c r="D578" s="5"/>
      <c r="E578" s="844"/>
      <c r="F578" s="783"/>
    </row>
    <row r="579">
      <c r="A579" s="5"/>
      <c r="B579" s="5"/>
      <c r="C579" s="5"/>
      <c r="D579" s="5"/>
      <c r="E579" s="844"/>
      <c r="F579" s="783"/>
    </row>
    <row r="580">
      <c r="A580" s="5"/>
      <c r="B580" s="5"/>
      <c r="C580" s="5"/>
      <c r="D580" s="5"/>
      <c r="E580" s="844"/>
      <c r="F580" s="783"/>
    </row>
    <row r="581">
      <c r="A581" s="5"/>
      <c r="B581" s="5"/>
      <c r="C581" s="5"/>
      <c r="D581" s="5"/>
      <c r="E581" s="844"/>
      <c r="F581" s="783"/>
    </row>
    <row r="582">
      <c r="A582" s="5"/>
      <c r="B582" s="5"/>
      <c r="C582" s="5"/>
      <c r="D582" s="5"/>
      <c r="E582" s="844"/>
      <c r="F582" s="783"/>
    </row>
    <row r="583">
      <c r="A583" s="5"/>
      <c r="B583" s="5"/>
      <c r="C583" s="5"/>
      <c r="D583" s="5"/>
      <c r="E583" s="844"/>
      <c r="F583" s="783"/>
    </row>
    <row r="584">
      <c r="A584" s="5"/>
      <c r="B584" s="5"/>
      <c r="C584" s="5"/>
      <c r="D584" s="5"/>
      <c r="E584" s="844"/>
      <c r="F584" s="783"/>
    </row>
    <row r="585">
      <c r="A585" s="5"/>
      <c r="B585" s="5"/>
      <c r="C585" s="5"/>
      <c r="D585" s="5"/>
      <c r="E585" s="844"/>
      <c r="F585" s="783"/>
    </row>
    <row r="586">
      <c r="A586" s="5"/>
      <c r="B586" s="5"/>
      <c r="C586" s="5"/>
      <c r="D586" s="5"/>
      <c r="E586" s="844"/>
      <c r="F586" s="783"/>
    </row>
    <row r="587">
      <c r="A587" s="5"/>
      <c r="B587" s="5"/>
      <c r="C587" s="5"/>
      <c r="D587" s="5"/>
      <c r="E587" s="844"/>
      <c r="F587" s="783"/>
    </row>
    <row r="588">
      <c r="A588" s="5"/>
      <c r="B588" s="5"/>
      <c r="C588" s="5"/>
      <c r="D588" s="5"/>
      <c r="E588" s="844"/>
      <c r="F588" s="783"/>
    </row>
    <row r="589">
      <c r="A589" s="5"/>
      <c r="B589" s="5"/>
      <c r="C589" s="5"/>
      <c r="D589" s="5"/>
      <c r="E589" s="844"/>
      <c r="F589" s="783"/>
    </row>
    <row r="590">
      <c r="A590" s="5"/>
      <c r="B590" s="5"/>
      <c r="C590" s="5"/>
      <c r="D590" s="5"/>
      <c r="E590" s="844"/>
      <c r="F590" s="783"/>
    </row>
    <row r="591">
      <c r="A591" s="5"/>
      <c r="B591" s="5"/>
      <c r="C591" s="5"/>
      <c r="D591" s="5"/>
      <c r="E591" s="844"/>
      <c r="F591" s="783"/>
    </row>
    <row r="592">
      <c r="A592" s="5"/>
      <c r="B592" s="5"/>
      <c r="C592" s="5"/>
      <c r="D592" s="5"/>
      <c r="E592" s="844"/>
      <c r="F592" s="783"/>
    </row>
    <row r="593">
      <c r="A593" s="5"/>
      <c r="B593" s="5"/>
      <c r="C593" s="5"/>
      <c r="D593" s="5"/>
      <c r="E593" s="844"/>
      <c r="F593" s="783"/>
    </row>
    <row r="594">
      <c r="A594" s="5"/>
      <c r="B594" s="5"/>
      <c r="C594" s="5"/>
      <c r="D594" s="5"/>
      <c r="E594" s="844"/>
      <c r="F594" s="783"/>
    </row>
    <row r="595">
      <c r="A595" s="5"/>
      <c r="B595" s="5"/>
      <c r="C595" s="5"/>
      <c r="D595" s="5"/>
      <c r="E595" s="844"/>
      <c r="F595" s="783"/>
    </row>
    <row r="596">
      <c r="A596" s="5"/>
      <c r="B596" s="5"/>
      <c r="C596" s="5"/>
      <c r="D596" s="5"/>
      <c r="E596" s="844"/>
      <c r="F596" s="783"/>
    </row>
    <row r="597">
      <c r="A597" s="5"/>
      <c r="B597" s="5"/>
      <c r="C597" s="5"/>
      <c r="D597" s="5"/>
      <c r="E597" s="844"/>
      <c r="F597" s="783"/>
    </row>
    <row r="598">
      <c r="A598" s="5"/>
      <c r="B598" s="5"/>
      <c r="C598" s="5"/>
      <c r="D598" s="5"/>
      <c r="E598" s="844"/>
      <c r="F598" s="783"/>
    </row>
    <row r="599">
      <c r="A599" s="5"/>
      <c r="B599" s="5"/>
      <c r="C599" s="5"/>
      <c r="D599" s="5"/>
      <c r="E599" s="844"/>
      <c r="F599" s="783"/>
    </row>
    <row r="600">
      <c r="A600" s="5"/>
      <c r="B600" s="5"/>
      <c r="C600" s="5"/>
      <c r="D600" s="5"/>
      <c r="E600" s="844"/>
      <c r="F600" s="783"/>
    </row>
    <row r="601">
      <c r="A601" s="5"/>
      <c r="B601" s="5"/>
      <c r="C601" s="5"/>
      <c r="D601" s="5"/>
      <c r="E601" s="844"/>
      <c r="F601" s="783"/>
    </row>
    <row r="602">
      <c r="A602" s="5"/>
      <c r="B602" s="5"/>
      <c r="C602" s="5"/>
      <c r="D602" s="5"/>
      <c r="E602" s="844"/>
      <c r="F602" s="783"/>
    </row>
    <row r="603">
      <c r="A603" s="5"/>
      <c r="B603" s="5"/>
      <c r="C603" s="5"/>
      <c r="D603" s="5"/>
      <c r="E603" s="844"/>
      <c r="F603" s="783"/>
    </row>
    <row r="604">
      <c r="A604" s="5"/>
      <c r="B604" s="5"/>
      <c r="C604" s="5"/>
      <c r="D604" s="5"/>
      <c r="E604" s="844"/>
      <c r="F604" s="783"/>
    </row>
    <row r="605">
      <c r="A605" s="5"/>
      <c r="B605" s="5"/>
      <c r="C605" s="5"/>
      <c r="D605" s="5"/>
      <c r="E605" s="844"/>
      <c r="F605" s="783"/>
    </row>
    <row r="606">
      <c r="A606" s="5"/>
      <c r="B606" s="5"/>
      <c r="C606" s="5"/>
      <c r="D606" s="5"/>
      <c r="E606" s="844"/>
      <c r="F606" s="783"/>
    </row>
    <row r="607">
      <c r="A607" s="5"/>
      <c r="B607" s="5"/>
      <c r="C607" s="5"/>
      <c r="D607" s="5"/>
      <c r="E607" s="844"/>
      <c r="F607" s="783"/>
    </row>
    <row r="608">
      <c r="A608" s="5"/>
      <c r="B608" s="5"/>
      <c r="C608" s="5"/>
      <c r="D608" s="5"/>
      <c r="E608" s="844"/>
      <c r="F608" s="783"/>
    </row>
    <row r="609">
      <c r="A609" s="5"/>
      <c r="B609" s="5"/>
      <c r="C609" s="5"/>
      <c r="D609" s="5"/>
      <c r="E609" s="844"/>
      <c r="F609" s="783"/>
    </row>
    <row r="610">
      <c r="A610" s="5"/>
      <c r="B610" s="5"/>
      <c r="C610" s="5"/>
      <c r="D610" s="5"/>
      <c r="E610" s="844"/>
      <c r="F610" s="783"/>
    </row>
    <row r="611">
      <c r="A611" s="5"/>
      <c r="B611" s="5"/>
      <c r="C611" s="5"/>
      <c r="D611" s="5"/>
      <c r="E611" s="844"/>
      <c r="F611" s="783"/>
    </row>
    <row r="612">
      <c r="A612" s="5"/>
      <c r="B612" s="5"/>
      <c r="C612" s="5"/>
      <c r="D612" s="5"/>
      <c r="E612" s="844"/>
      <c r="F612" s="783"/>
    </row>
    <row r="613">
      <c r="A613" s="5"/>
      <c r="B613" s="5"/>
      <c r="C613" s="5"/>
      <c r="D613" s="5"/>
      <c r="E613" s="844"/>
      <c r="F613" s="783"/>
    </row>
    <row r="614">
      <c r="A614" s="5"/>
      <c r="B614" s="5"/>
      <c r="C614" s="5"/>
      <c r="D614" s="5"/>
      <c r="E614" s="844"/>
      <c r="F614" s="783"/>
    </row>
    <row r="615">
      <c r="A615" s="5"/>
      <c r="B615" s="5"/>
      <c r="C615" s="5"/>
      <c r="D615" s="5"/>
      <c r="E615" s="844"/>
      <c r="F615" s="783"/>
    </row>
    <row r="616">
      <c r="A616" s="5"/>
      <c r="B616" s="5"/>
      <c r="C616" s="5"/>
      <c r="D616" s="5"/>
      <c r="E616" s="844"/>
      <c r="F616" s="783"/>
    </row>
    <row r="617">
      <c r="A617" s="5"/>
      <c r="B617" s="5"/>
      <c r="C617" s="5"/>
      <c r="D617" s="5"/>
      <c r="E617" s="844"/>
      <c r="F617" s="783"/>
    </row>
    <row r="618">
      <c r="A618" s="5"/>
      <c r="B618" s="5"/>
      <c r="C618" s="5"/>
      <c r="D618" s="5"/>
      <c r="E618" s="844"/>
      <c r="F618" s="783"/>
    </row>
    <row r="619">
      <c r="A619" s="5"/>
      <c r="B619" s="5"/>
      <c r="C619" s="5"/>
      <c r="D619" s="5"/>
      <c r="E619" s="844"/>
      <c r="F619" s="783"/>
    </row>
    <row r="620">
      <c r="A620" s="5"/>
      <c r="B620" s="5"/>
      <c r="C620" s="5"/>
      <c r="D620" s="5"/>
      <c r="E620" s="844"/>
      <c r="F620" s="783"/>
    </row>
    <row r="621">
      <c r="A621" s="5"/>
      <c r="B621" s="5"/>
      <c r="C621" s="5"/>
      <c r="D621" s="5"/>
      <c r="E621" s="844"/>
      <c r="F621" s="783"/>
    </row>
    <row r="622">
      <c r="A622" s="5"/>
      <c r="B622" s="5"/>
      <c r="C622" s="5"/>
      <c r="D622" s="5"/>
      <c r="E622" s="844"/>
      <c r="F622" s="783"/>
    </row>
    <row r="623">
      <c r="A623" s="5"/>
      <c r="B623" s="5"/>
      <c r="C623" s="5"/>
      <c r="D623" s="5"/>
      <c r="E623" s="844"/>
      <c r="F623" s="783"/>
    </row>
    <row r="624">
      <c r="A624" s="5"/>
      <c r="B624" s="5"/>
      <c r="C624" s="5"/>
      <c r="D624" s="5"/>
      <c r="E624" s="844"/>
      <c r="F624" s="783"/>
    </row>
    <row r="625">
      <c r="A625" s="5"/>
      <c r="B625" s="5"/>
      <c r="C625" s="5"/>
      <c r="D625" s="5"/>
      <c r="E625" s="844"/>
      <c r="F625" s="783"/>
    </row>
    <row r="626">
      <c r="A626" s="5"/>
      <c r="B626" s="5"/>
      <c r="C626" s="5"/>
      <c r="D626" s="5"/>
      <c r="E626" s="844"/>
      <c r="F626" s="783"/>
    </row>
    <row r="627">
      <c r="A627" s="5"/>
      <c r="B627" s="5"/>
      <c r="C627" s="5"/>
      <c r="D627" s="5"/>
      <c r="E627" s="844"/>
      <c r="F627" s="783"/>
    </row>
    <row r="628">
      <c r="A628" s="5"/>
      <c r="B628" s="5"/>
      <c r="C628" s="5"/>
      <c r="D628" s="5"/>
      <c r="E628" s="844"/>
      <c r="F628" s="783"/>
    </row>
    <row r="629">
      <c r="A629" s="5"/>
      <c r="B629" s="5"/>
      <c r="C629" s="5"/>
      <c r="D629" s="5"/>
      <c r="E629" s="844"/>
      <c r="F629" s="783"/>
    </row>
    <row r="630">
      <c r="A630" s="5"/>
      <c r="B630" s="5"/>
      <c r="C630" s="5"/>
      <c r="D630" s="5"/>
      <c r="E630" s="844"/>
      <c r="F630" s="783"/>
    </row>
    <row r="631">
      <c r="A631" s="5"/>
      <c r="B631" s="5"/>
      <c r="C631" s="5"/>
      <c r="D631" s="5"/>
      <c r="E631" s="844"/>
      <c r="F631" s="783"/>
    </row>
    <row r="632">
      <c r="A632" s="5"/>
      <c r="B632" s="5"/>
      <c r="C632" s="5"/>
      <c r="D632" s="5"/>
      <c r="E632" s="844"/>
      <c r="F632" s="783"/>
    </row>
    <row r="633">
      <c r="A633" s="5"/>
      <c r="B633" s="5"/>
      <c r="C633" s="5"/>
      <c r="D633" s="5"/>
      <c r="E633" s="844"/>
      <c r="F633" s="783"/>
    </row>
    <row r="634">
      <c r="A634" s="5"/>
      <c r="B634" s="5"/>
      <c r="C634" s="5"/>
      <c r="D634" s="5"/>
      <c r="E634" s="844"/>
      <c r="F634" s="783"/>
    </row>
    <row r="635">
      <c r="A635" s="5"/>
      <c r="B635" s="5"/>
      <c r="C635" s="5"/>
      <c r="D635" s="5"/>
      <c r="E635" s="844"/>
      <c r="F635" s="783"/>
    </row>
    <row r="636">
      <c r="A636" s="5"/>
      <c r="B636" s="5"/>
      <c r="C636" s="5"/>
      <c r="D636" s="5"/>
      <c r="E636" s="844"/>
      <c r="F636" s="783"/>
    </row>
    <row r="637">
      <c r="A637" s="5"/>
      <c r="B637" s="5"/>
      <c r="C637" s="5"/>
      <c r="D637" s="5"/>
      <c r="E637" s="844"/>
      <c r="F637" s="783"/>
    </row>
    <row r="638">
      <c r="A638" s="5"/>
      <c r="B638" s="5"/>
      <c r="C638" s="5"/>
      <c r="D638" s="5"/>
      <c r="E638" s="844"/>
      <c r="F638" s="783"/>
    </row>
    <row r="639">
      <c r="A639" s="5"/>
      <c r="B639" s="5"/>
      <c r="C639" s="5"/>
      <c r="D639" s="5"/>
      <c r="E639" s="844"/>
      <c r="F639" s="783"/>
    </row>
    <row r="640">
      <c r="A640" s="5"/>
      <c r="B640" s="5"/>
      <c r="C640" s="5"/>
      <c r="D640" s="5"/>
      <c r="E640" s="844"/>
      <c r="F640" s="783"/>
    </row>
    <row r="641">
      <c r="A641" s="5"/>
      <c r="B641" s="5"/>
      <c r="C641" s="5"/>
      <c r="D641" s="5"/>
      <c r="E641" s="844"/>
      <c r="F641" s="783"/>
    </row>
    <row r="642">
      <c r="A642" s="5"/>
      <c r="B642" s="5"/>
      <c r="C642" s="5"/>
      <c r="D642" s="5"/>
      <c r="E642" s="844"/>
      <c r="F642" s="783"/>
    </row>
    <row r="643">
      <c r="A643" s="5"/>
      <c r="B643" s="5"/>
      <c r="C643" s="5"/>
      <c r="D643" s="5"/>
      <c r="E643" s="844"/>
      <c r="F643" s="783"/>
    </row>
    <row r="644">
      <c r="A644" s="5"/>
      <c r="B644" s="5"/>
      <c r="C644" s="5"/>
      <c r="D644" s="5"/>
      <c r="E644" s="844"/>
      <c r="F644" s="783"/>
    </row>
    <row r="645">
      <c r="A645" s="5"/>
      <c r="B645" s="5"/>
      <c r="C645" s="5"/>
      <c r="D645" s="5"/>
      <c r="E645" s="844"/>
      <c r="F645" s="783"/>
    </row>
    <row r="646">
      <c r="A646" s="5"/>
      <c r="B646" s="5"/>
      <c r="C646" s="5"/>
      <c r="D646" s="5"/>
      <c r="E646" s="844"/>
      <c r="F646" s="783"/>
    </row>
    <row r="647">
      <c r="A647" s="5"/>
      <c r="B647" s="5"/>
      <c r="C647" s="5"/>
      <c r="D647" s="5"/>
      <c r="E647" s="844"/>
      <c r="F647" s="783"/>
    </row>
    <row r="648">
      <c r="A648" s="5"/>
      <c r="B648" s="5"/>
      <c r="C648" s="5"/>
      <c r="D648" s="5"/>
      <c r="E648" s="844"/>
      <c r="F648" s="783"/>
    </row>
    <row r="649">
      <c r="A649" s="5"/>
      <c r="B649" s="5"/>
      <c r="C649" s="5"/>
      <c r="D649" s="5"/>
      <c r="E649" s="844"/>
      <c r="F649" s="783"/>
    </row>
    <row r="650">
      <c r="A650" s="5"/>
      <c r="B650" s="5"/>
      <c r="C650" s="5"/>
      <c r="D650" s="5"/>
      <c r="E650" s="844"/>
      <c r="F650" s="783"/>
    </row>
    <row r="651">
      <c r="A651" s="5"/>
      <c r="B651" s="5"/>
      <c r="C651" s="5"/>
      <c r="D651" s="5"/>
      <c r="E651" s="844"/>
      <c r="F651" s="783"/>
    </row>
    <row r="652">
      <c r="A652" s="5"/>
      <c r="B652" s="5"/>
      <c r="C652" s="5"/>
      <c r="D652" s="5"/>
      <c r="E652" s="844"/>
      <c r="F652" s="783"/>
    </row>
    <row r="653">
      <c r="A653" s="5"/>
      <c r="B653" s="5"/>
      <c r="C653" s="5"/>
      <c r="D653" s="5"/>
      <c r="E653" s="844"/>
      <c r="F653" s="783"/>
    </row>
    <row r="654">
      <c r="A654" s="5"/>
      <c r="B654" s="5"/>
      <c r="C654" s="5"/>
      <c r="D654" s="5"/>
      <c r="E654" s="844"/>
      <c r="F654" s="783"/>
    </row>
    <row r="655">
      <c r="A655" s="5"/>
      <c r="B655" s="5"/>
      <c r="C655" s="5"/>
      <c r="D655" s="5"/>
      <c r="E655" s="844"/>
      <c r="F655" s="783"/>
    </row>
    <row r="656">
      <c r="A656" s="5"/>
      <c r="B656" s="5"/>
      <c r="C656" s="5"/>
      <c r="D656" s="5"/>
      <c r="E656" s="844"/>
      <c r="F656" s="783"/>
    </row>
    <row r="657">
      <c r="A657" s="5"/>
      <c r="B657" s="5"/>
      <c r="C657" s="5"/>
      <c r="D657" s="5"/>
      <c r="E657" s="844"/>
      <c r="F657" s="783"/>
    </row>
    <row r="658">
      <c r="A658" s="5"/>
      <c r="B658" s="5"/>
      <c r="C658" s="5"/>
      <c r="D658" s="5"/>
      <c r="E658" s="844"/>
      <c r="F658" s="783"/>
    </row>
    <row r="659">
      <c r="A659" s="5"/>
      <c r="B659" s="5"/>
      <c r="C659" s="5"/>
      <c r="D659" s="5"/>
      <c r="E659" s="844"/>
      <c r="F659" s="783"/>
    </row>
    <row r="660">
      <c r="A660" s="5"/>
      <c r="B660" s="5"/>
      <c r="C660" s="5"/>
      <c r="D660" s="5"/>
      <c r="E660" s="844"/>
      <c r="F660" s="783"/>
    </row>
    <row r="661">
      <c r="A661" s="5"/>
      <c r="B661" s="5"/>
      <c r="C661" s="5"/>
      <c r="D661" s="5"/>
      <c r="E661" s="844"/>
      <c r="F661" s="783"/>
    </row>
    <row r="662">
      <c r="A662" s="5"/>
      <c r="B662" s="5"/>
      <c r="C662" s="5"/>
      <c r="D662" s="5"/>
      <c r="E662" s="844"/>
      <c r="F662" s="783"/>
    </row>
    <row r="663">
      <c r="A663" s="5"/>
      <c r="B663" s="5"/>
      <c r="C663" s="5"/>
      <c r="D663" s="5"/>
      <c r="E663" s="844"/>
      <c r="F663" s="783"/>
    </row>
    <row r="664">
      <c r="A664" s="5"/>
      <c r="B664" s="5"/>
      <c r="C664" s="5"/>
      <c r="D664" s="5"/>
      <c r="E664" s="844"/>
      <c r="F664" s="783"/>
    </row>
    <row r="665">
      <c r="A665" s="5"/>
      <c r="B665" s="5"/>
      <c r="C665" s="5"/>
      <c r="D665" s="5"/>
      <c r="E665" s="844"/>
      <c r="F665" s="783"/>
    </row>
    <row r="666">
      <c r="A666" s="5"/>
      <c r="B666" s="5"/>
      <c r="C666" s="5"/>
      <c r="D666" s="5"/>
      <c r="E666" s="844"/>
      <c r="F666" s="783"/>
    </row>
    <row r="667">
      <c r="A667" s="5"/>
      <c r="B667" s="5"/>
      <c r="C667" s="5"/>
      <c r="D667" s="5"/>
      <c r="E667" s="844"/>
      <c r="F667" s="783"/>
    </row>
    <row r="668">
      <c r="A668" s="5"/>
      <c r="B668" s="5"/>
      <c r="C668" s="5"/>
      <c r="D668" s="5"/>
      <c r="E668" s="844"/>
      <c r="F668" s="783"/>
    </row>
    <row r="669">
      <c r="A669" s="5"/>
      <c r="B669" s="5"/>
      <c r="C669" s="5"/>
      <c r="D669" s="5"/>
      <c r="E669" s="844"/>
      <c r="F669" s="783"/>
    </row>
    <row r="670">
      <c r="A670" s="5"/>
      <c r="B670" s="5"/>
      <c r="C670" s="5"/>
      <c r="D670" s="5"/>
      <c r="E670" s="844"/>
      <c r="F670" s="783"/>
    </row>
    <row r="671">
      <c r="A671" s="5"/>
      <c r="B671" s="5"/>
      <c r="C671" s="5"/>
      <c r="D671" s="5"/>
      <c r="E671" s="844"/>
      <c r="F671" s="783"/>
    </row>
    <row r="672">
      <c r="A672" s="5"/>
      <c r="B672" s="5"/>
      <c r="C672" s="5"/>
      <c r="D672" s="5"/>
      <c r="E672" s="844"/>
      <c r="F672" s="783"/>
    </row>
    <row r="673">
      <c r="A673" s="5"/>
      <c r="B673" s="5"/>
      <c r="C673" s="5"/>
      <c r="D673" s="5"/>
      <c r="E673" s="844"/>
      <c r="F673" s="783"/>
    </row>
    <row r="674">
      <c r="A674" s="5"/>
      <c r="B674" s="5"/>
      <c r="C674" s="5"/>
      <c r="D674" s="5"/>
      <c r="E674" s="844"/>
      <c r="F674" s="783"/>
    </row>
    <row r="675">
      <c r="A675" s="5"/>
      <c r="B675" s="5"/>
      <c r="C675" s="5"/>
      <c r="D675" s="5"/>
      <c r="E675" s="844"/>
      <c r="F675" s="783"/>
    </row>
    <row r="676">
      <c r="A676" s="5"/>
      <c r="B676" s="5"/>
      <c r="C676" s="5"/>
      <c r="D676" s="5"/>
      <c r="E676" s="844"/>
      <c r="F676" s="783"/>
    </row>
    <row r="677">
      <c r="A677" s="5"/>
      <c r="B677" s="5"/>
      <c r="C677" s="5"/>
      <c r="D677" s="5"/>
      <c r="E677" s="844"/>
      <c r="F677" s="783"/>
    </row>
    <row r="678">
      <c r="A678" s="5"/>
      <c r="B678" s="5"/>
      <c r="C678" s="5"/>
      <c r="D678" s="5"/>
      <c r="E678" s="844"/>
      <c r="F678" s="783"/>
    </row>
    <row r="679">
      <c r="A679" s="5"/>
      <c r="B679" s="5"/>
      <c r="C679" s="5"/>
      <c r="D679" s="5"/>
      <c r="E679" s="844"/>
      <c r="F679" s="783"/>
    </row>
    <row r="680">
      <c r="A680" s="5"/>
      <c r="B680" s="5"/>
      <c r="C680" s="5"/>
      <c r="D680" s="5"/>
      <c r="E680" s="844"/>
      <c r="F680" s="783"/>
    </row>
    <row r="681">
      <c r="A681" s="5"/>
      <c r="B681" s="5"/>
      <c r="C681" s="5"/>
      <c r="D681" s="5"/>
      <c r="E681" s="844"/>
      <c r="F681" s="783"/>
    </row>
    <row r="682">
      <c r="A682" s="5"/>
      <c r="B682" s="5"/>
      <c r="C682" s="5"/>
      <c r="D682" s="5"/>
      <c r="E682" s="844"/>
      <c r="F682" s="783"/>
    </row>
    <row r="683">
      <c r="A683" s="5"/>
      <c r="B683" s="5"/>
      <c r="C683" s="5"/>
      <c r="D683" s="5"/>
      <c r="E683" s="844"/>
      <c r="F683" s="783"/>
    </row>
    <row r="684">
      <c r="A684" s="5"/>
      <c r="B684" s="5"/>
      <c r="C684" s="5"/>
      <c r="D684" s="5"/>
      <c r="E684" s="844"/>
      <c r="F684" s="783"/>
    </row>
    <row r="685">
      <c r="A685" s="5"/>
      <c r="B685" s="5"/>
      <c r="C685" s="5"/>
      <c r="D685" s="5"/>
      <c r="E685" s="844"/>
      <c r="F685" s="783"/>
    </row>
    <row r="686">
      <c r="A686" s="5"/>
      <c r="B686" s="5"/>
      <c r="C686" s="5"/>
      <c r="D686" s="5"/>
      <c r="E686" s="844"/>
      <c r="F686" s="783"/>
    </row>
    <row r="687">
      <c r="A687" s="5"/>
      <c r="B687" s="5"/>
      <c r="C687" s="5"/>
      <c r="D687" s="5"/>
      <c r="E687" s="844"/>
      <c r="F687" s="783"/>
    </row>
    <row r="688">
      <c r="A688" s="5"/>
      <c r="B688" s="5"/>
      <c r="C688" s="5"/>
      <c r="D688" s="5"/>
      <c r="E688" s="844"/>
      <c r="F688" s="783"/>
    </row>
    <row r="689">
      <c r="A689" s="5"/>
      <c r="B689" s="5"/>
      <c r="C689" s="5"/>
      <c r="D689" s="5"/>
      <c r="E689" s="844"/>
      <c r="F689" s="783"/>
    </row>
    <row r="690">
      <c r="A690" s="5"/>
      <c r="B690" s="5"/>
      <c r="C690" s="5"/>
      <c r="D690" s="5"/>
      <c r="E690" s="844"/>
      <c r="F690" s="783"/>
    </row>
    <row r="691">
      <c r="A691" s="5"/>
      <c r="B691" s="5"/>
      <c r="C691" s="5"/>
      <c r="D691" s="5"/>
      <c r="E691" s="844"/>
      <c r="F691" s="783"/>
    </row>
    <row r="692">
      <c r="A692" s="5"/>
      <c r="B692" s="5"/>
      <c r="C692" s="5"/>
      <c r="D692" s="5"/>
      <c r="E692" s="844"/>
      <c r="F692" s="783"/>
    </row>
    <row r="693">
      <c r="A693" s="5"/>
      <c r="B693" s="5"/>
      <c r="C693" s="5"/>
      <c r="D693" s="5"/>
      <c r="E693" s="844"/>
      <c r="F693" s="783"/>
    </row>
    <row r="694">
      <c r="A694" s="5"/>
      <c r="B694" s="5"/>
      <c r="C694" s="5"/>
      <c r="D694" s="5"/>
      <c r="E694" s="844"/>
      <c r="F694" s="783"/>
    </row>
    <row r="695">
      <c r="A695" s="5"/>
      <c r="B695" s="5"/>
      <c r="C695" s="5"/>
      <c r="D695" s="5"/>
      <c r="E695" s="844"/>
      <c r="F695" s="783"/>
    </row>
    <row r="696">
      <c r="A696" s="5"/>
      <c r="B696" s="5"/>
      <c r="C696" s="5"/>
      <c r="D696" s="5"/>
      <c r="E696" s="844"/>
      <c r="F696" s="783"/>
    </row>
    <row r="697">
      <c r="A697" s="5"/>
      <c r="B697" s="5"/>
      <c r="C697" s="5"/>
      <c r="D697" s="5"/>
      <c r="E697" s="844"/>
      <c r="F697" s="783"/>
    </row>
    <row r="698">
      <c r="A698" s="5"/>
      <c r="B698" s="5"/>
      <c r="C698" s="5"/>
      <c r="D698" s="5"/>
      <c r="E698" s="844"/>
      <c r="F698" s="783"/>
    </row>
    <row r="699">
      <c r="A699" s="5"/>
      <c r="B699" s="5"/>
      <c r="C699" s="5"/>
      <c r="D699" s="5"/>
      <c r="E699" s="844"/>
      <c r="F699" s="783"/>
    </row>
    <row r="700">
      <c r="A700" s="5"/>
      <c r="B700" s="5"/>
      <c r="C700" s="5"/>
      <c r="D700" s="5"/>
      <c r="E700" s="844"/>
      <c r="F700" s="783"/>
    </row>
    <row r="701">
      <c r="A701" s="5"/>
      <c r="B701" s="5"/>
      <c r="C701" s="5"/>
      <c r="D701" s="5"/>
      <c r="E701" s="844"/>
      <c r="F701" s="783"/>
    </row>
    <row r="702">
      <c r="A702" s="5"/>
      <c r="B702" s="5"/>
      <c r="C702" s="5"/>
      <c r="D702" s="5"/>
      <c r="E702" s="844"/>
      <c r="F702" s="783"/>
    </row>
    <row r="703">
      <c r="A703" s="5"/>
      <c r="B703" s="5"/>
      <c r="C703" s="5"/>
      <c r="D703" s="5"/>
      <c r="E703" s="844"/>
      <c r="F703" s="783"/>
    </row>
    <row r="704">
      <c r="A704" s="5"/>
      <c r="B704" s="5"/>
      <c r="C704" s="5"/>
      <c r="D704" s="5"/>
      <c r="E704" s="844"/>
      <c r="F704" s="783"/>
    </row>
    <row r="705">
      <c r="A705" s="5"/>
      <c r="B705" s="5"/>
      <c r="C705" s="5"/>
      <c r="D705" s="5"/>
      <c r="E705" s="844"/>
      <c r="F705" s="783"/>
    </row>
    <row r="706">
      <c r="A706" s="5"/>
      <c r="B706" s="5"/>
      <c r="C706" s="5"/>
      <c r="D706" s="5"/>
      <c r="E706" s="844"/>
      <c r="F706" s="783"/>
    </row>
    <row r="707">
      <c r="A707" s="5"/>
      <c r="B707" s="5"/>
      <c r="C707" s="5"/>
      <c r="D707" s="5"/>
      <c r="E707" s="844"/>
      <c r="F707" s="783"/>
    </row>
    <row r="708">
      <c r="A708" s="5"/>
      <c r="B708" s="5"/>
      <c r="C708" s="5"/>
      <c r="D708" s="5"/>
      <c r="E708" s="844"/>
      <c r="F708" s="783"/>
    </row>
    <row r="709">
      <c r="A709" s="5"/>
      <c r="B709" s="5"/>
      <c r="C709" s="5"/>
      <c r="D709" s="5"/>
      <c r="E709" s="844"/>
      <c r="F709" s="783"/>
    </row>
    <row r="710">
      <c r="A710" s="5"/>
      <c r="B710" s="5"/>
      <c r="C710" s="5"/>
      <c r="D710" s="5"/>
      <c r="E710" s="844"/>
      <c r="F710" s="783"/>
    </row>
    <row r="711">
      <c r="A711" s="5"/>
      <c r="B711" s="5"/>
      <c r="C711" s="5"/>
      <c r="D711" s="5"/>
      <c r="E711" s="844"/>
      <c r="F711" s="783"/>
    </row>
    <row r="712">
      <c r="A712" s="5"/>
      <c r="B712" s="5"/>
      <c r="C712" s="5"/>
      <c r="D712" s="5"/>
      <c r="E712" s="844"/>
      <c r="F712" s="783"/>
    </row>
    <row r="713">
      <c r="A713" s="5"/>
      <c r="B713" s="5"/>
      <c r="C713" s="5"/>
      <c r="D713" s="5"/>
      <c r="E713" s="844"/>
      <c r="F713" s="783"/>
    </row>
    <row r="714">
      <c r="A714" s="5"/>
      <c r="B714" s="5"/>
      <c r="C714" s="5"/>
      <c r="D714" s="5"/>
      <c r="E714" s="844"/>
      <c r="F714" s="783"/>
    </row>
    <row r="715">
      <c r="A715" s="5"/>
      <c r="B715" s="5"/>
      <c r="C715" s="5"/>
      <c r="D715" s="5"/>
      <c r="E715" s="844"/>
      <c r="F715" s="783"/>
    </row>
    <row r="716">
      <c r="A716" s="5"/>
      <c r="B716" s="5"/>
      <c r="C716" s="5"/>
      <c r="D716" s="5"/>
      <c r="E716" s="844"/>
      <c r="F716" s="783"/>
    </row>
    <row r="717">
      <c r="A717" s="5"/>
      <c r="B717" s="5"/>
      <c r="C717" s="5"/>
      <c r="D717" s="5"/>
      <c r="E717" s="844"/>
      <c r="F717" s="783"/>
    </row>
    <row r="718">
      <c r="A718" s="5"/>
      <c r="B718" s="5"/>
      <c r="C718" s="5"/>
      <c r="D718" s="5"/>
      <c r="E718" s="844"/>
      <c r="F718" s="783"/>
    </row>
    <row r="719">
      <c r="A719" s="5"/>
      <c r="B719" s="5"/>
      <c r="C719" s="5"/>
      <c r="D719" s="5"/>
      <c r="E719" s="844"/>
      <c r="F719" s="783"/>
    </row>
    <row r="720">
      <c r="A720" s="5"/>
      <c r="B720" s="5"/>
      <c r="C720" s="5"/>
      <c r="D720" s="5"/>
      <c r="E720" s="844"/>
      <c r="F720" s="783"/>
    </row>
    <row r="721">
      <c r="A721" s="5"/>
      <c r="B721" s="5"/>
      <c r="C721" s="5"/>
      <c r="D721" s="5"/>
      <c r="E721" s="844"/>
      <c r="F721" s="783"/>
    </row>
    <row r="722">
      <c r="A722" s="5"/>
      <c r="B722" s="5"/>
      <c r="C722" s="5"/>
      <c r="D722" s="5"/>
      <c r="E722" s="844"/>
      <c r="F722" s="783"/>
    </row>
    <row r="723">
      <c r="A723" s="5"/>
      <c r="B723" s="5"/>
      <c r="C723" s="5"/>
      <c r="D723" s="5"/>
      <c r="E723" s="844"/>
      <c r="F723" s="783"/>
    </row>
    <row r="724">
      <c r="A724" s="5"/>
      <c r="B724" s="5"/>
      <c r="C724" s="5"/>
      <c r="D724" s="5"/>
      <c r="E724" s="844"/>
      <c r="F724" s="783"/>
    </row>
    <row r="725">
      <c r="A725" s="5"/>
      <c r="B725" s="5"/>
      <c r="C725" s="5"/>
      <c r="D725" s="5"/>
      <c r="E725" s="844"/>
      <c r="F725" s="783"/>
    </row>
    <row r="726">
      <c r="A726" s="5"/>
      <c r="B726" s="5"/>
      <c r="C726" s="5"/>
      <c r="D726" s="5"/>
      <c r="E726" s="844"/>
      <c r="F726" s="783"/>
    </row>
    <row r="727">
      <c r="A727" s="5"/>
      <c r="B727" s="5"/>
      <c r="C727" s="5"/>
      <c r="D727" s="5"/>
      <c r="E727" s="844"/>
      <c r="F727" s="783"/>
    </row>
    <row r="728">
      <c r="A728" s="5"/>
      <c r="B728" s="5"/>
      <c r="C728" s="5"/>
      <c r="D728" s="5"/>
      <c r="E728" s="844"/>
      <c r="F728" s="783"/>
    </row>
    <row r="729">
      <c r="A729" s="5"/>
      <c r="B729" s="5"/>
      <c r="C729" s="5"/>
      <c r="D729" s="5"/>
      <c r="E729" s="844"/>
      <c r="F729" s="783"/>
    </row>
    <row r="730">
      <c r="A730" s="5"/>
      <c r="B730" s="5"/>
      <c r="C730" s="5"/>
      <c r="D730" s="5"/>
      <c r="E730" s="844"/>
      <c r="F730" s="783"/>
    </row>
    <row r="731">
      <c r="A731" s="5"/>
      <c r="B731" s="5"/>
      <c r="C731" s="5"/>
      <c r="D731" s="5"/>
      <c r="E731" s="844"/>
      <c r="F731" s="783"/>
    </row>
    <row r="732">
      <c r="A732" s="5"/>
      <c r="B732" s="5"/>
      <c r="C732" s="5"/>
      <c r="D732" s="5"/>
      <c r="E732" s="844"/>
      <c r="F732" s="783"/>
    </row>
    <row r="733">
      <c r="A733" s="5"/>
      <c r="B733" s="5"/>
      <c r="C733" s="5"/>
      <c r="D733" s="5"/>
      <c r="E733" s="844"/>
      <c r="F733" s="783"/>
    </row>
    <row r="734">
      <c r="A734" s="5"/>
      <c r="B734" s="5"/>
      <c r="C734" s="5"/>
      <c r="D734" s="5"/>
      <c r="E734" s="844"/>
      <c r="F734" s="783"/>
    </row>
    <row r="735">
      <c r="A735" s="5"/>
      <c r="B735" s="5"/>
      <c r="C735" s="5"/>
      <c r="D735" s="5"/>
      <c r="E735" s="844"/>
      <c r="F735" s="783"/>
    </row>
    <row r="736">
      <c r="A736" s="5"/>
      <c r="B736" s="5"/>
      <c r="C736" s="5"/>
      <c r="D736" s="5"/>
      <c r="E736" s="844"/>
      <c r="F736" s="783"/>
    </row>
    <row r="737">
      <c r="A737" s="5"/>
      <c r="B737" s="5"/>
      <c r="C737" s="5"/>
      <c r="D737" s="5"/>
      <c r="E737" s="844"/>
      <c r="F737" s="783"/>
    </row>
    <row r="738">
      <c r="A738" s="5"/>
      <c r="B738" s="5"/>
      <c r="C738" s="5"/>
      <c r="D738" s="5"/>
      <c r="E738" s="844"/>
      <c r="F738" s="783"/>
    </row>
    <row r="739">
      <c r="A739" s="5"/>
      <c r="B739" s="5"/>
      <c r="C739" s="5"/>
      <c r="D739" s="5"/>
      <c r="E739" s="844"/>
      <c r="F739" s="783"/>
    </row>
    <row r="740">
      <c r="A740" s="5"/>
      <c r="B740" s="5"/>
      <c r="C740" s="5"/>
      <c r="D740" s="5"/>
      <c r="E740" s="844"/>
      <c r="F740" s="783"/>
    </row>
    <row r="741">
      <c r="A741" s="5"/>
      <c r="B741" s="5"/>
      <c r="C741" s="5"/>
      <c r="D741" s="5"/>
      <c r="E741" s="844"/>
      <c r="F741" s="783"/>
    </row>
    <row r="742">
      <c r="A742" s="5"/>
      <c r="B742" s="5"/>
      <c r="C742" s="5"/>
      <c r="D742" s="5"/>
      <c r="E742" s="844"/>
      <c r="F742" s="783"/>
    </row>
    <row r="743">
      <c r="A743" s="5"/>
      <c r="B743" s="5"/>
      <c r="C743" s="5"/>
      <c r="D743" s="5"/>
      <c r="E743" s="844"/>
      <c r="F743" s="783"/>
    </row>
    <row r="744">
      <c r="A744" s="5"/>
      <c r="B744" s="5"/>
      <c r="C744" s="5"/>
      <c r="D744" s="5"/>
      <c r="E744" s="844"/>
      <c r="F744" s="783"/>
    </row>
    <row r="745">
      <c r="A745" s="5"/>
      <c r="B745" s="5"/>
      <c r="C745" s="5"/>
      <c r="D745" s="5"/>
      <c r="E745" s="844"/>
      <c r="F745" s="783"/>
    </row>
    <row r="746">
      <c r="A746" s="5"/>
      <c r="B746" s="5"/>
      <c r="C746" s="5"/>
      <c r="D746" s="5"/>
      <c r="E746" s="844"/>
      <c r="F746" s="783"/>
    </row>
    <row r="747">
      <c r="A747" s="5"/>
      <c r="B747" s="5"/>
      <c r="C747" s="5"/>
      <c r="D747" s="5"/>
      <c r="E747" s="844"/>
      <c r="F747" s="783"/>
    </row>
    <row r="748">
      <c r="A748" s="5"/>
      <c r="B748" s="5"/>
      <c r="C748" s="5"/>
      <c r="D748" s="5"/>
      <c r="E748" s="844"/>
      <c r="F748" s="783"/>
    </row>
    <row r="749">
      <c r="A749" s="5"/>
      <c r="B749" s="5"/>
      <c r="C749" s="5"/>
      <c r="D749" s="5"/>
      <c r="E749" s="844"/>
      <c r="F749" s="783"/>
    </row>
    <row r="750">
      <c r="A750" s="5"/>
      <c r="B750" s="5"/>
      <c r="C750" s="5"/>
      <c r="D750" s="5"/>
      <c r="E750" s="844"/>
      <c r="F750" s="783"/>
    </row>
    <row r="751">
      <c r="A751" s="5"/>
      <c r="B751" s="5"/>
      <c r="C751" s="5"/>
      <c r="D751" s="5"/>
      <c r="E751" s="844"/>
      <c r="F751" s="783"/>
    </row>
    <row r="752">
      <c r="A752" s="5"/>
      <c r="B752" s="5"/>
      <c r="C752" s="5"/>
      <c r="D752" s="5"/>
      <c r="E752" s="844"/>
      <c r="F752" s="783"/>
    </row>
    <row r="753">
      <c r="A753" s="5"/>
      <c r="B753" s="5"/>
      <c r="C753" s="5"/>
      <c r="D753" s="5"/>
      <c r="E753" s="844"/>
      <c r="F753" s="783"/>
    </row>
    <row r="754">
      <c r="A754" s="5"/>
      <c r="B754" s="5"/>
      <c r="C754" s="5"/>
      <c r="D754" s="5"/>
      <c r="E754" s="844"/>
      <c r="F754" s="783"/>
    </row>
    <row r="755">
      <c r="A755" s="5"/>
      <c r="B755" s="5"/>
      <c r="C755" s="5"/>
      <c r="D755" s="5"/>
      <c r="E755" s="844"/>
      <c r="F755" s="783"/>
    </row>
    <row r="756">
      <c r="A756" s="5"/>
      <c r="B756" s="5"/>
      <c r="C756" s="5"/>
      <c r="D756" s="5"/>
      <c r="E756" s="844"/>
      <c r="F756" s="783"/>
    </row>
    <row r="757">
      <c r="A757" s="5"/>
      <c r="B757" s="5"/>
      <c r="C757" s="5"/>
      <c r="D757" s="5"/>
      <c r="E757" s="844"/>
      <c r="F757" s="783"/>
    </row>
    <row r="758">
      <c r="A758" s="5"/>
      <c r="B758" s="5"/>
      <c r="C758" s="5"/>
      <c r="D758" s="5"/>
      <c r="E758" s="844"/>
      <c r="F758" s="783"/>
    </row>
    <row r="759">
      <c r="A759" s="5"/>
      <c r="B759" s="5"/>
      <c r="C759" s="5"/>
      <c r="D759" s="5"/>
      <c r="E759" s="844"/>
      <c r="F759" s="783"/>
    </row>
    <row r="760">
      <c r="A760" s="5"/>
      <c r="B760" s="5"/>
      <c r="C760" s="5"/>
      <c r="D760" s="5"/>
      <c r="E760" s="844"/>
      <c r="F760" s="783"/>
    </row>
    <row r="761">
      <c r="A761" s="5"/>
      <c r="B761" s="5"/>
      <c r="C761" s="5"/>
      <c r="D761" s="5"/>
      <c r="E761" s="844"/>
      <c r="F761" s="783"/>
    </row>
    <row r="762">
      <c r="A762" s="5"/>
      <c r="B762" s="5"/>
      <c r="C762" s="5"/>
      <c r="D762" s="5"/>
      <c r="E762" s="844"/>
      <c r="F762" s="783"/>
    </row>
    <row r="763">
      <c r="A763" s="5"/>
      <c r="B763" s="5"/>
      <c r="C763" s="5"/>
      <c r="D763" s="5"/>
      <c r="E763" s="844"/>
      <c r="F763" s="783"/>
    </row>
    <row r="764">
      <c r="A764" s="5"/>
      <c r="B764" s="5"/>
      <c r="C764" s="5"/>
      <c r="D764" s="5"/>
      <c r="E764" s="844"/>
      <c r="F764" s="783"/>
    </row>
    <row r="765">
      <c r="A765" s="5"/>
      <c r="B765" s="5"/>
      <c r="C765" s="5"/>
      <c r="D765" s="5"/>
      <c r="E765" s="844"/>
      <c r="F765" s="783"/>
    </row>
    <row r="766">
      <c r="A766" s="5"/>
      <c r="B766" s="5"/>
      <c r="C766" s="5"/>
      <c r="D766" s="5"/>
      <c r="E766" s="844"/>
      <c r="F766" s="783"/>
    </row>
    <row r="767">
      <c r="A767" s="5"/>
      <c r="B767" s="5"/>
      <c r="C767" s="5"/>
      <c r="D767" s="5"/>
      <c r="E767" s="844"/>
      <c r="F767" s="783"/>
    </row>
    <row r="768">
      <c r="A768" s="5"/>
      <c r="B768" s="5"/>
      <c r="C768" s="5"/>
      <c r="D768" s="5"/>
      <c r="E768" s="844"/>
      <c r="F768" s="783"/>
    </row>
    <row r="769">
      <c r="A769" s="5"/>
      <c r="B769" s="5"/>
      <c r="C769" s="5"/>
      <c r="D769" s="5"/>
      <c r="E769" s="844"/>
      <c r="F769" s="783"/>
    </row>
    <row r="770">
      <c r="A770" s="5"/>
      <c r="B770" s="5"/>
      <c r="C770" s="5"/>
      <c r="D770" s="5"/>
      <c r="E770" s="844"/>
      <c r="F770" s="783"/>
    </row>
    <row r="771">
      <c r="A771" s="5"/>
      <c r="B771" s="5"/>
      <c r="C771" s="5"/>
      <c r="D771" s="5"/>
      <c r="E771" s="844"/>
      <c r="F771" s="783"/>
    </row>
    <row r="772">
      <c r="A772" s="5"/>
      <c r="B772" s="5"/>
      <c r="C772" s="5"/>
      <c r="D772" s="5"/>
      <c r="E772" s="844"/>
      <c r="F772" s="783"/>
    </row>
    <row r="773">
      <c r="A773" s="5"/>
      <c r="B773" s="5"/>
      <c r="C773" s="5"/>
      <c r="D773" s="5"/>
      <c r="E773" s="844"/>
      <c r="F773" s="783"/>
    </row>
    <row r="774">
      <c r="A774" s="5"/>
      <c r="B774" s="5"/>
      <c r="C774" s="5"/>
      <c r="D774" s="5"/>
      <c r="E774" s="844"/>
      <c r="F774" s="783"/>
    </row>
    <row r="775">
      <c r="A775" s="5"/>
      <c r="B775" s="5"/>
      <c r="C775" s="5"/>
      <c r="D775" s="5"/>
      <c r="E775" s="844"/>
      <c r="F775" s="783"/>
    </row>
    <row r="776">
      <c r="A776" s="5"/>
      <c r="B776" s="5"/>
      <c r="C776" s="5"/>
      <c r="D776" s="5"/>
      <c r="E776" s="844"/>
      <c r="F776" s="783"/>
    </row>
    <row r="777">
      <c r="A777" s="5"/>
      <c r="B777" s="5"/>
      <c r="C777" s="5"/>
      <c r="D777" s="5"/>
      <c r="E777" s="844"/>
      <c r="F777" s="783"/>
    </row>
    <row r="778">
      <c r="A778" s="5"/>
      <c r="B778" s="5"/>
      <c r="C778" s="5"/>
      <c r="D778" s="5"/>
      <c r="E778" s="844"/>
      <c r="F778" s="783"/>
    </row>
    <row r="779">
      <c r="A779" s="5"/>
      <c r="B779" s="5"/>
      <c r="C779" s="5"/>
      <c r="D779" s="5"/>
      <c r="E779" s="844"/>
      <c r="F779" s="783"/>
    </row>
    <row r="780">
      <c r="A780" s="5"/>
      <c r="B780" s="5"/>
      <c r="C780" s="5"/>
      <c r="D780" s="5"/>
      <c r="E780" s="844"/>
      <c r="F780" s="783"/>
    </row>
    <row r="781">
      <c r="A781" s="5"/>
      <c r="B781" s="5"/>
      <c r="C781" s="5"/>
      <c r="D781" s="5"/>
      <c r="E781" s="844"/>
      <c r="F781" s="783"/>
    </row>
    <row r="782">
      <c r="A782" s="5"/>
      <c r="B782" s="5"/>
      <c r="C782" s="5"/>
      <c r="D782" s="5"/>
      <c r="E782" s="844"/>
      <c r="F782" s="783"/>
    </row>
    <row r="783">
      <c r="A783" s="5"/>
      <c r="B783" s="5"/>
      <c r="C783" s="5"/>
      <c r="D783" s="5"/>
      <c r="E783" s="844"/>
      <c r="F783" s="783"/>
    </row>
    <row r="784">
      <c r="A784" s="5"/>
      <c r="B784" s="5"/>
      <c r="C784" s="5"/>
      <c r="D784" s="5"/>
      <c r="E784" s="844"/>
      <c r="F784" s="783"/>
    </row>
    <row r="785">
      <c r="A785" s="5"/>
      <c r="B785" s="5"/>
      <c r="C785" s="5"/>
      <c r="D785" s="5"/>
      <c r="E785" s="844"/>
      <c r="F785" s="783"/>
    </row>
    <row r="786">
      <c r="A786" s="5"/>
      <c r="B786" s="5"/>
      <c r="C786" s="5"/>
      <c r="D786" s="5"/>
      <c r="E786" s="844"/>
      <c r="F786" s="783"/>
    </row>
    <row r="787">
      <c r="A787" s="5"/>
      <c r="B787" s="5"/>
      <c r="C787" s="5"/>
      <c r="D787" s="5"/>
      <c r="E787" s="844"/>
      <c r="F787" s="783"/>
    </row>
    <row r="788">
      <c r="A788" s="5"/>
      <c r="B788" s="5"/>
      <c r="C788" s="5"/>
      <c r="D788" s="5"/>
      <c r="E788" s="844"/>
      <c r="F788" s="783"/>
    </row>
    <row r="789">
      <c r="A789" s="5"/>
      <c r="B789" s="5"/>
      <c r="C789" s="5"/>
      <c r="D789" s="5"/>
      <c r="E789" s="844"/>
      <c r="F789" s="783"/>
    </row>
    <row r="790">
      <c r="A790" s="5"/>
      <c r="B790" s="5"/>
      <c r="C790" s="5"/>
      <c r="D790" s="5"/>
      <c r="E790" s="844"/>
      <c r="F790" s="783"/>
    </row>
    <row r="791">
      <c r="A791" s="5"/>
      <c r="B791" s="5"/>
      <c r="C791" s="5"/>
      <c r="D791" s="5"/>
      <c r="E791" s="844"/>
      <c r="F791" s="783"/>
    </row>
    <row r="792">
      <c r="A792" s="5"/>
      <c r="B792" s="5"/>
      <c r="C792" s="5"/>
      <c r="D792" s="5"/>
      <c r="E792" s="844"/>
      <c r="F792" s="783"/>
    </row>
    <row r="793">
      <c r="A793" s="5"/>
      <c r="B793" s="5"/>
      <c r="C793" s="5"/>
      <c r="D793" s="5"/>
      <c r="E793" s="844"/>
      <c r="F793" s="783"/>
    </row>
    <row r="794">
      <c r="A794" s="5"/>
      <c r="B794" s="5"/>
      <c r="C794" s="5"/>
      <c r="D794" s="5"/>
      <c r="E794" s="844"/>
      <c r="F794" s="783"/>
    </row>
    <row r="795">
      <c r="A795" s="5"/>
      <c r="B795" s="5"/>
      <c r="C795" s="5"/>
      <c r="D795" s="5"/>
      <c r="E795" s="844"/>
      <c r="F795" s="783"/>
    </row>
    <row r="796">
      <c r="A796" s="5"/>
      <c r="B796" s="5"/>
      <c r="C796" s="5"/>
      <c r="D796" s="5"/>
      <c r="E796" s="844"/>
      <c r="F796" s="783"/>
    </row>
    <row r="797">
      <c r="A797" s="5"/>
      <c r="B797" s="5"/>
      <c r="C797" s="5"/>
      <c r="D797" s="5"/>
      <c r="E797" s="844"/>
      <c r="F797" s="783"/>
    </row>
    <row r="798">
      <c r="A798" s="5"/>
      <c r="B798" s="5"/>
      <c r="C798" s="5"/>
      <c r="D798" s="5"/>
      <c r="E798" s="844"/>
      <c r="F798" s="783"/>
    </row>
    <row r="799">
      <c r="A799" s="5"/>
      <c r="B799" s="5"/>
      <c r="C799" s="5"/>
      <c r="D799" s="5"/>
      <c r="E799" s="844"/>
      <c r="F799" s="783"/>
    </row>
    <row r="800">
      <c r="A800" s="5"/>
      <c r="B800" s="5"/>
      <c r="C800" s="5"/>
      <c r="D800" s="5"/>
      <c r="E800" s="844"/>
      <c r="F800" s="783"/>
    </row>
    <row r="801">
      <c r="A801" s="5"/>
      <c r="B801" s="5"/>
      <c r="C801" s="5"/>
      <c r="D801" s="5"/>
      <c r="E801" s="844"/>
      <c r="F801" s="783"/>
    </row>
    <row r="802">
      <c r="A802" s="5"/>
      <c r="B802" s="5"/>
      <c r="C802" s="5"/>
      <c r="D802" s="5"/>
      <c r="E802" s="844"/>
      <c r="F802" s="783"/>
    </row>
    <row r="803">
      <c r="A803" s="5"/>
      <c r="B803" s="5"/>
      <c r="C803" s="5"/>
      <c r="D803" s="5"/>
      <c r="E803" s="844"/>
      <c r="F803" s="783"/>
    </row>
    <row r="804">
      <c r="A804" s="5"/>
      <c r="B804" s="5"/>
      <c r="C804" s="5"/>
      <c r="D804" s="5"/>
      <c r="E804" s="844"/>
      <c r="F804" s="783"/>
    </row>
    <row r="805">
      <c r="A805" s="5"/>
      <c r="B805" s="5"/>
      <c r="C805" s="5"/>
      <c r="D805" s="5"/>
      <c r="E805" s="844"/>
      <c r="F805" s="783"/>
    </row>
    <row r="806">
      <c r="A806" s="5"/>
      <c r="B806" s="5"/>
      <c r="C806" s="5"/>
      <c r="D806" s="5"/>
      <c r="E806" s="844"/>
      <c r="F806" s="783"/>
    </row>
    <row r="807">
      <c r="A807" s="5"/>
      <c r="B807" s="5"/>
      <c r="C807" s="5"/>
      <c r="D807" s="5"/>
      <c r="E807" s="844"/>
      <c r="F807" s="783"/>
    </row>
    <row r="808">
      <c r="A808" s="5"/>
      <c r="B808" s="5"/>
      <c r="C808" s="5"/>
      <c r="D808" s="5"/>
      <c r="E808" s="844"/>
      <c r="F808" s="783"/>
    </row>
    <row r="809">
      <c r="A809" s="5"/>
      <c r="B809" s="5"/>
      <c r="C809" s="5"/>
      <c r="D809" s="5"/>
      <c r="E809" s="844"/>
      <c r="F809" s="783"/>
    </row>
    <row r="810">
      <c r="A810" s="5"/>
      <c r="B810" s="5"/>
      <c r="C810" s="5"/>
      <c r="D810" s="5"/>
      <c r="E810" s="844"/>
      <c r="F810" s="783"/>
    </row>
    <row r="811">
      <c r="A811" s="5"/>
      <c r="B811" s="5"/>
      <c r="C811" s="5"/>
      <c r="D811" s="5"/>
      <c r="E811" s="844"/>
      <c r="F811" s="783"/>
    </row>
    <row r="812">
      <c r="A812" s="5"/>
      <c r="B812" s="5"/>
      <c r="C812" s="5"/>
      <c r="D812" s="5"/>
      <c r="E812" s="844"/>
      <c r="F812" s="783"/>
    </row>
    <row r="813">
      <c r="A813" s="5"/>
      <c r="B813" s="5"/>
      <c r="C813" s="5"/>
      <c r="D813" s="5"/>
      <c r="E813" s="844"/>
      <c r="F813" s="783"/>
    </row>
    <row r="814">
      <c r="A814" s="5"/>
      <c r="B814" s="5"/>
      <c r="C814" s="5"/>
      <c r="D814" s="5"/>
      <c r="E814" s="844"/>
      <c r="F814" s="783"/>
    </row>
    <row r="815">
      <c r="A815" s="5"/>
      <c r="B815" s="5"/>
      <c r="C815" s="5"/>
      <c r="D815" s="5"/>
      <c r="E815" s="844"/>
      <c r="F815" s="783"/>
    </row>
    <row r="816">
      <c r="A816" s="5"/>
      <c r="B816" s="5"/>
      <c r="C816" s="5"/>
      <c r="D816" s="5"/>
      <c r="E816" s="844"/>
      <c r="F816" s="783"/>
    </row>
    <row r="817">
      <c r="A817" s="5"/>
      <c r="B817" s="5"/>
      <c r="C817" s="5"/>
      <c r="D817" s="5"/>
      <c r="E817" s="844"/>
      <c r="F817" s="783"/>
    </row>
    <row r="818">
      <c r="A818" s="5"/>
      <c r="B818" s="5"/>
      <c r="C818" s="5"/>
      <c r="D818" s="5"/>
      <c r="E818" s="844"/>
      <c r="F818" s="783"/>
    </row>
    <row r="819">
      <c r="A819" s="5"/>
      <c r="B819" s="5"/>
      <c r="C819" s="5"/>
      <c r="D819" s="5"/>
      <c r="E819" s="844"/>
      <c r="F819" s="783"/>
    </row>
    <row r="820">
      <c r="A820" s="5"/>
      <c r="B820" s="5"/>
      <c r="C820" s="5"/>
      <c r="D820" s="5"/>
      <c r="E820" s="844"/>
      <c r="F820" s="783"/>
    </row>
    <row r="821">
      <c r="A821" s="5"/>
      <c r="B821" s="5"/>
      <c r="C821" s="5"/>
      <c r="D821" s="5"/>
      <c r="E821" s="844"/>
      <c r="F821" s="783"/>
    </row>
    <row r="822">
      <c r="A822" s="5"/>
      <c r="B822" s="5"/>
      <c r="C822" s="5"/>
      <c r="D822" s="5"/>
      <c r="E822" s="844"/>
      <c r="F822" s="783"/>
    </row>
    <row r="823">
      <c r="A823" s="5"/>
      <c r="B823" s="5"/>
      <c r="C823" s="5"/>
      <c r="D823" s="5"/>
      <c r="E823" s="844"/>
      <c r="F823" s="783"/>
    </row>
    <row r="824">
      <c r="A824" s="5"/>
      <c r="B824" s="5"/>
      <c r="C824" s="5"/>
      <c r="D824" s="5"/>
      <c r="E824" s="844"/>
      <c r="F824" s="783"/>
    </row>
    <row r="825">
      <c r="A825" s="5"/>
      <c r="B825" s="5"/>
      <c r="C825" s="5"/>
      <c r="D825" s="5"/>
      <c r="E825" s="844"/>
      <c r="F825" s="783"/>
    </row>
    <row r="826">
      <c r="A826" s="5"/>
      <c r="B826" s="5"/>
      <c r="C826" s="5"/>
      <c r="D826" s="5"/>
      <c r="E826" s="844"/>
      <c r="F826" s="783"/>
    </row>
    <row r="827">
      <c r="A827" s="5"/>
      <c r="B827" s="5"/>
      <c r="C827" s="5"/>
      <c r="D827" s="5"/>
      <c r="E827" s="844"/>
      <c r="F827" s="783"/>
    </row>
    <row r="828">
      <c r="A828" s="5"/>
      <c r="B828" s="5"/>
      <c r="C828" s="5"/>
      <c r="D828" s="5"/>
      <c r="E828" s="844"/>
      <c r="F828" s="783"/>
    </row>
    <row r="829">
      <c r="A829" s="5"/>
      <c r="B829" s="5"/>
      <c r="C829" s="5"/>
      <c r="D829" s="5"/>
      <c r="E829" s="844"/>
      <c r="F829" s="783"/>
    </row>
    <row r="830">
      <c r="A830" s="5"/>
      <c r="B830" s="5"/>
      <c r="C830" s="5"/>
      <c r="D830" s="5"/>
      <c r="E830" s="844"/>
      <c r="F830" s="783"/>
    </row>
    <row r="831">
      <c r="A831" s="5"/>
      <c r="B831" s="5"/>
      <c r="C831" s="5"/>
      <c r="D831" s="5"/>
      <c r="E831" s="844"/>
      <c r="F831" s="783"/>
    </row>
    <row r="832">
      <c r="A832" s="5"/>
      <c r="B832" s="5"/>
      <c r="C832" s="5"/>
      <c r="D832" s="5"/>
      <c r="E832" s="844"/>
      <c r="F832" s="783"/>
    </row>
    <row r="833">
      <c r="A833" s="5"/>
      <c r="B833" s="5"/>
      <c r="C833" s="5"/>
      <c r="D833" s="5"/>
      <c r="E833" s="844"/>
      <c r="F833" s="783"/>
    </row>
    <row r="834">
      <c r="A834" s="5"/>
      <c r="B834" s="5"/>
      <c r="C834" s="5"/>
      <c r="D834" s="5"/>
      <c r="E834" s="844"/>
      <c r="F834" s="783"/>
    </row>
    <row r="835">
      <c r="A835" s="5"/>
      <c r="B835" s="5"/>
      <c r="C835" s="5"/>
      <c r="D835" s="5"/>
      <c r="E835" s="844"/>
      <c r="F835" s="783"/>
    </row>
    <row r="836">
      <c r="A836" s="5"/>
      <c r="B836" s="5"/>
      <c r="C836" s="5"/>
      <c r="D836" s="5"/>
      <c r="E836" s="844"/>
      <c r="F836" s="783"/>
    </row>
    <row r="837">
      <c r="A837" s="5"/>
      <c r="B837" s="5"/>
      <c r="C837" s="5"/>
      <c r="D837" s="5"/>
      <c r="E837" s="844"/>
      <c r="F837" s="783"/>
    </row>
    <row r="838">
      <c r="A838" s="5"/>
      <c r="B838" s="5"/>
      <c r="C838" s="5"/>
      <c r="D838" s="5"/>
      <c r="E838" s="844"/>
      <c r="F838" s="783"/>
    </row>
    <row r="839">
      <c r="A839" s="5"/>
      <c r="B839" s="5"/>
      <c r="C839" s="5"/>
      <c r="D839" s="5"/>
      <c r="E839" s="844"/>
      <c r="F839" s="783"/>
    </row>
    <row r="840">
      <c r="A840" s="5"/>
      <c r="B840" s="5"/>
      <c r="C840" s="5"/>
      <c r="D840" s="5"/>
      <c r="E840" s="844"/>
      <c r="F840" s="783"/>
    </row>
    <row r="841">
      <c r="A841" s="5"/>
      <c r="B841" s="5"/>
      <c r="C841" s="5"/>
      <c r="D841" s="5"/>
      <c r="E841" s="844"/>
      <c r="F841" s="783"/>
    </row>
    <row r="842">
      <c r="A842" s="5"/>
      <c r="B842" s="5"/>
      <c r="C842" s="5"/>
      <c r="D842" s="5"/>
      <c r="E842" s="844"/>
      <c r="F842" s="783"/>
    </row>
    <row r="843">
      <c r="A843" s="5"/>
      <c r="B843" s="5"/>
      <c r="C843" s="5"/>
      <c r="D843" s="5"/>
      <c r="E843" s="844"/>
      <c r="F843" s="783"/>
    </row>
    <row r="844">
      <c r="A844" s="5"/>
      <c r="B844" s="5"/>
      <c r="C844" s="5"/>
      <c r="D844" s="5"/>
      <c r="E844" s="844"/>
      <c r="F844" s="783"/>
    </row>
    <row r="845">
      <c r="A845" s="5"/>
      <c r="B845" s="5"/>
      <c r="C845" s="5"/>
      <c r="D845" s="5"/>
      <c r="E845" s="844"/>
      <c r="F845" s="783"/>
    </row>
    <row r="846">
      <c r="A846" s="5"/>
      <c r="B846" s="5"/>
      <c r="C846" s="5"/>
      <c r="D846" s="5"/>
      <c r="E846" s="844"/>
      <c r="F846" s="783"/>
    </row>
    <row r="847">
      <c r="A847" s="5"/>
      <c r="B847" s="5"/>
      <c r="C847" s="5"/>
      <c r="D847" s="5"/>
      <c r="E847" s="844"/>
      <c r="F847" s="783"/>
    </row>
    <row r="848">
      <c r="A848" s="5"/>
      <c r="B848" s="5"/>
      <c r="C848" s="5"/>
      <c r="D848" s="5"/>
      <c r="E848" s="844"/>
      <c r="F848" s="783"/>
    </row>
    <row r="849">
      <c r="A849" s="5"/>
      <c r="B849" s="5"/>
      <c r="C849" s="5"/>
      <c r="D849" s="5"/>
      <c r="E849" s="844"/>
      <c r="F849" s="783"/>
    </row>
    <row r="850">
      <c r="A850" s="5"/>
      <c r="B850" s="5"/>
      <c r="C850" s="5"/>
      <c r="D850" s="5"/>
      <c r="E850" s="844"/>
      <c r="F850" s="783"/>
    </row>
    <row r="851">
      <c r="A851" s="5"/>
      <c r="B851" s="5"/>
      <c r="C851" s="5"/>
      <c r="D851" s="5"/>
      <c r="E851" s="844"/>
      <c r="F851" s="783"/>
    </row>
    <row r="852">
      <c r="A852" s="5"/>
      <c r="B852" s="5"/>
      <c r="C852" s="5"/>
      <c r="D852" s="5"/>
      <c r="E852" s="844"/>
      <c r="F852" s="783"/>
    </row>
    <row r="853">
      <c r="A853" s="5"/>
      <c r="B853" s="5"/>
      <c r="C853" s="5"/>
      <c r="D853" s="5"/>
      <c r="E853" s="844"/>
      <c r="F853" s="783"/>
    </row>
    <row r="854">
      <c r="A854" s="5"/>
      <c r="B854" s="5"/>
      <c r="C854" s="5"/>
      <c r="D854" s="5"/>
      <c r="E854" s="844"/>
      <c r="F854" s="783"/>
    </row>
    <row r="855">
      <c r="A855" s="5"/>
      <c r="B855" s="5"/>
      <c r="C855" s="5"/>
      <c r="D855" s="5"/>
      <c r="E855" s="844"/>
      <c r="F855" s="783"/>
    </row>
    <row r="856">
      <c r="A856" s="5"/>
      <c r="B856" s="5"/>
      <c r="C856" s="5"/>
      <c r="D856" s="5"/>
      <c r="E856" s="844"/>
      <c r="F856" s="783"/>
    </row>
    <row r="857">
      <c r="A857" s="5"/>
      <c r="B857" s="5"/>
      <c r="C857" s="5"/>
      <c r="D857" s="5"/>
      <c r="E857" s="844"/>
      <c r="F857" s="783"/>
    </row>
    <row r="858">
      <c r="A858" s="5"/>
      <c r="B858" s="5"/>
      <c r="C858" s="5"/>
      <c r="D858" s="5"/>
      <c r="E858" s="844"/>
      <c r="F858" s="783"/>
    </row>
    <row r="859">
      <c r="A859" s="5"/>
      <c r="B859" s="5"/>
      <c r="C859" s="5"/>
      <c r="D859" s="5"/>
      <c r="E859" s="844"/>
      <c r="F859" s="783"/>
    </row>
    <row r="860">
      <c r="A860" s="5"/>
      <c r="B860" s="5"/>
      <c r="C860" s="5"/>
      <c r="D860" s="5"/>
      <c r="E860" s="844"/>
      <c r="F860" s="783"/>
    </row>
    <row r="861">
      <c r="A861" s="5"/>
      <c r="B861" s="5"/>
      <c r="C861" s="5"/>
      <c r="D861" s="5"/>
      <c r="E861" s="844"/>
      <c r="F861" s="783"/>
    </row>
    <row r="862">
      <c r="A862" s="5"/>
      <c r="B862" s="5"/>
      <c r="C862" s="5"/>
      <c r="D862" s="5"/>
      <c r="E862" s="844"/>
      <c r="F862" s="783"/>
    </row>
    <row r="863">
      <c r="A863" s="5"/>
      <c r="B863" s="5"/>
      <c r="C863" s="5"/>
      <c r="D863" s="5"/>
      <c r="E863" s="844"/>
      <c r="F863" s="783"/>
    </row>
    <row r="864">
      <c r="A864" s="5"/>
      <c r="B864" s="5"/>
      <c r="C864" s="5"/>
      <c r="D864" s="5"/>
      <c r="E864" s="844"/>
      <c r="F864" s="783"/>
    </row>
    <row r="865">
      <c r="A865" s="5"/>
      <c r="B865" s="5"/>
      <c r="C865" s="5"/>
      <c r="D865" s="5"/>
      <c r="E865" s="844"/>
      <c r="F865" s="783"/>
    </row>
    <row r="866">
      <c r="A866" s="5"/>
      <c r="B866" s="5"/>
      <c r="C866" s="5"/>
      <c r="D866" s="5"/>
      <c r="E866" s="844"/>
      <c r="F866" s="783"/>
    </row>
    <row r="867">
      <c r="A867" s="5"/>
      <c r="B867" s="5"/>
      <c r="C867" s="5"/>
      <c r="D867" s="5"/>
      <c r="E867" s="844"/>
      <c r="F867" s="783"/>
    </row>
    <row r="868">
      <c r="A868" s="5"/>
      <c r="B868" s="5"/>
      <c r="C868" s="5"/>
      <c r="D868" s="5"/>
      <c r="E868" s="844"/>
      <c r="F868" s="783"/>
    </row>
    <row r="869">
      <c r="A869" s="5"/>
      <c r="B869" s="5"/>
      <c r="C869" s="5"/>
      <c r="D869" s="5"/>
      <c r="E869" s="844"/>
      <c r="F869" s="783"/>
    </row>
    <row r="870">
      <c r="A870" s="5"/>
      <c r="B870" s="5"/>
      <c r="C870" s="5"/>
      <c r="D870" s="5"/>
      <c r="E870" s="844"/>
      <c r="F870" s="783"/>
    </row>
    <row r="871">
      <c r="A871" s="5"/>
      <c r="B871" s="5"/>
      <c r="C871" s="5"/>
      <c r="D871" s="5"/>
      <c r="E871" s="844"/>
      <c r="F871" s="783"/>
    </row>
    <row r="872">
      <c r="A872" s="5"/>
      <c r="B872" s="5"/>
      <c r="C872" s="5"/>
      <c r="D872" s="5"/>
      <c r="E872" s="844"/>
      <c r="F872" s="783"/>
    </row>
    <row r="873">
      <c r="A873" s="5"/>
      <c r="B873" s="5"/>
      <c r="C873" s="5"/>
      <c r="D873" s="5"/>
      <c r="E873" s="844"/>
      <c r="F873" s="783"/>
    </row>
    <row r="874">
      <c r="A874" s="5"/>
      <c r="B874" s="5"/>
      <c r="C874" s="5"/>
      <c r="D874" s="5"/>
      <c r="E874" s="844"/>
      <c r="F874" s="783"/>
    </row>
    <row r="875">
      <c r="A875" s="5"/>
      <c r="B875" s="5"/>
      <c r="C875" s="5"/>
      <c r="D875" s="5"/>
      <c r="E875" s="844"/>
      <c r="F875" s="783"/>
    </row>
    <row r="876">
      <c r="A876" s="5"/>
      <c r="B876" s="5"/>
      <c r="C876" s="5"/>
      <c r="D876" s="5"/>
      <c r="E876" s="844"/>
      <c r="F876" s="783"/>
    </row>
    <row r="877">
      <c r="A877" s="5"/>
      <c r="B877" s="5"/>
      <c r="C877" s="5"/>
      <c r="D877" s="5"/>
      <c r="E877" s="844"/>
      <c r="F877" s="783"/>
    </row>
    <row r="878">
      <c r="A878" s="5"/>
      <c r="B878" s="5"/>
      <c r="C878" s="5"/>
      <c r="D878" s="5"/>
      <c r="E878" s="844"/>
      <c r="F878" s="783"/>
    </row>
    <row r="879">
      <c r="A879" s="5"/>
      <c r="B879" s="5"/>
      <c r="C879" s="5"/>
      <c r="D879" s="5"/>
      <c r="E879" s="844"/>
      <c r="F879" s="783"/>
    </row>
    <row r="880">
      <c r="A880" s="5"/>
      <c r="B880" s="5"/>
      <c r="C880" s="5"/>
      <c r="D880" s="5"/>
      <c r="E880" s="844"/>
      <c r="F880" s="783"/>
    </row>
    <row r="881">
      <c r="A881" s="5"/>
      <c r="B881" s="5"/>
      <c r="C881" s="5"/>
      <c r="D881" s="5"/>
      <c r="E881" s="844"/>
      <c r="F881" s="783"/>
    </row>
    <row r="882">
      <c r="A882" s="5"/>
      <c r="B882" s="5"/>
      <c r="C882" s="5"/>
      <c r="D882" s="5"/>
      <c r="E882" s="844"/>
      <c r="F882" s="783"/>
    </row>
    <row r="883">
      <c r="A883" s="5"/>
      <c r="B883" s="5"/>
      <c r="C883" s="5"/>
      <c r="D883" s="5"/>
      <c r="E883" s="844"/>
      <c r="F883" s="783"/>
    </row>
    <row r="884">
      <c r="A884" s="5"/>
      <c r="B884" s="5"/>
      <c r="C884" s="5"/>
      <c r="D884" s="5"/>
      <c r="E884" s="844"/>
      <c r="F884" s="783"/>
    </row>
    <row r="885">
      <c r="A885" s="5"/>
      <c r="B885" s="5"/>
      <c r="C885" s="5"/>
      <c r="D885" s="5"/>
      <c r="E885" s="844"/>
      <c r="F885" s="783"/>
    </row>
    <row r="886">
      <c r="A886" s="5"/>
      <c r="B886" s="5"/>
      <c r="C886" s="5"/>
      <c r="D886" s="5"/>
      <c r="E886" s="844"/>
      <c r="F886" s="783"/>
    </row>
    <row r="887">
      <c r="A887" s="5"/>
      <c r="B887" s="5"/>
      <c r="C887" s="5"/>
      <c r="D887" s="5"/>
      <c r="E887" s="844"/>
      <c r="F887" s="783"/>
    </row>
    <row r="888">
      <c r="A888" s="5"/>
      <c r="B888" s="5"/>
      <c r="C888" s="5"/>
      <c r="D888" s="5"/>
      <c r="E888" s="844"/>
      <c r="F888" s="783"/>
    </row>
    <row r="889">
      <c r="A889" s="5"/>
      <c r="B889" s="5"/>
      <c r="C889" s="5"/>
      <c r="D889" s="5"/>
      <c r="E889" s="844"/>
      <c r="F889" s="783"/>
    </row>
    <row r="890">
      <c r="A890" s="5"/>
      <c r="B890" s="5"/>
      <c r="C890" s="5"/>
      <c r="D890" s="5"/>
      <c r="E890" s="844"/>
      <c r="F890" s="783"/>
    </row>
    <row r="891">
      <c r="A891" s="5"/>
      <c r="B891" s="5"/>
      <c r="C891" s="5"/>
      <c r="D891" s="5"/>
      <c r="E891" s="844"/>
      <c r="F891" s="783"/>
    </row>
    <row r="892">
      <c r="A892" s="5"/>
      <c r="B892" s="5"/>
      <c r="C892" s="5"/>
      <c r="D892" s="5"/>
      <c r="E892" s="844"/>
      <c r="F892" s="783"/>
    </row>
    <row r="893">
      <c r="A893" s="5"/>
      <c r="B893" s="5"/>
      <c r="C893" s="5"/>
      <c r="D893" s="5"/>
      <c r="E893" s="844"/>
      <c r="F893" s="783"/>
    </row>
    <row r="894">
      <c r="A894" s="5"/>
      <c r="B894" s="5"/>
      <c r="C894" s="5"/>
      <c r="D894" s="5"/>
      <c r="E894" s="844"/>
      <c r="F894" s="783"/>
    </row>
    <row r="895">
      <c r="A895" s="5"/>
      <c r="B895" s="5"/>
      <c r="C895" s="5"/>
      <c r="D895" s="5"/>
      <c r="E895" s="844"/>
      <c r="F895" s="783"/>
    </row>
    <row r="896">
      <c r="A896" s="5"/>
      <c r="B896" s="5"/>
      <c r="C896" s="5"/>
      <c r="D896" s="5"/>
      <c r="E896" s="844"/>
      <c r="F896" s="783"/>
    </row>
    <row r="897">
      <c r="A897" s="5"/>
      <c r="B897" s="5"/>
      <c r="C897" s="5"/>
      <c r="D897" s="5"/>
      <c r="E897" s="844"/>
      <c r="F897" s="783"/>
    </row>
    <row r="898">
      <c r="A898" s="5"/>
      <c r="B898" s="5"/>
      <c r="C898" s="5"/>
      <c r="D898" s="5"/>
      <c r="E898" s="844"/>
      <c r="F898" s="783"/>
    </row>
    <row r="899">
      <c r="A899" s="5"/>
      <c r="B899" s="5"/>
      <c r="C899" s="5"/>
      <c r="D899" s="5"/>
      <c r="E899" s="844"/>
      <c r="F899" s="783"/>
    </row>
    <row r="900">
      <c r="A900" s="5"/>
      <c r="B900" s="5"/>
      <c r="C900" s="5"/>
      <c r="D900" s="5"/>
      <c r="E900" s="844"/>
      <c r="F900" s="783"/>
    </row>
    <row r="901">
      <c r="A901" s="5"/>
      <c r="B901" s="5"/>
      <c r="C901" s="5"/>
      <c r="D901" s="5"/>
      <c r="E901" s="844"/>
      <c r="F901" s="783"/>
    </row>
    <row r="902">
      <c r="A902" s="5"/>
      <c r="B902" s="5"/>
      <c r="C902" s="5"/>
      <c r="D902" s="5"/>
      <c r="E902" s="844"/>
      <c r="F902" s="783"/>
    </row>
    <row r="903">
      <c r="A903" s="5"/>
      <c r="B903" s="5"/>
      <c r="C903" s="5"/>
      <c r="D903" s="5"/>
      <c r="E903" s="844"/>
      <c r="F903" s="783"/>
    </row>
    <row r="904">
      <c r="A904" s="5"/>
      <c r="B904" s="5"/>
      <c r="C904" s="5"/>
      <c r="D904" s="5"/>
      <c r="E904" s="844"/>
      <c r="F904" s="783"/>
    </row>
    <row r="905">
      <c r="A905" s="5"/>
      <c r="B905" s="5"/>
      <c r="C905" s="5"/>
      <c r="D905" s="5"/>
      <c r="E905" s="844"/>
      <c r="F905" s="783"/>
    </row>
    <row r="906">
      <c r="A906" s="5"/>
      <c r="B906" s="5"/>
      <c r="C906" s="5"/>
      <c r="D906" s="5"/>
      <c r="E906" s="844"/>
      <c r="F906" s="783"/>
    </row>
    <row r="907">
      <c r="A907" s="5"/>
      <c r="B907" s="5"/>
      <c r="C907" s="5"/>
      <c r="D907" s="5"/>
      <c r="E907" s="844"/>
      <c r="F907" s="783"/>
    </row>
    <row r="908">
      <c r="A908" s="5"/>
      <c r="B908" s="5"/>
      <c r="C908" s="5"/>
      <c r="D908" s="5"/>
      <c r="E908" s="844"/>
      <c r="F908" s="783"/>
    </row>
    <row r="909">
      <c r="A909" s="5"/>
      <c r="B909" s="5"/>
      <c r="C909" s="5"/>
      <c r="D909" s="5"/>
      <c r="E909" s="844"/>
      <c r="F909" s="783"/>
    </row>
    <row r="910">
      <c r="A910" s="5"/>
      <c r="B910" s="5"/>
      <c r="C910" s="5"/>
      <c r="D910" s="5"/>
      <c r="E910" s="844"/>
      <c r="F910" s="783"/>
    </row>
    <row r="911">
      <c r="A911" s="5"/>
      <c r="B911" s="5"/>
      <c r="C911" s="5"/>
      <c r="D911" s="5"/>
      <c r="E911" s="844"/>
      <c r="F911" s="783"/>
    </row>
    <row r="912">
      <c r="A912" s="5"/>
      <c r="B912" s="5"/>
      <c r="C912" s="5"/>
      <c r="D912" s="5"/>
      <c r="E912" s="844"/>
      <c r="F912" s="783"/>
    </row>
    <row r="913">
      <c r="A913" s="5"/>
      <c r="B913" s="5"/>
      <c r="C913" s="5"/>
      <c r="D913" s="5"/>
      <c r="E913" s="844"/>
      <c r="F913" s="783"/>
    </row>
    <row r="914">
      <c r="A914" s="5"/>
      <c r="B914" s="5"/>
      <c r="C914" s="5"/>
      <c r="D914" s="5"/>
      <c r="E914" s="844"/>
      <c r="F914" s="783"/>
    </row>
    <row r="915">
      <c r="A915" s="5"/>
      <c r="B915" s="5"/>
      <c r="C915" s="5"/>
      <c r="D915" s="5"/>
      <c r="E915" s="844"/>
      <c r="F915" s="783"/>
    </row>
    <row r="916">
      <c r="A916" s="5"/>
      <c r="B916" s="5"/>
      <c r="C916" s="5"/>
      <c r="D916" s="5"/>
      <c r="E916" s="844"/>
      <c r="F916" s="783"/>
    </row>
    <row r="917">
      <c r="A917" s="5"/>
      <c r="B917" s="5"/>
      <c r="C917" s="5"/>
      <c r="D917" s="5"/>
      <c r="E917" s="844"/>
      <c r="F917" s="783"/>
    </row>
    <row r="918">
      <c r="A918" s="5"/>
      <c r="B918" s="5"/>
      <c r="C918" s="5"/>
      <c r="D918" s="5"/>
      <c r="E918" s="844"/>
      <c r="F918" s="783"/>
    </row>
    <row r="919">
      <c r="A919" s="5"/>
      <c r="B919" s="5"/>
      <c r="C919" s="5"/>
      <c r="D919" s="5"/>
      <c r="E919" s="844"/>
      <c r="F919" s="783"/>
    </row>
    <row r="920">
      <c r="A920" s="5"/>
      <c r="B920" s="5"/>
      <c r="C920" s="5"/>
      <c r="D920" s="5"/>
      <c r="E920" s="844"/>
      <c r="F920" s="783"/>
    </row>
    <row r="921">
      <c r="A921" s="5"/>
      <c r="B921" s="5"/>
      <c r="C921" s="5"/>
      <c r="D921" s="5"/>
      <c r="E921" s="844"/>
      <c r="F921" s="783"/>
    </row>
    <row r="922">
      <c r="A922" s="5"/>
      <c r="B922" s="5"/>
      <c r="C922" s="5"/>
      <c r="D922" s="5"/>
      <c r="E922" s="844"/>
      <c r="F922" s="783"/>
    </row>
    <row r="923">
      <c r="A923" s="5"/>
      <c r="B923" s="5"/>
      <c r="C923" s="5"/>
      <c r="D923" s="5"/>
      <c r="E923" s="844"/>
      <c r="F923" s="783"/>
    </row>
    <row r="924">
      <c r="A924" s="5"/>
      <c r="B924" s="5"/>
      <c r="C924" s="5"/>
      <c r="D924" s="5"/>
      <c r="E924" s="844"/>
      <c r="F924" s="783"/>
    </row>
    <row r="925">
      <c r="A925" s="5"/>
      <c r="B925" s="5"/>
      <c r="C925" s="5"/>
      <c r="D925" s="5"/>
      <c r="E925" s="844"/>
      <c r="F925" s="783"/>
    </row>
    <row r="926">
      <c r="A926" s="5"/>
      <c r="B926" s="5"/>
      <c r="C926" s="5"/>
      <c r="D926" s="5"/>
      <c r="E926" s="844"/>
      <c r="F926" s="783"/>
    </row>
    <row r="927">
      <c r="A927" s="5"/>
      <c r="B927" s="5"/>
      <c r="C927" s="5"/>
      <c r="D927" s="5"/>
      <c r="E927" s="844"/>
      <c r="F927" s="783"/>
    </row>
    <row r="928">
      <c r="A928" s="5"/>
      <c r="B928" s="5"/>
      <c r="C928" s="5"/>
      <c r="D928" s="5"/>
      <c r="E928" s="844"/>
      <c r="F928" s="783"/>
    </row>
    <row r="929">
      <c r="A929" s="5"/>
      <c r="B929" s="5"/>
      <c r="C929" s="5"/>
      <c r="D929" s="5"/>
      <c r="E929" s="844"/>
      <c r="F929" s="783"/>
    </row>
    <row r="930">
      <c r="A930" s="5"/>
      <c r="B930" s="5"/>
      <c r="C930" s="5"/>
      <c r="D930" s="5"/>
      <c r="E930" s="844"/>
      <c r="F930" s="783"/>
    </row>
    <row r="931">
      <c r="A931" s="5"/>
      <c r="B931" s="5"/>
      <c r="C931" s="5"/>
      <c r="D931" s="5"/>
      <c r="E931" s="844"/>
      <c r="F931" s="783"/>
    </row>
    <row r="932">
      <c r="A932" s="5"/>
      <c r="B932" s="5"/>
      <c r="C932" s="5"/>
      <c r="D932" s="5"/>
      <c r="E932" s="844"/>
      <c r="F932" s="783"/>
    </row>
    <row r="933">
      <c r="A933" s="5"/>
      <c r="B933" s="5"/>
      <c r="C933" s="5"/>
      <c r="D933" s="5"/>
      <c r="E933" s="844"/>
      <c r="F933" s="783"/>
    </row>
    <row r="934">
      <c r="A934" s="5"/>
      <c r="B934" s="5"/>
      <c r="C934" s="5"/>
      <c r="D934" s="5"/>
      <c r="E934" s="844"/>
      <c r="F934" s="783"/>
    </row>
    <row r="935">
      <c r="A935" s="5"/>
      <c r="B935" s="5"/>
      <c r="C935" s="5"/>
      <c r="D935" s="5"/>
      <c r="E935" s="844"/>
      <c r="F935" s="783"/>
    </row>
    <row r="936">
      <c r="A936" s="5"/>
      <c r="B936" s="5"/>
      <c r="C936" s="5"/>
      <c r="D936" s="5"/>
      <c r="E936" s="844"/>
      <c r="F936" s="783"/>
    </row>
    <row r="937">
      <c r="A937" s="5"/>
      <c r="B937" s="5"/>
      <c r="C937" s="5"/>
      <c r="D937" s="5"/>
      <c r="E937" s="844"/>
      <c r="F937" s="783"/>
    </row>
    <row r="938">
      <c r="A938" s="5"/>
      <c r="B938" s="5"/>
      <c r="C938" s="5"/>
      <c r="D938" s="5"/>
      <c r="E938" s="844"/>
      <c r="F938" s="783"/>
    </row>
    <row r="939">
      <c r="A939" s="5"/>
      <c r="B939" s="5"/>
      <c r="C939" s="5"/>
      <c r="D939" s="5"/>
      <c r="E939" s="844"/>
      <c r="F939" s="783"/>
    </row>
    <row r="940">
      <c r="A940" s="5"/>
      <c r="B940" s="5"/>
      <c r="C940" s="5"/>
      <c r="D940" s="5"/>
      <c r="E940" s="844"/>
      <c r="F940" s="783"/>
    </row>
    <row r="941">
      <c r="A941" s="5"/>
      <c r="B941" s="5"/>
      <c r="C941" s="5"/>
      <c r="D941" s="5"/>
      <c r="E941" s="844"/>
      <c r="F941" s="783"/>
    </row>
    <row r="942">
      <c r="A942" s="5"/>
      <c r="B942" s="5"/>
      <c r="C942" s="5"/>
      <c r="D942" s="5"/>
      <c r="E942" s="844"/>
      <c r="F942" s="783"/>
    </row>
    <row r="943">
      <c r="A943" s="5"/>
      <c r="B943" s="5"/>
      <c r="C943" s="5"/>
      <c r="D943" s="5"/>
      <c r="E943" s="844"/>
      <c r="F943" s="783"/>
    </row>
    <row r="944">
      <c r="A944" s="5"/>
      <c r="B944" s="5"/>
      <c r="C944" s="5"/>
      <c r="D944" s="5"/>
      <c r="E944" s="844"/>
      <c r="F944" s="783"/>
    </row>
    <row r="945">
      <c r="A945" s="5"/>
      <c r="B945" s="5"/>
      <c r="C945" s="5"/>
      <c r="D945" s="5"/>
      <c r="E945" s="844"/>
      <c r="F945" s="783"/>
    </row>
    <row r="946">
      <c r="A946" s="5"/>
      <c r="B946" s="5"/>
      <c r="C946" s="5"/>
      <c r="D946" s="5"/>
      <c r="E946" s="844"/>
      <c r="F946" s="783"/>
    </row>
    <row r="947">
      <c r="A947" s="5"/>
      <c r="B947" s="5"/>
      <c r="C947" s="5"/>
      <c r="D947" s="5"/>
      <c r="E947" s="844"/>
      <c r="F947" s="783"/>
    </row>
    <row r="948">
      <c r="A948" s="5"/>
      <c r="B948" s="5"/>
      <c r="C948" s="5"/>
      <c r="D948" s="5"/>
      <c r="E948" s="844"/>
      <c r="F948" s="783"/>
    </row>
    <row r="949">
      <c r="A949" s="5"/>
      <c r="B949" s="5"/>
      <c r="C949" s="5"/>
      <c r="D949" s="5"/>
      <c r="E949" s="844"/>
      <c r="F949" s="783"/>
    </row>
    <row r="950">
      <c r="A950" s="5"/>
      <c r="B950" s="5"/>
      <c r="C950" s="5"/>
      <c r="D950" s="5"/>
      <c r="E950" s="844"/>
      <c r="F950" s="783"/>
    </row>
    <row r="951">
      <c r="A951" s="5"/>
      <c r="B951" s="5"/>
      <c r="C951" s="5"/>
      <c r="D951" s="5"/>
      <c r="E951" s="844"/>
      <c r="F951" s="783"/>
    </row>
    <row r="952">
      <c r="A952" s="5"/>
      <c r="B952" s="5"/>
      <c r="C952" s="5"/>
      <c r="D952" s="5"/>
      <c r="E952" s="844"/>
      <c r="F952" s="783"/>
    </row>
    <row r="953">
      <c r="A953" s="5"/>
      <c r="B953" s="5"/>
      <c r="C953" s="5"/>
      <c r="D953" s="5"/>
      <c r="E953" s="844"/>
      <c r="F953" s="783"/>
    </row>
    <row r="954">
      <c r="A954" s="5"/>
      <c r="B954" s="5"/>
      <c r="C954" s="5"/>
      <c r="D954" s="5"/>
      <c r="E954" s="844"/>
      <c r="F954" s="783"/>
    </row>
    <row r="955">
      <c r="A955" s="5"/>
      <c r="B955" s="5"/>
      <c r="C955" s="5"/>
      <c r="D955" s="5"/>
      <c r="E955" s="844"/>
      <c r="F955" s="783"/>
    </row>
    <row r="956">
      <c r="A956" s="5"/>
      <c r="B956" s="5"/>
      <c r="C956" s="5"/>
      <c r="D956" s="5"/>
      <c r="E956" s="844"/>
      <c r="F956" s="783"/>
    </row>
    <row r="957">
      <c r="A957" s="5"/>
      <c r="B957" s="5"/>
      <c r="C957" s="5"/>
      <c r="D957" s="5"/>
      <c r="E957" s="844"/>
      <c r="F957" s="783"/>
    </row>
    <row r="958">
      <c r="A958" s="5"/>
      <c r="B958" s="5"/>
      <c r="C958" s="5"/>
      <c r="D958" s="5"/>
      <c r="E958" s="844"/>
      <c r="F958" s="783"/>
    </row>
    <row r="959">
      <c r="A959" s="5"/>
      <c r="B959" s="5"/>
      <c r="C959" s="5"/>
      <c r="D959" s="5"/>
      <c r="E959" s="844"/>
      <c r="F959" s="783"/>
    </row>
    <row r="960">
      <c r="A960" s="5"/>
      <c r="B960" s="5"/>
      <c r="C960" s="5"/>
      <c r="D960" s="5"/>
      <c r="E960" s="844"/>
      <c r="F960" s="783"/>
    </row>
    <row r="961">
      <c r="A961" s="5"/>
      <c r="B961" s="5"/>
      <c r="C961" s="5"/>
      <c r="D961" s="5"/>
      <c r="E961" s="844"/>
      <c r="F961" s="783"/>
    </row>
    <row r="962">
      <c r="A962" s="5"/>
      <c r="B962" s="5"/>
      <c r="C962" s="5"/>
      <c r="D962" s="5"/>
      <c r="E962" s="844"/>
      <c r="F962" s="783"/>
    </row>
    <row r="963">
      <c r="A963" s="5"/>
      <c r="B963" s="5"/>
      <c r="C963" s="5"/>
      <c r="D963" s="5"/>
      <c r="E963" s="844"/>
      <c r="F963" s="783"/>
    </row>
    <row r="964">
      <c r="A964" s="5"/>
      <c r="B964" s="5"/>
      <c r="C964" s="5"/>
      <c r="D964" s="5"/>
      <c r="E964" s="844"/>
      <c r="F964" s="783"/>
    </row>
    <row r="965">
      <c r="A965" s="5"/>
      <c r="B965" s="5"/>
      <c r="C965" s="5"/>
      <c r="D965" s="5"/>
      <c r="E965" s="844"/>
      <c r="F965" s="783"/>
    </row>
    <row r="966">
      <c r="A966" s="5"/>
      <c r="B966" s="5"/>
      <c r="C966" s="5"/>
      <c r="D966" s="5"/>
      <c r="E966" s="844"/>
      <c r="F966" s="783"/>
    </row>
    <row r="967">
      <c r="A967" s="5"/>
      <c r="B967" s="5"/>
      <c r="C967" s="5"/>
      <c r="D967" s="5"/>
      <c r="E967" s="844"/>
      <c r="F967" s="783"/>
    </row>
    <row r="968">
      <c r="A968" s="5"/>
      <c r="B968" s="5"/>
      <c r="C968" s="5"/>
      <c r="D968" s="5"/>
      <c r="E968" s="844"/>
      <c r="F968" s="783"/>
    </row>
    <row r="969">
      <c r="A969" s="5"/>
      <c r="B969" s="5"/>
      <c r="C969" s="5"/>
      <c r="D969" s="5"/>
      <c r="E969" s="844"/>
      <c r="F969" s="783"/>
    </row>
    <row r="970">
      <c r="A970" s="5"/>
      <c r="B970" s="5"/>
      <c r="C970" s="5"/>
      <c r="D970" s="5"/>
      <c r="E970" s="844"/>
      <c r="F970" s="783"/>
    </row>
    <row r="971">
      <c r="A971" s="5"/>
      <c r="B971" s="5"/>
      <c r="C971" s="5"/>
      <c r="D971" s="5"/>
      <c r="E971" s="844"/>
      <c r="F971" s="783"/>
    </row>
    <row r="972">
      <c r="A972" s="5"/>
      <c r="B972" s="5"/>
      <c r="C972" s="5"/>
      <c r="D972" s="5"/>
      <c r="E972" s="844"/>
      <c r="F972" s="783"/>
    </row>
    <row r="973">
      <c r="A973" s="5"/>
      <c r="B973" s="5"/>
      <c r="C973" s="5"/>
      <c r="D973" s="5"/>
      <c r="E973" s="844"/>
      <c r="F973" s="783"/>
    </row>
    <row r="974">
      <c r="A974" s="5"/>
      <c r="B974" s="5"/>
      <c r="C974" s="5"/>
      <c r="D974" s="5"/>
      <c r="E974" s="844"/>
      <c r="F974" s="783"/>
    </row>
    <row r="975">
      <c r="A975" s="5"/>
      <c r="B975" s="5"/>
      <c r="C975" s="5"/>
      <c r="D975" s="5"/>
      <c r="E975" s="844"/>
      <c r="F975" s="783"/>
    </row>
    <row r="976">
      <c r="A976" s="5"/>
      <c r="B976" s="5"/>
      <c r="C976" s="5"/>
      <c r="D976" s="5"/>
      <c r="E976" s="844"/>
      <c r="F976" s="783"/>
    </row>
    <row r="977">
      <c r="A977" s="5"/>
      <c r="B977" s="5"/>
      <c r="C977" s="5"/>
      <c r="D977" s="5"/>
      <c r="E977" s="844"/>
      <c r="F977" s="783"/>
    </row>
    <row r="978">
      <c r="A978" s="5"/>
      <c r="B978" s="5"/>
      <c r="C978" s="5"/>
      <c r="D978" s="5"/>
      <c r="E978" s="844"/>
      <c r="F978" s="783"/>
    </row>
    <row r="979">
      <c r="A979" s="5"/>
      <c r="B979" s="5"/>
      <c r="C979" s="5"/>
      <c r="D979" s="5"/>
      <c r="E979" s="844"/>
      <c r="F979" s="783"/>
    </row>
    <row r="980">
      <c r="A980" s="5"/>
      <c r="B980" s="5"/>
      <c r="C980" s="5"/>
      <c r="D980" s="5"/>
      <c r="E980" s="844"/>
      <c r="F980" s="783"/>
    </row>
    <row r="981">
      <c r="A981" s="5"/>
      <c r="B981" s="5"/>
      <c r="C981" s="5"/>
      <c r="D981" s="5"/>
      <c r="E981" s="844"/>
      <c r="F981" s="783"/>
    </row>
    <row r="982">
      <c r="A982" s="5"/>
      <c r="B982" s="5"/>
      <c r="C982" s="5"/>
      <c r="D982" s="5"/>
      <c r="E982" s="844"/>
      <c r="F982" s="783"/>
    </row>
    <row r="983">
      <c r="A983" s="5"/>
      <c r="B983" s="5"/>
      <c r="C983" s="5"/>
      <c r="D983" s="5"/>
      <c r="E983" s="844"/>
      <c r="F983" s="783"/>
    </row>
    <row r="984">
      <c r="A984" s="5"/>
      <c r="B984" s="5"/>
      <c r="C984" s="5"/>
      <c r="D984" s="5"/>
      <c r="E984" s="844"/>
      <c r="F984" s="783"/>
    </row>
    <row r="985">
      <c r="A985" s="5"/>
      <c r="B985" s="5"/>
      <c r="C985" s="5"/>
      <c r="D985" s="5"/>
      <c r="E985" s="844"/>
      <c r="F985" s="783"/>
    </row>
    <row r="986">
      <c r="A986" s="5"/>
      <c r="B986" s="5"/>
      <c r="C986" s="5"/>
      <c r="D986" s="5"/>
      <c r="E986" s="844"/>
      <c r="F986" s="783"/>
    </row>
    <row r="987">
      <c r="A987" s="5"/>
      <c r="B987" s="5"/>
      <c r="C987" s="5"/>
      <c r="D987" s="5"/>
      <c r="E987" s="844"/>
      <c r="F987" s="783"/>
    </row>
    <row r="988">
      <c r="A988" s="5"/>
      <c r="B988" s="5"/>
      <c r="C988" s="5"/>
      <c r="D988" s="5"/>
      <c r="E988" s="844"/>
      <c r="F988" s="783"/>
    </row>
    <row r="989">
      <c r="A989" s="5"/>
      <c r="B989" s="5"/>
      <c r="C989" s="5"/>
      <c r="D989" s="5"/>
      <c r="E989" s="844"/>
      <c r="F989" s="783"/>
    </row>
    <row r="990">
      <c r="A990" s="5"/>
      <c r="B990" s="5"/>
      <c r="C990" s="5"/>
      <c r="D990" s="5"/>
      <c r="E990" s="844"/>
      <c r="F990" s="783"/>
    </row>
    <row r="991">
      <c r="A991" s="5"/>
      <c r="B991" s="5"/>
      <c r="C991" s="5"/>
      <c r="D991" s="5"/>
      <c r="E991" s="844"/>
      <c r="F991" s="783"/>
    </row>
    <row r="992">
      <c r="A992" s="5"/>
      <c r="B992" s="5"/>
      <c r="C992" s="5"/>
      <c r="D992" s="5"/>
      <c r="E992" s="844"/>
      <c r="F992" s="783"/>
    </row>
    <row r="993">
      <c r="A993" s="5"/>
      <c r="B993" s="5"/>
      <c r="C993" s="5"/>
      <c r="D993" s="5"/>
      <c r="E993" s="844"/>
      <c r="F993" s="783"/>
    </row>
    <row r="994">
      <c r="A994" s="5"/>
      <c r="B994" s="5"/>
      <c r="C994" s="5"/>
      <c r="D994" s="5"/>
      <c r="E994" s="844"/>
      <c r="F994" s="783"/>
    </row>
    <row r="995">
      <c r="A995" s="5"/>
      <c r="B995" s="5"/>
      <c r="C995" s="5"/>
      <c r="D995" s="5"/>
      <c r="E995" s="844"/>
      <c r="F995" s="783"/>
    </row>
    <row r="996">
      <c r="A996" s="5"/>
      <c r="B996" s="5"/>
      <c r="C996" s="5"/>
      <c r="D996" s="5"/>
      <c r="E996" s="844"/>
      <c r="F996" s="783"/>
    </row>
    <row r="997">
      <c r="A997" s="5"/>
      <c r="B997" s="5"/>
      <c r="C997" s="5"/>
      <c r="D997" s="5"/>
      <c r="E997" s="844"/>
      <c r="F997" s="783"/>
    </row>
    <row r="998">
      <c r="A998" s="5"/>
      <c r="B998" s="5"/>
      <c r="C998" s="5"/>
      <c r="D998" s="5"/>
      <c r="E998" s="844"/>
      <c r="F998" s="783"/>
    </row>
    <row r="999">
      <c r="A999" s="5"/>
      <c r="B999" s="5"/>
      <c r="C999" s="5"/>
      <c r="D999" s="5"/>
      <c r="E999" s="844"/>
      <c r="F999" s="783"/>
    </row>
    <row r="1000">
      <c r="A1000" s="5"/>
      <c r="B1000" s="5"/>
      <c r="C1000" s="5"/>
      <c r="D1000" s="5"/>
      <c r="E1000" s="844"/>
      <c r="F1000" s="783"/>
    </row>
    <row r="1001">
      <c r="A1001" s="5"/>
      <c r="B1001" s="5"/>
      <c r="C1001" s="5"/>
      <c r="D1001" s="5"/>
      <c r="E1001" s="844"/>
      <c r="F1001" s="783"/>
    </row>
    <row r="1002">
      <c r="A1002" s="5"/>
      <c r="B1002" s="5"/>
      <c r="C1002" s="5"/>
      <c r="D1002" s="5"/>
      <c r="E1002" s="844"/>
      <c r="F1002" s="783"/>
    </row>
    <row r="1003">
      <c r="A1003" s="5"/>
      <c r="B1003" s="5"/>
      <c r="C1003" s="5"/>
      <c r="D1003" s="5"/>
      <c r="E1003" s="844"/>
      <c r="F1003" s="783"/>
    </row>
    <row r="1004">
      <c r="A1004" s="5"/>
      <c r="B1004" s="5"/>
      <c r="C1004" s="5"/>
      <c r="D1004" s="5"/>
      <c r="E1004" s="844"/>
      <c r="F1004" s="783"/>
    </row>
    <row r="1005">
      <c r="A1005" s="5"/>
      <c r="B1005" s="5"/>
      <c r="C1005" s="5"/>
      <c r="D1005" s="5"/>
      <c r="E1005" s="844"/>
      <c r="F1005" s="783"/>
    </row>
    <row r="1006">
      <c r="A1006" s="5"/>
      <c r="B1006" s="5"/>
      <c r="C1006" s="5"/>
      <c r="D1006" s="5"/>
      <c r="E1006" s="844"/>
      <c r="F1006" s="783"/>
    </row>
    <row r="1007">
      <c r="A1007" s="5"/>
      <c r="B1007" s="5"/>
      <c r="C1007" s="5"/>
      <c r="D1007" s="5"/>
      <c r="E1007" s="844"/>
      <c r="F1007" s="783"/>
    </row>
    <row r="1008">
      <c r="A1008" s="5"/>
      <c r="B1008" s="5"/>
      <c r="C1008" s="5"/>
      <c r="D1008" s="5"/>
      <c r="E1008" s="844"/>
      <c r="F1008" s="783"/>
    </row>
    <row r="1009">
      <c r="A1009" s="5"/>
      <c r="B1009" s="5"/>
      <c r="C1009" s="5"/>
      <c r="D1009" s="5"/>
      <c r="E1009" s="844"/>
      <c r="F1009" s="783"/>
    </row>
    <row r="1010">
      <c r="A1010" s="5"/>
      <c r="B1010" s="5"/>
      <c r="C1010" s="5"/>
      <c r="D1010" s="5"/>
      <c r="E1010" s="844"/>
      <c r="F1010" s="783"/>
    </row>
    <row r="1011">
      <c r="A1011" s="5"/>
      <c r="B1011" s="5"/>
      <c r="C1011" s="5"/>
      <c r="D1011" s="5"/>
      <c r="E1011" s="844"/>
      <c r="F1011" s="783"/>
    </row>
    <row r="1012">
      <c r="A1012" s="5"/>
      <c r="B1012" s="5"/>
      <c r="C1012" s="5"/>
      <c r="D1012" s="5"/>
      <c r="E1012" s="844"/>
      <c r="F1012" s="783"/>
    </row>
    <row r="1013">
      <c r="A1013" s="5"/>
      <c r="B1013" s="5"/>
      <c r="C1013" s="5"/>
      <c r="D1013" s="5"/>
      <c r="E1013" s="844"/>
      <c r="F1013" s="783"/>
    </row>
    <row r="1014">
      <c r="A1014" s="5"/>
      <c r="B1014" s="5"/>
      <c r="C1014" s="5"/>
      <c r="D1014" s="5"/>
      <c r="E1014" s="844"/>
      <c r="F1014" s="783"/>
    </row>
    <row r="1015">
      <c r="A1015" s="5"/>
      <c r="B1015" s="5"/>
      <c r="C1015" s="5"/>
      <c r="D1015" s="5"/>
      <c r="E1015" s="844"/>
      <c r="F1015" s="783"/>
    </row>
    <row r="1016">
      <c r="A1016" s="5"/>
      <c r="B1016" s="5"/>
      <c r="C1016" s="5"/>
      <c r="D1016" s="5"/>
      <c r="E1016" s="844"/>
      <c r="F1016" s="783"/>
    </row>
    <row r="1017">
      <c r="A1017" s="5"/>
      <c r="B1017" s="5"/>
      <c r="C1017" s="5"/>
      <c r="D1017" s="5"/>
      <c r="E1017" s="844"/>
      <c r="F1017" s="783"/>
    </row>
    <row r="1018">
      <c r="A1018" s="5"/>
      <c r="B1018" s="5"/>
      <c r="C1018" s="5"/>
      <c r="D1018" s="5"/>
      <c r="E1018" s="844"/>
      <c r="F1018" s="783"/>
    </row>
    <row r="1019">
      <c r="A1019" s="5"/>
      <c r="B1019" s="5"/>
      <c r="C1019" s="5"/>
      <c r="D1019" s="5"/>
      <c r="E1019" s="844"/>
      <c r="F1019" s="783"/>
    </row>
    <row r="1020">
      <c r="A1020" s="5"/>
      <c r="B1020" s="5"/>
      <c r="C1020" s="5"/>
      <c r="D1020" s="5"/>
      <c r="E1020" s="844"/>
      <c r="F1020" s="783"/>
    </row>
    <row r="1021">
      <c r="A1021" s="5"/>
      <c r="B1021" s="5"/>
      <c r="C1021" s="5"/>
      <c r="D1021" s="5"/>
      <c r="E1021" s="844"/>
      <c r="F1021" s="783"/>
    </row>
    <row r="1022">
      <c r="A1022" s="5"/>
      <c r="B1022" s="5"/>
      <c r="C1022" s="5"/>
      <c r="D1022" s="5"/>
      <c r="E1022" s="844"/>
      <c r="F1022" s="783"/>
    </row>
    <row r="1023">
      <c r="A1023" s="5"/>
      <c r="B1023" s="5"/>
      <c r="C1023" s="5"/>
      <c r="D1023" s="5"/>
      <c r="E1023" s="844"/>
      <c r="F1023" s="783"/>
    </row>
    <row r="1024">
      <c r="A1024" s="5"/>
      <c r="B1024" s="5"/>
      <c r="C1024" s="5"/>
      <c r="D1024" s="5"/>
      <c r="E1024" s="844"/>
      <c r="F1024" s="783"/>
    </row>
    <row r="1025">
      <c r="A1025" s="5"/>
      <c r="B1025" s="5"/>
      <c r="C1025" s="5"/>
      <c r="D1025" s="5"/>
      <c r="E1025" s="844"/>
      <c r="F1025" s="783"/>
    </row>
    <row r="1026">
      <c r="A1026" s="5"/>
      <c r="B1026" s="5"/>
      <c r="C1026" s="5"/>
      <c r="D1026" s="5"/>
      <c r="E1026" s="844"/>
      <c r="F1026" s="783"/>
    </row>
    <row r="1027">
      <c r="A1027" s="5"/>
      <c r="B1027" s="5"/>
      <c r="C1027" s="5"/>
      <c r="D1027" s="5"/>
      <c r="E1027" s="844"/>
      <c r="F1027" s="783"/>
    </row>
    <row r="1028">
      <c r="A1028" s="5"/>
      <c r="B1028" s="5"/>
      <c r="C1028" s="5"/>
      <c r="D1028" s="5"/>
      <c r="E1028" s="844"/>
      <c r="F1028" s="783"/>
    </row>
    <row r="1029">
      <c r="A1029" s="5"/>
      <c r="B1029" s="5"/>
      <c r="C1029" s="5"/>
      <c r="D1029" s="5"/>
      <c r="E1029" s="844"/>
      <c r="F1029" s="783"/>
    </row>
    <row r="1030">
      <c r="A1030" s="5"/>
      <c r="B1030" s="5"/>
      <c r="C1030" s="5"/>
      <c r="D1030" s="5"/>
      <c r="E1030" s="844"/>
      <c r="F1030" s="783"/>
    </row>
    <row r="1031">
      <c r="A1031" s="5"/>
      <c r="B1031" s="5"/>
      <c r="C1031" s="5"/>
      <c r="D1031" s="5"/>
      <c r="E1031" s="844"/>
      <c r="F1031" s="783"/>
    </row>
    <row r="1032">
      <c r="A1032" s="5"/>
      <c r="B1032" s="5"/>
      <c r="C1032" s="5"/>
      <c r="D1032" s="5"/>
      <c r="E1032" s="844"/>
      <c r="F1032" s="783"/>
    </row>
    <row r="1033">
      <c r="A1033" s="5"/>
      <c r="B1033" s="5"/>
      <c r="C1033" s="5"/>
      <c r="D1033" s="5"/>
      <c r="E1033" s="844"/>
      <c r="F1033" s="783"/>
    </row>
    <row r="1034">
      <c r="A1034" s="5"/>
      <c r="B1034" s="5"/>
      <c r="C1034" s="5"/>
      <c r="D1034" s="5"/>
      <c r="E1034" s="844"/>
      <c r="F1034" s="783"/>
    </row>
    <row r="1035">
      <c r="A1035" s="5"/>
      <c r="B1035" s="5"/>
      <c r="C1035" s="5"/>
      <c r="D1035" s="5"/>
      <c r="E1035" s="844"/>
      <c r="F1035" s="783"/>
    </row>
    <row r="1036">
      <c r="A1036" s="5"/>
      <c r="B1036" s="5"/>
      <c r="C1036" s="5"/>
      <c r="D1036" s="5"/>
      <c r="E1036" s="844"/>
      <c r="F1036" s="783"/>
    </row>
    <row r="1037">
      <c r="A1037" s="5"/>
      <c r="B1037" s="5"/>
      <c r="C1037" s="5"/>
      <c r="D1037" s="5"/>
      <c r="E1037" s="844"/>
      <c r="F1037" s="783"/>
    </row>
    <row r="1038">
      <c r="A1038" s="5"/>
      <c r="B1038" s="5"/>
      <c r="C1038" s="5"/>
      <c r="D1038" s="5"/>
      <c r="E1038" s="844"/>
      <c r="F1038" s="783"/>
    </row>
    <row r="1039">
      <c r="A1039" s="5"/>
      <c r="B1039" s="5"/>
      <c r="C1039" s="5"/>
      <c r="D1039" s="5"/>
      <c r="E1039" s="844"/>
      <c r="F1039" s="783"/>
    </row>
    <row r="1040">
      <c r="A1040" s="5"/>
      <c r="B1040" s="5"/>
      <c r="C1040" s="5"/>
      <c r="D1040" s="5"/>
      <c r="E1040" s="844"/>
      <c r="F1040" s="783"/>
    </row>
    <row r="1041">
      <c r="A1041" s="5"/>
      <c r="B1041" s="5"/>
      <c r="C1041" s="5"/>
      <c r="D1041" s="5"/>
      <c r="E1041" s="844"/>
      <c r="F1041" s="783"/>
    </row>
    <row r="1042">
      <c r="A1042" s="5"/>
      <c r="B1042" s="5"/>
      <c r="C1042" s="5"/>
      <c r="D1042" s="5"/>
      <c r="E1042" s="844"/>
      <c r="F1042" s="783"/>
    </row>
    <row r="1043">
      <c r="A1043" s="5"/>
      <c r="B1043" s="5"/>
      <c r="C1043" s="5"/>
      <c r="D1043" s="5"/>
      <c r="E1043" s="844"/>
      <c r="F1043" s="783"/>
    </row>
    <row r="1044">
      <c r="A1044" s="5"/>
      <c r="B1044" s="5"/>
      <c r="C1044" s="5"/>
      <c r="D1044" s="5"/>
      <c r="E1044" s="844"/>
      <c r="F1044" s="783"/>
    </row>
    <row r="1045">
      <c r="A1045" s="5"/>
      <c r="B1045" s="5"/>
      <c r="C1045" s="5"/>
      <c r="D1045" s="5"/>
      <c r="E1045" s="844"/>
      <c r="F1045" s="783"/>
    </row>
    <row r="1046">
      <c r="A1046" s="5"/>
      <c r="B1046" s="5"/>
      <c r="C1046" s="5"/>
      <c r="D1046" s="5"/>
      <c r="E1046" s="844"/>
      <c r="F1046" s="783"/>
    </row>
    <row r="1047">
      <c r="A1047" s="5"/>
      <c r="B1047" s="5"/>
      <c r="C1047" s="5"/>
      <c r="D1047" s="5"/>
      <c r="E1047" s="844"/>
      <c r="F1047" s="783"/>
    </row>
    <row r="1048">
      <c r="A1048" s="5"/>
      <c r="B1048" s="5"/>
      <c r="C1048" s="5"/>
      <c r="D1048" s="5"/>
      <c r="E1048" s="844"/>
      <c r="F1048" s="783"/>
    </row>
    <row r="1049">
      <c r="A1049" s="5"/>
      <c r="B1049" s="5"/>
      <c r="C1049" s="5"/>
      <c r="D1049" s="5"/>
      <c r="E1049" s="844"/>
      <c r="F1049" s="783"/>
    </row>
    <row r="1050">
      <c r="A1050" s="5"/>
      <c r="B1050" s="5"/>
      <c r="C1050" s="5"/>
      <c r="D1050" s="5"/>
      <c r="E1050" s="844"/>
      <c r="F1050" s="783"/>
    </row>
    <row r="1051">
      <c r="A1051" s="5"/>
      <c r="B1051" s="5"/>
      <c r="C1051" s="5"/>
      <c r="D1051" s="5"/>
      <c r="E1051" s="844"/>
      <c r="F1051" s="783"/>
    </row>
    <row r="1052">
      <c r="A1052" s="5"/>
      <c r="B1052" s="5"/>
      <c r="C1052" s="5"/>
      <c r="D1052" s="5"/>
      <c r="E1052" s="844"/>
      <c r="F1052" s="783"/>
    </row>
    <row r="1053">
      <c r="A1053" s="5"/>
      <c r="B1053" s="5"/>
      <c r="C1053" s="5"/>
      <c r="D1053" s="5"/>
      <c r="E1053" s="844"/>
      <c r="F1053" s="783"/>
    </row>
    <row r="1054">
      <c r="A1054" s="5"/>
      <c r="B1054" s="5"/>
      <c r="C1054" s="5"/>
      <c r="D1054" s="5"/>
      <c r="E1054" s="844"/>
      <c r="F1054" s="783"/>
    </row>
    <row r="1055">
      <c r="A1055" s="5"/>
      <c r="B1055" s="5"/>
      <c r="C1055" s="5"/>
      <c r="D1055" s="5"/>
      <c r="E1055" s="844"/>
      <c r="F1055" s="783"/>
    </row>
    <row r="1056">
      <c r="A1056" s="5"/>
      <c r="B1056" s="5"/>
      <c r="C1056" s="5"/>
      <c r="D1056" s="5"/>
      <c r="E1056" s="844"/>
      <c r="F1056" s="783"/>
    </row>
    <row r="1057">
      <c r="A1057" s="5"/>
      <c r="B1057" s="5"/>
      <c r="C1057" s="5"/>
      <c r="D1057" s="5"/>
      <c r="E1057" s="844"/>
      <c r="F1057" s="783"/>
    </row>
    <row r="1058">
      <c r="A1058" s="5"/>
      <c r="B1058" s="5"/>
      <c r="C1058" s="5"/>
      <c r="D1058" s="5"/>
      <c r="E1058" s="844"/>
      <c r="F1058" s="783"/>
    </row>
    <row r="1059">
      <c r="A1059" s="5"/>
      <c r="B1059" s="5"/>
      <c r="C1059" s="5"/>
      <c r="D1059" s="5"/>
      <c r="E1059" s="844"/>
      <c r="F1059" s="783"/>
    </row>
    <row r="1060">
      <c r="A1060" s="5"/>
      <c r="B1060" s="5"/>
      <c r="C1060" s="5"/>
      <c r="D1060" s="5"/>
      <c r="E1060" s="844"/>
      <c r="F1060" s="783"/>
    </row>
    <row r="1061">
      <c r="A1061" s="5"/>
      <c r="B1061" s="5"/>
      <c r="C1061" s="5"/>
      <c r="D1061" s="5"/>
      <c r="E1061" s="844"/>
      <c r="F1061" s="783"/>
    </row>
    <row r="1062">
      <c r="A1062" s="5"/>
      <c r="B1062" s="5"/>
      <c r="C1062" s="5"/>
      <c r="D1062" s="5"/>
      <c r="E1062" s="844"/>
      <c r="F1062" s="783"/>
    </row>
    <row r="1063">
      <c r="A1063" s="5"/>
      <c r="B1063" s="5"/>
      <c r="C1063" s="5"/>
      <c r="D1063" s="5"/>
      <c r="E1063" s="844"/>
      <c r="F1063" s="783"/>
    </row>
    <row r="1064">
      <c r="A1064" s="5"/>
      <c r="B1064" s="5"/>
      <c r="C1064" s="5"/>
      <c r="D1064" s="5"/>
      <c r="E1064" s="844"/>
      <c r="F1064" s="783"/>
    </row>
    <row r="1065">
      <c r="A1065" s="5"/>
      <c r="B1065" s="5"/>
      <c r="C1065" s="5"/>
      <c r="D1065" s="5"/>
      <c r="E1065" s="844"/>
      <c r="F1065" s="783"/>
    </row>
    <row r="1066">
      <c r="A1066" s="5"/>
      <c r="B1066" s="5"/>
      <c r="C1066" s="5"/>
      <c r="D1066" s="5"/>
      <c r="E1066" s="844"/>
      <c r="F1066" s="783"/>
    </row>
    <row r="1067">
      <c r="A1067" s="5"/>
      <c r="B1067" s="5"/>
      <c r="C1067" s="5"/>
      <c r="D1067" s="5"/>
      <c r="E1067" s="844"/>
      <c r="F1067" s="783"/>
    </row>
    <row r="1068">
      <c r="A1068" s="5"/>
      <c r="B1068" s="5"/>
      <c r="C1068" s="5"/>
      <c r="D1068" s="5"/>
      <c r="E1068" s="844"/>
      <c r="F1068" s="783"/>
    </row>
    <row r="1069">
      <c r="A1069" s="5"/>
      <c r="B1069" s="5"/>
      <c r="C1069" s="5"/>
      <c r="D1069" s="5"/>
      <c r="E1069" s="844"/>
      <c r="F1069" s="783"/>
    </row>
    <row r="1070">
      <c r="A1070" s="5"/>
      <c r="B1070" s="5"/>
      <c r="C1070" s="5"/>
      <c r="D1070" s="5"/>
      <c r="E1070" s="844"/>
      <c r="F1070" s="783"/>
    </row>
    <row r="1071">
      <c r="A1071" s="5"/>
      <c r="B1071" s="5"/>
      <c r="C1071" s="5"/>
      <c r="D1071" s="5"/>
      <c r="E1071" s="844"/>
      <c r="F1071" s="783"/>
    </row>
    <row r="1072">
      <c r="A1072" s="5"/>
      <c r="B1072" s="5"/>
      <c r="C1072" s="5"/>
      <c r="D1072" s="5"/>
      <c r="E1072" s="844"/>
      <c r="F1072" s="783"/>
    </row>
    <row r="1073">
      <c r="A1073" s="5"/>
      <c r="B1073" s="5"/>
      <c r="C1073" s="5"/>
      <c r="D1073" s="5"/>
      <c r="E1073" s="844"/>
      <c r="F1073" s="783"/>
    </row>
    <row r="1074">
      <c r="A1074" s="5"/>
      <c r="B1074" s="5"/>
      <c r="C1074" s="5"/>
      <c r="D1074" s="5"/>
      <c r="E1074" s="844"/>
      <c r="F1074" s="783"/>
    </row>
    <row r="1075">
      <c r="A1075" s="5"/>
      <c r="B1075" s="5"/>
      <c r="C1075" s="5"/>
      <c r="D1075" s="5"/>
      <c r="E1075" s="844"/>
      <c r="F1075" s="783"/>
    </row>
    <row r="1076">
      <c r="A1076" s="5"/>
      <c r="B1076" s="5"/>
      <c r="C1076" s="5"/>
      <c r="D1076" s="5"/>
      <c r="E1076" s="844"/>
      <c r="F1076" s="783"/>
    </row>
  </sheetData>
  <mergeCells count="4">
    <mergeCell ref="A1:B1"/>
    <mergeCell ref="A2:B2"/>
    <mergeCell ref="A4:B4"/>
    <mergeCell ref="A102:B103"/>
  </mergeCells>
  <hyperlinks>
    <hyperlink r:id="rId1" ref="B11"/>
    <hyperlink r:id="rId2" ref="A12"/>
    <hyperlink r:id="rId3" location="p22511" ref="A15"/>
    <hyperlink r:id="rId4" ref="A16"/>
    <hyperlink r:id="rId5" ref="A31"/>
    <hyperlink r:id="rId6" ref="B31"/>
    <hyperlink r:id="rId7" ref="C34"/>
    <hyperlink r:id="rId8" ref="B40"/>
    <hyperlink r:id="rId9" location="gid=0" ref="B56"/>
    <hyperlink r:id="rId10" location="gid=0" ref="C56"/>
    <hyperlink r:id="rId11" ref="C57"/>
  </hyperlinks>
  <drawing r:id="rId1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8.57"/>
    <col customWidth="1" min="2" max="2" width="78.71"/>
    <col customWidth="1" min="3" max="3" width="34.71"/>
    <col customWidth="1" min="4" max="4" width="38.71"/>
    <col customWidth="1" min="5" max="5" width="28.29"/>
    <col customWidth="1" min="6" max="6" width="57.29"/>
  </cols>
  <sheetData>
    <row r="1">
      <c r="A1" s="75"/>
      <c r="B1" s="173"/>
      <c r="C1" s="43"/>
      <c r="D1" s="43"/>
      <c r="E1" s="43"/>
      <c r="F1" s="5"/>
      <c r="G1" s="5"/>
      <c r="H1" s="5"/>
      <c r="I1" s="5"/>
      <c r="J1" s="5"/>
      <c r="K1" s="5"/>
      <c r="L1" s="5"/>
      <c r="M1" s="5"/>
      <c r="N1" s="5"/>
      <c r="O1" s="5"/>
      <c r="P1" s="5"/>
      <c r="Q1" s="5"/>
      <c r="R1" s="5"/>
      <c r="S1" s="5"/>
      <c r="T1" s="5"/>
      <c r="U1" s="5"/>
      <c r="V1" s="5"/>
      <c r="W1" s="5"/>
      <c r="X1" s="5"/>
      <c r="Y1" s="5"/>
      <c r="Z1" s="5"/>
    </row>
    <row r="2">
      <c r="A2" s="75" t="s">
        <v>8561</v>
      </c>
      <c r="B2" s="173" t="s">
        <v>8562</v>
      </c>
      <c r="C2" s="43"/>
      <c r="D2" s="43"/>
      <c r="E2" s="43"/>
      <c r="F2" s="5"/>
      <c r="G2" s="5"/>
      <c r="H2" s="5"/>
      <c r="I2" s="5"/>
      <c r="J2" s="5"/>
      <c r="K2" s="5"/>
      <c r="L2" s="5"/>
      <c r="M2" s="5"/>
      <c r="N2" s="5"/>
      <c r="O2" s="5"/>
      <c r="P2" s="5"/>
      <c r="Q2" s="5"/>
      <c r="R2" s="5"/>
      <c r="S2" s="5"/>
      <c r="T2" s="5"/>
      <c r="U2" s="5"/>
      <c r="V2" s="5"/>
      <c r="W2" s="5"/>
      <c r="X2" s="5"/>
      <c r="Y2" s="5"/>
      <c r="Z2" s="5"/>
    </row>
    <row r="3">
      <c r="A3" s="75" t="s">
        <v>8563</v>
      </c>
      <c r="B3" s="173"/>
      <c r="C3" s="43"/>
      <c r="D3" s="43"/>
      <c r="E3" s="43"/>
      <c r="F3" s="5"/>
      <c r="G3" s="5"/>
      <c r="H3" s="5"/>
      <c r="I3" s="5"/>
      <c r="J3" s="5"/>
      <c r="K3" s="5"/>
      <c r="L3" s="5"/>
      <c r="M3" s="5"/>
      <c r="N3" s="5"/>
      <c r="O3" s="5"/>
      <c r="P3" s="5"/>
      <c r="Q3" s="5"/>
      <c r="R3" s="5"/>
      <c r="S3" s="5"/>
      <c r="T3" s="5"/>
      <c r="U3" s="5"/>
      <c r="V3" s="5"/>
      <c r="W3" s="5"/>
      <c r="X3" s="5"/>
      <c r="Y3" s="5"/>
      <c r="Z3" s="5"/>
    </row>
    <row r="4">
      <c r="A4" s="75" t="s">
        <v>8564</v>
      </c>
      <c r="B4" s="75" t="s">
        <v>8564</v>
      </c>
      <c r="C4" s="43" t="s">
        <v>8565</v>
      </c>
      <c r="D4" s="43" t="s">
        <v>8566</v>
      </c>
      <c r="E4" s="43" t="s">
        <v>8567</v>
      </c>
      <c r="F4" s="43" t="s">
        <v>8568</v>
      </c>
      <c r="G4" s="5"/>
      <c r="H4" s="5"/>
      <c r="I4" s="5"/>
      <c r="J4" s="5"/>
      <c r="K4" s="5"/>
      <c r="L4" s="5"/>
      <c r="M4" s="5"/>
      <c r="N4" s="5"/>
      <c r="O4" s="5"/>
      <c r="P4" s="5"/>
      <c r="Q4" s="5"/>
      <c r="R4" s="5"/>
      <c r="S4" s="5"/>
      <c r="T4" s="5"/>
      <c r="U4" s="5"/>
      <c r="V4" s="5"/>
      <c r="W4" s="5"/>
      <c r="X4" s="5"/>
      <c r="Y4" s="5"/>
      <c r="Z4" s="5"/>
    </row>
    <row r="5">
      <c r="A5" s="75" t="s">
        <v>8569</v>
      </c>
      <c r="B5" s="173" t="s">
        <v>8570</v>
      </c>
      <c r="C5" s="43"/>
      <c r="D5" s="43"/>
      <c r="E5" s="5"/>
      <c r="F5" s="5"/>
      <c r="G5" s="5"/>
      <c r="H5" s="5"/>
      <c r="I5" s="5"/>
      <c r="J5" s="5"/>
      <c r="K5" s="5"/>
      <c r="L5" s="5"/>
      <c r="M5" s="5"/>
      <c r="N5" s="5"/>
      <c r="O5" s="5"/>
      <c r="P5" s="5"/>
      <c r="Q5" s="5"/>
      <c r="R5" s="5"/>
      <c r="S5" s="5"/>
      <c r="T5" s="5"/>
      <c r="U5" s="5"/>
      <c r="V5" s="5"/>
      <c r="W5" s="5"/>
      <c r="X5" s="5"/>
      <c r="Y5" s="5"/>
      <c r="Z5" s="5"/>
    </row>
    <row r="6">
      <c r="A6" s="75" t="s">
        <v>8571</v>
      </c>
      <c r="B6" s="173"/>
      <c r="C6" s="43"/>
      <c r="D6" s="43"/>
      <c r="E6" s="5"/>
      <c r="F6" s="5"/>
      <c r="G6" s="5"/>
      <c r="H6" s="5"/>
      <c r="I6" s="5"/>
      <c r="J6" s="5"/>
      <c r="K6" s="5"/>
      <c r="L6" s="5"/>
      <c r="M6" s="5"/>
      <c r="N6" s="5"/>
      <c r="O6" s="5"/>
      <c r="P6" s="5"/>
      <c r="Q6" s="5"/>
      <c r="R6" s="5"/>
      <c r="S6" s="5"/>
      <c r="T6" s="5"/>
      <c r="U6" s="5"/>
      <c r="V6" s="5"/>
      <c r="W6" s="5"/>
      <c r="X6" s="5"/>
      <c r="Y6" s="5"/>
      <c r="Z6" s="5"/>
    </row>
    <row r="7">
      <c r="A7" s="75" t="s">
        <v>8572</v>
      </c>
      <c r="B7" s="173" t="s">
        <v>8573</v>
      </c>
      <c r="C7" s="43" t="s">
        <v>8574</v>
      </c>
      <c r="D7" s="43"/>
      <c r="E7" s="5"/>
      <c r="F7" s="5"/>
      <c r="G7" s="5"/>
      <c r="H7" s="5"/>
      <c r="I7" s="5"/>
      <c r="J7" s="5"/>
      <c r="K7" s="5"/>
      <c r="L7" s="5"/>
      <c r="M7" s="5"/>
      <c r="N7" s="5"/>
      <c r="O7" s="5"/>
      <c r="P7" s="5"/>
      <c r="Q7" s="5"/>
      <c r="R7" s="5"/>
      <c r="S7" s="5"/>
      <c r="T7" s="5"/>
      <c r="U7" s="5"/>
      <c r="V7" s="5"/>
      <c r="W7" s="5"/>
      <c r="X7" s="5"/>
      <c r="Y7" s="5"/>
      <c r="Z7" s="5"/>
    </row>
    <row r="8">
      <c r="A8" s="75" t="s">
        <v>8575</v>
      </c>
      <c r="B8" s="173"/>
      <c r="C8" s="43"/>
      <c r="D8" s="43"/>
      <c r="E8" s="5"/>
      <c r="F8" s="5"/>
      <c r="G8" s="5"/>
      <c r="H8" s="5"/>
      <c r="I8" s="5"/>
      <c r="J8" s="5"/>
      <c r="K8" s="5"/>
      <c r="L8" s="5"/>
      <c r="M8" s="5"/>
      <c r="N8" s="5"/>
      <c r="O8" s="5"/>
      <c r="P8" s="5"/>
      <c r="Q8" s="5"/>
      <c r="R8" s="5"/>
      <c r="S8" s="5"/>
      <c r="T8" s="5"/>
      <c r="U8" s="5"/>
      <c r="V8" s="5"/>
      <c r="W8" s="5"/>
      <c r="X8" s="5"/>
      <c r="Y8" s="5"/>
      <c r="Z8" s="5"/>
    </row>
    <row r="9" ht="1.5" customHeight="1">
      <c r="A9" s="75" t="s">
        <v>8576</v>
      </c>
      <c r="B9" s="173" t="s">
        <v>8577</v>
      </c>
      <c r="C9" s="43"/>
      <c r="D9" s="43"/>
      <c r="E9" s="5"/>
      <c r="F9" s="5"/>
      <c r="G9" s="5"/>
      <c r="H9" s="5"/>
      <c r="I9" s="5"/>
      <c r="J9" s="5"/>
      <c r="K9" s="5"/>
      <c r="L9" s="5"/>
      <c r="M9" s="5"/>
      <c r="N9" s="5"/>
      <c r="O9" s="5"/>
      <c r="P9" s="5"/>
      <c r="Q9" s="5"/>
      <c r="R9" s="5"/>
      <c r="S9" s="5"/>
      <c r="T9" s="5"/>
      <c r="U9" s="5"/>
      <c r="V9" s="5"/>
      <c r="W9" s="5"/>
      <c r="X9" s="5"/>
      <c r="Y9" s="5"/>
      <c r="Z9" s="5"/>
    </row>
    <row r="10" ht="1.5" customHeight="1">
      <c r="A10" s="846" t="s">
        <v>8578</v>
      </c>
      <c r="B10" s="173"/>
      <c r="C10" s="43"/>
      <c r="D10" s="43"/>
      <c r="E10" s="5"/>
      <c r="F10" s="5"/>
      <c r="G10" s="5"/>
      <c r="H10" s="5"/>
      <c r="I10" s="5"/>
      <c r="J10" s="5"/>
      <c r="K10" s="5"/>
      <c r="L10" s="5"/>
      <c r="M10" s="5"/>
      <c r="N10" s="5"/>
      <c r="O10" s="5"/>
      <c r="P10" s="5"/>
      <c r="Q10" s="5"/>
      <c r="R10" s="5"/>
      <c r="S10" s="5"/>
      <c r="T10" s="5"/>
      <c r="U10" s="5"/>
      <c r="V10" s="5"/>
      <c r="W10" s="5"/>
      <c r="X10" s="5"/>
      <c r="Y10" s="5"/>
      <c r="Z10" s="5"/>
    </row>
    <row r="11" ht="210.0" customHeight="1">
      <c r="A11" s="846" t="s">
        <v>8579</v>
      </c>
      <c r="B11" s="173" t="s">
        <v>8580</v>
      </c>
      <c r="C11" s="43"/>
      <c r="D11" s="43"/>
      <c r="E11" s="5"/>
      <c r="F11" s="5"/>
      <c r="G11" s="5"/>
      <c r="H11" s="5"/>
      <c r="I11" s="5"/>
      <c r="J11" s="5"/>
      <c r="K11" s="5"/>
      <c r="L11" s="5"/>
      <c r="M11" s="5"/>
      <c r="N11" s="5"/>
      <c r="O11" s="5"/>
      <c r="P11" s="5"/>
      <c r="Q11" s="5"/>
      <c r="R11" s="5"/>
      <c r="S11" s="5"/>
      <c r="T11" s="5"/>
      <c r="U11" s="5"/>
      <c r="V11" s="5"/>
      <c r="W11" s="5"/>
      <c r="X11" s="5"/>
      <c r="Y11" s="5"/>
      <c r="Z11" s="5"/>
    </row>
    <row r="12">
      <c r="A12" s="846" t="s">
        <v>8581</v>
      </c>
      <c r="B12" s="173"/>
      <c r="C12" s="43"/>
      <c r="D12" s="43"/>
      <c r="E12" s="5"/>
      <c r="F12" s="5"/>
      <c r="G12" s="5"/>
      <c r="H12" s="5"/>
      <c r="I12" s="5"/>
      <c r="J12" s="5"/>
      <c r="K12" s="5"/>
      <c r="L12" s="5"/>
      <c r="M12" s="5"/>
      <c r="N12" s="5"/>
      <c r="O12" s="5"/>
      <c r="P12" s="5"/>
      <c r="Q12" s="5"/>
      <c r="R12" s="5"/>
      <c r="S12" s="5"/>
      <c r="T12" s="5"/>
      <c r="U12" s="5"/>
      <c r="V12" s="5"/>
      <c r="W12" s="5"/>
      <c r="X12" s="5"/>
      <c r="Y12" s="5"/>
      <c r="Z12" s="5"/>
    </row>
    <row r="13">
      <c r="A13" s="846" t="s">
        <v>8582</v>
      </c>
      <c r="B13" s="173"/>
      <c r="C13" s="43"/>
      <c r="D13" s="43"/>
      <c r="E13" s="5"/>
      <c r="F13" s="5"/>
      <c r="G13" s="5"/>
      <c r="H13" s="5"/>
      <c r="I13" s="5"/>
      <c r="J13" s="5"/>
      <c r="K13" s="5"/>
      <c r="L13" s="5"/>
      <c r="M13" s="5"/>
      <c r="N13" s="5"/>
      <c r="O13" s="5"/>
      <c r="P13" s="5"/>
      <c r="Q13" s="5"/>
      <c r="R13" s="5"/>
      <c r="S13" s="5"/>
      <c r="T13" s="5"/>
      <c r="U13" s="5"/>
      <c r="V13" s="5"/>
      <c r="W13" s="5"/>
      <c r="X13" s="5"/>
      <c r="Y13" s="5"/>
      <c r="Z13" s="5"/>
    </row>
    <row r="14">
      <c r="A14" s="846" t="s">
        <v>8583</v>
      </c>
      <c r="B14" s="173"/>
      <c r="C14" s="43"/>
      <c r="D14" s="43"/>
      <c r="E14" s="5"/>
      <c r="F14" s="5"/>
      <c r="G14" s="5"/>
      <c r="H14" s="5"/>
      <c r="I14" s="5"/>
      <c r="J14" s="5"/>
      <c r="K14" s="5"/>
      <c r="L14" s="5"/>
      <c r="M14" s="5"/>
      <c r="N14" s="5"/>
      <c r="O14" s="5"/>
      <c r="P14" s="5"/>
      <c r="Q14" s="5"/>
      <c r="R14" s="5"/>
      <c r="S14" s="5"/>
      <c r="T14" s="5"/>
      <c r="U14" s="5"/>
      <c r="V14" s="5"/>
      <c r="W14" s="5"/>
      <c r="X14" s="5"/>
      <c r="Y14" s="5"/>
      <c r="Z14" s="5"/>
    </row>
    <row r="15">
      <c r="A15" s="847"/>
      <c r="B15" s="848" t="s">
        <v>8584</v>
      </c>
      <c r="C15" s="849" t="s">
        <v>8585</v>
      </c>
      <c r="D15" s="849" t="s">
        <v>8586</v>
      </c>
      <c r="E15" s="5"/>
      <c r="F15" s="5"/>
      <c r="G15" s="5"/>
      <c r="H15" s="5"/>
      <c r="I15" s="5"/>
      <c r="J15" s="5"/>
      <c r="K15" s="5"/>
      <c r="L15" s="5"/>
      <c r="M15" s="5"/>
      <c r="N15" s="5"/>
      <c r="O15" s="5"/>
      <c r="P15" s="5"/>
      <c r="Q15" s="5"/>
      <c r="R15" s="5"/>
      <c r="S15" s="5"/>
      <c r="T15" s="5"/>
      <c r="U15" s="5"/>
      <c r="V15" s="5"/>
      <c r="W15" s="5"/>
      <c r="X15" s="5"/>
      <c r="Y15" s="5"/>
      <c r="Z15" s="5"/>
    </row>
    <row r="16">
      <c r="A16" s="847" t="s">
        <v>8587</v>
      </c>
      <c r="B16" s="848">
        <v>1.0</v>
      </c>
      <c r="C16" s="849">
        <v>1.0</v>
      </c>
      <c r="D16" s="849"/>
      <c r="E16" s="5"/>
      <c r="F16" s="5"/>
      <c r="G16" s="5"/>
      <c r="H16" s="5"/>
      <c r="I16" s="5"/>
      <c r="J16" s="5"/>
      <c r="K16" s="5"/>
      <c r="L16" s="5"/>
      <c r="M16" s="5"/>
      <c r="N16" s="5"/>
      <c r="O16" s="5"/>
      <c r="P16" s="5"/>
      <c r="Q16" s="5"/>
      <c r="R16" s="5"/>
      <c r="S16" s="5"/>
      <c r="T16" s="5"/>
      <c r="U16" s="5"/>
      <c r="V16" s="5"/>
      <c r="W16" s="5"/>
      <c r="X16" s="5"/>
      <c r="Y16" s="5"/>
      <c r="Z16" s="5"/>
    </row>
    <row r="17">
      <c r="A17" s="847" t="s">
        <v>8588</v>
      </c>
      <c r="B17" s="848"/>
      <c r="C17" s="849"/>
      <c r="D17" s="849">
        <v>1.0</v>
      </c>
      <c r="E17" s="5"/>
      <c r="F17" s="5"/>
      <c r="G17" s="5"/>
      <c r="H17" s="5"/>
      <c r="I17" s="5"/>
      <c r="J17" s="5"/>
      <c r="K17" s="5"/>
      <c r="L17" s="5"/>
      <c r="M17" s="5"/>
      <c r="N17" s="5"/>
      <c r="O17" s="5"/>
      <c r="P17" s="5"/>
      <c r="Q17" s="5"/>
      <c r="R17" s="5"/>
      <c r="S17" s="5"/>
      <c r="T17" s="5"/>
      <c r="U17" s="5"/>
      <c r="V17" s="5"/>
      <c r="W17" s="5"/>
      <c r="X17" s="5"/>
      <c r="Y17" s="5"/>
      <c r="Z17" s="5"/>
    </row>
    <row r="18">
      <c r="A18" s="847" t="s">
        <v>8589</v>
      </c>
      <c r="B18" s="848"/>
      <c r="C18" s="849"/>
      <c r="D18" s="849">
        <v>3.0</v>
      </c>
      <c r="E18" s="5"/>
      <c r="F18" s="5"/>
      <c r="G18" s="5"/>
      <c r="H18" s="5"/>
      <c r="I18" s="5"/>
      <c r="J18" s="5"/>
      <c r="K18" s="5"/>
      <c r="L18" s="5"/>
      <c r="M18" s="5"/>
      <c r="N18" s="5"/>
      <c r="O18" s="5"/>
      <c r="P18" s="5"/>
      <c r="Q18" s="5"/>
      <c r="R18" s="5"/>
      <c r="S18" s="5"/>
      <c r="T18" s="5"/>
      <c r="U18" s="5"/>
      <c r="V18" s="5"/>
      <c r="W18" s="5"/>
      <c r="X18" s="5"/>
      <c r="Y18" s="5"/>
      <c r="Z18" s="5"/>
    </row>
    <row r="19">
      <c r="A19" s="847" t="s">
        <v>8590</v>
      </c>
      <c r="B19" s="848"/>
      <c r="C19" s="849"/>
      <c r="D19" s="849"/>
      <c r="E19" s="5"/>
      <c r="F19" s="5"/>
      <c r="G19" s="5"/>
      <c r="H19" s="5"/>
      <c r="I19" s="5"/>
      <c r="J19" s="5"/>
      <c r="K19" s="5"/>
      <c r="L19" s="5"/>
      <c r="M19" s="5"/>
      <c r="N19" s="5"/>
      <c r="O19" s="5"/>
      <c r="P19" s="5"/>
      <c r="Q19" s="5"/>
      <c r="R19" s="5"/>
      <c r="S19" s="5"/>
      <c r="T19" s="5"/>
      <c r="U19" s="5"/>
      <c r="V19" s="5"/>
      <c r="W19" s="5"/>
      <c r="X19" s="5"/>
      <c r="Y19" s="5"/>
      <c r="Z19" s="5"/>
    </row>
    <row r="20">
      <c r="A20" s="847" t="s">
        <v>8591</v>
      </c>
      <c r="B20" s="848">
        <v>1.0</v>
      </c>
      <c r="C20" s="849">
        <v>1.0</v>
      </c>
      <c r="D20" s="849"/>
      <c r="E20" s="5"/>
      <c r="F20" s="5"/>
      <c r="G20" s="5"/>
      <c r="H20" s="5"/>
      <c r="I20" s="5"/>
      <c r="J20" s="5"/>
      <c r="K20" s="5"/>
      <c r="L20" s="5"/>
      <c r="M20" s="5"/>
      <c r="N20" s="5"/>
      <c r="O20" s="5"/>
      <c r="P20" s="5"/>
      <c r="Q20" s="5"/>
      <c r="R20" s="5"/>
      <c r="S20" s="5"/>
      <c r="T20" s="5"/>
      <c r="U20" s="5"/>
      <c r="V20" s="5"/>
      <c r="W20" s="5"/>
      <c r="X20" s="5"/>
      <c r="Y20" s="5"/>
      <c r="Z20" s="5"/>
    </row>
    <row r="21">
      <c r="A21" s="847" t="s">
        <v>8592</v>
      </c>
      <c r="B21" s="848" t="s">
        <v>8593</v>
      </c>
      <c r="C21" s="849"/>
      <c r="D21" s="849"/>
      <c r="E21" s="5"/>
      <c r="F21" s="5"/>
      <c r="G21" s="5"/>
      <c r="H21" s="5"/>
      <c r="I21" s="5"/>
      <c r="J21" s="5"/>
      <c r="K21" s="5"/>
      <c r="L21" s="5"/>
      <c r="M21" s="5"/>
      <c r="N21" s="5"/>
      <c r="O21" s="5"/>
      <c r="P21" s="5"/>
      <c r="Q21" s="5"/>
      <c r="R21" s="5"/>
      <c r="S21" s="5"/>
      <c r="T21" s="5"/>
      <c r="U21" s="5"/>
      <c r="V21" s="5"/>
      <c r="W21" s="5"/>
      <c r="X21" s="5"/>
      <c r="Y21" s="5"/>
      <c r="Z21" s="5"/>
    </row>
    <row r="22">
      <c r="A22" s="847" t="s">
        <v>8594</v>
      </c>
      <c r="B22" s="848"/>
      <c r="C22" s="849"/>
      <c r="D22" s="849"/>
      <c r="E22" s="5"/>
      <c r="F22" s="5"/>
      <c r="G22" s="5"/>
      <c r="H22" s="5"/>
      <c r="I22" s="5"/>
      <c r="J22" s="5"/>
      <c r="K22" s="5"/>
      <c r="L22" s="5"/>
      <c r="M22" s="5"/>
      <c r="N22" s="5"/>
      <c r="O22" s="5"/>
      <c r="P22" s="5"/>
      <c r="Q22" s="5"/>
      <c r="R22" s="5"/>
      <c r="S22" s="5"/>
      <c r="T22" s="5"/>
      <c r="U22" s="5"/>
      <c r="V22" s="5"/>
      <c r="W22" s="5"/>
      <c r="X22" s="5"/>
      <c r="Y22" s="5"/>
      <c r="Z22" s="5"/>
    </row>
    <row r="23">
      <c r="A23" s="847" t="s">
        <v>8595</v>
      </c>
      <c r="B23" s="848">
        <v>1.0</v>
      </c>
      <c r="C23" s="849"/>
      <c r="D23" s="849"/>
      <c r="E23" s="5"/>
      <c r="F23" s="5"/>
      <c r="G23" s="5"/>
      <c r="H23" s="5"/>
      <c r="I23" s="5"/>
      <c r="J23" s="5"/>
      <c r="K23" s="5"/>
      <c r="L23" s="5"/>
      <c r="M23" s="5"/>
      <c r="N23" s="5"/>
      <c r="O23" s="5"/>
      <c r="P23" s="5"/>
      <c r="Q23" s="5"/>
      <c r="R23" s="5"/>
      <c r="S23" s="5"/>
      <c r="T23" s="5"/>
      <c r="U23" s="5"/>
      <c r="V23" s="5"/>
      <c r="W23" s="5"/>
      <c r="X23" s="5"/>
      <c r="Y23" s="5"/>
      <c r="Z23" s="5"/>
    </row>
    <row r="24">
      <c r="A24" s="847" t="s">
        <v>8596</v>
      </c>
      <c r="B24" s="848">
        <v>2.0</v>
      </c>
      <c r="C24" s="849">
        <v>1.0</v>
      </c>
      <c r="D24" s="849"/>
      <c r="E24" s="5"/>
      <c r="F24" s="5"/>
      <c r="G24" s="5"/>
      <c r="H24" s="5"/>
      <c r="I24" s="5"/>
      <c r="J24" s="5"/>
      <c r="K24" s="5"/>
      <c r="L24" s="5"/>
      <c r="M24" s="5"/>
      <c r="N24" s="5"/>
      <c r="O24" s="5"/>
      <c r="P24" s="5"/>
      <c r="Q24" s="5"/>
      <c r="R24" s="5"/>
      <c r="S24" s="5"/>
      <c r="T24" s="5"/>
      <c r="U24" s="5"/>
      <c r="V24" s="5"/>
      <c r="W24" s="5"/>
      <c r="X24" s="5"/>
      <c r="Y24" s="5"/>
      <c r="Z24" s="5"/>
    </row>
    <row r="25">
      <c r="A25" s="847" t="s">
        <v>8597</v>
      </c>
      <c r="B25" s="848"/>
      <c r="C25" s="849"/>
      <c r="D25" s="849"/>
      <c r="E25" s="5"/>
      <c r="F25" s="5"/>
      <c r="G25" s="5"/>
      <c r="H25" s="5"/>
      <c r="I25" s="5"/>
      <c r="J25" s="5"/>
      <c r="K25" s="5"/>
      <c r="L25" s="5"/>
      <c r="M25" s="5"/>
      <c r="N25" s="5"/>
      <c r="O25" s="5"/>
      <c r="P25" s="5"/>
      <c r="Q25" s="5"/>
      <c r="R25" s="5"/>
      <c r="S25" s="5"/>
      <c r="T25" s="5"/>
      <c r="U25" s="5"/>
      <c r="V25" s="5"/>
      <c r="W25" s="5"/>
      <c r="X25" s="5"/>
      <c r="Y25" s="5"/>
      <c r="Z25" s="5"/>
    </row>
    <row r="26">
      <c r="A26" s="847" t="s">
        <v>8598</v>
      </c>
      <c r="B26" s="848"/>
      <c r="C26" s="849"/>
      <c r="D26" s="849">
        <v>1.0</v>
      </c>
      <c r="E26" s="5"/>
      <c r="F26" s="5"/>
      <c r="G26" s="5"/>
      <c r="H26" s="5"/>
      <c r="I26" s="5"/>
      <c r="J26" s="5"/>
      <c r="K26" s="5"/>
      <c r="L26" s="5"/>
      <c r="M26" s="5"/>
      <c r="N26" s="5"/>
      <c r="O26" s="5"/>
      <c r="P26" s="5"/>
      <c r="Q26" s="5"/>
      <c r="R26" s="5"/>
      <c r="S26" s="5"/>
      <c r="T26" s="5"/>
      <c r="U26" s="5"/>
      <c r="V26" s="5"/>
      <c r="W26" s="5"/>
      <c r="X26" s="5"/>
      <c r="Y26" s="5"/>
      <c r="Z26" s="5"/>
    </row>
    <row r="27">
      <c r="A27" s="847" t="s">
        <v>8599</v>
      </c>
      <c r="B27" s="848"/>
      <c r="C27" s="849">
        <v>2.0</v>
      </c>
      <c r="D27" s="849"/>
      <c r="E27" s="5"/>
      <c r="F27" s="5"/>
      <c r="G27" s="5"/>
      <c r="H27" s="5"/>
      <c r="I27" s="5"/>
      <c r="J27" s="5"/>
      <c r="K27" s="5"/>
      <c r="L27" s="5"/>
      <c r="M27" s="5"/>
      <c r="N27" s="5"/>
      <c r="O27" s="5"/>
      <c r="P27" s="5"/>
      <c r="Q27" s="5"/>
      <c r="R27" s="5"/>
      <c r="S27" s="5"/>
      <c r="T27" s="5"/>
      <c r="U27" s="5"/>
      <c r="V27" s="5"/>
      <c r="W27" s="5"/>
      <c r="X27" s="5"/>
      <c r="Y27" s="5"/>
      <c r="Z27" s="5"/>
    </row>
    <row r="28">
      <c r="A28" s="43" t="s">
        <v>8600</v>
      </c>
      <c r="B28" s="173"/>
      <c r="C28" s="43"/>
      <c r="D28" s="43"/>
      <c r="E28" s="5"/>
      <c r="F28" s="5"/>
      <c r="G28" s="5"/>
      <c r="H28" s="5"/>
      <c r="I28" s="5"/>
      <c r="J28" s="5"/>
      <c r="K28" s="5"/>
      <c r="L28" s="5"/>
      <c r="M28" s="5"/>
      <c r="N28" s="5"/>
      <c r="O28" s="5"/>
      <c r="P28" s="5"/>
      <c r="Q28" s="5"/>
      <c r="R28" s="5"/>
      <c r="S28" s="5"/>
      <c r="T28" s="5"/>
      <c r="U28" s="5"/>
      <c r="V28" s="5"/>
      <c r="W28" s="5"/>
      <c r="X28" s="5"/>
      <c r="Y28" s="5"/>
      <c r="Z28" s="5"/>
    </row>
    <row r="29">
      <c r="A29" s="43" t="s">
        <v>8601</v>
      </c>
      <c r="B29" s="173"/>
      <c r="C29" s="43"/>
      <c r="D29" s="43"/>
      <c r="E29" s="5"/>
      <c r="F29" s="5"/>
      <c r="G29" s="5"/>
      <c r="H29" s="5"/>
      <c r="I29" s="5"/>
      <c r="J29" s="5"/>
      <c r="K29" s="5"/>
      <c r="L29" s="5"/>
      <c r="M29" s="5"/>
      <c r="N29" s="5"/>
      <c r="O29" s="5"/>
      <c r="P29" s="5"/>
      <c r="Q29" s="5"/>
      <c r="R29" s="5"/>
      <c r="S29" s="5"/>
      <c r="T29" s="5"/>
      <c r="U29" s="5"/>
      <c r="V29" s="5"/>
      <c r="W29" s="5"/>
      <c r="X29" s="5"/>
      <c r="Y29" s="5"/>
      <c r="Z29" s="5"/>
    </row>
    <row r="30" ht="183.0" customHeight="1">
      <c r="A30" s="43" t="s">
        <v>8602</v>
      </c>
      <c r="B30" s="173"/>
      <c r="C30" s="43"/>
      <c r="D30" s="43"/>
      <c r="E30" s="5"/>
      <c r="F30" s="5"/>
      <c r="G30" s="5"/>
      <c r="H30" s="5"/>
      <c r="I30" s="5"/>
      <c r="J30" s="5"/>
      <c r="K30" s="5"/>
      <c r="L30" s="5"/>
      <c r="M30" s="5"/>
      <c r="N30" s="5"/>
      <c r="O30" s="5"/>
      <c r="P30" s="5"/>
      <c r="Q30" s="5"/>
      <c r="R30" s="5"/>
      <c r="S30" s="5"/>
      <c r="T30" s="5"/>
      <c r="U30" s="5"/>
      <c r="V30" s="5"/>
      <c r="W30" s="5"/>
      <c r="X30" s="5"/>
      <c r="Y30" s="5"/>
      <c r="Z30" s="5"/>
    </row>
    <row r="31">
      <c r="A31" s="43" t="s">
        <v>8603</v>
      </c>
      <c r="B31" s="173"/>
      <c r="C31" s="43"/>
      <c r="D31" s="43"/>
      <c r="E31" s="5"/>
      <c r="F31" s="5"/>
      <c r="G31" s="5"/>
      <c r="H31" s="5"/>
      <c r="I31" s="5"/>
      <c r="J31" s="5"/>
      <c r="K31" s="5"/>
      <c r="L31" s="5"/>
      <c r="M31" s="5"/>
      <c r="N31" s="5"/>
      <c r="O31" s="5"/>
      <c r="P31" s="5"/>
      <c r="Q31" s="5"/>
      <c r="R31" s="5"/>
      <c r="S31" s="5"/>
      <c r="T31" s="5"/>
      <c r="U31" s="5"/>
      <c r="V31" s="5"/>
      <c r="W31" s="5"/>
      <c r="X31" s="5"/>
      <c r="Y31" s="5"/>
      <c r="Z31" s="5"/>
    </row>
    <row r="32">
      <c r="A32" s="43" t="s">
        <v>8604</v>
      </c>
      <c r="B32" s="173"/>
      <c r="C32" s="43"/>
      <c r="D32" s="43"/>
      <c r="E32" s="5"/>
      <c r="F32" s="5"/>
      <c r="G32" s="5"/>
      <c r="H32" s="5"/>
      <c r="I32" s="5"/>
      <c r="J32" s="5"/>
      <c r="K32" s="5"/>
      <c r="L32" s="5"/>
      <c r="M32" s="5"/>
      <c r="N32" s="5"/>
      <c r="O32" s="5"/>
      <c r="P32" s="5"/>
      <c r="Q32" s="5"/>
      <c r="R32" s="5"/>
      <c r="S32" s="5"/>
      <c r="T32" s="5"/>
      <c r="U32" s="5"/>
      <c r="V32" s="5"/>
      <c r="W32" s="5"/>
      <c r="X32" s="5"/>
      <c r="Y32" s="5"/>
      <c r="Z32" s="5"/>
    </row>
    <row r="33">
      <c r="A33" s="43" t="s">
        <v>8605</v>
      </c>
      <c r="B33" s="173" t="s">
        <v>8606</v>
      </c>
      <c r="C33" s="43"/>
      <c r="D33" s="43"/>
      <c r="E33" s="5"/>
      <c r="F33" s="5"/>
      <c r="G33" s="5"/>
      <c r="H33" s="5"/>
      <c r="I33" s="5"/>
      <c r="J33" s="5"/>
      <c r="K33" s="5"/>
      <c r="L33" s="5"/>
      <c r="M33" s="5"/>
      <c r="N33" s="5"/>
      <c r="O33" s="5"/>
      <c r="P33" s="5"/>
      <c r="Q33" s="5"/>
      <c r="R33" s="5"/>
      <c r="S33" s="5"/>
      <c r="T33" s="5"/>
      <c r="U33" s="5"/>
      <c r="V33" s="5"/>
      <c r="W33" s="5"/>
      <c r="X33" s="5"/>
      <c r="Y33" s="5"/>
      <c r="Z33" s="5"/>
    </row>
    <row r="34">
      <c r="A34" s="43" t="s">
        <v>8607</v>
      </c>
      <c r="B34" s="173" t="s">
        <v>8608</v>
      </c>
      <c r="C34" s="43"/>
      <c r="D34" s="43"/>
      <c r="E34" s="5"/>
      <c r="F34" s="5"/>
      <c r="G34" s="5"/>
      <c r="H34" s="5"/>
      <c r="I34" s="5"/>
      <c r="J34" s="5"/>
      <c r="K34" s="5"/>
      <c r="L34" s="5"/>
      <c r="M34" s="5"/>
      <c r="N34" s="5"/>
      <c r="O34" s="5"/>
      <c r="P34" s="5"/>
      <c r="Q34" s="5"/>
      <c r="R34" s="5"/>
      <c r="S34" s="5"/>
      <c r="T34" s="5"/>
      <c r="U34" s="5"/>
      <c r="V34" s="5"/>
      <c r="W34" s="5"/>
      <c r="X34" s="5"/>
      <c r="Y34" s="5"/>
      <c r="Z34" s="5"/>
    </row>
    <row r="35">
      <c r="A35" s="43" t="s">
        <v>8609</v>
      </c>
      <c r="B35" s="173"/>
      <c r="C35" s="43"/>
      <c r="D35" s="43"/>
      <c r="E35" s="5"/>
      <c r="F35" s="5"/>
      <c r="G35" s="5"/>
      <c r="H35" s="5"/>
      <c r="I35" s="5"/>
      <c r="J35" s="5"/>
      <c r="K35" s="5"/>
      <c r="L35" s="5"/>
      <c r="M35" s="5"/>
      <c r="N35" s="5"/>
      <c r="O35" s="5"/>
      <c r="P35" s="5"/>
      <c r="Q35" s="5"/>
      <c r="R35" s="5"/>
      <c r="S35" s="5"/>
      <c r="T35" s="5"/>
      <c r="U35" s="5"/>
      <c r="V35" s="5"/>
      <c r="W35" s="5"/>
      <c r="X35" s="5"/>
      <c r="Y35" s="5"/>
      <c r="Z35" s="5"/>
    </row>
    <row r="36">
      <c r="A36" s="43" t="s">
        <v>8610</v>
      </c>
      <c r="B36" s="173"/>
      <c r="C36" s="43"/>
      <c r="D36" s="43"/>
      <c r="E36" s="5"/>
      <c r="F36" s="5"/>
      <c r="G36" s="5"/>
      <c r="H36" s="5"/>
      <c r="I36" s="5"/>
      <c r="J36" s="5"/>
      <c r="K36" s="5"/>
      <c r="L36" s="5"/>
      <c r="M36" s="5"/>
      <c r="N36" s="5"/>
      <c r="O36" s="5"/>
      <c r="P36" s="5"/>
      <c r="Q36" s="5"/>
      <c r="R36" s="5"/>
      <c r="S36" s="5"/>
      <c r="T36" s="5"/>
      <c r="U36" s="5"/>
      <c r="V36" s="5"/>
      <c r="W36" s="5"/>
      <c r="X36" s="5"/>
      <c r="Y36" s="5"/>
      <c r="Z36" s="5"/>
    </row>
    <row r="37">
      <c r="A37" s="43" t="s">
        <v>8611</v>
      </c>
      <c r="B37" s="43" t="s">
        <v>8612</v>
      </c>
      <c r="C37" s="5"/>
      <c r="D37" s="5"/>
      <c r="E37" s="5"/>
      <c r="F37" s="5"/>
      <c r="G37" s="5"/>
      <c r="H37" s="5"/>
      <c r="I37" s="5"/>
      <c r="J37" s="5"/>
      <c r="K37" s="5"/>
      <c r="L37" s="5"/>
      <c r="M37" s="5"/>
      <c r="N37" s="5"/>
      <c r="O37" s="5"/>
      <c r="P37" s="5"/>
      <c r="Q37" s="5"/>
      <c r="R37" s="5"/>
      <c r="S37" s="5"/>
      <c r="T37" s="5"/>
      <c r="U37" s="5"/>
      <c r="V37" s="5"/>
      <c r="W37" s="5"/>
      <c r="X37" s="5"/>
      <c r="Y37" s="5"/>
      <c r="Z37" s="5"/>
    </row>
    <row r="38">
      <c r="A38" s="43" t="s">
        <v>8613</v>
      </c>
      <c r="B38" s="5"/>
      <c r="C38" s="5"/>
      <c r="D38" s="5"/>
      <c r="E38" s="5"/>
      <c r="F38" s="5"/>
      <c r="G38" s="5"/>
      <c r="H38" s="5"/>
      <c r="I38" s="5"/>
      <c r="J38" s="5"/>
      <c r="K38" s="5"/>
      <c r="L38" s="5"/>
      <c r="M38" s="5"/>
      <c r="N38" s="5"/>
      <c r="O38" s="5"/>
      <c r="P38" s="5"/>
      <c r="Q38" s="5"/>
      <c r="R38" s="5"/>
      <c r="S38" s="5"/>
      <c r="T38" s="5"/>
      <c r="U38" s="5"/>
      <c r="V38" s="5"/>
      <c r="W38" s="5"/>
      <c r="X38" s="5"/>
      <c r="Y38" s="5"/>
      <c r="Z38" s="5"/>
    </row>
    <row r="39">
      <c r="A39" s="43" t="s">
        <v>8614</v>
      </c>
      <c r="B39" s="43" t="s">
        <v>8615</v>
      </c>
      <c r="C39" s="43" t="s">
        <v>8616</v>
      </c>
      <c r="D39" s="5"/>
      <c r="E39" s="5"/>
      <c r="F39" s="5"/>
      <c r="G39" s="5"/>
      <c r="H39" s="5"/>
      <c r="I39" s="5"/>
      <c r="J39" s="5"/>
      <c r="K39" s="5"/>
      <c r="L39" s="5"/>
      <c r="M39" s="5"/>
      <c r="N39" s="5"/>
      <c r="O39" s="5"/>
      <c r="P39" s="5"/>
      <c r="Q39" s="5"/>
      <c r="R39" s="5"/>
      <c r="S39" s="5"/>
      <c r="T39" s="5"/>
      <c r="U39" s="5"/>
      <c r="V39" s="5"/>
      <c r="W39" s="5"/>
      <c r="X39" s="5"/>
      <c r="Y39" s="5"/>
      <c r="Z39" s="5"/>
    </row>
    <row r="40">
      <c r="A40" s="43" t="s">
        <v>8617</v>
      </c>
      <c r="B40" s="5"/>
      <c r="C40" s="5"/>
      <c r="D40" s="5"/>
      <c r="E40" s="5"/>
      <c r="F40" s="5"/>
      <c r="G40" s="5"/>
      <c r="H40" s="5"/>
      <c r="I40" s="5"/>
      <c r="J40" s="5"/>
      <c r="K40" s="5"/>
      <c r="L40" s="5"/>
      <c r="M40" s="5"/>
      <c r="N40" s="5"/>
      <c r="O40" s="5"/>
      <c r="P40" s="5"/>
      <c r="Q40" s="5"/>
      <c r="R40" s="5"/>
      <c r="S40" s="5"/>
      <c r="T40" s="5"/>
      <c r="U40" s="5"/>
      <c r="V40" s="5"/>
      <c r="W40" s="5"/>
      <c r="X40" s="5"/>
      <c r="Y40" s="5"/>
      <c r="Z40" s="5"/>
    </row>
    <row r="41">
      <c r="A41" s="43" t="s">
        <v>8618</v>
      </c>
      <c r="B41" s="173"/>
      <c r="C41" s="5"/>
      <c r="D41" s="5"/>
      <c r="E41" s="5"/>
      <c r="F41" s="5"/>
      <c r="G41" s="5"/>
      <c r="H41" s="5"/>
      <c r="I41" s="5"/>
      <c r="J41" s="5"/>
      <c r="K41" s="5"/>
      <c r="L41" s="5"/>
      <c r="M41" s="5"/>
      <c r="N41" s="5"/>
      <c r="O41" s="5"/>
      <c r="P41" s="5"/>
      <c r="Q41" s="5"/>
      <c r="R41" s="5"/>
      <c r="S41" s="5"/>
      <c r="T41" s="5"/>
      <c r="U41" s="5"/>
      <c r="V41" s="5"/>
      <c r="W41" s="5"/>
      <c r="X41" s="5"/>
      <c r="Y41" s="5"/>
      <c r="Z41" s="5"/>
    </row>
    <row r="42">
      <c r="A42" s="43" t="s">
        <v>8619</v>
      </c>
      <c r="B42" s="173" t="s">
        <v>8620</v>
      </c>
      <c r="C42" s="5"/>
      <c r="D42" s="5"/>
      <c r="E42" s="5"/>
      <c r="F42" s="5"/>
      <c r="G42" s="5"/>
      <c r="H42" s="5"/>
      <c r="I42" s="5"/>
      <c r="J42" s="5"/>
      <c r="K42" s="5"/>
      <c r="L42" s="5"/>
      <c r="M42" s="5"/>
      <c r="N42" s="5"/>
      <c r="O42" s="5"/>
      <c r="P42" s="5"/>
      <c r="Q42" s="5"/>
      <c r="R42" s="5"/>
      <c r="S42" s="5"/>
      <c r="T42" s="5"/>
      <c r="U42" s="5"/>
      <c r="V42" s="5"/>
      <c r="W42" s="5"/>
      <c r="X42" s="5"/>
      <c r="Y42" s="5"/>
      <c r="Z42" s="5"/>
    </row>
    <row r="43">
      <c r="A43" s="43" t="s">
        <v>8621</v>
      </c>
      <c r="B43" s="173" t="s">
        <v>8622</v>
      </c>
      <c r="C43" s="5"/>
      <c r="D43" s="5"/>
      <c r="E43" s="5"/>
      <c r="F43" s="5"/>
      <c r="G43" s="5"/>
      <c r="H43" s="5"/>
      <c r="I43" s="5"/>
      <c r="J43" s="5"/>
      <c r="K43" s="5"/>
      <c r="L43" s="5"/>
      <c r="M43" s="5"/>
      <c r="N43" s="5"/>
      <c r="O43" s="5"/>
      <c r="P43" s="5"/>
      <c r="Q43" s="5"/>
      <c r="R43" s="5"/>
      <c r="S43" s="5"/>
      <c r="T43" s="5"/>
      <c r="U43" s="5"/>
      <c r="V43" s="5"/>
      <c r="W43" s="5"/>
      <c r="X43" s="5"/>
      <c r="Y43" s="5"/>
      <c r="Z43" s="5"/>
    </row>
    <row r="44">
      <c r="A44" s="43" t="s">
        <v>8623</v>
      </c>
      <c r="B44" s="43"/>
      <c r="C44" s="5"/>
      <c r="D44" s="5"/>
      <c r="E44" s="5"/>
      <c r="F44" s="5"/>
      <c r="G44" s="5"/>
      <c r="H44" s="5"/>
      <c r="I44" s="5"/>
      <c r="J44" s="5"/>
      <c r="K44" s="5"/>
      <c r="L44" s="5"/>
      <c r="M44" s="5"/>
      <c r="N44" s="5"/>
      <c r="O44" s="5"/>
      <c r="P44" s="5"/>
      <c r="Q44" s="5"/>
      <c r="R44" s="5"/>
      <c r="S44" s="5"/>
      <c r="T44" s="5"/>
      <c r="U44" s="5"/>
      <c r="V44" s="5"/>
      <c r="W44" s="5"/>
      <c r="X44" s="5"/>
      <c r="Y44" s="5"/>
      <c r="Z44" s="5"/>
    </row>
    <row r="45">
      <c r="A45" s="43" t="s">
        <v>8624</v>
      </c>
      <c r="B45" s="43"/>
      <c r="C45" s="5"/>
      <c r="D45" s="5"/>
      <c r="E45" s="5"/>
      <c r="F45" s="5"/>
      <c r="G45" s="5"/>
      <c r="H45" s="5"/>
      <c r="I45" s="5"/>
      <c r="J45" s="5"/>
      <c r="K45" s="5"/>
      <c r="L45" s="5"/>
      <c r="M45" s="5"/>
      <c r="N45" s="5"/>
      <c r="O45" s="5"/>
      <c r="P45" s="5"/>
      <c r="Q45" s="5"/>
      <c r="R45" s="5"/>
      <c r="S45" s="5"/>
      <c r="T45" s="5"/>
      <c r="U45" s="5"/>
      <c r="V45" s="5"/>
      <c r="W45" s="5"/>
      <c r="X45" s="5"/>
      <c r="Y45" s="5"/>
      <c r="Z45" s="5"/>
    </row>
    <row r="46">
      <c r="A46" s="43" t="s">
        <v>8625</v>
      </c>
      <c r="B46" s="43" t="s">
        <v>8626</v>
      </c>
      <c r="C46" s="5"/>
      <c r="D46" s="5"/>
      <c r="E46" s="5"/>
      <c r="F46" s="5"/>
      <c r="G46" s="5"/>
      <c r="H46" s="5"/>
      <c r="I46" s="5"/>
      <c r="J46" s="5"/>
      <c r="K46" s="5"/>
      <c r="L46" s="5"/>
      <c r="M46" s="5"/>
      <c r="N46" s="5"/>
      <c r="O46" s="5"/>
      <c r="P46" s="5"/>
      <c r="Q46" s="5"/>
      <c r="R46" s="5"/>
      <c r="S46" s="5"/>
      <c r="T46" s="5"/>
      <c r="U46" s="5"/>
      <c r="V46" s="5"/>
      <c r="W46" s="5"/>
      <c r="X46" s="5"/>
      <c r="Y46" s="5"/>
      <c r="Z46" s="5"/>
    </row>
    <row r="47">
      <c r="A47" s="43" t="s">
        <v>8627</v>
      </c>
      <c r="B47" s="43"/>
      <c r="C47" s="5"/>
      <c r="D47" s="5"/>
      <c r="E47" s="5"/>
      <c r="F47" s="5"/>
      <c r="G47" s="5"/>
      <c r="H47" s="5"/>
      <c r="I47" s="5"/>
      <c r="J47" s="5"/>
      <c r="K47" s="5"/>
      <c r="L47" s="5"/>
      <c r="M47" s="5"/>
      <c r="N47" s="5"/>
      <c r="O47" s="5"/>
      <c r="P47" s="5"/>
      <c r="Q47" s="5"/>
      <c r="R47" s="5"/>
      <c r="S47" s="5"/>
      <c r="T47" s="5"/>
      <c r="U47" s="5"/>
      <c r="V47" s="5"/>
      <c r="W47" s="5"/>
      <c r="X47" s="5"/>
      <c r="Y47" s="5"/>
      <c r="Z47" s="5"/>
    </row>
    <row r="48">
      <c r="A48" s="43" t="s">
        <v>8628</v>
      </c>
      <c r="B48" s="43"/>
      <c r="C48" s="5"/>
      <c r="D48" s="5"/>
      <c r="E48" s="5"/>
      <c r="F48" s="5"/>
      <c r="G48" s="5"/>
      <c r="H48" s="5"/>
      <c r="I48" s="5"/>
      <c r="J48" s="5"/>
      <c r="K48" s="5"/>
      <c r="L48" s="5"/>
      <c r="M48" s="5"/>
      <c r="N48" s="5"/>
      <c r="O48" s="5"/>
      <c r="P48" s="5"/>
      <c r="Q48" s="5"/>
      <c r="R48" s="5"/>
      <c r="S48" s="5"/>
      <c r="T48" s="5"/>
      <c r="U48" s="5"/>
      <c r="V48" s="5"/>
      <c r="W48" s="5"/>
      <c r="X48" s="5"/>
      <c r="Y48" s="5"/>
      <c r="Z48" s="5"/>
    </row>
    <row r="49">
      <c r="A49" s="43" t="s">
        <v>8629</v>
      </c>
      <c r="B49" s="43"/>
      <c r="C49" s="5"/>
      <c r="D49" s="5"/>
      <c r="E49" s="5"/>
      <c r="F49" s="5"/>
      <c r="G49" s="5"/>
      <c r="H49" s="5"/>
      <c r="I49" s="5"/>
      <c r="J49" s="5"/>
      <c r="K49" s="5"/>
      <c r="L49" s="5"/>
      <c r="M49" s="5"/>
      <c r="N49" s="5"/>
      <c r="O49" s="5"/>
      <c r="P49" s="5"/>
      <c r="Q49" s="5"/>
      <c r="R49" s="5"/>
      <c r="S49" s="5"/>
      <c r="T49" s="5"/>
      <c r="U49" s="5"/>
      <c r="V49" s="5"/>
      <c r="W49" s="5"/>
      <c r="X49" s="5"/>
      <c r="Y49" s="5"/>
      <c r="Z49" s="5"/>
    </row>
    <row r="50">
      <c r="A50" s="43" t="s">
        <v>8630</v>
      </c>
      <c r="B50" s="43"/>
      <c r="C50" s="5"/>
      <c r="D50" s="5"/>
      <c r="E50" s="5"/>
      <c r="F50" s="5"/>
      <c r="G50" s="5"/>
      <c r="H50" s="5"/>
      <c r="I50" s="5"/>
      <c r="J50" s="5"/>
      <c r="K50" s="5"/>
      <c r="L50" s="5"/>
      <c r="M50" s="5"/>
      <c r="N50" s="5"/>
      <c r="O50" s="5"/>
      <c r="P50" s="5"/>
      <c r="Q50" s="5"/>
      <c r="R50" s="5"/>
      <c r="S50" s="5"/>
      <c r="T50" s="5"/>
      <c r="U50" s="5"/>
      <c r="V50" s="5"/>
      <c r="W50" s="5"/>
      <c r="X50" s="5"/>
      <c r="Y50" s="5"/>
      <c r="Z50" s="5"/>
    </row>
    <row r="51">
      <c r="A51" s="43"/>
      <c r="B51" s="43" t="s">
        <v>8631</v>
      </c>
      <c r="C51" s="5"/>
      <c r="D51" s="5"/>
      <c r="E51" s="5"/>
      <c r="F51" s="5"/>
      <c r="G51" s="5"/>
      <c r="H51" s="5"/>
      <c r="I51" s="5"/>
      <c r="J51" s="5"/>
      <c r="K51" s="5"/>
      <c r="L51" s="5"/>
      <c r="M51" s="5"/>
      <c r="N51" s="5"/>
      <c r="O51" s="5"/>
      <c r="P51" s="5"/>
      <c r="Q51" s="5"/>
      <c r="R51" s="5"/>
      <c r="S51" s="5"/>
      <c r="T51" s="5"/>
      <c r="U51" s="5"/>
      <c r="V51" s="5"/>
      <c r="W51" s="5"/>
      <c r="X51" s="5"/>
      <c r="Y51" s="5"/>
      <c r="Z51" s="5"/>
    </row>
    <row r="52">
      <c r="A52" s="43"/>
      <c r="B52" s="43" t="s">
        <v>8632</v>
      </c>
      <c r="C52" s="43" t="s">
        <v>8633</v>
      </c>
      <c r="D52" s="43" t="s">
        <v>8634</v>
      </c>
      <c r="E52" s="5"/>
      <c r="F52" s="5"/>
      <c r="G52" s="5"/>
      <c r="H52" s="5"/>
      <c r="I52" s="5"/>
      <c r="J52" s="5"/>
      <c r="K52" s="5"/>
      <c r="L52" s="5"/>
      <c r="M52" s="5"/>
      <c r="N52" s="5"/>
      <c r="O52" s="5"/>
      <c r="P52" s="5"/>
      <c r="Q52" s="5"/>
      <c r="R52" s="5"/>
      <c r="S52" s="5"/>
      <c r="T52" s="5"/>
      <c r="U52" s="5"/>
      <c r="V52" s="5"/>
      <c r="W52" s="5"/>
      <c r="X52" s="5"/>
      <c r="Y52" s="5"/>
      <c r="Z52" s="5"/>
    </row>
    <row r="53">
      <c r="A53" s="43" t="s">
        <v>8635</v>
      </c>
      <c r="B53" s="43"/>
      <c r="C53" s="850"/>
      <c r="D53" s="5"/>
      <c r="E53" s="5"/>
      <c r="F53" s="5"/>
      <c r="G53" s="5"/>
      <c r="H53" s="5"/>
      <c r="I53" s="5"/>
      <c r="J53" s="5"/>
      <c r="K53" s="5"/>
      <c r="L53" s="5"/>
      <c r="M53" s="5"/>
      <c r="N53" s="5"/>
      <c r="O53" s="5"/>
      <c r="P53" s="5"/>
      <c r="Q53" s="5"/>
      <c r="R53" s="5"/>
      <c r="S53" s="5"/>
      <c r="T53" s="5"/>
      <c r="U53" s="5"/>
      <c r="V53" s="5"/>
      <c r="W53" s="5"/>
      <c r="X53" s="5"/>
      <c r="Y53" s="5"/>
      <c r="Z53" s="5"/>
    </row>
    <row r="54">
      <c r="A54" s="43" t="s">
        <v>8636</v>
      </c>
      <c r="B54" s="43"/>
      <c r="C54" s="850"/>
      <c r="D54" s="5"/>
      <c r="E54" s="5"/>
      <c r="F54" s="5"/>
      <c r="G54" s="5"/>
      <c r="H54" s="5"/>
      <c r="I54" s="5"/>
      <c r="J54" s="5"/>
      <c r="K54" s="5"/>
      <c r="L54" s="5"/>
      <c r="M54" s="5"/>
      <c r="N54" s="5"/>
      <c r="O54" s="5"/>
      <c r="P54" s="5"/>
      <c r="Q54" s="5"/>
      <c r="R54" s="5"/>
      <c r="S54" s="5"/>
      <c r="T54" s="5"/>
      <c r="U54" s="5"/>
      <c r="V54" s="5"/>
      <c r="W54" s="5"/>
      <c r="X54" s="5"/>
      <c r="Y54" s="5"/>
      <c r="Z54" s="5"/>
    </row>
    <row r="55">
      <c r="A55" s="43" t="s">
        <v>8637</v>
      </c>
      <c r="B55" s="43" t="s">
        <v>8638</v>
      </c>
      <c r="C55" s="850" t="s">
        <v>8639</v>
      </c>
      <c r="D55" s="5"/>
      <c r="E55" s="5"/>
      <c r="F55" s="5"/>
      <c r="G55" s="5"/>
      <c r="H55" s="5"/>
      <c r="I55" s="5"/>
      <c r="J55" s="5"/>
      <c r="K55" s="5"/>
      <c r="L55" s="5"/>
      <c r="M55" s="5"/>
      <c r="N55" s="5"/>
      <c r="O55" s="5"/>
      <c r="P55" s="5"/>
      <c r="Q55" s="5"/>
      <c r="R55" s="5"/>
      <c r="S55" s="5"/>
      <c r="T55" s="5"/>
      <c r="U55" s="5"/>
      <c r="V55" s="5"/>
      <c r="W55" s="5"/>
      <c r="X55" s="5"/>
      <c r="Y55" s="5"/>
      <c r="Z55" s="5"/>
    </row>
    <row r="56">
      <c r="A56" s="43" t="s">
        <v>8640</v>
      </c>
      <c r="B56" s="43"/>
      <c r="C56" s="5"/>
      <c r="D56" s="5"/>
      <c r="E56" s="5"/>
      <c r="F56" s="5"/>
      <c r="G56" s="5"/>
      <c r="H56" s="5"/>
      <c r="I56" s="5"/>
      <c r="J56" s="5"/>
      <c r="K56" s="5"/>
      <c r="L56" s="5"/>
      <c r="M56" s="5"/>
      <c r="N56" s="5"/>
      <c r="O56" s="5"/>
      <c r="P56" s="5"/>
      <c r="Q56" s="5"/>
      <c r="R56" s="5"/>
      <c r="S56" s="5"/>
      <c r="T56" s="5"/>
      <c r="U56" s="5"/>
      <c r="V56" s="5"/>
      <c r="W56" s="5"/>
      <c r="X56" s="5"/>
      <c r="Y56" s="5"/>
      <c r="Z56" s="5"/>
    </row>
    <row r="57">
      <c r="A57" s="43" t="s">
        <v>8641</v>
      </c>
      <c r="B57" s="43"/>
      <c r="C57" s="5"/>
      <c r="D57" s="5"/>
      <c r="E57" s="5"/>
      <c r="F57" s="5"/>
      <c r="G57" s="5"/>
      <c r="H57" s="5"/>
      <c r="I57" s="5"/>
      <c r="J57" s="5"/>
      <c r="K57" s="5"/>
      <c r="L57" s="5"/>
      <c r="M57" s="5"/>
      <c r="N57" s="5"/>
      <c r="O57" s="5"/>
      <c r="P57" s="5"/>
      <c r="Q57" s="5"/>
      <c r="R57" s="5"/>
      <c r="S57" s="5"/>
      <c r="T57" s="5"/>
      <c r="U57" s="5"/>
      <c r="V57" s="5"/>
      <c r="W57" s="5"/>
      <c r="X57" s="5"/>
      <c r="Y57" s="5"/>
      <c r="Z57" s="5"/>
    </row>
    <row r="58">
      <c r="A58" s="43" t="s">
        <v>8642</v>
      </c>
      <c r="B58" s="43" t="s">
        <v>8643</v>
      </c>
      <c r="C58" s="5"/>
      <c r="D58" s="5"/>
      <c r="E58" s="5"/>
      <c r="F58" s="5"/>
      <c r="G58" s="5"/>
      <c r="H58" s="5"/>
      <c r="I58" s="5"/>
      <c r="J58" s="5"/>
      <c r="K58" s="5"/>
      <c r="L58" s="5"/>
      <c r="M58" s="5"/>
      <c r="N58" s="5"/>
      <c r="O58" s="5"/>
      <c r="P58" s="5"/>
      <c r="Q58" s="5"/>
      <c r="R58" s="5"/>
      <c r="S58" s="5"/>
      <c r="T58" s="5"/>
      <c r="U58" s="5"/>
      <c r="V58" s="5"/>
      <c r="W58" s="5"/>
      <c r="X58" s="5"/>
      <c r="Y58" s="5"/>
      <c r="Z58" s="5"/>
    </row>
    <row r="59">
      <c r="A59" s="43" t="s">
        <v>8644</v>
      </c>
      <c r="B59" s="43" t="s">
        <v>8645</v>
      </c>
      <c r="C59" s="5"/>
      <c r="D59" s="5"/>
      <c r="E59" s="5"/>
      <c r="F59" s="5"/>
      <c r="G59" s="5"/>
      <c r="H59" s="5"/>
      <c r="I59" s="5"/>
      <c r="J59" s="5"/>
      <c r="K59" s="5"/>
      <c r="L59" s="5"/>
      <c r="M59" s="5"/>
      <c r="N59" s="5"/>
      <c r="O59" s="5"/>
      <c r="P59" s="5"/>
      <c r="Q59" s="5"/>
      <c r="R59" s="5"/>
      <c r="S59" s="5"/>
      <c r="T59" s="5"/>
      <c r="U59" s="5"/>
      <c r="V59" s="5"/>
      <c r="W59" s="5"/>
      <c r="X59" s="5"/>
      <c r="Y59" s="5"/>
      <c r="Z59" s="5"/>
    </row>
    <row r="60">
      <c r="A60" s="43" t="s">
        <v>8646</v>
      </c>
      <c r="C60" s="43"/>
      <c r="D60" s="5"/>
      <c r="E60" s="5"/>
      <c r="F60" s="5"/>
      <c r="G60" s="5"/>
      <c r="H60" s="5"/>
      <c r="I60" s="5"/>
      <c r="J60" s="5"/>
      <c r="K60" s="5"/>
      <c r="L60" s="5"/>
      <c r="M60" s="5"/>
      <c r="N60" s="5"/>
      <c r="O60" s="5"/>
      <c r="P60" s="5"/>
      <c r="Q60" s="5"/>
      <c r="R60" s="5"/>
      <c r="S60" s="5"/>
      <c r="T60" s="5"/>
      <c r="U60" s="5"/>
      <c r="V60" s="5"/>
      <c r="W60" s="5"/>
      <c r="X60" s="5"/>
      <c r="Y60" s="5"/>
      <c r="Z60" s="5"/>
    </row>
    <row r="61">
      <c r="A61" s="43" t="s">
        <v>8647</v>
      </c>
      <c r="B61" s="43"/>
      <c r="C61" s="5"/>
      <c r="D61" s="5"/>
      <c r="E61" s="5"/>
      <c r="F61" s="5"/>
      <c r="G61" s="5"/>
      <c r="H61" s="5"/>
      <c r="I61" s="5"/>
      <c r="J61" s="5"/>
      <c r="K61" s="5"/>
      <c r="L61" s="5"/>
      <c r="M61" s="5"/>
      <c r="N61" s="5"/>
      <c r="O61" s="5"/>
      <c r="P61" s="5"/>
      <c r="Q61" s="5"/>
      <c r="R61" s="5"/>
      <c r="S61" s="5"/>
      <c r="T61" s="5"/>
      <c r="U61" s="5"/>
      <c r="V61" s="5"/>
      <c r="W61" s="5"/>
      <c r="X61" s="5"/>
      <c r="Y61" s="5"/>
      <c r="Z61" s="5"/>
    </row>
    <row r="62">
      <c r="A62" s="43" t="s">
        <v>8648</v>
      </c>
      <c r="B62" s="43"/>
      <c r="C62" s="5"/>
      <c r="D62" s="5"/>
      <c r="E62" s="5"/>
      <c r="F62" s="5"/>
      <c r="G62" s="5"/>
      <c r="H62" s="5"/>
      <c r="I62" s="5"/>
      <c r="J62" s="5"/>
      <c r="K62" s="5"/>
      <c r="L62" s="5"/>
      <c r="M62" s="5"/>
      <c r="N62" s="5"/>
      <c r="O62" s="5"/>
      <c r="P62" s="5"/>
      <c r="Q62" s="5"/>
      <c r="R62" s="5"/>
      <c r="S62" s="5"/>
      <c r="T62" s="5"/>
      <c r="U62" s="5"/>
      <c r="V62" s="5"/>
      <c r="W62" s="5"/>
      <c r="X62" s="5"/>
      <c r="Y62" s="5"/>
      <c r="Z62" s="5"/>
    </row>
    <row r="63">
      <c r="A63" s="43" t="s">
        <v>8649</v>
      </c>
      <c r="B63" s="851" t="s">
        <v>8650</v>
      </c>
      <c r="C63" s="5"/>
      <c r="D63" s="5"/>
      <c r="E63" s="5"/>
      <c r="F63" s="5"/>
      <c r="G63" s="5"/>
      <c r="H63" s="5"/>
      <c r="I63" s="5"/>
      <c r="J63" s="5"/>
      <c r="K63" s="5"/>
      <c r="L63" s="5"/>
      <c r="M63" s="5"/>
      <c r="N63" s="5"/>
      <c r="O63" s="5"/>
      <c r="P63" s="5"/>
      <c r="Q63" s="5"/>
      <c r="R63" s="5"/>
      <c r="S63" s="5"/>
      <c r="T63" s="5"/>
      <c r="U63" s="5"/>
      <c r="V63" s="5"/>
      <c r="W63" s="5"/>
      <c r="X63" s="5"/>
      <c r="Y63" s="5"/>
      <c r="Z63" s="5"/>
    </row>
    <row r="64">
      <c r="A64" s="43" t="s">
        <v>8651</v>
      </c>
      <c r="B64" s="5"/>
      <c r="C64" s="5"/>
      <c r="D64" s="5"/>
      <c r="E64" s="5"/>
      <c r="F64" s="5"/>
      <c r="G64" s="5"/>
      <c r="H64" s="5"/>
      <c r="I64" s="5"/>
      <c r="J64" s="5"/>
      <c r="K64" s="5"/>
      <c r="L64" s="5"/>
      <c r="M64" s="5"/>
      <c r="N64" s="5"/>
      <c r="O64" s="5"/>
      <c r="P64" s="5"/>
      <c r="Q64" s="5"/>
      <c r="R64" s="5"/>
      <c r="S64" s="5"/>
      <c r="T64" s="5"/>
      <c r="U64" s="5"/>
      <c r="V64" s="5"/>
      <c r="W64" s="5"/>
      <c r="X64" s="5"/>
      <c r="Y64" s="5"/>
      <c r="Z64" s="5"/>
    </row>
    <row r="65">
      <c r="A65" s="43" t="s">
        <v>8652</v>
      </c>
      <c r="B65" s="43"/>
      <c r="C65" s="5"/>
      <c r="D65" s="43" t="s">
        <v>8653</v>
      </c>
      <c r="E65" s="5"/>
      <c r="F65" s="5"/>
      <c r="G65" s="5"/>
      <c r="H65" s="5"/>
      <c r="I65" s="5"/>
      <c r="J65" s="5"/>
      <c r="K65" s="5"/>
      <c r="L65" s="5"/>
      <c r="M65" s="5"/>
      <c r="N65" s="5"/>
      <c r="O65" s="5"/>
      <c r="P65" s="5"/>
      <c r="Q65" s="5"/>
      <c r="R65" s="5"/>
      <c r="S65" s="5"/>
      <c r="T65" s="5"/>
      <c r="U65" s="5"/>
      <c r="V65" s="5"/>
      <c r="W65" s="5"/>
      <c r="X65" s="5"/>
      <c r="Y65" s="5"/>
      <c r="Z65" s="5"/>
    </row>
    <row r="66">
      <c r="A66" s="43" t="s">
        <v>8654</v>
      </c>
      <c r="B66" s="43" t="s">
        <v>8655</v>
      </c>
      <c r="C66" s="43"/>
      <c r="D66" s="5"/>
      <c r="E66" s="5"/>
      <c r="F66" s="5"/>
      <c r="G66" s="5"/>
      <c r="H66" s="5"/>
      <c r="I66" s="5"/>
      <c r="J66" s="5"/>
      <c r="K66" s="5"/>
      <c r="L66" s="5"/>
      <c r="M66" s="5"/>
      <c r="N66" s="5"/>
      <c r="O66" s="5"/>
      <c r="P66" s="5"/>
      <c r="Q66" s="5"/>
      <c r="R66" s="5"/>
      <c r="S66" s="5"/>
      <c r="T66" s="5"/>
      <c r="U66" s="5"/>
      <c r="V66" s="5"/>
      <c r="W66" s="5"/>
      <c r="X66" s="5"/>
      <c r="Y66" s="5"/>
      <c r="Z66" s="5"/>
    </row>
    <row r="67">
      <c r="A67" s="43" t="s">
        <v>8656</v>
      </c>
      <c r="B67" s="43" t="s">
        <v>8657</v>
      </c>
      <c r="C67" s="5"/>
      <c r="D67" s="5"/>
      <c r="E67" s="5"/>
      <c r="F67" s="5"/>
      <c r="G67" s="5"/>
      <c r="H67" s="5"/>
      <c r="I67" s="5"/>
      <c r="J67" s="5"/>
      <c r="K67" s="5"/>
      <c r="L67" s="5"/>
      <c r="M67" s="5"/>
      <c r="N67" s="5"/>
      <c r="O67" s="5"/>
      <c r="P67" s="5"/>
      <c r="Q67" s="5"/>
      <c r="R67" s="5"/>
      <c r="S67" s="5"/>
      <c r="T67" s="5"/>
      <c r="U67" s="5"/>
      <c r="V67" s="5"/>
      <c r="W67" s="5"/>
      <c r="X67" s="5"/>
      <c r="Y67" s="5"/>
      <c r="Z67" s="5"/>
    </row>
    <row r="68">
      <c r="A68" s="5"/>
      <c r="B68" s="43" t="s">
        <v>8658</v>
      </c>
      <c r="C68" s="43" t="s">
        <v>8659</v>
      </c>
      <c r="D68" s="5"/>
      <c r="E68" s="5"/>
      <c r="F68" s="5"/>
      <c r="G68" s="5"/>
      <c r="H68" s="5"/>
      <c r="I68" s="5"/>
      <c r="J68" s="5"/>
      <c r="K68" s="5"/>
      <c r="L68" s="5"/>
      <c r="M68" s="5"/>
      <c r="N68" s="5"/>
      <c r="O68" s="5"/>
      <c r="P68" s="5"/>
      <c r="Q68" s="5"/>
      <c r="R68" s="5"/>
      <c r="S68" s="5"/>
      <c r="T68" s="5"/>
      <c r="U68" s="5"/>
      <c r="V68" s="5"/>
      <c r="W68" s="5"/>
      <c r="X68" s="5"/>
      <c r="Y68" s="5"/>
      <c r="Z68" s="5"/>
    </row>
    <row r="69">
      <c r="A69" s="5"/>
      <c r="B69" s="43" t="s">
        <v>8660</v>
      </c>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row r="1028">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row>
    <row r="1029">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row>
    <row r="1030">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row>
    <row r="103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row>
    <row r="1032">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row>
    <row r="1033">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row>
    <row r="1034">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row>
    <row r="1035">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row>
    <row r="1036">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row>
    <row r="1037">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row>
    <row r="1038">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row>
    <row r="1039">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row>
    <row r="1040">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row>
    <row r="104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row>
    <row r="1042">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row>
    <row r="1043">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row>
    <row r="1044">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row>
    <row r="1045">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row>
    <row r="1046">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row>
    <row r="1047">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row>
    <row r="1048">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row>
    <row r="1049">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row>
    <row r="1050">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row>
    <row r="105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row>
    <row r="1052">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row>
    <row r="1053">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row>
    <row r="1054">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row>
  </sheetData>
  <hyperlinks>
    <hyperlink r:id="rId1" ref="B11"/>
    <hyperlink r:id="rId2" ref="B63"/>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14"/>
    <col customWidth="1" min="2" max="2" width="40.0"/>
    <col customWidth="1" min="3" max="3" width="68.86"/>
    <col customWidth="1" min="4" max="4" width="43.29"/>
    <col customWidth="1" min="5" max="5" width="37.86"/>
    <col customWidth="1" min="6" max="6" width="28.29"/>
  </cols>
  <sheetData>
    <row r="1">
      <c r="A1" s="852" t="s">
        <v>7366</v>
      </c>
      <c r="B1" s="852" t="s">
        <v>8661</v>
      </c>
      <c r="C1" s="852" t="s">
        <v>8662</v>
      </c>
      <c r="D1" s="853"/>
      <c r="E1" s="853"/>
      <c r="F1" s="853"/>
      <c r="G1" s="853"/>
      <c r="H1" s="5"/>
      <c r="I1" s="5"/>
      <c r="J1" s="5"/>
      <c r="K1" s="5"/>
      <c r="L1" s="5"/>
      <c r="M1" s="5"/>
      <c r="N1" s="5"/>
      <c r="O1" s="5"/>
      <c r="P1" s="5"/>
      <c r="Q1" s="5"/>
      <c r="R1" s="5"/>
      <c r="S1" s="5"/>
      <c r="T1" s="5"/>
      <c r="U1" s="5"/>
      <c r="V1" s="5"/>
      <c r="W1" s="5"/>
      <c r="X1" s="5"/>
      <c r="Y1" s="5"/>
      <c r="Z1" s="5"/>
      <c r="AA1" s="5"/>
    </row>
    <row r="2">
      <c r="A2" s="552" t="s">
        <v>7374</v>
      </c>
      <c r="B2" s="552" t="s">
        <v>8663</v>
      </c>
      <c r="C2" s="552" t="s">
        <v>8664</v>
      </c>
      <c r="D2" s="853"/>
      <c r="E2" s="853"/>
      <c r="F2" s="853"/>
      <c r="G2" s="853"/>
      <c r="H2" s="5"/>
      <c r="I2" s="5"/>
      <c r="J2" s="5"/>
      <c r="K2" s="5"/>
      <c r="L2" s="5"/>
      <c r="M2" s="5"/>
      <c r="N2" s="5"/>
      <c r="O2" s="5"/>
      <c r="P2" s="5"/>
      <c r="Q2" s="5"/>
      <c r="R2" s="5"/>
      <c r="S2" s="5"/>
      <c r="T2" s="5"/>
      <c r="U2" s="5"/>
      <c r="V2" s="5"/>
      <c r="W2" s="5"/>
      <c r="X2" s="5"/>
      <c r="Y2" s="5"/>
      <c r="Z2" s="5"/>
      <c r="AA2" s="5"/>
    </row>
    <row r="3">
      <c r="A3" s="852" t="s">
        <v>7424</v>
      </c>
      <c r="B3" s="852" t="s">
        <v>8663</v>
      </c>
      <c r="C3" s="852" t="s">
        <v>8664</v>
      </c>
      <c r="D3" s="852" t="s">
        <v>87</v>
      </c>
      <c r="E3" s="854"/>
      <c r="F3" s="852"/>
      <c r="G3" s="855"/>
      <c r="H3" s="855"/>
      <c r="I3" s="855"/>
      <c r="J3" s="855"/>
      <c r="K3" s="855"/>
      <c r="L3" s="855"/>
      <c r="M3" s="855"/>
      <c r="N3" s="855"/>
      <c r="O3" s="855"/>
      <c r="P3" s="855"/>
      <c r="Q3" s="855"/>
      <c r="R3" s="855"/>
      <c r="S3" s="855"/>
      <c r="T3" s="855"/>
      <c r="U3" s="855"/>
      <c r="V3" s="855"/>
      <c r="W3" s="855"/>
      <c r="X3" s="855"/>
      <c r="Y3" s="855"/>
      <c r="Z3" s="5"/>
      <c r="AA3" s="5"/>
    </row>
    <row r="4">
      <c r="A4" s="854" t="s">
        <v>7424</v>
      </c>
      <c r="B4" s="854" t="s">
        <v>8665</v>
      </c>
      <c r="C4" s="854" t="s">
        <v>8666</v>
      </c>
      <c r="D4" s="854" t="s">
        <v>8667</v>
      </c>
      <c r="E4" s="854" t="s">
        <v>8668</v>
      </c>
      <c r="F4" s="854" t="s">
        <v>8669</v>
      </c>
      <c r="G4" s="852" t="s">
        <v>8670</v>
      </c>
      <c r="H4" s="852" t="s">
        <v>8671</v>
      </c>
      <c r="J4" s="855"/>
      <c r="K4" s="855"/>
      <c r="L4" s="855"/>
      <c r="M4" s="855"/>
      <c r="N4" s="855"/>
      <c r="O4" s="855"/>
      <c r="P4" s="855"/>
      <c r="Q4" s="855"/>
      <c r="R4" s="855"/>
      <c r="S4" s="855"/>
      <c r="T4" s="855"/>
      <c r="U4" s="855"/>
      <c r="V4" s="855"/>
      <c r="W4" s="855"/>
      <c r="X4" s="855"/>
      <c r="Y4" s="855"/>
      <c r="Z4" s="855"/>
      <c r="AA4" s="855"/>
    </row>
    <row r="5">
      <c r="A5" s="552" t="s">
        <v>7424</v>
      </c>
      <c r="B5" s="552" t="s">
        <v>8663</v>
      </c>
      <c r="C5" s="552" t="s">
        <v>8672</v>
      </c>
      <c r="D5" s="552"/>
      <c r="E5" s="552"/>
      <c r="F5" s="853"/>
      <c r="G5" s="853"/>
      <c r="H5" s="5"/>
      <c r="I5" s="5"/>
      <c r="J5" s="5"/>
      <c r="K5" s="5"/>
      <c r="L5" s="5"/>
      <c r="M5" s="5"/>
      <c r="N5" s="5"/>
      <c r="O5" s="5"/>
      <c r="P5" s="5"/>
      <c r="Q5" s="5"/>
      <c r="R5" s="5"/>
      <c r="S5" s="5"/>
      <c r="T5" s="5"/>
      <c r="U5" s="5"/>
      <c r="V5" s="5"/>
      <c r="W5" s="5"/>
      <c r="X5" s="5"/>
      <c r="Y5" s="5"/>
      <c r="Z5" s="5"/>
      <c r="AA5" s="5"/>
    </row>
    <row r="6">
      <c r="A6" s="552" t="s">
        <v>7471</v>
      </c>
      <c r="B6" s="552" t="s">
        <v>8665</v>
      </c>
      <c r="C6" s="552" t="s">
        <v>8673</v>
      </c>
      <c r="D6" s="552" t="s">
        <v>8674</v>
      </c>
      <c r="E6" s="552" t="s">
        <v>8675</v>
      </c>
      <c r="F6" s="853"/>
      <c r="G6" s="853"/>
      <c r="H6" s="5"/>
      <c r="I6" s="5"/>
      <c r="J6" s="5"/>
      <c r="K6" s="5"/>
      <c r="L6" s="5"/>
      <c r="M6" s="5"/>
      <c r="N6" s="5"/>
      <c r="O6" s="5"/>
      <c r="P6" s="5"/>
      <c r="Q6" s="5"/>
      <c r="R6" s="5"/>
      <c r="S6" s="5"/>
      <c r="T6" s="5"/>
      <c r="U6" s="5"/>
      <c r="V6" s="5"/>
      <c r="W6" s="5"/>
      <c r="X6" s="5"/>
      <c r="Y6" s="5"/>
      <c r="Z6" s="5"/>
      <c r="AA6" s="5"/>
    </row>
    <row r="7">
      <c r="A7" s="854" t="s">
        <v>7496</v>
      </c>
      <c r="B7" s="854" t="s">
        <v>8676</v>
      </c>
      <c r="C7" s="854" t="s">
        <v>8677</v>
      </c>
      <c r="D7" s="854" t="s">
        <v>8678</v>
      </c>
      <c r="E7" s="852" t="s">
        <v>8679</v>
      </c>
      <c r="F7" s="854" t="s">
        <v>8680</v>
      </c>
      <c r="G7" s="854" t="s">
        <v>8681</v>
      </c>
      <c r="H7" s="5"/>
      <c r="J7" s="855"/>
      <c r="K7" s="855"/>
      <c r="L7" s="855"/>
      <c r="M7" s="855"/>
      <c r="N7" s="855"/>
      <c r="O7" s="855"/>
      <c r="P7" s="855"/>
      <c r="Q7" s="855"/>
      <c r="R7" s="855"/>
      <c r="S7" s="855"/>
      <c r="T7" s="855"/>
      <c r="U7" s="855"/>
      <c r="V7" s="855"/>
      <c r="W7" s="855"/>
      <c r="X7" s="855"/>
      <c r="Y7" s="855"/>
      <c r="Z7" s="855"/>
      <c r="AA7" s="855"/>
    </row>
    <row r="8">
      <c r="A8" s="854" t="s">
        <v>7761</v>
      </c>
      <c r="B8" s="854" t="s">
        <v>8663</v>
      </c>
      <c r="C8" s="854" t="s">
        <v>8682</v>
      </c>
      <c r="D8" s="855"/>
      <c r="E8" s="855"/>
      <c r="F8" s="855"/>
      <c r="G8" s="855"/>
      <c r="H8" s="855"/>
      <c r="J8" s="855"/>
      <c r="K8" s="855"/>
      <c r="L8" s="855"/>
      <c r="M8" s="855"/>
      <c r="N8" s="855"/>
      <c r="O8" s="855"/>
      <c r="P8" s="855"/>
      <c r="Q8" s="855"/>
      <c r="R8" s="855"/>
      <c r="S8" s="855"/>
      <c r="T8" s="855"/>
      <c r="U8" s="855"/>
      <c r="V8" s="855"/>
      <c r="W8" s="855"/>
      <c r="X8" s="855"/>
      <c r="Y8" s="855"/>
      <c r="Z8" s="855"/>
      <c r="AA8" s="855"/>
    </row>
    <row r="9">
      <c r="A9" s="854" t="s">
        <v>7877</v>
      </c>
      <c r="B9" s="856" t="s">
        <v>8683</v>
      </c>
      <c r="C9" s="852" t="s">
        <v>8684</v>
      </c>
      <c r="D9" s="854" t="s">
        <v>8685</v>
      </c>
      <c r="E9" s="854" t="s">
        <v>8686</v>
      </c>
      <c r="F9" s="855"/>
      <c r="G9" s="855"/>
      <c r="H9" s="855"/>
      <c r="I9" s="857"/>
      <c r="J9" s="857"/>
      <c r="K9" s="857"/>
      <c r="L9" s="857"/>
      <c r="M9" s="857"/>
      <c r="N9" s="857"/>
      <c r="O9" s="857"/>
      <c r="P9" s="857"/>
      <c r="Q9" s="857"/>
      <c r="R9" s="857"/>
      <c r="S9" s="857"/>
      <c r="T9" s="857"/>
      <c r="U9" s="857"/>
      <c r="V9" s="857"/>
      <c r="W9" s="857"/>
      <c r="X9" s="857"/>
      <c r="Y9" s="857"/>
      <c r="Z9" s="857"/>
      <c r="AA9" s="857"/>
    </row>
    <row r="10">
      <c r="A10" s="854" t="s">
        <v>7877</v>
      </c>
      <c r="B10" s="854" t="s">
        <v>8687</v>
      </c>
      <c r="C10" s="854" t="s">
        <v>8688</v>
      </c>
      <c r="D10" s="854" t="s">
        <v>8689</v>
      </c>
      <c r="E10" s="855"/>
      <c r="F10" s="855"/>
      <c r="G10" s="855"/>
      <c r="H10" s="855"/>
      <c r="J10" s="855"/>
      <c r="K10" s="855"/>
      <c r="L10" s="855"/>
      <c r="M10" s="855"/>
      <c r="N10" s="855"/>
      <c r="O10" s="855"/>
      <c r="P10" s="855"/>
      <c r="Q10" s="855"/>
      <c r="R10" s="855"/>
      <c r="S10" s="855"/>
      <c r="T10" s="855"/>
      <c r="U10" s="855"/>
      <c r="V10" s="855"/>
      <c r="W10" s="855"/>
      <c r="X10" s="855"/>
      <c r="Y10" s="855"/>
      <c r="Z10" s="855"/>
      <c r="AA10" s="855"/>
    </row>
    <row r="11">
      <c r="A11" s="852" t="s">
        <v>8690</v>
      </c>
      <c r="B11" s="852" t="s">
        <v>8691</v>
      </c>
      <c r="C11" s="852" t="s">
        <v>8692</v>
      </c>
      <c r="D11" s="854" t="s">
        <v>8693</v>
      </c>
      <c r="E11" s="854" t="s">
        <v>8694</v>
      </c>
      <c r="F11" s="855"/>
      <c r="G11" s="855"/>
      <c r="H11" s="855"/>
      <c r="J11" s="855"/>
      <c r="K11" s="855"/>
      <c r="L11" s="855"/>
      <c r="M11" s="855"/>
      <c r="N11" s="855"/>
      <c r="O11" s="855"/>
      <c r="P11" s="855"/>
      <c r="Q11" s="855"/>
      <c r="R11" s="855"/>
      <c r="S11" s="855"/>
      <c r="T11" s="855"/>
      <c r="U11" s="855"/>
      <c r="V11" s="855"/>
      <c r="W11" s="855"/>
      <c r="X11" s="855"/>
      <c r="Y11" s="855"/>
      <c r="Z11" s="855"/>
      <c r="AA11" s="855"/>
    </row>
    <row r="12">
      <c r="A12" s="854" t="s">
        <v>7892</v>
      </c>
      <c r="B12" s="854" t="s">
        <v>8695</v>
      </c>
      <c r="C12" s="854" t="s">
        <v>8696</v>
      </c>
      <c r="D12" s="854" t="s">
        <v>8697</v>
      </c>
      <c r="E12" s="854" t="s">
        <v>8698</v>
      </c>
      <c r="F12" s="858"/>
      <c r="G12" s="855"/>
      <c r="H12" s="855"/>
      <c r="J12" s="855"/>
      <c r="K12" s="855"/>
      <c r="L12" s="855"/>
      <c r="M12" s="855"/>
      <c r="N12" s="855"/>
      <c r="O12" s="855"/>
      <c r="P12" s="855"/>
      <c r="Q12" s="855"/>
      <c r="R12" s="855"/>
      <c r="S12" s="855"/>
      <c r="T12" s="855"/>
      <c r="U12" s="855"/>
      <c r="V12" s="855"/>
      <c r="W12" s="855"/>
      <c r="X12" s="855"/>
      <c r="Y12" s="855"/>
      <c r="Z12" s="855"/>
      <c r="AA12" s="855"/>
    </row>
    <row r="13">
      <c r="A13" s="854" t="s">
        <v>7899</v>
      </c>
      <c r="B13" s="859" t="s">
        <v>8695</v>
      </c>
      <c r="C13" s="852" t="s">
        <v>8699</v>
      </c>
      <c r="D13" s="854" t="s">
        <v>8700</v>
      </c>
      <c r="E13" s="854" t="s">
        <v>8701</v>
      </c>
      <c r="F13" s="852" t="s">
        <v>8702</v>
      </c>
      <c r="G13" s="855"/>
      <c r="H13" s="855"/>
      <c r="I13" s="855"/>
      <c r="J13" s="855"/>
      <c r="K13" s="855"/>
      <c r="L13" s="855"/>
      <c r="M13" s="855"/>
      <c r="N13" s="855"/>
      <c r="O13" s="855"/>
      <c r="P13" s="855"/>
      <c r="Q13" s="855"/>
      <c r="R13" s="855"/>
      <c r="S13" s="855"/>
      <c r="T13" s="855"/>
      <c r="U13" s="855"/>
      <c r="V13" s="855"/>
      <c r="W13" s="855"/>
      <c r="X13" s="855"/>
      <c r="Y13" s="855"/>
      <c r="Z13" s="5"/>
      <c r="AA13" s="5"/>
    </row>
    <row r="14">
      <c r="A14" s="860" t="s">
        <v>7561</v>
      </c>
      <c r="B14" s="552" t="s">
        <v>8663</v>
      </c>
      <c r="C14" s="861" t="s">
        <v>8703</v>
      </c>
      <c r="D14" s="853"/>
      <c r="E14" s="853"/>
      <c r="F14" s="853"/>
      <c r="G14" s="853"/>
      <c r="H14" s="5"/>
      <c r="I14" s="5"/>
      <c r="J14" s="5"/>
      <c r="K14" s="5"/>
      <c r="L14" s="5"/>
      <c r="M14" s="5"/>
      <c r="N14" s="5"/>
      <c r="O14" s="5"/>
      <c r="P14" s="5"/>
      <c r="Q14" s="5"/>
      <c r="R14" s="5"/>
      <c r="S14" s="5"/>
      <c r="T14" s="5"/>
      <c r="U14" s="5"/>
      <c r="V14" s="5"/>
      <c r="W14" s="5"/>
      <c r="X14" s="5"/>
      <c r="Y14" s="5"/>
      <c r="Z14" s="5"/>
      <c r="AA14" s="5"/>
    </row>
    <row r="15">
      <c r="A15" s="552" t="s">
        <v>8704</v>
      </c>
      <c r="B15" s="552" t="s">
        <v>8665</v>
      </c>
      <c r="C15" s="552" t="s">
        <v>8705</v>
      </c>
      <c r="D15" s="552" t="s">
        <v>8706</v>
      </c>
      <c r="E15" s="552" t="s">
        <v>8707</v>
      </c>
      <c r="F15" s="853"/>
      <c r="G15" s="853"/>
      <c r="H15" s="5"/>
      <c r="I15" s="5"/>
      <c r="J15" s="5"/>
      <c r="K15" s="5"/>
      <c r="L15" s="5"/>
      <c r="M15" s="5"/>
      <c r="N15" s="5"/>
      <c r="O15" s="5"/>
      <c r="P15" s="5"/>
      <c r="Q15" s="5"/>
      <c r="R15" s="5"/>
      <c r="S15" s="5"/>
      <c r="T15" s="5"/>
      <c r="U15" s="5"/>
      <c r="V15" s="5"/>
      <c r="W15" s="5"/>
      <c r="X15" s="5"/>
      <c r="Y15" s="5"/>
      <c r="Z15" s="5"/>
      <c r="AA15" s="5"/>
    </row>
    <row r="16">
      <c r="A16" s="854" t="s">
        <v>7966</v>
      </c>
      <c r="B16" s="854" t="s">
        <v>8708</v>
      </c>
      <c r="C16" s="854" t="s">
        <v>8709</v>
      </c>
      <c r="D16" s="858"/>
      <c r="E16" s="855"/>
      <c r="F16" s="855"/>
      <c r="G16" s="855"/>
      <c r="H16" s="855"/>
      <c r="J16" s="855"/>
      <c r="K16" s="855"/>
      <c r="L16" s="855"/>
      <c r="M16" s="855"/>
      <c r="N16" s="855"/>
      <c r="O16" s="855"/>
      <c r="P16" s="855"/>
      <c r="Q16" s="855"/>
      <c r="R16" s="855"/>
      <c r="S16" s="855"/>
      <c r="T16" s="855"/>
      <c r="U16" s="855"/>
      <c r="V16" s="855"/>
      <c r="W16" s="855"/>
      <c r="X16" s="855"/>
      <c r="Y16" s="855"/>
      <c r="Z16" s="855"/>
      <c r="AA16" s="855"/>
    </row>
    <row r="17">
      <c r="A17" s="552" t="s">
        <v>7807</v>
      </c>
      <c r="B17" s="552" t="s">
        <v>8665</v>
      </c>
      <c r="C17" s="552" t="s">
        <v>8710</v>
      </c>
      <c r="D17" s="552" t="s">
        <v>8711</v>
      </c>
      <c r="E17" s="853"/>
      <c r="F17" s="853"/>
      <c r="G17" s="853"/>
      <c r="H17" s="5"/>
      <c r="I17" s="5"/>
      <c r="J17" s="5"/>
      <c r="K17" s="5"/>
      <c r="L17" s="5"/>
      <c r="M17" s="5"/>
      <c r="N17" s="5"/>
      <c r="O17" s="5"/>
      <c r="P17" s="5"/>
      <c r="Q17" s="5"/>
      <c r="R17" s="5"/>
      <c r="S17" s="5"/>
      <c r="T17" s="5"/>
      <c r="U17" s="5"/>
      <c r="V17" s="5"/>
      <c r="W17" s="5"/>
      <c r="X17" s="5"/>
      <c r="Y17" s="5"/>
      <c r="Z17" s="5"/>
      <c r="AA17" s="5"/>
    </row>
    <row r="18">
      <c r="A18" s="854" t="s">
        <v>7989</v>
      </c>
      <c r="B18" s="854" t="s">
        <v>8665</v>
      </c>
      <c r="C18" s="852" t="s">
        <v>8712</v>
      </c>
      <c r="D18" s="855"/>
      <c r="E18" s="855"/>
      <c r="F18" s="855"/>
      <c r="G18" s="855"/>
      <c r="H18" s="855"/>
      <c r="J18" s="855"/>
      <c r="K18" s="855"/>
      <c r="L18" s="855"/>
      <c r="M18" s="855"/>
      <c r="N18" s="855"/>
      <c r="O18" s="855"/>
      <c r="P18" s="855"/>
      <c r="Q18" s="855"/>
      <c r="R18" s="855"/>
      <c r="S18" s="855"/>
      <c r="T18" s="855"/>
      <c r="U18" s="855"/>
      <c r="V18" s="855"/>
      <c r="W18" s="855"/>
      <c r="X18" s="855"/>
      <c r="Y18" s="855"/>
      <c r="Z18" s="855"/>
      <c r="AA18" s="855"/>
    </row>
    <row r="19">
      <c r="A19" s="552" t="s">
        <v>8713</v>
      </c>
      <c r="B19" s="552" t="s">
        <v>8695</v>
      </c>
      <c r="C19" s="861" t="s">
        <v>8714</v>
      </c>
      <c r="D19" s="552" t="s">
        <v>8715</v>
      </c>
      <c r="E19" s="552" t="s">
        <v>8716</v>
      </c>
      <c r="F19" s="853"/>
      <c r="G19" s="853"/>
      <c r="H19" s="5"/>
      <c r="I19" s="5"/>
      <c r="J19" s="5"/>
      <c r="K19" s="5"/>
      <c r="L19" s="5"/>
      <c r="M19" s="5"/>
      <c r="N19" s="5"/>
      <c r="O19" s="5"/>
      <c r="P19" s="5"/>
      <c r="Q19" s="5"/>
      <c r="R19" s="5"/>
      <c r="S19" s="5"/>
      <c r="T19" s="5"/>
      <c r="U19" s="5"/>
      <c r="V19" s="5"/>
      <c r="W19" s="5"/>
      <c r="X19" s="5"/>
      <c r="Y19" s="5"/>
      <c r="Z19" s="5"/>
      <c r="AA19" s="5"/>
    </row>
    <row r="20">
      <c r="A20" s="552" t="s">
        <v>8717</v>
      </c>
      <c r="B20" s="552" t="s">
        <v>8718</v>
      </c>
      <c r="C20" s="552" t="s">
        <v>8719</v>
      </c>
      <c r="D20" s="552" t="s">
        <v>8720</v>
      </c>
      <c r="E20" s="552" t="s">
        <v>8721</v>
      </c>
      <c r="F20" s="853"/>
      <c r="G20" s="853"/>
      <c r="H20" s="5"/>
      <c r="I20" s="5"/>
      <c r="J20" s="5"/>
      <c r="K20" s="5"/>
      <c r="L20" s="5"/>
      <c r="M20" s="5"/>
      <c r="N20" s="5"/>
      <c r="O20" s="5"/>
      <c r="P20" s="5"/>
      <c r="Q20" s="5"/>
      <c r="R20" s="5"/>
      <c r="S20" s="5"/>
      <c r="T20" s="5"/>
      <c r="U20" s="5"/>
      <c r="V20" s="5"/>
      <c r="W20" s="5"/>
      <c r="X20" s="5"/>
      <c r="Y20" s="5"/>
      <c r="Z20" s="5"/>
      <c r="AA20" s="5"/>
    </row>
    <row r="21">
      <c r="A21" s="854" t="s">
        <v>8117</v>
      </c>
      <c r="B21" s="854" t="s">
        <v>8722</v>
      </c>
      <c r="C21" s="852" t="s">
        <v>8723</v>
      </c>
      <c r="D21" s="862"/>
      <c r="E21" s="862"/>
      <c r="F21" s="862"/>
      <c r="G21" s="862"/>
      <c r="J21" s="855"/>
      <c r="K21" s="855"/>
      <c r="L21" s="855"/>
      <c r="M21" s="855"/>
      <c r="N21" s="855"/>
      <c r="O21" s="855"/>
      <c r="P21" s="855"/>
      <c r="Q21" s="855"/>
      <c r="R21" s="855"/>
      <c r="S21" s="855"/>
      <c r="T21" s="855"/>
      <c r="U21" s="855"/>
      <c r="V21" s="855"/>
      <c r="W21" s="855"/>
      <c r="X21" s="855"/>
      <c r="Y21" s="855"/>
      <c r="Z21" s="855"/>
      <c r="AA21" s="855"/>
    </row>
    <row r="22">
      <c r="A22" s="852" t="s">
        <v>8019</v>
      </c>
      <c r="B22" s="863" t="s">
        <v>8665</v>
      </c>
      <c r="C22" s="552" t="s">
        <v>8724</v>
      </c>
      <c r="D22" s="862"/>
      <c r="E22" s="862"/>
      <c r="F22" s="862"/>
      <c r="G22" s="862"/>
      <c r="J22" s="5"/>
      <c r="K22" s="5"/>
      <c r="L22" s="5"/>
      <c r="M22" s="5"/>
      <c r="N22" s="5"/>
      <c r="O22" s="5"/>
      <c r="P22" s="5"/>
      <c r="Q22" s="5"/>
      <c r="R22" s="5"/>
      <c r="S22" s="5"/>
      <c r="T22" s="5"/>
      <c r="U22" s="5"/>
      <c r="V22" s="5"/>
      <c r="W22" s="5"/>
      <c r="X22" s="5"/>
      <c r="Y22" s="5"/>
      <c r="Z22" s="5"/>
      <c r="AA22" s="5"/>
    </row>
    <row r="23">
      <c r="A23" s="552" t="s">
        <v>8229</v>
      </c>
      <c r="B23" s="552" t="s">
        <v>8663</v>
      </c>
      <c r="C23" s="861" t="s">
        <v>8725</v>
      </c>
      <c r="D23" s="552" t="s">
        <v>8726</v>
      </c>
      <c r="E23" s="853"/>
      <c r="F23" s="853"/>
      <c r="G23" s="853"/>
      <c r="H23" s="5"/>
      <c r="I23" s="5"/>
      <c r="J23" s="5"/>
      <c r="K23" s="5"/>
      <c r="L23" s="5"/>
      <c r="M23" s="5"/>
      <c r="N23" s="5"/>
      <c r="O23" s="5"/>
      <c r="P23" s="5"/>
      <c r="Q23" s="5"/>
      <c r="R23" s="5"/>
      <c r="S23" s="5"/>
      <c r="T23" s="5"/>
      <c r="U23" s="5"/>
      <c r="V23" s="5"/>
      <c r="W23" s="5"/>
      <c r="X23" s="5"/>
      <c r="Y23" s="5"/>
      <c r="Z23" s="5"/>
      <c r="AA23" s="5"/>
    </row>
    <row r="24">
      <c r="A24" s="552" t="s">
        <v>8727</v>
      </c>
      <c r="B24" s="552" t="s">
        <v>8663</v>
      </c>
      <c r="C24" s="552" t="s">
        <v>8728</v>
      </c>
      <c r="D24" s="853"/>
      <c r="E24" s="853"/>
      <c r="F24" s="853"/>
      <c r="G24" s="853"/>
      <c r="H24" s="5"/>
      <c r="I24" s="5"/>
      <c r="J24" s="5"/>
      <c r="K24" s="5"/>
      <c r="L24" s="5"/>
      <c r="M24" s="5"/>
      <c r="N24" s="5"/>
      <c r="O24" s="5"/>
      <c r="P24" s="5"/>
      <c r="Q24" s="5"/>
      <c r="R24" s="5"/>
      <c r="S24" s="5"/>
      <c r="T24" s="5"/>
      <c r="U24" s="5"/>
      <c r="V24" s="5"/>
      <c r="W24" s="5"/>
      <c r="X24" s="5"/>
      <c r="Y24" s="5"/>
      <c r="Z24" s="5"/>
      <c r="AA24" s="5"/>
    </row>
    <row r="25">
      <c r="A25" s="852" t="s">
        <v>8126</v>
      </c>
      <c r="B25" s="852" t="s">
        <v>8663</v>
      </c>
      <c r="C25" s="852" t="s">
        <v>8729</v>
      </c>
      <c r="D25" s="858"/>
      <c r="E25" s="858"/>
      <c r="F25" s="855"/>
      <c r="G25" s="855"/>
      <c r="H25" s="855"/>
      <c r="J25" s="855"/>
      <c r="K25" s="855"/>
      <c r="L25" s="855"/>
      <c r="M25" s="855"/>
      <c r="N25" s="855"/>
      <c r="O25" s="855"/>
      <c r="P25" s="855"/>
      <c r="Q25" s="855"/>
      <c r="R25" s="855"/>
      <c r="S25" s="855"/>
      <c r="T25" s="855"/>
      <c r="U25" s="855"/>
      <c r="V25" s="855"/>
      <c r="W25" s="855"/>
      <c r="X25" s="855"/>
      <c r="Y25" s="855"/>
      <c r="Z25" s="855"/>
      <c r="AA25" s="855"/>
    </row>
    <row r="26">
      <c r="A26" s="552" t="s">
        <v>8130</v>
      </c>
      <c r="B26" s="552"/>
      <c r="C26" s="552" t="s">
        <v>8730</v>
      </c>
      <c r="D26" s="552" t="s">
        <v>8731</v>
      </c>
      <c r="E26" s="552" t="s">
        <v>8732</v>
      </c>
      <c r="F26" s="552" t="s">
        <v>8733</v>
      </c>
      <c r="G26" s="552" t="s">
        <v>8734</v>
      </c>
      <c r="H26" s="5"/>
      <c r="I26" s="5"/>
      <c r="J26" s="5"/>
      <c r="K26" s="5"/>
      <c r="L26" s="5"/>
      <c r="M26" s="5"/>
      <c r="N26" s="5"/>
      <c r="O26" s="5"/>
      <c r="P26" s="5"/>
      <c r="Q26" s="5"/>
      <c r="R26" s="5"/>
      <c r="S26" s="5"/>
      <c r="T26" s="5"/>
      <c r="U26" s="5"/>
      <c r="V26" s="5"/>
      <c r="W26" s="5"/>
      <c r="X26" s="5"/>
      <c r="Y26" s="5"/>
      <c r="Z26" s="5"/>
      <c r="AA26" s="5"/>
    </row>
    <row r="27">
      <c r="A27" s="43" t="s">
        <v>7804</v>
      </c>
      <c r="B27" s="43" t="s">
        <v>8663</v>
      </c>
      <c r="C27" s="43" t="s">
        <v>8735</v>
      </c>
      <c r="D27" s="5"/>
      <c r="E27" s="5"/>
      <c r="F27" s="5"/>
      <c r="G27" s="5"/>
      <c r="H27" s="5"/>
      <c r="I27" s="5"/>
      <c r="J27" s="5"/>
      <c r="K27" s="5"/>
      <c r="L27" s="5"/>
      <c r="M27" s="5"/>
      <c r="N27" s="5"/>
      <c r="O27" s="5"/>
      <c r="P27" s="5"/>
      <c r="Q27" s="5"/>
      <c r="R27" s="5"/>
      <c r="S27" s="5"/>
      <c r="T27" s="5"/>
      <c r="U27" s="5"/>
      <c r="V27" s="5"/>
      <c r="W27" s="5"/>
      <c r="X27" s="5"/>
      <c r="Y27" s="5"/>
      <c r="Z27" s="5"/>
      <c r="AA27" s="5"/>
    </row>
    <row r="28">
      <c r="A28" s="43" t="s">
        <v>8019</v>
      </c>
      <c r="B28" s="43" t="s">
        <v>8736</v>
      </c>
      <c r="C28" s="43" t="s">
        <v>8737</v>
      </c>
      <c r="D28" s="5"/>
      <c r="E28" s="5"/>
      <c r="F28" s="5"/>
      <c r="G28" s="5"/>
      <c r="H28" s="5"/>
      <c r="I28" s="5"/>
      <c r="J28" s="5"/>
      <c r="K28" s="5"/>
      <c r="L28" s="5"/>
      <c r="M28" s="5"/>
      <c r="N28" s="5"/>
      <c r="O28" s="5"/>
      <c r="P28" s="5"/>
      <c r="Q28" s="5"/>
      <c r="R28" s="5"/>
      <c r="S28" s="5"/>
      <c r="T28" s="5"/>
      <c r="U28" s="5"/>
      <c r="V28" s="5"/>
      <c r="W28" s="5"/>
      <c r="X28" s="5"/>
      <c r="Y28" s="5"/>
      <c r="Z28" s="5"/>
      <c r="AA28" s="5"/>
    </row>
    <row r="29">
      <c r="A29" s="43"/>
      <c r="B29" s="5"/>
      <c r="C29" s="43" t="s">
        <v>8738</v>
      </c>
      <c r="D29" s="5"/>
      <c r="E29" s="5"/>
      <c r="F29" s="5"/>
      <c r="G29" s="5"/>
      <c r="H29" s="5"/>
      <c r="I29" s="5"/>
      <c r="J29" s="5"/>
      <c r="K29" s="5"/>
      <c r="L29" s="5"/>
      <c r="M29" s="5"/>
      <c r="N29" s="5"/>
      <c r="O29" s="5"/>
      <c r="P29" s="5"/>
      <c r="Q29" s="5"/>
      <c r="R29" s="5"/>
      <c r="S29" s="5"/>
      <c r="T29" s="5"/>
      <c r="U29" s="5"/>
      <c r="V29" s="5"/>
      <c r="W29" s="5"/>
      <c r="X29" s="5"/>
      <c r="Y29" s="5"/>
      <c r="Z29" s="5"/>
      <c r="AA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8.29"/>
    <col customWidth="1" min="3" max="4" width="43.71"/>
  </cols>
  <sheetData>
    <row r="1">
      <c r="A1" s="864" t="s">
        <v>8739</v>
      </c>
      <c r="B1" s="864" t="s">
        <v>8740</v>
      </c>
      <c r="C1" s="865" t="s">
        <v>8741</v>
      </c>
      <c r="D1" s="864" t="s">
        <v>8742</v>
      </c>
      <c r="E1" s="866"/>
      <c r="F1" s="866"/>
      <c r="G1" s="866"/>
      <c r="H1" s="866"/>
      <c r="I1" s="866"/>
      <c r="J1" s="866"/>
      <c r="K1" s="866"/>
      <c r="L1" s="866"/>
      <c r="M1" s="866"/>
      <c r="N1" s="866"/>
      <c r="O1" s="866"/>
      <c r="P1" s="866"/>
      <c r="Q1" s="866"/>
      <c r="R1" s="866"/>
      <c r="S1" s="866"/>
      <c r="T1" s="866"/>
      <c r="U1" s="866"/>
      <c r="V1" s="866"/>
      <c r="W1" s="866"/>
      <c r="X1" s="866"/>
      <c r="Y1" s="866"/>
      <c r="Z1" s="866"/>
      <c r="AA1" s="866"/>
    </row>
    <row r="2">
      <c r="A2" s="867" t="s">
        <v>8743</v>
      </c>
      <c r="E2" s="866"/>
      <c r="F2" s="866"/>
      <c r="G2" s="866"/>
      <c r="H2" s="866"/>
      <c r="I2" s="866"/>
      <c r="J2" s="866"/>
      <c r="K2" s="866"/>
      <c r="L2" s="866"/>
      <c r="M2" s="866"/>
      <c r="N2" s="866"/>
      <c r="O2" s="866"/>
      <c r="P2" s="866"/>
      <c r="Q2" s="866"/>
      <c r="R2" s="866"/>
      <c r="S2" s="866"/>
      <c r="T2" s="866"/>
      <c r="U2" s="866"/>
      <c r="V2" s="866"/>
      <c r="W2" s="866"/>
      <c r="X2" s="866"/>
      <c r="Y2" s="866"/>
      <c r="Z2" s="866"/>
      <c r="AA2" s="866"/>
    </row>
    <row r="3">
      <c r="A3" s="868">
        <v>44278.0</v>
      </c>
      <c r="B3" s="869" t="s">
        <v>8744</v>
      </c>
      <c r="C3" s="869"/>
      <c r="D3" s="870"/>
      <c r="E3" s="871"/>
    </row>
    <row r="4">
      <c r="A4" s="868">
        <v>44278.0</v>
      </c>
      <c r="B4" s="872" t="s">
        <v>8745</v>
      </c>
      <c r="C4" s="869"/>
      <c r="D4" s="870"/>
      <c r="E4" s="871"/>
    </row>
    <row r="5">
      <c r="A5" s="868">
        <v>44277.0</v>
      </c>
      <c r="B5" s="872" t="s">
        <v>8746</v>
      </c>
      <c r="C5" s="869"/>
      <c r="D5" s="870"/>
      <c r="E5" s="871"/>
    </row>
    <row r="6">
      <c r="A6" s="868">
        <v>44277.0</v>
      </c>
      <c r="B6" s="872" t="s">
        <v>8747</v>
      </c>
      <c r="C6" s="869"/>
      <c r="D6" s="870"/>
      <c r="E6" s="871"/>
    </row>
    <row r="7">
      <c r="A7" s="868">
        <v>44259.0</v>
      </c>
      <c r="B7" s="873" t="s">
        <v>8748</v>
      </c>
      <c r="C7" s="869"/>
      <c r="D7" s="870"/>
      <c r="E7" s="871"/>
    </row>
    <row r="8">
      <c r="A8" s="868">
        <v>44250.0</v>
      </c>
      <c r="B8" s="129" t="s">
        <v>8749</v>
      </c>
      <c r="C8" s="132"/>
      <c r="D8" s="870"/>
      <c r="E8" s="871"/>
    </row>
    <row r="9">
      <c r="A9" s="868"/>
      <c r="B9" s="129" t="s">
        <v>8750</v>
      </c>
      <c r="C9" s="132"/>
      <c r="D9" s="870"/>
      <c r="E9" s="871"/>
    </row>
    <row r="10">
      <c r="A10" s="868">
        <v>44247.0</v>
      </c>
      <c r="B10" s="874" t="s">
        <v>8751</v>
      </c>
      <c r="C10" s="132"/>
      <c r="D10" s="870"/>
      <c r="E10" s="871"/>
    </row>
    <row r="11">
      <c r="A11" s="868"/>
      <c r="B11" s="875" t="s">
        <v>8752</v>
      </c>
      <c r="C11" s="132"/>
      <c r="D11" s="870"/>
      <c r="E11" s="871"/>
    </row>
    <row r="12">
      <c r="A12" s="868">
        <v>44123.0</v>
      </c>
      <c r="B12" s="876" t="s">
        <v>8753</v>
      </c>
      <c r="C12" s="132"/>
      <c r="D12" s="870"/>
      <c r="E12" s="871"/>
    </row>
    <row r="13">
      <c r="A13" s="868">
        <v>44119.0</v>
      </c>
      <c r="B13" s="877" t="s">
        <v>8754</v>
      </c>
      <c r="C13" s="132"/>
      <c r="D13" s="870"/>
      <c r="E13" s="871"/>
    </row>
    <row r="14">
      <c r="A14" s="868">
        <v>44118.0</v>
      </c>
      <c r="B14" s="877" t="s">
        <v>8755</v>
      </c>
      <c r="C14" s="132"/>
      <c r="D14" s="870"/>
      <c r="E14" s="871"/>
    </row>
    <row r="15">
      <c r="A15" s="868">
        <v>44118.0</v>
      </c>
      <c r="B15" s="877" t="s">
        <v>8756</v>
      </c>
      <c r="C15" s="132" t="s">
        <v>8757</v>
      </c>
      <c r="D15" s="878" t="s">
        <v>8758</v>
      </c>
      <c r="E15" s="871"/>
    </row>
    <row r="16">
      <c r="A16" s="868">
        <v>44118.0</v>
      </c>
      <c r="B16" s="877" t="s">
        <v>8759</v>
      </c>
      <c r="C16" s="132" t="s">
        <v>8760</v>
      </c>
      <c r="D16" s="879" t="s">
        <v>8761</v>
      </c>
      <c r="E16" s="871"/>
    </row>
    <row r="17">
      <c r="A17" s="868">
        <v>44118.0</v>
      </c>
      <c r="B17" s="876" t="s">
        <v>8762</v>
      </c>
      <c r="C17" s="132" t="s">
        <v>8763</v>
      </c>
      <c r="D17" s="879"/>
      <c r="E17" s="871"/>
    </row>
    <row r="18">
      <c r="A18" s="868">
        <v>44117.0</v>
      </c>
      <c r="B18" s="880" t="s">
        <v>8764</v>
      </c>
      <c r="C18" s="132"/>
      <c r="D18" s="879"/>
      <c r="E18" s="871"/>
    </row>
    <row r="19">
      <c r="A19" s="868">
        <v>44117.0</v>
      </c>
      <c r="B19" s="545" t="s">
        <v>8765</v>
      </c>
      <c r="C19" s="132"/>
      <c r="D19" s="879"/>
      <c r="E19" s="871"/>
    </row>
    <row r="20">
      <c r="A20" s="868">
        <v>44116.0</v>
      </c>
      <c r="B20" s="881" t="s">
        <v>8766</v>
      </c>
      <c r="C20" s="882"/>
      <c r="D20" s="879"/>
      <c r="E20" s="871"/>
    </row>
    <row r="21">
      <c r="A21" s="883">
        <v>44112.0</v>
      </c>
      <c r="B21" s="882" t="s">
        <v>8767</v>
      </c>
      <c r="C21" s="884" t="s">
        <v>8768</v>
      </c>
      <c r="D21" s="885" t="s">
        <v>8769</v>
      </c>
      <c r="E21" s="871"/>
    </row>
    <row r="22">
      <c r="A22" s="883">
        <v>44112.0</v>
      </c>
      <c r="B22" s="886" t="s">
        <v>8770</v>
      </c>
      <c r="C22" s="887"/>
      <c r="D22" s="888"/>
      <c r="E22" s="871"/>
    </row>
    <row r="23">
      <c r="A23" s="883">
        <v>44112.0</v>
      </c>
      <c r="B23" s="889" t="s">
        <v>8771</v>
      </c>
      <c r="C23" s="887" t="s">
        <v>8772</v>
      </c>
      <c r="D23" s="888" t="s">
        <v>8773</v>
      </c>
      <c r="E23" s="871"/>
    </row>
    <row r="24">
      <c r="A24" s="883">
        <v>44111.0</v>
      </c>
      <c r="B24" s="356" t="s">
        <v>8774</v>
      </c>
      <c r="C24" s="887"/>
      <c r="D24" s="890"/>
      <c r="E24" s="871"/>
    </row>
    <row r="25">
      <c r="A25" s="883">
        <v>44111.0</v>
      </c>
      <c r="B25" s="61" t="s">
        <v>8775</v>
      </c>
      <c r="C25" s="887" t="s">
        <v>8776</v>
      </c>
      <c r="D25" s="890"/>
      <c r="E25" s="871"/>
    </row>
    <row r="26">
      <c r="A26" s="883">
        <v>44111.0</v>
      </c>
      <c r="B26" s="891" t="s">
        <v>8777</v>
      </c>
      <c r="C26" s="892" t="s">
        <v>8778</v>
      </c>
      <c r="D26" s="132"/>
      <c r="E26" s="871"/>
    </row>
    <row r="27" ht="153.75" customHeight="1">
      <c r="A27" s="868">
        <v>44110.0</v>
      </c>
      <c r="B27" s="893" t="s">
        <v>8779</v>
      </c>
      <c r="C27" s="894"/>
      <c r="D27" s="895" t="s">
        <v>8780</v>
      </c>
      <c r="E27" s="386"/>
      <c r="F27" s="270"/>
      <c r="G27" s="270"/>
      <c r="H27" s="270"/>
      <c r="I27" s="270"/>
      <c r="J27" s="270"/>
      <c r="K27" s="270"/>
      <c r="L27" s="270"/>
      <c r="M27" s="270"/>
      <c r="N27" s="270"/>
      <c r="O27" s="270"/>
      <c r="P27" s="270"/>
      <c r="Q27" s="270"/>
      <c r="R27" s="270"/>
      <c r="S27" s="270"/>
      <c r="T27" s="270"/>
      <c r="U27" s="270"/>
      <c r="V27" s="270"/>
      <c r="W27" s="270"/>
      <c r="X27" s="270"/>
      <c r="Y27" s="270"/>
      <c r="Z27" s="270"/>
      <c r="AA27" s="270"/>
    </row>
    <row r="28" ht="202.5" customHeight="1">
      <c r="A28" s="868">
        <v>44110.0</v>
      </c>
      <c r="B28" s="882" t="s">
        <v>8781</v>
      </c>
      <c r="C28" s="894" t="s">
        <v>8782</v>
      </c>
      <c r="D28" s="896" t="s">
        <v>8783</v>
      </c>
      <c r="E28" s="386"/>
      <c r="F28" s="270"/>
      <c r="G28" s="270"/>
      <c r="H28" s="270"/>
      <c r="I28" s="270"/>
      <c r="J28" s="270"/>
      <c r="K28" s="270"/>
      <c r="L28" s="270"/>
      <c r="M28" s="270"/>
      <c r="N28" s="270"/>
      <c r="O28" s="270"/>
      <c r="P28" s="270"/>
      <c r="Q28" s="270"/>
      <c r="R28" s="270"/>
      <c r="S28" s="270"/>
      <c r="T28" s="270"/>
      <c r="U28" s="270"/>
      <c r="V28" s="270"/>
      <c r="W28" s="270"/>
      <c r="X28" s="270"/>
      <c r="Y28" s="270"/>
      <c r="Z28" s="270"/>
      <c r="AA28" s="270"/>
    </row>
    <row r="29" ht="172.5" customHeight="1">
      <c r="A29" s="868">
        <v>44109.0</v>
      </c>
      <c r="B29" s="886" t="s">
        <v>8784</v>
      </c>
      <c r="C29" s="894"/>
      <c r="D29" s="897"/>
      <c r="E29" s="386"/>
      <c r="F29" s="270"/>
      <c r="G29" s="270"/>
      <c r="H29" s="270"/>
      <c r="I29" s="270"/>
      <c r="J29" s="270"/>
      <c r="K29" s="270"/>
      <c r="L29" s="270"/>
      <c r="M29" s="270"/>
      <c r="N29" s="270"/>
      <c r="O29" s="270"/>
      <c r="P29" s="270"/>
      <c r="Q29" s="270"/>
      <c r="R29" s="270"/>
      <c r="S29" s="270"/>
      <c r="T29" s="270"/>
      <c r="U29" s="270"/>
      <c r="V29" s="270"/>
      <c r="W29" s="270"/>
      <c r="X29" s="270"/>
      <c r="Y29" s="270"/>
      <c r="Z29" s="270"/>
      <c r="AA29" s="270"/>
    </row>
    <row r="30" ht="246.0" customHeight="1">
      <c r="A30" s="868">
        <v>44109.0</v>
      </c>
      <c r="B30" s="886" t="s">
        <v>8785</v>
      </c>
      <c r="C30" s="894"/>
      <c r="D30" s="897"/>
      <c r="E30" s="386"/>
      <c r="F30" s="270"/>
      <c r="G30" s="270"/>
      <c r="H30" s="270"/>
      <c r="I30" s="270"/>
      <c r="J30" s="270"/>
      <c r="K30" s="270"/>
      <c r="L30" s="270"/>
      <c r="M30" s="270"/>
      <c r="N30" s="270"/>
      <c r="O30" s="270"/>
      <c r="P30" s="270"/>
      <c r="Q30" s="270"/>
      <c r="R30" s="270"/>
      <c r="S30" s="270"/>
      <c r="T30" s="270"/>
      <c r="U30" s="270"/>
      <c r="V30" s="270"/>
      <c r="W30" s="270"/>
      <c r="X30" s="270"/>
      <c r="Y30" s="270"/>
      <c r="Z30" s="270"/>
      <c r="AA30" s="270"/>
    </row>
    <row r="31" ht="246.0" customHeight="1">
      <c r="A31" s="868">
        <v>44107.0</v>
      </c>
      <c r="B31" s="898" t="s">
        <v>8786</v>
      </c>
      <c r="C31" s="894"/>
      <c r="D31" s="897"/>
      <c r="E31" s="386"/>
      <c r="F31" s="270"/>
      <c r="G31" s="270"/>
      <c r="H31" s="270"/>
      <c r="I31" s="270"/>
      <c r="J31" s="270"/>
      <c r="K31" s="270"/>
      <c r="L31" s="270"/>
      <c r="M31" s="270"/>
      <c r="N31" s="270"/>
      <c r="O31" s="270"/>
      <c r="P31" s="270"/>
      <c r="Q31" s="270"/>
      <c r="R31" s="270"/>
      <c r="S31" s="270"/>
      <c r="T31" s="270"/>
      <c r="U31" s="270"/>
      <c r="V31" s="270"/>
      <c r="W31" s="270"/>
      <c r="X31" s="270"/>
      <c r="Y31" s="270"/>
      <c r="Z31" s="270"/>
      <c r="AA31" s="270"/>
    </row>
    <row r="32" ht="246.0" customHeight="1">
      <c r="A32" s="868">
        <v>44107.0</v>
      </c>
      <c r="B32" s="363" t="s">
        <v>8787</v>
      </c>
      <c r="C32" s="894"/>
      <c r="D32" s="897"/>
      <c r="E32" s="386"/>
      <c r="F32" s="270"/>
      <c r="G32" s="270"/>
      <c r="H32" s="270"/>
      <c r="I32" s="270"/>
      <c r="J32" s="270"/>
      <c r="K32" s="270"/>
      <c r="L32" s="270"/>
      <c r="M32" s="270"/>
      <c r="N32" s="270"/>
      <c r="O32" s="270"/>
      <c r="P32" s="270"/>
      <c r="Q32" s="270"/>
      <c r="R32" s="270"/>
      <c r="S32" s="270"/>
      <c r="T32" s="270"/>
      <c r="U32" s="270"/>
      <c r="V32" s="270"/>
      <c r="W32" s="270"/>
      <c r="X32" s="270"/>
      <c r="Y32" s="270"/>
      <c r="Z32" s="270"/>
      <c r="AA32" s="270"/>
    </row>
    <row r="33" ht="246.0" customHeight="1">
      <c r="A33" s="868">
        <v>44107.0</v>
      </c>
      <c r="B33" s="886" t="s">
        <v>8788</v>
      </c>
      <c r="C33" s="894"/>
      <c r="D33" s="897"/>
      <c r="E33" s="386"/>
      <c r="F33" s="270"/>
      <c r="G33" s="270"/>
      <c r="H33" s="270"/>
      <c r="I33" s="270"/>
      <c r="J33" s="270"/>
      <c r="K33" s="270"/>
      <c r="L33" s="270"/>
      <c r="M33" s="270"/>
      <c r="N33" s="270"/>
      <c r="O33" s="270"/>
      <c r="P33" s="270"/>
      <c r="Q33" s="270"/>
      <c r="R33" s="270"/>
      <c r="S33" s="270"/>
      <c r="T33" s="270"/>
      <c r="U33" s="270"/>
      <c r="V33" s="270"/>
      <c r="W33" s="270"/>
      <c r="X33" s="270"/>
      <c r="Y33" s="270"/>
      <c r="Z33" s="270"/>
      <c r="AA33" s="270"/>
    </row>
    <row r="34" ht="246.0" customHeight="1">
      <c r="A34" s="868">
        <v>44106.0</v>
      </c>
      <c r="B34" s="614" t="s">
        <v>8789</v>
      </c>
      <c r="C34" s="894"/>
      <c r="D34" s="897"/>
      <c r="E34" s="386"/>
      <c r="F34" s="270"/>
      <c r="G34" s="270"/>
      <c r="H34" s="270"/>
      <c r="I34" s="270"/>
      <c r="J34" s="270"/>
      <c r="K34" s="270"/>
      <c r="L34" s="270"/>
      <c r="M34" s="270"/>
      <c r="N34" s="270"/>
      <c r="O34" s="270"/>
      <c r="P34" s="270"/>
      <c r="Q34" s="270"/>
      <c r="R34" s="270"/>
      <c r="S34" s="270"/>
      <c r="T34" s="270"/>
      <c r="U34" s="270"/>
      <c r="V34" s="270"/>
      <c r="W34" s="270"/>
      <c r="X34" s="270"/>
      <c r="Y34" s="270"/>
      <c r="Z34" s="270"/>
      <c r="AA34" s="270"/>
    </row>
    <row r="35" ht="130.5" customHeight="1">
      <c r="A35" s="868">
        <v>44105.0</v>
      </c>
      <c r="B35" s="614" t="s">
        <v>8790</v>
      </c>
      <c r="C35" s="894"/>
      <c r="D35" s="897"/>
      <c r="E35" s="386"/>
      <c r="F35" s="270"/>
      <c r="G35" s="270"/>
      <c r="H35" s="270"/>
      <c r="I35" s="270"/>
      <c r="J35" s="270"/>
      <c r="K35" s="270"/>
      <c r="L35" s="270"/>
      <c r="M35" s="270"/>
      <c r="N35" s="270"/>
      <c r="O35" s="270"/>
      <c r="P35" s="270"/>
      <c r="Q35" s="270"/>
      <c r="R35" s="270"/>
      <c r="S35" s="270"/>
      <c r="T35" s="270"/>
      <c r="U35" s="270"/>
      <c r="V35" s="270"/>
      <c r="W35" s="270"/>
      <c r="X35" s="270"/>
      <c r="Y35" s="270"/>
      <c r="Z35" s="270"/>
      <c r="AA35" s="270"/>
    </row>
    <row r="36" ht="130.5" customHeight="1">
      <c r="A36" s="868">
        <v>44104.0</v>
      </c>
      <c r="B36" s="545" t="s">
        <v>8791</v>
      </c>
      <c r="C36" s="894"/>
      <c r="D36" s="897"/>
      <c r="E36" s="386"/>
      <c r="F36" s="270"/>
      <c r="G36" s="270"/>
      <c r="H36" s="270"/>
      <c r="I36" s="270"/>
      <c r="J36" s="270"/>
      <c r="K36" s="270"/>
      <c r="L36" s="270"/>
      <c r="M36" s="270"/>
      <c r="N36" s="270"/>
      <c r="O36" s="270"/>
      <c r="P36" s="270"/>
      <c r="Q36" s="270"/>
      <c r="R36" s="270"/>
      <c r="S36" s="270"/>
      <c r="T36" s="270"/>
      <c r="U36" s="270"/>
      <c r="V36" s="270"/>
      <c r="W36" s="270"/>
      <c r="X36" s="270"/>
      <c r="Y36" s="270"/>
      <c r="Z36" s="270"/>
      <c r="AA36" s="270"/>
    </row>
    <row r="37" ht="102.0" customHeight="1">
      <c r="A37" s="899">
        <v>44103.0</v>
      </c>
      <c r="B37" s="900" t="s">
        <v>8792</v>
      </c>
      <c r="C37" s="894" t="s">
        <v>8793</v>
      </c>
      <c r="D37" s="897"/>
      <c r="E37" s="386"/>
      <c r="F37" s="270"/>
      <c r="G37" s="270"/>
      <c r="H37" s="270"/>
      <c r="I37" s="270"/>
      <c r="J37" s="270"/>
      <c r="K37" s="270"/>
      <c r="L37" s="270"/>
      <c r="M37" s="270"/>
      <c r="N37" s="270"/>
      <c r="O37" s="270"/>
      <c r="P37" s="270"/>
      <c r="Q37" s="270"/>
      <c r="R37" s="270"/>
      <c r="S37" s="270"/>
      <c r="T37" s="270"/>
      <c r="U37" s="270"/>
      <c r="V37" s="270"/>
      <c r="W37" s="270"/>
      <c r="X37" s="270"/>
      <c r="Y37" s="270"/>
      <c r="Z37" s="270"/>
      <c r="AA37" s="270"/>
    </row>
    <row r="38" ht="66.0" customHeight="1">
      <c r="A38" s="899">
        <v>44103.0</v>
      </c>
      <c r="B38" s="900" t="s">
        <v>8794</v>
      </c>
      <c r="C38" s="901"/>
      <c r="D38" s="897"/>
      <c r="E38" s="386"/>
      <c r="F38" s="270"/>
      <c r="G38" s="270"/>
      <c r="H38" s="270"/>
      <c r="I38" s="270"/>
      <c r="J38" s="270"/>
      <c r="K38" s="270"/>
      <c r="L38" s="270"/>
      <c r="M38" s="270"/>
      <c r="N38" s="270"/>
      <c r="O38" s="270"/>
      <c r="P38" s="270"/>
      <c r="Q38" s="270"/>
      <c r="R38" s="270"/>
      <c r="S38" s="270"/>
      <c r="T38" s="270"/>
      <c r="U38" s="270"/>
      <c r="V38" s="270"/>
      <c r="W38" s="270"/>
      <c r="X38" s="270"/>
      <c r="Y38" s="270"/>
      <c r="Z38" s="270"/>
      <c r="AA38" s="270"/>
    </row>
    <row r="39" ht="158.25" customHeight="1">
      <c r="A39" s="899">
        <v>44103.0</v>
      </c>
      <c r="B39" s="900" t="s">
        <v>8795</v>
      </c>
      <c r="C39" s="901"/>
      <c r="D39" s="897"/>
      <c r="E39" s="386"/>
      <c r="F39" s="270"/>
      <c r="G39" s="270"/>
      <c r="H39" s="270"/>
      <c r="I39" s="270"/>
      <c r="J39" s="270"/>
      <c r="K39" s="270"/>
      <c r="L39" s="270"/>
      <c r="M39" s="270"/>
      <c r="N39" s="270"/>
      <c r="O39" s="270"/>
      <c r="P39" s="270"/>
      <c r="Q39" s="270"/>
      <c r="R39" s="270"/>
      <c r="S39" s="270"/>
      <c r="T39" s="270"/>
      <c r="U39" s="270"/>
      <c r="V39" s="270"/>
      <c r="W39" s="270"/>
      <c r="X39" s="270"/>
      <c r="Y39" s="270"/>
      <c r="Z39" s="270"/>
      <c r="AA39" s="270"/>
    </row>
    <row r="40" ht="158.25" customHeight="1">
      <c r="A40" s="899">
        <v>44103.0</v>
      </c>
      <c r="B40" s="902" t="s">
        <v>8796</v>
      </c>
      <c r="C40" s="901"/>
      <c r="D40" s="897"/>
      <c r="E40" s="386"/>
      <c r="F40" s="270"/>
      <c r="G40" s="270"/>
      <c r="H40" s="270"/>
      <c r="I40" s="270"/>
      <c r="J40" s="270"/>
      <c r="K40" s="270"/>
      <c r="L40" s="270"/>
      <c r="M40" s="270"/>
      <c r="N40" s="270"/>
      <c r="O40" s="270"/>
      <c r="P40" s="270"/>
      <c r="Q40" s="270"/>
      <c r="R40" s="270"/>
      <c r="S40" s="270"/>
      <c r="T40" s="270"/>
      <c r="U40" s="270"/>
      <c r="V40" s="270"/>
      <c r="W40" s="270"/>
      <c r="X40" s="270"/>
      <c r="Y40" s="270"/>
      <c r="Z40" s="270"/>
      <c r="AA40" s="270"/>
    </row>
    <row r="41" ht="158.25" customHeight="1">
      <c r="A41" s="899">
        <v>44102.0</v>
      </c>
      <c r="B41" s="903"/>
      <c r="C41" s="901"/>
      <c r="D41" s="897"/>
      <c r="E41" s="386"/>
      <c r="F41" s="270"/>
      <c r="G41" s="270"/>
      <c r="H41" s="270"/>
      <c r="I41" s="270"/>
      <c r="J41" s="270"/>
      <c r="K41" s="270"/>
      <c r="L41" s="270"/>
      <c r="M41" s="270"/>
      <c r="N41" s="270"/>
      <c r="O41" s="270"/>
      <c r="P41" s="270"/>
      <c r="Q41" s="270"/>
      <c r="R41" s="270"/>
      <c r="S41" s="270"/>
      <c r="T41" s="270"/>
      <c r="U41" s="270"/>
      <c r="V41" s="270"/>
      <c r="W41" s="270"/>
      <c r="X41" s="270"/>
      <c r="Y41" s="270"/>
      <c r="Z41" s="270"/>
      <c r="AA41" s="270"/>
    </row>
    <row r="42" ht="158.25" customHeight="1">
      <c r="A42" s="899">
        <v>44102.0</v>
      </c>
      <c r="B42" s="46"/>
      <c r="C42" s="901">
        <v>44103.0</v>
      </c>
      <c r="D42" s="897"/>
      <c r="E42" s="386"/>
      <c r="F42" s="270"/>
      <c r="G42" s="270"/>
      <c r="H42" s="270"/>
      <c r="I42" s="270"/>
      <c r="J42" s="270"/>
      <c r="K42" s="270"/>
      <c r="L42" s="270"/>
      <c r="M42" s="270"/>
      <c r="N42" s="270"/>
      <c r="O42" s="270"/>
      <c r="P42" s="270"/>
      <c r="Q42" s="270"/>
      <c r="R42" s="270"/>
      <c r="S42" s="270"/>
      <c r="T42" s="270"/>
      <c r="U42" s="270"/>
      <c r="V42" s="270"/>
      <c r="W42" s="270"/>
      <c r="X42" s="270"/>
      <c r="Y42" s="270"/>
      <c r="Z42" s="270"/>
      <c r="AA42" s="270"/>
    </row>
    <row r="43" ht="158.25" customHeight="1">
      <c r="A43" s="899">
        <v>44102.0</v>
      </c>
      <c r="B43" s="55" t="s">
        <v>8797</v>
      </c>
      <c r="C43" s="894"/>
      <c r="D43" s="897"/>
      <c r="E43" s="386"/>
      <c r="F43" s="270"/>
      <c r="G43" s="270"/>
      <c r="H43" s="270"/>
      <c r="I43" s="270"/>
      <c r="J43" s="270"/>
      <c r="K43" s="270"/>
      <c r="L43" s="270"/>
      <c r="M43" s="270"/>
      <c r="N43" s="270"/>
      <c r="O43" s="270"/>
      <c r="P43" s="270"/>
      <c r="Q43" s="270"/>
      <c r="R43" s="270"/>
      <c r="S43" s="270"/>
      <c r="T43" s="270"/>
      <c r="U43" s="270"/>
      <c r="V43" s="270"/>
      <c r="W43" s="270"/>
      <c r="X43" s="270"/>
      <c r="Y43" s="270"/>
      <c r="Z43" s="270"/>
      <c r="AA43" s="270"/>
    </row>
    <row r="44" ht="158.25" customHeight="1">
      <c r="A44" s="899">
        <v>44099.0</v>
      </c>
      <c r="B44" s="55" t="s">
        <v>8798</v>
      </c>
      <c r="C44" s="894" t="s">
        <v>8799</v>
      </c>
      <c r="D44" s="897" t="s">
        <v>8800</v>
      </c>
      <c r="E44" s="386"/>
      <c r="F44" s="270"/>
      <c r="G44" s="270"/>
      <c r="H44" s="270"/>
      <c r="I44" s="270"/>
      <c r="J44" s="270"/>
      <c r="K44" s="270"/>
      <c r="L44" s="270"/>
      <c r="M44" s="270"/>
      <c r="N44" s="270"/>
      <c r="O44" s="270"/>
      <c r="P44" s="270"/>
      <c r="Q44" s="270"/>
      <c r="R44" s="270"/>
      <c r="S44" s="270"/>
      <c r="T44" s="270"/>
      <c r="U44" s="270"/>
      <c r="V44" s="270"/>
      <c r="W44" s="270"/>
      <c r="X44" s="270"/>
      <c r="Y44" s="270"/>
      <c r="Z44" s="270"/>
      <c r="AA44" s="270"/>
    </row>
    <row r="45" ht="158.25" customHeight="1">
      <c r="A45" s="899">
        <v>44099.0</v>
      </c>
      <c r="B45" s="55" t="s">
        <v>8801</v>
      </c>
      <c r="C45" s="894" t="s">
        <v>8802</v>
      </c>
      <c r="D45" s="904"/>
      <c r="E45" s="386"/>
      <c r="F45" s="270"/>
      <c r="G45" s="270"/>
      <c r="H45" s="270"/>
      <c r="I45" s="270"/>
      <c r="J45" s="270"/>
      <c r="K45" s="270"/>
      <c r="L45" s="270"/>
      <c r="M45" s="270"/>
      <c r="N45" s="270"/>
      <c r="O45" s="270"/>
      <c r="P45" s="270"/>
      <c r="Q45" s="270"/>
      <c r="R45" s="270"/>
      <c r="S45" s="270"/>
      <c r="T45" s="270"/>
      <c r="U45" s="270"/>
      <c r="V45" s="270"/>
      <c r="W45" s="270"/>
      <c r="X45" s="270"/>
      <c r="Y45" s="270"/>
      <c r="Z45" s="270"/>
      <c r="AA45" s="270"/>
    </row>
    <row r="46" ht="158.25" customHeight="1">
      <c r="A46" s="899">
        <v>44099.0</v>
      </c>
      <c r="B46" s="55" t="s">
        <v>8803</v>
      </c>
      <c r="C46" s="894" t="s">
        <v>8804</v>
      </c>
      <c r="D46" s="904" t="s">
        <v>8805</v>
      </c>
      <c r="E46" s="386"/>
      <c r="F46" s="270"/>
      <c r="G46" s="270"/>
      <c r="H46" s="270"/>
      <c r="I46" s="270"/>
      <c r="J46" s="270"/>
      <c r="K46" s="270"/>
      <c r="L46" s="270"/>
      <c r="M46" s="270"/>
      <c r="N46" s="270"/>
      <c r="O46" s="270"/>
      <c r="P46" s="270"/>
      <c r="Q46" s="270"/>
      <c r="R46" s="270"/>
      <c r="S46" s="270"/>
      <c r="T46" s="270"/>
      <c r="U46" s="270"/>
      <c r="V46" s="270"/>
      <c r="W46" s="270"/>
      <c r="X46" s="270"/>
      <c r="Y46" s="270"/>
      <c r="Z46" s="270"/>
      <c r="AA46" s="270"/>
    </row>
    <row r="47" ht="158.25" customHeight="1">
      <c r="A47" s="899">
        <v>44098.0</v>
      </c>
      <c r="B47" s="55" t="s">
        <v>8806</v>
      </c>
      <c r="C47" s="894" t="s">
        <v>8807</v>
      </c>
      <c r="D47" s="905" t="s">
        <v>8808</v>
      </c>
      <c r="E47" s="386"/>
      <c r="F47" s="270"/>
      <c r="G47" s="270"/>
      <c r="H47" s="270"/>
      <c r="I47" s="270"/>
      <c r="J47" s="270"/>
      <c r="K47" s="270"/>
      <c r="L47" s="270"/>
      <c r="M47" s="270"/>
      <c r="N47" s="270"/>
      <c r="O47" s="270"/>
      <c r="P47" s="270"/>
      <c r="Q47" s="270"/>
      <c r="R47" s="270"/>
      <c r="S47" s="270"/>
      <c r="T47" s="270"/>
      <c r="U47" s="270"/>
      <c r="V47" s="270"/>
      <c r="W47" s="270"/>
      <c r="X47" s="270"/>
      <c r="Y47" s="270"/>
      <c r="Z47" s="270"/>
      <c r="AA47" s="270"/>
    </row>
    <row r="48" ht="158.25" customHeight="1">
      <c r="A48" s="899"/>
      <c r="B48" s="55" t="s">
        <v>8809</v>
      </c>
      <c r="C48" s="906" t="s">
        <v>8804</v>
      </c>
      <c r="D48" s="905"/>
      <c r="E48" s="386"/>
      <c r="F48" s="270"/>
      <c r="G48" s="270"/>
      <c r="H48" s="270"/>
      <c r="I48" s="270"/>
      <c r="J48" s="270"/>
      <c r="K48" s="270"/>
      <c r="L48" s="270"/>
      <c r="M48" s="270"/>
      <c r="N48" s="270"/>
      <c r="O48" s="270"/>
      <c r="P48" s="270"/>
      <c r="Q48" s="270"/>
      <c r="R48" s="270"/>
      <c r="S48" s="270"/>
      <c r="T48" s="270"/>
      <c r="U48" s="270"/>
      <c r="V48" s="270"/>
      <c r="W48" s="270"/>
      <c r="X48" s="270"/>
      <c r="Y48" s="270"/>
      <c r="Z48" s="270"/>
      <c r="AA48" s="270"/>
    </row>
    <row r="49" ht="158.25" customHeight="1">
      <c r="A49" s="899">
        <v>44097.0</v>
      </c>
      <c r="B49" s="55" t="s">
        <v>8810</v>
      </c>
      <c r="C49" s="894" t="s">
        <v>8811</v>
      </c>
      <c r="D49" s="905"/>
      <c r="E49" s="386"/>
      <c r="F49" s="270"/>
      <c r="G49" s="270"/>
      <c r="H49" s="270"/>
      <c r="I49" s="270"/>
      <c r="J49" s="270"/>
      <c r="K49" s="270"/>
      <c r="L49" s="270"/>
      <c r="M49" s="270"/>
      <c r="N49" s="270"/>
      <c r="O49" s="270"/>
      <c r="P49" s="270"/>
      <c r="Q49" s="270"/>
      <c r="R49" s="270"/>
      <c r="S49" s="270"/>
      <c r="T49" s="270"/>
      <c r="U49" s="270"/>
      <c r="V49" s="270"/>
      <c r="W49" s="270"/>
      <c r="X49" s="270"/>
      <c r="Y49" s="270"/>
      <c r="Z49" s="270"/>
      <c r="AA49" s="270"/>
    </row>
    <row r="50" ht="158.25" customHeight="1">
      <c r="A50" s="899">
        <v>44097.0</v>
      </c>
      <c r="B50" s="545" t="s">
        <v>8812</v>
      </c>
      <c r="C50" s="894" t="s">
        <v>8813</v>
      </c>
      <c r="D50" s="905"/>
      <c r="E50" s="386"/>
      <c r="F50" s="270"/>
      <c r="G50" s="270"/>
      <c r="H50" s="270"/>
      <c r="I50" s="270"/>
      <c r="J50" s="270"/>
      <c r="K50" s="270"/>
      <c r="L50" s="270"/>
      <c r="M50" s="270"/>
      <c r="N50" s="270"/>
      <c r="O50" s="270"/>
      <c r="P50" s="270"/>
      <c r="Q50" s="270"/>
      <c r="R50" s="270"/>
      <c r="S50" s="270"/>
      <c r="T50" s="270"/>
      <c r="U50" s="270"/>
      <c r="V50" s="270"/>
      <c r="W50" s="270"/>
      <c r="X50" s="270"/>
      <c r="Y50" s="270"/>
      <c r="Z50" s="270"/>
      <c r="AA50" s="270"/>
    </row>
    <row r="51" ht="158.25" customHeight="1">
      <c r="A51" s="899">
        <v>44096.0</v>
      </c>
      <c r="B51" s="907" t="s">
        <v>8814</v>
      </c>
      <c r="C51" s="894" t="s">
        <v>8815</v>
      </c>
      <c r="D51" s="905" t="s">
        <v>6390</v>
      </c>
      <c r="E51" s="386"/>
      <c r="F51" s="270"/>
      <c r="G51" s="270"/>
      <c r="H51" s="270"/>
      <c r="I51" s="270"/>
      <c r="J51" s="270"/>
      <c r="K51" s="270"/>
      <c r="L51" s="270"/>
      <c r="M51" s="270"/>
      <c r="N51" s="270"/>
      <c r="O51" s="270"/>
      <c r="P51" s="270"/>
      <c r="Q51" s="270"/>
      <c r="R51" s="270"/>
      <c r="S51" s="270"/>
      <c r="T51" s="270"/>
      <c r="U51" s="270"/>
      <c r="V51" s="270"/>
      <c r="W51" s="270"/>
      <c r="X51" s="270"/>
      <c r="Y51" s="270"/>
      <c r="Z51" s="270"/>
      <c r="AA51" s="270"/>
    </row>
    <row r="52" ht="161.25" customHeight="1">
      <c r="A52" s="899">
        <v>44096.0</v>
      </c>
      <c r="B52" s="363" t="s">
        <v>8816</v>
      </c>
      <c r="C52" s="908"/>
      <c r="D52" s="446"/>
      <c r="E52" s="386"/>
      <c r="F52" s="270"/>
      <c r="G52" s="270"/>
      <c r="H52" s="270"/>
      <c r="I52" s="270"/>
      <c r="J52" s="270"/>
      <c r="K52" s="270"/>
      <c r="L52" s="270"/>
      <c r="M52" s="270"/>
      <c r="N52" s="270"/>
      <c r="O52" s="270"/>
      <c r="P52" s="270"/>
      <c r="Q52" s="270"/>
      <c r="R52" s="270"/>
      <c r="S52" s="270"/>
      <c r="T52" s="270"/>
      <c r="U52" s="270"/>
      <c r="V52" s="270"/>
      <c r="W52" s="270"/>
      <c r="X52" s="270"/>
      <c r="Y52" s="270"/>
      <c r="Z52" s="270"/>
      <c r="AA52" s="270"/>
    </row>
    <row r="53" ht="161.25" customHeight="1">
      <c r="A53" s="899">
        <v>44096.0</v>
      </c>
      <c r="B53" s="363" t="s">
        <v>8817</v>
      </c>
      <c r="C53" s="908"/>
      <c r="D53" s="446"/>
      <c r="E53" s="386"/>
      <c r="F53" s="270"/>
      <c r="G53" s="270"/>
      <c r="H53" s="270"/>
      <c r="I53" s="270"/>
      <c r="J53" s="270"/>
      <c r="K53" s="270"/>
      <c r="L53" s="270"/>
      <c r="M53" s="270"/>
      <c r="N53" s="270"/>
      <c r="O53" s="270"/>
      <c r="P53" s="270"/>
      <c r="Q53" s="270"/>
      <c r="R53" s="270"/>
      <c r="S53" s="270"/>
      <c r="T53" s="270"/>
      <c r="U53" s="270"/>
      <c r="V53" s="270"/>
      <c r="W53" s="270"/>
      <c r="X53" s="270"/>
      <c r="Y53" s="270"/>
      <c r="Z53" s="270"/>
      <c r="AA53" s="270"/>
    </row>
    <row r="54" ht="161.25" customHeight="1">
      <c r="A54" s="899">
        <v>44096.0</v>
      </c>
      <c r="B54" s="909" t="s">
        <v>8818</v>
      </c>
      <c r="C54" s="908">
        <v>44098.0</v>
      </c>
      <c r="D54" s="446" t="s">
        <v>8819</v>
      </c>
      <c r="E54" s="386"/>
      <c r="F54" s="270"/>
      <c r="G54" s="270"/>
      <c r="H54" s="270"/>
      <c r="I54" s="270"/>
      <c r="J54" s="270"/>
      <c r="K54" s="270"/>
      <c r="L54" s="270"/>
      <c r="M54" s="270"/>
      <c r="N54" s="270"/>
      <c r="O54" s="270"/>
      <c r="P54" s="270"/>
      <c r="Q54" s="270"/>
      <c r="R54" s="270"/>
      <c r="S54" s="270"/>
      <c r="T54" s="270"/>
      <c r="U54" s="270"/>
      <c r="V54" s="270"/>
      <c r="W54" s="270"/>
      <c r="X54" s="270"/>
      <c r="Y54" s="270"/>
      <c r="Z54" s="270"/>
      <c r="AA54" s="270"/>
    </row>
    <row r="55" ht="232.5" customHeight="1">
      <c r="A55" s="899">
        <v>44095.0</v>
      </c>
      <c r="B55" s="910" t="s">
        <v>8820</v>
      </c>
      <c r="C55" s="911" t="s">
        <v>8821</v>
      </c>
      <c r="D55" s="912"/>
      <c r="E55" s="386"/>
      <c r="F55" s="270"/>
      <c r="G55" s="270"/>
      <c r="H55" s="270"/>
      <c r="I55" s="270"/>
      <c r="J55" s="270"/>
      <c r="K55" s="270"/>
      <c r="L55" s="270"/>
      <c r="M55" s="270"/>
      <c r="N55" s="270"/>
      <c r="O55" s="270"/>
      <c r="P55" s="270"/>
      <c r="Q55" s="270"/>
      <c r="R55" s="270"/>
      <c r="S55" s="270"/>
      <c r="T55" s="270"/>
      <c r="U55" s="270"/>
      <c r="V55" s="270"/>
      <c r="W55" s="270"/>
      <c r="X55" s="270"/>
      <c r="Y55" s="270"/>
      <c r="Z55" s="270"/>
      <c r="AA55" s="270"/>
    </row>
    <row r="56" ht="232.5" customHeight="1">
      <c r="A56" s="899">
        <v>44095.0</v>
      </c>
      <c r="B56" s="150"/>
      <c r="C56" s="898" t="s">
        <v>8822</v>
      </c>
      <c r="D56" s="905" t="s">
        <v>8823</v>
      </c>
      <c r="E56" s="386"/>
      <c r="F56" s="270"/>
      <c r="G56" s="270"/>
      <c r="H56" s="270"/>
      <c r="I56" s="270"/>
      <c r="J56" s="270"/>
      <c r="K56" s="270"/>
      <c r="L56" s="270"/>
      <c r="M56" s="270"/>
      <c r="N56" s="270"/>
      <c r="O56" s="270"/>
      <c r="P56" s="270"/>
      <c r="Q56" s="270"/>
      <c r="R56" s="270"/>
      <c r="S56" s="270"/>
      <c r="T56" s="270"/>
      <c r="U56" s="270"/>
      <c r="V56" s="270"/>
      <c r="W56" s="270"/>
      <c r="X56" s="270"/>
      <c r="Y56" s="270"/>
      <c r="Z56" s="270"/>
      <c r="AA56" s="270"/>
    </row>
    <row r="58" ht="181.5" customHeight="1">
      <c r="A58" s="913"/>
      <c r="B58" s="363" t="s">
        <v>8824</v>
      </c>
      <c r="C58" s="914" t="s">
        <v>8825</v>
      </c>
      <c r="D58" s="897" t="s">
        <v>8800</v>
      </c>
      <c r="E58" s="915"/>
      <c r="F58" s="469"/>
      <c r="G58" s="469"/>
      <c r="H58" s="469"/>
      <c r="I58" s="469"/>
      <c r="J58" s="469"/>
      <c r="K58" s="469"/>
      <c r="L58" s="469"/>
      <c r="M58" s="469"/>
      <c r="N58" s="469"/>
      <c r="O58" s="469"/>
      <c r="P58" s="469"/>
      <c r="Q58" s="469"/>
      <c r="R58" s="469"/>
      <c r="S58" s="469"/>
      <c r="T58" s="469"/>
      <c r="U58" s="469"/>
      <c r="V58" s="469"/>
      <c r="W58" s="469"/>
      <c r="X58" s="469"/>
      <c r="Y58" s="469"/>
      <c r="Z58" s="469"/>
      <c r="AA58" s="469"/>
    </row>
    <row r="59" ht="60.75" customHeight="1">
      <c r="A59" s="913"/>
      <c r="B59" s="916" t="s">
        <v>8826</v>
      </c>
      <c r="C59" s="914"/>
      <c r="D59" s="917"/>
      <c r="E59" s="915"/>
      <c r="F59" s="469"/>
      <c r="G59" s="469"/>
      <c r="H59" s="469"/>
      <c r="I59" s="469"/>
      <c r="J59" s="469"/>
      <c r="K59" s="469"/>
      <c r="L59" s="469"/>
      <c r="M59" s="469"/>
      <c r="N59" s="469"/>
      <c r="O59" s="469"/>
      <c r="P59" s="469"/>
      <c r="Q59" s="469"/>
      <c r="R59" s="469"/>
      <c r="S59" s="469"/>
      <c r="T59" s="469"/>
      <c r="U59" s="469"/>
      <c r="V59" s="469"/>
      <c r="W59" s="469"/>
      <c r="X59" s="469"/>
      <c r="Y59" s="469"/>
      <c r="Z59" s="469"/>
      <c r="AA59" s="469"/>
    </row>
    <row r="60" ht="139.5" customHeight="1">
      <c r="A60" s="913">
        <v>44092.0</v>
      </c>
      <c r="B60" s="918" t="s">
        <v>8827</v>
      </c>
      <c r="C60" s="914" t="s">
        <v>8828</v>
      </c>
      <c r="D60" s="919" t="s">
        <v>8829</v>
      </c>
      <c r="E60" s="915"/>
      <c r="F60" s="469"/>
      <c r="G60" s="469"/>
      <c r="H60" s="469"/>
      <c r="I60" s="469"/>
      <c r="J60" s="469"/>
      <c r="K60" s="469"/>
      <c r="L60" s="469"/>
      <c r="M60" s="469"/>
      <c r="N60" s="469"/>
      <c r="O60" s="469"/>
      <c r="P60" s="469"/>
      <c r="Q60" s="469"/>
      <c r="R60" s="469"/>
      <c r="S60" s="469"/>
      <c r="T60" s="469"/>
      <c r="U60" s="469"/>
      <c r="V60" s="469"/>
      <c r="W60" s="469"/>
      <c r="X60" s="469"/>
      <c r="Y60" s="469"/>
      <c r="Z60" s="469"/>
      <c r="AA60" s="469"/>
    </row>
    <row r="61" ht="381.75" customHeight="1">
      <c r="A61" s="913">
        <v>44091.0</v>
      </c>
      <c r="B61" s="920" t="s">
        <v>8830</v>
      </c>
      <c r="C61" s="914"/>
      <c r="D61" s="43"/>
      <c r="E61" s="915"/>
      <c r="F61" s="469"/>
      <c r="G61" s="469"/>
      <c r="H61" s="469"/>
      <c r="I61" s="469"/>
      <c r="J61" s="469"/>
      <c r="K61" s="469"/>
      <c r="L61" s="469"/>
      <c r="M61" s="469"/>
      <c r="N61" s="469"/>
      <c r="O61" s="469"/>
      <c r="P61" s="469"/>
      <c r="Q61" s="469"/>
      <c r="R61" s="469"/>
      <c r="S61" s="469"/>
      <c r="T61" s="469"/>
      <c r="U61" s="469"/>
      <c r="V61" s="469"/>
      <c r="W61" s="469"/>
      <c r="X61" s="469"/>
      <c r="Y61" s="469"/>
      <c r="Z61" s="469"/>
      <c r="AA61" s="469"/>
    </row>
    <row r="62" ht="138.0" customHeight="1">
      <c r="A62" s="913">
        <v>44091.0</v>
      </c>
      <c r="B62" s="882"/>
      <c r="C62" s="921" t="s">
        <v>8831</v>
      </c>
      <c r="D62" s="43"/>
      <c r="E62" s="915"/>
      <c r="F62" s="469"/>
      <c r="G62" s="469"/>
      <c r="H62" s="469"/>
      <c r="I62" s="469"/>
      <c r="J62" s="469"/>
      <c r="K62" s="469"/>
      <c r="L62" s="469"/>
      <c r="M62" s="469"/>
      <c r="N62" s="469"/>
      <c r="O62" s="469"/>
      <c r="P62" s="469"/>
      <c r="Q62" s="469"/>
      <c r="R62" s="469"/>
      <c r="S62" s="469"/>
      <c r="T62" s="469"/>
      <c r="U62" s="469"/>
      <c r="V62" s="469"/>
      <c r="W62" s="469"/>
      <c r="X62" s="469"/>
      <c r="Y62" s="469"/>
      <c r="Z62" s="469"/>
      <c r="AA62" s="469"/>
    </row>
    <row r="63" ht="138.0" customHeight="1">
      <c r="A63" s="913">
        <v>44091.0</v>
      </c>
      <c r="B63" s="99" t="s">
        <v>8832</v>
      </c>
      <c r="C63" s="922" t="s">
        <v>8833</v>
      </c>
      <c r="D63" s="43"/>
      <c r="E63" s="915"/>
      <c r="F63" s="469"/>
      <c r="G63" s="469"/>
      <c r="H63" s="469"/>
      <c r="I63" s="469"/>
      <c r="J63" s="469"/>
      <c r="K63" s="469"/>
      <c r="L63" s="469"/>
      <c r="M63" s="469"/>
      <c r="N63" s="469"/>
      <c r="O63" s="469"/>
      <c r="P63" s="469"/>
      <c r="Q63" s="469"/>
      <c r="R63" s="469"/>
      <c r="S63" s="469"/>
      <c r="T63" s="469"/>
      <c r="U63" s="469"/>
      <c r="V63" s="469"/>
      <c r="W63" s="469"/>
      <c r="X63" s="469"/>
      <c r="Y63" s="469"/>
      <c r="Z63" s="469"/>
      <c r="AA63" s="469"/>
    </row>
    <row r="64">
      <c r="A64" s="913">
        <v>44090.0</v>
      </c>
      <c r="B64" s="545" t="s">
        <v>8834</v>
      </c>
      <c r="C64" s="923"/>
      <c r="D64" s="99"/>
      <c r="E64" s="915"/>
      <c r="F64" s="469"/>
      <c r="G64" s="469"/>
      <c r="H64" s="469"/>
      <c r="I64" s="469"/>
      <c r="J64" s="469"/>
      <c r="K64" s="469"/>
      <c r="L64" s="469"/>
      <c r="M64" s="469"/>
      <c r="N64" s="469"/>
      <c r="O64" s="469"/>
      <c r="P64" s="469"/>
      <c r="Q64" s="469"/>
      <c r="R64" s="469"/>
      <c r="S64" s="469"/>
      <c r="T64" s="469"/>
      <c r="U64" s="469"/>
      <c r="V64" s="469"/>
      <c r="W64" s="469"/>
      <c r="X64" s="469"/>
      <c r="Y64" s="469"/>
      <c r="Z64" s="469"/>
      <c r="AA64" s="469"/>
    </row>
    <row r="65">
      <c r="A65" s="913">
        <v>44090.0</v>
      </c>
      <c r="B65" s="545" t="s">
        <v>8835</v>
      </c>
      <c r="C65" s="923"/>
      <c r="D65" s="99"/>
      <c r="E65" s="915"/>
      <c r="F65" s="469"/>
      <c r="G65" s="469"/>
      <c r="H65" s="469"/>
      <c r="I65" s="469"/>
      <c r="J65" s="469"/>
      <c r="K65" s="469"/>
      <c r="L65" s="469"/>
      <c r="M65" s="469"/>
      <c r="N65" s="469"/>
      <c r="O65" s="469"/>
      <c r="P65" s="469"/>
      <c r="Q65" s="469"/>
      <c r="R65" s="469"/>
      <c r="S65" s="469"/>
      <c r="T65" s="469"/>
      <c r="U65" s="469"/>
      <c r="V65" s="469"/>
      <c r="W65" s="469"/>
      <c r="X65" s="469"/>
      <c r="Y65" s="469"/>
      <c r="Z65" s="469"/>
      <c r="AA65" s="469"/>
    </row>
    <row r="66">
      <c r="A66" s="913">
        <v>44090.0</v>
      </c>
      <c r="B66" s="924" t="s">
        <v>8836</v>
      </c>
      <c r="C66" s="923"/>
      <c r="D66" s="99"/>
      <c r="E66" s="915"/>
      <c r="F66" s="469"/>
      <c r="G66" s="469"/>
      <c r="H66" s="469"/>
      <c r="I66" s="469"/>
      <c r="J66" s="469"/>
      <c r="K66" s="469"/>
      <c r="L66" s="469"/>
      <c r="M66" s="469"/>
      <c r="N66" s="469"/>
      <c r="O66" s="469"/>
      <c r="P66" s="469"/>
      <c r="Q66" s="469"/>
      <c r="R66" s="469"/>
      <c r="S66" s="469"/>
      <c r="T66" s="469"/>
      <c r="U66" s="469"/>
      <c r="V66" s="469"/>
      <c r="W66" s="469"/>
      <c r="X66" s="469"/>
      <c r="Y66" s="469"/>
      <c r="Z66" s="469"/>
      <c r="AA66" s="469"/>
    </row>
    <row r="67" ht="141.0" customHeight="1">
      <c r="A67" s="913">
        <v>44090.0</v>
      </c>
      <c r="B67" s="925" t="s">
        <v>8837</v>
      </c>
      <c r="C67" s="923"/>
      <c r="D67" s="99"/>
      <c r="E67" s="915"/>
      <c r="F67" s="469"/>
      <c r="G67" s="469"/>
      <c r="H67" s="469"/>
      <c r="I67" s="469"/>
      <c r="J67" s="469"/>
      <c r="K67" s="469"/>
      <c r="L67" s="469"/>
      <c r="M67" s="469"/>
      <c r="N67" s="469"/>
      <c r="O67" s="469"/>
      <c r="P67" s="469"/>
      <c r="Q67" s="469"/>
      <c r="R67" s="469"/>
      <c r="S67" s="469"/>
      <c r="T67" s="469"/>
      <c r="U67" s="469"/>
      <c r="V67" s="469"/>
      <c r="W67" s="469"/>
      <c r="X67" s="469"/>
      <c r="Y67" s="469"/>
      <c r="Z67" s="469"/>
      <c r="AA67" s="469"/>
    </row>
    <row r="68" ht="141.0" customHeight="1">
      <c r="A68" s="913">
        <v>44090.0</v>
      </c>
      <c r="B68" s="206" t="s">
        <v>8838</v>
      </c>
      <c r="C68" s="923"/>
      <c r="D68" s="99"/>
      <c r="E68" s="915"/>
      <c r="F68" s="469"/>
      <c r="G68" s="469"/>
      <c r="H68" s="469"/>
      <c r="I68" s="469"/>
      <c r="J68" s="469"/>
      <c r="K68" s="469"/>
      <c r="L68" s="469"/>
      <c r="M68" s="469"/>
      <c r="N68" s="469"/>
      <c r="O68" s="469"/>
      <c r="P68" s="469"/>
      <c r="Q68" s="469"/>
      <c r="R68" s="469"/>
      <c r="S68" s="469"/>
      <c r="T68" s="469"/>
      <c r="U68" s="469"/>
      <c r="V68" s="469"/>
      <c r="W68" s="469"/>
      <c r="X68" s="469"/>
      <c r="Y68" s="469"/>
      <c r="Z68" s="469"/>
      <c r="AA68" s="469"/>
    </row>
    <row r="69" ht="141.0" customHeight="1">
      <c r="A69" s="913">
        <v>44090.0</v>
      </c>
      <c r="B69" s="926" t="s">
        <v>8839</v>
      </c>
      <c r="C69" s="923"/>
      <c r="D69" s="99"/>
      <c r="E69" s="915"/>
      <c r="F69" s="469"/>
      <c r="G69" s="469"/>
      <c r="H69" s="469"/>
      <c r="I69" s="469"/>
      <c r="J69" s="469"/>
      <c r="K69" s="469"/>
      <c r="L69" s="469"/>
      <c r="M69" s="469"/>
      <c r="N69" s="469"/>
      <c r="O69" s="469"/>
      <c r="P69" s="469"/>
      <c r="Q69" s="469"/>
      <c r="R69" s="469"/>
      <c r="S69" s="469"/>
      <c r="T69" s="469"/>
      <c r="U69" s="469"/>
      <c r="V69" s="469"/>
      <c r="W69" s="469"/>
      <c r="X69" s="469"/>
      <c r="Y69" s="469"/>
      <c r="Z69" s="469"/>
      <c r="AA69" s="469"/>
    </row>
    <row r="70" ht="159.0" customHeight="1">
      <c r="A70" s="927">
        <v>44089.0</v>
      </c>
      <c r="B70" s="928" t="s">
        <v>8840</v>
      </c>
      <c r="C70" s="178" t="s">
        <v>8815</v>
      </c>
      <c r="D70" s="929" t="s">
        <v>8841</v>
      </c>
      <c r="E70" s="930"/>
      <c r="F70" s="477"/>
      <c r="G70" s="477"/>
      <c r="H70" s="477"/>
      <c r="I70" s="477"/>
      <c r="J70" s="477"/>
      <c r="K70" s="477"/>
      <c r="L70" s="477"/>
      <c r="M70" s="477"/>
      <c r="N70" s="477"/>
      <c r="O70" s="477"/>
      <c r="P70" s="477"/>
      <c r="Q70" s="477"/>
      <c r="R70" s="477"/>
      <c r="S70" s="477"/>
      <c r="T70" s="477"/>
      <c r="U70" s="477"/>
      <c r="V70" s="477"/>
      <c r="W70" s="477"/>
      <c r="X70" s="477"/>
      <c r="Y70" s="477"/>
      <c r="Z70" s="477"/>
      <c r="AA70" s="477"/>
    </row>
    <row r="71" ht="69.75" customHeight="1">
      <c r="A71" s="913">
        <v>44089.0</v>
      </c>
      <c r="B71" s="931" t="s">
        <v>8842</v>
      </c>
      <c r="C71" s="932" t="s">
        <v>8843</v>
      </c>
      <c r="D71" s="99" t="s">
        <v>8844</v>
      </c>
      <c r="E71" s="915"/>
      <c r="F71" s="469"/>
      <c r="G71" s="469"/>
      <c r="H71" s="469"/>
      <c r="I71" s="469"/>
      <c r="J71" s="469"/>
      <c r="K71" s="469"/>
      <c r="L71" s="469"/>
      <c r="M71" s="469"/>
      <c r="N71" s="469"/>
      <c r="O71" s="469"/>
      <c r="P71" s="469"/>
      <c r="Q71" s="469"/>
      <c r="R71" s="469"/>
      <c r="S71" s="469"/>
      <c r="T71" s="469"/>
      <c r="U71" s="469"/>
      <c r="V71" s="469"/>
      <c r="W71" s="469"/>
      <c r="X71" s="469"/>
      <c r="Y71" s="469"/>
      <c r="Z71" s="469"/>
      <c r="AA71" s="469"/>
    </row>
    <row r="72" ht="157.5" customHeight="1">
      <c r="A72" s="913">
        <v>44089.0</v>
      </c>
      <c r="B72" s="545" t="s">
        <v>8845</v>
      </c>
      <c r="C72" s="933">
        <v>44090.0</v>
      </c>
      <c r="D72" s="99"/>
      <c r="E72" s="915"/>
      <c r="F72" s="469"/>
      <c r="G72" s="469"/>
      <c r="H72" s="469"/>
      <c r="I72" s="469"/>
      <c r="J72" s="469"/>
      <c r="K72" s="469"/>
      <c r="L72" s="469"/>
      <c r="M72" s="469"/>
      <c r="N72" s="469"/>
      <c r="O72" s="469"/>
      <c r="P72" s="469"/>
      <c r="Q72" s="469"/>
      <c r="R72" s="469"/>
      <c r="S72" s="469"/>
      <c r="T72" s="469"/>
      <c r="U72" s="469"/>
      <c r="V72" s="469"/>
      <c r="W72" s="469"/>
      <c r="X72" s="469"/>
      <c r="Y72" s="469"/>
      <c r="Z72" s="469"/>
      <c r="AA72" s="469"/>
    </row>
    <row r="73" ht="157.5" customHeight="1">
      <c r="A73" s="913">
        <v>44088.0</v>
      </c>
      <c r="B73" s="640" t="s">
        <v>8846</v>
      </c>
      <c r="C73" s="934"/>
      <c r="D73" s="99"/>
      <c r="E73" s="915"/>
      <c r="F73" s="469"/>
      <c r="G73" s="469"/>
      <c r="H73" s="469"/>
      <c r="I73" s="469"/>
      <c r="J73" s="469"/>
      <c r="K73" s="469"/>
      <c r="L73" s="469"/>
      <c r="M73" s="469"/>
      <c r="N73" s="469"/>
      <c r="O73" s="469"/>
      <c r="P73" s="469"/>
      <c r="Q73" s="469"/>
      <c r="R73" s="469"/>
      <c r="S73" s="469"/>
      <c r="T73" s="469"/>
      <c r="U73" s="469"/>
      <c r="V73" s="469"/>
      <c r="W73" s="469"/>
      <c r="X73" s="469"/>
      <c r="Y73" s="469"/>
      <c r="Z73" s="469"/>
      <c r="AA73" s="469"/>
    </row>
    <row r="74" ht="157.5" customHeight="1">
      <c r="A74" s="913">
        <v>44088.0</v>
      </c>
      <c r="B74" s="644" t="s">
        <v>8847</v>
      </c>
      <c r="C74" s="934"/>
      <c r="D74" s="99"/>
      <c r="E74" s="915"/>
      <c r="F74" s="469"/>
      <c r="G74" s="469"/>
      <c r="H74" s="469"/>
      <c r="I74" s="469"/>
      <c r="J74" s="469"/>
      <c r="K74" s="469"/>
      <c r="L74" s="469"/>
      <c r="M74" s="469"/>
      <c r="N74" s="469"/>
      <c r="O74" s="469"/>
      <c r="P74" s="469"/>
      <c r="Q74" s="469"/>
      <c r="R74" s="469"/>
      <c r="S74" s="469"/>
      <c r="T74" s="469"/>
      <c r="U74" s="469"/>
      <c r="V74" s="469"/>
      <c r="W74" s="469"/>
      <c r="X74" s="469"/>
      <c r="Y74" s="469"/>
      <c r="Z74" s="469"/>
      <c r="AA74" s="469"/>
    </row>
    <row r="75" ht="157.5" customHeight="1">
      <c r="A75" s="913">
        <v>44088.0</v>
      </c>
      <c r="B75" s="644" t="s">
        <v>8848</v>
      </c>
      <c r="C75" s="934" t="s">
        <v>8849</v>
      </c>
      <c r="D75" s="99" t="s">
        <v>8850</v>
      </c>
      <c r="E75" s="915"/>
      <c r="F75" s="469"/>
      <c r="G75" s="469"/>
      <c r="H75" s="469"/>
      <c r="I75" s="469"/>
      <c r="J75" s="469"/>
      <c r="K75" s="469"/>
      <c r="L75" s="469"/>
      <c r="M75" s="469"/>
      <c r="N75" s="469"/>
      <c r="O75" s="469"/>
      <c r="P75" s="469"/>
      <c r="Q75" s="469"/>
      <c r="R75" s="469"/>
      <c r="S75" s="469"/>
      <c r="T75" s="469"/>
      <c r="U75" s="469"/>
      <c r="V75" s="469"/>
      <c r="W75" s="469"/>
      <c r="X75" s="469"/>
      <c r="Y75" s="469"/>
      <c r="Z75" s="469"/>
      <c r="AA75" s="469"/>
    </row>
    <row r="76" ht="151.5" customHeight="1">
      <c r="A76" s="913">
        <v>44088.0</v>
      </c>
      <c r="B76" s="935" t="s">
        <v>8851</v>
      </c>
      <c r="C76" s="936"/>
      <c r="D76" s="155"/>
      <c r="E76" s="915"/>
      <c r="F76" s="469"/>
      <c r="G76" s="469"/>
      <c r="H76" s="469"/>
      <c r="I76" s="469"/>
      <c r="J76" s="469"/>
      <c r="K76" s="469"/>
      <c r="L76" s="469"/>
      <c r="M76" s="469"/>
      <c r="N76" s="469"/>
      <c r="O76" s="469"/>
      <c r="P76" s="469"/>
      <c r="Q76" s="469"/>
      <c r="R76" s="469"/>
      <c r="S76" s="469"/>
      <c r="T76" s="469"/>
      <c r="U76" s="469"/>
      <c r="V76" s="469"/>
      <c r="W76" s="469"/>
      <c r="X76" s="469"/>
      <c r="Y76" s="469"/>
      <c r="Z76" s="469"/>
      <c r="AA76" s="469"/>
    </row>
    <row r="77" ht="151.5" customHeight="1">
      <c r="A77" s="913">
        <v>44086.0</v>
      </c>
      <c r="B77" s="935" t="s">
        <v>8852</v>
      </c>
      <c r="C77" s="936"/>
      <c r="D77" s="155"/>
      <c r="E77" s="915"/>
      <c r="F77" s="469"/>
      <c r="G77" s="469"/>
      <c r="H77" s="469"/>
      <c r="I77" s="469"/>
      <c r="J77" s="469"/>
      <c r="K77" s="469"/>
      <c r="L77" s="469"/>
      <c r="M77" s="469"/>
      <c r="N77" s="469"/>
      <c r="O77" s="469"/>
      <c r="P77" s="469"/>
      <c r="Q77" s="469"/>
      <c r="R77" s="469"/>
      <c r="S77" s="469"/>
      <c r="T77" s="469"/>
      <c r="U77" s="469"/>
      <c r="V77" s="469"/>
      <c r="W77" s="469"/>
      <c r="X77" s="469"/>
      <c r="Y77" s="469"/>
      <c r="Z77" s="469"/>
      <c r="AA77" s="469"/>
    </row>
    <row r="78" ht="151.5" customHeight="1">
      <c r="A78" s="913">
        <v>44086.0</v>
      </c>
      <c r="B78" s="924" t="s">
        <v>8853</v>
      </c>
      <c r="C78" s="937" t="s">
        <v>8854</v>
      </c>
      <c r="D78" s="155"/>
      <c r="E78" s="915"/>
      <c r="F78" s="469"/>
      <c r="G78" s="469"/>
      <c r="H78" s="469"/>
      <c r="I78" s="469"/>
      <c r="J78" s="469"/>
      <c r="K78" s="469"/>
      <c r="L78" s="469"/>
      <c r="M78" s="469"/>
      <c r="N78" s="469"/>
      <c r="O78" s="469"/>
      <c r="P78" s="469"/>
      <c r="Q78" s="469"/>
      <c r="R78" s="469"/>
      <c r="S78" s="469"/>
      <c r="T78" s="469"/>
      <c r="U78" s="469"/>
      <c r="V78" s="469"/>
      <c r="W78" s="469"/>
      <c r="X78" s="469"/>
      <c r="Y78" s="469"/>
      <c r="Z78" s="469"/>
      <c r="AA78" s="469"/>
    </row>
    <row r="79" ht="108.75" customHeight="1">
      <c r="A79" s="913">
        <v>44086.0</v>
      </c>
      <c r="B79" s="924" t="s">
        <v>8855</v>
      </c>
      <c r="C79" s="155"/>
      <c r="D79" s="155"/>
      <c r="E79" s="915"/>
      <c r="F79" s="469"/>
      <c r="G79" s="469"/>
      <c r="H79" s="469"/>
      <c r="I79" s="469"/>
      <c r="J79" s="469"/>
      <c r="K79" s="469"/>
      <c r="L79" s="469"/>
      <c r="M79" s="469"/>
      <c r="N79" s="469"/>
      <c r="O79" s="469"/>
      <c r="P79" s="469"/>
      <c r="Q79" s="469"/>
      <c r="R79" s="469"/>
      <c r="S79" s="469"/>
      <c r="T79" s="469"/>
      <c r="U79" s="469"/>
      <c r="V79" s="469"/>
      <c r="W79" s="469"/>
      <c r="X79" s="469"/>
      <c r="Y79" s="469"/>
      <c r="Z79" s="469"/>
      <c r="AA79" s="469"/>
    </row>
    <row r="80" ht="108.75" customHeight="1">
      <c r="A80" s="913">
        <v>44085.0</v>
      </c>
      <c r="B80" s="938" t="s">
        <v>8856</v>
      </c>
      <c r="C80" s="155" t="s">
        <v>8857</v>
      </c>
      <c r="D80" s="155"/>
      <c r="E80" s="915"/>
      <c r="F80" s="469"/>
      <c r="G80" s="469"/>
      <c r="H80" s="469"/>
      <c r="I80" s="469"/>
      <c r="J80" s="469"/>
      <c r="K80" s="469"/>
      <c r="L80" s="469"/>
      <c r="M80" s="469"/>
      <c r="N80" s="469"/>
      <c r="O80" s="469"/>
      <c r="P80" s="469"/>
      <c r="Q80" s="469"/>
      <c r="R80" s="469"/>
      <c r="S80" s="469"/>
      <c r="T80" s="469"/>
      <c r="U80" s="469"/>
      <c r="V80" s="469"/>
      <c r="W80" s="469"/>
      <c r="X80" s="469"/>
      <c r="Y80" s="469"/>
      <c r="Z80" s="469"/>
      <c r="AA80" s="469"/>
    </row>
    <row r="81" ht="108.75" customHeight="1">
      <c r="A81" s="913">
        <v>44085.0</v>
      </c>
      <c r="B81" s="898" t="s">
        <v>8858</v>
      </c>
      <c r="C81" s="155"/>
      <c r="D81" s="43"/>
      <c r="E81" s="915"/>
      <c r="F81" s="469"/>
      <c r="G81" s="469"/>
      <c r="H81" s="469"/>
      <c r="I81" s="469"/>
      <c r="J81" s="469"/>
      <c r="K81" s="469"/>
      <c r="L81" s="469"/>
      <c r="M81" s="469"/>
      <c r="N81" s="469"/>
      <c r="O81" s="469"/>
      <c r="P81" s="469"/>
      <c r="Q81" s="469"/>
      <c r="R81" s="469"/>
      <c r="S81" s="469"/>
      <c r="T81" s="469"/>
      <c r="U81" s="469"/>
      <c r="V81" s="469"/>
      <c r="W81" s="469"/>
      <c r="X81" s="469"/>
      <c r="Y81" s="469"/>
      <c r="Z81" s="469"/>
      <c r="AA81" s="469"/>
    </row>
    <row r="82" ht="406.5" customHeight="1">
      <c r="A82" s="913">
        <v>44085.0</v>
      </c>
      <c r="B82" s="81" t="s">
        <v>8859</v>
      </c>
      <c r="C82" s="155" t="s">
        <v>8860</v>
      </c>
      <c r="D82" s="43"/>
      <c r="F82" s="469"/>
      <c r="G82" s="915"/>
      <c r="H82" s="469"/>
      <c r="I82" s="469"/>
      <c r="J82" s="469"/>
      <c r="K82" s="469"/>
      <c r="L82" s="469"/>
      <c r="M82" s="469"/>
      <c r="N82" s="469"/>
      <c r="O82" s="469"/>
      <c r="P82" s="469"/>
      <c r="Q82" s="469"/>
      <c r="R82" s="469"/>
      <c r="S82" s="469"/>
      <c r="T82" s="469"/>
      <c r="U82" s="469"/>
      <c r="V82" s="469"/>
      <c r="W82" s="469"/>
      <c r="X82" s="469"/>
      <c r="Y82" s="469"/>
      <c r="Z82" s="469"/>
      <c r="AA82" s="469"/>
    </row>
    <row r="83" ht="138.0" customHeight="1">
      <c r="A83" s="913">
        <v>44084.0</v>
      </c>
      <c r="B83" s="99" t="s">
        <v>8861</v>
      </c>
      <c r="C83" s="939" t="s">
        <v>8862</v>
      </c>
      <c r="D83" s="43"/>
      <c r="E83" s="915"/>
      <c r="F83" s="469"/>
      <c r="G83" s="469"/>
      <c r="H83" s="469"/>
      <c r="I83" s="469"/>
      <c r="J83" s="469"/>
      <c r="K83" s="469"/>
      <c r="L83" s="469"/>
      <c r="M83" s="469"/>
      <c r="N83" s="469"/>
      <c r="O83" s="469"/>
      <c r="P83" s="469"/>
      <c r="Q83" s="469"/>
      <c r="R83" s="469"/>
      <c r="S83" s="469"/>
      <c r="T83" s="469"/>
      <c r="U83" s="469"/>
      <c r="V83" s="469"/>
      <c r="W83" s="469"/>
      <c r="X83" s="469"/>
      <c r="Y83" s="469"/>
      <c r="Z83" s="469"/>
      <c r="AA83" s="469"/>
    </row>
    <row r="85" ht="106.5" customHeight="1">
      <c r="A85" s="913">
        <v>44084.0</v>
      </c>
      <c r="B85" s="55" t="s">
        <v>8863</v>
      </c>
      <c r="C85" s="940"/>
      <c r="D85" s="43"/>
      <c r="E85" s="915"/>
      <c r="F85" s="469"/>
      <c r="G85" s="469"/>
      <c r="H85" s="469"/>
      <c r="I85" s="469"/>
      <c r="J85" s="469"/>
      <c r="K85" s="469"/>
      <c r="L85" s="469"/>
      <c r="M85" s="469"/>
      <c r="N85" s="469"/>
      <c r="O85" s="469"/>
      <c r="P85" s="469"/>
      <c r="Q85" s="469"/>
      <c r="R85" s="469"/>
      <c r="S85" s="469"/>
      <c r="T85" s="469"/>
      <c r="U85" s="469"/>
      <c r="V85" s="469"/>
      <c r="W85" s="469"/>
      <c r="X85" s="469"/>
      <c r="Y85" s="469"/>
      <c r="Z85" s="469"/>
      <c r="AA85" s="469"/>
    </row>
    <row r="86" ht="106.5" customHeight="1">
      <c r="A86" s="913">
        <v>44083.0</v>
      </c>
      <c r="B86" s="155" t="s">
        <v>8864</v>
      </c>
      <c r="C86" s="940"/>
      <c r="D86" s="43"/>
      <c r="E86" s="915"/>
      <c r="F86" s="469"/>
      <c r="G86" s="469"/>
      <c r="H86" s="469"/>
      <c r="I86" s="469"/>
      <c r="J86" s="469"/>
      <c r="K86" s="469"/>
      <c r="L86" s="469"/>
      <c r="M86" s="469"/>
      <c r="N86" s="469"/>
      <c r="O86" s="469"/>
      <c r="P86" s="469"/>
      <c r="Q86" s="469"/>
      <c r="R86" s="469"/>
      <c r="S86" s="469"/>
      <c r="T86" s="469"/>
      <c r="U86" s="469"/>
      <c r="V86" s="469"/>
      <c r="W86" s="469"/>
      <c r="X86" s="469"/>
      <c r="Y86" s="469"/>
      <c r="Z86" s="469"/>
      <c r="AA86" s="469"/>
    </row>
    <row r="87" ht="106.5" customHeight="1">
      <c r="A87" s="913">
        <v>44083.0</v>
      </c>
      <c r="B87" s="941" t="s">
        <v>8865</v>
      </c>
      <c r="C87" s="940" t="s">
        <v>8866</v>
      </c>
      <c r="D87" s="43" t="s">
        <v>8867</v>
      </c>
      <c r="E87" s="915"/>
      <c r="F87" s="469"/>
      <c r="G87" s="469"/>
      <c r="H87" s="469"/>
      <c r="I87" s="469"/>
      <c r="J87" s="469"/>
      <c r="K87" s="469"/>
      <c r="L87" s="469"/>
      <c r="M87" s="469"/>
      <c r="N87" s="469"/>
      <c r="O87" s="469"/>
      <c r="P87" s="469"/>
      <c r="Q87" s="469"/>
      <c r="R87" s="469"/>
      <c r="S87" s="469"/>
      <c r="T87" s="469"/>
      <c r="U87" s="469"/>
      <c r="V87" s="469"/>
      <c r="W87" s="469"/>
      <c r="X87" s="469"/>
      <c r="Y87" s="469"/>
      <c r="Z87" s="469"/>
      <c r="AA87" s="469"/>
    </row>
    <row r="88" ht="250.5" customHeight="1">
      <c r="A88" s="913">
        <v>44082.0</v>
      </c>
      <c r="B88" s="545" t="s">
        <v>8868</v>
      </c>
      <c r="C88" s="622"/>
      <c r="D88" s="50"/>
      <c r="E88" s="915"/>
      <c r="F88" s="469"/>
      <c r="G88" s="469"/>
      <c r="H88" s="469"/>
      <c r="I88" s="469"/>
      <c r="J88" s="469"/>
      <c r="K88" s="469"/>
      <c r="L88" s="469"/>
      <c r="M88" s="469"/>
      <c r="N88" s="469"/>
      <c r="O88" s="469"/>
      <c r="P88" s="469"/>
      <c r="Q88" s="469"/>
      <c r="R88" s="469"/>
      <c r="S88" s="469"/>
      <c r="T88" s="469"/>
      <c r="U88" s="469"/>
      <c r="V88" s="469"/>
      <c r="W88" s="469"/>
      <c r="X88" s="469"/>
      <c r="Y88" s="469"/>
      <c r="Z88" s="469"/>
      <c r="AA88" s="469"/>
    </row>
    <row r="89" ht="250.5" customHeight="1">
      <c r="A89" s="913">
        <v>44082.0</v>
      </c>
      <c r="B89" s="591" t="s">
        <v>8869</v>
      </c>
      <c r="C89" s="622" t="s">
        <v>8870</v>
      </c>
      <c r="D89" s="942" t="s">
        <v>8871</v>
      </c>
      <c r="E89" s="915"/>
      <c r="F89" s="469"/>
      <c r="G89" s="469"/>
      <c r="H89" s="469"/>
      <c r="I89" s="469"/>
      <c r="J89" s="469"/>
      <c r="K89" s="469"/>
      <c r="L89" s="469"/>
      <c r="M89" s="469"/>
      <c r="N89" s="469"/>
      <c r="O89" s="469"/>
      <c r="P89" s="469"/>
      <c r="Q89" s="469"/>
      <c r="R89" s="469"/>
      <c r="S89" s="469"/>
      <c r="T89" s="469"/>
      <c r="U89" s="469"/>
      <c r="V89" s="469"/>
      <c r="W89" s="469"/>
      <c r="X89" s="469"/>
      <c r="Y89" s="469"/>
      <c r="Z89" s="469"/>
      <c r="AA89" s="469"/>
    </row>
    <row r="90" ht="250.5" customHeight="1">
      <c r="A90" s="913">
        <v>44082.0</v>
      </c>
      <c r="B90" s="230" t="s">
        <v>8872</v>
      </c>
      <c r="C90" s="622"/>
      <c r="D90" s="85" t="s">
        <v>8873</v>
      </c>
      <c r="E90" s="915"/>
      <c r="F90" s="469"/>
      <c r="G90" s="469"/>
      <c r="H90" s="469"/>
      <c r="I90" s="469"/>
      <c r="J90" s="469"/>
      <c r="K90" s="469"/>
      <c r="L90" s="469"/>
      <c r="M90" s="469"/>
      <c r="N90" s="469"/>
      <c r="O90" s="469"/>
      <c r="P90" s="469"/>
      <c r="Q90" s="469"/>
      <c r="R90" s="469"/>
      <c r="S90" s="469"/>
      <c r="T90" s="469"/>
      <c r="U90" s="469"/>
      <c r="V90" s="469"/>
      <c r="W90" s="469"/>
      <c r="X90" s="469"/>
      <c r="Y90" s="469"/>
      <c r="Z90" s="469"/>
      <c r="AA90" s="469"/>
    </row>
    <row r="91" ht="207.0" customHeight="1">
      <c r="A91" s="913">
        <v>44081.0</v>
      </c>
      <c r="B91" s="943" t="s">
        <v>8874</v>
      </c>
      <c r="C91" s="622" t="s">
        <v>8875</v>
      </c>
      <c r="D91" s="944"/>
      <c r="E91" s="915"/>
      <c r="F91" s="469"/>
      <c r="G91" s="469"/>
      <c r="H91" s="469"/>
      <c r="I91" s="469"/>
      <c r="J91" s="469"/>
      <c r="K91" s="469"/>
      <c r="L91" s="469"/>
      <c r="M91" s="469"/>
      <c r="N91" s="469"/>
      <c r="O91" s="469"/>
      <c r="P91" s="469"/>
      <c r="Q91" s="469"/>
      <c r="R91" s="469"/>
      <c r="S91" s="469"/>
      <c r="T91" s="469"/>
      <c r="U91" s="469"/>
      <c r="V91" s="469"/>
      <c r="W91" s="469"/>
      <c r="X91" s="469"/>
      <c r="Y91" s="469"/>
      <c r="Z91" s="469"/>
      <c r="AA91" s="469"/>
    </row>
    <row r="92" ht="346.5" customHeight="1">
      <c r="A92" s="913">
        <v>44080.0</v>
      </c>
      <c r="B92" s="132" t="s">
        <v>8876</v>
      </c>
      <c r="C92" s="132"/>
      <c r="D92" s="944"/>
      <c r="E92" s="915"/>
      <c r="F92" s="469"/>
      <c r="G92" s="469"/>
      <c r="H92" s="469"/>
      <c r="I92" s="469"/>
      <c r="J92" s="469"/>
      <c r="K92" s="469"/>
      <c r="L92" s="469"/>
      <c r="M92" s="469"/>
      <c r="N92" s="469"/>
      <c r="O92" s="469"/>
      <c r="P92" s="469"/>
      <c r="Q92" s="469"/>
      <c r="R92" s="469"/>
      <c r="S92" s="469"/>
      <c r="T92" s="469"/>
      <c r="U92" s="469"/>
      <c r="V92" s="469"/>
      <c r="W92" s="469"/>
      <c r="X92" s="469"/>
      <c r="Y92" s="469"/>
      <c r="Z92" s="469"/>
      <c r="AA92" s="469"/>
    </row>
    <row r="93" ht="127.5" customHeight="1">
      <c r="A93" s="913">
        <v>44080.0</v>
      </c>
      <c r="B93" s="943" t="s">
        <v>8877</v>
      </c>
      <c r="C93" s="132"/>
      <c r="D93" s="944"/>
      <c r="E93" s="915"/>
      <c r="F93" s="469"/>
      <c r="G93" s="469"/>
      <c r="H93" s="469"/>
      <c r="I93" s="469"/>
      <c r="J93" s="469"/>
      <c r="K93" s="469"/>
      <c r="L93" s="469"/>
      <c r="M93" s="469"/>
      <c r="N93" s="469"/>
      <c r="O93" s="469"/>
      <c r="P93" s="469"/>
      <c r="Q93" s="469"/>
      <c r="R93" s="469"/>
      <c r="S93" s="469"/>
      <c r="T93" s="469"/>
      <c r="U93" s="469"/>
      <c r="V93" s="469"/>
      <c r="W93" s="469"/>
      <c r="X93" s="469"/>
      <c r="Y93" s="469"/>
      <c r="Z93" s="469"/>
      <c r="AA93" s="469"/>
    </row>
    <row r="94" ht="188.25" customHeight="1">
      <c r="A94" s="913">
        <v>44079.0</v>
      </c>
      <c r="B94" s="150" t="s">
        <v>8878</v>
      </c>
      <c r="C94" s="132"/>
      <c r="D94" s="944"/>
      <c r="E94" s="915"/>
      <c r="F94" s="469"/>
      <c r="G94" s="469"/>
      <c r="H94" s="469"/>
      <c r="I94" s="469"/>
      <c r="J94" s="469"/>
      <c r="K94" s="469"/>
      <c r="L94" s="469"/>
      <c r="M94" s="469"/>
      <c r="N94" s="469"/>
      <c r="O94" s="469"/>
      <c r="P94" s="469"/>
      <c r="Q94" s="469"/>
      <c r="R94" s="469"/>
      <c r="S94" s="469"/>
      <c r="T94" s="469"/>
      <c r="U94" s="469"/>
      <c r="V94" s="469"/>
      <c r="W94" s="469"/>
      <c r="X94" s="469"/>
      <c r="Y94" s="469"/>
      <c r="Z94" s="469"/>
      <c r="AA94" s="469"/>
    </row>
    <row r="95" ht="117.75" customHeight="1">
      <c r="A95" s="913">
        <v>44078.0</v>
      </c>
      <c r="B95" s="363" t="s">
        <v>8879</v>
      </c>
      <c r="C95" s="132"/>
      <c r="D95" s="944"/>
      <c r="E95" s="915"/>
      <c r="F95" s="469"/>
      <c r="G95" s="469"/>
      <c r="H95" s="469"/>
      <c r="I95" s="469"/>
      <c r="J95" s="469"/>
      <c r="K95" s="469"/>
      <c r="L95" s="469"/>
      <c r="M95" s="469"/>
      <c r="N95" s="469"/>
      <c r="O95" s="469"/>
      <c r="P95" s="469"/>
      <c r="Q95" s="469"/>
      <c r="R95" s="469"/>
      <c r="S95" s="469"/>
      <c r="T95" s="469"/>
      <c r="U95" s="469"/>
      <c r="V95" s="469"/>
      <c r="W95" s="469"/>
      <c r="X95" s="469"/>
      <c r="Y95" s="469"/>
      <c r="Z95" s="469"/>
      <c r="AA95" s="469"/>
    </row>
    <row r="96" ht="188.25" customHeight="1">
      <c r="A96" s="913">
        <v>44091.0</v>
      </c>
      <c r="B96" s="132" t="s">
        <v>8880</v>
      </c>
      <c r="C96" s="132" t="s">
        <v>8881</v>
      </c>
      <c r="D96" s="944"/>
      <c r="E96" s="915"/>
      <c r="F96" s="469"/>
      <c r="G96" s="469"/>
      <c r="H96" s="469"/>
      <c r="I96" s="469"/>
      <c r="J96" s="469"/>
      <c r="K96" s="469"/>
      <c r="L96" s="469"/>
      <c r="M96" s="469"/>
      <c r="N96" s="469"/>
      <c r="O96" s="469"/>
      <c r="P96" s="469"/>
      <c r="Q96" s="469"/>
      <c r="R96" s="469"/>
      <c r="S96" s="469"/>
      <c r="T96" s="469"/>
      <c r="U96" s="469"/>
      <c r="V96" s="469"/>
      <c r="W96" s="469"/>
      <c r="X96" s="469"/>
      <c r="Y96" s="469"/>
      <c r="Z96" s="469"/>
      <c r="AA96" s="469"/>
    </row>
    <row r="97" ht="188.25" customHeight="1">
      <c r="A97" s="945">
        <v>44077.0</v>
      </c>
      <c r="B97" s="946" t="s">
        <v>8882</v>
      </c>
      <c r="C97" s="947"/>
      <c r="D97" s="944"/>
      <c r="E97" s="871"/>
    </row>
    <row r="98" ht="188.25" customHeight="1">
      <c r="A98" s="945">
        <v>44077.0</v>
      </c>
      <c r="B98" s="545" t="s">
        <v>8883</v>
      </c>
      <c r="C98" s="947"/>
      <c r="D98" s="944"/>
      <c r="E98" s="871"/>
    </row>
    <row r="99" ht="188.25" customHeight="1">
      <c r="A99" s="945">
        <v>44077.0</v>
      </c>
      <c r="B99" s="545" t="s">
        <v>8884</v>
      </c>
      <c r="C99" s="947" t="s">
        <v>8885</v>
      </c>
      <c r="D99" s="944" t="s">
        <v>8886</v>
      </c>
      <c r="E99" s="871"/>
    </row>
    <row r="100" ht="188.25" customHeight="1">
      <c r="A100" s="948">
        <v>44076.0</v>
      </c>
      <c r="B100" s="949" t="s">
        <v>8887</v>
      </c>
      <c r="C100" s="950">
        <v>44096.291666666664</v>
      </c>
      <c r="D100" s="951" t="s">
        <v>8888</v>
      </c>
      <c r="E100" s="952"/>
      <c r="F100" s="953"/>
    </row>
    <row r="101" ht="188.25" customHeight="1">
      <c r="A101" s="945">
        <v>44076.0</v>
      </c>
      <c r="B101" s="545" t="s">
        <v>8889</v>
      </c>
      <c r="C101" s="947"/>
      <c r="D101" s="944"/>
      <c r="E101" s="871"/>
    </row>
    <row r="102" ht="128.25" customHeight="1">
      <c r="A102" s="945">
        <v>44076.0</v>
      </c>
      <c r="B102" s="954" t="s">
        <v>8890</v>
      </c>
      <c r="C102" s="947" t="s">
        <v>8891</v>
      </c>
      <c r="D102" s="955" t="s">
        <v>8892</v>
      </c>
      <c r="E102" s="956" t="s">
        <v>8893</v>
      </c>
    </row>
    <row r="103" ht="115.5" customHeight="1">
      <c r="A103" s="883">
        <v>44076.0</v>
      </c>
      <c r="B103" s="898" t="s">
        <v>8894</v>
      </c>
      <c r="C103" s="957"/>
      <c r="D103" s="890"/>
      <c r="E103" s="871"/>
    </row>
    <row r="104" ht="294.75" customHeight="1">
      <c r="A104" s="883">
        <v>44076.0</v>
      </c>
      <c r="B104" s="61" t="s">
        <v>8895</v>
      </c>
      <c r="C104" s="957"/>
      <c r="D104" s="890"/>
      <c r="E104" s="871"/>
    </row>
    <row r="105">
      <c r="A105" s="883">
        <v>44075.0</v>
      </c>
      <c r="B105" s="61" t="s">
        <v>8896</v>
      </c>
      <c r="C105" s="957"/>
      <c r="D105" s="890"/>
      <c r="E105" s="871"/>
    </row>
    <row r="106">
      <c r="A106" s="883">
        <v>44075.0</v>
      </c>
      <c r="B106" s="958" t="s">
        <v>8897</v>
      </c>
      <c r="C106" s="957">
        <v>44098.0</v>
      </c>
      <c r="D106" s="890" t="s">
        <v>8819</v>
      </c>
      <c r="E106" s="871"/>
    </row>
    <row r="107">
      <c r="A107" s="883">
        <v>44075.0</v>
      </c>
      <c r="B107" s="17" t="s">
        <v>8898</v>
      </c>
      <c r="C107" s="892" t="s">
        <v>8899</v>
      </c>
      <c r="D107" s="132"/>
      <c r="E107" s="871"/>
    </row>
    <row r="108">
      <c r="A108" s="883">
        <v>44075.0</v>
      </c>
      <c r="B108" s="882" t="s">
        <v>8900</v>
      </c>
      <c r="C108" s="892" t="s">
        <v>8866</v>
      </c>
      <c r="D108" s="132"/>
      <c r="E108" s="871"/>
    </row>
    <row r="109">
      <c r="A109" s="883">
        <v>44075.0</v>
      </c>
      <c r="B109" s="891" t="s">
        <v>8901</v>
      </c>
      <c r="C109" s="892" t="s">
        <v>8902</v>
      </c>
      <c r="D109" s="132"/>
      <c r="E109" s="871"/>
    </row>
    <row r="110">
      <c r="A110" s="883">
        <v>44074.0</v>
      </c>
      <c r="B110" s="891" t="s">
        <v>8903</v>
      </c>
      <c r="C110" s="959" t="s">
        <v>8862</v>
      </c>
      <c r="D110" s="132"/>
      <c r="E110" s="871"/>
    </row>
    <row r="111" ht="137.25" customHeight="1">
      <c r="A111" s="883">
        <v>44074.0</v>
      </c>
      <c r="B111" s="960" t="s">
        <v>8904</v>
      </c>
      <c r="C111" s="959" t="s">
        <v>8905</v>
      </c>
      <c r="D111" s="224"/>
      <c r="E111" s="871"/>
    </row>
    <row r="112">
      <c r="A112" s="883">
        <v>44071.0</v>
      </c>
      <c r="B112" s="545" t="s">
        <v>8906</v>
      </c>
      <c r="C112" s="959" t="s">
        <v>8907</v>
      </c>
      <c r="D112" s="224"/>
      <c r="E112" s="871"/>
    </row>
    <row r="113">
      <c r="A113" s="883">
        <v>44071.0</v>
      </c>
      <c r="B113" s="544" t="s">
        <v>8908</v>
      </c>
      <c r="C113" s="961">
        <v>44083.0</v>
      </c>
      <c r="D113" s="224" t="s">
        <v>8909</v>
      </c>
      <c r="E113" s="871"/>
    </row>
    <row r="114">
      <c r="A114" s="883">
        <v>44070.0</v>
      </c>
      <c r="B114" s="544" t="s">
        <v>8910</v>
      </c>
      <c r="C114" s="959" t="s">
        <v>8911</v>
      </c>
      <c r="D114" s="224" t="s">
        <v>8912</v>
      </c>
      <c r="E114" s="871"/>
    </row>
    <row r="115">
      <c r="A115" s="883">
        <v>44070.0</v>
      </c>
      <c r="B115" s="545" t="s">
        <v>8913</v>
      </c>
      <c r="C115" s="959" t="s">
        <v>8914</v>
      </c>
      <c r="D115" s="132" t="s">
        <v>8915</v>
      </c>
      <c r="E115" s="871"/>
    </row>
    <row r="116">
      <c r="A116" s="883">
        <v>44069.0</v>
      </c>
      <c r="B116" s="545" t="s">
        <v>8916</v>
      </c>
      <c r="C116" s="961">
        <v>44075.0</v>
      </c>
      <c r="D116" s="132"/>
      <c r="E116" s="871"/>
    </row>
    <row r="117">
      <c r="A117" s="962">
        <v>44068.0</v>
      </c>
      <c r="B117" s="132" t="s">
        <v>8877</v>
      </c>
      <c r="C117" s="963">
        <v>44068.0</v>
      </c>
      <c r="D117" s="469"/>
    </row>
    <row r="118">
      <c r="A118" s="962">
        <v>44068.0</v>
      </c>
      <c r="B118" s="928" t="s">
        <v>8917</v>
      </c>
      <c r="C118" s="964">
        <v>44070.0</v>
      </c>
      <c r="D118" s="132" t="s">
        <v>8819</v>
      </c>
    </row>
    <row r="119">
      <c r="A119" s="962">
        <v>44068.0</v>
      </c>
      <c r="B119" s="363" t="s">
        <v>8918</v>
      </c>
      <c r="C119" s="963">
        <v>44083.0</v>
      </c>
      <c r="D119" s="469"/>
    </row>
    <row r="120">
      <c r="A120" s="962">
        <v>44068.0</v>
      </c>
      <c r="B120" s="965" t="s">
        <v>8919</v>
      </c>
      <c r="C120" s="966" t="s">
        <v>8920</v>
      </c>
      <c r="D120" s="677" t="s">
        <v>8921</v>
      </c>
    </row>
    <row r="121">
      <c r="A121" s="962">
        <v>44068.0</v>
      </c>
      <c r="B121" s="928" t="s">
        <v>8922</v>
      </c>
      <c r="C121" s="963"/>
      <c r="D121" s="469"/>
    </row>
    <row r="122">
      <c r="A122" s="962"/>
      <c r="B122" s="564"/>
      <c r="C122" s="963"/>
      <c r="D122" s="469"/>
    </row>
    <row r="123">
      <c r="A123" s="962">
        <v>44068.0</v>
      </c>
      <c r="B123" s="564" t="s">
        <v>8923</v>
      </c>
      <c r="C123" s="963"/>
      <c r="D123" s="469"/>
    </row>
    <row r="124">
      <c r="A124" s="883">
        <v>44067.0</v>
      </c>
      <c r="B124" s="132" t="s">
        <v>8924</v>
      </c>
      <c r="C124" s="961">
        <v>44067.0</v>
      </c>
      <c r="D124" s="132" t="s">
        <v>8925</v>
      </c>
      <c r="E124" s="967" t="s">
        <v>8926</v>
      </c>
    </row>
    <row r="125">
      <c r="A125" s="883">
        <v>44067.0</v>
      </c>
      <c r="B125" s="644" t="s">
        <v>8927</v>
      </c>
      <c r="C125" s="961">
        <v>44067.0</v>
      </c>
      <c r="D125" s="968" t="s">
        <v>8928</v>
      </c>
    </row>
    <row r="126">
      <c r="A126" s="883">
        <v>44067.0</v>
      </c>
      <c r="B126" s="545" t="s">
        <v>8929</v>
      </c>
      <c r="C126" s="969">
        <v>44074.0</v>
      </c>
      <c r="D126" s="469"/>
    </row>
    <row r="127">
      <c r="A127" s="883">
        <v>44067.0</v>
      </c>
      <c r="B127" s="545" t="s">
        <v>8930</v>
      </c>
      <c r="C127" s="959" t="s">
        <v>8931</v>
      </c>
      <c r="D127" s="469"/>
    </row>
    <row r="128">
      <c r="A128" s="883">
        <v>44067.0</v>
      </c>
      <c r="B128" s="970" t="s">
        <v>8932</v>
      </c>
      <c r="C128" s="971"/>
      <c r="D128" s="469"/>
    </row>
    <row r="129">
      <c r="A129" s="962"/>
      <c r="B129" s="545" t="s">
        <v>8933</v>
      </c>
      <c r="C129" s="963">
        <v>44070.0</v>
      </c>
      <c r="D129" s="469"/>
    </row>
    <row r="130">
      <c r="A130" s="962"/>
      <c r="B130" s="206" t="s">
        <v>8934</v>
      </c>
      <c r="C130" s="959" t="s">
        <v>8935</v>
      </c>
      <c r="D130" s="469"/>
    </row>
    <row r="131">
      <c r="A131" s="962"/>
      <c r="B131" s="363" t="s">
        <v>8936</v>
      </c>
      <c r="C131" s="959" t="s">
        <v>8937</v>
      </c>
      <c r="D131" s="469"/>
    </row>
    <row r="132">
      <c r="B132" s="660" t="s">
        <v>8938</v>
      </c>
      <c r="C132" s="878" t="s">
        <v>8939</v>
      </c>
      <c r="D132" s="878" t="s">
        <v>8940</v>
      </c>
    </row>
    <row r="134">
      <c r="A134" s="962"/>
      <c r="B134" s="965"/>
      <c r="C134" s="972"/>
      <c r="D134" s="633"/>
    </row>
    <row r="135">
      <c r="A135" s="883"/>
      <c r="B135" s="469"/>
      <c r="C135" s="971"/>
      <c r="D135" s="469"/>
    </row>
    <row r="136">
      <c r="A136" s="883"/>
      <c r="B136" s="545" t="s">
        <v>8941</v>
      </c>
      <c r="C136" s="971"/>
      <c r="D136" s="469"/>
    </row>
    <row r="137">
      <c r="A137" s="973"/>
      <c r="B137" s="469"/>
      <c r="C137" s="971"/>
      <c r="D137" s="469"/>
    </row>
    <row r="138">
      <c r="A138" s="469"/>
      <c r="B138" s="469"/>
      <c r="C138" s="971"/>
      <c r="D138" s="469"/>
    </row>
    <row r="139">
      <c r="A139" s="469"/>
      <c r="B139" s="469"/>
      <c r="C139" s="971"/>
      <c r="D139" s="469"/>
    </row>
    <row r="140">
      <c r="A140" s="469"/>
      <c r="B140" s="469"/>
      <c r="C140" s="971"/>
      <c r="D140" s="469"/>
    </row>
    <row r="141">
      <c r="A141" s="469"/>
      <c r="B141" s="469"/>
      <c r="C141" s="971"/>
      <c r="D141" s="469"/>
    </row>
    <row r="142">
      <c r="A142" s="469"/>
      <c r="B142" s="469"/>
      <c r="C142" s="971"/>
      <c r="D142" s="469"/>
    </row>
    <row r="143">
      <c r="A143" s="469"/>
      <c r="B143" s="469"/>
      <c r="C143" s="971"/>
      <c r="D143" s="469"/>
    </row>
    <row r="144">
      <c r="A144" s="469"/>
      <c r="B144" s="469"/>
      <c r="C144" s="971"/>
      <c r="D144" s="469"/>
    </row>
    <row r="145">
      <c r="A145" s="469"/>
      <c r="B145" s="469"/>
      <c r="C145" s="971"/>
      <c r="D145" s="469"/>
    </row>
    <row r="146">
      <c r="A146" s="469"/>
      <c r="B146" s="469"/>
      <c r="C146" s="971"/>
      <c r="D146" s="469"/>
    </row>
    <row r="147">
      <c r="A147" s="469"/>
      <c r="B147" s="469"/>
      <c r="C147" s="971"/>
      <c r="D147" s="469"/>
    </row>
    <row r="148">
      <c r="A148" s="469"/>
      <c r="B148" s="469"/>
      <c r="C148" s="971"/>
      <c r="D148" s="469"/>
    </row>
    <row r="149">
      <c r="A149" s="469"/>
      <c r="B149" s="469"/>
      <c r="C149" s="971"/>
      <c r="D149" s="469"/>
    </row>
    <row r="150">
      <c r="A150" s="469"/>
      <c r="B150" s="469"/>
      <c r="C150" s="971"/>
      <c r="D150" s="469"/>
    </row>
    <row r="151">
      <c r="A151" s="469"/>
      <c r="B151" s="469"/>
      <c r="C151" s="971"/>
      <c r="D151" s="469"/>
    </row>
    <row r="152">
      <c r="A152" s="469"/>
      <c r="B152" s="469"/>
      <c r="C152" s="971"/>
      <c r="D152" s="469"/>
    </row>
    <row r="153">
      <c r="A153" s="469"/>
      <c r="B153" s="469"/>
      <c r="C153" s="971"/>
      <c r="D153" s="469"/>
    </row>
    <row r="154">
      <c r="A154" s="469"/>
      <c r="B154" s="544"/>
      <c r="C154" s="971"/>
      <c r="D154" s="469"/>
    </row>
    <row r="155">
      <c r="A155" s="469"/>
      <c r="B155" s="469"/>
      <c r="C155" s="971"/>
      <c r="D155" s="469"/>
    </row>
    <row r="156">
      <c r="A156" s="469"/>
      <c r="B156" s="469"/>
      <c r="C156" s="971"/>
      <c r="D156" s="469"/>
    </row>
    <row r="157">
      <c r="A157" s="469"/>
      <c r="B157" s="915"/>
      <c r="C157" s="971"/>
      <c r="D157" s="469"/>
    </row>
    <row r="158">
      <c r="A158" s="469"/>
      <c r="B158" s="469"/>
      <c r="C158" s="971"/>
      <c r="D158" s="469"/>
    </row>
    <row r="159">
      <c r="A159" s="469"/>
      <c r="B159" s="469"/>
      <c r="C159" s="971"/>
      <c r="D159" s="469"/>
    </row>
    <row r="160">
      <c r="A160" s="469"/>
      <c r="B160" s="469"/>
      <c r="C160" s="971"/>
      <c r="D160" s="469"/>
    </row>
    <row r="161">
      <c r="A161" s="469"/>
      <c r="B161" s="469"/>
      <c r="C161" s="971"/>
      <c r="D161" s="469"/>
    </row>
    <row r="162">
      <c r="A162" s="469"/>
      <c r="B162" s="469"/>
      <c r="C162" s="971"/>
      <c r="D162" s="469"/>
    </row>
    <row r="163">
      <c r="A163" s="469"/>
      <c r="B163" s="469"/>
      <c r="C163" s="971"/>
      <c r="D163" s="469"/>
    </row>
    <row r="164">
      <c r="A164" s="469"/>
      <c r="B164" s="469"/>
      <c r="C164" s="971"/>
      <c r="D164" s="469"/>
    </row>
    <row r="165">
      <c r="A165" s="469"/>
      <c r="B165" s="469"/>
      <c r="C165" s="971"/>
      <c r="D165" s="469"/>
    </row>
    <row r="166">
      <c r="A166" s="469"/>
      <c r="B166" s="469"/>
      <c r="C166" s="971"/>
      <c r="D166" s="469"/>
    </row>
    <row r="167">
      <c r="A167" s="469"/>
      <c r="B167" s="469"/>
      <c r="C167" s="971"/>
      <c r="D167" s="469"/>
    </row>
    <row r="168">
      <c r="A168" s="469"/>
      <c r="B168" s="469"/>
      <c r="C168" s="971"/>
      <c r="D168" s="469"/>
    </row>
    <row r="169">
      <c r="A169" s="469"/>
      <c r="B169" s="469"/>
      <c r="C169" s="971"/>
      <c r="D169" s="469"/>
    </row>
    <row r="170">
      <c r="A170" s="469"/>
      <c r="B170" s="469"/>
      <c r="C170" s="971"/>
      <c r="D170" s="469"/>
    </row>
    <row r="171">
      <c r="A171" s="469"/>
      <c r="B171" s="469"/>
      <c r="C171" s="971"/>
      <c r="D171" s="469"/>
    </row>
    <row r="172">
      <c r="A172" s="469"/>
      <c r="B172" s="469"/>
      <c r="C172" s="971"/>
      <c r="D172" s="469"/>
    </row>
    <row r="173">
      <c r="A173" s="469"/>
      <c r="B173" s="469"/>
      <c r="C173" s="971"/>
      <c r="D173" s="469"/>
    </row>
    <row r="174">
      <c r="A174" s="469"/>
      <c r="B174" s="469"/>
      <c r="C174" s="971"/>
      <c r="D174" s="469"/>
    </row>
    <row r="175">
      <c r="A175" s="469"/>
      <c r="B175" s="469"/>
      <c r="C175" s="971"/>
      <c r="D175" s="469"/>
    </row>
    <row r="176">
      <c r="A176" s="469"/>
      <c r="B176" s="469"/>
      <c r="C176" s="971"/>
      <c r="D176" s="469"/>
    </row>
    <row r="177">
      <c r="A177" s="469"/>
      <c r="B177" s="469"/>
      <c r="C177" s="971"/>
      <c r="D177" s="469"/>
    </row>
    <row r="178">
      <c r="A178" s="469"/>
      <c r="B178" s="469"/>
      <c r="C178" s="971"/>
      <c r="D178" s="469"/>
    </row>
    <row r="179">
      <c r="A179" s="469"/>
      <c r="B179" s="469"/>
      <c r="C179" s="971"/>
      <c r="D179" s="469"/>
    </row>
    <row r="180">
      <c r="A180" s="469"/>
      <c r="B180" s="469"/>
      <c r="C180" s="971"/>
      <c r="D180" s="469"/>
    </row>
    <row r="181">
      <c r="A181" s="469"/>
      <c r="B181" s="469"/>
      <c r="C181" s="971"/>
      <c r="D181" s="469"/>
    </row>
    <row r="182">
      <c r="A182" s="469"/>
      <c r="B182" s="469"/>
      <c r="C182" s="971"/>
      <c r="D182" s="469"/>
    </row>
    <row r="183">
      <c r="A183" s="469"/>
      <c r="B183" s="469"/>
      <c r="C183" s="971"/>
      <c r="D183" s="469"/>
    </row>
    <row r="184">
      <c r="A184" s="469"/>
      <c r="B184" s="469"/>
      <c r="C184" s="971"/>
      <c r="D184" s="469"/>
    </row>
    <row r="185">
      <c r="A185" s="469"/>
      <c r="B185" s="469"/>
      <c r="C185" s="971"/>
      <c r="D185" s="469"/>
    </row>
    <row r="186">
      <c r="A186" s="469"/>
      <c r="B186" s="469"/>
      <c r="C186" s="971"/>
      <c r="D186" s="469"/>
    </row>
    <row r="187">
      <c r="A187" s="469"/>
      <c r="B187" s="469"/>
      <c r="C187" s="971"/>
      <c r="D187" s="469"/>
    </row>
    <row r="188">
      <c r="A188" s="469"/>
      <c r="B188" s="469"/>
      <c r="C188" s="971"/>
      <c r="D188" s="469"/>
    </row>
    <row r="189">
      <c r="A189" s="469"/>
      <c r="B189" s="469"/>
      <c r="C189" s="971"/>
      <c r="D189" s="469"/>
    </row>
    <row r="190">
      <c r="A190" s="469"/>
      <c r="B190" s="469"/>
      <c r="C190" s="971"/>
      <c r="D190" s="469"/>
    </row>
    <row r="191">
      <c r="A191" s="469"/>
      <c r="B191" s="469"/>
      <c r="C191" s="971"/>
      <c r="D191" s="469"/>
    </row>
    <row r="192">
      <c r="A192" s="469"/>
      <c r="B192" s="469"/>
      <c r="C192" s="971"/>
      <c r="D192" s="469"/>
    </row>
    <row r="193">
      <c r="A193" s="469"/>
      <c r="B193" s="469"/>
      <c r="C193" s="971"/>
      <c r="D193" s="469"/>
    </row>
    <row r="194">
      <c r="A194" s="469"/>
      <c r="B194" s="469"/>
      <c r="C194" s="971"/>
      <c r="D194" s="469"/>
    </row>
    <row r="195">
      <c r="A195" s="469"/>
      <c r="B195" s="469"/>
      <c r="C195" s="971"/>
      <c r="D195" s="469"/>
    </row>
    <row r="196">
      <c r="A196" s="469"/>
      <c r="B196" s="469"/>
      <c r="C196" s="971"/>
      <c r="D196" s="469"/>
    </row>
    <row r="197">
      <c r="A197" s="469"/>
      <c r="B197" s="469"/>
      <c r="C197" s="971"/>
      <c r="D197" s="469"/>
    </row>
    <row r="198">
      <c r="A198" s="469"/>
      <c r="B198" s="469"/>
      <c r="C198" s="971"/>
      <c r="D198" s="469"/>
    </row>
    <row r="199">
      <c r="A199" s="469"/>
      <c r="B199" s="469"/>
      <c r="C199" s="971"/>
      <c r="D199" s="469"/>
    </row>
    <row r="200">
      <c r="A200" s="469"/>
      <c r="B200" s="469"/>
      <c r="C200" s="971"/>
      <c r="D200" s="469"/>
    </row>
    <row r="201">
      <c r="A201" s="469"/>
      <c r="B201" s="469"/>
      <c r="C201" s="971"/>
      <c r="D201" s="469"/>
    </row>
    <row r="202">
      <c r="A202" s="469"/>
      <c r="B202" s="469"/>
      <c r="C202" s="971"/>
      <c r="D202" s="469"/>
    </row>
    <row r="203">
      <c r="A203" s="469"/>
      <c r="B203" s="469"/>
      <c r="C203" s="971"/>
      <c r="D203" s="469"/>
    </row>
    <row r="204">
      <c r="A204" s="469"/>
      <c r="B204" s="469"/>
      <c r="C204" s="971"/>
      <c r="D204" s="469"/>
    </row>
    <row r="205">
      <c r="A205" s="469"/>
      <c r="B205" s="469"/>
      <c r="C205" s="971"/>
      <c r="D205" s="469"/>
    </row>
    <row r="206">
      <c r="A206" s="469"/>
      <c r="B206" s="469"/>
      <c r="C206" s="971"/>
      <c r="D206" s="469"/>
    </row>
    <row r="207">
      <c r="A207" s="469"/>
      <c r="B207" s="469"/>
      <c r="C207" s="971"/>
      <c r="D207" s="469"/>
    </row>
    <row r="208">
      <c r="A208" s="469"/>
      <c r="B208" s="469"/>
      <c r="C208" s="971"/>
      <c r="D208" s="469"/>
    </row>
    <row r="209">
      <c r="A209" s="469"/>
      <c r="B209" s="469"/>
      <c r="C209" s="971"/>
      <c r="D209" s="469"/>
    </row>
    <row r="210">
      <c r="A210" s="469"/>
      <c r="B210" s="469"/>
      <c r="C210" s="971"/>
      <c r="D210" s="469"/>
    </row>
    <row r="211">
      <c r="A211" s="469"/>
      <c r="B211" s="469"/>
      <c r="C211" s="971"/>
      <c r="D211" s="469"/>
    </row>
    <row r="212">
      <c r="A212" s="469"/>
      <c r="B212" s="469"/>
      <c r="C212" s="971"/>
      <c r="D212" s="469"/>
    </row>
    <row r="213">
      <c r="A213" s="469"/>
      <c r="B213" s="469"/>
      <c r="C213" s="971"/>
      <c r="D213" s="469"/>
    </row>
    <row r="214">
      <c r="A214" s="469"/>
      <c r="B214" s="469"/>
      <c r="C214" s="971"/>
      <c r="D214" s="469"/>
    </row>
    <row r="215">
      <c r="A215" s="469"/>
      <c r="B215" s="469"/>
      <c r="C215" s="971"/>
      <c r="D215" s="469"/>
    </row>
    <row r="216">
      <c r="A216" s="469"/>
      <c r="B216" s="469"/>
      <c r="C216" s="971"/>
      <c r="D216" s="469"/>
    </row>
    <row r="217">
      <c r="A217" s="469"/>
      <c r="B217" s="469"/>
      <c r="C217" s="971"/>
      <c r="D217" s="469"/>
    </row>
    <row r="218">
      <c r="A218" s="469"/>
      <c r="B218" s="469"/>
      <c r="C218" s="971"/>
      <c r="D218" s="469"/>
    </row>
    <row r="219">
      <c r="A219" s="469"/>
      <c r="B219" s="469"/>
      <c r="C219" s="971"/>
      <c r="D219" s="469"/>
    </row>
    <row r="220">
      <c r="A220" s="469"/>
      <c r="B220" s="469"/>
      <c r="C220" s="971"/>
      <c r="D220" s="469"/>
    </row>
    <row r="221">
      <c r="A221" s="469"/>
      <c r="B221" s="469"/>
      <c r="C221" s="971"/>
      <c r="D221" s="469"/>
    </row>
    <row r="222">
      <c r="A222" s="469"/>
      <c r="B222" s="469"/>
      <c r="C222" s="971"/>
      <c r="D222" s="469"/>
    </row>
    <row r="223">
      <c r="A223" s="469"/>
      <c r="B223" s="469"/>
      <c r="C223" s="971"/>
      <c r="D223" s="469"/>
    </row>
    <row r="224">
      <c r="A224" s="469"/>
      <c r="B224" s="469"/>
      <c r="C224" s="971"/>
      <c r="D224" s="469"/>
    </row>
    <row r="225">
      <c r="A225" s="469"/>
      <c r="B225" s="469"/>
      <c r="C225" s="971"/>
      <c r="D225" s="469"/>
    </row>
    <row r="226">
      <c r="A226" s="469"/>
      <c r="B226" s="469"/>
      <c r="C226" s="971"/>
      <c r="D226" s="469"/>
    </row>
    <row r="227">
      <c r="A227" s="469"/>
      <c r="B227" s="469"/>
      <c r="C227" s="971"/>
      <c r="D227" s="469"/>
    </row>
    <row r="228">
      <c r="A228" s="469"/>
      <c r="B228" s="469"/>
      <c r="C228" s="971"/>
      <c r="D228" s="469"/>
    </row>
    <row r="229">
      <c r="A229" s="469"/>
      <c r="B229" s="469"/>
      <c r="C229" s="971"/>
      <c r="D229" s="469"/>
    </row>
    <row r="230">
      <c r="A230" s="469"/>
      <c r="B230" s="469"/>
      <c r="C230" s="971"/>
      <c r="D230" s="469"/>
    </row>
    <row r="231">
      <c r="A231" s="469"/>
      <c r="B231" s="469"/>
      <c r="C231" s="971"/>
      <c r="D231" s="469"/>
    </row>
    <row r="232">
      <c r="A232" s="469"/>
      <c r="B232" s="469"/>
      <c r="C232" s="971"/>
      <c r="D232" s="469"/>
    </row>
    <row r="233">
      <c r="A233" s="469"/>
      <c r="B233" s="469"/>
      <c r="C233" s="971"/>
      <c r="D233" s="469"/>
    </row>
    <row r="234">
      <c r="A234" s="469"/>
      <c r="B234" s="469"/>
      <c r="C234" s="971"/>
      <c r="D234" s="469"/>
    </row>
    <row r="235">
      <c r="A235" s="469"/>
      <c r="B235" s="469"/>
      <c r="C235" s="971"/>
      <c r="D235" s="469"/>
    </row>
    <row r="236">
      <c r="A236" s="469"/>
      <c r="B236" s="469"/>
      <c r="C236" s="971"/>
      <c r="D236" s="469"/>
    </row>
    <row r="237">
      <c r="A237" s="469"/>
      <c r="B237" s="469"/>
      <c r="C237" s="971"/>
      <c r="D237" s="469"/>
    </row>
    <row r="238">
      <c r="A238" s="469"/>
      <c r="B238" s="469"/>
      <c r="C238" s="971"/>
      <c r="D238" s="469"/>
    </row>
    <row r="239">
      <c r="A239" s="469"/>
      <c r="B239" s="469"/>
      <c r="C239" s="971"/>
      <c r="D239" s="469"/>
    </row>
    <row r="240">
      <c r="A240" s="469"/>
      <c r="B240" s="469"/>
      <c r="C240" s="971"/>
      <c r="D240" s="469"/>
    </row>
    <row r="241">
      <c r="A241" s="469"/>
      <c r="B241" s="469"/>
      <c r="C241" s="971"/>
      <c r="D241" s="469"/>
    </row>
    <row r="242">
      <c r="A242" s="469"/>
      <c r="B242" s="469"/>
      <c r="C242" s="971"/>
      <c r="D242" s="469"/>
    </row>
    <row r="243">
      <c r="A243" s="469"/>
      <c r="B243" s="469"/>
      <c r="C243" s="971"/>
      <c r="D243" s="469"/>
    </row>
    <row r="244">
      <c r="A244" s="469"/>
      <c r="B244" s="469"/>
      <c r="C244" s="971"/>
      <c r="D244" s="469"/>
    </row>
    <row r="245">
      <c r="A245" s="469"/>
      <c r="B245" s="469"/>
      <c r="C245" s="971"/>
      <c r="D245" s="469"/>
    </row>
    <row r="246">
      <c r="A246" s="469"/>
      <c r="B246" s="469"/>
      <c r="C246" s="971"/>
      <c r="D246" s="469"/>
    </row>
    <row r="247">
      <c r="A247" s="469"/>
      <c r="B247" s="469"/>
      <c r="C247" s="971"/>
      <c r="D247" s="469"/>
    </row>
    <row r="248">
      <c r="A248" s="469"/>
      <c r="B248" s="469"/>
      <c r="C248" s="971"/>
      <c r="D248" s="469"/>
    </row>
    <row r="249">
      <c r="A249" s="469"/>
      <c r="B249" s="469"/>
      <c r="C249" s="971"/>
      <c r="D249" s="469"/>
    </row>
    <row r="250">
      <c r="A250" s="469"/>
      <c r="B250" s="469"/>
      <c r="C250" s="971"/>
      <c r="D250" s="469"/>
    </row>
    <row r="251">
      <c r="A251" s="469"/>
      <c r="B251" s="469"/>
      <c r="C251" s="971"/>
      <c r="D251" s="469"/>
    </row>
    <row r="252">
      <c r="A252" s="469"/>
      <c r="B252" s="469"/>
      <c r="C252" s="971"/>
      <c r="D252" s="469"/>
    </row>
    <row r="253">
      <c r="A253" s="469"/>
      <c r="B253" s="469"/>
      <c r="C253" s="971"/>
      <c r="D253" s="469"/>
    </row>
    <row r="254">
      <c r="A254" s="469"/>
      <c r="B254" s="469"/>
      <c r="C254" s="971"/>
      <c r="D254" s="469"/>
    </row>
    <row r="255">
      <c r="A255" s="469"/>
      <c r="B255" s="469"/>
      <c r="C255" s="971"/>
      <c r="D255" s="469"/>
    </row>
    <row r="256">
      <c r="A256" s="469"/>
      <c r="B256" s="469"/>
      <c r="C256" s="971"/>
      <c r="D256" s="469"/>
    </row>
    <row r="257">
      <c r="A257" s="469"/>
      <c r="B257" s="469"/>
      <c r="C257" s="971"/>
      <c r="D257" s="469"/>
    </row>
    <row r="258">
      <c r="A258" s="469"/>
      <c r="B258" s="469"/>
      <c r="C258" s="971"/>
      <c r="D258" s="469"/>
    </row>
    <row r="259">
      <c r="A259" s="469"/>
      <c r="B259" s="469"/>
      <c r="C259" s="971"/>
      <c r="D259" s="469"/>
    </row>
    <row r="260">
      <c r="A260" s="469"/>
      <c r="B260" s="469"/>
      <c r="C260" s="971"/>
      <c r="D260" s="469"/>
    </row>
    <row r="261">
      <c r="A261" s="469"/>
      <c r="B261" s="469"/>
      <c r="C261" s="971"/>
      <c r="D261" s="469"/>
    </row>
    <row r="262">
      <c r="A262" s="469"/>
      <c r="B262" s="469"/>
      <c r="C262" s="971"/>
      <c r="D262" s="469"/>
    </row>
    <row r="263">
      <c r="A263" s="469"/>
      <c r="B263" s="469"/>
      <c r="C263" s="971"/>
      <c r="D263" s="469"/>
    </row>
    <row r="264">
      <c r="A264" s="469"/>
      <c r="B264" s="469"/>
      <c r="C264" s="971"/>
      <c r="D264" s="469"/>
    </row>
    <row r="265">
      <c r="A265" s="469"/>
      <c r="B265" s="469"/>
      <c r="C265" s="971"/>
      <c r="D265" s="469"/>
    </row>
    <row r="266">
      <c r="A266" s="469"/>
      <c r="B266" s="469"/>
      <c r="C266" s="971"/>
      <c r="D266" s="469"/>
    </row>
    <row r="267">
      <c r="A267" s="469"/>
      <c r="B267" s="469"/>
      <c r="C267" s="971"/>
      <c r="D267" s="469"/>
    </row>
    <row r="268">
      <c r="A268" s="469"/>
      <c r="B268" s="469"/>
      <c r="C268" s="971"/>
      <c r="D268" s="469"/>
    </row>
    <row r="269">
      <c r="A269" s="469"/>
      <c r="B269" s="469"/>
      <c r="C269" s="971"/>
      <c r="D269" s="469"/>
    </row>
    <row r="270">
      <c r="A270" s="469"/>
      <c r="B270" s="469"/>
      <c r="C270" s="971"/>
      <c r="D270" s="469"/>
    </row>
    <row r="271">
      <c r="A271" s="469"/>
      <c r="B271" s="469"/>
      <c r="C271" s="971"/>
      <c r="D271" s="469"/>
    </row>
    <row r="272">
      <c r="A272" s="469"/>
      <c r="B272" s="469"/>
      <c r="C272" s="971"/>
      <c r="D272" s="469"/>
    </row>
    <row r="273">
      <c r="A273" s="469"/>
      <c r="B273" s="469"/>
      <c r="C273" s="971"/>
      <c r="D273" s="469"/>
    </row>
    <row r="274">
      <c r="A274" s="469"/>
      <c r="B274" s="469"/>
      <c r="C274" s="971"/>
      <c r="D274" s="469"/>
    </row>
    <row r="275">
      <c r="A275" s="469"/>
      <c r="B275" s="469"/>
      <c r="C275" s="971"/>
      <c r="D275" s="469"/>
    </row>
    <row r="276">
      <c r="A276" s="469"/>
      <c r="B276" s="469"/>
      <c r="C276" s="971"/>
      <c r="D276" s="469"/>
    </row>
    <row r="277">
      <c r="A277" s="469"/>
      <c r="B277" s="469"/>
      <c r="C277" s="971"/>
      <c r="D277" s="469"/>
    </row>
    <row r="278">
      <c r="A278" s="469"/>
      <c r="B278" s="469"/>
      <c r="C278" s="971"/>
      <c r="D278" s="469"/>
    </row>
    <row r="279">
      <c r="A279" s="469"/>
      <c r="B279" s="469"/>
      <c r="C279" s="971"/>
      <c r="D279" s="469"/>
    </row>
    <row r="280">
      <c r="A280" s="469"/>
      <c r="B280" s="469"/>
      <c r="C280" s="971"/>
      <c r="D280" s="469"/>
    </row>
    <row r="281">
      <c r="A281" s="469"/>
      <c r="B281" s="469"/>
      <c r="C281" s="971"/>
      <c r="D281" s="469"/>
    </row>
    <row r="282">
      <c r="A282" s="469"/>
      <c r="B282" s="469"/>
      <c r="C282" s="971"/>
      <c r="D282" s="469"/>
    </row>
    <row r="283">
      <c r="A283" s="469"/>
      <c r="B283" s="469"/>
      <c r="C283" s="971"/>
      <c r="D283" s="469"/>
    </row>
    <row r="284">
      <c r="A284" s="469"/>
      <c r="B284" s="469"/>
      <c r="C284" s="971"/>
      <c r="D284" s="469"/>
    </row>
    <row r="285">
      <c r="A285" s="469"/>
      <c r="B285" s="469"/>
      <c r="C285" s="971"/>
      <c r="D285" s="469"/>
    </row>
    <row r="286">
      <c r="A286" s="469"/>
      <c r="B286" s="469"/>
      <c r="C286" s="971"/>
      <c r="D286" s="469"/>
    </row>
    <row r="287">
      <c r="A287" s="469"/>
      <c r="B287" s="469"/>
      <c r="C287" s="971"/>
      <c r="D287" s="469"/>
    </row>
    <row r="288">
      <c r="A288" s="469"/>
      <c r="B288" s="469"/>
      <c r="C288" s="971"/>
      <c r="D288" s="469"/>
    </row>
    <row r="289">
      <c r="A289" s="469"/>
      <c r="B289" s="469"/>
      <c r="C289" s="971"/>
      <c r="D289" s="469"/>
    </row>
    <row r="290">
      <c r="A290" s="469"/>
      <c r="B290" s="469"/>
      <c r="C290" s="971"/>
      <c r="D290" s="469"/>
    </row>
    <row r="291">
      <c r="A291" s="469"/>
      <c r="B291" s="469"/>
      <c r="C291" s="971"/>
      <c r="D291" s="469"/>
    </row>
    <row r="292">
      <c r="A292" s="469"/>
      <c r="B292" s="469"/>
      <c r="C292" s="971"/>
      <c r="D292" s="469"/>
    </row>
    <row r="293">
      <c r="A293" s="469"/>
      <c r="B293" s="469"/>
      <c r="C293" s="971"/>
      <c r="D293" s="469"/>
    </row>
    <row r="294">
      <c r="A294" s="469"/>
      <c r="B294" s="469"/>
      <c r="C294" s="971"/>
      <c r="D294" s="469"/>
    </row>
    <row r="295">
      <c r="A295" s="469"/>
      <c r="B295" s="469"/>
      <c r="C295" s="971"/>
      <c r="D295" s="469"/>
    </row>
    <row r="296">
      <c r="A296" s="469"/>
      <c r="B296" s="469"/>
      <c r="C296" s="971"/>
      <c r="D296" s="469"/>
    </row>
    <row r="297">
      <c r="A297" s="469"/>
      <c r="B297" s="469"/>
      <c r="C297" s="971"/>
      <c r="D297" s="469"/>
    </row>
    <row r="298">
      <c r="A298" s="469"/>
      <c r="B298" s="469"/>
      <c r="C298" s="971"/>
      <c r="D298" s="469"/>
    </row>
    <row r="299">
      <c r="A299" s="469"/>
      <c r="B299" s="469"/>
      <c r="C299" s="971"/>
      <c r="D299" s="469"/>
    </row>
    <row r="300">
      <c r="A300" s="469"/>
      <c r="B300" s="469"/>
      <c r="C300" s="971"/>
      <c r="D300" s="469"/>
    </row>
    <row r="301">
      <c r="A301" s="469"/>
      <c r="B301" s="469"/>
      <c r="C301" s="971"/>
      <c r="D301" s="469"/>
    </row>
    <row r="302">
      <c r="A302" s="469"/>
      <c r="B302" s="469"/>
      <c r="C302" s="971"/>
      <c r="D302" s="469"/>
    </row>
    <row r="303">
      <c r="A303" s="469"/>
      <c r="B303" s="469"/>
      <c r="C303" s="971"/>
      <c r="D303" s="469"/>
    </row>
    <row r="304">
      <c r="A304" s="469"/>
      <c r="B304" s="469"/>
      <c r="C304" s="971"/>
      <c r="D304" s="469"/>
    </row>
    <row r="305">
      <c r="A305" s="469"/>
      <c r="B305" s="469"/>
      <c r="C305" s="971"/>
      <c r="D305" s="469"/>
    </row>
    <row r="306">
      <c r="A306" s="469"/>
      <c r="B306" s="469"/>
      <c r="C306" s="971"/>
      <c r="D306" s="469"/>
    </row>
    <row r="307">
      <c r="A307" s="469"/>
      <c r="B307" s="469"/>
      <c r="C307" s="971"/>
      <c r="D307" s="469"/>
    </row>
    <row r="308">
      <c r="A308" s="469"/>
      <c r="B308" s="469"/>
      <c r="C308" s="971"/>
      <c r="D308" s="469"/>
    </row>
    <row r="309">
      <c r="A309" s="469"/>
      <c r="B309" s="469"/>
      <c r="C309" s="971"/>
      <c r="D309" s="469"/>
    </row>
    <row r="310">
      <c r="A310" s="469"/>
      <c r="B310" s="469"/>
      <c r="C310" s="971"/>
      <c r="D310" s="469"/>
    </row>
    <row r="311">
      <c r="A311" s="469"/>
      <c r="B311" s="469"/>
      <c r="C311" s="971"/>
      <c r="D311" s="469"/>
    </row>
    <row r="312">
      <c r="A312" s="469"/>
      <c r="B312" s="469"/>
      <c r="C312" s="971"/>
      <c r="D312" s="469"/>
    </row>
    <row r="313">
      <c r="A313" s="469"/>
      <c r="B313" s="469"/>
      <c r="C313" s="971"/>
      <c r="D313" s="469"/>
    </row>
    <row r="314">
      <c r="A314" s="469"/>
      <c r="B314" s="469"/>
      <c r="C314" s="971"/>
      <c r="D314" s="469"/>
    </row>
    <row r="315">
      <c r="A315" s="469"/>
      <c r="B315" s="469"/>
      <c r="C315" s="971"/>
      <c r="D315" s="469"/>
    </row>
    <row r="316">
      <c r="A316" s="469"/>
      <c r="B316" s="469"/>
      <c r="C316" s="971"/>
      <c r="D316" s="469"/>
    </row>
    <row r="317">
      <c r="A317" s="469"/>
      <c r="B317" s="469"/>
      <c r="C317" s="971"/>
      <c r="D317" s="469"/>
    </row>
    <row r="318">
      <c r="A318" s="469"/>
      <c r="B318" s="469"/>
      <c r="C318" s="971"/>
      <c r="D318" s="469"/>
    </row>
    <row r="319">
      <c r="A319" s="469"/>
      <c r="B319" s="469"/>
      <c r="C319" s="971"/>
      <c r="D319" s="469"/>
    </row>
    <row r="320">
      <c r="A320" s="469"/>
      <c r="B320" s="469"/>
      <c r="C320" s="971"/>
      <c r="D320" s="469"/>
    </row>
    <row r="321">
      <c r="A321" s="469"/>
      <c r="B321" s="469"/>
      <c r="C321" s="971"/>
      <c r="D321" s="469"/>
    </row>
    <row r="322">
      <c r="A322" s="469"/>
      <c r="B322" s="469"/>
      <c r="C322" s="971"/>
      <c r="D322" s="469"/>
    </row>
    <row r="323">
      <c r="A323" s="469"/>
      <c r="B323" s="469"/>
      <c r="C323" s="971"/>
      <c r="D323" s="469"/>
    </row>
    <row r="324">
      <c r="A324" s="469"/>
      <c r="B324" s="469"/>
      <c r="C324" s="971"/>
      <c r="D324" s="469"/>
    </row>
    <row r="325">
      <c r="A325" s="469"/>
      <c r="B325" s="469"/>
      <c r="C325" s="971"/>
      <c r="D325" s="469"/>
    </row>
    <row r="326">
      <c r="A326" s="469"/>
      <c r="B326" s="469"/>
      <c r="C326" s="971"/>
      <c r="D326" s="469"/>
    </row>
    <row r="327">
      <c r="A327" s="469"/>
      <c r="B327" s="469"/>
      <c r="C327" s="971"/>
      <c r="D327" s="469"/>
    </row>
    <row r="328">
      <c r="A328" s="469"/>
      <c r="B328" s="469"/>
      <c r="C328" s="971"/>
      <c r="D328" s="469"/>
    </row>
    <row r="329">
      <c r="A329" s="469"/>
      <c r="B329" s="469"/>
      <c r="C329" s="971"/>
      <c r="D329" s="469"/>
    </row>
    <row r="330">
      <c r="A330" s="469"/>
      <c r="B330" s="469"/>
      <c r="C330" s="971"/>
      <c r="D330" s="469"/>
    </row>
    <row r="331">
      <c r="A331" s="469"/>
      <c r="B331" s="469"/>
      <c r="C331" s="971"/>
      <c r="D331" s="469"/>
    </row>
    <row r="332">
      <c r="A332" s="469"/>
      <c r="B332" s="469"/>
      <c r="C332" s="971"/>
      <c r="D332" s="469"/>
    </row>
    <row r="333">
      <c r="A333" s="469"/>
      <c r="B333" s="469"/>
      <c r="C333" s="971"/>
      <c r="D333" s="469"/>
    </row>
    <row r="334">
      <c r="A334" s="469"/>
      <c r="B334" s="469"/>
      <c r="C334" s="971"/>
      <c r="D334" s="469"/>
    </row>
    <row r="335">
      <c r="A335" s="469"/>
      <c r="B335" s="469"/>
      <c r="C335" s="971"/>
      <c r="D335" s="469"/>
    </row>
    <row r="336">
      <c r="A336" s="469"/>
      <c r="B336" s="469"/>
      <c r="C336" s="971"/>
      <c r="D336" s="469"/>
    </row>
    <row r="337">
      <c r="A337" s="469"/>
      <c r="B337" s="469"/>
      <c r="C337" s="971"/>
      <c r="D337" s="469"/>
    </row>
    <row r="338">
      <c r="A338" s="469"/>
      <c r="B338" s="469"/>
      <c r="C338" s="971"/>
      <c r="D338" s="469"/>
    </row>
    <row r="339">
      <c r="A339" s="469"/>
      <c r="B339" s="469"/>
      <c r="C339" s="971"/>
      <c r="D339" s="469"/>
    </row>
    <row r="340">
      <c r="A340" s="469"/>
      <c r="B340" s="469"/>
      <c r="C340" s="971"/>
      <c r="D340" s="469"/>
    </row>
    <row r="341">
      <c r="A341" s="469"/>
      <c r="B341" s="469"/>
      <c r="C341" s="971"/>
      <c r="D341" s="469"/>
    </row>
    <row r="342">
      <c r="A342" s="469"/>
      <c r="B342" s="469"/>
      <c r="C342" s="971"/>
      <c r="D342" s="469"/>
    </row>
    <row r="343">
      <c r="A343" s="469"/>
      <c r="B343" s="469"/>
      <c r="C343" s="971"/>
      <c r="D343" s="469"/>
    </row>
    <row r="344">
      <c r="A344" s="469"/>
      <c r="B344" s="469"/>
      <c r="C344" s="971"/>
      <c r="D344" s="469"/>
    </row>
    <row r="345">
      <c r="A345" s="469"/>
      <c r="B345" s="469"/>
      <c r="C345" s="971"/>
      <c r="D345" s="469"/>
    </row>
    <row r="346">
      <c r="A346" s="469"/>
      <c r="B346" s="469"/>
      <c r="C346" s="971"/>
      <c r="D346" s="469"/>
    </row>
    <row r="347">
      <c r="A347" s="469"/>
      <c r="B347" s="469"/>
      <c r="C347" s="971"/>
      <c r="D347" s="469"/>
    </row>
    <row r="348">
      <c r="A348" s="469"/>
      <c r="B348" s="469"/>
      <c r="C348" s="971"/>
      <c r="D348" s="469"/>
    </row>
    <row r="349">
      <c r="A349" s="469"/>
      <c r="B349" s="469"/>
      <c r="C349" s="971"/>
      <c r="D349" s="469"/>
    </row>
    <row r="350">
      <c r="A350" s="469"/>
      <c r="B350" s="469"/>
      <c r="C350" s="971"/>
      <c r="D350" s="469"/>
    </row>
    <row r="351">
      <c r="A351" s="469"/>
      <c r="B351" s="469"/>
      <c r="C351" s="971"/>
      <c r="D351" s="469"/>
    </row>
    <row r="352">
      <c r="A352" s="469"/>
      <c r="B352" s="469"/>
      <c r="C352" s="971"/>
      <c r="D352" s="469"/>
    </row>
    <row r="353">
      <c r="A353" s="469"/>
      <c r="B353" s="469"/>
      <c r="C353" s="971"/>
      <c r="D353" s="469"/>
    </row>
    <row r="354">
      <c r="A354" s="469"/>
      <c r="B354" s="469"/>
      <c r="C354" s="971"/>
      <c r="D354" s="469"/>
    </row>
    <row r="355">
      <c r="A355" s="469"/>
      <c r="B355" s="469"/>
      <c r="C355" s="971"/>
      <c r="D355" s="469"/>
    </row>
    <row r="356">
      <c r="A356" s="469"/>
      <c r="B356" s="469"/>
      <c r="C356" s="971"/>
      <c r="D356" s="469"/>
    </row>
    <row r="357">
      <c r="A357" s="469"/>
      <c r="B357" s="469"/>
      <c r="C357" s="971"/>
      <c r="D357" s="469"/>
    </row>
    <row r="358">
      <c r="A358" s="469"/>
      <c r="B358" s="469"/>
      <c r="C358" s="971"/>
      <c r="D358" s="469"/>
    </row>
    <row r="359">
      <c r="A359" s="469"/>
      <c r="B359" s="469"/>
      <c r="C359" s="971"/>
      <c r="D359" s="469"/>
    </row>
    <row r="360">
      <c r="A360" s="469"/>
      <c r="B360" s="469"/>
      <c r="C360" s="971"/>
      <c r="D360" s="469"/>
    </row>
    <row r="361">
      <c r="A361" s="469"/>
      <c r="B361" s="469"/>
      <c r="C361" s="971"/>
      <c r="D361" s="469"/>
    </row>
    <row r="362">
      <c r="A362" s="469"/>
      <c r="B362" s="469"/>
      <c r="C362" s="971"/>
      <c r="D362" s="469"/>
    </row>
    <row r="363">
      <c r="A363" s="469"/>
      <c r="B363" s="469"/>
      <c r="C363" s="971"/>
      <c r="D363" s="469"/>
    </row>
    <row r="364">
      <c r="A364" s="469"/>
      <c r="B364" s="469"/>
      <c r="C364" s="971"/>
      <c r="D364" s="469"/>
    </row>
    <row r="365">
      <c r="A365" s="469"/>
      <c r="B365" s="469"/>
      <c r="C365" s="971"/>
      <c r="D365" s="469"/>
    </row>
    <row r="366">
      <c r="A366" s="469"/>
      <c r="B366" s="469"/>
      <c r="C366" s="971"/>
      <c r="D366" s="469"/>
    </row>
    <row r="367">
      <c r="A367" s="469"/>
      <c r="B367" s="469"/>
      <c r="C367" s="971"/>
      <c r="D367" s="469"/>
    </row>
    <row r="368">
      <c r="A368" s="469"/>
      <c r="B368" s="469"/>
      <c r="C368" s="971"/>
      <c r="D368" s="469"/>
    </row>
    <row r="369">
      <c r="A369" s="469"/>
      <c r="B369" s="469"/>
      <c r="C369" s="971"/>
      <c r="D369" s="469"/>
    </row>
    <row r="370">
      <c r="A370" s="469"/>
      <c r="B370" s="469"/>
      <c r="C370" s="971"/>
      <c r="D370" s="469"/>
    </row>
    <row r="371">
      <c r="A371" s="469"/>
      <c r="B371" s="469"/>
      <c r="C371" s="971"/>
      <c r="D371" s="469"/>
    </row>
    <row r="372">
      <c r="A372" s="469"/>
      <c r="B372" s="469"/>
      <c r="C372" s="971"/>
      <c r="D372" s="469"/>
    </row>
    <row r="373">
      <c r="A373" s="469"/>
      <c r="B373" s="469"/>
      <c r="C373" s="971"/>
      <c r="D373" s="469"/>
    </row>
    <row r="374">
      <c r="A374" s="469"/>
      <c r="B374" s="469"/>
      <c r="C374" s="971"/>
      <c r="D374" s="469"/>
    </row>
    <row r="375">
      <c r="A375" s="469"/>
      <c r="B375" s="469"/>
      <c r="C375" s="971"/>
      <c r="D375" s="469"/>
    </row>
    <row r="376">
      <c r="A376" s="469"/>
      <c r="B376" s="469"/>
      <c r="C376" s="971"/>
      <c r="D376" s="469"/>
    </row>
    <row r="377">
      <c r="A377" s="469"/>
      <c r="B377" s="469"/>
      <c r="C377" s="971"/>
      <c r="D377" s="469"/>
    </row>
    <row r="378">
      <c r="A378" s="469"/>
      <c r="B378" s="469"/>
      <c r="C378" s="971"/>
      <c r="D378" s="469"/>
    </row>
    <row r="379">
      <c r="A379" s="469"/>
      <c r="B379" s="469"/>
      <c r="C379" s="971"/>
      <c r="D379" s="469"/>
    </row>
    <row r="380">
      <c r="A380" s="469"/>
      <c r="B380" s="469"/>
      <c r="C380" s="971"/>
      <c r="D380" s="469"/>
    </row>
    <row r="381">
      <c r="A381" s="469"/>
      <c r="B381" s="469"/>
      <c r="C381" s="971"/>
      <c r="D381" s="469"/>
    </row>
    <row r="382">
      <c r="A382" s="469"/>
      <c r="B382" s="469"/>
      <c r="C382" s="971"/>
      <c r="D382" s="469"/>
    </row>
    <row r="383">
      <c r="A383" s="469"/>
      <c r="B383" s="469"/>
      <c r="C383" s="971"/>
      <c r="D383" s="469"/>
    </row>
    <row r="384">
      <c r="A384" s="469"/>
      <c r="B384" s="469"/>
      <c r="C384" s="971"/>
      <c r="D384" s="469"/>
    </row>
    <row r="385">
      <c r="A385" s="469"/>
      <c r="B385" s="469"/>
      <c r="C385" s="971"/>
      <c r="D385" s="469"/>
    </row>
    <row r="386">
      <c r="A386" s="469"/>
      <c r="B386" s="469"/>
      <c r="C386" s="971"/>
      <c r="D386" s="469"/>
    </row>
    <row r="387">
      <c r="A387" s="469"/>
      <c r="B387" s="469"/>
      <c r="C387" s="971"/>
      <c r="D387" s="469"/>
    </row>
    <row r="388">
      <c r="A388" s="469"/>
      <c r="B388" s="469"/>
      <c r="C388" s="971"/>
      <c r="D388" s="469"/>
    </row>
    <row r="389">
      <c r="A389" s="469"/>
      <c r="B389" s="469"/>
      <c r="C389" s="971"/>
      <c r="D389" s="469"/>
    </row>
    <row r="390">
      <c r="A390" s="469"/>
      <c r="B390" s="469"/>
      <c r="C390" s="971"/>
      <c r="D390" s="469"/>
    </row>
    <row r="391">
      <c r="A391" s="469"/>
      <c r="B391" s="469"/>
      <c r="C391" s="971"/>
      <c r="D391" s="469"/>
    </row>
    <row r="392">
      <c r="A392" s="469"/>
      <c r="B392" s="469"/>
      <c r="C392" s="971"/>
      <c r="D392" s="469"/>
    </row>
    <row r="393">
      <c r="A393" s="469"/>
      <c r="B393" s="469"/>
      <c r="C393" s="971"/>
      <c r="D393" s="469"/>
    </row>
    <row r="394">
      <c r="A394" s="469"/>
      <c r="B394" s="469"/>
      <c r="C394" s="971"/>
      <c r="D394" s="469"/>
    </row>
    <row r="395">
      <c r="A395" s="469"/>
      <c r="B395" s="469"/>
      <c r="C395" s="971"/>
      <c r="D395" s="469"/>
    </row>
    <row r="396">
      <c r="A396" s="469"/>
      <c r="B396" s="469"/>
      <c r="C396" s="971"/>
      <c r="D396" s="469"/>
    </row>
    <row r="397">
      <c r="A397" s="469"/>
      <c r="B397" s="469"/>
      <c r="C397" s="971"/>
      <c r="D397" s="469"/>
    </row>
    <row r="398">
      <c r="A398" s="469"/>
      <c r="B398" s="469"/>
      <c r="C398" s="971"/>
      <c r="D398" s="469"/>
    </row>
    <row r="399">
      <c r="A399" s="469"/>
      <c r="B399" s="469"/>
      <c r="C399" s="971"/>
      <c r="D399" s="469"/>
    </row>
    <row r="400">
      <c r="A400" s="469"/>
      <c r="B400" s="469"/>
      <c r="C400" s="971"/>
      <c r="D400" s="469"/>
    </row>
    <row r="401">
      <c r="A401" s="469"/>
      <c r="B401" s="469"/>
      <c r="C401" s="971"/>
      <c r="D401" s="469"/>
    </row>
    <row r="402">
      <c r="A402" s="469"/>
      <c r="B402" s="469"/>
      <c r="C402" s="971"/>
      <c r="D402" s="469"/>
    </row>
    <row r="403">
      <c r="A403" s="469"/>
      <c r="B403" s="469"/>
      <c r="C403" s="971"/>
      <c r="D403" s="469"/>
    </row>
    <row r="404">
      <c r="A404" s="469"/>
      <c r="B404" s="469"/>
      <c r="C404" s="971"/>
      <c r="D404" s="469"/>
    </row>
    <row r="405">
      <c r="A405" s="469"/>
      <c r="B405" s="469"/>
      <c r="C405" s="971"/>
      <c r="D405" s="469"/>
    </row>
    <row r="406">
      <c r="A406" s="469"/>
      <c r="B406" s="469"/>
      <c r="C406" s="971"/>
      <c r="D406" s="469"/>
    </row>
    <row r="407">
      <c r="A407" s="469"/>
      <c r="B407" s="469"/>
      <c r="C407" s="971"/>
      <c r="D407" s="469"/>
    </row>
    <row r="408">
      <c r="A408" s="469"/>
      <c r="B408" s="469"/>
      <c r="C408" s="971"/>
      <c r="D408" s="469"/>
    </row>
    <row r="409">
      <c r="A409" s="469"/>
      <c r="B409" s="469"/>
      <c r="C409" s="971"/>
      <c r="D409" s="469"/>
    </row>
    <row r="410">
      <c r="A410" s="469"/>
      <c r="B410" s="469"/>
      <c r="C410" s="971"/>
      <c r="D410" s="469"/>
    </row>
    <row r="411">
      <c r="A411" s="469"/>
      <c r="B411" s="469"/>
      <c r="C411" s="971"/>
      <c r="D411" s="469"/>
    </row>
    <row r="412">
      <c r="A412" s="469"/>
      <c r="B412" s="469"/>
      <c r="C412" s="971"/>
      <c r="D412" s="469"/>
    </row>
    <row r="413">
      <c r="A413" s="469"/>
      <c r="B413" s="469"/>
      <c r="C413" s="971"/>
      <c r="D413" s="469"/>
    </row>
    <row r="414">
      <c r="A414" s="469"/>
      <c r="B414" s="469"/>
      <c r="C414" s="971"/>
      <c r="D414" s="469"/>
    </row>
    <row r="415">
      <c r="A415" s="469"/>
      <c r="B415" s="469"/>
      <c r="C415" s="971"/>
      <c r="D415" s="469"/>
    </row>
    <row r="416">
      <c r="A416" s="469"/>
      <c r="B416" s="469"/>
      <c r="C416" s="971"/>
      <c r="D416" s="469"/>
    </row>
    <row r="417">
      <c r="A417" s="469"/>
      <c r="B417" s="469"/>
      <c r="C417" s="971"/>
      <c r="D417" s="469"/>
    </row>
    <row r="418">
      <c r="A418" s="469"/>
      <c r="B418" s="469"/>
      <c r="C418" s="971"/>
      <c r="D418" s="469"/>
    </row>
    <row r="419">
      <c r="A419" s="469"/>
      <c r="B419" s="469"/>
      <c r="C419" s="971"/>
      <c r="D419" s="469"/>
    </row>
    <row r="420">
      <c r="A420" s="469"/>
      <c r="B420" s="469"/>
      <c r="C420" s="971"/>
      <c r="D420" s="469"/>
    </row>
    <row r="421">
      <c r="A421" s="469"/>
      <c r="B421" s="469"/>
      <c r="C421" s="971"/>
      <c r="D421" s="469"/>
    </row>
    <row r="422">
      <c r="A422" s="469"/>
      <c r="B422" s="469"/>
      <c r="C422" s="971"/>
      <c r="D422" s="469"/>
    </row>
    <row r="423">
      <c r="A423" s="469"/>
      <c r="B423" s="469"/>
      <c r="C423" s="971"/>
      <c r="D423" s="469"/>
    </row>
    <row r="424">
      <c r="A424" s="469"/>
      <c r="B424" s="469"/>
      <c r="C424" s="971"/>
      <c r="D424" s="469"/>
    </row>
    <row r="425">
      <c r="A425" s="469"/>
      <c r="B425" s="469"/>
      <c r="C425" s="971"/>
      <c r="D425" s="469"/>
    </row>
    <row r="426">
      <c r="A426" s="469"/>
      <c r="B426" s="469"/>
      <c r="C426" s="971"/>
      <c r="D426" s="469"/>
    </row>
    <row r="427">
      <c r="A427" s="469"/>
      <c r="B427" s="469"/>
      <c r="C427" s="971"/>
      <c r="D427" s="469"/>
    </row>
    <row r="428">
      <c r="A428" s="469"/>
      <c r="B428" s="469"/>
      <c r="C428" s="971"/>
      <c r="D428" s="469"/>
    </row>
    <row r="429">
      <c r="A429" s="469"/>
      <c r="B429" s="469"/>
      <c r="C429" s="971"/>
      <c r="D429" s="469"/>
    </row>
    <row r="430">
      <c r="A430" s="469"/>
      <c r="B430" s="469"/>
      <c r="C430" s="971"/>
      <c r="D430" s="469"/>
    </row>
    <row r="431">
      <c r="A431" s="469"/>
      <c r="B431" s="469"/>
      <c r="C431" s="971"/>
      <c r="D431" s="469"/>
    </row>
    <row r="432">
      <c r="A432" s="469"/>
      <c r="B432" s="469"/>
      <c r="C432" s="971"/>
      <c r="D432" s="469"/>
    </row>
    <row r="433">
      <c r="A433" s="469"/>
      <c r="B433" s="469"/>
      <c r="C433" s="971"/>
      <c r="D433" s="469"/>
    </row>
    <row r="434">
      <c r="A434" s="469"/>
      <c r="B434" s="469"/>
      <c r="C434" s="971"/>
      <c r="D434" s="469"/>
    </row>
    <row r="435">
      <c r="A435" s="469"/>
      <c r="B435" s="469"/>
      <c r="C435" s="971"/>
      <c r="D435" s="469"/>
    </row>
    <row r="436">
      <c r="A436" s="469"/>
      <c r="B436" s="469"/>
      <c r="C436" s="971"/>
      <c r="D436" s="469"/>
    </row>
    <row r="437">
      <c r="A437" s="469"/>
      <c r="B437" s="469"/>
      <c r="C437" s="971"/>
      <c r="D437" s="469"/>
    </row>
    <row r="438">
      <c r="A438" s="469"/>
      <c r="B438" s="469"/>
      <c r="C438" s="971"/>
      <c r="D438" s="469"/>
    </row>
    <row r="439">
      <c r="A439" s="469"/>
      <c r="B439" s="469"/>
      <c r="C439" s="971"/>
      <c r="D439" s="469"/>
    </row>
    <row r="440">
      <c r="A440" s="469"/>
      <c r="B440" s="469"/>
      <c r="C440" s="971"/>
      <c r="D440" s="469"/>
    </row>
    <row r="441">
      <c r="A441" s="469"/>
      <c r="B441" s="469"/>
      <c r="C441" s="971"/>
      <c r="D441" s="469"/>
    </row>
    <row r="442">
      <c r="A442" s="469"/>
      <c r="B442" s="469"/>
      <c r="C442" s="971"/>
      <c r="D442" s="469"/>
    </row>
    <row r="443">
      <c r="A443" s="469"/>
      <c r="B443" s="469"/>
      <c r="C443" s="971"/>
      <c r="D443" s="469"/>
    </row>
    <row r="444">
      <c r="A444" s="469"/>
      <c r="B444" s="469"/>
      <c r="C444" s="971"/>
      <c r="D444" s="469"/>
    </row>
    <row r="445">
      <c r="A445" s="469"/>
      <c r="B445" s="469"/>
      <c r="C445" s="971"/>
      <c r="D445" s="469"/>
    </row>
    <row r="446">
      <c r="A446" s="469"/>
      <c r="B446" s="469"/>
      <c r="C446" s="971"/>
      <c r="D446" s="469"/>
    </row>
    <row r="447">
      <c r="A447" s="469"/>
      <c r="B447" s="469"/>
      <c r="C447" s="971"/>
      <c r="D447" s="469"/>
    </row>
    <row r="448">
      <c r="A448" s="469"/>
      <c r="B448" s="469"/>
      <c r="C448" s="971"/>
      <c r="D448" s="469"/>
    </row>
    <row r="449">
      <c r="A449" s="469"/>
      <c r="B449" s="469"/>
      <c r="C449" s="971"/>
      <c r="D449" s="469"/>
    </row>
    <row r="450">
      <c r="A450" s="469"/>
      <c r="B450" s="469"/>
      <c r="C450" s="971"/>
      <c r="D450" s="469"/>
    </row>
    <row r="451">
      <c r="A451" s="469"/>
      <c r="B451" s="469"/>
      <c r="C451" s="971"/>
      <c r="D451" s="469"/>
    </row>
    <row r="452">
      <c r="A452" s="469"/>
      <c r="B452" s="469"/>
      <c r="C452" s="971"/>
      <c r="D452" s="469"/>
    </row>
    <row r="453">
      <c r="A453" s="469"/>
      <c r="B453" s="469"/>
      <c r="C453" s="971"/>
      <c r="D453" s="469"/>
    </row>
    <row r="454">
      <c r="A454" s="469"/>
      <c r="B454" s="469"/>
      <c r="C454" s="971"/>
      <c r="D454" s="469"/>
    </row>
    <row r="455">
      <c r="A455" s="469"/>
      <c r="B455" s="469"/>
      <c r="C455" s="971"/>
      <c r="D455" s="469"/>
    </row>
    <row r="456">
      <c r="A456" s="469"/>
      <c r="B456" s="469"/>
      <c r="C456" s="971"/>
      <c r="D456" s="469"/>
    </row>
    <row r="457">
      <c r="A457" s="469"/>
      <c r="B457" s="469"/>
      <c r="C457" s="971"/>
      <c r="D457" s="469"/>
    </row>
    <row r="458">
      <c r="A458" s="469"/>
      <c r="B458" s="469"/>
      <c r="C458" s="971"/>
      <c r="D458" s="469"/>
    </row>
    <row r="459">
      <c r="A459" s="469"/>
      <c r="B459" s="469"/>
      <c r="C459" s="971"/>
      <c r="D459" s="469"/>
    </row>
    <row r="460">
      <c r="A460" s="469"/>
      <c r="B460" s="469"/>
      <c r="C460" s="971"/>
      <c r="D460" s="469"/>
    </row>
    <row r="461">
      <c r="A461" s="469"/>
      <c r="B461" s="469"/>
      <c r="C461" s="971"/>
      <c r="D461" s="469"/>
    </row>
    <row r="462">
      <c r="A462" s="469"/>
      <c r="B462" s="469"/>
      <c r="C462" s="971"/>
      <c r="D462" s="469"/>
    </row>
    <row r="463">
      <c r="A463" s="469"/>
      <c r="B463" s="469"/>
      <c r="C463" s="971"/>
      <c r="D463" s="469"/>
    </row>
    <row r="464">
      <c r="A464" s="469"/>
      <c r="B464" s="469"/>
      <c r="C464" s="971"/>
      <c r="D464" s="469"/>
    </row>
    <row r="465">
      <c r="A465" s="469"/>
      <c r="B465" s="469"/>
      <c r="C465" s="971"/>
      <c r="D465" s="469"/>
    </row>
    <row r="466">
      <c r="A466" s="469"/>
      <c r="B466" s="469"/>
      <c r="C466" s="971"/>
      <c r="D466" s="469"/>
    </row>
    <row r="467">
      <c r="A467" s="469"/>
      <c r="B467" s="469"/>
      <c r="C467" s="971"/>
      <c r="D467" s="469"/>
    </row>
    <row r="468">
      <c r="A468" s="469"/>
      <c r="B468" s="469"/>
      <c r="C468" s="971"/>
      <c r="D468" s="469"/>
    </row>
    <row r="469">
      <c r="A469" s="469"/>
      <c r="B469" s="469"/>
      <c r="C469" s="971"/>
      <c r="D469" s="469"/>
    </row>
    <row r="470">
      <c r="A470" s="469"/>
      <c r="B470" s="469"/>
      <c r="C470" s="971"/>
      <c r="D470" s="469"/>
    </row>
    <row r="471">
      <c r="A471" s="469"/>
      <c r="B471" s="469"/>
      <c r="C471" s="971"/>
      <c r="D471" s="469"/>
    </row>
    <row r="472">
      <c r="A472" s="469"/>
      <c r="B472" s="469"/>
      <c r="C472" s="971"/>
      <c r="D472" s="469"/>
    </row>
    <row r="473">
      <c r="A473" s="469"/>
      <c r="B473" s="469"/>
      <c r="C473" s="971"/>
      <c r="D473" s="469"/>
    </row>
    <row r="474">
      <c r="A474" s="469"/>
      <c r="B474" s="469"/>
      <c r="C474" s="971"/>
      <c r="D474" s="469"/>
    </row>
    <row r="475">
      <c r="A475" s="469"/>
      <c r="B475" s="469"/>
      <c r="C475" s="971"/>
      <c r="D475" s="469"/>
    </row>
    <row r="476">
      <c r="A476" s="469"/>
      <c r="B476" s="469"/>
      <c r="C476" s="971"/>
      <c r="D476" s="469"/>
    </row>
    <row r="477">
      <c r="A477" s="469"/>
      <c r="B477" s="469"/>
      <c r="C477" s="971"/>
      <c r="D477" s="469"/>
    </row>
    <row r="478">
      <c r="A478" s="469"/>
      <c r="B478" s="469"/>
      <c r="C478" s="971"/>
      <c r="D478" s="469"/>
    </row>
    <row r="479">
      <c r="A479" s="469"/>
      <c r="B479" s="469"/>
      <c r="C479" s="971"/>
      <c r="D479" s="469"/>
    </row>
    <row r="480">
      <c r="A480" s="469"/>
      <c r="B480" s="469"/>
      <c r="C480" s="971"/>
      <c r="D480" s="469"/>
    </row>
    <row r="481">
      <c r="A481" s="469"/>
      <c r="B481" s="469"/>
      <c r="C481" s="971"/>
      <c r="D481" s="469"/>
    </row>
    <row r="482">
      <c r="A482" s="469"/>
      <c r="B482" s="469"/>
      <c r="C482" s="971"/>
      <c r="D482" s="469"/>
    </row>
    <row r="483">
      <c r="A483" s="469"/>
      <c r="B483" s="469"/>
      <c r="C483" s="971"/>
      <c r="D483" s="469"/>
    </row>
    <row r="484">
      <c r="A484" s="469"/>
      <c r="B484" s="469"/>
      <c r="C484" s="971"/>
      <c r="D484" s="469"/>
    </row>
    <row r="485">
      <c r="A485" s="469"/>
      <c r="B485" s="469"/>
      <c r="C485" s="971"/>
      <c r="D485" s="469"/>
    </row>
    <row r="486">
      <c r="A486" s="469"/>
      <c r="B486" s="469"/>
      <c r="C486" s="971"/>
      <c r="D486" s="469"/>
    </row>
    <row r="487">
      <c r="A487" s="469"/>
      <c r="B487" s="469"/>
      <c r="C487" s="971"/>
      <c r="D487" s="469"/>
    </row>
    <row r="488">
      <c r="A488" s="469"/>
      <c r="B488" s="469"/>
      <c r="C488" s="971"/>
      <c r="D488" s="469"/>
    </row>
    <row r="489">
      <c r="A489" s="469"/>
      <c r="B489" s="469"/>
      <c r="C489" s="971"/>
      <c r="D489" s="469"/>
    </row>
    <row r="490">
      <c r="A490" s="469"/>
      <c r="B490" s="469"/>
      <c r="C490" s="971"/>
      <c r="D490" s="469"/>
    </row>
    <row r="491">
      <c r="A491" s="469"/>
      <c r="B491" s="469"/>
      <c r="C491" s="971"/>
      <c r="D491" s="469"/>
    </row>
    <row r="492">
      <c r="A492" s="469"/>
      <c r="B492" s="469"/>
      <c r="C492" s="971"/>
      <c r="D492" s="469"/>
    </row>
    <row r="493">
      <c r="A493" s="469"/>
      <c r="B493" s="469"/>
      <c r="C493" s="971"/>
      <c r="D493" s="469"/>
    </row>
    <row r="494">
      <c r="A494" s="469"/>
      <c r="B494" s="469"/>
      <c r="C494" s="971"/>
      <c r="D494" s="469"/>
    </row>
    <row r="495">
      <c r="A495" s="469"/>
      <c r="B495" s="469"/>
      <c r="C495" s="971"/>
      <c r="D495" s="469"/>
    </row>
    <row r="496">
      <c r="A496" s="469"/>
      <c r="B496" s="469"/>
      <c r="C496" s="971"/>
      <c r="D496" s="469"/>
    </row>
    <row r="497">
      <c r="A497" s="469"/>
      <c r="B497" s="469"/>
      <c r="C497" s="971"/>
      <c r="D497" s="469"/>
    </row>
    <row r="498">
      <c r="A498" s="469"/>
      <c r="B498" s="469"/>
      <c r="C498" s="971"/>
      <c r="D498" s="469"/>
    </row>
    <row r="499">
      <c r="A499" s="469"/>
      <c r="B499" s="469"/>
      <c r="C499" s="971"/>
      <c r="D499" s="469"/>
    </row>
    <row r="500">
      <c r="A500" s="469"/>
      <c r="B500" s="469"/>
      <c r="C500" s="971"/>
      <c r="D500" s="469"/>
    </row>
    <row r="501">
      <c r="A501" s="469"/>
      <c r="B501" s="469"/>
      <c r="C501" s="971"/>
      <c r="D501" s="469"/>
    </row>
    <row r="502">
      <c r="A502" s="469"/>
      <c r="B502" s="469"/>
      <c r="C502" s="971"/>
      <c r="D502" s="469"/>
    </row>
    <row r="503">
      <c r="A503" s="469"/>
      <c r="B503" s="469"/>
      <c r="C503" s="971"/>
      <c r="D503" s="469"/>
    </row>
    <row r="504">
      <c r="A504" s="469"/>
      <c r="B504" s="469"/>
      <c r="C504" s="971"/>
      <c r="D504" s="469"/>
    </row>
    <row r="505">
      <c r="A505" s="469"/>
      <c r="B505" s="469"/>
      <c r="C505" s="971"/>
      <c r="D505" s="469"/>
    </row>
    <row r="506">
      <c r="A506" s="469"/>
      <c r="B506" s="469"/>
      <c r="C506" s="971"/>
      <c r="D506" s="469"/>
    </row>
    <row r="507">
      <c r="A507" s="469"/>
      <c r="B507" s="469"/>
      <c r="C507" s="971"/>
      <c r="D507" s="469"/>
    </row>
    <row r="508">
      <c r="A508" s="469"/>
      <c r="B508" s="469"/>
      <c r="C508" s="971"/>
      <c r="D508" s="469"/>
    </row>
    <row r="509">
      <c r="A509" s="469"/>
      <c r="B509" s="469"/>
      <c r="C509" s="971"/>
      <c r="D509" s="469"/>
    </row>
    <row r="510">
      <c r="A510" s="469"/>
      <c r="B510" s="469"/>
      <c r="C510" s="971"/>
      <c r="D510" s="469"/>
    </row>
    <row r="511">
      <c r="A511" s="469"/>
      <c r="B511" s="469"/>
      <c r="C511" s="971"/>
      <c r="D511" s="469"/>
    </row>
    <row r="512">
      <c r="A512" s="469"/>
      <c r="B512" s="469"/>
      <c r="C512" s="971"/>
      <c r="D512" s="469"/>
    </row>
    <row r="513">
      <c r="A513" s="469"/>
      <c r="B513" s="469"/>
      <c r="C513" s="971"/>
      <c r="D513" s="469"/>
    </row>
    <row r="514">
      <c r="A514" s="469"/>
      <c r="B514" s="469"/>
      <c r="C514" s="971"/>
      <c r="D514" s="469"/>
    </row>
    <row r="515">
      <c r="A515" s="469"/>
      <c r="B515" s="469"/>
      <c r="C515" s="971"/>
      <c r="D515" s="469"/>
    </row>
    <row r="516">
      <c r="A516" s="469"/>
      <c r="B516" s="469"/>
      <c r="C516" s="971"/>
      <c r="D516" s="469"/>
    </row>
    <row r="517">
      <c r="A517" s="469"/>
      <c r="B517" s="469"/>
      <c r="C517" s="971"/>
      <c r="D517" s="469"/>
    </row>
    <row r="518">
      <c r="A518" s="469"/>
      <c r="B518" s="469"/>
      <c r="C518" s="971"/>
      <c r="D518" s="469"/>
    </row>
    <row r="519">
      <c r="A519" s="469"/>
      <c r="B519" s="469"/>
      <c r="C519" s="971"/>
      <c r="D519" s="469"/>
    </row>
    <row r="520">
      <c r="A520" s="469"/>
      <c r="B520" s="469"/>
      <c r="C520" s="971"/>
      <c r="D520" s="469"/>
    </row>
    <row r="521">
      <c r="A521" s="469"/>
      <c r="B521" s="469"/>
      <c r="C521" s="971"/>
      <c r="D521" s="469"/>
    </row>
    <row r="522">
      <c r="A522" s="469"/>
      <c r="B522" s="469"/>
      <c r="C522" s="971"/>
      <c r="D522" s="469"/>
    </row>
    <row r="523">
      <c r="A523" s="469"/>
      <c r="B523" s="469"/>
      <c r="C523" s="971"/>
      <c r="D523" s="469"/>
    </row>
    <row r="524">
      <c r="A524" s="469"/>
      <c r="B524" s="469"/>
      <c r="C524" s="971"/>
      <c r="D524" s="469"/>
    </row>
    <row r="525">
      <c r="A525" s="469"/>
      <c r="B525" s="469"/>
      <c r="C525" s="971"/>
      <c r="D525" s="469"/>
    </row>
    <row r="526">
      <c r="A526" s="469"/>
      <c r="B526" s="469"/>
      <c r="C526" s="971"/>
      <c r="D526" s="469"/>
    </row>
    <row r="527">
      <c r="A527" s="469"/>
      <c r="B527" s="469"/>
      <c r="C527" s="971"/>
      <c r="D527" s="469"/>
    </row>
    <row r="528">
      <c r="A528" s="469"/>
      <c r="B528" s="469"/>
      <c r="C528" s="971"/>
      <c r="D528" s="469"/>
    </row>
    <row r="529">
      <c r="A529" s="469"/>
      <c r="B529" s="469"/>
      <c r="C529" s="971"/>
      <c r="D529" s="469"/>
    </row>
    <row r="530">
      <c r="A530" s="469"/>
      <c r="B530" s="469"/>
      <c r="C530" s="971"/>
      <c r="D530" s="469"/>
    </row>
    <row r="531">
      <c r="A531" s="469"/>
      <c r="B531" s="469"/>
      <c r="C531" s="971"/>
      <c r="D531" s="469"/>
    </row>
    <row r="532">
      <c r="A532" s="469"/>
      <c r="B532" s="469"/>
      <c r="C532" s="971"/>
      <c r="D532" s="469"/>
    </row>
    <row r="533">
      <c r="A533" s="469"/>
      <c r="B533" s="469"/>
      <c r="C533" s="971"/>
      <c r="D533" s="469"/>
    </row>
    <row r="534">
      <c r="A534" s="469"/>
      <c r="B534" s="469"/>
      <c r="C534" s="971"/>
      <c r="D534" s="469"/>
    </row>
    <row r="535">
      <c r="A535" s="469"/>
      <c r="B535" s="469"/>
      <c r="C535" s="971"/>
      <c r="D535" s="469"/>
    </row>
    <row r="536">
      <c r="A536" s="469"/>
      <c r="B536" s="469"/>
      <c r="C536" s="971"/>
      <c r="D536" s="469"/>
    </row>
    <row r="537">
      <c r="A537" s="469"/>
      <c r="B537" s="469"/>
      <c r="C537" s="971"/>
      <c r="D537" s="469"/>
    </row>
    <row r="538">
      <c r="A538" s="469"/>
      <c r="B538" s="469"/>
      <c r="C538" s="971"/>
      <c r="D538" s="469"/>
    </row>
    <row r="539">
      <c r="A539" s="469"/>
      <c r="B539" s="469"/>
      <c r="C539" s="971"/>
      <c r="D539" s="469"/>
    </row>
    <row r="540">
      <c r="A540" s="469"/>
      <c r="B540" s="469"/>
      <c r="C540" s="971"/>
      <c r="D540" s="469"/>
    </row>
    <row r="541">
      <c r="A541" s="469"/>
      <c r="B541" s="469"/>
      <c r="C541" s="971"/>
      <c r="D541" s="469"/>
    </row>
    <row r="542">
      <c r="A542" s="469"/>
      <c r="B542" s="469"/>
      <c r="C542" s="971"/>
      <c r="D542" s="469"/>
    </row>
    <row r="543">
      <c r="A543" s="469"/>
      <c r="B543" s="469"/>
      <c r="C543" s="971"/>
      <c r="D543" s="469"/>
    </row>
    <row r="544">
      <c r="A544" s="469"/>
      <c r="B544" s="469"/>
      <c r="C544" s="971"/>
      <c r="D544" s="469"/>
    </row>
    <row r="545">
      <c r="A545" s="469"/>
      <c r="B545" s="469"/>
      <c r="C545" s="971"/>
      <c r="D545" s="469"/>
    </row>
    <row r="546">
      <c r="A546" s="469"/>
      <c r="B546" s="469"/>
      <c r="C546" s="971"/>
      <c r="D546" s="469"/>
    </row>
    <row r="547">
      <c r="A547" s="469"/>
      <c r="B547" s="469"/>
      <c r="C547" s="971"/>
      <c r="D547" s="469"/>
    </row>
    <row r="548">
      <c r="A548" s="469"/>
      <c r="B548" s="469"/>
      <c r="C548" s="971"/>
      <c r="D548" s="469"/>
    </row>
    <row r="549">
      <c r="A549" s="469"/>
      <c r="B549" s="469"/>
      <c r="C549" s="971"/>
      <c r="D549" s="469"/>
    </row>
    <row r="550">
      <c r="A550" s="469"/>
      <c r="B550" s="469"/>
      <c r="C550" s="971"/>
      <c r="D550" s="469"/>
    </row>
    <row r="551">
      <c r="A551" s="469"/>
      <c r="B551" s="469"/>
      <c r="C551" s="971"/>
      <c r="D551" s="469"/>
    </row>
    <row r="552">
      <c r="A552" s="469"/>
      <c r="B552" s="469"/>
      <c r="C552" s="971"/>
      <c r="D552" s="469"/>
    </row>
    <row r="553">
      <c r="A553" s="469"/>
      <c r="B553" s="469"/>
      <c r="C553" s="971"/>
      <c r="D553" s="469"/>
    </row>
    <row r="554">
      <c r="A554" s="469"/>
      <c r="B554" s="469"/>
      <c r="C554" s="971"/>
      <c r="D554" s="469"/>
    </row>
    <row r="555">
      <c r="A555" s="469"/>
      <c r="B555" s="469"/>
      <c r="C555" s="971"/>
      <c r="D555" s="469"/>
    </row>
    <row r="556">
      <c r="A556" s="469"/>
      <c r="B556" s="469"/>
      <c r="C556" s="971"/>
      <c r="D556" s="469"/>
    </row>
    <row r="557">
      <c r="A557" s="469"/>
      <c r="B557" s="469"/>
      <c r="C557" s="971"/>
      <c r="D557" s="469"/>
    </row>
    <row r="558">
      <c r="A558" s="469"/>
      <c r="B558" s="469"/>
      <c r="C558" s="971"/>
      <c r="D558" s="469"/>
    </row>
    <row r="559">
      <c r="A559" s="469"/>
      <c r="B559" s="469"/>
      <c r="C559" s="971"/>
      <c r="D559" s="469"/>
    </row>
    <row r="560">
      <c r="A560" s="469"/>
      <c r="B560" s="469"/>
      <c r="C560" s="971"/>
      <c r="D560" s="469"/>
    </row>
    <row r="561">
      <c r="A561" s="469"/>
      <c r="B561" s="469"/>
      <c r="C561" s="971"/>
      <c r="D561" s="469"/>
    </row>
    <row r="562">
      <c r="A562" s="469"/>
      <c r="B562" s="469"/>
      <c r="C562" s="971"/>
      <c r="D562" s="469"/>
    </row>
    <row r="563">
      <c r="A563" s="469"/>
      <c r="B563" s="469"/>
      <c r="C563" s="971"/>
      <c r="D563" s="469"/>
    </row>
    <row r="564">
      <c r="A564" s="469"/>
      <c r="B564" s="469"/>
      <c r="C564" s="971"/>
      <c r="D564" s="469"/>
    </row>
    <row r="565">
      <c r="A565" s="469"/>
      <c r="B565" s="469"/>
      <c r="C565" s="971"/>
      <c r="D565" s="469"/>
    </row>
    <row r="566">
      <c r="A566" s="469"/>
      <c r="B566" s="469"/>
      <c r="C566" s="971"/>
      <c r="D566" s="469"/>
    </row>
    <row r="567">
      <c r="A567" s="469"/>
      <c r="B567" s="469"/>
      <c r="C567" s="971"/>
      <c r="D567" s="469"/>
    </row>
    <row r="568">
      <c r="A568" s="469"/>
      <c r="B568" s="469"/>
      <c r="C568" s="971"/>
      <c r="D568" s="469"/>
    </row>
    <row r="569">
      <c r="A569" s="469"/>
      <c r="B569" s="469"/>
      <c r="C569" s="971"/>
      <c r="D569" s="469"/>
    </row>
    <row r="570">
      <c r="A570" s="469"/>
      <c r="B570" s="469"/>
      <c r="C570" s="971"/>
      <c r="D570" s="469"/>
    </row>
    <row r="571">
      <c r="A571" s="469"/>
      <c r="B571" s="469"/>
      <c r="C571" s="971"/>
      <c r="D571" s="469"/>
    </row>
    <row r="572">
      <c r="A572" s="469"/>
      <c r="B572" s="469"/>
      <c r="C572" s="971"/>
      <c r="D572" s="469"/>
    </row>
    <row r="573">
      <c r="A573" s="469"/>
      <c r="B573" s="469"/>
      <c r="C573" s="971"/>
      <c r="D573" s="469"/>
    </row>
    <row r="574">
      <c r="A574" s="469"/>
      <c r="B574" s="469"/>
      <c r="C574" s="971"/>
      <c r="D574" s="469"/>
    </row>
    <row r="575">
      <c r="A575" s="469"/>
      <c r="B575" s="469"/>
      <c r="C575" s="971"/>
      <c r="D575" s="469"/>
    </row>
    <row r="576">
      <c r="A576" s="469"/>
      <c r="B576" s="469"/>
      <c r="C576" s="971"/>
      <c r="D576" s="469"/>
    </row>
    <row r="577">
      <c r="A577" s="469"/>
      <c r="B577" s="469"/>
      <c r="C577" s="971"/>
      <c r="D577" s="469"/>
    </row>
    <row r="578">
      <c r="A578" s="469"/>
      <c r="B578" s="469"/>
      <c r="C578" s="971"/>
      <c r="D578" s="469"/>
    </row>
    <row r="579">
      <c r="A579" s="469"/>
      <c r="B579" s="469"/>
      <c r="C579" s="971"/>
      <c r="D579" s="469"/>
    </row>
    <row r="580">
      <c r="A580" s="469"/>
      <c r="B580" s="469"/>
      <c r="C580" s="971"/>
      <c r="D580" s="469"/>
    </row>
    <row r="581">
      <c r="A581" s="469"/>
      <c r="B581" s="469"/>
      <c r="C581" s="971"/>
      <c r="D581" s="469"/>
    </row>
    <row r="582">
      <c r="A582" s="469"/>
      <c r="B582" s="469"/>
      <c r="C582" s="971"/>
      <c r="D582" s="469"/>
    </row>
    <row r="583">
      <c r="A583" s="469"/>
      <c r="B583" s="469"/>
      <c r="C583" s="971"/>
      <c r="D583" s="469"/>
    </row>
    <row r="584">
      <c r="A584" s="469"/>
      <c r="B584" s="469"/>
      <c r="C584" s="971"/>
      <c r="D584" s="469"/>
    </row>
    <row r="585">
      <c r="A585" s="469"/>
      <c r="B585" s="469"/>
      <c r="C585" s="971"/>
      <c r="D585" s="469"/>
    </row>
    <row r="586">
      <c r="A586" s="469"/>
      <c r="B586" s="469"/>
      <c r="C586" s="971"/>
      <c r="D586" s="469"/>
    </row>
    <row r="587">
      <c r="A587" s="469"/>
      <c r="B587" s="469"/>
      <c r="C587" s="971"/>
      <c r="D587" s="469"/>
    </row>
    <row r="588">
      <c r="A588" s="469"/>
      <c r="B588" s="469"/>
      <c r="C588" s="971"/>
      <c r="D588" s="469"/>
    </row>
    <row r="589">
      <c r="A589" s="469"/>
      <c r="B589" s="469"/>
      <c r="C589" s="971"/>
      <c r="D589" s="469"/>
    </row>
    <row r="590">
      <c r="A590" s="469"/>
      <c r="B590" s="469"/>
      <c r="C590" s="971"/>
      <c r="D590" s="469"/>
    </row>
    <row r="591">
      <c r="A591" s="469"/>
      <c r="B591" s="469"/>
      <c r="C591" s="971"/>
      <c r="D591" s="469"/>
    </row>
    <row r="592">
      <c r="A592" s="469"/>
      <c r="B592" s="469"/>
      <c r="C592" s="971"/>
      <c r="D592" s="469"/>
    </row>
    <row r="593">
      <c r="A593" s="469"/>
      <c r="B593" s="469"/>
      <c r="C593" s="971"/>
      <c r="D593" s="469"/>
    </row>
    <row r="594">
      <c r="A594" s="469"/>
      <c r="B594" s="469"/>
      <c r="C594" s="971"/>
      <c r="D594" s="469"/>
    </row>
    <row r="595">
      <c r="A595" s="469"/>
      <c r="B595" s="469"/>
      <c r="C595" s="971"/>
      <c r="D595" s="469"/>
    </row>
    <row r="596">
      <c r="A596" s="469"/>
      <c r="B596" s="469"/>
      <c r="C596" s="971"/>
      <c r="D596" s="469"/>
    </row>
    <row r="597">
      <c r="A597" s="469"/>
      <c r="B597" s="469"/>
      <c r="C597" s="971"/>
      <c r="D597" s="469"/>
    </row>
    <row r="598">
      <c r="A598" s="469"/>
      <c r="B598" s="469"/>
      <c r="C598" s="971"/>
      <c r="D598" s="469"/>
    </row>
    <row r="599">
      <c r="A599" s="469"/>
      <c r="B599" s="469"/>
      <c r="C599" s="971"/>
      <c r="D599" s="469"/>
    </row>
    <row r="600">
      <c r="A600" s="469"/>
      <c r="B600" s="469"/>
      <c r="C600" s="971"/>
      <c r="D600" s="469"/>
    </row>
    <row r="601">
      <c r="A601" s="469"/>
      <c r="B601" s="469"/>
      <c r="C601" s="971"/>
      <c r="D601" s="469"/>
    </row>
    <row r="602">
      <c r="A602" s="469"/>
      <c r="B602" s="469"/>
      <c r="C602" s="971"/>
      <c r="D602" s="469"/>
    </row>
    <row r="603">
      <c r="A603" s="469"/>
      <c r="B603" s="469"/>
      <c r="C603" s="971"/>
      <c r="D603" s="469"/>
    </row>
    <row r="604">
      <c r="A604" s="469"/>
      <c r="B604" s="469"/>
      <c r="C604" s="971"/>
      <c r="D604" s="469"/>
    </row>
    <row r="605">
      <c r="A605" s="469"/>
      <c r="B605" s="469"/>
      <c r="C605" s="971"/>
      <c r="D605" s="469"/>
    </row>
    <row r="606">
      <c r="A606" s="469"/>
      <c r="B606" s="469"/>
      <c r="C606" s="971"/>
      <c r="D606" s="469"/>
    </row>
    <row r="607">
      <c r="A607" s="469"/>
      <c r="B607" s="469"/>
      <c r="C607" s="971"/>
      <c r="D607" s="469"/>
    </row>
    <row r="608">
      <c r="A608" s="469"/>
      <c r="B608" s="469"/>
      <c r="C608" s="971"/>
      <c r="D608" s="469"/>
    </row>
    <row r="609">
      <c r="A609" s="469"/>
      <c r="B609" s="469"/>
      <c r="C609" s="971"/>
      <c r="D609" s="469"/>
    </row>
    <row r="610">
      <c r="A610" s="469"/>
      <c r="B610" s="469"/>
      <c r="C610" s="971"/>
      <c r="D610" s="469"/>
    </row>
    <row r="611">
      <c r="A611" s="469"/>
      <c r="B611" s="469"/>
      <c r="C611" s="971"/>
      <c r="D611" s="469"/>
    </row>
    <row r="612">
      <c r="A612" s="469"/>
      <c r="B612" s="469"/>
      <c r="C612" s="971"/>
      <c r="D612" s="469"/>
    </row>
    <row r="613">
      <c r="A613" s="469"/>
      <c r="B613" s="469"/>
      <c r="C613" s="971"/>
      <c r="D613" s="469"/>
    </row>
    <row r="614">
      <c r="A614" s="469"/>
      <c r="B614" s="469"/>
      <c r="C614" s="971"/>
      <c r="D614" s="469"/>
    </row>
    <row r="615">
      <c r="A615" s="469"/>
      <c r="B615" s="469"/>
      <c r="C615" s="971"/>
      <c r="D615" s="469"/>
    </row>
    <row r="616">
      <c r="A616" s="469"/>
      <c r="B616" s="469"/>
      <c r="C616" s="971"/>
      <c r="D616" s="469"/>
    </row>
    <row r="617">
      <c r="A617" s="469"/>
      <c r="B617" s="469"/>
      <c r="C617" s="971"/>
      <c r="D617" s="469"/>
    </row>
    <row r="618">
      <c r="A618" s="469"/>
      <c r="B618" s="469"/>
      <c r="C618" s="971"/>
      <c r="D618" s="469"/>
    </row>
    <row r="619">
      <c r="A619" s="469"/>
      <c r="B619" s="469"/>
      <c r="C619" s="971"/>
      <c r="D619" s="469"/>
    </row>
    <row r="620">
      <c r="A620" s="469"/>
      <c r="B620" s="469"/>
      <c r="C620" s="971"/>
      <c r="D620" s="469"/>
    </row>
    <row r="621">
      <c r="A621" s="469"/>
      <c r="B621" s="469"/>
      <c r="C621" s="971"/>
      <c r="D621" s="469"/>
    </row>
    <row r="622">
      <c r="A622" s="469"/>
      <c r="B622" s="469"/>
      <c r="C622" s="971"/>
      <c r="D622" s="469"/>
    </row>
    <row r="623">
      <c r="A623" s="469"/>
      <c r="B623" s="469"/>
      <c r="C623" s="971"/>
      <c r="D623" s="469"/>
    </row>
    <row r="624">
      <c r="A624" s="469"/>
      <c r="B624" s="469"/>
      <c r="C624" s="971"/>
      <c r="D624" s="469"/>
    </row>
    <row r="625">
      <c r="A625" s="469"/>
      <c r="B625" s="469"/>
      <c r="C625" s="971"/>
      <c r="D625" s="469"/>
    </row>
    <row r="626">
      <c r="A626" s="469"/>
      <c r="B626" s="469"/>
      <c r="C626" s="971"/>
      <c r="D626" s="469"/>
    </row>
    <row r="627">
      <c r="A627" s="469"/>
      <c r="B627" s="469"/>
      <c r="C627" s="971"/>
      <c r="D627" s="469"/>
    </row>
    <row r="628">
      <c r="A628" s="469"/>
      <c r="B628" s="469"/>
      <c r="C628" s="971"/>
      <c r="D628" s="469"/>
    </row>
    <row r="629">
      <c r="A629" s="469"/>
      <c r="B629" s="469"/>
      <c r="C629" s="971"/>
      <c r="D629" s="469"/>
    </row>
    <row r="630">
      <c r="A630" s="469"/>
      <c r="B630" s="469"/>
      <c r="C630" s="971"/>
      <c r="D630" s="469"/>
    </row>
    <row r="631">
      <c r="A631" s="469"/>
      <c r="B631" s="469"/>
      <c r="C631" s="971"/>
      <c r="D631" s="469"/>
    </row>
    <row r="632">
      <c r="A632" s="469"/>
      <c r="B632" s="469"/>
      <c r="C632" s="971"/>
      <c r="D632" s="469"/>
    </row>
    <row r="633">
      <c r="A633" s="469"/>
      <c r="B633" s="469"/>
      <c r="C633" s="971"/>
      <c r="D633" s="469"/>
    </row>
    <row r="634">
      <c r="A634" s="469"/>
      <c r="B634" s="469"/>
      <c r="C634" s="971"/>
      <c r="D634" s="469"/>
    </row>
    <row r="635">
      <c r="A635" s="469"/>
      <c r="B635" s="469"/>
      <c r="C635" s="971"/>
      <c r="D635" s="469"/>
    </row>
    <row r="636">
      <c r="A636" s="469"/>
      <c r="B636" s="469"/>
      <c r="C636" s="971"/>
      <c r="D636" s="469"/>
    </row>
    <row r="637">
      <c r="A637" s="469"/>
      <c r="B637" s="469"/>
      <c r="C637" s="971"/>
      <c r="D637" s="469"/>
    </row>
    <row r="638">
      <c r="A638" s="469"/>
      <c r="B638" s="469"/>
      <c r="C638" s="971"/>
      <c r="D638" s="469"/>
    </row>
    <row r="639">
      <c r="A639" s="469"/>
      <c r="B639" s="469"/>
      <c r="C639" s="971"/>
      <c r="D639" s="469"/>
    </row>
    <row r="640">
      <c r="A640" s="469"/>
      <c r="B640" s="469"/>
      <c r="C640" s="971"/>
      <c r="D640" s="469"/>
    </row>
    <row r="641">
      <c r="A641" s="469"/>
      <c r="B641" s="469"/>
      <c r="C641" s="971"/>
      <c r="D641" s="469"/>
    </row>
    <row r="642">
      <c r="A642" s="469"/>
      <c r="B642" s="469"/>
      <c r="C642" s="971"/>
      <c r="D642" s="469"/>
    </row>
    <row r="643">
      <c r="A643" s="469"/>
      <c r="B643" s="469"/>
      <c r="C643" s="971"/>
      <c r="D643" s="469"/>
    </row>
    <row r="644">
      <c r="A644" s="469"/>
      <c r="B644" s="469"/>
      <c r="C644" s="971"/>
      <c r="D644" s="469"/>
    </row>
    <row r="645">
      <c r="A645" s="469"/>
      <c r="B645" s="469"/>
      <c r="C645" s="971"/>
      <c r="D645" s="469"/>
    </row>
    <row r="646">
      <c r="A646" s="469"/>
      <c r="B646" s="469"/>
      <c r="C646" s="971"/>
      <c r="D646" s="469"/>
    </row>
    <row r="647">
      <c r="A647" s="469"/>
      <c r="B647" s="469"/>
      <c r="C647" s="971"/>
      <c r="D647" s="469"/>
    </row>
    <row r="648">
      <c r="A648" s="469"/>
      <c r="B648" s="469"/>
      <c r="C648" s="971"/>
      <c r="D648" s="469"/>
    </row>
    <row r="649">
      <c r="A649" s="469"/>
      <c r="B649" s="469"/>
      <c r="C649" s="971"/>
      <c r="D649" s="469"/>
    </row>
    <row r="650">
      <c r="A650" s="469"/>
      <c r="B650" s="469"/>
      <c r="C650" s="971"/>
      <c r="D650" s="469"/>
    </row>
    <row r="651">
      <c r="A651" s="469"/>
      <c r="B651" s="469"/>
      <c r="C651" s="971"/>
      <c r="D651" s="469"/>
    </row>
    <row r="652">
      <c r="A652" s="469"/>
      <c r="B652" s="469"/>
      <c r="C652" s="971"/>
      <c r="D652" s="469"/>
    </row>
    <row r="653">
      <c r="A653" s="469"/>
      <c r="B653" s="469"/>
      <c r="C653" s="971"/>
      <c r="D653" s="469"/>
    </row>
    <row r="654">
      <c r="A654" s="469"/>
      <c r="B654" s="469"/>
      <c r="C654" s="971"/>
      <c r="D654" s="469"/>
    </row>
    <row r="655">
      <c r="A655" s="469"/>
      <c r="B655" s="469"/>
      <c r="C655" s="971"/>
      <c r="D655" s="469"/>
    </row>
    <row r="656">
      <c r="A656" s="469"/>
      <c r="B656" s="469"/>
      <c r="C656" s="971"/>
      <c r="D656" s="469"/>
    </row>
    <row r="657">
      <c r="A657" s="469"/>
      <c r="B657" s="469"/>
      <c r="C657" s="971"/>
      <c r="D657" s="469"/>
    </row>
    <row r="658">
      <c r="A658" s="469"/>
      <c r="B658" s="469"/>
      <c r="C658" s="971"/>
      <c r="D658" s="469"/>
    </row>
    <row r="659">
      <c r="A659" s="469"/>
      <c r="B659" s="469"/>
      <c r="C659" s="971"/>
      <c r="D659" s="469"/>
    </row>
    <row r="660">
      <c r="A660" s="469"/>
      <c r="B660" s="469"/>
      <c r="C660" s="971"/>
      <c r="D660" s="469"/>
    </row>
    <row r="661">
      <c r="A661" s="469"/>
      <c r="B661" s="469"/>
      <c r="C661" s="971"/>
      <c r="D661" s="469"/>
    </row>
    <row r="662">
      <c r="A662" s="469"/>
      <c r="B662" s="469"/>
      <c r="C662" s="971"/>
      <c r="D662" s="469"/>
    </row>
    <row r="663">
      <c r="A663" s="469"/>
      <c r="B663" s="469"/>
      <c r="C663" s="971"/>
      <c r="D663" s="469"/>
    </row>
    <row r="664">
      <c r="A664" s="469"/>
      <c r="B664" s="469"/>
      <c r="C664" s="971"/>
      <c r="D664" s="469"/>
    </row>
    <row r="665">
      <c r="A665" s="469"/>
      <c r="B665" s="469"/>
      <c r="C665" s="971"/>
      <c r="D665" s="469"/>
    </row>
    <row r="666">
      <c r="A666" s="469"/>
      <c r="B666" s="469"/>
      <c r="C666" s="971"/>
      <c r="D666" s="469"/>
    </row>
    <row r="667">
      <c r="A667" s="469"/>
      <c r="B667" s="469"/>
      <c r="C667" s="971"/>
      <c r="D667" s="469"/>
    </row>
    <row r="668">
      <c r="A668" s="469"/>
      <c r="B668" s="469"/>
      <c r="C668" s="971"/>
      <c r="D668" s="469"/>
    </row>
    <row r="669">
      <c r="A669" s="469"/>
      <c r="B669" s="469"/>
      <c r="C669" s="971"/>
      <c r="D669" s="469"/>
    </row>
    <row r="670">
      <c r="A670" s="469"/>
      <c r="B670" s="469"/>
      <c r="C670" s="971"/>
      <c r="D670" s="469"/>
    </row>
    <row r="671">
      <c r="A671" s="469"/>
      <c r="B671" s="469"/>
      <c r="C671" s="971"/>
      <c r="D671" s="469"/>
    </row>
    <row r="672">
      <c r="A672" s="469"/>
      <c r="B672" s="469"/>
      <c r="C672" s="971"/>
      <c r="D672" s="469"/>
    </row>
    <row r="673">
      <c r="A673" s="469"/>
      <c r="B673" s="469"/>
      <c r="C673" s="971"/>
      <c r="D673" s="469"/>
    </row>
    <row r="674">
      <c r="A674" s="469"/>
      <c r="B674" s="469"/>
      <c r="C674" s="971"/>
      <c r="D674" s="469"/>
    </row>
    <row r="675">
      <c r="A675" s="469"/>
      <c r="B675" s="469"/>
      <c r="C675" s="971"/>
      <c r="D675" s="469"/>
    </row>
    <row r="676">
      <c r="A676" s="469"/>
      <c r="B676" s="469"/>
      <c r="C676" s="971"/>
      <c r="D676" s="469"/>
    </row>
    <row r="677">
      <c r="A677" s="469"/>
      <c r="B677" s="469"/>
      <c r="C677" s="971"/>
      <c r="D677" s="469"/>
    </row>
    <row r="678">
      <c r="A678" s="469"/>
      <c r="B678" s="469"/>
      <c r="C678" s="971"/>
      <c r="D678" s="469"/>
    </row>
    <row r="679">
      <c r="A679" s="469"/>
      <c r="B679" s="469"/>
      <c r="C679" s="971"/>
      <c r="D679" s="469"/>
    </row>
    <row r="680">
      <c r="A680" s="469"/>
      <c r="B680" s="469"/>
      <c r="C680" s="971"/>
      <c r="D680" s="469"/>
    </row>
    <row r="681">
      <c r="A681" s="469"/>
      <c r="B681" s="469"/>
      <c r="C681" s="971"/>
      <c r="D681" s="469"/>
    </row>
    <row r="682">
      <c r="A682" s="469"/>
      <c r="B682" s="469"/>
      <c r="C682" s="971"/>
      <c r="D682" s="469"/>
    </row>
    <row r="683">
      <c r="A683" s="469"/>
      <c r="B683" s="469"/>
      <c r="C683" s="971"/>
      <c r="D683" s="469"/>
    </row>
    <row r="684">
      <c r="A684" s="469"/>
      <c r="B684" s="469"/>
      <c r="C684" s="971"/>
      <c r="D684" s="469"/>
    </row>
    <row r="685">
      <c r="A685" s="469"/>
      <c r="B685" s="469"/>
      <c r="C685" s="971"/>
      <c r="D685" s="469"/>
    </row>
    <row r="686">
      <c r="A686" s="469"/>
      <c r="B686" s="469"/>
      <c r="C686" s="971"/>
      <c r="D686" s="469"/>
    </row>
    <row r="687">
      <c r="A687" s="469"/>
      <c r="B687" s="469"/>
      <c r="C687" s="971"/>
      <c r="D687" s="469"/>
    </row>
    <row r="688">
      <c r="A688" s="469"/>
      <c r="B688" s="469"/>
      <c r="C688" s="971"/>
      <c r="D688" s="469"/>
    </row>
    <row r="689">
      <c r="A689" s="469"/>
      <c r="B689" s="469"/>
      <c r="C689" s="971"/>
      <c r="D689" s="469"/>
    </row>
    <row r="690">
      <c r="A690" s="469"/>
      <c r="B690" s="469"/>
      <c r="C690" s="971"/>
      <c r="D690" s="469"/>
    </row>
    <row r="691">
      <c r="A691" s="469"/>
      <c r="B691" s="469"/>
      <c r="C691" s="971"/>
      <c r="D691" s="469"/>
    </row>
    <row r="692">
      <c r="A692" s="469"/>
      <c r="B692" s="469"/>
      <c r="C692" s="971"/>
      <c r="D692" s="469"/>
    </row>
    <row r="693">
      <c r="A693" s="469"/>
      <c r="B693" s="469"/>
      <c r="C693" s="971"/>
      <c r="D693" s="469"/>
    </row>
    <row r="694">
      <c r="A694" s="469"/>
      <c r="B694" s="469"/>
      <c r="C694" s="971"/>
      <c r="D694" s="469"/>
    </row>
    <row r="695">
      <c r="A695" s="469"/>
      <c r="B695" s="469"/>
      <c r="C695" s="971"/>
      <c r="D695" s="469"/>
    </row>
    <row r="696">
      <c r="A696" s="469"/>
      <c r="B696" s="469"/>
      <c r="C696" s="971"/>
      <c r="D696" s="469"/>
    </row>
    <row r="697">
      <c r="A697" s="469"/>
      <c r="B697" s="469"/>
      <c r="C697" s="971"/>
      <c r="D697" s="469"/>
    </row>
    <row r="698">
      <c r="A698" s="469"/>
      <c r="B698" s="469"/>
      <c r="C698" s="971"/>
      <c r="D698" s="469"/>
    </row>
    <row r="699">
      <c r="A699" s="469"/>
      <c r="B699" s="469"/>
      <c r="C699" s="971"/>
      <c r="D699" s="469"/>
    </row>
    <row r="700">
      <c r="A700" s="469"/>
      <c r="B700" s="469"/>
      <c r="C700" s="971"/>
      <c r="D700" s="469"/>
    </row>
    <row r="701">
      <c r="A701" s="469"/>
      <c r="B701" s="469"/>
      <c r="C701" s="971"/>
      <c r="D701" s="469"/>
    </row>
    <row r="702">
      <c r="A702" s="469"/>
      <c r="B702" s="469"/>
      <c r="C702" s="971"/>
      <c r="D702" s="469"/>
    </row>
    <row r="703">
      <c r="A703" s="469"/>
      <c r="B703" s="469"/>
      <c r="C703" s="971"/>
      <c r="D703" s="469"/>
    </row>
    <row r="704">
      <c r="A704" s="469"/>
      <c r="B704" s="469"/>
      <c r="C704" s="971"/>
      <c r="D704" s="469"/>
    </row>
    <row r="705">
      <c r="A705" s="469"/>
      <c r="B705" s="469"/>
      <c r="C705" s="971"/>
      <c r="D705" s="469"/>
    </row>
    <row r="706">
      <c r="A706" s="469"/>
      <c r="B706" s="469"/>
      <c r="C706" s="971"/>
      <c r="D706" s="469"/>
    </row>
    <row r="707">
      <c r="A707" s="469"/>
      <c r="B707" s="469"/>
      <c r="C707" s="971"/>
      <c r="D707" s="469"/>
    </row>
    <row r="708">
      <c r="A708" s="469"/>
      <c r="B708" s="469"/>
      <c r="C708" s="971"/>
      <c r="D708" s="469"/>
    </row>
    <row r="709">
      <c r="A709" s="469"/>
      <c r="B709" s="469"/>
      <c r="C709" s="971"/>
      <c r="D709" s="469"/>
    </row>
    <row r="710">
      <c r="A710" s="469"/>
      <c r="B710" s="469"/>
      <c r="C710" s="971"/>
      <c r="D710" s="469"/>
    </row>
    <row r="711">
      <c r="A711" s="469"/>
      <c r="B711" s="469"/>
      <c r="C711" s="971"/>
      <c r="D711" s="469"/>
    </row>
    <row r="712">
      <c r="A712" s="469"/>
      <c r="B712" s="469"/>
      <c r="C712" s="971"/>
      <c r="D712" s="469"/>
    </row>
    <row r="713">
      <c r="A713" s="469"/>
      <c r="B713" s="469"/>
      <c r="C713" s="971"/>
      <c r="D713" s="469"/>
    </row>
    <row r="714">
      <c r="A714" s="469"/>
      <c r="B714" s="469"/>
      <c r="C714" s="971"/>
      <c r="D714" s="469"/>
    </row>
    <row r="715">
      <c r="A715" s="469"/>
      <c r="B715" s="469"/>
      <c r="C715" s="971"/>
      <c r="D715" s="469"/>
    </row>
    <row r="716">
      <c r="A716" s="469"/>
      <c r="B716" s="469"/>
      <c r="C716" s="971"/>
      <c r="D716" s="469"/>
    </row>
    <row r="717">
      <c r="A717" s="469"/>
      <c r="B717" s="469"/>
      <c r="C717" s="971"/>
      <c r="D717" s="469"/>
    </row>
    <row r="718">
      <c r="A718" s="469"/>
      <c r="B718" s="469"/>
      <c r="C718" s="971"/>
      <c r="D718" s="469"/>
    </row>
    <row r="719">
      <c r="A719" s="469"/>
      <c r="B719" s="469"/>
      <c r="C719" s="971"/>
      <c r="D719" s="469"/>
    </row>
    <row r="720">
      <c r="A720" s="469"/>
      <c r="B720" s="469"/>
      <c r="C720" s="971"/>
      <c r="D720" s="469"/>
    </row>
    <row r="721">
      <c r="A721" s="469"/>
      <c r="B721" s="469"/>
      <c r="C721" s="971"/>
      <c r="D721" s="469"/>
    </row>
    <row r="722">
      <c r="A722" s="469"/>
      <c r="B722" s="469"/>
      <c r="C722" s="971"/>
      <c r="D722" s="469"/>
    </row>
    <row r="723">
      <c r="A723" s="469"/>
      <c r="B723" s="469"/>
      <c r="C723" s="971"/>
      <c r="D723" s="469"/>
    </row>
    <row r="724">
      <c r="A724" s="469"/>
      <c r="B724" s="469"/>
      <c r="C724" s="971"/>
      <c r="D724" s="469"/>
    </row>
    <row r="725">
      <c r="A725" s="469"/>
      <c r="B725" s="469"/>
      <c r="C725" s="971"/>
      <c r="D725" s="469"/>
    </row>
    <row r="726">
      <c r="A726" s="469"/>
      <c r="B726" s="469"/>
      <c r="C726" s="971"/>
      <c r="D726" s="469"/>
    </row>
    <row r="727">
      <c r="A727" s="469"/>
      <c r="B727" s="469"/>
      <c r="C727" s="971"/>
      <c r="D727" s="469"/>
    </row>
    <row r="728">
      <c r="A728" s="469"/>
      <c r="B728" s="469"/>
      <c r="C728" s="971"/>
      <c r="D728" s="469"/>
    </row>
    <row r="729">
      <c r="A729" s="469"/>
      <c r="B729" s="469"/>
      <c r="C729" s="971"/>
      <c r="D729" s="469"/>
    </row>
    <row r="730">
      <c r="A730" s="469"/>
      <c r="B730" s="469"/>
      <c r="C730" s="971"/>
      <c r="D730" s="469"/>
    </row>
    <row r="731">
      <c r="A731" s="469"/>
      <c r="B731" s="469"/>
      <c r="C731" s="971"/>
      <c r="D731" s="469"/>
    </row>
    <row r="732">
      <c r="A732" s="469"/>
      <c r="B732" s="469"/>
      <c r="C732" s="971"/>
      <c r="D732" s="469"/>
    </row>
    <row r="733">
      <c r="A733" s="469"/>
      <c r="B733" s="469"/>
      <c r="C733" s="971"/>
      <c r="D733" s="469"/>
    </row>
    <row r="734">
      <c r="A734" s="469"/>
      <c r="B734" s="469"/>
      <c r="C734" s="971"/>
      <c r="D734" s="469"/>
    </row>
    <row r="735">
      <c r="A735" s="469"/>
      <c r="B735" s="469"/>
      <c r="C735" s="971"/>
      <c r="D735" s="469"/>
    </row>
    <row r="736">
      <c r="A736" s="469"/>
      <c r="B736" s="469"/>
      <c r="C736" s="971"/>
      <c r="D736" s="469"/>
    </row>
    <row r="737">
      <c r="A737" s="469"/>
      <c r="B737" s="469"/>
      <c r="C737" s="971"/>
      <c r="D737" s="469"/>
    </row>
    <row r="738">
      <c r="A738" s="469"/>
      <c r="B738" s="469"/>
      <c r="C738" s="971"/>
      <c r="D738" s="469"/>
    </row>
    <row r="739">
      <c r="A739" s="469"/>
      <c r="B739" s="469"/>
      <c r="C739" s="971"/>
      <c r="D739" s="469"/>
    </row>
    <row r="740">
      <c r="A740" s="469"/>
      <c r="B740" s="469"/>
      <c r="C740" s="971"/>
      <c r="D740" s="469"/>
    </row>
    <row r="741">
      <c r="A741" s="469"/>
      <c r="B741" s="469"/>
      <c r="C741" s="971"/>
      <c r="D741" s="469"/>
    </row>
    <row r="742">
      <c r="A742" s="469"/>
      <c r="B742" s="469"/>
      <c r="C742" s="971"/>
      <c r="D742" s="469"/>
    </row>
    <row r="743">
      <c r="A743" s="469"/>
      <c r="B743" s="469"/>
      <c r="C743" s="971"/>
      <c r="D743" s="469"/>
    </row>
    <row r="744">
      <c r="A744" s="469"/>
      <c r="B744" s="469"/>
      <c r="C744" s="971"/>
      <c r="D744" s="469"/>
    </row>
    <row r="745">
      <c r="A745" s="469"/>
      <c r="B745" s="469"/>
      <c r="C745" s="971"/>
      <c r="D745" s="469"/>
    </row>
    <row r="746">
      <c r="A746" s="469"/>
      <c r="B746" s="469"/>
      <c r="C746" s="971"/>
      <c r="D746" s="469"/>
    </row>
    <row r="747">
      <c r="A747" s="469"/>
      <c r="B747" s="469"/>
      <c r="C747" s="971"/>
      <c r="D747" s="469"/>
    </row>
    <row r="748">
      <c r="A748" s="469"/>
      <c r="B748" s="469"/>
      <c r="C748" s="971"/>
      <c r="D748" s="469"/>
    </row>
    <row r="749">
      <c r="A749" s="469"/>
      <c r="B749" s="469"/>
      <c r="C749" s="971"/>
      <c r="D749" s="469"/>
    </row>
    <row r="750">
      <c r="A750" s="469"/>
      <c r="B750" s="469"/>
      <c r="C750" s="971"/>
      <c r="D750" s="469"/>
    </row>
    <row r="751">
      <c r="A751" s="469"/>
      <c r="B751" s="469"/>
      <c r="C751" s="971"/>
      <c r="D751" s="469"/>
    </row>
    <row r="752">
      <c r="A752" s="469"/>
      <c r="B752" s="469"/>
      <c r="C752" s="971"/>
      <c r="D752" s="469"/>
    </row>
    <row r="753">
      <c r="A753" s="469"/>
      <c r="B753" s="469"/>
      <c r="C753" s="971"/>
      <c r="D753" s="469"/>
    </row>
    <row r="754">
      <c r="A754" s="469"/>
      <c r="B754" s="469"/>
      <c r="C754" s="971"/>
      <c r="D754" s="469"/>
    </row>
    <row r="755">
      <c r="A755" s="469"/>
      <c r="B755" s="469"/>
      <c r="C755" s="971"/>
      <c r="D755" s="469"/>
    </row>
    <row r="756">
      <c r="A756" s="469"/>
      <c r="B756" s="469"/>
      <c r="C756" s="971"/>
      <c r="D756" s="469"/>
    </row>
    <row r="757">
      <c r="A757" s="469"/>
      <c r="B757" s="469"/>
      <c r="C757" s="971"/>
      <c r="D757" s="469"/>
    </row>
    <row r="758">
      <c r="A758" s="469"/>
      <c r="B758" s="469"/>
      <c r="C758" s="971"/>
      <c r="D758" s="469"/>
    </row>
    <row r="759">
      <c r="A759" s="469"/>
      <c r="B759" s="469"/>
      <c r="C759" s="971"/>
      <c r="D759" s="469"/>
    </row>
    <row r="760">
      <c r="A760" s="469"/>
      <c r="B760" s="469"/>
      <c r="C760" s="971"/>
      <c r="D760" s="469"/>
    </row>
    <row r="761">
      <c r="A761" s="469"/>
      <c r="B761" s="469"/>
      <c r="C761" s="971"/>
      <c r="D761" s="469"/>
    </row>
    <row r="762">
      <c r="A762" s="469"/>
      <c r="B762" s="469"/>
      <c r="C762" s="971"/>
      <c r="D762" s="469"/>
    </row>
    <row r="763">
      <c r="A763" s="469"/>
      <c r="B763" s="469"/>
      <c r="C763" s="971"/>
      <c r="D763" s="469"/>
    </row>
    <row r="764">
      <c r="A764" s="469"/>
      <c r="B764" s="469"/>
      <c r="C764" s="971"/>
      <c r="D764" s="469"/>
    </row>
    <row r="765">
      <c r="A765" s="469"/>
      <c r="B765" s="469"/>
      <c r="C765" s="971"/>
      <c r="D765" s="469"/>
    </row>
    <row r="766">
      <c r="A766" s="469"/>
      <c r="B766" s="469"/>
      <c r="C766" s="971"/>
      <c r="D766" s="469"/>
    </row>
    <row r="767">
      <c r="A767" s="469"/>
      <c r="B767" s="469"/>
      <c r="C767" s="971"/>
      <c r="D767" s="469"/>
    </row>
    <row r="768">
      <c r="A768" s="469"/>
      <c r="B768" s="469"/>
      <c r="C768" s="971"/>
      <c r="D768" s="469"/>
    </row>
    <row r="769">
      <c r="A769" s="469"/>
      <c r="B769" s="469"/>
      <c r="C769" s="971"/>
      <c r="D769" s="469"/>
    </row>
    <row r="770">
      <c r="A770" s="469"/>
      <c r="B770" s="469"/>
      <c r="C770" s="971"/>
      <c r="D770" s="469"/>
    </row>
    <row r="771">
      <c r="A771" s="469"/>
      <c r="B771" s="469"/>
      <c r="C771" s="971"/>
      <c r="D771" s="469"/>
    </row>
    <row r="772">
      <c r="A772" s="469"/>
      <c r="B772" s="469"/>
      <c r="C772" s="971"/>
      <c r="D772" s="469"/>
    </row>
    <row r="773">
      <c r="A773" s="469"/>
      <c r="B773" s="469"/>
      <c r="C773" s="971"/>
      <c r="D773" s="469"/>
    </row>
    <row r="774">
      <c r="A774" s="469"/>
      <c r="B774" s="469"/>
      <c r="C774" s="971"/>
      <c r="D774" s="469"/>
    </row>
    <row r="775">
      <c r="A775" s="469"/>
      <c r="B775" s="469"/>
      <c r="C775" s="971"/>
      <c r="D775" s="469"/>
    </row>
    <row r="776">
      <c r="A776" s="469"/>
      <c r="B776" s="469"/>
      <c r="C776" s="971"/>
      <c r="D776" s="469"/>
    </row>
    <row r="777">
      <c r="A777" s="469"/>
      <c r="B777" s="469"/>
      <c r="C777" s="971"/>
      <c r="D777" s="469"/>
    </row>
    <row r="778">
      <c r="A778" s="469"/>
      <c r="B778" s="469"/>
      <c r="C778" s="971"/>
      <c r="D778" s="469"/>
    </row>
    <row r="779">
      <c r="A779" s="469"/>
      <c r="B779" s="469"/>
      <c r="C779" s="971"/>
      <c r="D779" s="469"/>
    </row>
    <row r="780">
      <c r="A780" s="469"/>
      <c r="B780" s="469"/>
      <c r="C780" s="971"/>
      <c r="D780" s="469"/>
    </row>
    <row r="781">
      <c r="A781" s="469"/>
      <c r="B781" s="469"/>
      <c r="C781" s="971"/>
      <c r="D781" s="469"/>
    </row>
    <row r="782">
      <c r="A782" s="469"/>
      <c r="B782" s="469"/>
      <c r="C782" s="971"/>
      <c r="D782" s="469"/>
    </row>
    <row r="783">
      <c r="A783" s="469"/>
      <c r="B783" s="469"/>
      <c r="C783" s="971"/>
      <c r="D783" s="469"/>
    </row>
    <row r="784">
      <c r="A784" s="469"/>
      <c r="B784" s="469"/>
      <c r="C784" s="971"/>
      <c r="D784" s="469"/>
    </row>
    <row r="785">
      <c r="A785" s="469"/>
      <c r="B785" s="469"/>
      <c r="C785" s="971"/>
      <c r="D785" s="469"/>
    </row>
    <row r="786">
      <c r="A786" s="469"/>
      <c r="B786" s="469"/>
      <c r="C786" s="971"/>
      <c r="D786" s="469"/>
    </row>
    <row r="787">
      <c r="A787" s="469"/>
      <c r="B787" s="469"/>
      <c r="C787" s="971"/>
      <c r="D787" s="469"/>
    </row>
    <row r="788">
      <c r="A788" s="469"/>
      <c r="B788" s="469"/>
      <c r="C788" s="971"/>
      <c r="D788" s="469"/>
    </row>
    <row r="789">
      <c r="A789" s="469"/>
      <c r="B789" s="469"/>
      <c r="C789" s="971"/>
      <c r="D789" s="469"/>
    </row>
    <row r="790">
      <c r="A790" s="469"/>
      <c r="B790" s="469"/>
      <c r="C790" s="971"/>
      <c r="D790" s="469"/>
    </row>
    <row r="791">
      <c r="A791" s="469"/>
      <c r="B791" s="469"/>
      <c r="C791" s="971"/>
      <c r="D791" s="469"/>
    </row>
    <row r="792">
      <c r="A792" s="469"/>
      <c r="B792" s="469"/>
      <c r="C792" s="971"/>
      <c r="D792" s="469"/>
    </row>
    <row r="793">
      <c r="A793" s="469"/>
      <c r="B793" s="469"/>
      <c r="C793" s="971"/>
      <c r="D793" s="469"/>
    </row>
    <row r="794">
      <c r="A794" s="469"/>
      <c r="B794" s="469"/>
      <c r="C794" s="971"/>
      <c r="D794" s="469"/>
    </row>
    <row r="795">
      <c r="A795" s="469"/>
      <c r="B795" s="469"/>
      <c r="C795" s="971"/>
      <c r="D795" s="469"/>
    </row>
    <row r="796">
      <c r="A796" s="469"/>
      <c r="B796" s="469"/>
      <c r="C796" s="971"/>
      <c r="D796" s="469"/>
    </row>
    <row r="797">
      <c r="A797" s="469"/>
      <c r="B797" s="469"/>
      <c r="C797" s="971"/>
      <c r="D797" s="469"/>
    </row>
    <row r="798">
      <c r="A798" s="469"/>
      <c r="B798" s="469"/>
      <c r="C798" s="971"/>
      <c r="D798" s="469"/>
    </row>
    <row r="799">
      <c r="A799" s="469"/>
      <c r="B799" s="469"/>
      <c r="C799" s="971"/>
      <c r="D799" s="469"/>
    </row>
    <row r="800">
      <c r="A800" s="469"/>
      <c r="B800" s="469"/>
      <c r="C800" s="971"/>
      <c r="D800" s="469"/>
    </row>
    <row r="801">
      <c r="A801" s="469"/>
      <c r="B801" s="469"/>
      <c r="C801" s="971"/>
      <c r="D801" s="469"/>
    </row>
    <row r="802">
      <c r="A802" s="469"/>
      <c r="B802" s="469"/>
      <c r="C802" s="971"/>
      <c r="D802" s="469"/>
    </row>
    <row r="803">
      <c r="A803" s="469"/>
      <c r="B803" s="469"/>
      <c r="C803" s="971"/>
      <c r="D803" s="469"/>
    </row>
    <row r="804">
      <c r="A804" s="469"/>
      <c r="B804" s="469"/>
      <c r="C804" s="971"/>
      <c r="D804" s="469"/>
    </row>
    <row r="805">
      <c r="A805" s="469"/>
      <c r="B805" s="469"/>
      <c r="C805" s="971"/>
      <c r="D805" s="469"/>
    </row>
    <row r="806">
      <c r="A806" s="469"/>
      <c r="B806" s="469"/>
      <c r="C806" s="971"/>
      <c r="D806" s="469"/>
    </row>
    <row r="807">
      <c r="A807" s="469"/>
      <c r="B807" s="469"/>
      <c r="C807" s="971"/>
      <c r="D807" s="469"/>
    </row>
    <row r="808">
      <c r="A808" s="469"/>
      <c r="B808" s="469"/>
      <c r="C808" s="971"/>
      <c r="D808" s="469"/>
    </row>
    <row r="809">
      <c r="A809" s="469"/>
      <c r="B809" s="469"/>
      <c r="C809" s="971"/>
      <c r="D809" s="469"/>
    </row>
    <row r="810">
      <c r="A810" s="469"/>
      <c r="B810" s="469"/>
      <c r="C810" s="971"/>
      <c r="D810" s="469"/>
    </row>
    <row r="811">
      <c r="A811" s="469"/>
      <c r="B811" s="469"/>
      <c r="C811" s="971"/>
      <c r="D811" s="469"/>
    </row>
    <row r="812">
      <c r="A812" s="469"/>
      <c r="B812" s="469"/>
      <c r="C812" s="971"/>
      <c r="D812" s="469"/>
    </row>
    <row r="813">
      <c r="A813" s="469"/>
      <c r="B813" s="469"/>
      <c r="C813" s="971"/>
      <c r="D813" s="469"/>
    </row>
    <row r="814">
      <c r="A814" s="469"/>
      <c r="B814" s="469"/>
      <c r="C814" s="971"/>
      <c r="D814" s="469"/>
    </row>
    <row r="815">
      <c r="A815" s="469"/>
      <c r="B815" s="469"/>
      <c r="C815" s="971"/>
      <c r="D815" s="469"/>
    </row>
    <row r="816">
      <c r="A816" s="469"/>
      <c r="B816" s="469"/>
      <c r="C816" s="971"/>
      <c r="D816" s="469"/>
    </row>
    <row r="817">
      <c r="A817" s="469"/>
      <c r="B817" s="469"/>
      <c r="C817" s="971"/>
      <c r="D817" s="469"/>
    </row>
    <row r="818">
      <c r="A818" s="469"/>
      <c r="B818" s="469"/>
      <c r="C818" s="971"/>
      <c r="D818" s="469"/>
    </row>
    <row r="819">
      <c r="A819" s="469"/>
      <c r="B819" s="469"/>
      <c r="C819" s="971"/>
      <c r="D819" s="469"/>
    </row>
    <row r="820">
      <c r="A820" s="469"/>
      <c r="B820" s="469"/>
      <c r="C820" s="971"/>
      <c r="D820" s="469"/>
    </row>
    <row r="821">
      <c r="A821" s="469"/>
      <c r="B821" s="469"/>
      <c r="C821" s="971"/>
      <c r="D821" s="469"/>
    </row>
    <row r="822">
      <c r="A822" s="469"/>
      <c r="B822" s="469"/>
      <c r="C822" s="971"/>
      <c r="D822" s="469"/>
    </row>
    <row r="823">
      <c r="A823" s="469"/>
      <c r="B823" s="469"/>
      <c r="C823" s="971"/>
      <c r="D823" s="469"/>
    </row>
    <row r="824">
      <c r="A824" s="469"/>
      <c r="B824" s="469"/>
      <c r="C824" s="971"/>
      <c r="D824" s="469"/>
    </row>
    <row r="825">
      <c r="A825" s="469"/>
      <c r="B825" s="469"/>
      <c r="C825" s="971"/>
      <c r="D825" s="469"/>
    </row>
    <row r="826">
      <c r="A826" s="469"/>
      <c r="B826" s="469"/>
      <c r="C826" s="971"/>
      <c r="D826" s="469"/>
    </row>
    <row r="827">
      <c r="A827" s="469"/>
      <c r="B827" s="469"/>
      <c r="C827" s="971"/>
      <c r="D827" s="469"/>
    </row>
    <row r="828">
      <c r="A828" s="469"/>
      <c r="B828" s="469"/>
      <c r="C828" s="971"/>
      <c r="D828" s="469"/>
    </row>
    <row r="829">
      <c r="A829" s="469"/>
      <c r="B829" s="469"/>
      <c r="C829" s="971"/>
      <c r="D829" s="469"/>
    </row>
    <row r="830">
      <c r="A830" s="469"/>
      <c r="B830" s="469"/>
      <c r="C830" s="971"/>
      <c r="D830" s="469"/>
    </row>
    <row r="831">
      <c r="A831" s="469"/>
      <c r="B831" s="469"/>
      <c r="C831" s="971"/>
      <c r="D831" s="469"/>
    </row>
    <row r="832">
      <c r="A832" s="469"/>
      <c r="B832" s="469"/>
      <c r="C832" s="971"/>
      <c r="D832" s="469"/>
    </row>
    <row r="833">
      <c r="A833" s="469"/>
      <c r="B833" s="469"/>
      <c r="C833" s="971"/>
      <c r="D833" s="469"/>
    </row>
    <row r="834">
      <c r="A834" s="469"/>
      <c r="B834" s="469"/>
      <c r="C834" s="971"/>
      <c r="D834" s="469"/>
    </row>
    <row r="835">
      <c r="A835" s="469"/>
      <c r="B835" s="469"/>
      <c r="C835" s="971"/>
      <c r="D835" s="469"/>
    </row>
    <row r="836">
      <c r="A836" s="469"/>
      <c r="B836" s="469"/>
      <c r="C836" s="971"/>
      <c r="D836" s="469"/>
    </row>
    <row r="837">
      <c r="A837" s="469"/>
      <c r="B837" s="469"/>
      <c r="C837" s="971"/>
      <c r="D837" s="469"/>
    </row>
    <row r="838">
      <c r="A838" s="469"/>
      <c r="B838" s="469"/>
      <c r="C838" s="971"/>
      <c r="D838" s="469"/>
    </row>
    <row r="839">
      <c r="A839" s="469"/>
      <c r="B839" s="469"/>
      <c r="C839" s="971"/>
      <c r="D839" s="469"/>
    </row>
    <row r="840">
      <c r="A840" s="469"/>
      <c r="B840" s="469"/>
      <c r="C840" s="971"/>
      <c r="D840" s="469"/>
    </row>
    <row r="841">
      <c r="A841" s="469"/>
      <c r="B841" s="469"/>
      <c r="C841" s="971"/>
      <c r="D841" s="469"/>
    </row>
    <row r="842">
      <c r="A842" s="469"/>
      <c r="B842" s="469"/>
      <c r="C842" s="971"/>
      <c r="D842" s="469"/>
    </row>
    <row r="843">
      <c r="A843" s="469"/>
      <c r="B843" s="469"/>
      <c r="C843" s="971"/>
      <c r="D843" s="469"/>
    </row>
    <row r="844">
      <c r="A844" s="469"/>
      <c r="B844" s="469"/>
      <c r="C844" s="971"/>
      <c r="D844" s="469"/>
    </row>
    <row r="845">
      <c r="A845" s="469"/>
      <c r="B845" s="469"/>
      <c r="C845" s="971"/>
      <c r="D845" s="469"/>
    </row>
    <row r="846">
      <c r="A846" s="469"/>
      <c r="B846" s="469"/>
      <c r="C846" s="971"/>
      <c r="D846" s="469"/>
    </row>
    <row r="847">
      <c r="A847" s="469"/>
      <c r="B847" s="469"/>
      <c r="C847" s="971"/>
      <c r="D847" s="469"/>
    </row>
    <row r="848">
      <c r="A848" s="469"/>
      <c r="B848" s="469"/>
      <c r="C848" s="971"/>
      <c r="D848" s="469"/>
    </row>
    <row r="849">
      <c r="A849" s="469"/>
      <c r="B849" s="469"/>
      <c r="C849" s="971"/>
      <c r="D849" s="469"/>
    </row>
    <row r="850">
      <c r="A850" s="469"/>
      <c r="B850" s="469"/>
      <c r="C850" s="971"/>
      <c r="D850" s="469"/>
    </row>
    <row r="851">
      <c r="A851" s="469"/>
      <c r="B851" s="469"/>
      <c r="C851" s="971"/>
      <c r="D851" s="469"/>
    </row>
    <row r="852">
      <c r="A852" s="469"/>
      <c r="B852" s="469"/>
      <c r="C852" s="971"/>
      <c r="D852" s="469"/>
    </row>
    <row r="853">
      <c r="A853" s="469"/>
      <c r="B853" s="469"/>
      <c r="C853" s="971"/>
      <c r="D853" s="469"/>
    </row>
    <row r="854">
      <c r="A854" s="469"/>
      <c r="B854" s="469"/>
      <c r="C854" s="971"/>
      <c r="D854" s="469"/>
    </row>
    <row r="855">
      <c r="A855" s="469"/>
      <c r="B855" s="469"/>
      <c r="C855" s="971"/>
      <c r="D855" s="469"/>
    </row>
    <row r="856">
      <c r="A856" s="469"/>
      <c r="B856" s="469"/>
      <c r="C856" s="971"/>
      <c r="D856" s="469"/>
    </row>
    <row r="857">
      <c r="A857" s="469"/>
      <c r="B857" s="469"/>
      <c r="C857" s="971"/>
      <c r="D857" s="469"/>
    </row>
    <row r="858">
      <c r="A858" s="469"/>
      <c r="B858" s="469"/>
      <c r="C858" s="971"/>
      <c r="D858" s="469"/>
    </row>
    <row r="859">
      <c r="A859" s="469"/>
      <c r="B859" s="469"/>
      <c r="C859" s="971"/>
      <c r="D859" s="469"/>
    </row>
    <row r="860">
      <c r="A860" s="469"/>
      <c r="B860" s="469"/>
      <c r="C860" s="971"/>
      <c r="D860" s="469"/>
    </row>
    <row r="861">
      <c r="A861" s="469"/>
      <c r="B861" s="469"/>
      <c r="C861" s="971"/>
      <c r="D861" s="469"/>
    </row>
    <row r="862">
      <c r="A862" s="469"/>
      <c r="B862" s="469"/>
      <c r="C862" s="971"/>
      <c r="D862" s="469"/>
    </row>
    <row r="863">
      <c r="A863" s="469"/>
      <c r="B863" s="469"/>
      <c r="C863" s="971"/>
      <c r="D863" s="469"/>
    </row>
    <row r="864">
      <c r="A864" s="469"/>
      <c r="B864" s="469"/>
      <c r="C864" s="971"/>
      <c r="D864" s="469"/>
    </row>
    <row r="865">
      <c r="A865" s="469"/>
      <c r="B865" s="469"/>
      <c r="C865" s="971"/>
      <c r="D865" s="469"/>
    </row>
    <row r="866">
      <c r="A866" s="469"/>
      <c r="B866" s="469"/>
      <c r="C866" s="971"/>
      <c r="D866" s="469"/>
    </row>
    <row r="867">
      <c r="A867" s="469"/>
      <c r="B867" s="469"/>
      <c r="C867" s="971"/>
      <c r="D867" s="469"/>
    </row>
    <row r="868">
      <c r="A868" s="469"/>
      <c r="B868" s="469"/>
      <c r="C868" s="971"/>
      <c r="D868" s="469"/>
    </row>
    <row r="869">
      <c r="A869" s="469"/>
      <c r="B869" s="469"/>
      <c r="C869" s="971"/>
      <c r="D869" s="469"/>
    </row>
    <row r="870">
      <c r="A870" s="469"/>
      <c r="B870" s="469"/>
      <c r="C870" s="971"/>
      <c r="D870" s="469"/>
    </row>
    <row r="871">
      <c r="A871" s="469"/>
      <c r="B871" s="469"/>
      <c r="C871" s="971"/>
      <c r="D871" s="469"/>
    </row>
    <row r="872">
      <c r="A872" s="469"/>
      <c r="B872" s="469"/>
      <c r="C872" s="971"/>
      <c r="D872" s="469"/>
    </row>
    <row r="873">
      <c r="A873" s="469"/>
      <c r="B873" s="469"/>
      <c r="C873" s="971"/>
      <c r="D873" s="469"/>
    </row>
    <row r="874">
      <c r="A874" s="469"/>
      <c r="B874" s="469"/>
      <c r="C874" s="971"/>
      <c r="D874" s="469"/>
    </row>
    <row r="875">
      <c r="A875" s="469"/>
      <c r="B875" s="469"/>
      <c r="C875" s="971"/>
      <c r="D875" s="469"/>
    </row>
    <row r="876">
      <c r="A876" s="469"/>
      <c r="B876" s="469"/>
      <c r="C876" s="971"/>
      <c r="D876" s="469"/>
    </row>
    <row r="877">
      <c r="A877" s="469"/>
      <c r="B877" s="469"/>
      <c r="C877" s="971"/>
      <c r="D877" s="469"/>
    </row>
    <row r="878">
      <c r="A878" s="469"/>
      <c r="B878" s="469"/>
      <c r="C878" s="971"/>
      <c r="D878" s="469"/>
    </row>
    <row r="879">
      <c r="A879" s="469"/>
      <c r="B879" s="469"/>
      <c r="C879" s="971"/>
      <c r="D879" s="469"/>
    </row>
    <row r="880">
      <c r="A880" s="469"/>
      <c r="B880" s="469"/>
      <c r="C880" s="971"/>
      <c r="D880" s="469"/>
    </row>
    <row r="881">
      <c r="A881" s="469"/>
      <c r="B881" s="469"/>
      <c r="C881" s="971"/>
      <c r="D881" s="469"/>
    </row>
    <row r="882">
      <c r="A882" s="469"/>
      <c r="B882" s="469"/>
      <c r="C882" s="971"/>
      <c r="D882" s="469"/>
    </row>
    <row r="883">
      <c r="A883" s="469"/>
      <c r="B883" s="469"/>
      <c r="C883" s="971"/>
      <c r="D883" s="469"/>
    </row>
    <row r="884">
      <c r="A884" s="469"/>
      <c r="B884" s="469"/>
      <c r="C884" s="971"/>
      <c r="D884" s="469"/>
    </row>
    <row r="885">
      <c r="A885" s="469"/>
      <c r="B885" s="469"/>
      <c r="C885" s="971"/>
      <c r="D885" s="469"/>
    </row>
    <row r="886">
      <c r="A886" s="469"/>
      <c r="B886" s="469"/>
      <c r="C886" s="971"/>
      <c r="D886" s="469"/>
    </row>
    <row r="887">
      <c r="A887" s="469"/>
      <c r="B887" s="469"/>
      <c r="C887" s="971"/>
      <c r="D887" s="469"/>
    </row>
    <row r="888">
      <c r="A888" s="469"/>
      <c r="B888" s="469"/>
      <c r="C888" s="971"/>
      <c r="D888" s="469"/>
    </row>
    <row r="889">
      <c r="A889" s="469"/>
      <c r="B889" s="469"/>
      <c r="C889" s="971"/>
      <c r="D889" s="469"/>
    </row>
    <row r="890">
      <c r="A890" s="469"/>
      <c r="B890" s="469"/>
      <c r="C890" s="971"/>
      <c r="D890" s="469"/>
    </row>
    <row r="891">
      <c r="A891" s="469"/>
      <c r="B891" s="469"/>
      <c r="C891" s="971"/>
      <c r="D891" s="469"/>
    </row>
    <row r="892">
      <c r="A892" s="469"/>
      <c r="B892" s="469"/>
      <c r="C892" s="971"/>
      <c r="D892" s="469"/>
    </row>
    <row r="893">
      <c r="A893" s="469"/>
      <c r="B893" s="469"/>
      <c r="C893" s="971"/>
      <c r="D893" s="469"/>
    </row>
    <row r="894">
      <c r="A894" s="469"/>
      <c r="B894" s="469"/>
      <c r="C894" s="971"/>
      <c r="D894" s="469"/>
    </row>
    <row r="895">
      <c r="A895" s="469"/>
      <c r="B895" s="469"/>
      <c r="C895" s="971"/>
      <c r="D895" s="469"/>
    </row>
    <row r="896">
      <c r="A896" s="469"/>
      <c r="B896" s="469"/>
      <c r="C896" s="971"/>
      <c r="D896" s="469"/>
    </row>
    <row r="897">
      <c r="A897" s="469"/>
      <c r="B897" s="469"/>
      <c r="C897" s="971"/>
      <c r="D897" s="469"/>
    </row>
    <row r="898">
      <c r="A898" s="469"/>
      <c r="B898" s="469"/>
      <c r="C898" s="971"/>
      <c r="D898" s="469"/>
    </row>
    <row r="899">
      <c r="A899" s="469"/>
      <c r="B899" s="469"/>
      <c r="C899" s="971"/>
      <c r="D899" s="469"/>
    </row>
    <row r="900">
      <c r="A900" s="469"/>
      <c r="B900" s="469"/>
      <c r="C900" s="971"/>
      <c r="D900" s="469"/>
    </row>
    <row r="901">
      <c r="A901" s="469"/>
      <c r="B901" s="469"/>
      <c r="C901" s="971"/>
      <c r="D901" s="469"/>
    </row>
    <row r="902">
      <c r="A902" s="469"/>
      <c r="B902" s="469"/>
      <c r="C902" s="971"/>
      <c r="D902" s="469"/>
    </row>
    <row r="903">
      <c r="A903" s="469"/>
      <c r="B903" s="469"/>
      <c r="C903" s="971"/>
      <c r="D903" s="469"/>
    </row>
    <row r="904">
      <c r="A904" s="469"/>
      <c r="B904" s="469"/>
      <c r="C904" s="971"/>
      <c r="D904" s="469"/>
    </row>
    <row r="905">
      <c r="A905" s="469"/>
      <c r="B905" s="469"/>
      <c r="C905" s="971"/>
      <c r="D905" s="469"/>
    </row>
    <row r="906">
      <c r="A906" s="469"/>
      <c r="B906" s="469"/>
      <c r="C906" s="971"/>
      <c r="D906" s="469"/>
    </row>
    <row r="907">
      <c r="A907" s="469"/>
      <c r="B907" s="469"/>
      <c r="C907" s="971"/>
      <c r="D907" s="469"/>
    </row>
    <row r="908">
      <c r="A908" s="469"/>
      <c r="B908" s="469"/>
      <c r="C908" s="971"/>
      <c r="D908" s="469"/>
    </row>
    <row r="909">
      <c r="A909" s="469"/>
      <c r="B909" s="469"/>
      <c r="C909" s="971"/>
      <c r="D909" s="469"/>
    </row>
    <row r="910">
      <c r="A910" s="469"/>
      <c r="B910" s="469"/>
      <c r="C910" s="971"/>
      <c r="D910" s="469"/>
    </row>
    <row r="911">
      <c r="A911" s="469"/>
      <c r="B911" s="469"/>
      <c r="C911" s="971"/>
      <c r="D911" s="469"/>
    </row>
    <row r="912">
      <c r="A912" s="469"/>
      <c r="B912" s="469"/>
      <c r="C912" s="971"/>
      <c r="D912" s="469"/>
    </row>
    <row r="913">
      <c r="A913" s="469"/>
      <c r="B913" s="469"/>
      <c r="C913" s="971"/>
      <c r="D913" s="469"/>
    </row>
    <row r="914">
      <c r="A914" s="469"/>
      <c r="B914" s="469"/>
      <c r="C914" s="971"/>
      <c r="D914" s="469"/>
    </row>
    <row r="915">
      <c r="A915" s="469"/>
      <c r="B915" s="469"/>
      <c r="C915" s="971"/>
      <c r="D915" s="469"/>
    </row>
    <row r="916">
      <c r="A916" s="469"/>
      <c r="B916" s="469"/>
      <c r="C916" s="971"/>
      <c r="D916" s="469"/>
    </row>
    <row r="917">
      <c r="A917" s="469"/>
      <c r="B917" s="469"/>
      <c r="C917" s="971"/>
      <c r="D917" s="469"/>
    </row>
    <row r="918">
      <c r="A918" s="469"/>
      <c r="B918" s="469"/>
      <c r="C918" s="971"/>
      <c r="D918" s="469"/>
    </row>
    <row r="919">
      <c r="A919" s="469"/>
      <c r="B919" s="469"/>
      <c r="C919" s="971"/>
      <c r="D919" s="469"/>
    </row>
    <row r="920">
      <c r="A920" s="469"/>
      <c r="B920" s="469"/>
      <c r="C920" s="971"/>
      <c r="D920" s="469"/>
    </row>
    <row r="921">
      <c r="A921" s="469"/>
      <c r="B921" s="469"/>
      <c r="C921" s="971"/>
      <c r="D921" s="469"/>
    </row>
    <row r="922">
      <c r="A922" s="469"/>
      <c r="B922" s="469"/>
      <c r="C922" s="971"/>
      <c r="D922" s="469"/>
    </row>
    <row r="923">
      <c r="A923" s="469"/>
      <c r="B923" s="469"/>
      <c r="C923" s="971"/>
      <c r="D923" s="469"/>
    </row>
    <row r="924">
      <c r="A924" s="469"/>
      <c r="B924" s="469"/>
      <c r="C924" s="971"/>
      <c r="D924" s="469"/>
    </row>
    <row r="925">
      <c r="A925" s="469"/>
      <c r="B925" s="469"/>
      <c r="C925" s="971"/>
      <c r="D925" s="469"/>
    </row>
    <row r="926">
      <c r="A926" s="469"/>
      <c r="B926" s="469"/>
      <c r="C926" s="971"/>
      <c r="D926" s="469"/>
    </row>
    <row r="927">
      <c r="A927" s="469"/>
      <c r="B927" s="469"/>
      <c r="C927" s="971"/>
      <c r="D927" s="469"/>
    </row>
    <row r="928">
      <c r="A928" s="469"/>
      <c r="B928" s="469"/>
      <c r="C928" s="971"/>
      <c r="D928" s="469"/>
    </row>
    <row r="929">
      <c r="A929" s="469"/>
      <c r="B929" s="469"/>
      <c r="C929" s="971"/>
      <c r="D929" s="469"/>
    </row>
    <row r="930">
      <c r="A930" s="469"/>
      <c r="B930" s="469"/>
      <c r="C930" s="971"/>
      <c r="D930" s="469"/>
    </row>
    <row r="931">
      <c r="A931" s="469"/>
      <c r="B931" s="469"/>
      <c r="C931" s="971"/>
      <c r="D931" s="469"/>
    </row>
    <row r="932">
      <c r="A932" s="469"/>
      <c r="B932" s="469"/>
      <c r="C932" s="971"/>
      <c r="D932" s="469"/>
    </row>
    <row r="933">
      <c r="A933" s="469"/>
      <c r="B933" s="469"/>
      <c r="C933" s="971"/>
      <c r="D933" s="469"/>
    </row>
    <row r="934">
      <c r="A934" s="469"/>
      <c r="B934" s="469"/>
      <c r="C934" s="971"/>
      <c r="D934" s="469"/>
    </row>
    <row r="935">
      <c r="A935" s="469"/>
      <c r="B935" s="469"/>
      <c r="C935" s="971"/>
      <c r="D935" s="469"/>
    </row>
    <row r="936">
      <c r="A936" s="469"/>
      <c r="B936" s="469"/>
      <c r="C936" s="971"/>
      <c r="D936" s="469"/>
    </row>
    <row r="937">
      <c r="A937" s="469"/>
      <c r="B937" s="469"/>
      <c r="C937" s="971"/>
      <c r="D937" s="469"/>
    </row>
    <row r="938">
      <c r="A938" s="469"/>
      <c r="B938" s="469"/>
      <c r="C938" s="971"/>
      <c r="D938" s="469"/>
    </row>
    <row r="939">
      <c r="A939" s="469"/>
      <c r="B939" s="469"/>
      <c r="C939" s="971"/>
      <c r="D939" s="469"/>
    </row>
    <row r="940">
      <c r="A940" s="469"/>
      <c r="B940" s="469"/>
      <c r="C940" s="971"/>
      <c r="D940" s="469"/>
    </row>
    <row r="941">
      <c r="A941" s="469"/>
      <c r="B941" s="469"/>
      <c r="C941" s="971"/>
      <c r="D941" s="469"/>
    </row>
    <row r="942">
      <c r="A942" s="469"/>
      <c r="B942" s="469"/>
      <c r="C942" s="971"/>
      <c r="D942" s="469"/>
    </row>
    <row r="943">
      <c r="A943" s="469"/>
      <c r="B943" s="469"/>
      <c r="C943" s="971"/>
      <c r="D943" s="469"/>
    </row>
    <row r="944">
      <c r="A944" s="469"/>
      <c r="B944" s="469"/>
      <c r="C944" s="971"/>
      <c r="D944" s="469"/>
    </row>
    <row r="945">
      <c r="A945" s="469"/>
      <c r="B945" s="469"/>
      <c r="C945" s="971"/>
      <c r="D945" s="469"/>
    </row>
    <row r="946">
      <c r="A946" s="469"/>
      <c r="B946" s="469"/>
      <c r="C946" s="971"/>
      <c r="D946" s="469"/>
    </row>
    <row r="947">
      <c r="A947" s="469"/>
      <c r="B947" s="469"/>
      <c r="C947" s="971"/>
      <c r="D947" s="469"/>
    </row>
    <row r="948">
      <c r="A948" s="469"/>
      <c r="B948" s="469"/>
      <c r="C948" s="971"/>
      <c r="D948" s="469"/>
    </row>
    <row r="949">
      <c r="A949" s="469"/>
      <c r="B949" s="469"/>
      <c r="C949" s="971"/>
      <c r="D949" s="469"/>
    </row>
    <row r="950">
      <c r="A950" s="469"/>
      <c r="B950" s="469"/>
      <c r="C950" s="971"/>
      <c r="D950" s="469"/>
    </row>
    <row r="951">
      <c r="A951" s="469"/>
      <c r="B951" s="469"/>
      <c r="C951" s="971"/>
      <c r="D951" s="469"/>
    </row>
    <row r="952">
      <c r="A952" s="469"/>
      <c r="B952" s="469"/>
      <c r="C952" s="971"/>
      <c r="D952" s="469"/>
    </row>
    <row r="953">
      <c r="A953" s="469"/>
      <c r="B953" s="469"/>
      <c r="C953" s="971"/>
      <c r="D953" s="469"/>
    </row>
    <row r="954">
      <c r="A954" s="469"/>
      <c r="B954" s="469"/>
      <c r="C954" s="971"/>
      <c r="D954" s="469"/>
    </row>
    <row r="955">
      <c r="A955" s="469"/>
      <c r="B955" s="469"/>
      <c r="C955" s="971"/>
      <c r="D955" s="469"/>
    </row>
    <row r="956">
      <c r="A956" s="469"/>
      <c r="B956" s="469"/>
      <c r="C956" s="971"/>
      <c r="D956" s="469"/>
    </row>
    <row r="957">
      <c r="A957" s="469"/>
      <c r="B957" s="469"/>
      <c r="C957" s="971"/>
      <c r="D957" s="469"/>
    </row>
    <row r="958">
      <c r="A958" s="469"/>
      <c r="B958" s="469"/>
      <c r="C958" s="971"/>
      <c r="D958" s="469"/>
    </row>
    <row r="959">
      <c r="A959" s="469"/>
      <c r="B959" s="469"/>
      <c r="C959" s="971"/>
      <c r="D959" s="469"/>
    </row>
    <row r="960">
      <c r="A960" s="469"/>
      <c r="B960" s="469"/>
      <c r="C960" s="971"/>
      <c r="D960" s="469"/>
    </row>
    <row r="961">
      <c r="A961" s="469"/>
      <c r="B961" s="469"/>
      <c r="C961" s="971"/>
      <c r="D961" s="469"/>
    </row>
    <row r="962">
      <c r="A962" s="469"/>
      <c r="B962" s="469"/>
      <c r="C962" s="971"/>
      <c r="D962" s="469"/>
    </row>
    <row r="963">
      <c r="A963" s="469"/>
      <c r="B963" s="469"/>
      <c r="C963" s="971"/>
      <c r="D963" s="469"/>
    </row>
    <row r="964">
      <c r="A964" s="469"/>
      <c r="B964" s="469"/>
      <c r="C964" s="971"/>
      <c r="D964" s="469"/>
    </row>
    <row r="965">
      <c r="A965" s="469"/>
      <c r="B965" s="469"/>
      <c r="C965" s="971"/>
      <c r="D965" s="469"/>
    </row>
    <row r="966">
      <c r="A966" s="469"/>
      <c r="B966" s="469"/>
      <c r="C966" s="971"/>
      <c r="D966" s="469"/>
    </row>
    <row r="967">
      <c r="A967" s="469"/>
      <c r="B967" s="469"/>
      <c r="C967" s="971"/>
      <c r="D967" s="469"/>
    </row>
    <row r="968">
      <c r="A968" s="469"/>
      <c r="B968" s="469"/>
      <c r="C968" s="971"/>
      <c r="D968" s="469"/>
    </row>
    <row r="969">
      <c r="A969" s="469"/>
      <c r="B969" s="469"/>
      <c r="C969" s="971"/>
      <c r="D969" s="469"/>
    </row>
    <row r="970">
      <c r="A970" s="469"/>
      <c r="B970" s="469"/>
      <c r="C970" s="971"/>
      <c r="D970" s="469"/>
    </row>
    <row r="971">
      <c r="A971" s="469"/>
      <c r="B971" s="469"/>
      <c r="C971" s="971"/>
      <c r="D971" s="469"/>
    </row>
    <row r="972">
      <c r="A972" s="469"/>
      <c r="B972" s="469"/>
      <c r="C972" s="971"/>
      <c r="D972" s="469"/>
    </row>
    <row r="973">
      <c r="A973" s="469"/>
      <c r="B973" s="469"/>
      <c r="C973" s="971"/>
      <c r="D973" s="469"/>
    </row>
    <row r="974">
      <c r="A974" s="469"/>
      <c r="B974" s="469"/>
      <c r="C974" s="971"/>
      <c r="D974" s="469"/>
    </row>
    <row r="975">
      <c r="A975" s="469"/>
      <c r="B975" s="469"/>
      <c r="C975" s="971"/>
      <c r="D975" s="469"/>
    </row>
    <row r="976">
      <c r="A976" s="469"/>
      <c r="B976" s="469"/>
      <c r="C976" s="971"/>
      <c r="D976" s="469"/>
    </row>
    <row r="977">
      <c r="A977" s="469"/>
      <c r="B977" s="469"/>
      <c r="C977" s="971"/>
      <c r="D977" s="469"/>
    </row>
    <row r="978">
      <c r="A978" s="469"/>
      <c r="B978" s="469"/>
      <c r="C978" s="971"/>
      <c r="D978" s="469"/>
    </row>
    <row r="979">
      <c r="A979" s="469"/>
      <c r="B979" s="469"/>
      <c r="C979" s="971"/>
      <c r="D979" s="469"/>
    </row>
    <row r="980">
      <c r="A980" s="469"/>
      <c r="B980" s="469"/>
      <c r="C980" s="971"/>
      <c r="D980" s="469"/>
    </row>
    <row r="981">
      <c r="A981" s="469"/>
      <c r="B981" s="469"/>
      <c r="C981" s="971"/>
      <c r="D981" s="469"/>
    </row>
    <row r="982">
      <c r="A982" s="469"/>
      <c r="B982" s="469"/>
      <c r="C982" s="971"/>
      <c r="D982" s="469"/>
    </row>
    <row r="983">
      <c r="A983" s="469"/>
      <c r="B983" s="469"/>
      <c r="C983" s="971"/>
      <c r="D983" s="469"/>
    </row>
    <row r="984">
      <c r="A984" s="469"/>
      <c r="B984" s="469"/>
      <c r="C984" s="971"/>
      <c r="D984" s="469"/>
    </row>
    <row r="985">
      <c r="A985" s="469"/>
      <c r="B985" s="469"/>
      <c r="C985" s="971"/>
      <c r="D985" s="469"/>
    </row>
    <row r="986">
      <c r="A986" s="469"/>
      <c r="B986" s="469"/>
      <c r="C986" s="971"/>
      <c r="D986" s="469"/>
    </row>
    <row r="987">
      <c r="A987" s="469"/>
      <c r="B987" s="469"/>
      <c r="C987" s="971"/>
      <c r="D987" s="469"/>
    </row>
    <row r="988">
      <c r="A988" s="469"/>
      <c r="B988" s="469"/>
      <c r="C988" s="971"/>
      <c r="D988" s="469"/>
    </row>
    <row r="989">
      <c r="A989" s="469"/>
      <c r="B989" s="469"/>
      <c r="C989" s="971"/>
      <c r="D989" s="469"/>
    </row>
    <row r="990">
      <c r="A990" s="469"/>
      <c r="B990" s="469"/>
      <c r="C990" s="971"/>
      <c r="D990" s="469"/>
    </row>
    <row r="991">
      <c r="A991" s="469"/>
      <c r="B991" s="469"/>
      <c r="C991" s="971"/>
      <c r="D991" s="469"/>
    </row>
    <row r="992">
      <c r="A992" s="469"/>
      <c r="B992" s="469"/>
      <c r="C992" s="971"/>
      <c r="D992" s="469"/>
    </row>
    <row r="993">
      <c r="A993" s="469"/>
      <c r="B993" s="469"/>
      <c r="C993" s="971"/>
      <c r="D993" s="469"/>
    </row>
    <row r="994">
      <c r="A994" s="469"/>
      <c r="B994" s="469"/>
      <c r="C994" s="971"/>
      <c r="D994" s="469"/>
    </row>
    <row r="995">
      <c r="A995" s="469"/>
      <c r="B995" s="469"/>
      <c r="C995" s="971"/>
      <c r="D995" s="469"/>
    </row>
    <row r="996">
      <c r="A996" s="469"/>
      <c r="B996" s="469"/>
      <c r="C996" s="971"/>
      <c r="D996" s="469"/>
    </row>
    <row r="997">
      <c r="A997" s="469"/>
      <c r="B997" s="469"/>
      <c r="C997" s="971"/>
      <c r="D997" s="469"/>
    </row>
    <row r="998">
      <c r="A998" s="469"/>
      <c r="B998" s="469"/>
      <c r="C998" s="971"/>
      <c r="D998" s="469"/>
    </row>
    <row r="999">
      <c r="A999" s="469"/>
      <c r="B999" s="469"/>
      <c r="C999" s="971"/>
      <c r="D999" s="469"/>
    </row>
    <row r="1000">
      <c r="A1000" s="469"/>
      <c r="B1000" s="469"/>
      <c r="C1000" s="971"/>
      <c r="D1000" s="469"/>
    </row>
    <row r="1001">
      <c r="A1001" s="469"/>
      <c r="B1001" s="469"/>
      <c r="C1001" s="971"/>
      <c r="D1001" s="469"/>
    </row>
    <row r="1002">
      <c r="A1002" s="469"/>
      <c r="B1002" s="469"/>
      <c r="C1002" s="971"/>
      <c r="D1002" s="469"/>
    </row>
    <row r="1003">
      <c r="A1003" s="469"/>
      <c r="B1003" s="469"/>
      <c r="C1003" s="971"/>
      <c r="D1003" s="469"/>
    </row>
    <row r="1004">
      <c r="A1004" s="469"/>
      <c r="B1004" s="469"/>
      <c r="C1004" s="971"/>
      <c r="D1004" s="469"/>
    </row>
    <row r="1005">
      <c r="A1005" s="469"/>
      <c r="B1005" s="469"/>
      <c r="C1005" s="971"/>
      <c r="D1005" s="469"/>
    </row>
    <row r="1006">
      <c r="A1006" s="469"/>
      <c r="B1006" s="469"/>
      <c r="C1006" s="971"/>
      <c r="D1006" s="469"/>
    </row>
    <row r="1007">
      <c r="A1007" s="469"/>
      <c r="B1007" s="469"/>
      <c r="C1007" s="971"/>
      <c r="D1007" s="469"/>
    </row>
    <row r="1008">
      <c r="A1008" s="469"/>
      <c r="B1008" s="469"/>
      <c r="C1008" s="971"/>
      <c r="D1008" s="469"/>
    </row>
    <row r="1009">
      <c r="A1009" s="469"/>
      <c r="B1009" s="469"/>
      <c r="C1009" s="971"/>
      <c r="D1009" s="469"/>
    </row>
    <row r="1010">
      <c r="A1010" s="469"/>
      <c r="B1010" s="469"/>
      <c r="C1010" s="971"/>
      <c r="D1010" s="469"/>
    </row>
    <row r="1011">
      <c r="A1011" s="469"/>
      <c r="B1011" s="469"/>
      <c r="C1011" s="971"/>
      <c r="D1011" s="469"/>
    </row>
    <row r="1012">
      <c r="A1012" s="469"/>
      <c r="B1012" s="469"/>
      <c r="C1012" s="971"/>
      <c r="D1012" s="469"/>
    </row>
    <row r="1013">
      <c r="A1013" s="469"/>
      <c r="B1013" s="469"/>
      <c r="C1013" s="971"/>
      <c r="D1013" s="469"/>
    </row>
    <row r="1014">
      <c r="A1014" s="469"/>
      <c r="B1014" s="469"/>
      <c r="C1014" s="971"/>
      <c r="D1014" s="469"/>
    </row>
    <row r="1015">
      <c r="A1015" s="469"/>
      <c r="B1015" s="469"/>
      <c r="C1015" s="971"/>
      <c r="D1015" s="469"/>
    </row>
    <row r="1016">
      <c r="A1016" s="469"/>
      <c r="B1016" s="469"/>
      <c r="C1016" s="971"/>
      <c r="D1016" s="469"/>
    </row>
    <row r="1017">
      <c r="A1017" s="469"/>
      <c r="B1017" s="469"/>
      <c r="C1017" s="971"/>
      <c r="D1017" s="469"/>
    </row>
    <row r="1018">
      <c r="A1018" s="469"/>
      <c r="B1018" s="469"/>
      <c r="C1018" s="971"/>
      <c r="D1018" s="469"/>
    </row>
    <row r="1019">
      <c r="A1019" s="469"/>
      <c r="B1019" s="469"/>
      <c r="C1019" s="971"/>
      <c r="D1019" s="469"/>
    </row>
    <row r="1020">
      <c r="A1020" s="469"/>
      <c r="B1020" s="469"/>
      <c r="C1020" s="971"/>
      <c r="D1020" s="469"/>
    </row>
    <row r="1021">
      <c r="A1021" s="469"/>
      <c r="B1021" s="469"/>
      <c r="C1021" s="971"/>
      <c r="D1021" s="469"/>
    </row>
    <row r="1022">
      <c r="A1022" s="469"/>
      <c r="B1022" s="469"/>
      <c r="C1022" s="971"/>
      <c r="D1022" s="469"/>
    </row>
    <row r="1023">
      <c r="A1023" s="469"/>
      <c r="B1023" s="469"/>
      <c r="C1023" s="971"/>
      <c r="D1023" s="469"/>
    </row>
    <row r="1024">
      <c r="A1024" s="469"/>
      <c r="B1024" s="469"/>
      <c r="C1024" s="971"/>
      <c r="D1024" s="469"/>
    </row>
    <row r="1025">
      <c r="A1025" s="469"/>
      <c r="B1025" s="469"/>
      <c r="C1025" s="971"/>
      <c r="D1025" s="469"/>
    </row>
    <row r="1026">
      <c r="A1026" s="469"/>
      <c r="B1026" s="469"/>
      <c r="C1026" s="971"/>
      <c r="D1026" s="469"/>
    </row>
    <row r="1027">
      <c r="A1027" s="469"/>
      <c r="B1027" s="469"/>
      <c r="C1027" s="971"/>
      <c r="D1027" s="469"/>
    </row>
    <row r="1028">
      <c r="A1028" s="469"/>
      <c r="B1028" s="469"/>
      <c r="C1028" s="971"/>
      <c r="D1028" s="469"/>
    </row>
    <row r="1029">
      <c r="A1029" s="469"/>
      <c r="B1029" s="469"/>
      <c r="C1029" s="971"/>
      <c r="D1029" s="469"/>
    </row>
    <row r="1030">
      <c r="A1030" s="469"/>
      <c r="B1030" s="469"/>
      <c r="C1030" s="971"/>
      <c r="D1030" s="469"/>
    </row>
    <row r="1031">
      <c r="A1031" s="469"/>
      <c r="B1031" s="469"/>
      <c r="C1031" s="971"/>
      <c r="D1031" s="469"/>
    </row>
    <row r="1032">
      <c r="A1032" s="469"/>
      <c r="B1032" s="469"/>
      <c r="C1032" s="971"/>
      <c r="D1032" s="469"/>
    </row>
    <row r="1033">
      <c r="A1033" s="469"/>
      <c r="B1033" s="469"/>
      <c r="C1033" s="971"/>
      <c r="D1033" s="469"/>
    </row>
    <row r="1034">
      <c r="A1034" s="469"/>
      <c r="B1034" s="469"/>
      <c r="C1034" s="971"/>
      <c r="D1034" s="469"/>
    </row>
    <row r="1035">
      <c r="A1035" s="469"/>
      <c r="B1035" s="469"/>
      <c r="C1035" s="971"/>
      <c r="D1035" s="469"/>
    </row>
    <row r="1036">
      <c r="A1036" s="469"/>
      <c r="B1036" s="469"/>
      <c r="C1036" s="971"/>
      <c r="D1036" s="469"/>
    </row>
    <row r="1037">
      <c r="A1037" s="469"/>
      <c r="B1037" s="469"/>
      <c r="C1037" s="971"/>
      <c r="D1037" s="469"/>
    </row>
    <row r="1038">
      <c r="A1038" s="469"/>
      <c r="B1038" s="469"/>
      <c r="C1038" s="971"/>
      <c r="D1038" s="469"/>
    </row>
    <row r="1039">
      <c r="A1039" s="469"/>
      <c r="B1039" s="469"/>
      <c r="C1039" s="971"/>
      <c r="D1039" s="469"/>
    </row>
    <row r="1040">
      <c r="A1040" s="469"/>
      <c r="B1040" s="469"/>
      <c r="C1040" s="971"/>
      <c r="D1040" s="469"/>
    </row>
    <row r="1041">
      <c r="A1041" s="469"/>
      <c r="B1041" s="469"/>
      <c r="C1041" s="971"/>
      <c r="D1041" s="469"/>
    </row>
    <row r="1042">
      <c r="A1042" s="469"/>
      <c r="B1042" s="469"/>
      <c r="C1042" s="971"/>
      <c r="D1042" s="469"/>
    </row>
    <row r="1043">
      <c r="A1043" s="469"/>
      <c r="B1043" s="469"/>
      <c r="C1043" s="971"/>
      <c r="D1043" s="469"/>
    </row>
    <row r="1044">
      <c r="A1044" s="469"/>
      <c r="B1044" s="469"/>
      <c r="C1044" s="971"/>
      <c r="D1044" s="469"/>
    </row>
    <row r="1045">
      <c r="A1045" s="469"/>
      <c r="B1045" s="469"/>
      <c r="C1045" s="971"/>
      <c r="D1045" s="469"/>
    </row>
    <row r="1046">
      <c r="A1046" s="469"/>
      <c r="B1046" s="469"/>
      <c r="C1046" s="971"/>
      <c r="D1046" s="469"/>
    </row>
    <row r="1047">
      <c r="A1047" s="469"/>
      <c r="B1047" s="469"/>
      <c r="C1047" s="971"/>
      <c r="D1047" s="469"/>
    </row>
    <row r="1048">
      <c r="A1048" s="469"/>
      <c r="B1048" s="469"/>
      <c r="C1048" s="971"/>
      <c r="D1048" s="469"/>
    </row>
    <row r="1049">
      <c r="A1049" s="469"/>
      <c r="B1049" s="469"/>
      <c r="C1049" s="971"/>
      <c r="D1049" s="469"/>
    </row>
    <row r="1050">
      <c r="A1050" s="469"/>
      <c r="B1050" s="469"/>
      <c r="C1050" s="971"/>
      <c r="D1050" s="469"/>
    </row>
    <row r="1051">
      <c r="A1051" s="469"/>
      <c r="B1051" s="469"/>
      <c r="C1051" s="971"/>
      <c r="D1051" s="469"/>
    </row>
    <row r="1052">
      <c r="A1052" s="469"/>
      <c r="B1052" s="469"/>
      <c r="C1052" s="971"/>
      <c r="D1052" s="469"/>
    </row>
    <row r="1053">
      <c r="A1053" s="469"/>
      <c r="B1053" s="469"/>
      <c r="C1053" s="971"/>
      <c r="D1053" s="469"/>
    </row>
    <row r="1054">
      <c r="A1054" s="469"/>
      <c r="B1054" s="469"/>
      <c r="C1054" s="971"/>
      <c r="D1054" s="469"/>
    </row>
    <row r="1055">
      <c r="A1055" s="469"/>
      <c r="B1055" s="469"/>
      <c r="C1055" s="971"/>
      <c r="D1055" s="469"/>
    </row>
    <row r="1056">
      <c r="A1056" s="469"/>
      <c r="B1056" s="469"/>
      <c r="C1056" s="971"/>
      <c r="D1056" s="469"/>
    </row>
    <row r="1057">
      <c r="A1057" s="469"/>
      <c r="B1057" s="469"/>
      <c r="C1057" s="971"/>
      <c r="D1057" s="469"/>
    </row>
    <row r="1058">
      <c r="A1058" s="469"/>
      <c r="B1058" s="469"/>
      <c r="C1058" s="971"/>
      <c r="D1058" s="469"/>
    </row>
    <row r="1059">
      <c r="A1059" s="469"/>
      <c r="B1059" s="469"/>
      <c r="C1059" s="971"/>
      <c r="D1059" s="469"/>
    </row>
    <row r="1060">
      <c r="A1060" s="469"/>
      <c r="B1060" s="469"/>
      <c r="C1060" s="971"/>
      <c r="D1060" s="469"/>
    </row>
    <row r="1061">
      <c r="A1061" s="469"/>
      <c r="B1061" s="469"/>
      <c r="C1061" s="971"/>
      <c r="D1061" s="469"/>
    </row>
    <row r="1062">
      <c r="A1062" s="469"/>
      <c r="B1062" s="469"/>
      <c r="C1062" s="971"/>
      <c r="D1062" s="469"/>
    </row>
    <row r="1063">
      <c r="A1063" s="469"/>
      <c r="B1063" s="469"/>
      <c r="C1063" s="971"/>
      <c r="D1063" s="469"/>
    </row>
    <row r="1064">
      <c r="A1064" s="469"/>
      <c r="B1064" s="469"/>
      <c r="C1064" s="971"/>
      <c r="D1064" s="469"/>
    </row>
    <row r="1065">
      <c r="A1065" s="469"/>
      <c r="B1065" s="469"/>
      <c r="C1065" s="971"/>
      <c r="D1065" s="469"/>
    </row>
    <row r="1066">
      <c r="A1066" s="469"/>
      <c r="B1066" s="469"/>
      <c r="C1066" s="971"/>
      <c r="D1066" s="469"/>
    </row>
    <row r="1067">
      <c r="A1067" s="469"/>
      <c r="B1067" s="469"/>
      <c r="C1067" s="971"/>
      <c r="D1067" s="469"/>
    </row>
    <row r="1068">
      <c r="A1068" s="469"/>
      <c r="B1068" s="469"/>
      <c r="C1068" s="971"/>
      <c r="D1068" s="469"/>
    </row>
    <row r="1069">
      <c r="A1069" s="469"/>
      <c r="B1069" s="469"/>
      <c r="C1069" s="971"/>
      <c r="D1069" s="469"/>
    </row>
    <row r="1070">
      <c r="A1070" s="469"/>
      <c r="B1070" s="469"/>
      <c r="C1070" s="971"/>
      <c r="D1070" s="469"/>
    </row>
    <row r="1071">
      <c r="A1071" s="469"/>
      <c r="B1071" s="469"/>
      <c r="C1071" s="971"/>
      <c r="D1071" s="469"/>
    </row>
    <row r="1072">
      <c r="A1072" s="469"/>
      <c r="B1072" s="469"/>
      <c r="C1072" s="971"/>
      <c r="D1072" s="469"/>
    </row>
    <row r="1073">
      <c r="A1073" s="469"/>
      <c r="B1073" s="469"/>
      <c r="C1073" s="971"/>
      <c r="D1073" s="469"/>
    </row>
    <row r="1074">
      <c r="A1074" s="469"/>
      <c r="B1074" s="469"/>
      <c r="C1074" s="971"/>
      <c r="D1074" s="469"/>
    </row>
    <row r="1075">
      <c r="A1075" s="469"/>
      <c r="B1075" s="469"/>
      <c r="C1075" s="971"/>
      <c r="D1075" s="469"/>
    </row>
    <row r="1076">
      <c r="A1076" s="469"/>
      <c r="B1076" s="469"/>
      <c r="C1076" s="971"/>
      <c r="D1076" s="469"/>
    </row>
    <row r="1077">
      <c r="A1077" s="469"/>
      <c r="B1077" s="469"/>
      <c r="C1077" s="971"/>
      <c r="D1077" s="469"/>
    </row>
    <row r="1078">
      <c r="A1078" s="469"/>
      <c r="B1078" s="469"/>
      <c r="C1078" s="971"/>
      <c r="D1078" s="469"/>
    </row>
    <row r="1079">
      <c r="A1079" s="469"/>
      <c r="B1079" s="469"/>
      <c r="C1079" s="971"/>
      <c r="D1079" s="469"/>
    </row>
    <row r="1080">
      <c r="A1080" s="469"/>
      <c r="B1080" s="469"/>
      <c r="C1080" s="971"/>
      <c r="D1080" s="469"/>
    </row>
    <row r="1081">
      <c r="A1081" s="469"/>
      <c r="B1081" s="469"/>
      <c r="C1081" s="971"/>
      <c r="D1081" s="469"/>
    </row>
    <row r="1082">
      <c r="A1082" s="469"/>
      <c r="B1082" s="469"/>
      <c r="C1082" s="971"/>
      <c r="D1082" s="469"/>
    </row>
    <row r="1083">
      <c r="A1083" s="469"/>
      <c r="B1083" s="469"/>
      <c r="C1083" s="971"/>
      <c r="D1083" s="469"/>
    </row>
    <row r="1084">
      <c r="A1084" s="469"/>
      <c r="B1084" s="469"/>
      <c r="C1084" s="971"/>
      <c r="D1084" s="469"/>
    </row>
    <row r="1085">
      <c r="A1085" s="469"/>
      <c r="B1085" s="469"/>
      <c r="C1085" s="971"/>
      <c r="D1085" s="469"/>
    </row>
    <row r="1086">
      <c r="A1086" s="469"/>
      <c r="B1086" s="469"/>
      <c r="C1086" s="971"/>
      <c r="D1086" s="469"/>
    </row>
    <row r="1087">
      <c r="A1087" s="469"/>
      <c r="B1087" s="469"/>
      <c r="C1087" s="971"/>
      <c r="D1087" s="469"/>
    </row>
    <row r="1088">
      <c r="A1088" s="469"/>
      <c r="B1088" s="469"/>
      <c r="C1088" s="971"/>
      <c r="D1088" s="469"/>
    </row>
    <row r="1089">
      <c r="A1089" s="469"/>
      <c r="B1089" s="469"/>
      <c r="C1089" s="971"/>
      <c r="D1089" s="469"/>
    </row>
    <row r="1090">
      <c r="A1090" s="469"/>
      <c r="B1090" s="469"/>
      <c r="C1090" s="971"/>
      <c r="D1090" s="469"/>
    </row>
    <row r="1091">
      <c r="A1091" s="469"/>
      <c r="B1091" s="469"/>
      <c r="C1091" s="971"/>
      <c r="D1091" s="469"/>
    </row>
    <row r="1092">
      <c r="A1092" s="469"/>
      <c r="B1092" s="469"/>
      <c r="C1092" s="971"/>
      <c r="D1092" s="469"/>
    </row>
    <row r="1093">
      <c r="A1093" s="469"/>
      <c r="B1093" s="469"/>
      <c r="C1093" s="971"/>
      <c r="D1093" s="469"/>
    </row>
    <row r="1094">
      <c r="A1094" s="469"/>
      <c r="B1094" s="469"/>
      <c r="C1094" s="971"/>
      <c r="D1094" s="469"/>
    </row>
    <row r="1095">
      <c r="A1095" s="469"/>
      <c r="B1095" s="469"/>
      <c r="C1095" s="971"/>
      <c r="D1095" s="469"/>
    </row>
    <row r="1096">
      <c r="A1096" s="469"/>
      <c r="B1096" s="469"/>
      <c r="C1096" s="971"/>
      <c r="D1096" s="469"/>
    </row>
    <row r="1097">
      <c r="A1097" s="469"/>
      <c r="B1097" s="469"/>
      <c r="C1097" s="971"/>
      <c r="D1097" s="469"/>
    </row>
    <row r="1098">
      <c r="A1098" s="469"/>
      <c r="B1098" s="469"/>
      <c r="C1098" s="971"/>
      <c r="D1098" s="469"/>
    </row>
    <row r="1099">
      <c r="A1099" s="469"/>
      <c r="B1099" s="469"/>
      <c r="C1099" s="971"/>
      <c r="D1099" s="469"/>
    </row>
    <row r="1100">
      <c r="A1100" s="469"/>
      <c r="B1100" s="469"/>
      <c r="C1100" s="971"/>
      <c r="D1100" s="469"/>
    </row>
    <row r="1101">
      <c r="A1101" s="469"/>
      <c r="B1101" s="469"/>
      <c r="C1101" s="971"/>
      <c r="D1101" s="469"/>
    </row>
    <row r="1102">
      <c r="A1102" s="469"/>
      <c r="B1102" s="469"/>
      <c r="C1102" s="971"/>
      <c r="D1102" s="469"/>
    </row>
    <row r="1103">
      <c r="A1103" s="469"/>
      <c r="B1103" s="469"/>
      <c r="C1103" s="971"/>
      <c r="D1103" s="469"/>
    </row>
    <row r="1104">
      <c r="A1104" s="469"/>
      <c r="B1104" s="469"/>
      <c r="C1104" s="971"/>
      <c r="D1104" s="469"/>
    </row>
    <row r="1105">
      <c r="A1105" s="469"/>
      <c r="B1105" s="469"/>
      <c r="C1105" s="971"/>
      <c r="D1105" s="469"/>
    </row>
    <row r="1106">
      <c r="A1106" s="469"/>
      <c r="B1106" s="469"/>
      <c r="C1106" s="971"/>
      <c r="D1106" s="469"/>
    </row>
    <row r="1107">
      <c r="A1107" s="469"/>
      <c r="B1107" s="469"/>
      <c r="C1107" s="971"/>
      <c r="D1107" s="469"/>
    </row>
    <row r="1108">
      <c r="A1108" s="469"/>
      <c r="B1108" s="469"/>
      <c r="C1108" s="971"/>
      <c r="D1108" s="469"/>
    </row>
    <row r="1109">
      <c r="A1109" s="469"/>
      <c r="B1109" s="469"/>
      <c r="C1109" s="971"/>
      <c r="D1109" s="469"/>
    </row>
    <row r="1110">
      <c r="A1110" s="469"/>
      <c r="B1110" s="469"/>
      <c r="C1110" s="971"/>
      <c r="D1110" s="469"/>
    </row>
    <row r="1111">
      <c r="A1111" s="469"/>
      <c r="B1111" s="469"/>
      <c r="C1111" s="971"/>
      <c r="D1111" s="469"/>
    </row>
    <row r="1112">
      <c r="A1112" s="469"/>
      <c r="B1112" s="469"/>
      <c r="C1112" s="971"/>
      <c r="D1112" s="469"/>
    </row>
    <row r="1113">
      <c r="A1113" s="469"/>
      <c r="B1113" s="469"/>
      <c r="C1113" s="971"/>
      <c r="D1113" s="469"/>
    </row>
    <row r="1114">
      <c r="A1114" s="469"/>
      <c r="B1114" s="469"/>
      <c r="C1114" s="971"/>
      <c r="D1114" s="469"/>
    </row>
    <row r="1115">
      <c r="A1115" s="469"/>
      <c r="B1115" s="469"/>
      <c r="C1115" s="971"/>
      <c r="D1115" s="469"/>
    </row>
    <row r="1116">
      <c r="A1116" s="469"/>
      <c r="B1116" s="469"/>
      <c r="C1116" s="971"/>
      <c r="D1116" s="469"/>
    </row>
    <row r="1117">
      <c r="A1117" s="469"/>
      <c r="B1117" s="469"/>
      <c r="C1117" s="971"/>
      <c r="D1117" s="469"/>
    </row>
    <row r="1118">
      <c r="A1118" s="469"/>
      <c r="B1118" s="469"/>
      <c r="C1118" s="971"/>
      <c r="D1118" s="469"/>
    </row>
    <row r="1119">
      <c r="A1119" s="469"/>
      <c r="B1119" s="469"/>
      <c r="C1119" s="971"/>
      <c r="D1119" s="469"/>
    </row>
    <row r="1120">
      <c r="A1120" s="469"/>
      <c r="B1120" s="469"/>
      <c r="C1120" s="971"/>
      <c r="D1120" s="469"/>
    </row>
    <row r="1121">
      <c r="A1121" s="469"/>
      <c r="B1121" s="469"/>
      <c r="C1121" s="971"/>
      <c r="D1121" s="469"/>
    </row>
    <row r="1122">
      <c r="A1122" s="469"/>
      <c r="B1122" s="469"/>
      <c r="C1122" s="971"/>
      <c r="D1122" s="469"/>
    </row>
    <row r="1123">
      <c r="A1123" s="469"/>
      <c r="B1123" s="469"/>
      <c r="C1123" s="971"/>
      <c r="D1123" s="469"/>
    </row>
    <row r="1124">
      <c r="A1124" s="469"/>
      <c r="B1124" s="469"/>
      <c r="C1124" s="971"/>
      <c r="D1124" s="469"/>
    </row>
    <row r="1125">
      <c r="A1125" s="469"/>
      <c r="B1125" s="469"/>
      <c r="C1125" s="971"/>
      <c r="D1125" s="469"/>
    </row>
    <row r="1126">
      <c r="A1126" s="469"/>
      <c r="B1126" s="469"/>
      <c r="C1126" s="971"/>
      <c r="D1126" s="469"/>
    </row>
    <row r="1127">
      <c r="A1127" s="469"/>
      <c r="B1127" s="469"/>
      <c r="C1127" s="971"/>
      <c r="D1127" s="469"/>
    </row>
  </sheetData>
  <mergeCells count="1">
    <mergeCell ref="A2:D2"/>
  </mergeCells>
  <conditionalFormatting sqref="D3:D21 B40:B51">
    <cfRule type="containsBlanks" dxfId="0" priority="1">
      <formula>LEN(TRIM(D3))=0</formula>
    </cfRule>
  </conditionalFormatting>
  <conditionalFormatting sqref="B52:B53">
    <cfRule type="containsBlanks" dxfId="0" priority="2">
      <formula>LEN(TRIM(B52))=0</formula>
    </cfRule>
  </conditionalFormatting>
  <conditionalFormatting sqref="B20:B26 C20:C56 B54:B56 B58:C62 B67:B68 B91:B95 B102:B103 B106:B110 B119:B120">
    <cfRule type="containsBlanks" dxfId="0" priority="3">
      <formula>LEN(TRIM(B20))=0</formula>
    </cfRule>
  </conditionalFormatting>
  <conditionalFormatting sqref="D70">
    <cfRule type="notContainsBlanks" dxfId="10" priority="4">
      <formula>LEN(TRIM(D70))&gt;0</formula>
    </cfRule>
  </conditionalFormatting>
  <hyperlinks>
    <hyperlink r:id="rId2" ref="B4"/>
    <hyperlink r:id="rId3" ref="B5"/>
    <hyperlink r:id="rId4" ref="B6"/>
    <hyperlink r:id="rId5" ref="B7"/>
    <hyperlink r:id="rId6" ref="B8"/>
    <hyperlink r:id="rId7" ref="B9"/>
    <hyperlink r:id="rId8" ref="B10"/>
    <hyperlink r:id="rId9" ref="B11"/>
    <hyperlink r:id="rId10" ref="B13"/>
    <hyperlink r:id="rId11" ref="B14"/>
    <hyperlink r:id="rId12" location="success" ref="B15"/>
    <hyperlink r:id="rId13" ref="D15"/>
    <hyperlink r:id="rId14" ref="B16"/>
    <hyperlink r:id="rId15" ref="B18"/>
    <hyperlink r:id="rId16" ref="B19"/>
    <hyperlink r:id="rId17" ref="B20"/>
    <hyperlink r:id="rId18" ref="D21"/>
    <hyperlink r:id="rId19" ref="B22"/>
    <hyperlink r:id="rId20" ref="B23"/>
    <hyperlink r:id="rId21" ref="B25"/>
    <hyperlink r:id="rId22" ref="B26"/>
    <hyperlink r:id="rId23" ref="B27"/>
    <hyperlink r:id="rId24" ref="D28"/>
    <hyperlink r:id="rId25" ref="B29"/>
    <hyperlink r:id="rId26" ref="B30"/>
    <hyperlink r:id="rId27" ref="B31"/>
    <hyperlink r:id="rId28" ref="B32"/>
    <hyperlink r:id="rId29" ref="B33"/>
    <hyperlink r:id="rId30" ref="B36"/>
    <hyperlink r:id="rId31" ref="B37"/>
    <hyperlink r:id="rId32" ref="B38"/>
    <hyperlink r:id="rId33" ref="B39"/>
    <hyperlink r:id="rId34" ref="B43"/>
    <hyperlink r:id="rId35" ref="B44"/>
    <hyperlink r:id="rId36" ref="B45"/>
    <hyperlink r:id="rId37" ref="B46"/>
    <hyperlink r:id="rId38" ref="D46"/>
    <hyperlink r:id="rId39" ref="B47"/>
    <hyperlink r:id="rId40" ref="B48"/>
    <hyperlink r:id="rId41" ref="B49"/>
    <hyperlink r:id="rId42" ref="B50"/>
    <hyperlink r:id="rId43" ref="B51"/>
    <hyperlink r:id="rId44" ref="B52"/>
    <hyperlink r:id="rId45" ref="B53"/>
    <hyperlink r:id="rId46" ref="B54"/>
    <hyperlink r:id="rId47" ref="B55"/>
    <hyperlink r:id="rId48" ref="C56"/>
    <hyperlink r:id="rId49" ref="B58"/>
    <hyperlink r:id="rId50" ref="D60"/>
    <hyperlink r:id="rId51" ref="C62"/>
    <hyperlink r:id="rId52" ref="B64"/>
    <hyperlink r:id="rId53" ref="B65"/>
    <hyperlink r:id="rId54" ref="B66"/>
    <hyperlink r:id="rId55" ref="B67"/>
    <hyperlink r:id="rId56" ref="B68"/>
    <hyperlink r:id="rId57" ref="B69"/>
    <hyperlink r:id="rId58" ref="B70"/>
    <hyperlink r:id="rId59" ref="D70"/>
    <hyperlink r:id="rId60" ref="B71"/>
    <hyperlink r:id="rId61" ref="B72"/>
    <hyperlink r:id="rId62" ref="B74"/>
    <hyperlink r:id="rId63" ref="B75"/>
    <hyperlink r:id="rId64" ref="B76"/>
    <hyperlink r:id="rId65" ref="B77"/>
    <hyperlink r:id="rId66" ref="B79"/>
    <hyperlink r:id="rId67" ref="B80"/>
    <hyperlink r:id="rId68" ref="B81"/>
    <hyperlink r:id="rId69" ref="B82"/>
    <hyperlink r:id="rId70" ref="B85"/>
    <hyperlink r:id="rId71" ref="B88"/>
    <hyperlink r:id="rId72" ref="B89"/>
    <hyperlink r:id="rId73" ref="D89"/>
    <hyperlink r:id="rId74" ref="B95"/>
    <hyperlink r:id="rId75" ref="B98"/>
    <hyperlink r:id="rId76" ref="B99"/>
    <hyperlink r:id="rId77" ref="B100"/>
    <hyperlink r:id="rId78" ref="D100"/>
    <hyperlink r:id="rId79" ref="B101"/>
    <hyperlink r:id="rId80" ref="B102"/>
    <hyperlink r:id="rId81" location="p22473" ref="D102"/>
    <hyperlink r:id="rId82" ref="B103"/>
    <hyperlink r:id="rId83" ref="B104"/>
    <hyperlink r:id="rId84" ref="B105"/>
    <hyperlink r:id="rId85" ref="B106"/>
    <hyperlink r:id="rId86" ref="B109"/>
    <hyperlink r:id="rId87" ref="B110"/>
    <hyperlink r:id="rId88" ref="B111"/>
    <hyperlink r:id="rId89" ref="B112"/>
    <hyperlink r:id="rId90" ref="B115"/>
    <hyperlink r:id="rId91" ref="B116"/>
    <hyperlink r:id="rId92" ref="B118"/>
    <hyperlink r:id="rId93" ref="B119"/>
    <hyperlink r:id="rId94" ref="D120"/>
    <hyperlink r:id="rId95" ref="B121"/>
    <hyperlink r:id="rId96" ref="E124"/>
    <hyperlink r:id="rId97" ref="B125"/>
    <hyperlink r:id="rId98" ref="D125"/>
    <hyperlink r:id="rId99" ref="B126"/>
    <hyperlink r:id="rId100" ref="B127"/>
    <hyperlink r:id="rId101" ref="B129"/>
    <hyperlink r:id="rId102" ref="B130"/>
    <hyperlink r:id="rId103" ref="B131"/>
    <hyperlink r:id="rId104" ref="B132"/>
    <hyperlink r:id="rId105" ref="C132"/>
    <hyperlink r:id="rId106" ref="D132"/>
    <hyperlink r:id="rId107" ref="B136"/>
  </hyperlinks>
  <drawing r:id="rId108"/>
  <legacyDrawing r:id="rId10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1" width="20.43"/>
    <col customWidth="1" min="12" max="12" width="30.86"/>
    <col customWidth="1" min="13" max="21" width="20.43"/>
    <col customWidth="1" min="22" max="22" width="16.71"/>
  </cols>
  <sheetData>
    <row r="1">
      <c r="A1" s="43" t="s">
        <v>8942</v>
      </c>
      <c r="B1" s="43" t="s">
        <v>8943</v>
      </c>
      <c r="C1" s="43" t="s">
        <v>8944</v>
      </c>
      <c r="D1" s="43" t="s">
        <v>8945</v>
      </c>
      <c r="E1" s="43" t="s">
        <v>8946</v>
      </c>
      <c r="F1" s="43" t="s">
        <v>8947</v>
      </c>
      <c r="G1" s="43" t="s">
        <v>8948</v>
      </c>
      <c r="H1" s="43" t="s">
        <v>8949</v>
      </c>
      <c r="I1" s="43" t="s">
        <v>8950</v>
      </c>
      <c r="J1" s="43" t="s">
        <v>8951</v>
      </c>
      <c r="K1" s="43" t="s">
        <v>8952</v>
      </c>
      <c r="L1" s="43" t="s">
        <v>8953</v>
      </c>
      <c r="M1" s="43" t="s">
        <v>8954</v>
      </c>
      <c r="N1" s="43" t="s">
        <v>8955</v>
      </c>
      <c r="O1" s="43" t="s">
        <v>8956</v>
      </c>
      <c r="P1" s="43" t="s">
        <v>8957</v>
      </c>
      <c r="Q1" s="43" t="s">
        <v>8958</v>
      </c>
      <c r="R1" s="43" t="s">
        <v>8959</v>
      </c>
      <c r="S1" s="43" t="s">
        <v>8960</v>
      </c>
      <c r="T1" s="43" t="s">
        <v>8961</v>
      </c>
      <c r="U1" s="43" t="s">
        <v>8962</v>
      </c>
      <c r="V1" s="5"/>
      <c r="W1" s="43"/>
      <c r="X1" s="5"/>
      <c r="Y1" s="5"/>
      <c r="Z1" s="5"/>
      <c r="AA1" s="5"/>
      <c r="AB1" s="5"/>
      <c r="AC1" s="5"/>
      <c r="AD1" s="5"/>
      <c r="AE1" s="5"/>
      <c r="AF1" s="5"/>
    </row>
    <row r="2" ht="95.25" customHeight="1">
      <c r="A2" s="58" t="s">
        <v>8963</v>
      </c>
      <c r="B2" s="43" t="s">
        <v>8964</v>
      </c>
      <c r="C2" s="43" t="s">
        <v>8965</v>
      </c>
      <c r="D2" s="43" t="s">
        <v>8966</v>
      </c>
      <c r="E2" s="43" t="s">
        <v>8967</v>
      </c>
      <c r="F2" s="43" t="s">
        <v>8968</v>
      </c>
      <c r="G2" s="43" t="s">
        <v>8969</v>
      </c>
      <c r="H2" s="26" t="s">
        <v>8970</v>
      </c>
      <c r="I2" s="43" t="s">
        <v>8971</v>
      </c>
      <c r="J2" s="43" t="s">
        <v>8972</v>
      </c>
      <c r="K2" s="43" t="s">
        <v>8973</v>
      </c>
      <c r="L2" s="43" t="s">
        <v>8974</v>
      </c>
      <c r="M2" s="552" t="s">
        <v>8975</v>
      </c>
      <c r="N2" s="43" t="s">
        <v>8976</v>
      </c>
      <c r="O2" s="43" t="s">
        <v>8977</v>
      </c>
      <c r="P2" s="43" t="s">
        <v>8978</v>
      </c>
      <c r="Q2" s="43" t="s">
        <v>8979</v>
      </c>
      <c r="R2" s="43" t="s">
        <v>8980</v>
      </c>
      <c r="S2" s="43" t="s">
        <v>8981</v>
      </c>
      <c r="T2" s="5"/>
      <c r="U2" s="43" t="s">
        <v>8982</v>
      </c>
      <c r="V2" s="5"/>
      <c r="W2" s="5"/>
      <c r="X2" s="5"/>
      <c r="Y2" s="5"/>
      <c r="Z2" s="5"/>
      <c r="AA2" s="5"/>
      <c r="AB2" s="5"/>
      <c r="AC2" s="5"/>
      <c r="AD2" s="5"/>
      <c r="AE2" s="5"/>
      <c r="AF2" s="5"/>
    </row>
    <row r="3">
      <c r="A3" s="43"/>
      <c r="B3" s="43" t="s">
        <v>8983</v>
      </c>
      <c r="C3" s="43" t="s">
        <v>8984</v>
      </c>
      <c r="D3" s="43" t="s">
        <v>8985</v>
      </c>
      <c r="E3" s="43" t="s">
        <v>8986</v>
      </c>
      <c r="F3" s="43" t="s">
        <v>8987</v>
      </c>
      <c r="G3" s="43" t="s">
        <v>8988</v>
      </c>
      <c r="H3" s="43" t="s">
        <v>8989</v>
      </c>
      <c r="I3" s="43" t="s">
        <v>8990</v>
      </c>
      <c r="J3" s="43" t="s">
        <v>8991</v>
      </c>
      <c r="K3" s="43" t="s">
        <v>8992</v>
      </c>
      <c r="L3" s="43" t="s">
        <v>8993</v>
      </c>
      <c r="M3" s="43" t="s">
        <v>8994</v>
      </c>
      <c r="N3" s="43" t="s">
        <v>8995</v>
      </c>
      <c r="O3" s="43" t="s">
        <v>8996</v>
      </c>
      <c r="P3" s="43" t="s">
        <v>8997</v>
      </c>
      <c r="Q3" s="43" t="s">
        <v>8998</v>
      </c>
      <c r="R3" s="43" t="s">
        <v>8999</v>
      </c>
      <c r="S3" s="43" t="s">
        <v>7386</v>
      </c>
      <c r="T3" s="5"/>
      <c r="U3" s="43" t="s">
        <v>9000</v>
      </c>
      <c r="V3" s="5"/>
      <c r="W3" s="5"/>
      <c r="X3" s="5"/>
      <c r="Y3" s="5"/>
      <c r="Z3" s="5"/>
      <c r="AA3" s="5"/>
      <c r="AB3" s="5"/>
      <c r="AC3" s="5"/>
      <c r="AD3" s="5"/>
      <c r="AE3" s="5"/>
      <c r="AF3" s="5"/>
    </row>
    <row r="4">
      <c r="A4" s="43"/>
      <c r="B4" s="43" t="s">
        <v>9001</v>
      </c>
      <c r="C4" s="43" t="s">
        <v>9002</v>
      </c>
      <c r="D4" s="43" t="s">
        <v>9003</v>
      </c>
      <c r="E4" s="43" t="s">
        <v>9004</v>
      </c>
      <c r="F4" s="43" t="s">
        <v>9005</v>
      </c>
      <c r="G4" s="43" t="s">
        <v>9006</v>
      </c>
      <c r="H4" s="974">
        <v>44268.0</v>
      </c>
      <c r="I4" s="43" t="s">
        <v>7767</v>
      </c>
      <c r="J4" s="43" t="s">
        <v>9007</v>
      </c>
      <c r="K4" s="43" t="s">
        <v>9008</v>
      </c>
      <c r="L4" s="43" t="s">
        <v>9009</v>
      </c>
      <c r="M4" s="43" t="s">
        <v>9010</v>
      </c>
      <c r="N4" s="43" t="s">
        <v>7856</v>
      </c>
      <c r="O4" s="43" t="s">
        <v>9011</v>
      </c>
      <c r="P4" s="43" t="s">
        <v>9012</v>
      </c>
      <c r="Q4" s="43" t="s">
        <v>9013</v>
      </c>
      <c r="R4" s="43" t="s">
        <v>7820</v>
      </c>
      <c r="S4" s="43" t="s">
        <v>8185</v>
      </c>
      <c r="T4" s="5"/>
      <c r="U4" s="43" t="s">
        <v>9014</v>
      </c>
      <c r="V4" s="43" t="s">
        <v>9015</v>
      </c>
      <c r="W4" s="5"/>
      <c r="X4" s="5"/>
      <c r="Y4" s="5"/>
      <c r="Z4" s="5"/>
      <c r="AA4" s="5"/>
      <c r="AB4" s="5"/>
      <c r="AC4" s="5"/>
      <c r="AD4" s="5"/>
      <c r="AE4" s="5"/>
      <c r="AF4" s="5"/>
    </row>
    <row r="5">
      <c r="A5" s="43"/>
      <c r="B5" s="43" t="s">
        <v>8121</v>
      </c>
      <c r="C5" s="43" t="s">
        <v>9016</v>
      </c>
      <c r="D5" s="43" t="s">
        <v>9017</v>
      </c>
      <c r="E5" s="43" t="s">
        <v>9018</v>
      </c>
      <c r="F5" s="43" t="s">
        <v>9019</v>
      </c>
      <c r="G5" s="43" t="s">
        <v>9020</v>
      </c>
      <c r="H5" s="43" t="s">
        <v>9021</v>
      </c>
      <c r="I5" s="43" t="s">
        <v>9022</v>
      </c>
      <c r="J5" s="43" t="s">
        <v>9023</v>
      </c>
      <c r="K5" s="43" t="s">
        <v>9024</v>
      </c>
      <c r="L5" s="43" t="s">
        <v>9025</v>
      </c>
      <c r="M5" s="43" t="s">
        <v>9026</v>
      </c>
      <c r="N5" s="5"/>
      <c r="O5" s="43" t="s">
        <v>9027</v>
      </c>
      <c r="P5" s="5"/>
      <c r="Q5" s="43" t="s">
        <v>7596</v>
      </c>
      <c r="R5" s="43" t="s">
        <v>9028</v>
      </c>
      <c r="S5" s="43" t="s">
        <v>9029</v>
      </c>
      <c r="T5" s="5"/>
      <c r="U5" s="43" t="s">
        <v>9030</v>
      </c>
      <c r="V5" s="5"/>
      <c r="W5" s="5"/>
      <c r="X5" s="5"/>
      <c r="Y5" s="5"/>
      <c r="Z5" s="5"/>
      <c r="AA5" s="5"/>
      <c r="AB5" s="5"/>
      <c r="AC5" s="5"/>
      <c r="AD5" s="5"/>
      <c r="AE5" s="5"/>
      <c r="AF5" s="5"/>
    </row>
    <row r="6">
      <c r="A6" s="43"/>
      <c r="B6" s="43" t="s">
        <v>8019</v>
      </c>
      <c r="C6" s="43" t="s">
        <v>9031</v>
      </c>
      <c r="D6" s="43" t="s">
        <v>9032</v>
      </c>
      <c r="E6" s="43" t="s">
        <v>9033</v>
      </c>
      <c r="F6" s="43" t="s">
        <v>9034</v>
      </c>
      <c r="G6" s="43" t="s">
        <v>9035</v>
      </c>
      <c r="H6" s="43" t="s">
        <v>9036</v>
      </c>
      <c r="J6" s="43" t="s">
        <v>9037</v>
      </c>
      <c r="K6" s="43" t="s">
        <v>8019</v>
      </c>
      <c r="L6" s="43" t="s">
        <v>9038</v>
      </c>
      <c r="M6" s="570" t="s">
        <v>9039</v>
      </c>
      <c r="N6" s="5"/>
      <c r="O6" s="43" t="s">
        <v>7596</v>
      </c>
      <c r="P6" s="5"/>
      <c r="Q6" s="43" t="s">
        <v>9040</v>
      </c>
      <c r="R6" s="43" t="s">
        <v>8093</v>
      </c>
      <c r="S6" s="43" t="s">
        <v>9041</v>
      </c>
      <c r="T6" s="5"/>
      <c r="U6" s="43" t="s">
        <v>9042</v>
      </c>
      <c r="V6" s="5"/>
      <c r="W6" s="5"/>
      <c r="X6" s="5"/>
      <c r="Y6" s="5"/>
      <c r="Z6" s="5"/>
      <c r="AA6" s="5"/>
      <c r="AB6" s="5"/>
      <c r="AC6" s="5"/>
      <c r="AD6" s="5"/>
      <c r="AE6" s="5"/>
      <c r="AF6" s="5"/>
    </row>
    <row r="7">
      <c r="A7" s="43"/>
      <c r="B7" s="43" t="s">
        <v>9043</v>
      </c>
      <c r="C7" s="43"/>
      <c r="D7" s="43" t="s">
        <v>9044</v>
      </c>
      <c r="E7" s="43" t="s">
        <v>9045</v>
      </c>
      <c r="F7" s="43" t="s">
        <v>9046</v>
      </c>
      <c r="G7" s="43" t="s">
        <v>9047</v>
      </c>
      <c r="H7" s="43" t="s">
        <v>9048</v>
      </c>
      <c r="I7" s="5"/>
      <c r="J7" s="43" t="s">
        <v>9049</v>
      </c>
      <c r="K7" s="5"/>
      <c r="L7" s="43" t="s">
        <v>9050</v>
      </c>
      <c r="M7" s="43" t="s">
        <v>9051</v>
      </c>
      <c r="N7" s="5"/>
      <c r="O7" s="43" t="s">
        <v>9052</v>
      </c>
      <c r="P7" s="5"/>
      <c r="Q7" s="43" t="s">
        <v>9053</v>
      </c>
      <c r="R7" s="5"/>
      <c r="S7" s="43" t="s">
        <v>7713</v>
      </c>
      <c r="T7" s="5"/>
      <c r="U7" s="43" t="s">
        <v>9054</v>
      </c>
      <c r="V7" s="5"/>
      <c r="W7" s="5"/>
      <c r="X7" s="5"/>
      <c r="Y7" s="5"/>
      <c r="Z7" s="5"/>
      <c r="AA7" s="5"/>
      <c r="AB7" s="5"/>
      <c r="AC7" s="5"/>
      <c r="AD7" s="5"/>
      <c r="AE7" s="5"/>
      <c r="AF7" s="5"/>
    </row>
    <row r="8" ht="51.0" customHeight="1">
      <c r="A8" s="43"/>
      <c r="B8" s="43" t="s">
        <v>9055</v>
      </c>
      <c r="C8" s="43"/>
      <c r="D8" s="43" t="s">
        <v>9056</v>
      </c>
      <c r="E8" s="43" t="s">
        <v>9057</v>
      </c>
      <c r="F8" s="43" t="s">
        <v>9058</v>
      </c>
      <c r="G8" s="43" t="s">
        <v>9059</v>
      </c>
      <c r="H8" s="43" t="s">
        <v>9060</v>
      </c>
      <c r="I8" s="5"/>
      <c r="J8" s="43" t="s">
        <v>9061</v>
      </c>
      <c r="K8" s="5"/>
      <c r="L8" s="5"/>
      <c r="M8" s="43" t="s">
        <v>9062</v>
      </c>
      <c r="N8" s="5"/>
      <c r="O8" s="43" t="s">
        <v>7620</v>
      </c>
      <c r="P8" s="5"/>
      <c r="Q8" s="43" t="s">
        <v>9063</v>
      </c>
      <c r="R8" s="5"/>
      <c r="S8" s="5"/>
      <c r="T8" s="5"/>
      <c r="U8" s="43"/>
      <c r="V8" s="5"/>
      <c r="W8" s="5"/>
      <c r="X8" s="5"/>
      <c r="Y8" s="5"/>
      <c r="Z8" s="5"/>
      <c r="AA8" s="5"/>
      <c r="AB8" s="5"/>
      <c r="AC8" s="5"/>
      <c r="AD8" s="5"/>
      <c r="AE8" s="5"/>
      <c r="AF8" s="5"/>
    </row>
    <row r="9" ht="51.0" customHeight="1">
      <c r="A9" s="43"/>
      <c r="B9" s="43" t="s">
        <v>9064</v>
      </c>
      <c r="C9" s="43"/>
      <c r="D9" s="43"/>
      <c r="E9" s="43" t="s">
        <v>9065</v>
      </c>
      <c r="F9" s="43" t="s">
        <v>9066</v>
      </c>
      <c r="G9" s="43"/>
      <c r="H9" s="43" t="s">
        <v>9067</v>
      </c>
      <c r="I9" s="43" t="s">
        <v>87</v>
      </c>
      <c r="J9" s="43" t="s">
        <v>9068</v>
      </c>
      <c r="K9" s="5"/>
      <c r="L9" s="5"/>
      <c r="M9" s="43" t="s">
        <v>9069</v>
      </c>
      <c r="N9" s="5"/>
      <c r="O9" s="43" t="s">
        <v>7532</v>
      </c>
      <c r="P9" s="5"/>
      <c r="Q9" s="43" t="s">
        <v>9070</v>
      </c>
      <c r="R9" s="5"/>
      <c r="S9" s="5"/>
      <c r="T9" s="5"/>
      <c r="U9" s="5"/>
      <c r="V9" s="5"/>
      <c r="W9" s="5"/>
      <c r="X9" s="5"/>
      <c r="Y9" s="5"/>
      <c r="Z9" s="5"/>
      <c r="AA9" s="5"/>
      <c r="AB9" s="5"/>
      <c r="AC9" s="5"/>
      <c r="AD9" s="5"/>
      <c r="AE9" s="5"/>
      <c r="AF9" s="5"/>
    </row>
    <row r="10" ht="51.0" customHeight="1">
      <c r="A10" s="43"/>
      <c r="B10" s="43" t="s">
        <v>7966</v>
      </c>
      <c r="C10" s="43"/>
      <c r="D10" s="43"/>
      <c r="E10" s="43" t="s">
        <v>9071</v>
      </c>
      <c r="F10" s="43" t="s">
        <v>9072</v>
      </c>
      <c r="G10" s="43"/>
      <c r="H10" s="43" t="s">
        <v>9073</v>
      </c>
      <c r="I10" s="5"/>
      <c r="J10" s="43" t="s">
        <v>9074</v>
      </c>
      <c r="K10" s="5"/>
      <c r="L10" s="5"/>
      <c r="M10" s="43" t="s">
        <v>7651</v>
      </c>
      <c r="N10" s="5"/>
      <c r="O10" s="5"/>
      <c r="P10" s="5"/>
      <c r="Q10" s="43" t="s">
        <v>9075</v>
      </c>
      <c r="R10" s="5"/>
      <c r="S10" s="5"/>
      <c r="T10" s="5"/>
      <c r="U10" s="5"/>
      <c r="V10" s="5"/>
      <c r="W10" s="5"/>
      <c r="X10" s="5"/>
      <c r="Y10" s="5"/>
      <c r="Z10" s="5"/>
      <c r="AA10" s="5"/>
      <c r="AB10" s="5"/>
      <c r="AC10" s="5"/>
      <c r="AD10" s="5"/>
      <c r="AE10" s="5"/>
      <c r="AF10" s="5"/>
    </row>
    <row r="11" ht="51.0" customHeight="1">
      <c r="A11" s="43"/>
      <c r="B11" s="43"/>
      <c r="C11" s="43"/>
      <c r="D11" s="43"/>
      <c r="E11" s="43" t="s">
        <v>9076</v>
      </c>
      <c r="F11" s="43" t="s">
        <v>9077</v>
      </c>
      <c r="G11" s="43"/>
      <c r="H11" s="43" t="s">
        <v>9078</v>
      </c>
      <c r="I11" s="5"/>
      <c r="J11" s="43" t="s">
        <v>9079</v>
      </c>
      <c r="K11" s="5"/>
      <c r="L11" s="5"/>
      <c r="M11" s="43" t="s">
        <v>9080</v>
      </c>
      <c r="N11" s="5"/>
      <c r="O11" s="5"/>
      <c r="P11" s="5"/>
      <c r="Q11" s="43" t="s">
        <v>9081</v>
      </c>
      <c r="R11" s="5"/>
      <c r="S11" s="5"/>
      <c r="T11" s="5"/>
      <c r="U11" s="5"/>
      <c r="V11" s="5"/>
      <c r="W11" s="5"/>
      <c r="X11" s="5"/>
      <c r="Y11" s="5"/>
      <c r="Z11" s="5"/>
      <c r="AA11" s="5"/>
      <c r="AB11" s="5"/>
      <c r="AC11" s="5"/>
      <c r="AD11" s="5"/>
      <c r="AE11" s="5"/>
      <c r="AF11" s="5"/>
    </row>
    <row r="12" ht="51.0" customHeight="1">
      <c r="A12" s="43"/>
      <c r="B12" s="43"/>
      <c r="C12" s="43"/>
      <c r="D12" s="43"/>
      <c r="E12" s="43" t="s">
        <v>9082</v>
      </c>
      <c r="F12" s="43" t="s">
        <v>9083</v>
      </c>
      <c r="G12" s="43"/>
      <c r="H12" s="43" t="s">
        <v>9084</v>
      </c>
      <c r="I12" s="5"/>
      <c r="J12" s="43" t="s">
        <v>9085</v>
      </c>
      <c r="K12" s="5"/>
      <c r="L12" s="5"/>
      <c r="M12" s="5"/>
      <c r="N12" s="5"/>
      <c r="O12" s="5"/>
      <c r="P12" s="5"/>
      <c r="Q12" s="43" t="s">
        <v>9086</v>
      </c>
      <c r="R12" s="5"/>
      <c r="S12" s="5"/>
      <c r="T12" s="5"/>
      <c r="U12" s="5"/>
      <c r="V12" s="5"/>
      <c r="W12" s="5"/>
      <c r="X12" s="5"/>
      <c r="Y12" s="5"/>
      <c r="Z12" s="5"/>
      <c r="AA12" s="5"/>
      <c r="AB12" s="5"/>
      <c r="AC12" s="5"/>
      <c r="AD12" s="5"/>
      <c r="AE12" s="5"/>
      <c r="AF12" s="5"/>
    </row>
    <row r="13" ht="51.0" customHeight="1">
      <c r="A13" s="43"/>
      <c r="B13" s="43"/>
      <c r="C13" s="43"/>
      <c r="D13" s="43"/>
      <c r="E13" s="43" t="s">
        <v>9087</v>
      </c>
      <c r="F13" s="43" t="s">
        <v>9088</v>
      </c>
      <c r="G13" s="5"/>
      <c r="H13" s="43" t="s">
        <v>9089</v>
      </c>
      <c r="I13" s="5"/>
      <c r="J13" s="43" t="s">
        <v>9090</v>
      </c>
      <c r="K13" s="5"/>
      <c r="L13" s="5"/>
      <c r="M13" s="5"/>
      <c r="N13" s="5"/>
      <c r="O13" s="5"/>
      <c r="P13" s="5"/>
      <c r="Q13" s="43" t="s">
        <v>9091</v>
      </c>
      <c r="R13" s="5"/>
      <c r="S13" s="5"/>
      <c r="T13" s="5"/>
      <c r="U13" s="5"/>
      <c r="V13" s="5"/>
      <c r="W13" s="5"/>
      <c r="X13" s="5"/>
      <c r="Y13" s="5"/>
      <c r="Z13" s="5"/>
      <c r="AA13" s="5"/>
      <c r="AB13" s="5"/>
      <c r="AC13" s="5"/>
      <c r="AD13" s="5"/>
      <c r="AE13" s="5"/>
      <c r="AF13" s="5"/>
    </row>
    <row r="14" ht="51.0" customHeight="1">
      <c r="A14" s="5"/>
      <c r="B14" s="5"/>
      <c r="C14" s="5"/>
      <c r="D14" s="5"/>
      <c r="E14" s="5"/>
      <c r="F14" s="43" t="s">
        <v>9092</v>
      </c>
      <c r="G14" s="5"/>
      <c r="H14" s="43" t="s">
        <v>9093</v>
      </c>
      <c r="I14" s="5"/>
      <c r="J14" s="5"/>
      <c r="K14" s="5"/>
      <c r="L14" s="5"/>
      <c r="M14" s="5"/>
      <c r="N14" s="5"/>
      <c r="O14" s="5"/>
      <c r="P14" s="5"/>
      <c r="Q14" s="43" t="s">
        <v>9094</v>
      </c>
      <c r="R14" s="5"/>
      <c r="S14" s="5"/>
      <c r="T14" s="5"/>
      <c r="U14" s="5"/>
      <c r="V14" s="5"/>
      <c r="W14" s="5"/>
      <c r="X14" s="5"/>
      <c r="Y14" s="5"/>
      <c r="Z14" s="5"/>
      <c r="AA14" s="5"/>
      <c r="AB14" s="5"/>
      <c r="AC14" s="5"/>
      <c r="AD14" s="5"/>
      <c r="AE14" s="5"/>
      <c r="AF14" s="5"/>
    </row>
    <row r="15" ht="51.0" customHeight="1">
      <c r="A15" s="5"/>
      <c r="B15" s="5"/>
      <c r="C15" s="5"/>
      <c r="D15" s="5"/>
      <c r="E15" s="5"/>
      <c r="F15" s="43" t="s">
        <v>9076</v>
      </c>
      <c r="G15" s="5"/>
      <c r="H15" s="5"/>
      <c r="I15" s="5"/>
      <c r="J15" s="5"/>
      <c r="K15" s="5"/>
      <c r="L15" s="5"/>
      <c r="M15" s="5"/>
      <c r="N15" s="5"/>
      <c r="O15" s="5"/>
      <c r="P15" s="5"/>
      <c r="Q15" s="43" t="s">
        <v>9095</v>
      </c>
      <c r="R15" s="5"/>
      <c r="S15" s="5"/>
      <c r="T15" s="5"/>
      <c r="U15" s="5"/>
      <c r="V15" s="5"/>
      <c r="W15" s="5"/>
      <c r="X15" s="5"/>
      <c r="Y15" s="5"/>
      <c r="Z15" s="5"/>
      <c r="AA15" s="5"/>
      <c r="AB15" s="5"/>
      <c r="AC15" s="5"/>
      <c r="AD15" s="5"/>
      <c r="AE15" s="5"/>
      <c r="AF15" s="5"/>
    </row>
    <row r="16" ht="51.0" customHeight="1">
      <c r="A16" s="5"/>
      <c r="B16" s="5"/>
      <c r="C16" s="5"/>
      <c r="D16" s="5"/>
      <c r="E16" s="5"/>
      <c r="F16" s="43" t="s">
        <v>9096</v>
      </c>
      <c r="G16" s="5"/>
      <c r="H16" s="5"/>
      <c r="I16" s="5"/>
      <c r="J16" s="5"/>
      <c r="K16" s="5"/>
      <c r="L16" s="5"/>
      <c r="M16" s="5"/>
      <c r="N16" s="5"/>
      <c r="O16" s="5"/>
      <c r="P16" s="5"/>
      <c r="Q16" s="43" t="s">
        <v>9097</v>
      </c>
      <c r="R16" s="5"/>
      <c r="S16" s="5"/>
      <c r="T16" s="5"/>
      <c r="U16" s="5"/>
      <c r="V16" s="5"/>
      <c r="W16" s="5"/>
      <c r="X16" s="5"/>
      <c r="Y16" s="5"/>
      <c r="Z16" s="5"/>
      <c r="AA16" s="5"/>
      <c r="AB16" s="5"/>
      <c r="AC16" s="5"/>
      <c r="AD16" s="5"/>
      <c r="AE16" s="5"/>
      <c r="AF16" s="5"/>
    </row>
    <row r="17" ht="51.0" customHeight="1">
      <c r="A17" s="5"/>
      <c r="B17" s="5"/>
      <c r="C17" s="5"/>
      <c r="D17" s="5"/>
      <c r="E17" s="5"/>
      <c r="F17" s="43" t="s">
        <v>9098</v>
      </c>
      <c r="G17" s="5"/>
      <c r="H17" s="5"/>
      <c r="I17" s="5"/>
      <c r="J17" s="5"/>
      <c r="K17" s="5"/>
      <c r="L17" s="5"/>
      <c r="M17" s="5"/>
      <c r="N17" s="5"/>
      <c r="O17" s="5"/>
      <c r="P17" s="5"/>
      <c r="Q17" s="43" t="s">
        <v>8690</v>
      </c>
      <c r="R17" s="5"/>
      <c r="S17" s="5"/>
      <c r="T17" s="5"/>
      <c r="U17" s="5"/>
      <c r="V17" s="5"/>
      <c r="W17" s="5"/>
      <c r="X17" s="5"/>
      <c r="Y17" s="5"/>
      <c r="Z17" s="5"/>
      <c r="AA17" s="5"/>
      <c r="AB17" s="5"/>
      <c r="AC17" s="5"/>
      <c r="AD17" s="5"/>
      <c r="AE17" s="5"/>
      <c r="AF17" s="5"/>
    </row>
    <row r="18" ht="51.0" customHeight="1">
      <c r="A18" s="5"/>
      <c r="B18" s="5"/>
      <c r="C18" s="5"/>
      <c r="D18" s="5"/>
      <c r="E18" s="5"/>
      <c r="F18" s="43" t="s">
        <v>9099</v>
      </c>
      <c r="G18" s="5"/>
      <c r="H18" s="5"/>
      <c r="I18" s="5"/>
      <c r="J18" s="5"/>
      <c r="K18" s="5"/>
      <c r="L18" s="5"/>
      <c r="M18" s="5"/>
      <c r="N18" s="5"/>
      <c r="O18" s="5"/>
      <c r="P18" s="5"/>
      <c r="Q18" s="5"/>
      <c r="R18" s="5"/>
      <c r="S18" s="5"/>
      <c r="T18" s="5"/>
      <c r="U18" s="5"/>
      <c r="V18" s="5"/>
      <c r="W18" s="5"/>
      <c r="X18" s="5"/>
      <c r="Y18" s="5"/>
      <c r="Z18" s="5"/>
      <c r="AA18" s="5"/>
      <c r="AB18" s="5"/>
      <c r="AC18" s="5"/>
      <c r="AD18" s="5"/>
      <c r="AE18" s="5"/>
      <c r="AF18" s="5"/>
    </row>
    <row r="19" ht="51.0" customHeight="1">
      <c r="A19" s="5"/>
      <c r="B19" s="5"/>
      <c r="C19" s="5"/>
      <c r="D19" s="5"/>
      <c r="E19" s="5"/>
      <c r="F19" s="43" t="s">
        <v>9100</v>
      </c>
      <c r="G19" s="5"/>
      <c r="H19" s="5"/>
      <c r="I19" s="5"/>
      <c r="J19" s="5"/>
      <c r="K19" s="5"/>
      <c r="L19" s="5"/>
      <c r="M19" s="5"/>
      <c r="N19" s="5"/>
      <c r="O19" s="5"/>
      <c r="P19" s="5"/>
      <c r="Q19" s="5"/>
      <c r="R19" s="5"/>
      <c r="S19" s="5"/>
      <c r="T19" s="5"/>
      <c r="U19" s="5"/>
      <c r="V19" s="5"/>
      <c r="W19" s="5"/>
      <c r="X19" s="5"/>
      <c r="Y19" s="5"/>
      <c r="Z19" s="5"/>
      <c r="AA19" s="5"/>
      <c r="AB19" s="5"/>
      <c r="AC19" s="5"/>
      <c r="AD19" s="5"/>
      <c r="AE19" s="5"/>
      <c r="AF19" s="5"/>
    </row>
    <row r="20" ht="51.0" customHeight="1">
      <c r="A20" s="5"/>
      <c r="B20" s="5"/>
      <c r="C20" s="5"/>
      <c r="D20" s="5"/>
      <c r="E20" s="5"/>
      <c r="F20" s="43" t="s">
        <v>9101</v>
      </c>
      <c r="G20" s="5"/>
      <c r="H20" s="5"/>
      <c r="I20" s="5"/>
      <c r="J20" s="5"/>
      <c r="K20" s="5"/>
      <c r="L20" s="5"/>
      <c r="M20" s="5"/>
      <c r="N20" s="5"/>
      <c r="O20" s="5"/>
      <c r="P20" s="5"/>
      <c r="Q20" s="5"/>
      <c r="R20" s="5"/>
      <c r="S20" s="5"/>
      <c r="T20" s="5"/>
      <c r="U20" s="5"/>
      <c r="V20" s="5"/>
      <c r="W20" s="5"/>
      <c r="X20" s="5"/>
      <c r="Y20" s="5"/>
      <c r="Z20" s="5"/>
      <c r="AA20" s="5"/>
      <c r="AB20" s="5"/>
      <c r="AC20" s="5"/>
      <c r="AD20" s="5"/>
      <c r="AE20" s="5"/>
      <c r="AF20" s="5"/>
    </row>
    <row r="21" ht="51.0" customHeight="1">
      <c r="A21" s="5"/>
      <c r="B21" s="5"/>
      <c r="C21" s="5"/>
      <c r="D21" s="5"/>
      <c r="E21" s="5"/>
      <c r="F21" s="43"/>
      <c r="G21" s="5"/>
      <c r="H21" s="5"/>
      <c r="I21" s="5"/>
      <c r="J21" s="5"/>
      <c r="K21" s="5"/>
      <c r="L21" s="5"/>
      <c r="M21" s="5"/>
      <c r="N21" s="5"/>
      <c r="O21" s="5"/>
      <c r="P21" s="5"/>
      <c r="Q21" s="5"/>
      <c r="R21" s="5"/>
      <c r="S21" s="5"/>
      <c r="T21" s="5"/>
      <c r="U21" s="5"/>
      <c r="V21" s="5"/>
      <c r="W21" s="5"/>
      <c r="X21" s="5"/>
      <c r="Y21" s="5"/>
      <c r="Z21" s="5"/>
      <c r="AA21" s="5"/>
      <c r="AB21" s="5"/>
      <c r="AC21" s="5"/>
      <c r="AD21" s="5"/>
      <c r="AE21" s="5"/>
      <c r="AF21" s="5"/>
    </row>
    <row r="22" ht="51.0"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ht="51.0"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ht="51.0"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ht="51.0"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ht="51.0"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64.14"/>
    <col customWidth="1" min="3" max="3" width="24.0"/>
    <col customWidth="1" min="4" max="4" width="20.71"/>
    <col customWidth="1" min="5" max="5" width="17.14"/>
    <col customWidth="1" min="6" max="6" width="86.71"/>
    <col customWidth="1" min="7" max="7" width="47.29"/>
    <col customWidth="1" min="8" max="8" width="37.57"/>
    <col customWidth="1" min="9" max="9" width="29.0"/>
  </cols>
  <sheetData>
    <row r="1">
      <c r="A1" s="43" t="s">
        <v>9102</v>
      </c>
      <c r="B1" s="43" t="s">
        <v>9103</v>
      </c>
      <c r="C1" s="43" t="s">
        <v>9104</v>
      </c>
      <c r="D1" s="43" t="s">
        <v>9105</v>
      </c>
      <c r="E1" s="43" t="s">
        <v>9106</v>
      </c>
    </row>
    <row r="2">
      <c r="A2" s="43" t="s">
        <v>7662</v>
      </c>
      <c r="B2" s="43" t="s">
        <v>9107</v>
      </c>
      <c r="C2" s="975" t="s">
        <v>9108</v>
      </c>
      <c r="D2" s="43"/>
      <c r="E2" s="5"/>
    </row>
    <row r="3">
      <c r="A3" s="43" t="s">
        <v>7905</v>
      </c>
      <c r="B3" s="43" t="s">
        <v>9109</v>
      </c>
      <c r="C3" s="975" t="s">
        <v>9110</v>
      </c>
      <c r="D3" s="43">
        <v>1.0</v>
      </c>
      <c r="E3" s="5"/>
    </row>
    <row r="4">
      <c r="A4" s="43" t="s">
        <v>9111</v>
      </c>
      <c r="B4" s="43" t="s">
        <v>9112</v>
      </c>
      <c r="C4" s="43" t="s">
        <v>9113</v>
      </c>
      <c r="D4" s="43" t="s">
        <v>9114</v>
      </c>
      <c r="E4" s="5"/>
    </row>
    <row r="5">
      <c r="A5" s="43" t="s">
        <v>7982</v>
      </c>
      <c r="B5" s="43" t="s">
        <v>9115</v>
      </c>
      <c r="C5" s="43" t="s">
        <v>9116</v>
      </c>
      <c r="D5" s="43" t="s">
        <v>9117</v>
      </c>
      <c r="E5" s="43" t="s">
        <v>9118</v>
      </c>
    </row>
    <row r="6">
      <c r="A6" s="50" t="s">
        <v>9119</v>
      </c>
      <c r="B6" s="50" t="s">
        <v>9120</v>
      </c>
      <c r="C6" s="43">
        <v>11.0</v>
      </c>
      <c r="D6" s="43">
        <v>3.0</v>
      </c>
      <c r="E6" s="976">
        <v>44207.0</v>
      </c>
    </row>
    <row r="7">
      <c r="A7" s="43" t="s">
        <v>7905</v>
      </c>
      <c r="B7" s="43" t="s">
        <v>9121</v>
      </c>
      <c r="C7" s="43">
        <v>8.0</v>
      </c>
      <c r="D7" s="5"/>
      <c r="E7" s="43" t="s">
        <v>9122</v>
      </c>
    </row>
    <row r="8">
      <c r="A8" s="43" t="s">
        <v>8704</v>
      </c>
      <c r="B8" s="43" t="s">
        <v>9123</v>
      </c>
      <c r="C8" s="43">
        <v>13.0</v>
      </c>
      <c r="D8" s="5"/>
      <c r="E8" s="5"/>
    </row>
    <row r="9">
      <c r="A9" s="43" t="s">
        <v>7511</v>
      </c>
      <c r="B9" s="43" t="s">
        <v>9124</v>
      </c>
      <c r="C9" s="43">
        <v>17.0</v>
      </c>
      <c r="D9" s="43">
        <v>2.0</v>
      </c>
      <c r="E9" s="5"/>
      <c r="F9" s="50" t="s">
        <v>9125</v>
      </c>
    </row>
    <row r="10">
      <c r="A10" s="43" t="s">
        <v>9126</v>
      </c>
      <c r="B10" s="43" t="s">
        <v>9127</v>
      </c>
      <c r="C10" s="43">
        <v>9.0</v>
      </c>
      <c r="D10" s="5"/>
      <c r="E10" s="43" t="s">
        <v>9128</v>
      </c>
    </row>
    <row r="11">
      <c r="A11" s="43" t="s">
        <v>7892</v>
      </c>
      <c r="B11" s="43" t="s">
        <v>9129</v>
      </c>
      <c r="C11" s="43">
        <v>7.0</v>
      </c>
      <c r="D11" s="43"/>
      <c r="E11" s="976">
        <v>44209.0</v>
      </c>
    </row>
    <row r="12" ht="34.5" customHeight="1">
      <c r="A12" s="43" t="s">
        <v>7466</v>
      </c>
      <c r="B12" s="43" t="s">
        <v>9130</v>
      </c>
      <c r="C12" s="43">
        <v>2.0</v>
      </c>
      <c r="D12" s="43" t="s">
        <v>9131</v>
      </c>
      <c r="E12" s="5"/>
    </row>
    <row r="13">
      <c r="A13" s="43" t="s">
        <v>7445</v>
      </c>
      <c r="B13" s="43" t="s">
        <v>9132</v>
      </c>
      <c r="C13" s="43">
        <v>9.0</v>
      </c>
      <c r="D13" s="43"/>
      <c r="E13" s="43"/>
    </row>
    <row r="14">
      <c r="A14" s="43" t="s">
        <v>9133</v>
      </c>
      <c r="B14" s="43" t="s">
        <v>9134</v>
      </c>
      <c r="C14" s="43">
        <v>6.0</v>
      </c>
      <c r="D14" s="5"/>
      <c r="E14" s="5"/>
    </row>
    <row r="15">
      <c r="A15" s="43" t="s">
        <v>9135</v>
      </c>
      <c r="B15" s="43" t="s">
        <v>9136</v>
      </c>
      <c r="C15" s="43" t="s">
        <v>9137</v>
      </c>
      <c r="D15" s="5"/>
      <c r="E15" s="5"/>
    </row>
    <row r="16">
      <c r="A16" s="43" t="s">
        <v>7594</v>
      </c>
      <c r="B16" s="43" t="s">
        <v>9138</v>
      </c>
      <c r="C16" s="43" t="s">
        <v>9139</v>
      </c>
      <c r="D16" s="5"/>
      <c r="E16" s="5"/>
    </row>
    <row r="17">
      <c r="A17" s="43" t="s">
        <v>9140</v>
      </c>
      <c r="B17" s="43" t="s">
        <v>9141</v>
      </c>
      <c r="C17" s="43">
        <v>4.0</v>
      </c>
      <c r="D17" s="43">
        <v>9.0</v>
      </c>
      <c r="E17" s="43" t="s">
        <v>9142</v>
      </c>
    </row>
    <row r="18">
      <c r="A18" s="43" t="s">
        <v>7612</v>
      </c>
      <c r="B18" s="43" t="s">
        <v>9143</v>
      </c>
      <c r="C18" s="43">
        <v>8.0</v>
      </c>
      <c r="D18" s="5"/>
      <c r="E18" s="5"/>
    </row>
    <row r="19">
      <c r="A19" s="43" t="s">
        <v>7691</v>
      </c>
      <c r="B19" s="43" t="s">
        <v>9144</v>
      </c>
      <c r="C19" s="43">
        <v>13.0</v>
      </c>
      <c r="D19" s="43" t="s">
        <v>9145</v>
      </c>
      <c r="E19" s="5"/>
    </row>
    <row r="20">
      <c r="A20" s="43" t="s">
        <v>9146</v>
      </c>
      <c r="B20" s="43" t="s">
        <v>9147</v>
      </c>
      <c r="C20" s="43">
        <v>7.0</v>
      </c>
      <c r="D20" s="5"/>
      <c r="E20" s="5"/>
      <c r="F20" s="977" t="s">
        <v>9148</v>
      </c>
    </row>
    <row r="21">
      <c r="A21" s="43" t="s">
        <v>7499</v>
      </c>
      <c r="B21" s="43" t="s">
        <v>9149</v>
      </c>
      <c r="C21" s="43">
        <v>9.0</v>
      </c>
      <c r="D21" s="43">
        <v>4.0</v>
      </c>
      <c r="E21" s="5"/>
    </row>
    <row r="22">
      <c r="A22" s="43" t="s">
        <v>7617</v>
      </c>
      <c r="B22" s="43" t="s">
        <v>9150</v>
      </c>
      <c r="C22" s="43">
        <v>1.0</v>
      </c>
      <c r="D22" s="43">
        <v>4.0</v>
      </c>
      <c r="E22" s="5"/>
    </row>
    <row r="23">
      <c r="A23" s="43" t="s">
        <v>7532</v>
      </c>
      <c r="B23" s="43" t="s">
        <v>9151</v>
      </c>
      <c r="C23" s="43">
        <v>1.0</v>
      </c>
      <c r="D23" s="5"/>
      <c r="E23" s="5"/>
    </row>
    <row r="24">
      <c r="A24" s="43" t="s">
        <v>8704</v>
      </c>
      <c r="B24" s="43" t="s">
        <v>9152</v>
      </c>
      <c r="C24" s="43">
        <v>2.0</v>
      </c>
      <c r="D24" s="43" t="s">
        <v>9153</v>
      </c>
      <c r="E24" s="5"/>
    </row>
    <row r="25">
      <c r="A25" s="43" t="s">
        <v>8704</v>
      </c>
      <c r="B25" s="43" t="s">
        <v>9154</v>
      </c>
      <c r="C25" s="43">
        <v>6.0</v>
      </c>
      <c r="D25" s="43"/>
      <c r="E25" s="5"/>
    </row>
    <row r="26">
      <c r="A26" s="43" t="s">
        <v>7807</v>
      </c>
      <c r="B26" s="43" t="s">
        <v>9155</v>
      </c>
      <c r="C26" s="43">
        <v>4.0</v>
      </c>
      <c r="D26" s="43"/>
      <c r="E26" s="5"/>
    </row>
    <row r="27">
      <c r="A27" s="43" t="s">
        <v>7694</v>
      </c>
      <c r="B27" s="43" t="s">
        <v>9151</v>
      </c>
      <c r="C27" s="43">
        <v>3.0</v>
      </c>
      <c r="D27" s="5"/>
      <c r="E27" s="5"/>
    </row>
    <row r="28" ht="145.5" customHeight="1">
      <c r="A28" s="43" t="s">
        <v>9156</v>
      </c>
      <c r="B28" s="43" t="s">
        <v>9157</v>
      </c>
      <c r="C28" s="43">
        <v>7.0</v>
      </c>
      <c r="D28" s="50">
        <v>6.0</v>
      </c>
      <c r="E28" s="976">
        <v>44229.0</v>
      </c>
      <c r="F28" s="43" t="s">
        <v>9158</v>
      </c>
      <c r="G28" s="43" t="s">
        <v>9159</v>
      </c>
    </row>
    <row r="29">
      <c r="A29" s="43" t="s">
        <v>7860</v>
      </c>
      <c r="B29" s="43" t="s">
        <v>9160</v>
      </c>
      <c r="C29" s="43">
        <v>7.0</v>
      </c>
      <c r="D29" s="5"/>
      <c r="E29" s="5"/>
    </row>
    <row r="30">
      <c r="A30" s="43" t="s">
        <v>7612</v>
      </c>
      <c r="B30" s="43" t="s">
        <v>9161</v>
      </c>
      <c r="C30" s="43" t="s">
        <v>9162</v>
      </c>
      <c r="D30" s="5"/>
      <c r="E30" s="5"/>
    </row>
    <row r="31">
      <c r="A31" s="43" t="s">
        <v>9111</v>
      </c>
      <c r="B31" s="43" t="s">
        <v>9163</v>
      </c>
      <c r="C31" s="43" t="s">
        <v>9164</v>
      </c>
      <c r="D31" s="43"/>
      <c r="E31" s="976">
        <v>44230.0</v>
      </c>
      <c r="F31" s="43" t="s">
        <v>9165</v>
      </c>
      <c r="G31" s="43" t="s">
        <v>9166</v>
      </c>
      <c r="H31" s="43" t="s">
        <v>9167</v>
      </c>
      <c r="I31" s="43" t="s">
        <v>9168</v>
      </c>
      <c r="J31" s="50" t="s">
        <v>9169</v>
      </c>
    </row>
    <row r="32">
      <c r="A32" s="43" t="s">
        <v>8059</v>
      </c>
      <c r="B32" s="25" t="s">
        <v>9170</v>
      </c>
      <c r="C32" s="5"/>
      <c r="D32" s="5"/>
      <c r="E32" s="5"/>
    </row>
    <row r="33">
      <c r="A33" s="43" t="s">
        <v>7820</v>
      </c>
      <c r="B33" s="43"/>
      <c r="C33" s="43" t="s">
        <v>9162</v>
      </c>
      <c r="D33" s="5"/>
      <c r="E33" s="5"/>
    </row>
    <row r="34">
      <c r="A34" s="43" t="s">
        <v>7620</v>
      </c>
      <c r="B34" s="43" t="s">
        <v>9171</v>
      </c>
      <c r="C34" s="43">
        <v>9.0</v>
      </c>
      <c r="D34" s="5"/>
      <c r="E34" s="5"/>
      <c r="F34" s="43" t="s">
        <v>9172</v>
      </c>
    </row>
    <row r="35">
      <c r="A35" s="43" t="s">
        <v>7424</v>
      </c>
      <c r="B35" s="43" t="s">
        <v>9173</v>
      </c>
      <c r="C35" s="43">
        <v>6.0</v>
      </c>
      <c r="D35" s="43">
        <v>7.0</v>
      </c>
      <c r="E35" s="43" t="s">
        <v>9174</v>
      </c>
    </row>
    <row r="36">
      <c r="A36" s="43" t="s">
        <v>7445</v>
      </c>
      <c r="B36" s="43" t="s">
        <v>9175</v>
      </c>
      <c r="C36" s="43">
        <v>5.0</v>
      </c>
      <c r="D36" s="5"/>
      <c r="E36" s="976">
        <v>44242.0</v>
      </c>
    </row>
    <row r="37">
      <c r="A37" s="43" t="s">
        <v>8065</v>
      </c>
      <c r="B37" s="43" t="s">
        <v>9176</v>
      </c>
      <c r="C37" s="43">
        <v>4.0</v>
      </c>
      <c r="D37" s="5"/>
      <c r="E37" s="976">
        <v>44245.0</v>
      </c>
    </row>
    <row r="38">
      <c r="A38" s="43" t="s">
        <v>9177</v>
      </c>
      <c r="B38" s="43" t="s">
        <v>9178</v>
      </c>
      <c r="C38" s="43">
        <v>5.0</v>
      </c>
      <c r="D38" s="5"/>
      <c r="E38" s="976">
        <v>44249.0</v>
      </c>
    </row>
    <row r="39">
      <c r="A39" s="43" t="s">
        <v>9179</v>
      </c>
      <c r="B39" s="43" t="s">
        <v>9180</v>
      </c>
      <c r="C39" s="5"/>
      <c r="D39" s="5"/>
      <c r="E39" s="5"/>
    </row>
    <row r="40">
      <c r="A40" s="43" t="s">
        <v>8121</v>
      </c>
      <c r="B40" s="43" t="s">
        <v>9181</v>
      </c>
      <c r="C40" s="43" t="s">
        <v>9162</v>
      </c>
      <c r="D40" s="5"/>
      <c r="E40" s="976">
        <v>44249.0</v>
      </c>
    </row>
    <row r="41">
      <c r="A41" s="43" t="s">
        <v>9111</v>
      </c>
      <c r="B41" s="43" t="s">
        <v>9182</v>
      </c>
      <c r="C41" s="43">
        <v>8.0</v>
      </c>
      <c r="D41" s="43">
        <v>10.0</v>
      </c>
      <c r="E41" s="43" t="s">
        <v>9183</v>
      </c>
    </row>
    <row r="42">
      <c r="A42" s="43" t="s">
        <v>7992</v>
      </c>
      <c r="B42" s="43" t="s">
        <v>9184</v>
      </c>
      <c r="C42" s="43">
        <v>6.0</v>
      </c>
      <c r="D42" s="43">
        <v>6.0</v>
      </c>
      <c r="E42" s="43" t="s">
        <v>9185</v>
      </c>
      <c r="F42" s="50" t="s">
        <v>9186</v>
      </c>
    </row>
    <row r="43">
      <c r="A43" s="43" t="s">
        <v>9187</v>
      </c>
      <c r="B43" s="43" t="s">
        <v>9188</v>
      </c>
      <c r="C43" s="5"/>
      <c r="D43" s="5"/>
      <c r="E43" s="5"/>
    </row>
    <row r="44">
      <c r="A44" s="5"/>
      <c r="B44" s="5"/>
      <c r="C44" s="5"/>
      <c r="D44" s="5"/>
      <c r="E44" s="5"/>
    </row>
    <row r="45">
      <c r="A45" s="5"/>
      <c r="B45" s="5"/>
      <c r="C45" s="5"/>
      <c r="D45" s="5"/>
      <c r="E45" s="5"/>
    </row>
    <row r="46">
      <c r="A46" s="5"/>
      <c r="B46" s="5"/>
      <c r="C46" s="5"/>
      <c r="D46" s="5"/>
      <c r="E46" s="5"/>
    </row>
    <row r="47">
      <c r="A47" s="5"/>
      <c r="B47" s="5"/>
      <c r="C47" s="5"/>
      <c r="D47" s="5"/>
      <c r="E47" s="5"/>
    </row>
    <row r="48">
      <c r="A48" s="5"/>
      <c r="B48" s="5"/>
      <c r="C48" s="5"/>
      <c r="D48" s="5"/>
      <c r="E48" s="5"/>
    </row>
    <row r="49">
      <c r="A49" s="5"/>
      <c r="B49" s="5"/>
      <c r="C49" s="5"/>
      <c r="D49" s="5"/>
      <c r="E49" s="5"/>
    </row>
    <row r="50">
      <c r="A50" s="5"/>
      <c r="B50" s="5"/>
      <c r="C50" s="5"/>
      <c r="D50" s="5"/>
      <c r="E50" s="5"/>
    </row>
    <row r="51">
      <c r="A51" s="5"/>
      <c r="B51" s="5"/>
      <c r="C51" s="5"/>
      <c r="D51" s="5"/>
      <c r="E51" s="5"/>
    </row>
    <row r="52">
      <c r="A52" s="5"/>
      <c r="B52" s="5"/>
      <c r="C52" s="5"/>
      <c r="D52" s="5"/>
      <c r="E52" s="5"/>
    </row>
    <row r="53">
      <c r="A53" s="5"/>
      <c r="B53" s="5"/>
      <c r="C53" s="5"/>
      <c r="D53" s="5"/>
      <c r="E53" s="5"/>
    </row>
    <row r="54">
      <c r="A54" s="5"/>
      <c r="B54" s="5"/>
      <c r="C54" s="5"/>
      <c r="D54" s="5"/>
      <c r="E54" s="5"/>
    </row>
    <row r="55">
      <c r="A55" s="5"/>
      <c r="B55" s="5"/>
      <c r="C55" s="5"/>
      <c r="D55" s="5"/>
      <c r="E55" s="5"/>
    </row>
    <row r="56">
      <c r="A56" s="5"/>
      <c r="B56" s="5"/>
      <c r="C56" s="5"/>
      <c r="D56" s="5"/>
      <c r="E56" s="5"/>
    </row>
    <row r="57">
      <c r="A57" s="5"/>
      <c r="B57" s="5"/>
      <c r="C57" s="5"/>
      <c r="D57" s="5"/>
      <c r="E57" s="5"/>
    </row>
    <row r="58">
      <c r="A58" s="5"/>
      <c r="B58" s="5"/>
      <c r="C58" s="5"/>
      <c r="D58" s="5"/>
      <c r="E58" s="5"/>
    </row>
    <row r="59">
      <c r="A59" s="5"/>
      <c r="B59" s="5"/>
      <c r="C59" s="5"/>
      <c r="D59" s="5"/>
      <c r="E59" s="5"/>
    </row>
    <row r="60">
      <c r="A60" s="5"/>
      <c r="B60" s="5"/>
      <c r="C60" s="5"/>
      <c r="D60" s="5"/>
      <c r="E60" s="5"/>
    </row>
    <row r="61">
      <c r="A61" s="5"/>
      <c r="B61" s="5"/>
      <c r="C61" s="5"/>
      <c r="D61" s="5"/>
      <c r="E61" s="5"/>
    </row>
    <row r="62">
      <c r="A62" s="5"/>
      <c r="B62" s="5"/>
      <c r="C62" s="5"/>
      <c r="D62" s="5"/>
      <c r="E62" s="5"/>
    </row>
    <row r="63">
      <c r="A63" s="5"/>
      <c r="B63" s="5"/>
      <c r="C63" s="5"/>
      <c r="D63" s="5"/>
      <c r="E63" s="5"/>
    </row>
    <row r="64">
      <c r="A64" s="5"/>
      <c r="B64" s="5"/>
      <c r="C64" s="5"/>
      <c r="D64" s="5"/>
      <c r="E64" s="5"/>
    </row>
    <row r="65">
      <c r="A65" s="5"/>
      <c r="B65" s="5"/>
      <c r="C65" s="5"/>
      <c r="D65" s="5"/>
      <c r="E65" s="5"/>
    </row>
    <row r="66">
      <c r="A66" s="5"/>
      <c r="B66" s="5"/>
      <c r="C66" s="5"/>
      <c r="D66" s="5"/>
      <c r="E66" s="5"/>
    </row>
    <row r="67">
      <c r="A67" s="5"/>
      <c r="B67" s="5"/>
      <c r="C67" s="5"/>
      <c r="D67" s="5"/>
      <c r="E67" s="5"/>
    </row>
    <row r="68">
      <c r="A68" s="5"/>
      <c r="B68" s="5"/>
      <c r="C68" s="5"/>
      <c r="D68" s="5"/>
      <c r="E68" s="5"/>
    </row>
    <row r="69">
      <c r="A69" s="5"/>
      <c r="B69" s="5"/>
      <c r="C69" s="5"/>
      <c r="D69" s="5"/>
      <c r="E69" s="5"/>
    </row>
    <row r="70">
      <c r="A70" s="5"/>
      <c r="B70" s="5"/>
      <c r="C70" s="5"/>
      <c r="D70" s="5"/>
      <c r="E70" s="5"/>
    </row>
    <row r="71">
      <c r="A71" s="5"/>
      <c r="B71" s="5"/>
      <c r="C71" s="5"/>
      <c r="D71" s="5"/>
      <c r="E71" s="5"/>
    </row>
    <row r="72">
      <c r="A72" s="5"/>
      <c r="B72" s="5"/>
      <c r="C72" s="5"/>
      <c r="D72" s="5"/>
      <c r="E72" s="5"/>
    </row>
    <row r="73">
      <c r="A73" s="5"/>
      <c r="B73" s="5"/>
      <c r="C73" s="5"/>
      <c r="D73" s="5"/>
      <c r="E73" s="5"/>
    </row>
    <row r="74">
      <c r="A74" s="5"/>
      <c r="B74" s="5"/>
      <c r="C74" s="5"/>
      <c r="D74" s="5"/>
      <c r="E74" s="5"/>
    </row>
    <row r="75">
      <c r="A75" s="5"/>
      <c r="B75" s="5"/>
      <c r="C75" s="5"/>
      <c r="D75" s="5"/>
      <c r="E75" s="5"/>
    </row>
    <row r="76">
      <c r="A76" s="5"/>
      <c r="B76" s="5"/>
      <c r="C76" s="5"/>
      <c r="D76" s="5"/>
      <c r="E76" s="5"/>
    </row>
    <row r="77">
      <c r="A77" s="5"/>
      <c r="B77" s="5"/>
      <c r="C77" s="5"/>
      <c r="D77" s="5"/>
      <c r="E77" s="5"/>
    </row>
    <row r="78">
      <c r="A78" s="5"/>
      <c r="B78" s="5"/>
      <c r="C78" s="5"/>
      <c r="D78" s="5"/>
      <c r="E78" s="5"/>
    </row>
    <row r="79">
      <c r="A79" s="5"/>
      <c r="B79" s="5"/>
      <c r="C79" s="5"/>
      <c r="D79" s="5"/>
      <c r="E79" s="5"/>
    </row>
    <row r="80">
      <c r="A80" s="5"/>
      <c r="B80" s="5"/>
      <c r="C80" s="5"/>
      <c r="D80" s="5"/>
      <c r="E80" s="5"/>
    </row>
    <row r="81">
      <c r="A81" s="5"/>
      <c r="B81" s="5"/>
      <c r="C81" s="5"/>
      <c r="D81" s="5"/>
      <c r="E81" s="5"/>
    </row>
    <row r="82">
      <c r="A82" s="5"/>
      <c r="B82" s="5"/>
      <c r="C82" s="5"/>
      <c r="D82" s="5"/>
      <c r="E82" s="5"/>
    </row>
    <row r="83">
      <c r="A83" s="5"/>
      <c r="B83" s="5"/>
      <c r="C83" s="5"/>
      <c r="D83" s="5"/>
      <c r="E83" s="5"/>
    </row>
    <row r="84">
      <c r="A84" s="5"/>
      <c r="B84" s="5"/>
      <c r="C84" s="5"/>
      <c r="D84" s="5"/>
      <c r="E84" s="5"/>
    </row>
    <row r="85">
      <c r="A85" s="5"/>
      <c r="B85" s="5"/>
      <c r="C85" s="5"/>
      <c r="D85" s="5"/>
      <c r="E85" s="5"/>
    </row>
    <row r="86">
      <c r="A86" s="5"/>
      <c r="B86" s="5"/>
      <c r="C86" s="5"/>
      <c r="D86" s="5"/>
      <c r="E86" s="5"/>
    </row>
    <row r="87">
      <c r="A87" s="5"/>
      <c r="B87" s="5"/>
      <c r="C87" s="5"/>
      <c r="D87" s="5"/>
      <c r="E87" s="5"/>
    </row>
    <row r="88">
      <c r="A88" s="5"/>
      <c r="B88" s="5"/>
      <c r="C88" s="5"/>
      <c r="D88" s="5"/>
      <c r="E88" s="5"/>
    </row>
    <row r="89">
      <c r="A89" s="5"/>
      <c r="B89" s="5"/>
      <c r="C89" s="5"/>
      <c r="D89" s="5"/>
      <c r="E89" s="5"/>
    </row>
    <row r="90">
      <c r="A90" s="5"/>
      <c r="B90" s="5"/>
      <c r="C90" s="5"/>
      <c r="D90" s="5"/>
      <c r="E90" s="5"/>
    </row>
    <row r="91">
      <c r="A91" s="5"/>
      <c r="B91" s="5"/>
      <c r="C91" s="5"/>
      <c r="D91" s="5"/>
      <c r="E91" s="5"/>
    </row>
    <row r="92">
      <c r="A92" s="5"/>
      <c r="B92" s="5"/>
      <c r="C92" s="5"/>
      <c r="D92" s="5"/>
      <c r="E92" s="5"/>
    </row>
    <row r="93">
      <c r="A93" s="5"/>
      <c r="B93" s="5"/>
      <c r="C93" s="5"/>
      <c r="D93" s="5"/>
      <c r="E93" s="5"/>
    </row>
    <row r="94">
      <c r="A94" s="5"/>
      <c r="B94" s="5"/>
      <c r="C94" s="5"/>
      <c r="D94" s="5"/>
      <c r="E94" s="5"/>
    </row>
    <row r="95">
      <c r="A95" s="5"/>
      <c r="B95" s="5"/>
      <c r="C95" s="5"/>
      <c r="D95" s="5"/>
      <c r="E95" s="5"/>
    </row>
    <row r="96">
      <c r="A96" s="5"/>
      <c r="B96" s="5"/>
      <c r="C96" s="5"/>
      <c r="D96" s="5"/>
      <c r="E96" s="5"/>
    </row>
    <row r="97">
      <c r="A97" s="5"/>
      <c r="B97" s="5"/>
      <c r="C97" s="5"/>
      <c r="D97" s="5"/>
      <c r="E97" s="5"/>
    </row>
    <row r="98">
      <c r="A98" s="5"/>
      <c r="B98" s="5"/>
      <c r="C98" s="5"/>
      <c r="D98" s="5"/>
      <c r="E98" s="5"/>
    </row>
    <row r="99">
      <c r="A99" s="5"/>
      <c r="B99" s="5"/>
      <c r="C99" s="5"/>
      <c r="D99" s="5"/>
      <c r="E99" s="5"/>
    </row>
    <row r="100">
      <c r="A100" s="5"/>
      <c r="B100" s="5"/>
      <c r="C100" s="5"/>
      <c r="D100" s="5"/>
      <c r="E100" s="5"/>
    </row>
    <row r="101">
      <c r="A101" s="5"/>
      <c r="B101" s="5"/>
      <c r="C101" s="5"/>
      <c r="D101" s="5"/>
      <c r="E101" s="5"/>
    </row>
    <row r="102">
      <c r="A102" s="5"/>
      <c r="B102" s="5"/>
      <c r="C102" s="5"/>
      <c r="D102" s="5"/>
      <c r="E102" s="5"/>
    </row>
    <row r="103">
      <c r="A103" s="5"/>
      <c r="B103" s="5"/>
      <c r="C103" s="5"/>
      <c r="D103" s="5"/>
      <c r="E103" s="5"/>
    </row>
    <row r="104">
      <c r="A104" s="5"/>
      <c r="B104" s="5"/>
      <c r="C104" s="5"/>
      <c r="D104" s="5"/>
      <c r="E104" s="5"/>
    </row>
    <row r="105">
      <c r="A105" s="5"/>
      <c r="B105" s="5"/>
      <c r="C105" s="5"/>
      <c r="D105" s="5"/>
      <c r="E105" s="5"/>
    </row>
    <row r="106">
      <c r="A106" s="5"/>
      <c r="B106" s="5"/>
      <c r="C106" s="5"/>
      <c r="D106" s="5"/>
      <c r="E106" s="5"/>
    </row>
    <row r="107">
      <c r="A107" s="5"/>
      <c r="B107" s="5"/>
      <c r="C107" s="5"/>
      <c r="D107" s="5"/>
      <c r="E107" s="5"/>
    </row>
    <row r="108">
      <c r="A108" s="5"/>
      <c r="B108" s="5"/>
      <c r="C108" s="5"/>
      <c r="D108" s="5"/>
      <c r="E108" s="5"/>
    </row>
    <row r="109">
      <c r="A109" s="5"/>
      <c r="B109" s="5"/>
      <c r="C109" s="5"/>
      <c r="D109" s="5"/>
      <c r="E109" s="5"/>
    </row>
    <row r="110">
      <c r="A110" s="5"/>
      <c r="B110" s="5"/>
      <c r="C110" s="5"/>
      <c r="D110" s="5"/>
      <c r="E110" s="5"/>
    </row>
    <row r="111">
      <c r="A111" s="5"/>
      <c r="B111" s="5"/>
      <c r="C111" s="5"/>
      <c r="D111" s="5"/>
      <c r="E111" s="5"/>
    </row>
    <row r="112">
      <c r="A112" s="5"/>
      <c r="B112" s="5"/>
      <c r="C112" s="5"/>
      <c r="D112" s="5"/>
      <c r="E112" s="5"/>
    </row>
    <row r="113">
      <c r="A113" s="5"/>
      <c r="B113" s="5"/>
      <c r="C113" s="5"/>
      <c r="D113" s="5"/>
      <c r="E113" s="5"/>
    </row>
    <row r="114">
      <c r="A114" s="5"/>
      <c r="B114" s="5"/>
      <c r="C114" s="5"/>
      <c r="D114" s="5"/>
      <c r="E114" s="5"/>
    </row>
    <row r="115">
      <c r="A115" s="5"/>
      <c r="B115" s="5"/>
      <c r="C115" s="5"/>
      <c r="D115" s="5"/>
      <c r="E115" s="5"/>
    </row>
    <row r="116">
      <c r="A116" s="5"/>
      <c r="B116" s="5"/>
      <c r="C116" s="5"/>
      <c r="D116" s="5"/>
      <c r="E116" s="5"/>
    </row>
    <row r="117">
      <c r="A117" s="5"/>
      <c r="B117" s="5"/>
      <c r="C117" s="5"/>
      <c r="D117" s="5"/>
      <c r="E117" s="5"/>
    </row>
    <row r="118">
      <c r="A118" s="5"/>
      <c r="B118" s="5"/>
      <c r="C118" s="5"/>
      <c r="D118" s="5"/>
      <c r="E118" s="5"/>
    </row>
    <row r="119">
      <c r="A119" s="5"/>
      <c r="B119" s="5"/>
      <c r="C119" s="5"/>
      <c r="D119" s="5"/>
      <c r="E119" s="5"/>
    </row>
    <row r="120">
      <c r="A120" s="5"/>
      <c r="B120" s="5"/>
      <c r="C120" s="5"/>
      <c r="D120" s="5"/>
      <c r="E120" s="5"/>
    </row>
    <row r="121">
      <c r="A121" s="5"/>
      <c r="B121" s="5"/>
      <c r="C121" s="5"/>
      <c r="D121" s="5"/>
      <c r="E121" s="5"/>
    </row>
    <row r="122">
      <c r="A122" s="5"/>
      <c r="B122" s="5"/>
      <c r="C122" s="5"/>
      <c r="D122" s="5"/>
      <c r="E122" s="5"/>
    </row>
    <row r="123">
      <c r="A123" s="5"/>
      <c r="B123" s="5"/>
      <c r="C123" s="5"/>
      <c r="D123" s="5"/>
      <c r="E123" s="5"/>
    </row>
    <row r="124">
      <c r="A124" s="5"/>
      <c r="B124" s="5"/>
      <c r="C124" s="5"/>
      <c r="D124" s="5"/>
      <c r="E124" s="5"/>
    </row>
    <row r="125">
      <c r="A125" s="5"/>
      <c r="B125" s="5"/>
      <c r="C125" s="5"/>
      <c r="D125" s="5"/>
      <c r="E125" s="5"/>
    </row>
    <row r="126">
      <c r="A126" s="5"/>
      <c r="B126" s="5"/>
      <c r="C126" s="5"/>
      <c r="D126" s="5"/>
      <c r="E126" s="5"/>
    </row>
    <row r="127">
      <c r="A127" s="5"/>
      <c r="B127" s="5"/>
      <c r="C127" s="5"/>
      <c r="D127" s="5"/>
      <c r="E127" s="5"/>
    </row>
    <row r="128">
      <c r="A128" s="5"/>
      <c r="B128" s="5"/>
      <c r="C128" s="5"/>
      <c r="D128" s="5"/>
      <c r="E128" s="5"/>
    </row>
    <row r="129">
      <c r="A129" s="5"/>
      <c r="B129" s="5"/>
      <c r="C129" s="5"/>
      <c r="D129" s="5"/>
      <c r="E129" s="5"/>
    </row>
    <row r="130">
      <c r="A130" s="5"/>
      <c r="B130" s="5"/>
      <c r="C130" s="5"/>
      <c r="D130" s="5"/>
      <c r="E130" s="5"/>
    </row>
    <row r="131">
      <c r="A131" s="5"/>
      <c r="B131" s="5"/>
      <c r="C131" s="5"/>
      <c r="D131" s="5"/>
      <c r="E131" s="5"/>
    </row>
    <row r="132">
      <c r="A132" s="5"/>
      <c r="B132" s="5"/>
      <c r="C132" s="5"/>
      <c r="D132" s="5"/>
      <c r="E132" s="5"/>
    </row>
    <row r="133">
      <c r="A133" s="5"/>
      <c r="B133" s="5"/>
      <c r="C133" s="5"/>
      <c r="D133" s="5"/>
      <c r="E133" s="5"/>
    </row>
    <row r="134">
      <c r="A134" s="5"/>
      <c r="B134" s="5"/>
      <c r="C134" s="5"/>
      <c r="D134" s="5"/>
      <c r="E134" s="5"/>
    </row>
    <row r="135">
      <c r="A135" s="5"/>
      <c r="B135" s="5"/>
      <c r="C135" s="5"/>
      <c r="D135" s="5"/>
      <c r="E135" s="5"/>
    </row>
    <row r="136">
      <c r="A136" s="5"/>
      <c r="B136" s="5"/>
      <c r="C136" s="5"/>
      <c r="D136" s="5"/>
      <c r="E136" s="5"/>
    </row>
    <row r="137">
      <c r="A137" s="5"/>
      <c r="B137" s="5"/>
      <c r="C137" s="5"/>
      <c r="D137" s="5"/>
      <c r="E137" s="5"/>
    </row>
    <row r="138">
      <c r="A138" s="5"/>
      <c r="B138" s="5"/>
      <c r="C138" s="5"/>
      <c r="D138" s="5"/>
      <c r="E138" s="5"/>
    </row>
    <row r="139">
      <c r="A139" s="5"/>
      <c r="B139" s="5"/>
      <c r="C139" s="5"/>
      <c r="D139" s="5"/>
      <c r="E139" s="5"/>
    </row>
    <row r="140">
      <c r="A140" s="5"/>
      <c r="B140" s="5"/>
      <c r="C140" s="5"/>
      <c r="D140" s="5"/>
      <c r="E140" s="5"/>
    </row>
    <row r="141">
      <c r="A141" s="5"/>
      <c r="B141" s="5"/>
      <c r="C141" s="5"/>
      <c r="D141" s="5"/>
      <c r="E141" s="5"/>
    </row>
    <row r="142">
      <c r="A142" s="5"/>
      <c r="B142" s="5"/>
      <c r="C142" s="5"/>
      <c r="D142" s="5"/>
      <c r="E142" s="5"/>
    </row>
    <row r="143">
      <c r="A143" s="5"/>
      <c r="B143" s="5"/>
      <c r="C143" s="5"/>
      <c r="D143" s="5"/>
      <c r="E143" s="5"/>
    </row>
    <row r="144">
      <c r="A144" s="5"/>
      <c r="B144" s="5"/>
      <c r="C144" s="5"/>
      <c r="D144" s="5"/>
      <c r="E144" s="5"/>
    </row>
    <row r="145">
      <c r="A145" s="5"/>
      <c r="B145" s="5"/>
      <c r="C145" s="5"/>
      <c r="D145" s="5"/>
      <c r="E145" s="5"/>
    </row>
    <row r="146">
      <c r="A146" s="5"/>
      <c r="B146" s="5"/>
      <c r="C146" s="5"/>
      <c r="D146" s="5"/>
      <c r="E146" s="5"/>
    </row>
    <row r="147">
      <c r="A147" s="5"/>
      <c r="B147" s="5"/>
      <c r="C147" s="5"/>
      <c r="D147" s="5"/>
      <c r="E147" s="5"/>
    </row>
    <row r="148">
      <c r="A148" s="5"/>
      <c r="B148" s="5"/>
      <c r="C148" s="5"/>
      <c r="D148" s="5"/>
      <c r="E148" s="5"/>
    </row>
    <row r="149">
      <c r="A149" s="5"/>
      <c r="B149" s="5"/>
      <c r="C149" s="5"/>
      <c r="D149" s="5"/>
      <c r="E149" s="5"/>
    </row>
    <row r="150">
      <c r="A150" s="5"/>
      <c r="B150" s="5"/>
      <c r="C150" s="5"/>
      <c r="D150" s="5"/>
      <c r="E150" s="5"/>
    </row>
    <row r="151">
      <c r="A151" s="5"/>
      <c r="B151" s="5"/>
      <c r="C151" s="5"/>
      <c r="D151" s="5"/>
      <c r="E151" s="5"/>
    </row>
    <row r="152">
      <c r="A152" s="5"/>
      <c r="B152" s="5"/>
      <c r="C152" s="5"/>
      <c r="D152" s="5"/>
      <c r="E152" s="5"/>
    </row>
    <row r="153">
      <c r="A153" s="5"/>
      <c r="B153" s="5"/>
      <c r="C153" s="5"/>
      <c r="D153" s="5"/>
      <c r="E153" s="5"/>
    </row>
    <row r="154">
      <c r="A154" s="5"/>
      <c r="B154" s="5"/>
      <c r="C154" s="5"/>
      <c r="D154" s="5"/>
      <c r="E154" s="5"/>
    </row>
    <row r="155">
      <c r="A155" s="5"/>
      <c r="B155" s="5"/>
      <c r="C155" s="5"/>
      <c r="D155" s="5"/>
      <c r="E155" s="5"/>
    </row>
    <row r="156">
      <c r="A156" s="5"/>
      <c r="B156" s="5"/>
      <c r="C156" s="5"/>
      <c r="D156" s="5"/>
      <c r="E156" s="5"/>
    </row>
    <row r="157">
      <c r="A157" s="5"/>
      <c r="B157" s="5"/>
      <c r="C157" s="5"/>
      <c r="D157" s="5"/>
      <c r="E157" s="5"/>
    </row>
    <row r="158">
      <c r="A158" s="5"/>
      <c r="B158" s="5"/>
      <c r="C158" s="5"/>
      <c r="D158" s="5"/>
      <c r="E158" s="5"/>
    </row>
    <row r="159">
      <c r="A159" s="5"/>
      <c r="B159" s="5"/>
      <c r="C159" s="5"/>
      <c r="D159" s="5"/>
      <c r="E159" s="5"/>
    </row>
    <row r="160">
      <c r="A160" s="5"/>
      <c r="B160" s="5"/>
      <c r="C160" s="5"/>
      <c r="D160" s="5"/>
      <c r="E160" s="5"/>
    </row>
    <row r="161">
      <c r="A161" s="5"/>
      <c r="B161" s="5"/>
      <c r="C161" s="5"/>
      <c r="D161" s="5"/>
      <c r="E161" s="5"/>
    </row>
    <row r="162">
      <c r="A162" s="5"/>
      <c r="B162" s="5"/>
      <c r="C162" s="5"/>
      <c r="D162" s="5"/>
      <c r="E162" s="5"/>
    </row>
    <row r="163">
      <c r="A163" s="5"/>
      <c r="B163" s="5"/>
      <c r="C163" s="5"/>
      <c r="D163" s="5"/>
      <c r="E163" s="5"/>
    </row>
    <row r="164">
      <c r="A164" s="5"/>
      <c r="B164" s="5"/>
      <c r="C164" s="5"/>
      <c r="D164" s="5"/>
      <c r="E164" s="5"/>
    </row>
    <row r="165">
      <c r="A165" s="5"/>
      <c r="B165" s="5"/>
      <c r="C165" s="5"/>
      <c r="D165" s="5"/>
      <c r="E165" s="5"/>
    </row>
    <row r="166">
      <c r="A166" s="5"/>
      <c r="B166" s="5"/>
      <c r="C166" s="5"/>
      <c r="D166" s="5"/>
      <c r="E166" s="5"/>
    </row>
    <row r="167">
      <c r="A167" s="5"/>
      <c r="B167" s="5"/>
      <c r="C167" s="5"/>
      <c r="D167" s="5"/>
      <c r="E167" s="5"/>
    </row>
    <row r="168">
      <c r="A168" s="5"/>
      <c r="B168" s="5"/>
      <c r="C168" s="5"/>
      <c r="D168" s="5"/>
      <c r="E168" s="5"/>
    </row>
    <row r="169">
      <c r="A169" s="5"/>
      <c r="B169" s="5"/>
      <c r="C169" s="5"/>
      <c r="D169" s="5"/>
      <c r="E169" s="5"/>
    </row>
    <row r="170">
      <c r="A170" s="5"/>
      <c r="B170" s="5"/>
      <c r="C170" s="5"/>
      <c r="D170" s="5"/>
      <c r="E170" s="5"/>
    </row>
    <row r="171">
      <c r="A171" s="5"/>
      <c r="B171" s="5"/>
      <c r="C171" s="5"/>
      <c r="D171" s="5"/>
      <c r="E171" s="5"/>
    </row>
    <row r="172">
      <c r="A172" s="5"/>
      <c r="B172" s="5"/>
      <c r="C172" s="5"/>
      <c r="D172" s="5"/>
      <c r="E172" s="5"/>
    </row>
    <row r="173">
      <c r="A173" s="5"/>
      <c r="B173" s="5"/>
      <c r="C173" s="5"/>
      <c r="D173" s="5"/>
      <c r="E173" s="5"/>
    </row>
    <row r="174">
      <c r="A174" s="5"/>
      <c r="B174" s="5"/>
      <c r="C174" s="5"/>
      <c r="D174" s="5"/>
      <c r="E174" s="5"/>
    </row>
    <row r="175">
      <c r="A175" s="5"/>
      <c r="B175" s="5"/>
      <c r="C175" s="5"/>
      <c r="D175" s="5"/>
      <c r="E175" s="5"/>
    </row>
    <row r="176">
      <c r="A176" s="5"/>
      <c r="B176" s="5"/>
      <c r="C176" s="5"/>
      <c r="D176" s="5"/>
      <c r="E176" s="5"/>
    </row>
    <row r="177">
      <c r="A177" s="5"/>
      <c r="B177" s="5"/>
      <c r="C177" s="5"/>
      <c r="D177" s="5"/>
      <c r="E177" s="5"/>
    </row>
    <row r="178">
      <c r="A178" s="5"/>
      <c r="B178" s="5"/>
      <c r="C178" s="5"/>
      <c r="D178" s="5"/>
      <c r="E178" s="5"/>
    </row>
    <row r="179">
      <c r="A179" s="5"/>
      <c r="B179" s="5"/>
      <c r="C179" s="5"/>
      <c r="D179" s="5"/>
      <c r="E179" s="5"/>
    </row>
    <row r="180">
      <c r="A180" s="5"/>
      <c r="B180" s="5"/>
      <c r="C180" s="5"/>
      <c r="D180" s="5"/>
      <c r="E180" s="5"/>
    </row>
    <row r="181">
      <c r="A181" s="5"/>
      <c r="B181" s="5"/>
      <c r="C181" s="5"/>
      <c r="D181" s="5"/>
      <c r="E181" s="5"/>
    </row>
    <row r="182">
      <c r="A182" s="5"/>
      <c r="B182" s="5"/>
      <c r="C182" s="5"/>
      <c r="D182" s="5"/>
      <c r="E182" s="5"/>
    </row>
    <row r="183">
      <c r="A183" s="5"/>
      <c r="B183" s="5"/>
      <c r="C183" s="5"/>
      <c r="D183" s="5"/>
      <c r="E183" s="5"/>
    </row>
    <row r="184">
      <c r="A184" s="5"/>
      <c r="B184" s="5"/>
      <c r="C184" s="5"/>
      <c r="D184" s="5"/>
      <c r="E184" s="5"/>
    </row>
    <row r="185">
      <c r="A185" s="5"/>
      <c r="B185" s="5"/>
      <c r="C185" s="5"/>
      <c r="D185" s="5"/>
      <c r="E185" s="5"/>
    </row>
    <row r="186">
      <c r="A186" s="5"/>
      <c r="B186" s="5"/>
      <c r="C186" s="5"/>
      <c r="D186" s="5"/>
      <c r="E186" s="5"/>
    </row>
    <row r="187">
      <c r="A187" s="5"/>
      <c r="B187" s="5"/>
      <c r="C187" s="5"/>
      <c r="D187" s="5"/>
      <c r="E187" s="5"/>
    </row>
    <row r="188">
      <c r="A188" s="5"/>
      <c r="B188" s="5"/>
      <c r="C188" s="5"/>
      <c r="D188" s="5"/>
      <c r="E188" s="5"/>
    </row>
    <row r="189">
      <c r="A189" s="5"/>
      <c r="B189" s="5"/>
      <c r="C189" s="5"/>
      <c r="D189" s="5"/>
      <c r="E189" s="5"/>
    </row>
    <row r="190">
      <c r="A190" s="5"/>
      <c r="B190" s="5"/>
      <c r="C190" s="5"/>
      <c r="D190" s="5"/>
      <c r="E190" s="5"/>
    </row>
    <row r="191">
      <c r="A191" s="5"/>
      <c r="B191" s="5"/>
      <c r="C191" s="5"/>
      <c r="D191" s="5"/>
      <c r="E191" s="5"/>
    </row>
    <row r="192">
      <c r="A192" s="5"/>
      <c r="B192" s="5"/>
      <c r="C192" s="5"/>
      <c r="D192" s="5"/>
      <c r="E192" s="5"/>
    </row>
    <row r="193">
      <c r="A193" s="5"/>
      <c r="B193" s="5"/>
      <c r="C193" s="5"/>
      <c r="D193" s="5"/>
      <c r="E193" s="5"/>
    </row>
    <row r="194">
      <c r="A194" s="5"/>
      <c r="B194" s="5"/>
      <c r="C194" s="5"/>
      <c r="D194" s="5"/>
      <c r="E194" s="5"/>
    </row>
    <row r="195">
      <c r="A195" s="5"/>
      <c r="B195" s="5"/>
      <c r="C195" s="5"/>
      <c r="D195" s="5"/>
      <c r="E195" s="5"/>
    </row>
    <row r="196">
      <c r="A196" s="5"/>
      <c r="B196" s="5"/>
      <c r="C196" s="5"/>
      <c r="D196" s="5"/>
      <c r="E196" s="5"/>
    </row>
    <row r="197">
      <c r="A197" s="5"/>
      <c r="B197" s="5"/>
      <c r="C197" s="5"/>
      <c r="D197" s="5"/>
      <c r="E197" s="5"/>
    </row>
    <row r="198">
      <c r="A198" s="5"/>
      <c r="B198" s="5"/>
      <c r="C198" s="5"/>
      <c r="D198" s="5"/>
      <c r="E198" s="5"/>
    </row>
    <row r="199">
      <c r="A199" s="5"/>
      <c r="B199" s="5"/>
      <c r="C199" s="5"/>
      <c r="D199" s="5"/>
      <c r="E199" s="5"/>
    </row>
    <row r="200">
      <c r="A200" s="5"/>
      <c r="B200" s="5"/>
      <c r="C200" s="5"/>
      <c r="D200" s="5"/>
      <c r="E200" s="5"/>
    </row>
    <row r="201">
      <c r="A201" s="5"/>
      <c r="B201" s="5"/>
      <c r="C201" s="5"/>
      <c r="D201" s="5"/>
      <c r="E201" s="5"/>
    </row>
    <row r="202">
      <c r="A202" s="5"/>
      <c r="B202" s="5"/>
      <c r="C202" s="5"/>
      <c r="D202" s="5"/>
      <c r="E202" s="5"/>
    </row>
    <row r="203">
      <c r="A203" s="5"/>
      <c r="B203" s="5"/>
      <c r="C203" s="5"/>
      <c r="D203" s="5"/>
      <c r="E203" s="5"/>
    </row>
    <row r="204">
      <c r="A204" s="5"/>
      <c r="B204" s="5"/>
      <c r="C204" s="5"/>
      <c r="D204" s="5"/>
      <c r="E204" s="5"/>
    </row>
    <row r="205">
      <c r="A205" s="5"/>
      <c r="B205" s="5"/>
      <c r="C205" s="5"/>
      <c r="D205" s="5"/>
      <c r="E205" s="5"/>
    </row>
    <row r="206">
      <c r="A206" s="5"/>
      <c r="B206" s="5"/>
      <c r="C206" s="5"/>
      <c r="D206" s="5"/>
      <c r="E206" s="5"/>
    </row>
    <row r="207">
      <c r="A207" s="5"/>
      <c r="B207" s="5"/>
      <c r="C207" s="5"/>
      <c r="D207" s="5"/>
      <c r="E207" s="5"/>
    </row>
    <row r="208">
      <c r="A208" s="5"/>
      <c r="B208" s="5"/>
      <c r="C208" s="5"/>
      <c r="D208" s="5"/>
      <c r="E208" s="5"/>
    </row>
    <row r="209">
      <c r="A209" s="5"/>
      <c r="B209" s="5"/>
      <c r="C209" s="5"/>
      <c r="D209" s="5"/>
      <c r="E209" s="5"/>
    </row>
    <row r="210">
      <c r="A210" s="5"/>
      <c r="B210" s="5"/>
      <c r="C210" s="5"/>
      <c r="D210" s="5"/>
      <c r="E210" s="5"/>
    </row>
    <row r="211">
      <c r="A211" s="5"/>
      <c r="B211" s="5"/>
      <c r="C211" s="5"/>
      <c r="D211" s="5"/>
      <c r="E211" s="5"/>
    </row>
    <row r="212">
      <c r="A212" s="5"/>
      <c r="B212" s="5"/>
      <c r="C212" s="5"/>
      <c r="D212" s="5"/>
      <c r="E212" s="5"/>
    </row>
    <row r="213">
      <c r="A213" s="5"/>
      <c r="B213" s="5"/>
      <c r="C213" s="5"/>
      <c r="D213" s="5"/>
      <c r="E213" s="5"/>
    </row>
    <row r="214">
      <c r="A214" s="5"/>
      <c r="B214" s="5"/>
      <c r="C214" s="5"/>
      <c r="D214" s="5"/>
      <c r="E214" s="5"/>
    </row>
    <row r="215">
      <c r="A215" s="5"/>
      <c r="B215" s="5"/>
      <c r="C215" s="5"/>
      <c r="D215" s="5"/>
      <c r="E215" s="5"/>
    </row>
    <row r="216">
      <c r="A216" s="5"/>
      <c r="B216" s="5"/>
      <c r="C216" s="5"/>
      <c r="D216" s="5"/>
      <c r="E216" s="5"/>
    </row>
    <row r="217">
      <c r="A217" s="5"/>
      <c r="B217" s="5"/>
      <c r="C217" s="5"/>
      <c r="D217" s="5"/>
      <c r="E217" s="5"/>
    </row>
    <row r="218">
      <c r="A218" s="5"/>
      <c r="B218" s="5"/>
      <c r="C218" s="5"/>
      <c r="D218" s="5"/>
      <c r="E218" s="5"/>
    </row>
    <row r="219">
      <c r="A219" s="5"/>
      <c r="B219" s="5"/>
      <c r="C219" s="5"/>
      <c r="D219" s="5"/>
      <c r="E219" s="5"/>
    </row>
    <row r="220">
      <c r="A220" s="5"/>
      <c r="B220" s="5"/>
      <c r="C220" s="5"/>
      <c r="D220" s="5"/>
      <c r="E220" s="5"/>
    </row>
    <row r="221">
      <c r="A221" s="5"/>
      <c r="B221" s="5"/>
      <c r="C221" s="5"/>
      <c r="D221" s="5"/>
      <c r="E221" s="5"/>
    </row>
    <row r="222">
      <c r="A222" s="5"/>
      <c r="B222" s="5"/>
      <c r="C222" s="5"/>
      <c r="D222" s="5"/>
      <c r="E222" s="5"/>
    </row>
    <row r="223">
      <c r="A223" s="5"/>
      <c r="B223" s="5"/>
      <c r="C223" s="5"/>
      <c r="D223" s="5"/>
      <c r="E223" s="5"/>
    </row>
    <row r="224">
      <c r="A224" s="5"/>
      <c r="B224" s="5"/>
      <c r="C224" s="5"/>
      <c r="D224" s="5"/>
      <c r="E224" s="5"/>
    </row>
    <row r="225">
      <c r="A225" s="5"/>
      <c r="B225" s="5"/>
      <c r="C225" s="5"/>
      <c r="D225" s="5"/>
      <c r="E225" s="5"/>
    </row>
    <row r="226">
      <c r="A226" s="5"/>
      <c r="B226" s="5"/>
      <c r="C226" s="5"/>
      <c r="D226" s="5"/>
      <c r="E226" s="5"/>
    </row>
    <row r="227">
      <c r="A227" s="5"/>
      <c r="B227" s="5"/>
      <c r="C227" s="5"/>
      <c r="D227" s="5"/>
      <c r="E227" s="5"/>
    </row>
    <row r="228">
      <c r="A228" s="5"/>
      <c r="B228" s="5"/>
      <c r="C228" s="5"/>
      <c r="D228" s="5"/>
      <c r="E228" s="5"/>
    </row>
    <row r="229">
      <c r="A229" s="5"/>
      <c r="B229" s="5"/>
      <c r="C229" s="5"/>
      <c r="D229" s="5"/>
      <c r="E229" s="5"/>
    </row>
    <row r="230">
      <c r="A230" s="5"/>
      <c r="B230" s="5"/>
      <c r="C230" s="5"/>
      <c r="D230" s="5"/>
      <c r="E230" s="5"/>
    </row>
    <row r="231">
      <c r="A231" s="5"/>
      <c r="B231" s="5"/>
      <c r="C231" s="5"/>
      <c r="D231" s="5"/>
      <c r="E231" s="5"/>
    </row>
    <row r="232">
      <c r="A232" s="5"/>
      <c r="B232" s="5"/>
      <c r="C232" s="5"/>
      <c r="D232" s="5"/>
      <c r="E232" s="5"/>
    </row>
    <row r="233">
      <c r="A233" s="5"/>
      <c r="B233" s="5"/>
      <c r="C233" s="5"/>
      <c r="D233" s="5"/>
      <c r="E233" s="5"/>
    </row>
    <row r="234">
      <c r="A234" s="5"/>
      <c r="B234" s="5"/>
      <c r="C234" s="5"/>
      <c r="D234" s="5"/>
      <c r="E234" s="5"/>
    </row>
    <row r="235">
      <c r="A235" s="5"/>
      <c r="B235" s="5"/>
      <c r="C235" s="5"/>
      <c r="D235" s="5"/>
      <c r="E235" s="5"/>
    </row>
    <row r="236">
      <c r="A236" s="5"/>
      <c r="B236" s="5"/>
      <c r="C236" s="5"/>
      <c r="D236" s="5"/>
      <c r="E236" s="5"/>
    </row>
    <row r="237">
      <c r="A237" s="5"/>
      <c r="B237" s="5"/>
      <c r="C237" s="5"/>
      <c r="D237" s="5"/>
      <c r="E237" s="5"/>
    </row>
    <row r="238">
      <c r="A238" s="5"/>
      <c r="B238" s="5"/>
      <c r="C238" s="5"/>
      <c r="D238" s="5"/>
      <c r="E238" s="5"/>
    </row>
    <row r="239">
      <c r="A239" s="5"/>
      <c r="B239" s="5"/>
      <c r="C239" s="5"/>
      <c r="D239" s="5"/>
      <c r="E239" s="5"/>
    </row>
    <row r="240">
      <c r="A240" s="5"/>
      <c r="B240" s="5"/>
      <c r="C240" s="5"/>
      <c r="D240" s="5"/>
      <c r="E240" s="5"/>
    </row>
    <row r="241">
      <c r="A241" s="5"/>
      <c r="B241" s="5"/>
      <c r="C241" s="5"/>
      <c r="D241" s="5"/>
      <c r="E241" s="5"/>
    </row>
    <row r="242">
      <c r="A242" s="5"/>
      <c r="B242" s="5"/>
      <c r="C242" s="5"/>
      <c r="D242" s="5"/>
      <c r="E242" s="5"/>
    </row>
    <row r="243">
      <c r="A243" s="5"/>
      <c r="B243" s="5"/>
      <c r="C243" s="5"/>
      <c r="D243" s="5"/>
      <c r="E243" s="5"/>
    </row>
    <row r="244">
      <c r="A244" s="5"/>
      <c r="B244" s="5"/>
      <c r="C244" s="5"/>
      <c r="D244" s="5"/>
      <c r="E244" s="5"/>
    </row>
    <row r="245">
      <c r="A245" s="5"/>
      <c r="B245" s="5"/>
      <c r="C245" s="5"/>
      <c r="D245" s="5"/>
      <c r="E245" s="5"/>
    </row>
    <row r="246">
      <c r="A246" s="5"/>
      <c r="B246" s="5"/>
      <c r="C246" s="5"/>
      <c r="D246" s="5"/>
      <c r="E246" s="5"/>
    </row>
    <row r="247">
      <c r="A247" s="5"/>
      <c r="B247" s="5"/>
      <c r="C247" s="5"/>
      <c r="D247" s="5"/>
      <c r="E247" s="5"/>
    </row>
    <row r="248">
      <c r="A248" s="5"/>
      <c r="B248" s="5"/>
      <c r="C248" s="5"/>
      <c r="D248" s="5"/>
      <c r="E248" s="5"/>
    </row>
    <row r="249">
      <c r="A249" s="5"/>
      <c r="B249" s="5"/>
      <c r="C249" s="5"/>
      <c r="D249" s="5"/>
      <c r="E249" s="5"/>
    </row>
    <row r="250">
      <c r="A250" s="5"/>
      <c r="B250" s="5"/>
      <c r="C250" s="5"/>
      <c r="D250" s="5"/>
      <c r="E250" s="5"/>
    </row>
    <row r="251">
      <c r="A251" s="5"/>
      <c r="B251" s="5"/>
      <c r="C251" s="5"/>
      <c r="D251" s="5"/>
      <c r="E251" s="5"/>
    </row>
    <row r="252">
      <c r="A252" s="5"/>
      <c r="B252" s="5"/>
      <c r="C252" s="5"/>
      <c r="D252" s="5"/>
      <c r="E252" s="5"/>
    </row>
    <row r="253">
      <c r="A253" s="5"/>
      <c r="B253" s="5"/>
      <c r="C253" s="5"/>
      <c r="D253" s="5"/>
      <c r="E253" s="5"/>
    </row>
    <row r="254">
      <c r="A254" s="5"/>
      <c r="B254" s="5"/>
      <c r="C254" s="5"/>
      <c r="D254" s="5"/>
      <c r="E254" s="5"/>
    </row>
    <row r="255">
      <c r="A255" s="5"/>
      <c r="B255" s="5"/>
      <c r="C255" s="5"/>
      <c r="D255" s="5"/>
      <c r="E255" s="5"/>
    </row>
    <row r="256">
      <c r="A256" s="5"/>
      <c r="B256" s="5"/>
      <c r="C256" s="5"/>
      <c r="D256" s="5"/>
      <c r="E256" s="5"/>
    </row>
    <row r="257">
      <c r="A257" s="5"/>
      <c r="B257" s="5"/>
      <c r="C257" s="5"/>
      <c r="D257" s="5"/>
      <c r="E257" s="5"/>
    </row>
    <row r="258">
      <c r="A258" s="5"/>
      <c r="B258" s="5"/>
      <c r="C258" s="5"/>
      <c r="D258" s="5"/>
      <c r="E258" s="5"/>
    </row>
    <row r="259">
      <c r="A259" s="5"/>
      <c r="B259" s="5"/>
      <c r="C259" s="5"/>
      <c r="D259" s="5"/>
      <c r="E259" s="5"/>
    </row>
    <row r="260">
      <c r="A260" s="5"/>
      <c r="B260" s="5"/>
      <c r="C260" s="5"/>
      <c r="D260" s="5"/>
      <c r="E260" s="5"/>
    </row>
    <row r="261">
      <c r="A261" s="5"/>
      <c r="B261" s="5"/>
      <c r="C261" s="5"/>
      <c r="D261" s="5"/>
      <c r="E261" s="5"/>
    </row>
    <row r="262">
      <c r="A262" s="5"/>
      <c r="B262" s="5"/>
      <c r="C262" s="5"/>
      <c r="D262" s="5"/>
      <c r="E262" s="5"/>
    </row>
    <row r="263">
      <c r="A263" s="5"/>
      <c r="B263" s="5"/>
      <c r="C263" s="5"/>
      <c r="D263" s="5"/>
      <c r="E263" s="5"/>
    </row>
    <row r="264">
      <c r="A264" s="5"/>
      <c r="B264" s="5"/>
      <c r="C264" s="5"/>
      <c r="D264" s="5"/>
      <c r="E264" s="5"/>
    </row>
    <row r="265">
      <c r="A265" s="5"/>
      <c r="B265" s="5"/>
      <c r="C265" s="5"/>
      <c r="D265" s="5"/>
      <c r="E265" s="5"/>
    </row>
    <row r="266">
      <c r="A266" s="5"/>
      <c r="B266" s="5"/>
      <c r="C266" s="5"/>
      <c r="D266" s="5"/>
      <c r="E266" s="5"/>
    </row>
    <row r="267">
      <c r="A267" s="5"/>
      <c r="B267" s="5"/>
      <c r="C267" s="5"/>
      <c r="D267" s="5"/>
      <c r="E267" s="5"/>
    </row>
    <row r="268">
      <c r="A268" s="5"/>
      <c r="B268" s="5"/>
      <c r="C268" s="5"/>
      <c r="D268" s="5"/>
      <c r="E268" s="5"/>
    </row>
    <row r="269">
      <c r="A269" s="5"/>
      <c r="B269" s="5"/>
      <c r="C269" s="5"/>
      <c r="D269" s="5"/>
      <c r="E269" s="5"/>
    </row>
    <row r="270">
      <c r="A270" s="5"/>
      <c r="B270" s="5"/>
      <c r="C270" s="5"/>
      <c r="D270" s="5"/>
      <c r="E270" s="5"/>
    </row>
    <row r="271">
      <c r="A271" s="5"/>
      <c r="B271" s="5"/>
      <c r="C271" s="5"/>
      <c r="D271" s="5"/>
      <c r="E271" s="5"/>
    </row>
    <row r="272">
      <c r="A272" s="5"/>
      <c r="B272" s="5"/>
      <c r="C272" s="5"/>
      <c r="D272" s="5"/>
      <c r="E272" s="5"/>
    </row>
    <row r="273">
      <c r="A273" s="5"/>
      <c r="B273" s="5"/>
      <c r="C273" s="5"/>
      <c r="D273" s="5"/>
      <c r="E273" s="5"/>
    </row>
    <row r="274">
      <c r="A274" s="5"/>
      <c r="B274" s="5"/>
      <c r="C274" s="5"/>
      <c r="D274" s="5"/>
      <c r="E274" s="5"/>
    </row>
    <row r="275">
      <c r="A275" s="5"/>
      <c r="B275" s="5"/>
      <c r="C275" s="5"/>
      <c r="D275" s="5"/>
      <c r="E275" s="5"/>
    </row>
    <row r="276">
      <c r="A276" s="5"/>
      <c r="B276" s="5"/>
      <c r="C276" s="5"/>
      <c r="D276" s="5"/>
      <c r="E276" s="5"/>
    </row>
    <row r="277">
      <c r="A277" s="5"/>
      <c r="B277" s="5"/>
      <c r="C277" s="5"/>
      <c r="D277" s="5"/>
      <c r="E277" s="5"/>
    </row>
    <row r="278">
      <c r="A278" s="5"/>
      <c r="B278" s="5"/>
      <c r="C278" s="5"/>
      <c r="D278" s="5"/>
      <c r="E278" s="5"/>
    </row>
    <row r="279">
      <c r="A279" s="5"/>
      <c r="B279" s="5"/>
      <c r="C279" s="5"/>
      <c r="D279" s="5"/>
      <c r="E279" s="5"/>
    </row>
    <row r="280">
      <c r="A280" s="5"/>
      <c r="B280" s="5"/>
      <c r="C280" s="5"/>
      <c r="D280" s="5"/>
      <c r="E280" s="5"/>
    </row>
    <row r="281">
      <c r="A281" s="5"/>
      <c r="B281" s="5"/>
      <c r="C281" s="5"/>
      <c r="D281" s="5"/>
      <c r="E281" s="5"/>
    </row>
    <row r="282">
      <c r="A282" s="5"/>
      <c r="B282" s="5"/>
      <c r="C282" s="5"/>
      <c r="D282" s="5"/>
      <c r="E282" s="5"/>
    </row>
    <row r="283">
      <c r="A283" s="5"/>
      <c r="B283" s="5"/>
      <c r="C283" s="5"/>
      <c r="D283" s="5"/>
      <c r="E283" s="5"/>
    </row>
    <row r="284">
      <c r="A284" s="5"/>
      <c r="B284" s="5"/>
      <c r="C284" s="5"/>
      <c r="D284" s="5"/>
      <c r="E284" s="5"/>
    </row>
    <row r="285">
      <c r="A285" s="5"/>
      <c r="B285" s="5"/>
      <c r="C285" s="5"/>
      <c r="D285" s="5"/>
      <c r="E285" s="5"/>
    </row>
    <row r="286">
      <c r="A286" s="5"/>
      <c r="B286" s="5"/>
      <c r="C286" s="5"/>
      <c r="D286" s="5"/>
      <c r="E286" s="5"/>
    </row>
    <row r="287">
      <c r="A287" s="5"/>
      <c r="B287" s="5"/>
      <c r="C287" s="5"/>
      <c r="D287" s="5"/>
      <c r="E287" s="5"/>
    </row>
    <row r="288">
      <c r="A288" s="5"/>
      <c r="B288" s="5"/>
      <c r="C288" s="5"/>
      <c r="D288" s="5"/>
      <c r="E288" s="5"/>
    </row>
    <row r="289">
      <c r="A289" s="5"/>
      <c r="B289" s="5"/>
      <c r="C289" s="5"/>
      <c r="D289" s="5"/>
      <c r="E289" s="5"/>
    </row>
    <row r="290">
      <c r="A290" s="5"/>
      <c r="B290" s="5"/>
      <c r="C290" s="5"/>
      <c r="D290" s="5"/>
      <c r="E290" s="5"/>
    </row>
    <row r="291">
      <c r="A291" s="5"/>
      <c r="B291" s="5"/>
      <c r="C291" s="5"/>
      <c r="D291" s="5"/>
      <c r="E291" s="5"/>
    </row>
    <row r="292">
      <c r="A292" s="5"/>
      <c r="B292" s="5"/>
      <c r="C292" s="5"/>
      <c r="D292" s="5"/>
      <c r="E292" s="5"/>
    </row>
    <row r="293">
      <c r="A293" s="5"/>
      <c r="B293" s="5"/>
      <c r="C293" s="5"/>
      <c r="D293" s="5"/>
      <c r="E293" s="5"/>
    </row>
    <row r="294">
      <c r="A294" s="5"/>
      <c r="B294" s="5"/>
      <c r="C294" s="5"/>
      <c r="D294" s="5"/>
      <c r="E294" s="5"/>
    </row>
    <row r="295">
      <c r="A295" s="5"/>
      <c r="B295" s="5"/>
      <c r="C295" s="5"/>
      <c r="D295" s="5"/>
      <c r="E295" s="5"/>
    </row>
    <row r="296">
      <c r="A296" s="5"/>
      <c r="B296" s="5"/>
      <c r="C296" s="5"/>
      <c r="D296" s="5"/>
      <c r="E296" s="5"/>
    </row>
    <row r="297">
      <c r="A297" s="5"/>
      <c r="B297" s="5"/>
      <c r="C297" s="5"/>
      <c r="D297" s="5"/>
      <c r="E297" s="5"/>
    </row>
    <row r="298">
      <c r="A298" s="5"/>
      <c r="B298" s="5"/>
      <c r="C298" s="5"/>
      <c r="D298" s="5"/>
      <c r="E298" s="5"/>
    </row>
    <row r="299">
      <c r="A299" s="5"/>
      <c r="B299" s="5"/>
      <c r="C299" s="5"/>
      <c r="D299" s="5"/>
      <c r="E299" s="5"/>
    </row>
    <row r="300">
      <c r="A300" s="5"/>
      <c r="B300" s="5"/>
      <c r="C300" s="5"/>
      <c r="D300" s="5"/>
      <c r="E300" s="5"/>
    </row>
    <row r="301">
      <c r="A301" s="5"/>
      <c r="B301" s="5"/>
      <c r="C301" s="5"/>
      <c r="D301" s="5"/>
      <c r="E301" s="5"/>
    </row>
    <row r="302">
      <c r="A302" s="5"/>
      <c r="B302" s="5"/>
      <c r="C302" s="5"/>
      <c r="D302" s="5"/>
      <c r="E302" s="5"/>
    </row>
    <row r="303">
      <c r="A303" s="5"/>
      <c r="B303" s="5"/>
      <c r="C303" s="5"/>
      <c r="D303" s="5"/>
      <c r="E303" s="5"/>
    </row>
    <row r="304">
      <c r="A304" s="5"/>
      <c r="B304" s="5"/>
      <c r="C304" s="5"/>
      <c r="D304" s="5"/>
      <c r="E304" s="5"/>
    </row>
    <row r="305">
      <c r="A305" s="5"/>
      <c r="B305" s="5"/>
      <c r="C305" s="5"/>
      <c r="D305" s="5"/>
      <c r="E305" s="5"/>
    </row>
    <row r="306">
      <c r="A306" s="5"/>
      <c r="B306" s="5"/>
      <c r="C306" s="5"/>
      <c r="D306" s="5"/>
      <c r="E306" s="5"/>
    </row>
    <row r="307">
      <c r="A307" s="5"/>
      <c r="B307" s="5"/>
      <c r="C307" s="5"/>
      <c r="D307" s="5"/>
      <c r="E307" s="5"/>
    </row>
    <row r="308">
      <c r="A308" s="5"/>
      <c r="B308" s="5"/>
      <c r="C308" s="5"/>
      <c r="D308" s="5"/>
      <c r="E308" s="5"/>
    </row>
    <row r="309">
      <c r="A309" s="5"/>
      <c r="B309" s="5"/>
      <c r="C309" s="5"/>
      <c r="D309" s="5"/>
      <c r="E309" s="5"/>
    </row>
    <row r="310">
      <c r="A310" s="5"/>
      <c r="B310" s="5"/>
      <c r="C310" s="5"/>
      <c r="D310" s="5"/>
      <c r="E310" s="5"/>
    </row>
    <row r="311">
      <c r="A311" s="5"/>
      <c r="B311" s="5"/>
      <c r="C311" s="5"/>
      <c r="D311" s="5"/>
      <c r="E311" s="5"/>
    </row>
    <row r="312">
      <c r="A312" s="5"/>
      <c r="B312" s="5"/>
      <c r="C312" s="5"/>
      <c r="D312" s="5"/>
      <c r="E312" s="5"/>
    </row>
    <row r="313">
      <c r="A313" s="5"/>
      <c r="B313" s="5"/>
      <c r="C313" s="5"/>
      <c r="D313" s="5"/>
      <c r="E313" s="5"/>
    </row>
    <row r="314">
      <c r="A314" s="5"/>
      <c r="B314" s="5"/>
      <c r="C314" s="5"/>
      <c r="D314" s="5"/>
      <c r="E314" s="5"/>
    </row>
    <row r="315">
      <c r="A315" s="5"/>
      <c r="B315" s="5"/>
      <c r="C315" s="5"/>
      <c r="D315" s="5"/>
      <c r="E315" s="5"/>
    </row>
    <row r="316">
      <c r="A316" s="5"/>
      <c r="B316" s="5"/>
      <c r="C316" s="5"/>
      <c r="D316" s="5"/>
      <c r="E316" s="5"/>
    </row>
    <row r="317">
      <c r="A317" s="5"/>
      <c r="B317" s="5"/>
      <c r="C317" s="5"/>
      <c r="D317" s="5"/>
      <c r="E317" s="5"/>
    </row>
    <row r="318">
      <c r="A318" s="5"/>
      <c r="B318" s="5"/>
      <c r="C318" s="5"/>
      <c r="D318" s="5"/>
      <c r="E318" s="5"/>
    </row>
    <row r="319">
      <c r="A319" s="5"/>
      <c r="B319" s="5"/>
      <c r="C319" s="5"/>
      <c r="D319" s="5"/>
      <c r="E319" s="5"/>
    </row>
    <row r="320">
      <c r="A320" s="5"/>
      <c r="B320" s="5"/>
      <c r="C320" s="5"/>
      <c r="D320" s="5"/>
      <c r="E320" s="5"/>
    </row>
    <row r="321">
      <c r="A321" s="5"/>
      <c r="B321" s="5"/>
      <c r="C321" s="5"/>
      <c r="D321" s="5"/>
      <c r="E321" s="5"/>
    </row>
    <row r="322">
      <c r="A322" s="5"/>
      <c r="B322" s="5"/>
      <c r="C322" s="5"/>
      <c r="D322" s="5"/>
      <c r="E322" s="5"/>
    </row>
    <row r="323">
      <c r="A323" s="5"/>
      <c r="B323" s="5"/>
      <c r="C323" s="5"/>
      <c r="D323" s="5"/>
      <c r="E323" s="5"/>
    </row>
    <row r="324">
      <c r="A324" s="5"/>
      <c r="B324" s="5"/>
      <c r="C324" s="5"/>
      <c r="D324" s="5"/>
      <c r="E324" s="5"/>
    </row>
    <row r="325">
      <c r="A325" s="5"/>
      <c r="B325" s="5"/>
      <c r="C325" s="5"/>
      <c r="D325" s="5"/>
      <c r="E325" s="5"/>
    </row>
    <row r="326">
      <c r="A326" s="5"/>
      <c r="B326" s="5"/>
      <c r="C326" s="5"/>
      <c r="D326" s="5"/>
      <c r="E326" s="5"/>
    </row>
    <row r="327">
      <c r="A327" s="5"/>
      <c r="B327" s="5"/>
      <c r="C327" s="5"/>
      <c r="D327" s="5"/>
      <c r="E327" s="5"/>
    </row>
    <row r="328">
      <c r="A328" s="5"/>
      <c r="B328" s="5"/>
      <c r="C328" s="5"/>
      <c r="D328" s="5"/>
      <c r="E328" s="5"/>
    </row>
    <row r="329">
      <c r="A329" s="5"/>
      <c r="B329" s="5"/>
      <c r="C329" s="5"/>
      <c r="D329" s="5"/>
      <c r="E329" s="5"/>
    </row>
    <row r="330">
      <c r="A330" s="5"/>
      <c r="B330" s="5"/>
      <c r="C330" s="5"/>
      <c r="D330" s="5"/>
      <c r="E330" s="5"/>
    </row>
    <row r="331">
      <c r="A331" s="5"/>
      <c r="B331" s="5"/>
      <c r="C331" s="5"/>
      <c r="D331" s="5"/>
      <c r="E331" s="5"/>
    </row>
    <row r="332">
      <c r="A332" s="5"/>
      <c r="B332" s="5"/>
      <c r="C332" s="5"/>
      <c r="D332" s="5"/>
      <c r="E332" s="5"/>
    </row>
    <row r="333">
      <c r="A333" s="5"/>
      <c r="B333" s="5"/>
      <c r="C333" s="5"/>
      <c r="D333" s="5"/>
      <c r="E333" s="5"/>
    </row>
    <row r="334">
      <c r="A334" s="5"/>
      <c r="B334" s="5"/>
      <c r="C334" s="5"/>
      <c r="D334" s="5"/>
      <c r="E334" s="5"/>
    </row>
    <row r="335">
      <c r="A335" s="5"/>
      <c r="B335" s="5"/>
      <c r="C335" s="5"/>
      <c r="D335" s="5"/>
      <c r="E335" s="5"/>
    </row>
    <row r="336">
      <c r="A336" s="5"/>
      <c r="B336" s="5"/>
      <c r="C336" s="5"/>
      <c r="D336" s="5"/>
      <c r="E336" s="5"/>
    </row>
    <row r="337">
      <c r="A337" s="5"/>
      <c r="B337" s="5"/>
      <c r="C337" s="5"/>
      <c r="D337" s="5"/>
      <c r="E337" s="5"/>
    </row>
    <row r="338">
      <c r="A338" s="5"/>
      <c r="B338" s="5"/>
      <c r="C338" s="5"/>
      <c r="D338" s="5"/>
      <c r="E338" s="5"/>
    </row>
    <row r="339">
      <c r="A339" s="5"/>
      <c r="B339" s="5"/>
      <c r="C339" s="5"/>
      <c r="D339" s="5"/>
      <c r="E339" s="5"/>
    </row>
    <row r="340">
      <c r="A340" s="5"/>
      <c r="B340" s="5"/>
      <c r="C340" s="5"/>
      <c r="D340" s="5"/>
      <c r="E340" s="5"/>
    </row>
    <row r="341">
      <c r="A341" s="5"/>
      <c r="B341" s="5"/>
      <c r="C341" s="5"/>
      <c r="D341" s="5"/>
      <c r="E341" s="5"/>
    </row>
    <row r="342">
      <c r="A342" s="5"/>
      <c r="B342" s="5"/>
      <c r="C342" s="5"/>
      <c r="D342" s="5"/>
      <c r="E342" s="5"/>
    </row>
    <row r="343">
      <c r="A343" s="5"/>
      <c r="B343" s="5"/>
      <c r="C343" s="5"/>
      <c r="D343" s="5"/>
      <c r="E343" s="5"/>
    </row>
    <row r="344">
      <c r="A344" s="5"/>
      <c r="B344" s="5"/>
      <c r="C344" s="5"/>
      <c r="D344" s="5"/>
      <c r="E344" s="5"/>
    </row>
    <row r="345">
      <c r="A345" s="5"/>
      <c r="B345" s="5"/>
      <c r="C345" s="5"/>
      <c r="D345" s="5"/>
      <c r="E345" s="5"/>
    </row>
    <row r="346">
      <c r="A346" s="5"/>
      <c r="B346" s="5"/>
      <c r="C346" s="5"/>
      <c r="D346" s="5"/>
      <c r="E346" s="5"/>
    </row>
    <row r="347">
      <c r="A347" s="5"/>
      <c r="B347" s="5"/>
      <c r="C347" s="5"/>
      <c r="D347" s="5"/>
      <c r="E347" s="5"/>
    </row>
    <row r="348">
      <c r="A348" s="5"/>
      <c r="B348" s="5"/>
      <c r="C348" s="5"/>
      <c r="D348" s="5"/>
      <c r="E348" s="5"/>
    </row>
    <row r="349">
      <c r="A349" s="5"/>
      <c r="B349" s="5"/>
      <c r="C349" s="5"/>
      <c r="D349" s="5"/>
      <c r="E349" s="5"/>
    </row>
    <row r="350">
      <c r="A350" s="5"/>
      <c r="B350" s="5"/>
      <c r="C350" s="5"/>
      <c r="D350" s="5"/>
      <c r="E350" s="5"/>
    </row>
    <row r="351">
      <c r="A351" s="5"/>
      <c r="B351" s="5"/>
      <c r="C351" s="5"/>
      <c r="D351" s="5"/>
      <c r="E351" s="5"/>
    </row>
    <row r="352">
      <c r="A352" s="5"/>
      <c r="B352" s="5"/>
      <c r="C352" s="5"/>
      <c r="D352" s="5"/>
      <c r="E352" s="5"/>
    </row>
    <row r="353">
      <c r="A353" s="5"/>
      <c r="B353" s="5"/>
      <c r="C353" s="5"/>
      <c r="D353" s="5"/>
      <c r="E353" s="5"/>
    </row>
    <row r="354">
      <c r="A354" s="5"/>
      <c r="B354" s="5"/>
      <c r="C354" s="5"/>
      <c r="D354" s="5"/>
      <c r="E354" s="5"/>
    </row>
    <row r="355">
      <c r="A355" s="5"/>
      <c r="B355" s="5"/>
      <c r="C355" s="5"/>
      <c r="D355" s="5"/>
      <c r="E355" s="5"/>
    </row>
    <row r="356">
      <c r="A356" s="5"/>
      <c r="B356" s="5"/>
      <c r="C356" s="5"/>
      <c r="D356" s="5"/>
      <c r="E356" s="5"/>
    </row>
    <row r="357">
      <c r="A357" s="5"/>
      <c r="B357" s="5"/>
      <c r="C357" s="5"/>
      <c r="D357" s="5"/>
      <c r="E357" s="5"/>
    </row>
    <row r="358">
      <c r="A358" s="5"/>
      <c r="B358" s="5"/>
      <c r="C358" s="5"/>
      <c r="D358" s="5"/>
      <c r="E358" s="5"/>
    </row>
    <row r="359">
      <c r="A359" s="5"/>
      <c r="B359" s="5"/>
      <c r="C359" s="5"/>
      <c r="D359" s="5"/>
      <c r="E359" s="5"/>
    </row>
    <row r="360">
      <c r="A360" s="5"/>
      <c r="B360" s="5"/>
      <c r="C360" s="5"/>
      <c r="D360" s="5"/>
      <c r="E360" s="5"/>
    </row>
    <row r="361">
      <c r="A361" s="5"/>
      <c r="B361" s="5"/>
      <c r="C361" s="5"/>
      <c r="D361" s="5"/>
      <c r="E361" s="5"/>
    </row>
    <row r="362">
      <c r="A362" s="5"/>
      <c r="B362" s="5"/>
      <c r="C362" s="5"/>
      <c r="D362" s="5"/>
      <c r="E362" s="5"/>
    </row>
    <row r="363">
      <c r="A363" s="5"/>
      <c r="B363" s="5"/>
      <c r="C363" s="5"/>
      <c r="D363" s="5"/>
      <c r="E363" s="5"/>
    </row>
    <row r="364">
      <c r="A364" s="5"/>
      <c r="B364" s="5"/>
      <c r="C364" s="5"/>
      <c r="D364" s="5"/>
      <c r="E364" s="5"/>
    </row>
    <row r="365">
      <c r="A365" s="5"/>
      <c r="B365" s="5"/>
      <c r="C365" s="5"/>
      <c r="D365" s="5"/>
      <c r="E365" s="5"/>
    </row>
    <row r="366">
      <c r="A366" s="5"/>
      <c r="B366" s="5"/>
      <c r="C366" s="5"/>
      <c r="D366" s="5"/>
      <c r="E366" s="5"/>
    </row>
    <row r="367">
      <c r="A367" s="5"/>
      <c r="B367" s="5"/>
      <c r="C367" s="5"/>
      <c r="D367" s="5"/>
      <c r="E367" s="5"/>
    </row>
    <row r="368">
      <c r="A368" s="5"/>
      <c r="B368" s="5"/>
      <c r="C368" s="5"/>
      <c r="D368" s="5"/>
      <c r="E368" s="5"/>
    </row>
    <row r="369">
      <c r="A369" s="5"/>
      <c r="B369" s="5"/>
      <c r="C369" s="5"/>
      <c r="D369" s="5"/>
      <c r="E369" s="5"/>
    </row>
    <row r="370">
      <c r="A370" s="5"/>
      <c r="B370" s="5"/>
      <c r="C370" s="5"/>
      <c r="D370" s="5"/>
      <c r="E370" s="5"/>
    </row>
    <row r="371">
      <c r="A371" s="5"/>
      <c r="B371" s="5"/>
      <c r="C371" s="5"/>
      <c r="D371" s="5"/>
      <c r="E371" s="5"/>
    </row>
    <row r="372">
      <c r="A372" s="5"/>
      <c r="B372" s="5"/>
      <c r="C372" s="5"/>
      <c r="D372" s="5"/>
      <c r="E372" s="5"/>
    </row>
    <row r="373">
      <c r="A373" s="5"/>
      <c r="B373" s="5"/>
      <c r="C373" s="5"/>
      <c r="D373" s="5"/>
      <c r="E373" s="5"/>
    </row>
    <row r="374">
      <c r="A374" s="5"/>
      <c r="B374" s="5"/>
      <c r="C374" s="5"/>
      <c r="D374" s="5"/>
      <c r="E374" s="5"/>
    </row>
    <row r="375">
      <c r="A375" s="5"/>
      <c r="B375" s="5"/>
      <c r="C375" s="5"/>
      <c r="D375" s="5"/>
      <c r="E375" s="5"/>
    </row>
    <row r="376">
      <c r="A376" s="5"/>
      <c r="B376" s="5"/>
      <c r="C376" s="5"/>
      <c r="D376" s="5"/>
      <c r="E376" s="5"/>
    </row>
    <row r="377">
      <c r="A377" s="5"/>
      <c r="B377" s="5"/>
      <c r="C377" s="5"/>
      <c r="D377" s="5"/>
      <c r="E377" s="5"/>
    </row>
    <row r="378">
      <c r="A378" s="5"/>
      <c r="B378" s="5"/>
      <c r="C378" s="5"/>
      <c r="D378" s="5"/>
      <c r="E378" s="5"/>
    </row>
    <row r="379">
      <c r="A379" s="5"/>
      <c r="B379" s="5"/>
      <c r="C379" s="5"/>
      <c r="D379" s="5"/>
      <c r="E379" s="5"/>
    </row>
    <row r="380">
      <c r="A380" s="5"/>
      <c r="B380" s="5"/>
      <c r="C380" s="5"/>
      <c r="D380" s="5"/>
      <c r="E380" s="5"/>
    </row>
    <row r="381">
      <c r="A381" s="5"/>
      <c r="B381" s="5"/>
      <c r="C381" s="5"/>
      <c r="D381" s="5"/>
      <c r="E381" s="5"/>
    </row>
    <row r="382">
      <c r="A382" s="5"/>
      <c r="B382" s="5"/>
      <c r="C382" s="5"/>
      <c r="D382" s="5"/>
      <c r="E382" s="5"/>
    </row>
    <row r="383">
      <c r="A383" s="5"/>
      <c r="B383" s="5"/>
      <c r="C383" s="5"/>
      <c r="D383" s="5"/>
      <c r="E383" s="5"/>
    </row>
    <row r="384">
      <c r="A384" s="5"/>
      <c r="B384" s="5"/>
      <c r="C384" s="5"/>
      <c r="D384" s="5"/>
      <c r="E384" s="5"/>
    </row>
    <row r="385">
      <c r="A385" s="5"/>
      <c r="B385" s="5"/>
      <c r="C385" s="5"/>
      <c r="D385" s="5"/>
      <c r="E385" s="5"/>
    </row>
    <row r="386">
      <c r="A386" s="5"/>
      <c r="B386" s="5"/>
      <c r="C386" s="5"/>
      <c r="D386" s="5"/>
      <c r="E386" s="5"/>
    </row>
    <row r="387">
      <c r="A387" s="5"/>
      <c r="B387" s="5"/>
      <c r="C387" s="5"/>
      <c r="D387" s="5"/>
      <c r="E387" s="5"/>
    </row>
    <row r="388">
      <c r="A388" s="5"/>
      <c r="B388" s="5"/>
      <c r="C388" s="5"/>
      <c r="D388" s="5"/>
      <c r="E388" s="5"/>
    </row>
    <row r="389">
      <c r="A389" s="5"/>
      <c r="B389" s="5"/>
      <c r="C389" s="5"/>
      <c r="D389" s="5"/>
      <c r="E389" s="5"/>
    </row>
    <row r="390">
      <c r="A390" s="5"/>
      <c r="B390" s="5"/>
      <c r="C390" s="5"/>
      <c r="D390" s="5"/>
      <c r="E390" s="5"/>
    </row>
    <row r="391">
      <c r="A391" s="5"/>
      <c r="B391" s="5"/>
      <c r="C391" s="5"/>
      <c r="D391" s="5"/>
      <c r="E391" s="5"/>
    </row>
    <row r="392">
      <c r="A392" s="5"/>
      <c r="B392" s="5"/>
      <c r="C392" s="5"/>
      <c r="D392" s="5"/>
      <c r="E392" s="5"/>
    </row>
    <row r="393">
      <c r="A393" s="5"/>
      <c r="B393" s="5"/>
      <c r="C393" s="5"/>
      <c r="D393" s="5"/>
      <c r="E393" s="5"/>
    </row>
    <row r="394">
      <c r="A394" s="5"/>
      <c r="B394" s="5"/>
      <c r="C394" s="5"/>
      <c r="D394" s="5"/>
      <c r="E394" s="5"/>
    </row>
    <row r="395">
      <c r="A395" s="5"/>
      <c r="B395" s="5"/>
      <c r="C395" s="5"/>
      <c r="D395" s="5"/>
      <c r="E395" s="5"/>
    </row>
    <row r="396">
      <c r="A396" s="5"/>
      <c r="B396" s="5"/>
      <c r="C396" s="5"/>
      <c r="D396" s="5"/>
      <c r="E396" s="5"/>
    </row>
    <row r="397">
      <c r="A397" s="5"/>
      <c r="B397" s="5"/>
      <c r="C397" s="5"/>
      <c r="D397" s="5"/>
      <c r="E397" s="5"/>
    </row>
    <row r="398">
      <c r="A398" s="5"/>
      <c r="B398" s="5"/>
      <c r="C398" s="5"/>
      <c r="D398" s="5"/>
      <c r="E398" s="5"/>
    </row>
    <row r="399">
      <c r="A399" s="5"/>
      <c r="B399" s="5"/>
      <c r="C399" s="5"/>
      <c r="D399" s="5"/>
      <c r="E399" s="5"/>
    </row>
    <row r="400">
      <c r="A400" s="5"/>
      <c r="B400" s="5"/>
      <c r="C400" s="5"/>
      <c r="D400" s="5"/>
      <c r="E400" s="5"/>
    </row>
    <row r="401">
      <c r="A401" s="5"/>
      <c r="B401" s="5"/>
      <c r="C401" s="5"/>
      <c r="D401" s="5"/>
      <c r="E401" s="5"/>
    </row>
    <row r="402">
      <c r="A402" s="5"/>
      <c r="B402" s="5"/>
      <c r="C402" s="5"/>
      <c r="D402" s="5"/>
      <c r="E402" s="5"/>
    </row>
    <row r="403">
      <c r="A403" s="5"/>
      <c r="B403" s="5"/>
      <c r="C403" s="5"/>
      <c r="D403" s="5"/>
      <c r="E403" s="5"/>
    </row>
    <row r="404">
      <c r="A404" s="5"/>
      <c r="B404" s="5"/>
      <c r="C404" s="5"/>
      <c r="D404" s="5"/>
      <c r="E404" s="5"/>
    </row>
    <row r="405">
      <c r="A405" s="5"/>
      <c r="B405" s="5"/>
      <c r="C405" s="5"/>
      <c r="D405" s="5"/>
      <c r="E405" s="5"/>
    </row>
    <row r="406">
      <c r="A406" s="5"/>
      <c r="B406" s="5"/>
      <c r="C406" s="5"/>
      <c r="D406" s="5"/>
      <c r="E406" s="5"/>
    </row>
    <row r="407">
      <c r="A407" s="5"/>
      <c r="B407" s="5"/>
      <c r="C407" s="5"/>
      <c r="D407" s="5"/>
      <c r="E407" s="5"/>
    </row>
    <row r="408">
      <c r="A408" s="5"/>
      <c r="B408" s="5"/>
      <c r="C408" s="5"/>
      <c r="D408" s="5"/>
      <c r="E408" s="5"/>
    </row>
    <row r="409">
      <c r="A409" s="5"/>
      <c r="B409" s="5"/>
      <c r="C409" s="5"/>
      <c r="D409" s="5"/>
      <c r="E409" s="5"/>
    </row>
    <row r="410">
      <c r="A410" s="5"/>
      <c r="B410" s="5"/>
      <c r="C410" s="5"/>
      <c r="D410" s="5"/>
      <c r="E410" s="5"/>
    </row>
    <row r="411">
      <c r="A411" s="5"/>
      <c r="B411" s="5"/>
      <c r="C411" s="5"/>
      <c r="D411" s="5"/>
      <c r="E411" s="5"/>
    </row>
    <row r="412">
      <c r="A412" s="5"/>
      <c r="B412" s="5"/>
      <c r="C412" s="5"/>
      <c r="D412" s="5"/>
      <c r="E412" s="5"/>
    </row>
    <row r="413">
      <c r="A413" s="5"/>
      <c r="B413" s="5"/>
      <c r="C413" s="5"/>
      <c r="D413" s="5"/>
      <c r="E413" s="5"/>
    </row>
    <row r="414">
      <c r="A414" s="5"/>
      <c r="B414" s="5"/>
      <c r="C414" s="5"/>
      <c r="D414" s="5"/>
      <c r="E414" s="5"/>
    </row>
    <row r="415">
      <c r="A415" s="5"/>
      <c r="B415" s="5"/>
      <c r="C415" s="5"/>
      <c r="D415" s="5"/>
      <c r="E415" s="5"/>
    </row>
    <row r="416">
      <c r="A416" s="5"/>
      <c r="B416" s="5"/>
      <c r="C416" s="5"/>
      <c r="D416" s="5"/>
      <c r="E416" s="5"/>
    </row>
    <row r="417">
      <c r="A417" s="5"/>
      <c r="B417" s="5"/>
      <c r="C417" s="5"/>
      <c r="D417" s="5"/>
      <c r="E417" s="5"/>
    </row>
    <row r="418">
      <c r="A418" s="5"/>
      <c r="B418" s="5"/>
      <c r="C418" s="5"/>
      <c r="D418" s="5"/>
      <c r="E418" s="5"/>
    </row>
    <row r="419">
      <c r="A419" s="5"/>
      <c r="B419" s="5"/>
      <c r="C419" s="5"/>
      <c r="D419" s="5"/>
      <c r="E419" s="5"/>
    </row>
    <row r="420">
      <c r="A420" s="5"/>
      <c r="B420" s="5"/>
      <c r="C420" s="5"/>
      <c r="D420" s="5"/>
      <c r="E420" s="5"/>
    </row>
    <row r="421">
      <c r="A421" s="5"/>
      <c r="B421" s="5"/>
      <c r="C421" s="5"/>
      <c r="D421" s="5"/>
      <c r="E421" s="5"/>
    </row>
    <row r="422">
      <c r="A422" s="5"/>
      <c r="B422" s="5"/>
      <c r="C422" s="5"/>
      <c r="D422" s="5"/>
      <c r="E422" s="5"/>
    </row>
    <row r="423">
      <c r="A423" s="5"/>
      <c r="B423" s="5"/>
      <c r="C423" s="5"/>
      <c r="D423" s="5"/>
      <c r="E423" s="5"/>
    </row>
    <row r="424">
      <c r="A424" s="5"/>
      <c r="B424" s="5"/>
      <c r="C424" s="5"/>
      <c r="D424" s="5"/>
      <c r="E424" s="5"/>
    </row>
    <row r="425">
      <c r="A425" s="5"/>
      <c r="B425" s="5"/>
      <c r="C425" s="5"/>
      <c r="D425" s="5"/>
      <c r="E425" s="5"/>
    </row>
    <row r="426">
      <c r="A426" s="5"/>
      <c r="B426" s="5"/>
      <c r="C426" s="5"/>
      <c r="D426" s="5"/>
      <c r="E426" s="5"/>
    </row>
    <row r="427">
      <c r="A427" s="5"/>
      <c r="B427" s="5"/>
      <c r="C427" s="5"/>
      <c r="D427" s="5"/>
      <c r="E427" s="5"/>
    </row>
    <row r="428">
      <c r="A428" s="5"/>
      <c r="B428" s="5"/>
      <c r="C428" s="5"/>
      <c r="D428" s="5"/>
      <c r="E428" s="5"/>
    </row>
    <row r="429">
      <c r="A429" s="5"/>
      <c r="B429" s="5"/>
      <c r="C429" s="5"/>
      <c r="D429" s="5"/>
      <c r="E429" s="5"/>
    </row>
    <row r="430">
      <c r="A430" s="5"/>
      <c r="B430" s="5"/>
      <c r="C430" s="5"/>
      <c r="D430" s="5"/>
      <c r="E430" s="5"/>
    </row>
    <row r="431">
      <c r="A431" s="5"/>
      <c r="B431" s="5"/>
      <c r="C431" s="5"/>
      <c r="D431" s="5"/>
      <c r="E431" s="5"/>
    </row>
    <row r="432">
      <c r="A432" s="5"/>
      <c r="B432" s="5"/>
      <c r="C432" s="5"/>
      <c r="D432" s="5"/>
      <c r="E432" s="5"/>
    </row>
    <row r="433">
      <c r="A433" s="5"/>
      <c r="B433" s="5"/>
      <c r="C433" s="5"/>
      <c r="D433" s="5"/>
      <c r="E433" s="5"/>
    </row>
    <row r="434">
      <c r="A434" s="5"/>
      <c r="B434" s="5"/>
      <c r="C434" s="5"/>
      <c r="D434" s="5"/>
      <c r="E434" s="5"/>
    </row>
    <row r="435">
      <c r="A435" s="5"/>
      <c r="B435" s="5"/>
      <c r="C435" s="5"/>
      <c r="D435" s="5"/>
      <c r="E435" s="5"/>
    </row>
    <row r="436">
      <c r="A436" s="5"/>
      <c r="B436" s="5"/>
      <c r="C436" s="5"/>
      <c r="D436" s="5"/>
      <c r="E436" s="5"/>
    </row>
    <row r="437">
      <c r="A437" s="5"/>
      <c r="B437" s="5"/>
      <c r="C437" s="5"/>
      <c r="D437" s="5"/>
      <c r="E437" s="5"/>
    </row>
    <row r="438">
      <c r="A438" s="5"/>
      <c r="B438" s="5"/>
      <c r="C438" s="5"/>
      <c r="D438" s="5"/>
      <c r="E438" s="5"/>
    </row>
    <row r="439">
      <c r="A439" s="5"/>
      <c r="B439" s="5"/>
      <c r="C439" s="5"/>
      <c r="D439" s="5"/>
      <c r="E439" s="5"/>
    </row>
    <row r="440">
      <c r="A440" s="5"/>
      <c r="B440" s="5"/>
      <c r="C440" s="5"/>
      <c r="D440" s="5"/>
      <c r="E440" s="5"/>
    </row>
    <row r="441">
      <c r="A441" s="5"/>
      <c r="B441" s="5"/>
      <c r="C441" s="5"/>
      <c r="D441" s="5"/>
      <c r="E441" s="5"/>
    </row>
    <row r="442">
      <c r="A442" s="5"/>
      <c r="B442" s="5"/>
      <c r="C442" s="5"/>
      <c r="D442" s="5"/>
      <c r="E442" s="5"/>
    </row>
    <row r="443">
      <c r="A443" s="5"/>
      <c r="B443" s="5"/>
      <c r="C443" s="5"/>
      <c r="D443" s="5"/>
      <c r="E443" s="5"/>
    </row>
    <row r="444">
      <c r="A444" s="5"/>
      <c r="B444" s="5"/>
      <c r="C444" s="5"/>
      <c r="D444" s="5"/>
      <c r="E444" s="5"/>
    </row>
    <row r="445">
      <c r="A445" s="5"/>
      <c r="B445" s="5"/>
      <c r="C445" s="5"/>
      <c r="D445" s="5"/>
      <c r="E445" s="5"/>
    </row>
    <row r="446">
      <c r="A446" s="5"/>
      <c r="B446" s="5"/>
      <c r="C446" s="5"/>
      <c r="D446" s="5"/>
      <c r="E446" s="5"/>
    </row>
    <row r="447">
      <c r="A447" s="5"/>
      <c r="B447" s="5"/>
      <c r="C447" s="5"/>
      <c r="D447" s="5"/>
      <c r="E447" s="5"/>
    </row>
    <row r="448">
      <c r="A448" s="5"/>
      <c r="B448" s="5"/>
      <c r="C448" s="5"/>
      <c r="D448" s="5"/>
      <c r="E448" s="5"/>
    </row>
    <row r="449">
      <c r="A449" s="5"/>
      <c r="B449" s="5"/>
      <c r="C449" s="5"/>
      <c r="D449" s="5"/>
      <c r="E449" s="5"/>
    </row>
    <row r="450">
      <c r="A450" s="5"/>
      <c r="B450" s="5"/>
      <c r="C450" s="5"/>
      <c r="D450" s="5"/>
      <c r="E450" s="5"/>
    </row>
    <row r="451">
      <c r="A451" s="5"/>
      <c r="B451" s="5"/>
      <c r="C451" s="5"/>
      <c r="D451" s="5"/>
      <c r="E451" s="5"/>
    </row>
    <row r="452">
      <c r="A452" s="5"/>
      <c r="B452" s="5"/>
      <c r="C452" s="5"/>
      <c r="D452" s="5"/>
      <c r="E452" s="5"/>
    </row>
    <row r="453">
      <c r="A453" s="5"/>
      <c r="B453" s="5"/>
      <c r="C453" s="5"/>
      <c r="D453" s="5"/>
      <c r="E453" s="5"/>
    </row>
    <row r="454">
      <c r="A454" s="5"/>
      <c r="B454" s="5"/>
      <c r="C454" s="5"/>
      <c r="D454" s="5"/>
      <c r="E454" s="5"/>
    </row>
    <row r="455">
      <c r="A455" s="5"/>
      <c r="B455" s="5"/>
      <c r="C455" s="5"/>
      <c r="D455" s="5"/>
      <c r="E455" s="5"/>
    </row>
    <row r="456">
      <c r="A456" s="5"/>
      <c r="B456" s="5"/>
      <c r="C456" s="5"/>
      <c r="D456" s="5"/>
      <c r="E456" s="5"/>
    </row>
    <row r="457">
      <c r="A457" s="5"/>
      <c r="B457" s="5"/>
      <c r="C457" s="5"/>
      <c r="D457" s="5"/>
      <c r="E457" s="5"/>
    </row>
    <row r="458">
      <c r="A458" s="5"/>
      <c r="B458" s="5"/>
      <c r="C458" s="5"/>
      <c r="D458" s="5"/>
      <c r="E458" s="5"/>
    </row>
    <row r="459">
      <c r="A459" s="5"/>
      <c r="B459" s="5"/>
      <c r="C459" s="5"/>
      <c r="D459" s="5"/>
      <c r="E459" s="5"/>
    </row>
    <row r="460">
      <c r="A460" s="5"/>
      <c r="B460" s="5"/>
      <c r="C460" s="5"/>
      <c r="D460" s="5"/>
      <c r="E460" s="5"/>
    </row>
    <row r="461">
      <c r="A461" s="5"/>
      <c r="B461" s="5"/>
      <c r="C461" s="5"/>
      <c r="D461" s="5"/>
      <c r="E461" s="5"/>
    </row>
    <row r="462">
      <c r="A462" s="5"/>
      <c r="B462" s="5"/>
      <c r="C462" s="5"/>
      <c r="D462" s="5"/>
      <c r="E462" s="5"/>
    </row>
    <row r="463">
      <c r="A463" s="5"/>
      <c r="B463" s="5"/>
      <c r="C463" s="5"/>
      <c r="D463" s="5"/>
      <c r="E463" s="5"/>
    </row>
    <row r="464">
      <c r="A464" s="5"/>
      <c r="B464" s="5"/>
      <c r="C464" s="5"/>
      <c r="D464" s="5"/>
      <c r="E464" s="5"/>
    </row>
    <row r="465">
      <c r="A465" s="5"/>
      <c r="B465" s="5"/>
      <c r="C465" s="5"/>
      <c r="D465" s="5"/>
      <c r="E465" s="5"/>
    </row>
    <row r="466">
      <c r="A466" s="5"/>
      <c r="B466" s="5"/>
      <c r="C466" s="5"/>
      <c r="D466" s="5"/>
      <c r="E466" s="5"/>
    </row>
    <row r="467">
      <c r="A467" s="5"/>
      <c r="B467" s="5"/>
      <c r="C467" s="5"/>
      <c r="D467" s="5"/>
      <c r="E467" s="5"/>
    </row>
    <row r="468">
      <c r="A468" s="5"/>
      <c r="B468" s="5"/>
      <c r="C468" s="5"/>
      <c r="D468" s="5"/>
      <c r="E468" s="5"/>
    </row>
    <row r="469">
      <c r="A469" s="5"/>
      <c r="B469" s="5"/>
      <c r="C469" s="5"/>
      <c r="D469" s="5"/>
      <c r="E469" s="5"/>
    </row>
    <row r="470">
      <c r="A470" s="5"/>
      <c r="B470" s="5"/>
      <c r="C470" s="5"/>
      <c r="D470" s="5"/>
      <c r="E470" s="5"/>
    </row>
    <row r="471">
      <c r="A471" s="5"/>
      <c r="B471" s="5"/>
      <c r="C471" s="5"/>
      <c r="D471" s="5"/>
      <c r="E471" s="5"/>
    </row>
    <row r="472">
      <c r="A472" s="5"/>
      <c r="B472" s="5"/>
      <c r="C472" s="5"/>
      <c r="D472" s="5"/>
      <c r="E472" s="5"/>
    </row>
    <row r="473">
      <c r="A473" s="5"/>
      <c r="B473" s="5"/>
      <c r="C473" s="5"/>
      <c r="D473" s="5"/>
      <c r="E473" s="5"/>
    </row>
    <row r="474">
      <c r="A474" s="5"/>
      <c r="B474" s="5"/>
      <c r="C474" s="5"/>
      <c r="D474" s="5"/>
      <c r="E474" s="5"/>
    </row>
    <row r="475">
      <c r="A475" s="5"/>
      <c r="B475" s="5"/>
      <c r="C475" s="5"/>
      <c r="D475" s="5"/>
      <c r="E475" s="5"/>
    </row>
    <row r="476">
      <c r="A476" s="5"/>
      <c r="B476" s="5"/>
      <c r="C476" s="5"/>
      <c r="D476" s="5"/>
      <c r="E476" s="5"/>
    </row>
    <row r="477">
      <c r="A477" s="5"/>
      <c r="B477" s="5"/>
      <c r="C477" s="5"/>
      <c r="D477" s="5"/>
      <c r="E477" s="5"/>
    </row>
    <row r="478">
      <c r="A478" s="5"/>
      <c r="B478" s="5"/>
      <c r="C478" s="5"/>
      <c r="D478" s="5"/>
      <c r="E478" s="5"/>
    </row>
    <row r="479">
      <c r="A479" s="5"/>
      <c r="B479" s="5"/>
      <c r="C479" s="5"/>
      <c r="D479" s="5"/>
      <c r="E479" s="5"/>
    </row>
    <row r="480">
      <c r="A480" s="5"/>
      <c r="B480" s="5"/>
      <c r="C480" s="5"/>
      <c r="D480" s="5"/>
      <c r="E480" s="5"/>
    </row>
    <row r="481">
      <c r="A481" s="5"/>
      <c r="B481" s="5"/>
      <c r="C481" s="5"/>
      <c r="D481" s="5"/>
      <c r="E481" s="5"/>
    </row>
    <row r="482">
      <c r="A482" s="5"/>
      <c r="B482" s="5"/>
      <c r="C482" s="5"/>
      <c r="D482" s="5"/>
      <c r="E482" s="5"/>
    </row>
    <row r="483">
      <c r="A483" s="5"/>
      <c r="B483" s="5"/>
      <c r="C483" s="5"/>
      <c r="D483" s="5"/>
      <c r="E483" s="5"/>
    </row>
    <row r="484">
      <c r="A484" s="5"/>
      <c r="B484" s="5"/>
      <c r="C484" s="5"/>
      <c r="D484" s="5"/>
      <c r="E484" s="5"/>
    </row>
    <row r="485">
      <c r="A485" s="5"/>
      <c r="B485" s="5"/>
      <c r="C485" s="5"/>
      <c r="D485" s="5"/>
      <c r="E485" s="5"/>
    </row>
    <row r="486">
      <c r="A486" s="5"/>
      <c r="B486" s="5"/>
      <c r="C486" s="5"/>
      <c r="D486" s="5"/>
      <c r="E486" s="5"/>
    </row>
    <row r="487">
      <c r="A487" s="5"/>
      <c r="B487" s="5"/>
      <c r="C487" s="5"/>
      <c r="D487" s="5"/>
      <c r="E487" s="5"/>
    </row>
    <row r="488">
      <c r="A488" s="5"/>
      <c r="B488" s="5"/>
      <c r="C488" s="5"/>
      <c r="D488" s="5"/>
      <c r="E488" s="5"/>
    </row>
    <row r="489">
      <c r="A489" s="5"/>
      <c r="B489" s="5"/>
      <c r="C489" s="5"/>
      <c r="D489" s="5"/>
      <c r="E489" s="5"/>
    </row>
    <row r="490">
      <c r="A490" s="5"/>
      <c r="B490" s="5"/>
      <c r="C490" s="5"/>
      <c r="D490" s="5"/>
      <c r="E490" s="5"/>
    </row>
    <row r="491">
      <c r="A491" s="5"/>
      <c r="B491" s="5"/>
      <c r="C491" s="5"/>
      <c r="D491" s="5"/>
      <c r="E491" s="5"/>
    </row>
    <row r="492">
      <c r="A492" s="5"/>
      <c r="B492" s="5"/>
      <c r="C492" s="5"/>
      <c r="D492" s="5"/>
      <c r="E492" s="5"/>
    </row>
    <row r="493">
      <c r="A493" s="5"/>
      <c r="B493" s="5"/>
      <c r="C493" s="5"/>
      <c r="D493" s="5"/>
      <c r="E493" s="5"/>
    </row>
    <row r="494">
      <c r="A494" s="5"/>
      <c r="B494" s="5"/>
      <c r="C494" s="5"/>
      <c r="D494" s="5"/>
      <c r="E494" s="5"/>
    </row>
    <row r="495">
      <c r="A495" s="5"/>
      <c r="B495" s="5"/>
      <c r="C495" s="5"/>
      <c r="D495" s="5"/>
      <c r="E495" s="5"/>
    </row>
    <row r="496">
      <c r="A496" s="5"/>
      <c r="B496" s="5"/>
      <c r="C496" s="5"/>
      <c r="D496" s="5"/>
      <c r="E496" s="5"/>
    </row>
    <row r="497">
      <c r="A497" s="5"/>
      <c r="B497" s="5"/>
      <c r="C497" s="5"/>
      <c r="D497" s="5"/>
      <c r="E497" s="5"/>
    </row>
    <row r="498">
      <c r="A498" s="5"/>
      <c r="B498" s="5"/>
      <c r="C498" s="5"/>
      <c r="D498" s="5"/>
      <c r="E498" s="5"/>
    </row>
    <row r="499">
      <c r="A499" s="5"/>
      <c r="B499" s="5"/>
      <c r="C499" s="5"/>
      <c r="D499" s="5"/>
      <c r="E499" s="5"/>
    </row>
    <row r="500">
      <c r="A500" s="5"/>
      <c r="B500" s="5"/>
      <c r="C500" s="5"/>
      <c r="D500" s="5"/>
      <c r="E500" s="5"/>
    </row>
    <row r="501">
      <c r="A501" s="5"/>
      <c r="B501" s="5"/>
      <c r="C501" s="5"/>
      <c r="D501" s="5"/>
      <c r="E501" s="5"/>
    </row>
    <row r="502">
      <c r="A502" s="5"/>
      <c r="B502" s="5"/>
      <c r="C502" s="5"/>
      <c r="D502" s="5"/>
      <c r="E502" s="5"/>
    </row>
    <row r="503">
      <c r="A503" s="5"/>
      <c r="B503" s="5"/>
      <c r="C503" s="5"/>
      <c r="D503" s="5"/>
      <c r="E503" s="5"/>
    </row>
    <row r="504">
      <c r="A504" s="5"/>
      <c r="B504" s="5"/>
      <c r="C504" s="5"/>
      <c r="D504" s="5"/>
      <c r="E504" s="5"/>
    </row>
    <row r="505">
      <c r="A505" s="5"/>
      <c r="B505" s="5"/>
      <c r="C505" s="5"/>
      <c r="D505" s="5"/>
      <c r="E505" s="5"/>
    </row>
    <row r="506">
      <c r="A506" s="5"/>
      <c r="B506" s="5"/>
      <c r="C506" s="5"/>
      <c r="D506" s="5"/>
      <c r="E506" s="5"/>
    </row>
    <row r="507">
      <c r="A507" s="5"/>
      <c r="B507" s="5"/>
      <c r="C507" s="5"/>
      <c r="D507" s="5"/>
      <c r="E507" s="5"/>
    </row>
    <row r="508">
      <c r="A508" s="5"/>
      <c r="B508" s="5"/>
      <c r="C508" s="5"/>
      <c r="D508" s="5"/>
      <c r="E508" s="5"/>
    </row>
    <row r="509">
      <c r="A509" s="5"/>
      <c r="B509" s="5"/>
      <c r="C509" s="5"/>
      <c r="D509" s="5"/>
      <c r="E509" s="5"/>
    </row>
    <row r="510">
      <c r="A510" s="5"/>
      <c r="B510" s="5"/>
      <c r="C510" s="5"/>
      <c r="D510" s="5"/>
      <c r="E510" s="5"/>
    </row>
    <row r="511">
      <c r="A511" s="5"/>
      <c r="B511" s="5"/>
      <c r="C511" s="5"/>
      <c r="D511" s="5"/>
      <c r="E511" s="5"/>
    </row>
    <row r="512">
      <c r="A512" s="5"/>
      <c r="B512" s="5"/>
      <c r="C512" s="5"/>
      <c r="D512" s="5"/>
      <c r="E512" s="5"/>
    </row>
    <row r="513">
      <c r="A513" s="5"/>
      <c r="B513" s="5"/>
      <c r="C513" s="5"/>
      <c r="D513" s="5"/>
      <c r="E513" s="5"/>
    </row>
    <row r="514">
      <c r="A514" s="5"/>
      <c r="B514" s="5"/>
      <c r="C514" s="5"/>
      <c r="D514" s="5"/>
      <c r="E514" s="5"/>
    </row>
    <row r="515">
      <c r="A515" s="5"/>
      <c r="B515" s="5"/>
      <c r="C515" s="5"/>
      <c r="D515" s="5"/>
      <c r="E515" s="5"/>
    </row>
    <row r="516">
      <c r="A516" s="5"/>
      <c r="B516" s="5"/>
      <c r="C516" s="5"/>
      <c r="D516" s="5"/>
      <c r="E516" s="5"/>
    </row>
    <row r="517">
      <c r="A517" s="5"/>
      <c r="B517" s="5"/>
      <c r="C517" s="5"/>
      <c r="D517" s="5"/>
      <c r="E517" s="5"/>
    </row>
    <row r="518">
      <c r="A518" s="5"/>
      <c r="B518" s="5"/>
      <c r="C518" s="5"/>
      <c r="D518" s="5"/>
      <c r="E518" s="5"/>
    </row>
    <row r="519">
      <c r="A519" s="5"/>
      <c r="B519" s="5"/>
      <c r="C519" s="5"/>
      <c r="D519" s="5"/>
      <c r="E519" s="5"/>
    </row>
    <row r="520">
      <c r="A520" s="5"/>
      <c r="B520" s="5"/>
      <c r="C520" s="5"/>
      <c r="D520" s="5"/>
      <c r="E520" s="5"/>
    </row>
    <row r="521">
      <c r="A521" s="5"/>
      <c r="B521" s="5"/>
      <c r="C521" s="5"/>
      <c r="D521" s="5"/>
      <c r="E521" s="5"/>
    </row>
    <row r="522">
      <c r="A522" s="5"/>
      <c r="B522" s="5"/>
      <c r="C522" s="5"/>
      <c r="D522" s="5"/>
      <c r="E522" s="5"/>
    </row>
    <row r="523">
      <c r="A523" s="5"/>
      <c r="B523" s="5"/>
      <c r="C523" s="5"/>
      <c r="D523" s="5"/>
      <c r="E523" s="5"/>
    </row>
    <row r="524">
      <c r="A524" s="5"/>
      <c r="B524" s="5"/>
      <c r="C524" s="5"/>
      <c r="D524" s="5"/>
      <c r="E524" s="5"/>
    </row>
    <row r="525">
      <c r="A525" s="5"/>
      <c r="B525" s="5"/>
      <c r="C525" s="5"/>
      <c r="D525" s="5"/>
      <c r="E525" s="5"/>
    </row>
    <row r="526">
      <c r="A526" s="5"/>
      <c r="B526" s="5"/>
      <c r="C526" s="5"/>
      <c r="D526" s="5"/>
      <c r="E526" s="5"/>
    </row>
    <row r="527">
      <c r="A527" s="5"/>
      <c r="B527" s="5"/>
      <c r="C527" s="5"/>
      <c r="D527" s="5"/>
      <c r="E527" s="5"/>
    </row>
    <row r="528">
      <c r="A528" s="5"/>
      <c r="B528" s="5"/>
      <c r="C528" s="5"/>
      <c r="D528" s="5"/>
      <c r="E528" s="5"/>
    </row>
    <row r="529">
      <c r="A529" s="5"/>
      <c r="B529" s="5"/>
      <c r="C529" s="5"/>
      <c r="D529" s="5"/>
      <c r="E529" s="5"/>
    </row>
    <row r="530">
      <c r="A530" s="5"/>
      <c r="B530" s="5"/>
      <c r="C530" s="5"/>
      <c r="D530" s="5"/>
      <c r="E530" s="5"/>
    </row>
    <row r="531">
      <c r="A531" s="5"/>
      <c r="B531" s="5"/>
      <c r="C531" s="5"/>
      <c r="D531" s="5"/>
      <c r="E531" s="5"/>
    </row>
    <row r="532">
      <c r="A532" s="5"/>
      <c r="B532" s="5"/>
      <c r="C532" s="5"/>
      <c r="D532" s="5"/>
      <c r="E532" s="5"/>
    </row>
    <row r="533">
      <c r="A533" s="5"/>
      <c r="B533" s="5"/>
      <c r="C533" s="5"/>
      <c r="D533" s="5"/>
      <c r="E533" s="5"/>
    </row>
    <row r="534">
      <c r="A534" s="5"/>
      <c r="B534" s="5"/>
      <c r="C534" s="5"/>
      <c r="D534" s="5"/>
      <c r="E534" s="5"/>
    </row>
    <row r="535">
      <c r="A535" s="5"/>
      <c r="B535" s="5"/>
      <c r="C535" s="5"/>
      <c r="D535" s="5"/>
      <c r="E535" s="5"/>
    </row>
    <row r="536">
      <c r="A536" s="5"/>
      <c r="B536" s="5"/>
      <c r="C536" s="5"/>
      <c r="D536" s="5"/>
      <c r="E536" s="5"/>
    </row>
    <row r="537">
      <c r="A537" s="5"/>
      <c r="B537" s="5"/>
      <c r="C537" s="5"/>
      <c r="D537" s="5"/>
      <c r="E537" s="5"/>
    </row>
    <row r="538">
      <c r="A538" s="5"/>
      <c r="B538" s="5"/>
      <c r="C538" s="5"/>
      <c r="D538" s="5"/>
      <c r="E538" s="5"/>
    </row>
    <row r="539">
      <c r="A539" s="5"/>
      <c r="B539" s="5"/>
      <c r="C539" s="5"/>
      <c r="D539" s="5"/>
      <c r="E539" s="5"/>
    </row>
    <row r="540">
      <c r="A540" s="5"/>
      <c r="B540" s="5"/>
      <c r="C540" s="5"/>
      <c r="D540" s="5"/>
      <c r="E540" s="5"/>
    </row>
    <row r="541">
      <c r="A541" s="5"/>
      <c r="B541" s="5"/>
      <c r="C541" s="5"/>
      <c r="D541" s="5"/>
      <c r="E541" s="5"/>
    </row>
    <row r="542">
      <c r="A542" s="5"/>
      <c r="B542" s="5"/>
      <c r="C542" s="5"/>
      <c r="D542" s="5"/>
      <c r="E542" s="5"/>
    </row>
    <row r="543">
      <c r="A543" s="5"/>
      <c r="B543" s="5"/>
      <c r="C543" s="5"/>
      <c r="D543" s="5"/>
      <c r="E543" s="5"/>
    </row>
    <row r="544">
      <c r="A544" s="5"/>
      <c r="B544" s="5"/>
      <c r="C544" s="5"/>
      <c r="D544" s="5"/>
      <c r="E544" s="5"/>
    </row>
    <row r="545">
      <c r="A545" s="5"/>
      <c r="B545" s="5"/>
      <c r="C545" s="5"/>
      <c r="D545" s="5"/>
      <c r="E545" s="5"/>
    </row>
    <row r="546">
      <c r="A546" s="5"/>
      <c r="B546" s="5"/>
      <c r="C546" s="5"/>
      <c r="D546" s="5"/>
      <c r="E546" s="5"/>
    </row>
    <row r="547">
      <c r="A547" s="5"/>
      <c r="B547" s="5"/>
      <c r="C547" s="5"/>
      <c r="D547" s="5"/>
      <c r="E547" s="5"/>
    </row>
    <row r="548">
      <c r="A548" s="5"/>
      <c r="B548" s="5"/>
      <c r="C548" s="5"/>
      <c r="D548" s="5"/>
      <c r="E548" s="5"/>
    </row>
    <row r="549">
      <c r="A549" s="5"/>
      <c r="B549" s="5"/>
      <c r="C549" s="5"/>
      <c r="D549" s="5"/>
      <c r="E549" s="5"/>
    </row>
    <row r="550">
      <c r="A550" s="5"/>
      <c r="B550" s="5"/>
      <c r="C550" s="5"/>
      <c r="D550" s="5"/>
      <c r="E550" s="5"/>
    </row>
    <row r="551">
      <c r="A551" s="5"/>
      <c r="B551" s="5"/>
      <c r="C551" s="5"/>
      <c r="D551" s="5"/>
      <c r="E551" s="5"/>
    </row>
    <row r="552">
      <c r="A552" s="5"/>
      <c r="B552" s="5"/>
      <c r="C552" s="5"/>
      <c r="D552" s="5"/>
      <c r="E552" s="5"/>
    </row>
    <row r="553">
      <c r="A553" s="5"/>
      <c r="B553" s="5"/>
      <c r="C553" s="5"/>
      <c r="D553" s="5"/>
      <c r="E553" s="5"/>
    </row>
    <row r="554">
      <c r="A554" s="5"/>
      <c r="B554" s="5"/>
      <c r="C554" s="5"/>
      <c r="D554" s="5"/>
      <c r="E554" s="5"/>
    </row>
    <row r="555">
      <c r="A555" s="5"/>
      <c r="B555" s="5"/>
      <c r="C555" s="5"/>
      <c r="D555" s="5"/>
      <c r="E555" s="5"/>
    </row>
    <row r="556">
      <c r="A556" s="5"/>
      <c r="B556" s="5"/>
      <c r="C556" s="5"/>
      <c r="D556" s="5"/>
      <c r="E556" s="5"/>
    </row>
    <row r="557">
      <c r="A557" s="5"/>
      <c r="B557" s="5"/>
      <c r="C557" s="5"/>
      <c r="D557" s="5"/>
      <c r="E557" s="5"/>
    </row>
    <row r="558">
      <c r="A558" s="5"/>
      <c r="B558" s="5"/>
      <c r="C558" s="5"/>
      <c r="D558" s="5"/>
      <c r="E558" s="5"/>
    </row>
    <row r="559">
      <c r="A559" s="5"/>
      <c r="B559" s="5"/>
      <c r="C559" s="5"/>
      <c r="D559" s="5"/>
      <c r="E559" s="5"/>
    </row>
    <row r="560">
      <c r="A560" s="5"/>
      <c r="B560" s="5"/>
      <c r="C560" s="5"/>
      <c r="D560" s="5"/>
      <c r="E560" s="5"/>
    </row>
    <row r="561">
      <c r="A561" s="5"/>
      <c r="B561" s="5"/>
      <c r="C561" s="5"/>
      <c r="D561" s="5"/>
      <c r="E561" s="5"/>
    </row>
    <row r="562">
      <c r="A562" s="5"/>
      <c r="B562" s="5"/>
      <c r="C562" s="5"/>
      <c r="D562" s="5"/>
      <c r="E562" s="5"/>
    </row>
    <row r="563">
      <c r="A563" s="5"/>
      <c r="B563" s="5"/>
      <c r="C563" s="5"/>
      <c r="D563" s="5"/>
      <c r="E563" s="5"/>
    </row>
    <row r="564">
      <c r="A564" s="5"/>
      <c r="B564" s="5"/>
      <c r="C564" s="5"/>
      <c r="D564" s="5"/>
      <c r="E564" s="5"/>
    </row>
    <row r="565">
      <c r="A565" s="5"/>
      <c r="B565" s="5"/>
      <c r="C565" s="5"/>
      <c r="D565" s="5"/>
      <c r="E565" s="5"/>
    </row>
    <row r="566">
      <c r="A566" s="5"/>
      <c r="B566" s="5"/>
      <c r="C566" s="5"/>
      <c r="D566" s="5"/>
      <c r="E566" s="5"/>
    </row>
    <row r="567">
      <c r="A567" s="5"/>
      <c r="B567" s="5"/>
      <c r="C567" s="5"/>
      <c r="D567" s="5"/>
      <c r="E567" s="5"/>
    </row>
    <row r="568">
      <c r="A568" s="5"/>
      <c r="B568" s="5"/>
      <c r="C568" s="5"/>
      <c r="D568" s="5"/>
      <c r="E568" s="5"/>
    </row>
    <row r="569">
      <c r="A569" s="5"/>
      <c r="B569" s="5"/>
      <c r="C569" s="5"/>
      <c r="D569" s="5"/>
      <c r="E569" s="5"/>
    </row>
    <row r="570">
      <c r="A570" s="5"/>
      <c r="B570" s="5"/>
      <c r="C570" s="5"/>
      <c r="D570" s="5"/>
      <c r="E570" s="5"/>
    </row>
    <row r="571">
      <c r="A571" s="5"/>
      <c r="B571" s="5"/>
      <c r="C571" s="5"/>
      <c r="D571" s="5"/>
      <c r="E571" s="5"/>
    </row>
    <row r="572">
      <c r="A572" s="5"/>
      <c r="B572" s="5"/>
      <c r="C572" s="5"/>
      <c r="D572" s="5"/>
      <c r="E572" s="5"/>
    </row>
    <row r="573">
      <c r="A573" s="5"/>
      <c r="B573" s="5"/>
      <c r="C573" s="5"/>
      <c r="D573" s="5"/>
      <c r="E573" s="5"/>
    </row>
    <row r="574">
      <c r="A574" s="5"/>
      <c r="B574" s="5"/>
      <c r="C574" s="5"/>
      <c r="D574" s="5"/>
      <c r="E574" s="5"/>
    </row>
    <row r="575">
      <c r="A575" s="5"/>
      <c r="B575" s="5"/>
      <c r="C575" s="5"/>
      <c r="D575" s="5"/>
      <c r="E575" s="5"/>
    </row>
    <row r="576">
      <c r="A576" s="5"/>
      <c r="B576" s="5"/>
      <c r="C576" s="5"/>
      <c r="D576" s="5"/>
      <c r="E576" s="5"/>
    </row>
    <row r="577">
      <c r="A577" s="5"/>
      <c r="B577" s="5"/>
      <c r="C577" s="5"/>
      <c r="D577" s="5"/>
      <c r="E577" s="5"/>
    </row>
    <row r="578">
      <c r="A578" s="5"/>
      <c r="B578" s="5"/>
      <c r="C578" s="5"/>
      <c r="D578" s="5"/>
      <c r="E578" s="5"/>
    </row>
    <row r="579">
      <c r="A579" s="5"/>
      <c r="B579" s="5"/>
      <c r="C579" s="5"/>
      <c r="D579" s="5"/>
      <c r="E579" s="5"/>
    </row>
    <row r="580">
      <c r="A580" s="5"/>
      <c r="B580" s="5"/>
      <c r="C580" s="5"/>
      <c r="D580" s="5"/>
      <c r="E580" s="5"/>
    </row>
    <row r="581">
      <c r="A581" s="5"/>
      <c r="B581" s="5"/>
      <c r="C581" s="5"/>
      <c r="D581" s="5"/>
      <c r="E581" s="5"/>
    </row>
    <row r="582">
      <c r="A582" s="5"/>
      <c r="B582" s="5"/>
      <c r="C582" s="5"/>
      <c r="D582" s="5"/>
      <c r="E582" s="5"/>
    </row>
    <row r="583">
      <c r="A583" s="5"/>
      <c r="B583" s="5"/>
      <c r="C583" s="5"/>
      <c r="D583" s="5"/>
      <c r="E583" s="5"/>
    </row>
    <row r="584">
      <c r="A584" s="5"/>
      <c r="B584" s="5"/>
      <c r="C584" s="5"/>
      <c r="D584" s="5"/>
      <c r="E584" s="5"/>
    </row>
    <row r="585">
      <c r="A585" s="5"/>
      <c r="B585" s="5"/>
      <c r="C585" s="5"/>
      <c r="D585" s="5"/>
      <c r="E585" s="5"/>
    </row>
    <row r="586">
      <c r="A586" s="5"/>
      <c r="B586" s="5"/>
      <c r="C586" s="5"/>
      <c r="D586" s="5"/>
      <c r="E586" s="5"/>
    </row>
    <row r="587">
      <c r="A587" s="5"/>
      <c r="B587" s="5"/>
      <c r="C587" s="5"/>
      <c r="D587" s="5"/>
      <c r="E587" s="5"/>
    </row>
    <row r="588">
      <c r="A588" s="5"/>
      <c r="B588" s="5"/>
      <c r="C588" s="5"/>
      <c r="D588" s="5"/>
      <c r="E588" s="5"/>
    </row>
    <row r="589">
      <c r="A589" s="5"/>
      <c r="B589" s="5"/>
      <c r="C589" s="5"/>
      <c r="D589" s="5"/>
      <c r="E589" s="5"/>
    </row>
    <row r="590">
      <c r="A590" s="5"/>
      <c r="B590" s="5"/>
      <c r="C590" s="5"/>
      <c r="D590" s="5"/>
      <c r="E590" s="5"/>
    </row>
    <row r="591">
      <c r="A591" s="5"/>
      <c r="B591" s="5"/>
      <c r="C591" s="5"/>
      <c r="D591" s="5"/>
      <c r="E591" s="5"/>
    </row>
    <row r="592">
      <c r="A592" s="5"/>
      <c r="B592" s="5"/>
      <c r="C592" s="5"/>
      <c r="D592" s="5"/>
      <c r="E592" s="5"/>
    </row>
    <row r="593">
      <c r="A593" s="5"/>
      <c r="B593" s="5"/>
      <c r="C593" s="5"/>
      <c r="D593" s="5"/>
      <c r="E593" s="5"/>
    </row>
    <row r="594">
      <c r="A594" s="5"/>
      <c r="B594" s="5"/>
      <c r="C594" s="5"/>
      <c r="D594" s="5"/>
      <c r="E594" s="5"/>
    </row>
    <row r="595">
      <c r="A595" s="5"/>
      <c r="B595" s="5"/>
      <c r="C595" s="5"/>
      <c r="D595" s="5"/>
      <c r="E595" s="5"/>
    </row>
    <row r="596">
      <c r="A596" s="5"/>
      <c r="B596" s="5"/>
      <c r="C596" s="5"/>
      <c r="D596" s="5"/>
      <c r="E596" s="5"/>
    </row>
    <row r="597">
      <c r="A597" s="5"/>
      <c r="B597" s="5"/>
      <c r="C597" s="5"/>
      <c r="D597" s="5"/>
      <c r="E597" s="5"/>
    </row>
    <row r="598">
      <c r="A598" s="5"/>
      <c r="B598" s="5"/>
      <c r="C598" s="5"/>
      <c r="D598" s="5"/>
      <c r="E598" s="5"/>
    </row>
    <row r="599">
      <c r="A599" s="5"/>
      <c r="B599" s="5"/>
      <c r="C599" s="5"/>
      <c r="D599" s="5"/>
      <c r="E599" s="5"/>
    </row>
    <row r="600">
      <c r="A600" s="5"/>
      <c r="B600" s="5"/>
      <c r="C600" s="5"/>
      <c r="D600" s="5"/>
      <c r="E600" s="5"/>
    </row>
    <row r="601">
      <c r="A601" s="5"/>
      <c r="B601" s="5"/>
      <c r="C601" s="5"/>
      <c r="D601" s="5"/>
      <c r="E601" s="5"/>
    </row>
    <row r="602">
      <c r="A602" s="5"/>
      <c r="B602" s="5"/>
      <c r="C602" s="5"/>
      <c r="D602" s="5"/>
      <c r="E602" s="5"/>
    </row>
    <row r="603">
      <c r="A603" s="5"/>
      <c r="B603" s="5"/>
      <c r="C603" s="5"/>
      <c r="D603" s="5"/>
      <c r="E603" s="5"/>
    </row>
    <row r="604">
      <c r="A604" s="5"/>
      <c r="B604" s="5"/>
      <c r="C604" s="5"/>
      <c r="D604" s="5"/>
      <c r="E604" s="5"/>
    </row>
    <row r="605">
      <c r="A605" s="5"/>
      <c r="B605" s="5"/>
      <c r="C605" s="5"/>
      <c r="D605" s="5"/>
      <c r="E605" s="5"/>
    </row>
    <row r="606">
      <c r="A606" s="5"/>
      <c r="B606" s="5"/>
      <c r="C606" s="5"/>
      <c r="D606" s="5"/>
      <c r="E606" s="5"/>
    </row>
    <row r="607">
      <c r="A607" s="5"/>
      <c r="B607" s="5"/>
      <c r="C607" s="5"/>
      <c r="D607" s="5"/>
      <c r="E607" s="5"/>
    </row>
    <row r="608">
      <c r="A608" s="5"/>
      <c r="B608" s="5"/>
      <c r="C608" s="5"/>
      <c r="D608" s="5"/>
      <c r="E608" s="5"/>
    </row>
    <row r="609">
      <c r="A609" s="5"/>
      <c r="B609" s="5"/>
      <c r="C609" s="5"/>
      <c r="D609" s="5"/>
      <c r="E609" s="5"/>
    </row>
    <row r="610">
      <c r="A610" s="5"/>
      <c r="B610" s="5"/>
      <c r="C610" s="5"/>
      <c r="D610" s="5"/>
      <c r="E610" s="5"/>
    </row>
    <row r="611">
      <c r="A611" s="5"/>
      <c r="B611" s="5"/>
      <c r="C611" s="5"/>
      <c r="D611" s="5"/>
      <c r="E611" s="5"/>
    </row>
    <row r="612">
      <c r="A612" s="5"/>
      <c r="B612" s="5"/>
      <c r="C612" s="5"/>
      <c r="D612" s="5"/>
      <c r="E612" s="5"/>
    </row>
    <row r="613">
      <c r="A613" s="5"/>
      <c r="B613" s="5"/>
      <c r="C613" s="5"/>
      <c r="D613" s="5"/>
      <c r="E613" s="5"/>
    </row>
    <row r="614">
      <c r="A614" s="5"/>
      <c r="B614" s="5"/>
      <c r="C614" s="5"/>
      <c r="D614" s="5"/>
      <c r="E614" s="5"/>
    </row>
    <row r="615">
      <c r="A615" s="5"/>
      <c r="B615" s="5"/>
      <c r="C615" s="5"/>
      <c r="D615" s="5"/>
      <c r="E615" s="5"/>
    </row>
    <row r="616">
      <c r="A616" s="5"/>
      <c r="B616" s="5"/>
      <c r="C616" s="5"/>
      <c r="D616" s="5"/>
      <c r="E616" s="5"/>
    </row>
    <row r="617">
      <c r="A617" s="5"/>
      <c r="B617" s="5"/>
      <c r="C617" s="5"/>
      <c r="D617" s="5"/>
      <c r="E617" s="5"/>
    </row>
    <row r="618">
      <c r="A618" s="5"/>
      <c r="B618" s="5"/>
      <c r="C618" s="5"/>
      <c r="D618" s="5"/>
      <c r="E618" s="5"/>
    </row>
    <row r="619">
      <c r="A619" s="5"/>
      <c r="B619" s="5"/>
      <c r="C619" s="5"/>
      <c r="D619" s="5"/>
      <c r="E619" s="5"/>
    </row>
    <row r="620">
      <c r="A620" s="5"/>
      <c r="B620" s="5"/>
      <c r="C620" s="5"/>
      <c r="D620" s="5"/>
      <c r="E620" s="5"/>
    </row>
    <row r="621">
      <c r="A621" s="5"/>
      <c r="B621" s="5"/>
      <c r="C621" s="5"/>
      <c r="D621" s="5"/>
      <c r="E621" s="5"/>
    </row>
    <row r="622">
      <c r="A622" s="5"/>
      <c r="B622" s="5"/>
      <c r="C622" s="5"/>
      <c r="D622" s="5"/>
      <c r="E622" s="5"/>
    </row>
    <row r="623">
      <c r="A623" s="5"/>
      <c r="B623" s="5"/>
      <c r="C623" s="5"/>
      <c r="D623" s="5"/>
      <c r="E623" s="5"/>
    </row>
    <row r="624">
      <c r="A624" s="5"/>
      <c r="B624" s="5"/>
      <c r="C624" s="5"/>
      <c r="D624" s="5"/>
      <c r="E624" s="5"/>
    </row>
    <row r="625">
      <c r="A625" s="5"/>
      <c r="B625" s="5"/>
      <c r="C625" s="5"/>
      <c r="D625" s="5"/>
      <c r="E625" s="5"/>
    </row>
    <row r="626">
      <c r="A626" s="5"/>
      <c r="B626" s="5"/>
      <c r="C626" s="5"/>
      <c r="D626" s="5"/>
      <c r="E626" s="5"/>
    </row>
    <row r="627">
      <c r="A627" s="5"/>
      <c r="B627" s="5"/>
      <c r="C627" s="5"/>
      <c r="D627" s="5"/>
      <c r="E627" s="5"/>
    </row>
    <row r="628">
      <c r="A628" s="5"/>
      <c r="B628" s="5"/>
      <c r="C628" s="5"/>
      <c r="D628" s="5"/>
      <c r="E628" s="5"/>
    </row>
    <row r="629">
      <c r="A629" s="5"/>
      <c r="B629" s="5"/>
      <c r="C629" s="5"/>
      <c r="D629" s="5"/>
      <c r="E629" s="5"/>
    </row>
    <row r="630">
      <c r="A630" s="5"/>
      <c r="B630" s="5"/>
      <c r="C630" s="5"/>
      <c r="D630" s="5"/>
      <c r="E630" s="5"/>
    </row>
    <row r="631">
      <c r="A631" s="5"/>
      <c r="B631" s="5"/>
      <c r="C631" s="5"/>
      <c r="D631" s="5"/>
      <c r="E631" s="5"/>
    </row>
    <row r="632">
      <c r="A632" s="5"/>
      <c r="B632" s="5"/>
      <c r="C632" s="5"/>
      <c r="D632" s="5"/>
      <c r="E632" s="5"/>
    </row>
    <row r="633">
      <c r="A633" s="5"/>
      <c r="B633" s="5"/>
      <c r="C633" s="5"/>
      <c r="D633" s="5"/>
      <c r="E633" s="5"/>
    </row>
    <row r="634">
      <c r="A634" s="5"/>
      <c r="B634" s="5"/>
      <c r="C634" s="5"/>
      <c r="D634" s="5"/>
      <c r="E634" s="5"/>
    </row>
    <row r="635">
      <c r="A635" s="5"/>
      <c r="B635" s="5"/>
      <c r="C635" s="5"/>
      <c r="D635" s="5"/>
      <c r="E635" s="5"/>
    </row>
    <row r="636">
      <c r="A636" s="5"/>
      <c r="B636" s="5"/>
      <c r="C636" s="5"/>
      <c r="D636" s="5"/>
      <c r="E636" s="5"/>
    </row>
    <row r="637">
      <c r="A637" s="5"/>
      <c r="B637" s="5"/>
      <c r="C637" s="5"/>
      <c r="D637" s="5"/>
      <c r="E637" s="5"/>
    </row>
    <row r="638">
      <c r="A638" s="5"/>
      <c r="B638" s="5"/>
      <c r="C638" s="5"/>
      <c r="D638" s="5"/>
      <c r="E638" s="5"/>
    </row>
    <row r="639">
      <c r="A639" s="5"/>
      <c r="B639" s="5"/>
      <c r="C639" s="5"/>
      <c r="D639" s="5"/>
      <c r="E639" s="5"/>
    </row>
    <row r="640">
      <c r="A640" s="5"/>
      <c r="B640" s="5"/>
      <c r="C640" s="5"/>
      <c r="D640" s="5"/>
      <c r="E640" s="5"/>
    </row>
    <row r="641">
      <c r="A641" s="5"/>
      <c r="B641" s="5"/>
      <c r="C641" s="5"/>
      <c r="D641" s="5"/>
      <c r="E641" s="5"/>
    </row>
    <row r="642">
      <c r="A642" s="5"/>
      <c r="B642" s="5"/>
      <c r="C642" s="5"/>
      <c r="D642" s="5"/>
      <c r="E642" s="5"/>
    </row>
    <row r="643">
      <c r="A643" s="5"/>
      <c r="B643" s="5"/>
      <c r="C643" s="5"/>
      <c r="D643" s="5"/>
      <c r="E643" s="5"/>
    </row>
    <row r="644">
      <c r="A644" s="5"/>
      <c r="B644" s="5"/>
      <c r="C644" s="5"/>
      <c r="D644" s="5"/>
      <c r="E644" s="5"/>
    </row>
    <row r="645">
      <c r="A645" s="5"/>
      <c r="B645" s="5"/>
      <c r="C645" s="5"/>
      <c r="D645" s="5"/>
      <c r="E645" s="5"/>
    </row>
    <row r="646">
      <c r="A646" s="5"/>
      <c r="B646" s="5"/>
      <c r="C646" s="5"/>
      <c r="D646" s="5"/>
      <c r="E646" s="5"/>
    </row>
    <row r="647">
      <c r="A647" s="5"/>
      <c r="B647" s="5"/>
      <c r="C647" s="5"/>
      <c r="D647" s="5"/>
      <c r="E647" s="5"/>
    </row>
    <row r="648">
      <c r="A648" s="5"/>
      <c r="B648" s="5"/>
      <c r="C648" s="5"/>
      <c r="D648" s="5"/>
      <c r="E648" s="5"/>
    </row>
    <row r="649">
      <c r="A649" s="5"/>
      <c r="B649" s="5"/>
      <c r="C649" s="5"/>
      <c r="D649" s="5"/>
      <c r="E649" s="5"/>
    </row>
    <row r="650">
      <c r="A650" s="5"/>
      <c r="B650" s="5"/>
      <c r="C650" s="5"/>
      <c r="D650" s="5"/>
      <c r="E650" s="5"/>
    </row>
    <row r="651">
      <c r="A651" s="5"/>
      <c r="B651" s="5"/>
      <c r="C651" s="5"/>
      <c r="D651" s="5"/>
      <c r="E651" s="5"/>
    </row>
    <row r="652">
      <c r="A652" s="5"/>
      <c r="B652" s="5"/>
      <c r="C652" s="5"/>
      <c r="D652" s="5"/>
      <c r="E652" s="5"/>
    </row>
    <row r="653">
      <c r="A653" s="5"/>
      <c r="B653" s="5"/>
      <c r="C653" s="5"/>
      <c r="D653" s="5"/>
      <c r="E653" s="5"/>
    </row>
    <row r="654">
      <c r="A654" s="5"/>
      <c r="B654" s="5"/>
      <c r="C654" s="5"/>
      <c r="D654" s="5"/>
      <c r="E654" s="5"/>
    </row>
    <row r="655">
      <c r="A655" s="5"/>
      <c r="B655" s="5"/>
      <c r="C655" s="5"/>
      <c r="D655" s="5"/>
      <c r="E655" s="5"/>
    </row>
    <row r="656">
      <c r="A656" s="5"/>
      <c r="B656" s="5"/>
      <c r="C656" s="5"/>
      <c r="D656" s="5"/>
      <c r="E656" s="5"/>
    </row>
    <row r="657">
      <c r="A657" s="5"/>
      <c r="B657" s="5"/>
      <c r="C657" s="5"/>
      <c r="D657" s="5"/>
      <c r="E657" s="5"/>
    </row>
    <row r="658">
      <c r="A658" s="5"/>
      <c r="B658" s="5"/>
      <c r="C658" s="5"/>
      <c r="D658" s="5"/>
      <c r="E658" s="5"/>
    </row>
    <row r="659">
      <c r="A659" s="5"/>
      <c r="B659" s="5"/>
      <c r="C659" s="5"/>
      <c r="D659" s="5"/>
      <c r="E659" s="5"/>
    </row>
    <row r="660">
      <c r="A660" s="5"/>
      <c r="B660" s="5"/>
      <c r="C660" s="5"/>
      <c r="D660" s="5"/>
      <c r="E660" s="5"/>
    </row>
    <row r="661">
      <c r="A661" s="5"/>
      <c r="B661" s="5"/>
      <c r="C661" s="5"/>
      <c r="D661" s="5"/>
      <c r="E661" s="5"/>
    </row>
    <row r="662">
      <c r="A662" s="5"/>
      <c r="B662" s="5"/>
      <c r="C662" s="5"/>
      <c r="D662" s="5"/>
      <c r="E662" s="5"/>
    </row>
    <row r="663">
      <c r="A663" s="5"/>
      <c r="B663" s="5"/>
      <c r="C663" s="5"/>
      <c r="D663" s="5"/>
      <c r="E663" s="5"/>
    </row>
    <row r="664">
      <c r="A664" s="5"/>
      <c r="B664" s="5"/>
      <c r="C664" s="5"/>
      <c r="D664" s="5"/>
      <c r="E664" s="5"/>
    </row>
    <row r="665">
      <c r="A665" s="5"/>
      <c r="B665" s="5"/>
      <c r="C665" s="5"/>
      <c r="D665" s="5"/>
      <c r="E665" s="5"/>
    </row>
    <row r="666">
      <c r="A666" s="5"/>
      <c r="B666" s="5"/>
      <c r="C666" s="5"/>
      <c r="D666" s="5"/>
      <c r="E666" s="5"/>
    </row>
    <row r="667">
      <c r="A667" s="5"/>
      <c r="B667" s="5"/>
      <c r="C667" s="5"/>
      <c r="D667" s="5"/>
      <c r="E667" s="5"/>
    </row>
    <row r="668">
      <c r="A668" s="5"/>
      <c r="B668" s="5"/>
      <c r="C668" s="5"/>
      <c r="D668" s="5"/>
      <c r="E668" s="5"/>
    </row>
    <row r="669">
      <c r="A669" s="5"/>
      <c r="B669" s="5"/>
      <c r="C669" s="5"/>
      <c r="D669" s="5"/>
      <c r="E669" s="5"/>
    </row>
    <row r="670">
      <c r="A670" s="5"/>
      <c r="B670" s="5"/>
      <c r="C670" s="5"/>
      <c r="D670" s="5"/>
      <c r="E670" s="5"/>
    </row>
    <row r="671">
      <c r="A671" s="5"/>
      <c r="B671" s="5"/>
      <c r="C671" s="5"/>
      <c r="D671" s="5"/>
      <c r="E671" s="5"/>
    </row>
    <row r="672">
      <c r="A672" s="5"/>
      <c r="B672" s="5"/>
      <c r="C672" s="5"/>
      <c r="D672" s="5"/>
      <c r="E672" s="5"/>
    </row>
    <row r="673">
      <c r="A673" s="5"/>
      <c r="B673" s="5"/>
      <c r="C673" s="5"/>
      <c r="D673" s="5"/>
      <c r="E673" s="5"/>
    </row>
    <row r="674">
      <c r="A674" s="5"/>
      <c r="B674" s="5"/>
      <c r="C674" s="5"/>
      <c r="D674" s="5"/>
      <c r="E674" s="5"/>
    </row>
    <row r="675">
      <c r="A675" s="5"/>
      <c r="B675" s="5"/>
      <c r="C675" s="5"/>
      <c r="D675" s="5"/>
      <c r="E675" s="5"/>
    </row>
    <row r="676">
      <c r="A676" s="5"/>
      <c r="B676" s="5"/>
      <c r="C676" s="5"/>
      <c r="D676" s="5"/>
      <c r="E676" s="5"/>
    </row>
    <row r="677">
      <c r="A677" s="5"/>
      <c r="B677" s="5"/>
      <c r="C677" s="5"/>
      <c r="D677" s="5"/>
      <c r="E677" s="5"/>
    </row>
    <row r="678">
      <c r="A678" s="5"/>
      <c r="B678" s="5"/>
      <c r="C678" s="5"/>
      <c r="D678" s="5"/>
      <c r="E678" s="5"/>
    </row>
    <row r="679">
      <c r="A679" s="5"/>
      <c r="B679" s="5"/>
      <c r="C679" s="5"/>
      <c r="D679" s="5"/>
      <c r="E679" s="5"/>
    </row>
    <row r="680">
      <c r="A680" s="5"/>
      <c r="B680" s="5"/>
      <c r="C680" s="5"/>
      <c r="D680" s="5"/>
      <c r="E680" s="5"/>
    </row>
    <row r="681">
      <c r="A681" s="5"/>
      <c r="B681" s="5"/>
      <c r="C681" s="5"/>
      <c r="D681" s="5"/>
      <c r="E681" s="5"/>
    </row>
    <row r="682">
      <c r="A682" s="5"/>
      <c r="B682" s="5"/>
      <c r="C682" s="5"/>
      <c r="D682" s="5"/>
      <c r="E682" s="5"/>
    </row>
    <row r="683">
      <c r="A683" s="5"/>
      <c r="B683" s="5"/>
      <c r="C683" s="5"/>
      <c r="D683" s="5"/>
      <c r="E683" s="5"/>
    </row>
    <row r="684">
      <c r="A684" s="5"/>
      <c r="B684" s="5"/>
      <c r="C684" s="5"/>
      <c r="D684" s="5"/>
      <c r="E684" s="5"/>
    </row>
    <row r="685">
      <c r="A685" s="5"/>
      <c r="B685" s="5"/>
      <c r="C685" s="5"/>
      <c r="D685" s="5"/>
      <c r="E685" s="5"/>
    </row>
    <row r="686">
      <c r="A686" s="5"/>
      <c r="B686" s="5"/>
      <c r="C686" s="5"/>
      <c r="D686" s="5"/>
      <c r="E686" s="5"/>
    </row>
    <row r="687">
      <c r="A687" s="5"/>
      <c r="B687" s="5"/>
      <c r="C687" s="5"/>
      <c r="D687" s="5"/>
      <c r="E687" s="5"/>
    </row>
    <row r="688">
      <c r="A688" s="5"/>
      <c r="B688" s="5"/>
      <c r="C688" s="5"/>
      <c r="D688" s="5"/>
      <c r="E688" s="5"/>
    </row>
    <row r="689">
      <c r="A689" s="5"/>
      <c r="B689" s="5"/>
      <c r="C689" s="5"/>
      <c r="D689" s="5"/>
      <c r="E689" s="5"/>
    </row>
    <row r="690">
      <c r="A690" s="5"/>
      <c r="B690" s="5"/>
      <c r="C690" s="5"/>
      <c r="D690" s="5"/>
      <c r="E690" s="5"/>
    </row>
    <row r="691">
      <c r="A691" s="5"/>
      <c r="B691" s="5"/>
      <c r="C691" s="5"/>
      <c r="D691" s="5"/>
      <c r="E691" s="5"/>
    </row>
    <row r="692">
      <c r="A692" s="5"/>
      <c r="B692" s="5"/>
      <c r="C692" s="5"/>
      <c r="D692" s="5"/>
      <c r="E692" s="5"/>
    </row>
    <row r="693">
      <c r="A693" s="5"/>
      <c r="B693" s="5"/>
      <c r="C693" s="5"/>
      <c r="D693" s="5"/>
      <c r="E693" s="5"/>
    </row>
    <row r="694">
      <c r="A694" s="5"/>
      <c r="B694" s="5"/>
      <c r="C694" s="5"/>
      <c r="D694" s="5"/>
      <c r="E694" s="5"/>
    </row>
    <row r="695">
      <c r="A695" s="5"/>
      <c r="B695" s="5"/>
      <c r="C695" s="5"/>
      <c r="D695" s="5"/>
      <c r="E695" s="5"/>
    </row>
    <row r="696">
      <c r="A696" s="5"/>
      <c r="B696" s="5"/>
      <c r="C696" s="5"/>
      <c r="D696" s="5"/>
      <c r="E696" s="5"/>
    </row>
    <row r="697">
      <c r="A697" s="5"/>
      <c r="B697" s="5"/>
      <c r="C697" s="5"/>
      <c r="D697" s="5"/>
      <c r="E697" s="5"/>
    </row>
    <row r="698">
      <c r="A698" s="5"/>
      <c r="B698" s="5"/>
      <c r="C698" s="5"/>
      <c r="D698" s="5"/>
      <c r="E698" s="5"/>
    </row>
    <row r="699">
      <c r="A699" s="5"/>
      <c r="B699" s="5"/>
      <c r="C699" s="5"/>
      <c r="D699" s="5"/>
      <c r="E699" s="5"/>
    </row>
    <row r="700">
      <c r="A700" s="5"/>
      <c r="B700" s="5"/>
      <c r="C700" s="5"/>
      <c r="D700" s="5"/>
      <c r="E700" s="5"/>
    </row>
    <row r="701">
      <c r="A701" s="5"/>
      <c r="B701" s="5"/>
      <c r="C701" s="5"/>
      <c r="D701" s="5"/>
      <c r="E701" s="5"/>
    </row>
    <row r="702">
      <c r="A702" s="5"/>
      <c r="B702" s="5"/>
      <c r="C702" s="5"/>
      <c r="D702" s="5"/>
      <c r="E702" s="5"/>
    </row>
    <row r="703">
      <c r="A703" s="5"/>
      <c r="B703" s="5"/>
      <c r="C703" s="5"/>
      <c r="D703" s="5"/>
      <c r="E703" s="5"/>
    </row>
    <row r="704">
      <c r="A704" s="5"/>
      <c r="B704" s="5"/>
      <c r="C704" s="5"/>
      <c r="D704" s="5"/>
      <c r="E704" s="5"/>
    </row>
    <row r="705">
      <c r="A705" s="5"/>
      <c r="B705" s="5"/>
      <c r="C705" s="5"/>
      <c r="D705" s="5"/>
      <c r="E705" s="5"/>
    </row>
    <row r="706">
      <c r="A706" s="5"/>
      <c r="B706" s="5"/>
      <c r="C706" s="5"/>
      <c r="D706" s="5"/>
      <c r="E706" s="5"/>
    </row>
    <row r="707">
      <c r="A707" s="5"/>
      <c r="B707" s="5"/>
      <c r="C707" s="5"/>
      <c r="D707" s="5"/>
      <c r="E707" s="5"/>
    </row>
    <row r="708">
      <c r="A708" s="5"/>
      <c r="B708" s="5"/>
      <c r="C708" s="5"/>
      <c r="D708" s="5"/>
      <c r="E708" s="5"/>
    </row>
    <row r="709">
      <c r="A709" s="5"/>
      <c r="B709" s="5"/>
      <c r="C709" s="5"/>
      <c r="D709" s="5"/>
      <c r="E709" s="5"/>
    </row>
    <row r="710">
      <c r="A710" s="5"/>
      <c r="B710" s="5"/>
      <c r="C710" s="5"/>
      <c r="D710" s="5"/>
      <c r="E710" s="5"/>
    </row>
    <row r="711">
      <c r="A711" s="5"/>
      <c r="B711" s="5"/>
      <c r="C711" s="5"/>
      <c r="D711" s="5"/>
      <c r="E711" s="5"/>
    </row>
    <row r="712">
      <c r="A712" s="5"/>
      <c r="B712" s="5"/>
      <c r="C712" s="5"/>
      <c r="D712" s="5"/>
      <c r="E712" s="5"/>
    </row>
    <row r="713">
      <c r="A713" s="5"/>
      <c r="B713" s="5"/>
      <c r="C713" s="5"/>
      <c r="D713" s="5"/>
      <c r="E713" s="5"/>
    </row>
    <row r="714">
      <c r="A714" s="5"/>
      <c r="B714" s="5"/>
      <c r="C714" s="5"/>
      <c r="D714" s="5"/>
      <c r="E714" s="5"/>
    </row>
    <row r="715">
      <c r="A715" s="5"/>
      <c r="B715" s="5"/>
      <c r="C715" s="5"/>
      <c r="D715" s="5"/>
      <c r="E715" s="5"/>
    </row>
    <row r="716">
      <c r="A716" s="5"/>
      <c r="B716" s="5"/>
      <c r="C716" s="5"/>
      <c r="D716" s="5"/>
      <c r="E716" s="5"/>
    </row>
    <row r="717">
      <c r="A717" s="5"/>
      <c r="B717" s="5"/>
      <c r="C717" s="5"/>
      <c r="D717" s="5"/>
      <c r="E717" s="5"/>
    </row>
    <row r="718">
      <c r="A718" s="5"/>
      <c r="B718" s="5"/>
      <c r="C718" s="5"/>
      <c r="D718" s="5"/>
      <c r="E718" s="5"/>
    </row>
    <row r="719">
      <c r="A719" s="5"/>
      <c r="B719" s="5"/>
      <c r="C719" s="5"/>
      <c r="D719" s="5"/>
      <c r="E719" s="5"/>
    </row>
    <row r="720">
      <c r="A720" s="5"/>
      <c r="B720" s="5"/>
      <c r="C720" s="5"/>
      <c r="D720" s="5"/>
      <c r="E720" s="5"/>
    </row>
    <row r="721">
      <c r="A721" s="5"/>
      <c r="B721" s="5"/>
      <c r="C721" s="5"/>
      <c r="D721" s="5"/>
      <c r="E721" s="5"/>
    </row>
    <row r="722">
      <c r="A722" s="5"/>
      <c r="B722" s="5"/>
      <c r="C722" s="5"/>
      <c r="D722" s="5"/>
      <c r="E722" s="5"/>
    </row>
    <row r="723">
      <c r="A723" s="5"/>
      <c r="B723" s="5"/>
      <c r="C723" s="5"/>
      <c r="D723" s="5"/>
      <c r="E723" s="5"/>
    </row>
    <row r="724">
      <c r="A724" s="5"/>
      <c r="B724" s="5"/>
      <c r="C724" s="5"/>
      <c r="D724" s="5"/>
      <c r="E724" s="5"/>
    </row>
    <row r="725">
      <c r="A725" s="5"/>
      <c r="B725" s="5"/>
      <c r="C725" s="5"/>
      <c r="D725" s="5"/>
      <c r="E725" s="5"/>
    </row>
    <row r="726">
      <c r="A726" s="5"/>
      <c r="B726" s="5"/>
      <c r="C726" s="5"/>
      <c r="D726" s="5"/>
      <c r="E726" s="5"/>
    </row>
    <row r="727">
      <c r="A727" s="5"/>
      <c r="B727" s="5"/>
      <c r="C727" s="5"/>
      <c r="D727" s="5"/>
      <c r="E727" s="5"/>
    </row>
    <row r="728">
      <c r="A728" s="5"/>
      <c r="B728" s="5"/>
      <c r="C728" s="5"/>
      <c r="D728" s="5"/>
      <c r="E728" s="5"/>
    </row>
    <row r="729">
      <c r="A729" s="5"/>
      <c r="B729" s="5"/>
      <c r="C729" s="5"/>
      <c r="D729" s="5"/>
      <c r="E729" s="5"/>
    </row>
    <row r="730">
      <c r="A730" s="5"/>
      <c r="B730" s="5"/>
      <c r="C730" s="5"/>
      <c r="D730" s="5"/>
      <c r="E730" s="5"/>
    </row>
    <row r="731">
      <c r="A731" s="5"/>
      <c r="B731" s="5"/>
      <c r="C731" s="5"/>
      <c r="D731" s="5"/>
      <c r="E731" s="5"/>
    </row>
    <row r="732">
      <c r="A732" s="5"/>
      <c r="B732" s="5"/>
      <c r="C732" s="5"/>
      <c r="D732" s="5"/>
      <c r="E732" s="5"/>
    </row>
    <row r="733">
      <c r="A733" s="5"/>
      <c r="B733" s="5"/>
      <c r="C733" s="5"/>
      <c r="D733" s="5"/>
      <c r="E733" s="5"/>
    </row>
    <row r="734">
      <c r="A734" s="5"/>
      <c r="B734" s="5"/>
      <c r="C734" s="5"/>
      <c r="D734" s="5"/>
      <c r="E734" s="5"/>
    </row>
    <row r="735">
      <c r="A735" s="5"/>
      <c r="B735" s="5"/>
      <c r="C735" s="5"/>
      <c r="D735" s="5"/>
      <c r="E735" s="5"/>
    </row>
    <row r="736">
      <c r="A736" s="5"/>
      <c r="B736" s="5"/>
      <c r="C736" s="5"/>
      <c r="D736" s="5"/>
      <c r="E736" s="5"/>
    </row>
    <row r="737">
      <c r="A737" s="5"/>
      <c r="B737" s="5"/>
      <c r="C737" s="5"/>
      <c r="D737" s="5"/>
      <c r="E737" s="5"/>
    </row>
    <row r="738">
      <c r="A738" s="5"/>
      <c r="B738" s="5"/>
      <c r="C738" s="5"/>
      <c r="D738" s="5"/>
      <c r="E738" s="5"/>
    </row>
    <row r="739">
      <c r="A739" s="5"/>
      <c r="B739" s="5"/>
      <c r="C739" s="5"/>
      <c r="D739" s="5"/>
      <c r="E739" s="5"/>
    </row>
    <row r="740">
      <c r="A740" s="5"/>
      <c r="B740" s="5"/>
      <c r="C740" s="5"/>
      <c r="D740" s="5"/>
      <c r="E740" s="5"/>
    </row>
    <row r="741">
      <c r="A741" s="5"/>
      <c r="B741" s="5"/>
      <c r="C741" s="5"/>
      <c r="D741" s="5"/>
      <c r="E741" s="5"/>
    </row>
    <row r="742">
      <c r="A742" s="5"/>
      <c r="B742" s="5"/>
      <c r="C742" s="5"/>
      <c r="D742" s="5"/>
      <c r="E742" s="5"/>
    </row>
    <row r="743">
      <c r="A743" s="5"/>
      <c r="B743" s="5"/>
      <c r="C743" s="5"/>
      <c r="D743" s="5"/>
      <c r="E743" s="5"/>
    </row>
    <row r="744">
      <c r="A744" s="5"/>
      <c r="B744" s="5"/>
      <c r="C744" s="5"/>
      <c r="D744" s="5"/>
      <c r="E744" s="5"/>
    </row>
    <row r="745">
      <c r="A745" s="5"/>
      <c r="B745" s="5"/>
      <c r="C745" s="5"/>
      <c r="D745" s="5"/>
      <c r="E745" s="5"/>
    </row>
    <row r="746">
      <c r="A746" s="5"/>
      <c r="B746" s="5"/>
      <c r="C746" s="5"/>
      <c r="D746" s="5"/>
      <c r="E746" s="5"/>
    </row>
    <row r="747">
      <c r="A747" s="5"/>
      <c r="B747" s="5"/>
      <c r="C747" s="5"/>
      <c r="D747" s="5"/>
      <c r="E747" s="5"/>
    </row>
    <row r="748">
      <c r="A748" s="5"/>
      <c r="B748" s="5"/>
      <c r="C748" s="5"/>
      <c r="D748" s="5"/>
      <c r="E748" s="5"/>
    </row>
    <row r="749">
      <c r="A749" s="5"/>
      <c r="B749" s="5"/>
      <c r="C749" s="5"/>
      <c r="D749" s="5"/>
      <c r="E749" s="5"/>
    </row>
    <row r="750">
      <c r="A750" s="5"/>
      <c r="B750" s="5"/>
      <c r="C750" s="5"/>
      <c r="D750" s="5"/>
      <c r="E750" s="5"/>
    </row>
    <row r="751">
      <c r="A751" s="5"/>
      <c r="B751" s="5"/>
      <c r="C751" s="5"/>
      <c r="D751" s="5"/>
      <c r="E751" s="5"/>
    </row>
    <row r="752">
      <c r="A752" s="5"/>
      <c r="B752" s="5"/>
      <c r="C752" s="5"/>
      <c r="D752" s="5"/>
      <c r="E752" s="5"/>
    </row>
    <row r="753">
      <c r="A753" s="5"/>
      <c r="B753" s="5"/>
      <c r="C753" s="5"/>
      <c r="D753" s="5"/>
      <c r="E753" s="5"/>
    </row>
    <row r="754">
      <c r="A754" s="5"/>
      <c r="B754" s="5"/>
      <c r="C754" s="5"/>
      <c r="D754" s="5"/>
      <c r="E754" s="5"/>
    </row>
    <row r="755">
      <c r="A755" s="5"/>
      <c r="B755" s="5"/>
      <c r="C755" s="5"/>
      <c r="D755" s="5"/>
      <c r="E755" s="5"/>
    </row>
    <row r="756">
      <c r="A756" s="5"/>
      <c r="B756" s="5"/>
      <c r="C756" s="5"/>
      <c r="D756" s="5"/>
      <c r="E756" s="5"/>
    </row>
    <row r="757">
      <c r="A757" s="5"/>
      <c r="B757" s="5"/>
      <c r="C757" s="5"/>
      <c r="D757" s="5"/>
      <c r="E757" s="5"/>
    </row>
    <row r="758">
      <c r="A758" s="5"/>
      <c r="B758" s="5"/>
      <c r="C758" s="5"/>
      <c r="D758" s="5"/>
      <c r="E758" s="5"/>
    </row>
    <row r="759">
      <c r="A759" s="5"/>
      <c r="B759" s="5"/>
      <c r="C759" s="5"/>
      <c r="D759" s="5"/>
      <c r="E759" s="5"/>
    </row>
    <row r="760">
      <c r="A760" s="5"/>
      <c r="B760" s="5"/>
      <c r="C760" s="5"/>
      <c r="D760" s="5"/>
      <c r="E760" s="5"/>
    </row>
    <row r="761">
      <c r="A761" s="5"/>
      <c r="B761" s="5"/>
      <c r="C761" s="5"/>
      <c r="D761" s="5"/>
      <c r="E761" s="5"/>
    </row>
    <row r="762">
      <c r="A762" s="5"/>
      <c r="B762" s="5"/>
      <c r="C762" s="5"/>
      <c r="D762" s="5"/>
      <c r="E762" s="5"/>
    </row>
    <row r="763">
      <c r="A763" s="5"/>
      <c r="B763" s="5"/>
      <c r="C763" s="5"/>
      <c r="D763" s="5"/>
      <c r="E763" s="5"/>
    </row>
    <row r="764">
      <c r="A764" s="5"/>
      <c r="B764" s="5"/>
      <c r="C764" s="5"/>
      <c r="D764" s="5"/>
      <c r="E764" s="5"/>
    </row>
    <row r="765">
      <c r="A765" s="5"/>
      <c r="B765" s="5"/>
      <c r="C765" s="5"/>
      <c r="D765" s="5"/>
      <c r="E765" s="5"/>
    </row>
    <row r="766">
      <c r="A766" s="5"/>
      <c r="B766" s="5"/>
      <c r="C766" s="5"/>
      <c r="D766" s="5"/>
      <c r="E766" s="5"/>
    </row>
    <row r="767">
      <c r="A767" s="5"/>
      <c r="B767" s="5"/>
      <c r="C767" s="5"/>
      <c r="D767" s="5"/>
      <c r="E767" s="5"/>
    </row>
    <row r="768">
      <c r="A768" s="5"/>
      <c r="B768" s="5"/>
      <c r="C768" s="5"/>
      <c r="D768" s="5"/>
      <c r="E768" s="5"/>
    </row>
    <row r="769">
      <c r="A769" s="5"/>
      <c r="B769" s="5"/>
      <c r="C769" s="5"/>
      <c r="D769" s="5"/>
      <c r="E769" s="5"/>
    </row>
    <row r="770">
      <c r="A770" s="5"/>
      <c r="B770" s="5"/>
      <c r="C770" s="5"/>
      <c r="D770" s="5"/>
      <c r="E770" s="5"/>
    </row>
    <row r="771">
      <c r="A771" s="5"/>
      <c r="B771" s="5"/>
      <c r="C771" s="5"/>
      <c r="D771" s="5"/>
      <c r="E771" s="5"/>
    </row>
    <row r="772">
      <c r="A772" s="5"/>
      <c r="B772" s="5"/>
      <c r="C772" s="5"/>
      <c r="D772" s="5"/>
      <c r="E772" s="5"/>
    </row>
    <row r="773">
      <c r="A773" s="5"/>
      <c r="B773" s="5"/>
      <c r="C773" s="5"/>
      <c r="D773" s="5"/>
      <c r="E773" s="5"/>
    </row>
    <row r="774">
      <c r="A774" s="5"/>
      <c r="B774" s="5"/>
      <c r="C774" s="5"/>
      <c r="D774" s="5"/>
      <c r="E774" s="5"/>
    </row>
    <row r="775">
      <c r="A775" s="5"/>
      <c r="B775" s="5"/>
      <c r="C775" s="5"/>
      <c r="D775" s="5"/>
      <c r="E775" s="5"/>
    </row>
    <row r="776">
      <c r="A776" s="5"/>
      <c r="B776" s="5"/>
      <c r="C776" s="5"/>
      <c r="D776" s="5"/>
      <c r="E776" s="5"/>
    </row>
    <row r="777">
      <c r="A777" s="5"/>
      <c r="B777" s="5"/>
      <c r="C777" s="5"/>
      <c r="D777" s="5"/>
      <c r="E777" s="5"/>
    </row>
    <row r="778">
      <c r="A778" s="5"/>
      <c r="B778" s="5"/>
      <c r="C778" s="5"/>
      <c r="D778" s="5"/>
      <c r="E778" s="5"/>
    </row>
    <row r="779">
      <c r="A779" s="5"/>
      <c r="B779" s="5"/>
      <c r="C779" s="5"/>
      <c r="D779" s="5"/>
      <c r="E779" s="5"/>
    </row>
    <row r="780">
      <c r="A780" s="5"/>
      <c r="B780" s="5"/>
      <c r="C780" s="5"/>
      <c r="D780" s="5"/>
      <c r="E780" s="5"/>
    </row>
    <row r="781">
      <c r="A781" s="5"/>
      <c r="B781" s="5"/>
      <c r="C781" s="5"/>
      <c r="D781" s="5"/>
      <c r="E781" s="5"/>
    </row>
    <row r="782">
      <c r="A782" s="5"/>
      <c r="B782" s="5"/>
      <c r="C782" s="5"/>
      <c r="D782" s="5"/>
      <c r="E782" s="5"/>
    </row>
    <row r="783">
      <c r="A783" s="5"/>
      <c r="B783" s="5"/>
      <c r="C783" s="5"/>
      <c r="D783" s="5"/>
      <c r="E783" s="5"/>
    </row>
    <row r="784">
      <c r="A784" s="5"/>
      <c r="B784" s="5"/>
      <c r="C784" s="5"/>
      <c r="D784" s="5"/>
      <c r="E784" s="5"/>
    </row>
    <row r="785">
      <c r="A785" s="5"/>
      <c r="B785" s="5"/>
      <c r="C785" s="5"/>
      <c r="D785" s="5"/>
      <c r="E785" s="5"/>
    </row>
    <row r="786">
      <c r="A786" s="5"/>
      <c r="B786" s="5"/>
      <c r="C786" s="5"/>
      <c r="D786" s="5"/>
      <c r="E786" s="5"/>
    </row>
    <row r="787">
      <c r="A787" s="5"/>
      <c r="B787" s="5"/>
      <c r="C787" s="5"/>
      <c r="D787" s="5"/>
      <c r="E787" s="5"/>
    </row>
    <row r="788">
      <c r="A788" s="5"/>
      <c r="B788" s="5"/>
      <c r="C788" s="5"/>
      <c r="D788" s="5"/>
      <c r="E788" s="5"/>
    </row>
    <row r="789">
      <c r="A789" s="5"/>
      <c r="B789" s="5"/>
      <c r="C789" s="5"/>
      <c r="D789" s="5"/>
      <c r="E789" s="5"/>
    </row>
    <row r="790">
      <c r="A790" s="5"/>
      <c r="B790" s="5"/>
      <c r="C790" s="5"/>
      <c r="D790" s="5"/>
      <c r="E790" s="5"/>
    </row>
    <row r="791">
      <c r="A791" s="5"/>
      <c r="B791" s="5"/>
      <c r="C791" s="5"/>
      <c r="D791" s="5"/>
      <c r="E791" s="5"/>
    </row>
    <row r="792">
      <c r="A792" s="5"/>
      <c r="B792" s="5"/>
      <c r="C792" s="5"/>
      <c r="D792" s="5"/>
      <c r="E792" s="5"/>
    </row>
    <row r="793">
      <c r="A793" s="5"/>
      <c r="B793" s="5"/>
      <c r="C793" s="5"/>
      <c r="D793" s="5"/>
      <c r="E793" s="5"/>
    </row>
    <row r="794">
      <c r="A794" s="5"/>
      <c r="B794" s="5"/>
      <c r="C794" s="5"/>
      <c r="D794" s="5"/>
      <c r="E794" s="5"/>
    </row>
    <row r="795">
      <c r="A795" s="5"/>
      <c r="B795" s="5"/>
      <c r="C795" s="5"/>
      <c r="D795" s="5"/>
      <c r="E795" s="5"/>
    </row>
    <row r="796">
      <c r="A796" s="5"/>
      <c r="B796" s="5"/>
      <c r="C796" s="5"/>
      <c r="D796" s="5"/>
      <c r="E796" s="5"/>
    </row>
    <row r="797">
      <c r="A797" s="5"/>
      <c r="B797" s="5"/>
      <c r="C797" s="5"/>
      <c r="D797" s="5"/>
      <c r="E797" s="5"/>
    </row>
    <row r="798">
      <c r="A798" s="5"/>
      <c r="B798" s="5"/>
      <c r="C798" s="5"/>
      <c r="D798" s="5"/>
      <c r="E798" s="5"/>
    </row>
    <row r="799">
      <c r="A799" s="5"/>
      <c r="B799" s="5"/>
      <c r="C799" s="5"/>
      <c r="D799" s="5"/>
      <c r="E799" s="5"/>
    </row>
    <row r="800">
      <c r="A800" s="5"/>
      <c r="B800" s="5"/>
      <c r="C800" s="5"/>
      <c r="D800" s="5"/>
      <c r="E800" s="5"/>
    </row>
    <row r="801">
      <c r="A801" s="5"/>
      <c r="B801" s="5"/>
      <c r="C801" s="5"/>
      <c r="D801" s="5"/>
      <c r="E801" s="5"/>
    </row>
    <row r="802">
      <c r="A802" s="5"/>
      <c r="B802" s="5"/>
      <c r="C802" s="5"/>
      <c r="D802" s="5"/>
      <c r="E802" s="5"/>
    </row>
    <row r="803">
      <c r="A803" s="5"/>
      <c r="B803" s="5"/>
      <c r="C803" s="5"/>
      <c r="D803" s="5"/>
      <c r="E803" s="5"/>
    </row>
    <row r="804">
      <c r="A804" s="5"/>
      <c r="B804" s="5"/>
      <c r="C804" s="5"/>
      <c r="D804" s="5"/>
      <c r="E804" s="5"/>
    </row>
    <row r="805">
      <c r="A805" s="5"/>
      <c r="B805" s="5"/>
      <c r="C805" s="5"/>
      <c r="D805" s="5"/>
      <c r="E805" s="5"/>
    </row>
    <row r="806">
      <c r="A806" s="5"/>
      <c r="B806" s="5"/>
      <c r="C806" s="5"/>
      <c r="D806" s="5"/>
      <c r="E806" s="5"/>
    </row>
    <row r="807">
      <c r="A807" s="5"/>
      <c r="B807" s="5"/>
      <c r="C807" s="5"/>
      <c r="D807" s="5"/>
      <c r="E807" s="5"/>
    </row>
    <row r="808">
      <c r="A808" s="5"/>
      <c r="B808" s="5"/>
      <c r="C808" s="5"/>
      <c r="D808" s="5"/>
      <c r="E808" s="5"/>
    </row>
    <row r="809">
      <c r="A809" s="5"/>
      <c r="B809" s="5"/>
      <c r="C809" s="5"/>
      <c r="D809" s="5"/>
      <c r="E809" s="5"/>
    </row>
    <row r="810">
      <c r="A810" s="5"/>
      <c r="B810" s="5"/>
      <c r="C810" s="5"/>
      <c r="D810" s="5"/>
      <c r="E810" s="5"/>
    </row>
    <row r="811">
      <c r="A811" s="5"/>
      <c r="B811" s="5"/>
      <c r="C811" s="5"/>
      <c r="D811" s="5"/>
      <c r="E811" s="5"/>
    </row>
    <row r="812">
      <c r="A812" s="5"/>
      <c r="B812" s="5"/>
      <c r="C812" s="5"/>
      <c r="D812" s="5"/>
      <c r="E812" s="5"/>
    </row>
    <row r="813">
      <c r="A813" s="5"/>
      <c r="B813" s="5"/>
      <c r="C813" s="5"/>
      <c r="D813" s="5"/>
      <c r="E813" s="5"/>
    </row>
    <row r="814">
      <c r="A814" s="5"/>
      <c r="B814" s="5"/>
      <c r="C814" s="5"/>
      <c r="D814" s="5"/>
      <c r="E814" s="5"/>
    </row>
    <row r="815">
      <c r="A815" s="5"/>
      <c r="B815" s="5"/>
      <c r="C815" s="5"/>
      <c r="D815" s="5"/>
      <c r="E815" s="5"/>
    </row>
    <row r="816">
      <c r="A816" s="5"/>
      <c r="B816" s="5"/>
      <c r="C816" s="5"/>
      <c r="D816" s="5"/>
      <c r="E816" s="5"/>
    </row>
    <row r="817">
      <c r="A817" s="5"/>
      <c r="B817" s="5"/>
      <c r="C817" s="5"/>
      <c r="D817" s="5"/>
      <c r="E817" s="5"/>
    </row>
    <row r="818">
      <c r="A818" s="5"/>
      <c r="B818" s="5"/>
      <c r="C818" s="5"/>
      <c r="D818" s="5"/>
      <c r="E818" s="5"/>
    </row>
    <row r="819">
      <c r="A819" s="5"/>
      <c r="B819" s="5"/>
      <c r="C819" s="5"/>
      <c r="D819" s="5"/>
      <c r="E819" s="5"/>
    </row>
    <row r="820">
      <c r="A820" s="5"/>
      <c r="B820" s="5"/>
      <c r="C820" s="5"/>
      <c r="D820" s="5"/>
      <c r="E820" s="5"/>
    </row>
    <row r="821">
      <c r="A821" s="5"/>
      <c r="B821" s="5"/>
      <c r="C821" s="5"/>
      <c r="D821" s="5"/>
      <c r="E821" s="5"/>
    </row>
    <row r="822">
      <c r="A822" s="5"/>
      <c r="B822" s="5"/>
      <c r="C822" s="5"/>
      <c r="D822" s="5"/>
      <c r="E822" s="5"/>
    </row>
    <row r="823">
      <c r="A823" s="5"/>
      <c r="B823" s="5"/>
      <c r="C823" s="5"/>
      <c r="D823" s="5"/>
      <c r="E823" s="5"/>
    </row>
    <row r="824">
      <c r="A824" s="5"/>
      <c r="B824" s="5"/>
      <c r="C824" s="5"/>
      <c r="D824" s="5"/>
      <c r="E824" s="5"/>
    </row>
    <row r="825">
      <c r="A825" s="5"/>
      <c r="B825" s="5"/>
      <c r="C825" s="5"/>
      <c r="D825" s="5"/>
      <c r="E825" s="5"/>
    </row>
    <row r="826">
      <c r="A826" s="5"/>
      <c r="B826" s="5"/>
      <c r="C826" s="5"/>
      <c r="D826" s="5"/>
      <c r="E826" s="5"/>
    </row>
    <row r="827">
      <c r="A827" s="5"/>
      <c r="B827" s="5"/>
      <c r="C827" s="5"/>
      <c r="D827" s="5"/>
      <c r="E827" s="5"/>
    </row>
    <row r="828">
      <c r="A828" s="5"/>
      <c r="B828" s="5"/>
      <c r="C828" s="5"/>
      <c r="D828" s="5"/>
      <c r="E828" s="5"/>
    </row>
    <row r="829">
      <c r="A829" s="5"/>
      <c r="B829" s="5"/>
      <c r="C829" s="5"/>
      <c r="D829" s="5"/>
      <c r="E829" s="5"/>
    </row>
    <row r="830">
      <c r="A830" s="5"/>
      <c r="B830" s="5"/>
      <c r="C830" s="5"/>
      <c r="D830" s="5"/>
      <c r="E830" s="5"/>
    </row>
    <row r="831">
      <c r="A831" s="5"/>
      <c r="B831" s="5"/>
      <c r="C831" s="5"/>
      <c r="D831" s="5"/>
      <c r="E831" s="5"/>
    </row>
    <row r="832">
      <c r="A832" s="5"/>
      <c r="B832" s="5"/>
      <c r="C832" s="5"/>
      <c r="D832" s="5"/>
      <c r="E832" s="5"/>
    </row>
    <row r="833">
      <c r="A833" s="5"/>
      <c r="B833" s="5"/>
      <c r="C833" s="5"/>
      <c r="D833" s="5"/>
      <c r="E833" s="5"/>
    </row>
    <row r="834">
      <c r="A834" s="5"/>
      <c r="B834" s="5"/>
      <c r="C834" s="5"/>
      <c r="D834" s="5"/>
      <c r="E834" s="5"/>
    </row>
    <row r="835">
      <c r="A835" s="5"/>
      <c r="B835" s="5"/>
      <c r="C835" s="5"/>
      <c r="D835" s="5"/>
      <c r="E835" s="5"/>
    </row>
    <row r="836">
      <c r="A836" s="5"/>
      <c r="B836" s="5"/>
      <c r="C836" s="5"/>
      <c r="D836" s="5"/>
      <c r="E836" s="5"/>
    </row>
    <row r="837">
      <c r="A837" s="5"/>
      <c r="B837" s="5"/>
      <c r="C837" s="5"/>
      <c r="D837" s="5"/>
      <c r="E837" s="5"/>
    </row>
    <row r="838">
      <c r="A838" s="5"/>
      <c r="B838" s="5"/>
      <c r="C838" s="5"/>
      <c r="D838" s="5"/>
      <c r="E838" s="5"/>
    </row>
    <row r="839">
      <c r="A839" s="5"/>
      <c r="B839" s="5"/>
      <c r="C839" s="5"/>
      <c r="D839" s="5"/>
      <c r="E839" s="5"/>
    </row>
    <row r="840">
      <c r="A840" s="5"/>
      <c r="B840" s="5"/>
      <c r="C840" s="5"/>
      <c r="D840" s="5"/>
      <c r="E840" s="5"/>
    </row>
    <row r="841">
      <c r="A841" s="5"/>
      <c r="B841" s="5"/>
      <c r="C841" s="5"/>
      <c r="D841" s="5"/>
      <c r="E841" s="5"/>
    </row>
    <row r="842">
      <c r="A842" s="5"/>
      <c r="B842" s="5"/>
      <c r="C842" s="5"/>
      <c r="D842" s="5"/>
      <c r="E842" s="5"/>
    </row>
    <row r="843">
      <c r="A843" s="5"/>
      <c r="B843" s="5"/>
      <c r="C843" s="5"/>
      <c r="D843" s="5"/>
      <c r="E843" s="5"/>
    </row>
    <row r="844">
      <c r="A844" s="5"/>
      <c r="B844" s="5"/>
      <c r="C844" s="5"/>
      <c r="D844" s="5"/>
      <c r="E844" s="5"/>
    </row>
    <row r="845">
      <c r="A845" s="5"/>
      <c r="B845" s="5"/>
      <c r="C845" s="5"/>
      <c r="D845" s="5"/>
      <c r="E845" s="5"/>
    </row>
    <row r="846">
      <c r="A846" s="5"/>
      <c r="B846" s="5"/>
      <c r="C846" s="5"/>
      <c r="D846" s="5"/>
      <c r="E846" s="5"/>
    </row>
    <row r="847">
      <c r="A847" s="5"/>
      <c r="B847" s="5"/>
      <c r="C847" s="5"/>
      <c r="D847" s="5"/>
      <c r="E847" s="5"/>
    </row>
    <row r="848">
      <c r="A848" s="5"/>
      <c r="B848" s="5"/>
      <c r="C848" s="5"/>
      <c r="D848" s="5"/>
      <c r="E848" s="5"/>
    </row>
    <row r="849">
      <c r="A849" s="5"/>
      <c r="B849" s="5"/>
      <c r="C849" s="5"/>
      <c r="D849" s="5"/>
      <c r="E849" s="5"/>
    </row>
    <row r="850">
      <c r="A850" s="5"/>
      <c r="B850" s="5"/>
      <c r="C850" s="5"/>
      <c r="D850" s="5"/>
      <c r="E850" s="5"/>
    </row>
    <row r="851">
      <c r="A851" s="5"/>
      <c r="B851" s="5"/>
      <c r="C851" s="5"/>
      <c r="D851" s="5"/>
      <c r="E851" s="5"/>
    </row>
    <row r="852">
      <c r="A852" s="5"/>
      <c r="B852" s="5"/>
      <c r="C852" s="5"/>
      <c r="D852" s="5"/>
      <c r="E852" s="5"/>
    </row>
    <row r="853">
      <c r="A853" s="5"/>
      <c r="B853" s="5"/>
      <c r="C853" s="5"/>
      <c r="D853" s="5"/>
      <c r="E853" s="5"/>
    </row>
    <row r="854">
      <c r="A854" s="5"/>
      <c r="B854" s="5"/>
      <c r="C854" s="5"/>
      <c r="D854" s="5"/>
      <c r="E854" s="5"/>
    </row>
    <row r="855">
      <c r="A855" s="5"/>
      <c r="B855" s="5"/>
      <c r="C855" s="5"/>
      <c r="D855" s="5"/>
      <c r="E855" s="5"/>
    </row>
    <row r="856">
      <c r="A856" s="5"/>
      <c r="B856" s="5"/>
      <c r="C856" s="5"/>
      <c r="D856" s="5"/>
      <c r="E856" s="5"/>
    </row>
    <row r="857">
      <c r="A857" s="5"/>
      <c r="B857" s="5"/>
      <c r="C857" s="5"/>
      <c r="D857" s="5"/>
      <c r="E857" s="5"/>
    </row>
    <row r="858">
      <c r="A858" s="5"/>
      <c r="B858" s="5"/>
      <c r="C858" s="5"/>
      <c r="D858" s="5"/>
      <c r="E858" s="5"/>
    </row>
    <row r="859">
      <c r="A859" s="5"/>
      <c r="B859" s="5"/>
      <c r="C859" s="5"/>
      <c r="D859" s="5"/>
      <c r="E859" s="5"/>
    </row>
    <row r="860">
      <c r="A860" s="5"/>
      <c r="B860" s="5"/>
      <c r="C860" s="5"/>
      <c r="D860" s="5"/>
      <c r="E860" s="5"/>
    </row>
    <row r="861">
      <c r="A861" s="5"/>
      <c r="B861" s="5"/>
      <c r="C861" s="5"/>
      <c r="D861" s="5"/>
      <c r="E861" s="5"/>
    </row>
    <row r="862">
      <c r="A862" s="5"/>
      <c r="B862" s="5"/>
      <c r="C862" s="5"/>
      <c r="D862" s="5"/>
      <c r="E862" s="5"/>
    </row>
    <row r="863">
      <c r="A863" s="5"/>
      <c r="B863" s="5"/>
      <c r="C863" s="5"/>
      <c r="D863" s="5"/>
      <c r="E863" s="5"/>
    </row>
    <row r="864">
      <c r="A864" s="5"/>
      <c r="B864" s="5"/>
      <c r="C864" s="5"/>
      <c r="D864" s="5"/>
      <c r="E864" s="5"/>
    </row>
    <row r="865">
      <c r="A865" s="5"/>
      <c r="B865" s="5"/>
      <c r="C865" s="5"/>
      <c r="D865" s="5"/>
      <c r="E865" s="5"/>
    </row>
    <row r="866">
      <c r="A866" s="5"/>
      <c r="B866" s="5"/>
      <c r="C866" s="5"/>
      <c r="D866" s="5"/>
      <c r="E866" s="5"/>
    </row>
    <row r="867">
      <c r="A867" s="5"/>
      <c r="B867" s="5"/>
      <c r="C867" s="5"/>
      <c r="D867" s="5"/>
      <c r="E867" s="5"/>
    </row>
    <row r="868">
      <c r="A868" s="5"/>
      <c r="B868" s="5"/>
      <c r="C868" s="5"/>
      <c r="D868" s="5"/>
      <c r="E868" s="5"/>
    </row>
    <row r="869">
      <c r="A869" s="5"/>
      <c r="B869" s="5"/>
      <c r="C869" s="5"/>
      <c r="D869" s="5"/>
      <c r="E869" s="5"/>
    </row>
    <row r="870">
      <c r="A870" s="5"/>
      <c r="B870" s="5"/>
      <c r="C870" s="5"/>
      <c r="D870" s="5"/>
      <c r="E870" s="5"/>
    </row>
    <row r="871">
      <c r="A871" s="5"/>
      <c r="B871" s="5"/>
      <c r="C871" s="5"/>
      <c r="D871" s="5"/>
      <c r="E871" s="5"/>
    </row>
    <row r="872">
      <c r="A872" s="5"/>
      <c r="B872" s="5"/>
      <c r="C872" s="5"/>
      <c r="D872" s="5"/>
      <c r="E872" s="5"/>
    </row>
    <row r="873">
      <c r="A873" s="5"/>
      <c r="B873" s="5"/>
      <c r="C873" s="5"/>
      <c r="D873" s="5"/>
      <c r="E873" s="5"/>
    </row>
    <row r="874">
      <c r="A874" s="5"/>
      <c r="B874" s="5"/>
      <c r="C874" s="5"/>
      <c r="D874" s="5"/>
      <c r="E874" s="5"/>
    </row>
    <row r="875">
      <c r="A875" s="5"/>
      <c r="B875" s="5"/>
      <c r="C875" s="5"/>
      <c r="D875" s="5"/>
      <c r="E875" s="5"/>
    </row>
    <row r="876">
      <c r="A876" s="5"/>
      <c r="B876" s="5"/>
      <c r="C876" s="5"/>
      <c r="D876" s="5"/>
      <c r="E876" s="5"/>
    </row>
    <row r="877">
      <c r="A877" s="5"/>
      <c r="B877" s="5"/>
      <c r="C877" s="5"/>
      <c r="D877" s="5"/>
      <c r="E877" s="5"/>
    </row>
    <row r="878">
      <c r="A878" s="5"/>
      <c r="B878" s="5"/>
      <c r="C878" s="5"/>
      <c r="D878" s="5"/>
      <c r="E878" s="5"/>
    </row>
    <row r="879">
      <c r="A879" s="5"/>
      <c r="B879" s="5"/>
      <c r="C879" s="5"/>
      <c r="D879" s="5"/>
      <c r="E879" s="5"/>
    </row>
    <row r="880">
      <c r="A880" s="5"/>
      <c r="B880" s="5"/>
      <c r="C880" s="5"/>
      <c r="D880" s="5"/>
      <c r="E880" s="5"/>
    </row>
    <row r="881">
      <c r="A881" s="5"/>
      <c r="B881" s="5"/>
      <c r="C881" s="5"/>
      <c r="D881" s="5"/>
      <c r="E881" s="5"/>
    </row>
    <row r="882">
      <c r="A882" s="5"/>
      <c r="B882" s="5"/>
      <c r="C882" s="5"/>
      <c r="D882" s="5"/>
      <c r="E882" s="5"/>
    </row>
    <row r="883">
      <c r="A883" s="5"/>
      <c r="B883" s="5"/>
      <c r="C883" s="5"/>
      <c r="D883" s="5"/>
      <c r="E883" s="5"/>
    </row>
    <row r="884">
      <c r="A884" s="5"/>
      <c r="B884" s="5"/>
      <c r="C884" s="5"/>
      <c r="D884" s="5"/>
      <c r="E884" s="5"/>
    </row>
    <row r="885">
      <c r="A885" s="5"/>
      <c r="B885" s="5"/>
      <c r="C885" s="5"/>
      <c r="D885" s="5"/>
      <c r="E885" s="5"/>
    </row>
    <row r="886">
      <c r="A886" s="5"/>
      <c r="B886" s="5"/>
      <c r="C886" s="5"/>
      <c r="D886" s="5"/>
      <c r="E886" s="5"/>
    </row>
    <row r="887">
      <c r="A887" s="5"/>
      <c r="B887" s="5"/>
      <c r="C887" s="5"/>
      <c r="D887" s="5"/>
      <c r="E887" s="5"/>
    </row>
    <row r="888">
      <c r="A888" s="5"/>
      <c r="B888" s="5"/>
      <c r="C888" s="5"/>
      <c r="D888" s="5"/>
      <c r="E888" s="5"/>
    </row>
    <row r="889">
      <c r="A889" s="5"/>
      <c r="B889" s="5"/>
      <c r="C889" s="5"/>
      <c r="D889" s="5"/>
      <c r="E889" s="5"/>
    </row>
    <row r="890">
      <c r="A890" s="5"/>
      <c r="B890" s="5"/>
      <c r="C890" s="5"/>
      <c r="D890" s="5"/>
      <c r="E890" s="5"/>
    </row>
    <row r="891">
      <c r="A891" s="5"/>
      <c r="B891" s="5"/>
      <c r="C891" s="5"/>
      <c r="D891" s="5"/>
      <c r="E891" s="5"/>
    </row>
    <row r="892">
      <c r="A892" s="5"/>
      <c r="B892" s="5"/>
      <c r="C892" s="5"/>
      <c r="D892" s="5"/>
      <c r="E892" s="5"/>
    </row>
    <row r="893">
      <c r="A893" s="5"/>
      <c r="B893" s="5"/>
      <c r="C893" s="5"/>
      <c r="D893" s="5"/>
      <c r="E893" s="5"/>
    </row>
    <row r="894">
      <c r="A894" s="5"/>
      <c r="B894" s="5"/>
      <c r="C894" s="5"/>
      <c r="D894" s="5"/>
      <c r="E894" s="5"/>
    </row>
    <row r="895">
      <c r="A895" s="5"/>
      <c r="B895" s="5"/>
      <c r="C895" s="5"/>
      <c r="D895" s="5"/>
      <c r="E895" s="5"/>
    </row>
    <row r="896">
      <c r="A896" s="5"/>
      <c r="B896" s="5"/>
      <c r="C896" s="5"/>
      <c r="D896" s="5"/>
      <c r="E896" s="5"/>
    </row>
    <row r="897">
      <c r="A897" s="5"/>
      <c r="B897" s="5"/>
      <c r="C897" s="5"/>
      <c r="D897" s="5"/>
      <c r="E897" s="5"/>
    </row>
    <row r="898">
      <c r="A898" s="5"/>
      <c r="B898" s="5"/>
      <c r="C898" s="5"/>
      <c r="D898" s="5"/>
      <c r="E898" s="5"/>
    </row>
    <row r="899">
      <c r="A899" s="5"/>
      <c r="B899" s="5"/>
      <c r="C899" s="5"/>
      <c r="D899" s="5"/>
      <c r="E899" s="5"/>
    </row>
    <row r="900">
      <c r="A900" s="5"/>
      <c r="B900" s="5"/>
      <c r="C900" s="5"/>
      <c r="D900" s="5"/>
      <c r="E900" s="5"/>
    </row>
    <row r="901">
      <c r="A901" s="5"/>
      <c r="B901" s="5"/>
      <c r="C901" s="5"/>
      <c r="D901" s="5"/>
      <c r="E901" s="5"/>
    </row>
    <row r="902">
      <c r="A902" s="5"/>
      <c r="B902" s="5"/>
      <c r="C902" s="5"/>
      <c r="D902" s="5"/>
      <c r="E902" s="5"/>
    </row>
    <row r="903">
      <c r="A903" s="5"/>
      <c r="B903" s="5"/>
      <c r="C903" s="5"/>
      <c r="D903" s="5"/>
      <c r="E903" s="5"/>
    </row>
    <row r="904">
      <c r="A904" s="5"/>
      <c r="B904" s="5"/>
      <c r="C904" s="5"/>
      <c r="D904" s="5"/>
      <c r="E904" s="5"/>
    </row>
    <row r="905">
      <c r="A905" s="5"/>
      <c r="B905" s="5"/>
      <c r="C905" s="5"/>
      <c r="D905" s="5"/>
      <c r="E905" s="5"/>
    </row>
    <row r="906">
      <c r="A906" s="5"/>
      <c r="B906" s="5"/>
      <c r="C906" s="5"/>
      <c r="D906" s="5"/>
      <c r="E906" s="5"/>
    </row>
    <row r="907">
      <c r="A907" s="5"/>
      <c r="B907" s="5"/>
      <c r="C907" s="5"/>
      <c r="D907" s="5"/>
      <c r="E907" s="5"/>
    </row>
    <row r="908">
      <c r="A908" s="5"/>
      <c r="B908" s="5"/>
      <c r="C908" s="5"/>
      <c r="D908" s="5"/>
      <c r="E908" s="5"/>
    </row>
    <row r="909">
      <c r="A909" s="5"/>
      <c r="B909" s="5"/>
      <c r="C909" s="5"/>
      <c r="D909" s="5"/>
      <c r="E909" s="5"/>
    </row>
    <row r="910">
      <c r="A910" s="5"/>
      <c r="B910" s="5"/>
      <c r="C910" s="5"/>
      <c r="D910" s="5"/>
      <c r="E910" s="5"/>
    </row>
    <row r="911">
      <c r="A911" s="5"/>
      <c r="B911" s="5"/>
      <c r="C911" s="5"/>
      <c r="D911" s="5"/>
      <c r="E911" s="5"/>
    </row>
    <row r="912">
      <c r="A912" s="5"/>
      <c r="B912" s="5"/>
      <c r="C912" s="5"/>
      <c r="D912" s="5"/>
      <c r="E912" s="5"/>
    </row>
    <row r="913">
      <c r="A913" s="5"/>
      <c r="B913" s="5"/>
      <c r="C913" s="5"/>
      <c r="D913" s="5"/>
      <c r="E913" s="5"/>
    </row>
    <row r="914">
      <c r="A914" s="5"/>
      <c r="B914" s="5"/>
      <c r="C914" s="5"/>
      <c r="D914" s="5"/>
      <c r="E914" s="5"/>
    </row>
    <row r="915">
      <c r="A915" s="5"/>
      <c r="B915" s="5"/>
      <c r="C915" s="5"/>
      <c r="D915" s="5"/>
      <c r="E915" s="5"/>
    </row>
    <row r="916">
      <c r="A916" s="5"/>
      <c r="B916" s="5"/>
      <c r="C916" s="5"/>
      <c r="D916" s="5"/>
      <c r="E916" s="5"/>
    </row>
    <row r="917">
      <c r="A917" s="5"/>
      <c r="B917" s="5"/>
      <c r="C917" s="5"/>
      <c r="D917" s="5"/>
      <c r="E917" s="5"/>
    </row>
    <row r="918">
      <c r="A918" s="5"/>
      <c r="B918" s="5"/>
      <c r="C918" s="5"/>
      <c r="D918" s="5"/>
      <c r="E918" s="5"/>
    </row>
    <row r="919">
      <c r="A919" s="5"/>
      <c r="B919" s="5"/>
      <c r="C919" s="5"/>
      <c r="D919" s="5"/>
      <c r="E919" s="5"/>
    </row>
    <row r="920">
      <c r="A920" s="5"/>
      <c r="B920" s="5"/>
      <c r="C920" s="5"/>
      <c r="D920" s="5"/>
      <c r="E920" s="5"/>
    </row>
    <row r="921">
      <c r="A921" s="5"/>
      <c r="B921" s="5"/>
      <c r="C921" s="5"/>
      <c r="D921" s="5"/>
      <c r="E921" s="5"/>
    </row>
    <row r="922">
      <c r="A922" s="5"/>
      <c r="B922" s="5"/>
      <c r="C922" s="5"/>
      <c r="D922" s="5"/>
      <c r="E922" s="5"/>
    </row>
    <row r="923">
      <c r="A923" s="5"/>
      <c r="B923" s="5"/>
      <c r="C923" s="5"/>
      <c r="D923" s="5"/>
      <c r="E923" s="5"/>
    </row>
    <row r="924">
      <c r="A924" s="5"/>
      <c r="B924" s="5"/>
      <c r="C924" s="5"/>
      <c r="D924" s="5"/>
      <c r="E924" s="5"/>
    </row>
    <row r="925">
      <c r="A925" s="5"/>
      <c r="B925" s="5"/>
      <c r="C925" s="5"/>
      <c r="D925" s="5"/>
      <c r="E925" s="5"/>
    </row>
    <row r="926">
      <c r="A926" s="5"/>
      <c r="B926" s="5"/>
      <c r="C926" s="5"/>
      <c r="D926" s="5"/>
      <c r="E926" s="5"/>
    </row>
    <row r="927">
      <c r="A927" s="5"/>
      <c r="B927" s="5"/>
      <c r="C927" s="5"/>
      <c r="D927" s="5"/>
      <c r="E927" s="5"/>
    </row>
    <row r="928">
      <c r="A928" s="5"/>
      <c r="B928" s="5"/>
      <c r="C928" s="5"/>
      <c r="D928" s="5"/>
      <c r="E928" s="5"/>
    </row>
    <row r="929">
      <c r="A929" s="5"/>
      <c r="B929" s="5"/>
      <c r="C929" s="5"/>
      <c r="D929" s="5"/>
      <c r="E929" s="5"/>
    </row>
    <row r="930">
      <c r="A930" s="5"/>
      <c r="B930" s="5"/>
      <c r="C930" s="5"/>
      <c r="D930" s="5"/>
      <c r="E930" s="5"/>
    </row>
    <row r="931">
      <c r="A931" s="5"/>
      <c r="B931" s="5"/>
      <c r="C931" s="5"/>
      <c r="D931" s="5"/>
      <c r="E931" s="5"/>
    </row>
    <row r="932">
      <c r="A932" s="5"/>
      <c r="B932" s="5"/>
      <c r="C932" s="5"/>
      <c r="D932" s="5"/>
      <c r="E932" s="5"/>
    </row>
    <row r="933">
      <c r="A933" s="5"/>
      <c r="B933" s="5"/>
      <c r="C933" s="5"/>
      <c r="D933" s="5"/>
      <c r="E933" s="5"/>
    </row>
    <row r="934">
      <c r="A934" s="5"/>
      <c r="B934" s="5"/>
      <c r="C934" s="5"/>
      <c r="D934" s="5"/>
      <c r="E934" s="5"/>
    </row>
    <row r="935">
      <c r="A935" s="5"/>
      <c r="B935" s="5"/>
      <c r="C935" s="5"/>
      <c r="D935" s="5"/>
      <c r="E935" s="5"/>
    </row>
    <row r="936">
      <c r="A936" s="5"/>
      <c r="B936" s="5"/>
      <c r="C936" s="5"/>
      <c r="D936" s="5"/>
      <c r="E936" s="5"/>
    </row>
    <row r="937">
      <c r="A937" s="5"/>
      <c r="B937" s="5"/>
      <c r="C937" s="5"/>
      <c r="D937" s="5"/>
      <c r="E937" s="5"/>
    </row>
    <row r="938">
      <c r="A938" s="5"/>
      <c r="B938" s="5"/>
      <c r="C938" s="5"/>
      <c r="D938" s="5"/>
      <c r="E938" s="5"/>
    </row>
    <row r="939">
      <c r="A939" s="5"/>
      <c r="B939" s="5"/>
      <c r="C939" s="5"/>
      <c r="D939" s="5"/>
      <c r="E939" s="5"/>
    </row>
    <row r="940">
      <c r="A940" s="5"/>
      <c r="B940" s="5"/>
      <c r="C940" s="5"/>
      <c r="D940" s="5"/>
      <c r="E940" s="5"/>
    </row>
    <row r="941">
      <c r="A941" s="5"/>
      <c r="B941" s="5"/>
      <c r="C941" s="5"/>
      <c r="D941" s="5"/>
      <c r="E941" s="5"/>
    </row>
    <row r="942">
      <c r="A942" s="5"/>
      <c r="B942" s="5"/>
      <c r="C942" s="5"/>
      <c r="D942" s="5"/>
      <c r="E942" s="5"/>
    </row>
    <row r="943">
      <c r="A943" s="5"/>
      <c r="B943" s="5"/>
      <c r="C943" s="5"/>
      <c r="D943" s="5"/>
      <c r="E943" s="5"/>
    </row>
    <row r="944">
      <c r="A944" s="5"/>
      <c r="B944" s="5"/>
      <c r="C944" s="5"/>
      <c r="D944" s="5"/>
      <c r="E944" s="5"/>
    </row>
    <row r="945">
      <c r="A945" s="5"/>
      <c r="B945" s="5"/>
      <c r="C945" s="5"/>
      <c r="D945" s="5"/>
      <c r="E945" s="5"/>
    </row>
    <row r="946">
      <c r="A946" s="5"/>
      <c r="B946" s="5"/>
      <c r="C946" s="5"/>
      <c r="D946" s="5"/>
      <c r="E946" s="5"/>
    </row>
    <row r="947">
      <c r="A947" s="5"/>
      <c r="B947" s="5"/>
      <c r="C947" s="5"/>
      <c r="D947" s="5"/>
      <c r="E947" s="5"/>
    </row>
    <row r="948">
      <c r="A948" s="5"/>
      <c r="B948" s="5"/>
      <c r="C948" s="5"/>
      <c r="D948" s="5"/>
      <c r="E948" s="5"/>
    </row>
    <row r="949">
      <c r="A949" s="5"/>
      <c r="B949" s="5"/>
      <c r="C949" s="5"/>
      <c r="D949" s="5"/>
      <c r="E949" s="5"/>
    </row>
    <row r="950">
      <c r="A950" s="5"/>
      <c r="B950" s="5"/>
      <c r="C950" s="5"/>
      <c r="D950" s="5"/>
      <c r="E950" s="5"/>
    </row>
    <row r="951">
      <c r="A951" s="5"/>
      <c r="B951" s="5"/>
      <c r="C951" s="5"/>
      <c r="D951" s="5"/>
      <c r="E951" s="5"/>
    </row>
    <row r="952">
      <c r="A952" s="5"/>
      <c r="B952" s="5"/>
      <c r="C952" s="5"/>
      <c r="D952" s="5"/>
      <c r="E952" s="5"/>
    </row>
    <row r="953">
      <c r="A953" s="5"/>
      <c r="B953" s="5"/>
      <c r="C953" s="5"/>
      <c r="D953" s="5"/>
      <c r="E953" s="5"/>
    </row>
    <row r="954">
      <c r="A954" s="5"/>
      <c r="B954" s="5"/>
      <c r="C954" s="5"/>
      <c r="D954" s="5"/>
      <c r="E954" s="5"/>
    </row>
    <row r="955">
      <c r="A955" s="5"/>
      <c r="B955" s="5"/>
      <c r="C955" s="5"/>
      <c r="D955" s="5"/>
      <c r="E955" s="5"/>
    </row>
    <row r="956">
      <c r="A956" s="5"/>
      <c r="B956" s="5"/>
      <c r="C956" s="5"/>
      <c r="D956" s="5"/>
      <c r="E956" s="5"/>
    </row>
    <row r="957">
      <c r="A957" s="5"/>
      <c r="B957" s="5"/>
      <c r="C957" s="5"/>
      <c r="D957" s="5"/>
      <c r="E957" s="5"/>
    </row>
    <row r="958">
      <c r="A958" s="5"/>
      <c r="B958" s="5"/>
      <c r="C958" s="5"/>
      <c r="D958" s="5"/>
      <c r="E958" s="5"/>
    </row>
    <row r="959">
      <c r="A959" s="5"/>
      <c r="B959" s="5"/>
      <c r="C959" s="5"/>
      <c r="D959" s="5"/>
      <c r="E959" s="5"/>
    </row>
    <row r="960">
      <c r="A960" s="5"/>
      <c r="B960" s="5"/>
      <c r="C960" s="5"/>
      <c r="D960" s="5"/>
      <c r="E960" s="5"/>
    </row>
    <row r="961">
      <c r="A961" s="5"/>
      <c r="B961" s="5"/>
      <c r="C961" s="5"/>
      <c r="D961" s="5"/>
      <c r="E961" s="5"/>
    </row>
    <row r="962">
      <c r="A962" s="5"/>
      <c r="B962" s="5"/>
      <c r="C962" s="5"/>
      <c r="D962" s="5"/>
      <c r="E962" s="5"/>
    </row>
    <row r="963">
      <c r="A963" s="5"/>
      <c r="B963" s="5"/>
      <c r="C963" s="5"/>
      <c r="D963" s="5"/>
      <c r="E963" s="5"/>
    </row>
    <row r="964">
      <c r="A964" s="5"/>
      <c r="B964" s="5"/>
      <c r="C964" s="5"/>
      <c r="D964" s="5"/>
      <c r="E964" s="5"/>
    </row>
    <row r="965">
      <c r="A965" s="5"/>
      <c r="B965" s="5"/>
      <c r="C965" s="5"/>
      <c r="D965" s="5"/>
      <c r="E965" s="5"/>
    </row>
    <row r="966">
      <c r="A966" s="5"/>
      <c r="B966" s="5"/>
      <c r="C966" s="5"/>
      <c r="D966" s="5"/>
      <c r="E966" s="5"/>
    </row>
    <row r="967">
      <c r="A967" s="5"/>
      <c r="B967" s="5"/>
      <c r="C967" s="5"/>
      <c r="D967" s="5"/>
      <c r="E967" s="5"/>
    </row>
    <row r="968">
      <c r="A968" s="5"/>
      <c r="B968" s="5"/>
      <c r="C968" s="5"/>
      <c r="D968" s="5"/>
      <c r="E968" s="5"/>
    </row>
    <row r="969">
      <c r="A969" s="5"/>
      <c r="B969" s="5"/>
      <c r="C969" s="5"/>
      <c r="D969" s="5"/>
      <c r="E969" s="5"/>
    </row>
    <row r="970">
      <c r="A970" s="5"/>
      <c r="B970" s="5"/>
      <c r="C970" s="5"/>
      <c r="D970" s="5"/>
      <c r="E970" s="5"/>
    </row>
    <row r="971">
      <c r="A971" s="5"/>
      <c r="B971" s="5"/>
      <c r="C971" s="5"/>
      <c r="D971" s="5"/>
      <c r="E971" s="5"/>
    </row>
    <row r="972">
      <c r="A972" s="5"/>
      <c r="B972" s="5"/>
      <c r="C972" s="5"/>
      <c r="D972" s="5"/>
      <c r="E972" s="5"/>
    </row>
    <row r="973">
      <c r="A973" s="5"/>
      <c r="B973" s="5"/>
      <c r="C973" s="5"/>
      <c r="D973" s="5"/>
      <c r="E973" s="5"/>
    </row>
    <row r="974">
      <c r="A974" s="5"/>
      <c r="B974" s="5"/>
      <c r="C974" s="5"/>
      <c r="D974" s="5"/>
      <c r="E974" s="5"/>
    </row>
    <row r="975">
      <c r="A975" s="5"/>
      <c r="B975" s="5"/>
      <c r="C975" s="5"/>
      <c r="D975" s="5"/>
      <c r="E975" s="5"/>
    </row>
    <row r="976">
      <c r="A976" s="5"/>
      <c r="B976" s="5"/>
      <c r="C976" s="5"/>
      <c r="D976" s="5"/>
      <c r="E976" s="5"/>
    </row>
    <row r="977">
      <c r="A977" s="5"/>
      <c r="B977" s="5"/>
      <c r="C977" s="5"/>
      <c r="D977" s="5"/>
      <c r="E977" s="5"/>
    </row>
    <row r="978">
      <c r="A978" s="5"/>
      <c r="B978" s="5"/>
      <c r="C978" s="5"/>
      <c r="D978" s="5"/>
      <c r="E978" s="5"/>
    </row>
    <row r="979">
      <c r="A979" s="5"/>
      <c r="B979" s="5"/>
      <c r="C979" s="5"/>
      <c r="D979" s="5"/>
      <c r="E979" s="5"/>
    </row>
    <row r="980">
      <c r="A980" s="5"/>
      <c r="B980" s="5"/>
      <c r="C980" s="5"/>
      <c r="D980" s="5"/>
      <c r="E980" s="5"/>
    </row>
    <row r="981">
      <c r="A981" s="5"/>
      <c r="B981" s="5"/>
      <c r="C981" s="5"/>
      <c r="D981" s="5"/>
      <c r="E981" s="5"/>
    </row>
    <row r="982">
      <c r="A982" s="5"/>
      <c r="B982" s="5"/>
      <c r="C982" s="5"/>
      <c r="D982" s="5"/>
      <c r="E982" s="5"/>
    </row>
    <row r="983">
      <c r="A983" s="5"/>
      <c r="B983" s="5"/>
      <c r="C983" s="5"/>
      <c r="D983" s="5"/>
      <c r="E983" s="5"/>
    </row>
    <row r="984">
      <c r="A984" s="5"/>
      <c r="B984" s="5"/>
      <c r="C984" s="5"/>
      <c r="D984" s="5"/>
      <c r="E984" s="5"/>
    </row>
    <row r="985">
      <c r="A985" s="5"/>
      <c r="B985" s="5"/>
      <c r="C985" s="5"/>
      <c r="D985" s="5"/>
      <c r="E985" s="5"/>
    </row>
    <row r="986">
      <c r="A986" s="5"/>
      <c r="B986" s="5"/>
      <c r="C986" s="5"/>
      <c r="D986" s="5"/>
      <c r="E986" s="5"/>
    </row>
    <row r="987">
      <c r="A987" s="5"/>
      <c r="B987" s="5"/>
      <c r="C987" s="5"/>
      <c r="D987" s="5"/>
      <c r="E987" s="5"/>
    </row>
    <row r="988">
      <c r="A988" s="5"/>
      <c r="B988" s="5"/>
      <c r="C988" s="5"/>
      <c r="D988" s="5"/>
      <c r="E988" s="5"/>
    </row>
    <row r="989">
      <c r="A989" s="5"/>
      <c r="B989" s="5"/>
      <c r="C989" s="5"/>
      <c r="D989" s="5"/>
      <c r="E989" s="5"/>
    </row>
    <row r="990">
      <c r="A990" s="5"/>
      <c r="B990" s="5"/>
      <c r="C990" s="5"/>
      <c r="D990" s="5"/>
      <c r="E990" s="5"/>
    </row>
    <row r="991">
      <c r="A991" s="5"/>
      <c r="B991" s="5"/>
      <c r="C991" s="5"/>
      <c r="D991" s="5"/>
      <c r="E991" s="5"/>
    </row>
    <row r="992">
      <c r="A992" s="5"/>
      <c r="B992" s="5"/>
      <c r="C992" s="5"/>
      <c r="D992" s="5"/>
      <c r="E992" s="5"/>
    </row>
    <row r="993">
      <c r="A993" s="5"/>
      <c r="B993" s="5"/>
      <c r="C993" s="5"/>
      <c r="D993" s="5"/>
      <c r="E993" s="5"/>
    </row>
    <row r="994">
      <c r="A994" s="5"/>
      <c r="B994" s="5"/>
      <c r="C994" s="5"/>
      <c r="D994" s="5"/>
      <c r="E994" s="5"/>
    </row>
    <row r="995">
      <c r="A995" s="5"/>
      <c r="B995" s="5"/>
      <c r="C995" s="5"/>
      <c r="D995" s="5"/>
      <c r="E995" s="5"/>
    </row>
    <row r="996">
      <c r="A996" s="5"/>
      <c r="B996" s="5"/>
      <c r="C996" s="5"/>
      <c r="D996" s="5"/>
      <c r="E996" s="5"/>
    </row>
    <row r="997">
      <c r="A997" s="5"/>
      <c r="B997" s="5"/>
      <c r="C997" s="5"/>
      <c r="D997" s="5"/>
      <c r="E997" s="5"/>
    </row>
    <row r="998">
      <c r="A998" s="5"/>
      <c r="B998" s="5"/>
      <c r="C998" s="5"/>
      <c r="D998" s="5"/>
      <c r="E998" s="5"/>
    </row>
    <row r="999">
      <c r="A999" s="5"/>
      <c r="B999" s="5"/>
      <c r="C999" s="5"/>
      <c r="D999" s="5"/>
      <c r="E999"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0" t="s">
        <v>9189</v>
      </c>
    </row>
    <row r="2">
      <c r="A2" s="50" t="s">
        <v>9190</v>
      </c>
    </row>
    <row r="3">
      <c r="A3" s="50" t="s">
        <v>9191</v>
      </c>
      <c r="B3" s="50" t="s">
        <v>9192</v>
      </c>
      <c r="C3" s="50" t="s">
        <v>9193</v>
      </c>
      <c r="D3" s="50" t="s">
        <v>9194</v>
      </c>
      <c r="E3" s="50" t="s">
        <v>9195</v>
      </c>
      <c r="F3" s="50" t="s">
        <v>9196</v>
      </c>
      <c r="G3" s="50" t="s">
        <v>9197</v>
      </c>
      <c r="H3" s="50" t="s">
        <v>9198</v>
      </c>
      <c r="I3" s="50" t="s">
        <v>9199</v>
      </c>
      <c r="J3" s="50" t="s">
        <v>9200</v>
      </c>
      <c r="K3" s="50" t="s">
        <v>9201</v>
      </c>
      <c r="L3" s="50" t="s">
        <v>9202</v>
      </c>
      <c r="M3" s="50" t="s">
        <v>9203</v>
      </c>
      <c r="N3" s="50" t="s">
        <v>9204</v>
      </c>
      <c r="O3" s="50" t="s">
        <v>7822</v>
      </c>
      <c r="P3" s="50" t="s">
        <v>9205</v>
      </c>
      <c r="Q3" s="50" t="s">
        <v>9206</v>
      </c>
      <c r="R3" s="50" t="s">
        <v>7487</v>
      </c>
      <c r="S3" s="50" t="s">
        <v>9207</v>
      </c>
      <c r="T3" s="50" t="s">
        <v>7844</v>
      </c>
      <c r="U3" s="50" t="s">
        <v>9208</v>
      </c>
      <c r="V3" s="50" t="s">
        <v>9209</v>
      </c>
      <c r="W3" s="50" t="s">
        <v>9210</v>
      </c>
      <c r="X3" s="50" t="s">
        <v>9211</v>
      </c>
    </row>
    <row r="4">
      <c r="A4" s="50">
        <v>4.0</v>
      </c>
      <c r="B4" s="50">
        <v>1.0</v>
      </c>
      <c r="C4" s="50">
        <v>1.0</v>
      </c>
      <c r="D4" s="50">
        <v>3.0</v>
      </c>
      <c r="E4" s="50">
        <v>1.0</v>
      </c>
      <c r="F4" s="50">
        <v>1.0</v>
      </c>
      <c r="G4" s="50">
        <v>0.0</v>
      </c>
      <c r="H4" s="50">
        <v>3.0</v>
      </c>
      <c r="I4" s="50">
        <v>0.0</v>
      </c>
      <c r="J4" s="50">
        <v>1.0</v>
      </c>
      <c r="K4" s="50">
        <v>1.0</v>
      </c>
      <c r="L4" s="50">
        <v>1.0</v>
      </c>
      <c r="M4" s="50">
        <v>3.0</v>
      </c>
      <c r="N4" s="50">
        <v>1.0</v>
      </c>
      <c r="O4" s="50">
        <v>1.0</v>
      </c>
      <c r="P4" s="50">
        <v>1.0</v>
      </c>
      <c r="Q4" s="50">
        <v>1.0</v>
      </c>
      <c r="R4" s="50">
        <v>1.0</v>
      </c>
      <c r="S4" s="50">
        <v>0.0</v>
      </c>
      <c r="T4" s="50">
        <v>0.0</v>
      </c>
      <c r="U4" s="50">
        <v>0.0</v>
      </c>
      <c r="V4" s="50">
        <v>0.0</v>
      </c>
      <c r="W4" s="50">
        <v>0.0</v>
      </c>
      <c r="X4" s="978">
        <v>2016.0</v>
      </c>
    </row>
    <row r="5">
      <c r="A5" s="50">
        <v>3.0</v>
      </c>
      <c r="B5" s="50">
        <v>0.0</v>
      </c>
      <c r="C5" s="50">
        <v>0.0</v>
      </c>
      <c r="D5" s="50">
        <v>1.0</v>
      </c>
      <c r="E5" s="50">
        <v>1.0</v>
      </c>
      <c r="F5" s="50">
        <v>1.0</v>
      </c>
      <c r="G5" s="50">
        <v>0.0</v>
      </c>
      <c r="H5" s="50">
        <v>1.0</v>
      </c>
      <c r="I5" s="50">
        <v>2.0</v>
      </c>
      <c r="J5" s="50">
        <v>0.0</v>
      </c>
      <c r="K5" s="50">
        <v>1.0</v>
      </c>
      <c r="L5" s="50">
        <v>3.0</v>
      </c>
      <c r="M5" s="50">
        <v>1.0</v>
      </c>
      <c r="N5" s="50">
        <v>0.0</v>
      </c>
      <c r="O5" s="50">
        <v>0.0</v>
      </c>
      <c r="P5" s="50">
        <v>1.0</v>
      </c>
      <c r="Q5" s="50">
        <v>0.0</v>
      </c>
      <c r="R5" s="50">
        <v>0.0</v>
      </c>
      <c r="S5" s="50">
        <v>0.0</v>
      </c>
      <c r="T5" s="50">
        <v>0.0</v>
      </c>
      <c r="U5" s="50">
        <v>2.0</v>
      </c>
      <c r="V5" s="50">
        <v>1.0</v>
      </c>
      <c r="W5" s="50">
        <v>0.0</v>
      </c>
      <c r="X5" s="978">
        <v>2028.0</v>
      </c>
    </row>
    <row r="6">
      <c r="A6" s="50">
        <v>0.0</v>
      </c>
      <c r="B6" s="50">
        <v>0.0</v>
      </c>
      <c r="C6" s="50">
        <v>2.0</v>
      </c>
      <c r="D6" s="50">
        <v>0.0</v>
      </c>
      <c r="E6" s="50">
        <v>0.0</v>
      </c>
      <c r="F6" s="50">
        <v>0.0</v>
      </c>
      <c r="G6" s="50">
        <v>0.0</v>
      </c>
      <c r="H6" s="50">
        <v>0.0</v>
      </c>
      <c r="I6" s="50">
        <v>0.0</v>
      </c>
      <c r="J6" s="50">
        <v>0.0</v>
      </c>
      <c r="K6" s="50">
        <v>0.0</v>
      </c>
      <c r="L6" s="50">
        <v>0.0</v>
      </c>
      <c r="M6" s="50">
        <v>0.0</v>
      </c>
      <c r="N6" s="50">
        <v>0.0</v>
      </c>
      <c r="O6" s="50">
        <v>0.0</v>
      </c>
      <c r="P6" s="50">
        <v>0.0</v>
      </c>
      <c r="Q6" s="50">
        <v>0.0</v>
      </c>
      <c r="R6" s="50">
        <v>1.0</v>
      </c>
      <c r="S6" s="50">
        <v>0.0</v>
      </c>
      <c r="T6" s="50">
        <v>0.0</v>
      </c>
      <c r="U6" s="50">
        <v>0.0</v>
      </c>
      <c r="V6" s="50">
        <v>0.0</v>
      </c>
      <c r="W6" s="50">
        <v>0.0</v>
      </c>
      <c r="X6" s="978">
        <v>2040.0</v>
      </c>
    </row>
    <row r="7">
      <c r="A7" s="50">
        <v>1.0</v>
      </c>
      <c r="B7" s="50">
        <v>1.0</v>
      </c>
      <c r="C7" s="50">
        <v>2.0</v>
      </c>
      <c r="D7" s="50">
        <v>1.0</v>
      </c>
      <c r="E7" s="50">
        <v>1.0</v>
      </c>
      <c r="F7" s="50">
        <v>1.0</v>
      </c>
      <c r="G7" s="50">
        <v>0.0</v>
      </c>
      <c r="H7" s="50">
        <v>1.0</v>
      </c>
      <c r="I7" s="50">
        <v>0.0</v>
      </c>
      <c r="J7" s="50">
        <v>1.0</v>
      </c>
      <c r="K7" s="50">
        <v>1.0</v>
      </c>
      <c r="L7" s="50">
        <v>0.0</v>
      </c>
      <c r="M7" s="50">
        <v>1.0</v>
      </c>
      <c r="N7" s="50">
        <v>1.0</v>
      </c>
      <c r="O7" s="50">
        <v>0.0</v>
      </c>
      <c r="P7" s="50">
        <v>0.0</v>
      </c>
      <c r="Q7" s="50">
        <v>0.0</v>
      </c>
      <c r="R7" s="50">
        <v>0.0</v>
      </c>
      <c r="S7" s="50">
        <v>0.0</v>
      </c>
      <c r="T7" s="50">
        <v>0.0</v>
      </c>
      <c r="U7" s="50">
        <v>1.0</v>
      </c>
      <c r="V7" s="50">
        <v>0.0</v>
      </c>
      <c r="W7" s="50">
        <v>0.0</v>
      </c>
      <c r="X7" s="978">
        <v>2052.0</v>
      </c>
    </row>
    <row r="8">
      <c r="A8" s="50">
        <v>0.0</v>
      </c>
      <c r="B8" s="50">
        <v>0.0</v>
      </c>
      <c r="C8" s="50">
        <v>0.0</v>
      </c>
      <c r="D8" s="50">
        <v>0.0</v>
      </c>
      <c r="E8" s="50">
        <v>0.0</v>
      </c>
      <c r="F8" s="50">
        <v>0.0</v>
      </c>
      <c r="G8" s="50">
        <v>0.0</v>
      </c>
      <c r="H8" s="50">
        <v>0.0</v>
      </c>
      <c r="I8" s="50">
        <v>0.0</v>
      </c>
      <c r="J8" s="50">
        <v>0.0</v>
      </c>
      <c r="K8" s="50">
        <v>0.0</v>
      </c>
      <c r="L8" s="50">
        <v>0.0</v>
      </c>
      <c r="M8" s="50">
        <v>0.0</v>
      </c>
      <c r="N8" s="50">
        <v>0.0</v>
      </c>
      <c r="O8" s="50">
        <v>0.0</v>
      </c>
      <c r="P8" s="50">
        <v>0.0</v>
      </c>
      <c r="Q8" s="50">
        <v>0.0</v>
      </c>
      <c r="R8" s="50">
        <v>0.0</v>
      </c>
      <c r="S8" s="50">
        <v>0.0</v>
      </c>
      <c r="T8" s="50">
        <v>0.0</v>
      </c>
      <c r="U8" s="50">
        <v>0.0</v>
      </c>
      <c r="V8" s="50">
        <v>0.0</v>
      </c>
      <c r="W8" s="50">
        <v>0.0</v>
      </c>
      <c r="X8" s="978">
        <v>2064.0</v>
      </c>
    </row>
    <row r="9">
      <c r="A9" s="50">
        <v>0.0</v>
      </c>
      <c r="B9" s="50">
        <v>0.0</v>
      </c>
      <c r="C9" s="50">
        <v>0.0</v>
      </c>
      <c r="D9" s="50">
        <v>0.0</v>
      </c>
      <c r="E9" s="50">
        <v>0.0</v>
      </c>
      <c r="F9" s="50">
        <v>0.0</v>
      </c>
      <c r="G9" s="50">
        <v>0.0</v>
      </c>
      <c r="H9" s="50">
        <v>0.0</v>
      </c>
      <c r="I9" s="50">
        <v>0.0</v>
      </c>
      <c r="J9" s="50">
        <v>0.0</v>
      </c>
      <c r="K9" s="50">
        <v>1.0</v>
      </c>
      <c r="L9" s="50">
        <v>1.0</v>
      </c>
      <c r="M9" s="50">
        <v>0.0</v>
      </c>
      <c r="N9" s="50">
        <v>1.0</v>
      </c>
      <c r="O9" s="50">
        <v>0.0</v>
      </c>
      <c r="P9" s="50">
        <v>0.0</v>
      </c>
      <c r="Q9" s="50">
        <v>0.0</v>
      </c>
      <c r="R9" s="50">
        <v>0.0</v>
      </c>
      <c r="S9" s="50">
        <v>0.0</v>
      </c>
      <c r="T9" s="50">
        <v>0.0</v>
      </c>
      <c r="U9" s="50">
        <v>0.0</v>
      </c>
      <c r="V9" s="50">
        <v>0.0</v>
      </c>
      <c r="W9" s="50">
        <v>1.0</v>
      </c>
      <c r="X9" s="978">
        <v>2076.0</v>
      </c>
    </row>
    <row r="10">
      <c r="A10" s="50">
        <v>0.0</v>
      </c>
      <c r="B10" s="50">
        <v>0.0</v>
      </c>
      <c r="C10" s="50">
        <v>0.0</v>
      </c>
      <c r="D10" s="50">
        <v>1.0</v>
      </c>
      <c r="E10" s="50">
        <v>0.0</v>
      </c>
      <c r="F10" s="50">
        <v>0.0</v>
      </c>
      <c r="G10" s="50">
        <v>0.0</v>
      </c>
      <c r="H10" s="50">
        <v>0.0</v>
      </c>
      <c r="I10" s="50">
        <v>0.0</v>
      </c>
      <c r="J10" s="50">
        <v>0.0</v>
      </c>
      <c r="K10" s="50">
        <v>1.0</v>
      </c>
      <c r="L10" s="50">
        <v>0.0</v>
      </c>
      <c r="M10" s="50">
        <v>0.0</v>
      </c>
      <c r="N10" s="50">
        <v>0.0</v>
      </c>
      <c r="O10" s="50">
        <v>0.0</v>
      </c>
      <c r="P10" s="50">
        <v>0.0</v>
      </c>
      <c r="Q10" s="50">
        <v>0.0</v>
      </c>
      <c r="R10" s="50">
        <v>0.0</v>
      </c>
      <c r="S10" s="50">
        <v>0.0</v>
      </c>
      <c r="T10" s="50">
        <v>0.0</v>
      </c>
      <c r="U10" s="50">
        <v>0.0</v>
      </c>
      <c r="V10" s="50">
        <v>0.0</v>
      </c>
      <c r="W10" s="50">
        <v>0.0</v>
      </c>
      <c r="X10" s="978">
        <v>2088.0</v>
      </c>
    </row>
    <row r="11">
      <c r="A11" s="50">
        <v>0.0</v>
      </c>
      <c r="B11" s="50">
        <v>0.0</v>
      </c>
      <c r="C11" s="50">
        <v>0.0</v>
      </c>
      <c r="D11" s="50">
        <v>0.0</v>
      </c>
      <c r="E11" s="50">
        <v>0.0</v>
      </c>
      <c r="F11" s="50">
        <v>0.0</v>
      </c>
      <c r="G11" s="50">
        <v>0.0</v>
      </c>
      <c r="H11" s="50">
        <v>0.0</v>
      </c>
      <c r="I11" s="50">
        <v>0.0</v>
      </c>
      <c r="J11" s="50">
        <v>0.0</v>
      </c>
      <c r="K11" s="50">
        <v>0.0</v>
      </c>
      <c r="L11" s="50">
        <v>0.0</v>
      </c>
      <c r="M11" s="50">
        <v>0.0</v>
      </c>
      <c r="N11" s="50">
        <v>1.0</v>
      </c>
      <c r="O11" s="50">
        <v>0.0</v>
      </c>
      <c r="P11" s="50">
        <v>0.0</v>
      </c>
      <c r="Q11" s="50">
        <v>0.0</v>
      </c>
      <c r="R11" s="50">
        <v>0.0</v>
      </c>
      <c r="S11" s="50">
        <v>0.0</v>
      </c>
      <c r="T11" s="50">
        <v>0.0</v>
      </c>
      <c r="U11" s="50">
        <v>0.0</v>
      </c>
      <c r="V11" s="50">
        <v>0.0</v>
      </c>
      <c r="W11" s="50">
        <v>0.0</v>
      </c>
      <c r="X11" s="978">
        <v>2100.0</v>
      </c>
    </row>
    <row r="12">
      <c r="A12" s="50">
        <v>1.0</v>
      </c>
      <c r="B12" s="50">
        <v>0.0</v>
      </c>
      <c r="C12" s="50">
        <v>0.0</v>
      </c>
      <c r="D12" s="50">
        <v>0.0</v>
      </c>
      <c r="E12" s="50">
        <v>0.0</v>
      </c>
      <c r="F12" s="50">
        <v>0.0</v>
      </c>
      <c r="G12" s="50">
        <v>0.0</v>
      </c>
      <c r="H12" s="50">
        <v>0.0</v>
      </c>
      <c r="I12" s="50">
        <v>0.0</v>
      </c>
      <c r="J12" s="50">
        <v>0.0</v>
      </c>
      <c r="K12" s="50">
        <v>0.0</v>
      </c>
      <c r="L12" s="50">
        <v>0.0</v>
      </c>
      <c r="M12" s="50">
        <v>0.0</v>
      </c>
      <c r="N12" s="50">
        <v>0.0</v>
      </c>
      <c r="O12" s="50">
        <v>0.0</v>
      </c>
      <c r="P12" s="50">
        <v>0.0</v>
      </c>
      <c r="Q12" s="50">
        <v>0.0</v>
      </c>
      <c r="R12" s="50">
        <v>0.0</v>
      </c>
      <c r="S12" s="50">
        <v>0.0</v>
      </c>
      <c r="T12" s="50">
        <v>0.0</v>
      </c>
      <c r="U12" s="50">
        <v>0.0</v>
      </c>
      <c r="V12" s="50">
        <v>0.0</v>
      </c>
      <c r="W12" s="50">
        <v>0.0</v>
      </c>
      <c r="X12" s="978">
        <v>2112.0</v>
      </c>
    </row>
    <row r="13">
      <c r="A13" s="50">
        <v>0.0</v>
      </c>
      <c r="B13" s="50">
        <v>0.0</v>
      </c>
      <c r="C13" s="50">
        <v>1.0</v>
      </c>
      <c r="D13" s="50">
        <v>1.0</v>
      </c>
      <c r="E13" s="50">
        <v>0.0</v>
      </c>
      <c r="F13" s="50">
        <v>0.0</v>
      </c>
      <c r="G13" s="50">
        <v>0.0</v>
      </c>
      <c r="H13" s="50">
        <v>1.0</v>
      </c>
      <c r="I13" s="50">
        <v>0.0</v>
      </c>
      <c r="J13" s="50">
        <v>0.0</v>
      </c>
      <c r="K13" s="50">
        <v>0.0</v>
      </c>
      <c r="L13" s="50">
        <v>0.0</v>
      </c>
      <c r="M13" s="50">
        <v>1.0</v>
      </c>
      <c r="N13" s="50">
        <v>0.0</v>
      </c>
      <c r="O13" s="50">
        <v>0.0</v>
      </c>
      <c r="P13" s="50">
        <v>0.0</v>
      </c>
      <c r="Q13" s="50">
        <v>0.0</v>
      </c>
      <c r="R13" s="50">
        <v>0.0</v>
      </c>
      <c r="S13" s="50">
        <v>0.0</v>
      </c>
      <c r="T13" s="50">
        <v>0.0</v>
      </c>
      <c r="U13" s="50">
        <v>0.0</v>
      </c>
      <c r="V13" s="50">
        <v>0.0</v>
      </c>
      <c r="W13" s="50">
        <v>0.0</v>
      </c>
      <c r="X13" s="978">
        <v>2124.0</v>
      </c>
    </row>
    <row r="14">
      <c r="A14" s="50">
        <v>0.0</v>
      </c>
      <c r="B14" s="50">
        <v>0.0</v>
      </c>
      <c r="C14" s="50">
        <v>0.0</v>
      </c>
      <c r="D14" s="50">
        <v>0.0</v>
      </c>
      <c r="E14" s="50">
        <v>0.0</v>
      </c>
      <c r="F14" s="50">
        <v>0.0</v>
      </c>
      <c r="G14" s="50">
        <v>0.0</v>
      </c>
      <c r="H14" s="50">
        <v>0.0</v>
      </c>
      <c r="I14" s="50">
        <v>0.0</v>
      </c>
      <c r="J14" s="50">
        <v>0.0</v>
      </c>
      <c r="K14" s="50">
        <v>0.0</v>
      </c>
      <c r="L14" s="50">
        <v>0.0</v>
      </c>
      <c r="M14" s="50">
        <v>0.0</v>
      </c>
      <c r="N14" s="50">
        <v>0.0</v>
      </c>
      <c r="O14" s="50">
        <v>0.0</v>
      </c>
      <c r="P14" s="50">
        <v>0.0</v>
      </c>
      <c r="Q14" s="50">
        <v>0.0</v>
      </c>
      <c r="R14" s="50">
        <v>0.0</v>
      </c>
      <c r="S14" s="50">
        <v>0.0</v>
      </c>
      <c r="T14" s="50">
        <v>0.0</v>
      </c>
      <c r="U14" s="50">
        <v>0.0</v>
      </c>
      <c r="V14" s="50">
        <v>0.0</v>
      </c>
      <c r="W14" s="50">
        <v>0.0</v>
      </c>
      <c r="X14" s="978">
        <v>2136.0</v>
      </c>
    </row>
    <row r="15">
      <c r="A15" s="50">
        <v>0.0</v>
      </c>
      <c r="B15" s="50">
        <v>0.0</v>
      </c>
      <c r="C15" s="50">
        <v>0.0</v>
      </c>
      <c r="D15" s="50">
        <v>0.0</v>
      </c>
      <c r="E15" s="50">
        <v>0.0</v>
      </c>
      <c r="F15" s="50">
        <v>0.0</v>
      </c>
      <c r="G15" s="50">
        <v>0.0</v>
      </c>
      <c r="H15" s="50">
        <v>0.0</v>
      </c>
      <c r="I15" s="50">
        <v>0.0</v>
      </c>
      <c r="J15" s="50">
        <v>0.0</v>
      </c>
      <c r="K15" s="50">
        <v>0.0</v>
      </c>
      <c r="L15" s="50">
        <v>0.0</v>
      </c>
      <c r="M15" s="50">
        <v>0.0</v>
      </c>
      <c r="N15" s="50">
        <v>0.0</v>
      </c>
      <c r="O15" s="50">
        <v>0.0</v>
      </c>
      <c r="P15" s="50">
        <v>0.0</v>
      </c>
      <c r="Q15" s="50">
        <v>0.0</v>
      </c>
      <c r="R15" s="50">
        <v>0.0</v>
      </c>
      <c r="S15" s="50">
        <v>0.0</v>
      </c>
      <c r="T15" s="50">
        <v>0.0</v>
      </c>
      <c r="U15" s="50">
        <v>0.0</v>
      </c>
      <c r="V15" s="50">
        <v>0.0</v>
      </c>
      <c r="W15" s="50">
        <v>0.0</v>
      </c>
      <c r="X15" s="978">
        <v>2148.0</v>
      </c>
    </row>
    <row r="16">
      <c r="A16" s="50">
        <v>0.0</v>
      </c>
      <c r="B16" s="50">
        <v>0.0</v>
      </c>
      <c r="C16" s="50">
        <v>0.0</v>
      </c>
      <c r="D16" s="50">
        <v>0.0</v>
      </c>
      <c r="E16" s="50">
        <v>0.0</v>
      </c>
      <c r="F16" s="50">
        <v>0.0</v>
      </c>
      <c r="G16" s="50">
        <v>0.0</v>
      </c>
      <c r="H16" s="50">
        <v>0.0</v>
      </c>
      <c r="I16" s="50">
        <v>0.0</v>
      </c>
      <c r="J16" s="50">
        <v>0.0</v>
      </c>
      <c r="K16" s="50">
        <v>0.0</v>
      </c>
      <c r="L16" s="50">
        <v>0.0</v>
      </c>
      <c r="M16" s="50">
        <v>0.0</v>
      </c>
      <c r="N16" s="50">
        <v>0.0</v>
      </c>
      <c r="O16" s="50">
        <v>0.0</v>
      </c>
      <c r="P16" s="50">
        <v>0.0</v>
      </c>
      <c r="Q16" s="50">
        <v>0.0</v>
      </c>
      <c r="R16" s="50">
        <v>0.0</v>
      </c>
      <c r="S16" s="50">
        <v>0.0</v>
      </c>
      <c r="T16" s="50">
        <v>0.0</v>
      </c>
      <c r="U16" s="50">
        <v>0.0</v>
      </c>
      <c r="V16" s="50">
        <v>0.0</v>
      </c>
      <c r="W16" s="50">
        <v>0.0</v>
      </c>
      <c r="X16" s="978">
        <v>2160.0</v>
      </c>
    </row>
    <row r="17">
      <c r="A17" s="50">
        <v>0.0</v>
      </c>
      <c r="B17" s="50">
        <v>0.0</v>
      </c>
      <c r="C17" s="50">
        <v>0.0</v>
      </c>
      <c r="D17" s="50">
        <v>0.0</v>
      </c>
      <c r="E17" s="50">
        <v>0.0</v>
      </c>
      <c r="F17" s="50">
        <v>0.0</v>
      </c>
      <c r="G17" s="50">
        <v>0.0</v>
      </c>
      <c r="H17" s="50">
        <v>0.0</v>
      </c>
      <c r="I17" s="50">
        <v>0.0</v>
      </c>
      <c r="J17" s="50">
        <v>0.0</v>
      </c>
      <c r="K17" s="50">
        <v>0.0</v>
      </c>
      <c r="L17" s="50">
        <v>0.0</v>
      </c>
      <c r="M17" s="50">
        <v>0.0</v>
      </c>
      <c r="N17" s="50">
        <v>0.0</v>
      </c>
      <c r="O17" s="50">
        <v>0.0</v>
      </c>
      <c r="P17" s="50">
        <v>0.0</v>
      </c>
      <c r="Q17" s="50">
        <v>0.0</v>
      </c>
      <c r="R17" s="50">
        <v>0.0</v>
      </c>
      <c r="S17" s="50">
        <v>0.0</v>
      </c>
      <c r="T17" s="50">
        <v>0.0</v>
      </c>
      <c r="U17" s="50">
        <v>0.0</v>
      </c>
      <c r="V17" s="50">
        <v>0.0</v>
      </c>
      <c r="W17" s="50">
        <v>0.0</v>
      </c>
      <c r="X17" s="978">
        <v>2172.0</v>
      </c>
    </row>
    <row r="18">
      <c r="A18" s="50">
        <v>0.0</v>
      </c>
      <c r="B18" s="50">
        <v>0.0</v>
      </c>
      <c r="C18" s="50">
        <v>0.0</v>
      </c>
      <c r="D18" s="50">
        <v>0.0</v>
      </c>
      <c r="E18" s="50">
        <v>0.0</v>
      </c>
      <c r="F18" s="50">
        <v>0.0</v>
      </c>
      <c r="G18" s="50">
        <v>0.0</v>
      </c>
      <c r="H18" s="50">
        <v>0.0</v>
      </c>
      <c r="I18" s="50">
        <v>0.0</v>
      </c>
      <c r="J18" s="50">
        <v>0.0</v>
      </c>
      <c r="K18" s="50">
        <v>0.0</v>
      </c>
      <c r="L18" s="50">
        <v>0.0</v>
      </c>
      <c r="M18" s="50">
        <v>0.0</v>
      </c>
      <c r="N18" s="50">
        <v>0.0</v>
      </c>
      <c r="O18" s="50">
        <v>0.0</v>
      </c>
      <c r="P18" s="50">
        <v>0.0</v>
      </c>
      <c r="Q18" s="50">
        <v>0.0</v>
      </c>
      <c r="R18" s="50">
        <v>0.0</v>
      </c>
      <c r="S18" s="50">
        <v>0.0</v>
      </c>
      <c r="T18" s="50">
        <v>0.0</v>
      </c>
      <c r="U18" s="50">
        <v>0.0</v>
      </c>
      <c r="V18" s="50">
        <v>1.0</v>
      </c>
      <c r="W18" s="50">
        <v>1.0</v>
      </c>
      <c r="X18" s="978">
        <v>2184.0</v>
      </c>
    </row>
    <row r="19">
      <c r="A19" s="50">
        <v>0.0</v>
      </c>
      <c r="B19" s="50">
        <v>0.0</v>
      </c>
      <c r="C19" s="50">
        <v>0.0</v>
      </c>
      <c r="D19" s="50">
        <v>0.0</v>
      </c>
      <c r="E19" s="50">
        <v>1.0</v>
      </c>
      <c r="F19" s="50">
        <v>0.0</v>
      </c>
      <c r="G19" s="50">
        <v>0.0</v>
      </c>
      <c r="H19" s="50">
        <v>0.0</v>
      </c>
      <c r="I19" s="50">
        <v>0.0</v>
      </c>
      <c r="J19" s="50">
        <v>0.0</v>
      </c>
      <c r="K19" s="50">
        <v>0.0</v>
      </c>
      <c r="L19" s="50">
        <v>0.0</v>
      </c>
      <c r="M19" s="50">
        <v>0.0</v>
      </c>
      <c r="N19" s="50">
        <v>0.0</v>
      </c>
      <c r="O19" s="50">
        <v>0.0</v>
      </c>
      <c r="P19" s="50">
        <v>0.0</v>
      </c>
      <c r="Q19" s="50">
        <v>0.0</v>
      </c>
      <c r="R19" s="50">
        <v>0.0</v>
      </c>
      <c r="S19" s="50">
        <v>0.0</v>
      </c>
      <c r="T19" s="50">
        <v>1.0</v>
      </c>
      <c r="U19" s="50">
        <v>0.0</v>
      </c>
      <c r="V19" s="50">
        <v>0.0</v>
      </c>
      <c r="W19" s="50">
        <v>0.0</v>
      </c>
      <c r="X19" s="978">
        <v>2196.0</v>
      </c>
    </row>
    <row r="20">
      <c r="A20" s="50">
        <v>0.0</v>
      </c>
      <c r="B20" s="50">
        <v>0.0</v>
      </c>
      <c r="C20" s="50">
        <v>0.0</v>
      </c>
      <c r="D20" s="50">
        <v>0.0</v>
      </c>
      <c r="E20" s="50">
        <v>0.0</v>
      </c>
      <c r="F20" s="50">
        <v>0.0</v>
      </c>
      <c r="G20" s="50">
        <v>1.0</v>
      </c>
      <c r="H20" s="50">
        <v>0.0</v>
      </c>
      <c r="I20" s="50">
        <v>0.0</v>
      </c>
      <c r="J20" s="50">
        <v>0.0</v>
      </c>
      <c r="K20" s="50">
        <v>0.0</v>
      </c>
      <c r="L20" s="50">
        <v>0.0</v>
      </c>
      <c r="M20" s="50">
        <v>0.0</v>
      </c>
      <c r="N20" s="50">
        <v>0.0</v>
      </c>
      <c r="O20" s="50">
        <v>0.0</v>
      </c>
      <c r="P20" s="50">
        <v>1.0</v>
      </c>
      <c r="Q20" s="50">
        <v>0.0</v>
      </c>
      <c r="R20" s="50">
        <v>0.0</v>
      </c>
      <c r="S20" s="50">
        <v>1.0</v>
      </c>
      <c r="T20" s="50">
        <v>0.0</v>
      </c>
      <c r="U20" s="50">
        <v>0.0</v>
      </c>
      <c r="V20" s="50">
        <v>0.0</v>
      </c>
      <c r="W20" s="50">
        <v>0.0</v>
      </c>
      <c r="X20" s="978">
        <v>2208.0</v>
      </c>
    </row>
    <row r="21">
      <c r="A21" s="50">
        <v>3.0</v>
      </c>
      <c r="B21" s="50">
        <v>2.0</v>
      </c>
      <c r="C21" s="50">
        <v>2.0</v>
      </c>
      <c r="D21" s="50">
        <v>1.0</v>
      </c>
      <c r="E21" s="50">
        <v>0.0</v>
      </c>
      <c r="F21" s="50">
        <v>2.0</v>
      </c>
      <c r="G21" s="50">
        <v>0.0</v>
      </c>
      <c r="H21" s="50">
        <v>0.0</v>
      </c>
      <c r="I21" s="50">
        <v>1.0</v>
      </c>
      <c r="J21" s="50">
        <v>1.0</v>
      </c>
      <c r="K21" s="50">
        <v>0.0</v>
      </c>
      <c r="L21" s="50">
        <v>0.0</v>
      </c>
      <c r="M21" s="50">
        <v>0.0</v>
      </c>
      <c r="N21" s="50">
        <v>0.0</v>
      </c>
      <c r="O21" s="50">
        <v>0.0</v>
      </c>
      <c r="P21" s="50">
        <v>0.0</v>
      </c>
      <c r="Q21" s="50">
        <v>0.0</v>
      </c>
      <c r="R21" s="50">
        <v>0.0</v>
      </c>
      <c r="S21" s="50">
        <v>0.0</v>
      </c>
      <c r="T21" s="50">
        <v>0.0</v>
      </c>
      <c r="U21" s="50">
        <v>0.0</v>
      </c>
      <c r="V21" s="50">
        <v>0.0</v>
      </c>
      <c r="W21" s="50">
        <v>0.0</v>
      </c>
      <c r="X21" s="978">
        <v>2220.0</v>
      </c>
    </row>
    <row r="22">
      <c r="A22" s="50">
        <v>3.0</v>
      </c>
      <c r="B22" s="50">
        <v>0.0</v>
      </c>
      <c r="C22" s="50">
        <v>1.0</v>
      </c>
      <c r="D22" s="50">
        <v>1.0</v>
      </c>
      <c r="E22" s="50">
        <v>0.0</v>
      </c>
      <c r="F22" s="50">
        <v>0.0</v>
      </c>
      <c r="G22" s="50">
        <v>1.0</v>
      </c>
      <c r="H22" s="50">
        <v>0.0</v>
      </c>
      <c r="I22" s="50">
        <v>1.0</v>
      </c>
      <c r="J22" s="50">
        <v>1.0</v>
      </c>
      <c r="K22" s="50">
        <v>0.0</v>
      </c>
      <c r="L22" s="50">
        <v>0.0</v>
      </c>
      <c r="M22" s="50">
        <v>0.0</v>
      </c>
      <c r="N22" s="50">
        <v>0.0</v>
      </c>
      <c r="O22" s="50">
        <v>0.0</v>
      </c>
      <c r="P22" s="50">
        <v>0.0</v>
      </c>
      <c r="Q22" s="50">
        <v>1.0</v>
      </c>
      <c r="R22" s="50">
        <v>0.0</v>
      </c>
      <c r="S22" s="50">
        <v>0.0</v>
      </c>
      <c r="T22" s="50">
        <v>0.0</v>
      </c>
      <c r="U22" s="50">
        <v>0.0</v>
      </c>
      <c r="V22" s="50">
        <v>0.0</v>
      </c>
      <c r="W22" s="50">
        <v>0.0</v>
      </c>
      <c r="X22" s="978">
        <v>2232.0</v>
      </c>
    </row>
    <row r="23">
      <c r="A23" s="50">
        <v>3.0</v>
      </c>
      <c r="B23" s="50">
        <v>1.0</v>
      </c>
      <c r="C23" s="50">
        <v>0.0</v>
      </c>
      <c r="D23" s="50">
        <v>1.0</v>
      </c>
      <c r="E23" s="50">
        <v>4.0</v>
      </c>
      <c r="F23" s="50">
        <v>1.0</v>
      </c>
      <c r="G23" s="50">
        <v>2.0</v>
      </c>
      <c r="H23" s="50">
        <v>2.0</v>
      </c>
      <c r="I23" s="50">
        <v>3.0</v>
      </c>
      <c r="J23" s="50">
        <v>3.0</v>
      </c>
      <c r="K23" s="50">
        <v>0.0</v>
      </c>
      <c r="L23" s="50">
        <v>0.0</v>
      </c>
      <c r="M23" s="50">
        <v>2.0</v>
      </c>
      <c r="N23" s="50">
        <v>1.0</v>
      </c>
      <c r="O23" s="50">
        <v>0.0</v>
      </c>
      <c r="P23" s="50">
        <v>2.0</v>
      </c>
      <c r="Q23" s="50">
        <v>1.0</v>
      </c>
      <c r="R23" s="50">
        <v>0.0</v>
      </c>
      <c r="S23" s="50">
        <v>0.0</v>
      </c>
      <c r="T23" s="50">
        <v>1.0</v>
      </c>
      <c r="U23" s="50">
        <v>1.0</v>
      </c>
      <c r="V23" s="50">
        <v>0.0</v>
      </c>
      <c r="W23" s="50">
        <v>2.0</v>
      </c>
      <c r="X23" s="978">
        <v>2244.0</v>
      </c>
    </row>
    <row r="24">
      <c r="A24" s="50">
        <v>1.0</v>
      </c>
      <c r="B24" s="50">
        <v>0.0</v>
      </c>
      <c r="C24" s="50">
        <v>0.0</v>
      </c>
      <c r="D24" s="50">
        <v>1.0</v>
      </c>
      <c r="E24" s="50">
        <v>1.0</v>
      </c>
      <c r="F24" s="50">
        <v>1.0</v>
      </c>
      <c r="G24" s="50">
        <v>0.0</v>
      </c>
      <c r="H24" s="50">
        <v>1.0</v>
      </c>
      <c r="I24" s="50">
        <v>0.0</v>
      </c>
      <c r="J24" s="50">
        <v>1.0</v>
      </c>
      <c r="K24" s="50">
        <v>0.0</v>
      </c>
      <c r="L24" s="50">
        <v>1.0</v>
      </c>
      <c r="M24" s="50">
        <v>1.0</v>
      </c>
      <c r="N24" s="50">
        <v>0.0</v>
      </c>
      <c r="O24" s="50">
        <v>1.0</v>
      </c>
      <c r="P24" s="50">
        <v>0.0</v>
      </c>
      <c r="Q24" s="50">
        <v>0.0</v>
      </c>
      <c r="R24" s="50">
        <v>0.0</v>
      </c>
      <c r="S24" s="50">
        <v>0.0</v>
      </c>
      <c r="T24" s="50">
        <v>0.0</v>
      </c>
      <c r="U24" s="50">
        <v>0.0</v>
      </c>
      <c r="V24" s="50">
        <v>1.0</v>
      </c>
      <c r="W24" s="50">
        <v>0.0</v>
      </c>
      <c r="X24" s="978">
        <v>2256.0</v>
      </c>
    </row>
    <row r="25">
      <c r="A25" s="50">
        <v>0.0</v>
      </c>
      <c r="B25" s="50">
        <v>0.0</v>
      </c>
      <c r="C25" s="50">
        <v>1.0</v>
      </c>
      <c r="D25" s="50">
        <v>0.0</v>
      </c>
      <c r="E25" s="50">
        <v>0.0</v>
      </c>
      <c r="F25" s="50">
        <v>0.0</v>
      </c>
      <c r="G25" s="50">
        <v>1.0</v>
      </c>
      <c r="H25" s="50">
        <v>0.0</v>
      </c>
      <c r="I25" s="50">
        <v>0.0</v>
      </c>
      <c r="J25" s="50">
        <v>0.0</v>
      </c>
      <c r="K25" s="50">
        <v>0.0</v>
      </c>
      <c r="L25" s="50">
        <v>0.0</v>
      </c>
      <c r="M25" s="50">
        <v>0.0</v>
      </c>
      <c r="N25" s="50">
        <v>0.0</v>
      </c>
      <c r="O25" s="50">
        <v>0.0</v>
      </c>
      <c r="P25" s="50">
        <v>0.0</v>
      </c>
      <c r="Q25" s="50">
        <v>0.0</v>
      </c>
      <c r="R25" s="50">
        <v>1.0</v>
      </c>
      <c r="S25" s="50">
        <v>1.0</v>
      </c>
      <c r="T25" s="50">
        <v>0.0</v>
      </c>
      <c r="U25" s="50">
        <v>0.0</v>
      </c>
      <c r="V25" s="50">
        <v>0.0</v>
      </c>
      <c r="W25" s="50">
        <v>0.0</v>
      </c>
      <c r="X25" s="978">
        <v>2268.0</v>
      </c>
    </row>
    <row r="26">
      <c r="A26" s="50">
        <v>0.0</v>
      </c>
      <c r="B26" s="50">
        <v>0.0</v>
      </c>
      <c r="C26" s="50">
        <v>0.0</v>
      </c>
      <c r="D26" s="50">
        <v>0.0</v>
      </c>
      <c r="E26" s="50">
        <v>0.0</v>
      </c>
      <c r="F26" s="50">
        <v>0.0</v>
      </c>
      <c r="G26" s="50">
        <v>0.0</v>
      </c>
      <c r="H26" s="50">
        <v>1.0</v>
      </c>
      <c r="I26" s="50">
        <v>0.0</v>
      </c>
      <c r="J26" s="50">
        <v>1.0</v>
      </c>
      <c r="K26" s="50">
        <v>0.0</v>
      </c>
      <c r="L26" s="50">
        <v>0.0</v>
      </c>
      <c r="M26" s="50">
        <v>1.0</v>
      </c>
      <c r="N26" s="50">
        <v>0.0</v>
      </c>
      <c r="O26" s="50">
        <v>0.0</v>
      </c>
      <c r="P26" s="50">
        <v>0.0</v>
      </c>
      <c r="Q26" s="50">
        <v>0.0</v>
      </c>
      <c r="R26" s="50">
        <v>0.0</v>
      </c>
      <c r="S26" s="50">
        <v>0.0</v>
      </c>
      <c r="T26" s="50">
        <v>0.0</v>
      </c>
      <c r="U26" s="50">
        <v>0.0</v>
      </c>
      <c r="V26" s="50">
        <v>0.0</v>
      </c>
      <c r="W26" s="50">
        <v>0.0</v>
      </c>
      <c r="X26" s="978">
        <v>2280.0</v>
      </c>
    </row>
    <row r="27">
      <c r="A27" s="50">
        <v>1.0</v>
      </c>
      <c r="B27" s="50">
        <v>0.0</v>
      </c>
      <c r="C27" s="50">
        <v>0.0</v>
      </c>
      <c r="D27" s="50">
        <v>0.0</v>
      </c>
      <c r="E27" s="50">
        <v>0.0</v>
      </c>
      <c r="F27" s="50">
        <v>0.0</v>
      </c>
      <c r="G27" s="50">
        <v>0.0</v>
      </c>
      <c r="H27" s="50">
        <v>0.0</v>
      </c>
      <c r="I27" s="50">
        <v>0.0</v>
      </c>
      <c r="J27" s="50">
        <v>0.0</v>
      </c>
      <c r="K27" s="50">
        <v>1.0</v>
      </c>
      <c r="L27" s="50">
        <v>0.0</v>
      </c>
      <c r="M27" s="50">
        <v>0.0</v>
      </c>
      <c r="N27" s="50">
        <v>0.0</v>
      </c>
      <c r="O27" s="50">
        <v>0.0</v>
      </c>
      <c r="P27" s="50">
        <v>0.0</v>
      </c>
      <c r="Q27" s="50">
        <v>0.0</v>
      </c>
      <c r="R27" s="50">
        <v>0.0</v>
      </c>
      <c r="S27" s="50">
        <v>0.0</v>
      </c>
      <c r="T27" s="50">
        <v>0.0</v>
      </c>
      <c r="U27" s="50">
        <v>0.0</v>
      </c>
      <c r="V27" s="50">
        <v>0.0</v>
      </c>
      <c r="W27" s="50">
        <v>0.0</v>
      </c>
      <c r="X27" s="978">
        <v>2292.0</v>
      </c>
    </row>
    <row r="28">
      <c r="A28" s="50">
        <v>0.0</v>
      </c>
      <c r="B28" s="50">
        <v>0.0</v>
      </c>
      <c r="C28" s="50">
        <v>0.0</v>
      </c>
      <c r="D28" s="50">
        <v>0.0</v>
      </c>
      <c r="E28" s="50">
        <v>0.0</v>
      </c>
      <c r="F28" s="50">
        <v>0.0</v>
      </c>
      <c r="G28" s="50">
        <v>0.0</v>
      </c>
      <c r="H28" s="50">
        <v>0.0</v>
      </c>
      <c r="I28" s="50">
        <v>0.0</v>
      </c>
      <c r="J28" s="50">
        <v>0.0</v>
      </c>
      <c r="K28" s="50">
        <v>0.0</v>
      </c>
      <c r="L28" s="50">
        <v>0.0</v>
      </c>
      <c r="M28" s="50">
        <v>0.0</v>
      </c>
      <c r="N28" s="50">
        <v>0.0</v>
      </c>
      <c r="O28" s="50">
        <v>1.0</v>
      </c>
      <c r="P28" s="50">
        <v>0.0</v>
      </c>
      <c r="Q28" s="50">
        <v>0.0</v>
      </c>
      <c r="R28" s="50">
        <v>0.0</v>
      </c>
      <c r="S28" s="50">
        <v>0.0</v>
      </c>
      <c r="T28" s="50">
        <v>0.0</v>
      </c>
      <c r="U28" s="50">
        <v>0.0</v>
      </c>
      <c r="V28" s="50">
        <v>0.0</v>
      </c>
      <c r="W28" s="50">
        <v>0.0</v>
      </c>
      <c r="X28" s="978">
        <v>2304.0</v>
      </c>
    </row>
    <row r="29">
      <c r="A29" s="50">
        <v>0.0</v>
      </c>
      <c r="B29" s="50">
        <v>0.0</v>
      </c>
      <c r="C29" s="50">
        <v>0.0</v>
      </c>
      <c r="D29" s="50">
        <v>0.0</v>
      </c>
      <c r="E29" s="50">
        <v>0.0</v>
      </c>
      <c r="F29" s="50">
        <v>0.0</v>
      </c>
      <c r="G29" s="50">
        <v>0.0</v>
      </c>
      <c r="H29" s="50">
        <v>0.0</v>
      </c>
      <c r="I29" s="50">
        <v>0.0</v>
      </c>
      <c r="J29" s="50">
        <v>0.0</v>
      </c>
      <c r="K29" s="50">
        <v>0.0</v>
      </c>
      <c r="L29" s="50">
        <v>0.0</v>
      </c>
      <c r="M29" s="50">
        <v>0.0</v>
      </c>
      <c r="N29" s="50">
        <v>0.0</v>
      </c>
      <c r="O29" s="50">
        <v>0.0</v>
      </c>
      <c r="P29" s="50">
        <v>0.0</v>
      </c>
      <c r="Q29" s="50">
        <v>0.0</v>
      </c>
      <c r="R29" s="50">
        <v>0.0</v>
      </c>
      <c r="S29" s="50">
        <v>0.0</v>
      </c>
      <c r="T29" s="50">
        <v>0.0</v>
      </c>
      <c r="U29" s="50">
        <v>0.0</v>
      </c>
      <c r="V29" s="50">
        <v>0.0</v>
      </c>
      <c r="W29" s="50">
        <v>0.0</v>
      </c>
      <c r="X29" s="978">
        <v>2316.0</v>
      </c>
    </row>
    <row r="30">
      <c r="A30" s="50">
        <v>0.0</v>
      </c>
      <c r="B30" s="50">
        <v>0.0</v>
      </c>
      <c r="C30" s="50">
        <v>0.0</v>
      </c>
      <c r="D30" s="50">
        <v>0.0</v>
      </c>
      <c r="E30" s="50">
        <v>0.0</v>
      </c>
      <c r="F30" s="50">
        <v>0.0</v>
      </c>
      <c r="G30" s="50">
        <v>0.0</v>
      </c>
      <c r="H30" s="50">
        <v>0.0</v>
      </c>
      <c r="I30" s="50">
        <v>0.0</v>
      </c>
      <c r="J30" s="50">
        <v>1.0</v>
      </c>
      <c r="K30" s="50">
        <v>0.0</v>
      </c>
      <c r="L30" s="50">
        <v>0.0</v>
      </c>
      <c r="M30" s="50">
        <v>0.0</v>
      </c>
      <c r="N30" s="50">
        <v>0.0</v>
      </c>
      <c r="O30" s="50">
        <v>0.0</v>
      </c>
      <c r="P30" s="50">
        <v>0.0</v>
      </c>
      <c r="Q30" s="50">
        <v>0.0</v>
      </c>
      <c r="R30" s="50">
        <v>0.0</v>
      </c>
      <c r="S30" s="50">
        <v>0.0</v>
      </c>
      <c r="T30" s="50">
        <v>0.0</v>
      </c>
      <c r="U30" s="50">
        <v>0.0</v>
      </c>
      <c r="V30" s="50">
        <v>0.0</v>
      </c>
      <c r="W30" s="50">
        <v>0.0</v>
      </c>
      <c r="X30" s="978">
        <v>2328.0</v>
      </c>
    </row>
    <row r="31">
      <c r="A31" s="50">
        <v>0.0</v>
      </c>
      <c r="B31" s="50">
        <v>0.0</v>
      </c>
      <c r="C31" s="50">
        <v>1.0</v>
      </c>
      <c r="D31" s="50">
        <v>0.0</v>
      </c>
      <c r="E31" s="50">
        <v>0.0</v>
      </c>
      <c r="F31" s="50">
        <v>0.0</v>
      </c>
      <c r="G31" s="50">
        <v>0.0</v>
      </c>
      <c r="H31" s="50">
        <v>1.0</v>
      </c>
      <c r="I31" s="50">
        <v>1.0</v>
      </c>
      <c r="J31" s="50">
        <v>0.0</v>
      </c>
      <c r="K31" s="50">
        <v>0.0</v>
      </c>
      <c r="L31" s="50">
        <v>0.0</v>
      </c>
      <c r="M31" s="50">
        <v>1.0</v>
      </c>
      <c r="N31" s="50">
        <v>0.0</v>
      </c>
      <c r="O31" s="50">
        <v>0.0</v>
      </c>
      <c r="P31" s="50">
        <v>0.0</v>
      </c>
      <c r="Q31" s="50">
        <v>0.0</v>
      </c>
      <c r="R31" s="50">
        <v>0.0</v>
      </c>
      <c r="S31" s="50">
        <v>0.0</v>
      </c>
      <c r="T31" s="50">
        <v>0.0</v>
      </c>
      <c r="U31" s="50">
        <v>0.0</v>
      </c>
      <c r="V31" s="50">
        <v>0.0</v>
      </c>
      <c r="W31" s="50">
        <v>0.0</v>
      </c>
      <c r="X31" s="978">
        <v>2340.0</v>
      </c>
    </row>
    <row r="32">
      <c r="A32" s="50">
        <v>0.0</v>
      </c>
      <c r="B32" s="50">
        <v>0.0</v>
      </c>
      <c r="C32" s="50">
        <v>0.0</v>
      </c>
      <c r="D32" s="50">
        <v>0.0</v>
      </c>
      <c r="E32" s="50">
        <v>0.0</v>
      </c>
      <c r="F32" s="50">
        <v>0.0</v>
      </c>
      <c r="G32" s="50">
        <v>0.0</v>
      </c>
      <c r="H32" s="50">
        <v>0.0</v>
      </c>
      <c r="I32" s="50">
        <v>0.0</v>
      </c>
      <c r="J32" s="50">
        <v>0.0</v>
      </c>
      <c r="K32" s="50">
        <v>0.0</v>
      </c>
      <c r="L32" s="50">
        <v>0.0</v>
      </c>
      <c r="M32" s="50">
        <v>0.0</v>
      </c>
      <c r="N32" s="50">
        <v>0.0</v>
      </c>
      <c r="O32" s="50">
        <v>0.0</v>
      </c>
      <c r="P32" s="50">
        <v>0.0</v>
      </c>
      <c r="Q32" s="50">
        <v>1.0</v>
      </c>
      <c r="R32" s="50">
        <v>0.0</v>
      </c>
      <c r="S32" s="50">
        <v>0.0</v>
      </c>
      <c r="T32" s="50">
        <v>0.0</v>
      </c>
      <c r="U32" s="50">
        <v>0.0</v>
      </c>
      <c r="V32" s="50">
        <v>0.0</v>
      </c>
      <c r="W32" s="50">
        <v>0.0</v>
      </c>
      <c r="X32" s="978">
        <v>2352.0</v>
      </c>
    </row>
    <row r="33">
      <c r="A33" s="50">
        <v>1.0</v>
      </c>
      <c r="B33" s="50">
        <v>0.0</v>
      </c>
      <c r="C33" s="50">
        <v>0.0</v>
      </c>
      <c r="D33" s="50">
        <v>0.0</v>
      </c>
      <c r="E33" s="50">
        <v>0.0</v>
      </c>
      <c r="F33" s="50">
        <v>0.0</v>
      </c>
      <c r="G33" s="50">
        <v>0.0</v>
      </c>
      <c r="H33" s="50">
        <v>0.0</v>
      </c>
      <c r="I33" s="50">
        <v>0.0</v>
      </c>
      <c r="J33" s="50">
        <v>0.0</v>
      </c>
      <c r="K33" s="50">
        <v>0.0</v>
      </c>
      <c r="L33" s="50">
        <v>0.0</v>
      </c>
      <c r="M33" s="50">
        <v>0.0</v>
      </c>
      <c r="N33" s="50">
        <v>0.0</v>
      </c>
      <c r="O33" s="50">
        <v>0.0</v>
      </c>
      <c r="P33" s="50">
        <v>0.0</v>
      </c>
      <c r="Q33" s="50">
        <v>0.0</v>
      </c>
      <c r="R33" s="50">
        <v>0.0</v>
      </c>
      <c r="S33" s="50">
        <v>0.0</v>
      </c>
      <c r="T33" s="50">
        <v>0.0</v>
      </c>
      <c r="U33" s="50">
        <v>0.0</v>
      </c>
      <c r="V33" s="50">
        <v>0.0</v>
      </c>
      <c r="W33" s="50">
        <v>0.0</v>
      </c>
      <c r="X33" s="978">
        <v>2364.0</v>
      </c>
    </row>
    <row r="34">
      <c r="A34" s="50">
        <v>0.0</v>
      </c>
      <c r="B34" s="50">
        <v>1.0</v>
      </c>
      <c r="C34" s="50">
        <v>0.0</v>
      </c>
      <c r="D34" s="50">
        <v>0.0</v>
      </c>
      <c r="E34" s="50">
        <v>0.0</v>
      </c>
      <c r="F34" s="50">
        <v>0.0</v>
      </c>
      <c r="G34" s="50">
        <v>0.0</v>
      </c>
      <c r="H34" s="50">
        <v>0.0</v>
      </c>
      <c r="I34" s="50">
        <v>0.0</v>
      </c>
      <c r="J34" s="50">
        <v>0.0</v>
      </c>
      <c r="K34" s="50">
        <v>0.0</v>
      </c>
      <c r="L34" s="50">
        <v>0.0</v>
      </c>
      <c r="M34" s="50">
        <v>0.0</v>
      </c>
      <c r="N34" s="50">
        <v>0.0</v>
      </c>
      <c r="O34" s="50">
        <v>0.0</v>
      </c>
      <c r="P34" s="50">
        <v>0.0</v>
      </c>
      <c r="Q34" s="50">
        <v>0.0</v>
      </c>
      <c r="R34" s="50">
        <v>0.0</v>
      </c>
      <c r="S34" s="50">
        <v>0.0</v>
      </c>
      <c r="T34" s="50">
        <v>0.0</v>
      </c>
      <c r="U34" s="50">
        <v>0.0</v>
      </c>
      <c r="V34" s="50">
        <v>0.0</v>
      </c>
      <c r="W34" s="50">
        <v>0.0</v>
      </c>
      <c r="X34" s="978">
        <v>2376.0</v>
      </c>
    </row>
    <row r="35">
      <c r="A35" s="50">
        <v>1.0</v>
      </c>
      <c r="B35" s="50">
        <v>1.0</v>
      </c>
      <c r="C35" s="50">
        <v>0.0</v>
      </c>
      <c r="D35" s="50">
        <v>1.0</v>
      </c>
      <c r="E35" s="50">
        <v>0.0</v>
      </c>
      <c r="F35" s="50">
        <v>0.0</v>
      </c>
      <c r="G35" s="50">
        <v>0.0</v>
      </c>
      <c r="H35" s="50">
        <v>0.0</v>
      </c>
      <c r="I35" s="50">
        <v>0.0</v>
      </c>
      <c r="J35" s="50">
        <v>0.0</v>
      </c>
      <c r="K35" s="50">
        <v>0.0</v>
      </c>
      <c r="L35" s="50">
        <v>0.0</v>
      </c>
      <c r="M35" s="50">
        <v>0.0</v>
      </c>
      <c r="N35" s="50">
        <v>0.0</v>
      </c>
      <c r="O35" s="50">
        <v>0.0</v>
      </c>
      <c r="P35" s="50">
        <v>0.0</v>
      </c>
      <c r="Q35" s="50">
        <v>1.0</v>
      </c>
      <c r="R35" s="50">
        <v>0.0</v>
      </c>
      <c r="S35" s="50">
        <v>0.0</v>
      </c>
      <c r="T35" s="50">
        <v>0.0</v>
      </c>
      <c r="U35" s="50">
        <v>0.0</v>
      </c>
      <c r="V35" s="50">
        <v>0.0</v>
      </c>
      <c r="W35" s="50">
        <v>0.0</v>
      </c>
      <c r="X35" s="978">
        <v>2388.0</v>
      </c>
    </row>
    <row r="36">
      <c r="A36" s="50">
        <v>1.0</v>
      </c>
      <c r="B36" s="50">
        <v>0.0</v>
      </c>
      <c r="C36" s="50">
        <v>0.0</v>
      </c>
      <c r="D36" s="50">
        <v>0.0</v>
      </c>
      <c r="E36" s="50">
        <v>0.0</v>
      </c>
      <c r="F36" s="50">
        <v>0.0</v>
      </c>
      <c r="G36" s="50">
        <v>0.0</v>
      </c>
      <c r="H36" s="50">
        <v>0.0</v>
      </c>
      <c r="I36" s="50">
        <v>0.0</v>
      </c>
      <c r="J36" s="50">
        <v>0.0</v>
      </c>
      <c r="K36" s="50">
        <v>0.0</v>
      </c>
      <c r="L36" s="50">
        <v>0.0</v>
      </c>
      <c r="M36" s="50">
        <v>0.0</v>
      </c>
      <c r="N36" s="50">
        <v>0.0</v>
      </c>
      <c r="O36" s="50">
        <v>0.0</v>
      </c>
      <c r="P36" s="50">
        <v>0.0</v>
      </c>
      <c r="Q36" s="50">
        <v>0.0</v>
      </c>
      <c r="R36" s="50">
        <v>0.0</v>
      </c>
      <c r="S36" s="50">
        <v>0.0</v>
      </c>
      <c r="T36" s="50">
        <v>0.0</v>
      </c>
      <c r="U36" s="50">
        <v>0.0</v>
      </c>
      <c r="V36" s="50">
        <v>0.0</v>
      </c>
      <c r="W36" s="50">
        <v>0.0</v>
      </c>
      <c r="X36" s="978">
        <v>2400.0</v>
      </c>
    </row>
    <row r="37">
      <c r="A37" s="50">
        <v>2.0</v>
      </c>
      <c r="B37" s="50">
        <v>1.0</v>
      </c>
      <c r="C37" s="50">
        <v>1.0</v>
      </c>
      <c r="D37" s="50">
        <v>0.0</v>
      </c>
      <c r="E37" s="50">
        <v>0.0</v>
      </c>
      <c r="F37" s="50">
        <v>0.0</v>
      </c>
      <c r="G37" s="50">
        <v>1.0</v>
      </c>
      <c r="H37" s="50">
        <v>0.0</v>
      </c>
      <c r="I37" s="50">
        <v>1.0</v>
      </c>
      <c r="J37" s="50">
        <v>0.0</v>
      </c>
      <c r="K37" s="50">
        <v>0.0</v>
      </c>
      <c r="L37" s="50">
        <v>0.0</v>
      </c>
      <c r="M37" s="50">
        <v>0.0</v>
      </c>
      <c r="N37" s="50">
        <v>0.0</v>
      </c>
      <c r="O37" s="50">
        <v>0.0</v>
      </c>
      <c r="P37" s="50">
        <v>0.0</v>
      </c>
      <c r="Q37" s="50">
        <v>0.0</v>
      </c>
      <c r="R37" s="50">
        <v>0.0</v>
      </c>
      <c r="S37" s="50">
        <v>0.0</v>
      </c>
      <c r="T37" s="50">
        <v>0.0</v>
      </c>
      <c r="U37" s="50">
        <v>0.0</v>
      </c>
      <c r="V37" s="50">
        <v>0.0</v>
      </c>
      <c r="W37" s="50">
        <v>1.0</v>
      </c>
      <c r="X37" s="978">
        <v>2412.0</v>
      </c>
    </row>
    <row r="38">
      <c r="A38" s="50">
        <v>0.0</v>
      </c>
      <c r="B38" s="50">
        <v>0.0</v>
      </c>
      <c r="C38" s="50">
        <v>0.0</v>
      </c>
      <c r="D38" s="50">
        <v>0.0</v>
      </c>
      <c r="E38" s="50">
        <v>0.0</v>
      </c>
      <c r="F38" s="50">
        <v>0.0</v>
      </c>
      <c r="G38" s="50">
        <v>0.0</v>
      </c>
      <c r="H38" s="50">
        <v>0.0</v>
      </c>
      <c r="I38" s="50">
        <v>0.0</v>
      </c>
      <c r="J38" s="50">
        <v>0.0</v>
      </c>
      <c r="K38" s="50">
        <v>0.0</v>
      </c>
      <c r="L38" s="50">
        <v>0.0</v>
      </c>
      <c r="M38" s="50">
        <v>0.0</v>
      </c>
      <c r="N38" s="50">
        <v>0.0</v>
      </c>
      <c r="O38" s="50">
        <v>0.0</v>
      </c>
      <c r="P38" s="50">
        <v>0.0</v>
      </c>
      <c r="Q38" s="50">
        <v>0.0</v>
      </c>
      <c r="R38" s="50">
        <v>0.0</v>
      </c>
      <c r="S38" s="50">
        <v>0.0</v>
      </c>
      <c r="T38" s="50">
        <v>0.0</v>
      </c>
      <c r="U38" s="50">
        <v>0.0</v>
      </c>
      <c r="V38" s="50">
        <v>0.0</v>
      </c>
      <c r="W38" s="50">
        <v>1.0</v>
      </c>
      <c r="X38" s="978">
        <v>2424.0</v>
      </c>
    </row>
    <row r="39">
      <c r="A39" s="50">
        <v>2.0</v>
      </c>
      <c r="B39" s="50">
        <v>2.0</v>
      </c>
      <c r="C39" s="50">
        <v>0.0</v>
      </c>
      <c r="D39" s="50">
        <v>0.0</v>
      </c>
      <c r="E39" s="50">
        <v>1.0</v>
      </c>
      <c r="F39" s="50">
        <v>0.0</v>
      </c>
      <c r="G39" s="50">
        <v>1.0</v>
      </c>
      <c r="H39" s="50">
        <v>0.0</v>
      </c>
      <c r="I39" s="50">
        <v>0.0</v>
      </c>
      <c r="J39" s="50">
        <v>0.0</v>
      </c>
      <c r="K39" s="50">
        <v>0.0</v>
      </c>
      <c r="L39" s="50">
        <v>1.0</v>
      </c>
      <c r="M39" s="50">
        <v>0.0</v>
      </c>
      <c r="N39" s="50">
        <v>0.0</v>
      </c>
      <c r="O39" s="50">
        <v>0.0</v>
      </c>
      <c r="P39" s="50">
        <v>0.0</v>
      </c>
      <c r="Q39" s="50">
        <v>0.0</v>
      </c>
      <c r="R39" s="50">
        <v>1.0</v>
      </c>
      <c r="S39" s="50">
        <v>0.0</v>
      </c>
      <c r="T39" s="50">
        <v>0.0</v>
      </c>
      <c r="U39" s="50">
        <v>0.0</v>
      </c>
      <c r="V39" s="50">
        <v>0.0</v>
      </c>
      <c r="W39" s="50">
        <v>0.0</v>
      </c>
      <c r="X39" s="978">
        <v>2436.0</v>
      </c>
    </row>
    <row r="40">
      <c r="A40" s="50">
        <v>3.0</v>
      </c>
      <c r="B40" s="50">
        <v>0.0</v>
      </c>
      <c r="C40" s="50">
        <v>0.0</v>
      </c>
      <c r="D40" s="50">
        <v>0.0</v>
      </c>
      <c r="E40" s="50">
        <v>0.0</v>
      </c>
      <c r="F40" s="50">
        <v>0.0</v>
      </c>
      <c r="G40" s="50">
        <v>0.0</v>
      </c>
      <c r="H40" s="50">
        <v>0.0</v>
      </c>
      <c r="I40" s="50">
        <v>0.0</v>
      </c>
      <c r="J40" s="50">
        <v>0.0</v>
      </c>
      <c r="K40" s="50">
        <v>0.0</v>
      </c>
      <c r="L40" s="50">
        <v>0.0</v>
      </c>
      <c r="M40" s="50">
        <v>0.0</v>
      </c>
      <c r="N40" s="50">
        <v>0.0</v>
      </c>
      <c r="O40" s="50">
        <v>0.0</v>
      </c>
      <c r="P40" s="50">
        <v>0.0</v>
      </c>
      <c r="Q40" s="50">
        <v>0.0</v>
      </c>
      <c r="R40" s="50">
        <v>0.0</v>
      </c>
      <c r="S40" s="50">
        <v>0.0</v>
      </c>
      <c r="T40" s="50">
        <v>0.0</v>
      </c>
      <c r="U40" s="50">
        <v>0.0</v>
      </c>
      <c r="V40" s="50">
        <v>0.0</v>
      </c>
      <c r="W40" s="50">
        <v>0.0</v>
      </c>
      <c r="X40" s="978">
        <v>2448.0</v>
      </c>
    </row>
    <row r="41">
      <c r="A41" s="50">
        <v>1.0</v>
      </c>
      <c r="B41" s="50">
        <v>0.0</v>
      </c>
      <c r="C41" s="50">
        <v>0.0</v>
      </c>
      <c r="D41" s="50">
        <v>0.0</v>
      </c>
      <c r="E41" s="50">
        <v>0.0</v>
      </c>
      <c r="F41" s="50">
        <v>0.0</v>
      </c>
      <c r="G41" s="50">
        <v>0.0</v>
      </c>
      <c r="H41" s="50">
        <v>1.0</v>
      </c>
      <c r="I41" s="50">
        <v>0.0</v>
      </c>
      <c r="J41" s="50">
        <v>0.0</v>
      </c>
      <c r="K41" s="50">
        <v>0.0</v>
      </c>
      <c r="L41" s="50">
        <v>0.0</v>
      </c>
      <c r="M41" s="50">
        <v>1.0</v>
      </c>
      <c r="N41" s="50">
        <v>1.0</v>
      </c>
      <c r="O41" s="50">
        <v>1.0</v>
      </c>
      <c r="P41" s="50">
        <v>0.0</v>
      </c>
      <c r="Q41" s="50">
        <v>0.0</v>
      </c>
      <c r="R41" s="50">
        <v>0.0</v>
      </c>
      <c r="S41" s="50">
        <v>0.0</v>
      </c>
      <c r="T41" s="50">
        <v>0.0</v>
      </c>
      <c r="U41" s="50">
        <v>0.0</v>
      </c>
      <c r="V41" s="50">
        <v>0.0</v>
      </c>
      <c r="W41" s="50">
        <v>0.0</v>
      </c>
      <c r="X41" s="978">
        <v>2460.0</v>
      </c>
    </row>
    <row r="42">
      <c r="A42" s="50">
        <v>1.0</v>
      </c>
      <c r="B42" s="50">
        <v>0.0</v>
      </c>
      <c r="C42" s="50">
        <v>0.0</v>
      </c>
      <c r="D42" s="50">
        <v>0.0</v>
      </c>
      <c r="E42" s="50">
        <v>0.0</v>
      </c>
      <c r="F42" s="50">
        <v>0.0</v>
      </c>
      <c r="G42" s="50">
        <v>0.0</v>
      </c>
      <c r="H42" s="50">
        <v>0.0</v>
      </c>
      <c r="I42" s="50">
        <v>0.0</v>
      </c>
      <c r="J42" s="50">
        <v>0.0</v>
      </c>
      <c r="K42" s="50">
        <v>0.0</v>
      </c>
      <c r="L42" s="50">
        <v>0.0</v>
      </c>
      <c r="M42" s="50">
        <v>0.0</v>
      </c>
      <c r="N42" s="50">
        <v>0.0</v>
      </c>
      <c r="O42" s="50">
        <v>0.0</v>
      </c>
      <c r="P42" s="50">
        <v>0.0</v>
      </c>
      <c r="Q42" s="50">
        <v>0.0</v>
      </c>
      <c r="R42" s="50">
        <v>0.0</v>
      </c>
      <c r="S42" s="50">
        <v>0.0</v>
      </c>
      <c r="T42" s="50">
        <v>0.0</v>
      </c>
      <c r="U42" s="50">
        <v>0.0</v>
      </c>
      <c r="V42" s="50">
        <v>0.0</v>
      </c>
      <c r="W42" s="50">
        <v>0.0</v>
      </c>
      <c r="X42" s="978">
        <v>2472.0</v>
      </c>
    </row>
    <row r="43">
      <c r="A43" s="50">
        <v>0.0</v>
      </c>
      <c r="B43" s="50">
        <v>0.0</v>
      </c>
      <c r="C43" s="50">
        <v>0.0</v>
      </c>
      <c r="D43" s="50">
        <v>0.0</v>
      </c>
      <c r="E43" s="50">
        <v>0.0</v>
      </c>
      <c r="F43" s="50">
        <v>0.0</v>
      </c>
      <c r="G43" s="50">
        <v>0.0</v>
      </c>
      <c r="H43" s="50">
        <v>0.0</v>
      </c>
      <c r="I43" s="50">
        <v>0.0</v>
      </c>
      <c r="J43" s="50">
        <v>0.0</v>
      </c>
      <c r="K43" s="50">
        <v>0.0</v>
      </c>
      <c r="L43" s="50">
        <v>0.0</v>
      </c>
      <c r="M43" s="50">
        <v>0.0</v>
      </c>
      <c r="N43" s="50">
        <v>0.0</v>
      </c>
      <c r="O43" s="50">
        <v>0.0</v>
      </c>
      <c r="P43" s="50">
        <v>0.0</v>
      </c>
      <c r="Q43" s="50">
        <v>0.0</v>
      </c>
      <c r="R43" s="50">
        <v>0.0</v>
      </c>
      <c r="S43" s="50">
        <v>0.0</v>
      </c>
      <c r="T43" s="50">
        <v>0.0</v>
      </c>
      <c r="U43" s="50">
        <v>0.0</v>
      </c>
      <c r="V43" s="50">
        <v>0.0</v>
      </c>
      <c r="W43" s="50">
        <v>0.0</v>
      </c>
      <c r="X43" s="978">
        <v>2484.0</v>
      </c>
    </row>
    <row r="44">
      <c r="A44" s="50">
        <v>0.0</v>
      </c>
      <c r="B44" s="50">
        <v>0.0</v>
      </c>
      <c r="C44" s="50">
        <v>0.0</v>
      </c>
      <c r="D44" s="50">
        <v>0.0</v>
      </c>
      <c r="E44" s="50">
        <v>0.0</v>
      </c>
      <c r="F44" s="50">
        <v>0.0</v>
      </c>
      <c r="G44" s="50">
        <v>0.0</v>
      </c>
      <c r="H44" s="50">
        <v>0.0</v>
      </c>
      <c r="I44" s="50">
        <v>0.0</v>
      </c>
      <c r="J44" s="50">
        <v>0.0</v>
      </c>
      <c r="K44" s="50">
        <v>0.0</v>
      </c>
      <c r="L44" s="50">
        <v>0.0</v>
      </c>
      <c r="M44" s="50">
        <v>0.0</v>
      </c>
      <c r="N44" s="50">
        <v>0.0</v>
      </c>
      <c r="O44" s="50">
        <v>0.0</v>
      </c>
      <c r="P44" s="50">
        <v>0.0</v>
      </c>
      <c r="Q44" s="50">
        <v>0.0</v>
      </c>
      <c r="R44" s="50">
        <v>0.0</v>
      </c>
      <c r="S44" s="50">
        <v>0.0</v>
      </c>
      <c r="T44" s="50">
        <v>0.0</v>
      </c>
      <c r="U44" s="50">
        <v>0.0</v>
      </c>
      <c r="V44" s="50">
        <v>0.0</v>
      </c>
      <c r="W44" s="50">
        <v>0.0</v>
      </c>
      <c r="X44" s="978">
        <v>2496.0</v>
      </c>
    </row>
    <row r="45">
      <c r="A45" s="50">
        <v>0.0</v>
      </c>
      <c r="B45" s="50">
        <v>0.0</v>
      </c>
      <c r="C45" s="50">
        <v>0.0</v>
      </c>
      <c r="D45" s="50">
        <v>0.0</v>
      </c>
      <c r="E45" s="50">
        <v>0.0</v>
      </c>
      <c r="F45" s="50">
        <v>0.0</v>
      </c>
      <c r="G45" s="50">
        <v>0.0</v>
      </c>
      <c r="H45" s="50">
        <v>0.0</v>
      </c>
      <c r="I45" s="50">
        <v>0.0</v>
      </c>
      <c r="J45" s="50">
        <v>0.0</v>
      </c>
      <c r="K45" s="50">
        <v>0.0</v>
      </c>
      <c r="L45" s="50">
        <v>0.0</v>
      </c>
      <c r="M45" s="50">
        <v>0.0</v>
      </c>
      <c r="N45" s="50">
        <v>0.0</v>
      </c>
      <c r="O45" s="50">
        <v>0.0</v>
      </c>
      <c r="P45" s="50">
        <v>0.0</v>
      </c>
      <c r="Q45" s="50">
        <v>0.0</v>
      </c>
      <c r="R45" s="50">
        <v>0.0</v>
      </c>
      <c r="S45" s="50">
        <v>0.0</v>
      </c>
      <c r="T45" s="50">
        <v>0.0</v>
      </c>
      <c r="U45" s="50">
        <v>0.0</v>
      </c>
      <c r="V45" s="50">
        <v>0.0</v>
      </c>
      <c r="W45" s="50">
        <v>0.0</v>
      </c>
      <c r="X45" s="978">
        <v>2508.0</v>
      </c>
    </row>
    <row r="46">
      <c r="A46" s="50">
        <v>0.0</v>
      </c>
      <c r="B46" s="50">
        <v>0.0</v>
      </c>
      <c r="C46" s="50">
        <v>0.0</v>
      </c>
      <c r="D46" s="50">
        <v>0.0</v>
      </c>
      <c r="E46" s="50">
        <v>0.0</v>
      </c>
      <c r="F46" s="50">
        <v>0.0</v>
      </c>
      <c r="G46" s="50">
        <v>0.0</v>
      </c>
      <c r="H46" s="50">
        <v>0.0</v>
      </c>
      <c r="I46" s="50">
        <v>0.0</v>
      </c>
      <c r="J46" s="50">
        <v>0.0</v>
      </c>
      <c r="K46" s="50">
        <v>0.0</v>
      </c>
      <c r="L46" s="50">
        <v>0.0</v>
      </c>
      <c r="M46" s="50">
        <v>0.0</v>
      </c>
      <c r="N46" s="50">
        <v>0.0</v>
      </c>
      <c r="O46" s="50">
        <v>0.0</v>
      </c>
      <c r="P46" s="50">
        <v>0.0</v>
      </c>
      <c r="Q46" s="50">
        <v>0.0</v>
      </c>
      <c r="R46" s="50">
        <v>0.0</v>
      </c>
      <c r="S46" s="50">
        <v>0.0</v>
      </c>
      <c r="T46" s="50">
        <v>0.0</v>
      </c>
      <c r="U46" s="50">
        <v>0.0</v>
      </c>
      <c r="V46" s="50">
        <v>0.0</v>
      </c>
      <c r="W46" s="50">
        <v>0.0</v>
      </c>
      <c r="X46" s="978">
        <v>2520.0</v>
      </c>
    </row>
    <row r="47">
      <c r="A47" s="50">
        <v>0.0</v>
      </c>
      <c r="B47" s="50">
        <v>0.0</v>
      </c>
      <c r="C47" s="50">
        <v>0.0</v>
      </c>
      <c r="D47" s="50">
        <v>0.0</v>
      </c>
      <c r="E47" s="50">
        <v>0.0</v>
      </c>
      <c r="F47" s="50">
        <v>0.0</v>
      </c>
      <c r="G47" s="50">
        <v>0.0</v>
      </c>
      <c r="H47" s="50">
        <v>0.0</v>
      </c>
      <c r="I47" s="50">
        <v>0.0</v>
      </c>
      <c r="J47" s="50">
        <v>0.0</v>
      </c>
      <c r="K47" s="50">
        <v>0.0</v>
      </c>
      <c r="L47" s="50">
        <v>0.0</v>
      </c>
      <c r="M47" s="50">
        <v>0.0</v>
      </c>
      <c r="N47" s="50">
        <v>0.0</v>
      </c>
      <c r="O47" s="50">
        <v>0.0</v>
      </c>
      <c r="P47" s="50">
        <v>0.0</v>
      </c>
      <c r="Q47" s="50">
        <v>0.0</v>
      </c>
      <c r="R47" s="50">
        <v>0.0</v>
      </c>
      <c r="S47" s="50">
        <v>0.0</v>
      </c>
      <c r="T47" s="50">
        <v>0.0</v>
      </c>
      <c r="U47" s="50">
        <v>0.0</v>
      </c>
      <c r="V47" s="50">
        <v>0.0</v>
      </c>
      <c r="W47" s="50">
        <v>0.0</v>
      </c>
      <c r="X47" s="978">
        <v>2532.0</v>
      </c>
    </row>
    <row r="49">
      <c r="A49" s="815">
        <f t="shared" ref="A49:W49" si="1">sum(A1:A47)</f>
        <v>32</v>
      </c>
      <c r="B49" s="815">
        <f t="shared" si="1"/>
        <v>10</v>
      </c>
      <c r="C49" s="815">
        <f t="shared" si="1"/>
        <v>12</v>
      </c>
      <c r="D49" s="815">
        <f t="shared" si="1"/>
        <v>12</v>
      </c>
      <c r="E49" s="815">
        <f t="shared" si="1"/>
        <v>10</v>
      </c>
      <c r="F49" s="815">
        <f t="shared" si="1"/>
        <v>7</v>
      </c>
      <c r="G49" s="815">
        <f t="shared" si="1"/>
        <v>7</v>
      </c>
      <c r="H49" s="815">
        <f t="shared" si="1"/>
        <v>12</v>
      </c>
      <c r="I49" s="815">
        <f t="shared" si="1"/>
        <v>9</v>
      </c>
      <c r="J49" s="815">
        <f t="shared" si="1"/>
        <v>10</v>
      </c>
      <c r="K49" s="815">
        <f t="shared" si="1"/>
        <v>6</v>
      </c>
      <c r="L49" s="815">
        <f t="shared" si="1"/>
        <v>7</v>
      </c>
      <c r="M49" s="815">
        <f t="shared" si="1"/>
        <v>12</v>
      </c>
      <c r="N49" s="815">
        <f t="shared" si="1"/>
        <v>6</v>
      </c>
      <c r="O49" s="815">
        <f t="shared" si="1"/>
        <v>4</v>
      </c>
      <c r="P49" s="815">
        <f t="shared" si="1"/>
        <v>5</v>
      </c>
      <c r="Q49" s="815">
        <f t="shared" si="1"/>
        <v>5</v>
      </c>
      <c r="R49" s="815">
        <f t="shared" si="1"/>
        <v>4</v>
      </c>
      <c r="S49" s="815">
        <f t="shared" si="1"/>
        <v>2</v>
      </c>
      <c r="T49" s="815">
        <f t="shared" si="1"/>
        <v>2</v>
      </c>
      <c r="U49" s="815">
        <f t="shared" si="1"/>
        <v>4</v>
      </c>
      <c r="V49" s="815">
        <f t="shared" si="1"/>
        <v>3</v>
      </c>
      <c r="W49" s="815">
        <f t="shared" si="1"/>
        <v>6</v>
      </c>
    </row>
  </sheetData>
  <conditionalFormatting sqref="A1:W50">
    <cfRule type="cellIs" dxfId="11" priority="1" operator="equal">
      <formula>4</formula>
    </cfRule>
  </conditionalFormatting>
  <conditionalFormatting sqref="A1:W50">
    <cfRule type="cellIs" dxfId="12" priority="2" operator="equal">
      <formula>3</formula>
    </cfRule>
  </conditionalFormatting>
  <conditionalFormatting sqref="A1:W50">
    <cfRule type="cellIs" dxfId="13" priority="3" operator="equal">
      <formula>2</formula>
    </cfRule>
  </conditionalFormatting>
  <conditionalFormatting sqref="A1:Z47">
    <cfRule type="cellIs" dxfId="14" priority="4" operator="equal">
      <formula>1</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14"/>
    <col customWidth="1" min="2" max="2" width="40.71"/>
    <col customWidth="1" min="3" max="3" width="26.57"/>
    <col customWidth="1" min="4" max="4" width="41.14"/>
    <col customWidth="1" min="5" max="5" width="10.86"/>
    <col customWidth="1" min="6" max="6" width="22.43"/>
    <col customWidth="1" min="7" max="7" width="53.86"/>
    <col customWidth="1" min="8" max="8" width="46.29"/>
    <col customWidth="1" min="9" max="9" width="26.14"/>
  </cols>
  <sheetData>
    <row r="1">
      <c r="A1" s="979" t="s">
        <v>87</v>
      </c>
      <c r="B1" s="980" t="s">
        <v>9212</v>
      </c>
      <c r="C1" s="980" t="s">
        <v>9213</v>
      </c>
      <c r="D1" s="980"/>
      <c r="E1" s="981"/>
      <c r="F1" s="982" t="s">
        <v>9214</v>
      </c>
      <c r="G1" s="983" t="s">
        <v>9215</v>
      </c>
      <c r="H1" s="983" t="s">
        <v>9216</v>
      </c>
      <c r="I1" s="984"/>
      <c r="J1" s="984"/>
      <c r="K1" s="984"/>
      <c r="L1" s="984"/>
      <c r="M1" s="984"/>
      <c r="N1" s="984"/>
      <c r="O1" s="984"/>
      <c r="P1" s="984"/>
      <c r="Q1" s="984"/>
      <c r="R1" s="984"/>
      <c r="S1" s="984"/>
      <c r="T1" s="984"/>
      <c r="U1" s="984"/>
      <c r="V1" s="984"/>
      <c r="W1" s="984"/>
      <c r="X1" s="984"/>
      <c r="Y1" s="984"/>
      <c r="Z1" s="984"/>
      <c r="AA1" s="984"/>
      <c r="AB1" s="984"/>
      <c r="AC1" s="984"/>
      <c r="AD1" s="984"/>
      <c r="AE1" s="984"/>
    </row>
    <row r="2">
      <c r="A2" s="985" t="s">
        <v>9217</v>
      </c>
      <c r="B2" s="108" t="s">
        <v>9218</v>
      </c>
      <c r="C2" s="570">
        <v>1.0</v>
      </c>
      <c r="D2" s="631" t="s">
        <v>9219</v>
      </c>
      <c r="E2" s="986"/>
      <c r="F2" s="985"/>
      <c r="G2" s="570"/>
      <c r="H2" s="985"/>
      <c r="I2" s="987"/>
      <c r="J2" s="987"/>
      <c r="K2" s="987"/>
      <c r="L2" s="987"/>
      <c r="M2" s="987"/>
      <c r="N2" s="987"/>
      <c r="O2" s="987"/>
      <c r="P2" s="987"/>
      <c r="Q2" s="987"/>
      <c r="R2" s="987"/>
      <c r="S2" s="987"/>
      <c r="T2" s="987"/>
      <c r="U2" s="987"/>
      <c r="V2" s="987"/>
      <c r="W2" s="987"/>
      <c r="X2" s="987"/>
      <c r="Y2" s="987"/>
      <c r="Z2" s="987"/>
      <c r="AA2" s="987"/>
      <c r="AB2" s="987"/>
      <c r="AC2" s="987"/>
      <c r="AD2" s="987"/>
      <c r="AE2" s="987"/>
    </row>
    <row r="3">
      <c r="A3" s="985" t="s">
        <v>9220</v>
      </c>
      <c r="B3" s="988" t="s">
        <v>9221</v>
      </c>
      <c r="C3" s="570">
        <v>2.0</v>
      </c>
      <c r="D3" s="122" t="s">
        <v>87</v>
      </c>
      <c r="E3" s="986"/>
      <c r="F3" s="985"/>
      <c r="G3" s="570"/>
      <c r="H3" s="985"/>
      <c r="I3" s="987"/>
      <c r="J3" s="987"/>
      <c r="K3" s="987"/>
      <c r="L3" s="987"/>
      <c r="M3" s="987"/>
      <c r="N3" s="987"/>
      <c r="O3" s="987"/>
      <c r="P3" s="987"/>
      <c r="Q3" s="987"/>
      <c r="R3" s="987"/>
      <c r="S3" s="987"/>
      <c r="T3" s="987"/>
      <c r="U3" s="987"/>
      <c r="V3" s="987"/>
      <c r="W3" s="987"/>
      <c r="X3" s="987"/>
      <c r="Y3" s="987"/>
      <c r="Z3" s="987"/>
      <c r="AA3" s="987"/>
      <c r="AB3" s="987"/>
      <c r="AC3" s="987"/>
      <c r="AD3" s="987"/>
      <c r="AE3" s="987"/>
    </row>
    <row r="4">
      <c r="A4" s="985" t="s">
        <v>7558</v>
      </c>
      <c r="B4" s="570" t="s">
        <v>9222</v>
      </c>
      <c r="C4" s="570">
        <v>6.0</v>
      </c>
      <c r="D4" s="570"/>
      <c r="E4" s="986"/>
      <c r="F4" s="985" t="s">
        <v>7702</v>
      </c>
      <c r="G4" s="570" t="s">
        <v>9223</v>
      </c>
      <c r="H4" s="985">
        <v>13.0</v>
      </c>
      <c r="I4" s="987"/>
      <c r="J4" s="987"/>
      <c r="K4" s="987"/>
      <c r="L4" s="987"/>
      <c r="M4" s="987"/>
      <c r="N4" s="987"/>
      <c r="O4" s="987"/>
      <c r="P4" s="987"/>
      <c r="Q4" s="987"/>
      <c r="R4" s="987"/>
      <c r="S4" s="987"/>
      <c r="T4" s="987"/>
      <c r="U4" s="987"/>
      <c r="V4" s="987"/>
      <c r="W4" s="987"/>
      <c r="X4" s="987"/>
      <c r="Y4" s="987"/>
      <c r="Z4" s="987"/>
      <c r="AA4" s="987"/>
      <c r="AB4" s="987"/>
      <c r="AC4" s="987"/>
      <c r="AD4" s="987"/>
      <c r="AE4" s="987"/>
    </row>
    <row r="5">
      <c r="A5" s="985" t="s">
        <v>772</v>
      </c>
      <c r="B5" s="570" t="s">
        <v>9224</v>
      </c>
      <c r="C5" s="570">
        <v>4.0</v>
      </c>
      <c r="D5" s="989"/>
      <c r="E5" s="986"/>
      <c r="F5" s="985" t="s">
        <v>8252</v>
      </c>
      <c r="G5" s="570" t="s">
        <v>9225</v>
      </c>
      <c r="H5" s="570" t="s">
        <v>9226</v>
      </c>
      <c r="I5" s="987"/>
      <c r="J5" s="987"/>
      <c r="K5" s="987"/>
      <c r="L5" s="987"/>
      <c r="M5" s="987"/>
      <c r="N5" s="987"/>
      <c r="O5" s="987"/>
      <c r="P5" s="987"/>
      <c r="Q5" s="987"/>
      <c r="R5" s="987"/>
      <c r="S5" s="987"/>
      <c r="T5" s="987"/>
      <c r="U5" s="987"/>
      <c r="V5" s="987"/>
      <c r="W5" s="987"/>
      <c r="X5" s="987"/>
      <c r="Y5" s="987"/>
      <c r="Z5" s="987"/>
      <c r="AA5" s="987"/>
      <c r="AB5" s="987"/>
      <c r="AC5" s="987"/>
      <c r="AD5" s="987"/>
      <c r="AE5" s="987"/>
    </row>
    <row r="6">
      <c r="A6" s="985" t="s">
        <v>8099</v>
      </c>
      <c r="B6" s="570" t="s">
        <v>9227</v>
      </c>
      <c r="C6" s="570">
        <v>9.0</v>
      </c>
      <c r="D6" s="989"/>
      <c r="E6" s="986"/>
      <c r="F6" s="985" t="s">
        <v>7374</v>
      </c>
      <c r="G6" s="570" t="s">
        <v>9228</v>
      </c>
      <c r="H6" s="987"/>
      <c r="I6" s="987"/>
      <c r="J6" s="987"/>
      <c r="K6" s="987"/>
      <c r="L6" s="987"/>
      <c r="M6" s="987"/>
      <c r="N6" s="987"/>
      <c r="O6" s="987"/>
      <c r="P6" s="987"/>
      <c r="Q6" s="987"/>
      <c r="R6" s="987"/>
      <c r="S6" s="987"/>
      <c r="T6" s="987"/>
      <c r="U6" s="987"/>
      <c r="V6" s="987"/>
      <c r="W6" s="987"/>
      <c r="X6" s="987"/>
      <c r="Y6" s="987"/>
      <c r="Z6" s="987"/>
      <c r="AA6" s="987"/>
      <c r="AB6" s="987"/>
      <c r="AC6" s="987"/>
      <c r="AD6" s="987"/>
      <c r="AE6" s="987"/>
    </row>
    <row r="7">
      <c r="A7" s="985" t="s">
        <v>8252</v>
      </c>
      <c r="B7" s="570" t="s">
        <v>9229</v>
      </c>
      <c r="C7" s="570">
        <v>6.0</v>
      </c>
      <c r="D7" s="570" t="s">
        <v>9230</v>
      </c>
      <c r="E7" s="986"/>
      <c r="F7" s="985" t="s">
        <v>9231</v>
      </c>
      <c r="G7" s="570" t="s">
        <v>9232</v>
      </c>
      <c r="H7" s="987"/>
      <c r="I7" s="987"/>
      <c r="J7" s="987"/>
      <c r="K7" s="987"/>
      <c r="L7" s="987"/>
      <c r="M7" s="987"/>
      <c r="N7" s="987"/>
      <c r="O7" s="987"/>
      <c r="P7" s="987"/>
      <c r="Q7" s="987"/>
      <c r="R7" s="987"/>
      <c r="S7" s="987"/>
      <c r="T7" s="987"/>
      <c r="U7" s="987"/>
      <c r="V7" s="987"/>
      <c r="W7" s="987"/>
      <c r="X7" s="987"/>
      <c r="Y7" s="987"/>
      <c r="Z7" s="987"/>
      <c r="AA7" s="987"/>
      <c r="AB7" s="987"/>
      <c r="AC7" s="987"/>
      <c r="AD7" s="987"/>
      <c r="AE7" s="987"/>
    </row>
    <row r="8">
      <c r="A8" s="985" t="s">
        <v>8059</v>
      </c>
      <c r="B8" s="570" t="s">
        <v>9233</v>
      </c>
      <c r="C8" s="570">
        <v>9.0</v>
      </c>
      <c r="D8" s="989"/>
      <c r="E8" s="986"/>
      <c r="F8" s="985" t="s">
        <v>7424</v>
      </c>
      <c r="G8" s="570"/>
      <c r="H8" s="987"/>
      <c r="I8" s="987"/>
      <c r="J8" s="987"/>
      <c r="K8" s="987"/>
      <c r="L8" s="987"/>
      <c r="M8" s="987"/>
      <c r="N8" s="987"/>
      <c r="O8" s="987"/>
      <c r="P8" s="987"/>
      <c r="Q8" s="987"/>
      <c r="R8" s="987"/>
      <c r="S8" s="987"/>
      <c r="T8" s="987"/>
      <c r="U8" s="987"/>
      <c r="V8" s="987"/>
      <c r="W8" s="987"/>
      <c r="X8" s="987"/>
      <c r="Y8" s="987"/>
      <c r="Z8" s="987"/>
      <c r="AA8" s="987"/>
      <c r="AB8" s="987"/>
      <c r="AC8" s="987"/>
      <c r="AD8" s="987"/>
      <c r="AE8" s="987"/>
    </row>
    <row r="9">
      <c r="A9" s="985" t="s">
        <v>7501</v>
      </c>
      <c r="B9" s="570" t="s">
        <v>9234</v>
      </c>
      <c r="C9" s="570">
        <v>11.0</v>
      </c>
      <c r="D9" s="989"/>
      <c r="E9" s="986"/>
      <c r="F9" s="985" t="s">
        <v>8065</v>
      </c>
      <c r="G9" s="570" t="s">
        <v>9235</v>
      </c>
      <c r="H9" s="570" t="s">
        <v>9236</v>
      </c>
      <c r="I9" s="987"/>
      <c r="J9" s="987"/>
      <c r="K9" s="987"/>
      <c r="L9" s="987"/>
      <c r="M9" s="987"/>
      <c r="N9" s="987"/>
      <c r="O9" s="987"/>
      <c r="P9" s="987"/>
      <c r="Q9" s="987"/>
      <c r="R9" s="987"/>
      <c r="S9" s="987"/>
      <c r="T9" s="987"/>
      <c r="U9" s="987"/>
      <c r="V9" s="987"/>
      <c r="W9" s="987"/>
      <c r="X9" s="987"/>
      <c r="Y9" s="987"/>
      <c r="Z9" s="987"/>
      <c r="AA9" s="987"/>
      <c r="AB9" s="987"/>
      <c r="AC9" s="987"/>
      <c r="AD9" s="987"/>
      <c r="AE9" s="987"/>
    </row>
    <row r="10">
      <c r="A10" s="985" t="s">
        <v>7466</v>
      </c>
      <c r="B10" s="570" t="s">
        <v>9237</v>
      </c>
      <c r="C10" s="570" t="s">
        <v>9238</v>
      </c>
      <c r="D10" s="989"/>
      <c r="E10" s="986"/>
      <c r="F10" s="985" t="s">
        <v>7511</v>
      </c>
      <c r="G10" s="570" t="s">
        <v>9239</v>
      </c>
      <c r="H10" s="570" t="s">
        <v>9240</v>
      </c>
      <c r="I10" s="987"/>
      <c r="J10" s="987"/>
      <c r="K10" s="987"/>
      <c r="L10" s="987"/>
      <c r="M10" s="987"/>
      <c r="N10" s="987"/>
      <c r="O10" s="987"/>
      <c r="P10" s="987"/>
      <c r="Q10" s="987"/>
      <c r="R10" s="987"/>
      <c r="S10" s="987"/>
      <c r="T10" s="987"/>
      <c r="U10" s="987"/>
      <c r="V10" s="987"/>
      <c r="W10" s="987"/>
      <c r="X10" s="987"/>
      <c r="Y10" s="987"/>
      <c r="Z10" s="987"/>
      <c r="AA10" s="987"/>
      <c r="AB10" s="987"/>
      <c r="AC10" s="987"/>
      <c r="AD10" s="987"/>
      <c r="AE10" s="987"/>
    </row>
    <row r="11">
      <c r="A11" s="985" t="s">
        <v>7561</v>
      </c>
      <c r="B11" s="570" t="s">
        <v>9241</v>
      </c>
      <c r="C11" s="570">
        <v>6.0</v>
      </c>
      <c r="D11" s="989"/>
      <c r="E11" s="986"/>
      <c r="F11" s="985" t="s">
        <v>7860</v>
      </c>
      <c r="G11" s="570" t="s">
        <v>9242</v>
      </c>
      <c r="H11" s="570"/>
      <c r="I11" s="990"/>
      <c r="J11" s="987"/>
      <c r="K11" s="987"/>
      <c r="L11" s="987"/>
      <c r="M11" s="987"/>
      <c r="N11" s="987"/>
      <c r="O11" s="987"/>
      <c r="P11" s="987"/>
      <c r="Q11" s="987"/>
      <c r="R11" s="987"/>
      <c r="S11" s="987"/>
      <c r="T11" s="987"/>
      <c r="U11" s="987"/>
      <c r="V11" s="987"/>
      <c r="W11" s="987"/>
      <c r="X11" s="987"/>
      <c r="Y11" s="987"/>
      <c r="Z11" s="987"/>
      <c r="AA11" s="987"/>
      <c r="AB11" s="987"/>
      <c r="AC11" s="987"/>
      <c r="AD11" s="987"/>
      <c r="AE11" s="987"/>
    </row>
    <row r="12">
      <c r="A12" s="985" t="s">
        <v>9243</v>
      </c>
      <c r="B12" s="570" t="s">
        <v>9244</v>
      </c>
      <c r="C12" s="570">
        <v>10.0</v>
      </c>
      <c r="D12" s="989"/>
      <c r="E12" s="986"/>
      <c r="F12" s="985" t="s">
        <v>8130</v>
      </c>
      <c r="G12" s="570" t="s">
        <v>9245</v>
      </c>
      <c r="H12" s="987"/>
      <c r="I12" s="991"/>
      <c r="J12" s="987"/>
      <c r="K12" s="987"/>
      <c r="L12" s="987"/>
      <c r="M12" s="987"/>
      <c r="N12" s="987"/>
      <c r="O12" s="987"/>
      <c r="P12" s="987"/>
      <c r="Q12" s="987"/>
      <c r="R12" s="987"/>
      <c r="S12" s="987"/>
      <c r="T12" s="987"/>
      <c r="U12" s="987"/>
      <c r="V12" s="987"/>
      <c r="W12" s="987"/>
      <c r="X12" s="987"/>
      <c r="Y12" s="987"/>
      <c r="Z12" s="987"/>
      <c r="AA12" s="987"/>
      <c r="AB12" s="987"/>
      <c r="AC12" s="987"/>
      <c r="AD12" s="987"/>
      <c r="AE12" s="987"/>
    </row>
    <row r="13">
      <c r="A13" s="985" t="s">
        <v>8117</v>
      </c>
      <c r="B13" s="570" t="s">
        <v>9246</v>
      </c>
      <c r="C13" s="570">
        <v>4.0</v>
      </c>
      <c r="D13" s="989"/>
      <c r="E13" s="986"/>
      <c r="F13" s="985" t="s">
        <v>9247</v>
      </c>
      <c r="G13" s="570" t="s">
        <v>9248</v>
      </c>
      <c r="H13" s="570" t="s">
        <v>9249</v>
      </c>
      <c r="J13" s="987"/>
      <c r="K13" s="987"/>
      <c r="L13" s="987"/>
      <c r="M13" s="987"/>
      <c r="N13" s="987"/>
      <c r="O13" s="987"/>
      <c r="P13" s="987"/>
      <c r="Q13" s="987"/>
      <c r="R13" s="987"/>
      <c r="S13" s="987"/>
      <c r="T13" s="987"/>
      <c r="U13" s="987"/>
      <c r="V13" s="987"/>
      <c r="W13" s="987"/>
      <c r="X13" s="987"/>
      <c r="Y13" s="987"/>
      <c r="Z13" s="987"/>
      <c r="AA13" s="987"/>
      <c r="AB13" s="987"/>
      <c r="AC13" s="987"/>
      <c r="AD13" s="987"/>
      <c r="AE13" s="987"/>
    </row>
    <row r="14">
      <c r="A14" s="985" t="s">
        <v>9250</v>
      </c>
      <c r="B14" s="570" t="s">
        <v>9251</v>
      </c>
      <c r="C14" s="570">
        <v>4.0</v>
      </c>
      <c r="D14" s="989"/>
      <c r="E14" s="986"/>
      <c r="F14" s="985" t="s">
        <v>8004</v>
      </c>
      <c r="G14" s="570" t="s">
        <v>9252</v>
      </c>
      <c r="H14" s="570" t="s">
        <v>9253</v>
      </c>
      <c r="I14" s="987"/>
      <c r="J14" s="987"/>
      <c r="K14" s="987"/>
      <c r="L14" s="987"/>
      <c r="M14" s="987"/>
      <c r="N14" s="987"/>
      <c r="O14" s="987"/>
      <c r="P14" s="987"/>
      <c r="Q14" s="987"/>
      <c r="R14" s="987"/>
      <c r="S14" s="987"/>
      <c r="T14" s="987"/>
      <c r="U14" s="987"/>
      <c r="V14" s="987"/>
      <c r="W14" s="987"/>
      <c r="X14" s="987"/>
      <c r="Y14" s="987"/>
      <c r="Z14" s="987"/>
      <c r="AA14" s="987"/>
      <c r="AB14" s="987"/>
      <c r="AC14" s="987"/>
      <c r="AD14" s="987"/>
      <c r="AE14" s="987"/>
    </row>
    <row r="15">
      <c r="A15" s="985" t="s">
        <v>7905</v>
      </c>
      <c r="B15" s="570" t="s">
        <v>9254</v>
      </c>
      <c r="C15" s="570">
        <v>7.0</v>
      </c>
      <c r="D15" s="570" t="s">
        <v>9255</v>
      </c>
      <c r="E15" s="986"/>
      <c r="F15" s="985" t="s">
        <v>8221</v>
      </c>
      <c r="G15" s="570" t="s">
        <v>9256</v>
      </c>
      <c r="H15" s="570" t="s">
        <v>9257</v>
      </c>
      <c r="I15" s="570" t="s">
        <v>9258</v>
      </c>
      <c r="J15" s="987"/>
      <c r="K15" s="987"/>
      <c r="L15" s="987"/>
      <c r="M15" s="987"/>
      <c r="N15" s="987"/>
      <c r="O15" s="987"/>
      <c r="P15" s="987"/>
      <c r="Q15" s="987"/>
      <c r="R15" s="987"/>
      <c r="S15" s="987"/>
      <c r="T15" s="987"/>
      <c r="U15" s="987"/>
      <c r="V15" s="987"/>
      <c r="W15" s="987"/>
      <c r="X15" s="987"/>
      <c r="Y15" s="987"/>
      <c r="Z15" s="987"/>
      <c r="AA15" s="987"/>
      <c r="AB15" s="987"/>
      <c r="AC15" s="987"/>
      <c r="AD15" s="987"/>
      <c r="AE15" s="987"/>
    </row>
    <row r="16">
      <c r="A16" s="985" t="s">
        <v>8229</v>
      </c>
      <c r="B16" s="570" t="s">
        <v>9259</v>
      </c>
      <c r="C16" s="989">
        <f>2</f>
        <v>2</v>
      </c>
      <c r="D16" s="989"/>
      <c r="E16" s="986"/>
      <c r="F16" s="985" t="s">
        <v>7544</v>
      </c>
      <c r="G16" s="570" t="s">
        <v>9260</v>
      </c>
      <c r="H16" s="570" t="s">
        <v>9261</v>
      </c>
      <c r="I16" s="987"/>
      <c r="J16" s="987"/>
      <c r="K16" s="987"/>
      <c r="L16" s="987"/>
      <c r="M16" s="987"/>
      <c r="N16" s="987"/>
      <c r="O16" s="987"/>
      <c r="P16" s="987"/>
      <c r="Q16" s="987"/>
      <c r="R16" s="987"/>
      <c r="S16" s="987"/>
      <c r="T16" s="987"/>
      <c r="U16" s="987"/>
      <c r="V16" s="987"/>
      <c r="W16" s="987"/>
      <c r="X16" s="987"/>
      <c r="Y16" s="987"/>
      <c r="Z16" s="987"/>
      <c r="AA16" s="987"/>
      <c r="AB16" s="987"/>
      <c r="AC16" s="987"/>
      <c r="AD16" s="987"/>
      <c r="AE16" s="987"/>
    </row>
    <row r="17">
      <c r="A17" s="985" t="s">
        <v>7820</v>
      </c>
      <c r="B17" s="570" t="s">
        <v>9262</v>
      </c>
      <c r="C17" s="570">
        <v>3.0</v>
      </c>
      <c r="D17" s="989"/>
      <c r="E17" s="986"/>
      <c r="F17" s="985" t="s">
        <v>9263</v>
      </c>
      <c r="G17" s="570" t="s">
        <v>9264</v>
      </c>
      <c r="H17" s="570" t="s">
        <v>9265</v>
      </c>
      <c r="I17" s="987"/>
      <c r="J17" s="987"/>
      <c r="K17" s="987"/>
      <c r="L17" s="987"/>
      <c r="M17" s="987"/>
      <c r="N17" s="987"/>
      <c r="O17" s="987"/>
      <c r="P17" s="987"/>
      <c r="Q17" s="987"/>
      <c r="R17" s="987"/>
      <c r="S17" s="987"/>
      <c r="T17" s="987"/>
      <c r="U17" s="987"/>
      <c r="V17" s="987"/>
      <c r="W17" s="987"/>
      <c r="X17" s="987"/>
      <c r="Y17" s="987"/>
      <c r="Z17" s="987"/>
      <c r="AA17" s="987"/>
      <c r="AB17" s="987"/>
      <c r="AC17" s="987"/>
      <c r="AD17" s="987"/>
      <c r="AE17" s="987"/>
    </row>
    <row r="18">
      <c r="A18" s="985" t="s">
        <v>9266</v>
      </c>
      <c r="B18" s="570" t="s">
        <v>9267</v>
      </c>
      <c r="C18" s="570">
        <v>1.0</v>
      </c>
      <c r="D18" s="570" t="s">
        <v>9268</v>
      </c>
      <c r="E18" s="986"/>
      <c r="F18" s="985" t="s">
        <v>9041</v>
      </c>
      <c r="G18" s="570" t="s">
        <v>9269</v>
      </c>
      <c r="H18" s="987"/>
      <c r="I18" s="987"/>
      <c r="J18" s="987"/>
      <c r="K18" s="987"/>
      <c r="L18" s="987"/>
      <c r="M18" s="987"/>
      <c r="N18" s="987"/>
      <c r="O18" s="987"/>
      <c r="P18" s="987"/>
      <c r="Q18" s="987"/>
      <c r="R18" s="987"/>
      <c r="S18" s="987"/>
      <c r="T18" s="987"/>
      <c r="U18" s="987"/>
      <c r="V18" s="987"/>
      <c r="W18" s="987"/>
      <c r="X18" s="987"/>
      <c r="Y18" s="987"/>
      <c r="Z18" s="987"/>
      <c r="AA18" s="987"/>
      <c r="AB18" s="987"/>
      <c r="AC18" s="987"/>
      <c r="AD18" s="987"/>
      <c r="AE18" s="987"/>
    </row>
    <row r="19">
      <c r="A19" s="985" t="s">
        <v>8264</v>
      </c>
      <c r="B19" s="570" t="s">
        <v>9270</v>
      </c>
      <c r="C19" s="570">
        <v>4.0</v>
      </c>
      <c r="D19" s="989"/>
      <c r="E19" s="986"/>
      <c r="F19" s="985" t="s">
        <v>9271</v>
      </c>
      <c r="G19" s="570" t="s">
        <v>9272</v>
      </c>
      <c r="H19" s="985" t="s">
        <v>9273</v>
      </c>
      <c r="I19" s="987"/>
      <c r="J19" s="987"/>
      <c r="K19" s="987"/>
      <c r="L19" s="987"/>
      <c r="M19" s="987"/>
      <c r="N19" s="987"/>
      <c r="O19" s="987"/>
      <c r="P19" s="987"/>
      <c r="Q19" s="987"/>
      <c r="R19" s="987"/>
      <c r="S19" s="987"/>
      <c r="T19" s="987"/>
      <c r="U19" s="987"/>
      <c r="V19" s="987"/>
      <c r="W19" s="987"/>
      <c r="X19" s="987"/>
      <c r="Y19" s="987"/>
      <c r="Z19" s="987"/>
      <c r="AA19" s="987"/>
      <c r="AB19" s="987"/>
      <c r="AC19" s="987"/>
      <c r="AD19" s="987"/>
      <c r="AE19" s="987"/>
    </row>
    <row r="20">
      <c r="A20" s="985" t="s">
        <v>8264</v>
      </c>
      <c r="B20" s="570" t="s">
        <v>9274</v>
      </c>
      <c r="C20" s="570">
        <v>4.0</v>
      </c>
      <c r="D20" s="989"/>
      <c r="E20" s="986"/>
      <c r="F20" s="985" t="s">
        <v>9275</v>
      </c>
      <c r="G20" s="570" t="s">
        <v>9276</v>
      </c>
      <c r="H20" s="704"/>
      <c r="I20" s="987"/>
      <c r="J20" s="987"/>
      <c r="K20" s="987"/>
      <c r="L20" s="987"/>
      <c r="M20" s="987"/>
      <c r="N20" s="987"/>
      <c r="O20" s="987"/>
      <c r="P20" s="987"/>
      <c r="Q20" s="987"/>
      <c r="R20" s="987"/>
      <c r="S20" s="987"/>
      <c r="T20" s="987"/>
      <c r="U20" s="987"/>
      <c r="V20" s="987"/>
      <c r="W20" s="987"/>
      <c r="X20" s="987"/>
      <c r="Y20" s="987"/>
      <c r="Z20" s="987"/>
      <c r="AA20" s="987"/>
      <c r="AB20" s="987"/>
      <c r="AC20" s="987"/>
      <c r="AD20" s="987"/>
      <c r="AE20" s="987"/>
    </row>
    <row r="21">
      <c r="A21" s="985" t="s">
        <v>7820</v>
      </c>
      <c r="B21" s="570" t="s">
        <v>9277</v>
      </c>
      <c r="C21" s="570">
        <v>3.0</v>
      </c>
      <c r="D21" s="570" t="s">
        <v>9278</v>
      </c>
      <c r="E21" s="986"/>
      <c r="F21" s="50" t="s">
        <v>9271</v>
      </c>
      <c r="G21" s="43" t="s">
        <v>9279</v>
      </c>
      <c r="H21" s="987"/>
      <c r="I21" s="987"/>
      <c r="J21" s="987"/>
      <c r="K21" s="987"/>
      <c r="L21" s="987"/>
      <c r="M21" s="987"/>
      <c r="N21" s="987"/>
      <c r="O21" s="987"/>
      <c r="P21" s="987"/>
      <c r="Q21" s="987"/>
      <c r="R21" s="987"/>
      <c r="S21" s="987"/>
      <c r="T21" s="987"/>
      <c r="U21" s="987"/>
      <c r="V21" s="987"/>
      <c r="W21" s="987"/>
      <c r="X21" s="987"/>
      <c r="Y21" s="987"/>
      <c r="Z21" s="987"/>
      <c r="AA21" s="987"/>
      <c r="AB21" s="987"/>
      <c r="AC21" s="987"/>
      <c r="AD21" s="987"/>
      <c r="AE21" s="987"/>
    </row>
    <row r="22">
      <c r="A22" s="985" t="s">
        <v>7804</v>
      </c>
      <c r="B22" s="570" t="s">
        <v>9280</v>
      </c>
      <c r="C22" s="570">
        <v>4.0</v>
      </c>
      <c r="D22" s="989"/>
      <c r="E22" s="986"/>
      <c r="F22" s="985" t="s">
        <v>9281</v>
      </c>
      <c r="G22" s="570" t="s">
        <v>9282</v>
      </c>
      <c r="H22" s="50" t="s">
        <v>9283</v>
      </c>
      <c r="I22" s="987"/>
      <c r="J22" s="987"/>
      <c r="K22" s="987"/>
      <c r="L22" s="987"/>
      <c r="M22" s="987"/>
      <c r="N22" s="987"/>
      <c r="O22" s="987"/>
      <c r="P22" s="987"/>
      <c r="Q22" s="987"/>
      <c r="R22" s="987"/>
      <c r="S22" s="987"/>
      <c r="T22" s="987"/>
      <c r="U22" s="987"/>
      <c r="V22" s="987"/>
      <c r="W22" s="987"/>
      <c r="X22" s="987"/>
      <c r="Y22" s="987"/>
      <c r="Z22" s="987"/>
      <c r="AA22" s="987"/>
      <c r="AB22" s="987"/>
      <c r="AC22" s="987"/>
      <c r="AD22" s="987"/>
      <c r="AE22" s="987"/>
    </row>
    <row r="23">
      <c r="A23" s="985" t="s">
        <v>8185</v>
      </c>
      <c r="B23" s="570" t="s">
        <v>9284</v>
      </c>
      <c r="C23" s="570">
        <v>10.0</v>
      </c>
      <c r="D23" s="989"/>
      <c r="E23" s="986"/>
      <c r="F23" s="987"/>
      <c r="G23" s="989"/>
      <c r="H23" s="987"/>
      <c r="I23" s="987"/>
      <c r="J23" s="987"/>
      <c r="K23" s="987"/>
      <c r="L23" s="987"/>
      <c r="M23" s="987"/>
      <c r="N23" s="987"/>
      <c r="O23" s="987"/>
      <c r="P23" s="987"/>
      <c r="Q23" s="987"/>
      <c r="R23" s="987"/>
      <c r="S23" s="987"/>
      <c r="T23" s="987"/>
      <c r="U23" s="987"/>
      <c r="V23" s="987"/>
      <c r="W23" s="987"/>
      <c r="X23" s="987"/>
      <c r="Y23" s="987"/>
      <c r="Z23" s="987"/>
      <c r="AA23" s="987"/>
      <c r="AB23" s="987"/>
      <c r="AC23" s="987"/>
      <c r="AD23" s="987"/>
      <c r="AE23" s="987"/>
    </row>
    <row r="24">
      <c r="A24" s="985" t="s">
        <v>8964</v>
      </c>
      <c r="B24" s="570" t="s">
        <v>9285</v>
      </c>
      <c r="C24" s="570">
        <v>2.0</v>
      </c>
      <c r="D24" s="989"/>
      <c r="E24" s="986"/>
      <c r="F24" s="987"/>
      <c r="G24" s="989"/>
      <c r="H24" s="987"/>
      <c r="I24" s="987"/>
      <c r="J24" s="987"/>
      <c r="K24" s="987"/>
      <c r="L24" s="987"/>
      <c r="M24" s="987"/>
      <c r="N24" s="987"/>
      <c r="O24" s="987"/>
      <c r="P24" s="987"/>
      <c r="Q24" s="987"/>
      <c r="R24" s="987"/>
      <c r="S24" s="987"/>
      <c r="T24" s="987"/>
      <c r="U24" s="987"/>
      <c r="V24" s="987"/>
      <c r="W24" s="987"/>
      <c r="X24" s="987"/>
      <c r="Y24" s="987"/>
      <c r="Z24" s="987"/>
      <c r="AA24" s="987"/>
      <c r="AB24" s="987"/>
      <c r="AC24" s="987"/>
      <c r="AD24" s="987"/>
      <c r="AE24" s="987"/>
    </row>
    <row r="25">
      <c r="A25" s="985" t="s">
        <v>7624</v>
      </c>
      <c r="B25" s="570" t="s">
        <v>9286</v>
      </c>
      <c r="C25" s="570">
        <v>2.0</v>
      </c>
      <c r="D25" s="989"/>
      <c r="E25" s="986"/>
      <c r="F25" s="987"/>
      <c r="G25" s="989"/>
      <c r="H25" s="987"/>
      <c r="I25" s="987"/>
      <c r="J25" s="987"/>
      <c r="K25" s="987"/>
      <c r="L25" s="987"/>
      <c r="M25" s="987"/>
      <c r="N25" s="987"/>
      <c r="O25" s="987"/>
      <c r="P25" s="987"/>
      <c r="Q25" s="987"/>
      <c r="R25" s="987"/>
      <c r="S25" s="987"/>
      <c r="T25" s="987"/>
      <c r="U25" s="987"/>
      <c r="V25" s="987"/>
      <c r="W25" s="987"/>
      <c r="X25" s="987"/>
      <c r="Y25" s="987"/>
      <c r="Z25" s="987"/>
      <c r="AA25" s="987"/>
      <c r="AB25" s="987"/>
      <c r="AC25" s="987"/>
      <c r="AD25" s="987"/>
      <c r="AE25" s="987"/>
    </row>
    <row r="26">
      <c r="A26" s="985" t="s">
        <v>7856</v>
      </c>
      <c r="B26" s="570" t="s">
        <v>9287</v>
      </c>
      <c r="C26" s="570">
        <v>6.0</v>
      </c>
      <c r="D26" s="989"/>
      <c r="E26" s="986"/>
      <c r="F26" s="987"/>
      <c r="G26" s="989"/>
      <c r="H26" s="987"/>
      <c r="I26" s="987"/>
      <c r="J26" s="987"/>
      <c r="K26" s="987"/>
      <c r="L26" s="987"/>
      <c r="M26" s="987"/>
      <c r="N26" s="987"/>
      <c r="O26" s="987"/>
      <c r="P26" s="987"/>
      <c r="Q26" s="987"/>
      <c r="R26" s="987"/>
      <c r="S26" s="987"/>
      <c r="T26" s="987"/>
      <c r="U26" s="987"/>
      <c r="V26" s="987"/>
      <c r="W26" s="987"/>
      <c r="X26" s="987"/>
      <c r="Y26" s="987"/>
      <c r="Z26" s="987"/>
      <c r="AA26" s="987"/>
      <c r="AB26" s="987"/>
      <c r="AC26" s="987"/>
      <c r="AD26" s="987"/>
      <c r="AE26" s="987"/>
    </row>
    <row r="27">
      <c r="A27" s="985" t="s">
        <v>7617</v>
      </c>
      <c r="B27" s="570" t="s">
        <v>9288</v>
      </c>
      <c r="C27" s="570">
        <v>8.0</v>
      </c>
      <c r="D27" s="989"/>
      <c r="E27" s="986"/>
      <c r="F27" s="987"/>
      <c r="G27" s="989"/>
      <c r="H27" s="987"/>
      <c r="I27" s="987"/>
      <c r="J27" s="987"/>
      <c r="K27" s="987"/>
      <c r="L27" s="987"/>
      <c r="M27" s="987"/>
      <c r="N27" s="987"/>
      <c r="O27" s="987"/>
      <c r="P27" s="987"/>
      <c r="Q27" s="987"/>
      <c r="R27" s="987"/>
      <c r="S27" s="987"/>
      <c r="T27" s="987"/>
      <c r="U27" s="987"/>
      <c r="V27" s="987"/>
      <c r="W27" s="987"/>
      <c r="X27" s="987"/>
      <c r="Y27" s="987"/>
      <c r="Z27" s="987"/>
      <c r="AA27" s="987"/>
      <c r="AB27" s="987"/>
      <c r="AC27" s="987"/>
      <c r="AD27" s="987"/>
      <c r="AE27" s="987"/>
    </row>
    <row r="28">
      <c r="A28" s="985" t="s">
        <v>7540</v>
      </c>
      <c r="B28" s="570" t="s">
        <v>9289</v>
      </c>
      <c r="C28" s="570">
        <v>10.0</v>
      </c>
      <c r="D28" s="989"/>
      <c r="E28" s="986"/>
      <c r="F28" s="987"/>
      <c r="G28" s="989"/>
      <c r="H28" s="987"/>
      <c r="I28" s="987"/>
      <c r="J28" s="987"/>
      <c r="K28" s="987"/>
      <c r="L28" s="987"/>
      <c r="M28" s="987"/>
      <c r="N28" s="987"/>
      <c r="O28" s="987"/>
      <c r="P28" s="987"/>
      <c r="Q28" s="987"/>
      <c r="R28" s="987"/>
      <c r="S28" s="987"/>
      <c r="T28" s="987"/>
      <c r="U28" s="987"/>
      <c r="V28" s="987"/>
      <c r="W28" s="987"/>
      <c r="X28" s="987"/>
      <c r="Y28" s="987"/>
      <c r="Z28" s="987"/>
      <c r="AA28" s="987"/>
      <c r="AB28" s="987"/>
      <c r="AC28" s="987"/>
      <c r="AD28" s="987"/>
      <c r="AE28" s="987"/>
    </row>
    <row r="29">
      <c r="A29" s="985" t="s">
        <v>7554</v>
      </c>
      <c r="B29" s="570" t="s">
        <v>9290</v>
      </c>
      <c r="C29" s="570">
        <v>3.0</v>
      </c>
      <c r="D29" s="989"/>
      <c r="E29" s="992"/>
      <c r="F29" s="987"/>
      <c r="G29" s="989"/>
      <c r="H29" s="987"/>
      <c r="I29" s="987"/>
      <c r="J29" s="987"/>
      <c r="K29" s="987"/>
      <c r="L29" s="987"/>
      <c r="M29" s="987"/>
      <c r="N29" s="987"/>
      <c r="O29" s="987"/>
      <c r="P29" s="987"/>
      <c r="Q29" s="987"/>
      <c r="R29" s="987"/>
      <c r="S29" s="987"/>
      <c r="T29" s="987"/>
      <c r="U29" s="987"/>
      <c r="V29" s="987"/>
      <c r="W29" s="987"/>
      <c r="X29" s="987"/>
      <c r="Y29" s="987"/>
      <c r="Z29" s="987"/>
      <c r="AA29" s="987"/>
      <c r="AB29" s="987"/>
      <c r="AC29" s="987"/>
      <c r="AD29" s="987"/>
      <c r="AE29" s="987"/>
    </row>
    <row r="30">
      <c r="A30" s="985" t="s">
        <v>9291</v>
      </c>
      <c r="B30" s="570" t="s">
        <v>9292</v>
      </c>
      <c r="C30" s="570"/>
      <c r="D30" s="989"/>
      <c r="E30" s="992"/>
      <c r="F30" s="987"/>
      <c r="G30" s="989"/>
      <c r="H30" s="987"/>
      <c r="I30" s="987"/>
      <c r="J30" s="987"/>
      <c r="K30" s="987"/>
      <c r="L30" s="987"/>
      <c r="M30" s="987"/>
      <c r="N30" s="987"/>
      <c r="O30" s="987"/>
      <c r="P30" s="987"/>
      <c r="Q30" s="987"/>
      <c r="R30" s="987"/>
      <c r="S30" s="987"/>
      <c r="T30" s="987"/>
      <c r="U30" s="987"/>
      <c r="V30" s="987"/>
      <c r="W30" s="987"/>
      <c r="X30" s="987"/>
      <c r="Y30" s="987"/>
      <c r="Z30" s="987"/>
      <c r="AA30" s="987"/>
      <c r="AB30" s="987"/>
      <c r="AC30" s="987"/>
      <c r="AD30" s="987"/>
      <c r="AE30" s="987"/>
    </row>
    <row r="31">
      <c r="A31" s="985" t="s">
        <v>9293</v>
      </c>
      <c r="B31" s="570" t="s">
        <v>9294</v>
      </c>
      <c r="C31" s="570">
        <v>1.0</v>
      </c>
      <c r="D31" s="570"/>
      <c r="E31" s="992"/>
      <c r="F31" s="987"/>
      <c r="G31" s="989"/>
      <c r="H31" s="987"/>
      <c r="I31" s="987"/>
      <c r="J31" s="987"/>
      <c r="K31" s="987"/>
      <c r="L31" s="987"/>
      <c r="M31" s="987"/>
      <c r="N31" s="987"/>
      <c r="O31" s="987"/>
      <c r="P31" s="987"/>
      <c r="Q31" s="987"/>
      <c r="R31" s="987"/>
      <c r="S31" s="987"/>
      <c r="T31" s="987"/>
      <c r="U31" s="987"/>
      <c r="V31" s="987"/>
      <c r="W31" s="987"/>
      <c r="X31" s="987"/>
      <c r="Y31" s="987"/>
      <c r="Z31" s="987"/>
      <c r="AA31" s="987"/>
      <c r="AB31" s="987"/>
      <c r="AC31" s="987"/>
      <c r="AD31" s="987"/>
      <c r="AE31" s="987"/>
    </row>
    <row r="32">
      <c r="A32" s="985" t="s">
        <v>7820</v>
      </c>
      <c r="B32" s="570" t="s">
        <v>9295</v>
      </c>
      <c r="C32" s="570">
        <v>2.0</v>
      </c>
      <c r="D32" s="570"/>
      <c r="E32" s="992"/>
      <c r="F32" s="987"/>
      <c r="G32" s="989"/>
      <c r="H32" s="987"/>
      <c r="I32" s="987"/>
      <c r="J32" s="987"/>
      <c r="K32" s="987"/>
      <c r="L32" s="987"/>
      <c r="M32" s="987"/>
      <c r="N32" s="987"/>
      <c r="O32" s="987"/>
      <c r="P32" s="987"/>
      <c r="Q32" s="987"/>
      <c r="R32" s="987"/>
      <c r="S32" s="987"/>
      <c r="T32" s="987"/>
      <c r="U32" s="987"/>
      <c r="V32" s="987"/>
      <c r="W32" s="987"/>
      <c r="X32" s="987"/>
      <c r="Y32" s="987"/>
      <c r="Z32" s="987"/>
      <c r="AA32" s="987"/>
      <c r="AB32" s="987"/>
      <c r="AC32" s="987"/>
      <c r="AD32" s="987"/>
      <c r="AE32" s="987"/>
    </row>
    <row r="33">
      <c r="A33" s="985" t="s">
        <v>8093</v>
      </c>
      <c r="B33" s="570" t="s">
        <v>9296</v>
      </c>
      <c r="C33" s="570">
        <v>3.0</v>
      </c>
      <c r="D33" s="989"/>
      <c r="E33" s="992"/>
      <c r="F33" s="987"/>
      <c r="G33" s="989"/>
      <c r="H33" s="987"/>
      <c r="I33" s="987"/>
      <c r="J33" s="987"/>
      <c r="K33" s="987"/>
      <c r="L33" s="987"/>
      <c r="M33" s="987"/>
      <c r="N33" s="987"/>
      <c r="O33" s="987"/>
      <c r="P33" s="987"/>
      <c r="Q33" s="987"/>
      <c r="R33" s="987"/>
      <c r="S33" s="987"/>
      <c r="T33" s="987"/>
      <c r="U33" s="987"/>
      <c r="V33" s="987"/>
      <c r="W33" s="987"/>
      <c r="X33" s="987"/>
      <c r="Y33" s="987"/>
      <c r="Z33" s="987"/>
      <c r="AA33" s="987"/>
      <c r="AB33" s="987"/>
      <c r="AC33" s="987"/>
      <c r="AD33" s="987"/>
      <c r="AE33" s="987"/>
    </row>
    <row r="34">
      <c r="A34" s="985" t="s">
        <v>9297</v>
      </c>
      <c r="B34" s="570" t="s">
        <v>9298</v>
      </c>
      <c r="C34" s="570">
        <v>4.0</v>
      </c>
      <c r="D34" s="989"/>
      <c r="E34" s="992"/>
      <c r="F34" s="987"/>
      <c r="G34" s="989"/>
      <c r="H34" s="987"/>
      <c r="I34" s="987"/>
      <c r="J34" s="987"/>
      <c r="K34" s="987"/>
      <c r="L34" s="987"/>
      <c r="M34" s="987"/>
      <c r="N34" s="987"/>
      <c r="O34" s="987"/>
      <c r="P34" s="987"/>
      <c r="Q34" s="987"/>
      <c r="R34" s="987"/>
      <c r="S34" s="987"/>
      <c r="T34" s="987"/>
      <c r="U34" s="987"/>
      <c r="V34" s="987"/>
      <c r="W34" s="987"/>
      <c r="X34" s="987"/>
      <c r="Y34" s="987"/>
      <c r="Z34" s="987"/>
      <c r="AA34" s="987"/>
      <c r="AB34" s="987"/>
      <c r="AC34" s="987"/>
      <c r="AD34" s="987"/>
      <c r="AE34" s="987"/>
    </row>
    <row r="35">
      <c r="A35" s="987"/>
      <c r="B35" s="989"/>
      <c r="C35" s="989"/>
      <c r="D35" s="989"/>
      <c r="E35" s="992"/>
      <c r="F35" s="987"/>
      <c r="G35" s="989"/>
      <c r="H35" s="987"/>
      <c r="I35" s="987"/>
      <c r="J35" s="987"/>
      <c r="K35" s="987"/>
      <c r="L35" s="987"/>
      <c r="M35" s="987"/>
      <c r="N35" s="987"/>
      <c r="O35" s="987"/>
      <c r="P35" s="987"/>
      <c r="Q35" s="987"/>
      <c r="R35" s="987"/>
      <c r="S35" s="987"/>
      <c r="T35" s="987"/>
      <c r="U35" s="987"/>
      <c r="V35" s="987"/>
      <c r="W35" s="987"/>
      <c r="X35" s="987"/>
      <c r="Y35" s="987"/>
      <c r="Z35" s="987"/>
      <c r="AA35" s="987"/>
      <c r="AB35" s="987"/>
      <c r="AC35" s="987"/>
      <c r="AD35" s="987"/>
      <c r="AE35" s="987"/>
    </row>
    <row r="36">
      <c r="A36" s="985" t="s">
        <v>9299</v>
      </c>
      <c r="B36" s="989"/>
      <c r="C36" s="989"/>
      <c r="D36" s="989"/>
      <c r="E36" s="992"/>
      <c r="F36" s="987"/>
      <c r="G36" s="989"/>
      <c r="H36" s="987"/>
      <c r="I36" s="987"/>
      <c r="J36" s="987"/>
      <c r="K36" s="987"/>
      <c r="L36" s="987"/>
      <c r="M36" s="987"/>
      <c r="N36" s="987"/>
      <c r="O36" s="987"/>
      <c r="P36" s="987"/>
      <c r="Q36" s="987"/>
      <c r="R36" s="987"/>
      <c r="S36" s="987"/>
      <c r="T36" s="987"/>
      <c r="U36" s="987"/>
      <c r="V36" s="987"/>
      <c r="W36" s="987"/>
      <c r="X36" s="987"/>
      <c r="Y36" s="987"/>
      <c r="Z36" s="987"/>
      <c r="AA36" s="987"/>
      <c r="AB36" s="987"/>
      <c r="AC36" s="987"/>
      <c r="AD36" s="987"/>
      <c r="AE36" s="987"/>
    </row>
    <row r="37">
      <c r="A37" s="985" t="s">
        <v>9300</v>
      </c>
      <c r="B37" s="151" t="s">
        <v>9301</v>
      </c>
      <c r="C37" s="151" t="s">
        <v>9301</v>
      </c>
      <c r="D37" s="989"/>
      <c r="E37" s="992"/>
      <c r="F37" s="987"/>
      <c r="G37" s="989"/>
      <c r="H37" s="987"/>
      <c r="I37" s="987"/>
      <c r="J37" s="987"/>
      <c r="K37" s="987"/>
      <c r="L37" s="987"/>
      <c r="M37" s="987"/>
      <c r="N37" s="987"/>
      <c r="O37" s="987"/>
      <c r="P37" s="987"/>
      <c r="Q37" s="987"/>
      <c r="R37" s="987"/>
      <c r="S37" s="987"/>
      <c r="T37" s="987"/>
      <c r="U37" s="987"/>
      <c r="V37" s="987"/>
      <c r="W37" s="987"/>
      <c r="X37" s="987"/>
      <c r="Y37" s="987"/>
      <c r="Z37" s="987"/>
      <c r="AA37" s="987"/>
      <c r="AB37" s="987"/>
      <c r="AC37" s="987"/>
      <c r="AD37" s="987"/>
      <c r="AE37" s="987"/>
    </row>
    <row r="38">
      <c r="A38" s="570" t="s">
        <v>7400</v>
      </c>
      <c r="B38" s="570" t="s">
        <v>9302</v>
      </c>
      <c r="C38" s="570">
        <v>2.0</v>
      </c>
      <c r="D38" s="989"/>
      <c r="E38" s="992"/>
      <c r="F38" s="987"/>
      <c r="G38" s="989"/>
      <c r="H38" s="987"/>
      <c r="I38" s="987"/>
      <c r="J38" s="987"/>
      <c r="K38" s="987"/>
      <c r="L38" s="987"/>
      <c r="M38" s="987"/>
      <c r="N38" s="987"/>
      <c r="O38" s="987"/>
      <c r="P38" s="987"/>
      <c r="Q38" s="987"/>
      <c r="R38" s="987"/>
      <c r="S38" s="987"/>
      <c r="T38" s="987"/>
      <c r="U38" s="987"/>
      <c r="V38" s="987"/>
      <c r="W38" s="987"/>
      <c r="X38" s="987"/>
      <c r="Y38" s="987"/>
      <c r="Z38" s="987"/>
      <c r="AA38" s="987"/>
      <c r="AB38" s="987"/>
      <c r="AC38" s="987"/>
      <c r="AD38" s="987"/>
      <c r="AE38" s="987"/>
    </row>
    <row r="39">
      <c r="A39" s="985" t="s">
        <v>9303</v>
      </c>
      <c r="B39" s="570" t="s">
        <v>9304</v>
      </c>
      <c r="C39" s="989"/>
      <c r="D39" s="989"/>
      <c r="E39" s="992"/>
      <c r="F39" s="987"/>
      <c r="G39" s="989"/>
      <c r="H39" s="987"/>
      <c r="I39" s="987"/>
      <c r="J39" s="987"/>
      <c r="K39" s="987"/>
      <c r="L39" s="987"/>
      <c r="M39" s="987"/>
      <c r="N39" s="987"/>
      <c r="O39" s="987"/>
      <c r="P39" s="987"/>
      <c r="Q39" s="987"/>
      <c r="R39" s="987"/>
      <c r="S39" s="987"/>
      <c r="T39" s="987"/>
      <c r="U39" s="987"/>
      <c r="V39" s="987"/>
      <c r="W39" s="987"/>
      <c r="X39" s="987"/>
      <c r="Y39" s="987"/>
      <c r="Z39" s="987"/>
      <c r="AA39" s="987"/>
      <c r="AB39" s="987"/>
      <c r="AC39" s="987"/>
      <c r="AD39" s="987"/>
      <c r="AE39" s="987"/>
    </row>
    <row r="40">
      <c r="A40" s="985" t="s">
        <v>9247</v>
      </c>
      <c r="B40" s="570" t="s">
        <v>9305</v>
      </c>
      <c r="C40" s="570">
        <v>3.0</v>
      </c>
      <c r="D40" s="989"/>
      <c r="E40" s="992"/>
      <c r="F40" s="987"/>
      <c r="G40" s="989"/>
      <c r="H40" s="987"/>
      <c r="I40" s="987"/>
      <c r="J40" s="987"/>
      <c r="K40" s="987"/>
      <c r="L40" s="987"/>
      <c r="M40" s="987"/>
      <c r="N40" s="987"/>
      <c r="O40" s="987"/>
      <c r="P40" s="987"/>
      <c r="Q40" s="987"/>
      <c r="R40" s="987"/>
      <c r="S40" s="987"/>
      <c r="T40" s="987"/>
      <c r="U40" s="987"/>
      <c r="V40" s="987"/>
      <c r="W40" s="987"/>
      <c r="X40" s="987"/>
      <c r="Y40" s="987"/>
      <c r="Z40" s="987"/>
      <c r="AA40" s="987"/>
      <c r="AB40" s="987"/>
      <c r="AC40" s="987"/>
      <c r="AD40" s="987"/>
      <c r="AE40" s="987"/>
    </row>
    <row r="41">
      <c r="A41" s="985" t="s">
        <v>7624</v>
      </c>
      <c r="B41" s="570" t="s">
        <v>9306</v>
      </c>
      <c r="C41" s="570">
        <v>2.0</v>
      </c>
      <c r="D41" s="989"/>
      <c r="E41" s="992"/>
      <c r="F41" s="987"/>
      <c r="G41" s="989"/>
      <c r="H41" s="987"/>
      <c r="I41" s="987"/>
      <c r="J41" s="987"/>
      <c r="K41" s="987"/>
      <c r="L41" s="987"/>
      <c r="M41" s="987"/>
      <c r="N41" s="987"/>
      <c r="O41" s="987"/>
      <c r="P41" s="987"/>
      <c r="Q41" s="987"/>
      <c r="R41" s="987"/>
      <c r="S41" s="987"/>
      <c r="T41" s="987"/>
      <c r="U41" s="987"/>
      <c r="V41" s="987"/>
      <c r="W41" s="987"/>
      <c r="X41" s="987"/>
      <c r="Y41" s="987"/>
      <c r="Z41" s="987"/>
      <c r="AA41" s="987"/>
      <c r="AB41" s="987"/>
      <c r="AC41" s="987"/>
      <c r="AD41" s="987"/>
      <c r="AE41" s="987"/>
    </row>
    <row r="42">
      <c r="A42" s="985" t="s">
        <v>9307</v>
      </c>
      <c r="B42" s="570" t="s">
        <v>9308</v>
      </c>
      <c r="C42" s="570">
        <v>7.0</v>
      </c>
      <c r="D42" s="570" t="s">
        <v>9309</v>
      </c>
      <c r="E42" s="992"/>
      <c r="F42" s="987"/>
      <c r="G42" s="989"/>
      <c r="H42" s="987"/>
      <c r="I42" s="987"/>
      <c r="J42" s="987"/>
      <c r="K42" s="987"/>
      <c r="L42" s="987"/>
      <c r="M42" s="987"/>
      <c r="N42" s="987"/>
      <c r="O42" s="987"/>
      <c r="P42" s="987"/>
      <c r="Q42" s="987"/>
      <c r="R42" s="987"/>
      <c r="S42" s="987"/>
      <c r="T42" s="987"/>
      <c r="U42" s="987"/>
      <c r="V42" s="987"/>
      <c r="W42" s="987"/>
      <c r="X42" s="987"/>
      <c r="Y42" s="987"/>
      <c r="Z42" s="987"/>
      <c r="AA42" s="987"/>
      <c r="AB42" s="987"/>
      <c r="AC42" s="987"/>
      <c r="AD42" s="987"/>
      <c r="AE42" s="987"/>
    </row>
    <row r="43">
      <c r="A43" s="985" t="s">
        <v>9310</v>
      </c>
      <c r="B43" s="570" t="s">
        <v>9311</v>
      </c>
      <c r="C43" s="570">
        <v>10.0</v>
      </c>
      <c r="D43" s="570" t="s">
        <v>9312</v>
      </c>
      <c r="E43" s="993" t="s">
        <v>9313</v>
      </c>
      <c r="F43" s="987"/>
      <c r="G43" s="989"/>
      <c r="H43" s="987"/>
      <c r="I43" s="987"/>
      <c r="J43" s="987"/>
      <c r="K43" s="987"/>
      <c r="L43" s="987"/>
      <c r="M43" s="987"/>
      <c r="N43" s="987"/>
      <c r="O43" s="987"/>
      <c r="P43" s="987"/>
      <c r="Q43" s="987"/>
      <c r="R43" s="987"/>
      <c r="S43" s="987"/>
      <c r="T43" s="987"/>
      <c r="U43" s="987"/>
      <c r="V43" s="987"/>
      <c r="W43" s="987"/>
      <c r="X43" s="987"/>
      <c r="Y43" s="987"/>
      <c r="Z43" s="987"/>
      <c r="AA43" s="987"/>
      <c r="AB43" s="987"/>
      <c r="AC43" s="987"/>
      <c r="AD43" s="987"/>
      <c r="AE43" s="987"/>
    </row>
    <row r="44">
      <c r="A44" s="985" t="s">
        <v>7463</v>
      </c>
      <c r="B44" s="570" t="s">
        <v>9314</v>
      </c>
      <c r="C44" s="570">
        <v>6.0</v>
      </c>
      <c r="D44" s="989"/>
      <c r="E44" s="992"/>
      <c r="F44" s="987"/>
      <c r="G44" s="989"/>
      <c r="H44" s="987"/>
      <c r="I44" s="987"/>
      <c r="J44" s="987"/>
      <c r="K44" s="987"/>
      <c r="L44" s="987"/>
      <c r="M44" s="987"/>
      <c r="N44" s="987"/>
      <c r="O44" s="987"/>
      <c r="P44" s="987"/>
      <c r="Q44" s="987"/>
      <c r="R44" s="987"/>
      <c r="S44" s="987"/>
      <c r="T44" s="987"/>
      <c r="U44" s="987"/>
      <c r="V44" s="987"/>
      <c r="W44" s="987"/>
      <c r="X44" s="987"/>
      <c r="Y44" s="987"/>
      <c r="Z44" s="987"/>
      <c r="AA44" s="987"/>
      <c r="AB44" s="987"/>
      <c r="AC44" s="987"/>
      <c r="AD44" s="987"/>
      <c r="AE44" s="987"/>
    </row>
    <row r="45">
      <c r="A45" s="985" t="s">
        <v>7838</v>
      </c>
      <c r="B45" s="570" t="s">
        <v>9315</v>
      </c>
      <c r="C45" s="570">
        <v>4.0</v>
      </c>
      <c r="D45" s="570" t="s">
        <v>9316</v>
      </c>
      <c r="E45" s="992"/>
      <c r="F45" s="987"/>
      <c r="G45" s="989"/>
      <c r="H45" s="987"/>
      <c r="I45" s="987"/>
      <c r="J45" s="987"/>
      <c r="K45" s="987"/>
      <c r="L45" s="987"/>
      <c r="M45" s="987"/>
      <c r="N45" s="987"/>
      <c r="O45" s="987"/>
      <c r="P45" s="987"/>
      <c r="Q45" s="987"/>
      <c r="R45" s="987"/>
      <c r="S45" s="987"/>
      <c r="T45" s="987"/>
      <c r="U45" s="987"/>
      <c r="V45" s="987"/>
      <c r="W45" s="987"/>
      <c r="X45" s="987"/>
      <c r="Y45" s="987"/>
      <c r="Z45" s="987"/>
      <c r="AA45" s="987"/>
      <c r="AB45" s="987"/>
      <c r="AC45" s="987"/>
      <c r="AD45" s="987"/>
      <c r="AE45" s="987"/>
    </row>
    <row r="46">
      <c r="A46" s="985" t="s">
        <v>7651</v>
      </c>
      <c r="B46" s="570" t="s">
        <v>9317</v>
      </c>
      <c r="C46" s="570">
        <v>4.0</v>
      </c>
      <c r="D46" s="989"/>
      <c r="E46" s="992"/>
      <c r="F46" s="987"/>
      <c r="G46" s="989"/>
      <c r="H46" s="987"/>
      <c r="I46" s="987"/>
      <c r="J46" s="987"/>
      <c r="K46" s="987"/>
      <c r="L46" s="987"/>
      <c r="M46" s="987"/>
      <c r="N46" s="987"/>
      <c r="O46" s="987"/>
      <c r="P46" s="987"/>
      <c r="Q46" s="987"/>
      <c r="R46" s="987"/>
      <c r="S46" s="987"/>
      <c r="T46" s="987"/>
      <c r="U46" s="987"/>
      <c r="V46" s="987"/>
      <c r="W46" s="987"/>
      <c r="X46" s="987"/>
      <c r="Y46" s="987"/>
      <c r="Z46" s="987"/>
      <c r="AA46" s="987"/>
      <c r="AB46" s="987"/>
      <c r="AC46" s="987"/>
      <c r="AD46" s="987"/>
      <c r="AE46" s="987"/>
    </row>
    <row r="47">
      <c r="A47" s="985" t="s">
        <v>1878</v>
      </c>
      <c r="B47" s="570" t="s">
        <v>9318</v>
      </c>
      <c r="C47" s="570">
        <v>3.0</v>
      </c>
      <c r="D47" s="570" t="s">
        <v>9319</v>
      </c>
      <c r="E47" s="992"/>
      <c r="F47" s="987"/>
      <c r="G47" s="989"/>
      <c r="H47" s="987"/>
      <c r="I47" s="987"/>
      <c r="J47" s="987"/>
      <c r="K47" s="987"/>
      <c r="L47" s="987"/>
      <c r="M47" s="987"/>
      <c r="N47" s="987"/>
      <c r="O47" s="987"/>
      <c r="P47" s="987"/>
      <c r="Q47" s="987"/>
      <c r="R47" s="987"/>
      <c r="S47" s="987"/>
      <c r="T47" s="987"/>
      <c r="U47" s="987"/>
      <c r="V47" s="987"/>
      <c r="W47" s="987"/>
      <c r="X47" s="987"/>
      <c r="Y47" s="987"/>
      <c r="Z47" s="987"/>
      <c r="AA47" s="987"/>
      <c r="AB47" s="987"/>
      <c r="AC47" s="987"/>
      <c r="AD47" s="987"/>
      <c r="AE47" s="987"/>
    </row>
    <row r="48">
      <c r="A48" s="985" t="s">
        <v>7702</v>
      </c>
      <c r="B48" s="570" t="s">
        <v>9320</v>
      </c>
      <c r="C48" s="570">
        <v>7.0</v>
      </c>
      <c r="D48" s="570" t="s">
        <v>9321</v>
      </c>
      <c r="E48" s="992"/>
      <c r="F48" s="987"/>
      <c r="G48" s="989"/>
      <c r="H48" s="987"/>
      <c r="I48" s="987"/>
      <c r="J48" s="987"/>
      <c r="K48" s="987"/>
      <c r="L48" s="987"/>
      <c r="M48" s="987"/>
      <c r="N48" s="987"/>
      <c r="O48" s="987"/>
      <c r="P48" s="987"/>
      <c r="Q48" s="987"/>
      <c r="R48" s="987"/>
      <c r="S48" s="987"/>
      <c r="T48" s="987"/>
      <c r="U48" s="987"/>
      <c r="V48" s="987"/>
      <c r="W48" s="987"/>
      <c r="X48" s="987"/>
      <c r="Y48" s="987"/>
      <c r="Z48" s="987"/>
      <c r="AA48" s="987"/>
      <c r="AB48" s="987"/>
      <c r="AC48" s="987"/>
      <c r="AD48" s="987"/>
      <c r="AE48" s="987"/>
    </row>
    <row r="49">
      <c r="A49" s="985" t="s">
        <v>9177</v>
      </c>
      <c r="B49" s="570" t="s">
        <v>9322</v>
      </c>
      <c r="C49" s="570">
        <v>5.0</v>
      </c>
      <c r="D49" s="989"/>
      <c r="E49" s="992"/>
      <c r="F49" s="987"/>
      <c r="G49" s="989"/>
      <c r="H49" s="987"/>
      <c r="I49" s="987"/>
      <c r="J49" s="987"/>
      <c r="K49" s="987"/>
      <c r="L49" s="987"/>
      <c r="M49" s="987"/>
      <c r="N49" s="987"/>
      <c r="O49" s="987"/>
      <c r="P49" s="987"/>
      <c r="Q49" s="987"/>
      <c r="R49" s="987"/>
      <c r="S49" s="987"/>
      <c r="T49" s="987"/>
      <c r="U49" s="987"/>
      <c r="V49" s="987"/>
      <c r="W49" s="987"/>
      <c r="X49" s="987"/>
      <c r="Y49" s="987"/>
      <c r="Z49" s="987"/>
      <c r="AA49" s="987"/>
      <c r="AB49" s="987"/>
      <c r="AC49" s="987"/>
      <c r="AD49" s="987"/>
      <c r="AE49" s="987"/>
    </row>
    <row r="50">
      <c r="A50" s="985" t="s">
        <v>9323</v>
      </c>
      <c r="B50" s="570" t="s">
        <v>9324</v>
      </c>
      <c r="C50" s="570">
        <v>3.0</v>
      </c>
      <c r="D50" s="989"/>
      <c r="E50" s="992"/>
      <c r="F50" s="987"/>
      <c r="G50" s="989"/>
      <c r="H50" s="987"/>
      <c r="I50" s="987"/>
      <c r="J50" s="987"/>
      <c r="K50" s="987"/>
      <c r="L50" s="987"/>
      <c r="M50" s="987"/>
      <c r="N50" s="987"/>
      <c r="O50" s="987"/>
      <c r="P50" s="987"/>
      <c r="Q50" s="987"/>
      <c r="R50" s="987"/>
      <c r="S50" s="987"/>
      <c r="T50" s="987"/>
      <c r="U50" s="987"/>
      <c r="V50" s="987"/>
      <c r="W50" s="987"/>
      <c r="X50" s="987"/>
      <c r="Y50" s="987"/>
      <c r="Z50" s="987"/>
      <c r="AA50" s="987"/>
      <c r="AB50" s="987"/>
      <c r="AC50" s="987"/>
      <c r="AD50" s="987"/>
      <c r="AE50" s="987"/>
    </row>
    <row r="51">
      <c r="A51" s="985" t="s">
        <v>7612</v>
      </c>
      <c r="B51" s="570" t="s">
        <v>9325</v>
      </c>
      <c r="C51" s="570">
        <v>8.0</v>
      </c>
      <c r="D51" s="570" t="s">
        <v>9326</v>
      </c>
      <c r="E51" s="992"/>
      <c r="F51" s="987"/>
      <c r="G51" s="989"/>
      <c r="H51" s="987"/>
      <c r="I51" s="987"/>
      <c r="J51" s="987"/>
      <c r="K51" s="987"/>
      <c r="L51" s="987"/>
      <c r="M51" s="987"/>
      <c r="N51" s="987"/>
      <c r="O51" s="987"/>
      <c r="P51" s="987"/>
      <c r="Q51" s="987"/>
      <c r="R51" s="987"/>
      <c r="S51" s="987"/>
      <c r="T51" s="987"/>
      <c r="U51" s="987"/>
      <c r="V51" s="987"/>
      <c r="W51" s="987"/>
      <c r="X51" s="987"/>
      <c r="Y51" s="987"/>
      <c r="Z51" s="987"/>
      <c r="AA51" s="987"/>
      <c r="AB51" s="987"/>
      <c r="AC51" s="987"/>
      <c r="AD51" s="987"/>
      <c r="AE51" s="987"/>
    </row>
    <row r="52">
      <c r="A52" s="985" t="s">
        <v>7532</v>
      </c>
      <c r="B52" s="570" t="s">
        <v>9327</v>
      </c>
      <c r="C52" s="570">
        <v>1.0</v>
      </c>
      <c r="D52" s="989"/>
      <c r="E52" s="992"/>
      <c r="F52" s="987"/>
      <c r="G52" s="989"/>
      <c r="H52" s="987"/>
      <c r="I52" s="987"/>
      <c r="J52" s="987"/>
      <c r="K52" s="987"/>
      <c r="L52" s="987"/>
      <c r="M52" s="987"/>
      <c r="N52" s="987"/>
      <c r="O52" s="987"/>
      <c r="P52" s="987"/>
      <c r="Q52" s="987"/>
      <c r="R52" s="987"/>
      <c r="S52" s="987"/>
      <c r="T52" s="987"/>
      <c r="U52" s="987"/>
      <c r="V52" s="987"/>
      <c r="W52" s="987"/>
      <c r="X52" s="987"/>
      <c r="Y52" s="987"/>
      <c r="Z52" s="987"/>
      <c r="AA52" s="987"/>
      <c r="AB52" s="987"/>
      <c r="AC52" s="987"/>
      <c r="AD52" s="987"/>
      <c r="AE52" s="987"/>
    </row>
    <row r="53">
      <c r="A53" s="985" t="s">
        <v>7511</v>
      </c>
      <c r="B53" s="570" t="s">
        <v>9327</v>
      </c>
      <c r="C53" s="570">
        <v>3.0</v>
      </c>
      <c r="D53" s="989"/>
      <c r="E53" s="992"/>
      <c r="F53" s="987"/>
      <c r="G53" s="989"/>
      <c r="H53" s="987"/>
      <c r="I53" s="987"/>
      <c r="J53" s="987"/>
      <c r="K53" s="987"/>
      <c r="L53" s="987"/>
      <c r="M53" s="987"/>
      <c r="N53" s="987"/>
      <c r="O53" s="987"/>
      <c r="P53" s="987"/>
      <c r="Q53" s="987"/>
      <c r="R53" s="987"/>
      <c r="S53" s="987"/>
      <c r="T53" s="987"/>
      <c r="U53" s="987"/>
      <c r="V53" s="987"/>
      <c r="W53" s="987"/>
      <c r="X53" s="987"/>
      <c r="Y53" s="987"/>
      <c r="Z53" s="987"/>
      <c r="AA53" s="987"/>
      <c r="AB53" s="987"/>
      <c r="AC53" s="987"/>
      <c r="AD53" s="987"/>
      <c r="AE53" s="987"/>
    </row>
    <row r="54">
      <c r="A54" s="985" t="s">
        <v>9146</v>
      </c>
      <c r="B54" s="570" t="s">
        <v>9328</v>
      </c>
      <c r="C54" s="570">
        <v>3.0</v>
      </c>
      <c r="D54" s="570" t="s">
        <v>9329</v>
      </c>
      <c r="E54" s="992"/>
      <c r="F54" s="987"/>
      <c r="G54" s="989"/>
      <c r="H54" s="987"/>
      <c r="I54" s="987"/>
      <c r="J54" s="987"/>
      <c r="K54" s="987"/>
      <c r="L54" s="987"/>
      <c r="M54" s="987"/>
      <c r="N54" s="987"/>
      <c r="O54" s="987"/>
      <c r="P54" s="987"/>
      <c r="Q54" s="987"/>
      <c r="R54" s="987"/>
      <c r="S54" s="987"/>
      <c r="T54" s="987"/>
      <c r="U54" s="987"/>
      <c r="V54" s="987"/>
      <c r="W54" s="987"/>
      <c r="X54" s="987"/>
      <c r="Y54" s="987"/>
      <c r="Z54" s="987"/>
      <c r="AA54" s="987"/>
      <c r="AB54" s="987"/>
      <c r="AC54" s="987"/>
      <c r="AD54" s="987"/>
      <c r="AE54" s="987"/>
    </row>
    <row r="55">
      <c r="A55" s="985" t="s">
        <v>9330</v>
      </c>
      <c r="B55" s="570" t="s">
        <v>9331</v>
      </c>
      <c r="C55" s="570" t="s">
        <v>9332</v>
      </c>
      <c r="D55" s="570" t="s">
        <v>9333</v>
      </c>
      <c r="E55" s="992"/>
      <c r="F55" s="987"/>
      <c r="G55" s="989"/>
      <c r="H55" s="987"/>
      <c r="I55" s="987"/>
      <c r="J55" s="987"/>
      <c r="K55" s="987"/>
      <c r="L55" s="987"/>
      <c r="M55" s="987"/>
      <c r="N55" s="987"/>
      <c r="O55" s="987"/>
      <c r="P55" s="987"/>
      <c r="Q55" s="987"/>
      <c r="R55" s="987"/>
      <c r="S55" s="987"/>
      <c r="T55" s="987"/>
      <c r="U55" s="987"/>
      <c r="V55" s="987"/>
      <c r="W55" s="987"/>
      <c r="X55" s="987"/>
      <c r="Y55" s="987"/>
      <c r="Z55" s="987"/>
      <c r="AA55" s="987"/>
      <c r="AB55" s="987"/>
      <c r="AC55" s="987"/>
      <c r="AD55" s="987"/>
      <c r="AE55" s="987"/>
    </row>
    <row r="56">
      <c r="A56" s="985" t="s">
        <v>8264</v>
      </c>
      <c r="B56" s="570" t="s">
        <v>9334</v>
      </c>
      <c r="C56" s="570">
        <v>4.0</v>
      </c>
      <c r="D56" s="570" t="s">
        <v>9335</v>
      </c>
      <c r="E56" s="992"/>
      <c r="F56" s="987"/>
      <c r="G56" s="989"/>
      <c r="H56" s="987"/>
      <c r="I56" s="987"/>
      <c r="J56" s="987"/>
      <c r="K56" s="987"/>
      <c r="L56" s="987"/>
      <c r="M56" s="987"/>
      <c r="N56" s="987"/>
      <c r="O56" s="987"/>
      <c r="P56" s="987"/>
      <c r="Q56" s="987"/>
      <c r="R56" s="987"/>
      <c r="S56" s="987"/>
      <c r="T56" s="987"/>
      <c r="U56" s="987"/>
      <c r="V56" s="987"/>
      <c r="W56" s="987"/>
      <c r="X56" s="987"/>
      <c r="Y56" s="987"/>
      <c r="Z56" s="987"/>
      <c r="AA56" s="987"/>
      <c r="AB56" s="987"/>
      <c r="AC56" s="987"/>
      <c r="AD56" s="987"/>
      <c r="AE56" s="987"/>
    </row>
    <row r="57">
      <c r="A57" s="985" t="s">
        <v>8264</v>
      </c>
      <c r="B57" s="570" t="s">
        <v>9336</v>
      </c>
      <c r="C57" s="570">
        <v>1.0</v>
      </c>
      <c r="D57" s="989"/>
      <c r="E57" s="992"/>
      <c r="F57" s="987"/>
      <c r="G57" s="989"/>
      <c r="H57" s="987"/>
      <c r="I57" s="987"/>
      <c r="J57" s="987"/>
      <c r="K57" s="987"/>
      <c r="L57" s="987"/>
      <c r="M57" s="987"/>
      <c r="N57" s="987"/>
      <c r="O57" s="987"/>
      <c r="P57" s="987"/>
      <c r="Q57" s="987"/>
      <c r="R57" s="987"/>
      <c r="S57" s="987"/>
      <c r="T57" s="987"/>
      <c r="U57" s="987"/>
      <c r="V57" s="987"/>
      <c r="W57" s="987"/>
      <c r="X57" s="987"/>
      <c r="Y57" s="987"/>
      <c r="Z57" s="987"/>
      <c r="AA57" s="987"/>
      <c r="AB57" s="987"/>
      <c r="AC57" s="987"/>
      <c r="AD57" s="987"/>
      <c r="AE57" s="987"/>
    </row>
    <row r="58">
      <c r="A58" s="985" t="s">
        <v>7390</v>
      </c>
      <c r="B58" s="570" t="s">
        <v>9337</v>
      </c>
      <c r="C58" s="989"/>
      <c r="D58" s="989"/>
      <c r="E58" s="992"/>
      <c r="F58" s="987"/>
      <c r="G58" s="989"/>
      <c r="H58" s="987"/>
      <c r="I58" s="987"/>
      <c r="J58" s="987"/>
      <c r="K58" s="987"/>
      <c r="L58" s="987"/>
      <c r="M58" s="987"/>
      <c r="N58" s="987"/>
      <c r="O58" s="987"/>
      <c r="P58" s="987"/>
      <c r="Q58" s="987"/>
      <c r="R58" s="987"/>
      <c r="S58" s="987"/>
      <c r="T58" s="987"/>
      <c r="U58" s="987"/>
      <c r="V58" s="987"/>
      <c r="W58" s="987"/>
      <c r="X58" s="987"/>
      <c r="Y58" s="987"/>
      <c r="Z58" s="987"/>
      <c r="AA58" s="987"/>
      <c r="AB58" s="987"/>
      <c r="AC58" s="987"/>
      <c r="AD58" s="987"/>
      <c r="AE58" s="987"/>
    </row>
    <row r="59">
      <c r="A59" s="985" t="s">
        <v>7767</v>
      </c>
      <c r="B59" s="570" t="s">
        <v>9338</v>
      </c>
      <c r="C59" s="570">
        <v>5.0</v>
      </c>
      <c r="D59" s="989"/>
      <c r="E59" s="992"/>
      <c r="F59" s="987"/>
      <c r="G59" s="989"/>
      <c r="H59" s="987"/>
      <c r="I59" s="987"/>
      <c r="J59" s="987"/>
      <c r="K59" s="987"/>
      <c r="L59" s="987"/>
      <c r="M59" s="987"/>
      <c r="N59" s="987"/>
      <c r="O59" s="987"/>
      <c r="P59" s="987"/>
      <c r="Q59" s="987"/>
      <c r="R59" s="987"/>
      <c r="S59" s="987"/>
      <c r="T59" s="987"/>
      <c r="U59" s="987"/>
      <c r="V59" s="987"/>
      <c r="W59" s="987"/>
      <c r="X59" s="987"/>
      <c r="Y59" s="987"/>
      <c r="Z59" s="987"/>
      <c r="AA59" s="987"/>
      <c r="AB59" s="987"/>
      <c r="AC59" s="987"/>
      <c r="AD59" s="987"/>
      <c r="AE59" s="987"/>
    </row>
    <row r="60">
      <c r="A60" s="985" t="s">
        <v>7440</v>
      </c>
      <c r="B60" s="570" t="s">
        <v>9339</v>
      </c>
      <c r="C60" s="570">
        <v>2.0</v>
      </c>
      <c r="D60" s="570" t="s">
        <v>9340</v>
      </c>
      <c r="E60" s="992"/>
      <c r="F60" s="987"/>
      <c r="G60" s="989"/>
      <c r="H60" s="987"/>
      <c r="I60" s="987"/>
      <c r="J60" s="987"/>
      <c r="K60" s="987"/>
      <c r="L60" s="987"/>
      <c r="M60" s="987"/>
      <c r="N60" s="987"/>
      <c r="O60" s="987"/>
      <c r="P60" s="987"/>
      <c r="Q60" s="987"/>
      <c r="R60" s="987"/>
      <c r="S60" s="987"/>
      <c r="T60" s="987"/>
      <c r="U60" s="987"/>
      <c r="V60" s="987"/>
      <c r="W60" s="987"/>
      <c r="X60" s="987"/>
      <c r="Y60" s="987"/>
      <c r="Z60" s="987"/>
      <c r="AA60" s="987"/>
      <c r="AB60" s="987"/>
      <c r="AC60" s="987"/>
      <c r="AD60" s="987"/>
      <c r="AE60" s="987"/>
    </row>
    <row r="61">
      <c r="A61" s="994" t="s">
        <v>7554</v>
      </c>
      <c r="B61" s="570" t="s">
        <v>9341</v>
      </c>
      <c r="C61" s="570">
        <v>2.0</v>
      </c>
      <c r="D61" s="570" t="s">
        <v>9342</v>
      </c>
      <c r="E61" s="992"/>
      <c r="F61" s="987"/>
      <c r="G61" s="989"/>
      <c r="H61" s="987"/>
      <c r="I61" s="987"/>
      <c r="J61" s="987"/>
      <c r="K61" s="987"/>
      <c r="L61" s="987"/>
      <c r="M61" s="987"/>
      <c r="N61" s="987"/>
      <c r="O61" s="987"/>
      <c r="P61" s="987"/>
      <c r="Q61" s="987"/>
      <c r="R61" s="987"/>
      <c r="S61" s="987"/>
      <c r="T61" s="987"/>
      <c r="U61" s="987"/>
      <c r="V61" s="987"/>
      <c r="W61" s="987"/>
      <c r="X61" s="987"/>
      <c r="Y61" s="987"/>
      <c r="Z61" s="987"/>
      <c r="AA61" s="987"/>
      <c r="AB61" s="987"/>
      <c r="AC61" s="987"/>
      <c r="AD61" s="987"/>
      <c r="AE61" s="987"/>
    </row>
    <row r="62">
      <c r="A62" s="985" t="s">
        <v>9156</v>
      </c>
      <c r="B62" s="570" t="s">
        <v>9343</v>
      </c>
      <c r="C62" s="570">
        <v>2.0</v>
      </c>
      <c r="D62" s="570" t="s">
        <v>9344</v>
      </c>
      <c r="E62" s="992"/>
      <c r="F62" s="987"/>
      <c r="G62" s="989"/>
      <c r="H62" s="987"/>
      <c r="I62" s="987"/>
      <c r="J62" s="987"/>
      <c r="K62" s="987"/>
      <c r="L62" s="987"/>
      <c r="M62" s="987"/>
      <c r="N62" s="987"/>
      <c r="O62" s="987"/>
      <c r="P62" s="987"/>
      <c r="Q62" s="987"/>
      <c r="R62" s="987"/>
      <c r="S62" s="987"/>
      <c r="T62" s="987"/>
      <c r="U62" s="987"/>
      <c r="V62" s="987"/>
      <c r="W62" s="987"/>
      <c r="X62" s="987"/>
      <c r="Y62" s="987"/>
      <c r="Z62" s="987"/>
      <c r="AA62" s="987"/>
      <c r="AB62" s="987"/>
      <c r="AC62" s="987"/>
      <c r="AD62" s="987"/>
      <c r="AE62" s="987"/>
    </row>
    <row r="63">
      <c r="A63" s="985" t="s">
        <v>7596</v>
      </c>
      <c r="B63" s="570" t="s">
        <v>9345</v>
      </c>
      <c r="C63" s="989"/>
      <c r="D63" s="570" t="s">
        <v>9346</v>
      </c>
      <c r="E63" s="992"/>
      <c r="F63" s="987"/>
      <c r="G63" s="989"/>
      <c r="H63" s="987"/>
      <c r="I63" s="987"/>
      <c r="J63" s="987"/>
      <c r="K63" s="987"/>
      <c r="L63" s="987"/>
      <c r="M63" s="987"/>
      <c r="N63" s="987"/>
      <c r="O63" s="987"/>
      <c r="P63" s="987"/>
      <c r="Q63" s="987"/>
      <c r="R63" s="987"/>
      <c r="S63" s="987"/>
      <c r="T63" s="987"/>
      <c r="U63" s="987"/>
      <c r="V63" s="987"/>
      <c r="W63" s="987"/>
      <c r="X63" s="987"/>
      <c r="Y63" s="987"/>
      <c r="Z63" s="987"/>
      <c r="AA63" s="987"/>
      <c r="AB63" s="987"/>
      <c r="AC63" s="987"/>
      <c r="AD63" s="987"/>
      <c r="AE63" s="987"/>
    </row>
    <row r="64">
      <c r="A64" s="985" t="s">
        <v>7705</v>
      </c>
      <c r="B64" s="570" t="s">
        <v>9347</v>
      </c>
      <c r="C64" s="570">
        <v>1.0</v>
      </c>
      <c r="D64" s="989"/>
      <c r="E64" s="992"/>
      <c r="F64" s="987"/>
      <c r="G64" s="989"/>
      <c r="H64" s="987"/>
      <c r="I64" s="987"/>
      <c r="J64" s="987"/>
      <c r="K64" s="987"/>
      <c r="L64" s="987"/>
      <c r="M64" s="987"/>
      <c r="N64" s="987"/>
      <c r="O64" s="987"/>
      <c r="P64" s="987"/>
      <c r="Q64" s="987"/>
      <c r="R64" s="987"/>
      <c r="S64" s="987"/>
      <c r="T64" s="987"/>
      <c r="U64" s="987"/>
      <c r="V64" s="987"/>
      <c r="W64" s="987"/>
      <c r="X64" s="987"/>
      <c r="Y64" s="987"/>
      <c r="Z64" s="987"/>
      <c r="AA64" s="987"/>
      <c r="AB64" s="987"/>
      <c r="AC64" s="987"/>
      <c r="AD64" s="987"/>
      <c r="AE64" s="987"/>
    </row>
    <row r="65">
      <c r="A65" s="985" t="s">
        <v>9348</v>
      </c>
      <c r="B65" s="570" t="s">
        <v>9337</v>
      </c>
      <c r="C65" s="570">
        <v>2.0</v>
      </c>
      <c r="D65" s="989"/>
      <c r="E65" s="992"/>
      <c r="F65" s="987"/>
      <c r="G65" s="989"/>
      <c r="H65" s="987"/>
      <c r="I65" s="987"/>
      <c r="J65" s="987"/>
      <c r="K65" s="987"/>
      <c r="L65" s="987"/>
      <c r="M65" s="987"/>
      <c r="N65" s="987"/>
      <c r="O65" s="987"/>
      <c r="P65" s="987"/>
      <c r="Q65" s="987"/>
      <c r="R65" s="987"/>
      <c r="S65" s="987"/>
      <c r="T65" s="987"/>
      <c r="U65" s="987"/>
      <c r="V65" s="987"/>
      <c r="W65" s="987"/>
      <c r="X65" s="987"/>
      <c r="Y65" s="987"/>
      <c r="Z65" s="987"/>
      <c r="AA65" s="987"/>
      <c r="AB65" s="987"/>
      <c r="AC65" s="987"/>
      <c r="AD65" s="987"/>
      <c r="AE65" s="987"/>
    </row>
    <row r="66">
      <c r="A66" s="985" t="s">
        <v>7466</v>
      </c>
      <c r="B66" s="570" t="s">
        <v>9349</v>
      </c>
      <c r="C66" s="570">
        <v>3.0</v>
      </c>
      <c r="D66" s="570" t="s">
        <v>9350</v>
      </c>
      <c r="E66" s="992"/>
      <c r="F66" s="987"/>
      <c r="G66" s="989"/>
      <c r="H66" s="987"/>
      <c r="I66" s="987"/>
      <c r="J66" s="987"/>
      <c r="K66" s="987"/>
      <c r="L66" s="987"/>
      <c r="M66" s="987"/>
      <c r="N66" s="987"/>
      <c r="O66" s="987"/>
      <c r="P66" s="987"/>
      <c r="Q66" s="987"/>
      <c r="R66" s="987"/>
      <c r="S66" s="987"/>
      <c r="T66" s="987"/>
      <c r="U66" s="987"/>
      <c r="V66" s="987"/>
      <c r="W66" s="987"/>
      <c r="X66" s="987"/>
      <c r="Y66" s="987"/>
      <c r="Z66" s="987"/>
      <c r="AA66" s="987"/>
      <c r="AB66" s="987"/>
      <c r="AC66" s="987"/>
      <c r="AD66" s="987"/>
      <c r="AE66" s="987"/>
    </row>
    <row r="67">
      <c r="A67" s="985" t="s">
        <v>8059</v>
      </c>
      <c r="B67" s="570" t="s">
        <v>9351</v>
      </c>
      <c r="C67" s="570">
        <v>2.0</v>
      </c>
      <c r="D67" s="989"/>
      <c r="E67" s="992"/>
      <c r="F67" s="987"/>
      <c r="G67" s="989"/>
      <c r="H67" s="987"/>
      <c r="I67" s="987"/>
      <c r="J67" s="987"/>
      <c r="K67" s="987"/>
      <c r="L67" s="987"/>
      <c r="M67" s="987"/>
      <c r="N67" s="987"/>
      <c r="O67" s="987"/>
      <c r="P67" s="987"/>
      <c r="Q67" s="987"/>
      <c r="R67" s="987"/>
      <c r="S67" s="987"/>
      <c r="T67" s="987"/>
      <c r="U67" s="987"/>
      <c r="V67" s="987"/>
      <c r="W67" s="987"/>
      <c r="X67" s="987"/>
      <c r="Y67" s="987"/>
      <c r="Z67" s="987"/>
      <c r="AA67" s="987"/>
      <c r="AB67" s="987"/>
      <c r="AC67" s="987"/>
      <c r="AD67" s="987"/>
      <c r="AE67" s="987"/>
    </row>
    <row r="68">
      <c r="A68" s="985" t="s">
        <v>8252</v>
      </c>
      <c r="B68" s="570" t="s">
        <v>9352</v>
      </c>
      <c r="C68" s="570" t="s">
        <v>9353</v>
      </c>
      <c r="D68" s="989"/>
      <c r="E68" s="992"/>
      <c r="F68" s="987"/>
      <c r="G68" s="989"/>
      <c r="H68" s="987"/>
      <c r="I68" s="987"/>
      <c r="J68" s="987"/>
      <c r="K68" s="987"/>
      <c r="L68" s="987"/>
      <c r="M68" s="987"/>
      <c r="N68" s="987"/>
      <c r="O68" s="987"/>
      <c r="P68" s="987"/>
      <c r="Q68" s="987"/>
      <c r="R68" s="987"/>
      <c r="S68" s="987"/>
      <c r="T68" s="987"/>
      <c r="U68" s="987"/>
      <c r="V68" s="987"/>
      <c r="W68" s="987"/>
      <c r="X68" s="987"/>
      <c r="Y68" s="987"/>
      <c r="Z68" s="987"/>
      <c r="AA68" s="987"/>
      <c r="AB68" s="987"/>
      <c r="AC68" s="987"/>
      <c r="AD68" s="987"/>
      <c r="AE68" s="987"/>
    </row>
    <row r="69">
      <c r="A69" s="985" t="s">
        <v>9354</v>
      </c>
      <c r="B69" s="570" t="s">
        <v>9355</v>
      </c>
      <c r="C69" s="989"/>
      <c r="D69" s="989"/>
      <c r="E69" s="992"/>
      <c r="F69" s="987"/>
      <c r="G69" s="989"/>
      <c r="H69" s="987"/>
      <c r="I69" s="987"/>
      <c r="J69" s="987"/>
      <c r="K69" s="987"/>
      <c r="L69" s="987"/>
      <c r="M69" s="987"/>
      <c r="N69" s="987"/>
      <c r="O69" s="987"/>
      <c r="P69" s="987"/>
      <c r="Q69" s="987"/>
      <c r="R69" s="987"/>
      <c r="S69" s="987"/>
      <c r="T69" s="987"/>
      <c r="U69" s="987"/>
      <c r="V69" s="987"/>
      <c r="W69" s="987"/>
      <c r="X69" s="987"/>
      <c r="Y69" s="987"/>
      <c r="Z69" s="987"/>
      <c r="AA69" s="987"/>
      <c r="AB69" s="987"/>
      <c r="AC69" s="987"/>
      <c r="AD69" s="987"/>
      <c r="AE69" s="987"/>
    </row>
    <row r="70">
      <c r="A70" s="985" t="s">
        <v>9356</v>
      </c>
      <c r="B70" s="570" t="s">
        <v>9347</v>
      </c>
      <c r="C70" s="989"/>
      <c r="D70" s="989"/>
      <c r="E70" s="992"/>
      <c r="F70" s="987"/>
      <c r="G70" s="989"/>
      <c r="H70" s="987"/>
      <c r="I70" s="987"/>
      <c r="J70" s="987"/>
      <c r="K70" s="987"/>
      <c r="L70" s="987"/>
      <c r="M70" s="987"/>
      <c r="N70" s="987"/>
      <c r="O70" s="987"/>
      <c r="P70" s="987"/>
      <c r="Q70" s="987"/>
      <c r="R70" s="987"/>
      <c r="S70" s="987"/>
      <c r="T70" s="987"/>
      <c r="U70" s="987"/>
      <c r="V70" s="987"/>
      <c r="W70" s="987"/>
      <c r="X70" s="987"/>
      <c r="Y70" s="987"/>
      <c r="Z70" s="987"/>
      <c r="AA70" s="987"/>
      <c r="AB70" s="987"/>
      <c r="AC70" s="987"/>
      <c r="AD70" s="987"/>
      <c r="AE70" s="987"/>
    </row>
    <row r="71">
      <c r="A71" s="985" t="s">
        <v>9357</v>
      </c>
      <c r="B71" s="570" t="s">
        <v>9358</v>
      </c>
      <c r="C71" s="570">
        <v>1.0</v>
      </c>
      <c r="D71" s="989"/>
      <c r="E71" s="992"/>
      <c r="F71" s="987"/>
      <c r="G71" s="989"/>
      <c r="H71" s="987"/>
      <c r="I71" s="987"/>
      <c r="J71" s="987"/>
      <c r="K71" s="987"/>
      <c r="L71" s="987"/>
      <c r="M71" s="987"/>
      <c r="N71" s="987"/>
      <c r="O71" s="987"/>
      <c r="P71" s="987"/>
      <c r="Q71" s="987"/>
      <c r="R71" s="987"/>
      <c r="S71" s="987"/>
      <c r="T71" s="987"/>
      <c r="U71" s="987"/>
      <c r="V71" s="987"/>
      <c r="W71" s="987"/>
      <c r="X71" s="987"/>
      <c r="Y71" s="987"/>
      <c r="Z71" s="987"/>
      <c r="AA71" s="987"/>
      <c r="AB71" s="987"/>
      <c r="AC71" s="987"/>
      <c r="AD71" s="987"/>
      <c r="AE71" s="987"/>
    </row>
    <row r="72">
      <c r="A72" s="985" t="s">
        <v>9146</v>
      </c>
      <c r="B72" s="570" t="s">
        <v>9359</v>
      </c>
      <c r="C72" s="570" t="s">
        <v>9360</v>
      </c>
      <c r="D72" s="989"/>
      <c r="E72" s="992"/>
      <c r="F72" s="987"/>
      <c r="G72" s="989"/>
      <c r="H72" s="987"/>
      <c r="I72" s="987"/>
      <c r="J72" s="987"/>
      <c r="K72" s="987"/>
      <c r="L72" s="987"/>
      <c r="M72" s="987"/>
      <c r="N72" s="987"/>
      <c r="O72" s="987"/>
      <c r="P72" s="987"/>
      <c r="Q72" s="987"/>
      <c r="R72" s="987"/>
      <c r="S72" s="987"/>
      <c r="T72" s="987"/>
      <c r="U72" s="987"/>
      <c r="V72" s="987"/>
      <c r="W72" s="987"/>
      <c r="X72" s="987"/>
      <c r="Y72" s="987"/>
      <c r="Z72" s="987"/>
      <c r="AA72" s="987"/>
      <c r="AB72" s="987"/>
      <c r="AC72" s="987"/>
      <c r="AD72" s="987"/>
      <c r="AE72" s="987"/>
    </row>
    <row r="73">
      <c r="A73" s="985" t="s">
        <v>9041</v>
      </c>
      <c r="B73" s="570" t="s">
        <v>9361</v>
      </c>
      <c r="C73" s="989"/>
      <c r="D73" s="989"/>
      <c r="E73" s="992"/>
      <c r="F73" s="987"/>
      <c r="G73" s="989"/>
      <c r="H73" s="987"/>
      <c r="I73" s="987"/>
      <c r="J73" s="987"/>
      <c r="K73" s="987"/>
      <c r="L73" s="987"/>
      <c r="M73" s="987"/>
      <c r="N73" s="987"/>
      <c r="O73" s="987"/>
      <c r="P73" s="987"/>
      <c r="Q73" s="987"/>
      <c r="R73" s="987"/>
      <c r="S73" s="987"/>
      <c r="T73" s="987"/>
      <c r="U73" s="987"/>
      <c r="V73" s="987"/>
      <c r="W73" s="987"/>
      <c r="X73" s="987"/>
      <c r="Y73" s="987"/>
      <c r="Z73" s="987"/>
      <c r="AA73" s="987"/>
      <c r="AB73" s="987"/>
      <c r="AC73" s="987"/>
      <c r="AD73" s="987"/>
      <c r="AE73" s="987"/>
    </row>
    <row r="74">
      <c r="A74" s="985" t="s">
        <v>8221</v>
      </c>
      <c r="B74" s="570" t="s">
        <v>9362</v>
      </c>
      <c r="C74" s="570">
        <v>2.0</v>
      </c>
      <c r="D74" s="570" t="s">
        <v>9363</v>
      </c>
      <c r="E74" s="992"/>
      <c r="F74" s="987"/>
      <c r="G74" s="989"/>
      <c r="H74" s="987"/>
      <c r="I74" s="987"/>
      <c r="J74" s="987"/>
      <c r="K74" s="987"/>
      <c r="L74" s="987"/>
      <c r="M74" s="987"/>
      <c r="N74" s="987"/>
      <c r="O74" s="987"/>
      <c r="P74" s="987"/>
      <c r="Q74" s="987"/>
      <c r="R74" s="987"/>
      <c r="S74" s="987"/>
      <c r="T74" s="987"/>
      <c r="U74" s="987"/>
      <c r="V74" s="987"/>
      <c r="W74" s="987"/>
      <c r="X74" s="987"/>
      <c r="Y74" s="987"/>
      <c r="Z74" s="987"/>
      <c r="AA74" s="987"/>
      <c r="AB74" s="987"/>
      <c r="AC74" s="987"/>
      <c r="AD74" s="987"/>
      <c r="AE74" s="987"/>
    </row>
    <row r="75">
      <c r="A75" s="985" t="s">
        <v>7982</v>
      </c>
      <c r="B75" s="570" t="s">
        <v>9364</v>
      </c>
      <c r="C75" s="989"/>
      <c r="D75" s="570" t="s">
        <v>9365</v>
      </c>
      <c r="E75" s="992"/>
      <c r="F75" s="987"/>
      <c r="G75" s="989"/>
      <c r="H75" s="987"/>
      <c r="I75" s="987"/>
      <c r="J75" s="987"/>
      <c r="K75" s="987"/>
      <c r="L75" s="987"/>
      <c r="M75" s="987"/>
      <c r="N75" s="987"/>
      <c r="O75" s="987"/>
      <c r="P75" s="987"/>
      <c r="Q75" s="987"/>
      <c r="R75" s="987"/>
      <c r="S75" s="987"/>
      <c r="T75" s="987"/>
      <c r="U75" s="987"/>
      <c r="V75" s="987"/>
      <c r="W75" s="987"/>
      <c r="X75" s="987"/>
      <c r="Y75" s="987"/>
      <c r="Z75" s="987"/>
      <c r="AA75" s="987"/>
      <c r="AB75" s="987"/>
      <c r="AC75" s="987"/>
      <c r="AD75" s="987"/>
      <c r="AE75" s="987"/>
    </row>
    <row r="76">
      <c r="A76" s="985" t="s">
        <v>7694</v>
      </c>
      <c r="B76" s="570" t="s">
        <v>9366</v>
      </c>
      <c r="C76" s="570">
        <v>3.0</v>
      </c>
      <c r="D76" s="989"/>
      <c r="E76" s="992"/>
      <c r="F76" s="987"/>
      <c r="G76" s="989"/>
      <c r="H76" s="987"/>
      <c r="I76" s="987"/>
      <c r="J76" s="987"/>
      <c r="K76" s="987"/>
      <c r="L76" s="987"/>
      <c r="M76" s="987"/>
      <c r="N76" s="987"/>
      <c r="O76" s="987"/>
      <c r="P76" s="987"/>
      <c r="Q76" s="987"/>
      <c r="R76" s="987"/>
      <c r="S76" s="987"/>
      <c r="T76" s="987"/>
      <c r="U76" s="987"/>
      <c r="V76" s="987"/>
      <c r="W76" s="987"/>
      <c r="X76" s="987"/>
      <c r="Y76" s="987"/>
      <c r="Z76" s="987"/>
      <c r="AA76" s="987"/>
      <c r="AB76" s="987"/>
      <c r="AC76" s="987"/>
      <c r="AD76" s="987"/>
      <c r="AE76" s="987"/>
    </row>
    <row r="77">
      <c r="A77" s="985" t="s">
        <v>7499</v>
      </c>
      <c r="B77" s="570" t="s">
        <v>9367</v>
      </c>
      <c r="C77" s="570">
        <v>3.0</v>
      </c>
      <c r="D77" s="989"/>
      <c r="E77" s="992"/>
      <c r="F77" s="987"/>
      <c r="G77" s="989"/>
      <c r="H77" s="987"/>
      <c r="I77" s="987"/>
      <c r="J77" s="987"/>
      <c r="K77" s="987"/>
      <c r="L77" s="987"/>
      <c r="M77" s="987"/>
      <c r="N77" s="987"/>
      <c r="O77" s="987"/>
      <c r="P77" s="987"/>
      <c r="Q77" s="987"/>
      <c r="R77" s="987"/>
      <c r="S77" s="987"/>
      <c r="T77" s="987"/>
      <c r="U77" s="987"/>
      <c r="V77" s="987"/>
      <c r="W77" s="987"/>
      <c r="X77" s="987"/>
      <c r="Y77" s="987"/>
      <c r="Z77" s="987"/>
      <c r="AA77" s="987"/>
      <c r="AB77" s="987"/>
      <c r="AC77" s="987"/>
      <c r="AD77" s="987"/>
      <c r="AE77" s="987"/>
    </row>
    <row r="78">
      <c r="A78" s="985" t="s">
        <v>9368</v>
      </c>
      <c r="B78" s="570" t="s">
        <v>9369</v>
      </c>
      <c r="C78" s="570" t="s">
        <v>9370</v>
      </c>
      <c r="D78" s="989"/>
      <c r="E78" s="992"/>
      <c r="F78" s="987"/>
      <c r="G78" s="989"/>
      <c r="H78" s="987"/>
      <c r="I78" s="987"/>
      <c r="J78" s="987"/>
      <c r="K78" s="987"/>
      <c r="L78" s="987"/>
      <c r="M78" s="987"/>
      <c r="N78" s="987"/>
      <c r="O78" s="987"/>
      <c r="P78" s="987"/>
      <c r="Q78" s="987"/>
      <c r="R78" s="987"/>
      <c r="S78" s="987"/>
      <c r="T78" s="987"/>
      <c r="U78" s="987"/>
      <c r="V78" s="987"/>
      <c r="W78" s="987"/>
      <c r="X78" s="987"/>
      <c r="Y78" s="987"/>
      <c r="Z78" s="987"/>
      <c r="AA78" s="987"/>
      <c r="AB78" s="987"/>
      <c r="AC78" s="987"/>
      <c r="AD78" s="987"/>
      <c r="AE78" s="987"/>
    </row>
    <row r="79">
      <c r="A79" s="985" t="s">
        <v>7838</v>
      </c>
      <c r="B79" s="570" t="s">
        <v>9371</v>
      </c>
      <c r="C79" s="570">
        <v>6.0</v>
      </c>
      <c r="D79" s="989"/>
      <c r="E79" s="992"/>
      <c r="F79" s="987"/>
      <c r="G79" s="989"/>
      <c r="H79" s="987"/>
      <c r="I79" s="987"/>
      <c r="J79" s="987"/>
      <c r="K79" s="987"/>
      <c r="L79" s="987"/>
      <c r="M79" s="987"/>
      <c r="N79" s="987"/>
      <c r="O79" s="987"/>
      <c r="P79" s="987"/>
      <c r="Q79" s="987"/>
      <c r="R79" s="987"/>
      <c r="S79" s="987"/>
      <c r="T79" s="987"/>
      <c r="U79" s="987"/>
      <c r="V79" s="987"/>
      <c r="W79" s="987"/>
      <c r="X79" s="987"/>
      <c r="Y79" s="987"/>
      <c r="Z79" s="987"/>
      <c r="AA79" s="987"/>
      <c r="AB79" s="987"/>
      <c r="AC79" s="987"/>
      <c r="AD79" s="987"/>
      <c r="AE79" s="987"/>
    </row>
    <row r="80">
      <c r="A80" s="985" t="s">
        <v>7892</v>
      </c>
      <c r="B80" s="570" t="s">
        <v>9372</v>
      </c>
      <c r="C80" s="570" t="s">
        <v>9373</v>
      </c>
      <c r="D80" s="989"/>
      <c r="E80" s="992"/>
      <c r="F80" s="987"/>
      <c r="G80" s="989"/>
      <c r="H80" s="987"/>
      <c r="I80" s="987"/>
      <c r="J80" s="987"/>
      <c r="K80" s="987"/>
      <c r="L80" s="987"/>
      <c r="M80" s="987"/>
      <c r="N80" s="987"/>
      <c r="O80" s="987"/>
      <c r="P80" s="987"/>
      <c r="Q80" s="987"/>
      <c r="R80" s="987"/>
      <c r="S80" s="987"/>
      <c r="T80" s="987"/>
      <c r="U80" s="987"/>
      <c r="V80" s="987"/>
      <c r="W80" s="987"/>
      <c r="X80" s="987"/>
      <c r="Y80" s="987"/>
      <c r="Z80" s="987"/>
      <c r="AA80" s="987"/>
      <c r="AB80" s="987"/>
      <c r="AC80" s="987"/>
      <c r="AD80" s="987"/>
      <c r="AE80" s="987"/>
    </row>
    <row r="81">
      <c r="A81" s="985" t="s">
        <v>9374</v>
      </c>
      <c r="B81" s="570" t="s">
        <v>9375</v>
      </c>
      <c r="C81" s="570">
        <v>5.0</v>
      </c>
      <c r="D81" s="989"/>
      <c r="E81" s="992"/>
      <c r="F81" s="987"/>
      <c r="G81" s="989"/>
      <c r="H81" s="987"/>
      <c r="I81" s="987"/>
      <c r="J81" s="987"/>
      <c r="K81" s="987"/>
      <c r="L81" s="987"/>
      <c r="M81" s="987"/>
      <c r="N81" s="987"/>
      <c r="O81" s="987"/>
      <c r="P81" s="987"/>
      <c r="Q81" s="987"/>
      <c r="R81" s="987"/>
      <c r="S81" s="987"/>
      <c r="T81" s="987"/>
      <c r="U81" s="987"/>
      <c r="V81" s="987"/>
      <c r="W81" s="987"/>
      <c r="X81" s="987"/>
      <c r="Y81" s="987"/>
      <c r="Z81" s="987"/>
      <c r="AA81" s="987"/>
      <c r="AB81" s="987"/>
      <c r="AC81" s="987"/>
      <c r="AD81" s="987"/>
      <c r="AE81" s="987"/>
    </row>
    <row r="82">
      <c r="A82" s="985" t="s">
        <v>9374</v>
      </c>
      <c r="B82" s="570" t="s">
        <v>9376</v>
      </c>
      <c r="C82" s="570">
        <v>10.0</v>
      </c>
      <c r="D82" s="570" t="s">
        <v>9377</v>
      </c>
      <c r="E82" s="992"/>
      <c r="F82" s="987"/>
      <c r="G82" s="989"/>
      <c r="H82" s="987"/>
      <c r="I82" s="987"/>
      <c r="J82" s="987"/>
      <c r="K82" s="987"/>
      <c r="L82" s="987"/>
      <c r="M82" s="987"/>
      <c r="N82" s="987"/>
      <c r="O82" s="987"/>
      <c r="P82" s="987"/>
      <c r="Q82" s="987"/>
      <c r="R82" s="987"/>
      <c r="S82" s="987"/>
      <c r="T82" s="987"/>
      <c r="U82" s="987"/>
      <c r="V82" s="987"/>
      <c r="W82" s="987"/>
      <c r="X82" s="987"/>
      <c r="Y82" s="987"/>
      <c r="Z82" s="987"/>
      <c r="AA82" s="987"/>
      <c r="AB82" s="987"/>
      <c r="AC82" s="987"/>
      <c r="AD82" s="987"/>
      <c r="AE82" s="987"/>
    </row>
    <row r="83">
      <c r="A83" s="985" t="s">
        <v>8727</v>
      </c>
      <c r="B83" s="570" t="s">
        <v>9378</v>
      </c>
      <c r="C83" s="570">
        <v>7.0</v>
      </c>
      <c r="D83" s="570" t="s">
        <v>9379</v>
      </c>
      <c r="E83" s="995"/>
      <c r="F83" s="987"/>
      <c r="G83" s="989"/>
      <c r="H83" s="987"/>
      <c r="I83" s="987"/>
      <c r="J83" s="987"/>
      <c r="K83" s="987"/>
      <c r="L83" s="987"/>
      <c r="M83" s="987"/>
      <c r="N83" s="987"/>
      <c r="O83" s="987"/>
      <c r="P83" s="987"/>
      <c r="Q83" s="987"/>
      <c r="R83" s="987"/>
      <c r="S83" s="987"/>
      <c r="T83" s="987"/>
      <c r="U83" s="987"/>
      <c r="V83" s="987"/>
      <c r="W83" s="987"/>
      <c r="X83" s="987"/>
      <c r="Y83" s="987"/>
      <c r="Z83" s="987"/>
      <c r="AA83" s="987"/>
      <c r="AB83" s="987"/>
      <c r="AC83" s="987"/>
      <c r="AD83" s="987"/>
      <c r="AE83" s="987"/>
    </row>
    <row r="84">
      <c r="A84" s="985" t="s">
        <v>9380</v>
      </c>
      <c r="B84" s="570" t="s">
        <v>9381</v>
      </c>
      <c r="C84" s="570">
        <v>4.0</v>
      </c>
      <c r="D84" s="989"/>
      <c r="E84" s="992"/>
      <c r="F84" s="987"/>
      <c r="G84" s="989"/>
      <c r="H84" s="987"/>
      <c r="I84" s="987"/>
      <c r="J84" s="987"/>
      <c r="K84" s="987"/>
      <c r="L84" s="987"/>
      <c r="M84" s="987"/>
      <c r="N84" s="987"/>
      <c r="O84" s="987"/>
      <c r="P84" s="987"/>
      <c r="Q84" s="987"/>
      <c r="R84" s="987"/>
      <c r="S84" s="987"/>
      <c r="T84" s="987"/>
      <c r="U84" s="987"/>
      <c r="V84" s="987"/>
      <c r="W84" s="987"/>
      <c r="X84" s="987"/>
      <c r="Y84" s="987"/>
      <c r="Z84" s="987"/>
      <c r="AA84" s="987"/>
      <c r="AB84" s="987"/>
      <c r="AC84" s="987"/>
      <c r="AD84" s="987"/>
      <c r="AE84" s="987"/>
    </row>
    <row r="85">
      <c r="A85" s="985" t="s">
        <v>9095</v>
      </c>
      <c r="B85" s="570" t="s">
        <v>9382</v>
      </c>
      <c r="C85" s="989"/>
      <c r="D85" s="570"/>
      <c r="E85" s="992"/>
      <c r="F85" s="987"/>
      <c r="G85" s="989"/>
      <c r="H85" s="987"/>
      <c r="I85" s="987"/>
      <c r="J85" s="987"/>
      <c r="K85" s="987"/>
      <c r="L85" s="987"/>
      <c r="M85" s="987"/>
      <c r="N85" s="987"/>
      <c r="O85" s="987"/>
      <c r="P85" s="987"/>
      <c r="Q85" s="987"/>
      <c r="R85" s="987"/>
      <c r="S85" s="987"/>
      <c r="T85" s="987"/>
      <c r="U85" s="987"/>
      <c r="V85" s="987"/>
      <c r="W85" s="987"/>
      <c r="X85" s="987"/>
      <c r="Y85" s="987"/>
      <c r="Z85" s="987"/>
      <c r="AA85" s="987"/>
      <c r="AB85" s="987"/>
      <c r="AC85" s="987"/>
      <c r="AD85" s="987"/>
      <c r="AE85" s="987"/>
    </row>
    <row r="86">
      <c r="A86" s="985" t="s">
        <v>7594</v>
      </c>
      <c r="B86" s="570" t="s">
        <v>9383</v>
      </c>
      <c r="C86" s="570">
        <v>4.0</v>
      </c>
      <c r="D86" s="570" t="s">
        <v>9384</v>
      </c>
      <c r="E86" s="992"/>
      <c r="F86" s="987"/>
      <c r="G86" s="989"/>
      <c r="H86" s="987"/>
      <c r="I86" s="987"/>
      <c r="J86" s="987"/>
      <c r="K86" s="987"/>
      <c r="L86" s="987"/>
      <c r="M86" s="987"/>
      <c r="N86" s="987"/>
      <c r="O86" s="987"/>
      <c r="P86" s="987"/>
      <c r="Q86" s="987"/>
      <c r="R86" s="987"/>
      <c r="S86" s="987"/>
      <c r="T86" s="987"/>
      <c r="U86" s="987"/>
      <c r="V86" s="987"/>
      <c r="W86" s="987"/>
      <c r="X86" s="987"/>
      <c r="Y86" s="987"/>
      <c r="Z86" s="987"/>
      <c r="AA86" s="987"/>
      <c r="AB86" s="987"/>
      <c r="AC86" s="987"/>
      <c r="AD86" s="987"/>
      <c r="AE86" s="987"/>
    </row>
    <row r="87">
      <c r="A87" s="985" t="s">
        <v>7620</v>
      </c>
      <c r="B87" s="570" t="s">
        <v>9385</v>
      </c>
      <c r="C87" s="570">
        <v>2.0</v>
      </c>
      <c r="D87" s="989"/>
      <c r="E87" s="992"/>
      <c r="F87" s="987"/>
      <c r="G87" s="989"/>
      <c r="H87" s="987"/>
      <c r="I87" s="987"/>
      <c r="J87" s="987"/>
      <c r="K87" s="987"/>
      <c r="L87" s="987"/>
      <c r="M87" s="987"/>
      <c r="N87" s="987"/>
      <c r="O87" s="987"/>
      <c r="P87" s="987"/>
      <c r="Q87" s="987"/>
      <c r="R87" s="987"/>
      <c r="S87" s="987"/>
      <c r="T87" s="987"/>
      <c r="U87" s="987"/>
      <c r="V87" s="987"/>
      <c r="W87" s="987"/>
      <c r="X87" s="987"/>
      <c r="Y87" s="987"/>
      <c r="Z87" s="987"/>
      <c r="AA87" s="987"/>
      <c r="AB87" s="987"/>
      <c r="AC87" s="987"/>
      <c r="AD87" s="987"/>
      <c r="AE87" s="987"/>
    </row>
    <row r="88">
      <c r="A88" s="985" t="s">
        <v>8076</v>
      </c>
      <c r="B88" s="570" t="s">
        <v>9386</v>
      </c>
      <c r="C88" s="570">
        <v>2.0</v>
      </c>
      <c r="D88" s="989"/>
      <c r="E88" s="992"/>
      <c r="F88" s="987"/>
      <c r="G88" s="989"/>
      <c r="H88" s="987"/>
      <c r="I88" s="987"/>
      <c r="J88" s="987"/>
      <c r="K88" s="987"/>
      <c r="L88" s="987"/>
      <c r="M88" s="987"/>
      <c r="N88" s="987"/>
      <c r="O88" s="987"/>
      <c r="P88" s="987"/>
      <c r="Q88" s="987"/>
      <c r="R88" s="987"/>
      <c r="S88" s="987"/>
      <c r="T88" s="987"/>
      <c r="U88" s="987"/>
      <c r="V88" s="987"/>
      <c r="W88" s="987"/>
      <c r="X88" s="987"/>
      <c r="Y88" s="987"/>
      <c r="Z88" s="987"/>
      <c r="AA88" s="987"/>
      <c r="AB88" s="987"/>
      <c r="AC88" s="987"/>
      <c r="AD88" s="987"/>
      <c r="AE88" s="987"/>
    </row>
    <row r="89">
      <c r="A89" s="985" t="s">
        <v>7804</v>
      </c>
      <c r="B89" s="570" t="s">
        <v>9387</v>
      </c>
      <c r="C89" s="570">
        <v>2.0</v>
      </c>
      <c r="D89" s="989"/>
      <c r="E89" s="992"/>
      <c r="F89" s="987"/>
      <c r="G89" s="989"/>
      <c r="H89" s="987"/>
      <c r="I89" s="987"/>
      <c r="J89" s="987"/>
      <c r="K89" s="987"/>
      <c r="L89" s="987"/>
      <c r="M89" s="987"/>
      <c r="N89" s="987"/>
      <c r="O89" s="987"/>
      <c r="P89" s="987"/>
      <c r="Q89" s="987"/>
      <c r="R89" s="987"/>
      <c r="S89" s="987"/>
      <c r="T89" s="987"/>
      <c r="U89" s="987"/>
      <c r="V89" s="987"/>
      <c r="W89" s="987"/>
      <c r="X89" s="987"/>
      <c r="Y89" s="987"/>
      <c r="Z89" s="987"/>
      <c r="AA89" s="987"/>
      <c r="AB89" s="987"/>
      <c r="AC89" s="987"/>
      <c r="AD89" s="987"/>
      <c r="AE89" s="987"/>
    </row>
    <row r="90">
      <c r="A90" s="985" t="s">
        <v>7860</v>
      </c>
      <c r="B90" s="570" t="s">
        <v>9388</v>
      </c>
      <c r="C90" s="570">
        <v>1.0</v>
      </c>
      <c r="D90" s="989"/>
      <c r="E90" s="992"/>
      <c r="F90" s="987"/>
      <c r="G90" s="989"/>
      <c r="H90" s="987"/>
      <c r="I90" s="987"/>
      <c r="J90" s="987"/>
      <c r="K90" s="987"/>
      <c r="L90" s="987"/>
      <c r="M90" s="987"/>
      <c r="N90" s="987"/>
      <c r="O90" s="987"/>
      <c r="P90" s="987"/>
      <c r="Q90" s="987"/>
      <c r="R90" s="987"/>
      <c r="S90" s="987"/>
      <c r="T90" s="987"/>
      <c r="U90" s="987"/>
      <c r="V90" s="987"/>
      <c r="W90" s="987"/>
      <c r="X90" s="987"/>
      <c r="Y90" s="987"/>
      <c r="Z90" s="987"/>
      <c r="AA90" s="987"/>
      <c r="AB90" s="987"/>
      <c r="AC90" s="987"/>
      <c r="AD90" s="987"/>
      <c r="AE90" s="987"/>
    </row>
    <row r="91">
      <c r="A91" s="987"/>
      <c r="B91" s="989"/>
      <c r="C91" s="989"/>
      <c r="D91" s="989"/>
      <c r="E91" s="992"/>
      <c r="F91" s="987"/>
      <c r="G91" s="989"/>
      <c r="H91" s="987"/>
      <c r="I91" s="987"/>
      <c r="J91" s="987"/>
      <c r="K91" s="987"/>
      <c r="L91" s="987"/>
      <c r="M91" s="987"/>
      <c r="N91" s="987"/>
      <c r="O91" s="987"/>
      <c r="P91" s="987"/>
      <c r="Q91" s="987"/>
      <c r="R91" s="987"/>
      <c r="S91" s="987"/>
      <c r="T91" s="987"/>
      <c r="U91" s="987"/>
      <c r="V91" s="987"/>
      <c r="W91" s="987"/>
      <c r="X91" s="987"/>
      <c r="Y91" s="987"/>
      <c r="Z91" s="987"/>
      <c r="AA91" s="987"/>
      <c r="AB91" s="987"/>
      <c r="AC91" s="987"/>
      <c r="AD91" s="987"/>
      <c r="AE91" s="987"/>
    </row>
    <row r="92">
      <c r="A92" s="987"/>
      <c r="B92" s="989"/>
      <c r="C92" s="989"/>
      <c r="D92" s="989"/>
      <c r="E92" s="992"/>
      <c r="F92" s="987"/>
      <c r="G92" s="989"/>
      <c r="H92" s="987"/>
      <c r="I92" s="987"/>
      <c r="J92" s="987"/>
      <c r="K92" s="987"/>
      <c r="L92" s="987"/>
      <c r="M92" s="987"/>
      <c r="N92" s="987"/>
      <c r="O92" s="987"/>
      <c r="P92" s="987"/>
      <c r="Q92" s="987"/>
      <c r="R92" s="987"/>
      <c r="S92" s="987"/>
      <c r="T92" s="987"/>
      <c r="U92" s="987"/>
      <c r="V92" s="987"/>
      <c r="W92" s="987"/>
      <c r="X92" s="987"/>
      <c r="Y92" s="987"/>
      <c r="Z92" s="987"/>
      <c r="AA92" s="987"/>
      <c r="AB92" s="987"/>
      <c r="AC92" s="987"/>
      <c r="AD92" s="987"/>
      <c r="AE92" s="987"/>
    </row>
    <row r="93">
      <c r="A93" s="987"/>
      <c r="B93" s="989"/>
      <c r="C93" s="989"/>
      <c r="D93" s="989"/>
      <c r="E93" s="992"/>
      <c r="F93" s="987"/>
      <c r="G93" s="989"/>
      <c r="H93" s="987"/>
      <c r="I93" s="987"/>
      <c r="J93" s="987"/>
      <c r="K93" s="987"/>
      <c r="L93" s="987"/>
      <c r="M93" s="987"/>
      <c r="N93" s="987"/>
      <c r="O93" s="987"/>
      <c r="P93" s="987"/>
      <c r="Q93" s="987"/>
      <c r="R93" s="987"/>
      <c r="S93" s="987"/>
      <c r="T93" s="987"/>
      <c r="U93" s="987"/>
      <c r="V93" s="987"/>
      <c r="W93" s="987"/>
      <c r="X93" s="987"/>
      <c r="Y93" s="987"/>
      <c r="Z93" s="987"/>
      <c r="AA93" s="987"/>
      <c r="AB93" s="987"/>
      <c r="AC93" s="987"/>
      <c r="AD93" s="987"/>
      <c r="AE93" s="987"/>
    </row>
    <row r="94">
      <c r="A94" s="987"/>
      <c r="B94" s="989"/>
      <c r="C94" s="989"/>
      <c r="D94" s="989"/>
      <c r="E94" s="992"/>
      <c r="F94" s="987"/>
      <c r="G94" s="989"/>
      <c r="H94" s="987"/>
      <c r="I94" s="987"/>
      <c r="J94" s="987"/>
      <c r="K94" s="987"/>
      <c r="L94" s="987"/>
      <c r="M94" s="987"/>
      <c r="N94" s="987"/>
      <c r="O94" s="987"/>
      <c r="P94" s="987"/>
      <c r="Q94" s="987"/>
      <c r="R94" s="987"/>
      <c r="S94" s="987"/>
      <c r="T94" s="987"/>
      <c r="U94" s="987"/>
      <c r="V94" s="987"/>
      <c r="W94" s="987"/>
      <c r="X94" s="987"/>
      <c r="Y94" s="987"/>
      <c r="Z94" s="987"/>
      <c r="AA94" s="987"/>
      <c r="AB94" s="987"/>
      <c r="AC94" s="987"/>
      <c r="AD94" s="987"/>
      <c r="AE94" s="987"/>
    </row>
    <row r="95">
      <c r="A95" s="987"/>
      <c r="B95" s="989"/>
      <c r="C95" s="989"/>
      <c r="D95" s="989"/>
      <c r="E95" s="992"/>
      <c r="F95" s="987"/>
      <c r="G95" s="989"/>
      <c r="H95" s="987"/>
      <c r="I95" s="987"/>
      <c r="J95" s="987"/>
      <c r="K95" s="987"/>
      <c r="L95" s="987"/>
      <c r="M95" s="987"/>
      <c r="N95" s="987"/>
      <c r="O95" s="987"/>
      <c r="P95" s="987"/>
      <c r="Q95" s="987"/>
      <c r="R95" s="987"/>
      <c r="S95" s="987"/>
      <c r="T95" s="987"/>
      <c r="U95" s="987"/>
      <c r="V95" s="987"/>
      <c r="W95" s="987"/>
      <c r="X95" s="987"/>
      <c r="Y95" s="987"/>
      <c r="Z95" s="987"/>
      <c r="AA95" s="987"/>
      <c r="AB95" s="987"/>
      <c r="AC95" s="987"/>
      <c r="AD95" s="987"/>
      <c r="AE95" s="987"/>
    </row>
    <row r="96">
      <c r="A96" s="987"/>
      <c r="B96" s="989"/>
      <c r="C96" s="989"/>
      <c r="D96" s="989"/>
      <c r="E96" s="992"/>
      <c r="F96" s="987"/>
      <c r="G96" s="989"/>
      <c r="H96" s="987"/>
      <c r="I96" s="987"/>
      <c r="J96" s="987"/>
      <c r="K96" s="987"/>
      <c r="L96" s="987"/>
      <c r="M96" s="987"/>
      <c r="N96" s="987"/>
      <c r="O96" s="987"/>
      <c r="P96" s="987"/>
      <c r="Q96" s="987"/>
      <c r="R96" s="987"/>
      <c r="S96" s="987"/>
      <c r="T96" s="987"/>
      <c r="U96" s="987"/>
      <c r="V96" s="987"/>
      <c r="W96" s="987"/>
      <c r="X96" s="987"/>
      <c r="Y96" s="987"/>
      <c r="Z96" s="987"/>
      <c r="AA96" s="987"/>
      <c r="AB96" s="987"/>
      <c r="AC96" s="987"/>
      <c r="AD96" s="987"/>
      <c r="AE96" s="987"/>
    </row>
    <row r="97">
      <c r="A97" s="987"/>
      <c r="B97" s="989"/>
      <c r="C97" s="989"/>
      <c r="D97" s="989"/>
      <c r="E97" s="992"/>
      <c r="F97" s="987"/>
      <c r="G97" s="989"/>
      <c r="H97" s="987"/>
      <c r="I97" s="987"/>
      <c r="J97" s="987"/>
      <c r="K97" s="987"/>
      <c r="L97" s="987"/>
      <c r="M97" s="987"/>
      <c r="N97" s="987"/>
      <c r="O97" s="987"/>
      <c r="P97" s="987"/>
      <c r="Q97" s="987"/>
      <c r="R97" s="987"/>
      <c r="S97" s="987"/>
      <c r="T97" s="987"/>
      <c r="U97" s="987"/>
      <c r="V97" s="987"/>
      <c r="W97" s="987"/>
      <c r="X97" s="987"/>
      <c r="Y97" s="987"/>
      <c r="Z97" s="987"/>
      <c r="AA97" s="987"/>
      <c r="AB97" s="987"/>
      <c r="AC97" s="987"/>
      <c r="AD97" s="987"/>
      <c r="AE97" s="987"/>
    </row>
    <row r="98">
      <c r="A98" s="987"/>
      <c r="B98" s="989"/>
      <c r="C98" s="989"/>
      <c r="D98" s="989"/>
      <c r="E98" s="992"/>
      <c r="F98" s="987"/>
      <c r="G98" s="989"/>
      <c r="H98" s="987"/>
      <c r="I98" s="987"/>
      <c r="J98" s="987"/>
      <c r="K98" s="987"/>
      <c r="L98" s="987"/>
      <c r="M98" s="987"/>
      <c r="N98" s="987"/>
      <c r="O98" s="987"/>
      <c r="P98" s="987"/>
      <c r="Q98" s="987"/>
      <c r="R98" s="987"/>
      <c r="S98" s="987"/>
      <c r="T98" s="987"/>
      <c r="U98" s="987"/>
      <c r="V98" s="987"/>
      <c r="W98" s="987"/>
      <c r="X98" s="987"/>
      <c r="Y98" s="987"/>
      <c r="Z98" s="987"/>
      <c r="AA98" s="987"/>
      <c r="AB98" s="987"/>
      <c r="AC98" s="987"/>
      <c r="AD98" s="987"/>
      <c r="AE98" s="987"/>
    </row>
    <row r="99">
      <c r="A99" s="987"/>
      <c r="B99" s="989"/>
      <c r="C99" s="989"/>
      <c r="D99" s="989"/>
      <c r="E99" s="992"/>
      <c r="F99" s="987"/>
      <c r="G99" s="989"/>
      <c r="H99" s="987"/>
      <c r="I99" s="987"/>
      <c r="J99" s="987"/>
      <c r="K99" s="987"/>
      <c r="L99" s="987"/>
      <c r="M99" s="987"/>
      <c r="N99" s="987"/>
      <c r="O99" s="987"/>
      <c r="P99" s="987"/>
      <c r="Q99" s="987"/>
      <c r="R99" s="987"/>
      <c r="S99" s="987"/>
      <c r="T99" s="987"/>
      <c r="U99" s="987"/>
      <c r="V99" s="987"/>
      <c r="W99" s="987"/>
      <c r="X99" s="987"/>
      <c r="Y99" s="987"/>
      <c r="Z99" s="987"/>
      <c r="AA99" s="987"/>
      <c r="AB99" s="987"/>
      <c r="AC99" s="987"/>
      <c r="AD99" s="987"/>
      <c r="AE99" s="987"/>
    </row>
    <row r="100">
      <c r="A100" s="987"/>
      <c r="B100" s="989"/>
      <c r="C100" s="989"/>
      <c r="D100" s="989"/>
      <c r="E100" s="992"/>
      <c r="F100" s="987"/>
      <c r="G100" s="989"/>
      <c r="H100" s="987"/>
      <c r="I100" s="987"/>
      <c r="J100" s="987"/>
      <c r="K100" s="987"/>
      <c r="L100" s="987"/>
      <c r="M100" s="987"/>
      <c r="N100" s="987"/>
      <c r="O100" s="987"/>
      <c r="P100" s="987"/>
      <c r="Q100" s="987"/>
      <c r="R100" s="987"/>
      <c r="S100" s="987"/>
      <c r="T100" s="987"/>
      <c r="U100" s="987"/>
      <c r="V100" s="987"/>
      <c r="W100" s="987"/>
      <c r="X100" s="987"/>
      <c r="Y100" s="987"/>
      <c r="Z100" s="987"/>
      <c r="AA100" s="987"/>
      <c r="AB100" s="987"/>
      <c r="AC100" s="987"/>
      <c r="AD100" s="987"/>
      <c r="AE100" s="987"/>
    </row>
    <row r="101">
      <c r="A101" s="987"/>
      <c r="B101" s="989"/>
      <c r="C101" s="989"/>
      <c r="D101" s="989"/>
      <c r="E101" s="992"/>
      <c r="F101" s="987"/>
      <c r="G101" s="989"/>
      <c r="H101" s="987"/>
      <c r="I101" s="987"/>
      <c r="J101" s="987"/>
      <c r="K101" s="987"/>
      <c r="L101" s="987"/>
      <c r="M101" s="987"/>
      <c r="N101" s="987"/>
      <c r="O101" s="987"/>
      <c r="P101" s="987"/>
      <c r="Q101" s="987"/>
      <c r="R101" s="987"/>
      <c r="S101" s="987"/>
      <c r="T101" s="987"/>
      <c r="U101" s="987"/>
      <c r="V101" s="987"/>
      <c r="W101" s="987"/>
      <c r="X101" s="987"/>
      <c r="Y101" s="987"/>
      <c r="Z101" s="987"/>
      <c r="AA101" s="987"/>
      <c r="AB101" s="987"/>
      <c r="AC101" s="987"/>
      <c r="AD101" s="987"/>
      <c r="AE101" s="987"/>
    </row>
    <row r="102">
      <c r="A102" s="987"/>
      <c r="B102" s="989"/>
      <c r="C102" s="989"/>
      <c r="D102" s="989"/>
      <c r="E102" s="992"/>
      <c r="F102" s="987"/>
      <c r="G102" s="989"/>
      <c r="H102" s="987"/>
      <c r="I102" s="987"/>
      <c r="J102" s="987"/>
      <c r="K102" s="987"/>
      <c r="L102" s="987"/>
      <c r="M102" s="987"/>
      <c r="N102" s="987"/>
      <c r="O102" s="987"/>
      <c r="P102" s="987"/>
      <c r="Q102" s="987"/>
      <c r="R102" s="987"/>
      <c r="S102" s="987"/>
      <c r="T102" s="987"/>
      <c r="U102" s="987"/>
      <c r="V102" s="987"/>
      <c r="W102" s="987"/>
      <c r="X102" s="987"/>
      <c r="Y102" s="987"/>
      <c r="Z102" s="987"/>
      <c r="AA102" s="987"/>
      <c r="AB102" s="987"/>
      <c r="AC102" s="987"/>
      <c r="AD102" s="987"/>
      <c r="AE102" s="987"/>
    </row>
    <row r="103">
      <c r="A103" s="987"/>
      <c r="B103" s="989"/>
      <c r="C103" s="989"/>
      <c r="D103" s="989"/>
      <c r="E103" s="992"/>
      <c r="F103" s="987"/>
      <c r="G103" s="989"/>
      <c r="H103" s="987"/>
      <c r="I103" s="987"/>
      <c r="J103" s="987"/>
      <c r="K103" s="987"/>
      <c r="L103" s="987"/>
      <c r="M103" s="987"/>
      <c r="N103" s="987"/>
      <c r="O103" s="987"/>
      <c r="P103" s="987"/>
      <c r="Q103" s="987"/>
      <c r="R103" s="987"/>
      <c r="S103" s="987"/>
      <c r="T103" s="987"/>
      <c r="U103" s="987"/>
      <c r="V103" s="987"/>
      <c r="W103" s="987"/>
      <c r="X103" s="987"/>
      <c r="Y103" s="987"/>
      <c r="Z103" s="987"/>
      <c r="AA103" s="987"/>
      <c r="AB103" s="987"/>
      <c r="AC103" s="987"/>
      <c r="AD103" s="987"/>
      <c r="AE103" s="987"/>
    </row>
    <row r="104">
      <c r="A104" s="987"/>
      <c r="B104" s="989"/>
      <c r="C104" s="989"/>
      <c r="D104" s="989"/>
      <c r="E104" s="992"/>
      <c r="F104" s="987"/>
      <c r="G104" s="989"/>
      <c r="H104" s="987"/>
      <c r="I104" s="987"/>
      <c r="J104" s="987"/>
      <c r="K104" s="987"/>
      <c r="L104" s="987"/>
      <c r="M104" s="987"/>
      <c r="N104" s="987"/>
      <c r="O104" s="987"/>
      <c r="P104" s="987"/>
      <c r="Q104" s="987"/>
      <c r="R104" s="987"/>
      <c r="S104" s="987"/>
      <c r="T104" s="987"/>
      <c r="U104" s="987"/>
      <c r="V104" s="987"/>
      <c r="W104" s="987"/>
      <c r="X104" s="987"/>
      <c r="Y104" s="987"/>
      <c r="Z104" s="987"/>
      <c r="AA104" s="987"/>
      <c r="AB104" s="987"/>
      <c r="AC104" s="987"/>
      <c r="AD104" s="987"/>
      <c r="AE104" s="987"/>
    </row>
    <row r="105">
      <c r="A105" s="987"/>
      <c r="B105" s="989"/>
      <c r="C105" s="989"/>
      <c r="D105" s="989"/>
      <c r="E105" s="992"/>
      <c r="F105" s="987"/>
      <c r="G105" s="989"/>
      <c r="H105" s="987"/>
      <c r="I105" s="987"/>
      <c r="J105" s="987"/>
      <c r="K105" s="987"/>
      <c r="L105" s="987"/>
      <c r="M105" s="987"/>
      <c r="N105" s="987"/>
      <c r="O105" s="987"/>
      <c r="P105" s="987"/>
      <c r="Q105" s="987"/>
      <c r="R105" s="987"/>
      <c r="S105" s="987"/>
      <c r="T105" s="987"/>
      <c r="U105" s="987"/>
      <c r="V105" s="987"/>
      <c r="W105" s="987"/>
      <c r="X105" s="987"/>
      <c r="Y105" s="987"/>
      <c r="Z105" s="987"/>
      <c r="AA105" s="987"/>
      <c r="AB105" s="987"/>
      <c r="AC105" s="987"/>
      <c r="AD105" s="987"/>
      <c r="AE105" s="987"/>
    </row>
    <row r="106">
      <c r="A106" s="987"/>
      <c r="B106" s="989"/>
      <c r="C106" s="989"/>
      <c r="D106" s="989"/>
      <c r="E106" s="992"/>
      <c r="F106" s="987"/>
      <c r="G106" s="989"/>
      <c r="H106" s="987"/>
      <c r="I106" s="987"/>
      <c r="J106" s="987"/>
      <c r="K106" s="987"/>
      <c r="L106" s="987"/>
      <c r="M106" s="987"/>
      <c r="N106" s="987"/>
      <c r="O106" s="987"/>
      <c r="P106" s="987"/>
      <c r="Q106" s="987"/>
      <c r="R106" s="987"/>
      <c r="S106" s="987"/>
      <c r="T106" s="987"/>
      <c r="U106" s="987"/>
      <c r="V106" s="987"/>
      <c r="W106" s="987"/>
      <c r="X106" s="987"/>
      <c r="Y106" s="987"/>
      <c r="Z106" s="987"/>
      <c r="AA106" s="987"/>
      <c r="AB106" s="987"/>
      <c r="AC106" s="987"/>
      <c r="AD106" s="987"/>
      <c r="AE106" s="987"/>
    </row>
    <row r="107">
      <c r="A107" s="987"/>
      <c r="B107" s="989"/>
      <c r="C107" s="989"/>
      <c r="D107" s="989"/>
      <c r="E107" s="992"/>
      <c r="F107" s="987"/>
      <c r="G107" s="989"/>
      <c r="H107" s="987"/>
      <c r="I107" s="987"/>
      <c r="J107" s="987"/>
      <c r="K107" s="987"/>
      <c r="L107" s="987"/>
      <c r="M107" s="987"/>
      <c r="N107" s="987"/>
      <c r="O107" s="987"/>
      <c r="P107" s="987"/>
      <c r="Q107" s="987"/>
      <c r="R107" s="987"/>
      <c r="S107" s="987"/>
      <c r="T107" s="987"/>
      <c r="U107" s="987"/>
      <c r="V107" s="987"/>
      <c r="W107" s="987"/>
      <c r="X107" s="987"/>
      <c r="Y107" s="987"/>
      <c r="Z107" s="987"/>
      <c r="AA107" s="987"/>
      <c r="AB107" s="987"/>
      <c r="AC107" s="987"/>
      <c r="AD107" s="987"/>
      <c r="AE107" s="987"/>
    </row>
    <row r="108">
      <c r="A108" s="987"/>
      <c r="B108" s="989"/>
      <c r="C108" s="989"/>
      <c r="D108" s="989"/>
      <c r="E108" s="992"/>
      <c r="F108" s="987"/>
      <c r="G108" s="989"/>
      <c r="H108" s="987"/>
      <c r="I108" s="987"/>
      <c r="J108" s="987"/>
      <c r="K108" s="987"/>
      <c r="L108" s="987"/>
      <c r="M108" s="987"/>
      <c r="N108" s="987"/>
      <c r="O108" s="987"/>
      <c r="P108" s="987"/>
      <c r="Q108" s="987"/>
      <c r="R108" s="987"/>
      <c r="S108" s="987"/>
      <c r="T108" s="987"/>
      <c r="U108" s="987"/>
      <c r="V108" s="987"/>
      <c r="W108" s="987"/>
      <c r="X108" s="987"/>
      <c r="Y108" s="987"/>
      <c r="Z108" s="987"/>
      <c r="AA108" s="987"/>
      <c r="AB108" s="987"/>
      <c r="AC108" s="987"/>
      <c r="AD108" s="987"/>
      <c r="AE108" s="987"/>
    </row>
    <row r="109">
      <c r="A109" s="987"/>
      <c r="B109" s="989"/>
      <c r="C109" s="989"/>
      <c r="D109" s="989"/>
      <c r="E109" s="992"/>
      <c r="F109" s="987"/>
      <c r="G109" s="989"/>
      <c r="H109" s="987"/>
      <c r="I109" s="987"/>
      <c r="J109" s="987"/>
      <c r="K109" s="987"/>
      <c r="L109" s="987"/>
      <c r="M109" s="987"/>
      <c r="N109" s="987"/>
      <c r="O109" s="987"/>
      <c r="P109" s="987"/>
      <c r="Q109" s="987"/>
      <c r="R109" s="987"/>
      <c r="S109" s="987"/>
      <c r="T109" s="987"/>
      <c r="U109" s="987"/>
      <c r="V109" s="987"/>
      <c r="W109" s="987"/>
      <c r="X109" s="987"/>
      <c r="Y109" s="987"/>
      <c r="Z109" s="987"/>
      <c r="AA109" s="987"/>
      <c r="AB109" s="987"/>
      <c r="AC109" s="987"/>
      <c r="AD109" s="987"/>
      <c r="AE109" s="987"/>
    </row>
    <row r="110">
      <c r="A110" s="987"/>
      <c r="B110" s="989"/>
      <c r="C110" s="989"/>
      <c r="D110" s="989"/>
      <c r="E110" s="992"/>
      <c r="F110" s="987"/>
      <c r="G110" s="989"/>
      <c r="H110" s="987"/>
      <c r="I110" s="987"/>
      <c r="J110" s="987"/>
      <c r="K110" s="987"/>
      <c r="L110" s="987"/>
      <c r="M110" s="987"/>
      <c r="N110" s="987"/>
      <c r="O110" s="987"/>
      <c r="P110" s="987"/>
      <c r="Q110" s="987"/>
      <c r="R110" s="987"/>
      <c r="S110" s="987"/>
      <c r="T110" s="987"/>
      <c r="U110" s="987"/>
      <c r="V110" s="987"/>
      <c r="W110" s="987"/>
      <c r="X110" s="987"/>
      <c r="Y110" s="987"/>
      <c r="Z110" s="987"/>
      <c r="AA110" s="987"/>
      <c r="AB110" s="987"/>
      <c r="AC110" s="987"/>
      <c r="AD110" s="987"/>
      <c r="AE110" s="987"/>
    </row>
    <row r="111">
      <c r="A111" s="987"/>
      <c r="B111" s="989"/>
      <c r="C111" s="989"/>
      <c r="D111" s="989"/>
      <c r="E111" s="992"/>
      <c r="F111" s="987"/>
      <c r="G111" s="989"/>
      <c r="H111" s="987"/>
      <c r="I111" s="987"/>
      <c r="J111" s="987"/>
      <c r="K111" s="987"/>
      <c r="L111" s="987"/>
      <c r="M111" s="987"/>
      <c r="N111" s="987"/>
      <c r="O111" s="987"/>
      <c r="P111" s="987"/>
      <c r="Q111" s="987"/>
      <c r="R111" s="987"/>
      <c r="S111" s="987"/>
      <c r="T111" s="987"/>
      <c r="U111" s="987"/>
      <c r="V111" s="987"/>
      <c r="W111" s="987"/>
      <c r="X111" s="987"/>
      <c r="Y111" s="987"/>
      <c r="Z111" s="987"/>
      <c r="AA111" s="987"/>
      <c r="AB111" s="987"/>
      <c r="AC111" s="987"/>
      <c r="AD111" s="987"/>
      <c r="AE111" s="987"/>
    </row>
    <row r="112">
      <c r="A112" s="987"/>
      <c r="B112" s="989"/>
      <c r="C112" s="989"/>
      <c r="D112" s="989"/>
      <c r="E112" s="992"/>
      <c r="F112" s="987"/>
      <c r="G112" s="989"/>
      <c r="H112" s="987"/>
      <c r="I112" s="987"/>
      <c r="J112" s="987"/>
      <c r="K112" s="987"/>
      <c r="L112" s="987"/>
      <c r="M112" s="987"/>
      <c r="N112" s="987"/>
      <c r="O112" s="987"/>
      <c r="P112" s="987"/>
      <c r="Q112" s="987"/>
      <c r="R112" s="987"/>
      <c r="S112" s="987"/>
      <c r="T112" s="987"/>
      <c r="U112" s="987"/>
      <c r="V112" s="987"/>
      <c r="W112" s="987"/>
      <c r="X112" s="987"/>
      <c r="Y112" s="987"/>
      <c r="Z112" s="987"/>
      <c r="AA112" s="987"/>
      <c r="AB112" s="987"/>
      <c r="AC112" s="987"/>
      <c r="AD112" s="987"/>
      <c r="AE112" s="987"/>
    </row>
    <row r="113">
      <c r="A113" s="987"/>
      <c r="B113" s="989"/>
      <c r="C113" s="989"/>
      <c r="D113" s="989"/>
      <c r="E113" s="992"/>
      <c r="F113" s="987"/>
      <c r="G113" s="989"/>
      <c r="H113" s="987"/>
      <c r="I113" s="987"/>
      <c r="J113" s="987"/>
      <c r="K113" s="987"/>
      <c r="L113" s="987"/>
      <c r="M113" s="987"/>
      <c r="N113" s="987"/>
      <c r="O113" s="987"/>
      <c r="P113" s="987"/>
      <c r="Q113" s="987"/>
      <c r="R113" s="987"/>
      <c r="S113" s="987"/>
      <c r="T113" s="987"/>
      <c r="U113" s="987"/>
      <c r="V113" s="987"/>
      <c r="W113" s="987"/>
      <c r="X113" s="987"/>
      <c r="Y113" s="987"/>
      <c r="Z113" s="987"/>
      <c r="AA113" s="987"/>
      <c r="AB113" s="987"/>
      <c r="AC113" s="987"/>
      <c r="AD113" s="987"/>
      <c r="AE113" s="987"/>
    </row>
    <row r="114">
      <c r="A114" s="987"/>
      <c r="B114" s="989"/>
      <c r="C114" s="989"/>
      <c r="D114" s="989"/>
      <c r="E114" s="992"/>
      <c r="F114" s="987"/>
      <c r="G114" s="989"/>
      <c r="H114" s="987"/>
      <c r="I114" s="987"/>
      <c r="J114" s="987"/>
      <c r="K114" s="987"/>
      <c r="L114" s="987"/>
      <c r="M114" s="987"/>
      <c r="N114" s="987"/>
      <c r="O114" s="987"/>
      <c r="P114" s="987"/>
      <c r="Q114" s="987"/>
      <c r="R114" s="987"/>
      <c r="S114" s="987"/>
      <c r="T114" s="987"/>
      <c r="U114" s="987"/>
      <c r="V114" s="987"/>
      <c r="W114" s="987"/>
      <c r="X114" s="987"/>
      <c r="Y114" s="987"/>
      <c r="Z114" s="987"/>
      <c r="AA114" s="987"/>
      <c r="AB114" s="987"/>
      <c r="AC114" s="987"/>
      <c r="AD114" s="987"/>
      <c r="AE114" s="987"/>
    </row>
    <row r="115">
      <c r="A115" s="987"/>
      <c r="B115" s="989"/>
      <c r="C115" s="989"/>
      <c r="D115" s="989"/>
      <c r="E115" s="992"/>
      <c r="F115" s="987"/>
      <c r="G115" s="989"/>
      <c r="H115" s="987"/>
      <c r="I115" s="987"/>
      <c r="J115" s="987"/>
      <c r="K115" s="987"/>
      <c r="L115" s="987"/>
      <c r="M115" s="987"/>
      <c r="N115" s="987"/>
      <c r="O115" s="987"/>
      <c r="P115" s="987"/>
      <c r="Q115" s="987"/>
      <c r="R115" s="987"/>
      <c r="S115" s="987"/>
      <c r="T115" s="987"/>
      <c r="U115" s="987"/>
      <c r="V115" s="987"/>
      <c r="W115" s="987"/>
      <c r="X115" s="987"/>
      <c r="Y115" s="987"/>
      <c r="Z115" s="987"/>
      <c r="AA115" s="987"/>
      <c r="AB115" s="987"/>
      <c r="AC115" s="987"/>
      <c r="AD115" s="987"/>
      <c r="AE115" s="987"/>
    </row>
    <row r="116">
      <c r="A116" s="987"/>
      <c r="B116" s="989"/>
      <c r="C116" s="989"/>
      <c r="D116" s="989"/>
      <c r="E116" s="992"/>
      <c r="F116" s="987"/>
      <c r="G116" s="989"/>
      <c r="H116" s="987"/>
      <c r="I116" s="987"/>
      <c r="J116" s="987"/>
      <c r="K116" s="987"/>
      <c r="L116" s="987"/>
      <c r="M116" s="987"/>
      <c r="N116" s="987"/>
      <c r="O116" s="987"/>
      <c r="P116" s="987"/>
      <c r="Q116" s="987"/>
      <c r="R116" s="987"/>
      <c r="S116" s="987"/>
      <c r="T116" s="987"/>
      <c r="U116" s="987"/>
      <c r="V116" s="987"/>
      <c r="W116" s="987"/>
      <c r="X116" s="987"/>
      <c r="Y116" s="987"/>
      <c r="Z116" s="987"/>
      <c r="AA116" s="987"/>
      <c r="AB116" s="987"/>
      <c r="AC116" s="987"/>
      <c r="AD116" s="987"/>
      <c r="AE116" s="987"/>
    </row>
    <row r="117">
      <c r="A117" s="987"/>
      <c r="B117" s="989"/>
      <c r="C117" s="989"/>
      <c r="D117" s="989"/>
      <c r="E117" s="992"/>
      <c r="F117" s="987"/>
      <c r="G117" s="989"/>
      <c r="H117" s="987"/>
      <c r="I117" s="987"/>
      <c r="J117" s="987"/>
      <c r="K117" s="987"/>
      <c r="L117" s="987"/>
      <c r="M117" s="987"/>
      <c r="N117" s="987"/>
      <c r="O117" s="987"/>
      <c r="P117" s="987"/>
      <c r="Q117" s="987"/>
      <c r="R117" s="987"/>
      <c r="S117" s="987"/>
      <c r="T117" s="987"/>
      <c r="U117" s="987"/>
      <c r="V117" s="987"/>
      <c r="W117" s="987"/>
      <c r="X117" s="987"/>
      <c r="Y117" s="987"/>
      <c r="Z117" s="987"/>
      <c r="AA117" s="987"/>
      <c r="AB117" s="987"/>
      <c r="AC117" s="987"/>
      <c r="AD117" s="987"/>
      <c r="AE117" s="987"/>
    </row>
    <row r="118">
      <c r="A118" s="987"/>
      <c r="B118" s="989"/>
      <c r="C118" s="989"/>
      <c r="D118" s="989"/>
      <c r="E118" s="992"/>
      <c r="F118" s="987"/>
      <c r="G118" s="989"/>
      <c r="H118" s="987"/>
      <c r="I118" s="987"/>
      <c r="J118" s="987"/>
      <c r="K118" s="987"/>
      <c r="L118" s="987"/>
      <c r="M118" s="987"/>
      <c r="N118" s="987"/>
      <c r="O118" s="987"/>
      <c r="P118" s="987"/>
      <c r="Q118" s="987"/>
      <c r="R118" s="987"/>
      <c r="S118" s="987"/>
      <c r="T118" s="987"/>
      <c r="U118" s="987"/>
      <c r="V118" s="987"/>
      <c r="W118" s="987"/>
      <c r="X118" s="987"/>
      <c r="Y118" s="987"/>
      <c r="Z118" s="987"/>
      <c r="AA118" s="987"/>
      <c r="AB118" s="987"/>
      <c r="AC118" s="987"/>
      <c r="AD118" s="987"/>
      <c r="AE118" s="987"/>
    </row>
    <row r="119">
      <c r="A119" s="987"/>
      <c r="B119" s="989"/>
      <c r="C119" s="989"/>
      <c r="D119" s="989"/>
      <c r="E119" s="992"/>
      <c r="F119" s="987"/>
      <c r="G119" s="989"/>
      <c r="H119" s="987"/>
      <c r="I119" s="987"/>
      <c r="J119" s="987"/>
      <c r="K119" s="987"/>
      <c r="L119" s="987"/>
      <c r="M119" s="987"/>
      <c r="N119" s="987"/>
      <c r="O119" s="987"/>
      <c r="P119" s="987"/>
      <c r="Q119" s="987"/>
      <c r="R119" s="987"/>
      <c r="S119" s="987"/>
      <c r="T119" s="987"/>
      <c r="U119" s="987"/>
      <c r="V119" s="987"/>
      <c r="W119" s="987"/>
      <c r="X119" s="987"/>
      <c r="Y119" s="987"/>
      <c r="Z119" s="987"/>
      <c r="AA119" s="987"/>
      <c r="AB119" s="987"/>
      <c r="AC119" s="987"/>
      <c r="AD119" s="987"/>
      <c r="AE119" s="987"/>
    </row>
    <row r="120">
      <c r="A120" s="987"/>
      <c r="B120" s="989"/>
      <c r="C120" s="989"/>
      <c r="D120" s="989"/>
      <c r="E120" s="992"/>
      <c r="F120" s="987"/>
      <c r="G120" s="989"/>
      <c r="H120" s="987"/>
      <c r="I120" s="987"/>
      <c r="J120" s="987"/>
      <c r="K120" s="987"/>
      <c r="L120" s="987"/>
      <c r="M120" s="987"/>
      <c r="N120" s="987"/>
      <c r="O120" s="987"/>
      <c r="P120" s="987"/>
      <c r="Q120" s="987"/>
      <c r="R120" s="987"/>
      <c r="S120" s="987"/>
      <c r="T120" s="987"/>
      <c r="U120" s="987"/>
      <c r="V120" s="987"/>
      <c r="W120" s="987"/>
      <c r="X120" s="987"/>
      <c r="Y120" s="987"/>
      <c r="Z120" s="987"/>
      <c r="AA120" s="987"/>
      <c r="AB120" s="987"/>
      <c r="AC120" s="987"/>
      <c r="AD120" s="987"/>
      <c r="AE120" s="987"/>
    </row>
    <row r="121">
      <c r="A121" s="987"/>
      <c r="B121" s="989"/>
      <c r="C121" s="989"/>
      <c r="D121" s="989"/>
      <c r="E121" s="992"/>
      <c r="F121" s="987"/>
      <c r="G121" s="989"/>
      <c r="H121" s="987"/>
      <c r="I121" s="987"/>
      <c r="J121" s="987"/>
      <c r="K121" s="987"/>
      <c r="L121" s="987"/>
      <c r="M121" s="987"/>
      <c r="N121" s="987"/>
      <c r="O121" s="987"/>
      <c r="P121" s="987"/>
      <c r="Q121" s="987"/>
      <c r="R121" s="987"/>
      <c r="S121" s="987"/>
      <c r="T121" s="987"/>
      <c r="U121" s="987"/>
      <c r="V121" s="987"/>
      <c r="W121" s="987"/>
      <c r="X121" s="987"/>
      <c r="Y121" s="987"/>
      <c r="Z121" s="987"/>
      <c r="AA121" s="987"/>
      <c r="AB121" s="987"/>
      <c r="AC121" s="987"/>
      <c r="AD121" s="987"/>
      <c r="AE121" s="987"/>
    </row>
    <row r="122">
      <c r="A122" s="987"/>
      <c r="B122" s="989"/>
      <c r="C122" s="989"/>
      <c r="D122" s="989"/>
      <c r="E122" s="992"/>
      <c r="F122" s="987"/>
      <c r="G122" s="989"/>
      <c r="H122" s="987"/>
      <c r="I122" s="987"/>
      <c r="J122" s="987"/>
      <c r="K122" s="987"/>
      <c r="L122" s="987"/>
      <c r="M122" s="987"/>
      <c r="N122" s="987"/>
      <c r="O122" s="987"/>
      <c r="P122" s="987"/>
      <c r="Q122" s="987"/>
      <c r="R122" s="987"/>
      <c r="S122" s="987"/>
      <c r="T122" s="987"/>
      <c r="U122" s="987"/>
      <c r="V122" s="987"/>
      <c r="W122" s="987"/>
      <c r="X122" s="987"/>
      <c r="Y122" s="987"/>
      <c r="Z122" s="987"/>
      <c r="AA122" s="987"/>
      <c r="AB122" s="987"/>
      <c r="AC122" s="987"/>
      <c r="AD122" s="987"/>
      <c r="AE122" s="987"/>
    </row>
    <row r="123">
      <c r="A123" s="987"/>
      <c r="B123" s="989"/>
      <c r="C123" s="989"/>
      <c r="D123" s="989"/>
      <c r="E123" s="992"/>
      <c r="F123" s="987"/>
      <c r="G123" s="989"/>
      <c r="H123" s="987"/>
      <c r="I123" s="987"/>
      <c r="J123" s="987"/>
      <c r="K123" s="987"/>
      <c r="L123" s="987"/>
      <c r="M123" s="987"/>
      <c r="N123" s="987"/>
      <c r="O123" s="987"/>
      <c r="P123" s="987"/>
      <c r="Q123" s="987"/>
      <c r="R123" s="987"/>
      <c r="S123" s="987"/>
      <c r="T123" s="987"/>
      <c r="U123" s="987"/>
      <c r="V123" s="987"/>
      <c r="W123" s="987"/>
      <c r="X123" s="987"/>
      <c r="Y123" s="987"/>
      <c r="Z123" s="987"/>
      <c r="AA123" s="987"/>
      <c r="AB123" s="987"/>
      <c r="AC123" s="987"/>
      <c r="AD123" s="987"/>
      <c r="AE123" s="987"/>
    </row>
    <row r="124">
      <c r="A124" s="987"/>
      <c r="B124" s="989"/>
      <c r="C124" s="989"/>
      <c r="D124" s="989"/>
      <c r="E124" s="992"/>
      <c r="F124" s="987"/>
      <c r="G124" s="989"/>
      <c r="H124" s="987"/>
      <c r="I124" s="987"/>
      <c r="J124" s="987"/>
      <c r="K124" s="987"/>
      <c r="L124" s="987"/>
      <c r="M124" s="987"/>
      <c r="N124" s="987"/>
      <c r="O124" s="987"/>
      <c r="P124" s="987"/>
      <c r="Q124" s="987"/>
      <c r="R124" s="987"/>
      <c r="S124" s="987"/>
      <c r="T124" s="987"/>
      <c r="U124" s="987"/>
      <c r="V124" s="987"/>
      <c r="W124" s="987"/>
      <c r="X124" s="987"/>
      <c r="Y124" s="987"/>
      <c r="Z124" s="987"/>
      <c r="AA124" s="987"/>
      <c r="AB124" s="987"/>
      <c r="AC124" s="987"/>
      <c r="AD124" s="987"/>
      <c r="AE124" s="987"/>
    </row>
    <row r="125">
      <c r="A125" s="987"/>
      <c r="B125" s="989"/>
      <c r="C125" s="989"/>
      <c r="D125" s="989"/>
      <c r="E125" s="992"/>
      <c r="F125" s="987"/>
      <c r="G125" s="989"/>
      <c r="H125" s="987"/>
      <c r="I125" s="987"/>
      <c r="J125" s="987"/>
      <c r="K125" s="987"/>
      <c r="L125" s="987"/>
      <c r="M125" s="987"/>
      <c r="N125" s="987"/>
      <c r="O125" s="987"/>
      <c r="P125" s="987"/>
      <c r="Q125" s="987"/>
      <c r="R125" s="987"/>
      <c r="S125" s="987"/>
      <c r="T125" s="987"/>
      <c r="U125" s="987"/>
      <c r="V125" s="987"/>
      <c r="W125" s="987"/>
      <c r="X125" s="987"/>
      <c r="Y125" s="987"/>
      <c r="Z125" s="987"/>
      <c r="AA125" s="987"/>
      <c r="AB125" s="987"/>
      <c r="AC125" s="987"/>
      <c r="AD125" s="987"/>
      <c r="AE125" s="987"/>
    </row>
    <row r="126">
      <c r="A126" s="987"/>
      <c r="B126" s="989"/>
      <c r="C126" s="989"/>
      <c r="D126" s="989"/>
      <c r="E126" s="992"/>
      <c r="F126" s="987"/>
      <c r="G126" s="989"/>
      <c r="H126" s="987"/>
      <c r="I126" s="987"/>
      <c r="J126" s="987"/>
      <c r="K126" s="987"/>
      <c r="L126" s="987"/>
      <c r="M126" s="987"/>
      <c r="N126" s="987"/>
      <c r="O126" s="987"/>
      <c r="P126" s="987"/>
      <c r="Q126" s="987"/>
      <c r="R126" s="987"/>
      <c r="S126" s="987"/>
      <c r="T126" s="987"/>
      <c r="U126" s="987"/>
      <c r="V126" s="987"/>
      <c r="W126" s="987"/>
      <c r="X126" s="987"/>
      <c r="Y126" s="987"/>
      <c r="Z126" s="987"/>
      <c r="AA126" s="987"/>
      <c r="AB126" s="987"/>
      <c r="AC126" s="987"/>
      <c r="AD126" s="987"/>
      <c r="AE126" s="987"/>
    </row>
    <row r="127">
      <c r="A127" s="987"/>
      <c r="B127" s="989"/>
      <c r="C127" s="989"/>
      <c r="D127" s="989"/>
      <c r="E127" s="992"/>
      <c r="F127" s="987"/>
      <c r="G127" s="989"/>
      <c r="H127" s="987"/>
      <c r="I127" s="987"/>
      <c r="J127" s="987"/>
      <c r="K127" s="987"/>
      <c r="L127" s="987"/>
      <c r="M127" s="987"/>
      <c r="N127" s="987"/>
      <c r="O127" s="987"/>
      <c r="P127" s="987"/>
      <c r="Q127" s="987"/>
      <c r="R127" s="987"/>
      <c r="S127" s="987"/>
      <c r="T127" s="987"/>
      <c r="U127" s="987"/>
      <c r="V127" s="987"/>
      <c r="W127" s="987"/>
      <c r="X127" s="987"/>
      <c r="Y127" s="987"/>
      <c r="Z127" s="987"/>
      <c r="AA127" s="987"/>
      <c r="AB127" s="987"/>
      <c r="AC127" s="987"/>
      <c r="AD127" s="987"/>
      <c r="AE127" s="987"/>
    </row>
    <row r="128">
      <c r="A128" s="987"/>
      <c r="B128" s="989"/>
      <c r="C128" s="989"/>
      <c r="D128" s="989"/>
      <c r="E128" s="992"/>
      <c r="F128" s="987"/>
      <c r="G128" s="989"/>
      <c r="H128" s="987"/>
      <c r="I128" s="987"/>
      <c r="J128" s="987"/>
      <c r="K128" s="987"/>
      <c r="L128" s="987"/>
      <c r="M128" s="987"/>
      <c r="N128" s="987"/>
      <c r="O128" s="987"/>
      <c r="P128" s="987"/>
      <c r="Q128" s="987"/>
      <c r="R128" s="987"/>
      <c r="S128" s="987"/>
      <c r="T128" s="987"/>
      <c r="U128" s="987"/>
      <c r="V128" s="987"/>
      <c r="W128" s="987"/>
      <c r="X128" s="987"/>
      <c r="Y128" s="987"/>
      <c r="Z128" s="987"/>
      <c r="AA128" s="987"/>
      <c r="AB128" s="987"/>
      <c r="AC128" s="987"/>
      <c r="AD128" s="987"/>
      <c r="AE128" s="987"/>
    </row>
    <row r="129">
      <c r="A129" s="987"/>
      <c r="B129" s="989"/>
      <c r="C129" s="989"/>
      <c r="D129" s="989"/>
      <c r="E129" s="992"/>
      <c r="F129" s="987"/>
      <c r="G129" s="989"/>
      <c r="H129" s="987"/>
      <c r="I129" s="987"/>
      <c r="J129" s="987"/>
      <c r="K129" s="987"/>
      <c r="L129" s="987"/>
      <c r="M129" s="987"/>
      <c r="N129" s="987"/>
      <c r="O129" s="987"/>
      <c r="P129" s="987"/>
      <c r="Q129" s="987"/>
      <c r="R129" s="987"/>
      <c r="S129" s="987"/>
      <c r="T129" s="987"/>
      <c r="U129" s="987"/>
      <c r="V129" s="987"/>
      <c r="W129" s="987"/>
      <c r="X129" s="987"/>
      <c r="Y129" s="987"/>
      <c r="Z129" s="987"/>
      <c r="AA129" s="987"/>
      <c r="AB129" s="987"/>
      <c r="AC129" s="987"/>
      <c r="AD129" s="987"/>
      <c r="AE129" s="987"/>
    </row>
    <row r="130">
      <c r="A130" s="987"/>
      <c r="B130" s="989"/>
      <c r="C130" s="989"/>
      <c r="D130" s="989"/>
      <c r="E130" s="992"/>
      <c r="F130" s="987"/>
      <c r="G130" s="989"/>
      <c r="H130" s="987"/>
      <c r="I130" s="987"/>
      <c r="J130" s="987"/>
      <c r="K130" s="987"/>
      <c r="L130" s="987"/>
      <c r="M130" s="987"/>
      <c r="N130" s="987"/>
      <c r="O130" s="987"/>
      <c r="P130" s="987"/>
      <c r="Q130" s="987"/>
      <c r="R130" s="987"/>
      <c r="S130" s="987"/>
      <c r="T130" s="987"/>
      <c r="U130" s="987"/>
      <c r="V130" s="987"/>
      <c r="W130" s="987"/>
      <c r="X130" s="987"/>
      <c r="Y130" s="987"/>
      <c r="Z130" s="987"/>
      <c r="AA130" s="987"/>
      <c r="AB130" s="987"/>
      <c r="AC130" s="987"/>
      <c r="AD130" s="987"/>
      <c r="AE130" s="987"/>
    </row>
    <row r="131">
      <c r="A131" s="987"/>
      <c r="B131" s="989"/>
      <c r="C131" s="989"/>
      <c r="D131" s="989"/>
      <c r="E131" s="992"/>
      <c r="F131" s="987"/>
      <c r="G131" s="989"/>
      <c r="H131" s="987"/>
      <c r="I131" s="987"/>
      <c r="J131" s="987"/>
      <c r="K131" s="987"/>
      <c r="L131" s="987"/>
      <c r="M131" s="987"/>
      <c r="N131" s="987"/>
      <c r="O131" s="987"/>
      <c r="P131" s="987"/>
      <c r="Q131" s="987"/>
      <c r="R131" s="987"/>
      <c r="S131" s="987"/>
      <c r="T131" s="987"/>
      <c r="U131" s="987"/>
      <c r="V131" s="987"/>
      <c r="W131" s="987"/>
      <c r="X131" s="987"/>
      <c r="Y131" s="987"/>
      <c r="Z131" s="987"/>
      <c r="AA131" s="987"/>
      <c r="AB131" s="987"/>
      <c r="AC131" s="987"/>
      <c r="AD131" s="987"/>
      <c r="AE131" s="987"/>
    </row>
    <row r="132">
      <c r="A132" s="987"/>
      <c r="B132" s="989"/>
      <c r="C132" s="989"/>
      <c r="D132" s="989"/>
      <c r="E132" s="992"/>
      <c r="F132" s="987"/>
      <c r="G132" s="989"/>
      <c r="H132" s="987"/>
      <c r="I132" s="987"/>
      <c r="J132" s="987"/>
      <c r="K132" s="987"/>
      <c r="L132" s="987"/>
      <c r="M132" s="987"/>
      <c r="N132" s="987"/>
      <c r="O132" s="987"/>
      <c r="P132" s="987"/>
      <c r="Q132" s="987"/>
      <c r="R132" s="987"/>
      <c r="S132" s="987"/>
      <c r="T132" s="987"/>
      <c r="U132" s="987"/>
      <c r="V132" s="987"/>
      <c r="W132" s="987"/>
      <c r="X132" s="987"/>
      <c r="Y132" s="987"/>
      <c r="Z132" s="987"/>
      <c r="AA132" s="987"/>
      <c r="AB132" s="987"/>
      <c r="AC132" s="987"/>
      <c r="AD132" s="987"/>
      <c r="AE132" s="987"/>
    </row>
    <row r="133">
      <c r="A133" s="987"/>
      <c r="B133" s="989"/>
      <c r="C133" s="989"/>
      <c r="D133" s="989"/>
      <c r="E133" s="992"/>
      <c r="F133" s="987"/>
      <c r="G133" s="989"/>
      <c r="H133" s="987"/>
      <c r="I133" s="987"/>
      <c r="J133" s="987"/>
      <c r="K133" s="987"/>
      <c r="L133" s="987"/>
      <c r="M133" s="987"/>
      <c r="N133" s="987"/>
      <c r="O133" s="987"/>
      <c r="P133" s="987"/>
      <c r="Q133" s="987"/>
      <c r="R133" s="987"/>
      <c r="S133" s="987"/>
      <c r="T133" s="987"/>
      <c r="U133" s="987"/>
      <c r="V133" s="987"/>
      <c r="W133" s="987"/>
      <c r="X133" s="987"/>
      <c r="Y133" s="987"/>
      <c r="Z133" s="987"/>
      <c r="AA133" s="987"/>
      <c r="AB133" s="987"/>
      <c r="AC133" s="987"/>
      <c r="AD133" s="987"/>
      <c r="AE133" s="987"/>
    </row>
    <row r="134">
      <c r="A134" s="987"/>
      <c r="B134" s="989"/>
      <c r="C134" s="989"/>
      <c r="D134" s="989"/>
      <c r="E134" s="992"/>
      <c r="F134" s="987"/>
      <c r="G134" s="989"/>
      <c r="H134" s="987"/>
      <c r="I134" s="987"/>
      <c r="J134" s="987"/>
      <c r="K134" s="987"/>
      <c r="L134" s="987"/>
      <c r="M134" s="987"/>
      <c r="N134" s="987"/>
      <c r="O134" s="987"/>
      <c r="P134" s="987"/>
      <c r="Q134" s="987"/>
      <c r="R134" s="987"/>
      <c r="S134" s="987"/>
      <c r="T134" s="987"/>
      <c r="U134" s="987"/>
      <c r="V134" s="987"/>
      <c r="W134" s="987"/>
      <c r="X134" s="987"/>
      <c r="Y134" s="987"/>
      <c r="Z134" s="987"/>
      <c r="AA134" s="987"/>
      <c r="AB134" s="987"/>
      <c r="AC134" s="987"/>
      <c r="AD134" s="987"/>
      <c r="AE134" s="987"/>
    </row>
    <row r="135">
      <c r="A135" s="987"/>
      <c r="B135" s="989"/>
      <c r="C135" s="989"/>
      <c r="D135" s="989"/>
      <c r="E135" s="992"/>
      <c r="F135" s="987"/>
      <c r="G135" s="989"/>
      <c r="H135" s="987"/>
      <c r="I135" s="987"/>
      <c r="J135" s="987"/>
      <c r="K135" s="987"/>
      <c r="L135" s="987"/>
      <c r="M135" s="987"/>
      <c r="N135" s="987"/>
      <c r="O135" s="987"/>
      <c r="P135" s="987"/>
      <c r="Q135" s="987"/>
      <c r="R135" s="987"/>
      <c r="S135" s="987"/>
      <c r="T135" s="987"/>
      <c r="U135" s="987"/>
      <c r="V135" s="987"/>
      <c r="W135" s="987"/>
      <c r="X135" s="987"/>
      <c r="Y135" s="987"/>
      <c r="Z135" s="987"/>
      <c r="AA135" s="987"/>
      <c r="AB135" s="987"/>
      <c r="AC135" s="987"/>
      <c r="AD135" s="987"/>
      <c r="AE135" s="987"/>
    </row>
    <row r="136">
      <c r="A136" s="987"/>
      <c r="B136" s="989"/>
      <c r="C136" s="989"/>
      <c r="D136" s="989"/>
      <c r="E136" s="992"/>
      <c r="F136" s="987"/>
      <c r="G136" s="989"/>
      <c r="H136" s="987"/>
      <c r="I136" s="987"/>
      <c r="J136" s="987"/>
      <c r="K136" s="987"/>
      <c r="L136" s="987"/>
      <c r="M136" s="987"/>
      <c r="N136" s="987"/>
      <c r="O136" s="987"/>
      <c r="P136" s="987"/>
      <c r="Q136" s="987"/>
      <c r="R136" s="987"/>
      <c r="S136" s="987"/>
      <c r="T136" s="987"/>
      <c r="U136" s="987"/>
      <c r="V136" s="987"/>
      <c r="W136" s="987"/>
      <c r="X136" s="987"/>
      <c r="Y136" s="987"/>
      <c r="Z136" s="987"/>
      <c r="AA136" s="987"/>
      <c r="AB136" s="987"/>
      <c r="AC136" s="987"/>
      <c r="AD136" s="987"/>
      <c r="AE136" s="987"/>
    </row>
    <row r="137">
      <c r="A137" s="987"/>
      <c r="B137" s="989"/>
      <c r="C137" s="989"/>
      <c r="D137" s="989"/>
      <c r="E137" s="992"/>
      <c r="F137" s="987"/>
      <c r="G137" s="989"/>
      <c r="H137" s="987"/>
      <c r="I137" s="987"/>
      <c r="J137" s="987"/>
      <c r="K137" s="987"/>
      <c r="L137" s="987"/>
      <c r="M137" s="987"/>
      <c r="N137" s="987"/>
      <c r="O137" s="987"/>
      <c r="P137" s="987"/>
      <c r="Q137" s="987"/>
      <c r="R137" s="987"/>
      <c r="S137" s="987"/>
      <c r="T137" s="987"/>
      <c r="U137" s="987"/>
      <c r="V137" s="987"/>
      <c r="W137" s="987"/>
      <c r="X137" s="987"/>
      <c r="Y137" s="987"/>
      <c r="Z137" s="987"/>
      <c r="AA137" s="987"/>
      <c r="AB137" s="987"/>
      <c r="AC137" s="987"/>
      <c r="AD137" s="987"/>
      <c r="AE137" s="987"/>
    </row>
    <row r="138">
      <c r="A138" s="987"/>
      <c r="B138" s="989"/>
      <c r="C138" s="989"/>
      <c r="D138" s="989"/>
      <c r="E138" s="992"/>
      <c r="F138" s="987"/>
      <c r="G138" s="989"/>
      <c r="H138" s="987"/>
      <c r="I138" s="987"/>
      <c r="J138" s="987"/>
      <c r="K138" s="987"/>
      <c r="L138" s="987"/>
      <c r="M138" s="987"/>
      <c r="N138" s="987"/>
      <c r="O138" s="987"/>
      <c r="P138" s="987"/>
      <c r="Q138" s="987"/>
      <c r="R138" s="987"/>
      <c r="S138" s="987"/>
      <c r="T138" s="987"/>
      <c r="U138" s="987"/>
      <c r="V138" s="987"/>
      <c r="W138" s="987"/>
      <c r="X138" s="987"/>
      <c r="Y138" s="987"/>
      <c r="Z138" s="987"/>
      <c r="AA138" s="987"/>
      <c r="AB138" s="987"/>
      <c r="AC138" s="987"/>
      <c r="AD138" s="987"/>
      <c r="AE138" s="987"/>
    </row>
    <row r="139">
      <c r="A139" s="987"/>
      <c r="B139" s="989"/>
      <c r="C139" s="989"/>
      <c r="D139" s="989"/>
      <c r="E139" s="992"/>
      <c r="F139" s="987"/>
      <c r="G139" s="989"/>
      <c r="H139" s="987"/>
      <c r="I139" s="987"/>
      <c r="J139" s="987"/>
      <c r="K139" s="987"/>
      <c r="L139" s="987"/>
      <c r="M139" s="987"/>
      <c r="N139" s="987"/>
      <c r="O139" s="987"/>
      <c r="P139" s="987"/>
      <c r="Q139" s="987"/>
      <c r="R139" s="987"/>
      <c r="S139" s="987"/>
      <c r="T139" s="987"/>
      <c r="U139" s="987"/>
      <c r="V139" s="987"/>
      <c r="W139" s="987"/>
      <c r="X139" s="987"/>
      <c r="Y139" s="987"/>
      <c r="Z139" s="987"/>
      <c r="AA139" s="987"/>
      <c r="AB139" s="987"/>
      <c r="AC139" s="987"/>
      <c r="AD139" s="987"/>
      <c r="AE139" s="987"/>
    </row>
    <row r="140">
      <c r="A140" s="987"/>
      <c r="B140" s="989"/>
      <c r="C140" s="989"/>
      <c r="D140" s="989"/>
      <c r="E140" s="992"/>
      <c r="F140" s="987"/>
      <c r="G140" s="989"/>
      <c r="H140" s="987"/>
      <c r="I140" s="987"/>
      <c r="J140" s="987"/>
      <c r="K140" s="987"/>
      <c r="L140" s="987"/>
      <c r="M140" s="987"/>
      <c r="N140" s="987"/>
      <c r="O140" s="987"/>
      <c r="P140" s="987"/>
      <c r="Q140" s="987"/>
      <c r="R140" s="987"/>
      <c r="S140" s="987"/>
      <c r="T140" s="987"/>
      <c r="U140" s="987"/>
      <c r="V140" s="987"/>
      <c r="W140" s="987"/>
      <c r="X140" s="987"/>
      <c r="Y140" s="987"/>
      <c r="Z140" s="987"/>
      <c r="AA140" s="987"/>
      <c r="AB140" s="987"/>
      <c r="AC140" s="987"/>
      <c r="AD140" s="987"/>
      <c r="AE140" s="987"/>
    </row>
    <row r="141">
      <c r="A141" s="987"/>
      <c r="B141" s="989"/>
      <c r="C141" s="989"/>
      <c r="D141" s="989"/>
      <c r="E141" s="992"/>
      <c r="F141" s="987"/>
      <c r="G141" s="989"/>
      <c r="H141" s="987"/>
      <c r="I141" s="987"/>
      <c r="J141" s="987"/>
      <c r="K141" s="987"/>
      <c r="L141" s="987"/>
      <c r="M141" s="987"/>
      <c r="N141" s="987"/>
      <c r="O141" s="987"/>
      <c r="P141" s="987"/>
      <c r="Q141" s="987"/>
      <c r="R141" s="987"/>
      <c r="S141" s="987"/>
      <c r="T141" s="987"/>
      <c r="U141" s="987"/>
      <c r="V141" s="987"/>
      <c r="W141" s="987"/>
      <c r="X141" s="987"/>
      <c r="Y141" s="987"/>
      <c r="Z141" s="987"/>
      <c r="AA141" s="987"/>
      <c r="AB141" s="987"/>
      <c r="AC141" s="987"/>
      <c r="AD141" s="987"/>
      <c r="AE141" s="987"/>
    </row>
    <row r="142">
      <c r="A142" s="987"/>
      <c r="B142" s="989"/>
      <c r="C142" s="989"/>
      <c r="D142" s="989"/>
      <c r="E142" s="992"/>
      <c r="F142" s="987"/>
      <c r="G142" s="989"/>
      <c r="H142" s="987"/>
      <c r="I142" s="987"/>
      <c r="J142" s="987"/>
      <c r="K142" s="987"/>
      <c r="L142" s="987"/>
      <c r="M142" s="987"/>
      <c r="N142" s="987"/>
      <c r="O142" s="987"/>
      <c r="P142" s="987"/>
      <c r="Q142" s="987"/>
      <c r="R142" s="987"/>
      <c r="S142" s="987"/>
      <c r="T142" s="987"/>
      <c r="U142" s="987"/>
      <c r="V142" s="987"/>
      <c r="W142" s="987"/>
      <c r="X142" s="987"/>
      <c r="Y142" s="987"/>
      <c r="Z142" s="987"/>
      <c r="AA142" s="987"/>
      <c r="AB142" s="987"/>
      <c r="AC142" s="987"/>
      <c r="AD142" s="987"/>
      <c r="AE142" s="987"/>
    </row>
    <row r="143">
      <c r="A143" s="987"/>
      <c r="B143" s="989"/>
      <c r="C143" s="989"/>
      <c r="D143" s="989"/>
      <c r="E143" s="992"/>
      <c r="F143" s="987"/>
      <c r="G143" s="989"/>
      <c r="H143" s="987"/>
      <c r="I143" s="987"/>
      <c r="J143" s="987"/>
      <c r="K143" s="987"/>
      <c r="L143" s="987"/>
      <c r="M143" s="987"/>
      <c r="N143" s="987"/>
      <c r="O143" s="987"/>
      <c r="P143" s="987"/>
      <c r="Q143" s="987"/>
      <c r="R143" s="987"/>
      <c r="S143" s="987"/>
      <c r="T143" s="987"/>
      <c r="U143" s="987"/>
      <c r="V143" s="987"/>
      <c r="W143" s="987"/>
      <c r="X143" s="987"/>
      <c r="Y143" s="987"/>
      <c r="Z143" s="987"/>
      <c r="AA143" s="987"/>
      <c r="AB143" s="987"/>
      <c r="AC143" s="987"/>
      <c r="AD143" s="987"/>
      <c r="AE143" s="987"/>
    </row>
    <row r="144">
      <c r="A144" s="987"/>
      <c r="B144" s="989"/>
      <c r="C144" s="989"/>
      <c r="D144" s="989"/>
      <c r="E144" s="992"/>
      <c r="F144" s="987"/>
      <c r="G144" s="989"/>
      <c r="H144" s="987"/>
      <c r="I144" s="987"/>
      <c r="J144" s="987"/>
      <c r="K144" s="987"/>
      <c r="L144" s="987"/>
      <c r="M144" s="987"/>
      <c r="N144" s="987"/>
      <c r="O144" s="987"/>
      <c r="P144" s="987"/>
      <c r="Q144" s="987"/>
      <c r="R144" s="987"/>
      <c r="S144" s="987"/>
      <c r="T144" s="987"/>
      <c r="U144" s="987"/>
      <c r="V144" s="987"/>
      <c r="W144" s="987"/>
      <c r="X144" s="987"/>
      <c r="Y144" s="987"/>
      <c r="Z144" s="987"/>
      <c r="AA144" s="987"/>
      <c r="AB144" s="987"/>
      <c r="AC144" s="987"/>
      <c r="AD144" s="987"/>
      <c r="AE144" s="987"/>
    </row>
    <row r="145">
      <c r="A145" s="987"/>
      <c r="B145" s="989"/>
      <c r="C145" s="989"/>
      <c r="D145" s="989"/>
      <c r="E145" s="992"/>
      <c r="F145" s="987"/>
      <c r="G145" s="989"/>
      <c r="H145" s="987"/>
      <c r="I145" s="987"/>
      <c r="J145" s="987"/>
      <c r="K145" s="987"/>
      <c r="L145" s="987"/>
      <c r="M145" s="987"/>
      <c r="N145" s="987"/>
      <c r="O145" s="987"/>
      <c r="P145" s="987"/>
      <c r="Q145" s="987"/>
      <c r="R145" s="987"/>
      <c r="S145" s="987"/>
      <c r="T145" s="987"/>
      <c r="U145" s="987"/>
      <c r="V145" s="987"/>
      <c r="W145" s="987"/>
      <c r="X145" s="987"/>
      <c r="Y145" s="987"/>
      <c r="Z145" s="987"/>
      <c r="AA145" s="987"/>
      <c r="AB145" s="987"/>
      <c r="AC145" s="987"/>
      <c r="AD145" s="987"/>
      <c r="AE145" s="987"/>
    </row>
    <row r="146">
      <c r="A146" s="987"/>
      <c r="B146" s="989"/>
      <c r="C146" s="989"/>
      <c r="D146" s="989"/>
      <c r="E146" s="992"/>
      <c r="F146" s="987"/>
      <c r="G146" s="989"/>
      <c r="H146" s="987"/>
      <c r="I146" s="987"/>
      <c r="J146" s="987"/>
      <c r="K146" s="987"/>
      <c r="L146" s="987"/>
      <c r="M146" s="987"/>
      <c r="N146" s="987"/>
      <c r="O146" s="987"/>
      <c r="P146" s="987"/>
      <c r="Q146" s="987"/>
      <c r="R146" s="987"/>
      <c r="S146" s="987"/>
      <c r="T146" s="987"/>
      <c r="U146" s="987"/>
      <c r="V146" s="987"/>
      <c r="W146" s="987"/>
      <c r="X146" s="987"/>
      <c r="Y146" s="987"/>
      <c r="Z146" s="987"/>
      <c r="AA146" s="987"/>
      <c r="AB146" s="987"/>
      <c r="AC146" s="987"/>
      <c r="AD146" s="987"/>
      <c r="AE146" s="987"/>
    </row>
    <row r="147">
      <c r="A147" s="987"/>
      <c r="B147" s="989"/>
      <c r="C147" s="989"/>
      <c r="D147" s="989"/>
      <c r="E147" s="992"/>
      <c r="F147" s="987"/>
      <c r="G147" s="989"/>
      <c r="H147" s="987"/>
      <c r="I147" s="987"/>
      <c r="J147" s="987"/>
      <c r="K147" s="987"/>
      <c r="L147" s="987"/>
      <c r="M147" s="987"/>
      <c r="N147" s="987"/>
      <c r="O147" s="987"/>
      <c r="P147" s="987"/>
      <c r="Q147" s="987"/>
      <c r="R147" s="987"/>
      <c r="S147" s="987"/>
      <c r="T147" s="987"/>
      <c r="U147" s="987"/>
      <c r="V147" s="987"/>
      <c r="W147" s="987"/>
      <c r="X147" s="987"/>
      <c r="Y147" s="987"/>
      <c r="Z147" s="987"/>
      <c r="AA147" s="987"/>
      <c r="AB147" s="987"/>
      <c r="AC147" s="987"/>
      <c r="AD147" s="987"/>
      <c r="AE147" s="987"/>
    </row>
    <row r="148">
      <c r="A148" s="987"/>
      <c r="B148" s="989"/>
      <c r="C148" s="989"/>
      <c r="D148" s="989"/>
      <c r="E148" s="992"/>
      <c r="F148" s="987"/>
      <c r="G148" s="989"/>
      <c r="H148" s="987"/>
      <c r="I148" s="987"/>
      <c r="J148" s="987"/>
      <c r="K148" s="987"/>
      <c r="L148" s="987"/>
      <c r="M148" s="987"/>
      <c r="N148" s="987"/>
      <c r="O148" s="987"/>
      <c r="P148" s="987"/>
      <c r="Q148" s="987"/>
      <c r="R148" s="987"/>
      <c r="S148" s="987"/>
      <c r="T148" s="987"/>
      <c r="U148" s="987"/>
      <c r="V148" s="987"/>
      <c r="W148" s="987"/>
      <c r="X148" s="987"/>
      <c r="Y148" s="987"/>
      <c r="Z148" s="987"/>
      <c r="AA148" s="987"/>
      <c r="AB148" s="987"/>
      <c r="AC148" s="987"/>
      <c r="AD148" s="987"/>
      <c r="AE148" s="987"/>
    </row>
    <row r="149">
      <c r="A149" s="987"/>
      <c r="B149" s="989"/>
      <c r="C149" s="989"/>
      <c r="D149" s="989"/>
      <c r="E149" s="992"/>
      <c r="F149" s="987"/>
      <c r="G149" s="989"/>
      <c r="H149" s="987"/>
      <c r="I149" s="987"/>
      <c r="J149" s="987"/>
      <c r="K149" s="987"/>
      <c r="L149" s="987"/>
      <c r="M149" s="987"/>
      <c r="N149" s="987"/>
      <c r="O149" s="987"/>
      <c r="P149" s="987"/>
      <c r="Q149" s="987"/>
      <c r="R149" s="987"/>
      <c r="S149" s="987"/>
      <c r="T149" s="987"/>
      <c r="U149" s="987"/>
      <c r="V149" s="987"/>
      <c r="W149" s="987"/>
      <c r="X149" s="987"/>
      <c r="Y149" s="987"/>
      <c r="Z149" s="987"/>
      <c r="AA149" s="987"/>
      <c r="AB149" s="987"/>
      <c r="AC149" s="987"/>
      <c r="AD149" s="987"/>
      <c r="AE149" s="987"/>
    </row>
    <row r="150">
      <c r="A150" s="987"/>
      <c r="B150" s="989"/>
      <c r="C150" s="989"/>
      <c r="D150" s="989"/>
      <c r="E150" s="992"/>
      <c r="F150" s="987"/>
      <c r="G150" s="989"/>
      <c r="H150" s="987"/>
      <c r="I150" s="987"/>
      <c r="J150" s="987"/>
      <c r="K150" s="987"/>
      <c r="L150" s="987"/>
      <c r="M150" s="987"/>
      <c r="N150" s="987"/>
      <c r="O150" s="987"/>
      <c r="P150" s="987"/>
      <c r="Q150" s="987"/>
      <c r="R150" s="987"/>
      <c r="S150" s="987"/>
      <c r="T150" s="987"/>
      <c r="U150" s="987"/>
      <c r="V150" s="987"/>
      <c r="W150" s="987"/>
      <c r="X150" s="987"/>
      <c r="Y150" s="987"/>
      <c r="Z150" s="987"/>
      <c r="AA150" s="987"/>
      <c r="AB150" s="987"/>
      <c r="AC150" s="987"/>
      <c r="AD150" s="987"/>
      <c r="AE150" s="987"/>
    </row>
    <row r="151">
      <c r="A151" s="987"/>
      <c r="B151" s="989"/>
      <c r="C151" s="989"/>
      <c r="D151" s="989"/>
      <c r="E151" s="992"/>
      <c r="F151" s="987"/>
      <c r="G151" s="989"/>
      <c r="H151" s="987"/>
      <c r="I151" s="987"/>
      <c r="J151" s="987"/>
      <c r="K151" s="987"/>
      <c r="L151" s="987"/>
      <c r="M151" s="987"/>
      <c r="N151" s="987"/>
      <c r="O151" s="987"/>
      <c r="P151" s="987"/>
      <c r="Q151" s="987"/>
      <c r="R151" s="987"/>
      <c r="S151" s="987"/>
      <c r="T151" s="987"/>
      <c r="U151" s="987"/>
      <c r="V151" s="987"/>
      <c r="W151" s="987"/>
      <c r="X151" s="987"/>
      <c r="Y151" s="987"/>
      <c r="Z151" s="987"/>
      <c r="AA151" s="987"/>
      <c r="AB151" s="987"/>
      <c r="AC151" s="987"/>
      <c r="AD151" s="987"/>
      <c r="AE151" s="987"/>
    </row>
    <row r="152">
      <c r="A152" s="987"/>
      <c r="B152" s="989"/>
      <c r="C152" s="989"/>
      <c r="D152" s="989"/>
      <c r="E152" s="992"/>
      <c r="F152" s="987"/>
      <c r="G152" s="989"/>
      <c r="H152" s="987"/>
      <c r="I152" s="987"/>
      <c r="J152" s="987"/>
      <c r="K152" s="987"/>
      <c r="L152" s="987"/>
      <c r="M152" s="987"/>
      <c r="N152" s="987"/>
      <c r="O152" s="987"/>
      <c r="P152" s="987"/>
      <c r="Q152" s="987"/>
      <c r="R152" s="987"/>
      <c r="S152" s="987"/>
      <c r="T152" s="987"/>
      <c r="U152" s="987"/>
      <c r="V152" s="987"/>
      <c r="W152" s="987"/>
      <c r="X152" s="987"/>
      <c r="Y152" s="987"/>
      <c r="Z152" s="987"/>
      <c r="AA152" s="987"/>
      <c r="AB152" s="987"/>
      <c r="AC152" s="987"/>
      <c r="AD152" s="987"/>
      <c r="AE152" s="987"/>
    </row>
    <row r="153">
      <c r="A153" s="987"/>
      <c r="B153" s="989"/>
      <c r="C153" s="989"/>
      <c r="D153" s="989"/>
      <c r="E153" s="992"/>
      <c r="F153" s="987"/>
      <c r="G153" s="989"/>
      <c r="H153" s="987"/>
      <c r="I153" s="987"/>
      <c r="J153" s="987"/>
      <c r="K153" s="987"/>
      <c r="L153" s="987"/>
      <c r="M153" s="987"/>
      <c r="N153" s="987"/>
      <c r="O153" s="987"/>
      <c r="P153" s="987"/>
      <c r="Q153" s="987"/>
      <c r="R153" s="987"/>
      <c r="S153" s="987"/>
      <c r="T153" s="987"/>
      <c r="U153" s="987"/>
      <c r="V153" s="987"/>
      <c r="W153" s="987"/>
      <c r="X153" s="987"/>
      <c r="Y153" s="987"/>
      <c r="Z153" s="987"/>
      <c r="AA153" s="987"/>
      <c r="AB153" s="987"/>
      <c r="AC153" s="987"/>
      <c r="AD153" s="987"/>
      <c r="AE153" s="987"/>
    </row>
    <row r="154">
      <c r="A154" s="987"/>
      <c r="B154" s="989"/>
      <c r="C154" s="989"/>
      <c r="D154" s="989"/>
      <c r="E154" s="992"/>
      <c r="F154" s="987"/>
      <c r="G154" s="989"/>
      <c r="H154" s="987"/>
      <c r="I154" s="987"/>
      <c r="J154" s="987"/>
      <c r="K154" s="987"/>
      <c r="L154" s="987"/>
      <c r="M154" s="987"/>
      <c r="N154" s="987"/>
      <c r="O154" s="987"/>
      <c r="P154" s="987"/>
      <c r="Q154" s="987"/>
      <c r="R154" s="987"/>
      <c r="S154" s="987"/>
      <c r="T154" s="987"/>
      <c r="U154" s="987"/>
      <c r="V154" s="987"/>
      <c r="W154" s="987"/>
      <c r="X154" s="987"/>
      <c r="Y154" s="987"/>
      <c r="Z154" s="987"/>
      <c r="AA154" s="987"/>
      <c r="AB154" s="987"/>
      <c r="AC154" s="987"/>
      <c r="AD154" s="987"/>
      <c r="AE154" s="987"/>
    </row>
    <row r="155">
      <c r="A155" s="987"/>
      <c r="B155" s="989"/>
      <c r="C155" s="989"/>
      <c r="D155" s="989"/>
      <c r="E155" s="992"/>
      <c r="F155" s="987"/>
      <c r="G155" s="989"/>
      <c r="H155" s="987"/>
      <c r="I155" s="987"/>
      <c r="J155" s="987"/>
      <c r="K155" s="987"/>
      <c r="L155" s="987"/>
      <c r="M155" s="987"/>
      <c r="N155" s="987"/>
      <c r="O155" s="987"/>
      <c r="P155" s="987"/>
      <c r="Q155" s="987"/>
      <c r="R155" s="987"/>
      <c r="S155" s="987"/>
      <c r="T155" s="987"/>
      <c r="U155" s="987"/>
      <c r="V155" s="987"/>
      <c r="W155" s="987"/>
      <c r="X155" s="987"/>
      <c r="Y155" s="987"/>
      <c r="Z155" s="987"/>
      <c r="AA155" s="987"/>
      <c r="AB155" s="987"/>
      <c r="AC155" s="987"/>
      <c r="AD155" s="987"/>
      <c r="AE155" s="987"/>
    </row>
    <row r="156">
      <c r="A156" s="987"/>
      <c r="B156" s="989"/>
      <c r="C156" s="989"/>
      <c r="D156" s="989"/>
      <c r="E156" s="992"/>
      <c r="F156" s="987"/>
      <c r="G156" s="989"/>
      <c r="H156" s="987"/>
      <c r="I156" s="987"/>
      <c r="J156" s="987"/>
      <c r="K156" s="987"/>
      <c r="L156" s="987"/>
      <c r="M156" s="987"/>
      <c r="N156" s="987"/>
      <c r="O156" s="987"/>
      <c r="P156" s="987"/>
      <c r="Q156" s="987"/>
      <c r="R156" s="987"/>
      <c r="S156" s="987"/>
      <c r="T156" s="987"/>
      <c r="U156" s="987"/>
      <c r="V156" s="987"/>
      <c r="W156" s="987"/>
      <c r="X156" s="987"/>
      <c r="Y156" s="987"/>
      <c r="Z156" s="987"/>
      <c r="AA156" s="987"/>
      <c r="AB156" s="987"/>
      <c r="AC156" s="987"/>
      <c r="AD156" s="987"/>
      <c r="AE156" s="987"/>
    </row>
    <row r="157">
      <c r="A157" s="987"/>
      <c r="B157" s="989"/>
      <c r="C157" s="989"/>
      <c r="D157" s="989"/>
      <c r="E157" s="992"/>
      <c r="F157" s="987"/>
      <c r="G157" s="989"/>
      <c r="H157" s="987"/>
      <c r="I157" s="987"/>
      <c r="J157" s="987"/>
      <c r="K157" s="987"/>
      <c r="L157" s="987"/>
      <c r="M157" s="987"/>
      <c r="N157" s="987"/>
      <c r="O157" s="987"/>
      <c r="P157" s="987"/>
      <c r="Q157" s="987"/>
      <c r="R157" s="987"/>
      <c r="S157" s="987"/>
      <c r="T157" s="987"/>
      <c r="U157" s="987"/>
      <c r="V157" s="987"/>
      <c r="W157" s="987"/>
      <c r="X157" s="987"/>
      <c r="Y157" s="987"/>
      <c r="Z157" s="987"/>
      <c r="AA157" s="987"/>
      <c r="AB157" s="987"/>
      <c r="AC157" s="987"/>
      <c r="AD157" s="987"/>
      <c r="AE157" s="987"/>
    </row>
    <row r="158">
      <c r="A158" s="987"/>
      <c r="B158" s="989"/>
      <c r="C158" s="989"/>
      <c r="D158" s="989"/>
      <c r="E158" s="992"/>
      <c r="F158" s="987"/>
      <c r="G158" s="989"/>
      <c r="H158" s="987"/>
      <c r="I158" s="987"/>
      <c r="J158" s="987"/>
      <c r="K158" s="987"/>
      <c r="L158" s="987"/>
      <c r="M158" s="987"/>
      <c r="N158" s="987"/>
      <c r="O158" s="987"/>
      <c r="P158" s="987"/>
      <c r="Q158" s="987"/>
      <c r="R158" s="987"/>
      <c r="S158" s="987"/>
      <c r="T158" s="987"/>
      <c r="U158" s="987"/>
      <c r="V158" s="987"/>
      <c r="W158" s="987"/>
      <c r="X158" s="987"/>
      <c r="Y158" s="987"/>
      <c r="Z158" s="987"/>
      <c r="AA158" s="987"/>
      <c r="AB158" s="987"/>
      <c r="AC158" s="987"/>
      <c r="AD158" s="987"/>
      <c r="AE158" s="987"/>
    </row>
    <row r="159">
      <c r="A159" s="987"/>
      <c r="B159" s="989"/>
      <c r="C159" s="989"/>
      <c r="D159" s="989"/>
      <c r="E159" s="992"/>
      <c r="F159" s="987"/>
      <c r="G159" s="989"/>
      <c r="H159" s="987"/>
      <c r="I159" s="987"/>
      <c r="J159" s="987"/>
      <c r="K159" s="987"/>
      <c r="L159" s="987"/>
      <c r="M159" s="987"/>
      <c r="N159" s="987"/>
      <c r="O159" s="987"/>
      <c r="P159" s="987"/>
      <c r="Q159" s="987"/>
      <c r="R159" s="987"/>
      <c r="S159" s="987"/>
      <c r="T159" s="987"/>
      <c r="U159" s="987"/>
      <c r="V159" s="987"/>
      <c r="W159" s="987"/>
      <c r="X159" s="987"/>
      <c r="Y159" s="987"/>
      <c r="Z159" s="987"/>
      <c r="AA159" s="987"/>
      <c r="AB159" s="987"/>
      <c r="AC159" s="987"/>
      <c r="AD159" s="987"/>
      <c r="AE159" s="987"/>
    </row>
    <row r="160">
      <c r="A160" s="987"/>
      <c r="B160" s="989"/>
      <c r="C160" s="989"/>
      <c r="D160" s="989"/>
      <c r="E160" s="992"/>
      <c r="F160" s="987"/>
      <c r="G160" s="989"/>
      <c r="H160" s="987"/>
      <c r="I160" s="987"/>
      <c r="J160" s="987"/>
      <c r="K160" s="987"/>
      <c r="L160" s="987"/>
      <c r="M160" s="987"/>
      <c r="N160" s="987"/>
      <c r="O160" s="987"/>
      <c r="P160" s="987"/>
      <c r="Q160" s="987"/>
      <c r="R160" s="987"/>
      <c r="S160" s="987"/>
      <c r="T160" s="987"/>
      <c r="U160" s="987"/>
      <c r="V160" s="987"/>
      <c r="W160" s="987"/>
      <c r="X160" s="987"/>
      <c r="Y160" s="987"/>
      <c r="Z160" s="987"/>
      <c r="AA160" s="987"/>
      <c r="AB160" s="987"/>
      <c r="AC160" s="987"/>
      <c r="AD160" s="987"/>
      <c r="AE160" s="987"/>
    </row>
    <row r="161">
      <c r="A161" s="987"/>
      <c r="B161" s="989"/>
      <c r="C161" s="989"/>
      <c r="D161" s="989"/>
      <c r="E161" s="992"/>
      <c r="F161" s="987"/>
      <c r="G161" s="989"/>
      <c r="H161" s="987"/>
      <c r="I161" s="987"/>
      <c r="J161" s="987"/>
      <c r="K161" s="987"/>
      <c r="L161" s="987"/>
      <c r="M161" s="987"/>
      <c r="N161" s="987"/>
      <c r="O161" s="987"/>
      <c r="P161" s="987"/>
      <c r="Q161" s="987"/>
      <c r="R161" s="987"/>
      <c r="S161" s="987"/>
      <c r="T161" s="987"/>
      <c r="U161" s="987"/>
      <c r="V161" s="987"/>
      <c r="W161" s="987"/>
      <c r="X161" s="987"/>
      <c r="Y161" s="987"/>
      <c r="Z161" s="987"/>
      <c r="AA161" s="987"/>
      <c r="AB161" s="987"/>
      <c r="AC161" s="987"/>
      <c r="AD161" s="987"/>
      <c r="AE161" s="987"/>
    </row>
    <row r="162">
      <c r="A162" s="987"/>
      <c r="B162" s="989"/>
      <c r="C162" s="989"/>
      <c r="D162" s="989"/>
      <c r="E162" s="992"/>
      <c r="F162" s="987"/>
      <c r="G162" s="989"/>
      <c r="H162" s="987"/>
      <c r="I162" s="987"/>
      <c r="J162" s="987"/>
      <c r="K162" s="987"/>
      <c r="L162" s="987"/>
      <c r="M162" s="987"/>
      <c r="N162" s="987"/>
      <c r="O162" s="987"/>
      <c r="P162" s="987"/>
      <c r="Q162" s="987"/>
      <c r="R162" s="987"/>
      <c r="S162" s="987"/>
      <c r="T162" s="987"/>
      <c r="U162" s="987"/>
      <c r="V162" s="987"/>
      <c r="W162" s="987"/>
      <c r="X162" s="987"/>
      <c r="Y162" s="987"/>
      <c r="Z162" s="987"/>
      <c r="AA162" s="987"/>
      <c r="AB162" s="987"/>
      <c r="AC162" s="987"/>
      <c r="AD162" s="987"/>
      <c r="AE162" s="987"/>
    </row>
    <row r="163">
      <c r="A163" s="987"/>
      <c r="B163" s="989"/>
      <c r="C163" s="989"/>
      <c r="D163" s="989"/>
      <c r="E163" s="992"/>
      <c r="F163" s="987"/>
      <c r="G163" s="989"/>
      <c r="H163" s="987"/>
      <c r="I163" s="987"/>
      <c r="J163" s="987"/>
      <c r="K163" s="987"/>
      <c r="L163" s="987"/>
      <c r="M163" s="987"/>
      <c r="N163" s="987"/>
      <c r="O163" s="987"/>
      <c r="P163" s="987"/>
      <c r="Q163" s="987"/>
      <c r="R163" s="987"/>
      <c r="S163" s="987"/>
      <c r="T163" s="987"/>
      <c r="U163" s="987"/>
      <c r="V163" s="987"/>
      <c r="W163" s="987"/>
      <c r="X163" s="987"/>
      <c r="Y163" s="987"/>
      <c r="Z163" s="987"/>
      <c r="AA163" s="987"/>
      <c r="AB163" s="987"/>
      <c r="AC163" s="987"/>
      <c r="AD163" s="987"/>
      <c r="AE163" s="987"/>
    </row>
    <row r="164">
      <c r="A164" s="987"/>
      <c r="B164" s="989"/>
      <c r="C164" s="989"/>
      <c r="D164" s="989"/>
      <c r="E164" s="992"/>
      <c r="F164" s="987"/>
      <c r="G164" s="989"/>
      <c r="H164" s="987"/>
      <c r="I164" s="987"/>
      <c r="J164" s="987"/>
      <c r="K164" s="987"/>
      <c r="L164" s="987"/>
      <c r="M164" s="987"/>
      <c r="N164" s="987"/>
      <c r="O164" s="987"/>
      <c r="P164" s="987"/>
      <c r="Q164" s="987"/>
      <c r="R164" s="987"/>
      <c r="S164" s="987"/>
      <c r="T164" s="987"/>
      <c r="U164" s="987"/>
      <c r="V164" s="987"/>
      <c r="W164" s="987"/>
      <c r="X164" s="987"/>
      <c r="Y164" s="987"/>
      <c r="Z164" s="987"/>
      <c r="AA164" s="987"/>
      <c r="AB164" s="987"/>
      <c r="AC164" s="987"/>
      <c r="AD164" s="987"/>
      <c r="AE164" s="987"/>
    </row>
    <row r="165">
      <c r="A165" s="987"/>
      <c r="B165" s="989"/>
      <c r="C165" s="989"/>
      <c r="D165" s="989"/>
      <c r="E165" s="992"/>
      <c r="F165" s="987"/>
      <c r="G165" s="989"/>
      <c r="H165" s="987"/>
      <c r="I165" s="987"/>
      <c r="J165" s="987"/>
      <c r="K165" s="987"/>
      <c r="L165" s="987"/>
      <c r="M165" s="987"/>
      <c r="N165" s="987"/>
      <c r="O165" s="987"/>
      <c r="P165" s="987"/>
      <c r="Q165" s="987"/>
      <c r="R165" s="987"/>
      <c r="S165" s="987"/>
      <c r="T165" s="987"/>
      <c r="U165" s="987"/>
      <c r="V165" s="987"/>
      <c r="W165" s="987"/>
      <c r="X165" s="987"/>
      <c r="Y165" s="987"/>
      <c r="Z165" s="987"/>
      <c r="AA165" s="987"/>
      <c r="AB165" s="987"/>
      <c r="AC165" s="987"/>
      <c r="AD165" s="987"/>
      <c r="AE165" s="987"/>
    </row>
    <row r="166">
      <c r="A166" s="987"/>
      <c r="B166" s="989"/>
      <c r="C166" s="989"/>
      <c r="D166" s="989"/>
      <c r="E166" s="992"/>
      <c r="F166" s="987"/>
      <c r="G166" s="989"/>
      <c r="H166" s="987"/>
      <c r="I166" s="987"/>
      <c r="J166" s="987"/>
      <c r="K166" s="987"/>
      <c r="L166" s="987"/>
      <c r="M166" s="987"/>
      <c r="N166" s="987"/>
      <c r="O166" s="987"/>
      <c r="P166" s="987"/>
      <c r="Q166" s="987"/>
      <c r="R166" s="987"/>
      <c r="S166" s="987"/>
      <c r="T166" s="987"/>
      <c r="U166" s="987"/>
      <c r="V166" s="987"/>
      <c r="W166" s="987"/>
      <c r="X166" s="987"/>
      <c r="Y166" s="987"/>
      <c r="Z166" s="987"/>
      <c r="AA166" s="987"/>
      <c r="AB166" s="987"/>
      <c r="AC166" s="987"/>
      <c r="AD166" s="987"/>
      <c r="AE166" s="987"/>
    </row>
    <row r="167">
      <c r="A167" s="987"/>
      <c r="B167" s="989"/>
      <c r="C167" s="989"/>
      <c r="D167" s="989"/>
      <c r="E167" s="992"/>
      <c r="F167" s="987"/>
      <c r="G167" s="989"/>
      <c r="H167" s="987"/>
      <c r="I167" s="987"/>
      <c r="J167" s="987"/>
      <c r="K167" s="987"/>
      <c r="L167" s="987"/>
      <c r="M167" s="987"/>
      <c r="N167" s="987"/>
      <c r="O167" s="987"/>
      <c r="P167" s="987"/>
      <c r="Q167" s="987"/>
      <c r="R167" s="987"/>
      <c r="S167" s="987"/>
      <c r="T167" s="987"/>
      <c r="U167" s="987"/>
      <c r="V167" s="987"/>
      <c r="W167" s="987"/>
      <c r="X167" s="987"/>
      <c r="Y167" s="987"/>
      <c r="Z167" s="987"/>
      <c r="AA167" s="987"/>
      <c r="AB167" s="987"/>
      <c r="AC167" s="987"/>
      <c r="AD167" s="987"/>
      <c r="AE167" s="987"/>
    </row>
    <row r="168">
      <c r="A168" s="987"/>
      <c r="B168" s="989"/>
      <c r="C168" s="989"/>
      <c r="D168" s="989"/>
      <c r="E168" s="992"/>
      <c r="F168" s="987"/>
      <c r="G168" s="989"/>
      <c r="H168" s="987"/>
      <c r="I168" s="987"/>
      <c r="J168" s="987"/>
      <c r="K168" s="987"/>
      <c r="L168" s="987"/>
      <c r="M168" s="987"/>
      <c r="N168" s="987"/>
      <c r="O168" s="987"/>
      <c r="P168" s="987"/>
      <c r="Q168" s="987"/>
      <c r="R168" s="987"/>
      <c r="S168" s="987"/>
      <c r="T168" s="987"/>
      <c r="U168" s="987"/>
      <c r="V168" s="987"/>
      <c r="W168" s="987"/>
      <c r="X168" s="987"/>
      <c r="Y168" s="987"/>
      <c r="Z168" s="987"/>
      <c r="AA168" s="987"/>
      <c r="AB168" s="987"/>
      <c r="AC168" s="987"/>
      <c r="AD168" s="987"/>
      <c r="AE168" s="987"/>
    </row>
    <row r="169">
      <c r="A169" s="987"/>
      <c r="B169" s="989"/>
      <c r="C169" s="989"/>
      <c r="D169" s="989"/>
      <c r="E169" s="992"/>
      <c r="F169" s="987"/>
      <c r="G169" s="989"/>
      <c r="H169" s="987"/>
      <c r="I169" s="987"/>
      <c r="J169" s="987"/>
      <c r="K169" s="987"/>
      <c r="L169" s="987"/>
      <c r="M169" s="987"/>
      <c r="N169" s="987"/>
      <c r="O169" s="987"/>
      <c r="P169" s="987"/>
      <c r="Q169" s="987"/>
      <c r="R169" s="987"/>
      <c r="S169" s="987"/>
      <c r="T169" s="987"/>
      <c r="U169" s="987"/>
      <c r="V169" s="987"/>
      <c r="W169" s="987"/>
      <c r="X169" s="987"/>
      <c r="Y169" s="987"/>
      <c r="Z169" s="987"/>
      <c r="AA169" s="987"/>
      <c r="AB169" s="987"/>
      <c r="AC169" s="987"/>
      <c r="AD169" s="987"/>
      <c r="AE169" s="987"/>
    </row>
    <row r="170">
      <c r="A170" s="987"/>
      <c r="B170" s="989"/>
      <c r="C170" s="989"/>
      <c r="D170" s="989"/>
      <c r="E170" s="992"/>
      <c r="F170" s="987"/>
      <c r="G170" s="989"/>
      <c r="H170" s="987"/>
      <c r="I170" s="987"/>
      <c r="J170" s="987"/>
      <c r="K170" s="987"/>
      <c r="L170" s="987"/>
      <c r="M170" s="987"/>
      <c r="N170" s="987"/>
      <c r="O170" s="987"/>
      <c r="P170" s="987"/>
      <c r="Q170" s="987"/>
      <c r="R170" s="987"/>
      <c r="S170" s="987"/>
      <c r="T170" s="987"/>
      <c r="U170" s="987"/>
      <c r="V170" s="987"/>
      <c r="W170" s="987"/>
      <c r="X170" s="987"/>
      <c r="Y170" s="987"/>
      <c r="Z170" s="987"/>
      <c r="AA170" s="987"/>
      <c r="AB170" s="987"/>
      <c r="AC170" s="987"/>
      <c r="AD170" s="987"/>
      <c r="AE170" s="987"/>
    </row>
    <row r="171">
      <c r="A171" s="987"/>
      <c r="B171" s="989"/>
      <c r="C171" s="989"/>
      <c r="D171" s="989"/>
      <c r="E171" s="992"/>
      <c r="F171" s="987"/>
      <c r="G171" s="989"/>
      <c r="H171" s="987"/>
      <c r="I171" s="987"/>
      <c r="J171" s="987"/>
      <c r="K171" s="987"/>
      <c r="L171" s="987"/>
      <c r="M171" s="987"/>
      <c r="N171" s="987"/>
      <c r="O171" s="987"/>
      <c r="P171" s="987"/>
      <c r="Q171" s="987"/>
      <c r="R171" s="987"/>
      <c r="S171" s="987"/>
      <c r="T171" s="987"/>
      <c r="U171" s="987"/>
      <c r="V171" s="987"/>
      <c r="W171" s="987"/>
      <c r="X171" s="987"/>
      <c r="Y171" s="987"/>
      <c r="Z171" s="987"/>
      <c r="AA171" s="987"/>
      <c r="AB171" s="987"/>
      <c r="AC171" s="987"/>
      <c r="AD171" s="987"/>
      <c r="AE171" s="987"/>
    </row>
    <row r="172">
      <c r="A172" s="987"/>
      <c r="B172" s="989"/>
      <c r="C172" s="989"/>
      <c r="D172" s="989"/>
      <c r="E172" s="992"/>
      <c r="F172" s="987"/>
      <c r="G172" s="989"/>
      <c r="H172" s="987"/>
      <c r="I172" s="987"/>
      <c r="J172" s="987"/>
      <c r="K172" s="987"/>
      <c r="L172" s="987"/>
      <c r="M172" s="987"/>
      <c r="N172" s="987"/>
      <c r="O172" s="987"/>
      <c r="P172" s="987"/>
      <c r="Q172" s="987"/>
      <c r="R172" s="987"/>
      <c r="S172" s="987"/>
      <c r="T172" s="987"/>
      <c r="U172" s="987"/>
      <c r="V172" s="987"/>
      <c r="W172" s="987"/>
      <c r="X172" s="987"/>
      <c r="Y172" s="987"/>
      <c r="Z172" s="987"/>
      <c r="AA172" s="987"/>
      <c r="AB172" s="987"/>
      <c r="AC172" s="987"/>
      <c r="AD172" s="987"/>
      <c r="AE172" s="987"/>
    </row>
    <row r="173">
      <c r="A173" s="987"/>
      <c r="B173" s="989"/>
      <c r="C173" s="989"/>
      <c r="D173" s="989"/>
      <c r="E173" s="992"/>
      <c r="F173" s="987"/>
      <c r="G173" s="989"/>
      <c r="H173" s="987"/>
      <c r="I173" s="987"/>
      <c r="J173" s="987"/>
      <c r="K173" s="987"/>
      <c r="L173" s="987"/>
      <c r="M173" s="987"/>
      <c r="N173" s="987"/>
      <c r="O173" s="987"/>
      <c r="P173" s="987"/>
      <c r="Q173" s="987"/>
      <c r="R173" s="987"/>
      <c r="S173" s="987"/>
      <c r="T173" s="987"/>
      <c r="U173" s="987"/>
      <c r="V173" s="987"/>
      <c r="W173" s="987"/>
      <c r="X173" s="987"/>
      <c r="Y173" s="987"/>
      <c r="Z173" s="987"/>
      <c r="AA173" s="987"/>
      <c r="AB173" s="987"/>
      <c r="AC173" s="987"/>
      <c r="AD173" s="987"/>
      <c r="AE173" s="987"/>
    </row>
    <row r="174">
      <c r="A174" s="987"/>
      <c r="B174" s="989"/>
      <c r="C174" s="989"/>
      <c r="D174" s="989"/>
      <c r="E174" s="992"/>
      <c r="F174" s="987"/>
      <c r="G174" s="989"/>
      <c r="H174" s="987"/>
      <c r="I174" s="987"/>
      <c r="J174" s="987"/>
      <c r="K174" s="987"/>
      <c r="L174" s="987"/>
      <c r="M174" s="987"/>
      <c r="N174" s="987"/>
      <c r="O174" s="987"/>
      <c r="P174" s="987"/>
      <c r="Q174" s="987"/>
      <c r="R174" s="987"/>
      <c r="S174" s="987"/>
      <c r="T174" s="987"/>
      <c r="U174" s="987"/>
      <c r="V174" s="987"/>
      <c r="W174" s="987"/>
      <c r="X174" s="987"/>
      <c r="Y174" s="987"/>
      <c r="Z174" s="987"/>
      <c r="AA174" s="987"/>
      <c r="AB174" s="987"/>
      <c r="AC174" s="987"/>
      <c r="AD174" s="987"/>
      <c r="AE174" s="987"/>
    </row>
    <row r="175">
      <c r="A175" s="987"/>
      <c r="B175" s="989"/>
      <c r="C175" s="989"/>
      <c r="D175" s="989"/>
      <c r="E175" s="992"/>
      <c r="F175" s="987"/>
      <c r="G175" s="989"/>
      <c r="H175" s="987"/>
      <c r="I175" s="987"/>
      <c r="J175" s="987"/>
      <c r="K175" s="987"/>
      <c r="L175" s="987"/>
      <c r="M175" s="987"/>
      <c r="N175" s="987"/>
      <c r="O175" s="987"/>
      <c r="P175" s="987"/>
      <c r="Q175" s="987"/>
      <c r="R175" s="987"/>
      <c r="S175" s="987"/>
      <c r="T175" s="987"/>
      <c r="U175" s="987"/>
      <c r="V175" s="987"/>
      <c r="W175" s="987"/>
      <c r="X175" s="987"/>
      <c r="Y175" s="987"/>
      <c r="Z175" s="987"/>
      <c r="AA175" s="987"/>
      <c r="AB175" s="987"/>
      <c r="AC175" s="987"/>
      <c r="AD175" s="987"/>
      <c r="AE175" s="987"/>
    </row>
    <row r="176">
      <c r="A176" s="987"/>
      <c r="B176" s="989"/>
      <c r="C176" s="989"/>
      <c r="D176" s="989"/>
      <c r="E176" s="992"/>
      <c r="F176" s="987"/>
      <c r="G176" s="989"/>
      <c r="H176" s="987"/>
      <c r="I176" s="987"/>
      <c r="J176" s="987"/>
      <c r="K176" s="987"/>
      <c r="L176" s="987"/>
      <c r="M176" s="987"/>
      <c r="N176" s="987"/>
      <c r="O176" s="987"/>
      <c r="P176" s="987"/>
      <c r="Q176" s="987"/>
      <c r="R176" s="987"/>
      <c r="S176" s="987"/>
      <c r="T176" s="987"/>
      <c r="U176" s="987"/>
      <c r="V176" s="987"/>
      <c r="W176" s="987"/>
      <c r="X176" s="987"/>
      <c r="Y176" s="987"/>
      <c r="Z176" s="987"/>
      <c r="AA176" s="987"/>
      <c r="AB176" s="987"/>
      <c r="AC176" s="987"/>
      <c r="AD176" s="987"/>
      <c r="AE176" s="987"/>
    </row>
    <row r="177">
      <c r="A177" s="987"/>
      <c r="B177" s="989"/>
      <c r="C177" s="989"/>
      <c r="D177" s="989"/>
      <c r="E177" s="992"/>
      <c r="F177" s="987"/>
      <c r="G177" s="989"/>
      <c r="H177" s="987"/>
      <c r="I177" s="987"/>
      <c r="J177" s="987"/>
      <c r="K177" s="987"/>
      <c r="L177" s="987"/>
      <c r="M177" s="987"/>
      <c r="N177" s="987"/>
      <c r="O177" s="987"/>
      <c r="P177" s="987"/>
      <c r="Q177" s="987"/>
      <c r="R177" s="987"/>
      <c r="S177" s="987"/>
      <c r="T177" s="987"/>
      <c r="U177" s="987"/>
      <c r="V177" s="987"/>
      <c r="W177" s="987"/>
      <c r="X177" s="987"/>
      <c r="Y177" s="987"/>
      <c r="Z177" s="987"/>
      <c r="AA177" s="987"/>
      <c r="AB177" s="987"/>
      <c r="AC177" s="987"/>
      <c r="AD177" s="987"/>
      <c r="AE177" s="987"/>
    </row>
    <row r="178">
      <c r="A178" s="987"/>
      <c r="B178" s="989"/>
      <c r="C178" s="989"/>
      <c r="D178" s="989"/>
      <c r="E178" s="992"/>
      <c r="F178" s="987"/>
      <c r="G178" s="989"/>
      <c r="H178" s="987"/>
      <c r="I178" s="987"/>
      <c r="J178" s="987"/>
      <c r="K178" s="987"/>
      <c r="L178" s="987"/>
      <c r="M178" s="987"/>
      <c r="N178" s="987"/>
      <c r="O178" s="987"/>
      <c r="P178" s="987"/>
      <c r="Q178" s="987"/>
      <c r="R178" s="987"/>
      <c r="S178" s="987"/>
      <c r="T178" s="987"/>
      <c r="U178" s="987"/>
      <c r="V178" s="987"/>
      <c r="W178" s="987"/>
      <c r="X178" s="987"/>
      <c r="Y178" s="987"/>
      <c r="Z178" s="987"/>
      <c r="AA178" s="987"/>
      <c r="AB178" s="987"/>
      <c r="AC178" s="987"/>
      <c r="AD178" s="987"/>
      <c r="AE178" s="987"/>
    </row>
    <row r="179">
      <c r="A179" s="987"/>
      <c r="B179" s="989"/>
      <c r="C179" s="989"/>
      <c r="D179" s="989"/>
      <c r="E179" s="992"/>
      <c r="F179" s="987"/>
      <c r="G179" s="989"/>
      <c r="H179" s="987"/>
      <c r="I179" s="987"/>
      <c r="J179" s="987"/>
      <c r="K179" s="987"/>
      <c r="L179" s="987"/>
      <c r="M179" s="987"/>
      <c r="N179" s="987"/>
      <c r="O179" s="987"/>
      <c r="P179" s="987"/>
      <c r="Q179" s="987"/>
      <c r="R179" s="987"/>
      <c r="S179" s="987"/>
      <c r="T179" s="987"/>
      <c r="U179" s="987"/>
      <c r="V179" s="987"/>
      <c r="W179" s="987"/>
      <c r="X179" s="987"/>
      <c r="Y179" s="987"/>
      <c r="Z179" s="987"/>
      <c r="AA179" s="987"/>
      <c r="AB179" s="987"/>
      <c r="AC179" s="987"/>
      <c r="AD179" s="987"/>
      <c r="AE179" s="987"/>
    </row>
    <row r="180">
      <c r="A180" s="987"/>
      <c r="B180" s="989"/>
      <c r="C180" s="989"/>
      <c r="D180" s="989"/>
      <c r="E180" s="992"/>
      <c r="F180" s="987"/>
      <c r="G180" s="989"/>
      <c r="H180" s="987"/>
      <c r="I180" s="987"/>
      <c r="J180" s="987"/>
      <c r="K180" s="987"/>
      <c r="L180" s="987"/>
      <c r="M180" s="987"/>
      <c r="N180" s="987"/>
      <c r="O180" s="987"/>
      <c r="P180" s="987"/>
      <c r="Q180" s="987"/>
      <c r="R180" s="987"/>
      <c r="S180" s="987"/>
      <c r="T180" s="987"/>
      <c r="U180" s="987"/>
      <c r="V180" s="987"/>
      <c r="W180" s="987"/>
      <c r="X180" s="987"/>
      <c r="Y180" s="987"/>
      <c r="Z180" s="987"/>
      <c r="AA180" s="987"/>
      <c r="AB180" s="987"/>
      <c r="AC180" s="987"/>
      <c r="AD180" s="987"/>
      <c r="AE180" s="987"/>
    </row>
    <row r="181">
      <c r="A181" s="987"/>
      <c r="B181" s="989"/>
      <c r="C181" s="989"/>
      <c r="D181" s="989"/>
      <c r="E181" s="992"/>
      <c r="F181" s="987"/>
      <c r="G181" s="989"/>
      <c r="H181" s="987"/>
      <c r="I181" s="987"/>
      <c r="J181" s="987"/>
      <c r="K181" s="987"/>
      <c r="L181" s="987"/>
      <c r="M181" s="987"/>
      <c r="N181" s="987"/>
      <c r="O181" s="987"/>
      <c r="P181" s="987"/>
      <c r="Q181" s="987"/>
      <c r="R181" s="987"/>
      <c r="S181" s="987"/>
      <c r="T181" s="987"/>
      <c r="U181" s="987"/>
      <c r="V181" s="987"/>
      <c r="W181" s="987"/>
      <c r="X181" s="987"/>
      <c r="Y181" s="987"/>
      <c r="Z181" s="987"/>
      <c r="AA181" s="987"/>
      <c r="AB181" s="987"/>
      <c r="AC181" s="987"/>
      <c r="AD181" s="987"/>
      <c r="AE181" s="987"/>
    </row>
    <row r="182">
      <c r="A182" s="987"/>
      <c r="B182" s="989"/>
      <c r="C182" s="989"/>
      <c r="D182" s="989"/>
      <c r="E182" s="992"/>
      <c r="F182" s="987"/>
      <c r="G182" s="989"/>
      <c r="H182" s="987"/>
      <c r="I182" s="987"/>
      <c r="J182" s="987"/>
      <c r="K182" s="987"/>
      <c r="L182" s="987"/>
      <c r="M182" s="987"/>
      <c r="N182" s="987"/>
      <c r="O182" s="987"/>
      <c r="P182" s="987"/>
      <c r="Q182" s="987"/>
      <c r="R182" s="987"/>
      <c r="S182" s="987"/>
      <c r="T182" s="987"/>
      <c r="U182" s="987"/>
      <c r="V182" s="987"/>
      <c r="W182" s="987"/>
      <c r="X182" s="987"/>
      <c r="Y182" s="987"/>
      <c r="Z182" s="987"/>
      <c r="AA182" s="987"/>
      <c r="AB182" s="987"/>
      <c r="AC182" s="987"/>
      <c r="AD182" s="987"/>
      <c r="AE182" s="987"/>
    </row>
    <row r="183">
      <c r="A183" s="987"/>
      <c r="B183" s="989"/>
      <c r="C183" s="989"/>
      <c r="D183" s="989"/>
      <c r="E183" s="992"/>
      <c r="F183" s="987"/>
      <c r="G183" s="989"/>
      <c r="H183" s="987"/>
      <c r="I183" s="987"/>
      <c r="J183" s="987"/>
      <c r="K183" s="987"/>
      <c r="L183" s="987"/>
      <c r="M183" s="987"/>
      <c r="N183" s="987"/>
      <c r="O183" s="987"/>
      <c r="P183" s="987"/>
      <c r="Q183" s="987"/>
      <c r="R183" s="987"/>
      <c r="S183" s="987"/>
      <c r="T183" s="987"/>
      <c r="U183" s="987"/>
      <c r="V183" s="987"/>
      <c r="W183" s="987"/>
      <c r="X183" s="987"/>
      <c r="Y183" s="987"/>
      <c r="Z183" s="987"/>
      <c r="AA183" s="987"/>
      <c r="AB183" s="987"/>
      <c r="AC183" s="987"/>
      <c r="AD183" s="987"/>
      <c r="AE183" s="987"/>
    </row>
    <row r="184">
      <c r="A184" s="987"/>
      <c r="B184" s="989"/>
      <c r="C184" s="989"/>
      <c r="D184" s="989"/>
      <c r="E184" s="992"/>
      <c r="F184" s="987"/>
      <c r="G184" s="989"/>
      <c r="H184" s="987"/>
      <c r="I184" s="987"/>
      <c r="J184" s="987"/>
      <c r="K184" s="987"/>
      <c r="L184" s="987"/>
      <c r="M184" s="987"/>
      <c r="N184" s="987"/>
      <c r="O184" s="987"/>
      <c r="P184" s="987"/>
      <c r="Q184" s="987"/>
      <c r="R184" s="987"/>
      <c r="S184" s="987"/>
      <c r="T184" s="987"/>
      <c r="U184" s="987"/>
      <c r="V184" s="987"/>
      <c r="W184" s="987"/>
      <c r="X184" s="987"/>
      <c r="Y184" s="987"/>
      <c r="Z184" s="987"/>
      <c r="AA184" s="987"/>
      <c r="AB184" s="987"/>
      <c r="AC184" s="987"/>
      <c r="AD184" s="987"/>
      <c r="AE184" s="987"/>
    </row>
    <row r="185">
      <c r="A185" s="987"/>
      <c r="B185" s="989"/>
      <c r="C185" s="989"/>
      <c r="D185" s="989"/>
      <c r="E185" s="992"/>
      <c r="F185" s="987"/>
      <c r="G185" s="989"/>
      <c r="H185" s="987"/>
      <c r="I185" s="987"/>
      <c r="J185" s="987"/>
      <c r="K185" s="987"/>
      <c r="L185" s="987"/>
      <c r="M185" s="987"/>
      <c r="N185" s="987"/>
      <c r="O185" s="987"/>
      <c r="P185" s="987"/>
      <c r="Q185" s="987"/>
      <c r="R185" s="987"/>
      <c r="S185" s="987"/>
      <c r="T185" s="987"/>
      <c r="U185" s="987"/>
      <c r="V185" s="987"/>
      <c r="W185" s="987"/>
      <c r="X185" s="987"/>
      <c r="Y185" s="987"/>
      <c r="Z185" s="987"/>
      <c r="AA185" s="987"/>
      <c r="AB185" s="987"/>
      <c r="AC185" s="987"/>
      <c r="AD185" s="987"/>
      <c r="AE185" s="987"/>
    </row>
    <row r="186">
      <c r="A186" s="987"/>
      <c r="B186" s="989"/>
      <c r="C186" s="989"/>
      <c r="D186" s="989"/>
      <c r="E186" s="992"/>
      <c r="F186" s="987"/>
      <c r="G186" s="989"/>
      <c r="H186" s="987"/>
      <c r="I186" s="987"/>
      <c r="J186" s="987"/>
      <c r="K186" s="987"/>
      <c r="L186" s="987"/>
      <c r="M186" s="987"/>
      <c r="N186" s="987"/>
      <c r="O186" s="987"/>
      <c r="P186" s="987"/>
      <c r="Q186" s="987"/>
      <c r="R186" s="987"/>
      <c r="S186" s="987"/>
      <c r="T186" s="987"/>
      <c r="U186" s="987"/>
      <c r="V186" s="987"/>
      <c r="W186" s="987"/>
      <c r="X186" s="987"/>
      <c r="Y186" s="987"/>
      <c r="Z186" s="987"/>
      <c r="AA186" s="987"/>
      <c r="AB186" s="987"/>
      <c r="AC186" s="987"/>
      <c r="AD186" s="987"/>
      <c r="AE186" s="987"/>
    </row>
    <row r="187">
      <c r="A187" s="987"/>
      <c r="B187" s="989"/>
      <c r="C187" s="989"/>
      <c r="D187" s="989"/>
      <c r="E187" s="992"/>
      <c r="F187" s="987"/>
      <c r="G187" s="989"/>
      <c r="H187" s="987"/>
      <c r="I187" s="987"/>
      <c r="J187" s="987"/>
      <c r="K187" s="987"/>
      <c r="L187" s="987"/>
      <c r="M187" s="987"/>
      <c r="N187" s="987"/>
      <c r="O187" s="987"/>
      <c r="P187" s="987"/>
      <c r="Q187" s="987"/>
      <c r="R187" s="987"/>
      <c r="S187" s="987"/>
      <c r="T187" s="987"/>
      <c r="U187" s="987"/>
      <c r="V187" s="987"/>
      <c r="W187" s="987"/>
      <c r="X187" s="987"/>
      <c r="Y187" s="987"/>
      <c r="Z187" s="987"/>
      <c r="AA187" s="987"/>
      <c r="AB187" s="987"/>
      <c r="AC187" s="987"/>
      <c r="AD187" s="987"/>
      <c r="AE187" s="987"/>
    </row>
    <row r="188">
      <c r="A188" s="987"/>
      <c r="B188" s="989"/>
      <c r="C188" s="989"/>
      <c r="D188" s="989"/>
      <c r="E188" s="992"/>
      <c r="F188" s="987"/>
      <c r="G188" s="989"/>
      <c r="H188" s="987"/>
      <c r="I188" s="987"/>
      <c r="J188" s="987"/>
      <c r="K188" s="987"/>
      <c r="L188" s="987"/>
      <c r="M188" s="987"/>
      <c r="N188" s="987"/>
      <c r="O188" s="987"/>
      <c r="P188" s="987"/>
      <c r="Q188" s="987"/>
      <c r="R188" s="987"/>
      <c r="S188" s="987"/>
      <c r="T188" s="987"/>
      <c r="U188" s="987"/>
      <c r="V188" s="987"/>
      <c r="W188" s="987"/>
      <c r="X188" s="987"/>
      <c r="Y188" s="987"/>
      <c r="Z188" s="987"/>
      <c r="AA188" s="987"/>
      <c r="AB188" s="987"/>
      <c r="AC188" s="987"/>
      <c r="AD188" s="987"/>
      <c r="AE188" s="987"/>
    </row>
    <row r="189">
      <c r="A189" s="987"/>
      <c r="B189" s="989"/>
      <c r="C189" s="989"/>
      <c r="D189" s="989"/>
      <c r="E189" s="992"/>
      <c r="F189" s="987"/>
      <c r="G189" s="989"/>
      <c r="H189" s="987"/>
      <c r="I189" s="987"/>
      <c r="J189" s="987"/>
      <c r="K189" s="987"/>
      <c r="L189" s="987"/>
      <c r="M189" s="987"/>
      <c r="N189" s="987"/>
      <c r="O189" s="987"/>
      <c r="P189" s="987"/>
      <c r="Q189" s="987"/>
      <c r="R189" s="987"/>
      <c r="S189" s="987"/>
      <c r="T189" s="987"/>
      <c r="U189" s="987"/>
      <c r="V189" s="987"/>
      <c r="W189" s="987"/>
      <c r="X189" s="987"/>
      <c r="Y189" s="987"/>
      <c r="Z189" s="987"/>
      <c r="AA189" s="987"/>
      <c r="AB189" s="987"/>
      <c r="AC189" s="987"/>
      <c r="AD189" s="987"/>
      <c r="AE189" s="987"/>
    </row>
    <row r="190">
      <c r="A190" s="987"/>
      <c r="B190" s="989"/>
      <c r="C190" s="989"/>
      <c r="D190" s="989"/>
      <c r="E190" s="992"/>
      <c r="F190" s="987"/>
      <c r="G190" s="989"/>
      <c r="H190" s="987"/>
      <c r="I190" s="987"/>
      <c r="J190" s="987"/>
      <c r="K190" s="987"/>
      <c r="L190" s="987"/>
      <c r="M190" s="987"/>
      <c r="N190" s="987"/>
      <c r="O190" s="987"/>
      <c r="P190" s="987"/>
      <c r="Q190" s="987"/>
      <c r="R190" s="987"/>
      <c r="S190" s="987"/>
      <c r="T190" s="987"/>
      <c r="U190" s="987"/>
      <c r="V190" s="987"/>
      <c r="W190" s="987"/>
      <c r="X190" s="987"/>
      <c r="Y190" s="987"/>
      <c r="Z190" s="987"/>
      <c r="AA190" s="987"/>
      <c r="AB190" s="987"/>
      <c r="AC190" s="987"/>
      <c r="AD190" s="987"/>
      <c r="AE190" s="987"/>
    </row>
    <row r="191">
      <c r="A191" s="987"/>
      <c r="B191" s="989"/>
      <c r="C191" s="989"/>
      <c r="D191" s="989"/>
      <c r="E191" s="992"/>
      <c r="F191" s="987"/>
      <c r="G191" s="989"/>
      <c r="H191" s="987"/>
      <c r="I191" s="987"/>
      <c r="J191" s="987"/>
      <c r="K191" s="987"/>
      <c r="L191" s="987"/>
      <c r="M191" s="987"/>
      <c r="N191" s="987"/>
      <c r="O191" s="987"/>
      <c r="P191" s="987"/>
      <c r="Q191" s="987"/>
      <c r="R191" s="987"/>
      <c r="S191" s="987"/>
      <c r="T191" s="987"/>
      <c r="U191" s="987"/>
      <c r="V191" s="987"/>
      <c r="W191" s="987"/>
      <c r="X191" s="987"/>
      <c r="Y191" s="987"/>
      <c r="Z191" s="987"/>
      <c r="AA191" s="987"/>
      <c r="AB191" s="987"/>
      <c r="AC191" s="987"/>
      <c r="AD191" s="987"/>
      <c r="AE191" s="987"/>
    </row>
    <row r="192">
      <c r="A192" s="987"/>
      <c r="B192" s="989"/>
      <c r="C192" s="989"/>
      <c r="D192" s="989"/>
      <c r="E192" s="992"/>
      <c r="F192" s="987"/>
      <c r="G192" s="989"/>
      <c r="H192" s="987"/>
      <c r="I192" s="987"/>
      <c r="J192" s="987"/>
      <c r="K192" s="987"/>
      <c r="L192" s="987"/>
      <c r="M192" s="987"/>
      <c r="N192" s="987"/>
      <c r="O192" s="987"/>
      <c r="P192" s="987"/>
      <c r="Q192" s="987"/>
      <c r="R192" s="987"/>
      <c r="S192" s="987"/>
      <c r="T192" s="987"/>
      <c r="U192" s="987"/>
      <c r="V192" s="987"/>
      <c r="W192" s="987"/>
      <c r="X192" s="987"/>
      <c r="Y192" s="987"/>
      <c r="Z192" s="987"/>
      <c r="AA192" s="987"/>
      <c r="AB192" s="987"/>
      <c r="AC192" s="987"/>
      <c r="AD192" s="987"/>
      <c r="AE192" s="987"/>
    </row>
    <row r="193">
      <c r="A193" s="987"/>
      <c r="B193" s="989"/>
      <c r="C193" s="989"/>
      <c r="D193" s="989"/>
      <c r="E193" s="992"/>
      <c r="F193" s="987"/>
      <c r="G193" s="989"/>
      <c r="H193" s="987"/>
      <c r="I193" s="987"/>
      <c r="J193" s="987"/>
      <c r="K193" s="987"/>
      <c r="L193" s="987"/>
      <c r="M193" s="987"/>
      <c r="N193" s="987"/>
      <c r="O193" s="987"/>
      <c r="P193" s="987"/>
      <c r="Q193" s="987"/>
      <c r="R193" s="987"/>
      <c r="S193" s="987"/>
      <c r="T193" s="987"/>
      <c r="U193" s="987"/>
      <c r="V193" s="987"/>
      <c r="W193" s="987"/>
      <c r="X193" s="987"/>
      <c r="Y193" s="987"/>
      <c r="Z193" s="987"/>
      <c r="AA193" s="987"/>
      <c r="AB193" s="987"/>
      <c r="AC193" s="987"/>
      <c r="AD193" s="987"/>
      <c r="AE193" s="987"/>
    </row>
    <row r="194">
      <c r="A194" s="987"/>
      <c r="B194" s="989"/>
      <c r="C194" s="989"/>
      <c r="D194" s="989"/>
      <c r="E194" s="992"/>
      <c r="F194" s="987"/>
      <c r="G194" s="989"/>
      <c r="H194" s="987"/>
      <c r="I194" s="987"/>
      <c r="J194" s="987"/>
      <c r="K194" s="987"/>
      <c r="L194" s="987"/>
      <c r="M194" s="987"/>
      <c r="N194" s="987"/>
      <c r="O194" s="987"/>
      <c r="P194" s="987"/>
      <c r="Q194" s="987"/>
      <c r="R194" s="987"/>
      <c r="S194" s="987"/>
      <c r="T194" s="987"/>
      <c r="U194" s="987"/>
      <c r="V194" s="987"/>
      <c r="W194" s="987"/>
      <c r="X194" s="987"/>
      <c r="Y194" s="987"/>
      <c r="Z194" s="987"/>
      <c r="AA194" s="987"/>
      <c r="AB194" s="987"/>
      <c r="AC194" s="987"/>
      <c r="AD194" s="987"/>
      <c r="AE194" s="987"/>
    </row>
    <row r="195">
      <c r="A195" s="987"/>
      <c r="B195" s="989"/>
      <c r="C195" s="989"/>
      <c r="D195" s="989"/>
      <c r="E195" s="992"/>
      <c r="F195" s="987"/>
      <c r="G195" s="989"/>
      <c r="H195" s="987"/>
      <c r="I195" s="987"/>
      <c r="J195" s="987"/>
      <c r="K195" s="987"/>
      <c r="L195" s="987"/>
      <c r="M195" s="987"/>
      <c r="N195" s="987"/>
      <c r="O195" s="987"/>
      <c r="P195" s="987"/>
      <c r="Q195" s="987"/>
      <c r="R195" s="987"/>
      <c r="S195" s="987"/>
      <c r="T195" s="987"/>
      <c r="U195" s="987"/>
      <c r="V195" s="987"/>
      <c r="W195" s="987"/>
      <c r="X195" s="987"/>
      <c r="Y195" s="987"/>
      <c r="Z195" s="987"/>
      <c r="AA195" s="987"/>
      <c r="AB195" s="987"/>
      <c r="AC195" s="987"/>
      <c r="AD195" s="987"/>
      <c r="AE195" s="987"/>
    </row>
    <row r="196">
      <c r="A196" s="987"/>
      <c r="B196" s="989"/>
      <c r="C196" s="989"/>
      <c r="D196" s="989"/>
      <c r="E196" s="992"/>
      <c r="F196" s="987"/>
      <c r="G196" s="989"/>
      <c r="H196" s="987"/>
      <c r="I196" s="987"/>
      <c r="J196" s="987"/>
      <c r="K196" s="987"/>
      <c r="L196" s="987"/>
      <c r="M196" s="987"/>
      <c r="N196" s="987"/>
      <c r="O196" s="987"/>
      <c r="P196" s="987"/>
      <c r="Q196" s="987"/>
      <c r="R196" s="987"/>
      <c r="S196" s="987"/>
      <c r="T196" s="987"/>
      <c r="U196" s="987"/>
      <c r="V196" s="987"/>
      <c r="W196" s="987"/>
      <c r="X196" s="987"/>
      <c r="Y196" s="987"/>
      <c r="Z196" s="987"/>
      <c r="AA196" s="987"/>
      <c r="AB196" s="987"/>
      <c r="AC196" s="987"/>
      <c r="AD196" s="987"/>
      <c r="AE196" s="987"/>
    </row>
    <row r="197">
      <c r="A197" s="987"/>
      <c r="B197" s="989"/>
      <c r="C197" s="989"/>
      <c r="D197" s="989"/>
      <c r="E197" s="992"/>
      <c r="F197" s="987"/>
      <c r="G197" s="989"/>
      <c r="H197" s="987"/>
      <c r="I197" s="987"/>
      <c r="J197" s="987"/>
      <c r="K197" s="987"/>
      <c r="L197" s="987"/>
      <c r="M197" s="987"/>
      <c r="N197" s="987"/>
      <c r="O197" s="987"/>
      <c r="P197" s="987"/>
      <c r="Q197" s="987"/>
      <c r="R197" s="987"/>
      <c r="S197" s="987"/>
      <c r="T197" s="987"/>
      <c r="U197" s="987"/>
      <c r="V197" s="987"/>
      <c r="W197" s="987"/>
      <c r="X197" s="987"/>
      <c r="Y197" s="987"/>
      <c r="Z197" s="987"/>
      <c r="AA197" s="987"/>
      <c r="AB197" s="987"/>
      <c r="AC197" s="987"/>
      <c r="AD197" s="987"/>
      <c r="AE197" s="987"/>
    </row>
    <row r="198">
      <c r="A198" s="987"/>
      <c r="B198" s="989"/>
      <c r="C198" s="989"/>
      <c r="D198" s="989"/>
      <c r="E198" s="992"/>
      <c r="F198" s="987"/>
      <c r="G198" s="989"/>
      <c r="H198" s="987"/>
      <c r="I198" s="987"/>
      <c r="J198" s="987"/>
      <c r="K198" s="987"/>
      <c r="L198" s="987"/>
      <c r="M198" s="987"/>
      <c r="N198" s="987"/>
      <c r="O198" s="987"/>
      <c r="P198" s="987"/>
      <c r="Q198" s="987"/>
      <c r="R198" s="987"/>
      <c r="S198" s="987"/>
      <c r="T198" s="987"/>
      <c r="U198" s="987"/>
      <c r="V198" s="987"/>
      <c r="W198" s="987"/>
      <c r="X198" s="987"/>
      <c r="Y198" s="987"/>
      <c r="Z198" s="987"/>
      <c r="AA198" s="987"/>
      <c r="AB198" s="987"/>
      <c r="AC198" s="987"/>
      <c r="AD198" s="987"/>
      <c r="AE198" s="987"/>
    </row>
    <row r="199">
      <c r="A199" s="987"/>
      <c r="B199" s="989"/>
      <c r="C199" s="989"/>
      <c r="D199" s="989"/>
      <c r="E199" s="992"/>
      <c r="F199" s="987"/>
      <c r="G199" s="989"/>
      <c r="H199" s="987"/>
      <c r="I199" s="987"/>
      <c r="J199" s="987"/>
      <c r="K199" s="987"/>
      <c r="L199" s="987"/>
      <c r="M199" s="987"/>
      <c r="N199" s="987"/>
      <c r="O199" s="987"/>
      <c r="P199" s="987"/>
      <c r="Q199" s="987"/>
      <c r="R199" s="987"/>
      <c r="S199" s="987"/>
      <c r="T199" s="987"/>
      <c r="U199" s="987"/>
      <c r="V199" s="987"/>
      <c r="W199" s="987"/>
      <c r="X199" s="987"/>
      <c r="Y199" s="987"/>
      <c r="Z199" s="987"/>
      <c r="AA199" s="987"/>
      <c r="AB199" s="987"/>
      <c r="AC199" s="987"/>
      <c r="AD199" s="987"/>
      <c r="AE199" s="987"/>
    </row>
    <row r="200">
      <c r="A200" s="987"/>
      <c r="B200" s="989"/>
      <c r="C200" s="989"/>
      <c r="D200" s="989"/>
      <c r="E200" s="992"/>
      <c r="F200" s="987"/>
      <c r="G200" s="989"/>
      <c r="H200" s="987"/>
      <c r="I200" s="987"/>
      <c r="J200" s="987"/>
      <c r="K200" s="987"/>
      <c r="L200" s="987"/>
      <c r="M200" s="987"/>
      <c r="N200" s="987"/>
      <c r="O200" s="987"/>
      <c r="P200" s="987"/>
      <c r="Q200" s="987"/>
      <c r="R200" s="987"/>
      <c r="S200" s="987"/>
      <c r="T200" s="987"/>
      <c r="U200" s="987"/>
      <c r="V200" s="987"/>
      <c r="W200" s="987"/>
      <c r="X200" s="987"/>
      <c r="Y200" s="987"/>
      <c r="Z200" s="987"/>
      <c r="AA200" s="987"/>
      <c r="AB200" s="987"/>
      <c r="AC200" s="987"/>
      <c r="AD200" s="987"/>
      <c r="AE200" s="987"/>
    </row>
    <row r="201">
      <c r="A201" s="987"/>
      <c r="B201" s="989"/>
      <c r="C201" s="989"/>
      <c r="D201" s="989"/>
      <c r="E201" s="992"/>
      <c r="F201" s="987"/>
      <c r="G201" s="989"/>
      <c r="H201" s="987"/>
      <c r="I201" s="987"/>
      <c r="J201" s="987"/>
      <c r="K201" s="987"/>
      <c r="L201" s="987"/>
      <c r="M201" s="987"/>
      <c r="N201" s="987"/>
      <c r="O201" s="987"/>
      <c r="P201" s="987"/>
      <c r="Q201" s="987"/>
      <c r="R201" s="987"/>
      <c r="S201" s="987"/>
      <c r="T201" s="987"/>
      <c r="U201" s="987"/>
      <c r="V201" s="987"/>
      <c r="W201" s="987"/>
      <c r="X201" s="987"/>
      <c r="Y201" s="987"/>
      <c r="Z201" s="987"/>
      <c r="AA201" s="987"/>
      <c r="AB201" s="987"/>
      <c r="AC201" s="987"/>
      <c r="AD201" s="987"/>
      <c r="AE201" s="987"/>
    </row>
    <row r="202">
      <c r="A202" s="987"/>
      <c r="B202" s="989"/>
      <c r="C202" s="989"/>
      <c r="D202" s="989"/>
      <c r="E202" s="992"/>
      <c r="F202" s="987"/>
      <c r="G202" s="989"/>
      <c r="H202" s="987"/>
      <c r="I202" s="987"/>
      <c r="J202" s="987"/>
      <c r="K202" s="987"/>
      <c r="L202" s="987"/>
      <c r="M202" s="987"/>
      <c r="N202" s="987"/>
      <c r="O202" s="987"/>
      <c r="P202" s="987"/>
      <c r="Q202" s="987"/>
      <c r="R202" s="987"/>
      <c r="S202" s="987"/>
      <c r="T202" s="987"/>
      <c r="U202" s="987"/>
      <c r="V202" s="987"/>
      <c r="W202" s="987"/>
      <c r="X202" s="987"/>
      <c r="Y202" s="987"/>
      <c r="Z202" s="987"/>
      <c r="AA202" s="987"/>
      <c r="AB202" s="987"/>
      <c r="AC202" s="987"/>
      <c r="AD202" s="987"/>
      <c r="AE202" s="987"/>
    </row>
    <row r="203">
      <c r="A203" s="987"/>
      <c r="B203" s="989"/>
      <c r="C203" s="989"/>
      <c r="D203" s="989"/>
      <c r="E203" s="992"/>
      <c r="F203" s="987"/>
      <c r="G203" s="989"/>
      <c r="H203" s="987"/>
      <c r="I203" s="987"/>
      <c r="J203" s="987"/>
      <c r="K203" s="987"/>
      <c r="L203" s="987"/>
      <c r="M203" s="987"/>
      <c r="N203" s="987"/>
      <c r="O203" s="987"/>
      <c r="P203" s="987"/>
      <c r="Q203" s="987"/>
      <c r="R203" s="987"/>
      <c r="S203" s="987"/>
      <c r="T203" s="987"/>
      <c r="U203" s="987"/>
      <c r="V203" s="987"/>
      <c r="W203" s="987"/>
      <c r="X203" s="987"/>
      <c r="Y203" s="987"/>
      <c r="Z203" s="987"/>
      <c r="AA203" s="987"/>
      <c r="AB203" s="987"/>
      <c r="AC203" s="987"/>
      <c r="AD203" s="987"/>
      <c r="AE203" s="987"/>
    </row>
    <row r="204">
      <c r="A204" s="987"/>
      <c r="B204" s="989"/>
      <c r="C204" s="989"/>
      <c r="D204" s="989"/>
      <c r="E204" s="992"/>
      <c r="F204" s="987"/>
      <c r="G204" s="989"/>
      <c r="H204" s="987"/>
      <c r="I204" s="987"/>
      <c r="J204" s="987"/>
      <c r="K204" s="987"/>
      <c r="L204" s="987"/>
      <c r="M204" s="987"/>
      <c r="N204" s="987"/>
      <c r="O204" s="987"/>
      <c r="P204" s="987"/>
      <c r="Q204" s="987"/>
      <c r="R204" s="987"/>
      <c r="S204" s="987"/>
      <c r="T204" s="987"/>
      <c r="U204" s="987"/>
      <c r="V204" s="987"/>
      <c r="W204" s="987"/>
      <c r="X204" s="987"/>
      <c r="Y204" s="987"/>
      <c r="Z204" s="987"/>
      <c r="AA204" s="987"/>
      <c r="AB204" s="987"/>
      <c r="AC204" s="987"/>
      <c r="AD204" s="987"/>
      <c r="AE204" s="987"/>
    </row>
    <row r="205">
      <c r="A205" s="987"/>
      <c r="B205" s="989"/>
      <c r="C205" s="989"/>
      <c r="D205" s="989"/>
      <c r="E205" s="992"/>
      <c r="F205" s="987"/>
      <c r="G205" s="989"/>
      <c r="H205" s="987"/>
      <c r="I205" s="987"/>
      <c r="J205" s="987"/>
      <c r="K205" s="987"/>
      <c r="L205" s="987"/>
      <c r="M205" s="987"/>
      <c r="N205" s="987"/>
      <c r="O205" s="987"/>
      <c r="P205" s="987"/>
      <c r="Q205" s="987"/>
      <c r="R205" s="987"/>
      <c r="S205" s="987"/>
      <c r="T205" s="987"/>
      <c r="U205" s="987"/>
      <c r="V205" s="987"/>
      <c r="W205" s="987"/>
      <c r="X205" s="987"/>
      <c r="Y205" s="987"/>
      <c r="Z205" s="987"/>
      <c r="AA205" s="987"/>
      <c r="AB205" s="987"/>
      <c r="AC205" s="987"/>
      <c r="AD205" s="987"/>
      <c r="AE205" s="987"/>
    </row>
    <row r="206">
      <c r="A206" s="987"/>
      <c r="B206" s="989"/>
      <c r="C206" s="989"/>
      <c r="D206" s="989"/>
      <c r="E206" s="992"/>
      <c r="F206" s="987"/>
      <c r="G206" s="989"/>
      <c r="H206" s="987"/>
      <c r="I206" s="987"/>
      <c r="J206" s="987"/>
      <c r="K206" s="987"/>
      <c r="L206" s="987"/>
      <c r="M206" s="987"/>
      <c r="N206" s="987"/>
      <c r="O206" s="987"/>
      <c r="P206" s="987"/>
      <c r="Q206" s="987"/>
      <c r="R206" s="987"/>
      <c r="S206" s="987"/>
      <c r="T206" s="987"/>
      <c r="U206" s="987"/>
      <c r="V206" s="987"/>
      <c r="W206" s="987"/>
      <c r="X206" s="987"/>
      <c r="Y206" s="987"/>
      <c r="Z206" s="987"/>
      <c r="AA206" s="987"/>
      <c r="AB206" s="987"/>
      <c r="AC206" s="987"/>
      <c r="AD206" s="987"/>
      <c r="AE206" s="987"/>
    </row>
    <row r="207">
      <c r="A207" s="987"/>
      <c r="B207" s="989"/>
      <c r="C207" s="989"/>
      <c r="D207" s="989"/>
      <c r="E207" s="992"/>
      <c r="F207" s="987"/>
      <c r="G207" s="989"/>
      <c r="H207" s="987"/>
      <c r="I207" s="987"/>
      <c r="J207" s="987"/>
      <c r="K207" s="987"/>
      <c r="L207" s="987"/>
      <c r="M207" s="987"/>
      <c r="N207" s="987"/>
      <c r="O207" s="987"/>
      <c r="P207" s="987"/>
      <c r="Q207" s="987"/>
      <c r="R207" s="987"/>
      <c r="S207" s="987"/>
      <c r="T207" s="987"/>
      <c r="U207" s="987"/>
      <c r="V207" s="987"/>
      <c r="W207" s="987"/>
      <c r="X207" s="987"/>
      <c r="Y207" s="987"/>
      <c r="Z207" s="987"/>
      <c r="AA207" s="987"/>
      <c r="AB207" s="987"/>
      <c r="AC207" s="987"/>
      <c r="AD207" s="987"/>
      <c r="AE207" s="987"/>
    </row>
    <row r="208">
      <c r="A208" s="987"/>
      <c r="B208" s="989"/>
      <c r="C208" s="989"/>
      <c r="D208" s="989"/>
      <c r="E208" s="992"/>
      <c r="F208" s="987"/>
      <c r="G208" s="989"/>
      <c r="H208" s="987"/>
      <c r="I208" s="987"/>
      <c r="J208" s="987"/>
      <c r="K208" s="987"/>
      <c r="L208" s="987"/>
      <c r="M208" s="987"/>
      <c r="N208" s="987"/>
      <c r="O208" s="987"/>
      <c r="P208" s="987"/>
      <c r="Q208" s="987"/>
      <c r="R208" s="987"/>
      <c r="S208" s="987"/>
      <c r="T208" s="987"/>
      <c r="U208" s="987"/>
      <c r="V208" s="987"/>
      <c r="W208" s="987"/>
      <c r="X208" s="987"/>
      <c r="Y208" s="987"/>
      <c r="Z208" s="987"/>
      <c r="AA208" s="987"/>
      <c r="AB208" s="987"/>
      <c r="AC208" s="987"/>
      <c r="AD208" s="987"/>
      <c r="AE208" s="987"/>
    </row>
    <row r="209">
      <c r="A209" s="987"/>
      <c r="B209" s="989"/>
      <c r="C209" s="989"/>
      <c r="D209" s="989"/>
      <c r="E209" s="992"/>
      <c r="F209" s="987"/>
      <c r="G209" s="989"/>
      <c r="H209" s="987"/>
      <c r="I209" s="987"/>
      <c r="J209" s="987"/>
      <c r="K209" s="987"/>
      <c r="L209" s="987"/>
      <c r="M209" s="987"/>
      <c r="N209" s="987"/>
      <c r="O209" s="987"/>
      <c r="P209" s="987"/>
      <c r="Q209" s="987"/>
      <c r="R209" s="987"/>
      <c r="S209" s="987"/>
      <c r="T209" s="987"/>
      <c r="U209" s="987"/>
      <c r="V209" s="987"/>
      <c r="W209" s="987"/>
      <c r="X209" s="987"/>
      <c r="Y209" s="987"/>
      <c r="Z209" s="987"/>
      <c r="AA209" s="987"/>
      <c r="AB209" s="987"/>
      <c r="AC209" s="987"/>
      <c r="AD209" s="987"/>
      <c r="AE209" s="987"/>
    </row>
    <row r="210">
      <c r="A210" s="987"/>
      <c r="B210" s="989"/>
      <c r="C210" s="989"/>
      <c r="D210" s="989"/>
      <c r="E210" s="992"/>
      <c r="F210" s="987"/>
      <c r="G210" s="989"/>
      <c r="H210" s="987"/>
      <c r="I210" s="987"/>
      <c r="J210" s="987"/>
      <c r="K210" s="987"/>
      <c r="L210" s="987"/>
      <c r="M210" s="987"/>
      <c r="N210" s="987"/>
      <c r="O210" s="987"/>
      <c r="P210" s="987"/>
      <c r="Q210" s="987"/>
      <c r="R210" s="987"/>
      <c r="S210" s="987"/>
      <c r="T210" s="987"/>
      <c r="U210" s="987"/>
      <c r="V210" s="987"/>
      <c r="W210" s="987"/>
      <c r="X210" s="987"/>
      <c r="Y210" s="987"/>
      <c r="Z210" s="987"/>
      <c r="AA210" s="987"/>
      <c r="AB210" s="987"/>
      <c r="AC210" s="987"/>
      <c r="AD210" s="987"/>
      <c r="AE210" s="987"/>
    </row>
    <row r="211">
      <c r="A211" s="987"/>
      <c r="B211" s="989"/>
      <c r="C211" s="989"/>
      <c r="D211" s="989"/>
      <c r="E211" s="992"/>
      <c r="F211" s="987"/>
      <c r="G211" s="989"/>
      <c r="H211" s="987"/>
      <c r="I211" s="987"/>
      <c r="J211" s="987"/>
      <c r="K211" s="987"/>
      <c r="L211" s="987"/>
      <c r="M211" s="987"/>
      <c r="N211" s="987"/>
      <c r="O211" s="987"/>
      <c r="P211" s="987"/>
      <c r="Q211" s="987"/>
      <c r="R211" s="987"/>
      <c r="S211" s="987"/>
      <c r="T211" s="987"/>
      <c r="U211" s="987"/>
      <c r="V211" s="987"/>
      <c r="W211" s="987"/>
      <c r="X211" s="987"/>
      <c r="Y211" s="987"/>
      <c r="Z211" s="987"/>
      <c r="AA211" s="987"/>
      <c r="AB211" s="987"/>
      <c r="AC211" s="987"/>
      <c r="AD211" s="987"/>
      <c r="AE211" s="987"/>
    </row>
    <row r="212">
      <c r="A212" s="987"/>
      <c r="B212" s="989"/>
      <c r="C212" s="989"/>
      <c r="D212" s="989"/>
      <c r="E212" s="992"/>
      <c r="F212" s="987"/>
      <c r="G212" s="989"/>
      <c r="H212" s="987"/>
      <c r="I212" s="987"/>
      <c r="J212" s="987"/>
      <c r="K212" s="987"/>
      <c r="L212" s="987"/>
      <c r="M212" s="987"/>
      <c r="N212" s="987"/>
      <c r="O212" s="987"/>
      <c r="P212" s="987"/>
      <c r="Q212" s="987"/>
      <c r="R212" s="987"/>
      <c r="S212" s="987"/>
      <c r="T212" s="987"/>
      <c r="U212" s="987"/>
      <c r="V212" s="987"/>
      <c r="W212" s="987"/>
      <c r="X212" s="987"/>
      <c r="Y212" s="987"/>
      <c r="Z212" s="987"/>
      <c r="AA212" s="987"/>
      <c r="AB212" s="987"/>
      <c r="AC212" s="987"/>
      <c r="AD212" s="987"/>
      <c r="AE212" s="987"/>
    </row>
    <row r="213">
      <c r="A213" s="987"/>
      <c r="B213" s="989"/>
      <c r="C213" s="989"/>
      <c r="D213" s="989"/>
      <c r="E213" s="992"/>
      <c r="F213" s="987"/>
      <c r="G213" s="989"/>
      <c r="H213" s="987"/>
      <c r="I213" s="987"/>
      <c r="J213" s="987"/>
      <c r="K213" s="987"/>
      <c r="L213" s="987"/>
      <c r="M213" s="987"/>
      <c r="N213" s="987"/>
      <c r="O213" s="987"/>
      <c r="P213" s="987"/>
      <c r="Q213" s="987"/>
      <c r="R213" s="987"/>
      <c r="S213" s="987"/>
      <c r="T213" s="987"/>
      <c r="U213" s="987"/>
      <c r="V213" s="987"/>
      <c r="W213" s="987"/>
      <c r="X213" s="987"/>
      <c r="Y213" s="987"/>
      <c r="Z213" s="987"/>
      <c r="AA213" s="987"/>
      <c r="AB213" s="987"/>
      <c r="AC213" s="987"/>
      <c r="AD213" s="987"/>
      <c r="AE213" s="987"/>
    </row>
    <row r="214">
      <c r="A214" s="987"/>
      <c r="B214" s="989"/>
      <c r="C214" s="989"/>
      <c r="D214" s="989"/>
      <c r="E214" s="992"/>
      <c r="F214" s="987"/>
      <c r="G214" s="989"/>
      <c r="H214" s="987"/>
      <c r="I214" s="987"/>
      <c r="J214" s="987"/>
      <c r="K214" s="987"/>
      <c r="L214" s="987"/>
      <c r="M214" s="987"/>
      <c r="N214" s="987"/>
      <c r="O214" s="987"/>
      <c r="P214" s="987"/>
      <c r="Q214" s="987"/>
      <c r="R214" s="987"/>
      <c r="S214" s="987"/>
      <c r="T214" s="987"/>
      <c r="U214" s="987"/>
      <c r="V214" s="987"/>
      <c r="W214" s="987"/>
      <c r="X214" s="987"/>
      <c r="Y214" s="987"/>
      <c r="Z214" s="987"/>
      <c r="AA214" s="987"/>
      <c r="AB214" s="987"/>
      <c r="AC214" s="987"/>
      <c r="AD214" s="987"/>
      <c r="AE214" s="987"/>
    </row>
    <row r="215">
      <c r="A215" s="987"/>
      <c r="B215" s="989"/>
      <c r="C215" s="989"/>
      <c r="D215" s="989"/>
      <c r="E215" s="992"/>
      <c r="F215" s="987"/>
      <c r="G215" s="989"/>
      <c r="H215" s="987"/>
      <c r="I215" s="987"/>
      <c r="J215" s="987"/>
      <c r="K215" s="987"/>
      <c r="L215" s="987"/>
      <c r="M215" s="987"/>
      <c r="N215" s="987"/>
      <c r="O215" s="987"/>
      <c r="P215" s="987"/>
      <c r="Q215" s="987"/>
      <c r="R215" s="987"/>
      <c r="S215" s="987"/>
      <c r="T215" s="987"/>
      <c r="U215" s="987"/>
      <c r="V215" s="987"/>
      <c r="W215" s="987"/>
      <c r="X215" s="987"/>
      <c r="Y215" s="987"/>
      <c r="Z215" s="987"/>
      <c r="AA215" s="987"/>
      <c r="AB215" s="987"/>
      <c r="AC215" s="987"/>
      <c r="AD215" s="987"/>
      <c r="AE215" s="987"/>
    </row>
    <row r="216">
      <c r="A216" s="987"/>
      <c r="B216" s="989"/>
      <c r="C216" s="989"/>
      <c r="D216" s="989"/>
      <c r="E216" s="992"/>
      <c r="F216" s="987"/>
      <c r="G216" s="989"/>
      <c r="H216" s="987"/>
      <c r="I216" s="987"/>
      <c r="J216" s="987"/>
      <c r="K216" s="987"/>
      <c r="L216" s="987"/>
      <c r="M216" s="987"/>
      <c r="N216" s="987"/>
      <c r="O216" s="987"/>
      <c r="P216" s="987"/>
      <c r="Q216" s="987"/>
      <c r="R216" s="987"/>
      <c r="S216" s="987"/>
      <c r="T216" s="987"/>
      <c r="U216" s="987"/>
      <c r="V216" s="987"/>
      <c r="W216" s="987"/>
      <c r="X216" s="987"/>
      <c r="Y216" s="987"/>
      <c r="Z216" s="987"/>
      <c r="AA216" s="987"/>
      <c r="AB216" s="987"/>
      <c r="AC216" s="987"/>
      <c r="AD216" s="987"/>
      <c r="AE216" s="987"/>
    </row>
    <row r="217">
      <c r="A217" s="987"/>
      <c r="B217" s="989"/>
      <c r="C217" s="989"/>
      <c r="D217" s="989"/>
      <c r="E217" s="992"/>
      <c r="F217" s="987"/>
      <c r="G217" s="989"/>
      <c r="H217" s="987"/>
      <c r="I217" s="987"/>
      <c r="J217" s="987"/>
      <c r="K217" s="987"/>
      <c r="L217" s="987"/>
      <c r="M217" s="987"/>
      <c r="N217" s="987"/>
      <c r="O217" s="987"/>
      <c r="P217" s="987"/>
      <c r="Q217" s="987"/>
      <c r="R217" s="987"/>
      <c r="S217" s="987"/>
      <c r="T217" s="987"/>
      <c r="U217" s="987"/>
      <c r="V217" s="987"/>
      <c r="W217" s="987"/>
      <c r="X217" s="987"/>
      <c r="Y217" s="987"/>
      <c r="Z217" s="987"/>
      <c r="AA217" s="987"/>
      <c r="AB217" s="987"/>
      <c r="AC217" s="987"/>
      <c r="AD217" s="987"/>
      <c r="AE217" s="987"/>
    </row>
    <row r="218">
      <c r="A218" s="987"/>
      <c r="B218" s="989"/>
      <c r="C218" s="989"/>
      <c r="D218" s="989"/>
      <c r="E218" s="992"/>
      <c r="F218" s="987"/>
      <c r="G218" s="989"/>
      <c r="H218" s="987"/>
      <c r="I218" s="987"/>
      <c r="J218" s="987"/>
      <c r="K218" s="987"/>
      <c r="L218" s="987"/>
      <c r="M218" s="987"/>
      <c r="N218" s="987"/>
      <c r="O218" s="987"/>
      <c r="P218" s="987"/>
      <c r="Q218" s="987"/>
      <c r="R218" s="987"/>
      <c r="S218" s="987"/>
      <c r="T218" s="987"/>
      <c r="U218" s="987"/>
      <c r="V218" s="987"/>
      <c r="W218" s="987"/>
      <c r="X218" s="987"/>
      <c r="Y218" s="987"/>
      <c r="Z218" s="987"/>
      <c r="AA218" s="987"/>
      <c r="AB218" s="987"/>
      <c r="AC218" s="987"/>
      <c r="AD218" s="987"/>
      <c r="AE218" s="987"/>
    </row>
    <row r="219">
      <c r="A219" s="987"/>
      <c r="B219" s="989"/>
      <c r="C219" s="989"/>
      <c r="D219" s="989"/>
      <c r="E219" s="992"/>
      <c r="F219" s="987"/>
      <c r="G219" s="989"/>
      <c r="H219" s="987"/>
      <c r="I219" s="987"/>
      <c r="J219" s="987"/>
      <c r="K219" s="987"/>
      <c r="L219" s="987"/>
      <c r="M219" s="987"/>
      <c r="N219" s="987"/>
      <c r="O219" s="987"/>
      <c r="P219" s="987"/>
      <c r="Q219" s="987"/>
      <c r="R219" s="987"/>
      <c r="S219" s="987"/>
      <c r="T219" s="987"/>
      <c r="U219" s="987"/>
      <c r="V219" s="987"/>
      <c r="W219" s="987"/>
      <c r="X219" s="987"/>
      <c r="Y219" s="987"/>
      <c r="Z219" s="987"/>
      <c r="AA219" s="987"/>
      <c r="AB219" s="987"/>
      <c r="AC219" s="987"/>
      <c r="AD219" s="987"/>
      <c r="AE219" s="987"/>
    </row>
    <row r="220">
      <c r="A220" s="987"/>
      <c r="B220" s="989"/>
      <c r="C220" s="989"/>
      <c r="D220" s="989"/>
      <c r="E220" s="992"/>
      <c r="F220" s="987"/>
      <c r="G220" s="989"/>
      <c r="H220" s="987"/>
      <c r="I220" s="987"/>
      <c r="J220" s="987"/>
      <c r="K220" s="987"/>
      <c r="L220" s="987"/>
      <c r="M220" s="987"/>
      <c r="N220" s="987"/>
      <c r="O220" s="987"/>
      <c r="P220" s="987"/>
      <c r="Q220" s="987"/>
      <c r="R220" s="987"/>
      <c r="S220" s="987"/>
      <c r="T220" s="987"/>
      <c r="U220" s="987"/>
      <c r="V220" s="987"/>
      <c r="W220" s="987"/>
      <c r="X220" s="987"/>
      <c r="Y220" s="987"/>
      <c r="Z220" s="987"/>
      <c r="AA220" s="987"/>
      <c r="AB220" s="987"/>
      <c r="AC220" s="987"/>
      <c r="AD220" s="987"/>
      <c r="AE220" s="987"/>
    </row>
    <row r="221">
      <c r="A221" s="987"/>
      <c r="B221" s="989"/>
      <c r="C221" s="989"/>
      <c r="D221" s="989"/>
      <c r="E221" s="992"/>
      <c r="F221" s="987"/>
      <c r="G221" s="989"/>
      <c r="H221" s="987"/>
      <c r="I221" s="987"/>
      <c r="J221" s="987"/>
      <c r="K221" s="987"/>
      <c r="L221" s="987"/>
      <c r="M221" s="987"/>
      <c r="N221" s="987"/>
      <c r="O221" s="987"/>
      <c r="P221" s="987"/>
      <c r="Q221" s="987"/>
      <c r="R221" s="987"/>
      <c r="S221" s="987"/>
      <c r="T221" s="987"/>
      <c r="U221" s="987"/>
      <c r="V221" s="987"/>
      <c r="W221" s="987"/>
      <c r="X221" s="987"/>
      <c r="Y221" s="987"/>
      <c r="Z221" s="987"/>
      <c r="AA221" s="987"/>
      <c r="AB221" s="987"/>
      <c r="AC221" s="987"/>
      <c r="AD221" s="987"/>
      <c r="AE221" s="987"/>
    </row>
    <row r="222">
      <c r="A222" s="987"/>
      <c r="B222" s="989"/>
      <c r="C222" s="989"/>
      <c r="D222" s="989"/>
      <c r="E222" s="992"/>
      <c r="F222" s="987"/>
      <c r="G222" s="989"/>
      <c r="H222" s="987"/>
      <c r="I222" s="987"/>
      <c r="J222" s="987"/>
      <c r="K222" s="987"/>
      <c r="L222" s="987"/>
      <c r="M222" s="987"/>
      <c r="N222" s="987"/>
      <c r="O222" s="987"/>
      <c r="P222" s="987"/>
      <c r="Q222" s="987"/>
      <c r="R222" s="987"/>
      <c r="S222" s="987"/>
      <c r="T222" s="987"/>
      <c r="U222" s="987"/>
      <c r="V222" s="987"/>
      <c r="W222" s="987"/>
      <c r="X222" s="987"/>
      <c r="Y222" s="987"/>
      <c r="Z222" s="987"/>
      <c r="AA222" s="987"/>
      <c r="AB222" s="987"/>
      <c r="AC222" s="987"/>
      <c r="AD222" s="987"/>
      <c r="AE222" s="987"/>
    </row>
    <row r="223">
      <c r="A223" s="987"/>
      <c r="B223" s="989"/>
      <c r="C223" s="989"/>
      <c r="D223" s="989"/>
      <c r="E223" s="992"/>
      <c r="F223" s="987"/>
      <c r="G223" s="989"/>
      <c r="H223" s="987"/>
      <c r="I223" s="987"/>
      <c r="J223" s="987"/>
      <c r="K223" s="987"/>
      <c r="L223" s="987"/>
      <c r="M223" s="987"/>
      <c r="N223" s="987"/>
      <c r="O223" s="987"/>
      <c r="P223" s="987"/>
      <c r="Q223" s="987"/>
      <c r="R223" s="987"/>
      <c r="S223" s="987"/>
      <c r="T223" s="987"/>
      <c r="U223" s="987"/>
      <c r="V223" s="987"/>
      <c r="W223" s="987"/>
      <c r="X223" s="987"/>
      <c r="Y223" s="987"/>
      <c r="Z223" s="987"/>
      <c r="AA223" s="987"/>
      <c r="AB223" s="987"/>
      <c r="AC223" s="987"/>
      <c r="AD223" s="987"/>
      <c r="AE223" s="987"/>
    </row>
    <row r="224">
      <c r="A224" s="987"/>
      <c r="B224" s="989"/>
      <c r="C224" s="989"/>
      <c r="D224" s="989"/>
      <c r="E224" s="992"/>
      <c r="F224" s="987"/>
      <c r="G224" s="989"/>
      <c r="H224" s="987"/>
      <c r="I224" s="987"/>
      <c r="J224" s="987"/>
      <c r="K224" s="987"/>
      <c r="L224" s="987"/>
      <c r="M224" s="987"/>
      <c r="N224" s="987"/>
      <c r="O224" s="987"/>
      <c r="P224" s="987"/>
      <c r="Q224" s="987"/>
      <c r="R224" s="987"/>
      <c r="S224" s="987"/>
      <c r="T224" s="987"/>
      <c r="U224" s="987"/>
      <c r="V224" s="987"/>
      <c r="W224" s="987"/>
      <c r="X224" s="987"/>
      <c r="Y224" s="987"/>
      <c r="Z224" s="987"/>
      <c r="AA224" s="987"/>
      <c r="AB224" s="987"/>
      <c r="AC224" s="987"/>
      <c r="AD224" s="987"/>
      <c r="AE224" s="987"/>
    </row>
    <row r="225">
      <c r="A225" s="987"/>
      <c r="B225" s="989"/>
      <c r="C225" s="989"/>
      <c r="D225" s="989"/>
      <c r="E225" s="992"/>
      <c r="F225" s="987"/>
      <c r="G225" s="989"/>
      <c r="H225" s="987"/>
      <c r="I225" s="987"/>
      <c r="J225" s="987"/>
      <c r="K225" s="987"/>
      <c r="L225" s="987"/>
      <c r="M225" s="987"/>
      <c r="N225" s="987"/>
      <c r="O225" s="987"/>
      <c r="P225" s="987"/>
      <c r="Q225" s="987"/>
      <c r="R225" s="987"/>
      <c r="S225" s="987"/>
      <c r="T225" s="987"/>
      <c r="U225" s="987"/>
      <c r="V225" s="987"/>
      <c r="W225" s="987"/>
      <c r="X225" s="987"/>
      <c r="Y225" s="987"/>
      <c r="Z225" s="987"/>
      <c r="AA225" s="987"/>
      <c r="AB225" s="987"/>
      <c r="AC225" s="987"/>
      <c r="AD225" s="987"/>
      <c r="AE225" s="987"/>
    </row>
    <row r="226">
      <c r="A226" s="987"/>
      <c r="B226" s="989"/>
      <c r="C226" s="989"/>
      <c r="D226" s="989"/>
      <c r="E226" s="992"/>
      <c r="F226" s="987"/>
      <c r="G226" s="989"/>
      <c r="H226" s="987"/>
      <c r="I226" s="987"/>
      <c r="J226" s="987"/>
      <c r="K226" s="987"/>
      <c r="L226" s="987"/>
      <c r="M226" s="987"/>
      <c r="N226" s="987"/>
      <c r="O226" s="987"/>
      <c r="P226" s="987"/>
      <c r="Q226" s="987"/>
      <c r="R226" s="987"/>
      <c r="S226" s="987"/>
      <c r="T226" s="987"/>
      <c r="U226" s="987"/>
      <c r="V226" s="987"/>
      <c r="W226" s="987"/>
      <c r="X226" s="987"/>
      <c r="Y226" s="987"/>
      <c r="Z226" s="987"/>
      <c r="AA226" s="987"/>
      <c r="AB226" s="987"/>
      <c r="AC226" s="987"/>
      <c r="AD226" s="987"/>
      <c r="AE226" s="987"/>
    </row>
    <row r="227">
      <c r="A227" s="987"/>
      <c r="B227" s="989"/>
      <c r="C227" s="989"/>
      <c r="D227" s="989"/>
      <c r="E227" s="992"/>
      <c r="F227" s="987"/>
      <c r="G227" s="989"/>
      <c r="H227" s="987"/>
      <c r="I227" s="987"/>
      <c r="J227" s="987"/>
      <c r="K227" s="987"/>
      <c r="L227" s="987"/>
      <c r="M227" s="987"/>
      <c r="N227" s="987"/>
      <c r="O227" s="987"/>
      <c r="P227" s="987"/>
      <c r="Q227" s="987"/>
      <c r="R227" s="987"/>
      <c r="S227" s="987"/>
      <c r="T227" s="987"/>
      <c r="U227" s="987"/>
      <c r="V227" s="987"/>
      <c r="W227" s="987"/>
      <c r="X227" s="987"/>
      <c r="Y227" s="987"/>
      <c r="Z227" s="987"/>
      <c r="AA227" s="987"/>
      <c r="AB227" s="987"/>
      <c r="AC227" s="987"/>
      <c r="AD227" s="987"/>
      <c r="AE227" s="987"/>
    </row>
    <row r="228">
      <c r="A228" s="987"/>
      <c r="B228" s="989"/>
      <c r="C228" s="989"/>
      <c r="D228" s="989"/>
      <c r="E228" s="992"/>
      <c r="F228" s="987"/>
      <c r="G228" s="989"/>
      <c r="H228" s="987"/>
      <c r="I228" s="987"/>
      <c r="J228" s="987"/>
      <c r="K228" s="987"/>
      <c r="L228" s="987"/>
      <c r="M228" s="987"/>
      <c r="N228" s="987"/>
      <c r="O228" s="987"/>
      <c r="P228" s="987"/>
      <c r="Q228" s="987"/>
      <c r="R228" s="987"/>
      <c r="S228" s="987"/>
      <c r="T228" s="987"/>
      <c r="U228" s="987"/>
      <c r="V228" s="987"/>
      <c r="W228" s="987"/>
      <c r="X228" s="987"/>
      <c r="Y228" s="987"/>
      <c r="Z228" s="987"/>
      <c r="AA228" s="987"/>
      <c r="AB228" s="987"/>
      <c r="AC228" s="987"/>
      <c r="AD228" s="987"/>
      <c r="AE228" s="987"/>
    </row>
    <row r="229">
      <c r="A229" s="987"/>
      <c r="B229" s="989"/>
      <c r="C229" s="989"/>
      <c r="D229" s="989"/>
      <c r="E229" s="992"/>
      <c r="F229" s="987"/>
      <c r="G229" s="989"/>
      <c r="H229" s="987"/>
      <c r="I229" s="987"/>
      <c r="J229" s="987"/>
      <c r="K229" s="987"/>
      <c r="L229" s="987"/>
      <c r="M229" s="987"/>
      <c r="N229" s="987"/>
      <c r="O229" s="987"/>
      <c r="P229" s="987"/>
      <c r="Q229" s="987"/>
      <c r="R229" s="987"/>
      <c r="S229" s="987"/>
      <c r="T229" s="987"/>
      <c r="U229" s="987"/>
      <c r="V229" s="987"/>
      <c r="W229" s="987"/>
      <c r="X229" s="987"/>
      <c r="Y229" s="987"/>
      <c r="Z229" s="987"/>
      <c r="AA229" s="987"/>
      <c r="AB229" s="987"/>
      <c r="AC229" s="987"/>
      <c r="AD229" s="987"/>
      <c r="AE229" s="987"/>
    </row>
    <row r="230">
      <c r="A230" s="987"/>
      <c r="B230" s="989"/>
      <c r="C230" s="989"/>
      <c r="D230" s="989"/>
      <c r="E230" s="992"/>
      <c r="F230" s="987"/>
      <c r="G230" s="989"/>
      <c r="H230" s="987"/>
      <c r="I230" s="987"/>
      <c r="J230" s="987"/>
      <c r="K230" s="987"/>
      <c r="L230" s="987"/>
      <c r="M230" s="987"/>
      <c r="N230" s="987"/>
      <c r="O230" s="987"/>
      <c r="P230" s="987"/>
      <c r="Q230" s="987"/>
      <c r="R230" s="987"/>
      <c r="S230" s="987"/>
      <c r="T230" s="987"/>
      <c r="U230" s="987"/>
      <c r="V230" s="987"/>
      <c r="W230" s="987"/>
      <c r="X230" s="987"/>
      <c r="Y230" s="987"/>
      <c r="Z230" s="987"/>
      <c r="AA230" s="987"/>
      <c r="AB230" s="987"/>
      <c r="AC230" s="987"/>
      <c r="AD230" s="987"/>
      <c r="AE230" s="987"/>
    </row>
    <row r="231">
      <c r="A231" s="987"/>
      <c r="B231" s="989"/>
      <c r="C231" s="989"/>
      <c r="D231" s="989"/>
      <c r="E231" s="992"/>
      <c r="F231" s="987"/>
      <c r="G231" s="989"/>
      <c r="H231" s="987"/>
      <c r="I231" s="987"/>
      <c r="J231" s="987"/>
      <c r="K231" s="987"/>
      <c r="L231" s="987"/>
      <c r="M231" s="987"/>
      <c r="N231" s="987"/>
      <c r="O231" s="987"/>
      <c r="P231" s="987"/>
      <c r="Q231" s="987"/>
      <c r="R231" s="987"/>
      <c r="S231" s="987"/>
      <c r="T231" s="987"/>
      <c r="U231" s="987"/>
      <c r="V231" s="987"/>
      <c r="W231" s="987"/>
      <c r="X231" s="987"/>
      <c r="Y231" s="987"/>
      <c r="Z231" s="987"/>
      <c r="AA231" s="987"/>
      <c r="AB231" s="987"/>
      <c r="AC231" s="987"/>
      <c r="AD231" s="987"/>
      <c r="AE231" s="987"/>
    </row>
    <row r="232">
      <c r="A232" s="987"/>
      <c r="B232" s="989"/>
      <c r="C232" s="989"/>
      <c r="D232" s="989"/>
      <c r="E232" s="992"/>
      <c r="F232" s="987"/>
      <c r="G232" s="989"/>
      <c r="H232" s="987"/>
      <c r="I232" s="987"/>
      <c r="J232" s="987"/>
      <c r="K232" s="987"/>
      <c r="L232" s="987"/>
      <c r="M232" s="987"/>
      <c r="N232" s="987"/>
      <c r="O232" s="987"/>
      <c r="P232" s="987"/>
      <c r="Q232" s="987"/>
      <c r="R232" s="987"/>
      <c r="S232" s="987"/>
      <c r="T232" s="987"/>
      <c r="U232" s="987"/>
      <c r="V232" s="987"/>
      <c r="W232" s="987"/>
      <c r="X232" s="987"/>
      <c r="Y232" s="987"/>
      <c r="Z232" s="987"/>
      <c r="AA232" s="987"/>
      <c r="AB232" s="987"/>
      <c r="AC232" s="987"/>
      <c r="AD232" s="987"/>
      <c r="AE232" s="987"/>
    </row>
    <row r="233">
      <c r="A233" s="987"/>
      <c r="B233" s="989"/>
      <c r="C233" s="989"/>
      <c r="D233" s="989"/>
      <c r="E233" s="992"/>
      <c r="F233" s="987"/>
      <c r="G233" s="989"/>
      <c r="H233" s="987"/>
      <c r="I233" s="987"/>
      <c r="J233" s="987"/>
      <c r="K233" s="987"/>
      <c r="L233" s="987"/>
      <c r="M233" s="987"/>
      <c r="N233" s="987"/>
      <c r="O233" s="987"/>
      <c r="P233" s="987"/>
      <c r="Q233" s="987"/>
      <c r="R233" s="987"/>
      <c r="S233" s="987"/>
      <c r="T233" s="987"/>
      <c r="U233" s="987"/>
      <c r="V233" s="987"/>
      <c r="W233" s="987"/>
      <c r="X233" s="987"/>
      <c r="Y233" s="987"/>
      <c r="Z233" s="987"/>
      <c r="AA233" s="987"/>
      <c r="AB233" s="987"/>
      <c r="AC233" s="987"/>
      <c r="AD233" s="987"/>
      <c r="AE233" s="987"/>
    </row>
    <row r="234">
      <c r="A234" s="987"/>
      <c r="B234" s="989"/>
      <c r="C234" s="989"/>
      <c r="D234" s="989"/>
      <c r="E234" s="992"/>
      <c r="F234" s="987"/>
      <c r="G234" s="989"/>
      <c r="H234" s="987"/>
      <c r="I234" s="987"/>
      <c r="J234" s="987"/>
      <c r="K234" s="987"/>
      <c r="L234" s="987"/>
      <c r="M234" s="987"/>
      <c r="N234" s="987"/>
      <c r="O234" s="987"/>
      <c r="P234" s="987"/>
      <c r="Q234" s="987"/>
      <c r="R234" s="987"/>
      <c r="S234" s="987"/>
      <c r="T234" s="987"/>
      <c r="U234" s="987"/>
      <c r="V234" s="987"/>
      <c r="W234" s="987"/>
      <c r="X234" s="987"/>
      <c r="Y234" s="987"/>
      <c r="Z234" s="987"/>
      <c r="AA234" s="987"/>
      <c r="AB234" s="987"/>
      <c r="AC234" s="987"/>
      <c r="AD234" s="987"/>
      <c r="AE234" s="987"/>
    </row>
    <row r="235">
      <c r="A235" s="987"/>
      <c r="B235" s="989"/>
      <c r="C235" s="989"/>
      <c r="D235" s="989"/>
      <c r="E235" s="992"/>
      <c r="F235" s="987"/>
      <c r="G235" s="989"/>
      <c r="H235" s="987"/>
      <c r="I235" s="987"/>
      <c r="J235" s="987"/>
      <c r="K235" s="987"/>
      <c r="L235" s="987"/>
      <c r="M235" s="987"/>
      <c r="N235" s="987"/>
      <c r="O235" s="987"/>
      <c r="P235" s="987"/>
      <c r="Q235" s="987"/>
      <c r="R235" s="987"/>
      <c r="S235" s="987"/>
      <c r="T235" s="987"/>
      <c r="U235" s="987"/>
      <c r="V235" s="987"/>
      <c r="W235" s="987"/>
      <c r="X235" s="987"/>
      <c r="Y235" s="987"/>
      <c r="Z235" s="987"/>
      <c r="AA235" s="987"/>
      <c r="AB235" s="987"/>
      <c r="AC235" s="987"/>
      <c r="AD235" s="987"/>
      <c r="AE235" s="987"/>
    </row>
    <row r="236">
      <c r="A236" s="987"/>
      <c r="B236" s="989"/>
      <c r="C236" s="989"/>
      <c r="D236" s="989"/>
      <c r="E236" s="992"/>
      <c r="F236" s="987"/>
      <c r="G236" s="989"/>
      <c r="H236" s="987"/>
      <c r="I236" s="987"/>
      <c r="J236" s="987"/>
      <c r="K236" s="987"/>
      <c r="L236" s="987"/>
      <c r="M236" s="987"/>
      <c r="N236" s="987"/>
      <c r="O236" s="987"/>
      <c r="P236" s="987"/>
      <c r="Q236" s="987"/>
      <c r="R236" s="987"/>
      <c r="S236" s="987"/>
      <c r="T236" s="987"/>
      <c r="U236" s="987"/>
      <c r="V236" s="987"/>
      <c r="W236" s="987"/>
      <c r="X236" s="987"/>
      <c r="Y236" s="987"/>
      <c r="Z236" s="987"/>
      <c r="AA236" s="987"/>
      <c r="AB236" s="987"/>
      <c r="AC236" s="987"/>
      <c r="AD236" s="987"/>
      <c r="AE236" s="987"/>
    </row>
    <row r="237">
      <c r="A237" s="987"/>
      <c r="B237" s="989"/>
      <c r="C237" s="989"/>
      <c r="D237" s="989"/>
      <c r="E237" s="992"/>
      <c r="F237" s="987"/>
      <c r="G237" s="989"/>
      <c r="H237" s="987"/>
      <c r="I237" s="987"/>
      <c r="J237" s="987"/>
      <c r="K237" s="987"/>
      <c r="L237" s="987"/>
      <c r="M237" s="987"/>
      <c r="N237" s="987"/>
      <c r="O237" s="987"/>
      <c r="P237" s="987"/>
      <c r="Q237" s="987"/>
      <c r="R237" s="987"/>
      <c r="S237" s="987"/>
      <c r="T237" s="987"/>
      <c r="U237" s="987"/>
      <c r="V237" s="987"/>
      <c r="W237" s="987"/>
      <c r="X237" s="987"/>
      <c r="Y237" s="987"/>
      <c r="Z237" s="987"/>
      <c r="AA237" s="987"/>
      <c r="AB237" s="987"/>
      <c r="AC237" s="987"/>
      <c r="AD237" s="987"/>
      <c r="AE237" s="987"/>
    </row>
    <row r="238">
      <c r="A238" s="987"/>
      <c r="B238" s="989"/>
      <c r="C238" s="989"/>
      <c r="D238" s="989"/>
      <c r="E238" s="992"/>
      <c r="F238" s="987"/>
      <c r="G238" s="989"/>
      <c r="H238" s="987"/>
      <c r="I238" s="987"/>
      <c r="J238" s="987"/>
      <c r="K238" s="987"/>
      <c r="L238" s="987"/>
      <c r="M238" s="987"/>
      <c r="N238" s="987"/>
      <c r="O238" s="987"/>
      <c r="P238" s="987"/>
      <c r="Q238" s="987"/>
      <c r="R238" s="987"/>
      <c r="S238" s="987"/>
      <c r="T238" s="987"/>
      <c r="U238" s="987"/>
      <c r="V238" s="987"/>
      <c r="W238" s="987"/>
      <c r="X238" s="987"/>
      <c r="Y238" s="987"/>
      <c r="Z238" s="987"/>
      <c r="AA238" s="987"/>
      <c r="AB238" s="987"/>
      <c r="AC238" s="987"/>
      <c r="AD238" s="987"/>
      <c r="AE238" s="987"/>
    </row>
    <row r="239">
      <c r="A239" s="987"/>
      <c r="B239" s="989"/>
      <c r="C239" s="989"/>
      <c r="D239" s="989"/>
      <c r="E239" s="992"/>
      <c r="F239" s="987"/>
      <c r="G239" s="989"/>
      <c r="H239" s="987"/>
      <c r="I239" s="987"/>
      <c r="J239" s="987"/>
      <c r="K239" s="987"/>
      <c r="L239" s="987"/>
      <c r="M239" s="987"/>
      <c r="N239" s="987"/>
      <c r="O239" s="987"/>
      <c r="P239" s="987"/>
      <c r="Q239" s="987"/>
      <c r="R239" s="987"/>
      <c r="S239" s="987"/>
      <c r="T239" s="987"/>
      <c r="U239" s="987"/>
      <c r="V239" s="987"/>
      <c r="W239" s="987"/>
      <c r="X239" s="987"/>
      <c r="Y239" s="987"/>
      <c r="Z239" s="987"/>
      <c r="AA239" s="987"/>
      <c r="AB239" s="987"/>
      <c r="AC239" s="987"/>
      <c r="AD239" s="987"/>
      <c r="AE239" s="987"/>
    </row>
    <row r="240">
      <c r="A240" s="987"/>
      <c r="B240" s="989"/>
      <c r="C240" s="989"/>
      <c r="D240" s="989"/>
      <c r="E240" s="992"/>
      <c r="F240" s="987"/>
      <c r="G240" s="989"/>
      <c r="H240" s="987"/>
      <c r="I240" s="987"/>
      <c r="J240" s="987"/>
      <c r="K240" s="987"/>
      <c r="L240" s="987"/>
      <c r="M240" s="987"/>
      <c r="N240" s="987"/>
      <c r="O240" s="987"/>
      <c r="P240" s="987"/>
      <c r="Q240" s="987"/>
      <c r="R240" s="987"/>
      <c r="S240" s="987"/>
      <c r="T240" s="987"/>
      <c r="U240" s="987"/>
      <c r="V240" s="987"/>
      <c r="W240" s="987"/>
      <c r="X240" s="987"/>
      <c r="Y240" s="987"/>
      <c r="Z240" s="987"/>
      <c r="AA240" s="987"/>
      <c r="AB240" s="987"/>
      <c r="AC240" s="987"/>
      <c r="AD240" s="987"/>
      <c r="AE240" s="987"/>
    </row>
    <row r="241">
      <c r="A241" s="987"/>
      <c r="B241" s="989"/>
      <c r="C241" s="989"/>
      <c r="D241" s="989"/>
      <c r="E241" s="992"/>
      <c r="F241" s="987"/>
      <c r="G241" s="989"/>
      <c r="H241" s="987"/>
      <c r="I241" s="987"/>
      <c r="J241" s="987"/>
      <c r="K241" s="987"/>
      <c r="L241" s="987"/>
      <c r="M241" s="987"/>
      <c r="N241" s="987"/>
      <c r="O241" s="987"/>
      <c r="P241" s="987"/>
      <c r="Q241" s="987"/>
      <c r="R241" s="987"/>
      <c r="S241" s="987"/>
      <c r="T241" s="987"/>
      <c r="U241" s="987"/>
      <c r="V241" s="987"/>
      <c r="W241" s="987"/>
      <c r="X241" s="987"/>
      <c r="Y241" s="987"/>
      <c r="Z241" s="987"/>
      <c r="AA241" s="987"/>
      <c r="AB241" s="987"/>
      <c r="AC241" s="987"/>
      <c r="AD241" s="987"/>
      <c r="AE241" s="987"/>
    </row>
    <row r="242">
      <c r="A242" s="987"/>
      <c r="B242" s="989"/>
      <c r="C242" s="989"/>
      <c r="D242" s="989"/>
      <c r="E242" s="992"/>
      <c r="F242" s="987"/>
      <c r="G242" s="989"/>
      <c r="H242" s="987"/>
      <c r="I242" s="987"/>
      <c r="J242" s="987"/>
      <c r="K242" s="987"/>
      <c r="L242" s="987"/>
      <c r="M242" s="987"/>
      <c r="N242" s="987"/>
      <c r="O242" s="987"/>
      <c r="P242" s="987"/>
      <c r="Q242" s="987"/>
      <c r="R242" s="987"/>
      <c r="S242" s="987"/>
      <c r="T242" s="987"/>
      <c r="U242" s="987"/>
      <c r="V242" s="987"/>
      <c r="W242" s="987"/>
      <c r="X242" s="987"/>
      <c r="Y242" s="987"/>
      <c r="Z242" s="987"/>
      <c r="AA242" s="987"/>
      <c r="AB242" s="987"/>
      <c r="AC242" s="987"/>
      <c r="AD242" s="987"/>
      <c r="AE242" s="987"/>
    </row>
    <row r="243">
      <c r="A243" s="987"/>
      <c r="B243" s="989"/>
      <c r="C243" s="989"/>
      <c r="D243" s="989"/>
      <c r="E243" s="992"/>
      <c r="F243" s="987"/>
      <c r="G243" s="989"/>
      <c r="H243" s="987"/>
      <c r="I243" s="987"/>
      <c r="J243" s="987"/>
      <c r="K243" s="987"/>
      <c r="L243" s="987"/>
      <c r="M243" s="987"/>
      <c r="N243" s="987"/>
      <c r="O243" s="987"/>
      <c r="P243" s="987"/>
      <c r="Q243" s="987"/>
      <c r="R243" s="987"/>
      <c r="S243" s="987"/>
      <c r="T243" s="987"/>
      <c r="U243" s="987"/>
      <c r="V243" s="987"/>
      <c r="W243" s="987"/>
      <c r="X243" s="987"/>
      <c r="Y243" s="987"/>
      <c r="Z243" s="987"/>
      <c r="AA243" s="987"/>
      <c r="AB243" s="987"/>
      <c r="AC243" s="987"/>
      <c r="AD243" s="987"/>
      <c r="AE243" s="987"/>
    </row>
    <row r="244">
      <c r="A244" s="987"/>
      <c r="B244" s="989"/>
      <c r="C244" s="989"/>
      <c r="D244" s="989"/>
      <c r="E244" s="992"/>
      <c r="F244" s="987"/>
      <c r="G244" s="989"/>
      <c r="H244" s="987"/>
      <c r="I244" s="987"/>
      <c r="J244" s="987"/>
      <c r="K244" s="987"/>
      <c r="L244" s="987"/>
      <c r="M244" s="987"/>
      <c r="N244" s="987"/>
      <c r="O244" s="987"/>
      <c r="P244" s="987"/>
      <c r="Q244" s="987"/>
      <c r="R244" s="987"/>
      <c r="S244" s="987"/>
      <c r="T244" s="987"/>
      <c r="U244" s="987"/>
      <c r="V244" s="987"/>
      <c r="W244" s="987"/>
      <c r="X244" s="987"/>
      <c r="Y244" s="987"/>
      <c r="Z244" s="987"/>
      <c r="AA244" s="987"/>
      <c r="AB244" s="987"/>
      <c r="AC244" s="987"/>
      <c r="AD244" s="987"/>
      <c r="AE244" s="987"/>
    </row>
    <row r="245">
      <c r="A245" s="987"/>
      <c r="B245" s="989"/>
      <c r="C245" s="989"/>
      <c r="D245" s="989"/>
      <c r="E245" s="992"/>
      <c r="F245" s="987"/>
      <c r="G245" s="989"/>
      <c r="H245" s="987"/>
      <c r="I245" s="987"/>
      <c r="J245" s="987"/>
      <c r="K245" s="987"/>
      <c r="L245" s="987"/>
      <c r="M245" s="987"/>
      <c r="N245" s="987"/>
      <c r="O245" s="987"/>
      <c r="P245" s="987"/>
      <c r="Q245" s="987"/>
      <c r="R245" s="987"/>
      <c r="S245" s="987"/>
      <c r="T245" s="987"/>
      <c r="U245" s="987"/>
      <c r="V245" s="987"/>
      <c r="W245" s="987"/>
      <c r="X245" s="987"/>
      <c r="Y245" s="987"/>
      <c r="Z245" s="987"/>
      <c r="AA245" s="987"/>
      <c r="AB245" s="987"/>
      <c r="AC245" s="987"/>
      <c r="AD245" s="987"/>
      <c r="AE245" s="987"/>
    </row>
    <row r="246">
      <c r="A246" s="987"/>
      <c r="B246" s="989"/>
      <c r="C246" s="989"/>
      <c r="D246" s="989"/>
      <c r="E246" s="992"/>
      <c r="F246" s="987"/>
      <c r="G246" s="989"/>
      <c r="H246" s="987"/>
      <c r="I246" s="987"/>
      <c r="J246" s="987"/>
      <c r="K246" s="987"/>
      <c r="L246" s="987"/>
      <c r="M246" s="987"/>
      <c r="N246" s="987"/>
      <c r="O246" s="987"/>
      <c r="P246" s="987"/>
      <c r="Q246" s="987"/>
      <c r="R246" s="987"/>
      <c r="S246" s="987"/>
      <c r="T246" s="987"/>
      <c r="U246" s="987"/>
      <c r="V246" s="987"/>
      <c r="W246" s="987"/>
      <c r="X246" s="987"/>
      <c r="Y246" s="987"/>
      <c r="Z246" s="987"/>
      <c r="AA246" s="987"/>
      <c r="AB246" s="987"/>
      <c r="AC246" s="987"/>
      <c r="AD246" s="987"/>
      <c r="AE246" s="987"/>
    </row>
    <row r="247">
      <c r="A247" s="987"/>
      <c r="B247" s="989"/>
      <c r="C247" s="989"/>
      <c r="D247" s="989"/>
      <c r="E247" s="992"/>
      <c r="F247" s="987"/>
      <c r="G247" s="989"/>
      <c r="H247" s="987"/>
      <c r="I247" s="987"/>
      <c r="J247" s="987"/>
      <c r="K247" s="987"/>
      <c r="L247" s="987"/>
      <c r="M247" s="987"/>
      <c r="N247" s="987"/>
      <c r="O247" s="987"/>
      <c r="P247" s="987"/>
      <c r="Q247" s="987"/>
      <c r="R247" s="987"/>
      <c r="S247" s="987"/>
      <c r="T247" s="987"/>
      <c r="U247" s="987"/>
      <c r="V247" s="987"/>
      <c r="W247" s="987"/>
      <c r="X247" s="987"/>
      <c r="Y247" s="987"/>
      <c r="Z247" s="987"/>
      <c r="AA247" s="987"/>
      <c r="AB247" s="987"/>
      <c r="AC247" s="987"/>
      <c r="AD247" s="987"/>
      <c r="AE247" s="987"/>
    </row>
    <row r="248">
      <c r="A248" s="987"/>
      <c r="B248" s="989"/>
      <c r="C248" s="989"/>
      <c r="D248" s="989"/>
      <c r="E248" s="992"/>
      <c r="F248" s="987"/>
      <c r="G248" s="989"/>
      <c r="H248" s="987"/>
      <c r="I248" s="987"/>
      <c r="J248" s="987"/>
      <c r="K248" s="987"/>
      <c r="L248" s="987"/>
      <c r="M248" s="987"/>
      <c r="N248" s="987"/>
      <c r="O248" s="987"/>
      <c r="P248" s="987"/>
      <c r="Q248" s="987"/>
      <c r="R248" s="987"/>
      <c r="S248" s="987"/>
      <c r="T248" s="987"/>
      <c r="U248" s="987"/>
      <c r="V248" s="987"/>
      <c r="W248" s="987"/>
      <c r="X248" s="987"/>
      <c r="Y248" s="987"/>
      <c r="Z248" s="987"/>
      <c r="AA248" s="987"/>
      <c r="AB248" s="987"/>
      <c r="AC248" s="987"/>
      <c r="AD248" s="987"/>
      <c r="AE248" s="987"/>
    </row>
    <row r="249">
      <c r="A249" s="987"/>
      <c r="B249" s="989"/>
      <c r="C249" s="989"/>
      <c r="D249" s="989"/>
      <c r="E249" s="992"/>
      <c r="F249" s="987"/>
      <c r="G249" s="989"/>
      <c r="H249" s="987"/>
      <c r="I249" s="987"/>
      <c r="J249" s="987"/>
      <c r="K249" s="987"/>
      <c r="L249" s="987"/>
      <c r="M249" s="987"/>
      <c r="N249" s="987"/>
      <c r="O249" s="987"/>
      <c r="P249" s="987"/>
      <c r="Q249" s="987"/>
      <c r="R249" s="987"/>
      <c r="S249" s="987"/>
      <c r="T249" s="987"/>
      <c r="U249" s="987"/>
      <c r="V249" s="987"/>
      <c r="W249" s="987"/>
      <c r="X249" s="987"/>
      <c r="Y249" s="987"/>
      <c r="Z249" s="987"/>
      <c r="AA249" s="987"/>
      <c r="AB249" s="987"/>
      <c r="AC249" s="987"/>
      <c r="AD249" s="987"/>
      <c r="AE249" s="987"/>
    </row>
    <row r="250">
      <c r="A250" s="987"/>
      <c r="B250" s="989"/>
      <c r="C250" s="989"/>
      <c r="D250" s="989"/>
      <c r="E250" s="992"/>
      <c r="F250" s="987"/>
      <c r="G250" s="989"/>
      <c r="H250" s="987"/>
      <c r="I250" s="987"/>
      <c r="J250" s="987"/>
      <c r="K250" s="987"/>
      <c r="L250" s="987"/>
      <c r="M250" s="987"/>
      <c r="N250" s="987"/>
      <c r="O250" s="987"/>
      <c r="P250" s="987"/>
      <c r="Q250" s="987"/>
      <c r="R250" s="987"/>
      <c r="S250" s="987"/>
      <c r="T250" s="987"/>
      <c r="U250" s="987"/>
      <c r="V250" s="987"/>
      <c r="W250" s="987"/>
      <c r="X250" s="987"/>
      <c r="Y250" s="987"/>
      <c r="Z250" s="987"/>
      <c r="AA250" s="987"/>
      <c r="AB250" s="987"/>
      <c r="AC250" s="987"/>
      <c r="AD250" s="987"/>
      <c r="AE250" s="987"/>
    </row>
    <row r="251">
      <c r="A251" s="987"/>
      <c r="B251" s="989"/>
      <c r="C251" s="989"/>
      <c r="D251" s="989"/>
      <c r="E251" s="992"/>
      <c r="F251" s="987"/>
      <c r="G251" s="989"/>
      <c r="H251" s="987"/>
      <c r="I251" s="987"/>
      <c r="J251" s="987"/>
      <c r="K251" s="987"/>
      <c r="L251" s="987"/>
      <c r="M251" s="987"/>
      <c r="N251" s="987"/>
      <c r="O251" s="987"/>
      <c r="P251" s="987"/>
      <c r="Q251" s="987"/>
      <c r="R251" s="987"/>
      <c r="S251" s="987"/>
      <c r="T251" s="987"/>
      <c r="U251" s="987"/>
      <c r="V251" s="987"/>
      <c r="W251" s="987"/>
      <c r="X251" s="987"/>
      <c r="Y251" s="987"/>
      <c r="Z251" s="987"/>
      <c r="AA251" s="987"/>
      <c r="AB251" s="987"/>
      <c r="AC251" s="987"/>
      <c r="AD251" s="987"/>
      <c r="AE251" s="987"/>
    </row>
    <row r="252">
      <c r="A252" s="987"/>
      <c r="B252" s="989"/>
      <c r="C252" s="989"/>
      <c r="D252" s="989"/>
      <c r="E252" s="992"/>
      <c r="F252" s="987"/>
      <c r="G252" s="989"/>
      <c r="H252" s="987"/>
      <c r="I252" s="987"/>
      <c r="J252" s="987"/>
      <c r="K252" s="987"/>
      <c r="L252" s="987"/>
      <c r="M252" s="987"/>
      <c r="N252" s="987"/>
      <c r="O252" s="987"/>
      <c r="P252" s="987"/>
      <c r="Q252" s="987"/>
      <c r="R252" s="987"/>
      <c r="S252" s="987"/>
      <c r="T252" s="987"/>
      <c r="U252" s="987"/>
      <c r="V252" s="987"/>
      <c r="W252" s="987"/>
      <c r="X252" s="987"/>
      <c r="Y252" s="987"/>
      <c r="Z252" s="987"/>
      <c r="AA252" s="987"/>
      <c r="AB252" s="987"/>
      <c r="AC252" s="987"/>
      <c r="AD252" s="987"/>
      <c r="AE252" s="987"/>
    </row>
    <row r="253">
      <c r="A253" s="987"/>
      <c r="B253" s="989"/>
      <c r="C253" s="989"/>
      <c r="D253" s="989"/>
      <c r="E253" s="992"/>
      <c r="F253" s="987"/>
      <c r="G253" s="989"/>
      <c r="H253" s="987"/>
      <c r="I253" s="987"/>
      <c r="J253" s="987"/>
      <c r="K253" s="987"/>
      <c r="L253" s="987"/>
      <c r="M253" s="987"/>
      <c r="N253" s="987"/>
      <c r="O253" s="987"/>
      <c r="P253" s="987"/>
      <c r="Q253" s="987"/>
      <c r="R253" s="987"/>
      <c r="S253" s="987"/>
      <c r="T253" s="987"/>
      <c r="U253" s="987"/>
      <c r="V253" s="987"/>
      <c r="W253" s="987"/>
      <c r="X253" s="987"/>
      <c r="Y253" s="987"/>
      <c r="Z253" s="987"/>
      <c r="AA253" s="987"/>
      <c r="AB253" s="987"/>
      <c r="AC253" s="987"/>
      <c r="AD253" s="987"/>
      <c r="AE253" s="987"/>
    </row>
    <row r="254">
      <c r="A254" s="987"/>
      <c r="B254" s="989"/>
      <c r="C254" s="989"/>
      <c r="D254" s="989"/>
      <c r="E254" s="992"/>
      <c r="F254" s="987"/>
      <c r="G254" s="989"/>
      <c r="H254" s="987"/>
      <c r="I254" s="987"/>
      <c r="J254" s="987"/>
      <c r="K254" s="987"/>
      <c r="L254" s="987"/>
      <c r="M254" s="987"/>
      <c r="N254" s="987"/>
      <c r="O254" s="987"/>
      <c r="P254" s="987"/>
      <c r="Q254" s="987"/>
      <c r="R254" s="987"/>
      <c r="S254" s="987"/>
      <c r="T254" s="987"/>
      <c r="U254" s="987"/>
      <c r="V254" s="987"/>
      <c r="W254" s="987"/>
      <c r="X254" s="987"/>
      <c r="Y254" s="987"/>
      <c r="Z254" s="987"/>
      <c r="AA254" s="987"/>
      <c r="AB254" s="987"/>
      <c r="AC254" s="987"/>
      <c r="AD254" s="987"/>
      <c r="AE254" s="987"/>
    </row>
    <row r="255">
      <c r="A255" s="987"/>
      <c r="B255" s="989"/>
      <c r="C255" s="989"/>
      <c r="D255" s="989"/>
      <c r="E255" s="992"/>
      <c r="F255" s="987"/>
      <c r="G255" s="989"/>
      <c r="H255" s="987"/>
      <c r="I255" s="987"/>
      <c r="J255" s="987"/>
      <c r="K255" s="987"/>
      <c r="L255" s="987"/>
      <c r="M255" s="987"/>
      <c r="N255" s="987"/>
      <c r="O255" s="987"/>
      <c r="P255" s="987"/>
      <c r="Q255" s="987"/>
      <c r="R255" s="987"/>
      <c r="S255" s="987"/>
      <c r="T255" s="987"/>
      <c r="U255" s="987"/>
      <c r="V255" s="987"/>
      <c r="W255" s="987"/>
      <c r="X255" s="987"/>
      <c r="Y255" s="987"/>
      <c r="Z255" s="987"/>
      <c r="AA255" s="987"/>
      <c r="AB255" s="987"/>
      <c r="AC255" s="987"/>
      <c r="AD255" s="987"/>
      <c r="AE255" s="987"/>
    </row>
    <row r="256">
      <c r="A256" s="987"/>
      <c r="B256" s="989"/>
      <c r="C256" s="989"/>
      <c r="D256" s="989"/>
      <c r="E256" s="992"/>
      <c r="F256" s="987"/>
      <c r="G256" s="989"/>
      <c r="H256" s="987"/>
      <c r="I256" s="987"/>
      <c r="J256" s="987"/>
      <c r="K256" s="987"/>
      <c r="L256" s="987"/>
      <c r="M256" s="987"/>
      <c r="N256" s="987"/>
      <c r="O256" s="987"/>
      <c r="P256" s="987"/>
      <c r="Q256" s="987"/>
      <c r="R256" s="987"/>
      <c r="S256" s="987"/>
      <c r="T256" s="987"/>
      <c r="U256" s="987"/>
      <c r="V256" s="987"/>
      <c r="W256" s="987"/>
      <c r="X256" s="987"/>
      <c r="Y256" s="987"/>
      <c r="Z256" s="987"/>
      <c r="AA256" s="987"/>
      <c r="AB256" s="987"/>
      <c r="AC256" s="987"/>
      <c r="AD256" s="987"/>
      <c r="AE256" s="987"/>
    </row>
    <row r="257">
      <c r="A257" s="987"/>
      <c r="B257" s="989"/>
      <c r="C257" s="989"/>
      <c r="D257" s="989"/>
      <c r="E257" s="992"/>
      <c r="F257" s="987"/>
      <c r="G257" s="989"/>
      <c r="H257" s="987"/>
      <c r="I257" s="987"/>
      <c r="J257" s="987"/>
      <c r="K257" s="987"/>
      <c r="L257" s="987"/>
      <c r="M257" s="987"/>
      <c r="N257" s="987"/>
      <c r="O257" s="987"/>
      <c r="P257" s="987"/>
      <c r="Q257" s="987"/>
      <c r="R257" s="987"/>
      <c r="S257" s="987"/>
      <c r="T257" s="987"/>
      <c r="U257" s="987"/>
      <c r="V257" s="987"/>
      <c r="W257" s="987"/>
      <c r="X257" s="987"/>
      <c r="Y257" s="987"/>
      <c r="Z257" s="987"/>
      <c r="AA257" s="987"/>
      <c r="AB257" s="987"/>
      <c r="AC257" s="987"/>
      <c r="AD257" s="987"/>
      <c r="AE257" s="987"/>
    </row>
    <row r="258">
      <c r="A258" s="987"/>
      <c r="B258" s="989"/>
      <c r="C258" s="989"/>
      <c r="D258" s="989"/>
      <c r="E258" s="992"/>
      <c r="F258" s="987"/>
      <c r="G258" s="989"/>
      <c r="H258" s="987"/>
      <c r="I258" s="987"/>
      <c r="J258" s="987"/>
      <c r="K258" s="987"/>
      <c r="L258" s="987"/>
      <c r="M258" s="987"/>
      <c r="N258" s="987"/>
      <c r="O258" s="987"/>
      <c r="P258" s="987"/>
      <c r="Q258" s="987"/>
      <c r="R258" s="987"/>
      <c r="S258" s="987"/>
      <c r="T258" s="987"/>
      <c r="U258" s="987"/>
      <c r="V258" s="987"/>
      <c r="W258" s="987"/>
      <c r="X258" s="987"/>
      <c r="Y258" s="987"/>
      <c r="Z258" s="987"/>
      <c r="AA258" s="987"/>
      <c r="AB258" s="987"/>
      <c r="AC258" s="987"/>
      <c r="AD258" s="987"/>
      <c r="AE258" s="987"/>
    </row>
    <row r="259">
      <c r="A259" s="987"/>
      <c r="B259" s="989"/>
      <c r="C259" s="989"/>
      <c r="D259" s="989"/>
      <c r="E259" s="992"/>
      <c r="F259" s="987"/>
      <c r="G259" s="989"/>
      <c r="H259" s="987"/>
      <c r="I259" s="987"/>
      <c r="J259" s="987"/>
      <c r="K259" s="987"/>
      <c r="L259" s="987"/>
      <c r="M259" s="987"/>
      <c r="N259" s="987"/>
      <c r="O259" s="987"/>
      <c r="P259" s="987"/>
      <c r="Q259" s="987"/>
      <c r="R259" s="987"/>
      <c r="S259" s="987"/>
      <c r="T259" s="987"/>
      <c r="U259" s="987"/>
      <c r="V259" s="987"/>
      <c r="W259" s="987"/>
      <c r="X259" s="987"/>
      <c r="Y259" s="987"/>
      <c r="Z259" s="987"/>
      <c r="AA259" s="987"/>
      <c r="AB259" s="987"/>
      <c r="AC259" s="987"/>
      <c r="AD259" s="987"/>
      <c r="AE259" s="987"/>
    </row>
    <row r="260">
      <c r="A260" s="987"/>
      <c r="B260" s="989"/>
      <c r="C260" s="989"/>
      <c r="D260" s="989"/>
      <c r="E260" s="992"/>
      <c r="F260" s="987"/>
      <c r="G260" s="989"/>
      <c r="H260" s="987"/>
      <c r="I260" s="987"/>
      <c r="J260" s="987"/>
      <c r="K260" s="987"/>
      <c r="L260" s="987"/>
      <c r="M260" s="987"/>
      <c r="N260" s="987"/>
      <c r="O260" s="987"/>
      <c r="P260" s="987"/>
      <c r="Q260" s="987"/>
      <c r="R260" s="987"/>
      <c r="S260" s="987"/>
      <c r="T260" s="987"/>
      <c r="U260" s="987"/>
      <c r="V260" s="987"/>
      <c r="W260" s="987"/>
      <c r="X260" s="987"/>
      <c r="Y260" s="987"/>
      <c r="Z260" s="987"/>
      <c r="AA260" s="987"/>
      <c r="AB260" s="987"/>
      <c r="AC260" s="987"/>
      <c r="AD260" s="987"/>
      <c r="AE260" s="987"/>
    </row>
    <row r="261">
      <c r="A261" s="987"/>
      <c r="B261" s="989"/>
      <c r="C261" s="989"/>
      <c r="D261" s="989"/>
      <c r="E261" s="992"/>
      <c r="F261" s="987"/>
      <c r="G261" s="989"/>
      <c r="H261" s="987"/>
      <c r="I261" s="987"/>
      <c r="J261" s="987"/>
      <c r="K261" s="987"/>
      <c r="L261" s="987"/>
      <c r="M261" s="987"/>
      <c r="N261" s="987"/>
      <c r="O261" s="987"/>
      <c r="P261" s="987"/>
      <c r="Q261" s="987"/>
      <c r="R261" s="987"/>
      <c r="S261" s="987"/>
      <c r="T261" s="987"/>
      <c r="U261" s="987"/>
      <c r="V261" s="987"/>
      <c r="W261" s="987"/>
      <c r="X261" s="987"/>
      <c r="Y261" s="987"/>
      <c r="Z261" s="987"/>
      <c r="AA261" s="987"/>
      <c r="AB261" s="987"/>
      <c r="AC261" s="987"/>
      <c r="AD261" s="987"/>
      <c r="AE261" s="987"/>
    </row>
    <row r="262">
      <c r="A262" s="987"/>
      <c r="B262" s="989"/>
      <c r="C262" s="989"/>
      <c r="D262" s="989"/>
      <c r="E262" s="992"/>
      <c r="F262" s="987"/>
      <c r="G262" s="989"/>
      <c r="H262" s="987"/>
      <c r="I262" s="987"/>
      <c r="J262" s="987"/>
      <c r="K262" s="987"/>
      <c r="L262" s="987"/>
      <c r="M262" s="987"/>
      <c r="N262" s="987"/>
      <c r="O262" s="987"/>
      <c r="P262" s="987"/>
      <c r="Q262" s="987"/>
      <c r="R262" s="987"/>
      <c r="S262" s="987"/>
      <c r="T262" s="987"/>
      <c r="U262" s="987"/>
      <c r="V262" s="987"/>
      <c r="W262" s="987"/>
      <c r="X262" s="987"/>
      <c r="Y262" s="987"/>
      <c r="Z262" s="987"/>
      <c r="AA262" s="987"/>
      <c r="AB262" s="987"/>
      <c r="AC262" s="987"/>
      <c r="AD262" s="987"/>
      <c r="AE262" s="987"/>
    </row>
    <row r="263">
      <c r="A263" s="987"/>
      <c r="B263" s="989"/>
      <c r="C263" s="989"/>
      <c r="D263" s="989"/>
      <c r="E263" s="992"/>
      <c r="F263" s="987"/>
      <c r="G263" s="989"/>
      <c r="H263" s="987"/>
      <c r="I263" s="987"/>
      <c r="J263" s="987"/>
      <c r="K263" s="987"/>
      <c r="L263" s="987"/>
      <c r="M263" s="987"/>
      <c r="N263" s="987"/>
      <c r="O263" s="987"/>
      <c r="P263" s="987"/>
      <c r="Q263" s="987"/>
      <c r="R263" s="987"/>
      <c r="S263" s="987"/>
      <c r="T263" s="987"/>
      <c r="U263" s="987"/>
      <c r="V263" s="987"/>
      <c r="W263" s="987"/>
      <c r="X263" s="987"/>
      <c r="Y263" s="987"/>
      <c r="Z263" s="987"/>
      <c r="AA263" s="987"/>
      <c r="AB263" s="987"/>
      <c r="AC263" s="987"/>
      <c r="AD263" s="987"/>
      <c r="AE263" s="987"/>
    </row>
    <row r="264">
      <c r="A264" s="987"/>
      <c r="B264" s="989"/>
      <c r="C264" s="989"/>
      <c r="D264" s="989"/>
      <c r="E264" s="992"/>
      <c r="F264" s="987"/>
      <c r="G264" s="989"/>
      <c r="H264" s="987"/>
      <c r="I264" s="987"/>
      <c r="J264" s="987"/>
      <c r="K264" s="987"/>
      <c r="L264" s="987"/>
      <c r="M264" s="987"/>
      <c r="N264" s="987"/>
      <c r="O264" s="987"/>
      <c r="P264" s="987"/>
      <c r="Q264" s="987"/>
      <c r="R264" s="987"/>
      <c r="S264" s="987"/>
      <c r="T264" s="987"/>
      <c r="U264" s="987"/>
      <c r="V264" s="987"/>
      <c r="W264" s="987"/>
      <c r="X264" s="987"/>
      <c r="Y264" s="987"/>
      <c r="Z264" s="987"/>
      <c r="AA264" s="987"/>
      <c r="AB264" s="987"/>
      <c r="AC264" s="987"/>
      <c r="AD264" s="987"/>
      <c r="AE264" s="987"/>
    </row>
    <row r="265">
      <c r="A265" s="987"/>
      <c r="B265" s="989"/>
      <c r="C265" s="989"/>
      <c r="D265" s="989"/>
      <c r="E265" s="992"/>
      <c r="F265" s="987"/>
      <c r="G265" s="989"/>
      <c r="H265" s="987"/>
      <c r="I265" s="987"/>
      <c r="J265" s="987"/>
      <c r="K265" s="987"/>
      <c r="L265" s="987"/>
      <c r="M265" s="987"/>
      <c r="N265" s="987"/>
      <c r="O265" s="987"/>
      <c r="P265" s="987"/>
      <c r="Q265" s="987"/>
      <c r="R265" s="987"/>
      <c r="S265" s="987"/>
      <c r="T265" s="987"/>
      <c r="U265" s="987"/>
      <c r="V265" s="987"/>
      <c r="W265" s="987"/>
      <c r="X265" s="987"/>
      <c r="Y265" s="987"/>
      <c r="Z265" s="987"/>
      <c r="AA265" s="987"/>
      <c r="AB265" s="987"/>
      <c r="AC265" s="987"/>
      <c r="AD265" s="987"/>
      <c r="AE265" s="987"/>
    </row>
    <row r="266">
      <c r="A266" s="987"/>
      <c r="B266" s="989"/>
      <c r="C266" s="989"/>
      <c r="D266" s="989"/>
      <c r="E266" s="992"/>
      <c r="F266" s="987"/>
      <c r="G266" s="989"/>
      <c r="H266" s="987"/>
      <c r="I266" s="987"/>
      <c r="J266" s="987"/>
      <c r="K266" s="987"/>
      <c r="L266" s="987"/>
      <c r="M266" s="987"/>
      <c r="N266" s="987"/>
      <c r="O266" s="987"/>
      <c r="P266" s="987"/>
      <c r="Q266" s="987"/>
      <c r="R266" s="987"/>
      <c r="S266" s="987"/>
      <c r="T266" s="987"/>
      <c r="U266" s="987"/>
      <c r="V266" s="987"/>
      <c r="W266" s="987"/>
      <c r="X266" s="987"/>
      <c r="Y266" s="987"/>
      <c r="Z266" s="987"/>
      <c r="AA266" s="987"/>
      <c r="AB266" s="987"/>
      <c r="AC266" s="987"/>
      <c r="AD266" s="987"/>
      <c r="AE266" s="987"/>
    </row>
    <row r="267">
      <c r="A267" s="987"/>
      <c r="B267" s="989"/>
      <c r="C267" s="989"/>
      <c r="D267" s="989"/>
      <c r="E267" s="992"/>
      <c r="F267" s="987"/>
      <c r="G267" s="989"/>
      <c r="H267" s="987"/>
      <c r="I267" s="987"/>
      <c r="J267" s="987"/>
      <c r="K267" s="987"/>
      <c r="L267" s="987"/>
      <c r="M267" s="987"/>
      <c r="N267" s="987"/>
      <c r="O267" s="987"/>
      <c r="P267" s="987"/>
      <c r="Q267" s="987"/>
      <c r="R267" s="987"/>
      <c r="S267" s="987"/>
      <c r="T267" s="987"/>
      <c r="U267" s="987"/>
      <c r="V267" s="987"/>
      <c r="W267" s="987"/>
      <c r="X267" s="987"/>
      <c r="Y267" s="987"/>
      <c r="Z267" s="987"/>
      <c r="AA267" s="987"/>
      <c r="AB267" s="987"/>
      <c r="AC267" s="987"/>
      <c r="AD267" s="987"/>
      <c r="AE267" s="987"/>
    </row>
    <row r="268">
      <c r="A268" s="987"/>
      <c r="B268" s="989"/>
      <c r="C268" s="989"/>
      <c r="D268" s="989"/>
      <c r="E268" s="992"/>
      <c r="F268" s="987"/>
      <c r="G268" s="989"/>
      <c r="H268" s="987"/>
      <c r="I268" s="987"/>
      <c r="J268" s="987"/>
      <c r="K268" s="987"/>
      <c r="L268" s="987"/>
      <c r="M268" s="987"/>
      <c r="N268" s="987"/>
      <c r="O268" s="987"/>
      <c r="P268" s="987"/>
      <c r="Q268" s="987"/>
      <c r="R268" s="987"/>
      <c r="S268" s="987"/>
      <c r="T268" s="987"/>
      <c r="U268" s="987"/>
      <c r="V268" s="987"/>
      <c r="W268" s="987"/>
      <c r="X268" s="987"/>
      <c r="Y268" s="987"/>
      <c r="Z268" s="987"/>
      <c r="AA268" s="987"/>
      <c r="AB268" s="987"/>
      <c r="AC268" s="987"/>
      <c r="AD268" s="987"/>
      <c r="AE268" s="987"/>
    </row>
    <row r="269">
      <c r="A269" s="987"/>
      <c r="B269" s="989"/>
      <c r="C269" s="989"/>
      <c r="D269" s="989"/>
      <c r="E269" s="992"/>
      <c r="F269" s="987"/>
      <c r="G269" s="989"/>
      <c r="H269" s="987"/>
      <c r="I269" s="987"/>
      <c r="J269" s="987"/>
      <c r="K269" s="987"/>
      <c r="L269" s="987"/>
      <c r="M269" s="987"/>
      <c r="N269" s="987"/>
      <c r="O269" s="987"/>
      <c r="P269" s="987"/>
      <c r="Q269" s="987"/>
      <c r="R269" s="987"/>
      <c r="S269" s="987"/>
      <c r="T269" s="987"/>
      <c r="U269" s="987"/>
      <c r="V269" s="987"/>
      <c r="W269" s="987"/>
      <c r="X269" s="987"/>
      <c r="Y269" s="987"/>
      <c r="Z269" s="987"/>
      <c r="AA269" s="987"/>
      <c r="AB269" s="987"/>
      <c r="AC269" s="987"/>
      <c r="AD269" s="987"/>
      <c r="AE269" s="987"/>
    </row>
    <row r="270">
      <c r="A270" s="987"/>
      <c r="B270" s="989"/>
      <c r="C270" s="989"/>
      <c r="D270" s="989"/>
      <c r="E270" s="992"/>
      <c r="F270" s="987"/>
      <c r="G270" s="989"/>
      <c r="H270" s="987"/>
      <c r="I270" s="987"/>
      <c r="J270" s="987"/>
      <c r="K270" s="987"/>
      <c r="L270" s="987"/>
      <c r="M270" s="987"/>
      <c r="N270" s="987"/>
      <c r="O270" s="987"/>
      <c r="P270" s="987"/>
      <c r="Q270" s="987"/>
      <c r="R270" s="987"/>
      <c r="S270" s="987"/>
      <c r="T270" s="987"/>
      <c r="U270" s="987"/>
      <c r="V270" s="987"/>
      <c r="W270" s="987"/>
      <c r="X270" s="987"/>
      <c r="Y270" s="987"/>
      <c r="Z270" s="987"/>
      <c r="AA270" s="987"/>
      <c r="AB270" s="987"/>
      <c r="AC270" s="987"/>
      <c r="AD270" s="987"/>
      <c r="AE270" s="987"/>
    </row>
    <row r="271">
      <c r="A271" s="987"/>
      <c r="B271" s="989"/>
      <c r="C271" s="989"/>
      <c r="D271" s="989"/>
      <c r="E271" s="992"/>
      <c r="F271" s="987"/>
      <c r="G271" s="989"/>
      <c r="H271" s="987"/>
      <c r="I271" s="987"/>
      <c r="J271" s="987"/>
      <c r="K271" s="987"/>
      <c r="L271" s="987"/>
      <c r="M271" s="987"/>
      <c r="N271" s="987"/>
      <c r="O271" s="987"/>
      <c r="P271" s="987"/>
      <c r="Q271" s="987"/>
      <c r="R271" s="987"/>
      <c r="S271" s="987"/>
      <c r="T271" s="987"/>
      <c r="U271" s="987"/>
      <c r="V271" s="987"/>
      <c r="W271" s="987"/>
      <c r="X271" s="987"/>
      <c r="Y271" s="987"/>
      <c r="Z271" s="987"/>
      <c r="AA271" s="987"/>
      <c r="AB271" s="987"/>
      <c r="AC271" s="987"/>
      <c r="AD271" s="987"/>
      <c r="AE271" s="987"/>
    </row>
    <row r="272">
      <c r="A272" s="987"/>
      <c r="B272" s="989"/>
      <c r="C272" s="989"/>
      <c r="D272" s="989"/>
      <c r="E272" s="992"/>
      <c r="F272" s="987"/>
      <c r="G272" s="989"/>
      <c r="H272" s="987"/>
      <c r="I272" s="987"/>
      <c r="J272" s="987"/>
      <c r="K272" s="987"/>
      <c r="L272" s="987"/>
      <c r="M272" s="987"/>
      <c r="N272" s="987"/>
      <c r="O272" s="987"/>
      <c r="P272" s="987"/>
      <c r="Q272" s="987"/>
      <c r="R272" s="987"/>
      <c r="S272" s="987"/>
      <c r="T272" s="987"/>
      <c r="U272" s="987"/>
      <c r="V272" s="987"/>
      <c r="W272" s="987"/>
      <c r="X272" s="987"/>
      <c r="Y272" s="987"/>
      <c r="Z272" s="987"/>
      <c r="AA272" s="987"/>
      <c r="AB272" s="987"/>
      <c r="AC272" s="987"/>
      <c r="AD272" s="987"/>
      <c r="AE272" s="987"/>
    </row>
    <row r="273">
      <c r="A273" s="987"/>
      <c r="B273" s="989"/>
      <c r="C273" s="989"/>
      <c r="D273" s="989"/>
      <c r="E273" s="992"/>
      <c r="F273" s="987"/>
      <c r="G273" s="989"/>
      <c r="H273" s="987"/>
      <c r="I273" s="987"/>
      <c r="J273" s="987"/>
      <c r="K273" s="987"/>
      <c r="L273" s="987"/>
      <c r="M273" s="987"/>
      <c r="N273" s="987"/>
      <c r="O273" s="987"/>
      <c r="P273" s="987"/>
      <c r="Q273" s="987"/>
      <c r="R273" s="987"/>
      <c r="S273" s="987"/>
      <c r="T273" s="987"/>
      <c r="U273" s="987"/>
      <c r="V273" s="987"/>
      <c r="W273" s="987"/>
      <c r="X273" s="987"/>
      <c r="Y273" s="987"/>
      <c r="Z273" s="987"/>
      <c r="AA273" s="987"/>
      <c r="AB273" s="987"/>
      <c r="AC273" s="987"/>
      <c r="AD273" s="987"/>
      <c r="AE273" s="987"/>
    </row>
    <row r="274">
      <c r="A274" s="987"/>
      <c r="B274" s="989"/>
      <c r="C274" s="989"/>
      <c r="D274" s="989"/>
      <c r="E274" s="992"/>
      <c r="F274" s="987"/>
      <c r="G274" s="989"/>
      <c r="H274" s="987"/>
      <c r="I274" s="987"/>
      <c r="J274" s="987"/>
      <c r="K274" s="987"/>
      <c r="L274" s="987"/>
      <c r="M274" s="987"/>
      <c r="N274" s="987"/>
      <c r="O274" s="987"/>
      <c r="P274" s="987"/>
      <c r="Q274" s="987"/>
      <c r="R274" s="987"/>
      <c r="S274" s="987"/>
      <c r="T274" s="987"/>
      <c r="U274" s="987"/>
      <c r="V274" s="987"/>
      <c r="W274" s="987"/>
      <c r="X274" s="987"/>
      <c r="Y274" s="987"/>
      <c r="Z274" s="987"/>
      <c r="AA274" s="987"/>
      <c r="AB274" s="987"/>
      <c r="AC274" s="987"/>
      <c r="AD274" s="987"/>
      <c r="AE274" s="987"/>
    </row>
    <row r="275">
      <c r="A275" s="987"/>
      <c r="B275" s="989"/>
      <c r="C275" s="989"/>
      <c r="D275" s="989"/>
      <c r="E275" s="992"/>
      <c r="F275" s="987"/>
      <c r="G275" s="989"/>
      <c r="H275" s="987"/>
      <c r="I275" s="987"/>
      <c r="J275" s="987"/>
      <c r="K275" s="987"/>
      <c r="L275" s="987"/>
      <c r="M275" s="987"/>
      <c r="N275" s="987"/>
      <c r="O275" s="987"/>
      <c r="P275" s="987"/>
      <c r="Q275" s="987"/>
      <c r="R275" s="987"/>
      <c r="S275" s="987"/>
      <c r="T275" s="987"/>
      <c r="U275" s="987"/>
      <c r="V275" s="987"/>
      <c r="W275" s="987"/>
      <c r="X275" s="987"/>
      <c r="Y275" s="987"/>
      <c r="Z275" s="987"/>
      <c r="AA275" s="987"/>
      <c r="AB275" s="987"/>
      <c r="AC275" s="987"/>
      <c r="AD275" s="987"/>
      <c r="AE275" s="987"/>
    </row>
    <row r="276">
      <c r="A276" s="987"/>
      <c r="B276" s="989"/>
      <c r="C276" s="989"/>
      <c r="D276" s="989"/>
      <c r="E276" s="992"/>
      <c r="F276" s="987"/>
      <c r="G276" s="989"/>
      <c r="H276" s="987"/>
      <c r="I276" s="987"/>
      <c r="J276" s="987"/>
      <c r="K276" s="987"/>
      <c r="L276" s="987"/>
      <c r="M276" s="987"/>
      <c r="N276" s="987"/>
      <c r="O276" s="987"/>
      <c r="P276" s="987"/>
      <c r="Q276" s="987"/>
      <c r="R276" s="987"/>
      <c r="S276" s="987"/>
      <c r="T276" s="987"/>
      <c r="U276" s="987"/>
      <c r="V276" s="987"/>
      <c r="W276" s="987"/>
      <c r="X276" s="987"/>
      <c r="Y276" s="987"/>
      <c r="Z276" s="987"/>
      <c r="AA276" s="987"/>
      <c r="AB276" s="987"/>
      <c r="AC276" s="987"/>
      <c r="AD276" s="987"/>
      <c r="AE276" s="987"/>
    </row>
    <row r="277">
      <c r="A277" s="987"/>
      <c r="B277" s="989"/>
      <c r="C277" s="989"/>
      <c r="D277" s="989"/>
      <c r="E277" s="992"/>
      <c r="F277" s="987"/>
      <c r="G277" s="989"/>
      <c r="H277" s="987"/>
      <c r="I277" s="987"/>
      <c r="J277" s="987"/>
      <c r="K277" s="987"/>
      <c r="L277" s="987"/>
      <c r="M277" s="987"/>
      <c r="N277" s="987"/>
      <c r="O277" s="987"/>
      <c r="P277" s="987"/>
      <c r="Q277" s="987"/>
      <c r="R277" s="987"/>
      <c r="S277" s="987"/>
      <c r="T277" s="987"/>
      <c r="U277" s="987"/>
      <c r="V277" s="987"/>
      <c r="W277" s="987"/>
      <c r="X277" s="987"/>
      <c r="Y277" s="987"/>
      <c r="Z277" s="987"/>
      <c r="AA277" s="987"/>
      <c r="AB277" s="987"/>
      <c r="AC277" s="987"/>
      <c r="AD277" s="987"/>
      <c r="AE277" s="987"/>
    </row>
    <row r="278">
      <c r="A278" s="987"/>
      <c r="B278" s="989"/>
      <c r="C278" s="989"/>
      <c r="D278" s="989"/>
      <c r="E278" s="992"/>
      <c r="F278" s="987"/>
      <c r="G278" s="989"/>
      <c r="H278" s="987"/>
      <c r="I278" s="987"/>
      <c r="J278" s="987"/>
      <c r="K278" s="987"/>
      <c r="L278" s="987"/>
      <c r="M278" s="987"/>
      <c r="N278" s="987"/>
      <c r="O278" s="987"/>
      <c r="P278" s="987"/>
      <c r="Q278" s="987"/>
      <c r="R278" s="987"/>
      <c r="S278" s="987"/>
      <c r="T278" s="987"/>
      <c r="U278" s="987"/>
      <c r="V278" s="987"/>
      <c r="W278" s="987"/>
      <c r="X278" s="987"/>
      <c r="Y278" s="987"/>
      <c r="Z278" s="987"/>
      <c r="AA278" s="987"/>
      <c r="AB278" s="987"/>
      <c r="AC278" s="987"/>
      <c r="AD278" s="987"/>
      <c r="AE278" s="987"/>
    </row>
    <row r="279">
      <c r="A279" s="987"/>
      <c r="B279" s="989"/>
      <c r="C279" s="989"/>
      <c r="D279" s="989"/>
      <c r="E279" s="992"/>
      <c r="F279" s="987"/>
      <c r="G279" s="989"/>
      <c r="H279" s="987"/>
      <c r="I279" s="987"/>
      <c r="J279" s="987"/>
      <c r="K279" s="987"/>
      <c r="L279" s="987"/>
      <c r="M279" s="987"/>
      <c r="N279" s="987"/>
      <c r="O279" s="987"/>
      <c r="P279" s="987"/>
      <c r="Q279" s="987"/>
      <c r="R279" s="987"/>
      <c r="S279" s="987"/>
      <c r="T279" s="987"/>
      <c r="U279" s="987"/>
      <c r="V279" s="987"/>
      <c r="W279" s="987"/>
      <c r="X279" s="987"/>
      <c r="Y279" s="987"/>
      <c r="Z279" s="987"/>
      <c r="AA279" s="987"/>
      <c r="AB279" s="987"/>
      <c r="AC279" s="987"/>
      <c r="AD279" s="987"/>
      <c r="AE279" s="987"/>
    </row>
    <row r="280">
      <c r="A280" s="987"/>
      <c r="B280" s="989"/>
      <c r="C280" s="989"/>
      <c r="D280" s="989"/>
      <c r="E280" s="992"/>
      <c r="F280" s="987"/>
      <c r="G280" s="989"/>
      <c r="H280" s="987"/>
      <c r="I280" s="987"/>
      <c r="J280" s="987"/>
      <c r="K280" s="987"/>
      <c r="L280" s="987"/>
      <c r="M280" s="987"/>
      <c r="N280" s="987"/>
      <c r="O280" s="987"/>
      <c r="P280" s="987"/>
      <c r="Q280" s="987"/>
      <c r="R280" s="987"/>
      <c r="S280" s="987"/>
      <c r="T280" s="987"/>
      <c r="U280" s="987"/>
      <c r="V280" s="987"/>
      <c r="W280" s="987"/>
      <c r="X280" s="987"/>
      <c r="Y280" s="987"/>
      <c r="Z280" s="987"/>
      <c r="AA280" s="987"/>
      <c r="AB280" s="987"/>
      <c r="AC280" s="987"/>
      <c r="AD280" s="987"/>
      <c r="AE280" s="987"/>
    </row>
    <row r="281">
      <c r="A281" s="987"/>
      <c r="B281" s="989"/>
      <c r="C281" s="989"/>
      <c r="D281" s="989"/>
      <c r="E281" s="992"/>
      <c r="F281" s="987"/>
      <c r="G281" s="989"/>
      <c r="H281" s="987"/>
      <c r="I281" s="987"/>
      <c r="J281" s="987"/>
      <c r="K281" s="987"/>
      <c r="L281" s="987"/>
      <c r="M281" s="987"/>
      <c r="N281" s="987"/>
      <c r="O281" s="987"/>
      <c r="P281" s="987"/>
      <c r="Q281" s="987"/>
      <c r="R281" s="987"/>
      <c r="S281" s="987"/>
      <c r="T281" s="987"/>
      <c r="U281" s="987"/>
      <c r="V281" s="987"/>
      <c r="W281" s="987"/>
      <c r="X281" s="987"/>
      <c r="Y281" s="987"/>
      <c r="Z281" s="987"/>
      <c r="AA281" s="987"/>
      <c r="AB281" s="987"/>
      <c r="AC281" s="987"/>
      <c r="AD281" s="987"/>
      <c r="AE281" s="987"/>
    </row>
    <row r="282">
      <c r="A282" s="987"/>
      <c r="B282" s="989"/>
      <c r="C282" s="989"/>
      <c r="D282" s="989"/>
      <c r="E282" s="992"/>
      <c r="F282" s="987"/>
      <c r="G282" s="989"/>
      <c r="H282" s="987"/>
      <c r="I282" s="987"/>
      <c r="J282" s="987"/>
      <c r="K282" s="987"/>
      <c r="L282" s="987"/>
      <c r="M282" s="987"/>
      <c r="N282" s="987"/>
      <c r="O282" s="987"/>
      <c r="P282" s="987"/>
      <c r="Q282" s="987"/>
      <c r="R282" s="987"/>
      <c r="S282" s="987"/>
      <c r="T282" s="987"/>
      <c r="U282" s="987"/>
      <c r="V282" s="987"/>
      <c r="W282" s="987"/>
      <c r="X282" s="987"/>
      <c r="Y282" s="987"/>
      <c r="Z282" s="987"/>
      <c r="AA282" s="987"/>
      <c r="AB282" s="987"/>
      <c r="AC282" s="987"/>
      <c r="AD282" s="987"/>
      <c r="AE282" s="987"/>
    </row>
    <row r="283">
      <c r="A283" s="987"/>
      <c r="B283" s="989"/>
      <c r="C283" s="989"/>
      <c r="D283" s="989"/>
      <c r="E283" s="992"/>
      <c r="F283" s="987"/>
      <c r="G283" s="989"/>
      <c r="H283" s="987"/>
      <c r="I283" s="987"/>
      <c r="J283" s="987"/>
      <c r="K283" s="987"/>
      <c r="L283" s="987"/>
      <c r="M283" s="987"/>
      <c r="N283" s="987"/>
      <c r="O283" s="987"/>
      <c r="P283" s="987"/>
      <c r="Q283" s="987"/>
      <c r="R283" s="987"/>
      <c r="S283" s="987"/>
      <c r="T283" s="987"/>
      <c r="U283" s="987"/>
      <c r="V283" s="987"/>
      <c r="W283" s="987"/>
      <c r="X283" s="987"/>
      <c r="Y283" s="987"/>
      <c r="Z283" s="987"/>
      <c r="AA283" s="987"/>
      <c r="AB283" s="987"/>
      <c r="AC283" s="987"/>
      <c r="AD283" s="987"/>
      <c r="AE283" s="987"/>
    </row>
    <row r="284">
      <c r="A284" s="987"/>
      <c r="B284" s="989"/>
      <c r="C284" s="989"/>
      <c r="D284" s="989"/>
      <c r="E284" s="992"/>
      <c r="F284" s="987"/>
      <c r="G284" s="989"/>
      <c r="H284" s="987"/>
      <c r="I284" s="987"/>
      <c r="J284" s="987"/>
      <c r="K284" s="987"/>
      <c r="L284" s="987"/>
      <c r="M284" s="987"/>
      <c r="N284" s="987"/>
      <c r="O284" s="987"/>
      <c r="P284" s="987"/>
      <c r="Q284" s="987"/>
      <c r="R284" s="987"/>
      <c r="S284" s="987"/>
      <c r="T284" s="987"/>
      <c r="U284" s="987"/>
      <c r="V284" s="987"/>
      <c r="W284" s="987"/>
      <c r="X284" s="987"/>
      <c r="Y284" s="987"/>
      <c r="Z284" s="987"/>
      <c r="AA284" s="987"/>
      <c r="AB284" s="987"/>
      <c r="AC284" s="987"/>
      <c r="AD284" s="987"/>
      <c r="AE284" s="987"/>
    </row>
    <row r="285">
      <c r="A285" s="987"/>
      <c r="B285" s="989"/>
      <c r="C285" s="989"/>
      <c r="D285" s="989"/>
      <c r="E285" s="992"/>
      <c r="F285" s="987"/>
      <c r="G285" s="989"/>
      <c r="H285" s="987"/>
      <c r="I285" s="987"/>
      <c r="J285" s="987"/>
      <c r="K285" s="987"/>
      <c r="L285" s="987"/>
      <c r="M285" s="987"/>
      <c r="N285" s="987"/>
      <c r="O285" s="987"/>
      <c r="P285" s="987"/>
      <c r="Q285" s="987"/>
      <c r="R285" s="987"/>
      <c r="S285" s="987"/>
      <c r="T285" s="987"/>
      <c r="U285" s="987"/>
      <c r="V285" s="987"/>
      <c r="W285" s="987"/>
      <c r="X285" s="987"/>
      <c r="Y285" s="987"/>
      <c r="Z285" s="987"/>
      <c r="AA285" s="987"/>
      <c r="AB285" s="987"/>
      <c r="AC285" s="987"/>
      <c r="AD285" s="987"/>
      <c r="AE285" s="987"/>
    </row>
    <row r="286">
      <c r="A286" s="987"/>
      <c r="B286" s="989"/>
      <c r="C286" s="989"/>
      <c r="D286" s="989"/>
      <c r="E286" s="992"/>
      <c r="F286" s="987"/>
      <c r="G286" s="989"/>
      <c r="H286" s="987"/>
      <c r="I286" s="987"/>
      <c r="J286" s="987"/>
      <c r="K286" s="987"/>
      <c r="L286" s="987"/>
      <c r="M286" s="987"/>
      <c r="N286" s="987"/>
      <c r="O286" s="987"/>
      <c r="P286" s="987"/>
      <c r="Q286" s="987"/>
      <c r="R286" s="987"/>
      <c r="S286" s="987"/>
      <c r="T286" s="987"/>
      <c r="U286" s="987"/>
      <c r="V286" s="987"/>
      <c r="W286" s="987"/>
      <c r="X286" s="987"/>
      <c r="Y286" s="987"/>
      <c r="Z286" s="987"/>
      <c r="AA286" s="987"/>
      <c r="AB286" s="987"/>
      <c r="AC286" s="987"/>
      <c r="AD286" s="987"/>
      <c r="AE286" s="987"/>
    </row>
    <row r="287">
      <c r="A287" s="987"/>
      <c r="B287" s="989"/>
      <c r="C287" s="989"/>
      <c r="D287" s="989"/>
      <c r="E287" s="992"/>
      <c r="F287" s="987"/>
      <c r="G287" s="989"/>
      <c r="H287" s="987"/>
      <c r="I287" s="987"/>
      <c r="J287" s="987"/>
      <c r="K287" s="987"/>
      <c r="L287" s="987"/>
      <c r="M287" s="987"/>
      <c r="N287" s="987"/>
      <c r="O287" s="987"/>
      <c r="P287" s="987"/>
      <c r="Q287" s="987"/>
      <c r="R287" s="987"/>
      <c r="S287" s="987"/>
      <c r="T287" s="987"/>
      <c r="U287" s="987"/>
      <c r="V287" s="987"/>
      <c r="W287" s="987"/>
      <c r="X287" s="987"/>
      <c r="Y287" s="987"/>
      <c r="Z287" s="987"/>
      <c r="AA287" s="987"/>
      <c r="AB287" s="987"/>
      <c r="AC287" s="987"/>
      <c r="AD287" s="987"/>
      <c r="AE287" s="987"/>
    </row>
    <row r="288">
      <c r="A288" s="987"/>
      <c r="B288" s="989"/>
      <c r="C288" s="989"/>
      <c r="D288" s="989"/>
      <c r="E288" s="992"/>
      <c r="F288" s="987"/>
      <c r="G288" s="989"/>
      <c r="H288" s="987"/>
      <c r="I288" s="987"/>
      <c r="J288" s="987"/>
      <c r="K288" s="987"/>
      <c r="L288" s="987"/>
      <c r="M288" s="987"/>
      <c r="N288" s="987"/>
      <c r="O288" s="987"/>
      <c r="P288" s="987"/>
      <c r="Q288" s="987"/>
      <c r="R288" s="987"/>
      <c r="S288" s="987"/>
      <c r="T288" s="987"/>
      <c r="U288" s="987"/>
      <c r="V288" s="987"/>
      <c r="W288" s="987"/>
      <c r="X288" s="987"/>
      <c r="Y288" s="987"/>
      <c r="Z288" s="987"/>
      <c r="AA288" s="987"/>
      <c r="AB288" s="987"/>
      <c r="AC288" s="987"/>
      <c r="AD288" s="987"/>
      <c r="AE288" s="987"/>
    </row>
    <row r="289">
      <c r="A289" s="987"/>
      <c r="B289" s="989"/>
      <c r="C289" s="989"/>
      <c r="D289" s="989"/>
      <c r="E289" s="992"/>
      <c r="F289" s="987"/>
      <c r="G289" s="989"/>
      <c r="H289" s="987"/>
      <c r="I289" s="987"/>
      <c r="J289" s="987"/>
      <c r="K289" s="987"/>
      <c r="L289" s="987"/>
      <c r="M289" s="987"/>
      <c r="N289" s="987"/>
      <c r="O289" s="987"/>
      <c r="P289" s="987"/>
      <c r="Q289" s="987"/>
      <c r="R289" s="987"/>
      <c r="S289" s="987"/>
      <c r="T289" s="987"/>
      <c r="U289" s="987"/>
      <c r="V289" s="987"/>
      <c r="W289" s="987"/>
      <c r="X289" s="987"/>
      <c r="Y289" s="987"/>
      <c r="Z289" s="987"/>
      <c r="AA289" s="987"/>
      <c r="AB289" s="987"/>
      <c r="AC289" s="987"/>
      <c r="AD289" s="987"/>
      <c r="AE289" s="987"/>
    </row>
    <row r="290">
      <c r="A290" s="987"/>
      <c r="B290" s="989"/>
      <c r="C290" s="989"/>
      <c r="D290" s="989"/>
      <c r="E290" s="992"/>
      <c r="F290" s="987"/>
      <c r="G290" s="989"/>
      <c r="H290" s="987"/>
      <c r="I290" s="987"/>
      <c r="J290" s="987"/>
      <c r="K290" s="987"/>
      <c r="L290" s="987"/>
      <c r="M290" s="987"/>
      <c r="N290" s="987"/>
      <c r="O290" s="987"/>
      <c r="P290" s="987"/>
      <c r="Q290" s="987"/>
      <c r="R290" s="987"/>
      <c r="S290" s="987"/>
      <c r="T290" s="987"/>
      <c r="U290" s="987"/>
      <c r="V290" s="987"/>
      <c r="W290" s="987"/>
      <c r="X290" s="987"/>
      <c r="Y290" s="987"/>
      <c r="Z290" s="987"/>
      <c r="AA290" s="987"/>
      <c r="AB290" s="987"/>
      <c r="AC290" s="987"/>
      <c r="AD290" s="987"/>
      <c r="AE290" s="987"/>
    </row>
    <row r="291">
      <c r="A291" s="987"/>
      <c r="B291" s="989"/>
      <c r="C291" s="989"/>
      <c r="D291" s="989"/>
      <c r="E291" s="992"/>
      <c r="F291" s="987"/>
      <c r="G291" s="989"/>
      <c r="H291" s="987"/>
      <c r="I291" s="987"/>
      <c r="J291" s="987"/>
      <c r="K291" s="987"/>
      <c r="L291" s="987"/>
      <c r="M291" s="987"/>
      <c r="N291" s="987"/>
      <c r="O291" s="987"/>
      <c r="P291" s="987"/>
      <c r="Q291" s="987"/>
      <c r="R291" s="987"/>
      <c r="S291" s="987"/>
      <c r="T291" s="987"/>
      <c r="U291" s="987"/>
      <c r="V291" s="987"/>
      <c r="W291" s="987"/>
      <c r="X291" s="987"/>
      <c r="Y291" s="987"/>
      <c r="Z291" s="987"/>
      <c r="AA291" s="987"/>
      <c r="AB291" s="987"/>
      <c r="AC291" s="987"/>
      <c r="AD291" s="987"/>
      <c r="AE291" s="987"/>
    </row>
    <row r="292">
      <c r="A292" s="987"/>
      <c r="B292" s="989"/>
      <c r="C292" s="989"/>
      <c r="D292" s="989"/>
      <c r="E292" s="992"/>
      <c r="F292" s="987"/>
      <c r="G292" s="989"/>
      <c r="H292" s="987"/>
      <c r="I292" s="987"/>
      <c r="J292" s="987"/>
      <c r="K292" s="987"/>
      <c r="L292" s="987"/>
      <c r="M292" s="987"/>
      <c r="N292" s="987"/>
      <c r="O292" s="987"/>
      <c r="P292" s="987"/>
      <c r="Q292" s="987"/>
      <c r="R292" s="987"/>
      <c r="S292" s="987"/>
      <c r="T292" s="987"/>
      <c r="U292" s="987"/>
      <c r="V292" s="987"/>
      <c r="W292" s="987"/>
      <c r="X292" s="987"/>
      <c r="Y292" s="987"/>
      <c r="Z292" s="987"/>
      <c r="AA292" s="987"/>
      <c r="AB292" s="987"/>
      <c r="AC292" s="987"/>
      <c r="AD292" s="987"/>
      <c r="AE292" s="987"/>
    </row>
    <row r="293">
      <c r="A293" s="987"/>
      <c r="B293" s="989"/>
      <c r="C293" s="989"/>
      <c r="D293" s="989"/>
      <c r="E293" s="992"/>
      <c r="F293" s="987"/>
      <c r="G293" s="989"/>
      <c r="H293" s="987"/>
      <c r="I293" s="987"/>
      <c r="J293" s="987"/>
      <c r="K293" s="987"/>
      <c r="L293" s="987"/>
      <c r="M293" s="987"/>
      <c r="N293" s="987"/>
      <c r="O293" s="987"/>
      <c r="P293" s="987"/>
      <c r="Q293" s="987"/>
      <c r="R293" s="987"/>
      <c r="S293" s="987"/>
      <c r="T293" s="987"/>
      <c r="U293" s="987"/>
      <c r="V293" s="987"/>
      <c r="W293" s="987"/>
      <c r="X293" s="987"/>
      <c r="Y293" s="987"/>
      <c r="Z293" s="987"/>
      <c r="AA293" s="987"/>
      <c r="AB293" s="987"/>
      <c r="AC293" s="987"/>
      <c r="AD293" s="987"/>
      <c r="AE293" s="987"/>
    </row>
    <row r="294">
      <c r="A294" s="987"/>
      <c r="B294" s="989"/>
      <c r="C294" s="989"/>
      <c r="D294" s="989"/>
      <c r="E294" s="992"/>
      <c r="F294" s="987"/>
      <c r="G294" s="989"/>
      <c r="H294" s="987"/>
      <c r="I294" s="987"/>
      <c r="J294" s="987"/>
      <c r="K294" s="987"/>
      <c r="L294" s="987"/>
      <c r="M294" s="987"/>
      <c r="N294" s="987"/>
      <c r="O294" s="987"/>
      <c r="P294" s="987"/>
      <c r="Q294" s="987"/>
      <c r="R294" s="987"/>
      <c r="S294" s="987"/>
      <c r="T294" s="987"/>
      <c r="U294" s="987"/>
      <c r="V294" s="987"/>
      <c r="W294" s="987"/>
      <c r="X294" s="987"/>
      <c r="Y294" s="987"/>
      <c r="Z294" s="987"/>
      <c r="AA294" s="987"/>
      <c r="AB294" s="987"/>
      <c r="AC294" s="987"/>
      <c r="AD294" s="987"/>
      <c r="AE294" s="987"/>
    </row>
    <row r="295">
      <c r="A295" s="987"/>
      <c r="B295" s="989"/>
      <c r="C295" s="989"/>
      <c r="D295" s="989"/>
      <c r="E295" s="992"/>
      <c r="F295" s="987"/>
      <c r="G295" s="989"/>
      <c r="H295" s="987"/>
      <c r="I295" s="987"/>
      <c r="J295" s="987"/>
      <c r="K295" s="987"/>
      <c r="L295" s="987"/>
      <c r="M295" s="987"/>
      <c r="N295" s="987"/>
      <c r="O295" s="987"/>
      <c r="P295" s="987"/>
      <c r="Q295" s="987"/>
      <c r="R295" s="987"/>
      <c r="S295" s="987"/>
      <c r="T295" s="987"/>
      <c r="U295" s="987"/>
      <c r="V295" s="987"/>
      <c r="W295" s="987"/>
      <c r="X295" s="987"/>
      <c r="Y295" s="987"/>
      <c r="Z295" s="987"/>
      <c r="AA295" s="987"/>
      <c r="AB295" s="987"/>
      <c r="AC295" s="987"/>
      <c r="AD295" s="987"/>
      <c r="AE295" s="987"/>
    </row>
    <row r="296">
      <c r="A296" s="987"/>
      <c r="B296" s="989"/>
      <c r="C296" s="989"/>
      <c r="D296" s="989"/>
      <c r="E296" s="992"/>
      <c r="F296" s="987"/>
      <c r="G296" s="989"/>
      <c r="H296" s="987"/>
      <c r="I296" s="987"/>
      <c r="J296" s="987"/>
      <c r="K296" s="987"/>
      <c r="L296" s="987"/>
      <c r="M296" s="987"/>
      <c r="N296" s="987"/>
      <c r="O296" s="987"/>
      <c r="P296" s="987"/>
      <c r="Q296" s="987"/>
      <c r="R296" s="987"/>
      <c r="S296" s="987"/>
      <c r="T296" s="987"/>
      <c r="U296" s="987"/>
      <c r="V296" s="987"/>
      <c r="W296" s="987"/>
      <c r="X296" s="987"/>
      <c r="Y296" s="987"/>
      <c r="Z296" s="987"/>
      <c r="AA296" s="987"/>
      <c r="AB296" s="987"/>
      <c r="AC296" s="987"/>
      <c r="AD296" s="987"/>
      <c r="AE296" s="987"/>
    </row>
    <row r="297">
      <c r="A297" s="987"/>
      <c r="B297" s="989"/>
      <c r="C297" s="989"/>
      <c r="D297" s="989"/>
      <c r="E297" s="992"/>
      <c r="F297" s="987"/>
      <c r="G297" s="989"/>
      <c r="H297" s="987"/>
      <c r="I297" s="987"/>
      <c r="J297" s="987"/>
      <c r="K297" s="987"/>
      <c r="L297" s="987"/>
      <c r="M297" s="987"/>
      <c r="N297" s="987"/>
      <c r="O297" s="987"/>
      <c r="P297" s="987"/>
      <c r="Q297" s="987"/>
      <c r="R297" s="987"/>
      <c r="S297" s="987"/>
      <c r="T297" s="987"/>
      <c r="U297" s="987"/>
      <c r="V297" s="987"/>
      <c r="W297" s="987"/>
      <c r="X297" s="987"/>
      <c r="Y297" s="987"/>
      <c r="Z297" s="987"/>
      <c r="AA297" s="987"/>
      <c r="AB297" s="987"/>
      <c r="AC297" s="987"/>
      <c r="AD297" s="987"/>
      <c r="AE297" s="987"/>
    </row>
    <row r="298">
      <c r="A298" s="987"/>
      <c r="B298" s="989"/>
      <c r="C298" s="989"/>
      <c r="D298" s="989"/>
      <c r="E298" s="992"/>
      <c r="F298" s="987"/>
      <c r="G298" s="989"/>
      <c r="H298" s="987"/>
      <c r="I298" s="987"/>
      <c r="J298" s="987"/>
      <c r="K298" s="987"/>
      <c r="L298" s="987"/>
      <c r="M298" s="987"/>
      <c r="N298" s="987"/>
      <c r="O298" s="987"/>
      <c r="P298" s="987"/>
      <c r="Q298" s="987"/>
      <c r="R298" s="987"/>
      <c r="S298" s="987"/>
      <c r="T298" s="987"/>
      <c r="U298" s="987"/>
      <c r="V298" s="987"/>
      <c r="W298" s="987"/>
      <c r="X298" s="987"/>
      <c r="Y298" s="987"/>
      <c r="Z298" s="987"/>
      <c r="AA298" s="987"/>
      <c r="AB298" s="987"/>
      <c r="AC298" s="987"/>
      <c r="AD298" s="987"/>
      <c r="AE298" s="987"/>
    </row>
    <row r="299">
      <c r="A299" s="987"/>
      <c r="B299" s="989"/>
      <c r="C299" s="989"/>
      <c r="D299" s="989"/>
      <c r="E299" s="992"/>
      <c r="F299" s="987"/>
      <c r="G299" s="989"/>
      <c r="H299" s="987"/>
      <c r="I299" s="987"/>
      <c r="J299" s="987"/>
      <c r="K299" s="987"/>
      <c r="L299" s="987"/>
      <c r="M299" s="987"/>
      <c r="N299" s="987"/>
      <c r="O299" s="987"/>
      <c r="P299" s="987"/>
      <c r="Q299" s="987"/>
      <c r="R299" s="987"/>
      <c r="S299" s="987"/>
      <c r="T299" s="987"/>
      <c r="U299" s="987"/>
      <c r="V299" s="987"/>
      <c r="W299" s="987"/>
      <c r="X299" s="987"/>
      <c r="Y299" s="987"/>
      <c r="Z299" s="987"/>
      <c r="AA299" s="987"/>
      <c r="AB299" s="987"/>
      <c r="AC299" s="987"/>
      <c r="AD299" s="987"/>
      <c r="AE299" s="987"/>
    </row>
    <row r="300">
      <c r="A300" s="987"/>
      <c r="B300" s="989"/>
      <c r="C300" s="989"/>
      <c r="D300" s="989"/>
      <c r="E300" s="992"/>
      <c r="F300" s="987"/>
      <c r="G300" s="989"/>
      <c r="H300" s="987"/>
      <c r="I300" s="987"/>
      <c r="J300" s="987"/>
      <c r="K300" s="987"/>
      <c r="L300" s="987"/>
      <c r="M300" s="987"/>
      <c r="N300" s="987"/>
      <c r="O300" s="987"/>
      <c r="P300" s="987"/>
      <c r="Q300" s="987"/>
      <c r="R300" s="987"/>
      <c r="S300" s="987"/>
      <c r="T300" s="987"/>
      <c r="U300" s="987"/>
      <c r="V300" s="987"/>
      <c r="W300" s="987"/>
      <c r="X300" s="987"/>
      <c r="Y300" s="987"/>
      <c r="Z300" s="987"/>
      <c r="AA300" s="987"/>
      <c r="AB300" s="987"/>
      <c r="AC300" s="987"/>
      <c r="AD300" s="987"/>
      <c r="AE300" s="987"/>
    </row>
    <row r="301">
      <c r="A301" s="987"/>
      <c r="B301" s="989"/>
      <c r="C301" s="989"/>
      <c r="D301" s="989"/>
      <c r="E301" s="992"/>
      <c r="F301" s="987"/>
      <c r="G301" s="989"/>
      <c r="H301" s="987"/>
      <c r="I301" s="987"/>
      <c r="J301" s="987"/>
      <c r="K301" s="987"/>
      <c r="L301" s="987"/>
      <c r="M301" s="987"/>
      <c r="N301" s="987"/>
      <c r="O301" s="987"/>
      <c r="P301" s="987"/>
      <c r="Q301" s="987"/>
      <c r="R301" s="987"/>
      <c r="S301" s="987"/>
      <c r="T301" s="987"/>
      <c r="U301" s="987"/>
      <c r="V301" s="987"/>
      <c r="W301" s="987"/>
      <c r="X301" s="987"/>
      <c r="Y301" s="987"/>
      <c r="Z301" s="987"/>
      <c r="AA301" s="987"/>
      <c r="AB301" s="987"/>
      <c r="AC301" s="987"/>
      <c r="AD301" s="987"/>
      <c r="AE301" s="987"/>
    </row>
    <row r="302">
      <c r="A302" s="987"/>
      <c r="B302" s="989"/>
      <c r="C302" s="989"/>
      <c r="D302" s="989"/>
      <c r="E302" s="992"/>
      <c r="F302" s="987"/>
      <c r="G302" s="989"/>
      <c r="H302" s="987"/>
      <c r="I302" s="987"/>
      <c r="J302" s="987"/>
      <c r="K302" s="987"/>
      <c r="L302" s="987"/>
      <c r="M302" s="987"/>
      <c r="N302" s="987"/>
      <c r="O302" s="987"/>
      <c r="P302" s="987"/>
      <c r="Q302" s="987"/>
      <c r="R302" s="987"/>
      <c r="S302" s="987"/>
      <c r="T302" s="987"/>
      <c r="U302" s="987"/>
      <c r="V302" s="987"/>
      <c r="W302" s="987"/>
      <c r="X302" s="987"/>
      <c r="Y302" s="987"/>
      <c r="Z302" s="987"/>
      <c r="AA302" s="987"/>
      <c r="AB302" s="987"/>
      <c r="AC302" s="987"/>
      <c r="AD302" s="987"/>
      <c r="AE302" s="987"/>
    </row>
    <row r="303">
      <c r="A303" s="987"/>
      <c r="B303" s="989"/>
      <c r="C303" s="989"/>
      <c r="D303" s="989"/>
      <c r="E303" s="992"/>
      <c r="F303" s="987"/>
      <c r="G303" s="989"/>
      <c r="H303" s="987"/>
      <c r="I303" s="987"/>
      <c r="J303" s="987"/>
      <c r="K303" s="987"/>
      <c r="L303" s="987"/>
      <c r="M303" s="987"/>
      <c r="N303" s="987"/>
      <c r="O303" s="987"/>
      <c r="P303" s="987"/>
      <c r="Q303" s="987"/>
      <c r="R303" s="987"/>
      <c r="S303" s="987"/>
      <c r="T303" s="987"/>
      <c r="U303" s="987"/>
      <c r="V303" s="987"/>
      <c r="W303" s="987"/>
      <c r="X303" s="987"/>
      <c r="Y303" s="987"/>
      <c r="Z303" s="987"/>
      <c r="AA303" s="987"/>
      <c r="AB303" s="987"/>
      <c r="AC303" s="987"/>
      <c r="AD303" s="987"/>
      <c r="AE303" s="987"/>
    </row>
    <row r="304">
      <c r="A304" s="987"/>
      <c r="B304" s="989"/>
      <c r="C304" s="989"/>
      <c r="D304" s="989"/>
      <c r="E304" s="992"/>
      <c r="F304" s="987"/>
      <c r="G304" s="989"/>
      <c r="H304" s="987"/>
      <c r="I304" s="987"/>
      <c r="J304" s="987"/>
      <c r="K304" s="987"/>
      <c r="L304" s="987"/>
      <c r="M304" s="987"/>
      <c r="N304" s="987"/>
      <c r="O304" s="987"/>
      <c r="P304" s="987"/>
      <c r="Q304" s="987"/>
      <c r="R304" s="987"/>
      <c r="S304" s="987"/>
      <c r="T304" s="987"/>
      <c r="U304" s="987"/>
      <c r="V304" s="987"/>
      <c r="W304" s="987"/>
      <c r="X304" s="987"/>
      <c r="Y304" s="987"/>
      <c r="Z304" s="987"/>
      <c r="AA304" s="987"/>
      <c r="AB304" s="987"/>
      <c r="AC304" s="987"/>
      <c r="AD304" s="987"/>
      <c r="AE304" s="987"/>
    </row>
    <row r="305">
      <c r="A305" s="987"/>
      <c r="B305" s="989"/>
      <c r="C305" s="989"/>
      <c r="D305" s="989"/>
      <c r="E305" s="992"/>
      <c r="F305" s="987"/>
      <c r="G305" s="989"/>
      <c r="H305" s="987"/>
      <c r="I305" s="987"/>
      <c r="J305" s="987"/>
      <c r="K305" s="987"/>
      <c r="L305" s="987"/>
      <c r="M305" s="987"/>
      <c r="N305" s="987"/>
      <c r="O305" s="987"/>
      <c r="P305" s="987"/>
      <c r="Q305" s="987"/>
      <c r="R305" s="987"/>
      <c r="S305" s="987"/>
      <c r="T305" s="987"/>
      <c r="U305" s="987"/>
      <c r="V305" s="987"/>
      <c r="W305" s="987"/>
      <c r="X305" s="987"/>
      <c r="Y305" s="987"/>
      <c r="Z305" s="987"/>
      <c r="AA305" s="987"/>
      <c r="AB305" s="987"/>
      <c r="AC305" s="987"/>
      <c r="AD305" s="987"/>
      <c r="AE305" s="987"/>
    </row>
    <row r="306">
      <c r="A306" s="987"/>
      <c r="B306" s="989"/>
      <c r="C306" s="989"/>
      <c r="D306" s="989"/>
      <c r="E306" s="992"/>
      <c r="F306" s="987"/>
      <c r="G306" s="989"/>
      <c r="H306" s="987"/>
      <c r="I306" s="987"/>
      <c r="J306" s="987"/>
      <c r="K306" s="987"/>
      <c r="L306" s="987"/>
      <c r="M306" s="987"/>
      <c r="N306" s="987"/>
      <c r="O306" s="987"/>
      <c r="P306" s="987"/>
      <c r="Q306" s="987"/>
      <c r="R306" s="987"/>
      <c r="S306" s="987"/>
      <c r="T306" s="987"/>
      <c r="U306" s="987"/>
      <c r="V306" s="987"/>
      <c r="W306" s="987"/>
      <c r="X306" s="987"/>
      <c r="Y306" s="987"/>
      <c r="Z306" s="987"/>
      <c r="AA306" s="987"/>
      <c r="AB306" s="987"/>
      <c r="AC306" s="987"/>
      <c r="AD306" s="987"/>
      <c r="AE306" s="987"/>
    </row>
    <row r="307">
      <c r="A307" s="987"/>
      <c r="B307" s="989"/>
      <c r="C307" s="989"/>
      <c r="D307" s="989"/>
      <c r="E307" s="992"/>
      <c r="F307" s="987"/>
      <c r="G307" s="989"/>
      <c r="H307" s="987"/>
      <c r="I307" s="987"/>
      <c r="J307" s="987"/>
      <c r="K307" s="987"/>
      <c r="L307" s="987"/>
      <c r="M307" s="987"/>
      <c r="N307" s="987"/>
      <c r="O307" s="987"/>
      <c r="P307" s="987"/>
      <c r="Q307" s="987"/>
      <c r="R307" s="987"/>
      <c r="S307" s="987"/>
      <c r="T307" s="987"/>
      <c r="U307" s="987"/>
      <c r="V307" s="987"/>
      <c r="W307" s="987"/>
      <c r="X307" s="987"/>
      <c r="Y307" s="987"/>
      <c r="Z307" s="987"/>
      <c r="AA307" s="987"/>
      <c r="AB307" s="987"/>
      <c r="AC307" s="987"/>
      <c r="AD307" s="987"/>
      <c r="AE307" s="987"/>
    </row>
    <row r="308">
      <c r="A308" s="987"/>
      <c r="B308" s="989"/>
      <c r="C308" s="989"/>
      <c r="D308" s="989"/>
      <c r="E308" s="992"/>
      <c r="F308" s="987"/>
      <c r="G308" s="989"/>
      <c r="H308" s="987"/>
      <c r="I308" s="987"/>
      <c r="J308" s="987"/>
      <c r="K308" s="987"/>
      <c r="L308" s="987"/>
      <c r="M308" s="987"/>
      <c r="N308" s="987"/>
      <c r="O308" s="987"/>
      <c r="P308" s="987"/>
      <c r="Q308" s="987"/>
      <c r="R308" s="987"/>
      <c r="S308" s="987"/>
      <c r="T308" s="987"/>
      <c r="U308" s="987"/>
      <c r="V308" s="987"/>
      <c r="W308" s="987"/>
      <c r="X308" s="987"/>
      <c r="Y308" s="987"/>
      <c r="Z308" s="987"/>
      <c r="AA308" s="987"/>
      <c r="AB308" s="987"/>
      <c r="AC308" s="987"/>
      <c r="AD308" s="987"/>
      <c r="AE308" s="987"/>
    </row>
    <row r="309">
      <c r="A309" s="987"/>
      <c r="B309" s="989"/>
      <c r="C309" s="989"/>
      <c r="D309" s="989"/>
      <c r="E309" s="992"/>
      <c r="F309" s="987"/>
      <c r="G309" s="989"/>
      <c r="H309" s="987"/>
      <c r="I309" s="987"/>
      <c r="J309" s="987"/>
      <c r="K309" s="987"/>
      <c r="L309" s="987"/>
      <c r="M309" s="987"/>
      <c r="N309" s="987"/>
      <c r="O309" s="987"/>
      <c r="P309" s="987"/>
      <c r="Q309" s="987"/>
      <c r="R309" s="987"/>
      <c r="S309" s="987"/>
      <c r="T309" s="987"/>
      <c r="U309" s="987"/>
      <c r="V309" s="987"/>
      <c r="W309" s="987"/>
      <c r="X309" s="987"/>
      <c r="Y309" s="987"/>
      <c r="Z309" s="987"/>
      <c r="AA309" s="987"/>
      <c r="AB309" s="987"/>
      <c r="AC309" s="987"/>
      <c r="AD309" s="987"/>
      <c r="AE309" s="987"/>
    </row>
    <row r="310">
      <c r="A310" s="987"/>
      <c r="B310" s="989"/>
      <c r="C310" s="989"/>
      <c r="D310" s="989"/>
      <c r="E310" s="992"/>
      <c r="F310" s="987"/>
      <c r="G310" s="989"/>
      <c r="H310" s="987"/>
      <c r="I310" s="987"/>
      <c r="J310" s="987"/>
      <c r="K310" s="987"/>
      <c r="L310" s="987"/>
      <c r="M310" s="987"/>
      <c r="N310" s="987"/>
      <c r="O310" s="987"/>
      <c r="P310" s="987"/>
      <c r="Q310" s="987"/>
      <c r="R310" s="987"/>
      <c r="S310" s="987"/>
      <c r="T310" s="987"/>
      <c r="U310" s="987"/>
      <c r="V310" s="987"/>
      <c r="W310" s="987"/>
      <c r="X310" s="987"/>
      <c r="Y310" s="987"/>
      <c r="Z310" s="987"/>
      <c r="AA310" s="987"/>
      <c r="AB310" s="987"/>
      <c r="AC310" s="987"/>
      <c r="AD310" s="987"/>
      <c r="AE310" s="987"/>
    </row>
    <row r="311">
      <c r="A311" s="987"/>
      <c r="B311" s="989"/>
      <c r="C311" s="989"/>
      <c r="D311" s="989"/>
      <c r="E311" s="992"/>
      <c r="F311" s="987"/>
      <c r="G311" s="989"/>
      <c r="H311" s="987"/>
      <c r="I311" s="987"/>
      <c r="J311" s="987"/>
      <c r="K311" s="987"/>
      <c r="L311" s="987"/>
      <c r="M311" s="987"/>
      <c r="N311" s="987"/>
      <c r="O311" s="987"/>
      <c r="P311" s="987"/>
      <c r="Q311" s="987"/>
      <c r="R311" s="987"/>
      <c r="S311" s="987"/>
      <c r="T311" s="987"/>
      <c r="U311" s="987"/>
      <c r="V311" s="987"/>
      <c r="W311" s="987"/>
      <c r="X311" s="987"/>
      <c r="Y311" s="987"/>
      <c r="Z311" s="987"/>
      <c r="AA311" s="987"/>
      <c r="AB311" s="987"/>
      <c r="AC311" s="987"/>
      <c r="AD311" s="987"/>
      <c r="AE311" s="987"/>
    </row>
    <row r="312">
      <c r="A312" s="987"/>
      <c r="B312" s="989"/>
      <c r="C312" s="989"/>
      <c r="D312" s="989"/>
      <c r="E312" s="992"/>
      <c r="F312" s="987"/>
      <c r="G312" s="989"/>
      <c r="H312" s="987"/>
      <c r="I312" s="987"/>
      <c r="J312" s="987"/>
      <c r="K312" s="987"/>
      <c r="L312" s="987"/>
      <c r="M312" s="987"/>
      <c r="N312" s="987"/>
      <c r="O312" s="987"/>
      <c r="P312" s="987"/>
      <c r="Q312" s="987"/>
      <c r="R312" s="987"/>
      <c r="S312" s="987"/>
      <c r="T312" s="987"/>
      <c r="U312" s="987"/>
      <c r="V312" s="987"/>
      <c r="W312" s="987"/>
      <c r="X312" s="987"/>
      <c r="Y312" s="987"/>
      <c r="Z312" s="987"/>
      <c r="AA312" s="987"/>
      <c r="AB312" s="987"/>
      <c r="AC312" s="987"/>
      <c r="AD312" s="987"/>
      <c r="AE312" s="987"/>
    </row>
    <row r="313">
      <c r="A313" s="987"/>
      <c r="B313" s="989"/>
      <c r="C313" s="989"/>
      <c r="D313" s="989"/>
      <c r="E313" s="992"/>
      <c r="F313" s="987"/>
      <c r="G313" s="989"/>
      <c r="H313" s="987"/>
      <c r="I313" s="987"/>
      <c r="J313" s="987"/>
      <c r="K313" s="987"/>
      <c r="L313" s="987"/>
      <c r="M313" s="987"/>
      <c r="N313" s="987"/>
      <c r="O313" s="987"/>
      <c r="P313" s="987"/>
      <c r="Q313" s="987"/>
      <c r="R313" s="987"/>
      <c r="S313" s="987"/>
      <c r="T313" s="987"/>
      <c r="U313" s="987"/>
      <c r="V313" s="987"/>
      <c r="W313" s="987"/>
      <c r="X313" s="987"/>
      <c r="Y313" s="987"/>
      <c r="Z313" s="987"/>
      <c r="AA313" s="987"/>
      <c r="AB313" s="987"/>
      <c r="AC313" s="987"/>
      <c r="AD313" s="987"/>
      <c r="AE313" s="987"/>
    </row>
    <row r="314">
      <c r="A314" s="987"/>
      <c r="B314" s="989"/>
      <c r="C314" s="989"/>
      <c r="D314" s="989"/>
      <c r="E314" s="992"/>
      <c r="F314" s="987"/>
      <c r="G314" s="989"/>
      <c r="H314" s="987"/>
      <c r="I314" s="987"/>
      <c r="J314" s="987"/>
      <c r="K314" s="987"/>
      <c r="L314" s="987"/>
      <c r="M314" s="987"/>
      <c r="N314" s="987"/>
      <c r="O314" s="987"/>
      <c r="P314" s="987"/>
      <c r="Q314" s="987"/>
      <c r="R314" s="987"/>
      <c r="S314" s="987"/>
      <c r="T314" s="987"/>
      <c r="U314" s="987"/>
      <c r="V314" s="987"/>
      <c r="W314" s="987"/>
      <c r="X314" s="987"/>
      <c r="Y314" s="987"/>
      <c r="Z314" s="987"/>
      <c r="AA314" s="987"/>
      <c r="AB314" s="987"/>
      <c r="AC314" s="987"/>
      <c r="AD314" s="987"/>
      <c r="AE314" s="987"/>
    </row>
    <row r="315">
      <c r="A315" s="987"/>
      <c r="B315" s="989"/>
      <c r="C315" s="989"/>
      <c r="D315" s="989"/>
      <c r="E315" s="992"/>
      <c r="F315" s="987"/>
      <c r="G315" s="989"/>
      <c r="H315" s="987"/>
      <c r="I315" s="987"/>
      <c r="J315" s="987"/>
      <c r="K315" s="987"/>
      <c r="L315" s="987"/>
      <c r="M315" s="987"/>
      <c r="N315" s="987"/>
      <c r="O315" s="987"/>
      <c r="P315" s="987"/>
      <c r="Q315" s="987"/>
      <c r="R315" s="987"/>
      <c r="S315" s="987"/>
      <c r="T315" s="987"/>
      <c r="U315" s="987"/>
      <c r="V315" s="987"/>
      <c r="W315" s="987"/>
      <c r="X315" s="987"/>
      <c r="Y315" s="987"/>
      <c r="Z315" s="987"/>
      <c r="AA315" s="987"/>
      <c r="AB315" s="987"/>
      <c r="AC315" s="987"/>
      <c r="AD315" s="987"/>
      <c r="AE315" s="987"/>
    </row>
    <row r="316">
      <c r="A316" s="987"/>
      <c r="B316" s="989"/>
      <c r="C316" s="989"/>
      <c r="D316" s="989"/>
      <c r="E316" s="992"/>
      <c r="F316" s="987"/>
      <c r="G316" s="989"/>
      <c r="H316" s="987"/>
      <c r="I316" s="987"/>
      <c r="J316" s="987"/>
      <c r="K316" s="987"/>
      <c r="L316" s="987"/>
      <c r="M316" s="987"/>
      <c r="N316" s="987"/>
      <c r="O316" s="987"/>
      <c r="P316" s="987"/>
      <c r="Q316" s="987"/>
      <c r="R316" s="987"/>
      <c r="S316" s="987"/>
      <c r="T316" s="987"/>
      <c r="U316" s="987"/>
      <c r="V316" s="987"/>
      <c r="W316" s="987"/>
      <c r="X316" s="987"/>
      <c r="Y316" s="987"/>
      <c r="Z316" s="987"/>
      <c r="AA316" s="987"/>
      <c r="AB316" s="987"/>
      <c r="AC316" s="987"/>
      <c r="AD316" s="987"/>
      <c r="AE316" s="987"/>
    </row>
    <row r="317">
      <c r="A317" s="987"/>
      <c r="B317" s="989"/>
      <c r="C317" s="989"/>
      <c r="D317" s="989"/>
      <c r="E317" s="992"/>
      <c r="F317" s="987"/>
      <c r="G317" s="989"/>
      <c r="H317" s="987"/>
      <c r="I317" s="987"/>
      <c r="J317" s="987"/>
      <c r="K317" s="987"/>
      <c r="L317" s="987"/>
      <c r="M317" s="987"/>
      <c r="N317" s="987"/>
      <c r="O317" s="987"/>
      <c r="P317" s="987"/>
      <c r="Q317" s="987"/>
      <c r="R317" s="987"/>
      <c r="S317" s="987"/>
      <c r="T317" s="987"/>
      <c r="U317" s="987"/>
      <c r="V317" s="987"/>
      <c r="W317" s="987"/>
      <c r="X317" s="987"/>
      <c r="Y317" s="987"/>
      <c r="Z317" s="987"/>
      <c r="AA317" s="987"/>
      <c r="AB317" s="987"/>
      <c r="AC317" s="987"/>
      <c r="AD317" s="987"/>
      <c r="AE317" s="987"/>
    </row>
    <row r="318">
      <c r="A318" s="987"/>
      <c r="B318" s="989"/>
      <c r="C318" s="989"/>
      <c r="D318" s="989"/>
      <c r="E318" s="992"/>
      <c r="F318" s="987"/>
      <c r="G318" s="989"/>
      <c r="H318" s="987"/>
      <c r="I318" s="987"/>
      <c r="J318" s="987"/>
      <c r="K318" s="987"/>
      <c r="L318" s="987"/>
      <c r="M318" s="987"/>
      <c r="N318" s="987"/>
      <c r="O318" s="987"/>
      <c r="P318" s="987"/>
      <c r="Q318" s="987"/>
      <c r="R318" s="987"/>
      <c r="S318" s="987"/>
      <c r="T318" s="987"/>
      <c r="U318" s="987"/>
      <c r="V318" s="987"/>
      <c r="W318" s="987"/>
      <c r="X318" s="987"/>
      <c r="Y318" s="987"/>
      <c r="Z318" s="987"/>
      <c r="AA318" s="987"/>
      <c r="AB318" s="987"/>
      <c r="AC318" s="987"/>
      <c r="AD318" s="987"/>
      <c r="AE318" s="987"/>
    </row>
    <row r="319">
      <c r="A319" s="987"/>
      <c r="B319" s="989"/>
      <c r="C319" s="989"/>
      <c r="D319" s="989"/>
      <c r="E319" s="992"/>
      <c r="F319" s="987"/>
      <c r="G319" s="989"/>
      <c r="H319" s="987"/>
      <c r="I319" s="987"/>
      <c r="J319" s="987"/>
      <c r="K319" s="987"/>
      <c r="L319" s="987"/>
      <c r="M319" s="987"/>
      <c r="N319" s="987"/>
      <c r="O319" s="987"/>
      <c r="P319" s="987"/>
      <c r="Q319" s="987"/>
      <c r="R319" s="987"/>
      <c r="S319" s="987"/>
      <c r="T319" s="987"/>
      <c r="U319" s="987"/>
      <c r="V319" s="987"/>
      <c r="W319" s="987"/>
      <c r="X319" s="987"/>
      <c r="Y319" s="987"/>
      <c r="Z319" s="987"/>
      <c r="AA319" s="987"/>
      <c r="AB319" s="987"/>
      <c r="AC319" s="987"/>
      <c r="AD319" s="987"/>
      <c r="AE319" s="987"/>
    </row>
    <row r="320">
      <c r="A320" s="987"/>
      <c r="B320" s="989"/>
      <c r="C320" s="989"/>
      <c r="D320" s="989"/>
      <c r="E320" s="992"/>
      <c r="F320" s="987"/>
      <c r="G320" s="989"/>
      <c r="H320" s="987"/>
      <c r="I320" s="987"/>
      <c r="J320" s="987"/>
      <c r="K320" s="987"/>
      <c r="L320" s="987"/>
      <c r="M320" s="987"/>
      <c r="N320" s="987"/>
      <c r="O320" s="987"/>
      <c r="P320" s="987"/>
      <c r="Q320" s="987"/>
      <c r="R320" s="987"/>
      <c r="S320" s="987"/>
      <c r="T320" s="987"/>
      <c r="U320" s="987"/>
      <c r="V320" s="987"/>
      <c r="W320" s="987"/>
      <c r="X320" s="987"/>
      <c r="Y320" s="987"/>
      <c r="Z320" s="987"/>
      <c r="AA320" s="987"/>
      <c r="AB320" s="987"/>
      <c r="AC320" s="987"/>
      <c r="AD320" s="987"/>
      <c r="AE320" s="987"/>
    </row>
    <row r="321">
      <c r="A321" s="987"/>
      <c r="B321" s="989"/>
      <c r="C321" s="989"/>
      <c r="D321" s="989"/>
      <c r="E321" s="992"/>
      <c r="F321" s="987"/>
      <c r="G321" s="989"/>
      <c r="H321" s="987"/>
      <c r="I321" s="987"/>
      <c r="J321" s="987"/>
      <c r="K321" s="987"/>
      <c r="L321" s="987"/>
      <c r="M321" s="987"/>
      <c r="N321" s="987"/>
      <c r="O321" s="987"/>
      <c r="P321" s="987"/>
      <c r="Q321" s="987"/>
      <c r="R321" s="987"/>
      <c r="S321" s="987"/>
      <c r="T321" s="987"/>
      <c r="U321" s="987"/>
      <c r="V321" s="987"/>
      <c r="W321" s="987"/>
      <c r="X321" s="987"/>
      <c r="Y321" s="987"/>
      <c r="Z321" s="987"/>
      <c r="AA321" s="987"/>
      <c r="AB321" s="987"/>
      <c r="AC321" s="987"/>
      <c r="AD321" s="987"/>
      <c r="AE321" s="987"/>
    </row>
    <row r="322">
      <c r="A322" s="987"/>
      <c r="B322" s="989"/>
      <c r="C322" s="989"/>
      <c r="D322" s="989"/>
      <c r="E322" s="992"/>
      <c r="F322" s="987"/>
      <c r="G322" s="989"/>
      <c r="H322" s="987"/>
      <c r="I322" s="987"/>
      <c r="J322" s="987"/>
      <c r="K322" s="987"/>
      <c r="L322" s="987"/>
      <c r="M322" s="987"/>
      <c r="N322" s="987"/>
      <c r="O322" s="987"/>
      <c r="P322" s="987"/>
      <c r="Q322" s="987"/>
      <c r="R322" s="987"/>
      <c r="S322" s="987"/>
      <c r="T322" s="987"/>
      <c r="U322" s="987"/>
      <c r="V322" s="987"/>
      <c r="W322" s="987"/>
      <c r="X322" s="987"/>
      <c r="Y322" s="987"/>
      <c r="Z322" s="987"/>
      <c r="AA322" s="987"/>
      <c r="AB322" s="987"/>
      <c r="AC322" s="987"/>
      <c r="AD322" s="987"/>
      <c r="AE322" s="987"/>
    </row>
    <row r="323">
      <c r="A323" s="987"/>
      <c r="B323" s="989"/>
      <c r="C323" s="989"/>
      <c r="D323" s="989"/>
      <c r="E323" s="992"/>
      <c r="F323" s="987"/>
      <c r="G323" s="989"/>
      <c r="H323" s="987"/>
      <c r="I323" s="987"/>
      <c r="J323" s="987"/>
      <c r="K323" s="987"/>
      <c r="L323" s="987"/>
      <c r="M323" s="987"/>
      <c r="N323" s="987"/>
      <c r="O323" s="987"/>
      <c r="P323" s="987"/>
      <c r="Q323" s="987"/>
      <c r="R323" s="987"/>
      <c r="S323" s="987"/>
      <c r="T323" s="987"/>
      <c r="U323" s="987"/>
      <c r="V323" s="987"/>
      <c r="W323" s="987"/>
      <c r="X323" s="987"/>
      <c r="Y323" s="987"/>
      <c r="Z323" s="987"/>
      <c r="AA323" s="987"/>
      <c r="AB323" s="987"/>
      <c r="AC323" s="987"/>
      <c r="AD323" s="987"/>
      <c r="AE323" s="987"/>
    </row>
    <row r="324">
      <c r="A324" s="987"/>
      <c r="B324" s="989"/>
      <c r="C324" s="989"/>
      <c r="D324" s="989"/>
      <c r="E324" s="992"/>
      <c r="F324" s="987"/>
      <c r="G324" s="989"/>
      <c r="H324" s="987"/>
      <c r="I324" s="987"/>
      <c r="J324" s="987"/>
      <c r="K324" s="987"/>
      <c r="L324" s="987"/>
      <c r="M324" s="987"/>
      <c r="N324" s="987"/>
      <c r="O324" s="987"/>
      <c r="P324" s="987"/>
      <c r="Q324" s="987"/>
      <c r="R324" s="987"/>
      <c r="S324" s="987"/>
      <c r="T324" s="987"/>
      <c r="U324" s="987"/>
      <c r="V324" s="987"/>
      <c r="W324" s="987"/>
      <c r="X324" s="987"/>
      <c r="Y324" s="987"/>
      <c r="Z324" s="987"/>
      <c r="AA324" s="987"/>
      <c r="AB324" s="987"/>
      <c r="AC324" s="987"/>
      <c r="AD324" s="987"/>
      <c r="AE324" s="987"/>
    </row>
    <row r="325">
      <c r="A325" s="987"/>
      <c r="B325" s="989"/>
      <c r="C325" s="989"/>
      <c r="D325" s="989"/>
      <c r="E325" s="992"/>
      <c r="F325" s="987"/>
      <c r="G325" s="989"/>
      <c r="H325" s="987"/>
      <c r="I325" s="987"/>
      <c r="J325" s="987"/>
      <c r="K325" s="987"/>
      <c r="L325" s="987"/>
      <c r="M325" s="987"/>
      <c r="N325" s="987"/>
      <c r="O325" s="987"/>
      <c r="P325" s="987"/>
      <c r="Q325" s="987"/>
      <c r="R325" s="987"/>
      <c r="S325" s="987"/>
      <c r="T325" s="987"/>
      <c r="U325" s="987"/>
      <c r="V325" s="987"/>
      <c r="W325" s="987"/>
      <c r="X325" s="987"/>
      <c r="Y325" s="987"/>
      <c r="Z325" s="987"/>
      <c r="AA325" s="987"/>
      <c r="AB325" s="987"/>
      <c r="AC325" s="987"/>
      <c r="AD325" s="987"/>
      <c r="AE325" s="987"/>
    </row>
    <row r="326">
      <c r="A326" s="987"/>
      <c r="B326" s="989"/>
      <c r="C326" s="989"/>
      <c r="D326" s="989"/>
      <c r="E326" s="992"/>
      <c r="F326" s="987"/>
      <c r="G326" s="989"/>
      <c r="H326" s="987"/>
      <c r="I326" s="987"/>
      <c r="J326" s="987"/>
      <c r="K326" s="987"/>
      <c r="L326" s="987"/>
      <c r="M326" s="987"/>
      <c r="N326" s="987"/>
      <c r="O326" s="987"/>
      <c r="P326" s="987"/>
      <c r="Q326" s="987"/>
      <c r="R326" s="987"/>
      <c r="S326" s="987"/>
      <c r="T326" s="987"/>
      <c r="U326" s="987"/>
      <c r="V326" s="987"/>
      <c r="W326" s="987"/>
      <c r="X326" s="987"/>
      <c r="Y326" s="987"/>
      <c r="Z326" s="987"/>
      <c r="AA326" s="987"/>
      <c r="AB326" s="987"/>
      <c r="AC326" s="987"/>
      <c r="AD326" s="987"/>
      <c r="AE326" s="987"/>
    </row>
    <row r="327">
      <c r="A327" s="987"/>
      <c r="B327" s="989"/>
      <c r="C327" s="989"/>
      <c r="D327" s="989"/>
      <c r="E327" s="992"/>
      <c r="F327" s="987"/>
      <c r="G327" s="989"/>
      <c r="H327" s="987"/>
      <c r="I327" s="987"/>
      <c r="J327" s="987"/>
      <c r="K327" s="987"/>
      <c r="L327" s="987"/>
      <c r="M327" s="987"/>
      <c r="N327" s="987"/>
      <c r="O327" s="987"/>
      <c r="P327" s="987"/>
      <c r="Q327" s="987"/>
      <c r="R327" s="987"/>
      <c r="S327" s="987"/>
      <c r="T327" s="987"/>
      <c r="U327" s="987"/>
      <c r="V327" s="987"/>
      <c r="W327" s="987"/>
      <c r="X327" s="987"/>
      <c r="Y327" s="987"/>
      <c r="Z327" s="987"/>
      <c r="AA327" s="987"/>
      <c r="AB327" s="987"/>
      <c r="AC327" s="987"/>
      <c r="AD327" s="987"/>
      <c r="AE327" s="987"/>
    </row>
    <row r="328">
      <c r="A328" s="987"/>
      <c r="B328" s="989"/>
      <c r="C328" s="989"/>
      <c r="D328" s="989"/>
      <c r="E328" s="992"/>
      <c r="F328" s="987"/>
      <c r="G328" s="989"/>
      <c r="H328" s="987"/>
      <c r="I328" s="987"/>
      <c r="J328" s="987"/>
      <c r="K328" s="987"/>
      <c r="L328" s="987"/>
      <c r="M328" s="987"/>
      <c r="N328" s="987"/>
      <c r="O328" s="987"/>
      <c r="P328" s="987"/>
      <c r="Q328" s="987"/>
      <c r="R328" s="987"/>
      <c r="S328" s="987"/>
      <c r="T328" s="987"/>
      <c r="U328" s="987"/>
      <c r="V328" s="987"/>
      <c r="W328" s="987"/>
      <c r="X328" s="987"/>
      <c r="Y328" s="987"/>
      <c r="Z328" s="987"/>
      <c r="AA328" s="987"/>
      <c r="AB328" s="987"/>
      <c r="AC328" s="987"/>
      <c r="AD328" s="987"/>
      <c r="AE328" s="987"/>
    </row>
    <row r="329">
      <c r="A329" s="987"/>
      <c r="B329" s="989"/>
      <c r="C329" s="989"/>
      <c r="D329" s="989"/>
      <c r="E329" s="992"/>
      <c r="F329" s="987"/>
      <c r="G329" s="989"/>
      <c r="H329" s="987"/>
      <c r="I329" s="987"/>
      <c r="J329" s="987"/>
      <c r="K329" s="987"/>
      <c r="L329" s="987"/>
      <c r="M329" s="987"/>
      <c r="N329" s="987"/>
      <c r="O329" s="987"/>
      <c r="P329" s="987"/>
      <c r="Q329" s="987"/>
      <c r="R329" s="987"/>
      <c r="S329" s="987"/>
      <c r="T329" s="987"/>
      <c r="U329" s="987"/>
      <c r="V329" s="987"/>
      <c r="W329" s="987"/>
      <c r="X329" s="987"/>
      <c r="Y329" s="987"/>
      <c r="Z329" s="987"/>
      <c r="AA329" s="987"/>
      <c r="AB329" s="987"/>
      <c r="AC329" s="987"/>
      <c r="AD329" s="987"/>
      <c r="AE329" s="987"/>
    </row>
    <row r="330">
      <c r="A330" s="987"/>
      <c r="B330" s="989"/>
      <c r="C330" s="989"/>
      <c r="D330" s="989"/>
      <c r="E330" s="992"/>
      <c r="F330" s="987"/>
      <c r="G330" s="989"/>
      <c r="H330" s="987"/>
      <c r="I330" s="987"/>
      <c r="J330" s="987"/>
      <c r="K330" s="987"/>
      <c r="L330" s="987"/>
      <c r="M330" s="987"/>
      <c r="N330" s="987"/>
      <c r="O330" s="987"/>
      <c r="P330" s="987"/>
      <c r="Q330" s="987"/>
      <c r="R330" s="987"/>
      <c r="S330" s="987"/>
      <c r="T330" s="987"/>
      <c r="U330" s="987"/>
      <c r="V330" s="987"/>
      <c r="W330" s="987"/>
      <c r="X330" s="987"/>
      <c r="Y330" s="987"/>
      <c r="Z330" s="987"/>
      <c r="AA330" s="987"/>
      <c r="AB330" s="987"/>
      <c r="AC330" s="987"/>
      <c r="AD330" s="987"/>
      <c r="AE330" s="987"/>
    </row>
    <row r="331">
      <c r="A331" s="987"/>
      <c r="B331" s="989"/>
      <c r="C331" s="989"/>
      <c r="D331" s="989"/>
      <c r="E331" s="992"/>
      <c r="F331" s="987"/>
      <c r="G331" s="989"/>
      <c r="H331" s="987"/>
      <c r="I331" s="987"/>
      <c r="J331" s="987"/>
      <c r="K331" s="987"/>
      <c r="L331" s="987"/>
      <c r="M331" s="987"/>
      <c r="N331" s="987"/>
      <c r="O331" s="987"/>
      <c r="P331" s="987"/>
      <c r="Q331" s="987"/>
      <c r="R331" s="987"/>
      <c r="S331" s="987"/>
      <c r="T331" s="987"/>
      <c r="U331" s="987"/>
      <c r="V331" s="987"/>
      <c r="W331" s="987"/>
      <c r="X331" s="987"/>
      <c r="Y331" s="987"/>
      <c r="Z331" s="987"/>
      <c r="AA331" s="987"/>
      <c r="AB331" s="987"/>
      <c r="AC331" s="987"/>
      <c r="AD331" s="987"/>
      <c r="AE331" s="987"/>
    </row>
    <row r="332">
      <c r="A332" s="987"/>
      <c r="B332" s="989"/>
      <c r="C332" s="989"/>
      <c r="D332" s="989"/>
      <c r="E332" s="992"/>
      <c r="F332" s="987"/>
      <c r="G332" s="989"/>
      <c r="H332" s="987"/>
      <c r="I332" s="987"/>
      <c r="J332" s="987"/>
      <c r="K332" s="987"/>
      <c r="L332" s="987"/>
      <c r="M332" s="987"/>
      <c r="N332" s="987"/>
      <c r="O332" s="987"/>
      <c r="P332" s="987"/>
      <c r="Q332" s="987"/>
      <c r="R332" s="987"/>
      <c r="S332" s="987"/>
      <c r="T332" s="987"/>
      <c r="U332" s="987"/>
      <c r="V332" s="987"/>
      <c r="W332" s="987"/>
      <c r="X332" s="987"/>
      <c r="Y332" s="987"/>
      <c r="Z332" s="987"/>
      <c r="AA332" s="987"/>
      <c r="AB332" s="987"/>
      <c r="AC332" s="987"/>
      <c r="AD332" s="987"/>
      <c r="AE332" s="987"/>
    </row>
    <row r="333">
      <c r="A333" s="987"/>
      <c r="B333" s="989"/>
      <c r="C333" s="989"/>
      <c r="D333" s="989"/>
      <c r="E333" s="992"/>
      <c r="F333" s="987"/>
      <c r="G333" s="989"/>
      <c r="H333" s="987"/>
      <c r="I333" s="987"/>
      <c r="J333" s="987"/>
      <c r="K333" s="987"/>
      <c r="L333" s="987"/>
      <c r="M333" s="987"/>
      <c r="N333" s="987"/>
      <c r="O333" s="987"/>
      <c r="P333" s="987"/>
      <c r="Q333" s="987"/>
      <c r="R333" s="987"/>
      <c r="S333" s="987"/>
      <c r="T333" s="987"/>
      <c r="U333" s="987"/>
      <c r="V333" s="987"/>
      <c r="W333" s="987"/>
      <c r="X333" s="987"/>
      <c r="Y333" s="987"/>
      <c r="Z333" s="987"/>
      <c r="AA333" s="987"/>
      <c r="AB333" s="987"/>
      <c r="AC333" s="987"/>
      <c r="AD333" s="987"/>
      <c r="AE333" s="987"/>
    </row>
    <row r="334">
      <c r="A334" s="987"/>
      <c r="B334" s="989"/>
      <c r="C334" s="989"/>
      <c r="D334" s="989"/>
      <c r="E334" s="992"/>
      <c r="F334" s="987"/>
      <c r="G334" s="989"/>
      <c r="H334" s="987"/>
      <c r="I334" s="987"/>
      <c r="J334" s="987"/>
      <c r="K334" s="987"/>
      <c r="L334" s="987"/>
      <c r="M334" s="987"/>
      <c r="N334" s="987"/>
      <c r="O334" s="987"/>
      <c r="P334" s="987"/>
      <c r="Q334" s="987"/>
      <c r="R334" s="987"/>
      <c r="S334" s="987"/>
      <c r="T334" s="987"/>
      <c r="U334" s="987"/>
      <c r="V334" s="987"/>
      <c r="W334" s="987"/>
      <c r="X334" s="987"/>
      <c r="Y334" s="987"/>
      <c r="Z334" s="987"/>
      <c r="AA334" s="987"/>
      <c r="AB334" s="987"/>
      <c r="AC334" s="987"/>
      <c r="AD334" s="987"/>
      <c r="AE334" s="987"/>
    </row>
    <row r="335">
      <c r="A335" s="987"/>
      <c r="B335" s="989"/>
      <c r="C335" s="989"/>
      <c r="D335" s="989"/>
      <c r="E335" s="992"/>
      <c r="F335" s="987"/>
      <c r="G335" s="989"/>
      <c r="H335" s="987"/>
      <c r="I335" s="987"/>
      <c r="J335" s="987"/>
      <c r="K335" s="987"/>
      <c r="L335" s="987"/>
      <c r="M335" s="987"/>
      <c r="N335" s="987"/>
      <c r="O335" s="987"/>
      <c r="P335" s="987"/>
      <c r="Q335" s="987"/>
      <c r="R335" s="987"/>
      <c r="S335" s="987"/>
      <c r="T335" s="987"/>
      <c r="U335" s="987"/>
      <c r="V335" s="987"/>
      <c r="W335" s="987"/>
      <c r="X335" s="987"/>
      <c r="Y335" s="987"/>
      <c r="Z335" s="987"/>
      <c r="AA335" s="987"/>
      <c r="AB335" s="987"/>
      <c r="AC335" s="987"/>
      <c r="AD335" s="987"/>
      <c r="AE335" s="987"/>
    </row>
    <row r="336">
      <c r="A336" s="987"/>
      <c r="B336" s="989"/>
      <c r="C336" s="989"/>
      <c r="D336" s="989"/>
      <c r="E336" s="992"/>
      <c r="F336" s="987"/>
      <c r="G336" s="989"/>
      <c r="H336" s="987"/>
      <c r="I336" s="987"/>
      <c r="J336" s="987"/>
      <c r="K336" s="987"/>
      <c r="L336" s="987"/>
      <c r="M336" s="987"/>
      <c r="N336" s="987"/>
      <c r="O336" s="987"/>
      <c r="P336" s="987"/>
      <c r="Q336" s="987"/>
      <c r="R336" s="987"/>
      <c r="S336" s="987"/>
      <c r="T336" s="987"/>
      <c r="U336" s="987"/>
      <c r="V336" s="987"/>
      <c r="W336" s="987"/>
      <c r="X336" s="987"/>
      <c r="Y336" s="987"/>
      <c r="Z336" s="987"/>
      <c r="AA336" s="987"/>
      <c r="AB336" s="987"/>
      <c r="AC336" s="987"/>
      <c r="AD336" s="987"/>
      <c r="AE336" s="987"/>
    </row>
    <row r="337">
      <c r="A337" s="987"/>
      <c r="B337" s="989"/>
      <c r="C337" s="989"/>
      <c r="D337" s="989"/>
      <c r="E337" s="992"/>
      <c r="F337" s="987"/>
      <c r="G337" s="989"/>
      <c r="H337" s="987"/>
      <c r="I337" s="987"/>
      <c r="J337" s="987"/>
      <c r="K337" s="987"/>
      <c r="L337" s="987"/>
      <c r="M337" s="987"/>
      <c r="N337" s="987"/>
      <c r="O337" s="987"/>
      <c r="P337" s="987"/>
      <c r="Q337" s="987"/>
      <c r="R337" s="987"/>
      <c r="S337" s="987"/>
      <c r="T337" s="987"/>
      <c r="U337" s="987"/>
      <c r="V337" s="987"/>
      <c r="W337" s="987"/>
      <c r="X337" s="987"/>
      <c r="Y337" s="987"/>
      <c r="Z337" s="987"/>
      <c r="AA337" s="987"/>
      <c r="AB337" s="987"/>
      <c r="AC337" s="987"/>
      <c r="AD337" s="987"/>
      <c r="AE337" s="987"/>
    </row>
    <row r="338">
      <c r="A338" s="987"/>
      <c r="B338" s="989"/>
      <c r="C338" s="989"/>
      <c r="D338" s="989"/>
      <c r="E338" s="992"/>
      <c r="F338" s="987"/>
      <c r="G338" s="989"/>
      <c r="H338" s="987"/>
      <c r="I338" s="987"/>
      <c r="J338" s="987"/>
      <c r="K338" s="987"/>
      <c r="L338" s="987"/>
      <c r="M338" s="987"/>
      <c r="N338" s="987"/>
      <c r="O338" s="987"/>
      <c r="P338" s="987"/>
      <c r="Q338" s="987"/>
      <c r="R338" s="987"/>
      <c r="S338" s="987"/>
      <c r="T338" s="987"/>
      <c r="U338" s="987"/>
      <c r="V338" s="987"/>
      <c r="W338" s="987"/>
      <c r="X338" s="987"/>
      <c r="Y338" s="987"/>
      <c r="Z338" s="987"/>
      <c r="AA338" s="987"/>
      <c r="AB338" s="987"/>
      <c r="AC338" s="987"/>
      <c r="AD338" s="987"/>
      <c r="AE338" s="987"/>
    </row>
    <row r="339">
      <c r="A339" s="987"/>
      <c r="B339" s="989"/>
      <c r="C339" s="989"/>
      <c r="D339" s="989"/>
      <c r="E339" s="992"/>
      <c r="F339" s="987"/>
      <c r="G339" s="989"/>
      <c r="H339" s="987"/>
      <c r="I339" s="987"/>
      <c r="J339" s="987"/>
      <c r="K339" s="987"/>
      <c r="L339" s="987"/>
      <c r="M339" s="987"/>
      <c r="N339" s="987"/>
      <c r="O339" s="987"/>
      <c r="P339" s="987"/>
      <c r="Q339" s="987"/>
      <c r="R339" s="987"/>
      <c r="S339" s="987"/>
      <c r="T339" s="987"/>
      <c r="U339" s="987"/>
      <c r="V339" s="987"/>
      <c r="W339" s="987"/>
      <c r="X339" s="987"/>
      <c r="Y339" s="987"/>
      <c r="Z339" s="987"/>
      <c r="AA339" s="987"/>
      <c r="AB339" s="987"/>
      <c r="AC339" s="987"/>
      <c r="AD339" s="987"/>
      <c r="AE339" s="987"/>
    </row>
    <row r="340">
      <c r="A340" s="987"/>
      <c r="B340" s="989"/>
      <c r="C340" s="989"/>
      <c r="D340" s="989"/>
      <c r="E340" s="992"/>
      <c r="F340" s="987"/>
      <c r="G340" s="989"/>
      <c r="H340" s="987"/>
      <c r="I340" s="987"/>
      <c r="J340" s="987"/>
      <c r="K340" s="987"/>
      <c r="L340" s="987"/>
      <c r="M340" s="987"/>
      <c r="N340" s="987"/>
      <c r="O340" s="987"/>
      <c r="P340" s="987"/>
      <c r="Q340" s="987"/>
      <c r="R340" s="987"/>
      <c r="S340" s="987"/>
      <c r="T340" s="987"/>
      <c r="U340" s="987"/>
      <c r="V340" s="987"/>
      <c r="W340" s="987"/>
      <c r="X340" s="987"/>
      <c r="Y340" s="987"/>
      <c r="Z340" s="987"/>
      <c r="AA340" s="987"/>
      <c r="AB340" s="987"/>
      <c r="AC340" s="987"/>
      <c r="AD340" s="987"/>
      <c r="AE340" s="987"/>
    </row>
    <row r="341">
      <c r="A341" s="987"/>
      <c r="B341" s="989"/>
      <c r="C341" s="989"/>
      <c r="D341" s="989"/>
      <c r="E341" s="992"/>
      <c r="F341" s="987"/>
      <c r="G341" s="989"/>
      <c r="H341" s="987"/>
      <c r="I341" s="987"/>
      <c r="J341" s="987"/>
      <c r="K341" s="987"/>
      <c r="L341" s="987"/>
      <c r="M341" s="987"/>
      <c r="N341" s="987"/>
      <c r="O341" s="987"/>
      <c r="P341" s="987"/>
      <c r="Q341" s="987"/>
      <c r="R341" s="987"/>
      <c r="S341" s="987"/>
      <c r="T341" s="987"/>
      <c r="U341" s="987"/>
      <c r="V341" s="987"/>
      <c r="W341" s="987"/>
      <c r="X341" s="987"/>
      <c r="Y341" s="987"/>
      <c r="Z341" s="987"/>
      <c r="AA341" s="987"/>
      <c r="AB341" s="987"/>
      <c r="AC341" s="987"/>
      <c r="AD341" s="987"/>
      <c r="AE341" s="987"/>
    </row>
    <row r="342">
      <c r="A342" s="987"/>
      <c r="B342" s="989"/>
      <c r="C342" s="989"/>
      <c r="D342" s="989"/>
      <c r="E342" s="992"/>
      <c r="F342" s="987"/>
      <c r="G342" s="989"/>
      <c r="H342" s="987"/>
      <c r="I342" s="987"/>
      <c r="J342" s="987"/>
      <c r="K342" s="987"/>
      <c r="L342" s="987"/>
      <c r="M342" s="987"/>
      <c r="N342" s="987"/>
      <c r="O342" s="987"/>
      <c r="P342" s="987"/>
      <c r="Q342" s="987"/>
      <c r="R342" s="987"/>
      <c r="S342" s="987"/>
      <c r="T342" s="987"/>
      <c r="U342" s="987"/>
      <c r="V342" s="987"/>
      <c r="W342" s="987"/>
      <c r="X342" s="987"/>
      <c r="Y342" s="987"/>
      <c r="Z342" s="987"/>
      <c r="AA342" s="987"/>
      <c r="AB342" s="987"/>
      <c r="AC342" s="987"/>
      <c r="AD342" s="987"/>
      <c r="AE342" s="987"/>
    </row>
    <row r="343">
      <c r="A343" s="987"/>
      <c r="B343" s="989"/>
      <c r="C343" s="989"/>
      <c r="D343" s="989"/>
      <c r="E343" s="992"/>
      <c r="F343" s="987"/>
      <c r="G343" s="989"/>
      <c r="H343" s="987"/>
      <c r="I343" s="987"/>
      <c r="J343" s="987"/>
      <c r="K343" s="987"/>
      <c r="L343" s="987"/>
      <c r="M343" s="987"/>
      <c r="N343" s="987"/>
      <c r="O343" s="987"/>
      <c r="P343" s="987"/>
      <c r="Q343" s="987"/>
      <c r="R343" s="987"/>
      <c r="S343" s="987"/>
      <c r="T343" s="987"/>
      <c r="U343" s="987"/>
      <c r="V343" s="987"/>
      <c r="W343" s="987"/>
      <c r="X343" s="987"/>
      <c r="Y343" s="987"/>
      <c r="Z343" s="987"/>
      <c r="AA343" s="987"/>
      <c r="AB343" s="987"/>
      <c r="AC343" s="987"/>
      <c r="AD343" s="987"/>
      <c r="AE343" s="987"/>
    </row>
    <row r="344">
      <c r="A344" s="987"/>
      <c r="B344" s="989"/>
      <c r="C344" s="989"/>
      <c r="D344" s="989"/>
      <c r="E344" s="992"/>
      <c r="F344" s="987"/>
      <c r="G344" s="989"/>
      <c r="H344" s="987"/>
      <c r="I344" s="987"/>
      <c r="J344" s="987"/>
      <c r="K344" s="987"/>
      <c r="L344" s="987"/>
      <c r="M344" s="987"/>
      <c r="N344" s="987"/>
      <c r="O344" s="987"/>
      <c r="P344" s="987"/>
      <c r="Q344" s="987"/>
      <c r="R344" s="987"/>
      <c r="S344" s="987"/>
      <c r="T344" s="987"/>
      <c r="U344" s="987"/>
      <c r="V344" s="987"/>
      <c r="W344" s="987"/>
      <c r="X344" s="987"/>
      <c r="Y344" s="987"/>
      <c r="Z344" s="987"/>
      <c r="AA344" s="987"/>
      <c r="AB344" s="987"/>
      <c r="AC344" s="987"/>
      <c r="AD344" s="987"/>
      <c r="AE344" s="987"/>
    </row>
    <row r="345">
      <c r="A345" s="987"/>
      <c r="B345" s="989"/>
      <c r="C345" s="989"/>
      <c r="D345" s="989"/>
      <c r="E345" s="992"/>
      <c r="F345" s="987"/>
      <c r="G345" s="989"/>
      <c r="H345" s="987"/>
      <c r="I345" s="987"/>
      <c r="J345" s="987"/>
      <c r="K345" s="987"/>
      <c r="L345" s="987"/>
      <c r="M345" s="987"/>
      <c r="N345" s="987"/>
      <c r="O345" s="987"/>
      <c r="P345" s="987"/>
      <c r="Q345" s="987"/>
      <c r="R345" s="987"/>
      <c r="S345" s="987"/>
      <c r="T345" s="987"/>
      <c r="U345" s="987"/>
      <c r="V345" s="987"/>
      <c r="W345" s="987"/>
      <c r="X345" s="987"/>
      <c r="Y345" s="987"/>
      <c r="Z345" s="987"/>
      <c r="AA345" s="987"/>
      <c r="AB345" s="987"/>
      <c r="AC345" s="987"/>
      <c r="AD345" s="987"/>
      <c r="AE345" s="987"/>
    </row>
    <row r="346">
      <c r="A346" s="987"/>
      <c r="B346" s="989"/>
      <c r="C346" s="989"/>
      <c r="D346" s="989"/>
      <c r="E346" s="992"/>
      <c r="F346" s="987"/>
      <c r="G346" s="989"/>
      <c r="H346" s="987"/>
      <c r="I346" s="987"/>
      <c r="J346" s="987"/>
      <c r="K346" s="987"/>
      <c r="L346" s="987"/>
      <c r="M346" s="987"/>
      <c r="N346" s="987"/>
      <c r="O346" s="987"/>
      <c r="P346" s="987"/>
      <c r="Q346" s="987"/>
      <c r="R346" s="987"/>
      <c r="S346" s="987"/>
      <c r="T346" s="987"/>
      <c r="U346" s="987"/>
      <c r="V346" s="987"/>
      <c r="W346" s="987"/>
      <c r="X346" s="987"/>
      <c r="Y346" s="987"/>
      <c r="Z346" s="987"/>
      <c r="AA346" s="987"/>
      <c r="AB346" s="987"/>
      <c r="AC346" s="987"/>
      <c r="AD346" s="987"/>
      <c r="AE346" s="987"/>
    </row>
    <row r="347">
      <c r="A347" s="987"/>
      <c r="B347" s="989"/>
      <c r="C347" s="989"/>
      <c r="D347" s="989"/>
      <c r="E347" s="992"/>
      <c r="F347" s="987"/>
      <c r="G347" s="989"/>
      <c r="H347" s="987"/>
      <c r="I347" s="987"/>
      <c r="J347" s="987"/>
      <c r="K347" s="987"/>
      <c r="L347" s="987"/>
      <c r="M347" s="987"/>
      <c r="N347" s="987"/>
      <c r="O347" s="987"/>
      <c r="P347" s="987"/>
      <c r="Q347" s="987"/>
      <c r="R347" s="987"/>
      <c r="S347" s="987"/>
      <c r="T347" s="987"/>
      <c r="U347" s="987"/>
      <c r="V347" s="987"/>
      <c r="W347" s="987"/>
      <c r="X347" s="987"/>
      <c r="Y347" s="987"/>
      <c r="Z347" s="987"/>
      <c r="AA347" s="987"/>
      <c r="AB347" s="987"/>
      <c r="AC347" s="987"/>
      <c r="AD347" s="987"/>
      <c r="AE347" s="987"/>
    </row>
    <row r="348">
      <c r="A348" s="987"/>
      <c r="B348" s="989"/>
      <c r="C348" s="989"/>
      <c r="D348" s="989"/>
      <c r="E348" s="992"/>
      <c r="F348" s="987"/>
      <c r="G348" s="989"/>
      <c r="H348" s="987"/>
      <c r="I348" s="987"/>
      <c r="J348" s="987"/>
      <c r="K348" s="987"/>
      <c r="L348" s="987"/>
      <c r="M348" s="987"/>
      <c r="N348" s="987"/>
      <c r="O348" s="987"/>
      <c r="P348" s="987"/>
      <c r="Q348" s="987"/>
      <c r="R348" s="987"/>
      <c r="S348" s="987"/>
      <c r="T348" s="987"/>
      <c r="U348" s="987"/>
      <c r="V348" s="987"/>
      <c r="W348" s="987"/>
      <c r="X348" s="987"/>
      <c r="Y348" s="987"/>
      <c r="Z348" s="987"/>
      <c r="AA348" s="987"/>
      <c r="AB348" s="987"/>
      <c r="AC348" s="987"/>
      <c r="AD348" s="987"/>
      <c r="AE348" s="987"/>
    </row>
    <row r="349">
      <c r="A349" s="987"/>
      <c r="B349" s="989"/>
      <c r="C349" s="989"/>
      <c r="D349" s="989"/>
      <c r="E349" s="992"/>
      <c r="F349" s="987"/>
      <c r="G349" s="989"/>
      <c r="H349" s="987"/>
      <c r="I349" s="987"/>
      <c r="J349" s="987"/>
      <c r="K349" s="987"/>
      <c r="L349" s="987"/>
      <c r="M349" s="987"/>
      <c r="N349" s="987"/>
      <c r="O349" s="987"/>
      <c r="P349" s="987"/>
      <c r="Q349" s="987"/>
      <c r="R349" s="987"/>
      <c r="S349" s="987"/>
      <c r="T349" s="987"/>
      <c r="U349" s="987"/>
      <c r="V349" s="987"/>
      <c r="W349" s="987"/>
      <c r="X349" s="987"/>
      <c r="Y349" s="987"/>
      <c r="Z349" s="987"/>
      <c r="AA349" s="987"/>
      <c r="AB349" s="987"/>
      <c r="AC349" s="987"/>
      <c r="AD349" s="987"/>
      <c r="AE349" s="987"/>
    </row>
    <row r="350">
      <c r="A350" s="987"/>
      <c r="B350" s="989"/>
      <c r="C350" s="989"/>
      <c r="D350" s="989"/>
      <c r="E350" s="992"/>
      <c r="F350" s="987"/>
      <c r="G350" s="989"/>
      <c r="H350" s="987"/>
      <c r="I350" s="987"/>
      <c r="J350" s="987"/>
      <c r="K350" s="987"/>
      <c r="L350" s="987"/>
      <c r="M350" s="987"/>
      <c r="N350" s="987"/>
      <c r="O350" s="987"/>
      <c r="P350" s="987"/>
      <c r="Q350" s="987"/>
      <c r="R350" s="987"/>
      <c r="S350" s="987"/>
      <c r="T350" s="987"/>
      <c r="U350" s="987"/>
      <c r="V350" s="987"/>
      <c r="W350" s="987"/>
      <c r="X350" s="987"/>
      <c r="Y350" s="987"/>
      <c r="Z350" s="987"/>
      <c r="AA350" s="987"/>
      <c r="AB350" s="987"/>
      <c r="AC350" s="987"/>
      <c r="AD350" s="987"/>
      <c r="AE350" s="987"/>
    </row>
    <row r="351">
      <c r="A351" s="987"/>
      <c r="B351" s="989"/>
      <c r="C351" s="989"/>
      <c r="D351" s="989"/>
      <c r="E351" s="992"/>
      <c r="F351" s="987"/>
      <c r="G351" s="989"/>
      <c r="H351" s="987"/>
      <c r="I351" s="987"/>
      <c r="J351" s="987"/>
      <c r="K351" s="987"/>
      <c r="L351" s="987"/>
      <c r="M351" s="987"/>
      <c r="N351" s="987"/>
      <c r="O351" s="987"/>
      <c r="P351" s="987"/>
      <c r="Q351" s="987"/>
      <c r="R351" s="987"/>
      <c r="S351" s="987"/>
      <c r="T351" s="987"/>
      <c r="U351" s="987"/>
      <c r="V351" s="987"/>
      <c r="W351" s="987"/>
      <c r="X351" s="987"/>
      <c r="Y351" s="987"/>
      <c r="Z351" s="987"/>
      <c r="AA351" s="987"/>
      <c r="AB351" s="987"/>
      <c r="AC351" s="987"/>
      <c r="AD351" s="987"/>
      <c r="AE351" s="987"/>
    </row>
    <row r="352">
      <c r="A352" s="987"/>
      <c r="B352" s="989"/>
      <c r="C352" s="989"/>
      <c r="D352" s="989"/>
      <c r="E352" s="992"/>
      <c r="F352" s="987"/>
      <c r="G352" s="989"/>
      <c r="H352" s="987"/>
      <c r="I352" s="987"/>
      <c r="J352" s="987"/>
      <c r="K352" s="987"/>
      <c r="L352" s="987"/>
      <c r="M352" s="987"/>
      <c r="N352" s="987"/>
      <c r="O352" s="987"/>
      <c r="P352" s="987"/>
      <c r="Q352" s="987"/>
      <c r="R352" s="987"/>
      <c r="S352" s="987"/>
      <c r="T352" s="987"/>
      <c r="U352" s="987"/>
      <c r="V352" s="987"/>
      <c r="W352" s="987"/>
      <c r="X352" s="987"/>
      <c r="Y352" s="987"/>
      <c r="Z352" s="987"/>
      <c r="AA352" s="987"/>
      <c r="AB352" s="987"/>
      <c r="AC352" s="987"/>
      <c r="AD352" s="987"/>
      <c r="AE352" s="987"/>
    </row>
    <row r="353">
      <c r="A353" s="987"/>
      <c r="B353" s="989"/>
      <c r="C353" s="989"/>
      <c r="D353" s="989"/>
      <c r="E353" s="992"/>
      <c r="F353" s="987"/>
      <c r="G353" s="989"/>
      <c r="H353" s="987"/>
      <c r="I353" s="987"/>
      <c r="J353" s="987"/>
      <c r="K353" s="987"/>
      <c r="L353" s="987"/>
      <c r="M353" s="987"/>
      <c r="N353" s="987"/>
      <c r="O353" s="987"/>
      <c r="P353" s="987"/>
      <c r="Q353" s="987"/>
      <c r="R353" s="987"/>
      <c r="S353" s="987"/>
      <c r="T353" s="987"/>
      <c r="U353" s="987"/>
      <c r="V353" s="987"/>
      <c r="W353" s="987"/>
      <c r="X353" s="987"/>
      <c r="Y353" s="987"/>
      <c r="Z353" s="987"/>
      <c r="AA353" s="987"/>
      <c r="AB353" s="987"/>
      <c r="AC353" s="987"/>
      <c r="AD353" s="987"/>
      <c r="AE353" s="987"/>
    </row>
    <row r="354">
      <c r="A354" s="987"/>
      <c r="B354" s="989"/>
      <c r="C354" s="989"/>
      <c r="D354" s="989"/>
      <c r="E354" s="992"/>
      <c r="F354" s="987"/>
      <c r="G354" s="989"/>
      <c r="H354" s="987"/>
      <c r="I354" s="987"/>
      <c r="J354" s="987"/>
      <c r="K354" s="987"/>
      <c r="L354" s="987"/>
      <c r="M354" s="987"/>
      <c r="N354" s="987"/>
      <c r="O354" s="987"/>
      <c r="P354" s="987"/>
      <c r="Q354" s="987"/>
      <c r="R354" s="987"/>
      <c r="S354" s="987"/>
      <c r="T354" s="987"/>
      <c r="U354" s="987"/>
      <c r="V354" s="987"/>
      <c r="W354" s="987"/>
      <c r="X354" s="987"/>
      <c r="Y354" s="987"/>
      <c r="Z354" s="987"/>
      <c r="AA354" s="987"/>
      <c r="AB354" s="987"/>
      <c r="AC354" s="987"/>
      <c r="AD354" s="987"/>
      <c r="AE354" s="987"/>
    </row>
    <row r="355">
      <c r="A355" s="987"/>
      <c r="B355" s="989"/>
      <c r="C355" s="989"/>
      <c r="D355" s="989"/>
      <c r="E355" s="992"/>
      <c r="F355" s="987"/>
      <c r="G355" s="989"/>
      <c r="H355" s="987"/>
      <c r="I355" s="987"/>
      <c r="J355" s="987"/>
      <c r="K355" s="987"/>
      <c r="L355" s="987"/>
      <c r="M355" s="987"/>
      <c r="N355" s="987"/>
      <c r="O355" s="987"/>
      <c r="P355" s="987"/>
      <c r="Q355" s="987"/>
      <c r="R355" s="987"/>
      <c r="S355" s="987"/>
      <c r="T355" s="987"/>
      <c r="U355" s="987"/>
      <c r="V355" s="987"/>
      <c r="W355" s="987"/>
      <c r="X355" s="987"/>
      <c r="Y355" s="987"/>
      <c r="Z355" s="987"/>
      <c r="AA355" s="987"/>
      <c r="AB355" s="987"/>
      <c r="AC355" s="987"/>
      <c r="AD355" s="987"/>
      <c r="AE355" s="987"/>
    </row>
    <row r="356">
      <c r="A356" s="987"/>
      <c r="B356" s="989"/>
      <c r="C356" s="989"/>
      <c r="D356" s="989"/>
      <c r="E356" s="992"/>
      <c r="F356" s="987"/>
      <c r="G356" s="989"/>
      <c r="H356" s="987"/>
      <c r="I356" s="987"/>
      <c r="J356" s="987"/>
      <c r="K356" s="987"/>
      <c r="L356" s="987"/>
      <c r="M356" s="987"/>
      <c r="N356" s="987"/>
      <c r="O356" s="987"/>
      <c r="P356" s="987"/>
      <c r="Q356" s="987"/>
      <c r="R356" s="987"/>
      <c r="S356" s="987"/>
      <c r="T356" s="987"/>
      <c r="U356" s="987"/>
      <c r="V356" s="987"/>
      <c r="W356" s="987"/>
      <c r="X356" s="987"/>
      <c r="Y356" s="987"/>
      <c r="Z356" s="987"/>
      <c r="AA356" s="987"/>
      <c r="AB356" s="987"/>
      <c r="AC356" s="987"/>
      <c r="AD356" s="987"/>
      <c r="AE356" s="987"/>
    </row>
    <row r="357">
      <c r="A357" s="987"/>
      <c r="B357" s="989"/>
      <c r="C357" s="989"/>
      <c r="D357" s="989"/>
      <c r="E357" s="992"/>
      <c r="F357" s="987"/>
      <c r="G357" s="989"/>
      <c r="H357" s="987"/>
      <c r="I357" s="987"/>
      <c r="J357" s="987"/>
      <c r="K357" s="987"/>
      <c r="L357" s="987"/>
      <c r="M357" s="987"/>
      <c r="N357" s="987"/>
      <c r="O357" s="987"/>
      <c r="P357" s="987"/>
      <c r="Q357" s="987"/>
      <c r="R357" s="987"/>
      <c r="S357" s="987"/>
      <c r="T357" s="987"/>
      <c r="U357" s="987"/>
      <c r="V357" s="987"/>
      <c r="W357" s="987"/>
      <c r="X357" s="987"/>
      <c r="Y357" s="987"/>
      <c r="Z357" s="987"/>
      <c r="AA357" s="987"/>
      <c r="AB357" s="987"/>
      <c r="AC357" s="987"/>
      <c r="AD357" s="987"/>
      <c r="AE357" s="987"/>
    </row>
    <row r="358">
      <c r="A358" s="987"/>
      <c r="B358" s="989"/>
      <c r="C358" s="989"/>
      <c r="D358" s="989"/>
      <c r="E358" s="992"/>
      <c r="F358" s="987"/>
      <c r="G358" s="989"/>
      <c r="H358" s="987"/>
      <c r="I358" s="987"/>
      <c r="J358" s="987"/>
      <c r="K358" s="987"/>
      <c r="L358" s="987"/>
      <c r="M358" s="987"/>
      <c r="N358" s="987"/>
      <c r="O358" s="987"/>
      <c r="P358" s="987"/>
      <c r="Q358" s="987"/>
      <c r="R358" s="987"/>
      <c r="S358" s="987"/>
      <c r="T358" s="987"/>
      <c r="U358" s="987"/>
      <c r="V358" s="987"/>
      <c r="W358" s="987"/>
      <c r="X358" s="987"/>
      <c r="Y358" s="987"/>
      <c r="Z358" s="987"/>
      <c r="AA358" s="987"/>
      <c r="AB358" s="987"/>
      <c r="AC358" s="987"/>
      <c r="AD358" s="987"/>
      <c r="AE358" s="987"/>
    </row>
    <row r="359">
      <c r="A359" s="987"/>
      <c r="B359" s="989"/>
      <c r="C359" s="989"/>
      <c r="D359" s="989"/>
      <c r="E359" s="992"/>
      <c r="F359" s="987"/>
      <c r="G359" s="989"/>
      <c r="H359" s="987"/>
      <c r="I359" s="987"/>
      <c r="J359" s="987"/>
      <c r="K359" s="987"/>
      <c r="L359" s="987"/>
      <c r="M359" s="987"/>
      <c r="N359" s="987"/>
      <c r="O359" s="987"/>
      <c r="P359" s="987"/>
      <c r="Q359" s="987"/>
      <c r="R359" s="987"/>
      <c r="S359" s="987"/>
      <c r="T359" s="987"/>
      <c r="U359" s="987"/>
      <c r="V359" s="987"/>
      <c r="W359" s="987"/>
      <c r="X359" s="987"/>
      <c r="Y359" s="987"/>
      <c r="Z359" s="987"/>
      <c r="AA359" s="987"/>
      <c r="AB359" s="987"/>
      <c r="AC359" s="987"/>
      <c r="AD359" s="987"/>
      <c r="AE359" s="987"/>
    </row>
    <row r="360">
      <c r="A360" s="987"/>
      <c r="B360" s="989"/>
      <c r="C360" s="989"/>
      <c r="D360" s="989"/>
      <c r="E360" s="992"/>
      <c r="F360" s="987"/>
      <c r="G360" s="989"/>
      <c r="H360" s="987"/>
      <c r="I360" s="987"/>
      <c r="J360" s="987"/>
      <c r="K360" s="987"/>
      <c r="L360" s="987"/>
      <c r="M360" s="987"/>
      <c r="N360" s="987"/>
      <c r="O360" s="987"/>
      <c r="P360" s="987"/>
      <c r="Q360" s="987"/>
      <c r="R360" s="987"/>
      <c r="S360" s="987"/>
      <c r="T360" s="987"/>
      <c r="U360" s="987"/>
      <c r="V360" s="987"/>
      <c r="W360" s="987"/>
      <c r="X360" s="987"/>
      <c r="Y360" s="987"/>
      <c r="Z360" s="987"/>
      <c r="AA360" s="987"/>
      <c r="AB360" s="987"/>
      <c r="AC360" s="987"/>
      <c r="AD360" s="987"/>
      <c r="AE360" s="987"/>
    </row>
    <row r="361">
      <c r="A361" s="987"/>
      <c r="B361" s="989"/>
      <c r="C361" s="989"/>
      <c r="D361" s="989"/>
      <c r="E361" s="992"/>
      <c r="F361" s="987"/>
      <c r="G361" s="989"/>
      <c r="H361" s="987"/>
      <c r="I361" s="987"/>
      <c r="J361" s="987"/>
      <c r="K361" s="987"/>
      <c r="L361" s="987"/>
      <c r="M361" s="987"/>
      <c r="N361" s="987"/>
      <c r="O361" s="987"/>
      <c r="P361" s="987"/>
      <c r="Q361" s="987"/>
      <c r="R361" s="987"/>
      <c r="S361" s="987"/>
      <c r="T361" s="987"/>
      <c r="U361" s="987"/>
      <c r="V361" s="987"/>
      <c r="W361" s="987"/>
      <c r="X361" s="987"/>
      <c r="Y361" s="987"/>
      <c r="Z361" s="987"/>
      <c r="AA361" s="987"/>
      <c r="AB361" s="987"/>
      <c r="AC361" s="987"/>
      <c r="AD361" s="987"/>
      <c r="AE361" s="987"/>
    </row>
    <row r="362">
      <c r="A362" s="987"/>
      <c r="B362" s="989"/>
      <c r="C362" s="989"/>
      <c r="D362" s="989"/>
      <c r="E362" s="992"/>
      <c r="F362" s="987"/>
      <c r="G362" s="989"/>
      <c r="H362" s="987"/>
      <c r="I362" s="987"/>
      <c r="J362" s="987"/>
      <c r="K362" s="987"/>
      <c r="L362" s="987"/>
      <c r="M362" s="987"/>
      <c r="N362" s="987"/>
      <c r="O362" s="987"/>
      <c r="P362" s="987"/>
      <c r="Q362" s="987"/>
      <c r="R362" s="987"/>
      <c r="S362" s="987"/>
      <c r="T362" s="987"/>
      <c r="U362" s="987"/>
      <c r="V362" s="987"/>
      <c r="W362" s="987"/>
      <c r="X362" s="987"/>
      <c r="Y362" s="987"/>
      <c r="Z362" s="987"/>
      <c r="AA362" s="987"/>
      <c r="AB362" s="987"/>
      <c r="AC362" s="987"/>
      <c r="AD362" s="987"/>
      <c r="AE362" s="987"/>
    </row>
    <row r="363">
      <c r="A363" s="987"/>
      <c r="B363" s="989"/>
      <c r="C363" s="989"/>
      <c r="D363" s="989"/>
      <c r="E363" s="992"/>
      <c r="F363" s="987"/>
      <c r="G363" s="989"/>
      <c r="H363" s="987"/>
      <c r="I363" s="987"/>
      <c r="J363" s="987"/>
      <c r="K363" s="987"/>
      <c r="L363" s="987"/>
      <c r="M363" s="987"/>
      <c r="N363" s="987"/>
      <c r="O363" s="987"/>
      <c r="P363" s="987"/>
      <c r="Q363" s="987"/>
      <c r="R363" s="987"/>
      <c r="S363" s="987"/>
      <c r="T363" s="987"/>
      <c r="U363" s="987"/>
      <c r="V363" s="987"/>
      <c r="W363" s="987"/>
      <c r="X363" s="987"/>
      <c r="Y363" s="987"/>
      <c r="Z363" s="987"/>
      <c r="AA363" s="987"/>
      <c r="AB363" s="987"/>
      <c r="AC363" s="987"/>
      <c r="AD363" s="987"/>
      <c r="AE363" s="987"/>
    </row>
    <row r="364">
      <c r="A364" s="987"/>
      <c r="B364" s="989"/>
      <c r="C364" s="989"/>
      <c r="D364" s="989"/>
      <c r="E364" s="992"/>
      <c r="F364" s="987"/>
      <c r="G364" s="989"/>
      <c r="H364" s="987"/>
      <c r="I364" s="987"/>
      <c r="J364" s="987"/>
      <c r="K364" s="987"/>
      <c r="L364" s="987"/>
      <c r="M364" s="987"/>
      <c r="N364" s="987"/>
      <c r="O364" s="987"/>
      <c r="P364" s="987"/>
      <c r="Q364" s="987"/>
      <c r="R364" s="987"/>
      <c r="S364" s="987"/>
      <c r="T364" s="987"/>
      <c r="U364" s="987"/>
      <c r="V364" s="987"/>
      <c r="W364" s="987"/>
      <c r="X364" s="987"/>
      <c r="Y364" s="987"/>
      <c r="Z364" s="987"/>
      <c r="AA364" s="987"/>
      <c r="AB364" s="987"/>
      <c r="AC364" s="987"/>
      <c r="AD364" s="987"/>
      <c r="AE364" s="987"/>
    </row>
    <row r="365">
      <c r="A365" s="987"/>
      <c r="B365" s="989"/>
      <c r="C365" s="989"/>
      <c r="D365" s="989"/>
      <c r="E365" s="992"/>
      <c r="F365" s="987"/>
      <c r="G365" s="989"/>
      <c r="H365" s="987"/>
      <c r="I365" s="987"/>
      <c r="J365" s="987"/>
      <c r="K365" s="987"/>
      <c r="L365" s="987"/>
      <c r="M365" s="987"/>
      <c r="N365" s="987"/>
      <c r="O365" s="987"/>
      <c r="P365" s="987"/>
      <c r="Q365" s="987"/>
      <c r="R365" s="987"/>
      <c r="S365" s="987"/>
      <c r="T365" s="987"/>
      <c r="U365" s="987"/>
      <c r="V365" s="987"/>
      <c r="W365" s="987"/>
      <c r="X365" s="987"/>
      <c r="Y365" s="987"/>
      <c r="Z365" s="987"/>
      <c r="AA365" s="987"/>
      <c r="AB365" s="987"/>
      <c r="AC365" s="987"/>
      <c r="AD365" s="987"/>
      <c r="AE365" s="987"/>
    </row>
    <row r="366">
      <c r="A366" s="987"/>
      <c r="B366" s="989"/>
      <c r="C366" s="989"/>
      <c r="D366" s="989"/>
      <c r="E366" s="992"/>
      <c r="F366" s="987"/>
      <c r="G366" s="989"/>
      <c r="H366" s="987"/>
      <c r="I366" s="987"/>
      <c r="J366" s="987"/>
      <c r="K366" s="987"/>
      <c r="L366" s="987"/>
      <c r="M366" s="987"/>
      <c r="N366" s="987"/>
      <c r="O366" s="987"/>
      <c r="P366" s="987"/>
      <c r="Q366" s="987"/>
      <c r="R366" s="987"/>
      <c r="S366" s="987"/>
      <c r="T366" s="987"/>
      <c r="U366" s="987"/>
      <c r="V366" s="987"/>
      <c r="W366" s="987"/>
      <c r="X366" s="987"/>
      <c r="Y366" s="987"/>
      <c r="Z366" s="987"/>
      <c r="AA366" s="987"/>
      <c r="AB366" s="987"/>
      <c r="AC366" s="987"/>
      <c r="AD366" s="987"/>
      <c r="AE366" s="987"/>
    </row>
    <row r="367">
      <c r="A367" s="987"/>
      <c r="B367" s="989"/>
      <c r="C367" s="989"/>
      <c r="D367" s="989"/>
      <c r="E367" s="992"/>
      <c r="F367" s="987"/>
      <c r="G367" s="989"/>
      <c r="H367" s="987"/>
      <c r="I367" s="987"/>
      <c r="J367" s="987"/>
      <c r="K367" s="987"/>
      <c r="L367" s="987"/>
      <c r="M367" s="987"/>
      <c r="N367" s="987"/>
      <c r="O367" s="987"/>
      <c r="P367" s="987"/>
      <c r="Q367" s="987"/>
      <c r="R367" s="987"/>
      <c r="S367" s="987"/>
      <c r="T367" s="987"/>
      <c r="U367" s="987"/>
      <c r="V367" s="987"/>
      <c r="W367" s="987"/>
      <c r="X367" s="987"/>
      <c r="Y367" s="987"/>
      <c r="Z367" s="987"/>
      <c r="AA367" s="987"/>
      <c r="AB367" s="987"/>
      <c r="AC367" s="987"/>
      <c r="AD367" s="987"/>
      <c r="AE367" s="987"/>
    </row>
    <row r="368">
      <c r="A368" s="987"/>
      <c r="B368" s="989"/>
      <c r="C368" s="989"/>
      <c r="D368" s="989"/>
      <c r="E368" s="992"/>
      <c r="F368" s="987"/>
      <c r="G368" s="989"/>
      <c r="H368" s="987"/>
      <c r="I368" s="987"/>
      <c r="J368" s="987"/>
      <c r="K368" s="987"/>
      <c r="L368" s="987"/>
      <c r="M368" s="987"/>
      <c r="N368" s="987"/>
      <c r="O368" s="987"/>
      <c r="P368" s="987"/>
      <c r="Q368" s="987"/>
      <c r="R368" s="987"/>
      <c r="S368" s="987"/>
      <c r="T368" s="987"/>
      <c r="U368" s="987"/>
      <c r="V368" s="987"/>
      <c r="W368" s="987"/>
      <c r="X368" s="987"/>
      <c r="Y368" s="987"/>
      <c r="Z368" s="987"/>
      <c r="AA368" s="987"/>
      <c r="AB368" s="987"/>
      <c r="AC368" s="987"/>
      <c r="AD368" s="987"/>
      <c r="AE368" s="987"/>
    </row>
    <row r="369">
      <c r="A369" s="987"/>
      <c r="B369" s="989"/>
      <c r="C369" s="989"/>
      <c r="D369" s="989"/>
      <c r="E369" s="992"/>
      <c r="F369" s="987"/>
      <c r="G369" s="989"/>
      <c r="H369" s="987"/>
      <c r="I369" s="987"/>
      <c r="J369" s="987"/>
      <c r="K369" s="987"/>
      <c r="L369" s="987"/>
      <c r="M369" s="987"/>
      <c r="N369" s="987"/>
      <c r="O369" s="987"/>
      <c r="P369" s="987"/>
      <c r="Q369" s="987"/>
      <c r="R369" s="987"/>
      <c r="S369" s="987"/>
      <c r="T369" s="987"/>
      <c r="U369" s="987"/>
      <c r="V369" s="987"/>
      <c r="W369" s="987"/>
      <c r="X369" s="987"/>
      <c r="Y369" s="987"/>
      <c r="Z369" s="987"/>
      <c r="AA369" s="987"/>
      <c r="AB369" s="987"/>
      <c r="AC369" s="987"/>
      <c r="AD369" s="987"/>
      <c r="AE369" s="987"/>
    </row>
    <row r="370">
      <c r="A370" s="987"/>
      <c r="B370" s="989"/>
      <c r="C370" s="989"/>
      <c r="D370" s="989"/>
      <c r="E370" s="992"/>
      <c r="F370" s="987"/>
      <c r="G370" s="989"/>
      <c r="H370" s="987"/>
      <c r="I370" s="987"/>
      <c r="J370" s="987"/>
      <c r="K370" s="987"/>
      <c r="L370" s="987"/>
      <c r="M370" s="987"/>
      <c r="N370" s="987"/>
      <c r="O370" s="987"/>
      <c r="P370" s="987"/>
      <c r="Q370" s="987"/>
      <c r="R370" s="987"/>
      <c r="S370" s="987"/>
      <c r="T370" s="987"/>
      <c r="U370" s="987"/>
      <c r="V370" s="987"/>
      <c r="W370" s="987"/>
      <c r="X370" s="987"/>
      <c r="Y370" s="987"/>
      <c r="Z370" s="987"/>
      <c r="AA370" s="987"/>
      <c r="AB370" s="987"/>
      <c r="AC370" s="987"/>
      <c r="AD370" s="987"/>
      <c r="AE370" s="987"/>
    </row>
    <row r="371">
      <c r="A371" s="987"/>
      <c r="B371" s="989"/>
      <c r="C371" s="989"/>
      <c r="D371" s="989"/>
      <c r="E371" s="992"/>
      <c r="F371" s="987"/>
      <c r="G371" s="989"/>
      <c r="H371" s="987"/>
      <c r="I371" s="987"/>
      <c r="J371" s="987"/>
      <c r="K371" s="987"/>
      <c r="L371" s="987"/>
      <c r="M371" s="987"/>
      <c r="N371" s="987"/>
      <c r="O371" s="987"/>
      <c r="P371" s="987"/>
      <c r="Q371" s="987"/>
      <c r="R371" s="987"/>
      <c r="S371" s="987"/>
      <c r="T371" s="987"/>
      <c r="U371" s="987"/>
      <c r="V371" s="987"/>
      <c r="W371" s="987"/>
      <c r="X371" s="987"/>
      <c r="Y371" s="987"/>
      <c r="Z371" s="987"/>
      <c r="AA371" s="987"/>
      <c r="AB371" s="987"/>
      <c r="AC371" s="987"/>
      <c r="AD371" s="987"/>
      <c r="AE371" s="987"/>
    </row>
    <row r="372">
      <c r="A372" s="987"/>
      <c r="B372" s="989"/>
      <c r="C372" s="989"/>
      <c r="D372" s="989"/>
      <c r="E372" s="992"/>
      <c r="F372" s="987"/>
      <c r="G372" s="989"/>
      <c r="H372" s="987"/>
      <c r="I372" s="987"/>
      <c r="J372" s="987"/>
      <c r="K372" s="987"/>
      <c r="L372" s="987"/>
      <c r="M372" s="987"/>
      <c r="N372" s="987"/>
      <c r="O372" s="987"/>
      <c r="P372" s="987"/>
      <c r="Q372" s="987"/>
      <c r="R372" s="987"/>
      <c r="S372" s="987"/>
      <c r="T372" s="987"/>
      <c r="U372" s="987"/>
      <c r="V372" s="987"/>
      <c r="W372" s="987"/>
      <c r="X372" s="987"/>
      <c r="Y372" s="987"/>
      <c r="Z372" s="987"/>
      <c r="AA372" s="987"/>
      <c r="AB372" s="987"/>
      <c r="AC372" s="987"/>
      <c r="AD372" s="987"/>
      <c r="AE372" s="987"/>
    </row>
    <row r="373">
      <c r="A373" s="987"/>
      <c r="B373" s="989"/>
      <c r="C373" s="989"/>
      <c r="D373" s="989"/>
      <c r="E373" s="992"/>
      <c r="F373" s="987"/>
      <c r="G373" s="989"/>
      <c r="H373" s="987"/>
      <c r="I373" s="987"/>
      <c r="J373" s="987"/>
      <c r="K373" s="987"/>
      <c r="L373" s="987"/>
      <c r="M373" s="987"/>
      <c r="N373" s="987"/>
      <c r="O373" s="987"/>
      <c r="P373" s="987"/>
      <c r="Q373" s="987"/>
      <c r="R373" s="987"/>
      <c r="S373" s="987"/>
      <c r="T373" s="987"/>
      <c r="U373" s="987"/>
      <c r="V373" s="987"/>
      <c r="W373" s="987"/>
      <c r="X373" s="987"/>
      <c r="Y373" s="987"/>
      <c r="Z373" s="987"/>
      <c r="AA373" s="987"/>
      <c r="AB373" s="987"/>
      <c r="AC373" s="987"/>
      <c r="AD373" s="987"/>
      <c r="AE373" s="987"/>
    </row>
    <row r="374">
      <c r="A374" s="987"/>
      <c r="B374" s="989"/>
      <c r="C374" s="989"/>
      <c r="D374" s="989"/>
      <c r="E374" s="992"/>
      <c r="F374" s="987"/>
      <c r="G374" s="989"/>
      <c r="H374" s="987"/>
      <c r="I374" s="987"/>
      <c r="J374" s="987"/>
      <c r="K374" s="987"/>
      <c r="L374" s="987"/>
      <c r="M374" s="987"/>
      <c r="N374" s="987"/>
      <c r="O374" s="987"/>
      <c r="P374" s="987"/>
      <c r="Q374" s="987"/>
      <c r="R374" s="987"/>
      <c r="S374" s="987"/>
      <c r="T374" s="987"/>
      <c r="U374" s="987"/>
      <c r="V374" s="987"/>
      <c r="W374" s="987"/>
      <c r="X374" s="987"/>
      <c r="Y374" s="987"/>
      <c r="Z374" s="987"/>
      <c r="AA374" s="987"/>
      <c r="AB374" s="987"/>
      <c r="AC374" s="987"/>
      <c r="AD374" s="987"/>
      <c r="AE374" s="987"/>
    </row>
    <row r="375">
      <c r="A375" s="987"/>
      <c r="B375" s="989"/>
      <c r="C375" s="989"/>
      <c r="D375" s="989"/>
      <c r="E375" s="992"/>
      <c r="F375" s="987"/>
      <c r="G375" s="989"/>
      <c r="H375" s="987"/>
      <c r="I375" s="987"/>
      <c r="J375" s="987"/>
      <c r="K375" s="987"/>
      <c r="L375" s="987"/>
      <c r="M375" s="987"/>
      <c r="N375" s="987"/>
      <c r="O375" s="987"/>
      <c r="P375" s="987"/>
      <c r="Q375" s="987"/>
      <c r="R375" s="987"/>
      <c r="S375" s="987"/>
      <c r="T375" s="987"/>
      <c r="U375" s="987"/>
      <c r="V375" s="987"/>
      <c r="W375" s="987"/>
      <c r="X375" s="987"/>
      <c r="Y375" s="987"/>
      <c r="Z375" s="987"/>
      <c r="AA375" s="987"/>
      <c r="AB375" s="987"/>
      <c r="AC375" s="987"/>
      <c r="AD375" s="987"/>
      <c r="AE375" s="987"/>
    </row>
    <row r="376">
      <c r="A376" s="987"/>
      <c r="B376" s="989"/>
      <c r="C376" s="989"/>
      <c r="D376" s="989"/>
      <c r="E376" s="992"/>
      <c r="F376" s="987"/>
      <c r="G376" s="989"/>
      <c r="H376" s="987"/>
      <c r="I376" s="987"/>
      <c r="J376" s="987"/>
      <c r="K376" s="987"/>
      <c r="L376" s="987"/>
      <c r="M376" s="987"/>
      <c r="N376" s="987"/>
      <c r="O376" s="987"/>
      <c r="P376" s="987"/>
      <c r="Q376" s="987"/>
      <c r="R376" s="987"/>
      <c r="S376" s="987"/>
      <c r="T376" s="987"/>
      <c r="U376" s="987"/>
      <c r="V376" s="987"/>
      <c r="W376" s="987"/>
      <c r="X376" s="987"/>
      <c r="Y376" s="987"/>
      <c r="Z376" s="987"/>
      <c r="AA376" s="987"/>
      <c r="AB376" s="987"/>
      <c r="AC376" s="987"/>
      <c r="AD376" s="987"/>
      <c r="AE376" s="987"/>
    </row>
    <row r="377">
      <c r="A377" s="987"/>
      <c r="B377" s="989"/>
      <c r="C377" s="989"/>
      <c r="D377" s="989"/>
      <c r="E377" s="992"/>
      <c r="F377" s="987"/>
      <c r="G377" s="989"/>
      <c r="H377" s="987"/>
      <c r="I377" s="987"/>
      <c r="J377" s="987"/>
      <c r="K377" s="987"/>
      <c r="L377" s="987"/>
      <c r="M377" s="987"/>
      <c r="N377" s="987"/>
      <c r="O377" s="987"/>
      <c r="P377" s="987"/>
      <c r="Q377" s="987"/>
      <c r="R377" s="987"/>
      <c r="S377" s="987"/>
      <c r="T377" s="987"/>
      <c r="U377" s="987"/>
      <c r="V377" s="987"/>
      <c r="W377" s="987"/>
      <c r="X377" s="987"/>
      <c r="Y377" s="987"/>
      <c r="Z377" s="987"/>
      <c r="AA377" s="987"/>
      <c r="AB377" s="987"/>
      <c r="AC377" s="987"/>
      <c r="AD377" s="987"/>
      <c r="AE377" s="987"/>
    </row>
    <row r="378">
      <c r="A378" s="987"/>
      <c r="B378" s="989"/>
      <c r="C378" s="989"/>
      <c r="D378" s="989"/>
      <c r="E378" s="992"/>
      <c r="F378" s="987"/>
      <c r="G378" s="989"/>
      <c r="H378" s="987"/>
      <c r="I378" s="987"/>
      <c r="J378" s="987"/>
      <c r="K378" s="987"/>
      <c r="L378" s="987"/>
      <c r="M378" s="987"/>
      <c r="N378" s="987"/>
      <c r="O378" s="987"/>
      <c r="P378" s="987"/>
      <c r="Q378" s="987"/>
      <c r="R378" s="987"/>
      <c r="S378" s="987"/>
      <c r="T378" s="987"/>
      <c r="U378" s="987"/>
      <c r="V378" s="987"/>
      <c r="W378" s="987"/>
      <c r="X378" s="987"/>
      <c r="Y378" s="987"/>
      <c r="Z378" s="987"/>
      <c r="AA378" s="987"/>
      <c r="AB378" s="987"/>
      <c r="AC378" s="987"/>
      <c r="AD378" s="987"/>
      <c r="AE378" s="987"/>
    </row>
    <row r="379">
      <c r="A379" s="987"/>
      <c r="B379" s="989"/>
      <c r="C379" s="989"/>
      <c r="D379" s="989"/>
      <c r="E379" s="992"/>
      <c r="F379" s="987"/>
      <c r="G379" s="989"/>
      <c r="H379" s="987"/>
      <c r="I379" s="987"/>
      <c r="J379" s="987"/>
      <c r="K379" s="987"/>
      <c r="L379" s="987"/>
      <c r="M379" s="987"/>
      <c r="N379" s="987"/>
      <c r="O379" s="987"/>
      <c r="P379" s="987"/>
      <c r="Q379" s="987"/>
      <c r="R379" s="987"/>
      <c r="S379" s="987"/>
      <c r="T379" s="987"/>
      <c r="U379" s="987"/>
      <c r="V379" s="987"/>
      <c r="W379" s="987"/>
      <c r="X379" s="987"/>
      <c r="Y379" s="987"/>
      <c r="Z379" s="987"/>
      <c r="AA379" s="987"/>
      <c r="AB379" s="987"/>
      <c r="AC379" s="987"/>
      <c r="AD379" s="987"/>
      <c r="AE379" s="987"/>
    </row>
    <row r="380">
      <c r="A380" s="987"/>
      <c r="B380" s="989"/>
      <c r="C380" s="989"/>
      <c r="D380" s="989"/>
      <c r="E380" s="992"/>
      <c r="F380" s="987"/>
      <c r="G380" s="989"/>
      <c r="H380" s="987"/>
      <c r="I380" s="987"/>
      <c r="J380" s="987"/>
      <c r="K380" s="987"/>
      <c r="L380" s="987"/>
      <c r="M380" s="987"/>
      <c r="N380" s="987"/>
      <c r="O380" s="987"/>
      <c r="P380" s="987"/>
      <c r="Q380" s="987"/>
      <c r="R380" s="987"/>
      <c r="S380" s="987"/>
      <c r="T380" s="987"/>
      <c r="U380" s="987"/>
      <c r="V380" s="987"/>
      <c r="W380" s="987"/>
      <c r="X380" s="987"/>
      <c r="Y380" s="987"/>
      <c r="Z380" s="987"/>
      <c r="AA380" s="987"/>
      <c r="AB380" s="987"/>
      <c r="AC380" s="987"/>
      <c r="AD380" s="987"/>
      <c r="AE380" s="987"/>
    </row>
    <row r="381">
      <c r="A381" s="987"/>
      <c r="B381" s="989"/>
      <c r="C381" s="989"/>
      <c r="D381" s="989"/>
      <c r="E381" s="992"/>
      <c r="F381" s="987"/>
      <c r="G381" s="989"/>
      <c r="H381" s="987"/>
      <c r="I381" s="987"/>
      <c r="J381" s="987"/>
      <c r="K381" s="987"/>
      <c r="L381" s="987"/>
      <c r="M381" s="987"/>
      <c r="N381" s="987"/>
      <c r="O381" s="987"/>
      <c r="P381" s="987"/>
      <c r="Q381" s="987"/>
      <c r="R381" s="987"/>
      <c r="S381" s="987"/>
      <c r="T381" s="987"/>
      <c r="U381" s="987"/>
      <c r="V381" s="987"/>
      <c r="W381" s="987"/>
      <c r="X381" s="987"/>
      <c r="Y381" s="987"/>
      <c r="Z381" s="987"/>
      <c r="AA381" s="987"/>
      <c r="AB381" s="987"/>
      <c r="AC381" s="987"/>
      <c r="AD381" s="987"/>
      <c r="AE381" s="987"/>
    </row>
    <row r="382">
      <c r="A382" s="987"/>
      <c r="B382" s="989"/>
      <c r="C382" s="989"/>
      <c r="D382" s="989"/>
      <c r="E382" s="992"/>
      <c r="F382" s="987"/>
      <c r="G382" s="989"/>
      <c r="H382" s="987"/>
      <c r="I382" s="987"/>
      <c r="J382" s="987"/>
      <c r="K382" s="987"/>
      <c r="L382" s="987"/>
      <c r="M382" s="987"/>
      <c r="N382" s="987"/>
      <c r="O382" s="987"/>
      <c r="P382" s="987"/>
      <c r="Q382" s="987"/>
      <c r="R382" s="987"/>
      <c r="S382" s="987"/>
      <c r="T382" s="987"/>
      <c r="U382" s="987"/>
      <c r="V382" s="987"/>
      <c r="W382" s="987"/>
      <c r="X382" s="987"/>
      <c r="Y382" s="987"/>
      <c r="Z382" s="987"/>
      <c r="AA382" s="987"/>
      <c r="AB382" s="987"/>
      <c r="AC382" s="987"/>
      <c r="AD382" s="987"/>
      <c r="AE382" s="987"/>
    </row>
    <row r="383">
      <c r="A383" s="987"/>
      <c r="B383" s="989"/>
      <c r="C383" s="989"/>
      <c r="D383" s="989"/>
      <c r="E383" s="992"/>
      <c r="F383" s="987"/>
      <c r="G383" s="989"/>
      <c r="H383" s="987"/>
      <c r="I383" s="987"/>
      <c r="J383" s="987"/>
      <c r="K383" s="987"/>
      <c r="L383" s="987"/>
      <c r="M383" s="987"/>
      <c r="N383" s="987"/>
      <c r="O383" s="987"/>
      <c r="P383" s="987"/>
      <c r="Q383" s="987"/>
      <c r="R383" s="987"/>
      <c r="S383" s="987"/>
      <c r="T383" s="987"/>
      <c r="U383" s="987"/>
      <c r="V383" s="987"/>
      <c r="W383" s="987"/>
      <c r="X383" s="987"/>
      <c r="Y383" s="987"/>
      <c r="Z383" s="987"/>
      <c r="AA383" s="987"/>
      <c r="AB383" s="987"/>
      <c r="AC383" s="987"/>
      <c r="AD383" s="987"/>
      <c r="AE383" s="987"/>
    </row>
    <row r="384">
      <c r="A384" s="987"/>
      <c r="B384" s="989"/>
      <c r="C384" s="989"/>
      <c r="D384" s="989"/>
      <c r="E384" s="992"/>
      <c r="F384" s="987"/>
      <c r="G384" s="989"/>
      <c r="H384" s="987"/>
      <c r="I384" s="987"/>
      <c r="J384" s="987"/>
      <c r="K384" s="987"/>
      <c r="L384" s="987"/>
      <c r="M384" s="987"/>
      <c r="N384" s="987"/>
      <c r="O384" s="987"/>
      <c r="P384" s="987"/>
      <c r="Q384" s="987"/>
      <c r="R384" s="987"/>
      <c r="S384" s="987"/>
      <c r="T384" s="987"/>
      <c r="U384" s="987"/>
      <c r="V384" s="987"/>
      <c r="W384" s="987"/>
      <c r="X384" s="987"/>
      <c r="Y384" s="987"/>
      <c r="Z384" s="987"/>
      <c r="AA384" s="987"/>
      <c r="AB384" s="987"/>
      <c r="AC384" s="987"/>
      <c r="AD384" s="987"/>
      <c r="AE384" s="987"/>
    </row>
    <row r="385">
      <c r="A385" s="987"/>
      <c r="B385" s="989"/>
      <c r="C385" s="989"/>
      <c r="D385" s="989"/>
      <c r="E385" s="992"/>
      <c r="F385" s="987"/>
      <c r="G385" s="989"/>
      <c r="H385" s="987"/>
      <c r="I385" s="987"/>
      <c r="J385" s="987"/>
      <c r="K385" s="987"/>
      <c r="L385" s="987"/>
      <c r="M385" s="987"/>
      <c r="N385" s="987"/>
      <c r="O385" s="987"/>
      <c r="P385" s="987"/>
      <c r="Q385" s="987"/>
      <c r="R385" s="987"/>
      <c r="S385" s="987"/>
      <c r="T385" s="987"/>
      <c r="U385" s="987"/>
      <c r="V385" s="987"/>
      <c r="W385" s="987"/>
      <c r="X385" s="987"/>
      <c r="Y385" s="987"/>
      <c r="Z385" s="987"/>
      <c r="AA385" s="987"/>
      <c r="AB385" s="987"/>
      <c r="AC385" s="987"/>
      <c r="AD385" s="987"/>
      <c r="AE385" s="987"/>
    </row>
    <row r="386">
      <c r="A386" s="987"/>
      <c r="B386" s="989"/>
      <c r="C386" s="989"/>
      <c r="D386" s="989"/>
      <c r="E386" s="992"/>
      <c r="F386" s="987"/>
      <c r="G386" s="989"/>
      <c r="H386" s="987"/>
      <c r="I386" s="987"/>
      <c r="J386" s="987"/>
      <c r="K386" s="987"/>
      <c r="L386" s="987"/>
      <c r="M386" s="987"/>
      <c r="N386" s="987"/>
      <c r="O386" s="987"/>
      <c r="P386" s="987"/>
      <c r="Q386" s="987"/>
      <c r="R386" s="987"/>
      <c r="S386" s="987"/>
      <c r="T386" s="987"/>
      <c r="U386" s="987"/>
      <c r="V386" s="987"/>
      <c r="W386" s="987"/>
      <c r="X386" s="987"/>
      <c r="Y386" s="987"/>
      <c r="Z386" s="987"/>
      <c r="AA386" s="987"/>
      <c r="AB386" s="987"/>
      <c r="AC386" s="987"/>
      <c r="AD386" s="987"/>
      <c r="AE386" s="987"/>
    </row>
    <row r="387">
      <c r="A387" s="987"/>
      <c r="B387" s="989"/>
      <c r="C387" s="989"/>
      <c r="D387" s="989"/>
      <c r="E387" s="992"/>
      <c r="F387" s="987"/>
      <c r="G387" s="989"/>
      <c r="H387" s="987"/>
      <c r="I387" s="987"/>
      <c r="J387" s="987"/>
      <c r="K387" s="987"/>
      <c r="L387" s="987"/>
      <c r="M387" s="987"/>
      <c r="N387" s="987"/>
      <c r="O387" s="987"/>
      <c r="P387" s="987"/>
      <c r="Q387" s="987"/>
      <c r="R387" s="987"/>
      <c r="S387" s="987"/>
      <c r="T387" s="987"/>
      <c r="U387" s="987"/>
      <c r="V387" s="987"/>
      <c r="W387" s="987"/>
      <c r="X387" s="987"/>
      <c r="Y387" s="987"/>
      <c r="Z387" s="987"/>
      <c r="AA387" s="987"/>
      <c r="AB387" s="987"/>
      <c r="AC387" s="987"/>
      <c r="AD387" s="987"/>
      <c r="AE387" s="987"/>
    </row>
    <row r="388">
      <c r="A388" s="987"/>
      <c r="B388" s="989"/>
      <c r="C388" s="989"/>
      <c r="D388" s="989"/>
      <c r="E388" s="992"/>
      <c r="F388" s="987"/>
      <c r="G388" s="989"/>
      <c r="H388" s="987"/>
      <c r="I388" s="987"/>
      <c r="J388" s="987"/>
      <c r="K388" s="987"/>
      <c r="L388" s="987"/>
      <c r="M388" s="987"/>
      <c r="N388" s="987"/>
      <c r="O388" s="987"/>
      <c r="P388" s="987"/>
      <c r="Q388" s="987"/>
      <c r="R388" s="987"/>
      <c r="S388" s="987"/>
      <c r="T388" s="987"/>
      <c r="U388" s="987"/>
      <c r="V388" s="987"/>
      <c r="W388" s="987"/>
      <c r="X388" s="987"/>
      <c r="Y388" s="987"/>
      <c r="Z388" s="987"/>
      <c r="AA388" s="987"/>
      <c r="AB388" s="987"/>
      <c r="AC388" s="987"/>
      <c r="AD388" s="987"/>
      <c r="AE388" s="987"/>
    </row>
    <row r="389">
      <c r="A389" s="987"/>
      <c r="B389" s="989"/>
      <c r="C389" s="989"/>
      <c r="D389" s="989"/>
      <c r="E389" s="992"/>
      <c r="F389" s="987"/>
      <c r="G389" s="989"/>
      <c r="H389" s="987"/>
      <c r="I389" s="987"/>
      <c r="J389" s="987"/>
      <c r="K389" s="987"/>
      <c r="L389" s="987"/>
      <c r="M389" s="987"/>
      <c r="N389" s="987"/>
      <c r="O389" s="987"/>
      <c r="P389" s="987"/>
      <c r="Q389" s="987"/>
      <c r="R389" s="987"/>
      <c r="S389" s="987"/>
      <c r="T389" s="987"/>
      <c r="U389" s="987"/>
      <c r="V389" s="987"/>
      <c r="W389" s="987"/>
      <c r="X389" s="987"/>
      <c r="Y389" s="987"/>
      <c r="Z389" s="987"/>
      <c r="AA389" s="987"/>
      <c r="AB389" s="987"/>
      <c r="AC389" s="987"/>
      <c r="AD389" s="987"/>
      <c r="AE389" s="987"/>
    </row>
    <row r="390">
      <c r="A390" s="987"/>
      <c r="B390" s="989"/>
      <c r="C390" s="989"/>
      <c r="D390" s="989"/>
      <c r="E390" s="992"/>
      <c r="F390" s="987"/>
      <c r="G390" s="989"/>
      <c r="H390" s="987"/>
      <c r="I390" s="987"/>
      <c r="J390" s="987"/>
      <c r="K390" s="987"/>
      <c r="L390" s="987"/>
      <c r="M390" s="987"/>
      <c r="N390" s="987"/>
      <c r="O390" s="987"/>
      <c r="P390" s="987"/>
      <c r="Q390" s="987"/>
      <c r="R390" s="987"/>
      <c r="S390" s="987"/>
      <c r="T390" s="987"/>
      <c r="U390" s="987"/>
      <c r="V390" s="987"/>
      <c r="W390" s="987"/>
      <c r="X390" s="987"/>
      <c r="Y390" s="987"/>
      <c r="Z390" s="987"/>
      <c r="AA390" s="987"/>
      <c r="AB390" s="987"/>
      <c r="AC390" s="987"/>
      <c r="AD390" s="987"/>
      <c r="AE390" s="987"/>
    </row>
    <row r="391">
      <c r="A391" s="987"/>
      <c r="B391" s="989"/>
      <c r="C391" s="989"/>
      <c r="D391" s="989"/>
      <c r="E391" s="992"/>
      <c r="F391" s="987"/>
      <c r="G391" s="989"/>
      <c r="H391" s="987"/>
      <c r="I391" s="987"/>
      <c r="J391" s="987"/>
      <c r="K391" s="987"/>
      <c r="L391" s="987"/>
      <c r="M391" s="987"/>
      <c r="N391" s="987"/>
      <c r="O391" s="987"/>
      <c r="P391" s="987"/>
      <c r="Q391" s="987"/>
      <c r="R391" s="987"/>
      <c r="S391" s="987"/>
      <c r="T391" s="987"/>
      <c r="U391" s="987"/>
      <c r="V391" s="987"/>
      <c r="W391" s="987"/>
      <c r="X391" s="987"/>
      <c r="Y391" s="987"/>
      <c r="Z391" s="987"/>
      <c r="AA391" s="987"/>
      <c r="AB391" s="987"/>
      <c r="AC391" s="987"/>
      <c r="AD391" s="987"/>
      <c r="AE391" s="987"/>
    </row>
    <row r="392">
      <c r="A392" s="987"/>
      <c r="B392" s="989"/>
      <c r="C392" s="989"/>
      <c r="D392" s="989"/>
      <c r="E392" s="992"/>
      <c r="F392" s="987"/>
      <c r="G392" s="989"/>
      <c r="H392" s="987"/>
      <c r="I392" s="987"/>
      <c r="J392" s="987"/>
      <c r="K392" s="987"/>
      <c r="L392" s="987"/>
      <c r="M392" s="987"/>
      <c r="N392" s="987"/>
      <c r="O392" s="987"/>
      <c r="P392" s="987"/>
      <c r="Q392" s="987"/>
      <c r="R392" s="987"/>
      <c r="S392" s="987"/>
      <c r="T392" s="987"/>
      <c r="U392" s="987"/>
      <c r="V392" s="987"/>
      <c r="W392" s="987"/>
      <c r="X392" s="987"/>
      <c r="Y392" s="987"/>
      <c r="Z392" s="987"/>
      <c r="AA392" s="987"/>
      <c r="AB392" s="987"/>
      <c r="AC392" s="987"/>
      <c r="AD392" s="987"/>
      <c r="AE392" s="987"/>
    </row>
    <row r="393">
      <c r="A393" s="987"/>
      <c r="B393" s="989"/>
      <c r="C393" s="989"/>
      <c r="D393" s="989"/>
      <c r="E393" s="992"/>
      <c r="F393" s="987"/>
      <c r="G393" s="989"/>
      <c r="H393" s="987"/>
      <c r="I393" s="987"/>
      <c r="J393" s="987"/>
      <c r="K393" s="987"/>
      <c r="L393" s="987"/>
      <c r="M393" s="987"/>
      <c r="N393" s="987"/>
      <c r="O393" s="987"/>
      <c r="P393" s="987"/>
      <c r="Q393" s="987"/>
      <c r="R393" s="987"/>
      <c r="S393" s="987"/>
      <c r="T393" s="987"/>
      <c r="U393" s="987"/>
      <c r="V393" s="987"/>
      <c r="W393" s="987"/>
      <c r="X393" s="987"/>
      <c r="Y393" s="987"/>
      <c r="Z393" s="987"/>
      <c r="AA393" s="987"/>
      <c r="AB393" s="987"/>
      <c r="AC393" s="987"/>
      <c r="AD393" s="987"/>
      <c r="AE393" s="987"/>
    </row>
    <row r="394">
      <c r="A394" s="987"/>
      <c r="B394" s="989"/>
      <c r="C394" s="989"/>
      <c r="D394" s="989"/>
      <c r="E394" s="992"/>
      <c r="F394" s="987"/>
      <c r="G394" s="989"/>
      <c r="H394" s="987"/>
      <c r="I394" s="987"/>
      <c r="J394" s="987"/>
      <c r="K394" s="987"/>
      <c r="L394" s="987"/>
      <c r="M394" s="987"/>
      <c r="N394" s="987"/>
      <c r="O394" s="987"/>
      <c r="P394" s="987"/>
      <c r="Q394" s="987"/>
      <c r="R394" s="987"/>
      <c r="S394" s="987"/>
      <c r="T394" s="987"/>
      <c r="U394" s="987"/>
      <c r="V394" s="987"/>
      <c r="W394" s="987"/>
      <c r="X394" s="987"/>
      <c r="Y394" s="987"/>
      <c r="Z394" s="987"/>
      <c r="AA394" s="987"/>
      <c r="AB394" s="987"/>
      <c r="AC394" s="987"/>
      <c r="AD394" s="987"/>
      <c r="AE394" s="987"/>
    </row>
    <row r="395">
      <c r="A395" s="987"/>
      <c r="B395" s="989"/>
      <c r="C395" s="989"/>
      <c r="D395" s="989"/>
      <c r="E395" s="992"/>
      <c r="F395" s="987"/>
      <c r="G395" s="989"/>
      <c r="H395" s="987"/>
      <c r="I395" s="987"/>
      <c r="J395" s="987"/>
      <c r="K395" s="987"/>
      <c r="L395" s="987"/>
      <c r="M395" s="987"/>
      <c r="N395" s="987"/>
      <c r="O395" s="987"/>
      <c r="P395" s="987"/>
      <c r="Q395" s="987"/>
      <c r="R395" s="987"/>
      <c r="S395" s="987"/>
      <c r="T395" s="987"/>
      <c r="U395" s="987"/>
      <c r="V395" s="987"/>
      <c r="W395" s="987"/>
      <c r="X395" s="987"/>
      <c r="Y395" s="987"/>
      <c r="Z395" s="987"/>
      <c r="AA395" s="987"/>
      <c r="AB395" s="987"/>
      <c r="AC395" s="987"/>
      <c r="AD395" s="987"/>
      <c r="AE395" s="987"/>
    </row>
    <row r="396">
      <c r="A396" s="987"/>
      <c r="B396" s="989"/>
      <c r="C396" s="989"/>
      <c r="D396" s="989"/>
      <c r="E396" s="992"/>
      <c r="F396" s="987"/>
      <c r="G396" s="989"/>
      <c r="H396" s="987"/>
      <c r="I396" s="987"/>
      <c r="J396" s="987"/>
      <c r="K396" s="987"/>
      <c r="L396" s="987"/>
      <c r="M396" s="987"/>
      <c r="N396" s="987"/>
      <c r="O396" s="987"/>
      <c r="P396" s="987"/>
      <c r="Q396" s="987"/>
      <c r="R396" s="987"/>
      <c r="S396" s="987"/>
      <c r="T396" s="987"/>
      <c r="U396" s="987"/>
      <c r="V396" s="987"/>
      <c r="W396" s="987"/>
      <c r="X396" s="987"/>
      <c r="Y396" s="987"/>
      <c r="Z396" s="987"/>
      <c r="AA396" s="987"/>
      <c r="AB396" s="987"/>
      <c r="AC396" s="987"/>
      <c r="AD396" s="987"/>
      <c r="AE396" s="987"/>
    </row>
    <row r="397">
      <c r="A397" s="987"/>
      <c r="B397" s="989"/>
      <c r="C397" s="989"/>
      <c r="D397" s="989"/>
      <c r="E397" s="992"/>
      <c r="F397" s="987"/>
      <c r="G397" s="989"/>
      <c r="H397" s="987"/>
      <c r="I397" s="987"/>
      <c r="J397" s="987"/>
      <c r="K397" s="987"/>
      <c r="L397" s="987"/>
      <c r="M397" s="987"/>
      <c r="N397" s="987"/>
      <c r="O397" s="987"/>
      <c r="P397" s="987"/>
      <c r="Q397" s="987"/>
      <c r="R397" s="987"/>
      <c r="S397" s="987"/>
      <c r="T397" s="987"/>
      <c r="U397" s="987"/>
      <c r="V397" s="987"/>
      <c r="W397" s="987"/>
      <c r="X397" s="987"/>
      <c r="Y397" s="987"/>
      <c r="Z397" s="987"/>
      <c r="AA397" s="987"/>
      <c r="AB397" s="987"/>
      <c r="AC397" s="987"/>
      <c r="AD397" s="987"/>
      <c r="AE397" s="987"/>
    </row>
    <row r="398">
      <c r="A398" s="987"/>
      <c r="B398" s="989"/>
      <c r="C398" s="989"/>
      <c r="D398" s="989"/>
      <c r="E398" s="992"/>
      <c r="F398" s="987"/>
      <c r="G398" s="989"/>
      <c r="H398" s="987"/>
      <c r="I398" s="987"/>
      <c r="J398" s="987"/>
      <c r="K398" s="987"/>
      <c r="L398" s="987"/>
      <c r="M398" s="987"/>
      <c r="N398" s="987"/>
      <c r="O398" s="987"/>
      <c r="P398" s="987"/>
      <c r="Q398" s="987"/>
      <c r="R398" s="987"/>
      <c r="S398" s="987"/>
      <c r="T398" s="987"/>
      <c r="U398" s="987"/>
      <c r="V398" s="987"/>
      <c r="W398" s="987"/>
      <c r="X398" s="987"/>
      <c r="Y398" s="987"/>
      <c r="Z398" s="987"/>
      <c r="AA398" s="987"/>
      <c r="AB398" s="987"/>
      <c r="AC398" s="987"/>
      <c r="AD398" s="987"/>
      <c r="AE398" s="987"/>
    </row>
    <row r="399">
      <c r="A399" s="987"/>
      <c r="B399" s="989"/>
      <c r="C399" s="989"/>
      <c r="D399" s="989"/>
      <c r="E399" s="992"/>
      <c r="F399" s="987"/>
      <c r="G399" s="989"/>
      <c r="H399" s="987"/>
      <c r="I399" s="987"/>
      <c r="J399" s="987"/>
      <c r="K399" s="987"/>
      <c r="L399" s="987"/>
      <c r="M399" s="987"/>
      <c r="N399" s="987"/>
      <c r="O399" s="987"/>
      <c r="P399" s="987"/>
      <c r="Q399" s="987"/>
      <c r="R399" s="987"/>
      <c r="S399" s="987"/>
      <c r="T399" s="987"/>
      <c r="U399" s="987"/>
      <c r="V399" s="987"/>
      <c r="W399" s="987"/>
      <c r="X399" s="987"/>
      <c r="Y399" s="987"/>
      <c r="Z399" s="987"/>
      <c r="AA399" s="987"/>
      <c r="AB399" s="987"/>
      <c r="AC399" s="987"/>
      <c r="AD399" s="987"/>
      <c r="AE399" s="987"/>
    </row>
    <row r="400">
      <c r="A400" s="987"/>
      <c r="B400" s="989"/>
      <c r="C400" s="989"/>
      <c r="D400" s="989"/>
      <c r="E400" s="992"/>
      <c r="F400" s="987"/>
      <c r="G400" s="989"/>
      <c r="H400" s="987"/>
      <c r="I400" s="987"/>
      <c r="J400" s="987"/>
      <c r="K400" s="987"/>
      <c r="L400" s="987"/>
      <c r="M400" s="987"/>
      <c r="N400" s="987"/>
      <c r="O400" s="987"/>
      <c r="P400" s="987"/>
      <c r="Q400" s="987"/>
      <c r="R400" s="987"/>
      <c r="S400" s="987"/>
      <c r="T400" s="987"/>
      <c r="U400" s="987"/>
      <c r="V400" s="987"/>
      <c r="W400" s="987"/>
      <c r="X400" s="987"/>
      <c r="Y400" s="987"/>
      <c r="Z400" s="987"/>
      <c r="AA400" s="987"/>
      <c r="AB400" s="987"/>
      <c r="AC400" s="987"/>
      <c r="AD400" s="987"/>
      <c r="AE400" s="987"/>
    </row>
    <row r="401">
      <c r="A401" s="987"/>
      <c r="B401" s="989"/>
      <c r="C401" s="989"/>
      <c r="D401" s="989"/>
      <c r="E401" s="992"/>
      <c r="F401" s="987"/>
      <c r="G401" s="989"/>
      <c r="H401" s="987"/>
      <c r="I401" s="987"/>
      <c r="J401" s="987"/>
      <c r="K401" s="987"/>
      <c r="L401" s="987"/>
      <c r="M401" s="987"/>
      <c r="N401" s="987"/>
      <c r="O401" s="987"/>
      <c r="P401" s="987"/>
      <c r="Q401" s="987"/>
      <c r="R401" s="987"/>
      <c r="S401" s="987"/>
      <c r="T401" s="987"/>
      <c r="U401" s="987"/>
      <c r="V401" s="987"/>
      <c r="W401" s="987"/>
      <c r="X401" s="987"/>
      <c r="Y401" s="987"/>
      <c r="Z401" s="987"/>
      <c r="AA401" s="987"/>
      <c r="AB401" s="987"/>
      <c r="AC401" s="987"/>
      <c r="AD401" s="987"/>
      <c r="AE401" s="987"/>
    </row>
    <row r="402">
      <c r="A402" s="987"/>
      <c r="B402" s="989"/>
      <c r="C402" s="989"/>
      <c r="D402" s="989"/>
      <c r="E402" s="992"/>
      <c r="F402" s="987"/>
      <c r="G402" s="989"/>
      <c r="H402" s="987"/>
      <c r="I402" s="987"/>
      <c r="J402" s="987"/>
      <c r="K402" s="987"/>
      <c r="L402" s="987"/>
      <c r="M402" s="987"/>
      <c r="N402" s="987"/>
      <c r="O402" s="987"/>
      <c r="P402" s="987"/>
      <c r="Q402" s="987"/>
      <c r="R402" s="987"/>
      <c r="S402" s="987"/>
      <c r="T402" s="987"/>
      <c r="U402" s="987"/>
      <c r="V402" s="987"/>
      <c r="W402" s="987"/>
      <c r="X402" s="987"/>
      <c r="Y402" s="987"/>
      <c r="Z402" s="987"/>
      <c r="AA402" s="987"/>
      <c r="AB402" s="987"/>
      <c r="AC402" s="987"/>
      <c r="AD402" s="987"/>
      <c r="AE402" s="987"/>
    </row>
    <row r="403">
      <c r="A403" s="987"/>
      <c r="B403" s="989"/>
      <c r="C403" s="989"/>
      <c r="D403" s="989"/>
      <c r="E403" s="992"/>
      <c r="F403" s="987"/>
      <c r="G403" s="989"/>
      <c r="H403" s="987"/>
      <c r="I403" s="987"/>
      <c r="J403" s="987"/>
      <c r="K403" s="987"/>
      <c r="L403" s="987"/>
      <c r="M403" s="987"/>
      <c r="N403" s="987"/>
      <c r="O403" s="987"/>
      <c r="P403" s="987"/>
      <c r="Q403" s="987"/>
      <c r="R403" s="987"/>
      <c r="S403" s="987"/>
      <c r="T403" s="987"/>
      <c r="U403" s="987"/>
      <c r="V403" s="987"/>
      <c r="W403" s="987"/>
      <c r="X403" s="987"/>
      <c r="Y403" s="987"/>
      <c r="Z403" s="987"/>
      <c r="AA403" s="987"/>
      <c r="AB403" s="987"/>
      <c r="AC403" s="987"/>
      <c r="AD403" s="987"/>
      <c r="AE403" s="987"/>
    </row>
    <row r="404">
      <c r="A404" s="987"/>
      <c r="B404" s="989"/>
      <c r="C404" s="989"/>
      <c r="D404" s="989"/>
      <c r="E404" s="992"/>
      <c r="F404" s="987"/>
      <c r="G404" s="989"/>
      <c r="H404" s="987"/>
      <c r="I404" s="987"/>
      <c r="J404" s="987"/>
      <c r="K404" s="987"/>
      <c r="L404" s="987"/>
      <c r="M404" s="987"/>
      <c r="N404" s="987"/>
      <c r="O404" s="987"/>
      <c r="P404" s="987"/>
      <c r="Q404" s="987"/>
      <c r="R404" s="987"/>
      <c r="S404" s="987"/>
      <c r="T404" s="987"/>
      <c r="U404" s="987"/>
      <c r="V404" s="987"/>
      <c r="W404" s="987"/>
      <c r="X404" s="987"/>
      <c r="Y404" s="987"/>
      <c r="Z404" s="987"/>
      <c r="AA404" s="987"/>
      <c r="AB404" s="987"/>
      <c r="AC404" s="987"/>
      <c r="AD404" s="987"/>
      <c r="AE404" s="987"/>
    </row>
    <row r="405">
      <c r="A405" s="987"/>
      <c r="B405" s="989"/>
      <c r="C405" s="989"/>
      <c r="D405" s="989"/>
      <c r="E405" s="992"/>
      <c r="F405" s="987"/>
      <c r="G405" s="989"/>
      <c r="H405" s="987"/>
      <c r="I405" s="987"/>
      <c r="J405" s="987"/>
      <c r="K405" s="987"/>
      <c r="L405" s="987"/>
      <c r="M405" s="987"/>
      <c r="N405" s="987"/>
      <c r="O405" s="987"/>
      <c r="P405" s="987"/>
      <c r="Q405" s="987"/>
      <c r="R405" s="987"/>
      <c r="S405" s="987"/>
      <c r="T405" s="987"/>
      <c r="U405" s="987"/>
      <c r="V405" s="987"/>
      <c r="W405" s="987"/>
      <c r="X405" s="987"/>
      <c r="Y405" s="987"/>
      <c r="Z405" s="987"/>
      <c r="AA405" s="987"/>
      <c r="AB405" s="987"/>
      <c r="AC405" s="987"/>
      <c r="AD405" s="987"/>
      <c r="AE405" s="987"/>
    </row>
    <row r="406">
      <c r="A406" s="987"/>
      <c r="B406" s="989"/>
      <c r="C406" s="989"/>
      <c r="D406" s="989"/>
      <c r="E406" s="992"/>
      <c r="F406" s="987"/>
      <c r="G406" s="989"/>
      <c r="H406" s="987"/>
      <c r="I406" s="987"/>
      <c r="J406" s="987"/>
      <c r="K406" s="987"/>
      <c r="L406" s="987"/>
      <c r="M406" s="987"/>
      <c r="N406" s="987"/>
      <c r="O406" s="987"/>
      <c r="P406" s="987"/>
      <c r="Q406" s="987"/>
      <c r="R406" s="987"/>
      <c r="S406" s="987"/>
      <c r="T406" s="987"/>
      <c r="U406" s="987"/>
      <c r="V406" s="987"/>
      <c r="W406" s="987"/>
      <c r="X406" s="987"/>
      <c r="Y406" s="987"/>
      <c r="Z406" s="987"/>
      <c r="AA406" s="987"/>
      <c r="AB406" s="987"/>
      <c r="AC406" s="987"/>
      <c r="AD406" s="987"/>
      <c r="AE406" s="987"/>
    </row>
    <row r="407">
      <c r="A407" s="987"/>
      <c r="B407" s="989"/>
      <c r="C407" s="989"/>
      <c r="D407" s="989"/>
      <c r="E407" s="992"/>
      <c r="F407" s="987"/>
      <c r="G407" s="989"/>
      <c r="H407" s="987"/>
      <c r="I407" s="987"/>
      <c r="J407" s="987"/>
      <c r="K407" s="987"/>
      <c r="L407" s="987"/>
      <c r="M407" s="987"/>
      <c r="N407" s="987"/>
      <c r="O407" s="987"/>
      <c r="P407" s="987"/>
      <c r="Q407" s="987"/>
      <c r="R407" s="987"/>
      <c r="S407" s="987"/>
      <c r="T407" s="987"/>
      <c r="U407" s="987"/>
      <c r="V407" s="987"/>
      <c r="W407" s="987"/>
      <c r="X407" s="987"/>
      <c r="Y407" s="987"/>
      <c r="Z407" s="987"/>
      <c r="AA407" s="987"/>
      <c r="AB407" s="987"/>
      <c r="AC407" s="987"/>
      <c r="AD407" s="987"/>
      <c r="AE407" s="987"/>
    </row>
    <row r="408">
      <c r="A408" s="987"/>
      <c r="B408" s="989"/>
      <c r="C408" s="989"/>
      <c r="D408" s="989"/>
      <c r="E408" s="992"/>
      <c r="F408" s="987"/>
      <c r="G408" s="989"/>
      <c r="H408" s="987"/>
      <c r="I408" s="987"/>
      <c r="J408" s="987"/>
      <c r="K408" s="987"/>
      <c r="L408" s="987"/>
      <c r="M408" s="987"/>
      <c r="N408" s="987"/>
      <c r="O408" s="987"/>
      <c r="P408" s="987"/>
      <c r="Q408" s="987"/>
      <c r="R408" s="987"/>
      <c r="S408" s="987"/>
      <c r="T408" s="987"/>
      <c r="U408" s="987"/>
      <c r="V408" s="987"/>
      <c r="W408" s="987"/>
      <c r="X408" s="987"/>
      <c r="Y408" s="987"/>
      <c r="Z408" s="987"/>
      <c r="AA408" s="987"/>
      <c r="AB408" s="987"/>
      <c r="AC408" s="987"/>
      <c r="AD408" s="987"/>
      <c r="AE408" s="987"/>
    </row>
    <row r="409">
      <c r="A409" s="987"/>
      <c r="B409" s="989"/>
      <c r="C409" s="989"/>
      <c r="D409" s="989"/>
      <c r="E409" s="992"/>
      <c r="F409" s="987"/>
      <c r="G409" s="989"/>
      <c r="H409" s="987"/>
      <c r="I409" s="987"/>
      <c r="J409" s="987"/>
      <c r="K409" s="987"/>
      <c r="L409" s="987"/>
      <c r="M409" s="987"/>
      <c r="N409" s="987"/>
      <c r="O409" s="987"/>
      <c r="P409" s="987"/>
      <c r="Q409" s="987"/>
      <c r="R409" s="987"/>
      <c r="S409" s="987"/>
      <c r="T409" s="987"/>
      <c r="U409" s="987"/>
      <c r="V409" s="987"/>
      <c r="W409" s="987"/>
      <c r="X409" s="987"/>
      <c r="Y409" s="987"/>
      <c r="Z409" s="987"/>
      <c r="AA409" s="987"/>
      <c r="AB409" s="987"/>
      <c r="AC409" s="987"/>
      <c r="AD409" s="987"/>
      <c r="AE409" s="987"/>
    </row>
    <row r="410">
      <c r="A410" s="987"/>
      <c r="B410" s="989"/>
      <c r="C410" s="989"/>
      <c r="D410" s="989"/>
      <c r="E410" s="992"/>
      <c r="F410" s="987"/>
      <c r="G410" s="989"/>
      <c r="H410" s="987"/>
      <c r="I410" s="987"/>
      <c r="J410" s="987"/>
      <c r="K410" s="987"/>
      <c r="L410" s="987"/>
      <c r="M410" s="987"/>
      <c r="N410" s="987"/>
      <c r="O410" s="987"/>
      <c r="P410" s="987"/>
      <c r="Q410" s="987"/>
      <c r="R410" s="987"/>
      <c r="S410" s="987"/>
      <c r="T410" s="987"/>
      <c r="U410" s="987"/>
      <c r="V410" s="987"/>
      <c r="W410" s="987"/>
      <c r="X410" s="987"/>
      <c r="Y410" s="987"/>
      <c r="Z410" s="987"/>
      <c r="AA410" s="987"/>
      <c r="AB410" s="987"/>
      <c r="AC410" s="987"/>
      <c r="AD410" s="987"/>
      <c r="AE410" s="987"/>
    </row>
    <row r="411">
      <c r="A411" s="987"/>
      <c r="B411" s="989"/>
      <c r="C411" s="989"/>
      <c r="D411" s="989"/>
      <c r="E411" s="992"/>
      <c r="F411" s="987"/>
      <c r="G411" s="989"/>
      <c r="H411" s="987"/>
      <c r="I411" s="987"/>
      <c r="J411" s="987"/>
      <c r="K411" s="987"/>
      <c r="L411" s="987"/>
      <c r="M411" s="987"/>
      <c r="N411" s="987"/>
      <c r="O411" s="987"/>
      <c r="P411" s="987"/>
      <c r="Q411" s="987"/>
      <c r="R411" s="987"/>
      <c r="S411" s="987"/>
      <c r="T411" s="987"/>
      <c r="U411" s="987"/>
      <c r="V411" s="987"/>
      <c r="W411" s="987"/>
      <c r="X411" s="987"/>
      <c r="Y411" s="987"/>
      <c r="Z411" s="987"/>
      <c r="AA411" s="987"/>
      <c r="AB411" s="987"/>
      <c r="AC411" s="987"/>
      <c r="AD411" s="987"/>
      <c r="AE411" s="987"/>
    </row>
    <row r="412">
      <c r="A412" s="987"/>
      <c r="B412" s="989"/>
      <c r="C412" s="989"/>
      <c r="D412" s="989"/>
      <c r="E412" s="992"/>
      <c r="F412" s="987"/>
      <c r="G412" s="989"/>
      <c r="H412" s="987"/>
      <c r="I412" s="987"/>
      <c r="J412" s="987"/>
      <c r="K412" s="987"/>
      <c r="L412" s="987"/>
      <c r="M412" s="987"/>
      <c r="N412" s="987"/>
      <c r="O412" s="987"/>
      <c r="P412" s="987"/>
      <c r="Q412" s="987"/>
      <c r="R412" s="987"/>
      <c r="S412" s="987"/>
      <c r="T412" s="987"/>
      <c r="U412" s="987"/>
      <c r="V412" s="987"/>
      <c r="W412" s="987"/>
      <c r="X412" s="987"/>
      <c r="Y412" s="987"/>
      <c r="Z412" s="987"/>
      <c r="AA412" s="987"/>
      <c r="AB412" s="987"/>
      <c r="AC412" s="987"/>
      <c r="AD412" s="987"/>
      <c r="AE412" s="987"/>
    </row>
    <row r="413">
      <c r="A413" s="987"/>
      <c r="B413" s="989"/>
      <c r="C413" s="989"/>
      <c r="D413" s="989"/>
      <c r="E413" s="992"/>
      <c r="F413" s="987"/>
      <c r="G413" s="989"/>
      <c r="H413" s="987"/>
      <c r="I413" s="987"/>
      <c r="J413" s="987"/>
      <c r="K413" s="987"/>
      <c r="L413" s="987"/>
      <c r="M413" s="987"/>
      <c r="N413" s="987"/>
      <c r="O413" s="987"/>
      <c r="P413" s="987"/>
      <c r="Q413" s="987"/>
      <c r="R413" s="987"/>
      <c r="S413" s="987"/>
      <c r="T413" s="987"/>
      <c r="U413" s="987"/>
      <c r="V413" s="987"/>
      <c r="W413" s="987"/>
      <c r="X413" s="987"/>
      <c r="Y413" s="987"/>
      <c r="Z413" s="987"/>
      <c r="AA413" s="987"/>
      <c r="AB413" s="987"/>
      <c r="AC413" s="987"/>
      <c r="AD413" s="987"/>
      <c r="AE413" s="987"/>
    </row>
    <row r="414">
      <c r="A414" s="987"/>
      <c r="B414" s="989"/>
      <c r="C414" s="989"/>
      <c r="D414" s="989"/>
      <c r="E414" s="992"/>
      <c r="F414" s="987"/>
      <c r="G414" s="989"/>
      <c r="H414" s="987"/>
      <c r="I414" s="987"/>
      <c r="J414" s="987"/>
      <c r="K414" s="987"/>
      <c r="L414" s="987"/>
      <c r="M414" s="987"/>
      <c r="N414" s="987"/>
      <c r="O414" s="987"/>
      <c r="P414" s="987"/>
      <c r="Q414" s="987"/>
      <c r="R414" s="987"/>
      <c r="S414" s="987"/>
      <c r="T414" s="987"/>
      <c r="U414" s="987"/>
      <c r="V414" s="987"/>
      <c r="W414" s="987"/>
      <c r="X414" s="987"/>
      <c r="Y414" s="987"/>
      <c r="Z414" s="987"/>
      <c r="AA414" s="987"/>
      <c r="AB414" s="987"/>
      <c r="AC414" s="987"/>
      <c r="AD414" s="987"/>
      <c r="AE414" s="987"/>
    </row>
    <row r="415">
      <c r="A415" s="987"/>
      <c r="B415" s="989"/>
      <c r="C415" s="989"/>
      <c r="D415" s="989"/>
      <c r="E415" s="992"/>
      <c r="F415" s="987"/>
      <c r="G415" s="989"/>
      <c r="H415" s="987"/>
      <c r="I415" s="987"/>
      <c r="J415" s="987"/>
      <c r="K415" s="987"/>
      <c r="L415" s="987"/>
      <c r="M415" s="987"/>
      <c r="N415" s="987"/>
      <c r="O415" s="987"/>
      <c r="P415" s="987"/>
      <c r="Q415" s="987"/>
      <c r="R415" s="987"/>
      <c r="S415" s="987"/>
      <c r="T415" s="987"/>
      <c r="U415" s="987"/>
      <c r="V415" s="987"/>
      <c r="W415" s="987"/>
      <c r="X415" s="987"/>
      <c r="Y415" s="987"/>
      <c r="Z415" s="987"/>
      <c r="AA415" s="987"/>
      <c r="AB415" s="987"/>
      <c r="AC415" s="987"/>
      <c r="AD415" s="987"/>
      <c r="AE415" s="987"/>
    </row>
    <row r="416">
      <c r="A416" s="987"/>
      <c r="B416" s="989"/>
      <c r="C416" s="989"/>
      <c r="D416" s="989"/>
      <c r="E416" s="992"/>
      <c r="F416" s="987"/>
      <c r="G416" s="989"/>
      <c r="H416" s="987"/>
      <c r="I416" s="987"/>
      <c r="J416" s="987"/>
      <c r="K416" s="987"/>
      <c r="L416" s="987"/>
      <c r="M416" s="987"/>
      <c r="N416" s="987"/>
      <c r="O416" s="987"/>
      <c r="P416" s="987"/>
      <c r="Q416" s="987"/>
      <c r="R416" s="987"/>
      <c r="S416" s="987"/>
      <c r="T416" s="987"/>
      <c r="U416" s="987"/>
      <c r="V416" s="987"/>
      <c r="W416" s="987"/>
      <c r="X416" s="987"/>
      <c r="Y416" s="987"/>
      <c r="Z416" s="987"/>
      <c r="AA416" s="987"/>
      <c r="AB416" s="987"/>
      <c r="AC416" s="987"/>
      <c r="AD416" s="987"/>
      <c r="AE416" s="987"/>
    </row>
    <row r="417">
      <c r="A417" s="987"/>
      <c r="B417" s="989"/>
      <c r="C417" s="989"/>
      <c r="D417" s="989"/>
      <c r="E417" s="992"/>
      <c r="F417" s="987"/>
      <c r="G417" s="989"/>
      <c r="H417" s="987"/>
      <c r="I417" s="987"/>
      <c r="J417" s="987"/>
      <c r="K417" s="987"/>
      <c r="L417" s="987"/>
      <c r="M417" s="987"/>
      <c r="N417" s="987"/>
      <c r="O417" s="987"/>
      <c r="P417" s="987"/>
      <c r="Q417" s="987"/>
      <c r="R417" s="987"/>
      <c r="S417" s="987"/>
      <c r="T417" s="987"/>
      <c r="U417" s="987"/>
      <c r="V417" s="987"/>
      <c r="W417" s="987"/>
      <c r="X417" s="987"/>
      <c r="Y417" s="987"/>
      <c r="Z417" s="987"/>
      <c r="AA417" s="987"/>
      <c r="AB417" s="987"/>
      <c r="AC417" s="987"/>
      <c r="AD417" s="987"/>
      <c r="AE417" s="987"/>
    </row>
    <row r="418">
      <c r="A418" s="987"/>
      <c r="B418" s="989"/>
      <c r="C418" s="989"/>
      <c r="D418" s="989"/>
      <c r="E418" s="992"/>
      <c r="F418" s="987"/>
      <c r="G418" s="989"/>
      <c r="H418" s="987"/>
      <c r="I418" s="987"/>
      <c r="J418" s="987"/>
      <c r="K418" s="987"/>
      <c r="L418" s="987"/>
      <c r="M418" s="987"/>
      <c r="N418" s="987"/>
      <c r="O418" s="987"/>
      <c r="P418" s="987"/>
      <c r="Q418" s="987"/>
      <c r="R418" s="987"/>
      <c r="S418" s="987"/>
      <c r="T418" s="987"/>
      <c r="U418" s="987"/>
      <c r="V418" s="987"/>
      <c r="W418" s="987"/>
      <c r="X418" s="987"/>
      <c r="Y418" s="987"/>
      <c r="Z418" s="987"/>
      <c r="AA418" s="987"/>
      <c r="AB418" s="987"/>
      <c r="AC418" s="987"/>
      <c r="AD418" s="987"/>
      <c r="AE418" s="987"/>
    </row>
    <row r="419">
      <c r="A419" s="987"/>
      <c r="B419" s="989"/>
      <c r="C419" s="989"/>
      <c r="D419" s="989"/>
      <c r="E419" s="992"/>
      <c r="F419" s="987"/>
      <c r="G419" s="989"/>
      <c r="H419" s="987"/>
      <c r="I419" s="987"/>
      <c r="J419" s="987"/>
      <c r="K419" s="987"/>
      <c r="L419" s="987"/>
      <c r="M419" s="987"/>
      <c r="N419" s="987"/>
      <c r="O419" s="987"/>
      <c r="P419" s="987"/>
      <c r="Q419" s="987"/>
      <c r="R419" s="987"/>
      <c r="S419" s="987"/>
      <c r="T419" s="987"/>
      <c r="U419" s="987"/>
      <c r="V419" s="987"/>
      <c r="W419" s="987"/>
      <c r="X419" s="987"/>
      <c r="Y419" s="987"/>
      <c r="Z419" s="987"/>
      <c r="AA419" s="987"/>
      <c r="AB419" s="987"/>
      <c r="AC419" s="987"/>
      <c r="AD419" s="987"/>
      <c r="AE419" s="987"/>
    </row>
    <row r="420">
      <c r="A420" s="987"/>
      <c r="B420" s="989"/>
      <c r="C420" s="989"/>
      <c r="D420" s="989"/>
      <c r="E420" s="992"/>
      <c r="F420" s="987"/>
      <c r="G420" s="989"/>
      <c r="H420" s="987"/>
      <c r="I420" s="987"/>
      <c r="J420" s="987"/>
      <c r="K420" s="987"/>
      <c r="L420" s="987"/>
      <c r="M420" s="987"/>
      <c r="N420" s="987"/>
      <c r="O420" s="987"/>
      <c r="P420" s="987"/>
      <c r="Q420" s="987"/>
      <c r="R420" s="987"/>
      <c r="S420" s="987"/>
      <c r="T420" s="987"/>
      <c r="U420" s="987"/>
      <c r="V420" s="987"/>
      <c r="W420" s="987"/>
      <c r="X420" s="987"/>
      <c r="Y420" s="987"/>
      <c r="Z420" s="987"/>
      <c r="AA420" s="987"/>
      <c r="AB420" s="987"/>
      <c r="AC420" s="987"/>
      <c r="AD420" s="987"/>
      <c r="AE420" s="987"/>
    </row>
    <row r="421">
      <c r="A421" s="987"/>
      <c r="B421" s="989"/>
      <c r="C421" s="989"/>
      <c r="D421" s="989"/>
      <c r="E421" s="992"/>
      <c r="F421" s="987"/>
      <c r="G421" s="989"/>
      <c r="H421" s="987"/>
      <c r="I421" s="987"/>
      <c r="J421" s="987"/>
      <c r="K421" s="987"/>
      <c r="L421" s="987"/>
      <c r="M421" s="987"/>
      <c r="N421" s="987"/>
      <c r="O421" s="987"/>
      <c r="P421" s="987"/>
      <c r="Q421" s="987"/>
      <c r="R421" s="987"/>
      <c r="S421" s="987"/>
      <c r="T421" s="987"/>
      <c r="U421" s="987"/>
      <c r="V421" s="987"/>
      <c r="W421" s="987"/>
      <c r="X421" s="987"/>
      <c r="Y421" s="987"/>
      <c r="Z421" s="987"/>
      <c r="AA421" s="987"/>
      <c r="AB421" s="987"/>
      <c r="AC421" s="987"/>
      <c r="AD421" s="987"/>
      <c r="AE421" s="987"/>
    </row>
    <row r="422">
      <c r="A422" s="987"/>
      <c r="B422" s="989"/>
      <c r="C422" s="989"/>
      <c r="D422" s="989"/>
      <c r="E422" s="992"/>
      <c r="F422" s="987"/>
      <c r="G422" s="989"/>
      <c r="H422" s="987"/>
      <c r="I422" s="987"/>
      <c r="J422" s="987"/>
      <c r="K422" s="987"/>
      <c r="L422" s="987"/>
      <c r="M422" s="987"/>
      <c r="N422" s="987"/>
      <c r="O422" s="987"/>
      <c r="P422" s="987"/>
      <c r="Q422" s="987"/>
      <c r="R422" s="987"/>
      <c r="S422" s="987"/>
      <c r="T422" s="987"/>
      <c r="U422" s="987"/>
      <c r="V422" s="987"/>
      <c r="W422" s="987"/>
      <c r="X422" s="987"/>
      <c r="Y422" s="987"/>
      <c r="Z422" s="987"/>
      <c r="AA422" s="987"/>
      <c r="AB422" s="987"/>
      <c r="AC422" s="987"/>
      <c r="AD422" s="987"/>
      <c r="AE422" s="987"/>
    </row>
    <row r="423">
      <c r="A423" s="987"/>
      <c r="B423" s="989"/>
      <c r="C423" s="989"/>
      <c r="D423" s="989"/>
      <c r="E423" s="992"/>
      <c r="F423" s="987"/>
      <c r="G423" s="989"/>
      <c r="H423" s="987"/>
      <c r="I423" s="987"/>
      <c r="J423" s="987"/>
      <c r="K423" s="987"/>
      <c r="L423" s="987"/>
      <c r="M423" s="987"/>
      <c r="N423" s="987"/>
      <c r="O423" s="987"/>
      <c r="P423" s="987"/>
      <c r="Q423" s="987"/>
      <c r="R423" s="987"/>
      <c r="S423" s="987"/>
      <c r="T423" s="987"/>
      <c r="U423" s="987"/>
      <c r="V423" s="987"/>
      <c r="W423" s="987"/>
      <c r="X423" s="987"/>
      <c r="Y423" s="987"/>
      <c r="Z423" s="987"/>
      <c r="AA423" s="987"/>
      <c r="AB423" s="987"/>
      <c r="AC423" s="987"/>
      <c r="AD423" s="987"/>
      <c r="AE423" s="987"/>
    </row>
    <row r="424">
      <c r="A424" s="987"/>
      <c r="B424" s="989"/>
      <c r="C424" s="989"/>
      <c r="D424" s="989"/>
      <c r="E424" s="992"/>
      <c r="F424" s="987"/>
      <c r="G424" s="989"/>
      <c r="H424" s="987"/>
      <c r="I424" s="987"/>
      <c r="J424" s="987"/>
      <c r="K424" s="987"/>
      <c r="L424" s="987"/>
      <c r="M424" s="987"/>
      <c r="N424" s="987"/>
      <c r="O424" s="987"/>
      <c r="P424" s="987"/>
      <c r="Q424" s="987"/>
      <c r="R424" s="987"/>
      <c r="S424" s="987"/>
      <c r="T424" s="987"/>
      <c r="U424" s="987"/>
      <c r="V424" s="987"/>
      <c r="W424" s="987"/>
      <c r="X424" s="987"/>
      <c r="Y424" s="987"/>
      <c r="Z424" s="987"/>
      <c r="AA424" s="987"/>
      <c r="AB424" s="987"/>
      <c r="AC424" s="987"/>
      <c r="AD424" s="987"/>
      <c r="AE424" s="987"/>
    </row>
    <row r="425">
      <c r="A425" s="987"/>
      <c r="B425" s="989"/>
      <c r="C425" s="989"/>
      <c r="D425" s="989"/>
      <c r="E425" s="992"/>
      <c r="F425" s="987"/>
      <c r="G425" s="989"/>
      <c r="H425" s="987"/>
      <c r="I425" s="987"/>
      <c r="J425" s="987"/>
      <c r="K425" s="987"/>
      <c r="L425" s="987"/>
      <c r="M425" s="987"/>
      <c r="N425" s="987"/>
      <c r="O425" s="987"/>
      <c r="P425" s="987"/>
      <c r="Q425" s="987"/>
      <c r="R425" s="987"/>
      <c r="S425" s="987"/>
      <c r="T425" s="987"/>
      <c r="U425" s="987"/>
      <c r="V425" s="987"/>
      <c r="W425" s="987"/>
      <c r="X425" s="987"/>
      <c r="Y425" s="987"/>
      <c r="Z425" s="987"/>
      <c r="AA425" s="987"/>
      <c r="AB425" s="987"/>
      <c r="AC425" s="987"/>
      <c r="AD425" s="987"/>
      <c r="AE425" s="987"/>
    </row>
    <row r="426">
      <c r="A426" s="987"/>
      <c r="B426" s="989"/>
      <c r="C426" s="989"/>
      <c r="D426" s="989"/>
      <c r="E426" s="992"/>
      <c r="F426" s="987"/>
      <c r="G426" s="989"/>
      <c r="H426" s="987"/>
      <c r="I426" s="987"/>
      <c r="J426" s="987"/>
      <c r="K426" s="987"/>
      <c r="L426" s="987"/>
      <c r="M426" s="987"/>
      <c r="N426" s="987"/>
      <c r="O426" s="987"/>
      <c r="P426" s="987"/>
      <c r="Q426" s="987"/>
      <c r="R426" s="987"/>
      <c r="S426" s="987"/>
      <c r="T426" s="987"/>
      <c r="U426" s="987"/>
      <c r="V426" s="987"/>
      <c r="W426" s="987"/>
      <c r="X426" s="987"/>
      <c r="Y426" s="987"/>
      <c r="Z426" s="987"/>
      <c r="AA426" s="987"/>
      <c r="AB426" s="987"/>
      <c r="AC426" s="987"/>
      <c r="AD426" s="987"/>
      <c r="AE426" s="987"/>
    </row>
    <row r="427">
      <c r="A427" s="987"/>
      <c r="B427" s="989"/>
      <c r="C427" s="989"/>
      <c r="D427" s="989"/>
      <c r="E427" s="992"/>
      <c r="F427" s="987"/>
      <c r="G427" s="989"/>
      <c r="H427" s="987"/>
      <c r="I427" s="987"/>
      <c r="J427" s="987"/>
      <c r="K427" s="987"/>
      <c r="L427" s="987"/>
      <c r="M427" s="987"/>
      <c r="N427" s="987"/>
      <c r="O427" s="987"/>
      <c r="P427" s="987"/>
      <c r="Q427" s="987"/>
      <c r="R427" s="987"/>
      <c r="S427" s="987"/>
      <c r="T427" s="987"/>
      <c r="U427" s="987"/>
      <c r="V427" s="987"/>
      <c r="W427" s="987"/>
      <c r="X427" s="987"/>
      <c r="Y427" s="987"/>
      <c r="Z427" s="987"/>
      <c r="AA427" s="987"/>
      <c r="AB427" s="987"/>
      <c r="AC427" s="987"/>
      <c r="AD427" s="987"/>
      <c r="AE427" s="987"/>
    </row>
    <row r="428">
      <c r="A428" s="987"/>
      <c r="B428" s="989"/>
      <c r="C428" s="989"/>
      <c r="D428" s="989"/>
      <c r="E428" s="992"/>
      <c r="F428" s="987"/>
      <c r="G428" s="989"/>
      <c r="H428" s="987"/>
      <c r="I428" s="987"/>
      <c r="J428" s="987"/>
      <c r="K428" s="987"/>
      <c r="L428" s="987"/>
      <c r="M428" s="987"/>
      <c r="N428" s="987"/>
      <c r="O428" s="987"/>
      <c r="P428" s="987"/>
      <c r="Q428" s="987"/>
      <c r="R428" s="987"/>
      <c r="S428" s="987"/>
      <c r="T428" s="987"/>
      <c r="U428" s="987"/>
      <c r="V428" s="987"/>
      <c r="W428" s="987"/>
      <c r="X428" s="987"/>
      <c r="Y428" s="987"/>
      <c r="Z428" s="987"/>
      <c r="AA428" s="987"/>
      <c r="AB428" s="987"/>
      <c r="AC428" s="987"/>
      <c r="AD428" s="987"/>
      <c r="AE428" s="987"/>
    </row>
    <row r="429">
      <c r="A429" s="987"/>
      <c r="B429" s="989"/>
      <c r="C429" s="989"/>
      <c r="D429" s="989"/>
      <c r="E429" s="992"/>
      <c r="F429" s="987"/>
      <c r="G429" s="989"/>
      <c r="H429" s="987"/>
      <c r="I429" s="987"/>
      <c r="J429" s="987"/>
      <c r="K429" s="987"/>
      <c r="L429" s="987"/>
      <c r="M429" s="987"/>
      <c r="N429" s="987"/>
      <c r="O429" s="987"/>
      <c r="P429" s="987"/>
      <c r="Q429" s="987"/>
      <c r="R429" s="987"/>
      <c r="S429" s="987"/>
      <c r="T429" s="987"/>
      <c r="U429" s="987"/>
      <c r="V429" s="987"/>
      <c r="W429" s="987"/>
      <c r="X429" s="987"/>
      <c r="Y429" s="987"/>
      <c r="Z429" s="987"/>
      <c r="AA429" s="987"/>
      <c r="AB429" s="987"/>
      <c r="AC429" s="987"/>
      <c r="AD429" s="987"/>
      <c r="AE429" s="987"/>
    </row>
    <row r="430">
      <c r="A430" s="987"/>
      <c r="B430" s="989"/>
      <c r="C430" s="989"/>
      <c r="D430" s="989"/>
      <c r="E430" s="992"/>
      <c r="F430" s="987"/>
      <c r="G430" s="989"/>
      <c r="H430" s="987"/>
      <c r="I430" s="987"/>
      <c r="J430" s="987"/>
      <c r="K430" s="987"/>
      <c r="L430" s="987"/>
      <c r="M430" s="987"/>
      <c r="N430" s="987"/>
      <c r="O430" s="987"/>
      <c r="P430" s="987"/>
      <c r="Q430" s="987"/>
      <c r="R430" s="987"/>
      <c r="S430" s="987"/>
      <c r="T430" s="987"/>
      <c r="U430" s="987"/>
      <c r="V430" s="987"/>
      <c r="W430" s="987"/>
      <c r="X430" s="987"/>
      <c r="Y430" s="987"/>
      <c r="Z430" s="987"/>
      <c r="AA430" s="987"/>
      <c r="AB430" s="987"/>
      <c r="AC430" s="987"/>
      <c r="AD430" s="987"/>
      <c r="AE430" s="987"/>
    </row>
    <row r="431">
      <c r="A431" s="987"/>
      <c r="B431" s="989"/>
      <c r="C431" s="989"/>
      <c r="D431" s="989"/>
      <c r="E431" s="992"/>
      <c r="F431" s="987"/>
      <c r="G431" s="989"/>
      <c r="H431" s="987"/>
      <c r="I431" s="987"/>
      <c r="J431" s="987"/>
      <c r="K431" s="987"/>
      <c r="L431" s="987"/>
      <c r="M431" s="987"/>
      <c r="N431" s="987"/>
      <c r="O431" s="987"/>
      <c r="P431" s="987"/>
      <c r="Q431" s="987"/>
      <c r="R431" s="987"/>
      <c r="S431" s="987"/>
      <c r="T431" s="987"/>
      <c r="U431" s="987"/>
      <c r="V431" s="987"/>
      <c r="W431" s="987"/>
      <c r="X431" s="987"/>
      <c r="Y431" s="987"/>
      <c r="Z431" s="987"/>
      <c r="AA431" s="987"/>
      <c r="AB431" s="987"/>
      <c r="AC431" s="987"/>
      <c r="AD431" s="987"/>
      <c r="AE431" s="987"/>
    </row>
    <row r="432">
      <c r="A432" s="987"/>
      <c r="B432" s="989"/>
      <c r="C432" s="989"/>
      <c r="D432" s="989"/>
      <c r="E432" s="992"/>
      <c r="F432" s="987"/>
      <c r="G432" s="989"/>
      <c r="H432" s="987"/>
      <c r="I432" s="987"/>
      <c r="J432" s="987"/>
      <c r="K432" s="987"/>
      <c r="L432" s="987"/>
      <c r="M432" s="987"/>
      <c r="N432" s="987"/>
      <c r="O432" s="987"/>
      <c r="P432" s="987"/>
      <c r="Q432" s="987"/>
      <c r="R432" s="987"/>
      <c r="S432" s="987"/>
      <c r="T432" s="987"/>
      <c r="U432" s="987"/>
      <c r="V432" s="987"/>
      <c r="W432" s="987"/>
      <c r="X432" s="987"/>
      <c r="Y432" s="987"/>
      <c r="Z432" s="987"/>
      <c r="AA432" s="987"/>
      <c r="AB432" s="987"/>
      <c r="AC432" s="987"/>
      <c r="AD432" s="987"/>
      <c r="AE432" s="987"/>
    </row>
    <row r="433">
      <c r="A433" s="987"/>
      <c r="B433" s="989"/>
      <c r="C433" s="989"/>
      <c r="D433" s="989"/>
      <c r="E433" s="992"/>
      <c r="F433" s="987"/>
      <c r="G433" s="989"/>
      <c r="H433" s="987"/>
      <c r="I433" s="987"/>
      <c r="J433" s="987"/>
      <c r="K433" s="987"/>
      <c r="L433" s="987"/>
      <c r="M433" s="987"/>
      <c r="N433" s="987"/>
      <c r="O433" s="987"/>
      <c r="P433" s="987"/>
      <c r="Q433" s="987"/>
      <c r="R433" s="987"/>
      <c r="S433" s="987"/>
      <c r="T433" s="987"/>
      <c r="U433" s="987"/>
      <c r="V433" s="987"/>
      <c r="W433" s="987"/>
      <c r="X433" s="987"/>
      <c r="Y433" s="987"/>
      <c r="Z433" s="987"/>
      <c r="AA433" s="987"/>
      <c r="AB433" s="987"/>
      <c r="AC433" s="987"/>
      <c r="AD433" s="987"/>
      <c r="AE433" s="987"/>
    </row>
    <row r="434">
      <c r="A434" s="987"/>
      <c r="B434" s="989"/>
      <c r="C434" s="989"/>
      <c r="D434" s="989"/>
      <c r="E434" s="992"/>
      <c r="F434" s="987"/>
      <c r="G434" s="989"/>
      <c r="H434" s="987"/>
      <c r="I434" s="987"/>
      <c r="J434" s="987"/>
      <c r="K434" s="987"/>
      <c r="L434" s="987"/>
      <c r="M434" s="987"/>
      <c r="N434" s="987"/>
      <c r="O434" s="987"/>
      <c r="P434" s="987"/>
      <c r="Q434" s="987"/>
      <c r="R434" s="987"/>
      <c r="S434" s="987"/>
      <c r="T434" s="987"/>
      <c r="U434" s="987"/>
      <c r="V434" s="987"/>
      <c r="W434" s="987"/>
      <c r="X434" s="987"/>
      <c r="Y434" s="987"/>
      <c r="Z434" s="987"/>
      <c r="AA434" s="987"/>
      <c r="AB434" s="987"/>
      <c r="AC434" s="987"/>
      <c r="AD434" s="987"/>
      <c r="AE434" s="987"/>
    </row>
    <row r="435">
      <c r="A435" s="987"/>
      <c r="B435" s="989"/>
      <c r="C435" s="989"/>
      <c r="D435" s="989"/>
      <c r="E435" s="992"/>
      <c r="F435" s="987"/>
      <c r="G435" s="989"/>
      <c r="H435" s="987"/>
      <c r="I435" s="987"/>
      <c r="J435" s="987"/>
      <c r="K435" s="987"/>
      <c r="L435" s="987"/>
      <c r="M435" s="987"/>
      <c r="N435" s="987"/>
      <c r="O435" s="987"/>
      <c r="P435" s="987"/>
      <c r="Q435" s="987"/>
      <c r="R435" s="987"/>
      <c r="S435" s="987"/>
      <c r="T435" s="987"/>
      <c r="U435" s="987"/>
      <c r="V435" s="987"/>
      <c r="W435" s="987"/>
      <c r="X435" s="987"/>
      <c r="Y435" s="987"/>
      <c r="Z435" s="987"/>
      <c r="AA435" s="987"/>
      <c r="AB435" s="987"/>
      <c r="AC435" s="987"/>
      <c r="AD435" s="987"/>
      <c r="AE435" s="987"/>
    </row>
    <row r="436">
      <c r="A436" s="987"/>
      <c r="B436" s="989"/>
      <c r="C436" s="989"/>
      <c r="D436" s="989"/>
      <c r="E436" s="992"/>
      <c r="F436" s="987"/>
      <c r="G436" s="989"/>
      <c r="H436" s="987"/>
      <c r="I436" s="987"/>
      <c r="J436" s="987"/>
      <c r="K436" s="987"/>
      <c r="L436" s="987"/>
      <c r="M436" s="987"/>
      <c r="N436" s="987"/>
      <c r="O436" s="987"/>
      <c r="P436" s="987"/>
      <c r="Q436" s="987"/>
      <c r="R436" s="987"/>
      <c r="S436" s="987"/>
      <c r="T436" s="987"/>
      <c r="U436" s="987"/>
      <c r="V436" s="987"/>
      <c r="W436" s="987"/>
      <c r="X436" s="987"/>
      <c r="Y436" s="987"/>
      <c r="Z436" s="987"/>
      <c r="AA436" s="987"/>
      <c r="AB436" s="987"/>
      <c r="AC436" s="987"/>
      <c r="AD436" s="987"/>
      <c r="AE436" s="987"/>
    </row>
    <row r="437">
      <c r="A437" s="987"/>
      <c r="B437" s="989"/>
      <c r="C437" s="989"/>
      <c r="D437" s="989"/>
      <c r="E437" s="992"/>
      <c r="F437" s="987"/>
      <c r="G437" s="989"/>
      <c r="H437" s="987"/>
      <c r="I437" s="987"/>
      <c r="J437" s="987"/>
      <c r="K437" s="987"/>
      <c r="L437" s="987"/>
      <c r="M437" s="987"/>
      <c r="N437" s="987"/>
      <c r="O437" s="987"/>
      <c r="P437" s="987"/>
      <c r="Q437" s="987"/>
      <c r="R437" s="987"/>
      <c r="S437" s="987"/>
      <c r="T437" s="987"/>
      <c r="U437" s="987"/>
      <c r="V437" s="987"/>
      <c r="W437" s="987"/>
      <c r="X437" s="987"/>
      <c r="Y437" s="987"/>
      <c r="Z437" s="987"/>
      <c r="AA437" s="987"/>
      <c r="AB437" s="987"/>
      <c r="AC437" s="987"/>
      <c r="AD437" s="987"/>
      <c r="AE437" s="987"/>
    </row>
    <row r="438">
      <c r="A438" s="987"/>
      <c r="B438" s="989"/>
      <c r="C438" s="989"/>
      <c r="D438" s="989"/>
      <c r="E438" s="992"/>
      <c r="F438" s="987"/>
      <c r="G438" s="989"/>
      <c r="H438" s="987"/>
      <c r="I438" s="987"/>
      <c r="J438" s="987"/>
      <c r="K438" s="987"/>
      <c r="L438" s="987"/>
      <c r="M438" s="987"/>
      <c r="N438" s="987"/>
      <c r="O438" s="987"/>
      <c r="P438" s="987"/>
      <c r="Q438" s="987"/>
      <c r="R438" s="987"/>
      <c r="S438" s="987"/>
      <c r="T438" s="987"/>
      <c r="U438" s="987"/>
      <c r="V438" s="987"/>
      <c r="W438" s="987"/>
      <c r="X438" s="987"/>
      <c r="Y438" s="987"/>
      <c r="Z438" s="987"/>
      <c r="AA438" s="987"/>
      <c r="AB438" s="987"/>
      <c r="AC438" s="987"/>
      <c r="AD438" s="987"/>
      <c r="AE438" s="987"/>
    </row>
    <row r="439">
      <c r="A439" s="987"/>
      <c r="B439" s="989"/>
      <c r="C439" s="989"/>
      <c r="D439" s="989"/>
      <c r="E439" s="992"/>
      <c r="F439" s="987"/>
      <c r="G439" s="989"/>
      <c r="H439" s="987"/>
      <c r="I439" s="987"/>
      <c r="J439" s="987"/>
      <c r="K439" s="987"/>
      <c r="L439" s="987"/>
      <c r="M439" s="987"/>
      <c r="N439" s="987"/>
      <c r="O439" s="987"/>
      <c r="P439" s="987"/>
      <c r="Q439" s="987"/>
      <c r="R439" s="987"/>
      <c r="S439" s="987"/>
      <c r="T439" s="987"/>
      <c r="U439" s="987"/>
      <c r="V439" s="987"/>
      <c r="W439" s="987"/>
      <c r="X439" s="987"/>
      <c r="Y439" s="987"/>
      <c r="Z439" s="987"/>
      <c r="AA439" s="987"/>
      <c r="AB439" s="987"/>
      <c r="AC439" s="987"/>
      <c r="AD439" s="987"/>
      <c r="AE439" s="987"/>
    </row>
    <row r="440">
      <c r="A440" s="987"/>
      <c r="B440" s="989"/>
      <c r="C440" s="989"/>
      <c r="D440" s="989"/>
      <c r="E440" s="992"/>
      <c r="F440" s="987"/>
      <c r="G440" s="989"/>
      <c r="H440" s="987"/>
      <c r="I440" s="987"/>
      <c r="J440" s="987"/>
      <c r="K440" s="987"/>
      <c r="L440" s="987"/>
      <c r="M440" s="987"/>
      <c r="N440" s="987"/>
      <c r="O440" s="987"/>
      <c r="P440" s="987"/>
      <c r="Q440" s="987"/>
      <c r="R440" s="987"/>
      <c r="S440" s="987"/>
      <c r="T440" s="987"/>
      <c r="U440" s="987"/>
      <c r="V440" s="987"/>
      <c r="W440" s="987"/>
      <c r="X440" s="987"/>
      <c r="Y440" s="987"/>
      <c r="Z440" s="987"/>
      <c r="AA440" s="987"/>
      <c r="AB440" s="987"/>
      <c r="AC440" s="987"/>
      <c r="AD440" s="987"/>
      <c r="AE440" s="987"/>
    </row>
    <row r="441">
      <c r="A441" s="987"/>
      <c r="B441" s="989"/>
      <c r="C441" s="989"/>
      <c r="D441" s="989"/>
      <c r="E441" s="992"/>
      <c r="F441" s="987"/>
      <c r="G441" s="989"/>
      <c r="H441" s="987"/>
      <c r="I441" s="987"/>
      <c r="J441" s="987"/>
      <c r="K441" s="987"/>
      <c r="L441" s="987"/>
      <c r="M441" s="987"/>
      <c r="N441" s="987"/>
      <c r="O441" s="987"/>
      <c r="P441" s="987"/>
      <c r="Q441" s="987"/>
      <c r="R441" s="987"/>
      <c r="S441" s="987"/>
      <c r="T441" s="987"/>
      <c r="U441" s="987"/>
      <c r="V441" s="987"/>
      <c r="W441" s="987"/>
      <c r="X441" s="987"/>
      <c r="Y441" s="987"/>
      <c r="Z441" s="987"/>
      <c r="AA441" s="987"/>
      <c r="AB441" s="987"/>
      <c r="AC441" s="987"/>
      <c r="AD441" s="987"/>
      <c r="AE441" s="987"/>
    </row>
    <row r="442">
      <c r="A442" s="987"/>
      <c r="B442" s="989"/>
      <c r="C442" s="989"/>
      <c r="D442" s="989"/>
      <c r="E442" s="992"/>
      <c r="F442" s="987"/>
      <c r="G442" s="989"/>
      <c r="H442" s="987"/>
      <c r="I442" s="987"/>
      <c r="J442" s="987"/>
      <c r="K442" s="987"/>
      <c r="L442" s="987"/>
      <c r="M442" s="987"/>
      <c r="N442" s="987"/>
      <c r="O442" s="987"/>
      <c r="P442" s="987"/>
      <c r="Q442" s="987"/>
      <c r="R442" s="987"/>
      <c r="S442" s="987"/>
      <c r="T442" s="987"/>
      <c r="U442" s="987"/>
      <c r="V442" s="987"/>
      <c r="W442" s="987"/>
      <c r="X442" s="987"/>
      <c r="Y442" s="987"/>
      <c r="Z442" s="987"/>
      <c r="AA442" s="987"/>
      <c r="AB442" s="987"/>
      <c r="AC442" s="987"/>
      <c r="AD442" s="987"/>
      <c r="AE442" s="987"/>
    </row>
    <row r="443">
      <c r="A443" s="987"/>
      <c r="B443" s="989"/>
      <c r="C443" s="989"/>
      <c r="D443" s="989"/>
      <c r="E443" s="992"/>
      <c r="F443" s="987"/>
      <c r="G443" s="989"/>
      <c r="H443" s="987"/>
      <c r="I443" s="987"/>
      <c r="J443" s="987"/>
      <c r="K443" s="987"/>
      <c r="L443" s="987"/>
      <c r="M443" s="987"/>
      <c r="N443" s="987"/>
      <c r="O443" s="987"/>
      <c r="P443" s="987"/>
      <c r="Q443" s="987"/>
      <c r="R443" s="987"/>
      <c r="S443" s="987"/>
      <c r="T443" s="987"/>
      <c r="U443" s="987"/>
      <c r="V443" s="987"/>
      <c r="W443" s="987"/>
      <c r="X443" s="987"/>
      <c r="Y443" s="987"/>
      <c r="Z443" s="987"/>
      <c r="AA443" s="987"/>
      <c r="AB443" s="987"/>
      <c r="AC443" s="987"/>
      <c r="AD443" s="987"/>
      <c r="AE443" s="987"/>
    </row>
    <row r="444">
      <c r="A444" s="987"/>
      <c r="B444" s="989"/>
      <c r="C444" s="989"/>
      <c r="D444" s="989"/>
      <c r="E444" s="992"/>
      <c r="F444" s="987"/>
      <c r="G444" s="989"/>
      <c r="H444" s="987"/>
      <c r="I444" s="987"/>
      <c r="J444" s="987"/>
      <c r="K444" s="987"/>
      <c r="L444" s="987"/>
      <c r="M444" s="987"/>
      <c r="N444" s="987"/>
      <c r="O444" s="987"/>
      <c r="P444" s="987"/>
      <c r="Q444" s="987"/>
      <c r="R444" s="987"/>
      <c r="S444" s="987"/>
      <c r="T444" s="987"/>
      <c r="U444" s="987"/>
      <c r="V444" s="987"/>
      <c r="W444" s="987"/>
      <c r="X444" s="987"/>
      <c r="Y444" s="987"/>
      <c r="Z444" s="987"/>
      <c r="AA444" s="987"/>
      <c r="AB444" s="987"/>
      <c r="AC444" s="987"/>
      <c r="AD444" s="987"/>
      <c r="AE444" s="987"/>
    </row>
    <row r="445">
      <c r="A445" s="987"/>
      <c r="B445" s="989"/>
      <c r="C445" s="989"/>
      <c r="D445" s="989"/>
      <c r="E445" s="992"/>
      <c r="F445" s="987"/>
      <c r="G445" s="989"/>
      <c r="H445" s="987"/>
      <c r="I445" s="987"/>
      <c r="J445" s="987"/>
      <c r="K445" s="987"/>
      <c r="L445" s="987"/>
      <c r="M445" s="987"/>
      <c r="N445" s="987"/>
      <c r="O445" s="987"/>
      <c r="P445" s="987"/>
      <c r="Q445" s="987"/>
      <c r="R445" s="987"/>
      <c r="S445" s="987"/>
      <c r="T445" s="987"/>
      <c r="U445" s="987"/>
      <c r="V445" s="987"/>
      <c r="W445" s="987"/>
      <c r="X445" s="987"/>
      <c r="Y445" s="987"/>
      <c r="Z445" s="987"/>
      <c r="AA445" s="987"/>
      <c r="AB445" s="987"/>
      <c r="AC445" s="987"/>
      <c r="AD445" s="987"/>
      <c r="AE445" s="987"/>
    </row>
    <row r="446">
      <c r="A446" s="987"/>
      <c r="B446" s="989"/>
      <c r="C446" s="989"/>
      <c r="D446" s="989"/>
      <c r="E446" s="992"/>
      <c r="F446" s="987"/>
      <c r="G446" s="989"/>
      <c r="H446" s="987"/>
      <c r="I446" s="987"/>
      <c r="J446" s="987"/>
      <c r="K446" s="987"/>
      <c r="L446" s="987"/>
      <c r="M446" s="987"/>
      <c r="N446" s="987"/>
      <c r="O446" s="987"/>
      <c r="P446" s="987"/>
      <c r="Q446" s="987"/>
      <c r="R446" s="987"/>
      <c r="S446" s="987"/>
      <c r="T446" s="987"/>
      <c r="U446" s="987"/>
      <c r="V446" s="987"/>
      <c r="W446" s="987"/>
      <c r="X446" s="987"/>
      <c r="Y446" s="987"/>
      <c r="Z446" s="987"/>
      <c r="AA446" s="987"/>
      <c r="AB446" s="987"/>
      <c r="AC446" s="987"/>
      <c r="AD446" s="987"/>
      <c r="AE446" s="987"/>
    </row>
    <row r="447">
      <c r="A447" s="987"/>
      <c r="B447" s="989"/>
      <c r="C447" s="989"/>
      <c r="D447" s="989"/>
      <c r="E447" s="992"/>
      <c r="F447" s="987"/>
      <c r="G447" s="989"/>
      <c r="H447" s="987"/>
      <c r="I447" s="987"/>
      <c r="J447" s="987"/>
      <c r="K447" s="987"/>
      <c r="L447" s="987"/>
      <c r="M447" s="987"/>
      <c r="N447" s="987"/>
      <c r="O447" s="987"/>
      <c r="P447" s="987"/>
      <c r="Q447" s="987"/>
      <c r="R447" s="987"/>
      <c r="S447" s="987"/>
      <c r="T447" s="987"/>
      <c r="U447" s="987"/>
      <c r="V447" s="987"/>
      <c r="W447" s="987"/>
      <c r="X447" s="987"/>
      <c r="Y447" s="987"/>
      <c r="Z447" s="987"/>
      <c r="AA447" s="987"/>
      <c r="AB447" s="987"/>
      <c r="AC447" s="987"/>
      <c r="AD447" s="987"/>
      <c r="AE447" s="987"/>
    </row>
    <row r="448">
      <c r="A448" s="987"/>
      <c r="B448" s="989"/>
      <c r="C448" s="989"/>
      <c r="D448" s="989"/>
      <c r="E448" s="992"/>
      <c r="F448" s="987"/>
      <c r="G448" s="989"/>
      <c r="H448" s="987"/>
      <c r="I448" s="987"/>
      <c r="J448" s="987"/>
      <c r="K448" s="987"/>
      <c r="L448" s="987"/>
      <c r="M448" s="987"/>
      <c r="N448" s="987"/>
      <c r="O448" s="987"/>
      <c r="P448" s="987"/>
      <c r="Q448" s="987"/>
      <c r="R448" s="987"/>
      <c r="S448" s="987"/>
      <c r="T448" s="987"/>
      <c r="U448" s="987"/>
      <c r="V448" s="987"/>
      <c r="W448" s="987"/>
      <c r="X448" s="987"/>
      <c r="Y448" s="987"/>
      <c r="Z448" s="987"/>
      <c r="AA448" s="987"/>
      <c r="AB448" s="987"/>
      <c r="AC448" s="987"/>
      <c r="AD448" s="987"/>
      <c r="AE448" s="987"/>
    </row>
    <row r="449">
      <c r="A449" s="987"/>
      <c r="B449" s="989"/>
      <c r="C449" s="989"/>
      <c r="D449" s="989"/>
      <c r="E449" s="992"/>
      <c r="F449" s="987"/>
      <c r="G449" s="989"/>
      <c r="H449" s="987"/>
      <c r="I449" s="987"/>
      <c r="J449" s="987"/>
      <c r="K449" s="987"/>
      <c r="L449" s="987"/>
      <c r="M449" s="987"/>
      <c r="N449" s="987"/>
      <c r="O449" s="987"/>
      <c r="P449" s="987"/>
      <c r="Q449" s="987"/>
      <c r="R449" s="987"/>
      <c r="S449" s="987"/>
      <c r="T449" s="987"/>
      <c r="U449" s="987"/>
      <c r="V449" s="987"/>
      <c r="W449" s="987"/>
      <c r="X449" s="987"/>
      <c r="Y449" s="987"/>
      <c r="Z449" s="987"/>
      <c r="AA449" s="987"/>
      <c r="AB449" s="987"/>
      <c r="AC449" s="987"/>
      <c r="AD449" s="987"/>
      <c r="AE449" s="987"/>
    </row>
    <row r="450">
      <c r="A450" s="987"/>
      <c r="B450" s="989"/>
      <c r="C450" s="989"/>
      <c r="D450" s="989"/>
      <c r="E450" s="992"/>
      <c r="F450" s="987"/>
      <c r="G450" s="989"/>
      <c r="H450" s="987"/>
      <c r="I450" s="987"/>
      <c r="J450" s="987"/>
      <c r="K450" s="987"/>
      <c r="L450" s="987"/>
      <c r="M450" s="987"/>
      <c r="N450" s="987"/>
      <c r="O450" s="987"/>
      <c r="P450" s="987"/>
      <c r="Q450" s="987"/>
      <c r="R450" s="987"/>
      <c r="S450" s="987"/>
      <c r="T450" s="987"/>
      <c r="U450" s="987"/>
      <c r="V450" s="987"/>
      <c r="W450" s="987"/>
      <c r="X450" s="987"/>
      <c r="Y450" s="987"/>
      <c r="Z450" s="987"/>
      <c r="AA450" s="987"/>
      <c r="AB450" s="987"/>
      <c r="AC450" s="987"/>
      <c r="AD450" s="987"/>
      <c r="AE450" s="987"/>
    </row>
    <row r="451">
      <c r="A451" s="987"/>
      <c r="B451" s="989"/>
      <c r="C451" s="989"/>
      <c r="D451" s="989"/>
      <c r="E451" s="992"/>
      <c r="F451" s="987"/>
      <c r="G451" s="989"/>
      <c r="H451" s="987"/>
      <c r="I451" s="987"/>
      <c r="J451" s="987"/>
      <c r="K451" s="987"/>
      <c r="L451" s="987"/>
      <c r="M451" s="987"/>
      <c r="N451" s="987"/>
      <c r="O451" s="987"/>
      <c r="P451" s="987"/>
      <c r="Q451" s="987"/>
      <c r="R451" s="987"/>
      <c r="S451" s="987"/>
      <c r="T451" s="987"/>
      <c r="U451" s="987"/>
      <c r="V451" s="987"/>
      <c r="W451" s="987"/>
      <c r="X451" s="987"/>
      <c r="Y451" s="987"/>
      <c r="Z451" s="987"/>
      <c r="AA451" s="987"/>
      <c r="AB451" s="987"/>
      <c r="AC451" s="987"/>
      <c r="AD451" s="987"/>
      <c r="AE451" s="987"/>
    </row>
    <row r="452">
      <c r="A452" s="987"/>
      <c r="B452" s="989"/>
      <c r="C452" s="989"/>
      <c r="D452" s="989"/>
      <c r="E452" s="992"/>
      <c r="F452" s="987"/>
      <c r="G452" s="989"/>
      <c r="H452" s="987"/>
      <c r="I452" s="987"/>
      <c r="J452" s="987"/>
      <c r="K452" s="987"/>
      <c r="L452" s="987"/>
      <c r="M452" s="987"/>
      <c r="N452" s="987"/>
      <c r="O452" s="987"/>
      <c r="P452" s="987"/>
      <c r="Q452" s="987"/>
      <c r="R452" s="987"/>
      <c r="S452" s="987"/>
      <c r="T452" s="987"/>
      <c r="U452" s="987"/>
      <c r="V452" s="987"/>
      <c r="W452" s="987"/>
      <c r="X452" s="987"/>
      <c r="Y452" s="987"/>
      <c r="Z452" s="987"/>
      <c r="AA452" s="987"/>
      <c r="AB452" s="987"/>
      <c r="AC452" s="987"/>
      <c r="AD452" s="987"/>
      <c r="AE452" s="987"/>
    </row>
    <row r="453">
      <c r="A453" s="987"/>
      <c r="B453" s="989"/>
      <c r="C453" s="989"/>
      <c r="D453" s="989"/>
      <c r="E453" s="992"/>
      <c r="F453" s="987"/>
      <c r="G453" s="989"/>
      <c r="H453" s="987"/>
      <c r="I453" s="987"/>
      <c r="J453" s="987"/>
      <c r="K453" s="987"/>
      <c r="L453" s="987"/>
      <c r="M453" s="987"/>
      <c r="N453" s="987"/>
      <c r="O453" s="987"/>
      <c r="P453" s="987"/>
      <c r="Q453" s="987"/>
      <c r="R453" s="987"/>
      <c r="S453" s="987"/>
      <c r="T453" s="987"/>
      <c r="U453" s="987"/>
      <c r="V453" s="987"/>
      <c r="W453" s="987"/>
      <c r="X453" s="987"/>
      <c r="Y453" s="987"/>
      <c r="Z453" s="987"/>
      <c r="AA453" s="987"/>
      <c r="AB453" s="987"/>
      <c r="AC453" s="987"/>
      <c r="AD453" s="987"/>
      <c r="AE453" s="987"/>
    </row>
    <row r="454">
      <c r="A454" s="987"/>
      <c r="B454" s="989"/>
      <c r="C454" s="989"/>
      <c r="D454" s="989"/>
      <c r="E454" s="992"/>
      <c r="F454" s="987"/>
      <c r="G454" s="989"/>
      <c r="H454" s="987"/>
      <c r="I454" s="987"/>
      <c r="J454" s="987"/>
      <c r="K454" s="987"/>
      <c r="L454" s="987"/>
      <c r="M454" s="987"/>
      <c r="N454" s="987"/>
      <c r="O454" s="987"/>
      <c r="P454" s="987"/>
      <c r="Q454" s="987"/>
      <c r="R454" s="987"/>
      <c r="S454" s="987"/>
      <c r="T454" s="987"/>
      <c r="U454" s="987"/>
      <c r="V454" s="987"/>
      <c r="W454" s="987"/>
      <c r="X454" s="987"/>
      <c r="Y454" s="987"/>
      <c r="Z454" s="987"/>
      <c r="AA454" s="987"/>
      <c r="AB454" s="987"/>
      <c r="AC454" s="987"/>
      <c r="AD454" s="987"/>
      <c r="AE454" s="987"/>
    </row>
    <row r="455">
      <c r="A455" s="987"/>
      <c r="B455" s="989"/>
      <c r="C455" s="989"/>
      <c r="D455" s="989"/>
      <c r="E455" s="992"/>
      <c r="F455" s="987"/>
      <c r="G455" s="989"/>
      <c r="H455" s="987"/>
      <c r="I455" s="987"/>
      <c r="J455" s="987"/>
      <c r="K455" s="987"/>
      <c r="L455" s="987"/>
      <c r="M455" s="987"/>
      <c r="N455" s="987"/>
      <c r="O455" s="987"/>
      <c r="P455" s="987"/>
      <c r="Q455" s="987"/>
      <c r="R455" s="987"/>
      <c r="S455" s="987"/>
      <c r="T455" s="987"/>
      <c r="U455" s="987"/>
      <c r="V455" s="987"/>
      <c r="W455" s="987"/>
      <c r="X455" s="987"/>
      <c r="Y455" s="987"/>
      <c r="Z455" s="987"/>
      <c r="AA455" s="987"/>
      <c r="AB455" s="987"/>
      <c r="AC455" s="987"/>
      <c r="AD455" s="987"/>
      <c r="AE455" s="987"/>
    </row>
    <row r="456">
      <c r="A456" s="987"/>
      <c r="B456" s="989"/>
      <c r="C456" s="989"/>
      <c r="D456" s="989"/>
      <c r="E456" s="992"/>
      <c r="F456" s="987"/>
      <c r="G456" s="989"/>
      <c r="H456" s="987"/>
      <c r="I456" s="987"/>
      <c r="J456" s="987"/>
      <c r="K456" s="987"/>
      <c r="L456" s="987"/>
      <c r="M456" s="987"/>
      <c r="N456" s="987"/>
      <c r="O456" s="987"/>
      <c r="P456" s="987"/>
      <c r="Q456" s="987"/>
      <c r="R456" s="987"/>
      <c r="S456" s="987"/>
      <c r="T456" s="987"/>
      <c r="U456" s="987"/>
      <c r="V456" s="987"/>
      <c r="W456" s="987"/>
      <c r="X456" s="987"/>
      <c r="Y456" s="987"/>
      <c r="Z456" s="987"/>
      <c r="AA456" s="987"/>
      <c r="AB456" s="987"/>
      <c r="AC456" s="987"/>
      <c r="AD456" s="987"/>
      <c r="AE456" s="987"/>
    </row>
    <row r="457">
      <c r="A457" s="987"/>
      <c r="B457" s="989"/>
      <c r="C457" s="989"/>
      <c r="D457" s="989"/>
      <c r="E457" s="992"/>
      <c r="F457" s="987"/>
      <c r="G457" s="989"/>
      <c r="H457" s="987"/>
      <c r="I457" s="987"/>
      <c r="J457" s="987"/>
      <c r="K457" s="987"/>
      <c r="L457" s="987"/>
      <c r="M457" s="987"/>
      <c r="N457" s="987"/>
      <c r="O457" s="987"/>
      <c r="P457" s="987"/>
      <c r="Q457" s="987"/>
      <c r="R457" s="987"/>
      <c r="S457" s="987"/>
      <c r="T457" s="987"/>
      <c r="U457" s="987"/>
      <c r="V457" s="987"/>
      <c r="W457" s="987"/>
      <c r="X457" s="987"/>
      <c r="Y457" s="987"/>
      <c r="Z457" s="987"/>
      <c r="AA457" s="987"/>
      <c r="AB457" s="987"/>
      <c r="AC457" s="987"/>
      <c r="AD457" s="987"/>
      <c r="AE457" s="987"/>
    </row>
    <row r="458">
      <c r="A458" s="987"/>
      <c r="B458" s="989"/>
      <c r="C458" s="989"/>
      <c r="D458" s="989"/>
      <c r="E458" s="992"/>
      <c r="F458" s="987"/>
      <c r="G458" s="989"/>
      <c r="H458" s="987"/>
      <c r="I458" s="987"/>
      <c r="J458" s="987"/>
      <c r="K458" s="987"/>
      <c r="L458" s="987"/>
      <c r="M458" s="987"/>
      <c r="N458" s="987"/>
      <c r="O458" s="987"/>
      <c r="P458" s="987"/>
      <c r="Q458" s="987"/>
      <c r="R458" s="987"/>
      <c r="S458" s="987"/>
      <c r="T458" s="987"/>
      <c r="U458" s="987"/>
      <c r="V458" s="987"/>
      <c r="W458" s="987"/>
      <c r="X458" s="987"/>
      <c r="Y458" s="987"/>
      <c r="Z458" s="987"/>
      <c r="AA458" s="987"/>
      <c r="AB458" s="987"/>
      <c r="AC458" s="987"/>
      <c r="AD458" s="987"/>
      <c r="AE458" s="987"/>
    </row>
    <row r="459">
      <c r="A459" s="987"/>
      <c r="B459" s="989"/>
      <c r="C459" s="989"/>
      <c r="D459" s="989"/>
      <c r="E459" s="992"/>
      <c r="F459" s="987"/>
      <c r="G459" s="989"/>
      <c r="H459" s="987"/>
      <c r="I459" s="987"/>
      <c r="J459" s="987"/>
      <c r="K459" s="987"/>
      <c r="L459" s="987"/>
      <c r="M459" s="987"/>
      <c r="N459" s="987"/>
      <c r="O459" s="987"/>
      <c r="P459" s="987"/>
      <c r="Q459" s="987"/>
      <c r="R459" s="987"/>
      <c r="S459" s="987"/>
      <c r="T459" s="987"/>
      <c r="U459" s="987"/>
      <c r="V459" s="987"/>
      <c r="W459" s="987"/>
      <c r="X459" s="987"/>
      <c r="Y459" s="987"/>
      <c r="Z459" s="987"/>
      <c r="AA459" s="987"/>
      <c r="AB459" s="987"/>
      <c r="AC459" s="987"/>
      <c r="AD459" s="987"/>
      <c r="AE459" s="987"/>
    </row>
    <row r="460">
      <c r="A460" s="987"/>
      <c r="B460" s="989"/>
      <c r="C460" s="989"/>
      <c r="D460" s="989"/>
      <c r="E460" s="992"/>
      <c r="F460" s="987"/>
      <c r="G460" s="989"/>
      <c r="H460" s="987"/>
      <c r="I460" s="987"/>
      <c r="J460" s="987"/>
      <c r="K460" s="987"/>
      <c r="L460" s="987"/>
      <c r="M460" s="987"/>
      <c r="N460" s="987"/>
      <c r="O460" s="987"/>
      <c r="P460" s="987"/>
      <c r="Q460" s="987"/>
      <c r="R460" s="987"/>
      <c r="S460" s="987"/>
      <c r="T460" s="987"/>
      <c r="U460" s="987"/>
      <c r="V460" s="987"/>
      <c r="W460" s="987"/>
      <c r="X460" s="987"/>
      <c r="Y460" s="987"/>
      <c r="Z460" s="987"/>
      <c r="AA460" s="987"/>
      <c r="AB460" s="987"/>
      <c r="AC460" s="987"/>
      <c r="AD460" s="987"/>
      <c r="AE460" s="987"/>
    </row>
    <row r="461">
      <c r="A461" s="987"/>
      <c r="B461" s="989"/>
      <c r="C461" s="989"/>
      <c r="D461" s="989"/>
      <c r="E461" s="992"/>
      <c r="F461" s="987"/>
      <c r="G461" s="989"/>
      <c r="H461" s="987"/>
      <c r="I461" s="987"/>
      <c r="J461" s="987"/>
      <c r="K461" s="987"/>
      <c r="L461" s="987"/>
      <c r="M461" s="987"/>
      <c r="N461" s="987"/>
      <c r="O461" s="987"/>
      <c r="P461" s="987"/>
      <c r="Q461" s="987"/>
      <c r="R461" s="987"/>
      <c r="S461" s="987"/>
      <c r="T461" s="987"/>
      <c r="U461" s="987"/>
      <c r="V461" s="987"/>
      <c r="W461" s="987"/>
      <c r="X461" s="987"/>
      <c r="Y461" s="987"/>
      <c r="Z461" s="987"/>
      <c r="AA461" s="987"/>
      <c r="AB461" s="987"/>
      <c r="AC461" s="987"/>
      <c r="AD461" s="987"/>
      <c r="AE461" s="987"/>
    </row>
    <row r="462">
      <c r="A462" s="987"/>
      <c r="B462" s="989"/>
      <c r="C462" s="989"/>
      <c r="D462" s="989"/>
      <c r="E462" s="992"/>
      <c r="F462" s="987"/>
      <c r="G462" s="989"/>
      <c r="H462" s="987"/>
      <c r="I462" s="987"/>
      <c r="J462" s="987"/>
      <c r="K462" s="987"/>
      <c r="L462" s="987"/>
      <c r="M462" s="987"/>
      <c r="N462" s="987"/>
      <c r="O462" s="987"/>
      <c r="P462" s="987"/>
      <c r="Q462" s="987"/>
      <c r="R462" s="987"/>
      <c r="S462" s="987"/>
      <c r="T462" s="987"/>
      <c r="U462" s="987"/>
      <c r="V462" s="987"/>
      <c r="W462" s="987"/>
      <c r="X462" s="987"/>
      <c r="Y462" s="987"/>
      <c r="Z462" s="987"/>
      <c r="AA462" s="987"/>
      <c r="AB462" s="987"/>
      <c r="AC462" s="987"/>
      <c r="AD462" s="987"/>
      <c r="AE462" s="987"/>
    </row>
    <row r="463">
      <c r="A463" s="987"/>
      <c r="B463" s="989"/>
      <c r="C463" s="989"/>
      <c r="D463" s="989"/>
      <c r="E463" s="992"/>
      <c r="F463" s="987"/>
      <c r="G463" s="989"/>
      <c r="H463" s="987"/>
      <c r="I463" s="987"/>
      <c r="J463" s="987"/>
      <c r="K463" s="987"/>
      <c r="L463" s="987"/>
      <c r="M463" s="987"/>
      <c r="N463" s="987"/>
      <c r="O463" s="987"/>
      <c r="P463" s="987"/>
      <c r="Q463" s="987"/>
      <c r="R463" s="987"/>
      <c r="S463" s="987"/>
      <c r="T463" s="987"/>
      <c r="U463" s="987"/>
      <c r="V463" s="987"/>
      <c r="W463" s="987"/>
      <c r="X463" s="987"/>
      <c r="Y463" s="987"/>
      <c r="Z463" s="987"/>
      <c r="AA463" s="987"/>
      <c r="AB463" s="987"/>
      <c r="AC463" s="987"/>
      <c r="AD463" s="987"/>
      <c r="AE463" s="987"/>
    </row>
    <row r="464">
      <c r="A464" s="987"/>
      <c r="B464" s="989"/>
      <c r="C464" s="989"/>
      <c r="D464" s="989"/>
      <c r="E464" s="992"/>
      <c r="F464" s="987"/>
      <c r="G464" s="989"/>
      <c r="H464" s="987"/>
      <c r="I464" s="987"/>
      <c r="J464" s="987"/>
      <c r="K464" s="987"/>
      <c r="L464" s="987"/>
      <c r="M464" s="987"/>
      <c r="N464" s="987"/>
      <c r="O464" s="987"/>
      <c r="P464" s="987"/>
      <c r="Q464" s="987"/>
      <c r="R464" s="987"/>
      <c r="S464" s="987"/>
      <c r="T464" s="987"/>
      <c r="U464" s="987"/>
      <c r="V464" s="987"/>
      <c r="W464" s="987"/>
      <c r="X464" s="987"/>
      <c r="Y464" s="987"/>
      <c r="Z464" s="987"/>
      <c r="AA464" s="987"/>
      <c r="AB464" s="987"/>
      <c r="AC464" s="987"/>
      <c r="AD464" s="987"/>
      <c r="AE464" s="987"/>
    </row>
    <row r="465">
      <c r="A465" s="987"/>
      <c r="B465" s="989"/>
      <c r="C465" s="989"/>
      <c r="D465" s="989"/>
      <c r="E465" s="992"/>
      <c r="F465" s="987"/>
      <c r="G465" s="989"/>
      <c r="H465" s="987"/>
      <c r="I465" s="987"/>
      <c r="J465" s="987"/>
      <c r="K465" s="987"/>
      <c r="L465" s="987"/>
      <c r="M465" s="987"/>
      <c r="N465" s="987"/>
      <c r="O465" s="987"/>
      <c r="P465" s="987"/>
      <c r="Q465" s="987"/>
      <c r="R465" s="987"/>
      <c r="S465" s="987"/>
      <c r="T465" s="987"/>
      <c r="U465" s="987"/>
      <c r="V465" s="987"/>
      <c r="W465" s="987"/>
      <c r="X465" s="987"/>
      <c r="Y465" s="987"/>
      <c r="Z465" s="987"/>
      <c r="AA465" s="987"/>
      <c r="AB465" s="987"/>
      <c r="AC465" s="987"/>
      <c r="AD465" s="987"/>
      <c r="AE465" s="987"/>
    </row>
    <row r="466">
      <c r="A466" s="987"/>
      <c r="B466" s="989"/>
      <c r="C466" s="989"/>
      <c r="D466" s="989"/>
      <c r="E466" s="992"/>
      <c r="F466" s="987"/>
      <c r="G466" s="989"/>
      <c r="H466" s="987"/>
      <c r="I466" s="987"/>
      <c r="J466" s="987"/>
      <c r="K466" s="987"/>
      <c r="L466" s="987"/>
      <c r="M466" s="987"/>
      <c r="N466" s="987"/>
      <c r="O466" s="987"/>
      <c r="P466" s="987"/>
      <c r="Q466" s="987"/>
      <c r="R466" s="987"/>
      <c r="S466" s="987"/>
      <c r="T466" s="987"/>
      <c r="U466" s="987"/>
      <c r="V466" s="987"/>
      <c r="W466" s="987"/>
      <c r="X466" s="987"/>
      <c r="Y466" s="987"/>
      <c r="Z466" s="987"/>
      <c r="AA466" s="987"/>
      <c r="AB466" s="987"/>
      <c r="AC466" s="987"/>
      <c r="AD466" s="987"/>
      <c r="AE466" s="987"/>
    </row>
    <row r="467">
      <c r="A467" s="987"/>
      <c r="B467" s="989"/>
      <c r="C467" s="989"/>
      <c r="D467" s="989"/>
      <c r="E467" s="992"/>
      <c r="F467" s="987"/>
      <c r="G467" s="989"/>
      <c r="H467" s="987"/>
      <c r="I467" s="987"/>
      <c r="J467" s="987"/>
      <c r="K467" s="987"/>
      <c r="L467" s="987"/>
      <c r="M467" s="987"/>
      <c r="N467" s="987"/>
      <c r="O467" s="987"/>
      <c r="P467" s="987"/>
      <c r="Q467" s="987"/>
      <c r="R467" s="987"/>
      <c r="S467" s="987"/>
      <c r="T467" s="987"/>
      <c r="U467" s="987"/>
      <c r="V467" s="987"/>
      <c r="W467" s="987"/>
      <c r="X467" s="987"/>
      <c r="Y467" s="987"/>
      <c r="Z467" s="987"/>
      <c r="AA467" s="987"/>
      <c r="AB467" s="987"/>
      <c r="AC467" s="987"/>
      <c r="AD467" s="987"/>
      <c r="AE467" s="987"/>
    </row>
    <row r="468">
      <c r="A468" s="987"/>
      <c r="B468" s="989"/>
      <c r="C468" s="989"/>
      <c r="D468" s="989"/>
      <c r="E468" s="992"/>
      <c r="F468" s="987"/>
      <c r="G468" s="989"/>
      <c r="H468" s="987"/>
      <c r="I468" s="987"/>
      <c r="J468" s="987"/>
      <c r="K468" s="987"/>
      <c r="L468" s="987"/>
      <c r="M468" s="987"/>
      <c r="N468" s="987"/>
      <c r="O468" s="987"/>
      <c r="P468" s="987"/>
      <c r="Q468" s="987"/>
      <c r="R468" s="987"/>
      <c r="S468" s="987"/>
      <c r="T468" s="987"/>
      <c r="U468" s="987"/>
      <c r="V468" s="987"/>
      <c r="W468" s="987"/>
      <c r="X468" s="987"/>
      <c r="Y468" s="987"/>
      <c r="Z468" s="987"/>
      <c r="AA468" s="987"/>
      <c r="AB468" s="987"/>
      <c r="AC468" s="987"/>
      <c r="AD468" s="987"/>
      <c r="AE468" s="987"/>
    </row>
    <row r="469">
      <c r="A469" s="987"/>
      <c r="B469" s="989"/>
      <c r="C469" s="989"/>
      <c r="D469" s="989"/>
      <c r="E469" s="992"/>
      <c r="F469" s="987"/>
      <c r="G469" s="989"/>
      <c r="H469" s="987"/>
      <c r="I469" s="987"/>
      <c r="J469" s="987"/>
      <c r="K469" s="987"/>
      <c r="L469" s="987"/>
      <c r="M469" s="987"/>
      <c r="N469" s="987"/>
      <c r="O469" s="987"/>
      <c r="P469" s="987"/>
      <c r="Q469" s="987"/>
      <c r="R469" s="987"/>
      <c r="S469" s="987"/>
      <c r="T469" s="987"/>
      <c r="U469" s="987"/>
      <c r="V469" s="987"/>
      <c r="W469" s="987"/>
      <c r="X469" s="987"/>
      <c r="Y469" s="987"/>
      <c r="Z469" s="987"/>
      <c r="AA469" s="987"/>
      <c r="AB469" s="987"/>
      <c r="AC469" s="987"/>
      <c r="AD469" s="987"/>
      <c r="AE469" s="987"/>
    </row>
    <row r="470">
      <c r="A470" s="987"/>
      <c r="B470" s="989"/>
      <c r="C470" s="989"/>
      <c r="D470" s="989"/>
      <c r="E470" s="992"/>
      <c r="F470" s="987"/>
      <c r="G470" s="989"/>
      <c r="H470" s="987"/>
      <c r="I470" s="987"/>
      <c r="J470" s="987"/>
      <c r="K470" s="987"/>
      <c r="L470" s="987"/>
      <c r="M470" s="987"/>
      <c r="N470" s="987"/>
      <c r="O470" s="987"/>
      <c r="P470" s="987"/>
      <c r="Q470" s="987"/>
      <c r="R470" s="987"/>
      <c r="S470" s="987"/>
      <c r="T470" s="987"/>
      <c r="U470" s="987"/>
      <c r="V470" s="987"/>
      <c r="W470" s="987"/>
      <c r="X470" s="987"/>
      <c r="Y470" s="987"/>
      <c r="Z470" s="987"/>
      <c r="AA470" s="987"/>
      <c r="AB470" s="987"/>
      <c r="AC470" s="987"/>
      <c r="AD470" s="987"/>
      <c r="AE470" s="987"/>
    </row>
    <row r="471">
      <c r="A471" s="987"/>
      <c r="B471" s="989"/>
      <c r="C471" s="989"/>
      <c r="D471" s="989"/>
      <c r="E471" s="992"/>
      <c r="F471" s="987"/>
      <c r="G471" s="989"/>
      <c r="H471" s="987"/>
      <c r="I471" s="987"/>
      <c r="J471" s="987"/>
      <c r="K471" s="987"/>
      <c r="L471" s="987"/>
      <c r="M471" s="987"/>
      <c r="N471" s="987"/>
      <c r="O471" s="987"/>
      <c r="P471" s="987"/>
      <c r="Q471" s="987"/>
      <c r="R471" s="987"/>
      <c r="S471" s="987"/>
      <c r="T471" s="987"/>
      <c r="U471" s="987"/>
      <c r="V471" s="987"/>
      <c r="W471" s="987"/>
      <c r="X471" s="987"/>
      <c r="Y471" s="987"/>
      <c r="Z471" s="987"/>
      <c r="AA471" s="987"/>
      <c r="AB471" s="987"/>
      <c r="AC471" s="987"/>
      <c r="AD471" s="987"/>
      <c r="AE471" s="987"/>
    </row>
    <row r="472">
      <c r="A472" s="987"/>
      <c r="B472" s="989"/>
      <c r="C472" s="989"/>
      <c r="D472" s="989"/>
      <c r="E472" s="992"/>
      <c r="F472" s="987"/>
      <c r="G472" s="989"/>
      <c r="H472" s="987"/>
      <c r="I472" s="987"/>
      <c r="J472" s="987"/>
      <c r="K472" s="987"/>
      <c r="L472" s="987"/>
      <c r="M472" s="987"/>
      <c r="N472" s="987"/>
      <c r="O472" s="987"/>
      <c r="P472" s="987"/>
      <c r="Q472" s="987"/>
      <c r="R472" s="987"/>
      <c r="S472" s="987"/>
      <c r="T472" s="987"/>
      <c r="U472" s="987"/>
      <c r="V472" s="987"/>
      <c r="W472" s="987"/>
      <c r="X472" s="987"/>
      <c r="Y472" s="987"/>
      <c r="Z472" s="987"/>
      <c r="AA472" s="987"/>
      <c r="AB472" s="987"/>
      <c r="AC472" s="987"/>
      <c r="AD472" s="987"/>
      <c r="AE472" s="987"/>
    </row>
    <row r="473">
      <c r="A473" s="987"/>
      <c r="B473" s="989"/>
      <c r="C473" s="989"/>
      <c r="D473" s="989"/>
      <c r="E473" s="992"/>
      <c r="F473" s="987"/>
      <c r="G473" s="989"/>
      <c r="H473" s="987"/>
      <c r="I473" s="987"/>
      <c r="J473" s="987"/>
      <c r="K473" s="987"/>
      <c r="L473" s="987"/>
      <c r="M473" s="987"/>
      <c r="N473" s="987"/>
      <c r="O473" s="987"/>
      <c r="P473" s="987"/>
      <c r="Q473" s="987"/>
      <c r="R473" s="987"/>
      <c r="S473" s="987"/>
      <c r="T473" s="987"/>
      <c r="U473" s="987"/>
      <c r="V473" s="987"/>
      <c r="W473" s="987"/>
      <c r="X473" s="987"/>
      <c r="Y473" s="987"/>
      <c r="Z473" s="987"/>
      <c r="AA473" s="987"/>
      <c r="AB473" s="987"/>
      <c r="AC473" s="987"/>
      <c r="AD473" s="987"/>
      <c r="AE473" s="987"/>
    </row>
    <row r="474">
      <c r="A474" s="987"/>
      <c r="B474" s="989"/>
      <c r="C474" s="989"/>
      <c r="D474" s="989"/>
      <c r="E474" s="992"/>
      <c r="F474" s="987"/>
      <c r="G474" s="989"/>
      <c r="H474" s="987"/>
      <c r="I474" s="987"/>
      <c r="J474" s="987"/>
      <c r="K474" s="987"/>
      <c r="L474" s="987"/>
      <c r="M474" s="987"/>
      <c r="N474" s="987"/>
      <c r="O474" s="987"/>
      <c r="P474" s="987"/>
      <c r="Q474" s="987"/>
      <c r="R474" s="987"/>
      <c r="S474" s="987"/>
      <c r="T474" s="987"/>
      <c r="U474" s="987"/>
      <c r="V474" s="987"/>
      <c r="W474" s="987"/>
      <c r="X474" s="987"/>
      <c r="Y474" s="987"/>
      <c r="Z474" s="987"/>
      <c r="AA474" s="987"/>
      <c r="AB474" s="987"/>
      <c r="AC474" s="987"/>
      <c r="AD474" s="987"/>
      <c r="AE474" s="987"/>
    </row>
    <row r="475">
      <c r="A475" s="987"/>
      <c r="B475" s="989"/>
      <c r="C475" s="989"/>
      <c r="D475" s="989"/>
      <c r="E475" s="992"/>
      <c r="F475" s="987"/>
      <c r="G475" s="989"/>
      <c r="H475" s="987"/>
      <c r="I475" s="987"/>
      <c r="J475" s="987"/>
      <c r="K475" s="987"/>
      <c r="L475" s="987"/>
      <c r="M475" s="987"/>
      <c r="N475" s="987"/>
      <c r="O475" s="987"/>
      <c r="P475" s="987"/>
      <c r="Q475" s="987"/>
      <c r="R475" s="987"/>
      <c r="S475" s="987"/>
      <c r="T475" s="987"/>
      <c r="U475" s="987"/>
      <c r="V475" s="987"/>
      <c r="W475" s="987"/>
      <c r="X475" s="987"/>
      <c r="Y475" s="987"/>
      <c r="Z475" s="987"/>
      <c r="AA475" s="987"/>
      <c r="AB475" s="987"/>
      <c r="AC475" s="987"/>
      <c r="AD475" s="987"/>
      <c r="AE475" s="987"/>
    </row>
    <row r="476">
      <c r="A476" s="987"/>
      <c r="B476" s="989"/>
      <c r="C476" s="989"/>
      <c r="D476" s="989"/>
      <c r="E476" s="992"/>
      <c r="F476" s="987"/>
      <c r="G476" s="989"/>
      <c r="H476" s="987"/>
      <c r="I476" s="987"/>
      <c r="J476" s="987"/>
      <c r="K476" s="987"/>
      <c r="L476" s="987"/>
      <c r="M476" s="987"/>
      <c r="N476" s="987"/>
      <c r="O476" s="987"/>
      <c r="P476" s="987"/>
      <c r="Q476" s="987"/>
      <c r="R476" s="987"/>
      <c r="S476" s="987"/>
      <c r="T476" s="987"/>
      <c r="U476" s="987"/>
      <c r="V476" s="987"/>
      <c r="W476" s="987"/>
      <c r="X476" s="987"/>
      <c r="Y476" s="987"/>
      <c r="Z476" s="987"/>
      <c r="AA476" s="987"/>
      <c r="AB476" s="987"/>
      <c r="AC476" s="987"/>
      <c r="AD476" s="987"/>
      <c r="AE476" s="987"/>
    </row>
    <row r="477">
      <c r="A477" s="987"/>
      <c r="B477" s="989"/>
      <c r="C477" s="989"/>
      <c r="D477" s="989"/>
      <c r="E477" s="992"/>
      <c r="F477" s="987"/>
      <c r="G477" s="989"/>
      <c r="H477" s="987"/>
      <c r="I477" s="987"/>
      <c r="J477" s="987"/>
      <c r="K477" s="987"/>
      <c r="L477" s="987"/>
      <c r="M477" s="987"/>
      <c r="N477" s="987"/>
      <c r="O477" s="987"/>
      <c r="P477" s="987"/>
      <c r="Q477" s="987"/>
      <c r="R477" s="987"/>
      <c r="S477" s="987"/>
      <c r="T477" s="987"/>
      <c r="U477" s="987"/>
      <c r="V477" s="987"/>
      <c r="W477" s="987"/>
      <c r="X477" s="987"/>
      <c r="Y477" s="987"/>
      <c r="Z477" s="987"/>
      <c r="AA477" s="987"/>
      <c r="AB477" s="987"/>
      <c r="AC477" s="987"/>
      <c r="AD477" s="987"/>
      <c r="AE477" s="987"/>
    </row>
    <row r="478">
      <c r="A478" s="987"/>
      <c r="B478" s="989"/>
      <c r="C478" s="989"/>
      <c r="D478" s="989"/>
      <c r="E478" s="992"/>
      <c r="F478" s="987"/>
      <c r="G478" s="989"/>
      <c r="H478" s="987"/>
      <c r="I478" s="987"/>
      <c r="J478" s="987"/>
      <c r="K478" s="987"/>
      <c r="L478" s="987"/>
      <c r="M478" s="987"/>
      <c r="N478" s="987"/>
      <c r="O478" s="987"/>
      <c r="P478" s="987"/>
      <c r="Q478" s="987"/>
      <c r="R478" s="987"/>
      <c r="S478" s="987"/>
      <c r="T478" s="987"/>
      <c r="U478" s="987"/>
      <c r="V478" s="987"/>
      <c r="W478" s="987"/>
      <c r="X478" s="987"/>
      <c r="Y478" s="987"/>
      <c r="Z478" s="987"/>
      <c r="AA478" s="987"/>
      <c r="AB478" s="987"/>
      <c r="AC478" s="987"/>
      <c r="AD478" s="987"/>
      <c r="AE478" s="987"/>
    </row>
    <row r="479">
      <c r="A479" s="987"/>
      <c r="B479" s="989"/>
      <c r="C479" s="989"/>
      <c r="D479" s="989"/>
      <c r="E479" s="992"/>
      <c r="F479" s="987"/>
      <c r="G479" s="989"/>
      <c r="H479" s="987"/>
      <c r="I479" s="987"/>
      <c r="J479" s="987"/>
      <c r="K479" s="987"/>
      <c r="L479" s="987"/>
      <c r="M479" s="987"/>
      <c r="N479" s="987"/>
      <c r="O479" s="987"/>
      <c r="P479" s="987"/>
      <c r="Q479" s="987"/>
      <c r="R479" s="987"/>
      <c r="S479" s="987"/>
      <c r="T479" s="987"/>
      <c r="U479" s="987"/>
      <c r="V479" s="987"/>
      <c r="W479" s="987"/>
      <c r="X479" s="987"/>
      <c r="Y479" s="987"/>
      <c r="Z479" s="987"/>
      <c r="AA479" s="987"/>
      <c r="AB479" s="987"/>
      <c r="AC479" s="987"/>
      <c r="AD479" s="987"/>
      <c r="AE479" s="987"/>
    </row>
    <row r="480">
      <c r="A480" s="987"/>
      <c r="B480" s="989"/>
      <c r="C480" s="989"/>
      <c r="D480" s="989"/>
      <c r="E480" s="992"/>
      <c r="F480" s="987"/>
      <c r="G480" s="989"/>
      <c r="H480" s="987"/>
      <c r="I480" s="987"/>
      <c r="J480" s="987"/>
      <c r="K480" s="987"/>
      <c r="L480" s="987"/>
      <c r="M480" s="987"/>
      <c r="N480" s="987"/>
      <c r="O480" s="987"/>
      <c r="P480" s="987"/>
      <c r="Q480" s="987"/>
      <c r="R480" s="987"/>
      <c r="S480" s="987"/>
      <c r="T480" s="987"/>
      <c r="U480" s="987"/>
      <c r="V480" s="987"/>
      <c r="W480" s="987"/>
      <c r="X480" s="987"/>
      <c r="Y480" s="987"/>
      <c r="Z480" s="987"/>
      <c r="AA480" s="987"/>
      <c r="AB480" s="987"/>
      <c r="AC480" s="987"/>
      <c r="AD480" s="987"/>
      <c r="AE480" s="987"/>
    </row>
    <row r="481">
      <c r="A481" s="987"/>
      <c r="B481" s="989"/>
      <c r="C481" s="989"/>
      <c r="D481" s="989"/>
      <c r="E481" s="992"/>
      <c r="F481" s="987"/>
      <c r="G481" s="989"/>
      <c r="H481" s="987"/>
      <c r="I481" s="987"/>
      <c r="J481" s="987"/>
      <c r="K481" s="987"/>
      <c r="L481" s="987"/>
      <c r="M481" s="987"/>
      <c r="N481" s="987"/>
      <c r="O481" s="987"/>
      <c r="P481" s="987"/>
      <c r="Q481" s="987"/>
      <c r="R481" s="987"/>
      <c r="S481" s="987"/>
      <c r="T481" s="987"/>
      <c r="U481" s="987"/>
      <c r="V481" s="987"/>
      <c r="W481" s="987"/>
      <c r="X481" s="987"/>
      <c r="Y481" s="987"/>
      <c r="Z481" s="987"/>
      <c r="AA481" s="987"/>
      <c r="AB481" s="987"/>
      <c r="AC481" s="987"/>
      <c r="AD481" s="987"/>
      <c r="AE481" s="987"/>
    </row>
    <row r="482">
      <c r="A482" s="987"/>
      <c r="B482" s="989"/>
      <c r="C482" s="989"/>
      <c r="D482" s="989"/>
      <c r="E482" s="992"/>
      <c r="F482" s="987"/>
      <c r="G482" s="989"/>
      <c r="H482" s="987"/>
      <c r="I482" s="987"/>
      <c r="J482" s="987"/>
      <c r="K482" s="987"/>
      <c r="L482" s="987"/>
      <c r="M482" s="987"/>
      <c r="N482" s="987"/>
      <c r="O482" s="987"/>
      <c r="P482" s="987"/>
      <c r="Q482" s="987"/>
      <c r="R482" s="987"/>
      <c r="S482" s="987"/>
      <c r="T482" s="987"/>
      <c r="U482" s="987"/>
      <c r="V482" s="987"/>
      <c r="W482" s="987"/>
      <c r="X482" s="987"/>
      <c r="Y482" s="987"/>
      <c r="Z482" s="987"/>
      <c r="AA482" s="987"/>
      <c r="AB482" s="987"/>
      <c r="AC482" s="987"/>
      <c r="AD482" s="987"/>
      <c r="AE482" s="987"/>
    </row>
    <row r="483">
      <c r="A483" s="987"/>
      <c r="B483" s="989"/>
      <c r="C483" s="989"/>
      <c r="D483" s="989"/>
      <c r="E483" s="992"/>
      <c r="F483" s="987"/>
      <c r="G483" s="989"/>
      <c r="H483" s="987"/>
      <c r="I483" s="987"/>
      <c r="J483" s="987"/>
      <c r="K483" s="987"/>
      <c r="L483" s="987"/>
      <c r="M483" s="987"/>
      <c r="N483" s="987"/>
      <c r="O483" s="987"/>
      <c r="P483" s="987"/>
      <c r="Q483" s="987"/>
      <c r="R483" s="987"/>
      <c r="S483" s="987"/>
      <c r="T483" s="987"/>
      <c r="U483" s="987"/>
      <c r="V483" s="987"/>
      <c r="W483" s="987"/>
      <c r="X483" s="987"/>
      <c r="Y483" s="987"/>
      <c r="Z483" s="987"/>
      <c r="AA483" s="987"/>
      <c r="AB483" s="987"/>
      <c r="AC483" s="987"/>
      <c r="AD483" s="987"/>
      <c r="AE483" s="987"/>
    </row>
    <row r="484">
      <c r="A484" s="987"/>
      <c r="B484" s="989"/>
      <c r="C484" s="989"/>
      <c r="D484" s="989"/>
      <c r="E484" s="992"/>
      <c r="F484" s="987"/>
      <c r="G484" s="989"/>
      <c r="H484" s="987"/>
      <c r="I484" s="987"/>
      <c r="J484" s="987"/>
      <c r="K484" s="987"/>
      <c r="L484" s="987"/>
      <c r="M484" s="987"/>
      <c r="N484" s="987"/>
      <c r="O484" s="987"/>
      <c r="P484" s="987"/>
      <c r="Q484" s="987"/>
      <c r="R484" s="987"/>
      <c r="S484" s="987"/>
      <c r="T484" s="987"/>
      <c r="U484" s="987"/>
      <c r="V484" s="987"/>
      <c r="W484" s="987"/>
      <c r="X484" s="987"/>
      <c r="Y484" s="987"/>
      <c r="Z484" s="987"/>
      <c r="AA484" s="987"/>
      <c r="AB484" s="987"/>
      <c r="AC484" s="987"/>
      <c r="AD484" s="987"/>
      <c r="AE484" s="987"/>
    </row>
    <row r="485">
      <c r="A485" s="987"/>
      <c r="B485" s="989"/>
      <c r="C485" s="989"/>
      <c r="D485" s="989"/>
      <c r="E485" s="992"/>
      <c r="F485" s="987"/>
      <c r="G485" s="989"/>
      <c r="H485" s="987"/>
      <c r="I485" s="987"/>
      <c r="J485" s="987"/>
      <c r="K485" s="987"/>
      <c r="L485" s="987"/>
      <c r="M485" s="987"/>
      <c r="N485" s="987"/>
      <c r="O485" s="987"/>
      <c r="P485" s="987"/>
      <c r="Q485" s="987"/>
      <c r="R485" s="987"/>
      <c r="S485" s="987"/>
      <c r="T485" s="987"/>
      <c r="U485" s="987"/>
      <c r="V485" s="987"/>
      <c r="W485" s="987"/>
      <c r="X485" s="987"/>
      <c r="Y485" s="987"/>
      <c r="Z485" s="987"/>
      <c r="AA485" s="987"/>
      <c r="AB485" s="987"/>
      <c r="AC485" s="987"/>
      <c r="AD485" s="987"/>
      <c r="AE485" s="987"/>
    </row>
    <row r="486">
      <c r="A486" s="987"/>
      <c r="B486" s="989"/>
      <c r="C486" s="989"/>
      <c r="D486" s="989"/>
      <c r="E486" s="992"/>
      <c r="F486" s="987"/>
      <c r="G486" s="989"/>
      <c r="H486" s="987"/>
      <c r="I486" s="987"/>
      <c r="J486" s="987"/>
      <c r="K486" s="987"/>
      <c r="L486" s="987"/>
      <c r="M486" s="987"/>
      <c r="N486" s="987"/>
      <c r="O486" s="987"/>
      <c r="P486" s="987"/>
      <c r="Q486" s="987"/>
      <c r="R486" s="987"/>
      <c r="S486" s="987"/>
      <c r="T486" s="987"/>
      <c r="U486" s="987"/>
      <c r="V486" s="987"/>
      <c r="W486" s="987"/>
      <c r="X486" s="987"/>
      <c r="Y486" s="987"/>
      <c r="Z486" s="987"/>
      <c r="AA486" s="987"/>
      <c r="AB486" s="987"/>
      <c r="AC486" s="987"/>
      <c r="AD486" s="987"/>
      <c r="AE486" s="987"/>
    </row>
    <row r="487">
      <c r="A487" s="987"/>
      <c r="B487" s="989"/>
      <c r="C487" s="989"/>
      <c r="D487" s="989"/>
      <c r="E487" s="992"/>
      <c r="F487" s="987"/>
      <c r="G487" s="989"/>
      <c r="H487" s="987"/>
      <c r="I487" s="987"/>
      <c r="J487" s="987"/>
      <c r="K487" s="987"/>
      <c r="L487" s="987"/>
      <c r="M487" s="987"/>
      <c r="N487" s="987"/>
      <c r="O487" s="987"/>
      <c r="P487" s="987"/>
      <c r="Q487" s="987"/>
      <c r="R487" s="987"/>
      <c r="S487" s="987"/>
      <c r="T487" s="987"/>
      <c r="U487" s="987"/>
      <c r="V487" s="987"/>
      <c r="W487" s="987"/>
      <c r="X487" s="987"/>
      <c r="Y487" s="987"/>
      <c r="Z487" s="987"/>
      <c r="AA487" s="987"/>
      <c r="AB487" s="987"/>
      <c r="AC487" s="987"/>
      <c r="AD487" s="987"/>
      <c r="AE487" s="987"/>
    </row>
    <row r="488">
      <c r="A488" s="987"/>
      <c r="B488" s="989"/>
      <c r="C488" s="989"/>
      <c r="D488" s="989"/>
      <c r="E488" s="992"/>
      <c r="F488" s="987"/>
      <c r="G488" s="989"/>
      <c r="H488" s="987"/>
      <c r="I488" s="987"/>
      <c r="J488" s="987"/>
      <c r="K488" s="987"/>
      <c r="L488" s="987"/>
      <c r="M488" s="987"/>
      <c r="N488" s="987"/>
      <c r="O488" s="987"/>
      <c r="P488" s="987"/>
      <c r="Q488" s="987"/>
      <c r="R488" s="987"/>
      <c r="S488" s="987"/>
      <c r="T488" s="987"/>
      <c r="U488" s="987"/>
      <c r="V488" s="987"/>
      <c r="W488" s="987"/>
      <c r="X488" s="987"/>
      <c r="Y488" s="987"/>
      <c r="Z488" s="987"/>
      <c r="AA488" s="987"/>
      <c r="AB488" s="987"/>
      <c r="AC488" s="987"/>
      <c r="AD488" s="987"/>
      <c r="AE488" s="987"/>
    </row>
    <row r="489">
      <c r="A489" s="987"/>
      <c r="B489" s="989"/>
      <c r="C489" s="989"/>
      <c r="D489" s="989"/>
      <c r="E489" s="992"/>
      <c r="F489" s="987"/>
      <c r="G489" s="989"/>
      <c r="H489" s="987"/>
      <c r="I489" s="987"/>
      <c r="J489" s="987"/>
      <c r="K489" s="987"/>
      <c r="L489" s="987"/>
      <c r="M489" s="987"/>
      <c r="N489" s="987"/>
      <c r="O489" s="987"/>
      <c r="P489" s="987"/>
      <c r="Q489" s="987"/>
      <c r="R489" s="987"/>
      <c r="S489" s="987"/>
      <c r="T489" s="987"/>
      <c r="U489" s="987"/>
      <c r="V489" s="987"/>
      <c r="W489" s="987"/>
      <c r="X489" s="987"/>
      <c r="Y489" s="987"/>
      <c r="Z489" s="987"/>
      <c r="AA489" s="987"/>
      <c r="AB489" s="987"/>
      <c r="AC489" s="987"/>
      <c r="AD489" s="987"/>
      <c r="AE489" s="987"/>
    </row>
    <row r="490">
      <c r="A490" s="987"/>
      <c r="B490" s="989"/>
      <c r="C490" s="989"/>
      <c r="D490" s="989"/>
      <c r="E490" s="992"/>
      <c r="F490" s="987"/>
      <c r="G490" s="989"/>
      <c r="H490" s="987"/>
      <c r="I490" s="987"/>
      <c r="J490" s="987"/>
      <c r="K490" s="987"/>
      <c r="L490" s="987"/>
      <c r="M490" s="987"/>
      <c r="N490" s="987"/>
      <c r="O490" s="987"/>
      <c r="P490" s="987"/>
      <c r="Q490" s="987"/>
      <c r="R490" s="987"/>
      <c r="S490" s="987"/>
      <c r="T490" s="987"/>
      <c r="U490" s="987"/>
      <c r="V490" s="987"/>
      <c r="W490" s="987"/>
      <c r="X490" s="987"/>
      <c r="Y490" s="987"/>
      <c r="Z490" s="987"/>
      <c r="AA490" s="987"/>
      <c r="AB490" s="987"/>
      <c r="AC490" s="987"/>
      <c r="AD490" s="987"/>
      <c r="AE490" s="987"/>
    </row>
    <row r="491">
      <c r="A491" s="987"/>
      <c r="B491" s="989"/>
      <c r="C491" s="989"/>
      <c r="D491" s="989"/>
      <c r="E491" s="992"/>
      <c r="F491" s="987"/>
      <c r="G491" s="989"/>
      <c r="H491" s="987"/>
      <c r="I491" s="987"/>
      <c r="J491" s="987"/>
      <c r="K491" s="987"/>
      <c r="L491" s="987"/>
      <c r="M491" s="987"/>
      <c r="N491" s="987"/>
      <c r="O491" s="987"/>
      <c r="P491" s="987"/>
      <c r="Q491" s="987"/>
      <c r="R491" s="987"/>
      <c r="S491" s="987"/>
      <c r="T491" s="987"/>
      <c r="U491" s="987"/>
      <c r="V491" s="987"/>
      <c r="W491" s="987"/>
      <c r="X491" s="987"/>
      <c r="Y491" s="987"/>
      <c r="Z491" s="987"/>
      <c r="AA491" s="987"/>
      <c r="AB491" s="987"/>
      <c r="AC491" s="987"/>
      <c r="AD491" s="987"/>
      <c r="AE491" s="987"/>
    </row>
    <row r="492">
      <c r="A492" s="987"/>
      <c r="B492" s="989"/>
      <c r="C492" s="989"/>
      <c r="D492" s="989"/>
      <c r="E492" s="992"/>
      <c r="F492" s="987"/>
      <c r="G492" s="989"/>
      <c r="H492" s="987"/>
      <c r="I492" s="987"/>
      <c r="J492" s="987"/>
      <c r="K492" s="987"/>
      <c r="L492" s="987"/>
      <c r="M492" s="987"/>
      <c r="N492" s="987"/>
      <c r="O492" s="987"/>
      <c r="P492" s="987"/>
      <c r="Q492" s="987"/>
      <c r="R492" s="987"/>
      <c r="S492" s="987"/>
      <c r="T492" s="987"/>
      <c r="U492" s="987"/>
      <c r="V492" s="987"/>
      <c r="W492" s="987"/>
      <c r="X492" s="987"/>
      <c r="Y492" s="987"/>
      <c r="Z492" s="987"/>
      <c r="AA492" s="987"/>
      <c r="AB492" s="987"/>
      <c r="AC492" s="987"/>
      <c r="AD492" s="987"/>
      <c r="AE492" s="987"/>
    </row>
    <row r="493">
      <c r="A493" s="987"/>
      <c r="B493" s="989"/>
      <c r="C493" s="989"/>
      <c r="D493" s="989"/>
      <c r="E493" s="992"/>
      <c r="F493" s="987"/>
      <c r="G493" s="989"/>
      <c r="H493" s="987"/>
      <c r="I493" s="987"/>
      <c r="J493" s="987"/>
      <c r="K493" s="987"/>
      <c r="L493" s="987"/>
      <c r="M493" s="987"/>
      <c r="N493" s="987"/>
      <c r="O493" s="987"/>
      <c r="P493" s="987"/>
      <c r="Q493" s="987"/>
      <c r="R493" s="987"/>
      <c r="S493" s="987"/>
      <c r="T493" s="987"/>
      <c r="U493" s="987"/>
      <c r="V493" s="987"/>
      <c r="W493" s="987"/>
      <c r="X493" s="987"/>
      <c r="Y493" s="987"/>
      <c r="Z493" s="987"/>
      <c r="AA493" s="987"/>
      <c r="AB493" s="987"/>
      <c r="AC493" s="987"/>
      <c r="AD493" s="987"/>
      <c r="AE493" s="987"/>
    </row>
    <row r="494">
      <c r="A494" s="987"/>
      <c r="B494" s="989"/>
      <c r="C494" s="989"/>
      <c r="D494" s="989"/>
      <c r="E494" s="992"/>
      <c r="F494" s="987"/>
      <c r="G494" s="989"/>
      <c r="H494" s="987"/>
      <c r="I494" s="987"/>
      <c r="J494" s="987"/>
      <c r="K494" s="987"/>
      <c r="L494" s="987"/>
      <c r="M494" s="987"/>
      <c r="N494" s="987"/>
      <c r="O494" s="987"/>
      <c r="P494" s="987"/>
      <c r="Q494" s="987"/>
      <c r="R494" s="987"/>
      <c r="S494" s="987"/>
      <c r="T494" s="987"/>
      <c r="U494" s="987"/>
      <c r="V494" s="987"/>
      <c r="W494" s="987"/>
      <c r="X494" s="987"/>
      <c r="Y494" s="987"/>
      <c r="Z494" s="987"/>
      <c r="AA494" s="987"/>
      <c r="AB494" s="987"/>
      <c r="AC494" s="987"/>
      <c r="AD494" s="987"/>
      <c r="AE494" s="987"/>
    </row>
    <row r="495">
      <c r="A495" s="987"/>
      <c r="B495" s="989"/>
      <c r="C495" s="989"/>
      <c r="D495" s="989"/>
      <c r="E495" s="992"/>
      <c r="F495" s="987"/>
      <c r="G495" s="989"/>
      <c r="H495" s="987"/>
      <c r="I495" s="987"/>
      <c r="J495" s="987"/>
      <c r="K495" s="987"/>
      <c r="L495" s="987"/>
      <c r="M495" s="987"/>
      <c r="N495" s="987"/>
      <c r="O495" s="987"/>
      <c r="P495" s="987"/>
      <c r="Q495" s="987"/>
      <c r="R495" s="987"/>
      <c r="S495" s="987"/>
      <c r="T495" s="987"/>
      <c r="U495" s="987"/>
      <c r="V495" s="987"/>
      <c r="W495" s="987"/>
      <c r="X495" s="987"/>
      <c r="Y495" s="987"/>
      <c r="Z495" s="987"/>
      <c r="AA495" s="987"/>
      <c r="AB495" s="987"/>
      <c r="AC495" s="987"/>
      <c r="AD495" s="987"/>
      <c r="AE495" s="987"/>
    </row>
    <row r="496">
      <c r="A496" s="987"/>
      <c r="B496" s="989"/>
      <c r="C496" s="989"/>
      <c r="D496" s="989"/>
      <c r="E496" s="992"/>
      <c r="F496" s="987"/>
      <c r="G496" s="989"/>
      <c r="H496" s="987"/>
      <c r="I496" s="987"/>
      <c r="J496" s="987"/>
      <c r="K496" s="987"/>
      <c r="L496" s="987"/>
      <c r="M496" s="987"/>
      <c r="N496" s="987"/>
      <c r="O496" s="987"/>
      <c r="P496" s="987"/>
      <c r="Q496" s="987"/>
      <c r="R496" s="987"/>
      <c r="S496" s="987"/>
      <c r="T496" s="987"/>
      <c r="U496" s="987"/>
      <c r="V496" s="987"/>
      <c r="W496" s="987"/>
      <c r="X496" s="987"/>
      <c r="Y496" s="987"/>
      <c r="Z496" s="987"/>
      <c r="AA496" s="987"/>
      <c r="AB496" s="987"/>
      <c r="AC496" s="987"/>
      <c r="AD496" s="987"/>
      <c r="AE496" s="987"/>
    </row>
    <row r="497">
      <c r="A497" s="987"/>
      <c r="B497" s="989"/>
      <c r="C497" s="989"/>
      <c r="D497" s="989"/>
      <c r="E497" s="992"/>
      <c r="F497" s="987"/>
      <c r="G497" s="989"/>
      <c r="H497" s="987"/>
      <c r="I497" s="987"/>
      <c r="J497" s="987"/>
      <c r="K497" s="987"/>
      <c r="L497" s="987"/>
      <c r="M497" s="987"/>
      <c r="N497" s="987"/>
      <c r="O497" s="987"/>
      <c r="P497" s="987"/>
      <c r="Q497" s="987"/>
      <c r="R497" s="987"/>
      <c r="S497" s="987"/>
      <c r="T497" s="987"/>
      <c r="U497" s="987"/>
      <c r="V497" s="987"/>
      <c r="W497" s="987"/>
      <c r="X497" s="987"/>
      <c r="Y497" s="987"/>
      <c r="Z497" s="987"/>
      <c r="AA497" s="987"/>
      <c r="AB497" s="987"/>
      <c r="AC497" s="987"/>
      <c r="AD497" s="987"/>
      <c r="AE497" s="987"/>
    </row>
    <row r="498">
      <c r="A498" s="987"/>
      <c r="B498" s="989"/>
      <c r="C498" s="989"/>
      <c r="D498" s="989"/>
      <c r="E498" s="992"/>
      <c r="F498" s="987"/>
      <c r="G498" s="989"/>
      <c r="H498" s="987"/>
      <c r="I498" s="987"/>
      <c r="J498" s="987"/>
      <c r="K498" s="987"/>
      <c r="L498" s="987"/>
      <c r="M498" s="987"/>
      <c r="N498" s="987"/>
      <c r="O498" s="987"/>
      <c r="P498" s="987"/>
      <c r="Q498" s="987"/>
      <c r="R498" s="987"/>
      <c r="S498" s="987"/>
      <c r="T498" s="987"/>
      <c r="U498" s="987"/>
      <c r="V498" s="987"/>
      <c r="W498" s="987"/>
      <c r="X498" s="987"/>
      <c r="Y498" s="987"/>
      <c r="Z498" s="987"/>
      <c r="AA498" s="987"/>
      <c r="AB498" s="987"/>
      <c r="AC498" s="987"/>
      <c r="AD498" s="987"/>
      <c r="AE498" s="987"/>
    </row>
    <row r="499">
      <c r="A499" s="987"/>
      <c r="B499" s="989"/>
      <c r="C499" s="989"/>
      <c r="D499" s="989"/>
      <c r="E499" s="992"/>
      <c r="F499" s="987"/>
      <c r="G499" s="989"/>
      <c r="H499" s="987"/>
      <c r="I499" s="987"/>
      <c r="J499" s="987"/>
      <c r="K499" s="987"/>
      <c r="L499" s="987"/>
      <c r="M499" s="987"/>
      <c r="N499" s="987"/>
      <c r="O499" s="987"/>
      <c r="P499" s="987"/>
      <c r="Q499" s="987"/>
      <c r="R499" s="987"/>
      <c r="S499" s="987"/>
      <c r="T499" s="987"/>
      <c r="U499" s="987"/>
      <c r="V499" s="987"/>
      <c r="W499" s="987"/>
      <c r="X499" s="987"/>
      <c r="Y499" s="987"/>
      <c r="Z499" s="987"/>
      <c r="AA499" s="987"/>
      <c r="AB499" s="987"/>
      <c r="AC499" s="987"/>
      <c r="AD499" s="987"/>
      <c r="AE499" s="987"/>
    </row>
    <row r="500">
      <c r="A500" s="987"/>
      <c r="B500" s="989"/>
      <c r="C500" s="989"/>
      <c r="D500" s="989"/>
      <c r="E500" s="992"/>
      <c r="F500" s="987"/>
      <c r="G500" s="989"/>
      <c r="H500" s="987"/>
      <c r="I500" s="987"/>
      <c r="J500" s="987"/>
      <c r="K500" s="987"/>
      <c r="L500" s="987"/>
      <c r="M500" s="987"/>
      <c r="N500" s="987"/>
      <c r="O500" s="987"/>
      <c r="P500" s="987"/>
      <c r="Q500" s="987"/>
      <c r="R500" s="987"/>
      <c r="S500" s="987"/>
      <c r="T500" s="987"/>
      <c r="U500" s="987"/>
      <c r="V500" s="987"/>
      <c r="W500" s="987"/>
      <c r="X500" s="987"/>
      <c r="Y500" s="987"/>
      <c r="Z500" s="987"/>
      <c r="AA500" s="987"/>
      <c r="AB500" s="987"/>
      <c r="AC500" s="987"/>
      <c r="AD500" s="987"/>
      <c r="AE500" s="987"/>
    </row>
    <row r="501">
      <c r="A501" s="987"/>
      <c r="B501" s="989"/>
      <c r="C501" s="989"/>
      <c r="D501" s="989"/>
      <c r="E501" s="992"/>
      <c r="F501" s="987"/>
      <c r="G501" s="989"/>
      <c r="H501" s="987"/>
      <c r="I501" s="987"/>
      <c r="J501" s="987"/>
      <c r="K501" s="987"/>
      <c r="L501" s="987"/>
      <c r="M501" s="987"/>
      <c r="N501" s="987"/>
      <c r="O501" s="987"/>
      <c r="P501" s="987"/>
      <c r="Q501" s="987"/>
      <c r="R501" s="987"/>
      <c r="S501" s="987"/>
      <c r="T501" s="987"/>
      <c r="U501" s="987"/>
      <c r="V501" s="987"/>
      <c r="W501" s="987"/>
      <c r="X501" s="987"/>
      <c r="Y501" s="987"/>
      <c r="Z501" s="987"/>
      <c r="AA501" s="987"/>
      <c r="AB501" s="987"/>
      <c r="AC501" s="987"/>
      <c r="AD501" s="987"/>
      <c r="AE501" s="987"/>
    </row>
    <row r="502">
      <c r="A502" s="987"/>
      <c r="B502" s="989"/>
      <c r="C502" s="989"/>
      <c r="D502" s="989"/>
      <c r="E502" s="992"/>
      <c r="F502" s="987"/>
      <c r="G502" s="989"/>
      <c r="H502" s="987"/>
      <c r="I502" s="987"/>
      <c r="J502" s="987"/>
      <c r="K502" s="987"/>
      <c r="L502" s="987"/>
      <c r="M502" s="987"/>
      <c r="N502" s="987"/>
      <c r="O502" s="987"/>
      <c r="P502" s="987"/>
      <c r="Q502" s="987"/>
      <c r="R502" s="987"/>
      <c r="S502" s="987"/>
      <c r="T502" s="987"/>
      <c r="U502" s="987"/>
      <c r="V502" s="987"/>
      <c r="W502" s="987"/>
      <c r="X502" s="987"/>
      <c r="Y502" s="987"/>
      <c r="Z502" s="987"/>
      <c r="AA502" s="987"/>
      <c r="AB502" s="987"/>
      <c r="AC502" s="987"/>
      <c r="AD502" s="987"/>
      <c r="AE502" s="987"/>
    </row>
    <row r="503">
      <c r="A503" s="987"/>
      <c r="B503" s="989"/>
      <c r="C503" s="989"/>
      <c r="D503" s="989"/>
      <c r="E503" s="992"/>
      <c r="F503" s="987"/>
      <c r="G503" s="989"/>
      <c r="H503" s="987"/>
      <c r="I503" s="987"/>
      <c r="J503" s="987"/>
      <c r="K503" s="987"/>
      <c r="L503" s="987"/>
      <c r="M503" s="987"/>
      <c r="N503" s="987"/>
      <c r="O503" s="987"/>
      <c r="P503" s="987"/>
      <c r="Q503" s="987"/>
      <c r="R503" s="987"/>
      <c r="S503" s="987"/>
      <c r="T503" s="987"/>
      <c r="U503" s="987"/>
      <c r="V503" s="987"/>
      <c r="W503" s="987"/>
      <c r="X503" s="987"/>
      <c r="Y503" s="987"/>
      <c r="Z503" s="987"/>
      <c r="AA503" s="987"/>
      <c r="AB503" s="987"/>
      <c r="AC503" s="987"/>
      <c r="AD503" s="987"/>
      <c r="AE503" s="987"/>
    </row>
    <row r="504">
      <c r="A504" s="987"/>
      <c r="B504" s="989"/>
      <c r="C504" s="989"/>
      <c r="D504" s="989"/>
      <c r="E504" s="992"/>
      <c r="F504" s="987"/>
      <c r="G504" s="989"/>
      <c r="H504" s="987"/>
      <c r="I504" s="987"/>
      <c r="J504" s="987"/>
      <c r="K504" s="987"/>
      <c r="L504" s="987"/>
      <c r="M504" s="987"/>
      <c r="N504" s="987"/>
      <c r="O504" s="987"/>
      <c r="P504" s="987"/>
      <c r="Q504" s="987"/>
      <c r="R504" s="987"/>
      <c r="S504" s="987"/>
      <c r="T504" s="987"/>
      <c r="U504" s="987"/>
      <c r="V504" s="987"/>
      <c r="W504" s="987"/>
      <c r="X504" s="987"/>
      <c r="Y504" s="987"/>
      <c r="Z504" s="987"/>
      <c r="AA504" s="987"/>
      <c r="AB504" s="987"/>
      <c r="AC504" s="987"/>
      <c r="AD504" s="987"/>
      <c r="AE504" s="987"/>
    </row>
    <row r="505">
      <c r="A505" s="987"/>
      <c r="B505" s="989"/>
      <c r="C505" s="989"/>
      <c r="D505" s="989"/>
      <c r="E505" s="992"/>
      <c r="F505" s="987"/>
      <c r="G505" s="989"/>
      <c r="H505" s="987"/>
      <c r="I505" s="987"/>
      <c r="J505" s="987"/>
      <c r="K505" s="987"/>
      <c r="L505" s="987"/>
      <c r="M505" s="987"/>
      <c r="N505" s="987"/>
      <c r="O505" s="987"/>
      <c r="P505" s="987"/>
      <c r="Q505" s="987"/>
      <c r="R505" s="987"/>
      <c r="S505" s="987"/>
      <c r="T505" s="987"/>
      <c r="U505" s="987"/>
      <c r="V505" s="987"/>
      <c r="W505" s="987"/>
      <c r="X505" s="987"/>
      <c r="Y505" s="987"/>
      <c r="Z505" s="987"/>
      <c r="AA505" s="987"/>
      <c r="AB505" s="987"/>
      <c r="AC505" s="987"/>
      <c r="AD505" s="987"/>
      <c r="AE505" s="987"/>
    </row>
    <row r="506">
      <c r="A506" s="987"/>
      <c r="B506" s="989"/>
      <c r="C506" s="989"/>
      <c r="D506" s="989"/>
      <c r="E506" s="992"/>
      <c r="F506" s="987"/>
      <c r="G506" s="989"/>
      <c r="H506" s="987"/>
      <c r="I506" s="987"/>
      <c r="J506" s="987"/>
      <c r="K506" s="987"/>
      <c r="L506" s="987"/>
      <c r="M506" s="987"/>
      <c r="N506" s="987"/>
      <c r="O506" s="987"/>
      <c r="P506" s="987"/>
      <c r="Q506" s="987"/>
      <c r="R506" s="987"/>
      <c r="S506" s="987"/>
      <c r="T506" s="987"/>
      <c r="U506" s="987"/>
      <c r="V506" s="987"/>
      <c r="W506" s="987"/>
      <c r="X506" s="987"/>
      <c r="Y506" s="987"/>
      <c r="Z506" s="987"/>
      <c r="AA506" s="987"/>
      <c r="AB506" s="987"/>
      <c r="AC506" s="987"/>
      <c r="AD506" s="987"/>
      <c r="AE506" s="987"/>
    </row>
    <row r="507">
      <c r="A507" s="987"/>
      <c r="B507" s="989"/>
      <c r="C507" s="989"/>
      <c r="D507" s="989"/>
      <c r="E507" s="992"/>
      <c r="F507" s="987"/>
      <c r="G507" s="989"/>
      <c r="H507" s="987"/>
      <c r="I507" s="987"/>
      <c r="J507" s="987"/>
      <c r="K507" s="987"/>
      <c r="L507" s="987"/>
      <c r="M507" s="987"/>
      <c r="N507" s="987"/>
      <c r="O507" s="987"/>
      <c r="P507" s="987"/>
      <c r="Q507" s="987"/>
      <c r="R507" s="987"/>
      <c r="S507" s="987"/>
      <c r="T507" s="987"/>
      <c r="U507" s="987"/>
      <c r="V507" s="987"/>
      <c r="W507" s="987"/>
      <c r="X507" s="987"/>
      <c r="Y507" s="987"/>
      <c r="Z507" s="987"/>
      <c r="AA507" s="987"/>
      <c r="AB507" s="987"/>
      <c r="AC507" s="987"/>
      <c r="AD507" s="987"/>
      <c r="AE507" s="987"/>
    </row>
    <row r="508">
      <c r="A508" s="987"/>
      <c r="B508" s="989"/>
      <c r="C508" s="989"/>
      <c r="D508" s="989"/>
      <c r="E508" s="992"/>
      <c r="F508" s="987"/>
      <c r="G508" s="989"/>
      <c r="H508" s="987"/>
      <c r="I508" s="987"/>
      <c r="J508" s="987"/>
      <c r="K508" s="987"/>
      <c r="L508" s="987"/>
      <c r="M508" s="987"/>
      <c r="N508" s="987"/>
      <c r="O508" s="987"/>
      <c r="P508" s="987"/>
      <c r="Q508" s="987"/>
      <c r="R508" s="987"/>
      <c r="S508" s="987"/>
      <c r="T508" s="987"/>
      <c r="U508" s="987"/>
      <c r="V508" s="987"/>
      <c r="W508" s="987"/>
      <c r="X508" s="987"/>
      <c r="Y508" s="987"/>
      <c r="Z508" s="987"/>
      <c r="AA508" s="987"/>
      <c r="AB508" s="987"/>
      <c r="AC508" s="987"/>
      <c r="AD508" s="987"/>
      <c r="AE508" s="987"/>
    </row>
    <row r="509">
      <c r="A509" s="987"/>
      <c r="B509" s="989"/>
      <c r="C509" s="989"/>
      <c r="D509" s="989"/>
      <c r="E509" s="992"/>
      <c r="F509" s="987"/>
      <c r="G509" s="989"/>
      <c r="H509" s="987"/>
      <c r="I509" s="987"/>
      <c r="J509" s="987"/>
      <c r="K509" s="987"/>
      <c r="L509" s="987"/>
      <c r="M509" s="987"/>
      <c r="N509" s="987"/>
      <c r="O509" s="987"/>
      <c r="P509" s="987"/>
      <c r="Q509" s="987"/>
      <c r="R509" s="987"/>
      <c r="S509" s="987"/>
      <c r="T509" s="987"/>
      <c r="U509" s="987"/>
      <c r="V509" s="987"/>
      <c r="W509" s="987"/>
      <c r="X509" s="987"/>
      <c r="Y509" s="987"/>
      <c r="Z509" s="987"/>
      <c r="AA509" s="987"/>
      <c r="AB509" s="987"/>
      <c r="AC509" s="987"/>
      <c r="AD509" s="987"/>
      <c r="AE509" s="987"/>
    </row>
    <row r="510">
      <c r="A510" s="987"/>
      <c r="B510" s="989"/>
      <c r="C510" s="989"/>
      <c r="D510" s="989"/>
      <c r="E510" s="992"/>
      <c r="F510" s="987"/>
      <c r="G510" s="989"/>
      <c r="H510" s="987"/>
      <c r="I510" s="987"/>
      <c r="J510" s="987"/>
      <c r="K510" s="987"/>
      <c r="L510" s="987"/>
      <c r="M510" s="987"/>
      <c r="N510" s="987"/>
      <c r="O510" s="987"/>
      <c r="P510" s="987"/>
      <c r="Q510" s="987"/>
      <c r="R510" s="987"/>
      <c r="S510" s="987"/>
      <c r="T510" s="987"/>
      <c r="U510" s="987"/>
      <c r="V510" s="987"/>
      <c r="W510" s="987"/>
      <c r="X510" s="987"/>
      <c r="Y510" s="987"/>
      <c r="Z510" s="987"/>
      <c r="AA510" s="987"/>
      <c r="AB510" s="987"/>
      <c r="AC510" s="987"/>
      <c r="AD510" s="987"/>
      <c r="AE510" s="987"/>
    </row>
    <row r="511">
      <c r="A511" s="987"/>
      <c r="B511" s="989"/>
      <c r="C511" s="989"/>
      <c r="D511" s="989"/>
      <c r="E511" s="992"/>
      <c r="F511" s="987"/>
      <c r="G511" s="989"/>
      <c r="H511" s="987"/>
      <c r="I511" s="987"/>
      <c r="J511" s="987"/>
      <c r="K511" s="987"/>
      <c r="L511" s="987"/>
      <c r="M511" s="987"/>
      <c r="N511" s="987"/>
      <c r="O511" s="987"/>
      <c r="P511" s="987"/>
      <c r="Q511" s="987"/>
      <c r="R511" s="987"/>
      <c r="S511" s="987"/>
      <c r="T511" s="987"/>
      <c r="U511" s="987"/>
      <c r="V511" s="987"/>
      <c r="W511" s="987"/>
      <c r="X511" s="987"/>
      <c r="Y511" s="987"/>
      <c r="Z511" s="987"/>
      <c r="AA511" s="987"/>
      <c r="AB511" s="987"/>
      <c r="AC511" s="987"/>
      <c r="AD511" s="987"/>
      <c r="AE511" s="987"/>
    </row>
    <row r="512">
      <c r="A512" s="987"/>
      <c r="B512" s="989"/>
      <c r="C512" s="989"/>
      <c r="D512" s="989"/>
      <c r="E512" s="992"/>
      <c r="F512" s="987"/>
      <c r="G512" s="989"/>
      <c r="H512" s="987"/>
      <c r="I512" s="987"/>
      <c r="J512" s="987"/>
      <c r="K512" s="987"/>
      <c r="L512" s="987"/>
      <c r="M512" s="987"/>
      <c r="N512" s="987"/>
      <c r="O512" s="987"/>
      <c r="P512" s="987"/>
      <c r="Q512" s="987"/>
      <c r="R512" s="987"/>
      <c r="S512" s="987"/>
      <c r="T512" s="987"/>
      <c r="U512" s="987"/>
      <c r="V512" s="987"/>
      <c r="W512" s="987"/>
      <c r="X512" s="987"/>
      <c r="Y512" s="987"/>
      <c r="Z512" s="987"/>
      <c r="AA512" s="987"/>
      <c r="AB512" s="987"/>
      <c r="AC512" s="987"/>
      <c r="AD512" s="987"/>
      <c r="AE512" s="987"/>
    </row>
    <row r="513">
      <c r="A513" s="987"/>
      <c r="B513" s="989"/>
      <c r="C513" s="989"/>
      <c r="D513" s="989"/>
      <c r="E513" s="992"/>
      <c r="F513" s="987"/>
      <c r="G513" s="989"/>
      <c r="H513" s="987"/>
      <c r="I513" s="987"/>
      <c r="J513" s="987"/>
      <c r="K513" s="987"/>
      <c r="L513" s="987"/>
      <c r="M513" s="987"/>
      <c r="N513" s="987"/>
      <c r="O513" s="987"/>
      <c r="P513" s="987"/>
      <c r="Q513" s="987"/>
      <c r="R513" s="987"/>
      <c r="S513" s="987"/>
      <c r="T513" s="987"/>
      <c r="U513" s="987"/>
      <c r="V513" s="987"/>
      <c r="W513" s="987"/>
      <c r="X513" s="987"/>
      <c r="Y513" s="987"/>
      <c r="Z513" s="987"/>
      <c r="AA513" s="987"/>
      <c r="AB513" s="987"/>
      <c r="AC513" s="987"/>
      <c r="AD513" s="987"/>
      <c r="AE513" s="987"/>
    </row>
    <row r="514">
      <c r="A514" s="987"/>
      <c r="B514" s="989"/>
      <c r="C514" s="989"/>
      <c r="D514" s="989"/>
      <c r="E514" s="992"/>
      <c r="F514" s="987"/>
      <c r="G514" s="989"/>
      <c r="H514" s="987"/>
      <c r="I514" s="987"/>
      <c r="J514" s="987"/>
      <c r="K514" s="987"/>
      <c r="L514" s="987"/>
      <c r="M514" s="987"/>
      <c r="N514" s="987"/>
      <c r="O514" s="987"/>
      <c r="P514" s="987"/>
      <c r="Q514" s="987"/>
      <c r="R514" s="987"/>
      <c r="S514" s="987"/>
      <c r="T514" s="987"/>
      <c r="U514" s="987"/>
      <c r="V514" s="987"/>
      <c r="W514" s="987"/>
      <c r="X514" s="987"/>
      <c r="Y514" s="987"/>
      <c r="Z514" s="987"/>
      <c r="AA514" s="987"/>
      <c r="AB514" s="987"/>
      <c r="AC514" s="987"/>
      <c r="AD514" s="987"/>
      <c r="AE514" s="987"/>
    </row>
    <row r="515">
      <c r="A515" s="987"/>
      <c r="B515" s="989"/>
      <c r="C515" s="989"/>
      <c r="D515" s="989"/>
      <c r="E515" s="992"/>
      <c r="F515" s="987"/>
      <c r="G515" s="989"/>
      <c r="H515" s="987"/>
      <c r="I515" s="987"/>
      <c r="J515" s="987"/>
      <c r="K515" s="987"/>
      <c r="L515" s="987"/>
      <c r="M515" s="987"/>
      <c r="N515" s="987"/>
      <c r="O515" s="987"/>
      <c r="P515" s="987"/>
      <c r="Q515" s="987"/>
      <c r="R515" s="987"/>
      <c r="S515" s="987"/>
      <c r="T515" s="987"/>
      <c r="U515" s="987"/>
      <c r="V515" s="987"/>
      <c r="W515" s="987"/>
      <c r="X515" s="987"/>
      <c r="Y515" s="987"/>
      <c r="Z515" s="987"/>
      <c r="AA515" s="987"/>
      <c r="AB515" s="987"/>
      <c r="AC515" s="987"/>
      <c r="AD515" s="987"/>
      <c r="AE515" s="987"/>
    </row>
    <row r="516">
      <c r="A516" s="987"/>
      <c r="B516" s="989"/>
      <c r="C516" s="989"/>
      <c r="D516" s="989"/>
      <c r="E516" s="992"/>
      <c r="F516" s="987"/>
      <c r="G516" s="989"/>
      <c r="H516" s="987"/>
      <c r="I516" s="987"/>
      <c r="J516" s="987"/>
      <c r="K516" s="987"/>
      <c r="L516" s="987"/>
      <c r="M516" s="987"/>
      <c r="N516" s="987"/>
      <c r="O516" s="987"/>
      <c r="P516" s="987"/>
      <c r="Q516" s="987"/>
      <c r="R516" s="987"/>
      <c r="S516" s="987"/>
      <c r="T516" s="987"/>
      <c r="U516" s="987"/>
      <c r="V516" s="987"/>
      <c r="W516" s="987"/>
      <c r="X516" s="987"/>
      <c r="Y516" s="987"/>
      <c r="Z516" s="987"/>
      <c r="AA516" s="987"/>
      <c r="AB516" s="987"/>
      <c r="AC516" s="987"/>
      <c r="AD516" s="987"/>
      <c r="AE516" s="987"/>
    </row>
    <row r="517">
      <c r="A517" s="987"/>
      <c r="B517" s="989"/>
      <c r="C517" s="989"/>
      <c r="D517" s="989"/>
      <c r="E517" s="992"/>
      <c r="F517" s="987"/>
      <c r="G517" s="989"/>
      <c r="H517" s="987"/>
      <c r="I517" s="987"/>
      <c r="J517" s="987"/>
      <c r="K517" s="987"/>
      <c r="L517" s="987"/>
      <c r="M517" s="987"/>
      <c r="N517" s="987"/>
      <c r="O517" s="987"/>
      <c r="P517" s="987"/>
      <c r="Q517" s="987"/>
      <c r="R517" s="987"/>
      <c r="S517" s="987"/>
      <c r="T517" s="987"/>
      <c r="U517" s="987"/>
      <c r="V517" s="987"/>
      <c r="W517" s="987"/>
      <c r="X517" s="987"/>
      <c r="Y517" s="987"/>
      <c r="Z517" s="987"/>
      <c r="AA517" s="987"/>
      <c r="AB517" s="987"/>
      <c r="AC517" s="987"/>
      <c r="AD517" s="987"/>
      <c r="AE517" s="987"/>
    </row>
    <row r="518">
      <c r="A518" s="987"/>
      <c r="B518" s="989"/>
      <c r="C518" s="989"/>
      <c r="D518" s="989"/>
      <c r="E518" s="992"/>
      <c r="F518" s="987"/>
      <c r="G518" s="989"/>
      <c r="H518" s="987"/>
      <c r="I518" s="987"/>
      <c r="J518" s="987"/>
      <c r="K518" s="987"/>
      <c r="L518" s="987"/>
      <c r="M518" s="987"/>
      <c r="N518" s="987"/>
      <c r="O518" s="987"/>
      <c r="P518" s="987"/>
      <c r="Q518" s="987"/>
      <c r="R518" s="987"/>
      <c r="S518" s="987"/>
      <c r="T518" s="987"/>
      <c r="U518" s="987"/>
      <c r="V518" s="987"/>
      <c r="W518" s="987"/>
      <c r="X518" s="987"/>
      <c r="Y518" s="987"/>
      <c r="Z518" s="987"/>
      <c r="AA518" s="987"/>
      <c r="AB518" s="987"/>
      <c r="AC518" s="987"/>
      <c r="AD518" s="987"/>
      <c r="AE518" s="987"/>
    </row>
    <row r="519">
      <c r="A519" s="987"/>
      <c r="B519" s="989"/>
      <c r="C519" s="989"/>
      <c r="D519" s="989"/>
      <c r="E519" s="992"/>
      <c r="F519" s="987"/>
      <c r="G519" s="989"/>
      <c r="H519" s="987"/>
      <c r="I519" s="987"/>
      <c r="J519" s="987"/>
      <c r="K519" s="987"/>
      <c r="L519" s="987"/>
      <c r="M519" s="987"/>
      <c r="N519" s="987"/>
      <c r="O519" s="987"/>
      <c r="P519" s="987"/>
      <c r="Q519" s="987"/>
      <c r="R519" s="987"/>
      <c r="S519" s="987"/>
      <c r="T519" s="987"/>
      <c r="U519" s="987"/>
      <c r="V519" s="987"/>
      <c r="W519" s="987"/>
      <c r="X519" s="987"/>
      <c r="Y519" s="987"/>
      <c r="Z519" s="987"/>
      <c r="AA519" s="987"/>
      <c r="AB519" s="987"/>
      <c r="AC519" s="987"/>
      <c r="AD519" s="987"/>
      <c r="AE519" s="987"/>
    </row>
    <row r="520">
      <c r="A520" s="987"/>
      <c r="B520" s="989"/>
      <c r="C520" s="989"/>
      <c r="D520" s="989"/>
      <c r="E520" s="992"/>
      <c r="F520" s="987"/>
      <c r="G520" s="989"/>
      <c r="H520" s="987"/>
      <c r="I520" s="987"/>
      <c r="J520" s="987"/>
      <c r="K520" s="987"/>
      <c r="L520" s="987"/>
      <c r="M520" s="987"/>
      <c r="N520" s="987"/>
      <c r="O520" s="987"/>
      <c r="P520" s="987"/>
      <c r="Q520" s="987"/>
      <c r="R520" s="987"/>
      <c r="S520" s="987"/>
      <c r="T520" s="987"/>
      <c r="U520" s="987"/>
      <c r="V520" s="987"/>
      <c r="W520" s="987"/>
      <c r="X520" s="987"/>
      <c r="Y520" s="987"/>
      <c r="Z520" s="987"/>
      <c r="AA520" s="987"/>
      <c r="AB520" s="987"/>
      <c r="AC520" s="987"/>
      <c r="AD520" s="987"/>
      <c r="AE520" s="987"/>
    </row>
    <row r="521">
      <c r="A521" s="987"/>
      <c r="B521" s="989"/>
      <c r="C521" s="989"/>
      <c r="D521" s="989"/>
      <c r="E521" s="992"/>
      <c r="F521" s="987"/>
      <c r="G521" s="989"/>
      <c r="H521" s="987"/>
      <c r="I521" s="987"/>
      <c r="J521" s="987"/>
      <c r="K521" s="987"/>
      <c r="L521" s="987"/>
      <c r="M521" s="987"/>
      <c r="N521" s="987"/>
      <c r="O521" s="987"/>
      <c r="P521" s="987"/>
      <c r="Q521" s="987"/>
      <c r="R521" s="987"/>
      <c r="S521" s="987"/>
      <c r="T521" s="987"/>
      <c r="U521" s="987"/>
      <c r="V521" s="987"/>
      <c r="W521" s="987"/>
      <c r="X521" s="987"/>
      <c r="Y521" s="987"/>
      <c r="Z521" s="987"/>
      <c r="AA521" s="987"/>
      <c r="AB521" s="987"/>
      <c r="AC521" s="987"/>
      <c r="AD521" s="987"/>
      <c r="AE521" s="987"/>
    </row>
    <row r="522">
      <c r="A522" s="987"/>
      <c r="B522" s="989"/>
      <c r="C522" s="989"/>
      <c r="D522" s="989"/>
      <c r="E522" s="992"/>
      <c r="F522" s="987"/>
      <c r="G522" s="989"/>
      <c r="H522" s="987"/>
      <c r="I522" s="987"/>
      <c r="J522" s="987"/>
      <c r="K522" s="987"/>
      <c r="L522" s="987"/>
      <c r="M522" s="987"/>
      <c r="N522" s="987"/>
      <c r="O522" s="987"/>
      <c r="P522" s="987"/>
      <c r="Q522" s="987"/>
      <c r="R522" s="987"/>
      <c r="S522" s="987"/>
      <c r="T522" s="987"/>
      <c r="U522" s="987"/>
      <c r="V522" s="987"/>
      <c r="W522" s="987"/>
      <c r="X522" s="987"/>
      <c r="Y522" s="987"/>
      <c r="Z522" s="987"/>
      <c r="AA522" s="987"/>
      <c r="AB522" s="987"/>
      <c r="AC522" s="987"/>
      <c r="AD522" s="987"/>
      <c r="AE522" s="987"/>
    </row>
    <row r="523">
      <c r="A523" s="987"/>
      <c r="B523" s="989"/>
      <c r="C523" s="989"/>
      <c r="D523" s="989"/>
      <c r="E523" s="992"/>
      <c r="F523" s="987"/>
      <c r="G523" s="989"/>
      <c r="H523" s="987"/>
      <c r="I523" s="987"/>
      <c r="J523" s="987"/>
      <c r="K523" s="987"/>
      <c r="L523" s="987"/>
      <c r="M523" s="987"/>
      <c r="N523" s="987"/>
      <c r="O523" s="987"/>
      <c r="P523" s="987"/>
      <c r="Q523" s="987"/>
      <c r="R523" s="987"/>
      <c r="S523" s="987"/>
      <c r="T523" s="987"/>
      <c r="U523" s="987"/>
      <c r="V523" s="987"/>
      <c r="W523" s="987"/>
      <c r="X523" s="987"/>
      <c r="Y523" s="987"/>
      <c r="Z523" s="987"/>
      <c r="AA523" s="987"/>
      <c r="AB523" s="987"/>
      <c r="AC523" s="987"/>
      <c r="AD523" s="987"/>
      <c r="AE523" s="987"/>
    </row>
    <row r="524">
      <c r="A524" s="987"/>
      <c r="B524" s="989"/>
      <c r="C524" s="989"/>
      <c r="D524" s="989"/>
      <c r="E524" s="992"/>
      <c r="F524" s="987"/>
      <c r="G524" s="989"/>
      <c r="H524" s="987"/>
      <c r="I524" s="987"/>
      <c r="J524" s="987"/>
      <c r="K524" s="987"/>
      <c r="L524" s="987"/>
      <c r="M524" s="987"/>
      <c r="N524" s="987"/>
      <c r="O524" s="987"/>
      <c r="P524" s="987"/>
      <c r="Q524" s="987"/>
      <c r="R524" s="987"/>
      <c r="S524" s="987"/>
      <c r="T524" s="987"/>
      <c r="U524" s="987"/>
      <c r="V524" s="987"/>
      <c r="W524" s="987"/>
      <c r="X524" s="987"/>
      <c r="Y524" s="987"/>
      <c r="Z524" s="987"/>
      <c r="AA524" s="987"/>
      <c r="AB524" s="987"/>
      <c r="AC524" s="987"/>
      <c r="AD524" s="987"/>
      <c r="AE524" s="987"/>
    </row>
    <row r="525">
      <c r="A525" s="987"/>
      <c r="B525" s="989"/>
      <c r="C525" s="989"/>
      <c r="D525" s="989"/>
      <c r="E525" s="992"/>
      <c r="F525" s="987"/>
      <c r="G525" s="989"/>
      <c r="H525" s="987"/>
      <c r="I525" s="987"/>
      <c r="J525" s="987"/>
      <c r="K525" s="987"/>
      <c r="L525" s="987"/>
      <c r="M525" s="987"/>
      <c r="N525" s="987"/>
      <c r="O525" s="987"/>
      <c r="P525" s="987"/>
      <c r="Q525" s="987"/>
      <c r="R525" s="987"/>
      <c r="S525" s="987"/>
      <c r="T525" s="987"/>
      <c r="U525" s="987"/>
      <c r="V525" s="987"/>
      <c r="W525" s="987"/>
      <c r="X525" s="987"/>
      <c r="Y525" s="987"/>
      <c r="Z525" s="987"/>
      <c r="AA525" s="987"/>
      <c r="AB525" s="987"/>
      <c r="AC525" s="987"/>
      <c r="AD525" s="987"/>
      <c r="AE525" s="987"/>
    </row>
    <row r="526">
      <c r="A526" s="987"/>
      <c r="B526" s="989"/>
      <c r="C526" s="989"/>
      <c r="D526" s="989"/>
      <c r="E526" s="992"/>
      <c r="F526" s="987"/>
      <c r="G526" s="989"/>
      <c r="H526" s="987"/>
      <c r="I526" s="987"/>
      <c r="J526" s="987"/>
      <c r="K526" s="987"/>
      <c r="L526" s="987"/>
      <c r="M526" s="987"/>
      <c r="N526" s="987"/>
      <c r="O526" s="987"/>
      <c r="P526" s="987"/>
      <c r="Q526" s="987"/>
      <c r="R526" s="987"/>
      <c r="S526" s="987"/>
      <c r="T526" s="987"/>
      <c r="U526" s="987"/>
      <c r="V526" s="987"/>
      <c r="W526" s="987"/>
      <c r="X526" s="987"/>
      <c r="Y526" s="987"/>
      <c r="Z526" s="987"/>
      <c r="AA526" s="987"/>
      <c r="AB526" s="987"/>
      <c r="AC526" s="987"/>
      <c r="AD526" s="987"/>
      <c r="AE526" s="987"/>
    </row>
    <row r="527">
      <c r="A527" s="987"/>
      <c r="B527" s="989"/>
      <c r="C527" s="989"/>
      <c r="D527" s="989"/>
      <c r="E527" s="992"/>
      <c r="F527" s="987"/>
      <c r="G527" s="989"/>
      <c r="H527" s="987"/>
      <c r="I527" s="987"/>
      <c r="J527" s="987"/>
      <c r="K527" s="987"/>
      <c r="L527" s="987"/>
      <c r="M527" s="987"/>
      <c r="N527" s="987"/>
      <c r="O527" s="987"/>
      <c r="P527" s="987"/>
      <c r="Q527" s="987"/>
      <c r="R527" s="987"/>
      <c r="S527" s="987"/>
      <c r="T527" s="987"/>
      <c r="U527" s="987"/>
      <c r="V527" s="987"/>
      <c r="W527" s="987"/>
      <c r="X527" s="987"/>
      <c r="Y527" s="987"/>
      <c r="Z527" s="987"/>
      <c r="AA527" s="987"/>
      <c r="AB527" s="987"/>
      <c r="AC527" s="987"/>
      <c r="AD527" s="987"/>
      <c r="AE527" s="987"/>
    </row>
    <row r="528">
      <c r="A528" s="987"/>
      <c r="B528" s="989"/>
      <c r="C528" s="989"/>
      <c r="D528" s="989"/>
      <c r="E528" s="992"/>
      <c r="F528" s="987"/>
      <c r="G528" s="989"/>
      <c r="H528" s="987"/>
      <c r="I528" s="987"/>
      <c r="J528" s="987"/>
      <c r="K528" s="987"/>
      <c r="L528" s="987"/>
      <c r="M528" s="987"/>
      <c r="N528" s="987"/>
      <c r="O528" s="987"/>
      <c r="P528" s="987"/>
      <c r="Q528" s="987"/>
      <c r="R528" s="987"/>
      <c r="S528" s="987"/>
      <c r="T528" s="987"/>
      <c r="U528" s="987"/>
      <c r="V528" s="987"/>
      <c r="W528" s="987"/>
      <c r="X528" s="987"/>
      <c r="Y528" s="987"/>
      <c r="Z528" s="987"/>
      <c r="AA528" s="987"/>
      <c r="AB528" s="987"/>
      <c r="AC528" s="987"/>
      <c r="AD528" s="987"/>
      <c r="AE528" s="987"/>
    </row>
    <row r="529">
      <c r="A529" s="987"/>
      <c r="B529" s="989"/>
      <c r="C529" s="989"/>
      <c r="D529" s="989"/>
      <c r="E529" s="992"/>
      <c r="F529" s="987"/>
      <c r="G529" s="989"/>
      <c r="H529" s="987"/>
      <c r="I529" s="987"/>
      <c r="J529" s="987"/>
      <c r="K529" s="987"/>
      <c r="L529" s="987"/>
      <c r="M529" s="987"/>
      <c r="N529" s="987"/>
      <c r="O529" s="987"/>
      <c r="P529" s="987"/>
      <c r="Q529" s="987"/>
      <c r="R529" s="987"/>
      <c r="S529" s="987"/>
      <c r="T529" s="987"/>
      <c r="U529" s="987"/>
      <c r="V529" s="987"/>
      <c r="W529" s="987"/>
      <c r="X529" s="987"/>
      <c r="Y529" s="987"/>
      <c r="Z529" s="987"/>
      <c r="AA529" s="987"/>
      <c r="AB529" s="987"/>
      <c r="AC529" s="987"/>
      <c r="AD529" s="987"/>
      <c r="AE529" s="987"/>
    </row>
    <row r="530">
      <c r="A530" s="987"/>
      <c r="B530" s="989"/>
      <c r="C530" s="989"/>
      <c r="D530" s="989"/>
      <c r="E530" s="992"/>
      <c r="F530" s="987"/>
      <c r="G530" s="989"/>
      <c r="H530" s="987"/>
      <c r="I530" s="987"/>
      <c r="J530" s="987"/>
      <c r="K530" s="987"/>
      <c r="L530" s="987"/>
      <c r="M530" s="987"/>
      <c r="N530" s="987"/>
      <c r="O530" s="987"/>
      <c r="P530" s="987"/>
      <c r="Q530" s="987"/>
      <c r="R530" s="987"/>
      <c r="S530" s="987"/>
      <c r="T530" s="987"/>
      <c r="U530" s="987"/>
      <c r="V530" s="987"/>
      <c r="W530" s="987"/>
      <c r="X530" s="987"/>
      <c r="Y530" s="987"/>
      <c r="Z530" s="987"/>
      <c r="AA530" s="987"/>
      <c r="AB530" s="987"/>
      <c r="AC530" s="987"/>
      <c r="AD530" s="987"/>
      <c r="AE530" s="987"/>
    </row>
    <row r="531">
      <c r="A531" s="987"/>
      <c r="B531" s="989"/>
      <c r="C531" s="989"/>
      <c r="D531" s="989"/>
      <c r="E531" s="992"/>
      <c r="F531" s="987"/>
      <c r="G531" s="989"/>
      <c r="H531" s="987"/>
      <c r="I531" s="987"/>
      <c r="J531" s="987"/>
      <c r="K531" s="987"/>
      <c r="L531" s="987"/>
      <c r="M531" s="987"/>
      <c r="N531" s="987"/>
      <c r="O531" s="987"/>
      <c r="P531" s="987"/>
      <c r="Q531" s="987"/>
      <c r="R531" s="987"/>
      <c r="S531" s="987"/>
      <c r="T531" s="987"/>
      <c r="U531" s="987"/>
      <c r="V531" s="987"/>
      <c r="W531" s="987"/>
      <c r="X531" s="987"/>
      <c r="Y531" s="987"/>
      <c r="Z531" s="987"/>
      <c r="AA531" s="987"/>
      <c r="AB531" s="987"/>
      <c r="AC531" s="987"/>
      <c r="AD531" s="987"/>
      <c r="AE531" s="987"/>
    </row>
    <row r="532">
      <c r="A532" s="987"/>
      <c r="B532" s="989"/>
      <c r="C532" s="989"/>
      <c r="D532" s="989"/>
      <c r="E532" s="992"/>
      <c r="F532" s="987"/>
      <c r="G532" s="989"/>
      <c r="H532" s="987"/>
      <c r="I532" s="987"/>
      <c r="J532" s="987"/>
      <c r="K532" s="987"/>
      <c r="L532" s="987"/>
      <c r="M532" s="987"/>
      <c r="N532" s="987"/>
      <c r="O532" s="987"/>
      <c r="P532" s="987"/>
      <c r="Q532" s="987"/>
      <c r="R532" s="987"/>
      <c r="S532" s="987"/>
      <c r="T532" s="987"/>
      <c r="U532" s="987"/>
      <c r="V532" s="987"/>
      <c r="W532" s="987"/>
      <c r="X532" s="987"/>
      <c r="Y532" s="987"/>
      <c r="Z532" s="987"/>
      <c r="AA532" s="987"/>
      <c r="AB532" s="987"/>
      <c r="AC532" s="987"/>
      <c r="AD532" s="987"/>
      <c r="AE532" s="987"/>
    </row>
    <row r="533">
      <c r="A533" s="987"/>
      <c r="B533" s="989"/>
      <c r="C533" s="989"/>
      <c r="D533" s="989"/>
      <c r="E533" s="992"/>
      <c r="F533" s="987"/>
      <c r="G533" s="989"/>
      <c r="H533" s="987"/>
      <c r="I533" s="987"/>
      <c r="J533" s="987"/>
      <c r="K533" s="987"/>
      <c r="L533" s="987"/>
      <c r="M533" s="987"/>
      <c r="N533" s="987"/>
      <c r="O533" s="987"/>
      <c r="P533" s="987"/>
      <c r="Q533" s="987"/>
      <c r="R533" s="987"/>
      <c r="S533" s="987"/>
      <c r="T533" s="987"/>
      <c r="U533" s="987"/>
      <c r="V533" s="987"/>
      <c r="W533" s="987"/>
      <c r="X533" s="987"/>
      <c r="Y533" s="987"/>
      <c r="Z533" s="987"/>
      <c r="AA533" s="987"/>
      <c r="AB533" s="987"/>
      <c r="AC533" s="987"/>
      <c r="AD533" s="987"/>
      <c r="AE533" s="987"/>
    </row>
    <row r="534">
      <c r="A534" s="987"/>
      <c r="B534" s="989"/>
      <c r="C534" s="989"/>
      <c r="D534" s="989"/>
      <c r="E534" s="992"/>
      <c r="F534" s="987"/>
      <c r="G534" s="989"/>
      <c r="H534" s="987"/>
      <c r="I534" s="987"/>
      <c r="J534" s="987"/>
      <c r="K534" s="987"/>
      <c r="L534" s="987"/>
      <c r="M534" s="987"/>
      <c r="N534" s="987"/>
      <c r="O534" s="987"/>
      <c r="P534" s="987"/>
      <c r="Q534" s="987"/>
      <c r="R534" s="987"/>
      <c r="S534" s="987"/>
      <c r="T534" s="987"/>
      <c r="U534" s="987"/>
      <c r="V534" s="987"/>
      <c r="W534" s="987"/>
      <c r="X534" s="987"/>
      <c r="Y534" s="987"/>
      <c r="Z534" s="987"/>
      <c r="AA534" s="987"/>
      <c r="AB534" s="987"/>
      <c r="AC534" s="987"/>
      <c r="AD534" s="987"/>
      <c r="AE534" s="987"/>
    </row>
    <row r="535">
      <c r="A535" s="987"/>
      <c r="B535" s="989"/>
      <c r="C535" s="989"/>
      <c r="D535" s="989"/>
      <c r="E535" s="992"/>
      <c r="F535" s="987"/>
      <c r="G535" s="989"/>
      <c r="H535" s="987"/>
      <c r="I535" s="987"/>
      <c r="J535" s="987"/>
      <c r="K535" s="987"/>
      <c r="L535" s="987"/>
      <c r="M535" s="987"/>
      <c r="N535" s="987"/>
      <c r="O535" s="987"/>
      <c r="P535" s="987"/>
      <c r="Q535" s="987"/>
      <c r="R535" s="987"/>
      <c r="S535" s="987"/>
      <c r="T535" s="987"/>
      <c r="U535" s="987"/>
      <c r="V535" s="987"/>
      <c r="W535" s="987"/>
      <c r="X535" s="987"/>
      <c r="Y535" s="987"/>
      <c r="Z535" s="987"/>
      <c r="AA535" s="987"/>
      <c r="AB535" s="987"/>
      <c r="AC535" s="987"/>
      <c r="AD535" s="987"/>
      <c r="AE535" s="987"/>
    </row>
    <row r="536">
      <c r="A536" s="987"/>
      <c r="B536" s="989"/>
      <c r="C536" s="989"/>
      <c r="D536" s="989"/>
      <c r="E536" s="992"/>
      <c r="F536" s="987"/>
      <c r="G536" s="989"/>
      <c r="H536" s="987"/>
      <c r="I536" s="987"/>
      <c r="J536" s="987"/>
      <c r="K536" s="987"/>
      <c r="L536" s="987"/>
      <c r="M536" s="987"/>
      <c r="N536" s="987"/>
      <c r="O536" s="987"/>
      <c r="P536" s="987"/>
      <c r="Q536" s="987"/>
      <c r="R536" s="987"/>
      <c r="S536" s="987"/>
      <c r="T536" s="987"/>
      <c r="U536" s="987"/>
      <c r="V536" s="987"/>
      <c r="W536" s="987"/>
      <c r="X536" s="987"/>
      <c r="Y536" s="987"/>
      <c r="Z536" s="987"/>
      <c r="AA536" s="987"/>
      <c r="AB536" s="987"/>
      <c r="AC536" s="987"/>
      <c r="AD536" s="987"/>
      <c r="AE536" s="987"/>
    </row>
    <row r="537">
      <c r="A537" s="987"/>
      <c r="B537" s="989"/>
      <c r="C537" s="989"/>
      <c r="D537" s="989"/>
      <c r="E537" s="992"/>
      <c r="F537" s="987"/>
      <c r="G537" s="989"/>
      <c r="H537" s="987"/>
      <c r="I537" s="987"/>
      <c r="J537" s="987"/>
      <c r="K537" s="987"/>
      <c r="L537" s="987"/>
      <c r="M537" s="987"/>
      <c r="N537" s="987"/>
      <c r="O537" s="987"/>
      <c r="P537" s="987"/>
      <c r="Q537" s="987"/>
      <c r="R537" s="987"/>
      <c r="S537" s="987"/>
      <c r="T537" s="987"/>
      <c r="U537" s="987"/>
      <c r="V537" s="987"/>
      <c r="W537" s="987"/>
      <c r="X537" s="987"/>
      <c r="Y537" s="987"/>
      <c r="Z537" s="987"/>
      <c r="AA537" s="987"/>
      <c r="AB537" s="987"/>
      <c r="AC537" s="987"/>
      <c r="AD537" s="987"/>
      <c r="AE537" s="987"/>
    </row>
    <row r="538">
      <c r="A538" s="987"/>
      <c r="B538" s="989"/>
      <c r="C538" s="989"/>
      <c r="D538" s="989"/>
      <c r="E538" s="992"/>
      <c r="F538" s="987"/>
      <c r="G538" s="989"/>
      <c r="H538" s="987"/>
      <c r="I538" s="987"/>
      <c r="J538" s="987"/>
      <c r="K538" s="987"/>
      <c r="L538" s="987"/>
      <c r="M538" s="987"/>
      <c r="N538" s="987"/>
      <c r="O538" s="987"/>
      <c r="P538" s="987"/>
      <c r="Q538" s="987"/>
      <c r="R538" s="987"/>
      <c r="S538" s="987"/>
      <c r="T538" s="987"/>
      <c r="U538" s="987"/>
      <c r="V538" s="987"/>
      <c r="W538" s="987"/>
      <c r="X538" s="987"/>
      <c r="Y538" s="987"/>
      <c r="Z538" s="987"/>
      <c r="AA538" s="987"/>
      <c r="AB538" s="987"/>
      <c r="AC538" s="987"/>
      <c r="AD538" s="987"/>
      <c r="AE538" s="987"/>
    </row>
    <row r="539">
      <c r="A539" s="987"/>
      <c r="B539" s="989"/>
      <c r="C539" s="989"/>
      <c r="D539" s="989"/>
      <c r="E539" s="992"/>
      <c r="F539" s="987"/>
      <c r="G539" s="989"/>
      <c r="H539" s="987"/>
      <c r="I539" s="987"/>
      <c r="J539" s="987"/>
      <c r="K539" s="987"/>
      <c r="L539" s="987"/>
      <c r="M539" s="987"/>
      <c r="N539" s="987"/>
      <c r="O539" s="987"/>
      <c r="P539" s="987"/>
      <c r="Q539" s="987"/>
      <c r="R539" s="987"/>
      <c r="S539" s="987"/>
      <c r="T539" s="987"/>
      <c r="U539" s="987"/>
      <c r="V539" s="987"/>
      <c r="W539" s="987"/>
      <c r="X539" s="987"/>
      <c r="Y539" s="987"/>
      <c r="Z539" s="987"/>
      <c r="AA539" s="987"/>
      <c r="AB539" s="987"/>
      <c r="AC539" s="987"/>
      <c r="AD539" s="987"/>
      <c r="AE539" s="987"/>
    </row>
    <row r="540">
      <c r="A540" s="987"/>
      <c r="B540" s="989"/>
      <c r="C540" s="989"/>
      <c r="D540" s="989"/>
      <c r="E540" s="992"/>
      <c r="F540" s="987"/>
      <c r="G540" s="989"/>
      <c r="H540" s="987"/>
      <c r="I540" s="987"/>
      <c r="J540" s="987"/>
      <c r="K540" s="987"/>
      <c r="L540" s="987"/>
      <c r="M540" s="987"/>
      <c r="N540" s="987"/>
      <c r="O540" s="987"/>
      <c r="P540" s="987"/>
      <c r="Q540" s="987"/>
      <c r="R540" s="987"/>
      <c r="S540" s="987"/>
      <c r="T540" s="987"/>
      <c r="U540" s="987"/>
      <c r="V540" s="987"/>
      <c r="W540" s="987"/>
      <c r="X540" s="987"/>
      <c r="Y540" s="987"/>
      <c r="Z540" s="987"/>
      <c r="AA540" s="987"/>
      <c r="AB540" s="987"/>
      <c r="AC540" s="987"/>
      <c r="AD540" s="987"/>
      <c r="AE540" s="987"/>
    </row>
    <row r="541">
      <c r="A541" s="987"/>
      <c r="B541" s="989"/>
      <c r="C541" s="989"/>
      <c r="D541" s="989"/>
      <c r="E541" s="992"/>
      <c r="F541" s="987"/>
      <c r="G541" s="989"/>
      <c r="H541" s="987"/>
      <c r="I541" s="987"/>
      <c r="J541" s="987"/>
      <c r="K541" s="987"/>
      <c r="L541" s="987"/>
      <c r="M541" s="987"/>
      <c r="N541" s="987"/>
      <c r="O541" s="987"/>
      <c r="P541" s="987"/>
      <c r="Q541" s="987"/>
      <c r="R541" s="987"/>
      <c r="S541" s="987"/>
      <c r="T541" s="987"/>
      <c r="U541" s="987"/>
      <c r="V541" s="987"/>
      <c r="W541" s="987"/>
      <c r="X541" s="987"/>
      <c r="Y541" s="987"/>
      <c r="Z541" s="987"/>
      <c r="AA541" s="987"/>
      <c r="AB541" s="987"/>
      <c r="AC541" s="987"/>
      <c r="AD541" s="987"/>
      <c r="AE541" s="987"/>
    </row>
    <row r="542">
      <c r="A542" s="987"/>
      <c r="B542" s="989"/>
      <c r="C542" s="989"/>
      <c r="D542" s="989"/>
      <c r="E542" s="992"/>
      <c r="F542" s="987"/>
      <c r="G542" s="989"/>
      <c r="H542" s="987"/>
      <c r="I542" s="987"/>
      <c r="J542" s="987"/>
      <c r="K542" s="987"/>
      <c r="L542" s="987"/>
      <c r="M542" s="987"/>
      <c r="N542" s="987"/>
      <c r="O542" s="987"/>
      <c r="P542" s="987"/>
      <c r="Q542" s="987"/>
      <c r="R542" s="987"/>
      <c r="S542" s="987"/>
      <c r="T542" s="987"/>
      <c r="U542" s="987"/>
      <c r="V542" s="987"/>
      <c r="W542" s="987"/>
      <c r="X542" s="987"/>
      <c r="Y542" s="987"/>
      <c r="Z542" s="987"/>
      <c r="AA542" s="987"/>
      <c r="AB542" s="987"/>
      <c r="AC542" s="987"/>
      <c r="AD542" s="987"/>
      <c r="AE542" s="987"/>
    </row>
    <row r="543">
      <c r="A543" s="987"/>
      <c r="B543" s="989"/>
      <c r="C543" s="989"/>
      <c r="D543" s="989"/>
      <c r="E543" s="992"/>
      <c r="F543" s="987"/>
      <c r="G543" s="989"/>
      <c r="H543" s="987"/>
      <c r="I543" s="987"/>
      <c r="J543" s="987"/>
      <c r="K543" s="987"/>
      <c r="L543" s="987"/>
      <c r="M543" s="987"/>
      <c r="N543" s="987"/>
      <c r="O543" s="987"/>
      <c r="P543" s="987"/>
      <c r="Q543" s="987"/>
      <c r="R543" s="987"/>
      <c r="S543" s="987"/>
      <c r="T543" s="987"/>
      <c r="U543" s="987"/>
      <c r="V543" s="987"/>
      <c r="W543" s="987"/>
      <c r="X543" s="987"/>
      <c r="Y543" s="987"/>
      <c r="Z543" s="987"/>
      <c r="AA543" s="987"/>
      <c r="AB543" s="987"/>
      <c r="AC543" s="987"/>
      <c r="AD543" s="987"/>
      <c r="AE543" s="987"/>
    </row>
    <row r="544">
      <c r="A544" s="987"/>
      <c r="B544" s="989"/>
      <c r="C544" s="989"/>
      <c r="D544" s="989"/>
      <c r="E544" s="992"/>
      <c r="F544" s="987"/>
      <c r="G544" s="989"/>
      <c r="H544" s="987"/>
      <c r="I544" s="987"/>
      <c r="J544" s="987"/>
      <c r="K544" s="987"/>
      <c r="L544" s="987"/>
      <c r="M544" s="987"/>
      <c r="N544" s="987"/>
      <c r="O544" s="987"/>
      <c r="P544" s="987"/>
      <c r="Q544" s="987"/>
      <c r="R544" s="987"/>
      <c r="S544" s="987"/>
      <c r="T544" s="987"/>
      <c r="U544" s="987"/>
      <c r="V544" s="987"/>
      <c r="W544" s="987"/>
      <c r="X544" s="987"/>
      <c r="Y544" s="987"/>
      <c r="Z544" s="987"/>
      <c r="AA544" s="987"/>
      <c r="AB544" s="987"/>
      <c r="AC544" s="987"/>
      <c r="AD544" s="987"/>
      <c r="AE544" s="987"/>
    </row>
    <row r="545">
      <c r="A545" s="987"/>
      <c r="B545" s="989"/>
      <c r="C545" s="989"/>
      <c r="D545" s="989"/>
      <c r="E545" s="992"/>
      <c r="F545" s="987"/>
      <c r="G545" s="989"/>
      <c r="H545" s="987"/>
      <c r="I545" s="987"/>
      <c r="J545" s="987"/>
      <c r="K545" s="987"/>
      <c r="L545" s="987"/>
      <c r="M545" s="987"/>
      <c r="N545" s="987"/>
      <c r="O545" s="987"/>
      <c r="P545" s="987"/>
      <c r="Q545" s="987"/>
      <c r="R545" s="987"/>
      <c r="S545" s="987"/>
      <c r="T545" s="987"/>
      <c r="U545" s="987"/>
      <c r="V545" s="987"/>
      <c r="W545" s="987"/>
      <c r="X545" s="987"/>
      <c r="Y545" s="987"/>
      <c r="Z545" s="987"/>
      <c r="AA545" s="987"/>
      <c r="AB545" s="987"/>
      <c r="AC545" s="987"/>
      <c r="AD545" s="987"/>
      <c r="AE545" s="987"/>
    </row>
    <row r="546">
      <c r="A546" s="987"/>
      <c r="B546" s="989"/>
      <c r="C546" s="989"/>
      <c r="D546" s="989"/>
      <c r="E546" s="992"/>
      <c r="F546" s="987"/>
      <c r="G546" s="989"/>
      <c r="H546" s="987"/>
      <c r="I546" s="987"/>
      <c r="J546" s="987"/>
      <c r="K546" s="987"/>
      <c r="L546" s="987"/>
      <c r="M546" s="987"/>
      <c r="N546" s="987"/>
      <c r="O546" s="987"/>
      <c r="P546" s="987"/>
      <c r="Q546" s="987"/>
      <c r="R546" s="987"/>
      <c r="S546" s="987"/>
      <c r="T546" s="987"/>
      <c r="U546" s="987"/>
      <c r="V546" s="987"/>
      <c r="W546" s="987"/>
      <c r="X546" s="987"/>
      <c r="Y546" s="987"/>
      <c r="Z546" s="987"/>
      <c r="AA546" s="987"/>
      <c r="AB546" s="987"/>
      <c r="AC546" s="987"/>
      <c r="AD546" s="987"/>
      <c r="AE546" s="987"/>
    </row>
    <row r="547">
      <c r="A547" s="987"/>
      <c r="B547" s="989"/>
      <c r="C547" s="989"/>
      <c r="D547" s="989"/>
      <c r="E547" s="992"/>
      <c r="F547" s="987"/>
      <c r="G547" s="989"/>
      <c r="H547" s="987"/>
      <c r="I547" s="987"/>
      <c r="J547" s="987"/>
      <c r="K547" s="987"/>
      <c r="L547" s="987"/>
      <c r="M547" s="987"/>
      <c r="N547" s="987"/>
      <c r="O547" s="987"/>
      <c r="P547" s="987"/>
      <c r="Q547" s="987"/>
      <c r="R547" s="987"/>
      <c r="S547" s="987"/>
      <c r="T547" s="987"/>
      <c r="U547" s="987"/>
      <c r="V547" s="987"/>
      <c r="W547" s="987"/>
      <c r="X547" s="987"/>
      <c r="Y547" s="987"/>
      <c r="Z547" s="987"/>
      <c r="AA547" s="987"/>
      <c r="AB547" s="987"/>
      <c r="AC547" s="987"/>
      <c r="AD547" s="987"/>
      <c r="AE547" s="987"/>
    </row>
    <row r="548">
      <c r="A548" s="987"/>
      <c r="B548" s="989"/>
      <c r="C548" s="989"/>
      <c r="D548" s="989"/>
      <c r="E548" s="992"/>
      <c r="F548" s="987"/>
      <c r="G548" s="989"/>
      <c r="H548" s="987"/>
      <c r="I548" s="987"/>
      <c r="J548" s="987"/>
      <c r="K548" s="987"/>
      <c r="L548" s="987"/>
      <c r="M548" s="987"/>
      <c r="N548" s="987"/>
      <c r="O548" s="987"/>
      <c r="P548" s="987"/>
      <c r="Q548" s="987"/>
      <c r="R548" s="987"/>
      <c r="S548" s="987"/>
      <c r="T548" s="987"/>
      <c r="U548" s="987"/>
      <c r="V548" s="987"/>
      <c r="W548" s="987"/>
      <c r="X548" s="987"/>
      <c r="Y548" s="987"/>
      <c r="Z548" s="987"/>
      <c r="AA548" s="987"/>
      <c r="AB548" s="987"/>
      <c r="AC548" s="987"/>
      <c r="AD548" s="987"/>
      <c r="AE548" s="987"/>
    </row>
    <row r="549">
      <c r="A549" s="987"/>
      <c r="B549" s="989"/>
      <c r="C549" s="989"/>
      <c r="D549" s="989"/>
      <c r="E549" s="992"/>
      <c r="F549" s="987"/>
      <c r="G549" s="989"/>
      <c r="H549" s="987"/>
      <c r="I549" s="987"/>
      <c r="J549" s="987"/>
      <c r="K549" s="987"/>
      <c r="L549" s="987"/>
      <c r="M549" s="987"/>
      <c r="N549" s="987"/>
      <c r="O549" s="987"/>
      <c r="P549" s="987"/>
      <c r="Q549" s="987"/>
      <c r="R549" s="987"/>
      <c r="S549" s="987"/>
      <c r="T549" s="987"/>
      <c r="U549" s="987"/>
      <c r="V549" s="987"/>
      <c r="W549" s="987"/>
      <c r="X549" s="987"/>
      <c r="Y549" s="987"/>
      <c r="Z549" s="987"/>
      <c r="AA549" s="987"/>
      <c r="AB549" s="987"/>
      <c r="AC549" s="987"/>
      <c r="AD549" s="987"/>
      <c r="AE549" s="987"/>
    </row>
    <row r="550">
      <c r="A550" s="987"/>
      <c r="B550" s="989"/>
      <c r="C550" s="989"/>
      <c r="D550" s="989"/>
      <c r="E550" s="992"/>
      <c r="F550" s="987"/>
      <c r="G550" s="989"/>
      <c r="H550" s="987"/>
      <c r="I550" s="987"/>
      <c r="J550" s="987"/>
      <c r="K550" s="987"/>
      <c r="L550" s="987"/>
      <c r="M550" s="987"/>
      <c r="N550" s="987"/>
      <c r="O550" s="987"/>
      <c r="P550" s="987"/>
      <c r="Q550" s="987"/>
      <c r="R550" s="987"/>
      <c r="S550" s="987"/>
      <c r="T550" s="987"/>
      <c r="U550" s="987"/>
      <c r="V550" s="987"/>
      <c r="W550" s="987"/>
      <c r="X550" s="987"/>
      <c r="Y550" s="987"/>
      <c r="Z550" s="987"/>
      <c r="AA550" s="987"/>
      <c r="AB550" s="987"/>
      <c r="AC550" s="987"/>
      <c r="AD550" s="987"/>
      <c r="AE550" s="987"/>
    </row>
    <row r="551">
      <c r="A551" s="987"/>
      <c r="B551" s="989"/>
      <c r="C551" s="989"/>
      <c r="D551" s="989"/>
      <c r="E551" s="992"/>
      <c r="F551" s="987"/>
      <c r="G551" s="989"/>
      <c r="H551" s="987"/>
      <c r="I551" s="987"/>
      <c r="J551" s="987"/>
      <c r="K551" s="987"/>
      <c r="L551" s="987"/>
      <c r="M551" s="987"/>
      <c r="N551" s="987"/>
      <c r="O551" s="987"/>
      <c r="P551" s="987"/>
      <c r="Q551" s="987"/>
      <c r="R551" s="987"/>
      <c r="S551" s="987"/>
      <c r="T551" s="987"/>
      <c r="U551" s="987"/>
      <c r="V551" s="987"/>
      <c r="W551" s="987"/>
      <c r="X551" s="987"/>
      <c r="Y551" s="987"/>
      <c r="Z551" s="987"/>
      <c r="AA551" s="987"/>
      <c r="AB551" s="987"/>
      <c r="AC551" s="987"/>
      <c r="AD551" s="987"/>
      <c r="AE551" s="987"/>
    </row>
    <row r="552">
      <c r="A552" s="987"/>
      <c r="B552" s="989"/>
      <c r="C552" s="989"/>
      <c r="D552" s="989"/>
      <c r="E552" s="992"/>
      <c r="F552" s="987"/>
      <c r="G552" s="989"/>
      <c r="H552" s="987"/>
      <c r="I552" s="987"/>
      <c r="J552" s="987"/>
      <c r="K552" s="987"/>
      <c r="L552" s="987"/>
      <c r="M552" s="987"/>
      <c r="N552" s="987"/>
      <c r="O552" s="987"/>
      <c r="P552" s="987"/>
      <c r="Q552" s="987"/>
      <c r="R552" s="987"/>
      <c r="S552" s="987"/>
      <c r="T552" s="987"/>
      <c r="U552" s="987"/>
      <c r="V552" s="987"/>
      <c r="W552" s="987"/>
      <c r="X552" s="987"/>
      <c r="Y552" s="987"/>
      <c r="Z552" s="987"/>
      <c r="AA552" s="987"/>
      <c r="AB552" s="987"/>
      <c r="AC552" s="987"/>
      <c r="AD552" s="987"/>
      <c r="AE552" s="987"/>
    </row>
    <row r="553">
      <c r="A553" s="987"/>
      <c r="B553" s="989"/>
      <c r="C553" s="989"/>
      <c r="D553" s="989"/>
      <c r="E553" s="992"/>
      <c r="F553" s="987"/>
      <c r="G553" s="989"/>
      <c r="H553" s="987"/>
      <c r="I553" s="987"/>
      <c r="J553" s="987"/>
      <c r="K553" s="987"/>
      <c r="L553" s="987"/>
      <c r="M553" s="987"/>
      <c r="N553" s="987"/>
      <c r="O553" s="987"/>
      <c r="P553" s="987"/>
      <c r="Q553" s="987"/>
      <c r="R553" s="987"/>
      <c r="S553" s="987"/>
      <c r="T553" s="987"/>
      <c r="U553" s="987"/>
      <c r="V553" s="987"/>
      <c r="W553" s="987"/>
      <c r="X553" s="987"/>
      <c r="Y553" s="987"/>
      <c r="Z553" s="987"/>
      <c r="AA553" s="987"/>
      <c r="AB553" s="987"/>
      <c r="AC553" s="987"/>
      <c r="AD553" s="987"/>
      <c r="AE553" s="987"/>
    </row>
    <row r="554">
      <c r="A554" s="987"/>
      <c r="B554" s="989"/>
      <c r="C554" s="989"/>
      <c r="D554" s="989"/>
      <c r="E554" s="992"/>
      <c r="F554" s="987"/>
      <c r="G554" s="989"/>
      <c r="H554" s="987"/>
      <c r="I554" s="987"/>
      <c r="J554" s="987"/>
      <c r="K554" s="987"/>
      <c r="L554" s="987"/>
      <c r="M554" s="987"/>
      <c r="N554" s="987"/>
      <c r="O554" s="987"/>
      <c r="P554" s="987"/>
      <c r="Q554" s="987"/>
      <c r="R554" s="987"/>
      <c r="S554" s="987"/>
      <c r="T554" s="987"/>
      <c r="U554" s="987"/>
      <c r="V554" s="987"/>
      <c r="W554" s="987"/>
      <c r="X554" s="987"/>
      <c r="Y554" s="987"/>
      <c r="Z554" s="987"/>
      <c r="AA554" s="987"/>
      <c r="AB554" s="987"/>
      <c r="AC554" s="987"/>
      <c r="AD554" s="987"/>
      <c r="AE554" s="987"/>
    </row>
    <row r="555">
      <c r="A555" s="987"/>
      <c r="B555" s="989"/>
      <c r="C555" s="989"/>
      <c r="D555" s="989"/>
      <c r="E555" s="992"/>
      <c r="F555" s="987"/>
      <c r="G555" s="989"/>
      <c r="H555" s="987"/>
      <c r="I555" s="987"/>
      <c r="J555" s="987"/>
      <c r="K555" s="987"/>
      <c r="L555" s="987"/>
      <c r="M555" s="987"/>
      <c r="N555" s="987"/>
      <c r="O555" s="987"/>
      <c r="P555" s="987"/>
      <c r="Q555" s="987"/>
      <c r="R555" s="987"/>
      <c r="S555" s="987"/>
      <c r="T555" s="987"/>
      <c r="U555" s="987"/>
      <c r="V555" s="987"/>
      <c r="W555" s="987"/>
      <c r="X555" s="987"/>
      <c r="Y555" s="987"/>
      <c r="Z555" s="987"/>
      <c r="AA555" s="987"/>
      <c r="AB555" s="987"/>
      <c r="AC555" s="987"/>
      <c r="AD555" s="987"/>
      <c r="AE555" s="987"/>
    </row>
    <row r="556">
      <c r="A556" s="987"/>
      <c r="B556" s="989"/>
      <c r="C556" s="989"/>
      <c r="D556" s="989"/>
      <c r="E556" s="992"/>
      <c r="F556" s="987"/>
      <c r="G556" s="989"/>
      <c r="H556" s="987"/>
      <c r="I556" s="987"/>
      <c r="J556" s="987"/>
      <c r="K556" s="987"/>
      <c r="L556" s="987"/>
      <c r="M556" s="987"/>
      <c r="N556" s="987"/>
      <c r="O556" s="987"/>
      <c r="P556" s="987"/>
      <c r="Q556" s="987"/>
      <c r="R556" s="987"/>
      <c r="S556" s="987"/>
      <c r="T556" s="987"/>
      <c r="U556" s="987"/>
      <c r="V556" s="987"/>
      <c r="W556" s="987"/>
      <c r="X556" s="987"/>
      <c r="Y556" s="987"/>
      <c r="Z556" s="987"/>
      <c r="AA556" s="987"/>
      <c r="AB556" s="987"/>
      <c r="AC556" s="987"/>
      <c r="AD556" s="987"/>
      <c r="AE556" s="987"/>
    </row>
    <row r="557">
      <c r="A557" s="987"/>
      <c r="B557" s="989"/>
      <c r="C557" s="989"/>
      <c r="D557" s="989"/>
      <c r="E557" s="992"/>
      <c r="F557" s="987"/>
      <c r="G557" s="989"/>
      <c r="H557" s="987"/>
      <c r="I557" s="987"/>
      <c r="J557" s="987"/>
      <c r="K557" s="987"/>
      <c r="L557" s="987"/>
      <c r="M557" s="987"/>
      <c r="N557" s="987"/>
      <c r="O557" s="987"/>
      <c r="P557" s="987"/>
      <c r="Q557" s="987"/>
      <c r="R557" s="987"/>
      <c r="S557" s="987"/>
      <c r="T557" s="987"/>
      <c r="U557" s="987"/>
      <c r="V557" s="987"/>
      <c r="W557" s="987"/>
      <c r="X557" s="987"/>
      <c r="Y557" s="987"/>
      <c r="Z557" s="987"/>
      <c r="AA557" s="987"/>
      <c r="AB557" s="987"/>
      <c r="AC557" s="987"/>
      <c r="AD557" s="987"/>
      <c r="AE557" s="987"/>
    </row>
    <row r="558">
      <c r="A558" s="987"/>
      <c r="B558" s="989"/>
      <c r="C558" s="989"/>
      <c r="D558" s="989"/>
      <c r="E558" s="992"/>
      <c r="F558" s="987"/>
      <c r="G558" s="989"/>
      <c r="H558" s="987"/>
      <c r="I558" s="987"/>
      <c r="J558" s="987"/>
      <c r="K558" s="987"/>
      <c r="L558" s="987"/>
      <c r="M558" s="987"/>
      <c r="N558" s="987"/>
      <c r="O558" s="987"/>
      <c r="P558" s="987"/>
      <c r="Q558" s="987"/>
      <c r="R558" s="987"/>
      <c r="S558" s="987"/>
      <c r="T558" s="987"/>
      <c r="U558" s="987"/>
      <c r="V558" s="987"/>
      <c r="W558" s="987"/>
      <c r="X558" s="987"/>
      <c r="Y558" s="987"/>
      <c r="Z558" s="987"/>
      <c r="AA558" s="987"/>
      <c r="AB558" s="987"/>
      <c r="AC558" s="987"/>
      <c r="AD558" s="987"/>
      <c r="AE558" s="987"/>
    </row>
    <row r="559">
      <c r="A559" s="987"/>
      <c r="B559" s="989"/>
      <c r="C559" s="989"/>
      <c r="D559" s="989"/>
      <c r="E559" s="992"/>
      <c r="F559" s="987"/>
      <c r="G559" s="989"/>
      <c r="H559" s="987"/>
      <c r="I559" s="987"/>
      <c r="J559" s="987"/>
      <c r="K559" s="987"/>
      <c r="L559" s="987"/>
      <c r="M559" s="987"/>
      <c r="N559" s="987"/>
      <c r="O559" s="987"/>
      <c r="P559" s="987"/>
      <c r="Q559" s="987"/>
      <c r="R559" s="987"/>
      <c r="S559" s="987"/>
      <c r="T559" s="987"/>
      <c r="U559" s="987"/>
      <c r="V559" s="987"/>
      <c r="W559" s="987"/>
      <c r="X559" s="987"/>
      <c r="Y559" s="987"/>
      <c r="Z559" s="987"/>
      <c r="AA559" s="987"/>
      <c r="AB559" s="987"/>
      <c r="AC559" s="987"/>
      <c r="AD559" s="987"/>
      <c r="AE559" s="987"/>
    </row>
    <row r="560">
      <c r="A560" s="987"/>
      <c r="B560" s="989"/>
      <c r="C560" s="989"/>
      <c r="D560" s="989"/>
      <c r="E560" s="992"/>
      <c r="F560" s="987"/>
      <c r="G560" s="989"/>
      <c r="H560" s="987"/>
      <c r="I560" s="987"/>
      <c r="J560" s="987"/>
      <c r="K560" s="987"/>
      <c r="L560" s="987"/>
      <c r="M560" s="987"/>
      <c r="N560" s="987"/>
      <c r="O560" s="987"/>
      <c r="P560" s="987"/>
      <c r="Q560" s="987"/>
      <c r="R560" s="987"/>
      <c r="S560" s="987"/>
      <c r="T560" s="987"/>
      <c r="U560" s="987"/>
      <c r="V560" s="987"/>
      <c r="W560" s="987"/>
      <c r="X560" s="987"/>
      <c r="Y560" s="987"/>
      <c r="Z560" s="987"/>
      <c r="AA560" s="987"/>
      <c r="AB560" s="987"/>
      <c r="AC560" s="987"/>
      <c r="AD560" s="987"/>
      <c r="AE560" s="987"/>
    </row>
    <row r="561">
      <c r="A561" s="987"/>
      <c r="B561" s="989"/>
      <c r="C561" s="989"/>
      <c r="D561" s="989"/>
      <c r="E561" s="992"/>
      <c r="F561" s="987"/>
      <c r="G561" s="989"/>
      <c r="H561" s="987"/>
      <c r="I561" s="987"/>
      <c r="J561" s="987"/>
      <c r="K561" s="987"/>
      <c r="L561" s="987"/>
      <c r="M561" s="987"/>
      <c r="N561" s="987"/>
      <c r="O561" s="987"/>
      <c r="P561" s="987"/>
      <c r="Q561" s="987"/>
      <c r="R561" s="987"/>
      <c r="S561" s="987"/>
      <c r="T561" s="987"/>
      <c r="U561" s="987"/>
      <c r="V561" s="987"/>
      <c r="W561" s="987"/>
      <c r="X561" s="987"/>
      <c r="Y561" s="987"/>
      <c r="Z561" s="987"/>
      <c r="AA561" s="987"/>
      <c r="AB561" s="987"/>
      <c r="AC561" s="987"/>
      <c r="AD561" s="987"/>
      <c r="AE561" s="987"/>
    </row>
    <row r="562">
      <c r="A562" s="987"/>
      <c r="B562" s="989"/>
      <c r="C562" s="989"/>
      <c r="D562" s="989"/>
      <c r="E562" s="992"/>
      <c r="F562" s="987"/>
      <c r="G562" s="989"/>
      <c r="H562" s="987"/>
      <c r="I562" s="987"/>
      <c r="J562" s="987"/>
      <c r="K562" s="987"/>
      <c r="L562" s="987"/>
      <c r="M562" s="987"/>
      <c r="N562" s="987"/>
      <c r="O562" s="987"/>
      <c r="P562" s="987"/>
      <c r="Q562" s="987"/>
      <c r="R562" s="987"/>
      <c r="S562" s="987"/>
      <c r="T562" s="987"/>
      <c r="U562" s="987"/>
      <c r="V562" s="987"/>
      <c r="W562" s="987"/>
      <c r="X562" s="987"/>
      <c r="Y562" s="987"/>
      <c r="Z562" s="987"/>
      <c r="AA562" s="987"/>
      <c r="AB562" s="987"/>
      <c r="AC562" s="987"/>
      <c r="AD562" s="987"/>
      <c r="AE562" s="987"/>
    </row>
    <row r="563">
      <c r="A563" s="987"/>
      <c r="B563" s="989"/>
      <c r="C563" s="989"/>
      <c r="D563" s="989"/>
      <c r="E563" s="992"/>
      <c r="F563" s="987"/>
      <c r="G563" s="989"/>
      <c r="H563" s="987"/>
      <c r="I563" s="987"/>
      <c r="J563" s="987"/>
      <c r="K563" s="987"/>
      <c r="L563" s="987"/>
      <c r="M563" s="987"/>
      <c r="N563" s="987"/>
      <c r="O563" s="987"/>
      <c r="P563" s="987"/>
      <c r="Q563" s="987"/>
      <c r="R563" s="987"/>
      <c r="S563" s="987"/>
      <c r="T563" s="987"/>
      <c r="U563" s="987"/>
      <c r="V563" s="987"/>
      <c r="W563" s="987"/>
      <c r="X563" s="987"/>
      <c r="Y563" s="987"/>
      <c r="Z563" s="987"/>
      <c r="AA563" s="987"/>
      <c r="AB563" s="987"/>
      <c r="AC563" s="987"/>
      <c r="AD563" s="987"/>
      <c r="AE563" s="987"/>
    </row>
    <row r="564">
      <c r="A564" s="987"/>
      <c r="B564" s="989"/>
      <c r="C564" s="989"/>
      <c r="D564" s="989"/>
      <c r="E564" s="992"/>
      <c r="F564" s="987"/>
      <c r="G564" s="989"/>
      <c r="H564" s="987"/>
      <c r="I564" s="987"/>
      <c r="J564" s="987"/>
      <c r="K564" s="987"/>
      <c r="L564" s="987"/>
      <c r="M564" s="987"/>
      <c r="N564" s="987"/>
      <c r="O564" s="987"/>
      <c r="P564" s="987"/>
      <c r="Q564" s="987"/>
      <c r="R564" s="987"/>
      <c r="S564" s="987"/>
      <c r="T564" s="987"/>
      <c r="U564" s="987"/>
      <c r="V564" s="987"/>
      <c r="W564" s="987"/>
      <c r="X564" s="987"/>
      <c r="Y564" s="987"/>
      <c r="Z564" s="987"/>
      <c r="AA564" s="987"/>
      <c r="AB564" s="987"/>
      <c r="AC564" s="987"/>
      <c r="AD564" s="987"/>
      <c r="AE564" s="987"/>
    </row>
    <row r="565">
      <c r="A565" s="987"/>
      <c r="B565" s="989"/>
      <c r="C565" s="989"/>
      <c r="D565" s="989"/>
      <c r="E565" s="992"/>
      <c r="F565" s="987"/>
      <c r="G565" s="989"/>
      <c r="H565" s="987"/>
      <c r="I565" s="987"/>
      <c r="J565" s="987"/>
      <c r="K565" s="987"/>
      <c r="L565" s="987"/>
      <c r="M565" s="987"/>
      <c r="N565" s="987"/>
      <c r="O565" s="987"/>
      <c r="P565" s="987"/>
      <c r="Q565" s="987"/>
      <c r="R565" s="987"/>
      <c r="S565" s="987"/>
      <c r="T565" s="987"/>
      <c r="U565" s="987"/>
      <c r="V565" s="987"/>
      <c r="W565" s="987"/>
      <c r="X565" s="987"/>
      <c r="Y565" s="987"/>
      <c r="Z565" s="987"/>
      <c r="AA565" s="987"/>
      <c r="AB565" s="987"/>
      <c r="AC565" s="987"/>
      <c r="AD565" s="987"/>
      <c r="AE565" s="987"/>
    </row>
    <row r="566">
      <c r="A566" s="987"/>
      <c r="B566" s="989"/>
      <c r="C566" s="989"/>
      <c r="D566" s="989"/>
      <c r="E566" s="992"/>
      <c r="F566" s="987"/>
      <c r="G566" s="989"/>
      <c r="H566" s="987"/>
      <c r="I566" s="987"/>
      <c r="J566" s="987"/>
      <c r="K566" s="987"/>
      <c r="L566" s="987"/>
      <c r="M566" s="987"/>
      <c r="N566" s="987"/>
      <c r="O566" s="987"/>
      <c r="P566" s="987"/>
      <c r="Q566" s="987"/>
      <c r="R566" s="987"/>
      <c r="S566" s="987"/>
      <c r="T566" s="987"/>
      <c r="U566" s="987"/>
      <c r="V566" s="987"/>
      <c r="W566" s="987"/>
      <c r="X566" s="987"/>
      <c r="Y566" s="987"/>
      <c r="Z566" s="987"/>
      <c r="AA566" s="987"/>
      <c r="AB566" s="987"/>
      <c r="AC566" s="987"/>
      <c r="AD566" s="987"/>
      <c r="AE566" s="987"/>
    </row>
    <row r="567">
      <c r="A567" s="987"/>
      <c r="B567" s="989"/>
      <c r="C567" s="989"/>
      <c r="D567" s="989"/>
      <c r="E567" s="992"/>
      <c r="F567" s="987"/>
      <c r="G567" s="989"/>
      <c r="H567" s="987"/>
      <c r="I567" s="987"/>
      <c r="J567" s="987"/>
      <c r="K567" s="987"/>
      <c r="L567" s="987"/>
      <c r="M567" s="987"/>
      <c r="N567" s="987"/>
      <c r="O567" s="987"/>
      <c r="P567" s="987"/>
      <c r="Q567" s="987"/>
      <c r="R567" s="987"/>
      <c r="S567" s="987"/>
      <c r="T567" s="987"/>
      <c r="U567" s="987"/>
      <c r="V567" s="987"/>
      <c r="W567" s="987"/>
      <c r="X567" s="987"/>
      <c r="Y567" s="987"/>
      <c r="Z567" s="987"/>
      <c r="AA567" s="987"/>
      <c r="AB567" s="987"/>
      <c r="AC567" s="987"/>
      <c r="AD567" s="987"/>
      <c r="AE567" s="987"/>
    </row>
    <row r="568">
      <c r="A568" s="987"/>
      <c r="B568" s="989"/>
      <c r="C568" s="989"/>
      <c r="D568" s="989"/>
      <c r="E568" s="992"/>
      <c r="F568" s="987"/>
      <c r="G568" s="989"/>
      <c r="H568" s="987"/>
      <c r="I568" s="987"/>
      <c r="J568" s="987"/>
      <c r="K568" s="987"/>
      <c r="L568" s="987"/>
      <c r="M568" s="987"/>
      <c r="N568" s="987"/>
      <c r="O568" s="987"/>
      <c r="P568" s="987"/>
      <c r="Q568" s="987"/>
      <c r="R568" s="987"/>
      <c r="S568" s="987"/>
      <c r="T568" s="987"/>
      <c r="U568" s="987"/>
      <c r="V568" s="987"/>
      <c r="W568" s="987"/>
      <c r="X568" s="987"/>
      <c r="Y568" s="987"/>
      <c r="Z568" s="987"/>
      <c r="AA568" s="987"/>
      <c r="AB568" s="987"/>
      <c r="AC568" s="987"/>
      <c r="AD568" s="987"/>
      <c r="AE568" s="987"/>
    </row>
    <row r="569">
      <c r="A569" s="987"/>
      <c r="B569" s="989"/>
      <c r="C569" s="989"/>
      <c r="D569" s="989"/>
      <c r="E569" s="992"/>
      <c r="F569" s="987"/>
      <c r="G569" s="989"/>
      <c r="H569" s="987"/>
      <c r="I569" s="987"/>
      <c r="J569" s="987"/>
      <c r="K569" s="987"/>
      <c r="L569" s="987"/>
      <c r="M569" s="987"/>
      <c r="N569" s="987"/>
      <c r="O569" s="987"/>
      <c r="P569" s="987"/>
      <c r="Q569" s="987"/>
      <c r="R569" s="987"/>
      <c r="S569" s="987"/>
      <c r="T569" s="987"/>
      <c r="U569" s="987"/>
      <c r="V569" s="987"/>
      <c r="W569" s="987"/>
      <c r="X569" s="987"/>
      <c r="Y569" s="987"/>
      <c r="Z569" s="987"/>
      <c r="AA569" s="987"/>
      <c r="AB569" s="987"/>
      <c r="AC569" s="987"/>
      <c r="AD569" s="987"/>
      <c r="AE569" s="987"/>
    </row>
    <row r="570">
      <c r="A570" s="987"/>
      <c r="B570" s="989"/>
      <c r="C570" s="989"/>
      <c r="D570" s="989"/>
      <c r="E570" s="992"/>
      <c r="F570" s="987"/>
      <c r="G570" s="989"/>
      <c r="H570" s="987"/>
      <c r="I570" s="987"/>
      <c r="J570" s="987"/>
      <c r="K570" s="987"/>
      <c r="L570" s="987"/>
      <c r="M570" s="987"/>
      <c r="N570" s="987"/>
      <c r="O570" s="987"/>
      <c r="P570" s="987"/>
      <c r="Q570" s="987"/>
      <c r="R570" s="987"/>
      <c r="S570" s="987"/>
      <c r="T570" s="987"/>
      <c r="U570" s="987"/>
      <c r="V570" s="987"/>
      <c r="W570" s="987"/>
      <c r="X570" s="987"/>
      <c r="Y570" s="987"/>
      <c r="Z570" s="987"/>
      <c r="AA570" s="987"/>
      <c r="AB570" s="987"/>
      <c r="AC570" s="987"/>
      <c r="AD570" s="987"/>
      <c r="AE570" s="987"/>
    </row>
    <row r="571">
      <c r="A571" s="987"/>
      <c r="B571" s="989"/>
      <c r="C571" s="989"/>
      <c r="D571" s="989"/>
      <c r="E571" s="992"/>
      <c r="F571" s="987"/>
      <c r="G571" s="989"/>
      <c r="H571" s="987"/>
      <c r="I571" s="987"/>
      <c r="J571" s="987"/>
      <c r="K571" s="987"/>
      <c r="L571" s="987"/>
      <c r="M571" s="987"/>
      <c r="N571" s="987"/>
      <c r="O571" s="987"/>
      <c r="P571" s="987"/>
      <c r="Q571" s="987"/>
      <c r="R571" s="987"/>
      <c r="S571" s="987"/>
      <c r="T571" s="987"/>
      <c r="U571" s="987"/>
      <c r="V571" s="987"/>
      <c r="W571" s="987"/>
      <c r="X571" s="987"/>
      <c r="Y571" s="987"/>
      <c r="Z571" s="987"/>
      <c r="AA571" s="987"/>
      <c r="AB571" s="987"/>
      <c r="AC571" s="987"/>
      <c r="AD571" s="987"/>
      <c r="AE571" s="987"/>
    </row>
    <row r="572">
      <c r="A572" s="987"/>
      <c r="B572" s="989"/>
      <c r="C572" s="989"/>
      <c r="D572" s="989"/>
      <c r="E572" s="992"/>
      <c r="F572" s="987"/>
      <c r="G572" s="989"/>
      <c r="H572" s="987"/>
      <c r="I572" s="987"/>
      <c r="J572" s="987"/>
      <c r="K572" s="987"/>
      <c r="L572" s="987"/>
      <c r="M572" s="987"/>
      <c r="N572" s="987"/>
      <c r="O572" s="987"/>
      <c r="P572" s="987"/>
      <c r="Q572" s="987"/>
      <c r="R572" s="987"/>
      <c r="S572" s="987"/>
      <c r="T572" s="987"/>
      <c r="U572" s="987"/>
      <c r="V572" s="987"/>
      <c r="W572" s="987"/>
      <c r="X572" s="987"/>
      <c r="Y572" s="987"/>
      <c r="Z572" s="987"/>
      <c r="AA572" s="987"/>
      <c r="AB572" s="987"/>
      <c r="AC572" s="987"/>
      <c r="AD572" s="987"/>
      <c r="AE572" s="987"/>
    </row>
    <row r="573">
      <c r="A573" s="987"/>
      <c r="B573" s="989"/>
      <c r="C573" s="989"/>
      <c r="D573" s="989"/>
      <c r="E573" s="992"/>
      <c r="F573" s="987"/>
      <c r="G573" s="989"/>
      <c r="H573" s="987"/>
      <c r="I573" s="987"/>
      <c r="J573" s="987"/>
      <c r="K573" s="987"/>
      <c r="L573" s="987"/>
      <c r="M573" s="987"/>
      <c r="N573" s="987"/>
      <c r="O573" s="987"/>
      <c r="P573" s="987"/>
      <c r="Q573" s="987"/>
      <c r="R573" s="987"/>
      <c r="S573" s="987"/>
      <c r="T573" s="987"/>
      <c r="U573" s="987"/>
      <c r="V573" s="987"/>
      <c r="W573" s="987"/>
      <c r="X573" s="987"/>
      <c r="Y573" s="987"/>
      <c r="Z573" s="987"/>
      <c r="AA573" s="987"/>
      <c r="AB573" s="987"/>
      <c r="AC573" s="987"/>
      <c r="AD573" s="987"/>
      <c r="AE573" s="987"/>
    </row>
    <row r="574">
      <c r="A574" s="987"/>
      <c r="B574" s="989"/>
      <c r="C574" s="989"/>
      <c r="D574" s="989"/>
      <c r="E574" s="992"/>
      <c r="F574" s="987"/>
      <c r="G574" s="989"/>
      <c r="H574" s="987"/>
      <c r="I574" s="987"/>
      <c r="J574" s="987"/>
      <c r="K574" s="987"/>
      <c r="L574" s="987"/>
      <c r="M574" s="987"/>
      <c r="N574" s="987"/>
      <c r="O574" s="987"/>
      <c r="P574" s="987"/>
      <c r="Q574" s="987"/>
      <c r="R574" s="987"/>
      <c r="S574" s="987"/>
      <c r="T574" s="987"/>
      <c r="U574" s="987"/>
      <c r="V574" s="987"/>
      <c r="W574" s="987"/>
      <c r="X574" s="987"/>
      <c r="Y574" s="987"/>
      <c r="Z574" s="987"/>
      <c r="AA574" s="987"/>
      <c r="AB574" s="987"/>
      <c r="AC574" s="987"/>
      <c r="AD574" s="987"/>
      <c r="AE574" s="987"/>
    </row>
    <row r="575">
      <c r="A575" s="987"/>
      <c r="B575" s="989"/>
      <c r="C575" s="989"/>
      <c r="D575" s="989"/>
      <c r="E575" s="992"/>
      <c r="F575" s="987"/>
      <c r="G575" s="989"/>
      <c r="H575" s="987"/>
      <c r="I575" s="987"/>
      <c r="J575" s="987"/>
      <c r="K575" s="987"/>
      <c r="L575" s="987"/>
      <c r="M575" s="987"/>
      <c r="N575" s="987"/>
      <c r="O575" s="987"/>
      <c r="P575" s="987"/>
      <c r="Q575" s="987"/>
      <c r="R575" s="987"/>
      <c r="S575" s="987"/>
      <c r="T575" s="987"/>
      <c r="U575" s="987"/>
      <c r="V575" s="987"/>
      <c r="W575" s="987"/>
      <c r="X575" s="987"/>
      <c r="Y575" s="987"/>
      <c r="Z575" s="987"/>
      <c r="AA575" s="987"/>
      <c r="AB575" s="987"/>
      <c r="AC575" s="987"/>
      <c r="AD575" s="987"/>
      <c r="AE575" s="987"/>
    </row>
    <row r="576">
      <c r="A576" s="987"/>
      <c r="B576" s="989"/>
      <c r="C576" s="989"/>
      <c r="D576" s="989"/>
      <c r="E576" s="992"/>
      <c r="F576" s="987"/>
      <c r="G576" s="989"/>
      <c r="H576" s="987"/>
      <c r="I576" s="987"/>
      <c r="J576" s="987"/>
      <c r="K576" s="987"/>
      <c r="L576" s="987"/>
      <c r="M576" s="987"/>
      <c r="N576" s="987"/>
      <c r="O576" s="987"/>
      <c r="P576" s="987"/>
      <c r="Q576" s="987"/>
      <c r="R576" s="987"/>
      <c r="S576" s="987"/>
      <c r="T576" s="987"/>
      <c r="U576" s="987"/>
      <c r="V576" s="987"/>
      <c r="W576" s="987"/>
      <c r="X576" s="987"/>
      <c r="Y576" s="987"/>
      <c r="Z576" s="987"/>
      <c r="AA576" s="987"/>
      <c r="AB576" s="987"/>
      <c r="AC576" s="987"/>
      <c r="AD576" s="987"/>
      <c r="AE576" s="987"/>
    </row>
    <row r="577">
      <c r="A577" s="987"/>
      <c r="B577" s="989"/>
      <c r="C577" s="989"/>
      <c r="D577" s="989"/>
      <c r="E577" s="992"/>
      <c r="F577" s="987"/>
      <c r="G577" s="989"/>
      <c r="H577" s="987"/>
      <c r="I577" s="987"/>
      <c r="J577" s="987"/>
      <c r="K577" s="987"/>
      <c r="L577" s="987"/>
      <c r="M577" s="987"/>
      <c r="N577" s="987"/>
      <c r="O577" s="987"/>
      <c r="P577" s="987"/>
      <c r="Q577" s="987"/>
      <c r="R577" s="987"/>
      <c r="S577" s="987"/>
      <c r="T577" s="987"/>
      <c r="U577" s="987"/>
      <c r="V577" s="987"/>
      <c r="W577" s="987"/>
      <c r="X577" s="987"/>
      <c r="Y577" s="987"/>
      <c r="Z577" s="987"/>
      <c r="AA577" s="987"/>
      <c r="AB577" s="987"/>
      <c r="AC577" s="987"/>
      <c r="AD577" s="987"/>
      <c r="AE577" s="987"/>
    </row>
    <row r="578">
      <c r="A578" s="987"/>
      <c r="B578" s="989"/>
      <c r="C578" s="989"/>
      <c r="D578" s="989"/>
      <c r="E578" s="992"/>
      <c r="F578" s="987"/>
      <c r="G578" s="989"/>
      <c r="H578" s="987"/>
      <c r="I578" s="987"/>
      <c r="J578" s="987"/>
      <c r="K578" s="987"/>
      <c r="L578" s="987"/>
      <c r="M578" s="987"/>
      <c r="N578" s="987"/>
      <c r="O578" s="987"/>
      <c r="P578" s="987"/>
      <c r="Q578" s="987"/>
      <c r="R578" s="987"/>
      <c r="S578" s="987"/>
      <c r="T578" s="987"/>
      <c r="U578" s="987"/>
      <c r="V578" s="987"/>
      <c r="W578" s="987"/>
      <c r="X578" s="987"/>
      <c r="Y578" s="987"/>
      <c r="Z578" s="987"/>
      <c r="AA578" s="987"/>
      <c r="AB578" s="987"/>
      <c r="AC578" s="987"/>
      <c r="AD578" s="987"/>
      <c r="AE578" s="987"/>
    </row>
    <row r="579">
      <c r="A579" s="987"/>
      <c r="B579" s="989"/>
      <c r="C579" s="989"/>
      <c r="D579" s="989"/>
      <c r="E579" s="992"/>
      <c r="F579" s="987"/>
      <c r="G579" s="989"/>
      <c r="H579" s="987"/>
      <c r="I579" s="987"/>
      <c r="J579" s="987"/>
      <c r="K579" s="987"/>
      <c r="L579" s="987"/>
      <c r="M579" s="987"/>
      <c r="N579" s="987"/>
      <c r="O579" s="987"/>
      <c r="P579" s="987"/>
      <c r="Q579" s="987"/>
      <c r="R579" s="987"/>
      <c r="S579" s="987"/>
      <c r="T579" s="987"/>
      <c r="U579" s="987"/>
      <c r="V579" s="987"/>
      <c r="W579" s="987"/>
      <c r="X579" s="987"/>
      <c r="Y579" s="987"/>
      <c r="Z579" s="987"/>
      <c r="AA579" s="987"/>
      <c r="AB579" s="987"/>
      <c r="AC579" s="987"/>
      <c r="AD579" s="987"/>
      <c r="AE579" s="987"/>
    </row>
    <row r="580">
      <c r="A580" s="987"/>
      <c r="B580" s="989"/>
      <c r="C580" s="989"/>
      <c r="D580" s="989"/>
      <c r="E580" s="992"/>
      <c r="F580" s="987"/>
      <c r="G580" s="989"/>
      <c r="H580" s="987"/>
      <c r="I580" s="987"/>
      <c r="J580" s="987"/>
      <c r="K580" s="987"/>
      <c r="L580" s="987"/>
      <c r="M580" s="987"/>
      <c r="N580" s="987"/>
      <c r="O580" s="987"/>
      <c r="P580" s="987"/>
      <c r="Q580" s="987"/>
      <c r="R580" s="987"/>
      <c r="S580" s="987"/>
      <c r="T580" s="987"/>
      <c r="U580" s="987"/>
      <c r="V580" s="987"/>
      <c r="W580" s="987"/>
      <c r="X580" s="987"/>
      <c r="Y580" s="987"/>
      <c r="Z580" s="987"/>
      <c r="AA580" s="987"/>
      <c r="AB580" s="987"/>
      <c r="AC580" s="987"/>
      <c r="AD580" s="987"/>
      <c r="AE580" s="987"/>
    </row>
    <row r="581">
      <c r="A581" s="987"/>
      <c r="B581" s="989"/>
      <c r="C581" s="989"/>
      <c r="D581" s="989"/>
      <c r="E581" s="992"/>
      <c r="F581" s="987"/>
      <c r="G581" s="989"/>
      <c r="H581" s="987"/>
      <c r="I581" s="987"/>
      <c r="J581" s="987"/>
      <c r="K581" s="987"/>
      <c r="L581" s="987"/>
      <c r="M581" s="987"/>
      <c r="N581" s="987"/>
      <c r="O581" s="987"/>
      <c r="P581" s="987"/>
      <c r="Q581" s="987"/>
      <c r="R581" s="987"/>
      <c r="S581" s="987"/>
      <c r="T581" s="987"/>
      <c r="U581" s="987"/>
      <c r="V581" s="987"/>
      <c r="W581" s="987"/>
      <c r="X581" s="987"/>
      <c r="Y581" s="987"/>
      <c r="Z581" s="987"/>
      <c r="AA581" s="987"/>
      <c r="AB581" s="987"/>
      <c r="AC581" s="987"/>
      <c r="AD581" s="987"/>
      <c r="AE581" s="987"/>
    </row>
    <row r="582">
      <c r="A582" s="987"/>
      <c r="B582" s="989"/>
      <c r="C582" s="989"/>
      <c r="D582" s="989"/>
      <c r="E582" s="992"/>
      <c r="F582" s="987"/>
      <c r="G582" s="989"/>
      <c r="H582" s="987"/>
      <c r="I582" s="987"/>
      <c r="J582" s="987"/>
      <c r="K582" s="987"/>
      <c r="L582" s="987"/>
      <c r="M582" s="987"/>
      <c r="N582" s="987"/>
      <c r="O582" s="987"/>
      <c r="P582" s="987"/>
      <c r="Q582" s="987"/>
      <c r="R582" s="987"/>
      <c r="S582" s="987"/>
      <c r="T582" s="987"/>
      <c r="U582" s="987"/>
      <c r="V582" s="987"/>
      <c r="W582" s="987"/>
      <c r="X582" s="987"/>
      <c r="Y582" s="987"/>
      <c r="Z582" s="987"/>
      <c r="AA582" s="987"/>
      <c r="AB582" s="987"/>
      <c r="AC582" s="987"/>
      <c r="AD582" s="987"/>
      <c r="AE582" s="987"/>
    </row>
    <row r="583">
      <c r="A583" s="987"/>
      <c r="B583" s="989"/>
      <c r="C583" s="989"/>
      <c r="D583" s="989"/>
      <c r="E583" s="992"/>
      <c r="F583" s="987"/>
      <c r="G583" s="989"/>
      <c r="H583" s="987"/>
      <c r="I583" s="987"/>
      <c r="J583" s="987"/>
      <c r="K583" s="987"/>
      <c r="L583" s="987"/>
      <c r="M583" s="987"/>
      <c r="N583" s="987"/>
      <c r="O583" s="987"/>
      <c r="P583" s="987"/>
      <c r="Q583" s="987"/>
      <c r="R583" s="987"/>
      <c r="S583" s="987"/>
      <c r="T583" s="987"/>
      <c r="U583" s="987"/>
      <c r="V583" s="987"/>
      <c r="W583" s="987"/>
      <c r="X583" s="987"/>
      <c r="Y583" s="987"/>
      <c r="Z583" s="987"/>
      <c r="AA583" s="987"/>
      <c r="AB583" s="987"/>
      <c r="AC583" s="987"/>
      <c r="AD583" s="987"/>
      <c r="AE583" s="987"/>
    </row>
    <row r="584">
      <c r="A584" s="987"/>
      <c r="B584" s="989"/>
      <c r="C584" s="989"/>
      <c r="D584" s="989"/>
      <c r="E584" s="992"/>
      <c r="F584" s="987"/>
      <c r="G584" s="989"/>
      <c r="H584" s="987"/>
      <c r="I584" s="987"/>
      <c r="J584" s="987"/>
      <c r="K584" s="987"/>
      <c r="L584" s="987"/>
      <c r="M584" s="987"/>
      <c r="N584" s="987"/>
      <c r="O584" s="987"/>
      <c r="P584" s="987"/>
      <c r="Q584" s="987"/>
      <c r="R584" s="987"/>
      <c r="S584" s="987"/>
      <c r="T584" s="987"/>
      <c r="U584" s="987"/>
      <c r="V584" s="987"/>
      <c r="W584" s="987"/>
      <c r="X584" s="987"/>
      <c r="Y584" s="987"/>
      <c r="Z584" s="987"/>
      <c r="AA584" s="987"/>
      <c r="AB584" s="987"/>
      <c r="AC584" s="987"/>
      <c r="AD584" s="987"/>
      <c r="AE584" s="987"/>
    </row>
    <row r="585">
      <c r="A585" s="987"/>
      <c r="B585" s="989"/>
      <c r="C585" s="989"/>
      <c r="D585" s="989"/>
      <c r="E585" s="992"/>
      <c r="F585" s="987"/>
      <c r="G585" s="989"/>
      <c r="H585" s="987"/>
      <c r="I585" s="987"/>
      <c r="J585" s="987"/>
      <c r="K585" s="987"/>
      <c r="L585" s="987"/>
      <c r="M585" s="987"/>
      <c r="N585" s="987"/>
      <c r="O585" s="987"/>
      <c r="P585" s="987"/>
      <c r="Q585" s="987"/>
      <c r="R585" s="987"/>
      <c r="S585" s="987"/>
      <c r="T585" s="987"/>
      <c r="U585" s="987"/>
      <c r="V585" s="987"/>
      <c r="W585" s="987"/>
      <c r="X585" s="987"/>
      <c r="Y585" s="987"/>
      <c r="Z585" s="987"/>
      <c r="AA585" s="987"/>
      <c r="AB585" s="987"/>
      <c r="AC585" s="987"/>
      <c r="AD585" s="987"/>
      <c r="AE585" s="987"/>
    </row>
    <row r="586">
      <c r="A586" s="987"/>
      <c r="B586" s="989"/>
      <c r="C586" s="989"/>
      <c r="D586" s="989"/>
      <c r="E586" s="992"/>
      <c r="F586" s="987"/>
      <c r="G586" s="989"/>
      <c r="H586" s="987"/>
      <c r="I586" s="987"/>
      <c r="J586" s="987"/>
      <c r="K586" s="987"/>
      <c r="L586" s="987"/>
      <c r="M586" s="987"/>
      <c r="N586" s="987"/>
      <c r="O586" s="987"/>
      <c r="P586" s="987"/>
      <c r="Q586" s="987"/>
      <c r="R586" s="987"/>
      <c r="S586" s="987"/>
      <c r="T586" s="987"/>
      <c r="U586" s="987"/>
      <c r="V586" s="987"/>
      <c r="W586" s="987"/>
      <c r="X586" s="987"/>
      <c r="Y586" s="987"/>
      <c r="Z586" s="987"/>
      <c r="AA586" s="987"/>
      <c r="AB586" s="987"/>
      <c r="AC586" s="987"/>
      <c r="AD586" s="987"/>
      <c r="AE586" s="987"/>
    </row>
    <row r="587">
      <c r="A587" s="987"/>
      <c r="B587" s="989"/>
      <c r="C587" s="989"/>
      <c r="D587" s="989"/>
      <c r="E587" s="992"/>
      <c r="F587" s="987"/>
      <c r="G587" s="989"/>
      <c r="H587" s="987"/>
      <c r="I587" s="987"/>
      <c r="J587" s="987"/>
      <c r="K587" s="987"/>
      <c r="L587" s="987"/>
      <c r="M587" s="987"/>
      <c r="N587" s="987"/>
      <c r="O587" s="987"/>
      <c r="P587" s="987"/>
      <c r="Q587" s="987"/>
      <c r="R587" s="987"/>
      <c r="S587" s="987"/>
      <c r="T587" s="987"/>
      <c r="U587" s="987"/>
      <c r="V587" s="987"/>
      <c r="W587" s="987"/>
      <c r="X587" s="987"/>
      <c r="Y587" s="987"/>
      <c r="Z587" s="987"/>
      <c r="AA587" s="987"/>
      <c r="AB587" s="987"/>
      <c r="AC587" s="987"/>
      <c r="AD587" s="987"/>
      <c r="AE587" s="987"/>
    </row>
    <row r="588">
      <c r="A588" s="987"/>
      <c r="B588" s="989"/>
      <c r="C588" s="989"/>
      <c r="D588" s="989"/>
      <c r="E588" s="992"/>
      <c r="F588" s="987"/>
      <c r="G588" s="989"/>
      <c r="H588" s="987"/>
      <c r="I588" s="987"/>
      <c r="J588" s="987"/>
      <c r="K588" s="987"/>
      <c r="L588" s="987"/>
      <c r="M588" s="987"/>
      <c r="N588" s="987"/>
      <c r="O588" s="987"/>
      <c r="P588" s="987"/>
      <c r="Q588" s="987"/>
      <c r="R588" s="987"/>
      <c r="S588" s="987"/>
      <c r="T588" s="987"/>
      <c r="U588" s="987"/>
      <c r="V588" s="987"/>
      <c r="W588" s="987"/>
      <c r="X588" s="987"/>
      <c r="Y588" s="987"/>
      <c r="Z588" s="987"/>
      <c r="AA588" s="987"/>
      <c r="AB588" s="987"/>
      <c r="AC588" s="987"/>
      <c r="AD588" s="987"/>
      <c r="AE588" s="987"/>
    </row>
    <row r="589">
      <c r="A589" s="987"/>
      <c r="B589" s="989"/>
      <c r="C589" s="989"/>
      <c r="D589" s="989"/>
      <c r="E589" s="992"/>
      <c r="F589" s="987"/>
      <c r="G589" s="989"/>
      <c r="H589" s="987"/>
      <c r="I589" s="987"/>
      <c r="J589" s="987"/>
      <c r="K589" s="987"/>
      <c r="L589" s="987"/>
      <c r="M589" s="987"/>
      <c r="N589" s="987"/>
      <c r="O589" s="987"/>
      <c r="P589" s="987"/>
      <c r="Q589" s="987"/>
      <c r="R589" s="987"/>
      <c r="S589" s="987"/>
      <c r="T589" s="987"/>
      <c r="U589" s="987"/>
      <c r="V589" s="987"/>
      <c r="W589" s="987"/>
      <c r="X589" s="987"/>
      <c r="Y589" s="987"/>
      <c r="Z589" s="987"/>
      <c r="AA589" s="987"/>
      <c r="AB589" s="987"/>
      <c r="AC589" s="987"/>
      <c r="AD589" s="987"/>
      <c r="AE589" s="987"/>
    </row>
    <row r="590">
      <c r="A590" s="987"/>
      <c r="B590" s="989"/>
      <c r="C590" s="989"/>
      <c r="D590" s="989"/>
      <c r="E590" s="992"/>
      <c r="F590" s="987"/>
      <c r="G590" s="989"/>
      <c r="H590" s="987"/>
      <c r="I590" s="987"/>
      <c r="J590" s="987"/>
      <c r="K590" s="987"/>
      <c r="L590" s="987"/>
      <c r="M590" s="987"/>
      <c r="N590" s="987"/>
      <c r="O590" s="987"/>
      <c r="P590" s="987"/>
      <c r="Q590" s="987"/>
      <c r="R590" s="987"/>
      <c r="S590" s="987"/>
      <c r="T590" s="987"/>
      <c r="U590" s="987"/>
      <c r="V590" s="987"/>
      <c r="W590" s="987"/>
      <c r="X590" s="987"/>
      <c r="Y590" s="987"/>
      <c r="Z590" s="987"/>
      <c r="AA590" s="987"/>
      <c r="AB590" s="987"/>
      <c r="AC590" s="987"/>
      <c r="AD590" s="987"/>
      <c r="AE590" s="987"/>
    </row>
    <row r="591">
      <c r="A591" s="987"/>
      <c r="B591" s="989"/>
      <c r="C591" s="989"/>
      <c r="D591" s="989"/>
      <c r="E591" s="992"/>
      <c r="F591" s="987"/>
      <c r="G591" s="989"/>
      <c r="H591" s="987"/>
      <c r="I591" s="987"/>
      <c r="J591" s="987"/>
      <c r="K591" s="987"/>
      <c r="L591" s="987"/>
      <c r="M591" s="987"/>
      <c r="N591" s="987"/>
      <c r="O591" s="987"/>
      <c r="P591" s="987"/>
      <c r="Q591" s="987"/>
      <c r="R591" s="987"/>
      <c r="S591" s="987"/>
      <c r="T591" s="987"/>
      <c r="U591" s="987"/>
      <c r="V591" s="987"/>
      <c r="W591" s="987"/>
      <c r="X591" s="987"/>
      <c r="Y591" s="987"/>
      <c r="Z591" s="987"/>
      <c r="AA591" s="987"/>
      <c r="AB591" s="987"/>
      <c r="AC591" s="987"/>
      <c r="AD591" s="987"/>
      <c r="AE591" s="987"/>
    </row>
    <row r="592">
      <c r="A592" s="987"/>
      <c r="B592" s="989"/>
      <c r="C592" s="989"/>
      <c r="D592" s="989"/>
      <c r="E592" s="992"/>
      <c r="F592" s="987"/>
      <c r="G592" s="989"/>
      <c r="H592" s="987"/>
      <c r="I592" s="987"/>
      <c r="J592" s="987"/>
      <c r="K592" s="987"/>
      <c r="L592" s="987"/>
      <c r="M592" s="987"/>
      <c r="N592" s="987"/>
      <c r="O592" s="987"/>
      <c r="P592" s="987"/>
      <c r="Q592" s="987"/>
      <c r="R592" s="987"/>
      <c r="S592" s="987"/>
      <c r="T592" s="987"/>
      <c r="U592" s="987"/>
      <c r="V592" s="987"/>
      <c r="W592" s="987"/>
      <c r="X592" s="987"/>
      <c r="Y592" s="987"/>
      <c r="Z592" s="987"/>
      <c r="AA592" s="987"/>
      <c r="AB592" s="987"/>
      <c r="AC592" s="987"/>
      <c r="AD592" s="987"/>
      <c r="AE592" s="987"/>
    </row>
    <row r="593">
      <c r="A593" s="987"/>
      <c r="B593" s="989"/>
      <c r="C593" s="989"/>
      <c r="D593" s="989"/>
      <c r="E593" s="992"/>
      <c r="F593" s="987"/>
      <c r="G593" s="989"/>
      <c r="H593" s="987"/>
      <c r="I593" s="987"/>
      <c r="J593" s="987"/>
      <c r="K593" s="987"/>
      <c r="L593" s="987"/>
      <c r="M593" s="987"/>
      <c r="N593" s="987"/>
      <c r="O593" s="987"/>
      <c r="P593" s="987"/>
      <c r="Q593" s="987"/>
      <c r="R593" s="987"/>
      <c r="S593" s="987"/>
      <c r="T593" s="987"/>
      <c r="U593" s="987"/>
      <c r="V593" s="987"/>
      <c r="W593" s="987"/>
      <c r="X593" s="987"/>
      <c r="Y593" s="987"/>
      <c r="Z593" s="987"/>
      <c r="AA593" s="987"/>
      <c r="AB593" s="987"/>
      <c r="AC593" s="987"/>
      <c r="AD593" s="987"/>
      <c r="AE593" s="987"/>
    </row>
    <row r="594">
      <c r="A594" s="987"/>
      <c r="B594" s="989"/>
      <c r="C594" s="989"/>
      <c r="D594" s="989"/>
      <c r="E594" s="992"/>
      <c r="F594" s="987"/>
      <c r="G594" s="989"/>
      <c r="H594" s="987"/>
      <c r="I594" s="987"/>
      <c r="J594" s="987"/>
      <c r="K594" s="987"/>
      <c r="L594" s="987"/>
      <c r="M594" s="987"/>
      <c r="N594" s="987"/>
      <c r="O594" s="987"/>
      <c r="P594" s="987"/>
      <c r="Q594" s="987"/>
      <c r="R594" s="987"/>
      <c r="S594" s="987"/>
      <c r="T594" s="987"/>
      <c r="U594" s="987"/>
      <c r="V594" s="987"/>
      <c r="W594" s="987"/>
      <c r="X594" s="987"/>
      <c r="Y594" s="987"/>
      <c r="Z594" s="987"/>
      <c r="AA594" s="987"/>
      <c r="AB594" s="987"/>
      <c r="AC594" s="987"/>
      <c r="AD594" s="987"/>
      <c r="AE594" s="987"/>
    </row>
    <row r="595">
      <c r="A595" s="987"/>
      <c r="B595" s="989"/>
      <c r="C595" s="989"/>
      <c r="D595" s="989"/>
      <c r="E595" s="992"/>
      <c r="F595" s="987"/>
      <c r="G595" s="989"/>
      <c r="H595" s="987"/>
      <c r="I595" s="987"/>
      <c r="J595" s="987"/>
      <c r="K595" s="987"/>
      <c r="L595" s="987"/>
      <c r="M595" s="987"/>
      <c r="N595" s="987"/>
      <c r="O595" s="987"/>
      <c r="P595" s="987"/>
      <c r="Q595" s="987"/>
      <c r="R595" s="987"/>
      <c r="S595" s="987"/>
      <c r="T595" s="987"/>
      <c r="U595" s="987"/>
      <c r="V595" s="987"/>
      <c r="W595" s="987"/>
      <c r="X595" s="987"/>
      <c r="Y595" s="987"/>
      <c r="Z595" s="987"/>
      <c r="AA595" s="987"/>
      <c r="AB595" s="987"/>
      <c r="AC595" s="987"/>
      <c r="AD595" s="987"/>
      <c r="AE595" s="987"/>
    </row>
    <row r="596">
      <c r="A596" s="987"/>
      <c r="B596" s="989"/>
      <c r="C596" s="989"/>
      <c r="D596" s="989"/>
      <c r="E596" s="992"/>
      <c r="F596" s="987"/>
      <c r="G596" s="989"/>
      <c r="H596" s="987"/>
      <c r="I596" s="987"/>
      <c r="J596" s="987"/>
      <c r="K596" s="987"/>
      <c r="L596" s="987"/>
      <c r="M596" s="987"/>
      <c r="N596" s="987"/>
      <c r="O596" s="987"/>
      <c r="P596" s="987"/>
      <c r="Q596" s="987"/>
      <c r="R596" s="987"/>
      <c r="S596" s="987"/>
      <c r="T596" s="987"/>
      <c r="U596" s="987"/>
      <c r="V596" s="987"/>
      <c r="W596" s="987"/>
      <c r="X596" s="987"/>
      <c r="Y596" s="987"/>
      <c r="Z596" s="987"/>
      <c r="AA596" s="987"/>
      <c r="AB596" s="987"/>
      <c r="AC596" s="987"/>
      <c r="AD596" s="987"/>
      <c r="AE596" s="987"/>
    </row>
    <row r="597">
      <c r="A597" s="987"/>
      <c r="B597" s="989"/>
      <c r="C597" s="989"/>
      <c r="D597" s="989"/>
      <c r="E597" s="992"/>
      <c r="F597" s="987"/>
      <c r="G597" s="989"/>
      <c r="H597" s="987"/>
      <c r="I597" s="987"/>
      <c r="J597" s="987"/>
      <c r="K597" s="987"/>
      <c r="L597" s="987"/>
      <c r="M597" s="987"/>
      <c r="N597" s="987"/>
      <c r="O597" s="987"/>
      <c r="P597" s="987"/>
      <c r="Q597" s="987"/>
      <c r="R597" s="987"/>
      <c r="S597" s="987"/>
      <c r="T597" s="987"/>
      <c r="U597" s="987"/>
      <c r="V597" s="987"/>
      <c r="W597" s="987"/>
      <c r="X597" s="987"/>
      <c r="Y597" s="987"/>
      <c r="Z597" s="987"/>
      <c r="AA597" s="987"/>
      <c r="AB597" s="987"/>
      <c r="AC597" s="987"/>
      <c r="AD597" s="987"/>
      <c r="AE597" s="987"/>
    </row>
    <row r="598">
      <c r="A598" s="987"/>
      <c r="B598" s="989"/>
      <c r="C598" s="989"/>
      <c r="D598" s="989"/>
      <c r="E598" s="992"/>
      <c r="F598" s="987"/>
      <c r="G598" s="989"/>
      <c r="H598" s="987"/>
      <c r="I598" s="987"/>
      <c r="J598" s="987"/>
      <c r="K598" s="987"/>
      <c r="L598" s="987"/>
      <c r="M598" s="987"/>
      <c r="N598" s="987"/>
      <c r="O598" s="987"/>
      <c r="P598" s="987"/>
      <c r="Q598" s="987"/>
      <c r="R598" s="987"/>
      <c r="S598" s="987"/>
      <c r="T598" s="987"/>
      <c r="U598" s="987"/>
      <c r="V598" s="987"/>
      <c r="W598" s="987"/>
      <c r="X598" s="987"/>
      <c r="Y598" s="987"/>
      <c r="Z598" s="987"/>
      <c r="AA598" s="987"/>
      <c r="AB598" s="987"/>
      <c r="AC598" s="987"/>
      <c r="AD598" s="987"/>
      <c r="AE598" s="987"/>
    </row>
    <row r="599">
      <c r="A599" s="987"/>
      <c r="B599" s="989"/>
      <c r="C599" s="989"/>
      <c r="D599" s="989"/>
      <c r="E599" s="992"/>
      <c r="F599" s="987"/>
      <c r="G599" s="989"/>
      <c r="H599" s="987"/>
      <c r="I599" s="987"/>
      <c r="J599" s="987"/>
      <c r="K599" s="987"/>
      <c r="L599" s="987"/>
      <c r="M599" s="987"/>
      <c r="N599" s="987"/>
      <c r="O599" s="987"/>
      <c r="P599" s="987"/>
      <c r="Q599" s="987"/>
      <c r="R599" s="987"/>
      <c r="S599" s="987"/>
      <c r="T599" s="987"/>
      <c r="U599" s="987"/>
      <c r="V599" s="987"/>
      <c r="W599" s="987"/>
      <c r="X599" s="987"/>
      <c r="Y599" s="987"/>
      <c r="Z599" s="987"/>
      <c r="AA599" s="987"/>
      <c r="AB599" s="987"/>
      <c r="AC599" s="987"/>
      <c r="AD599" s="987"/>
      <c r="AE599" s="987"/>
    </row>
    <row r="600">
      <c r="A600" s="987"/>
      <c r="B600" s="989"/>
      <c r="C600" s="989"/>
      <c r="D600" s="989"/>
      <c r="E600" s="992"/>
      <c r="F600" s="987"/>
      <c r="G600" s="989"/>
      <c r="H600" s="987"/>
      <c r="I600" s="987"/>
      <c r="J600" s="987"/>
      <c r="K600" s="987"/>
      <c r="L600" s="987"/>
      <c r="M600" s="987"/>
      <c r="N600" s="987"/>
      <c r="O600" s="987"/>
      <c r="P600" s="987"/>
      <c r="Q600" s="987"/>
      <c r="R600" s="987"/>
      <c r="S600" s="987"/>
      <c r="T600" s="987"/>
      <c r="U600" s="987"/>
      <c r="V600" s="987"/>
      <c r="W600" s="987"/>
      <c r="X600" s="987"/>
      <c r="Y600" s="987"/>
      <c r="Z600" s="987"/>
      <c r="AA600" s="987"/>
      <c r="AB600" s="987"/>
      <c r="AC600" s="987"/>
      <c r="AD600" s="987"/>
      <c r="AE600" s="987"/>
    </row>
    <row r="601">
      <c r="A601" s="987"/>
      <c r="B601" s="989"/>
      <c r="C601" s="989"/>
      <c r="D601" s="989"/>
      <c r="E601" s="992"/>
      <c r="F601" s="987"/>
      <c r="G601" s="989"/>
      <c r="H601" s="987"/>
      <c r="I601" s="987"/>
      <c r="J601" s="987"/>
      <c r="K601" s="987"/>
      <c r="L601" s="987"/>
      <c r="M601" s="987"/>
      <c r="N601" s="987"/>
      <c r="O601" s="987"/>
      <c r="P601" s="987"/>
      <c r="Q601" s="987"/>
      <c r="R601" s="987"/>
      <c r="S601" s="987"/>
      <c r="T601" s="987"/>
      <c r="U601" s="987"/>
      <c r="V601" s="987"/>
      <c r="W601" s="987"/>
      <c r="X601" s="987"/>
      <c r="Y601" s="987"/>
      <c r="Z601" s="987"/>
      <c r="AA601" s="987"/>
      <c r="AB601" s="987"/>
      <c r="AC601" s="987"/>
      <c r="AD601" s="987"/>
      <c r="AE601" s="987"/>
    </row>
    <row r="602">
      <c r="A602" s="987"/>
      <c r="B602" s="989"/>
      <c r="C602" s="989"/>
      <c r="D602" s="989"/>
      <c r="E602" s="992"/>
      <c r="F602" s="987"/>
      <c r="G602" s="989"/>
      <c r="H602" s="987"/>
      <c r="I602" s="987"/>
      <c r="J602" s="987"/>
      <c r="K602" s="987"/>
      <c r="L602" s="987"/>
      <c r="M602" s="987"/>
      <c r="N602" s="987"/>
      <c r="O602" s="987"/>
      <c r="P602" s="987"/>
      <c r="Q602" s="987"/>
      <c r="R602" s="987"/>
      <c r="S602" s="987"/>
      <c r="T602" s="987"/>
      <c r="U602" s="987"/>
      <c r="V602" s="987"/>
      <c r="W602" s="987"/>
      <c r="X602" s="987"/>
      <c r="Y602" s="987"/>
      <c r="Z602" s="987"/>
      <c r="AA602" s="987"/>
      <c r="AB602" s="987"/>
      <c r="AC602" s="987"/>
      <c r="AD602" s="987"/>
      <c r="AE602" s="987"/>
    </row>
    <row r="603">
      <c r="A603" s="987"/>
      <c r="B603" s="989"/>
      <c r="C603" s="989"/>
      <c r="D603" s="989"/>
      <c r="E603" s="992"/>
      <c r="F603" s="987"/>
      <c r="G603" s="989"/>
      <c r="H603" s="987"/>
      <c r="I603" s="987"/>
      <c r="J603" s="987"/>
      <c r="K603" s="987"/>
      <c r="L603" s="987"/>
      <c r="M603" s="987"/>
      <c r="N603" s="987"/>
      <c r="O603" s="987"/>
      <c r="P603" s="987"/>
      <c r="Q603" s="987"/>
      <c r="R603" s="987"/>
      <c r="S603" s="987"/>
      <c r="T603" s="987"/>
      <c r="U603" s="987"/>
      <c r="V603" s="987"/>
      <c r="W603" s="987"/>
      <c r="X603" s="987"/>
      <c r="Y603" s="987"/>
      <c r="Z603" s="987"/>
      <c r="AA603" s="987"/>
      <c r="AB603" s="987"/>
      <c r="AC603" s="987"/>
      <c r="AD603" s="987"/>
      <c r="AE603" s="987"/>
    </row>
    <row r="604">
      <c r="A604" s="987"/>
      <c r="B604" s="989"/>
      <c r="C604" s="989"/>
      <c r="D604" s="989"/>
      <c r="E604" s="992"/>
      <c r="F604" s="987"/>
      <c r="G604" s="989"/>
      <c r="H604" s="987"/>
      <c r="I604" s="987"/>
      <c r="J604" s="987"/>
      <c r="K604" s="987"/>
      <c r="L604" s="987"/>
      <c r="M604" s="987"/>
      <c r="N604" s="987"/>
      <c r="O604" s="987"/>
      <c r="P604" s="987"/>
      <c r="Q604" s="987"/>
      <c r="R604" s="987"/>
      <c r="S604" s="987"/>
      <c r="T604" s="987"/>
      <c r="U604" s="987"/>
      <c r="V604" s="987"/>
      <c r="W604" s="987"/>
      <c r="X604" s="987"/>
      <c r="Y604" s="987"/>
      <c r="Z604" s="987"/>
      <c r="AA604" s="987"/>
      <c r="AB604" s="987"/>
      <c r="AC604" s="987"/>
      <c r="AD604" s="987"/>
      <c r="AE604" s="987"/>
    </row>
    <row r="605">
      <c r="A605" s="987"/>
      <c r="B605" s="989"/>
      <c r="C605" s="989"/>
      <c r="D605" s="989"/>
      <c r="E605" s="992"/>
      <c r="F605" s="987"/>
      <c r="G605" s="989"/>
      <c r="H605" s="987"/>
      <c r="I605" s="987"/>
      <c r="J605" s="987"/>
      <c r="K605" s="987"/>
      <c r="L605" s="987"/>
      <c r="M605" s="987"/>
      <c r="N605" s="987"/>
      <c r="O605" s="987"/>
      <c r="P605" s="987"/>
      <c r="Q605" s="987"/>
      <c r="R605" s="987"/>
      <c r="S605" s="987"/>
      <c r="T605" s="987"/>
      <c r="U605" s="987"/>
      <c r="V605" s="987"/>
      <c r="W605" s="987"/>
      <c r="X605" s="987"/>
      <c r="Y605" s="987"/>
      <c r="Z605" s="987"/>
      <c r="AA605" s="987"/>
      <c r="AB605" s="987"/>
      <c r="AC605" s="987"/>
      <c r="AD605" s="987"/>
      <c r="AE605" s="987"/>
    </row>
    <row r="606">
      <c r="A606" s="987"/>
      <c r="B606" s="989"/>
      <c r="C606" s="989"/>
      <c r="D606" s="989"/>
      <c r="E606" s="992"/>
      <c r="F606" s="987"/>
      <c r="G606" s="989"/>
      <c r="H606" s="987"/>
      <c r="I606" s="987"/>
      <c r="J606" s="987"/>
      <c r="K606" s="987"/>
      <c r="L606" s="987"/>
      <c r="M606" s="987"/>
      <c r="N606" s="987"/>
      <c r="O606" s="987"/>
      <c r="P606" s="987"/>
      <c r="Q606" s="987"/>
      <c r="R606" s="987"/>
      <c r="S606" s="987"/>
      <c r="T606" s="987"/>
      <c r="U606" s="987"/>
      <c r="V606" s="987"/>
      <c r="W606" s="987"/>
      <c r="X606" s="987"/>
      <c r="Y606" s="987"/>
      <c r="Z606" s="987"/>
      <c r="AA606" s="987"/>
      <c r="AB606" s="987"/>
      <c r="AC606" s="987"/>
      <c r="AD606" s="987"/>
      <c r="AE606" s="987"/>
    </row>
    <row r="607">
      <c r="A607" s="987"/>
      <c r="B607" s="989"/>
      <c r="C607" s="989"/>
      <c r="D607" s="989"/>
      <c r="E607" s="992"/>
      <c r="F607" s="987"/>
      <c r="G607" s="989"/>
      <c r="H607" s="987"/>
      <c r="I607" s="987"/>
      <c r="J607" s="987"/>
      <c r="K607" s="987"/>
      <c r="L607" s="987"/>
      <c r="M607" s="987"/>
      <c r="N607" s="987"/>
      <c r="O607" s="987"/>
      <c r="P607" s="987"/>
      <c r="Q607" s="987"/>
      <c r="R607" s="987"/>
      <c r="S607" s="987"/>
      <c r="T607" s="987"/>
      <c r="U607" s="987"/>
      <c r="V607" s="987"/>
      <c r="W607" s="987"/>
      <c r="X607" s="987"/>
      <c r="Y607" s="987"/>
      <c r="Z607" s="987"/>
      <c r="AA607" s="987"/>
      <c r="AB607" s="987"/>
      <c r="AC607" s="987"/>
      <c r="AD607" s="987"/>
      <c r="AE607" s="987"/>
    </row>
    <row r="608">
      <c r="A608" s="987"/>
      <c r="B608" s="989"/>
      <c r="C608" s="989"/>
      <c r="D608" s="989"/>
      <c r="E608" s="992"/>
      <c r="F608" s="987"/>
      <c r="G608" s="989"/>
      <c r="H608" s="987"/>
      <c r="I608" s="987"/>
      <c r="J608" s="987"/>
      <c r="K608" s="987"/>
      <c r="L608" s="987"/>
      <c r="M608" s="987"/>
      <c r="N608" s="987"/>
      <c r="O608" s="987"/>
      <c r="P608" s="987"/>
      <c r="Q608" s="987"/>
      <c r="R608" s="987"/>
      <c r="S608" s="987"/>
      <c r="T608" s="987"/>
      <c r="U608" s="987"/>
      <c r="V608" s="987"/>
      <c r="W608" s="987"/>
      <c r="X608" s="987"/>
      <c r="Y608" s="987"/>
      <c r="Z608" s="987"/>
      <c r="AA608" s="987"/>
      <c r="AB608" s="987"/>
      <c r="AC608" s="987"/>
      <c r="AD608" s="987"/>
      <c r="AE608" s="987"/>
    </row>
    <row r="609">
      <c r="A609" s="987"/>
      <c r="B609" s="989"/>
      <c r="C609" s="989"/>
      <c r="D609" s="989"/>
      <c r="E609" s="992"/>
      <c r="F609" s="987"/>
      <c r="G609" s="989"/>
      <c r="H609" s="987"/>
      <c r="I609" s="987"/>
      <c r="J609" s="987"/>
      <c r="K609" s="987"/>
      <c r="L609" s="987"/>
      <c r="M609" s="987"/>
      <c r="N609" s="987"/>
      <c r="O609" s="987"/>
      <c r="P609" s="987"/>
      <c r="Q609" s="987"/>
      <c r="R609" s="987"/>
      <c r="S609" s="987"/>
      <c r="T609" s="987"/>
      <c r="U609" s="987"/>
      <c r="V609" s="987"/>
      <c r="W609" s="987"/>
      <c r="X609" s="987"/>
      <c r="Y609" s="987"/>
      <c r="Z609" s="987"/>
      <c r="AA609" s="987"/>
      <c r="AB609" s="987"/>
      <c r="AC609" s="987"/>
      <c r="AD609" s="987"/>
      <c r="AE609" s="987"/>
    </row>
    <row r="610">
      <c r="A610" s="987"/>
      <c r="B610" s="989"/>
      <c r="C610" s="989"/>
      <c r="D610" s="989"/>
      <c r="E610" s="992"/>
      <c r="F610" s="987"/>
      <c r="G610" s="989"/>
      <c r="H610" s="987"/>
      <c r="I610" s="987"/>
      <c r="J610" s="987"/>
      <c r="K610" s="987"/>
      <c r="L610" s="987"/>
      <c r="M610" s="987"/>
      <c r="N610" s="987"/>
      <c r="O610" s="987"/>
      <c r="P610" s="987"/>
      <c r="Q610" s="987"/>
      <c r="R610" s="987"/>
      <c r="S610" s="987"/>
      <c r="T610" s="987"/>
      <c r="U610" s="987"/>
      <c r="V610" s="987"/>
      <c r="W610" s="987"/>
      <c r="X610" s="987"/>
      <c r="Y610" s="987"/>
      <c r="Z610" s="987"/>
      <c r="AA610" s="987"/>
      <c r="AB610" s="987"/>
      <c r="AC610" s="987"/>
      <c r="AD610" s="987"/>
      <c r="AE610" s="987"/>
    </row>
    <row r="611">
      <c r="A611" s="987"/>
      <c r="B611" s="989"/>
      <c r="C611" s="989"/>
      <c r="D611" s="989"/>
      <c r="E611" s="992"/>
      <c r="F611" s="987"/>
      <c r="G611" s="989"/>
      <c r="H611" s="987"/>
      <c r="I611" s="987"/>
      <c r="J611" s="987"/>
      <c r="K611" s="987"/>
      <c r="L611" s="987"/>
      <c r="M611" s="987"/>
      <c r="N611" s="987"/>
      <c r="O611" s="987"/>
      <c r="P611" s="987"/>
      <c r="Q611" s="987"/>
      <c r="R611" s="987"/>
      <c r="S611" s="987"/>
      <c r="T611" s="987"/>
      <c r="U611" s="987"/>
      <c r="V611" s="987"/>
      <c r="W611" s="987"/>
      <c r="X611" s="987"/>
      <c r="Y611" s="987"/>
      <c r="Z611" s="987"/>
      <c r="AA611" s="987"/>
      <c r="AB611" s="987"/>
      <c r="AC611" s="987"/>
      <c r="AD611" s="987"/>
      <c r="AE611" s="987"/>
    </row>
    <row r="612">
      <c r="A612" s="987"/>
      <c r="B612" s="989"/>
      <c r="C612" s="989"/>
      <c r="D612" s="989"/>
      <c r="E612" s="992"/>
      <c r="F612" s="987"/>
      <c r="G612" s="989"/>
      <c r="H612" s="987"/>
      <c r="I612" s="987"/>
      <c r="J612" s="987"/>
      <c r="K612" s="987"/>
      <c r="L612" s="987"/>
      <c r="M612" s="987"/>
      <c r="N612" s="987"/>
      <c r="O612" s="987"/>
      <c r="P612" s="987"/>
      <c r="Q612" s="987"/>
      <c r="R612" s="987"/>
      <c r="S612" s="987"/>
      <c r="T612" s="987"/>
      <c r="U612" s="987"/>
      <c r="V612" s="987"/>
      <c r="W612" s="987"/>
      <c r="X612" s="987"/>
      <c r="Y612" s="987"/>
      <c r="Z612" s="987"/>
      <c r="AA612" s="987"/>
      <c r="AB612" s="987"/>
      <c r="AC612" s="987"/>
      <c r="AD612" s="987"/>
      <c r="AE612" s="987"/>
    </row>
    <row r="613">
      <c r="A613" s="987"/>
      <c r="B613" s="989"/>
      <c r="C613" s="989"/>
      <c r="D613" s="989"/>
      <c r="E613" s="992"/>
      <c r="F613" s="987"/>
      <c r="G613" s="989"/>
      <c r="H613" s="987"/>
      <c r="I613" s="987"/>
      <c r="J613" s="987"/>
      <c r="K613" s="987"/>
      <c r="L613" s="987"/>
      <c r="M613" s="987"/>
      <c r="N613" s="987"/>
      <c r="O613" s="987"/>
      <c r="P613" s="987"/>
      <c r="Q613" s="987"/>
      <c r="R613" s="987"/>
      <c r="S613" s="987"/>
      <c r="T613" s="987"/>
      <c r="U613" s="987"/>
      <c r="V613" s="987"/>
      <c r="W613" s="987"/>
      <c r="X613" s="987"/>
      <c r="Y613" s="987"/>
      <c r="Z613" s="987"/>
      <c r="AA613" s="987"/>
      <c r="AB613" s="987"/>
      <c r="AC613" s="987"/>
      <c r="AD613" s="987"/>
      <c r="AE613" s="987"/>
    </row>
    <row r="614">
      <c r="A614" s="987"/>
      <c r="B614" s="989"/>
      <c r="C614" s="989"/>
      <c r="D614" s="989"/>
      <c r="E614" s="992"/>
      <c r="F614" s="987"/>
      <c r="G614" s="989"/>
      <c r="H614" s="987"/>
      <c r="I614" s="987"/>
      <c r="J614" s="987"/>
      <c r="K614" s="987"/>
      <c r="L614" s="987"/>
      <c r="M614" s="987"/>
      <c r="N614" s="987"/>
      <c r="O614" s="987"/>
      <c r="P614" s="987"/>
      <c r="Q614" s="987"/>
      <c r="R614" s="987"/>
      <c r="S614" s="987"/>
      <c r="T614" s="987"/>
      <c r="U614" s="987"/>
      <c r="V614" s="987"/>
      <c r="W614" s="987"/>
      <c r="X614" s="987"/>
      <c r="Y614" s="987"/>
      <c r="Z614" s="987"/>
      <c r="AA614" s="987"/>
      <c r="AB614" s="987"/>
      <c r="AC614" s="987"/>
      <c r="AD614" s="987"/>
      <c r="AE614" s="987"/>
    </row>
    <row r="615">
      <c r="A615" s="987"/>
      <c r="B615" s="989"/>
      <c r="C615" s="989"/>
      <c r="D615" s="989"/>
      <c r="E615" s="992"/>
      <c r="F615" s="987"/>
      <c r="G615" s="989"/>
      <c r="H615" s="987"/>
      <c r="I615" s="987"/>
      <c r="J615" s="987"/>
      <c r="K615" s="987"/>
      <c r="L615" s="987"/>
      <c r="M615" s="987"/>
      <c r="N615" s="987"/>
      <c r="O615" s="987"/>
      <c r="P615" s="987"/>
      <c r="Q615" s="987"/>
      <c r="R615" s="987"/>
      <c r="S615" s="987"/>
      <c r="T615" s="987"/>
      <c r="U615" s="987"/>
      <c r="V615" s="987"/>
      <c r="W615" s="987"/>
      <c r="X615" s="987"/>
      <c r="Y615" s="987"/>
      <c r="Z615" s="987"/>
      <c r="AA615" s="987"/>
      <c r="AB615" s="987"/>
      <c r="AC615" s="987"/>
      <c r="AD615" s="987"/>
      <c r="AE615" s="987"/>
    </row>
    <row r="616">
      <c r="A616" s="987"/>
      <c r="B616" s="989"/>
      <c r="C616" s="989"/>
      <c r="D616" s="989"/>
      <c r="E616" s="992"/>
      <c r="F616" s="987"/>
      <c r="G616" s="989"/>
      <c r="H616" s="987"/>
      <c r="I616" s="987"/>
      <c r="J616" s="987"/>
      <c r="K616" s="987"/>
      <c r="L616" s="987"/>
      <c r="M616" s="987"/>
      <c r="N616" s="987"/>
      <c r="O616" s="987"/>
      <c r="P616" s="987"/>
      <c r="Q616" s="987"/>
      <c r="R616" s="987"/>
      <c r="S616" s="987"/>
      <c r="T616" s="987"/>
      <c r="U616" s="987"/>
      <c r="V616" s="987"/>
      <c r="W616" s="987"/>
      <c r="X616" s="987"/>
      <c r="Y616" s="987"/>
      <c r="Z616" s="987"/>
      <c r="AA616" s="987"/>
      <c r="AB616" s="987"/>
      <c r="AC616" s="987"/>
      <c r="AD616" s="987"/>
      <c r="AE616" s="987"/>
    </row>
    <row r="617">
      <c r="A617" s="987"/>
      <c r="B617" s="989"/>
      <c r="C617" s="989"/>
      <c r="D617" s="989"/>
      <c r="E617" s="992"/>
      <c r="F617" s="987"/>
      <c r="G617" s="989"/>
      <c r="H617" s="987"/>
      <c r="I617" s="987"/>
      <c r="J617" s="987"/>
      <c r="K617" s="987"/>
      <c r="L617" s="987"/>
      <c r="M617" s="987"/>
      <c r="N617" s="987"/>
      <c r="O617" s="987"/>
      <c r="P617" s="987"/>
      <c r="Q617" s="987"/>
      <c r="R617" s="987"/>
      <c r="S617" s="987"/>
      <c r="T617" s="987"/>
      <c r="U617" s="987"/>
      <c r="V617" s="987"/>
      <c r="W617" s="987"/>
      <c r="X617" s="987"/>
      <c r="Y617" s="987"/>
      <c r="Z617" s="987"/>
      <c r="AA617" s="987"/>
      <c r="AB617" s="987"/>
      <c r="AC617" s="987"/>
      <c r="AD617" s="987"/>
      <c r="AE617" s="987"/>
    </row>
    <row r="618">
      <c r="A618" s="987"/>
      <c r="B618" s="989"/>
      <c r="C618" s="989"/>
      <c r="D618" s="989"/>
      <c r="E618" s="992"/>
      <c r="F618" s="987"/>
      <c r="G618" s="989"/>
      <c r="H618" s="987"/>
      <c r="I618" s="987"/>
      <c r="J618" s="987"/>
      <c r="K618" s="987"/>
      <c r="L618" s="987"/>
      <c r="M618" s="987"/>
      <c r="N618" s="987"/>
      <c r="O618" s="987"/>
      <c r="P618" s="987"/>
      <c r="Q618" s="987"/>
      <c r="R618" s="987"/>
      <c r="S618" s="987"/>
      <c r="T618" s="987"/>
      <c r="U618" s="987"/>
      <c r="V618" s="987"/>
      <c r="W618" s="987"/>
      <c r="X618" s="987"/>
      <c r="Y618" s="987"/>
      <c r="Z618" s="987"/>
      <c r="AA618" s="987"/>
      <c r="AB618" s="987"/>
      <c r="AC618" s="987"/>
      <c r="AD618" s="987"/>
      <c r="AE618" s="987"/>
    </row>
    <row r="619">
      <c r="A619" s="987"/>
      <c r="B619" s="989"/>
      <c r="C619" s="989"/>
      <c r="D619" s="989"/>
      <c r="E619" s="992"/>
      <c r="F619" s="987"/>
      <c r="G619" s="989"/>
      <c r="H619" s="987"/>
      <c r="I619" s="987"/>
      <c r="J619" s="987"/>
      <c r="K619" s="987"/>
      <c r="L619" s="987"/>
      <c r="M619" s="987"/>
      <c r="N619" s="987"/>
      <c r="O619" s="987"/>
      <c r="P619" s="987"/>
      <c r="Q619" s="987"/>
      <c r="R619" s="987"/>
      <c r="S619" s="987"/>
      <c r="T619" s="987"/>
      <c r="U619" s="987"/>
      <c r="V619" s="987"/>
      <c r="W619" s="987"/>
      <c r="X619" s="987"/>
      <c r="Y619" s="987"/>
      <c r="Z619" s="987"/>
      <c r="AA619" s="987"/>
      <c r="AB619" s="987"/>
      <c r="AC619" s="987"/>
      <c r="AD619" s="987"/>
      <c r="AE619" s="987"/>
    </row>
    <row r="620">
      <c r="A620" s="987"/>
      <c r="B620" s="989"/>
      <c r="C620" s="989"/>
      <c r="D620" s="989"/>
      <c r="E620" s="992"/>
      <c r="F620" s="987"/>
      <c r="G620" s="989"/>
      <c r="H620" s="987"/>
      <c r="I620" s="987"/>
      <c r="J620" s="987"/>
      <c r="K620" s="987"/>
      <c r="L620" s="987"/>
      <c r="M620" s="987"/>
      <c r="N620" s="987"/>
      <c r="O620" s="987"/>
      <c r="P620" s="987"/>
      <c r="Q620" s="987"/>
      <c r="R620" s="987"/>
      <c r="S620" s="987"/>
      <c r="T620" s="987"/>
      <c r="U620" s="987"/>
      <c r="V620" s="987"/>
      <c r="W620" s="987"/>
      <c r="X620" s="987"/>
      <c r="Y620" s="987"/>
      <c r="Z620" s="987"/>
      <c r="AA620" s="987"/>
      <c r="AB620" s="987"/>
      <c r="AC620" s="987"/>
      <c r="AD620" s="987"/>
      <c r="AE620" s="987"/>
    </row>
    <row r="621">
      <c r="A621" s="987"/>
      <c r="B621" s="989"/>
      <c r="C621" s="989"/>
      <c r="D621" s="989"/>
      <c r="E621" s="992"/>
      <c r="F621" s="987"/>
      <c r="G621" s="989"/>
      <c r="H621" s="987"/>
      <c r="I621" s="987"/>
      <c r="J621" s="987"/>
      <c r="K621" s="987"/>
      <c r="L621" s="987"/>
      <c r="M621" s="987"/>
      <c r="N621" s="987"/>
      <c r="O621" s="987"/>
      <c r="P621" s="987"/>
      <c r="Q621" s="987"/>
      <c r="R621" s="987"/>
      <c r="S621" s="987"/>
      <c r="T621" s="987"/>
      <c r="U621" s="987"/>
      <c r="V621" s="987"/>
      <c r="W621" s="987"/>
      <c r="X621" s="987"/>
      <c r="Y621" s="987"/>
      <c r="Z621" s="987"/>
      <c r="AA621" s="987"/>
      <c r="AB621" s="987"/>
      <c r="AC621" s="987"/>
      <c r="AD621" s="987"/>
      <c r="AE621" s="987"/>
    </row>
    <row r="622">
      <c r="A622" s="987"/>
      <c r="B622" s="989"/>
      <c r="C622" s="989"/>
      <c r="D622" s="989"/>
      <c r="E622" s="992"/>
      <c r="F622" s="987"/>
      <c r="G622" s="989"/>
      <c r="H622" s="987"/>
      <c r="I622" s="987"/>
      <c r="J622" s="987"/>
      <c r="K622" s="987"/>
      <c r="L622" s="987"/>
      <c r="M622" s="987"/>
      <c r="N622" s="987"/>
      <c r="O622" s="987"/>
      <c r="P622" s="987"/>
      <c r="Q622" s="987"/>
      <c r="R622" s="987"/>
      <c r="S622" s="987"/>
      <c r="T622" s="987"/>
      <c r="U622" s="987"/>
      <c r="V622" s="987"/>
      <c r="W622" s="987"/>
      <c r="X622" s="987"/>
      <c r="Y622" s="987"/>
      <c r="Z622" s="987"/>
      <c r="AA622" s="987"/>
      <c r="AB622" s="987"/>
      <c r="AC622" s="987"/>
      <c r="AD622" s="987"/>
      <c r="AE622" s="987"/>
    </row>
    <row r="623">
      <c r="A623" s="987"/>
      <c r="B623" s="989"/>
      <c r="C623" s="989"/>
      <c r="D623" s="989"/>
      <c r="E623" s="992"/>
      <c r="F623" s="987"/>
      <c r="G623" s="989"/>
      <c r="H623" s="987"/>
      <c r="I623" s="987"/>
      <c r="J623" s="987"/>
      <c r="K623" s="987"/>
      <c r="L623" s="987"/>
      <c r="M623" s="987"/>
      <c r="N623" s="987"/>
      <c r="O623" s="987"/>
      <c r="P623" s="987"/>
      <c r="Q623" s="987"/>
      <c r="R623" s="987"/>
      <c r="S623" s="987"/>
      <c r="T623" s="987"/>
      <c r="U623" s="987"/>
      <c r="V623" s="987"/>
      <c r="W623" s="987"/>
      <c r="X623" s="987"/>
      <c r="Y623" s="987"/>
      <c r="Z623" s="987"/>
      <c r="AA623" s="987"/>
      <c r="AB623" s="987"/>
      <c r="AC623" s="987"/>
      <c r="AD623" s="987"/>
      <c r="AE623" s="987"/>
    </row>
    <row r="624">
      <c r="A624" s="987"/>
      <c r="B624" s="989"/>
      <c r="C624" s="989"/>
      <c r="D624" s="989"/>
      <c r="E624" s="992"/>
      <c r="F624" s="987"/>
      <c r="G624" s="989"/>
      <c r="H624" s="987"/>
      <c r="I624" s="987"/>
      <c r="J624" s="987"/>
      <c r="K624" s="987"/>
      <c r="L624" s="987"/>
      <c r="M624" s="987"/>
      <c r="N624" s="987"/>
      <c r="O624" s="987"/>
      <c r="P624" s="987"/>
      <c r="Q624" s="987"/>
      <c r="R624" s="987"/>
      <c r="S624" s="987"/>
      <c r="T624" s="987"/>
      <c r="U624" s="987"/>
      <c r="V624" s="987"/>
      <c r="W624" s="987"/>
      <c r="X624" s="987"/>
      <c r="Y624" s="987"/>
      <c r="Z624" s="987"/>
      <c r="AA624" s="987"/>
      <c r="AB624" s="987"/>
      <c r="AC624" s="987"/>
      <c r="AD624" s="987"/>
      <c r="AE624" s="987"/>
    </row>
    <row r="625">
      <c r="A625" s="987"/>
      <c r="B625" s="989"/>
      <c r="C625" s="989"/>
      <c r="D625" s="989"/>
      <c r="E625" s="992"/>
      <c r="F625" s="987"/>
      <c r="G625" s="989"/>
      <c r="H625" s="987"/>
      <c r="I625" s="987"/>
      <c r="J625" s="987"/>
      <c r="K625" s="987"/>
      <c r="L625" s="987"/>
      <c r="M625" s="987"/>
      <c r="N625" s="987"/>
      <c r="O625" s="987"/>
      <c r="P625" s="987"/>
      <c r="Q625" s="987"/>
      <c r="R625" s="987"/>
      <c r="S625" s="987"/>
      <c r="T625" s="987"/>
      <c r="U625" s="987"/>
      <c r="V625" s="987"/>
      <c r="W625" s="987"/>
      <c r="X625" s="987"/>
      <c r="Y625" s="987"/>
      <c r="Z625" s="987"/>
      <c r="AA625" s="987"/>
      <c r="AB625" s="987"/>
      <c r="AC625" s="987"/>
      <c r="AD625" s="987"/>
      <c r="AE625" s="987"/>
    </row>
    <row r="626">
      <c r="A626" s="987"/>
      <c r="B626" s="989"/>
      <c r="C626" s="989"/>
      <c r="D626" s="989"/>
      <c r="E626" s="992"/>
      <c r="F626" s="987"/>
      <c r="G626" s="989"/>
      <c r="H626" s="987"/>
      <c r="I626" s="987"/>
      <c r="J626" s="987"/>
      <c r="K626" s="987"/>
      <c r="L626" s="987"/>
      <c r="M626" s="987"/>
      <c r="N626" s="987"/>
      <c r="O626" s="987"/>
      <c r="P626" s="987"/>
      <c r="Q626" s="987"/>
      <c r="R626" s="987"/>
      <c r="S626" s="987"/>
      <c r="T626" s="987"/>
      <c r="U626" s="987"/>
      <c r="V626" s="987"/>
      <c r="W626" s="987"/>
      <c r="X626" s="987"/>
      <c r="Y626" s="987"/>
      <c r="Z626" s="987"/>
      <c r="AA626" s="987"/>
      <c r="AB626" s="987"/>
      <c r="AC626" s="987"/>
      <c r="AD626" s="987"/>
      <c r="AE626" s="987"/>
    </row>
    <row r="627">
      <c r="A627" s="987"/>
      <c r="B627" s="989"/>
      <c r="C627" s="989"/>
      <c r="D627" s="989"/>
      <c r="E627" s="992"/>
      <c r="F627" s="987"/>
      <c r="G627" s="989"/>
      <c r="H627" s="987"/>
      <c r="I627" s="987"/>
      <c r="J627" s="987"/>
      <c r="K627" s="987"/>
      <c r="L627" s="987"/>
      <c r="M627" s="987"/>
      <c r="N627" s="987"/>
      <c r="O627" s="987"/>
      <c r="P627" s="987"/>
      <c r="Q627" s="987"/>
      <c r="R627" s="987"/>
      <c r="S627" s="987"/>
      <c r="T627" s="987"/>
      <c r="U627" s="987"/>
      <c r="V627" s="987"/>
      <c r="W627" s="987"/>
      <c r="X627" s="987"/>
      <c r="Y627" s="987"/>
      <c r="Z627" s="987"/>
      <c r="AA627" s="987"/>
      <c r="AB627" s="987"/>
      <c r="AC627" s="987"/>
      <c r="AD627" s="987"/>
      <c r="AE627" s="987"/>
    </row>
    <row r="628">
      <c r="A628" s="987"/>
      <c r="B628" s="989"/>
      <c r="C628" s="989"/>
      <c r="D628" s="989"/>
      <c r="E628" s="992"/>
      <c r="F628" s="987"/>
      <c r="G628" s="989"/>
      <c r="H628" s="987"/>
      <c r="I628" s="987"/>
      <c r="J628" s="987"/>
      <c r="K628" s="987"/>
      <c r="L628" s="987"/>
      <c r="M628" s="987"/>
      <c r="N628" s="987"/>
      <c r="O628" s="987"/>
      <c r="P628" s="987"/>
      <c r="Q628" s="987"/>
      <c r="R628" s="987"/>
      <c r="S628" s="987"/>
      <c r="T628" s="987"/>
      <c r="U628" s="987"/>
      <c r="V628" s="987"/>
      <c r="W628" s="987"/>
      <c r="X628" s="987"/>
      <c r="Y628" s="987"/>
      <c r="Z628" s="987"/>
      <c r="AA628" s="987"/>
      <c r="AB628" s="987"/>
      <c r="AC628" s="987"/>
      <c r="AD628" s="987"/>
      <c r="AE628" s="987"/>
    </row>
    <row r="629">
      <c r="A629" s="987"/>
      <c r="B629" s="989"/>
      <c r="C629" s="989"/>
      <c r="D629" s="989"/>
      <c r="E629" s="992"/>
      <c r="F629" s="987"/>
      <c r="G629" s="989"/>
      <c r="H629" s="987"/>
      <c r="I629" s="987"/>
      <c r="J629" s="987"/>
      <c r="K629" s="987"/>
      <c r="L629" s="987"/>
      <c r="M629" s="987"/>
      <c r="N629" s="987"/>
      <c r="O629" s="987"/>
      <c r="P629" s="987"/>
      <c r="Q629" s="987"/>
      <c r="R629" s="987"/>
      <c r="S629" s="987"/>
      <c r="T629" s="987"/>
      <c r="U629" s="987"/>
      <c r="V629" s="987"/>
      <c r="W629" s="987"/>
      <c r="X629" s="987"/>
      <c r="Y629" s="987"/>
      <c r="Z629" s="987"/>
      <c r="AA629" s="987"/>
      <c r="AB629" s="987"/>
      <c r="AC629" s="987"/>
      <c r="AD629" s="987"/>
      <c r="AE629" s="987"/>
    </row>
    <row r="630">
      <c r="A630" s="987"/>
      <c r="B630" s="989"/>
      <c r="C630" s="989"/>
      <c r="D630" s="989"/>
      <c r="E630" s="992"/>
      <c r="F630" s="987"/>
      <c r="G630" s="989"/>
      <c r="H630" s="987"/>
      <c r="I630" s="987"/>
      <c r="J630" s="987"/>
      <c r="K630" s="987"/>
      <c r="L630" s="987"/>
      <c r="M630" s="987"/>
      <c r="N630" s="987"/>
      <c r="O630" s="987"/>
      <c r="P630" s="987"/>
      <c r="Q630" s="987"/>
      <c r="R630" s="987"/>
      <c r="S630" s="987"/>
      <c r="T630" s="987"/>
      <c r="U630" s="987"/>
      <c r="V630" s="987"/>
      <c r="W630" s="987"/>
      <c r="X630" s="987"/>
      <c r="Y630" s="987"/>
      <c r="Z630" s="987"/>
      <c r="AA630" s="987"/>
      <c r="AB630" s="987"/>
      <c r="AC630" s="987"/>
      <c r="AD630" s="987"/>
      <c r="AE630" s="987"/>
    </row>
    <row r="631">
      <c r="A631" s="987"/>
      <c r="B631" s="989"/>
      <c r="C631" s="989"/>
      <c r="D631" s="989"/>
      <c r="E631" s="992"/>
      <c r="F631" s="987"/>
      <c r="G631" s="989"/>
      <c r="H631" s="987"/>
      <c r="I631" s="987"/>
      <c r="J631" s="987"/>
      <c r="K631" s="987"/>
      <c r="L631" s="987"/>
      <c r="M631" s="987"/>
      <c r="N631" s="987"/>
      <c r="O631" s="987"/>
      <c r="P631" s="987"/>
      <c r="Q631" s="987"/>
      <c r="R631" s="987"/>
      <c r="S631" s="987"/>
      <c r="T631" s="987"/>
      <c r="U631" s="987"/>
      <c r="V631" s="987"/>
      <c r="W631" s="987"/>
      <c r="X631" s="987"/>
      <c r="Y631" s="987"/>
      <c r="Z631" s="987"/>
      <c r="AA631" s="987"/>
      <c r="AB631" s="987"/>
      <c r="AC631" s="987"/>
      <c r="AD631" s="987"/>
      <c r="AE631" s="987"/>
    </row>
    <row r="632">
      <c r="A632" s="987"/>
      <c r="B632" s="989"/>
      <c r="C632" s="989"/>
      <c r="D632" s="989"/>
      <c r="E632" s="992"/>
      <c r="F632" s="987"/>
      <c r="G632" s="989"/>
      <c r="H632" s="987"/>
      <c r="I632" s="987"/>
      <c r="J632" s="987"/>
      <c r="K632" s="987"/>
      <c r="L632" s="987"/>
      <c r="M632" s="987"/>
      <c r="N632" s="987"/>
      <c r="O632" s="987"/>
      <c r="P632" s="987"/>
      <c r="Q632" s="987"/>
      <c r="R632" s="987"/>
      <c r="S632" s="987"/>
      <c r="T632" s="987"/>
      <c r="U632" s="987"/>
      <c r="V632" s="987"/>
      <c r="W632" s="987"/>
      <c r="X632" s="987"/>
      <c r="Y632" s="987"/>
      <c r="Z632" s="987"/>
      <c r="AA632" s="987"/>
      <c r="AB632" s="987"/>
      <c r="AC632" s="987"/>
      <c r="AD632" s="987"/>
      <c r="AE632" s="987"/>
    </row>
    <row r="633">
      <c r="A633" s="987"/>
      <c r="B633" s="989"/>
      <c r="C633" s="989"/>
      <c r="D633" s="989"/>
      <c r="E633" s="992"/>
      <c r="F633" s="987"/>
      <c r="G633" s="989"/>
      <c r="H633" s="987"/>
      <c r="I633" s="987"/>
      <c r="J633" s="987"/>
      <c r="K633" s="987"/>
      <c r="L633" s="987"/>
      <c r="M633" s="987"/>
      <c r="N633" s="987"/>
      <c r="O633" s="987"/>
      <c r="P633" s="987"/>
      <c r="Q633" s="987"/>
      <c r="R633" s="987"/>
      <c r="S633" s="987"/>
      <c r="T633" s="987"/>
      <c r="U633" s="987"/>
      <c r="V633" s="987"/>
      <c r="W633" s="987"/>
      <c r="X633" s="987"/>
      <c r="Y633" s="987"/>
      <c r="Z633" s="987"/>
      <c r="AA633" s="987"/>
      <c r="AB633" s="987"/>
      <c r="AC633" s="987"/>
      <c r="AD633" s="987"/>
      <c r="AE633" s="987"/>
    </row>
    <row r="634">
      <c r="A634" s="987"/>
      <c r="B634" s="989"/>
      <c r="C634" s="989"/>
      <c r="D634" s="989"/>
      <c r="E634" s="992"/>
      <c r="F634" s="987"/>
      <c r="G634" s="989"/>
      <c r="H634" s="987"/>
      <c r="I634" s="987"/>
      <c r="J634" s="987"/>
      <c r="K634" s="987"/>
      <c r="L634" s="987"/>
      <c r="M634" s="987"/>
      <c r="N634" s="987"/>
      <c r="O634" s="987"/>
      <c r="P634" s="987"/>
      <c r="Q634" s="987"/>
      <c r="R634" s="987"/>
      <c r="S634" s="987"/>
      <c r="T634" s="987"/>
      <c r="U634" s="987"/>
      <c r="V634" s="987"/>
      <c r="W634" s="987"/>
      <c r="X634" s="987"/>
      <c r="Y634" s="987"/>
      <c r="Z634" s="987"/>
      <c r="AA634" s="987"/>
      <c r="AB634" s="987"/>
      <c r="AC634" s="987"/>
      <c r="AD634" s="987"/>
      <c r="AE634" s="987"/>
    </row>
    <row r="635">
      <c r="A635" s="987"/>
      <c r="B635" s="989"/>
      <c r="C635" s="989"/>
      <c r="D635" s="989"/>
      <c r="E635" s="992"/>
      <c r="F635" s="987"/>
      <c r="G635" s="989"/>
      <c r="H635" s="987"/>
      <c r="I635" s="987"/>
      <c r="J635" s="987"/>
      <c r="K635" s="987"/>
      <c r="L635" s="987"/>
      <c r="M635" s="987"/>
      <c r="N635" s="987"/>
      <c r="O635" s="987"/>
      <c r="P635" s="987"/>
      <c r="Q635" s="987"/>
      <c r="R635" s="987"/>
      <c r="S635" s="987"/>
      <c r="T635" s="987"/>
      <c r="U635" s="987"/>
      <c r="V635" s="987"/>
      <c r="W635" s="987"/>
      <c r="X635" s="987"/>
      <c r="Y635" s="987"/>
      <c r="Z635" s="987"/>
      <c r="AA635" s="987"/>
      <c r="AB635" s="987"/>
      <c r="AC635" s="987"/>
      <c r="AD635" s="987"/>
      <c r="AE635" s="987"/>
    </row>
    <row r="636">
      <c r="A636" s="987"/>
      <c r="B636" s="989"/>
      <c r="C636" s="989"/>
      <c r="D636" s="989"/>
      <c r="E636" s="992"/>
      <c r="F636" s="987"/>
      <c r="G636" s="989"/>
      <c r="H636" s="987"/>
      <c r="I636" s="987"/>
      <c r="J636" s="987"/>
      <c r="K636" s="987"/>
      <c r="L636" s="987"/>
      <c r="M636" s="987"/>
      <c r="N636" s="987"/>
      <c r="O636" s="987"/>
      <c r="P636" s="987"/>
      <c r="Q636" s="987"/>
      <c r="R636" s="987"/>
      <c r="S636" s="987"/>
      <c r="T636" s="987"/>
      <c r="U636" s="987"/>
      <c r="V636" s="987"/>
      <c r="W636" s="987"/>
      <c r="X636" s="987"/>
      <c r="Y636" s="987"/>
      <c r="Z636" s="987"/>
      <c r="AA636" s="987"/>
      <c r="AB636" s="987"/>
      <c r="AC636" s="987"/>
      <c r="AD636" s="987"/>
      <c r="AE636" s="987"/>
    </row>
    <row r="637">
      <c r="A637" s="987"/>
      <c r="B637" s="989"/>
      <c r="C637" s="989"/>
      <c r="D637" s="989"/>
      <c r="E637" s="992"/>
      <c r="F637" s="987"/>
      <c r="G637" s="989"/>
      <c r="H637" s="987"/>
      <c r="I637" s="987"/>
      <c r="J637" s="987"/>
      <c r="K637" s="987"/>
      <c r="L637" s="987"/>
      <c r="M637" s="987"/>
      <c r="N637" s="987"/>
      <c r="O637" s="987"/>
      <c r="P637" s="987"/>
      <c r="Q637" s="987"/>
      <c r="R637" s="987"/>
      <c r="S637" s="987"/>
      <c r="T637" s="987"/>
      <c r="U637" s="987"/>
      <c r="V637" s="987"/>
      <c r="W637" s="987"/>
      <c r="X637" s="987"/>
      <c r="Y637" s="987"/>
      <c r="Z637" s="987"/>
      <c r="AA637" s="987"/>
      <c r="AB637" s="987"/>
      <c r="AC637" s="987"/>
      <c r="AD637" s="987"/>
      <c r="AE637" s="987"/>
    </row>
    <row r="638">
      <c r="A638" s="987"/>
      <c r="B638" s="989"/>
      <c r="C638" s="989"/>
      <c r="D638" s="989"/>
      <c r="E638" s="992"/>
      <c r="F638" s="987"/>
      <c r="G638" s="989"/>
      <c r="H638" s="987"/>
      <c r="I638" s="987"/>
      <c r="J638" s="987"/>
      <c r="K638" s="987"/>
      <c r="L638" s="987"/>
      <c r="M638" s="987"/>
      <c r="N638" s="987"/>
      <c r="O638" s="987"/>
      <c r="P638" s="987"/>
      <c r="Q638" s="987"/>
      <c r="R638" s="987"/>
      <c r="S638" s="987"/>
      <c r="T638" s="987"/>
      <c r="U638" s="987"/>
      <c r="V638" s="987"/>
      <c r="W638" s="987"/>
      <c r="X638" s="987"/>
      <c r="Y638" s="987"/>
      <c r="Z638" s="987"/>
      <c r="AA638" s="987"/>
      <c r="AB638" s="987"/>
      <c r="AC638" s="987"/>
      <c r="AD638" s="987"/>
      <c r="AE638" s="987"/>
    </row>
    <row r="639">
      <c r="A639" s="987"/>
      <c r="B639" s="989"/>
      <c r="C639" s="989"/>
      <c r="D639" s="989"/>
      <c r="E639" s="992"/>
      <c r="F639" s="987"/>
      <c r="G639" s="989"/>
      <c r="H639" s="987"/>
      <c r="I639" s="987"/>
      <c r="J639" s="987"/>
      <c r="K639" s="987"/>
      <c r="L639" s="987"/>
      <c r="M639" s="987"/>
      <c r="N639" s="987"/>
      <c r="O639" s="987"/>
      <c r="P639" s="987"/>
      <c r="Q639" s="987"/>
      <c r="R639" s="987"/>
      <c r="S639" s="987"/>
      <c r="T639" s="987"/>
      <c r="U639" s="987"/>
      <c r="V639" s="987"/>
      <c r="W639" s="987"/>
      <c r="X639" s="987"/>
      <c r="Y639" s="987"/>
      <c r="Z639" s="987"/>
      <c r="AA639" s="987"/>
      <c r="AB639" s="987"/>
      <c r="AC639" s="987"/>
      <c r="AD639" s="987"/>
      <c r="AE639" s="987"/>
    </row>
    <row r="640">
      <c r="A640" s="987"/>
      <c r="B640" s="989"/>
      <c r="C640" s="989"/>
      <c r="D640" s="989"/>
      <c r="E640" s="992"/>
      <c r="F640" s="987"/>
      <c r="G640" s="989"/>
      <c r="H640" s="987"/>
      <c r="I640" s="987"/>
      <c r="J640" s="987"/>
      <c r="K640" s="987"/>
      <c r="L640" s="987"/>
      <c r="M640" s="987"/>
      <c r="N640" s="987"/>
      <c r="O640" s="987"/>
      <c r="P640" s="987"/>
      <c r="Q640" s="987"/>
      <c r="R640" s="987"/>
      <c r="S640" s="987"/>
      <c r="T640" s="987"/>
      <c r="U640" s="987"/>
      <c r="V640" s="987"/>
      <c r="W640" s="987"/>
      <c r="X640" s="987"/>
      <c r="Y640" s="987"/>
      <c r="Z640" s="987"/>
      <c r="AA640" s="987"/>
      <c r="AB640" s="987"/>
      <c r="AC640" s="987"/>
      <c r="AD640" s="987"/>
      <c r="AE640" s="987"/>
    </row>
    <row r="641">
      <c r="A641" s="987"/>
      <c r="B641" s="989"/>
      <c r="C641" s="989"/>
      <c r="D641" s="989"/>
      <c r="E641" s="992"/>
      <c r="F641" s="987"/>
      <c r="G641" s="989"/>
      <c r="H641" s="987"/>
      <c r="I641" s="987"/>
      <c r="J641" s="987"/>
      <c r="K641" s="987"/>
      <c r="L641" s="987"/>
      <c r="M641" s="987"/>
      <c r="N641" s="987"/>
      <c r="O641" s="987"/>
      <c r="P641" s="987"/>
      <c r="Q641" s="987"/>
      <c r="R641" s="987"/>
      <c r="S641" s="987"/>
      <c r="T641" s="987"/>
      <c r="U641" s="987"/>
      <c r="V641" s="987"/>
      <c r="W641" s="987"/>
      <c r="X641" s="987"/>
      <c r="Y641" s="987"/>
      <c r="Z641" s="987"/>
      <c r="AA641" s="987"/>
      <c r="AB641" s="987"/>
      <c r="AC641" s="987"/>
      <c r="AD641" s="987"/>
      <c r="AE641" s="987"/>
    </row>
    <row r="642">
      <c r="A642" s="987"/>
      <c r="B642" s="989"/>
      <c r="C642" s="989"/>
      <c r="D642" s="989"/>
      <c r="E642" s="992"/>
      <c r="F642" s="987"/>
      <c r="G642" s="989"/>
      <c r="H642" s="987"/>
      <c r="I642" s="987"/>
      <c r="J642" s="987"/>
      <c r="K642" s="987"/>
      <c r="L642" s="987"/>
      <c r="M642" s="987"/>
      <c r="N642" s="987"/>
      <c r="O642" s="987"/>
      <c r="P642" s="987"/>
      <c r="Q642" s="987"/>
      <c r="R642" s="987"/>
      <c r="S642" s="987"/>
      <c r="T642" s="987"/>
      <c r="U642" s="987"/>
      <c r="V642" s="987"/>
      <c r="W642" s="987"/>
      <c r="X642" s="987"/>
      <c r="Y642" s="987"/>
      <c r="Z642" s="987"/>
      <c r="AA642" s="987"/>
      <c r="AB642" s="987"/>
      <c r="AC642" s="987"/>
      <c r="AD642" s="987"/>
      <c r="AE642" s="987"/>
    </row>
    <row r="643">
      <c r="A643" s="987"/>
      <c r="B643" s="989"/>
      <c r="C643" s="989"/>
      <c r="D643" s="989"/>
      <c r="E643" s="992"/>
      <c r="F643" s="987"/>
      <c r="G643" s="989"/>
      <c r="H643" s="987"/>
      <c r="I643" s="987"/>
      <c r="J643" s="987"/>
      <c r="K643" s="987"/>
      <c r="L643" s="987"/>
      <c r="M643" s="987"/>
      <c r="N643" s="987"/>
      <c r="O643" s="987"/>
      <c r="P643" s="987"/>
      <c r="Q643" s="987"/>
      <c r="R643" s="987"/>
      <c r="S643" s="987"/>
      <c r="T643" s="987"/>
      <c r="U643" s="987"/>
      <c r="V643" s="987"/>
      <c r="W643" s="987"/>
      <c r="X643" s="987"/>
      <c r="Y643" s="987"/>
      <c r="Z643" s="987"/>
      <c r="AA643" s="987"/>
      <c r="AB643" s="987"/>
      <c r="AC643" s="987"/>
      <c r="AD643" s="987"/>
      <c r="AE643" s="987"/>
    </row>
    <row r="644">
      <c r="A644" s="987"/>
      <c r="B644" s="989"/>
      <c r="C644" s="989"/>
      <c r="D644" s="989"/>
      <c r="E644" s="992"/>
      <c r="F644" s="987"/>
      <c r="G644" s="989"/>
      <c r="H644" s="987"/>
      <c r="I644" s="987"/>
      <c r="J644" s="987"/>
      <c r="K644" s="987"/>
      <c r="L644" s="987"/>
      <c r="M644" s="987"/>
      <c r="N644" s="987"/>
      <c r="O644" s="987"/>
      <c r="P644" s="987"/>
      <c r="Q644" s="987"/>
      <c r="R644" s="987"/>
      <c r="S644" s="987"/>
      <c r="T644" s="987"/>
      <c r="U644" s="987"/>
      <c r="V644" s="987"/>
      <c r="W644" s="987"/>
      <c r="X644" s="987"/>
      <c r="Y644" s="987"/>
      <c r="Z644" s="987"/>
      <c r="AA644" s="987"/>
      <c r="AB644" s="987"/>
      <c r="AC644" s="987"/>
      <c r="AD644" s="987"/>
      <c r="AE644" s="987"/>
    </row>
    <row r="645">
      <c r="A645" s="987"/>
      <c r="B645" s="989"/>
      <c r="C645" s="989"/>
      <c r="D645" s="989"/>
      <c r="E645" s="992"/>
      <c r="F645" s="987"/>
      <c r="G645" s="989"/>
      <c r="H645" s="987"/>
      <c r="I645" s="987"/>
      <c r="J645" s="987"/>
      <c r="K645" s="987"/>
      <c r="L645" s="987"/>
      <c r="M645" s="987"/>
      <c r="N645" s="987"/>
      <c r="O645" s="987"/>
      <c r="P645" s="987"/>
      <c r="Q645" s="987"/>
      <c r="R645" s="987"/>
      <c r="S645" s="987"/>
      <c r="T645" s="987"/>
      <c r="U645" s="987"/>
      <c r="V645" s="987"/>
      <c r="W645" s="987"/>
      <c r="X645" s="987"/>
      <c r="Y645" s="987"/>
      <c r="Z645" s="987"/>
      <c r="AA645" s="987"/>
      <c r="AB645" s="987"/>
      <c r="AC645" s="987"/>
      <c r="AD645" s="987"/>
      <c r="AE645" s="987"/>
    </row>
    <row r="646">
      <c r="A646" s="987"/>
      <c r="B646" s="989"/>
      <c r="C646" s="989"/>
      <c r="D646" s="989"/>
      <c r="E646" s="992"/>
      <c r="F646" s="987"/>
      <c r="G646" s="989"/>
      <c r="H646" s="987"/>
      <c r="I646" s="987"/>
      <c r="J646" s="987"/>
      <c r="K646" s="987"/>
      <c r="L646" s="987"/>
      <c r="M646" s="987"/>
      <c r="N646" s="987"/>
      <c r="O646" s="987"/>
      <c r="P646" s="987"/>
      <c r="Q646" s="987"/>
      <c r="R646" s="987"/>
      <c r="S646" s="987"/>
      <c r="T646" s="987"/>
      <c r="U646" s="987"/>
      <c r="V646" s="987"/>
      <c r="W646" s="987"/>
      <c r="X646" s="987"/>
      <c r="Y646" s="987"/>
      <c r="Z646" s="987"/>
      <c r="AA646" s="987"/>
      <c r="AB646" s="987"/>
      <c r="AC646" s="987"/>
      <c r="AD646" s="987"/>
      <c r="AE646" s="987"/>
    </row>
    <row r="647">
      <c r="A647" s="987"/>
      <c r="B647" s="989"/>
      <c r="C647" s="989"/>
      <c r="D647" s="989"/>
      <c r="E647" s="992"/>
      <c r="F647" s="987"/>
      <c r="G647" s="989"/>
      <c r="H647" s="987"/>
      <c r="I647" s="987"/>
      <c r="J647" s="987"/>
      <c r="K647" s="987"/>
      <c r="L647" s="987"/>
      <c r="M647" s="987"/>
      <c r="N647" s="987"/>
      <c r="O647" s="987"/>
      <c r="P647" s="987"/>
      <c r="Q647" s="987"/>
      <c r="R647" s="987"/>
      <c r="S647" s="987"/>
      <c r="T647" s="987"/>
      <c r="U647" s="987"/>
      <c r="V647" s="987"/>
      <c r="W647" s="987"/>
      <c r="X647" s="987"/>
      <c r="Y647" s="987"/>
      <c r="Z647" s="987"/>
      <c r="AA647" s="987"/>
      <c r="AB647" s="987"/>
      <c r="AC647" s="987"/>
      <c r="AD647" s="987"/>
      <c r="AE647" s="987"/>
    </row>
    <row r="648">
      <c r="A648" s="987"/>
      <c r="B648" s="989"/>
      <c r="C648" s="989"/>
      <c r="D648" s="989"/>
      <c r="E648" s="992"/>
      <c r="F648" s="987"/>
      <c r="G648" s="989"/>
      <c r="H648" s="987"/>
      <c r="I648" s="987"/>
      <c r="J648" s="987"/>
      <c r="K648" s="987"/>
      <c r="L648" s="987"/>
      <c r="M648" s="987"/>
      <c r="N648" s="987"/>
      <c r="O648" s="987"/>
      <c r="P648" s="987"/>
      <c r="Q648" s="987"/>
      <c r="R648" s="987"/>
      <c r="S648" s="987"/>
      <c r="T648" s="987"/>
      <c r="U648" s="987"/>
      <c r="V648" s="987"/>
      <c r="W648" s="987"/>
      <c r="X648" s="987"/>
      <c r="Y648" s="987"/>
      <c r="Z648" s="987"/>
      <c r="AA648" s="987"/>
      <c r="AB648" s="987"/>
      <c r="AC648" s="987"/>
      <c r="AD648" s="987"/>
      <c r="AE648" s="987"/>
    </row>
    <row r="649">
      <c r="A649" s="987"/>
      <c r="B649" s="989"/>
      <c r="C649" s="989"/>
      <c r="D649" s="989"/>
      <c r="E649" s="992"/>
      <c r="F649" s="987"/>
      <c r="G649" s="989"/>
      <c r="H649" s="987"/>
      <c r="I649" s="987"/>
      <c r="J649" s="987"/>
      <c r="K649" s="987"/>
      <c r="L649" s="987"/>
      <c r="M649" s="987"/>
      <c r="N649" s="987"/>
      <c r="O649" s="987"/>
      <c r="P649" s="987"/>
      <c r="Q649" s="987"/>
      <c r="R649" s="987"/>
      <c r="S649" s="987"/>
      <c r="T649" s="987"/>
      <c r="U649" s="987"/>
      <c r="V649" s="987"/>
      <c r="W649" s="987"/>
      <c r="X649" s="987"/>
      <c r="Y649" s="987"/>
      <c r="Z649" s="987"/>
      <c r="AA649" s="987"/>
      <c r="AB649" s="987"/>
      <c r="AC649" s="987"/>
      <c r="AD649" s="987"/>
      <c r="AE649" s="987"/>
    </row>
    <row r="650">
      <c r="A650" s="987"/>
      <c r="B650" s="989"/>
      <c r="C650" s="989"/>
      <c r="D650" s="989"/>
      <c r="E650" s="992"/>
      <c r="F650" s="987"/>
      <c r="G650" s="989"/>
      <c r="H650" s="987"/>
      <c r="I650" s="987"/>
      <c r="J650" s="987"/>
      <c r="K650" s="987"/>
      <c r="L650" s="987"/>
      <c r="M650" s="987"/>
      <c r="N650" s="987"/>
      <c r="O650" s="987"/>
      <c r="P650" s="987"/>
      <c r="Q650" s="987"/>
      <c r="R650" s="987"/>
      <c r="S650" s="987"/>
      <c r="T650" s="987"/>
      <c r="U650" s="987"/>
      <c r="V650" s="987"/>
      <c r="W650" s="987"/>
      <c r="X650" s="987"/>
      <c r="Y650" s="987"/>
      <c r="Z650" s="987"/>
      <c r="AA650" s="987"/>
      <c r="AB650" s="987"/>
      <c r="AC650" s="987"/>
      <c r="AD650" s="987"/>
      <c r="AE650" s="987"/>
    </row>
    <row r="651">
      <c r="A651" s="987"/>
      <c r="B651" s="989"/>
      <c r="C651" s="989"/>
      <c r="D651" s="989"/>
      <c r="E651" s="992"/>
      <c r="F651" s="987"/>
      <c r="G651" s="989"/>
      <c r="H651" s="987"/>
      <c r="I651" s="987"/>
      <c r="J651" s="987"/>
      <c r="K651" s="987"/>
      <c r="L651" s="987"/>
      <c r="M651" s="987"/>
      <c r="N651" s="987"/>
      <c r="O651" s="987"/>
      <c r="P651" s="987"/>
      <c r="Q651" s="987"/>
      <c r="R651" s="987"/>
      <c r="S651" s="987"/>
      <c r="T651" s="987"/>
      <c r="U651" s="987"/>
      <c r="V651" s="987"/>
      <c r="W651" s="987"/>
      <c r="X651" s="987"/>
      <c r="Y651" s="987"/>
      <c r="Z651" s="987"/>
      <c r="AA651" s="987"/>
      <c r="AB651" s="987"/>
      <c r="AC651" s="987"/>
      <c r="AD651" s="987"/>
      <c r="AE651" s="987"/>
    </row>
    <row r="652">
      <c r="A652" s="987"/>
      <c r="B652" s="989"/>
      <c r="C652" s="989"/>
      <c r="D652" s="989"/>
      <c r="E652" s="992"/>
      <c r="F652" s="987"/>
      <c r="G652" s="989"/>
      <c r="H652" s="987"/>
      <c r="I652" s="987"/>
      <c r="J652" s="987"/>
      <c r="K652" s="987"/>
      <c r="L652" s="987"/>
      <c r="M652" s="987"/>
      <c r="N652" s="987"/>
      <c r="O652" s="987"/>
      <c r="P652" s="987"/>
      <c r="Q652" s="987"/>
      <c r="R652" s="987"/>
      <c r="S652" s="987"/>
      <c r="T652" s="987"/>
      <c r="U652" s="987"/>
      <c r="V652" s="987"/>
      <c r="W652" s="987"/>
      <c r="X652" s="987"/>
      <c r="Y652" s="987"/>
      <c r="Z652" s="987"/>
      <c r="AA652" s="987"/>
      <c r="AB652" s="987"/>
      <c r="AC652" s="987"/>
      <c r="AD652" s="987"/>
      <c r="AE652" s="987"/>
    </row>
    <row r="653">
      <c r="A653" s="987"/>
      <c r="B653" s="989"/>
      <c r="C653" s="989"/>
      <c r="D653" s="989"/>
      <c r="E653" s="992"/>
      <c r="F653" s="987"/>
      <c r="G653" s="989"/>
      <c r="H653" s="987"/>
      <c r="I653" s="987"/>
      <c r="J653" s="987"/>
      <c r="K653" s="987"/>
      <c r="L653" s="987"/>
      <c r="M653" s="987"/>
      <c r="N653" s="987"/>
      <c r="O653" s="987"/>
      <c r="P653" s="987"/>
      <c r="Q653" s="987"/>
      <c r="R653" s="987"/>
      <c r="S653" s="987"/>
      <c r="T653" s="987"/>
      <c r="U653" s="987"/>
      <c r="V653" s="987"/>
      <c r="W653" s="987"/>
      <c r="X653" s="987"/>
      <c r="Y653" s="987"/>
      <c r="Z653" s="987"/>
      <c r="AA653" s="987"/>
      <c r="AB653" s="987"/>
      <c r="AC653" s="987"/>
      <c r="AD653" s="987"/>
      <c r="AE653" s="987"/>
    </row>
    <row r="654">
      <c r="A654" s="987"/>
      <c r="B654" s="989"/>
      <c r="C654" s="989"/>
      <c r="D654" s="989"/>
      <c r="E654" s="992"/>
      <c r="F654" s="987"/>
      <c r="G654" s="989"/>
      <c r="H654" s="987"/>
      <c r="I654" s="987"/>
      <c r="J654" s="987"/>
      <c r="K654" s="987"/>
      <c r="L654" s="987"/>
      <c r="M654" s="987"/>
      <c r="N654" s="987"/>
      <c r="O654" s="987"/>
      <c r="P654" s="987"/>
      <c r="Q654" s="987"/>
      <c r="R654" s="987"/>
      <c r="S654" s="987"/>
      <c r="T654" s="987"/>
      <c r="U654" s="987"/>
      <c r="V654" s="987"/>
      <c r="W654" s="987"/>
      <c r="X654" s="987"/>
      <c r="Y654" s="987"/>
      <c r="Z654" s="987"/>
      <c r="AA654" s="987"/>
      <c r="AB654" s="987"/>
      <c r="AC654" s="987"/>
      <c r="AD654" s="987"/>
      <c r="AE654" s="987"/>
    </row>
    <row r="655">
      <c r="A655" s="987"/>
      <c r="B655" s="989"/>
      <c r="C655" s="989"/>
      <c r="D655" s="989"/>
      <c r="E655" s="992"/>
      <c r="F655" s="987"/>
      <c r="G655" s="989"/>
      <c r="H655" s="987"/>
      <c r="I655" s="987"/>
      <c r="J655" s="987"/>
      <c r="K655" s="987"/>
      <c r="L655" s="987"/>
      <c r="M655" s="987"/>
      <c r="N655" s="987"/>
      <c r="O655" s="987"/>
      <c r="P655" s="987"/>
      <c r="Q655" s="987"/>
      <c r="R655" s="987"/>
      <c r="S655" s="987"/>
      <c r="T655" s="987"/>
      <c r="U655" s="987"/>
      <c r="V655" s="987"/>
      <c r="W655" s="987"/>
      <c r="X655" s="987"/>
      <c r="Y655" s="987"/>
      <c r="Z655" s="987"/>
      <c r="AA655" s="987"/>
      <c r="AB655" s="987"/>
      <c r="AC655" s="987"/>
      <c r="AD655" s="987"/>
      <c r="AE655" s="987"/>
    </row>
    <row r="656">
      <c r="A656" s="987"/>
      <c r="B656" s="989"/>
      <c r="C656" s="989"/>
      <c r="D656" s="989"/>
      <c r="E656" s="992"/>
      <c r="F656" s="987"/>
      <c r="G656" s="989"/>
      <c r="H656" s="987"/>
      <c r="I656" s="987"/>
      <c r="J656" s="987"/>
      <c r="K656" s="987"/>
      <c r="L656" s="987"/>
      <c r="M656" s="987"/>
      <c r="N656" s="987"/>
      <c r="O656" s="987"/>
      <c r="P656" s="987"/>
      <c r="Q656" s="987"/>
      <c r="R656" s="987"/>
      <c r="S656" s="987"/>
      <c r="T656" s="987"/>
      <c r="U656" s="987"/>
      <c r="V656" s="987"/>
      <c r="W656" s="987"/>
      <c r="X656" s="987"/>
      <c r="Y656" s="987"/>
      <c r="Z656" s="987"/>
      <c r="AA656" s="987"/>
      <c r="AB656" s="987"/>
      <c r="AC656" s="987"/>
      <c r="AD656" s="987"/>
      <c r="AE656" s="987"/>
    </row>
    <row r="657">
      <c r="A657" s="987"/>
      <c r="B657" s="989"/>
      <c r="C657" s="989"/>
      <c r="D657" s="989"/>
      <c r="E657" s="992"/>
      <c r="F657" s="987"/>
      <c r="G657" s="989"/>
      <c r="H657" s="987"/>
      <c r="I657" s="987"/>
      <c r="J657" s="987"/>
      <c r="K657" s="987"/>
      <c r="L657" s="987"/>
      <c r="M657" s="987"/>
      <c r="N657" s="987"/>
      <c r="O657" s="987"/>
      <c r="P657" s="987"/>
      <c r="Q657" s="987"/>
      <c r="R657" s="987"/>
      <c r="S657" s="987"/>
      <c r="T657" s="987"/>
      <c r="U657" s="987"/>
      <c r="V657" s="987"/>
      <c r="W657" s="987"/>
      <c r="X657" s="987"/>
      <c r="Y657" s="987"/>
      <c r="Z657" s="987"/>
      <c r="AA657" s="987"/>
      <c r="AB657" s="987"/>
      <c r="AC657" s="987"/>
      <c r="AD657" s="987"/>
      <c r="AE657" s="987"/>
    </row>
    <row r="658">
      <c r="A658" s="987"/>
      <c r="B658" s="989"/>
      <c r="C658" s="989"/>
      <c r="D658" s="989"/>
      <c r="E658" s="992"/>
      <c r="F658" s="987"/>
      <c r="G658" s="989"/>
      <c r="H658" s="987"/>
      <c r="I658" s="987"/>
      <c r="J658" s="987"/>
      <c r="K658" s="987"/>
      <c r="L658" s="987"/>
      <c r="M658" s="987"/>
      <c r="N658" s="987"/>
      <c r="O658" s="987"/>
      <c r="P658" s="987"/>
      <c r="Q658" s="987"/>
      <c r="R658" s="987"/>
      <c r="S658" s="987"/>
      <c r="T658" s="987"/>
      <c r="U658" s="987"/>
      <c r="V658" s="987"/>
      <c r="W658" s="987"/>
      <c r="X658" s="987"/>
      <c r="Y658" s="987"/>
      <c r="Z658" s="987"/>
      <c r="AA658" s="987"/>
      <c r="AB658" s="987"/>
      <c r="AC658" s="987"/>
      <c r="AD658" s="987"/>
      <c r="AE658" s="987"/>
    </row>
    <row r="659">
      <c r="A659" s="987"/>
      <c r="B659" s="989"/>
      <c r="C659" s="989"/>
      <c r="D659" s="989"/>
      <c r="E659" s="992"/>
      <c r="F659" s="987"/>
      <c r="G659" s="989"/>
      <c r="H659" s="987"/>
      <c r="I659" s="987"/>
      <c r="J659" s="987"/>
      <c r="K659" s="987"/>
      <c r="L659" s="987"/>
      <c r="M659" s="987"/>
      <c r="N659" s="987"/>
      <c r="O659" s="987"/>
      <c r="P659" s="987"/>
      <c r="Q659" s="987"/>
      <c r="R659" s="987"/>
      <c r="S659" s="987"/>
      <c r="T659" s="987"/>
      <c r="U659" s="987"/>
      <c r="V659" s="987"/>
      <c r="W659" s="987"/>
      <c r="X659" s="987"/>
      <c r="Y659" s="987"/>
      <c r="Z659" s="987"/>
      <c r="AA659" s="987"/>
      <c r="AB659" s="987"/>
      <c r="AC659" s="987"/>
      <c r="AD659" s="987"/>
      <c r="AE659" s="987"/>
    </row>
    <row r="660">
      <c r="A660" s="987"/>
      <c r="B660" s="989"/>
      <c r="C660" s="989"/>
      <c r="D660" s="989"/>
      <c r="E660" s="992"/>
      <c r="F660" s="987"/>
      <c r="G660" s="989"/>
      <c r="H660" s="987"/>
      <c r="I660" s="987"/>
      <c r="J660" s="987"/>
      <c r="K660" s="987"/>
      <c r="L660" s="987"/>
      <c r="M660" s="987"/>
      <c r="N660" s="987"/>
      <c r="O660" s="987"/>
      <c r="P660" s="987"/>
      <c r="Q660" s="987"/>
      <c r="R660" s="987"/>
      <c r="S660" s="987"/>
      <c r="T660" s="987"/>
      <c r="U660" s="987"/>
      <c r="V660" s="987"/>
      <c r="W660" s="987"/>
      <c r="X660" s="987"/>
      <c r="Y660" s="987"/>
      <c r="Z660" s="987"/>
      <c r="AA660" s="987"/>
      <c r="AB660" s="987"/>
      <c r="AC660" s="987"/>
      <c r="AD660" s="987"/>
      <c r="AE660" s="987"/>
    </row>
    <row r="661">
      <c r="A661" s="987"/>
      <c r="B661" s="989"/>
      <c r="C661" s="989"/>
      <c r="D661" s="989"/>
      <c r="E661" s="992"/>
      <c r="F661" s="987"/>
      <c r="G661" s="989"/>
      <c r="H661" s="987"/>
      <c r="I661" s="987"/>
      <c r="J661" s="987"/>
      <c r="K661" s="987"/>
      <c r="L661" s="987"/>
      <c r="M661" s="987"/>
      <c r="N661" s="987"/>
      <c r="O661" s="987"/>
      <c r="P661" s="987"/>
      <c r="Q661" s="987"/>
      <c r="R661" s="987"/>
      <c r="S661" s="987"/>
      <c r="T661" s="987"/>
      <c r="U661" s="987"/>
      <c r="V661" s="987"/>
      <c r="W661" s="987"/>
      <c r="X661" s="987"/>
      <c r="Y661" s="987"/>
      <c r="Z661" s="987"/>
      <c r="AA661" s="987"/>
      <c r="AB661" s="987"/>
      <c r="AC661" s="987"/>
      <c r="AD661" s="987"/>
      <c r="AE661" s="987"/>
    </row>
    <row r="662">
      <c r="A662" s="987"/>
      <c r="B662" s="989"/>
      <c r="C662" s="989"/>
      <c r="D662" s="989"/>
      <c r="E662" s="992"/>
      <c r="F662" s="987"/>
      <c r="G662" s="989"/>
      <c r="H662" s="987"/>
      <c r="I662" s="987"/>
      <c r="J662" s="987"/>
      <c r="K662" s="987"/>
      <c r="L662" s="987"/>
      <c r="M662" s="987"/>
      <c r="N662" s="987"/>
      <c r="O662" s="987"/>
      <c r="P662" s="987"/>
      <c r="Q662" s="987"/>
      <c r="R662" s="987"/>
      <c r="S662" s="987"/>
      <c r="T662" s="987"/>
      <c r="U662" s="987"/>
      <c r="V662" s="987"/>
      <c r="W662" s="987"/>
      <c r="X662" s="987"/>
      <c r="Y662" s="987"/>
      <c r="Z662" s="987"/>
      <c r="AA662" s="987"/>
      <c r="AB662" s="987"/>
      <c r="AC662" s="987"/>
      <c r="AD662" s="987"/>
      <c r="AE662" s="987"/>
    </row>
    <row r="663">
      <c r="A663" s="987"/>
      <c r="B663" s="989"/>
      <c r="C663" s="989"/>
      <c r="D663" s="989"/>
      <c r="E663" s="992"/>
      <c r="F663" s="987"/>
      <c r="G663" s="989"/>
      <c r="H663" s="987"/>
      <c r="I663" s="987"/>
      <c r="J663" s="987"/>
      <c r="K663" s="987"/>
      <c r="L663" s="987"/>
      <c r="M663" s="987"/>
      <c r="N663" s="987"/>
      <c r="O663" s="987"/>
      <c r="P663" s="987"/>
      <c r="Q663" s="987"/>
      <c r="R663" s="987"/>
      <c r="S663" s="987"/>
      <c r="T663" s="987"/>
      <c r="U663" s="987"/>
      <c r="V663" s="987"/>
      <c r="W663" s="987"/>
      <c r="X663" s="987"/>
      <c r="Y663" s="987"/>
      <c r="Z663" s="987"/>
      <c r="AA663" s="987"/>
      <c r="AB663" s="987"/>
      <c r="AC663" s="987"/>
      <c r="AD663" s="987"/>
      <c r="AE663" s="987"/>
    </row>
    <row r="664">
      <c r="A664" s="987"/>
      <c r="B664" s="989"/>
      <c r="C664" s="989"/>
      <c r="D664" s="989"/>
      <c r="E664" s="992"/>
      <c r="F664" s="987"/>
      <c r="G664" s="989"/>
      <c r="H664" s="987"/>
      <c r="I664" s="987"/>
      <c r="J664" s="987"/>
      <c r="K664" s="987"/>
      <c r="L664" s="987"/>
      <c r="M664" s="987"/>
      <c r="N664" s="987"/>
      <c r="O664" s="987"/>
      <c r="P664" s="987"/>
      <c r="Q664" s="987"/>
      <c r="R664" s="987"/>
      <c r="S664" s="987"/>
      <c r="T664" s="987"/>
      <c r="U664" s="987"/>
      <c r="V664" s="987"/>
      <c r="W664" s="987"/>
      <c r="X664" s="987"/>
      <c r="Y664" s="987"/>
      <c r="Z664" s="987"/>
      <c r="AA664" s="987"/>
      <c r="AB664" s="987"/>
      <c r="AC664" s="987"/>
      <c r="AD664" s="987"/>
      <c r="AE664" s="987"/>
    </row>
    <row r="665">
      <c r="A665" s="987"/>
      <c r="B665" s="989"/>
      <c r="C665" s="989"/>
      <c r="D665" s="989"/>
      <c r="E665" s="992"/>
      <c r="F665" s="987"/>
      <c r="G665" s="989"/>
      <c r="H665" s="987"/>
      <c r="I665" s="987"/>
      <c r="J665" s="987"/>
      <c r="K665" s="987"/>
      <c r="L665" s="987"/>
      <c r="M665" s="987"/>
      <c r="N665" s="987"/>
      <c r="O665" s="987"/>
      <c r="P665" s="987"/>
      <c r="Q665" s="987"/>
      <c r="R665" s="987"/>
      <c r="S665" s="987"/>
      <c r="T665" s="987"/>
      <c r="U665" s="987"/>
      <c r="V665" s="987"/>
      <c r="W665" s="987"/>
      <c r="X665" s="987"/>
      <c r="Y665" s="987"/>
      <c r="Z665" s="987"/>
      <c r="AA665" s="987"/>
      <c r="AB665" s="987"/>
      <c r="AC665" s="987"/>
      <c r="AD665" s="987"/>
      <c r="AE665" s="987"/>
    </row>
    <row r="666">
      <c r="A666" s="987"/>
      <c r="B666" s="989"/>
      <c r="C666" s="989"/>
      <c r="D666" s="989"/>
      <c r="E666" s="992"/>
      <c r="F666" s="987"/>
      <c r="G666" s="989"/>
      <c r="H666" s="987"/>
      <c r="I666" s="987"/>
      <c r="J666" s="987"/>
      <c r="K666" s="987"/>
      <c r="L666" s="987"/>
      <c r="M666" s="987"/>
      <c r="N666" s="987"/>
      <c r="O666" s="987"/>
      <c r="P666" s="987"/>
      <c r="Q666" s="987"/>
      <c r="R666" s="987"/>
      <c r="S666" s="987"/>
      <c r="T666" s="987"/>
      <c r="U666" s="987"/>
      <c r="V666" s="987"/>
      <c r="W666" s="987"/>
      <c r="X666" s="987"/>
      <c r="Y666" s="987"/>
      <c r="Z666" s="987"/>
      <c r="AA666" s="987"/>
      <c r="AB666" s="987"/>
      <c r="AC666" s="987"/>
      <c r="AD666" s="987"/>
      <c r="AE666" s="987"/>
    </row>
    <row r="667">
      <c r="A667" s="987"/>
      <c r="B667" s="989"/>
      <c r="C667" s="989"/>
      <c r="D667" s="989"/>
      <c r="E667" s="992"/>
      <c r="F667" s="987"/>
      <c r="G667" s="989"/>
      <c r="H667" s="987"/>
      <c r="I667" s="987"/>
      <c r="J667" s="987"/>
      <c r="K667" s="987"/>
      <c r="L667" s="987"/>
      <c r="M667" s="987"/>
      <c r="N667" s="987"/>
      <c r="O667" s="987"/>
      <c r="P667" s="987"/>
      <c r="Q667" s="987"/>
      <c r="R667" s="987"/>
      <c r="S667" s="987"/>
      <c r="T667" s="987"/>
      <c r="U667" s="987"/>
      <c r="V667" s="987"/>
      <c r="W667" s="987"/>
      <c r="X667" s="987"/>
      <c r="Y667" s="987"/>
      <c r="Z667" s="987"/>
      <c r="AA667" s="987"/>
      <c r="AB667" s="987"/>
      <c r="AC667" s="987"/>
      <c r="AD667" s="987"/>
      <c r="AE667" s="987"/>
    </row>
    <row r="668">
      <c r="A668" s="987"/>
      <c r="B668" s="989"/>
      <c r="C668" s="989"/>
      <c r="D668" s="989"/>
      <c r="E668" s="992"/>
      <c r="F668" s="987"/>
      <c r="G668" s="989"/>
      <c r="H668" s="987"/>
      <c r="I668" s="987"/>
      <c r="J668" s="987"/>
      <c r="K668" s="987"/>
      <c r="L668" s="987"/>
      <c r="M668" s="987"/>
      <c r="N668" s="987"/>
      <c r="O668" s="987"/>
      <c r="P668" s="987"/>
      <c r="Q668" s="987"/>
      <c r="R668" s="987"/>
      <c r="S668" s="987"/>
      <c r="T668" s="987"/>
      <c r="U668" s="987"/>
      <c r="V668" s="987"/>
      <c r="W668" s="987"/>
      <c r="X668" s="987"/>
      <c r="Y668" s="987"/>
      <c r="Z668" s="987"/>
      <c r="AA668" s="987"/>
      <c r="AB668" s="987"/>
      <c r="AC668" s="987"/>
      <c r="AD668" s="987"/>
      <c r="AE668" s="987"/>
    </row>
    <row r="669">
      <c r="A669" s="987"/>
      <c r="B669" s="989"/>
      <c r="C669" s="989"/>
      <c r="D669" s="989"/>
      <c r="E669" s="992"/>
      <c r="F669" s="987"/>
      <c r="G669" s="989"/>
      <c r="H669" s="987"/>
      <c r="I669" s="987"/>
      <c r="J669" s="987"/>
      <c r="K669" s="987"/>
      <c r="L669" s="987"/>
      <c r="M669" s="987"/>
      <c r="N669" s="987"/>
      <c r="O669" s="987"/>
      <c r="P669" s="987"/>
      <c r="Q669" s="987"/>
      <c r="R669" s="987"/>
      <c r="S669" s="987"/>
      <c r="T669" s="987"/>
      <c r="U669" s="987"/>
      <c r="V669" s="987"/>
      <c r="W669" s="987"/>
      <c r="X669" s="987"/>
      <c r="Y669" s="987"/>
      <c r="Z669" s="987"/>
      <c r="AA669" s="987"/>
      <c r="AB669" s="987"/>
      <c r="AC669" s="987"/>
      <c r="AD669" s="987"/>
      <c r="AE669" s="987"/>
    </row>
    <row r="670">
      <c r="A670" s="987"/>
      <c r="B670" s="989"/>
      <c r="C670" s="989"/>
      <c r="D670" s="989"/>
      <c r="E670" s="992"/>
      <c r="F670" s="987"/>
      <c r="G670" s="989"/>
      <c r="H670" s="987"/>
      <c r="I670" s="987"/>
      <c r="J670" s="987"/>
      <c r="K670" s="987"/>
      <c r="L670" s="987"/>
      <c r="M670" s="987"/>
      <c r="N670" s="987"/>
      <c r="O670" s="987"/>
      <c r="P670" s="987"/>
      <c r="Q670" s="987"/>
      <c r="R670" s="987"/>
      <c r="S670" s="987"/>
      <c r="T670" s="987"/>
      <c r="U670" s="987"/>
      <c r="V670" s="987"/>
      <c r="W670" s="987"/>
      <c r="X670" s="987"/>
      <c r="Y670" s="987"/>
      <c r="Z670" s="987"/>
      <c r="AA670" s="987"/>
      <c r="AB670" s="987"/>
      <c r="AC670" s="987"/>
      <c r="AD670" s="987"/>
      <c r="AE670" s="987"/>
    </row>
    <row r="671">
      <c r="A671" s="987"/>
      <c r="B671" s="989"/>
      <c r="C671" s="989"/>
      <c r="D671" s="989"/>
      <c r="E671" s="992"/>
      <c r="F671" s="987"/>
      <c r="G671" s="989"/>
      <c r="H671" s="987"/>
      <c r="I671" s="987"/>
      <c r="J671" s="987"/>
      <c r="K671" s="987"/>
      <c r="L671" s="987"/>
      <c r="M671" s="987"/>
      <c r="N671" s="987"/>
      <c r="O671" s="987"/>
      <c r="P671" s="987"/>
      <c r="Q671" s="987"/>
      <c r="R671" s="987"/>
      <c r="S671" s="987"/>
      <c r="T671" s="987"/>
      <c r="U671" s="987"/>
      <c r="V671" s="987"/>
      <c r="W671" s="987"/>
      <c r="X671" s="987"/>
      <c r="Y671" s="987"/>
      <c r="Z671" s="987"/>
      <c r="AA671" s="987"/>
      <c r="AB671" s="987"/>
      <c r="AC671" s="987"/>
      <c r="AD671" s="987"/>
      <c r="AE671" s="987"/>
    </row>
    <row r="672">
      <c r="A672" s="987"/>
      <c r="B672" s="989"/>
      <c r="C672" s="989"/>
      <c r="D672" s="989"/>
      <c r="E672" s="992"/>
      <c r="F672" s="987"/>
      <c r="G672" s="989"/>
      <c r="H672" s="987"/>
      <c r="I672" s="987"/>
      <c r="J672" s="987"/>
      <c r="K672" s="987"/>
      <c r="L672" s="987"/>
      <c r="M672" s="987"/>
      <c r="N672" s="987"/>
      <c r="O672" s="987"/>
      <c r="P672" s="987"/>
      <c r="Q672" s="987"/>
      <c r="R672" s="987"/>
      <c r="S672" s="987"/>
      <c r="T672" s="987"/>
      <c r="U672" s="987"/>
      <c r="V672" s="987"/>
      <c r="W672" s="987"/>
      <c r="X672" s="987"/>
      <c r="Y672" s="987"/>
      <c r="Z672" s="987"/>
      <c r="AA672" s="987"/>
      <c r="AB672" s="987"/>
      <c r="AC672" s="987"/>
      <c r="AD672" s="987"/>
      <c r="AE672" s="987"/>
    </row>
    <row r="673">
      <c r="A673" s="987"/>
      <c r="B673" s="989"/>
      <c r="C673" s="989"/>
      <c r="D673" s="989"/>
      <c r="E673" s="992"/>
      <c r="F673" s="987"/>
      <c r="G673" s="989"/>
      <c r="H673" s="987"/>
      <c r="I673" s="987"/>
      <c r="J673" s="987"/>
      <c r="K673" s="987"/>
      <c r="L673" s="987"/>
      <c r="M673" s="987"/>
      <c r="N673" s="987"/>
      <c r="O673" s="987"/>
      <c r="P673" s="987"/>
      <c r="Q673" s="987"/>
      <c r="R673" s="987"/>
      <c r="S673" s="987"/>
      <c r="T673" s="987"/>
      <c r="U673" s="987"/>
      <c r="V673" s="987"/>
      <c r="W673" s="987"/>
      <c r="X673" s="987"/>
      <c r="Y673" s="987"/>
      <c r="Z673" s="987"/>
      <c r="AA673" s="987"/>
      <c r="AB673" s="987"/>
      <c r="AC673" s="987"/>
      <c r="AD673" s="987"/>
      <c r="AE673" s="987"/>
    </row>
    <row r="674">
      <c r="A674" s="987"/>
      <c r="B674" s="989"/>
      <c r="C674" s="989"/>
      <c r="D674" s="989"/>
      <c r="E674" s="992"/>
      <c r="F674" s="987"/>
      <c r="G674" s="989"/>
      <c r="H674" s="987"/>
      <c r="I674" s="987"/>
      <c r="J674" s="987"/>
      <c r="K674" s="987"/>
      <c r="L674" s="987"/>
      <c r="M674" s="987"/>
      <c r="N674" s="987"/>
      <c r="O674" s="987"/>
      <c r="P674" s="987"/>
      <c r="Q674" s="987"/>
      <c r="R674" s="987"/>
      <c r="S674" s="987"/>
      <c r="T674" s="987"/>
      <c r="U674" s="987"/>
      <c r="V674" s="987"/>
      <c r="W674" s="987"/>
      <c r="X674" s="987"/>
      <c r="Y674" s="987"/>
      <c r="Z674" s="987"/>
      <c r="AA674" s="987"/>
      <c r="AB674" s="987"/>
      <c r="AC674" s="987"/>
      <c r="AD674" s="987"/>
      <c r="AE674" s="987"/>
    </row>
    <row r="675">
      <c r="A675" s="987"/>
      <c r="B675" s="989"/>
      <c r="C675" s="989"/>
      <c r="D675" s="989"/>
      <c r="E675" s="992"/>
      <c r="F675" s="987"/>
      <c r="G675" s="989"/>
      <c r="H675" s="987"/>
      <c r="I675" s="987"/>
      <c r="J675" s="987"/>
      <c r="K675" s="987"/>
      <c r="L675" s="987"/>
      <c r="M675" s="987"/>
      <c r="N675" s="987"/>
      <c r="O675" s="987"/>
      <c r="P675" s="987"/>
      <c r="Q675" s="987"/>
      <c r="R675" s="987"/>
      <c r="S675" s="987"/>
      <c r="T675" s="987"/>
      <c r="U675" s="987"/>
      <c r="V675" s="987"/>
      <c r="W675" s="987"/>
      <c r="X675" s="987"/>
      <c r="Y675" s="987"/>
      <c r="Z675" s="987"/>
      <c r="AA675" s="987"/>
      <c r="AB675" s="987"/>
      <c r="AC675" s="987"/>
      <c r="AD675" s="987"/>
      <c r="AE675" s="987"/>
    </row>
    <row r="676">
      <c r="A676" s="987"/>
      <c r="B676" s="989"/>
      <c r="C676" s="989"/>
      <c r="D676" s="989"/>
      <c r="E676" s="992"/>
      <c r="F676" s="987"/>
      <c r="G676" s="989"/>
      <c r="H676" s="987"/>
      <c r="I676" s="987"/>
      <c r="J676" s="987"/>
      <c r="K676" s="987"/>
      <c r="L676" s="987"/>
      <c r="M676" s="987"/>
      <c r="N676" s="987"/>
      <c r="O676" s="987"/>
      <c r="P676" s="987"/>
      <c r="Q676" s="987"/>
      <c r="R676" s="987"/>
      <c r="S676" s="987"/>
      <c r="T676" s="987"/>
      <c r="U676" s="987"/>
      <c r="V676" s="987"/>
      <c r="W676" s="987"/>
      <c r="X676" s="987"/>
      <c r="Y676" s="987"/>
      <c r="Z676" s="987"/>
      <c r="AA676" s="987"/>
      <c r="AB676" s="987"/>
      <c r="AC676" s="987"/>
      <c r="AD676" s="987"/>
      <c r="AE676" s="987"/>
    </row>
    <row r="677">
      <c r="A677" s="987"/>
      <c r="B677" s="989"/>
      <c r="C677" s="989"/>
      <c r="D677" s="989"/>
      <c r="E677" s="992"/>
      <c r="F677" s="987"/>
      <c r="G677" s="989"/>
      <c r="H677" s="987"/>
      <c r="I677" s="987"/>
      <c r="J677" s="987"/>
      <c r="K677" s="987"/>
      <c r="L677" s="987"/>
      <c r="M677" s="987"/>
      <c r="N677" s="987"/>
      <c r="O677" s="987"/>
      <c r="P677" s="987"/>
      <c r="Q677" s="987"/>
      <c r="R677" s="987"/>
      <c r="S677" s="987"/>
      <c r="T677" s="987"/>
      <c r="U677" s="987"/>
      <c r="V677" s="987"/>
      <c r="W677" s="987"/>
      <c r="X677" s="987"/>
      <c r="Y677" s="987"/>
      <c r="Z677" s="987"/>
      <c r="AA677" s="987"/>
      <c r="AB677" s="987"/>
      <c r="AC677" s="987"/>
      <c r="AD677" s="987"/>
      <c r="AE677" s="987"/>
    </row>
    <row r="678">
      <c r="A678" s="987"/>
      <c r="B678" s="989"/>
      <c r="C678" s="989"/>
      <c r="D678" s="989"/>
      <c r="E678" s="992"/>
      <c r="F678" s="987"/>
      <c r="G678" s="989"/>
      <c r="H678" s="987"/>
      <c r="I678" s="987"/>
      <c r="J678" s="987"/>
      <c r="K678" s="987"/>
      <c r="L678" s="987"/>
      <c r="M678" s="987"/>
      <c r="N678" s="987"/>
      <c r="O678" s="987"/>
      <c r="P678" s="987"/>
      <c r="Q678" s="987"/>
      <c r="R678" s="987"/>
      <c r="S678" s="987"/>
      <c r="T678" s="987"/>
      <c r="U678" s="987"/>
      <c r="V678" s="987"/>
      <c r="W678" s="987"/>
      <c r="X678" s="987"/>
      <c r="Y678" s="987"/>
      <c r="Z678" s="987"/>
      <c r="AA678" s="987"/>
      <c r="AB678" s="987"/>
      <c r="AC678" s="987"/>
      <c r="AD678" s="987"/>
      <c r="AE678" s="987"/>
    </row>
    <row r="679">
      <c r="A679" s="987"/>
      <c r="B679" s="989"/>
      <c r="C679" s="989"/>
      <c r="D679" s="989"/>
      <c r="E679" s="992"/>
      <c r="F679" s="987"/>
      <c r="G679" s="989"/>
      <c r="H679" s="987"/>
      <c r="I679" s="987"/>
      <c r="J679" s="987"/>
      <c r="K679" s="987"/>
      <c r="L679" s="987"/>
      <c r="M679" s="987"/>
      <c r="N679" s="987"/>
      <c r="O679" s="987"/>
      <c r="P679" s="987"/>
      <c r="Q679" s="987"/>
      <c r="R679" s="987"/>
      <c r="S679" s="987"/>
      <c r="T679" s="987"/>
      <c r="U679" s="987"/>
      <c r="V679" s="987"/>
      <c r="W679" s="987"/>
      <c r="X679" s="987"/>
      <c r="Y679" s="987"/>
      <c r="Z679" s="987"/>
      <c r="AA679" s="987"/>
      <c r="AB679" s="987"/>
      <c r="AC679" s="987"/>
      <c r="AD679" s="987"/>
      <c r="AE679" s="987"/>
    </row>
    <row r="680">
      <c r="A680" s="987"/>
      <c r="B680" s="989"/>
      <c r="C680" s="989"/>
      <c r="D680" s="989"/>
      <c r="E680" s="992"/>
      <c r="F680" s="987"/>
      <c r="G680" s="989"/>
      <c r="H680" s="987"/>
      <c r="I680" s="987"/>
      <c r="J680" s="987"/>
      <c r="K680" s="987"/>
      <c r="L680" s="987"/>
      <c r="M680" s="987"/>
      <c r="N680" s="987"/>
      <c r="O680" s="987"/>
      <c r="P680" s="987"/>
      <c r="Q680" s="987"/>
      <c r="R680" s="987"/>
      <c r="S680" s="987"/>
      <c r="T680" s="987"/>
      <c r="U680" s="987"/>
      <c r="V680" s="987"/>
      <c r="W680" s="987"/>
      <c r="X680" s="987"/>
      <c r="Y680" s="987"/>
      <c r="Z680" s="987"/>
      <c r="AA680" s="987"/>
      <c r="AB680" s="987"/>
      <c r="AC680" s="987"/>
      <c r="AD680" s="987"/>
      <c r="AE680" s="987"/>
    </row>
    <row r="681">
      <c r="A681" s="987"/>
      <c r="B681" s="989"/>
      <c r="C681" s="989"/>
      <c r="D681" s="989"/>
      <c r="E681" s="992"/>
      <c r="F681" s="987"/>
      <c r="G681" s="989"/>
      <c r="H681" s="987"/>
      <c r="I681" s="987"/>
      <c r="J681" s="987"/>
      <c r="K681" s="987"/>
      <c r="L681" s="987"/>
      <c r="M681" s="987"/>
      <c r="N681" s="987"/>
      <c r="O681" s="987"/>
      <c r="P681" s="987"/>
      <c r="Q681" s="987"/>
      <c r="R681" s="987"/>
      <c r="S681" s="987"/>
      <c r="T681" s="987"/>
      <c r="U681" s="987"/>
      <c r="V681" s="987"/>
      <c r="W681" s="987"/>
      <c r="X681" s="987"/>
      <c r="Y681" s="987"/>
      <c r="Z681" s="987"/>
      <c r="AA681" s="987"/>
      <c r="AB681" s="987"/>
      <c r="AC681" s="987"/>
      <c r="AD681" s="987"/>
      <c r="AE681" s="987"/>
    </row>
    <row r="682">
      <c r="A682" s="987"/>
      <c r="B682" s="989"/>
      <c r="C682" s="989"/>
      <c r="D682" s="989"/>
      <c r="E682" s="992"/>
      <c r="F682" s="987"/>
      <c r="G682" s="989"/>
      <c r="H682" s="987"/>
      <c r="I682" s="987"/>
      <c r="J682" s="987"/>
      <c r="K682" s="987"/>
      <c r="L682" s="987"/>
      <c r="M682" s="987"/>
      <c r="N682" s="987"/>
      <c r="O682" s="987"/>
      <c r="P682" s="987"/>
      <c r="Q682" s="987"/>
      <c r="R682" s="987"/>
      <c r="S682" s="987"/>
      <c r="T682" s="987"/>
      <c r="U682" s="987"/>
      <c r="V682" s="987"/>
      <c r="W682" s="987"/>
      <c r="X682" s="987"/>
      <c r="Y682" s="987"/>
      <c r="Z682" s="987"/>
      <c r="AA682" s="987"/>
      <c r="AB682" s="987"/>
      <c r="AC682" s="987"/>
      <c r="AD682" s="987"/>
      <c r="AE682" s="987"/>
    </row>
    <row r="683">
      <c r="A683" s="987"/>
      <c r="B683" s="989"/>
      <c r="C683" s="989"/>
      <c r="D683" s="989"/>
      <c r="E683" s="992"/>
      <c r="F683" s="987"/>
      <c r="G683" s="989"/>
      <c r="H683" s="987"/>
      <c r="I683" s="987"/>
      <c r="J683" s="987"/>
      <c r="K683" s="987"/>
      <c r="L683" s="987"/>
      <c r="M683" s="987"/>
      <c r="N683" s="987"/>
      <c r="O683" s="987"/>
      <c r="P683" s="987"/>
      <c r="Q683" s="987"/>
      <c r="R683" s="987"/>
      <c r="S683" s="987"/>
      <c r="T683" s="987"/>
      <c r="U683" s="987"/>
      <c r="V683" s="987"/>
      <c r="W683" s="987"/>
      <c r="X683" s="987"/>
      <c r="Y683" s="987"/>
      <c r="Z683" s="987"/>
      <c r="AA683" s="987"/>
      <c r="AB683" s="987"/>
      <c r="AC683" s="987"/>
      <c r="AD683" s="987"/>
      <c r="AE683" s="987"/>
    </row>
    <row r="684">
      <c r="A684" s="987"/>
      <c r="B684" s="989"/>
      <c r="C684" s="989"/>
      <c r="D684" s="989"/>
      <c r="E684" s="992"/>
      <c r="F684" s="987"/>
      <c r="G684" s="989"/>
      <c r="H684" s="987"/>
      <c r="I684" s="987"/>
      <c r="J684" s="987"/>
      <c r="K684" s="987"/>
      <c r="L684" s="987"/>
      <c r="M684" s="987"/>
      <c r="N684" s="987"/>
      <c r="O684" s="987"/>
      <c r="P684" s="987"/>
      <c r="Q684" s="987"/>
      <c r="R684" s="987"/>
      <c r="S684" s="987"/>
      <c r="T684" s="987"/>
      <c r="U684" s="987"/>
      <c r="V684" s="987"/>
      <c r="W684" s="987"/>
      <c r="X684" s="987"/>
      <c r="Y684" s="987"/>
      <c r="Z684" s="987"/>
      <c r="AA684" s="987"/>
      <c r="AB684" s="987"/>
      <c r="AC684" s="987"/>
      <c r="AD684" s="987"/>
      <c r="AE684" s="987"/>
    </row>
    <row r="685">
      <c r="A685" s="987"/>
      <c r="B685" s="989"/>
      <c r="C685" s="989"/>
      <c r="D685" s="989"/>
      <c r="E685" s="992"/>
      <c r="F685" s="987"/>
      <c r="G685" s="989"/>
      <c r="H685" s="987"/>
      <c r="I685" s="987"/>
      <c r="J685" s="987"/>
      <c r="K685" s="987"/>
      <c r="L685" s="987"/>
      <c r="M685" s="987"/>
      <c r="N685" s="987"/>
      <c r="O685" s="987"/>
      <c r="P685" s="987"/>
      <c r="Q685" s="987"/>
      <c r="R685" s="987"/>
      <c r="S685" s="987"/>
      <c r="T685" s="987"/>
      <c r="U685" s="987"/>
      <c r="V685" s="987"/>
      <c r="W685" s="987"/>
      <c r="X685" s="987"/>
      <c r="Y685" s="987"/>
      <c r="Z685" s="987"/>
      <c r="AA685" s="987"/>
      <c r="AB685" s="987"/>
      <c r="AC685" s="987"/>
      <c r="AD685" s="987"/>
      <c r="AE685" s="987"/>
    </row>
    <row r="686">
      <c r="A686" s="987"/>
      <c r="B686" s="989"/>
      <c r="C686" s="989"/>
      <c r="D686" s="989"/>
      <c r="E686" s="992"/>
      <c r="F686" s="987"/>
      <c r="G686" s="989"/>
      <c r="H686" s="987"/>
      <c r="I686" s="987"/>
      <c r="J686" s="987"/>
      <c r="K686" s="987"/>
      <c r="L686" s="987"/>
      <c r="M686" s="987"/>
      <c r="N686" s="987"/>
      <c r="O686" s="987"/>
      <c r="P686" s="987"/>
      <c r="Q686" s="987"/>
      <c r="R686" s="987"/>
      <c r="S686" s="987"/>
      <c r="T686" s="987"/>
      <c r="U686" s="987"/>
      <c r="V686" s="987"/>
      <c r="W686" s="987"/>
      <c r="X686" s="987"/>
      <c r="Y686" s="987"/>
      <c r="Z686" s="987"/>
      <c r="AA686" s="987"/>
      <c r="AB686" s="987"/>
      <c r="AC686" s="987"/>
      <c r="AD686" s="987"/>
      <c r="AE686" s="987"/>
    </row>
    <row r="687">
      <c r="A687" s="987"/>
      <c r="B687" s="989"/>
      <c r="C687" s="989"/>
      <c r="D687" s="989"/>
      <c r="E687" s="992"/>
      <c r="F687" s="987"/>
      <c r="G687" s="989"/>
      <c r="H687" s="987"/>
      <c r="I687" s="987"/>
      <c r="J687" s="987"/>
      <c r="K687" s="987"/>
      <c r="L687" s="987"/>
      <c r="M687" s="987"/>
      <c r="N687" s="987"/>
      <c r="O687" s="987"/>
      <c r="P687" s="987"/>
      <c r="Q687" s="987"/>
      <c r="R687" s="987"/>
      <c r="S687" s="987"/>
      <c r="T687" s="987"/>
      <c r="U687" s="987"/>
      <c r="V687" s="987"/>
      <c r="W687" s="987"/>
      <c r="X687" s="987"/>
      <c r="Y687" s="987"/>
      <c r="Z687" s="987"/>
      <c r="AA687" s="987"/>
      <c r="AB687" s="987"/>
      <c r="AC687" s="987"/>
      <c r="AD687" s="987"/>
      <c r="AE687" s="987"/>
    </row>
    <row r="688">
      <c r="A688" s="987"/>
      <c r="B688" s="989"/>
      <c r="C688" s="989"/>
      <c r="D688" s="989"/>
      <c r="E688" s="992"/>
      <c r="F688" s="987"/>
      <c r="G688" s="989"/>
      <c r="H688" s="987"/>
      <c r="I688" s="987"/>
      <c r="J688" s="987"/>
      <c r="K688" s="987"/>
      <c r="L688" s="987"/>
      <c r="M688" s="987"/>
      <c r="N688" s="987"/>
      <c r="O688" s="987"/>
      <c r="P688" s="987"/>
      <c r="Q688" s="987"/>
      <c r="R688" s="987"/>
      <c r="S688" s="987"/>
      <c r="T688" s="987"/>
      <c r="U688" s="987"/>
      <c r="V688" s="987"/>
      <c r="W688" s="987"/>
      <c r="X688" s="987"/>
      <c r="Y688" s="987"/>
      <c r="Z688" s="987"/>
      <c r="AA688" s="987"/>
      <c r="AB688" s="987"/>
      <c r="AC688" s="987"/>
      <c r="AD688" s="987"/>
      <c r="AE688" s="987"/>
    </row>
    <row r="689">
      <c r="A689" s="987"/>
      <c r="B689" s="989"/>
      <c r="C689" s="989"/>
      <c r="D689" s="989"/>
      <c r="E689" s="992"/>
      <c r="F689" s="987"/>
      <c r="G689" s="989"/>
      <c r="H689" s="987"/>
      <c r="I689" s="987"/>
      <c r="J689" s="987"/>
      <c r="K689" s="987"/>
      <c r="L689" s="987"/>
      <c r="M689" s="987"/>
      <c r="N689" s="987"/>
      <c r="O689" s="987"/>
      <c r="P689" s="987"/>
      <c r="Q689" s="987"/>
      <c r="R689" s="987"/>
      <c r="S689" s="987"/>
      <c r="T689" s="987"/>
      <c r="U689" s="987"/>
      <c r="V689" s="987"/>
      <c r="W689" s="987"/>
      <c r="X689" s="987"/>
      <c r="Y689" s="987"/>
      <c r="Z689" s="987"/>
      <c r="AA689" s="987"/>
      <c r="AB689" s="987"/>
      <c r="AC689" s="987"/>
      <c r="AD689" s="987"/>
      <c r="AE689" s="987"/>
    </row>
    <row r="690">
      <c r="A690" s="987"/>
      <c r="B690" s="989"/>
      <c r="C690" s="989"/>
      <c r="D690" s="989"/>
      <c r="E690" s="992"/>
      <c r="F690" s="987"/>
      <c r="G690" s="989"/>
      <c r="H690" s="987"/>
      <c r="I690" s="987"/>
      <c r="J690" s="987"/>
      <c r="K690" s="987"/>
      <c r="L690" s="987"/>
      <c r="M690" s="987"/>
      <c r="N690" s="987"/>
      <c r="O690" s="987"/>
      <c r="P690" s="987"/>
      <c r="Q690" s="987"/>
      <c r="R690" s="987"/>
      <c r="S690" s="987"/>
      <c r="T690" s="987"/>
      <c r="U690" s="987"/>
      <c r="V690" s="987"/>
      <c r="W690" s="987"/>
      <c r="X690" s="987"/>
      <c r="Y690" s="987"/>
      <c r="Z690" s="987"/>
      <c r="AA690" s="987"/>
      <c r="AB690" s="987"/>
      <c r="AC690" s="987"/>
      <c r="AD690" s="987"/>
      <c r="AE690" s="987"/>
    </row>
    <row r="691">
      <c r="A691" s="987"/>
      <c r="B691" s="989"/>
      <c r="C691" s="989"/>
      <c r="D691" s="989"/>
      <c r="E691" s="992"/>
      <c r="F691" s="987"/>
      <c r="G691" s="989"/>
      <c r="H691" s="987"/>
      <c r="I691" s="987"/>
      <c r="J691" s="987"/>
      <c r="K691" s="987"/>
      <c r="L691" s="987"/>
      <c r="M691" s="987"/>
      <c r="N691" s="987"/>
      <c r="O691" s="987"/>
      <c r="P691" s="987"/>
      <c r="Q691" s="987"/>
      <c r="R691" s="987"/>
      <c r="S691" s="987"/>
      <c r="T691" s="987"/>
      <c r="U691" s="987"/>
      <c r="V691" s="987"/>
      <c r="W691" s="987"/>
      <c r="X691" s="987"/>
      <c r="Y691" s="987"/>
      <c r="Z691" s="987"/>
      <c r="AA691" s="987"/>
      <c r="AB691" s="987"/>
      <c r="AC691" s="987"/>
      <c r="AD691" s="987"/>
      <c r="AE691" s="987"/>
    </row>
    <row r="692">
      <c r="A692" s="987"/>
      <c r="B692" s="989"/>
      <c r="C692" s="989"/>
      <c r="D692" s="989"/>
      <c r="E692" s="992"/>
      <c r="F692" s="987"/>
      <c r="G692" s="989"/>
      <c r="H692" s="987"/>
      <c r="I692" s="987"/>
      <c r="J692" s="987"/>
      <c r="K692" s="987"/>
      <c r="L692" s="987"/>
      <c r="M692" s="987"/>
      <c r="N692" s="987"/>
      <c r="O692" s="987"/>
      <c r="P692" s="987"/>
      <c r="Q692" s="987"/>
      <c r="R692" s="987"/>
      <c r="S692" s="987"/>
      <c r="T692" s="987"/>
      <c r="U692" s="987"/>
      <c r="V692" s="987"/>
      <c r="W692" s="987"/>
      <c r="X692" s="987"/>
      <c r="Y692" s="987"/>
      <c r="Z692" s="987"/>
      <c r="AA692" s="987"/>
      <c r="AB692" s="987"/>
      <c r="AC692" s="987"/>
      <c r="AD692" s="987"/>
      <c r="AE692" s="987"/>
    </row>
    <row r="693">
      <c r="A693" s="987"/>
      <c r="B693" s="989"/>
      <c r="C693" s="989"/>
      <c r="D693" s="989"/>
      <c r="E693" s="992"/>
      <c r="F693" s="987"/>
      <c r="G693" s="989"/>
      <c r="H693" s="987"/>
      <c r="I693" s="987"/>
      <c r="J693" s="987"/>
      <c r="K693" s="987"/>
      <c r="L693" s="987"/>
      <c r="M693" s="987"/>
      <c r="N693" s="987"/>
      <c r="O693" s="987"/>
      <c r="P693" s="987"/>
      <c r="Q693" s="987"/>
      <c r="R693" s="987"/>
      <c r="S693" s="987"/>
      <c r="T693" s="987"/>
      <c r="U693" s="987"/>
      <c r="V693" s="987"/>
      <c r="W693" s="987"/>
      <c r="X693" s="987"/>
      <c r="Y693" s="987"/>
      <c r="Z693" s="987"/>
      <c r="AA693" s="987"/>
      <c r="AB693" s="987"/>
      <c r="AC693" s="987"/>
      <c r="AD693" s="987"/>
      <c r="AE693" s="987"/>
    </row>
    <row r="694">
      <c r="A694" s="987"/>
      <c r="B694" s="989"/>
      <c r="C694" s="989"/>
      <c r="D694" s="989"/>
      <c r="E694" s="992"/>
      <c r="F694" s="987"/>
      <c r="G694" s="989"/>
      <c r="H694" s="987"/>
      <c r="I694" s="987"/>
      <c r="J694" s="987"/>
      <c r="K694" s="987"/>
      <c r="L694" s="987"/>
      <c r="M694" s="987"/>
      <c r="N694" s="987"/>
      <c r="O694" s="987"/>
      <c r="P694" s="987"/>
      <c r="Q694" s="987"/>
      <c r="R694" s="987"/>
      <c r="S694" s="987"/>
      <c r="T694" s="987"/>
      <c r="U694" s="987"/>
      <c r="V694" s="987"/>
      <c r="W694" s="987"/>
      <c r="X694" s="987"/>
      <c r="Y694" s="987"/>
      <c r="Z694" s="987"/>
      <c r="AA694" s="987"/>
      <c r="AB694" s="987"/>
      <c r="AC694" s="987"/>
      <c r="AD694" s="987"/>
      <c r="AE694" s="987"/>
    </row>
    <row r="695">
      <c r="A695" s="987"/>
      <c r="B695" s="989"/>
      <c r="C695" s="989"/>
      <c r="D695" s="989"/>
      <c r="E695" s="992"/>
      <c r="F695" s="987"/>
      <c r="G695" s="989"/>
      <c r="H695" s="987"/>
      <c r="I695" s="987"/>
      <c r="J695" s="987"/>
      <c r="K695" s="987"/>
      <c r="L695" s="987"/>
      <c r="M695" s="987"/>
      <c r="N695" s="987"/>
      <c r="O695" s="987"/>
      <c r="P695" s="987"/>
      <c r="Q695" s="987"/>
      <c r="R695" s="987"/>
      <c r="S695" s="987"/>
      <c r="T695" s="987"/>
      <c r="U695" s="987"/>
      <c r="V695" s="987"/>
      <c r="W695" s="987"/>
      <c r="X695" s="987"/>
      <c r="Y695" s="987"/>
      <c r="Z695" s="987"/>
      <c r="AA695" s="987"/>
      <c r="AB695" s="987"/>
      <c r="AC695" s="987"/>
      <c r="AD695" s="987"/>
      <c r="AE695" s="987"/>
    </row>
    <row r="696">
      <c r="A696" s="987"/>
      <c r="B696" s="989"/>
      <c r="C696" s="989"/>
      <c r="D696" s="989"/>
      <c r="E696" s="992"/>
      <c r="F696" s="987"/>
      <c r="G696" s="989"/>
      <c r="H696" s="987"/>
      <c r="I696" s="987"/>
      <c r="J696" s="987"/>
      <c r="K696" s="987"/>
      <c r="L696" s="987"/>
      <c r="M696" s="987"/>
      <c r="N696" s="987"/>
      <c r="O696" s="987"/>
      <c r="P696" s="987"/>
      <c r="Q696" s="987"/>
      <c r="R696" s="987"/>
      <c r="S696" s="987"/>
      <c r="T696" s="987"/>
      <c r="U696" s="987"/>
      <c r="V696" s="987"/>
      <c r="W696" s="987"/>
      <c r="X696" s="987"/>
      <c r="Y696" s="987"/>
      <c r="Z696" s="987"/>
      <c r="AA696" s="987"/>
      <c r="AB696" s="987"/>
      <c r="AC696" s="987"/>
      <c r="AD696" s="987"/>
      <c r="AE696" s="987"/>
    </row>
    <row r="697">
      <c r="A697" s="987"/>
      <c r="B697" s="989"/>
      <c r="C697" s="989"/>
      <c r="D697" s="989"/>
      <c r="E697" s="992"/>
      <c r="F697" s="987"/>
      <c r="G697" s="989"/>
      <c r="H697" s="987"/>
      <c r="I697" s="987"/>
      <c r="J697" s="987"/>
      <c r="K697" s="987"/>
      <c r="L697" s="987"/>
      <c r="M697" s="987"/>
      <c r="N697" s="987"/>
      <c r="O697" s="987"/>
      <c r="P697" s="987"/>
      <c r="Q697" s="987"/>
      <c r="R697" s="987"/>
      <c r="S697" s="987"/>
      <c r="T697" s="987"/>
      <c r="U697" s="987"/>
      <c r="V697" s="987"/>
      <c r="W697" s="987"/>
      <c r="X697" s="987"/>
      <c r="Y697" s="987"/>
      <c r="Z697" s="987"/>
      <c r="AA697" s="987"/>
      <c r="AB697" s="987"/>
      <c r="AC697" s="987"/>
      <c r="AD697" s="987"/>
      <c r="AE697" s="987"/>
    </row>
    <row r="698">
      <c r="A698" s="987"/>
      <c r="B698" s="989"/>
      <c r="C698" s="989"/>
      <c r="D698" s="989"/>
      <c r="E698" s="992"/>
      <c r="F698" s="987"/>
      <c r="G698" s="989"/>
      <c r="H698" s="987"/>
      <c r="I698" s="987"/>
      <c r="J698" s="987"/>
      <c r="K698" s="987"/>
      <c r="L698" s="987"/>
      <c r="M698" s="987"/>
      <c r="N698" s="987"/>
      <c r="O698" s="987"/>
      <c r="P698" s="987"/>
      <c r="Q698" s="987"/>
      <c r="R698" s="987"/>
      <c r="S698" s="987"/>
      <c r="T698" s="987"/>
      <c r="U698" s="987"/>
      <c r="V698" s="987"/>
      <c r="W698" s="987"/>
      <c r="X698" s="987"/>
      <c r="Y698" s="987"/>
      <c r="Z698" s="987"/>
      <c r="AA698" s="987"/>
      <c r="AB698" s="987"/>
      <c r="AC698" s="987"/>
      <c r="AD698" s="987"/>
      <c r="AE698" s="987"/>
    </row>
    <row r="699">
      <c r="A699" s="987"/>
      <c r="B699" s="989"/>
      <c r="C699" s="989"/>
      <c r="D699" s="989"/>
      <c r="E699" s="992"/>
      <c r="F699" s="987"/>
      <c r="G699" s="989"/>
      <c r="H699" s="987"/>
      <c r="I699" s="987"/>
      <c r="J699" s="987"/>
      <c r="K699" s="987"/>
      <c r="L699" s="987"/>
      <c r="M699" s="987"/>
      <c r="N699" s="987"/>
      <c r="O699" s="987"/>
      <c r="P699" s="987"/>
      <c r="Q699" s="987"/>
      <c r="R699" s="987"/>
      <c r="S699" s="987"/>
      <c r="T699" s="987"/>
      <c r="U699" s="987"/>
      <c r="V699" s="987"/>
      <c r="W699" s="987"/>
      <c r="X699" s="987"/>
      <c r="Y699" s="987"/>
      <c r="Z699" s="987"/>
      <c r="AA699" s="987"/>
      <c r="AB699" s="987"/>
      <c r="AC699" s="987"/>
      <c r="AD699" s="987"/>
      <c r="AE699" s="987"/>
    </row>
    <row r="700">
      <c r="A700" s="987"/>
      <c r="B700" s="989"/>
      <c r="C700" s="989"/>
      <c r="D700" s="989"/>
      <c r="E700" s="992"/>
      <c r="F700" s="987"/>
      <c r="G700" s="989"/>
      <c r="H700" s="987"/>
      <c r="I700" s="987"/>
      <c r="J700" s="987"/>
      <c r="K700" s="987"/>
      <c r="L700" s="987"/>
      <c r="M700" s="987"/>
      <c r="N700" s="987"/>
      <c r="O700" s="987"/>
      <c r="P700" s="987"/>
      <c r="Q700" s="987"/>
      <c r="R700" s="987"/>
      <c r="S700" s="987"/>
      <c r="T700" s="987"/>
      <c r="U700" s="987"/>
      <c r="V700" s="987"/>
      <c r="W700" s="987"/>
      <c r="X700" s="987"/>
      <c r="Y700" s="987"/>
      <c r="Z700" s="987"/>
      <c r="AA700" s="987"/>
      <c r="AB700" s="987"/>
      <c r="AC700" s="987"/>
      <c r="AD700" s="987"/>
      <c r="AE700" s="987"/>
    </row>
    <row r="701">
      <c r="A701" s="987"/>
      <c r="B701" s="989"/>
      <c r="C701" s="989"/>
      <c r="D701" s="989"/>
      <c r="E701" s="992"/>
      <c r="F701" s="987"/>
      <c r="G701" s="989"/>
      <c r="H701" s="987"/>
      <c r="I701" s="987"/>
      <c r="J701" s="987"/>
      <c r="K701" s="987"/>
      <c r="L701" s="987"/>
      <c r="M701" s="987"/>
      <c r="N701" s="987"/>
      <c r="O701" s="987"/>
      <c r="P701" s="987"/>
      <c r="Q701" s="987"/>
      <c r="R701" s="987"/>
      <c r="S701" s="987"/>
      <c r="T701" s="987"/>
      <c r="U701" s="987"/>
      <c r="V701" s="987"/>
      <c r="W701" s="987"/>
      <c r="X701" s="987"/>
      <c r="Y701" s="987"/>
      <c r="Z701" s="987"/>
      <c r="AA701" s="987"/>
      <c r="AB701" s="987"/>
      <c r="AC701" s="987"/>
      <c r="AD701" s="987"/>
      <c r="AE701" s="987"/>
    </row>
    <row r="702">
      <c r="A702" s="987"/>
      <c r="B702" s="989"/>
      <c r="C702" s="989"/>
      <c r="D702" s="989"/>
      <c r="E702" s="992"/>
      <c r="F702" s="987"/>
      <c r="G702" s="989"/>
      <c r="H702" s="987"/>
      <c r="I702" s="987"/>
      <c r="J702" s="987"/>
      <c r="K702" s="987"/>
      <c r="L702" s="987"/>
      <c r="M702" s="987"/>
      <c r="N702" s="987"/>
      <c r="O702" s="987"/>
      <c r="P702" s="987"/>
      <c r="Q702" s="987"/>
      <c r="R702" s="987"/>
      <c r="S702" s="987"/>
      <c r="T702" s="987"/>
      <c r="U702" s="987"/>
      <c r="V702" s="987"/>
      <c r="W702" s="987"/>
      <c r="X702" s="987"/>
      <c r="Y702" s="987"/>
      <c r="Z702" s="987"/>
      <c r="AA702" s="987"/>
      <c r="AB702" s="987"/>
      <c r="AC702" s="987"/>
      <c r="AD702" s="987"/>
      <c r="AE702" s="987"/>
    </row>
    <row r="703">
      <c r="A703" s="987"/>
      <c r="B703" s="989"/>
      <c r="C703" s="989"/>
      <c r="D703" s="989"/>
      <c r="E703" s="992"/>
      <c r="F703" s="987"/>
      <c r="G703" s="989"/>
      <c r="H703" s="987"/>
      <c r="I703" s="987"/>
      <c r="J703" s="987"/>
      <c r="K703" s="987"/>
      <c r="L703" s="987"/>
      <c r="M703" s="987"/>
      <c r="N703" s="987"/>
      <c r="O703" s="987"/>
      <c r="P703" s="987"/>
      <c r="Q703" s="987"/>
      <c r="R703" s="987"/>
      <c r="S703" s="987"/>
      <c r="T703" s="987"/>
      <c r="U703" s="987"/>
      <c r="V703" s="987"/>
      <c r="W703" s="987"/>
      <c r="X703" s="987"/>
      <c r="Y703" s="987"/>
      <c r="Z703" s="987"/>
      <c r="AA703" s="987"/>
      <c r="AB703" s="987"/>
      <c r="AC703" s="987"/>
      <c r="AD703" s="987"/>
      <c r="AE703" s="987"/>
    </row>
    <row r="704">
      <c r="A704" s="987"/>
      <c r="B704" s="989"/>
      <c r="C704" s="989"/>
      <c r="D704" s="989"/>
      <c r="E704" s="992"/>
      <c r="F704" s="987"/>
      <c r="G704" s="989"/>
      <c r="H704" s="987"/>
      <c r="I704" s="987"/>
      <c r="J704" s="987"/>
      <c r="K704" s="987"/>
      <c r="L704" s="987"/>
      <c r="M704" s="987"/>
      <c r="N704" s="987"/>
      <c r="O704" s="987"/>
      <c r="P704" s="987"/>
      <c r="Q704" s="987"/>
      <c r="R704" s="987"/>
      <c r="S704" s="987"/>
      <c r="T704" s="987"/>
      <c r="U704" s="987"/>
      <c r="V704" s="987"/>
      <c r="W704" s="987"/>
      <c r="X704" s="987"/>
      <c r="Y704" s="987"/>
      <c r="Z704" s="987"/>
      <c r="AA704" s="987"/>
      <c r="AB704" s="987"/>
      <c r="AC704" s="987"/>
      <c r="AD704" s="987"/>
      <c r="AE704" s="987"/>
    </row>
    <row r="705">
      <c r="A705" s="987"/>
      <c r="B705" s="989"/>
      <c r="C705" s="989"/>
      <c r="D705" s="989"/>
      <c r="E705" s="992"/>
      <c r="F705" s="987"/>
      <c r="G705" s="989"/>
      <c r="H705" s="987"/>
      <c r="I705" s="987"/>
      <c r="J705" s="987"/>
      <c r="K705" s="987"/>
      <c r="L705" s="987"/>
      <c r="M705" s="987"/>
      <c r="N705" s="987"/>
      <c r="O705" s="987"/>
      <c r="P705" s="987"/>
      <c r="Q705" s="987"/>
      <c r="R705" s="987"/>
      <c r="S705" s="987"/>
      <c r="T705" s="987"/>
      <c r="U705" s="987"/>
      <c r="V705" s="987"/>
      <c r="W705" s="987"/>
      <c r="X705" s="987"/>
      <c r="Y705" s="987"/>
      <c r="Z705" s="987"/>
      <c r="AA705" s="987"/>
      <c r="AB705" s="987"/>
      <c r="AC705" s="987"/>
      <c r="AD705" s="987"/>
      <c r="AE705" s="987"/>
    </row>
    <row r="706">
      <c r="A706" s="987"/>
      <c r="B706" s="989"/>
      <c r="C706" s="989"/>
      <c r="D706" s="989"/>
      <c r="E706" s="992"/>
      <c r="F706" s="987"/>
      <c r="G706" s="989"/>
      <c r="H706" s="987"/>
      <c r="I706" s="987"/>
      <c r="J706" s="987"/>
      <c r="K706" s="987"/>
      <c r="L706" s="987"/>
      <c r="M706" s="987"/>
      <c r="N706" s="987"/>
      <c r="O706" s="987"/>
      <c r="P706" s="987"/>
      <c r="Q706" s="987"/>
      <c r="R706" s="987"/>
      <c r="S706" s="987"/>
      <c r="T706" s="987"/>
      <c r="U706" s="987"/>
      <c r="V706" s="987"/>
      <c r="W706" s="987"/>
      <c r="X706" s="987"/>
      <c r="Y706" s="987"/>
      <c r="Z706" s="987"/>
      <c r="AA706" s="987"/>
      <c r="AB706" s="987"/>
      <c r="AC706" s="987"/>
      <c r="AD706" s="987"/>
      <c r="AE706" s="987"/>
    </row>
    <row r="707">
      <c r="A707" s="987"/>
      <c r="B707" s="989"/>
      <c r="C707" s="989"/>
      <c r="D707" s="989"/>
      <c r="E707" s="992"/>
      <c r="F707" s="987"/>
      <c r="G707" s="989"/>
      <c r="H707" s="987"/>
      <c r="I707" s="987"/>
      <c r="J707" s="987"/>
      <c r="K707" s="987"/>
      <c r="L707" s="987"/>
      <c r="M707" s="987"/>
      <c r="N707" s="987"/>
      <c r="O707" s="987"/>
      <c r="P707" s="987"/>
      <c r="Q707" s="987"/>
      <c r="R707" s="987"/>
      <c r="S707" s="987"/>
      <c r="T707" s="987"/>
      <c r="U707" s="987"/>
      <c r="V707" s="987"/>
      <c r="W707" s="987"/>
      <c r="X707" s="987"/>
      <c r="Y707" s="987"/>
      <c r="Z707" s="987"/>
      <c r="AA707" s="987"/>
      <c r="AB707" s="987"/>
      <c r="AC707" s="987"/>
      <c r="AD707" s="987"/>
      <c r="AE707" s="987"/>
    </row>
    <row r="708">
      <c r="A708" s="987"/>
      <c r="B708" s="989"/>
      <c r="C708" s="989"/>
      <c r="D708" s="989"/>
      <c r="E708" s="992"/>
      <c r="F708" s="987"/>
      <c r="G708" s="989"/>
      <c r="H708" s="987"/>
      <c r="I708" s="987"/>
      <c r="J708" s="987"/>
      <c r="K708" s="987"/>
      <c r="L708" s="987"/>
      <c r="M708" s="987"/>
      <c r="N708" s="987"/>
      <c r="O708" s="987"/>
      <c r="P708" s="987"/>
      <c r="Q708" s="987"/>
      <c r="R708" s="987"/>
      <c r="S708" s="987"/>
      <c r="T708" s="987"/>
      <c r="U708" s="987"/>
      <c r="V708" s="987"/>
      <c r="W708" s="987"/>
      <c r="X708" s="987"/>
      <c r="Y708" s="987"/>
      <c r="Z708" s="987"/>
      <c r="AA708" s="987"/>
      <c r="AB708" s="987"/>
      <c r="AC708" s="987"/>
      <c r="AD708" s="987"/>
      <c r="AE708" s="987"/>
    </row>
    <row r="709">
      <c r="A709" s="987"/>
      <c r="B709" s="989"/>
      <c r="C709" s="989"/>
      <c r="D709" s="989"/>
      <c r="E709" s="992"/>
      <c r="F709" s="987"/>
      <c r="G709" s="989"/>
      <c r="H709" s="987"/>
      <c r="I709" s="987"/>
      <c r="J709" s="987"/>
      <c r="K709" s="987"/>
      <c r="L709" s="987"/>
      <c r="M709" s="987"/>
      <c r="N709" s="987"/>
      <c r="O709" s="987"/>
      <c r="P709" s="987"/>
      <c r="Q709" s="987"/>
      <c r="R709" s="987"/>
      <c r="S709" s="987"/>
      <c r="T709" s="987"/>
      <c r="U709" s="987"/>
      <c r="V709" s="987"/>
      <c r="W709" s="987"/>
      <c r="X709" s="987"/>
      <c r="Y709" s="987"/>
      <c r="Z709" s="987"/>
      <c r="AA709" s="987"/>
      <c r="AB709" s="987"/>
      <c r="AC709" s="987"/>
      <c r="AD709" s="987"/>
      <c r="AE709" s="987"/>
    </row>
    <row r="710">
      <c r="A710" s="987"/>
      <c r="B710" s="989"/>
      <c r="C710" s="989"/>
      <c r="D710" s="989"/>
      <c r="E710" s="992"/>
      <c r="F710" s="987"/>
      <c r="G710" s="989"/>
      <c r="H710" s="987"/>
      <c r="I710" s="987"/>
      <c r="J710" s="987"/>
      <c r="K710" s="987"/>
      <c r="L710" s="987"/>
      <c r="M710" s="987"/>
      <c r="N710" s="987"/>
      <c r="O710" s="987"/>
      <c r="P710" s="987"/>
      <c r="Q710" s="987"/>
      <c r="R710" s="987"/>
      <c r="S710" s="987"/>
      <c r="T710" s="987"/>
      <c r="U710" s="987"/>
      <c r="V710" s="987"/>
      <c r="W710" s="987"/>
      <c r="X710" s="987"/>
      <c r="Y710" s="987"/>
      <c r="Z710" s="987"/>
      <c r="AA710" s="987"/>
      <c r="AB710" s="987"/>
      <c r="AC710" s="987"/>
      <c r="AD710" s="987"/>
      <c r="AE710" s="987"/>
    </row>
    <row r="711">
      <c r="A711" s="987"/>
      <c r="B711" s="989"/>
      <c r="C711" s="989"/>
      <c r="D711" s="989"/>
      <c r="E711" s="992"/>
      <c r="F711" s="987"/>
      <c r="G711" s="989"/>
      <c r="H711" s="987"/>
      <c r="I711" s="987"/>
      <c r="J711" s="987"/>
      <c r="K711" s="987"/>
      <c r="L711" s="987"/>
      <c r="M711" s="987"/>
      <c r="N711" s="987"/>
      <c r="O711" s="987"/>
      <c r="P711" s="987"/>
      <c r="Q711" s="987"/>
      <c r="R711" s="987"/>
      <c r="S711" s="987"/>
      <c r="T711" s="987"/>
      <c r="U711" s="987"/>
      <c r="V711" s="987"/>
      <c r="W711" s="987"/>
      <c r="X711" s="987"/>
      <c r="Y711" s="987"/>
      <c r="Z711" s="987"/>
      <c r="AA711" s="987"/>
      <c r="AB711" s="987"/>
      <c r="AC711" s="987"/>
      <c r="AD711" s="987"/>
      <c r="AE711" s="987"/>
    </row>
    <row r="712">
      <c r="A712" s="987"/>
      <c r="B712" s="989"/>
      <c r="C712" s="989"/>
      <c r="D712" s="989"/>
      <c r="E712" s="992"/>
      <c r="F712" s="987"/>
      <c r="G712" s="989"/>
      <c r="H712" s="987"/>
      <c r="I712" s="987"/>
      <c r="J712" s="987"/>
      <c r="K712" s="987"/>
      <c r="L712" s="987"/>
      <c r="M712" s="987"/>
      <c r="N712" s="987"/>
      <c r="O712" s="987"/>
      <c r="P712" s="987"/>
      <c r="Q712" s="987"/>
      <c r="R712" s="987"/>
      <c r="S712" s="987"/>
      <c r="T712" s="987"/>
      <c r="U712" s="987"/>
      <c r="V712" s="987"/>
      <c r="W712" s="987"/>
      <c r="X712" s="987"/>
      <c r="Y712" s="987"/>
      <c r="Z712" s="987"/>
      <c r="AA712" s="987"/>
      <c r="AB712" s="987"/>
      <c r="AC712" s="987"/>
      <c r="AD712" s="987"/>
      <c r="AE712" s="987"/>
    </row>
    <row r="713">
      <c r="A713" s="987"/>
      <c r="B713" s="989"/>
      <c r="C713" s="989"/>
      <c r="D713" s="989"/>
      <c r="E713" s="992"/>
      <c r="F713" s="987"/>
      <c r="G713" s="989"/>
      <c r="H713" s="987"/>
      <c r="I713" s="987"/>
      <c r="J713" s="987"/>
      <c r="K713" s="987"/>
      <c r="L713" s="987"/>
      <c r="M713" s="987"/>
      <c r="N713" s="987"/>
      <c r="O713" s="987"/>
      <c r="P713" s="987"/>
      <c r="Q713" s="987"/>
      <c r="R713" s="987"/>
      <c r="S713" s="987"/>
      <c r="T713" s="987"/>
      <c r="U713" s="987"/>
      <c r="V713" s="987"/>
      <c r="W713" s="987"/>
      <c r="X713" s="987"/>
      <c r="Y713" s="987"/>
      <c r="Z713" s="987"/>
      <c r="AA713" s="987"/>
      <c r="AB713" s="987"/>
      <c r="AC713" s="987"/>
      <c r="AD713" s="987"/>
      <c r="AE713" s="987"/>
    </row>
    <row r="714">
      <c r="A714" s="987"/>
      <c r="B714" s="989"/>
      <c r="C714" s="989"/>
      <c r="D714" s="989"/>
      <c r="E714" s="992"/>
      <c r="F714" s="987"/>
      <c r="G714" s="989"/>
      <c r="H714" s="987"/>
      <c r="I714" s="987"/>
      <c r="J714" s="987"/>
      <c r="K714" s="987"/>
      <c r="L714" s="987"/>
      <c r="M714" s="987"/>
      <c r="N714" s="987"/>
      <c r="O714" s="987"/>
      <c r="P714" s="987"/>
      <c r="Q714" s="987"/>
      <c r="R714" s="987"/>
      <c r="S714" s="987"/>
      <c r="T714" s="987"/>
      <c r="U714" s="987"/>
      <c r="V714" s="987"/>
      <c r="W714" s="987"/>
      <c r="X714" s="987"/>
      <c r="Y714" s="987"/>
      <c r="Z714" s="987"/>
      <c r="AA714" s="987"/>
      <c r="AB714" s="987"/>
      <c r="AC714" s="987"/>
      <c r="AD714" s="987"/>
      <c r="AE714" s="987"/>
    </row>
    <row r="715">
      <c r="A715" s="987"/>
      <c r="B715" s="989"/>
      <c r="C715" s="989"/>
      <c r="D715" s="989"/>
      <c r="E715" s="992"/>
      <c r="F715" s="987"/>
      <c r="G715" s="989"/>
      <c r="H715" s="987"/>
      <c r="I715" s="987"/>
      <c r="J715" s="987"/>
      <c r="K715" s="987"/>
      <c r="L715" s="987"/>
      <c r="M715" s="987"/>
      <c r="N715" s="987"/>
      <c r="O715" s="987"/>
      <c r="P715" s="987"/>
      <c r="Q715" s="987"/>
      <c r="R715" s="987"/>
      <c r="S715" s="987"/>
      <c r="T715" s="987"/>
      <c r="U715" s="987"/>
      <c r="V715" s="987"/>
      <c r="W715" s="987"/>
      <c r="X715" s="987"/>
      <c r="Y715" s="987"/>
      <c r="Z715" s="987"/>
      <c r="AA715" s="987"/>
      <c r="AB715" s="987"/>
      <c r="AC715" s="987"/>
      <c r="AD715" s="987"/>
      <c r="AE715" s="987"/>
    </row>
    <row r="716">
      <c r="A716" s="987"/>
      <c r="B716" s="989"/>
      <c r="C716" s="989"/>
      <c r="D716" s="989"/>
      <c r="E716" s="992"/>
      <c r="F716" s="987"/>
      <c r="G716" s="989"/>
      <c r="H716" s="987"/>
      <c r="I716" s="987"/>
      <c r="J716" s="987"/>
      <c r="K716" s="987"/>
      <c r="L716" s="987"/>
      <c r="M716" s="987"/>
      <c r="N716" s="987"/>
      <c r="O716" s="987"/>
      <c r="P716" s="987"/>
      <c r="Q716" s="987"/>
      <c r="R716" s="987"/>
      <c r="S716" s="987"/>
      <c r="T716" s="987"/>
      <c r="U716" s="987"/>
      <c r="V716" s="987"/>
      <c r="W716" s="987"/>
      <c r="X716" s="987"/>
      <c r="Y716" s="987"/>
      <c r="Z716" s="987"/>
      <c r="AA716" s="987"/>
      <c r="AB716" s="987"/>
      <c r="AC716" s="987"/>
      <c r="AD716" s="987"/>
      <c r="AE716" s="987"/>
    </row>
    <row r="717">
      <c r="A717" s="987"/>
      <c r="B717" s="989"/>
      <c r="C717" s="989"/>
      <c r="D717" s="989"/>
      <c r="E717" s="992"/>
      <c r="F717" s="987"/>
      <c r="G717" s="989"/>
      <c r="H717" s="987"/>
      <c r="I717" s="987"/>
      <c r="J717" s="987"/>
      <c r="K717" s="987"/>
      <c r="L717" s="987"/>
      <c r="M717" s="987"/>
      <c r="N717" s="987"/>
      <c r="O717" s="987"/>
      <c r="P717" s="987"/>
      <c r="Q717" s="987"/>
      <c r="R717" s="987"/>
      <c r="S717" s="987"/>
      <c r="T717" s="987"/>
      <c r="U717" s="987"/>
      <c r="V717" s="987"/>
      <c r="W717" s="987"/>
      <c r="X717" s="987"/>
      <c r="Y717" s="987"/>
      <c r="Z717" s="987"/>
      <c r="AA717" s="987"/>
      <c r="AB717" s="987"/>
      <c r="AC717" s="987"/>
      <c r="AD717" s="987"/>
      <c r="AE717" s="987"/>
    </row>
    <row r="718">
      <c r="A718" s="987"/>
      <c r="B718" s="989"/>
      <c r="C718" s="989"/>
      <c r="D718" s="989"/>
      <c r="E718" s="992"/>
      <c r="F718" s="987"/>
      <c r="G718" s="989"/>
      <c r="H718" s="987"/>
      <c r="I718" s="987"/>
      <c r="J718" s="987"/>
      <c r="K718" s="987"/>
      <c r="L718" s="987"/>
      <c r="M718" s="987"/>
      <c r="N718" s="987"/>
      <c r="O718" s="987"/>
      <c r="P718" s="987"/>
      <c r="Q718" s="987"/>
      <c r="R718" s="987"/>
      <c r="S718" s="987"/>
      <c r="T718" s="987"/>
      <c r="U718" s="987"/>
      <c r="V718" s="987"/>
      <c r="W718" s="987"/>
      <c r="X718" s="987"/>
      <c r="Y718" s="987"/>
      <c r="Z718" s="987"/>
      <c r="AA718" s="987"/>
      <c r="AB718" s="987"/>
      <c r="AC718" s="987"/>
      <c r="AD718" s="987"/>
      <c r="AE718" s="987"/>
    </row>
    <row r="719">
      <c r="A719" s="987"/>
      <c r="B719" s="989"/>
      <c r="C719" s="989"/>
      <c r="D719" s="989"/>
      <c r="E719" s="992"/>
      <c r="F719" s="987"/>
      <c r="G719" s="989"/>
      <c r="H719" s="987"/>
      <c r="I719" s="987"/>
      <c r="J719" s="987"/>
      <c r="K719" s="987"/>
      <c r="L719" s="987"/>
      <c r="M719" s="987"/>
      <c r="N719" s="987"/>
      <c r="O719" s="987"/>
      <c r="P719" s="987"/>
      <c r="Q719" s="987"/>
      <c r="R719" s="987"/>
      <c r="S719" s="987"/>
      <c r="T719" s="987"/>
      <c r="U719" s="987"/>
      <c r="V719" s="987"/>
      <c r="W719" s="987"/>
      <c r="X719" s="987"/>
      <c r="Y719" s="987"/>
      <c r="Z719" s="987"/>
      <c r="AA719" s="987"/>
      <c r="AB719" s="987"/>
      <c r="AC719" s="987"/>
      <c r="AD719" s="987"/>
      <c r="AE719" s="987"/>
    </row>
    <row r="720">
      <c r="A720" s="987"/>
      <c r="B720" s="989"/>
      <c r="C720" s="989"/>
      <c r="D720" s="989"/>
      <c r="E720" s="992"/>
      <c r="F720" s="987"/>
      <c r="G720" s="989"/>
      <c r="H720" s="987"/>
      <c r="I720" s="987"/>
      <c r="J720" s="987"/>
      <c r="K720" s="987"/>
      <c r="L720" s="987"/>
      <c r="M720" s="987"/>
      <c r="N720" s="987"/>
      <c r="O720" s="987"/>
      <c r="P720" s="987"/>
      <c r="Q720" s="987"/>
      <c r="R720" s="987"/>
      <c r="S720" s="987"/>
      <c r="T720" s="987"/>
      <c r="U720" s="987"/>
      <c r="V720" s="987"/>
      <c r="W720" s="987"/>
      <c r="X720" s="987"/>
      <c r="Y720" s="987"/>
      <c r="Z720" s="987"/>
      <c r="AA720" s="987"/>
      <c r="AB720" s="987"/>
      <c r="AC720" s="987"/>
      <c r="AD720" s="987"/>
      <c r="AE720" s="987"/>
    </row>
    <row r="721">
      <c r="A721" s="987"/>
      <c r="B721" s="989"/>
      <c r="C721" s="989"/>
      <c r="D721" s="989"/>
      <c r="E721" s="992"/>
      <c r="F721" s="987"/>
      <c r="G721" s="989"/>
      <c r="H721" s="987"/>
      <c r="I721" s="987"/>
      <c r="J721" s="987"/>
      <c r="K721" s="987"/>
      <c r="L721" s="987"/>
      <c r="M721" s="987"/>
      <c r="N721" s="987"/>
      <c r="O721" s="987"/>
      <c r="P721" s="987"/>
      <c r="Q721" s="987"/>
      <c r="R721" s="987"/>
      <c r="S721" s="987"/>
      <c r="T721" s="987"/>
      <c r="U721" s="987"/>
      <c r="V721" s="987"/>
      <c r="W721" s="987"/>
      <c r="X721" s="987"/>
      <c r="Y721" s="987"/>
      <c r="Z721" s="987"/>
      <c r="AA721" s="987"/>
      <c r="AB721" s="987"/>
      <c r="AC721" s="987"/>
      <c r="AD721" s="987"/>
      <c r="AE721" s="987"/>
    </row>
    <row r="722">
      <c r="A722" s="987"/>
      <c r="B722" s="989"/>
      <c r="C722" s="989"/>
      <c r="D722" s="989"/>
      <c r="E722" s="992"/>
      <c r="F722" s="987"/>
      <c r="G722" s="989"/>
      <c r="H722" s="987"/>
      <c r="I722" s="987"/>
      <c r="J722" s="987"/>
      <c r="K722" s="987"/>
      <c r="L722" s="987"/>
      <c r="M722" s="987"/>
      <c r="N722" s="987"/>
      <c r="O722" s="987"/>
      <c r="P722" s="987"/>
      <c r="Q722" s="987"/>
      <c r="R722" s="987"/>
      <c r="S722" s="987"/>
      <c r="T722" s="987"/>
      <c r="U722" s="987"/>
      <c r="V722" s="987"/>
      <c r="W722" s="987"/>
      <c r="X722" s="987"/>
      <c r="Y722" s="987"/>
      <c r="Z722" s="987"/>
      <c r="AA722" s="987"/>
      <c r="AB722" s="987"/>
      <c r="AC722" s="987"/>
      <c r="AD722" s="987"/>
      <c r="AE722" s="987"/>
    </row>
    <row r="723">
      <c r="A723" s="987"/>
      <c r="B723" s="989"/>
      <c r="C723" s="989"/>
      <c r="D723" s="989"/>
      <c r="E723" s="992"/>
      <c r="F723" s="987"/>
      <c r="G723" s="989"/>
      <c r="H723" s="987"/>
      <c r="I723" s="987"/>
      <c r="J723" s="987"/>
      <c r="K723" s="987"/>
      <c r="L723" s="987"/>
      <c r="M723" s="987"/>
      <c r="N723" s="987"/>
      <c r="O723" s="987"/>
      <c r="P723" s="987"/>
      <c r="Q723" s="987"/>
      <c r="R723" s="987"/>
      <c r="S723" s="987"/>
      <c r="T723" s="987"/>
      <c r="U723" s="987"/>
      <c r="V723" s="987"/>
      <c r="W723" s="987"/>
      <c r="X723" s="987"/>
      <c r="Y723" s="987"/>
      <c r="Z723" s="987"/>
      <c r="AA723" s="987"/>
      <c r="AB723" s="987"/>
      <c r="AC723" s="987"/>
      <c r="AD723" s="987"/>
      <c r="AE723" s="987"/>
    </row>
    <row r="724">
      <c r="A724" s="987"/>
      <c r="B724" s="989"/>
      <c r="C724" s="989"/>
      <c r="D724" s="989"/>
      <c r="E724" s="992"/>
      <c r="F724" s="987"/>
      <c r="G724" s="989"/>
      <c r="H724" s="987"/>
      <c r="I724" s="987"/>
      <c r="J724" s="987"/>
      <c r="K724" s="987"/>
      <c r="L724" s="987"/>
      <c r="M724" s="987"/>
      <c r="N724" s="987"/>
      <c r="O724" s="987"/>
      <c r="P724" s="987"/>
      <c r="Q724" s="987"/>
      <c r="R724" s="987"/>
      <c r="S724" s="987"/>
      <c r="T724" s="987"/>
      <c r="U724" s="987"/>
      <c r="V724" s="987"/>
      <c r="W724" s="987"/>
      <c r="X724" s="987"/>
      <c r="Y724" s="987"/>
      <c r="Z724" s="987"/>
      <c r="AA724" s="987"/>
      <c r="AB724" s="987"/>
      <c r="AC724" s="987"/>
      <c r="AD724" s="987"/>
      <c r="AE724" s="987"/>
    </row>
    <row r="725">
      <c r="A725" s="987"/>
      <c r="B725" s="989"/>
      <c r="C725" s="989"/>
      <c r="D725" s="989"/>
      <c r="E725" s="992"/>
      <c r="F725" s="987"/>
      <c r="G725" s="989"/>
      <c r="H725" s="987"/>
      <c r="I725" s="987"/>
      <c r="J725" s="987"/>
      <c r="K725" s="987"/>
      <c r="L725" s="987"/>
      <c r="M725" s="987"/>
      <c r="N725" s="987"/>
      <c r="O725" s="987"/>
      <c r="P725" s="987"/>
      <c r="Q725" s="987"/>
      <c r="R725" s="987"/>
      <c r="S725" s="987"/>
      <c r="T725" s="987"/>
      <c r="U725" s="987"/>
      <c r="V725" s="987"/>
      <c r="W725" s="987"/>
      <c r="X725" s="987"/>
      <c r="Y725" s="987"/>
      <c r="Z725" s="987"/>
      <c r="AA725" s="987"/>
      <c r="AB725" s="987"/>
      <c r="AC725" s="987"/>
      <c r="AD725" s="987"/>
      <c r="AE725" s="987"/>
    </row>
    <row r="726">
      <c r="A726" s="987"/>
      <c r="B726" s="989"/>
      <c r="C726" s="989"/>
      <c r="D726" s="989"/>
      <c r="E726" s="992"/>
      <c r="F726" s="987"/>
      <c r="G726" s="989"/>
      <c r="H726" s="987"/>
      <c r="I726" s="987"/>
      <c r="J726" s="987"/>
      <c r="K726" s="987"/>
      <c r="L726" s="987"/>
      <c r="M726" s="987"/>
      <c r="N726" s="987"/>
      <c r="O726" s="987"/>
      <c r="P726" s="987"/>
      <c r="Q726" s="987"/>
      <c r="R726" s="987"/>
      <c r="S726" s="987"/>
      <c r="T726" s="987"/>
      <c r="U726" s="987"/>
      <c r="V726" s="987"/>
      <c r="W726" s="987"/>
      <c r="X726" s="987"/>
      <c r="Y726" s="987"/>
      <c r="Z726" s="987"/>
      <c r="AA726" s="987"/>
      <c r="AB726" s="987"/>
      <c r="AC726" s="987"/>
      <c r="AD726" s="987"/>
      <c r="AE726" s="987"/>
    </row>
    <row r="727">
      <c r="A727" s="987"/>
      <c r="B727" s="989"/>
      <c r="C727" s="989"/>
      <c r="D727" s="989"/>
      <c r="E727" s="992"/>
      <c r="F727" s="987"/>
      <c r="G727" s="989"/>
      <c r="H727" s="987"/>
      <c r="I727" s="987"/>
      <c r="J727" s="987"/>
      <c r="K727" s="987"/>
      <c r="L727" s="987"/>
      <c r="M727" s="987"/>
      <c r="N727" s="987"/>
      <c r="O727" s="987"/>
      <c r="P727" s="987"/>
      <c r="Q727" s="987"/>
      <c r="R727" s="987"/>
      <c r="S727" s="987"/>
      <c r="T727" s="987"/>
      <c r="U727" s="987"/>
      <c r="V727" s="987"/>
      <c r="W727" s="987"/>
      <c r="X727" s="987"/>
      <c r="Y727" s="987"/>
      <c r="Z727" s="987"/>
      <c r="AA727" s="987"/>
      <c r="AB727" s="987"/>
      <c r="AC727" s="987"/>
      <c r="AD727" s="987"/>
      <c r="AE727" s="987"/>
    </row>
    <row r="728">
      <c r="A728" s="987"/>
      <c r="B728" s="989"/>
      <c r="C728" s="989"/>
      <c r="D728" s="989"/>
      <c r="E728" s="992"/>
      <c r="F728" s="987"/>
      <c r="G728" s="989"/>
      <c r="H728" s="987"/>
      <c r="I728" s="987"/>
      <c r="J728" s="987"/>
      <c r="K728" s="987"/>
      <c r="L728" s="987"/>
      <c r="M728" s="987"/>
      <c r="N728" s="987"/>
      <c r="O728" s="987"/>
      <c r="P728" s="987"/>
      <c r="Q728" s="987"/>
      <c r="R728" s="987"/>
      <c r="S728" s="987"/>
      <c r="T728" s="987"/>
      <c r="U728" s="987"/>
      <c r="V728" s="987"/>
      <c r="W728" s="987"/>
      <c r="X728" s="987"/>
      <c r="Y728" s="987"/>
      <c r="Z728" s="987"/>
      <c r="AA728" s="987"/>
      <c r="AB728" s="987"/>
      <c r="AC728" s="987"/>
      <c r="AD728" s="987"/>
      <c r="AE728" s="987"/>
    </row>
    <row r="729">
      <c r="A729" s="987"/>
      <c r="B729" s="989"/>
      <c r="C729" s="989"/>
      <c r="D729" s="989"/>
      <c r="E729" s="992"/>
      <c r="F729" s="987"/>
      <c r="G729" s="989"/>
      <c r="H729" s="987"/>
      <c r="I729" s="987"/>
      <c r="J729" s="987"/>
      <c r="K729" s="987"/>
      <c r="L729" s="987"/>
      <c r="M729" s="987"/>
      <c r="N729" s="987"/>
      <c r="O729" s="987"/>
      <c r="P729" s="987"/>
      <c r="Q729" s="987"/>
      <c r="R729" s="987"/>
      <c r="S729" s="987"/>
      <c r="T729" s="987"/>
      <c r="U729" s="987"/>
      <c r="V729" s="987"/>
      <c r="W729" s="987"/>
      <c r="X729" s="987"/>
      <c r="Y729" s="987"/>
      <c r="Z729" s="987"/>
      <c r="AA729" s="987"/>
      <c r="AB729" s="987"/>
      <c r="AC729" s="987"/>
      <c r="AD729" s="987"/>
      <c r="AE729" s="987"/>
    </row>
    <row r="730">
      <c r="A730" s="987"/>
      <c r="B730" s="989"/>
      <c r="C730" s="989"/>
      <c r="D730" s="989"/>
      <c r="E730" s="992"/>
      <c r="F730" s="987"/>
      <c r="G730" s="989"/>
      <c r="H730" s="987"/>
      <c r="I730" s="987"/>
      <c r="J730" s="987"/>
      <c r="K730" s="987"/>
      <c r="L730" s="987"/>
      <c r="M730" s="987"/>
      <c r="N730" s="987"/>
      <c r="O730" s="987"/>
      <c r="P730" s="987"/>
      <c r="Q730" s="987"/>
      <c r="R730" s="987"/>
      <c r="S730" s="987"/>
      <c r="T730" s="987"/>
      <c r="U730" s="987"/>
      <c r="V730" s="987"/>
      <c r="W730" s="987"/>
      <c r="X730" s="987"/>
      <c r="Y730" s="987"/>
      <c r="Z730" s="987"/>
      <c r="AA730" s="987"/>
      <c r="AB730" s="987"/>
      <c r="AC730" s="987"/>
      <c r="AD730" s="987"/>
      <c r="AE730" s="987"/>
    </row>
    <row r="731">
      <c r="A731" s="987"/>
      <c r="B731" s="989"/>
      <c r="C731" s="989"/>
      <c r="D731" s="989"/>
      <c r="E731" s="992"/>
      <c r="F731" s="987"/>
      <c r="G731" s="989"/>
      <c r="H731" s="987"/>
      <c r="I731" s="987"/>
      <c r="J731" s="987"/>
      <c r="K731" s="987"/>
      <c r="L731" s="987"/>
      <c r="M731" s="987"/>
      <c r="N731" s="987"/>
      <c r="O731" s="987"/>
      <c r="P731" s="987"/>
      <c r="Q731" s="987"/>
      <c r="R731" s="987"/>
      <c r="S731" s="987"/>
      <c r="T731" s="987"/>
      <c r="U731" s="987"/>
      <c r="V731" s="987"/>
      <c r="W731" s="987"/>
      <c r="X731" s="987"/>
      <c r="Y731" s="987"/>
      <c r="Z731" s="987"/>
      <c r="AA731" s="987"/>
      <c r="AB731" s="987"/>
      <c r="AC731" s="987"/>
      <c r="AD731" s="987"/>
      <c r="AE731" s="987"/>
    </row>
    <row r="732">
      <c r="A732" s="987"/>
      <c r="B732" s="989"/>
      <c r="C732" s="989"/>
      <c r="D732" s="989"/>
      <c r="E732" s="992"/>
      <c r="F732" s="987"/>
      <c r="G732" s="989"/>
      <c r="H732" s="987"/>
      <c r="I732" s="987"/>
      <c r="J732" s="987"/>
      <c r="K732" s="987"/>
      <c r="L732" s="987"/>
      <c r="M732" s="987"/>
      <c r="N732" s="987"/>
      <c r="O732" s="987"/>
      <c r="P732" s="987"/>
      <c r="Q732" s="987"/>
      <c r="R732" s="987"/>
      <c r="S732" s="987"/>
      <c r="T732" s="987"/>
      <c r="U732" s="987"/>
      <c r="V732" s="987"/>
      <c r="W732" s="987"/>
      <c r="X732" s="987"/>
      <c r="Y732" s="987"/>
      <c r="Z732" s="987"/>
      <c r="AA732" s="987"/>
      <c r="AB732" s="987"/>
      <c r="AC732" s="987"/>
      <c r="AD732" s="987"/>
      <c r="AE732" s="987"/>
    </row>
    <row r="733">
      <c r="A733" s="987"/>
      <c r="B733" s="989"/>
      <c r="C733" s="989"/>
      <c r="D733" s="989"/>
      <c r="E733" s="992"/>
      <c r="F733" s="987"/>
      <c r="G733" s="989"/>
      <c r="H733" s="987"/>
      <c r="I733" s="987"/>
      <c r="J733" s="987"/>
      <c r="K733" s="987"/>
      <c r="L733" s="987"/>
      <c r="M733" s="987"/>
      <c r="N733" s="987"/>
      <c r="O733" s="987"/>
      <c r="P733" s="987"/>
      <c r="Q733" s="987"/>
      <c r="R733" s="987"/>
      <c r="S733" s="987"/>
      <c r="T733" s="987"/>
      <c r="U733" s="987"/>
      <c r="V733" s="987"/>
      <c r="W733" s="987"/>
      <c r="X733" s="987"/>
      <c r="Y733" s="987"/>
      <c r="Z733" s="987"/>
      <c r="AA733" s="987"/>
      <c r="AB733" s="987"/>
      <c r="AC733" s="987"/>
      <c r="AD733" s="987"/>
      <c r="AE733" s="987"/>
    </row>
    <row r="734">
      <c r="A734" s="987"/>
      <c r="B734" s="989"/>
      <c r="C734" s="989"/>
      <c r="D734" s="989"/>
      <c r="E734" s="992"/>
      <c r="F734" s="987"/>
      <c r="G734" s="989"/>
      <c r="H734" s="987"/>
      <c r="I734" s="987"/>
      <c r="J734" s="987"/>
      <c r="K734" s="987"/>
      <c r="L734" s="987"/>
      <c r="M734" s="987"/>
      <c r="N734" s="987"/>
      <c r="O734" s="987"/>
      <c r="P734" s="987"/>
      <c r="Q734" s="987"/>
      <c r="R734" s="987"/>
      <c r="S734" s="987"/>
      <c r="T734" s="987"/>
      <c r="U734" s="987"/>
      <c r="V734" s="987"/>
      <c r="W734" s="987"/>
      <c r="X734" s="987"/>
      <c r="Y734" s="987"/>
      <c r="Z734" s="987"/>
      <c r="AA734" s="987"/>
      <c r="AB734" s="987"/>
      <c r="AC734" s="987"/>
      <c r="AD734" s="987"/>
      <c r="AE734" s="987"/>
    </row>
    <row r="735">
      <c r="A735" s="987"/>
      <c r="B735" s="989"/>
      <c r="C735" s="989"/>
      <c r="D735" s="989"/>
      <c r="E735" s="992"/>
      <c r="F735" s="987"/>
      <c r="G735" s="989"/>
      <c r="H735" s="987"/>
      <c r="I735" s="987"/>
      <c r="J735" s="987"/>
      <c r="K735" s="987"/>
      <c r="L735" s="987"/>
      <c r="M735" s="987"/>
      <c r="N735" s="987"/>
      <c r="O735" s="987"/>
      <c r="P735" s="987"/>
      <c r="Q735" s="987"/>
      <c r="R735" s="987"/>
      <c r="S735" s="987"/>
      <c r="T735" s="987"/>
      <c r="U735" s="987"/>
      <c r="V735" s="987"/>
      <c r="W735" s="987"/>
      <c r="X735" s="987"/>
      <c r="Y735" s="987"/>
      <c r="Z735" s="987"/>
      <c r="AA735" s="987"/>
      <c r="AB735" s="987"/>
      <c r="AC735" s="987"/>
      <c r="AD735" s="987"/>
      <c r="AE735" s="987"/>
    </row>
    <row r="736">
      <c r="A736" s="987"/>
      <c r="B736" s="989"/>
      <c r="C736" s="989"/>
      <c r="D736" s="989"/>
      <c r="E736" s="992"/>
      <c r="F736" s="987"/>
      <c r="G736" s="989"/>
      <c r="H736" s="987"/>
      <c r="I736" s="987"/>
      <c r="J736" s="987"/>
      <c r="K736" s="987"/>
      <c r="L736" s="987"/>
      <c r="M736" s="987"/>
      <c r="N736" s="987"/>
      <c r="O736" s="987"/>
      <c r="P736" s="987"/>
      <c r="Q736" s="987"/>
      <c r="R736" s="987"/>
      <c r="S736" s="987"/>
      <c r="T736" s="987"/>
      <c r="U736" s="987"/>
      <c r="V736" s="987"/>
      <c r="W736" s="987"/>
      <c r="X736" s="987"/>
      <c r="Y736" s="987"/>
      <c r="Z736" s="987"/>
      <c r="AA736" s="987"/>
      <c r="AB736" s="987"/>
      <c r="AC736" s="987"/>
      <c r="AD736" s="987"/>
      <c r="AE736" s="987"/>
    </row>
    <row r="737">
      <c r="A737" s="987"/>
      <c r="B737" s="989"/>
      <c r="C737" s="989"/>
      <c r="D737" s="989"/>
      <c r="E737" s="992"/>
      <c r="F737" s="987"/>
      <c r="G737" s="989"/>
      <c r="H737" s="987"/>
      <c r="I737" s="987"/>
      <c r="J737" s="987"/>
      <c r="K737" s="987"/>
      <c r="L737" s="987"/>
      <c r="M737" s="987"/>
      <c r="N737" s="987"/>
      <c r="O737" s="987"/>
      <c r="P737" s="987"/>
      <c r="Q737" s="987"/>
      <c r="R737" s="987"/>
      <c r="S737" s="987"/>
      <c r="T737" s="987"/>
      <c r="U737" s="987"/>
      <c r="V737" s="987"/>
      <c r="W737" s="987"/>
      <c r="X737" s="987"/>
      <c r="Y737" s="987"/>
      <c r="Z737" s="987"/>
      <c r="AA737" s="987"/>
      <c r="AB737" s="987"/>
      <c r="AC737" s="987"/>
      <c r="AD737" s="987"/>
      <c r="AE737" s="987"/>
    </row>
    <row r="738">
      <c r="A738" s="987"/>
      <c r="B738" s="989"/>
      <c r="C738" s="989"/>
      <c r="D738" s="989"/>
      <c r="E738" s="992"/>
      <c r="F738" s="987"/>
      <c r="G738" s="989"/>
      <c r="H738" s="987"/>
      <c r="I738" s="987"/>
      <c r="J738" s="987"/>
      <c r="K738" s="987"/>
      <c r="L738" s="987"/>
      <c r="M738" s="987"/>
      <c r="N738" s="987"/>
      <c r="O738" s="987"/>
      <c r="P738" s="987"/>
      <c r="Q738" s="987"/>
      <c r="R738" s="987"/>
      <c r="S738" s="987"/>
      <c r="T738" s="987"/>
      <c r="U738" s="987"/>
      <c r="V738" s="987"/>
      <c r="W738" s="987"/>
      <c r="X738" s="987"/>
      <c r="Y738" s="987"/>
      <c r="Z738" s="987"/>
      <c r="AA738" s="987"/>
      <c r="AB738" s="987"/>
      <c r="AC738" s="987"/>
      <c r="AD738" s="987"/>
      <c r="AE738" s="987"/>
    </row>
    <row r="739">
      <c r="A739" s="987"/>
      <c r="B739" s="989"/>
      <c r="C739" s="989"/>
      <c r="D739" s="989"/>
      <c r="E739" s="992"/>
      <c r="F739" s="987"/>
      <c r="G739" s="989"/>
      <c r="H739" s="987"/>
      <c r="I739" s="987"/>
      <c r="J739" s="987"/>
      <c r="K739" s="987"/>
      <c r="L739" s="987"/>
      <c r="M739" s="987"/>
      <c r="N739" s="987"/>
      <c r="O739" s="987"/>
      <c r="P739" s="987"/>
      <c r="Q739" s="987"/>
      <c r="R739" s="987"/>
      <c r="S739" s="987"/>
      <c r="T739" s="987"/>
      <c r="U739" s="987"/>
      <c r="V739" s="987"/>
      <c r="W739" s="987"/>
      <c r="X739" s="987"/>
      <c r="Y739" s="987"/>
      <c r="Z739" s="987"/>
      <c r="AA739" s="987"/>
      <c r="AB739" s="987"/>
      <c r="AC739" s="987"/>
      <c r="AD739" s="987"/>
      <c r="AE739" s="987"/>
    </row>
    <row r="740">
      <c r="A740" s="987"/>
      <c r="B740" s="989"/>
      <c r="C740" s="989"/>
      <c r="D740" s="989"/>
      <c r="E740" s="992"/>
      <c r="F740" s="987"/>
      <c r="G740" s="989"/>
      <c r="H740" s="987"/>
      <c r="I740" s="987"/>
      <c r="J740" s="987"/>
      <c r="K740" s="987"/>
      <c r="L740" s="987"/>
      <c r="M740" s="987"/>
      <c r="N740" s="987"/>
      <c r="O740" s="987"/>
      <c r="P740" s="987"/>
      <c r="Q740" s="987"/>
      <c r="R740" s="987"/>
      <c r="S740" s="987"/>
      <c r="T740" s="987"/>
      <c r="U740" s="987"/>
      <c r="V740" s="987"/>
      <c r="W740" s="987"/>
      <c r="X740" s="987"/>
      <c r="Y740" s="987"/>
      <c r="Z740" s="987"/>
      <c r="AA740" s="987"/>
      <c r="AB740" s="987"/>
      <c r="AC740" s="987"/>
      <c r="AD740" s="987"/>
      <c r="AE740" s="987"/>
    </row>
    <row r="741">
      <c r="A741" s="987"/>
      <c r="B741" s="989"/>
      <c r="C741" s="989"/>
      <c r="D741" s="989"/>
      <c r="E741" s="992"/>
      <c r="F741" s="987"/>
      <c r="G741" s="989"/>
      <c r="H741" s="987"/>
      <c r="I741" s="987"/>
      <c r="J741" s="987"/>
      <c r="K741" s="987"/>
      <c r="L741" s="987"/>
      <c r="M741" s="987"/>
      <c r="N741" s="987"/>
      <c r="O741" s="987"/>
      <c r="P741" s="987"/>
      <c r="Q741" s="987"/>
      <c r="R741" s="987"/>
      <c r="S741" s="987"/>
      <c r="T741" s="987"/>
      <c r="U741" s="987"/>
      <c r="V741" s="987"/>
      <c r="W741" s="987"/>
      <c r="X741" s="987"/>
      <c r="Y741" s="987"/>
      <c r="Z741" s="987"/>
      <c r="AA741" s="987"/>
      <c r="AB741" s="987"/>
      <c r="AC741" s="987"/>
      <c r="AD741" s="987"/>
      <c r="AE741" s="987"/>
    </row>
    <row r="742">
      <c r="A742" s="987"/>
      <c r="B742" s="989"/>
      <c r="C742" s="989"/>
      <c r="D742" s="989"/>
      <c r="E742" s="992"/>
      <c r="F742" s="987"/>
      <c r="G742" s="989"/>
      <c r="H742" s="987"/>
      <c r="I742" s="987"/>
      <c r="J742" s="987"/>
      <c r="K742" s="987"/>
      <c r="L742" s="987"/>
      <c r="M742" s="987"/>
      <c r="N742" s="987"/>
      <c r="O742" s="987"/>
      <c r="P742" s="987"/>
      <c r="Q742" s="987"/>
      <c r="R742" s="987"/>
      <c r="S742" s="987"/>
      <c r="T742" s="987"/>
      <c r="U742" s="987"/>
      <c r="V742" s="987"/>
      <c r="W742" s="987"/>
      <c r="X742" s="987"/>
      <c r="Y742" s="987"/>
      <c r="Z742" s="987"/>
      <c r="AA742" s="987"/>
      <c r="AB742" s="987"/>
      <c r="AC742" s="987"/>
      <c r="AD742" s="987"/>
      <c r="AE742" s="987"/>
    </row>
    <row r="743">
      <c r="A743" s="987"/>
      <c r="B743" s="989"/>
      <c r="C743" s="989"/>
      <c r="D743" s="989"/>
      <c r="E743" s="992"/>
      <c r="F743" s="987"/>
      <c r="G743" s="989"/>
      <c r="H743" s="987"/>
      <c r="I743" s="987"/>
      <c r="J743" s="987"/>
      <c r="K743" s="987"/>
      <c r="L743" s="987"/>
      <c r="M743" s="987"/>
      <c r="N743" s="987"/>
      <c r="O743" s="987"/>
      <c r="P743" s="987"/>
      <c r="Q743" s="987"/>
      <c r="R743" s="987"/>
      <c r="S743" s="987"/>
      <c r="T743" s="987"/>
      <c r="U743" s="987"/>
      <c r="V743" s="987"/>
      <c r="W743" s="987"/>
      <c r="X743" s="987"/>
      <c r="Y743" s="987"/>
      <c r="Z743" s="987"/>
      <c r="AA743" s="987"/>
      <c r="AB743" s="987"/>
      <c r="AC743" s="987"/>
      <c r="AD743" s="987"/>
      <c r="AE743" s="987"/>
    </row>
    <row r="744">
      <c r="A744" s="987"/>
      <c r="B744" s="989"/>
      <c r="C744" s="989"/>
      <c r="D744" s="989"/>
      <c r="E744" s="992"/>
      <c r="F744" s="987"/>
      <c r="G744" s="989"/>
      <c r="H744" s="987"/>
      <c r="I744" s="987"/>
      <c r="J744" s="987"/>
      <c r="K744" s="987"/>
      <c r="L744" s="987"/>
      <c r="M744" s="987"/>
      <c r="N744" s="987"/>
      <c r="O744" s="987"/>
      <c r="P744" s="987"/>
      <c r="Q744" s="987"/>
      <c r="R744" s="987"/>
      <c r="S744" s="987"/>
      <c r="T744" s="987"/>
      <c r="U744" s="987"/>
      <c r="V744" s="987"/>
      <c r="W744" s="987"/>
      <c r="X744" s="987"/>
      <c r="Y744" s="987"/>
      <c r="Z744" s="987"/>
      <c r="AA744" s="987"/>
      <c r="AB744" s="987"/>
      <c r="AC744" s="987"/>
      <c r="AD744" s="987"/>
      <c r="AE744" s="987"/>
    </row>
    <row r="745">
      <c r="A745" s="987"/>
      <c r="B745" s="989"/>
      <c r="C745" s="989"/>
      <c r="D745" s="989"/>
      <c r="E745" s="992"/>
      <c r="F745" s="987"/>
      <c r="G745" s="989"/>
      <c r="H745" s="987"/>
      <c r="I745" s="987"/>
      <c r="J745" s="987"/>
      <c r="K745" s="987"/>
      <c r="L745" s="987"/>
      <c r="M745" s="987"/>
      <c r="N745" s="987"/>
      <c r="O745" s="987"/>
      <c r="P745" s="987"/>
      <c r="Q745" s="987"/>
      <c r="R745" s="987"/>
      <c r="S745" s="987"/>
      <c r="T745" s="987"/>
      <c r="U745" s="987"/>
      <c r="V745" s="987"/>
      <c r="W745" s="987"/>
      <c r="X745" s="987"/>
      <c r="Y745" s="987"/>
      <c r="Z745" s="987"/>
      <c r="AA745" s="987"/>
      <c r="AB745" s="987"/>
      <c r="AC745" s="987"/>
      <c r="AD745" s="987"/>
      <c r="AE745" s="987"/>
    </row>
    <row r="746">
      <c r="A746" s="987"/>
      <c r="B746" s="989"/>
      <c r="C746" s="989"/>
      <c r="D746" s="989"/>
      <c r="E746" s="992"/>
      <c r="F746" s="987"/>
      <c r="G746" s="989"/>
      <c r="H746" s="987"/>
      <c r="I746" s="987"/>
      <c r="J746" s="987"/>
      <c r="K746" s="987"/>
      <c r="L746" s="987"/>
      <c r="M746" s="987"/>
      <c r="N746" s="987"/>
      <c r="O746" s="987"/>
      <c r="P746" s="987"/>
      <c r="Q746" s="987"/>
      <c r="R746" s="987"/>
      <c r="S746" s="987"/>
      <c r="T746" s="987"/>
      <c r="U746" s="987"/>
      <c r="V746" s="987"/>
      <c r="W746" s="987"/>
      <c r="X746" s="987"/>
      <c r="Y746" s="987"/>
      <c r="Z746" s="987"/>
      <c r="AA746" s="987"/>
      <c r="AB746" s="987"/>
      <c r="AC746" s="987"/>
      <c r="AD746" s="987"/>
      <c r="AE746" s="987"/>
    </row>
    <row r="747">
      <c r="A747" s="987"/>
      <c r="B747" s="989"/>
      <c r="C747" s="989"/>
      <c r="D747" s="989"/>
      <c r="E747" s="992"/>
      <c r="F747" s="987"/>
      <c r="G747" s="989"/>
      <c r="H747" s="987"/>
      <c r="I747" s="987"/>
      <c r="J747" s="987"/>
      <c r="K747" s="987"/>
      <c r="L747" s="987"/>
      <c r="M747" s="987"/>
      <c r="N747" s="987"/>
      <c r="O747" s="987"/>
      <c r="P747" s="987"/>
      <c r="Q747" s="987"/>
      <c r="R747" s="987"/>
      <c r="S747" s="987"/>
      <c r="T747" s="987"/>
      <c r="U747" s="987"/>
      <c r="V747" s="987"/>
      <c r="W747" s="987"/>
      <c r="X747" s="987"/>
      <c r="Y747" s="987"/>
      <c r="Z747" s="987"/>
      <c r="AA747" s="987"/>
      <c r="AB747" s="987"/>
      <c r="AC747" s="987"/>
      <c r="AD747" s="987"/>
      <c r="AE747" s="987"/>
    </row>
    <row r="748">
      <c r="A748" s="987"/>
      <c r="B748" s="989"/>
      <c r="C748" s="989"/>
      <c r="D748" s="989"/>
      <c r="E748" s="992"/>
      <c r="F748" s="987"/>
      <c r="G748" s="989"/>
      <c r="H748" s="987"/>
      <c r="I748" s="987"/>
      <c r="J748" s="987"/>
      <c r="K748" s="987"/>
      <c r="L748" s="987"/>
      <c r="M748" s="987"/>
      <c r="N748" s="987"/>
      <c r="O748" s="987"/>
      <c r="P748" s="987"/>
      <c r="Q748" s="987"/>
      <c r="R748" s="987"/>
      <c r="S748" s="987"/>
      <c r="T748" s="987"/>
      <c r="U748" s="987"/>
      <c r="V748" s="987"/>
      <c r="W748" s="987"/>
      <c r="X748" s="987"/>
      <c r="Y748" s="987"/>
      <c r="Z748" s="987"/>
      <c r="AA748" s="987"/>
      <c r="AB748" s="987"/>
      <c r="AC748" s="987"/>
      <c r="AD748" s="987"/>
      <c r="AE748" s="987"/>
    </row>
    <row r="749">
      <c r="A749" s="987"/>
      <c r="B749" s="989"/>
      <c r="C749" s="989"/>
      <c r="D749" s="989"/>
      <c r="E749" s="992"/>
      <c r="F749" s="987"/>
      <c r="G749" s="989"/>
      <c r="H749" s="987"/>
      <c r="I749" s="987"/>
      <c r="J749" s="987"/>
      <c r="K749" s="987"/>
      <c r="L749" s="987"/>
      <c r="M749" s="987"/>
      <c r="N749" s="987"/>
      <c r="O749" s="987"/>
      <c r="P749" s="987"/>
      <c r="Q749" s="987"/>
      <c r="R749" s="987"/>
      <c r="S749" s="987"/>
      <c r="T749" s="987"/>
      <c r="U749" s="987"/>
      <c r="V749" s="987"/>
      <c r="W749" s="987"/>
      <c r="X749" s="987"/>
      <c r="Y749" s="987"/>
      <c r="Z749" s="987"/>
      <c r="AA749" s="987"/>
      <c r="AB749" s="987"/>
      <c r="AC749" s="987"/>
      <c r="AD749" s="987"/>
      <c r="AE749" s="987"/>
    </row>
    <row r="750">
      <c r="A750" s="987"/>
      <c r="B750" s="989"/>
      <c r="C750" s="989"/>
      <c r="D750" s="989"/>
      <c r="E750" s="992"/>
      <c r="F750" s="987"/>
      <c r="G750" s="989"/>
      <c r="H750" s="987"/>
      <c r="I750" s="987"/>
      <c r="J750" s="987"/>
      <c r="K750" s="987"/>
      <c r="L750" s="987"/>
      <c r="M750" s="987"/>
      <c r="N750" s="987"/>
      <c r="O750" s="987"/>
      <c r="P750" s="987"/>
      <c r="Q750" s="987"/>
      <c r="R750" s="987"/>
      <c r="S750" s="987"/>
      <c r="T750" s="987"/>
      <c r="U750" s="987"/>
      <c r="V750" s="987"/>
      <c r="W750" s="987"/>
      <c r="X750" s="987"/>
      <c r="Y750" s="987"/>
      <c r="Z750" s="987"/>
      <c r="AA750" s="987"/>
      <c r="AB750" s="987"/>
      <c r="AC750" s="987"/>
      <c r="AD750" s="987"/>
      <c r="AE750" s="987"/>
    </row>
    <row r="751">
      <c r="A751" s="987"/>
      <c r="B751" s="989"/>
      <c r="C751" s="989"/>
      <c r="D751" s="989"/>
      <c r="E751" s="992"/>
      <c r="F751" s="987"/>
      <c r="G751" s="989"/>
      <c r="H751" s="987"/>
      <c r="I751" s="987"/>
      <c r="J751" s="987"/>
      <c r="K751" s="987"/>
      <c r="L751" s="987"/>
      <c r="M751" s="987"/>
      <c r="N751" s="987"/>
      <c r="O751" s="987"/>
      <c r="P751" s="987"/>
      <c r="Q751" s="987"/>
      <c r="R751" s="987"/>
      <c r="S751" s="987"/>
      <c r="T751" s="987"/>
      <c r="U751" s="987"/>
      <c r="V751" s="987"/>
      <c r="W751" s="987"/>
      <c r="X751" s="987"/>
      <c r="Y751" s="987"/>
      <c r="Z751" s="987"/>
      <c r="AA751" s="987"/>
      <c r="AB751" s="987"/>
      <c r="AC751" s="987"/>
      <c r="AD751" s="987"/>
      <c r="AE751" s="987"/>
    </row>
    <row r="752">
      <c r="A752" s="987"/>
      <c r="B752" s="989"/>
      <c r="C752" s="989"/>
      <c r="D752" s="989"/>
      <c r="E752" s="992"/>
      <c r="F752" s="987"/>
      <c r="G752" s="989"/>
      <c r="H752" s="987"/>
      <c r="I752" s="987"/>
      <c r="J752" s="987"/>
      <c r="K752" s="987"/>
      <c r="L752" s="987"/>
      <c r="M752" s="987"/>
      <c r="N752" s="987"/>
      <c r="O752" s="987"/>
      <c r="P752" s="987"/>
      <c r="Q752" s="987"/>
      <c r="R752" s="987"/>
      <c r="S752" s="987"/>
      <c r="T752" s="987"/>
      <c r="U752" s="987"/>
      <c r="V752" s="987"/>
      <c r="W752" s="987"/>
      <c r="X752" s="987"/>
      <c r="Y752" s="987"/>
      <c r="Z752" s="987"/>
      <c r="AA752" s="987"/>
      <c r="AB752" s="987"/>
      <c r="AC752" s="987"/>
      <c r="AD752" s="987"/>
      <c r="AE752" s="987"/>
    </row>
    <row r="753">
      <c r="A753" s="987"/>
      <c r="B753" s="989"/>
      <c r="C753" s="989"/>
      <c r="D753" s="989"/>
      <c r="E753" s="992"/>
      <c r="F753" s="987"/>
      <c r="G753" s="989"/>
      <c r="H753" s="987"/>
      <c r="I753" s="987"/>
      <c r="J753" s="987"/>
      <c r="K753" s="987"/>
      <c r="L753" s="987"/>
      <c r="M753" s="987"/>
      <c r="N753" s="987"/>
      <c r="O753" s="987"/>
      <c r="P753" s="987"/>
      <c r="Q753" s="987"/>
      <c r="R753" s="987"/>
      <c r="S753" s="987"/>
      <c r="T753" s="987"/>
      <c r="U753" s="987"/>
      <c r="V753" s="987"/>
      <c r="W753" s="987"/>
      <c r="X753" s="987"/>
      <c r="Y753" s="987"/>
      <c r="Z753" s="987"/>
      <c r="AA753" s="987"/>
      <c r="AB753" s="987"/>
      <c r="AC753" s="987"/>
      <c r="AD753" s="987"/>
      <c r="AE753" s="987"/>
    </row>
    <row r="754">
      <c r="A754" s="987"/>
      <c r="B754" s="989"/>
      <c r="C754" s="989"/>
      <c r="D754" s="989"/>
      <c r="E754" s="992"/>
      <c r="F754" s="987"/>
      <c r="G754" s="989"/>
      <c r="H754" s="987"/>
      <c r="I754" s="987"/>
      <c r="J754" s="987"/>
      <c r="K754" s="987"/>
      <c r="L754" s="987"/>
      <c r="M754" s="987"/>
      <c r="N754" s="987"/>
      <c r="O754" s="987"/>
      <c r="P754" s="987"/>
      <c r="Q754" s="987"/>
      <c r="R754" s="987"/>
      <c r="S754" s="987"/>
      <c r="T754" s="987"/>
      <c r="U754" s="987"/>
      <c r="V754" s="987"/>
      <c r="W754" s="987"/>
      <c r="X754" s="987"/>
      <c r="Y754" s="987"/>
      <c r="Z754" s="987"/>
      <c r="AA754" s="987"/>
      <c r="AB754" s="987"/>
      <c r="AC754" s="987"/>
      <c r="AD754" s="987"/>
      <c r="AE754" s="987"/>
    </row>
    <row r="755">
      <c r="A755" s="987"/>
      <c r="B755" s="989"/>
      <c r="C755" s="989"/>
      <c r="D755" s="989"/>
      <c r="E755" s="992"/>
      <c r="F755" s="987"/>
      <c r="G755" s="989"/>
      <c r="H755" s="987"/>
      <c r="I755" s="987"/>
      <c r="J755" s="987"/>
      <c r="K755" s="987"/>
      <c r="L755" s="987"/>
      <c r="M755" s="987"/>
      <c r="N755" s="987"/>
      <c r="O755" s="987"/>
      <c r="P755" s="987"/>
      <c r="Q755" s="987"/>
      <c r="R755" s="987"/>
      <c r="S755" s="987"/>
      <c r="T755" s="987"/>
      <c r="U755" s="987"/>
      <c r="V755" s="987"/>
      <c r="W755" s="987"/>
      <c r="X755" s="987"/>
      <c r="Y755" s="987"/>
      <c r="Z755" s="987"/>
      <c r="AA755" s="987"/>
      <c r="AB755" s="987"/>
      <c r="AC755" s="987"/>
      <c r="AD755" s="987"/>
      <c r="AE755" s="987"/>
    </row>
    <row r="756">
      <c r="A756" s="987"/>
      <c r="B756" s="989"/>
      <c r="C756" s="989"/>
      <c r="D756" s="989"/>
      <c r="E756" s="992"/>
      <c r="F756" s="987"/>
      <c r="G756" s="989"/>
      <c r="H756" s="987"/>
      <c r="I756" s="987"/>
      <c r="J756" s="987"/>
      <c r="K756" s="987"/>
      <c r="L756" s="987"/>
      <c r="M756" s="987"/>
      <c r="N756" s="987"/>
      <c r="O756" s="987"/>
      <c r="P756" s="987"/>
      <c r="Q756" s="987"/>
      <c r="R756" s="987"/>
      <c r="S756" s="987"/>
      <c r="T756" s="987"/>
      <c r="U756" s="987"/>
      <c r="V756" s="987"/>
      <c r="W756" s="987"/>
      <c r="X756" s="987"/>
      <c r="Y756" s="987"/>
      <c r="Z756" s="987"/>
      <c r="AA756" s="987"/>
      <c r="AB756" s="987"/>
      <c r="AC756" s="987"/>
      <c r="AD756" s="987"/>
      <c r="AE756" s="987"/>
    </row>
    <row r="757">
      <c r="A757" s="987"/>
      <c r="B757" s="989"/>
      <c r="C757" s="989"/>
      <c r="D757" s="989"/>
      <c r="E757" s="992"/>
      <c r="F757" s="987"/>
      <c r="G757" s="989"/>
      <c r="H757" s="987"/>
      <c r="I757" s="987"/>
      <c r="J757" s="987"/>
      <c r="K757" s="987"/>
      <c r="L757" s="987"/>
      <c r="M757" s="987"/>
      <c r="N757" s="987"/>
      <c r="O757" s="987"/>
      <c r="P757" s="987"/>
      <c r="Q757" s="987"/>
      <c r="R757" s="987"/>
      <c r="S757" s="987"/>
      <c r="T757" s="987"/>
      <c r="U757" s="987"/>
      <c r="V757" s="987"/>
      <c r="W757" s="987"/>
      <c r="X757" s="987"/>
      <c r="Y757" s="987"/>
      <c r="Z757" s="987"/>
      <c r="AA757" s="987"/>
      <c r="AB757" s="987"/>
      <c r="AC757" s="987"/>
      <c r="AD757" s="987"/>
      <c r="AE757" s="987"/>
    </row>
    <row r="758">
      <c r="A758" s="987"/>
      <c r="B758" s="989"/>
      <c r="C758" s="989"/>
      <c r="D758" s="989"/>
      <c r="E758" s="992"/>
      <c r="F758" s="987"/>
      <c r="G758" s="989"/>
      <c r="H758" s="987"/>
      <c r="I758" s="987"/>
      <c r="J758" s="987"/>
      <c r="K758" s="987"/>
      <c r="L758" s="987"/>
      <c r="M758" s="987"/>
      <c r="N758" s="987"/>
      <c r="O758" s="987"/>
      <c r="P758" s="987"/>
      <c r="Q758" s="987"/>
      <c r="R758" s="987"/>
      <c r="S758" s="987"/>
      <c r="T758" s="987"/>
      <c r="U758" s="987"/>
      <c r="V758" s="987"/>
      <c r="W758" s="987"/>
      <c r="X758" s="987"/>
      <c r="Y758" s="987"/>
      <c r="Z758" s="987"/>
      <c r="AA758" s="987"/>
      <c r="AB758" s="987"/>
      <c r="AC758" s="987"/>
      <c r="AD758" s="987"/>
      <c r="AE758" s="987"/>
    </row>
    <row r="759">
      <c r="A759" s="987"/>
      <c r="B759" s="989"/>
      <c r="C759" s="989"/>
      <c r="D759" s="989"/>
      <c r="E759" s="992"/>
      <c r="F759" s="987"/>
      <c r="G759" s="989"/>
      <c r="H759" s="987"/>
      <c r="I759" s="987"/>
      <c r="J759" s="987"/>
      <c r="K759" s="987"/>
      <c r="L759" s="987"/>
      <c r="M759" s="987"/>
      <c r="N759" s="987"/>
      <c r="O759" s="987"/>
      <c r="P759" s="987"/>
      <c r="Q759" s="987"/>
      <c r="R759" s="987"/>
      <c r="S759" s="987"/>
      <c r="T759" s="987"/>
      <c r="U759" s="987"/>
      <c r="V759" s="987"/>
      <c r="W759" s="987"/>
      <c r="X759" s="987"/>
      <c r="Y759" s="987"/>
      <c r="Z759" s="987"/>
      <c r="AA759" s="987"/>
      <c r="AB759" s="987"/>
      <c r="AC759" s="987"/>
      <c r="AD759" s="987"/>
      <c r="AE759" s="987"/>
    </row>
    <row r="760">
      <c r="A760" s="987"/>
      <c r="B760" s="989"/>
      <c r="C760" s="989"/>
      <c r="D760" s="989"/>
      <c r="E760" s="992"/>
      <c r="F760" s="987"/>
      <c r="G760" s="989"/>
      <c r="H760" s="987"/>
      <c r="I760" s="987"/>
      <c r="J760" s="987"/>
      <c r="K760" s="987"/>
      <c r="L760" s="987"/>
      <c r="M760" s="987"/>
      <c r="N760" s="987"/>
      <c r="O760" s="987"/>
      <c r="P760" s="987"/>
      <c r="Q760" s="987"/>
      <c r="R760" s="987"/>
      <c r="S760" s="987"/>
      <c r="T760" s="987"/>
      <c r="U760" s="987"/>
      <c r="V760" s="987"/>
      <c r="W760" s="987"/>
      <c r="X760" s="987"/>
      <c r="Y760" s="987"/>
      <c r="Z760" s="987"/>
      <c r="AA760" s="987"/>
      <c r="AB760" s="987"/>
      <c r="AC760" s="987"/>
      <c r="AD760" s="987"/>
      <c r="AE760" s="987"/>
    </row>
    <row r="761">
      <c r="A761" s="987"/>
      <c r="B761" s="989"/>
      <c r="C761" s="989"/>
      <c r="D761" s="989"/>
      <c r="E761" s="992"/>
      <c r="F761" s="987"/>
      <c r="G761" s="989"/>
      <c r="H761" s="987"/>
      <c r="I761" s="987"/>
      <c r="J761" s="987"/>
      <c r="K761" s="987"/>
      <c r="L761" s="987"/>
      <c r="M761" s="987"/>
      <c r="N761" s="987"/>
      <c r="O761" s="987"/>
      <c r="P761" s="987"/>
      <c r="Q761" s="987"/>
      <c r="R761" s="987"/>
      <c r="S761" s="987"/>
      <c r="T761" s="987"/>
      <c r="U761" s="987"/>
      <c r="V761" s="987"/>
      <c r="W761" s="987"/>
      <c r="X761" s="987"/>
      <c r="Y761" s="987"/>
      <c r="Z761" s="987"/>
      <c r="AA761" s="987"/>
      <c r="AB761" s="987"/>
      <c r="AC761" s="987"/>
      <c r="AD761" s="987"/>
      <c r="AE761" s="987"/>
    </row>
    <row r="762">
      <c r="A762" s="987"/>
      <c r="B762" s="989"/>
      <c r="C762" s="989"/>
      <c r="D762" s="989"/>
      <c r="E762" s="992"/>
      <c r="F762" s="987"/>
      <c r="G762" s="989"/>
      <c r="H762" s="987"/>
      <c r="I762" s="987"/>
      <c r="J762" s="987"/>
      <c r="K762" s="987"/>
      <c r="L762" s="987"/>
      <c r="M762" s="987"/>
      <c r="N762" s="987"/>
      <c r="O762" s="987"/>
      <c r="P762" s="987"/>
      <c r="Q762" s="987"/>
      <c r="R762" s="987"/>
      <c r="S762" s="987"/>
      <c r="T762" s="987"/>
      <c r="U762" s="987"/>
      <c r="V762" s="987"/>
      <c r="W762" s="987"/>
      <c r="X762" s="987"/>
      <c r="Y762" s="987"/>
      <c r="Z762" s="987"/>
      <c r="AA762" s="987"/>
      <c r="AB762" s="987"/>
      <c r="AC762" s="987"/>
      <c r="AD762" s="987"/>
      <c r="AE762" s="987"/>
    </row>
    <row r="763">
      <c r="A763" s="987"/>
      <c r="B763" s="989"/>
      <c r="C763" s="989"/>
      <c r="D763" s="989"/>
      <c r="E763" s="992"/>
      <c r="F763" s="987"/>
      <c r="G763" s="989"/>
      <c r="H763" s="987"/>
      <c r="I763" s="987"/>
      <c r="J763" s="987"/>
      <c r="K763" s="987"/>
      <c r="L763" s="987"/>
      <c r="M763" s="987"/>
      <c r="N763" s="987"/>
      <c r="O763" s="987"/>
      <c r="P763" s="987"/>
      <c r="Q763" s="987"/>
      <c r="R763" s="987"/>
      <c r="S763" s="987"/>
      <c r="T763" s="987"/>
      <c r="U763" s="987"/>
      <c r="V763" s="987"/>
      <c r="W763" s="987"/>
      <c r="X763" s="987"/>
      <c r="Y763" s="987"/>
      <c r="Z763" s="987"/>
      <c r="AA763" s="987"/>
      <c r="AB763" s="987"/>
      <c r="AC763" s="987"/>
      <c r="AD763" s="987"/>
      <c r="AE763" s="987"/>
    </row>
    <row r="764">
      <c r="A764" s="987"/>
      <c r="B764" s="989"/>
      <c r="C764" s="989"/>
      <c r="D764" s="989"/>
      <c r="E764" s="992"/>
      <c r="F764" s="987"/>
      <c r="G764" s="989"/>
      <c r="H764" s="987"/>
      <c r="I764" s="987"/>
      <c r="J764" s="987"/>
      <c r="K764" s="987"/>
      <c r="L764" s="987"/>
      <c r="M764" s="987"/>
      <c r="N764" s="987"/>
      <c r="O764" s="987"/>
      <c r="P764" s="987"/>
      <c r="Q764" s="987"/>
      <c r="R764" s="987"/>
      <c r="S764" s="987"/>
      <c r="T764" s="987"/>
      <c r="U764" s="987"/>
      <c r="V764" s="987"/>
      <c r="W764" s="987"/>
      <c r="X764" s="987"/>
      <c r="Y764" s="987"/>
      <c r="Z764" s="987"/>
      <c r="AA764" s="987"/>
      <c r="AB764" s="987"/>
      <c r="AC764" s="987"/>
      <c r="AD764" s="987"/>
      <c r="AE764" s="987"/>
    </row>
    <row r="765">
      <c r="A765" s="987"/>
      <c r="B765" s="989"/>
      <c r="C765" s="989"/>
      <c r="D765" s="989"/>
      <c r="E765" s="992"/>
      <c r="F765" s="987"/>
      <c r="G765" s="989"/>
      <c r="H765" s="987"/>
      <c r="I765" s="987"/>
      <c r="J765" s="987"/>
      <c r="K765" s="987"/>
      <c r="L765" s="987"/>
      <c r="M765" s="987"/>
      <c r="N765" s="987"/>
      <c r="O765" s="987"/>
      <c r="P765" s="987"/>
      <c r="Q765" s="987"/>
      <c r="R765" s="987"/>
      <c r="S765" s="987"/>
      <c r="T765" s="987"/>
      <c r="U765" s="987"/>
      <c r="V765" s="987"/>
      <c r="W765" s="987"/>
      <c r="X765" s="987"/>
      <c r="Y765" s="987"/>
      <c r="Z765" s="987"/>
      <c r="AA765" s="987"/>
      <c r="AB765" s="987"/>
      <c r="AC765" s="987"/>
      <c r="AD765" s="987"/>
      <c r="AE765" s="987"/>
    </row>
    <row r="766">
      <c r="A766" s="987"/>
      <c r="B766" s="989"/>
      <c r="C766" s="989"/>
      <c r="D766" s="989"/>
      <c r="E766" s="992"/>
      <c r="F766" s="987"/>
      <c r="G766" s="989"/>
      <c r="H766" s="987"/>
      <c r="I766" s="987"/>
      <c r="J766" s="987"/>
      <c r="K766" s="987"/>
      <c r="L766" s="987"/>
      <c r="M766" s="987"/>
      <c r="N766" s="987"/>
      <c r="O766" s="987"/>
      <c r="P766" s="987"/>
      <c r="Q766" s="987"/>
      <c r="R766" s="987"/>
      <c r="S766" s="987"/>
      <c r="T766" s="987"/>
      <c r="U766" s="987"/>
      <c r="V766" s="987"/>
      <c r="W766" s="987"/>
      <c r="X766" s="987"/>
      <c r="Y766" s="987"/>
      <c r="Z766" s="987"/>
      <c r="AA766" s="987"/>
      <c r="AB766" s="987"/>
      <c r="AC766" s="987"/>
      <c r="AD766" s="987"/>
      <c r="AE766" s="987"/>
    </row>
    <row r="767">
      <c r="A767" s="987"/>
      <c r="B767" s="989"/>
      <c r="C767" s="989"/>
      <c r="D767" s="989"/>
      <c r="E767" s="992"/>
      <c r="F767" s="987"/>
      <c r="G767" s="989"/>
      <c r="H767" s="987"/>
      <c r="I767" s="987"/>
      <c r="J767" s="987"/>
      <c r="K767" s="987"/>
      <c r="L767" s="987"/>
      <c r="M767" s="987"/>
      <c r="N767" s="987"/>
      <c r="O767" s="987"/>
      <c r="P767" s="987"/>
      <c r="Q767" s="987"/>
      <c r="R767" s="987"/>
      <c r="S767" s="987"/>
      <c r="T767" s="987"/>
      <c r="U767" s="987"/>
      <c r="V767" s="987"/>
      <c r="W767" s="987"/>
      <c r="X767" s="987"/>
      <c r="Y767" s="987"/>
      <c r="Z767" s="987"/>
      <c r="AA767" s="987"/>
      <c r="AB767" s="987"/>
      <c r="AC767" s="987"/>
      <c r="AD767" s="987"/>
      <c r="AE767" s="987"/>
    </row>
    <row r="768">
      <c r="A768" s="987"/>
      <c r="B768" s="989"/>
      <c r="C768" s="989"/>
      <c r="D768" s="989"/>
      <c r="E768" s="992"/>
      <c r="F768" s="987"/>
      <c r="G768" s="989"/>
      <c r="H768" s="987"/>
      <c r="I768" s="987"/>
      <c r="J768" s="987"/>
      <c r="K768" s="987"/>
      <c r="L768" s="987"/>
      <c r="M768" s="987"/>
      <c r="N768" s="987"/>
      <c r="O768" s="987"/>
      <c r="P768" s="987"/>
      <c r="Q768" s="987"/>
      <c r="R768" s="987"/>
      <c r="S768" s="987"/>
      <c r="T768" s="987"/>
      <c r="U768" s="987"/>
      <c r="V768" s="987"/>
      <c r="W768" s="987"/>
      <c r="X768" s="987"/>
      <c r="Y768" s="987"/>
      <c r="Z768" s="987"/>
      <c r="AA768" s="987"/>
      <c r="AB768" s="987"/>
      <c r="AC768" s="987"/>
      <c r="AD768" s="987"/>
      <c r="AE768" s="987"/>
    </row>
    <row r="769">
      <c r="A769" s="987"/>
      <c r="B769" s="989"/>
      <c r="C769" s="989"/>
      <c r="D769" s="989"/>
      <c r="E769" s="992"/>
      <c r="F769" s="987"/>
      <c r="G769" s="989"/>
      <c r="H769" s="987"/>
      <c r="I769" s="987"/>
      <c r="J769" s="987"/>
      <c r="K769" s="987"/>
      <c r="L769" s="987"/>
      <c r="M769" s="987"/>
      <c r="N769" s="987"/>
      <c r="O769" s="987"/>
      <c r="P769" s="987"/>
      <c r="Q769" s="987"/>
      <c r="R769" s="987"/>
      <c r="S769" s="987"/>
      <c r="T769" s="987"/>
      <c r="U769" s="987"/>
      <c r="V769" s="987"/>
      <c r="W769" s="987"/>
      <c r="X769" s="987"/>
      <c r="Y769" s="987"/>
      <c r="Z769" s="987"/>
      <c r="AA769" s="987"/>
      <c r="AB769" s="987"/>
      <c r="AC769" s="987"/>
      <c r="AD769" s="987"/>
      <c r="AE769" s="987"/>
    </row>
    <row r="770">
      <c r="A770" s="987"/>
      <c r="B770" s="989"/>
      <c r="C770" s="989"/>
      <c r="D770" s="989"/>
      <c r="E770" s="992"/>
      <c r="F770" s="987"/>
      <c r="G770" s="989"/>
      <c r="H770" s="987"/>
      <c r="I770" s="987"/>
      <c r="J770" s="987"/>
      <c r="K770" s="987"/>
      <c r="L770" s="987"/>
      <c r="M770" s="987"/>
      <c r="N770" s="987"/>
      <c r="O770" s="987"/>
      <c r="P770" s="987"/>
      <c r="Q770" s="987"/>
      <c r="R770" s="987"/>
      <c r="S770" s="987"/>
      <c r="T770" s="987"/>
      <c r="U770" s="987"/>
      <c r="V770" s="987"/>
      <c r="W770" s="987"/>
      <c r="X770" s="987"/>
      <c r="Y770" s="987"/>
      <c r="Z770" s="987"/>
      <c r="AA770" s="987"/>
      <c r="AB770" s="987"/>
      <c r="AC770" s="987"/>
      <c r="AD770" s="987"/>
      <c r="AE770" s="987"/>
    </row>
    <row r="771">
      <c r="A771" s="987"/>
      <c r="B771" s="989"/>
      <c r="C771" s="989"/>
      <c r="D771" s="989"/>
      <c r="E771" s="992"/>
      <c r="F771" s="987"/>
      <c r="G771" s="989"/>
      <c r="H771" s="987"/>
      <c r="I771" s="987"/>
      <c r="J771" s="987"/>
      <c r="K771" s="987"/>
      <c r="L771" s="987"/>
      <c r="M771" s="987"/>
      <c r="N771" s="987"/>
      <c r="O771" s="987"/>
      <c r="P771" s="987"/>
      <c r="Q771" s="987"/>
      <c r="R771" s="987"/>
      <c r="S771" s="987"/>
      <c r="T771" s="987"/>
      <c r="U771" s="987"/>
      <c r="V771" s="987"/>
      <c r="W771" s="987"/>
      <c r="X771" s="987"/>
      <c r="Y771" s="987"/>
      <c r="Z771" s="987"/>
      <c r="AA771" s="987"/>
      <c r="AB771" s="987"/>
      <c r="AC771" s="987"/>
      <c r="AD771" s="987"/>
      <c r="AE771" s="987"/>
    </row>
    <row r="772">
      <c r="A772" s="987"/>
      <c r="B772" s="989"/>
      <c r="C772" s="989"/>
      <c r="D772" s="989"/>
      <c r="E772" s="992"/>
      <c r="F772" s="987"/>
      <c r="G772" s="989"/>
      <c r="H772" s="987"/>
      <c r="I772" s="987"/>
      <c r="J772" s="987"/>
      <c r="K772" s="987"/>
      <c r="L772" s="987"/>
      <c r="M772" s="987"/>
      <c r="N772" s="987"/>
      <c r="O772" s="987"/>
      <c r="P772" s="987"/>
      <c r="Q772" s="987"/>
      <c r="R772" s="987"/>
      <c r="S772" s="987"/>
      <c r="T772" s="987"/>
      <c r="U772" s="987"/>
      <c r="V772" s="987"/>
      <c r="W772" s="987"/>
      <c r="X772" s="987"/>
      <c r="Y772" s="987"/>
      <c r="Z772" s="987"/>
      <c r="AA772" s="987"/>
      <c r="AB772" s="987"/>
      <c r="AC772" s="987"/>
      <c r="AD772" s="987"/>
      <c r="AE772" s="987"/>
    </row>
    <row r="773">
      <c r="A773" s="987"/>
      <c r="B773" s="989"/>
      <c r="C773" s="989"/>
      <c r="D773" s="989"/>
      <c r="E773" s="992"/>
      <c r="F773" s="987"/>
      <c r="G773" s="989"/>
      <c r="H773" s="987"/>
      <c r="I773" s="987"/>
      <c r="J773" s="987"/>
      <c r="K773" s="987"/>
      <c r="L773" s="987"/>
      <c r="M773" s="987"/>
      <c r="N773" s="987"/>
      <c r="O773" s="987"/>
      <c r="P773" s="987"/>
      <c r="Q773" s="987"/>
      <c r="R773" s="987"/>
      <c r="S773" s="987"/>
      <c r="T773" s="987"/>
      <c r="U773" s="987"/>
      <c r="V773" s="987"/>
      <c r="W773" s="987"/>
      <c r="X773" s="987"/>
      <c r="Y773" s="987"/>
      <c r="Z773" s="987"/>
      <c r="AA773" s="987"/>
      <c r="AB773" s="987"/>
      <c r="AC773" s="987"/>
      <c r="AD773" s="987"/>
      <c r="AE773" s="987"/>
    </row>
    <row r="774">
      <c r="A774" s="987"/>
      <c r="B774" s="989"/>
      <c r="C774" s="989"/>
      <c r="D774" s="989"/>
      <c r="E774" s="992"/>
      <c r="F774" s="987"/>
      <c r="G774" s="989"/>
      <c r="H774" s="987"/>
      <c r="I774" s="987"/>
      <c r="J774" s="987"/>
      <c r="K774" s="987"/>
      <c r="L774" s="987"/>
      <c r="M774" s="987"/>
      <c r="N774" s="987"/>
      <c r="O774" s="987"/>
      <c r="P774" s="987"/>
      <c r="Q774" s="987"/>
      <c r="R774" s="987"/>
      <c r="S774" s="987"/>
      <c r="T774" s="987"/>
      <c r="U774" s="987"/>
      <c r="V774" s="987"/>
      <c r="W774" s="987"/>
      <c r="X774" s="987"/>
      <c r="Y774" s="987"/>
      <c r="Z774" s="987"/>
      <c r="AA774" s="987"/>
      <c r="AB774" s="987"/>
      <c r="AC774" s="987"/>
      <c r="AD774" s="987"/>
      <c r="AE774" s="987"/>
    </row>
    <row r="775">
      <c r="A775" s="987"/>
      <c r="B775" s="989"/>
      <c r="C775" s="989"/>
      <c r="D775" s="989"/>
      <c r="E775" s="992"/>
      <c r="F775" s="987"/>
      <c r="G775" s="989"/>
      <c r="H775" s="987"/>
      <c r="I775" s="987"/>
      <c r="J775" s="987"/>
      <c r="K775" s="987"/>
      <c r="L775" s="987"/>
      <c r="M775" s="987"/>
      <c r="N775" s="987"/>
      <c r="O775" s="987"/>
      <c r="P775" s="987"/>
      <c r="Q775" s="987"/>
      <c r="R775" s="987"/>
      <c r="S775" s="987"/>
      <c r="T775" s="987"/>
      <c r="U775" s="987"/>
      <c r="V775" s="987"/>
      <c r="W775" s="987"/>
      <c r="X775" s="987"/>
      <c r="Y775" s="987"/>
      <c r="Z775" s="987"/>
      <c r="AA775" s="987"/>
      <c r="AB775" s="987"/>
      <c r="AC775" s="987"/>
      <c r="AD775" s="987"/>
      <c r="AE775" s="987"/>
    </row>
    <row r="776">
      <c r="A776" s="987"/>
      <c r="B776" s="989"/>
      <c r="C776" s="989"/>
      <c r="D776" s="989"/>
      <c r="E776" s="992"/>
      <c r="F776" s="987"/>
      <c r="G776" s="989"/>
      <c r="H776" s="987"/>
      <c r="I776" s="987"/>
      <c r="J776" s="987"/>
      <c r="K776" s="987"/>
      <c r="L776" s="987"/>
      <c r="M776" s="987"/>
      <c r="N776" s="987"/>
      <c r="O776" s="987"/>
      <c r="P776" s="987"/>
      <c r="Q776" s="987"/>
      <c r="R776" s="987"/>
      <c r="S776" s="987"/>
      <c r="T776" s="987"/>
      <c r="U776" s="987"/>
      <c r="V776" s="987"/>
      <c r="W776" s="987"/>
      <c r="X776" s="987"/>
      <c r="Y776" s="987"/>
      <c r="Z776" s="987"/>
      <c r="AA776" s="987"/>
      <c r="AB776" s="987"/>
      <c r="AC776" s="987"/>
      <c r="AD776" s="987"/>
      <c r="AE776" s="987"/>
    </row>
    <row r="777">
      <c r="A777" s="987"/>
      <c r="B777" s="989"/>
      <c r="C777" s="989"/>
      <c r="D777" s="989"/>
      <c r="E777" s="992"/>
      <c r="F777" s="987"/>
      <c r="G777" s="989"/>
      <c r="H777" s="987"/>
      <c r="I777" s="987"/>
      <c r="J777" s="987"/>
      <c r="K777" s="987"/>
      <c r="L777" s="987"/>
      <c r="M777" s="987"/>
      <c r="N777" s="987"/>
      <c r="O777" s="987"/>
      <c r="P777" s="987"/>
      <c r="Q777" s="987"/>
      <c r="R777" s="987"/>
      <c r="S777" s="987"/>
      <c r="T777" s="987"/>
      <c r="U777" s="987"/>
      <c r="V777" s="987"/>
      <c r="W777" s="987"/>
      <c r="X777" s="987"/>
      <c r="Y777" s="987"/>
      <c r="Z777" s="987"/>
      <c r="AA777" s="987"/>
      <c r="AB777" s="987"/>
      <c r="AC777" s="987"/>
      <c r="AD777" s="987"/>
      <c r="AE777" s="987"/>
    </row>
    <row r="778">
      <c r="A778" s="987"/>
      <c r="B778" s="989"/>
      <c r="C778" s="989"/>
      <c r="D778" s="989"/>
      <c r="E778" s="992"/>
      <c r="F778" s="987"/>
      <c r="G778" s="989"/>
      <c r="H778" s="987"/>
      <c r="I778" s="987"/>
      <c r="J778" s="987"/>
      <c r="K778" s="987"/>
      <c r="L778" s="987"/>
      <c r="M778" s="987"/>
      <c r="N778" s="987"/>
      <c r="O778" s="987"/>
      <c r="P778" s="987"/>
      <c r="Q778" s="987"/>
      <c r="R778" s="987"/>
      <c r="S778" s="987"/>
      <c r="T778" s="987"/>
      <c r="U778" s="987"/>
      <c r="V778" s="987"/>
      <c r="W778" s="987"/>
      <c r="X778" s="987"/>
      <c r="Y778" s="987"/>
      <c r="Z778" s="987"/>
      <c r="AA778" s="987"/>
      <c r="AB778" s="987"/>
      <c r="AC778" s="987"/>
      <c r="AD778" s="987"/>
      <c r="AE778" s="987"/>
    </row>
    <row r="779">
      <c r="A779" s="987"/>
      <c r="B779" s="989"/>
      <c r="C779" s="989"/>
      <c r="D779" s="989"/>
      <c r="E779" s="992"/>
      <c r="F779" s="987"/>
      <c r="G779" s="989"/>
      <c r="H779" s="987"/>
      <c r="I779" s="987"/>
      <c r="J779" s="987"/>
      <c r="K779" s="987"/>
      <c r="L779" s="987"/>
      <c r="M779" s="987"/>
      <c r="N779" s="987"/>
      <c r="O779" s="987"/>
      <c r="P779" s="987"/>
      <c r="Q779" s="987"/>
      <c r="R779" s="987"/>
      <c r="S779" s="987"/>
      <c r="T779" s="987"/>
      <c r="U779" s="987"/>
      <c r="V779" s="987"/>
      <c r="W779" s="987"/>
      <c r="X779" s="987"/>
      <c r="Y779" s="987"/>
      <c r="Z779" s="987"/>
      <c r="AA779" s="987"/>
      <c r="AB779" s="987"/>
      <c r="AC779" s="987"/>
      <c r="AD779" s="987"/>
      <c r="AE779" s="987"/>
    </row>
    <row r="780">
      <c r="A780" s="987"/>
      <c r="B780" s="989"/>
      <c r="C780" s="989"/>
      <c r="D780" s="989"/>
      <c r="E780" s="992"/>
      <c r="F780" s="987"/>
      <c r="G780" s="989"/>
      <c r="H780" s="987"/>
      <c r="I780" s="987"/>
      <c r="J780" s="987"/>
      <c r="K780" s="987"/>
      <c r="L780" s="987"/>
      <c r="M780" s="987"/>
      <c r="N780" s="987"/>
      <c r="O780" s="987"/>
      <c r="P780" s="987"/>
      <c r="Q780" s="987"/>
      <c r="R780" s="987"/>
      <c r="S780" s="987"/>
      <c r="T780" s="987"/>
      <c r="U780" s="987"/>
      <c r="V780" s="987"/>
      <c r="W780" s="987"/>
      <c r="X780" s="987"/>
      <c r="Y780" s="987"/>
      <c r="Z780" s="987"/>
      <c r="AA780" s="987"/>
      <c r="AB780" s="987"/>
      <c r="AC780" s="987"/>
      <c r="AD780" s="987"/>
      <c r="AE780" s="987"/>
    </row>
    <row r="781">
      <c r="A781" s="987"/>
      <c r="B781" s="989"/>
      <c r="C781" s="989"/>
      <c r="D781" s="989"/>
      <c r="E781" s="992"/>
      <c r="F781" s="987"/>
      <c r="G781" s="989"/>
      <c r="H781" s="987"/>
      <c r="I781" s="987"/>
      <c r="J781" s="987"/>
      <c r="K781" s="987"/>
      <c r="L781" s="987"/>
      <c r="M781" s="987"/>
      <c r="N781" s="987"/>
      <c r="O781" s="987"/>
      <c r="P781" s="987"/>
      <c r="Q781" s="987"/>
      <c r="R781" s="987"/>
      <c r="S781" s="987"/>
      <c r="T781" s="987"/>
      <c r="U781" s="987"/>
      <c r="V781" s="987"/>
      <c r="W781" s="987"/>
      <c r="X781" s="987"/>
      <c r="Y781" s="987"/>
      <c r="Z781" s="987"/>
      <c r="AA781" s="987"/>
      <c r="AB781" s="987"/>
      <c r="AC781" s="987"/>
      <c r="AD781" s="987"/>
      <c r="AE781" s="987"/>
    </row>
    <row r="782">
      <c r="A782" s="987"/>
      <c r="B782" s="989"/>
      <c r="C782" s="989"/>
      <c r="D782" s="989"/>
      <c r="E782" s="992"/>
      <c r="F782" s="987"/>
      <c r="G782" s="989"/>
      <c r="H782" s="987"/>
      <c r="I782" s="987"/>
      <c r="J782" s="987"/>
      <c r="K782" s="987"/>
      <c r="L782" s="987"/>
      <c r="M782" s="987"/>
      <c r="N782" s="987"/>
      <c r="O782" s="987"/>
      <c r="P782" s="987"/>
      <c r="Q782" s="987"/>
      <c r="R782" s="987"/>
      <c r="S782" s="987"/>
      <c r="T782" s="987"/>
      <c r="U782" s="987"/>
      <c r="V782" s="987"/>
      <c r="W782" s="987"/>
      <c r="X782" s="987"/>
      <c r="Y782" s="987"/>
      <c r="Z782" s="987"/>
      <c r="AA782" s="987"/>
      <c r="AB782" s="987"/>
      <c r="AC782" s="987"/>
      <c r="AD782" s="987"/>
      <c r="AE782" s="987"/>
    </row>
    <row r="783">
      <c r="A783" s="987"/>
      <c r="B783" s="989"/>
      <c r="C783" s="989"/>
      <c r="D783" s="989"/>
      <c r="E783" s="992"/>
      <c r="F783" s="987"/>
      <c r="G783" s="989"/>
      <c r="H783" s="987"/>
      <c r="I783" s="987"/>
      <c r="J783" s="987"/>
      <c r="K783" s="987"/>
      <c r="L783" s="987"/>
      <c r="M783" s="987"/>
      <c r="N783" s="987"/>
      <c r="O783" s="987"/>
      <c r="P783" s="987"/>
      <c r="Q783" s="987"/>
      <c r="R783" s="987"/>
      <c r="S783" s="987"/>
      <c r="T783" s="987"/>
      <c r="U783" s="987"/>
      <c r="V783" s="987"/>
      <c r="W783" s="987"/>
      <c r="X783" s="987"/>
      <c r="Y783" s="987"/>
      <c r="Z783" s="987"/>
      <c r="AA783" s="987"/>
      <c r="AB783" s="987"/>
      <c r="AC783" s="987"/>
      <c r="AD783" s="987"/>
      <c r="AE783" s="987"/>
    </row>
    <row r="784">
      <c r="A784" s="987"/>
      <c r="B784" s="989"/>
      <c r="C784" s="989"/>
      <c r="D784" s="989"/>
      <c r="E784" s="992"/>
      <c r="F784" s="987"/>
      <c r="G784" s="989"/>
      <c r="H784" s="987"/>
      <c r="I784" s="987"/>
      <c r="J784" s="987"/>
      <c r="K784" s="987"/>
      <c r="L784" s="987"/>
      <c r="M784" s="987"/>
      <c r="N784" s="987"/>
      <c r="O784" s="987"/>
      <c r="P784" s="987"/>
      <c r="Q784" s="987"/>
      <c r="R784" s="987"/>
      <c r="S784" s="987"/>
      <c r="T784" s="987"/>
      <c r="U784" s="987"/>
      <c r="V784" s="987"/>
      <c r="W784" s="987"/>
      <c r="X784" s="987"/>
      <c r="Y784" s="987"/>
      <c r="Z784" s="987"/>
      <c r="AA784" s="987"/>
      <c r="AB784" s="987"/>
      <c r="AC784" s="987"/>
      <c r="AD784" s="987"/>
      <c r="AE784" s="987"/>
    </row>
    <row r="785">
      <c r="A785" s="987"/>
      <c r="B785" s="989"/>
      <c r="C785" s="989"/>
      <c r="D785" s="989"/>
      <c r="E785" s="992"/>
      <c r="F785" s="987"/>
      <c r="G785" s="989"/>
      <c r="H785" s="987"/>
      <c r="I785" s="987"/>
      <c r="J785" s="987"/>
      <c r="K785" s="987"/>
      <c r="L785" s="987"/>
      <c r="M785" s="987"/>
      <c r="N785" s="987"/>
      <c r="O785" s="987"/>
      <c r="P785" s="987"/>
      <c r="Q785" s="987"/>
      <c r="R785" s="987"/>
      <c r="S785" s="987"/>
      <c r="T785" s="987"/>
      <c r="U785" s="987"/>
      <c r="V785" s="987"/>
      <c r="W785" s="987"/>
      <c r="X785" s="987"/>
      <c r="Y785" s="987"/>
      <c r="Z785" s="987"/>
      <c r="AA785" s="987"/>
      <c r="AB785" s="987"/>
      <c r="AC785" s="987"/>
      <c r="AD785" s="987"/>
      <c r="AE785" s="987"/>
    </row>
    <row r="786">
      <c r="A786" s="987"/>
      <c r="B786" s="989"/>
      <c r="C786" s="989"/>
      <c r="D786" s="989"/>
      <c r="E786" s="992"/>
      <c r="F786" s="987"/>
      <c r="G786" s="989"/>
      <c r="H786" s="987"/>
      <c r="I786" s="987"/>
      <c r="J786" s="987"/>
      <c r="K786" s="987"/>
      <c r="L786" s="987"/>
      <c r="M786" s="987"/>
      <c r="N786" s="987"/>
      <c r="O786" s="987"/>
      <c r="P786" s="987"/>
      <c r="Q786" s="987"/>
      <c r="R786" s="987"/>
      <c r="S786" s="987"/>
      <c r="T786" s="987"/>
      <c r="U786" s="987"/>
      <c r="V786" s="987"/>
      <c r="W786" s="987"/>
      <c r="X786" s="987"/>
      <c r="Y786" s="987"/>
      <c r="Z786" s="987"/>
      <c r="AA786" s="987"/>
      <c r="AB786" s="987"/>
      <c r="AC786" s="987"/>
      <c r="AD786" s="987"/>
      <c r="AE786" s="987"/>
    </row>
    <row r="787">
      <c r="A787" s="987"/>
      <c r="B787" s="989"/>
      <c r="C787" s="989"/>
      <c r="D787" s="989"/>
      <c r="E787" s="992"/>
      <c r="F787" s="987"/>
      <c r="G787" s="989"/>
      <c r="H787" s="987"/>
      <c r="I787" s="987"/>
      <c r="J787" s="987"/>
      <c r="K787" s="987"/>
      <c r="L787" s="987"/>
      <c r="M787" s="987"/>
      <c r="N787" s="987"/>
      <c r="O787" s="987"/>
      <c r="P787" s="987"/>
      <c r="Q787" s="987"/>
      <c r="R787" s="987"/>
      <c r="S787" s="987"/>
      <c r="T787" s="987"/>
      <c r="U787" s="987"/>
      <c r="V787" s="987"/>
      <c r="W787" s="987"/>
      <c r="X787" s="987"/>
      <c r="Y787" s="987"/>
      <c r="Z787" s="987"/>
      <c r="AA787" s="987"/>
      <c r="AB787" s="987"/>
      <c r="AC787" s="987"/>
      <c r="AD787" s="987"/>
      <c r="AE787" s="987"/>
    </row>
    <row r="788">
      <c r="A788" s="987"/>
      <c r="B788" s="989"/>
      <c r="C788" s="989"/>
      <c r="D788" s="989"/>
      <c r="E788" s="992"/>
      <c r="F788" s="987"/>
      <c r="G788" s="989"/>
      <c r="H788" s="987"/>
      <c r="I788" s="987"/>
      <c r="J788" s="987"/>
      <c r="K788" s="987"/>
      <c r="L788" s="987"/>
      <c r="M788" s="987"/>
      <c r="N788" s="987"/>
      <c r="O788" s="987"/>
      <c r="P788" s="987"/>
      <c r="Q788" s="987"/>
      <c r="R788" s="987"/>
      <c r="S788" s="987"/>
      <c r="T788" s="987"/>
      <c r="U788" s="987"/>
      <c r="V788" s="987"/>
      <c r="W788" s="987"/>
      <c r="X788" s="987"/>
      <c r="Y788" s="987"/>
      <c r="Z788" s="987"/>
      <c r="AA788" s="987"/>
      <c r="AB788" s="987"/>
      <c r="AC788" s="987"/>
      <c r="AD788" s="987"/>
      <c r="AE788" s="987"/>
    </row>
    <row r="789">
      <c r="A789" s="987"/>
      <c r="B789" s="989"/>
      <c r="C789" s="989"/>
      <c r="D789" s="989"/>
      <c r="E789" s="992"/>
      <c r="F789" s="987"/>
      <c r="G789" s="989"/>
      <c r="H789" s="987"/>
      <c r="I789" s="987"/>
      <c r="J789" s="987"/>
      <c r="K789" s="987"/>
      <c r="L789" s="987"/>
      <c r="M789" s="987"/>
      <c r="N789" s="987"/>
      <c r="O789" s="987"/>
      <c r="P789" s="987"/>
      <c r="Q789" s="987"/>
      <c r="R789" s="987"/>
      <c r="S789" s="987"/>
      <c r="T789" s="987"/>
      <c r="U789" s="987"/>
      <c r="V789" s="987"/>
      <c r="W789" s="987"/>
      <c r="X789" s="987"/>
      <c r="Y789" s="987"/>
      <c r="Z789" s="987"/>
      <c r="AA789" s="987"/>
      <c r="AB789" s="987"/>
      <c r="AC789" s="987"/>
      <c r="AD789" s="987"/>
      <c r="AE789" s="987"/>
    </row>
    <row r="790">
      <c r="A790" s="987"/>
      <c r="B790" s="989"/>
      <c r="C790" s="989"/>
      <c r="D790" s="989"/>
      <c r="E790" s="992"/>
      <c r="F790" s="987"/>
      <c r="G790" s="989"/>
      <c r="H790" s="987"/>
      <c r="I790" s="987"/>
      <c r="J790" s="987"/>
      <c r="K790" s="987"/>
      <c r="L790" s="987"/>
      <c r="M790" s="987"/>
      <c r="N790" s="987"/>
      <c r="O790" s="987"/>
      <c r="P790" s="987"/>
      <c r="Q790" s="987"/>
      <c r="R790" s="987"/>
      <c r="S790" s="987"/>
      <c r="T790" s="987"/>
      <c r="U790" s="987"/>
      <c r="V790" s="987"/>
      <c r="W790" s="987"/>
      <c r="X790" s="987"/>
      <c r="Y790" s="987"/>
      <c r="Z790" s="987"/>
      <c r="AA790" s="987"/>
      <c r="AB790" s="987"/>
      <c r="AC790" s="987"/>
      <c r="AD790" s="987"/>
      <c r="AE790" s="987"/>
    </row>
    <row r="791">
      <c r="A791" s="987"/>
      <c r="B791" s="989"/>
      <c r="C791" s="989"/>
      <c r="D791" s="989"/>
      <c r="E791" s="992"/>
      <c r="F791" s="987"/>
      <c r="G791" s="989"/>
      <c r="H791" s="987"/>
      <c r="I791" s="987"/>
      <c r="J791" s="987"/>
      <c r="K791" s="987"/>
      <c r="L791" s="987"/>
      <c r="M791" s="987"/>
      <c r="N791" s="987"/>
      <c r="O791" s="987"/>
      <c r="P791" s="987"/>
      <c r="Q791" s="987"/>
      <c r="R791" s="987"/>
      <c r="S791" s="987"/>
      <c r="T791" s="987"/>
      <c r="U791" s="987"/>
      <c r="V791" s="987"/>
      <c r="W791" s="987"/>
      <c r="X791" s="987"/>
      <c r="Y791" s="987"/>
      <c r="Z791" s="987"/>
      <c r="AA791" s="987"/>
      <c r="AB791" s="987"/>
      <c r="AC791" s="987"/>
      <c r="AD791" s="987"/>
      <c r="AE791" s="987"/>
    </row>
    <row r="792">
      <c r="A792" s="987"/>
      <c r="B792" s="989"/>
      <c r="C792" s="989"/>
      <c r="D792" s="989"/>
      <c r="E792" s="992"/>
      <c r="F792" s="987"/>
      <c r="G792" s="989"/>
      <c r="H792" s="987"/>
      <c r="I792" s="987"/>
      <c r="J792" s="987"/>
      <c r="K792" s="987"/>
      <c r="L792" s="987"/>
      <c r="M792" s="987"/>
      <c r="N792" s="987"/>
      <c r="O792" s="987"/>
      <c r="P792" s="987"/>
      <c r="Q792" s="987"/>
      <c r="R792" s="987"/>
      <c r="S792" s="987"/>
      <c r="T792" s="987"/>
      <c r="U792" s="987"/>
      <c r="V792" s="987"/>
      <c r="W792" s="987"/>
      <c r="X792" s="987"/>
      <c r="Y792" s="987"/>
      <c r="Z792" s="987"/>
      <c r="AA792" s="987"/>
      <c r="AB792" s="987"/>
      <c r="AC792" s="987"/>
      <c r="AD792" s="987"/>
      <c r="AE792" s="987"/>
    </row>
    <row r="793">
      <c r="A793" s="987"/>
      <c r="B793" s="989"/>
      <c r="C793" s="989"/>
      <c r="D793" s="989"/>
      <c r="E793" s="992"/>
      <c r="F793" s="987"/>
      <c r="G793" s="989"/>
      <c r="H793" s="987"/>
      <c r="I793" s="987"/>
      <c r="J793" s="987"/>
      <c r="K793" s="987"/>
      <c r="L793" s="987"/>
      <c r="M793" s="987"/>
      <c r="N793" s="987"/>
      <c r="O793" s="987"/>
      <c r="P793" s="987"/>
      <c r="Q793" s="987"/>
      <c r="R793" s="987"/>
      <c r="S793" s="987"/>
      <c r="T793" s="987"/>
      <c r="U793" s="987"/>
      <c r="V793" s="987"/>
      <c r="W793" s="987"/>
      <c r="X793" s="987"/>
      <c r="Y793" s="987"/>
      <c r="Z793" s="987"/>
      <c r="AA793" s="987"/>
      <c r="AB793" s="987"/>
      <c r="AC793" s="987"/>
      <c r="AD793" s="987"/>
      <c r="AE793" s="987"/>
    </row>
    <row r="794">
      <c r="A794" s="987"/>
      <c r="B794" s="989"/>
      <c r="C794" s="989"/>
      <c r="D794" s="989"/>
      <c r="E794" s="992"/>
      <c r="F794" s="987"/>
      <c r="G794" s="989"/>
      <c r="H794" s="987"/>
      <c r="I794" s="987"/>
      <c r="J794" s="987"/>
      <c r="K794" s="987"/>
      <c r="L794" s="987"/>
      <c r="M794" s="987"/>
      <c r="N794" s="987"/>
      <c r="O794" s="987"/>
      <c r="P794" s="987"/>
      <c r="Q794" s="987"/>
      <c r="R794" s="987"/>
      <c r="S794" s="987"/>
      <c r="T794" s="987"/>
      <c r="U794" s="987"/>
      <c r="V794" s="987"/>
      <c r="W794" s="987"/>
      <c r="X794" s="987"/>
      <c r="Y794" s="987"/>
      <c r="Z794" s="987"/>
      <c r="AA794" s="987"/>
      <c r="AB794" s="987"/>
      <c r="AC794" s="987"/>
      <c r="AD794" s="987"/>
      <c r="AE794" s="987"/>
    </row>
    <row r="795">
      <c r="A795" s="987"/>
      <c r="B795" s="989"/>
      <c r="C795" s="989"/>
      <c r="D795" s="989"/>
      <c r="E795" s="992"/>
      <c r="F795" s="987"/>
      <c r="G795" s="989"/>
      <c r="H795" s="987"/>
      <c r="I795" s="987"/>
      <c r="J795" s="987"/>
      <c r="K795" s="987"/>
      <c r="L795" s="987"/>
      <c r="M795" s="987"/>
      <c r="N795" s="987"/>
      <c r="O795" s="987"/>
      <c r="P795" s="987"/>
      <c r="Q795" s="987"/>
      <c r="R795" s="987"/>
      <c r="S795" s="987"/>
      <c r="T795" s="987"/>
      <c r="U795" s="987"/>
      <c r="V795" s="987"/>
      <c r="W795" s="987"/>
      <c r="X795" s="987"/>
      <c r="Y795" s="987"/>
      <c r="Z795" s="987"/>
      <c r="AA795" s="987"/>
      <c r="AB795" s="987"/>
      <c r="AC795" s="987"/>
      <c r="AD795" s="987"/>
      <c r="AE795" s="987"/>
    </row>
    <row r="796">
      <c r="A796" s="987"/>
      <c r="B796" s="989"/>
      <c r="C796" s="989"/>
      <c r="D796" s="989"/>
      <c r="E796" s="992"/>
      <c r="F796" s="987"/>
      <c r="G796" s="989"/>
      <c r="H796" s="987"/>
      <c r="I796" s="987"/>
      <c r="J796" s="987"/>
      <c r="K796" s="987"/>
      <c r="L796" s="987"/>
      <c r="M796" s="987"/>
      <c r="N796" s="987"/>
      <c r="O796" s="987"/>
      <c r="P796" s="987"/>
      <c r="Q796" s="987"/>
      <c r="R796" s="987"/>
      <c r="S796" s="987"/>
      <c r="T796" s="987"/>
      <c r="U796" s="987"/>
      <c r="V796" s="987"/>
      <c r="W796" s="987"/>
      <c r="X796" s="987"/>
      <c r="Y796" s="987"/>
      <c r="Z796" s="987"/>
      <c r="AA796" s="987"/>
      <c r="AB796" s="987"/>
      <c r="AC796" s="987"/>
      <c r="AD796" s="987"/>
      <c r="AE796" s="987"/>
    </row>
    <row r="797">
      <c r="A797" s="987"/>
      <c r="B797" s="989"/>
      <c r="C797" s="989"/>
      <c r="D797" s="989"/>
      <c r="E797" s="992"/>
      <c r="F797" s="987"/>
      <c r="G797" s="989"/>
      <c r="H797" s="987"/>
      <c r="I797" s="987"/>
      <c r="J797" s="987"/>
      <c r="K797" s="987"/>
      <c r="L797" s="987"/>
      <c r="M797" s="987"/>
      <c r="N797" s="987"/>
      <c r="O797" s="987"/>
      <c r="P797" s="987"/>
      <c r="Q797" s="987"/>
      <c r="R797" s="987"/>
      <c r="S797" s="987"/>
      <c r="T797" s="987"/>
      <c r="U797" s="987"/>
      <c r="V797" s="987"/>
      <c r="W797" s="987"/>
      <c r="X797" s="987"/>
      <c r="Y797" s="987"/>
      <c r="Z797" s="987"/>
      <c r="AA797" s="987"/>
      <c r="AB797" s="987"/>
      <c r="AC797" s="987"/>
      <c r="AD797" s="987"/>
      <c r="AE797" s="987"/>
    </row>
    <row r="798">
      <c r="A798" s="987"/>
      <c r="B798" s="989"/>
      <c r="C798" s="989"/>
      <c r="D798" s="989"/>
      <c r="E798" s="992"/>
      <c r="F798" s="987"/>
      <c r="G798" s="989"/>
      <c r="H798" s="987"/>
      <c r="I798" s="987"/>
      <c r="J798" s="987"/>
      <c r="K798" s="987"/>
      <c r="L798" s="987"/>
      <c r="M798" s="987"/>
      <c r="N798" s="987"/>
      <c r="O798" s="987"/>
      <c r="P798" s="987"/>
      <c r="Q798" s="987"/>
      <c r="R798" s="987"/>
      <c r="S798" s="987"/>
      <c r="T798" s="987"/>
      <c r="U798" s="987"/>
      <c r="V798" s="987"/>
      <c r="W798" s="987"/>
      <c r="X798" s="987"/>
      <c r="Y798" s="987"/>
      <c r="Z798" s="987"/>
      <c r="AA798" s="987"/>
      <c r="AB798" s="987"/>
      <c r="AC798" s="987"/>
      <c r="AD798" s="987"/>
      <c r="AE798" s="987"/>
    </row>
    <row r="799">
      <c r="A799" s="987"/>
      <c r="B799" s="989"/>
      <c r="C799" s="989"/>
      <c r="D799" s="989"/>
      <c r="E799" s="992"/>
      <c r="F799" s="987"/>
      <c r="G799" s="989"/>
      <c r="H799" s="987"/>
      <c r="I799" s="987"/>
      <c r="J799" s="987"/>
      <c r="K799" s="987"/>
      <c r="L799" s="987"/>
      <c r="M799" s="987"/>
      <c r="N799" s="987"/>
      <c r="O799" s="987"/>
      <c r="P799" s="987"/>
      <c r="Q799" s="987"/>
      <c r="R799" s="987"/>
      <c r="S799" s="987"/>
      <c r="T799" s="987"/>
      <c r="U799" s="987"/>
      <c r="V799" s="987"/>
      <c r="W799" s="987"/>
      <c r="X799" s="987"/>
      <c r="Y799" s="987"/>
      <c r="Z799" s="987"/>
      <c r="AA799" s="987"/>
      <c r="AB799" s="987"/>
      <c r="AC799" s="987"/>
      <c r="AD799" s="987"/>
      <c r="AE799" s="987"/>
    </row>
    <row r="800">
      <c r="A800" s="987"/>
      <c r="B800" s="989"/>
      <c r="C800" s="989"/>
      <c r="D800" s="989"/>
      <c r="E800" s="992"/>
      <c r="F800" s="987"/>
      <c r="G800" s="989"/>
      <c r="H800" s="987"/>
      <c r="I800" s="987"/>
      <c r="J800" s="987"/>
      <c r="K800" s="987"/>
      <c r="L800" s="987"/>
      <c r="M800" s="987"/>
      <c r="N800" s="987"/>
      <c r="O800" s="987"/>
      <c r="P800" s="987"/>
      <c r="Q800" s="987"/>
      <c r="R800" s="987"/>
      <c r="S800" s="987"/>
      <c r="T800" s="987"/>
      <c r="U800" s="987"/>
      <c r="V800" s="987"/>
      <c r="W800" s="987"/>
      <c r="X800" s="987"/>
      <c r="Y800" s="987"/>
      <c r="Z800" s="987"/>
      <c r="AA800" s="987"/>
      <c r="AB800" s="987"/>
      <c r="AC800" s="987"/>
      <c r="AD800" s="987"/>
      <c r="AE800" s="987"/>
    </row>
    <row r="801">
      <c r="A801" s="987"/>
      <c r="B801" s="989"/>
      <c r="C801" s="989"/>
      <c r="D801" s="989"/>
      <c r="E801" s="992"/>
      <c r="F801" s="987"/>
      <c r="G801" s="989"/>
      <c r="H801" s="987"/>
      <c r="I801" s="987"/>
      <c r="J801" s="987"/>
      <c r="K801" s="987"/>
      <c r="L801" s="987"/>
      <c r="M801" s="987"/>
      <c r="N801" s="987"/>
      <c r="O801" s="987"/>
      <c r="P801" s="987"/>
      <c r="Q801" s="987"/>
      <c r="R801" s="987"/>
      <c r="S801" s="987"/>
      <c r="T801" s="987"/>
      <c r="U801" s="987"/>
      <c r="V801" s="987"/>
      <c r="W801" s="987"/>
      <c r="X801" s="987"/>
      <c r="Y801" s="987"/>
      <c r="Z801" s="987"/>
      <c r="AA801" s="987"/>
      <c r="AB801" s="987"/>
      <c r="AC801" s="987"/>
      <c r="AD801" s="987"/>
      <c r="AE801" s="987"/>
    </row>
    <row r="802">
      <c r="A802" s="987"/>
      <c r="B802" s="989"/>
      <c r="C802" s="989"/>
      <c r="D802" s="989"/>
      <c r="E802" s="992"/>
      <c r="F802" s="987"/>
      <c r="G802" s="989"/>
      <c r="H802" s="987"/>
      <c r="I802" s="987"/>
      <c r="J802" s="987"/>
      <c r="K802" s="987"/>
      <c r="L802" s="987"/>
      <c r="M802" s="987"/>
      <c r="N802" s="987"/>
      <c r="O802" s="987"/>
      <c r="P802" s="987"/>
      <c r="Q802" s="987"/>
      <c r="R802" s="987"/>
      <c r="S802" s="987"/>
      <c r="T802" s="987"/>
      <c r="U802" s="987"/>
      <c r="V802" s="987"/>
      <c r="W802" s="987"/>
      <c r="X802" s="987"/>
      <c r="Y802" s="987"/>
      <c r="Z802" s="987"/>
      <c r="AA802" s="987"/>
      <c r="AB802" s="987"/>
      <c r="AC802" s="987"/>
      <c r="AD802" s="987"/>
      <c r="AE802" s="987"/>
    </row>
    <row r="803">
      <c r="A803" s="987"/>
      <c r="B803" s="989"/>
      <c r="C803" s="989"/>
      <c r="D803" s="989"/>
      <c r="E803" s="992"/>
      <c r="F803" s="987"/>
      <c r="G803" s="989"/>
      <c r="H803" s="987"/>
      <c r="I803" s="987"/>
      <c r="J803" s="987"/>
      <c r="K803" s="987"/>
      <c r="L803" s="987"/>
      <c r="M803" s="987"/>
      <c r="N803" s="987"/>
      <c r="O803" s="987"/>
      <c r="P803" s="987"/>
      <c r="Q803" s="987"/>
      <c r="R803" s="987"/>
      <c r="S803" s="987"/>
      <c r="T803" s="987"/>
      <c r="U803" s="987"/>
      <c r="V803" s="987"/>
      <c r="W803" s="987"/>
      <c r="X803" s="987"/>
      <c r="Y803" s="987"/>
      <c r="Z803" s="987"/>
      <c r="AA803" s="987"/>
      <c r="AB803" s="987"/>
      <c r="AC803" s="987"/>
      <c r="AD803" s="987"/>
      <c r="AE803" s="987"/>
    </row>
    <row r="804">
      <c r="A804" s="987"/>
      <c r="B804" s="989"/>
      <c r="C804" s="989"/>
      <c r="D804" s="989"/>
      <c r="E804" s="992"/>
      <c r="F804" s="987"/>
      <c r="G804" s="989"/>
      <c r="H804" s="987"/>
      <c r="I804" s="987"/>
      <c r="J804" s="987"/>
      <c r="K804" s="987"/>
      <c r="L804" s="987"/>
      <c r="M804" s="987"/>
      <c r="N804" s="987"/>
      <c r="O804" s="987"/>
      <c r="P804" s="987"/>
      <c r="Q804" s="987"/>
      <c r="R804" s="987"/>
      <c r="S804" s="987"/>
      <c r="T804" s="987"/>
      <c r="U804" s="987"/>
      <c r="V804" s="987"/>
      <c r="W804" s="987"/>
      <c r="X804" s="987"/>
      <c r="Y804" s="987"/>
      <c r="Z804" s="987"/>
      <c r="AA804" s="987"/>
      <c r="AB804" s="987"/>
      <c r="AC804" s="987"/>
      <c r="AD804" s="987"/>
      <c r="AE804" s="987"/>
    </row>
    <row r="805">
      <c r="A805" s="987"/>
      <c r="B805" s="989"/>
      <c r="C805" s="989"/>
      <c r="D805" s="989"/>
      <c r="E805" s="992"/>
      <c r="F805" s="987"/>
      <c r="G805" s="989"/>
      <c r="H805" s="987"/>
      <c r="I805" s="987"/>
      <c r="J805" s="987"/>
      <c r="K805" s="987"/>
      <c r="L805" s="987"/>
      <c r="M805" s="987"/>
      <c r="N805" s="987"/>
      <c r="O805" s="987"/>
      <c r="P805" s="987"/>
      <c r="Q805" s="987"/>
      <c r="R805" s="987"/>
      <c r="S805" s="987"/>
      <c r="T805" s="987"/>
      <c r="U805" s="987"/>
      <c r="V805" s="987"/>
      <c r="W805" s="987"/>
      <c r="X805" s="987"/>
      <c r="Y805" s="987"/>
      <c r="Z805" s="987"/>
      <c r="AA805" s="987"/>
      <c r="AB805" s="987"/>
      <c r="AC805" s="987"/>
      <c r="AD805" s="987"/>
      <c r="AE805" s="987"/>
    </row>
    <row r="806">
      <c r="A806" s="987"/>
      <c r="B806" s="989"/>
      <c r="C806" s="989"/>
      <c r="D806" s="989"/>
      <c r="E806" s="992"/>
      <c r="F806" s="987"/>
      <c r="G806" s="989"/>
      <c r="H806" s="987"/>
      <c r="I806" s="987"/>
      <c r="J806" s="987"/>
      <c r="K806" s="987"/>
      <c r="L806" s="987"/>
      <c r="M806" s="987"/>
      <c r="N806" s="987"/>
      <c r="O806" s="987"/>
      <c r="P806" s="987"/>
      <c r="Q806" s="987"/>
      <c r="R806" s="987"/>
      <c r="S806" s="987"/>
      <c r="T806" s="987"/>
      <c r="U806" s="987"/>
      <c r="V806" s="987"/>
      <c r="W806" s="987"/>
      <c r="X806" s="987"/>
      <c r="Y806" s="987"/>
      <c r="Z806" s="987"/>
      <c r="AA806" s="987"/>
      <c r="AB806" s="987"/>
      <c r="AC806" s="987"/>
      <c r="AD806" s="987"/>
      <c r="AE806" s="987"/>
    </row>
    <row r="807">
      <c r="A807" s="987"/>
      <c r="B807" s="989"/>
      <c r="C807" s="989"/>
      <c r="D807" s="989"/>
      <c r="E807" s="992"/>
      <c r="F807" s="987"/>
      <c r="G807" s="989"/>
      <c r="H807" s="987"/>
      <c r="I807" s="987"/>
      <c r="J807" s="987"/>
      <c r="K807" s="987"/>
      <c r="L807" s="987"/>
      <c r="M807" s="987"/>
      <c r="N807" s="987"/>
      <c r="O807" s="987"/>
      <c r="P807" s="987"/>
      <c r="Q807" s="987"/>
      <c r="R807" s="987"/>
      <c r="S807" s="987"/>
      <c r="T807" s="987"/>
      <c r="U807" s="987"/>
      <c r="V807" s="987"/>
      <c r="W807" s="987"/>
      <c r="X807" s="987"/>
      <c r="Y807" s="987"/>
      <c r="Z807" s="987"/>
      <c r="AA807" s="987"/>
      <c r="AB807" s="987"/>
      <c r="AC807" s="987"/>
      <c r="AD807" s="987"/>
      <c r="AE807" s="987"/>
    </row>
    <row r="808">
      <c r="A808" s="987"/>
      <c r="B808" s="989"/>
      <c r="C808" s="989"/>
      <c r="D808" s="989"/>
      <c r="E808" s="992"/>
      <c r="F808" s="987"/>
      <c r="G808" s="989"/>
      <c r="H808" s="987"/>
      <c r="I808" s="987"/>
      <c r="J808" s="987"/>
      <c r="K808" s="987"/>
      <c r="L808" s="987"/>
      <c r="M808" s="987"/>
      <c r="N808" s="987"/>
      <c r="O808" s="987"/>
      <c r="P808" s="987"/>
      <c r="Q808" s="987"/>
      <c r="R808" s="987"/>
      <c r="S808" s="987"/>
      <c r="T808" s="987"/>
      <c r="U808" s="987"/>
      <c r="V808" s="987"/>
      <c r="W808" s="987"/>
      <c r="X808" s="987"/>
      <c r="Y808" s="987"/>
      <c r="Z808" s="987"/>
      <c r="AA808" s="987"/>
      <c r="AB808" s="987"/>
      <c r="AC808" s="987"/>
      <c r="AD808" s="987"/>
      <c r="AE808" s="987"/>
    </row>
    <row r="809">
      <c r="A809" s="987"/>
      <c r="B809" s="989"/>
      <c r="C809" s="989"/>
      <c r="D809" s="989"/>
      <c r="E809" s="992"/>
      <c r="F809" s="987"/>
      <c r="G809" s="989"/>
      <c r="H809" s="987"/>
      <c r="I809" s="987"/>
      <c r="J809" s="987"/>
      <c r="K809" s="987"/>
      <c r="L809" s="987"/>
      <c r="M809" s="987"/>
      <c r="N809" s="987"/>
      <c r="O809" s="987"/>
      <c r="P809" s="987"/>
      <c r="Q809" s="987"/>
      <c r="R809" s="987"/>
      <c r="S809" s="987"/>
      <c r="T809" s="987"/>
      <c r="U809" s="987"/>
      <c r="V809" s="987"/>
      <c r="W809" s="987"/>
      <c r="X809" s="987"/>
      <c r="Y809" s="987"/>
      <c r="Z809" s="987"/>
      <c r="AA809" s="987"/>
      <c r="AB809" s="987"/>
      <c r="AC809" s="987"/>
      <c r="AD809" s="987"/>
      <c r="AE809" s="987"/>
    </row>
    <row r="810">
      <c r="A810" s="987"/>
      <c r="B810" s="989"/>
      <c r="C810" s="989"/>
      <c r="D810" s="989"/>
      <c r="E810" s="992"/>
      <c r="F810" s="987"/>
      <c r="G810" s="989"/>
      <c r="H810" s="987"/>
      <c r="I810" s="987"/>
      <c r="J810" s="987"/>
      <c r="K810" s="987"/>
      <c r="L810" s="987"/>
      <c r="M810" s="987"/>
      <c r="N810" s="987"/>
      <c r="O810" s="987"/>
      <c r="P810" s="987"/>
      <c r="Q810" s="987"/>
      <c r="R810" s="987"/>
      <c r="S810" s="987"/>
      <c r="T810" s="987"/>
      <c r="U810" s="987"/>
      <c r="V810" s="987"/>
      <c r="W810" s="987"/>
      <c r="X810" s="987"/>
      <c r="Y810" s="987"/>
      <c r="Z810" s="987"/>
      <c r="AA810" s="987"/>
      <c r="AB810" s="987"/>
      <c r="AC810" s="987"/>
      <c r="AD810" s="987"/>
      <c r="AE810" s="987"/>
    </row>
    <row r="811">
      <c r="A811" s="987"/>
      <c r="B811" s="989"/>
      <c r="C811" s="989"/>
      <c r="D811" s="989"/>
      <c r="E811" s="992"/>
      <c r="F811" s="987"/>
      <c r="G811" s="989"/>
      <c r="H811" s="987"/>
      <c r="I811" s="987"/>
      <c r="J811" s="987"/>
      <c r="K811" s="987"/>
      <c r="L811" s="987"/>
      <c r="M811" s="987"/>
      <c r="N811" s="987"/>
      <c r="O811" s="987"/>
      <c r="P811" s="987"/>
      <c r="Q811" s="987"/>
      <c r="R811" s="987"/>
      <c r="S811" s="987"/>
      <c r="T811" s="987"/>
      <c r="U811" s="987"/>
      <c r="V811" s="987"/>
      <c r="W811" s="987"/>
      <c r="X811" s="987"/>
      <c r="Y811" s="987"/>
      <c r="Z811" s="987"/>
      <c r="AA811" s="987"/>
      <c r="AB811" s="987"/>
      <c r="AC811" s="987"/>
      <c r="AD811" s="987"/>
      <c r="AE811" s="987"/>
    </row>
    <row r="812">
      <c r="A812" s="987"/>
      <c r="B812" s="989"/>
      <c r="C812" s="989"/>
      <c r="D812" s="989"/>
      <c r="E812" s="992"/>
      <c r="F812" s="987"/>
      <c r="G812" s="989"/>
      <c r="H812" s="987"/>
      <c r="I812" s="987"/>
      <c r="J812" s="987"/>
      <c r="K812" s="987"/>
      <c r="L812" s="987"/>
      <c r="M812" s="987"/>
      <c r="N812" s="987"/>
      <c r="O812" s="987"/>
      <c r="P812" s="987"/>
      <c r="Q812" s="987"/>
      <c r="R812" s="987"/>
      <c r="S812" s="987"/>
      <c r="T812" s="987"/>
      <c r="U812" s="987"/>
      <c r="V812" s="987"/>
      <c r="W812" s="987"/>
      <c r="X812" s="987"/>
      <c r="Y812" s="987"/>
      <c r="Z812" s="987"/>
      <c r="AA812" s="987"/>
      <c r="AB812" s="987"/>
      <c r="AC812" s="987"/>
      <c r="AD812" s="987"/>
      <c r="AE812" s="987"/>
    </row>
    <row r="813">
      <c r="A813" s="987"/>
      <c r="B813" s="989"/>
      <c r="C813" s="989"/>
      <c r="D813" s="989"/>
      <c r="E813" s="992"/>
      <c r="F813" s="987"/>
      <c r="G813" s="989"/>
      <c r="H813" s="987"/>
      <c r="I813" s="987"/>
      <c r="J813" s="987"/>
      <c r="K813" s="987"/>
      <c r="L813" s="987"/>
      <c r="M813" s="987"/>
      <c r="N813" s="987"/>
      <c r="O813" s="987"/>
      <c r="P813" s="987"/>
      <c r="Q813" s="987"/>
      <c r="R813" s="987"/>
      <c r="S813" s="987"/>
      <c r="T813" s="987"/>
      <c r="U813" s="987"/>
      <c r="V813" s="987"/>
      <c r="W813" s="987"/>
      <c r="X813" s="987"/>
      <c r="Y813" s="987"/>
      <c r="Z813" s="987"/>
      <c r="AA813" s="987"/>
      <c r="AB813" s="987"/>
      <c r="AC813" s="987"/>
      <c r="AD813" s="987"/>
      <c r="AE813" s="987"/>
    </row>
    <row r="814">
      <c r="A814" s="987"/>
      <c r="B814" s="989"/>
      <c r="C814" s="989"/>
      <c r="D814" s="989"/>
      <c r="E814" s="992"/>
      <c r="F814" s="987"/>
      <c r="G814" s="989"/>
      <c r="H814" s="987"/>
      <c r="I814" s="987"/>
      <c r="J814" s="987"/>
      <c r="K814" s="987"/>
      <c r="L814" s="987"/>
      <c r="M814" s="987"/>
      <c r="N814" s="987"/>
      <c r="O814" s="987"/>
      <c r="P814" s="987"/>
      <c r="Q814" s="987"/>
      <c r="R814" s="987"/>
      <c r="S814" s="987"/>
      <c r="T814" s="987"/>
      <c r="U814" s="987"/>
      <c r="V814" s="987"/>
      <c r="W814" s="987"/>
      <c r="X814" s="987"/>
      <c r="Y814" s="987"/>
      <c r="Z814" s="987"/>
      <c r="AA814" s="987"/>
      <c r="AB814" s="987"/>
      <c r="AC814" s="987"/>
      <c r="AD814" s="987"/>
      <c r="AE814" s="987"/>
    </row>
    <row r="815">
      <c r="A815" s="987"/>
      <c r="B815" s="989"/>
      <c r="C815" s="989"/>
      <c r="D815" s="989"/>
      <c r="E815" s="992"/>
      <c r="F815" s="987"/>
      <c r="G815" s="989"/>
      <c r="H815" s="987"/>
      <c r="I815" s="987"/>
      <c r="J815" s="987"/>
      <c r="K815" s="987"/>
      <c r="L815" s="987"/>
      <c r="M815" s="987"/>
      <c r="N815" s="987"/>
      <c r="O815" s="987"/>
      <c r="P815" s="987"/>
      <c r="Q815" s="987"/>
      <c r="R815" s="987"/>
      <c r="S815" s="987"/>
      <c r="T815" s="987"/>
      <c r="U815" s="987"/>
      <c r="V815" s="987"/>
      <c r="W815" s="987"/>
      <c r="X815" s="987"/>
      <c r="Y815" s="987"/>
      <c r="Z815" s="987"/>
      <c r="AA815" s="987"/>
      <c r="AB815" s="987"/>
      <c r="AC815" s="987"/>
      <c r="AD815" s="987"/>
      <c r="AE815" s="987"/>
    </row>
    <row r="816">
      <c r="A816" s="987"/>
      <c r="B816" s="989"/>
      <c r="C816" s="989"/>
      <c r="D816" s="989"/>
      <c r="E816" s="992"/>
      <c r="F816" s="987"/>
      <c r="G816" s="989"/>
      <c r="H816" s="987"/>
      <c r="I816" s="987"/>
      <c r="J816" s="987"/>
      <c r="K816" s="987"/>
      <c r="L816" s="987"/>
      <c r="M816" s="987"/>
      <c r="N816" s="987"/>
      <c r="O816" s="987"/>
      <c r="P816" s="987"/>
      <c r="Q816" s="987"/>
      <c r="R816" s="987"/>
      <c r="S816" s="987"/>
      <c r="T816" s="987"/>
      <c r="U816" s="987"/>
      <c r="V816" s="987"/>
      <c r="W816" s="987"/>
      <c r="X816" s="987"/>
      <c r="Y816" s="987"/>
      <c r="Z816" s="987"/>
      <c r="AA816" s="987"/>
      <c r="AB816" s="987"/>
      <c r="AC816" s="987"/>
      <c r="AD816" s="987"/>
      <c r="AE816" s="987"/>
    </row>
    <row r="817">
      <c r="A817" s="987"/>
      <c r="B817" s="989"/>
      <c r="C817" s="989"/>
      <c r="D817" s="989"/>
      <c r="E817" s="992"/>
      <c r="F817" s="987"/>
      <c r="G817" s="989"/>
      <c r="H817" s="987"/>
      <c r="I817" s="987"/>
      <c r="J817" s="987"/>
      <c r="K817" s="987"/>
      <c r="L817" s="987"/>
      <c r="M817" s="987"/>
      <c r="N817" s="987"/>
      <c r="O817" s="987"/>
      <c r="P817" s="987"/>
      <c r="Q817" s="987"/>
      <c r="R817" s="987"/>
      <c r="S817" s="987"/>
      <c r="T817" s="987"/>
      <c r="U817" s="987"/>
      <c r="V817" s="987"/>
      <c r="W817" s="987"/>
      <c r="X817" s="987"/>
      <c r="Y817" s="987"/>
      <c r="Z817" s="987"/>
      <c r="AA817" s="987"/>
      <c r="AB817" s="987"/>
      <c r="AC817" s="987"/>
      <c r="AD817" s="987"/>
      <c r="AE817" s="987"/>
    </row>
    <row r="818">
      <c r="A818" s="987"/>
      <c r="B818" s="989"/>
      <c r="C818" s="989"/>
      <c r="D818" s="989"/>
      <c r="E818" s="992"/>
      <c r="F818" s="987"/>
      <c r="G818" s="989"/>
      <c r="H818" s="987"/>
      <c r="I818" s="987"/>
      <c r="J818" s="987"/>
      <c r="K818" s="987"/>
      <c r="L818" s="987"/>
      <c r="M818" s="987"/>
      <c r="N818" s="987"/>
      <c r="O818" s="987"/>
      <c r="P818" s="987"/>
      <c r="Q818" s="987"/>
      <c r="R818" s="987"/>
      <c r="S818" s="987"/>
      <c r="T818" s="987"/>
      <c r="U818" s="987"/>
      <c r="V818" s="987"/>
      <c r="W818" s="987"/>
      <c r="X818" s="987"/>
      <c r="Y818" s="987"/>
      <c r="Z818" s="987"/>
      <c r="AA818" s="987"/>
      <c r="AB818" s="987"/>
      <c r="AC818" s="987"/>
      <c r="AD818" s="987"/>
      <c r="AE818" s="987"/>
    </row>
    <row r="819">
      <c r="A819" s="987"/>
      <c r="B819" s="989"/>
      <c r="C819" s="989"/>
      <c r="D819" s="989"/>
      <c r="E819" s="992"/>
      <c r="F819" s="987"/>
      <c r="G819" s="989"/>
      <c r="H819" s="987"/>
      <c r="I819" s="987"/>
      <c r="J819" s="987"/>
      <c r="K819" s="987"/>
      <c r="L819" s="987"/>
      <c r="M819" s="987"/>
      <c r="N819" s="987"/>
      <c r="O819" s="987"/>
      <c r="P819" s="987"/>
      <c r="Q819" s="987"/>
      <c r="R819" s="987"/>
      <c r="S819" s="987"/>
      <c r="T819" s="987"/>
      <c r="U819" s="987"/>
      <c r="V819" s="987"/>
      <c r="W819" s="987"/>
      <c r="X819" s="987"/>
      <c r="Y819" s="987"/>
      <c r="Z819" s="987"/>
      <c r="AA819" s="987"/>
      <c r="AB819" s="987"/>
      <c r="AC819" s="987"/>
      <c r="AD819" s="987"/>
      <c r="AE819" s="987"/>
    </row>
    <row r="820">
      <c r="A820" s="987"/>
      <c r="B820" s="989"/>
      <c r="C820" s="989"/>
      <c r="D820" s="989"/>
      <c r="E820" s="992"/>
      <c r="F820" s="987"/>
      <c r="G820" s="989"/>
      <c r="H820" s="987"/>
      <c r="I820" s="987"/>
      <c r="J820" s="987"/>
      <c r="K820" s="987"/>
      <c r="L820" s="987"/>
      <c r="M820" s="987"/>
      <c r="N820" s="987"/>
      <c r="O820" s="987"/>
      <c r="P820" s="987"/>
      <c r="Q820" s="987"/>
      <c r="R820" s="987"/>
      <c r="S820" s="987"/>
      <c r="T820" s="987"/>
      <c r="U820" s="987"/>
      <c r="V820" s="987"/>
      <c r="W820" s="987"/>
      <c r="X820" s="987"/>
      <c r="Y820" s="987"/>
      <c r="Z820" s="987"/>
      <c r="AA820" s="987"/>
      <c r="AB820" s="987"/>
      <c r="AC820" s="987"/>
      <c r="AD820" s="987"/>
      <c r="AE820" s="987"/>
    </row>
    <row r="821">
      <c r="A821" s="987"/>
      <c r="B821" s="989"/>
      <c r="C821" s="989"/>
      <c r="D821" s="989"/>
      <c r="E821" s="992"/>
      <c r="F821" s="987"/>
      <c r="G821" s="989"/>
      <c r="H821" s="987"/>
      <c r="I821" s="987"/>
      <c r="J821" s="987"/>
      <c r="K821" s="987"/>
      <c r="L821" s="987"/>
      <c r="M821" s="987"/>
      <c r="N821" s="987"/>
      <c r="O821" s="987"/>
      <c r="P821" s="987"/>
      <c r="Q821" s="987"/>
      <c r="R821" s="987"/>
      <c r="S821" s="987"/>
      <c r="T821" s="987"/>
      <c r="U821" s="987"/>
      <c r="V821" s="987"/>
      <c r="W821" s="987"/>
      <c r="X821" s="987"/>
      <c r="Y821" s="987"/>
      <c r="Z821" s="987"/>
      <c r="AA821" s="987"/>
      <c r="AB821" s="987"/>
      <c r="AC821" s="987"/>
      <c r="AD821" s="987"/>
      <c r="AE821" s="987"/>
    </row>
    <row r="822">
      <c r="A822" s="987"/>
      <c r="B822" s="989"/>
      <c r="C822" s="989"/>
      <c r="D822" s="989"/>
      <c r="E822" s="992"/>
      <c r="F822" s="987"/>
      <c r="G822" s="989"/>
      <c r="H822" s="987"/>
      <c r="I822" s="987"/>
      <c r="J822" s="987"/>
      <c r="K822" s="987"/>
      <c r="L822" s="987"/>
      <c r="M822" s="987"/>
      <c r="N822" s="987"/>
      <c r="O822" s="987"/>
      <c r="P822" s="987"/>
      <c r="Q822" s="987"/>
      <c r="R822" s="987"/>
      <c r="S822" s="987"/>
      <c r="T822" s="987"/>
      <c r="U822" s="987"/>
      <c r="V822" s="987"/>
      <c r="W822" s="987"/>
      <c r="X822" s="987"/>
      <c r="Y822" s="987"/>
      <c r="Z822" s="987"/>
      <c r="AA822" s="987"/>
      <c r="AB822" s="987"/>
      <c r="AC822" s="987"/>
      <c r="AD822" s="987"/>
      <c r="AE822" s="987"/>
    </row>
    <row r="823">
      <c r="A823" s="987"/>
      <c r="B823" s="989"/>
      <c r="C823" s="989"/>
      <c r="D823" s="989"/>
      <c r="E823" s="992"/>
      <c r="F823" s="987"/>
      <c r="G823" s="989"/>
      <c r="H823" s="987"/>
      <c r="I823" s="987"/>
      <c r="J823" s="987"/>
      <c r="K823" s="987"/>
      <c r="L823" s="987"/>
      <c r="M823" s="987"/>
      <c r="N823" s="987"/>
      <c r="O823" s="987"/>
      <c r="P823" s="987"/>
      <c r="Q823" s="987"/>
      <c r="R823" s="987"/>
      <c r="S823" s="987"/>
      <c r="T823" s="987"/>
      <c r="U823" s="987"/>
      <c r="V823" s="987"/>
      <c r="W823" s="987"/>
      <c r="X823" s="987"/>
      <c r="Y823" s="987"/>
      <c r="Z823" s="987"/>
      <c r="AA823" s="987"/>
      <c r="AB823" s="987"/>
      <c r="AC823" s="987"/>
      <c r="AD823" s="987"/>
      <c r="AE823" s="987"/>
    </row>
    <row r="824">
      <c r="A824" s="987"/>
      <c r="B824" s="989"/>
      <c r="C824" s="989"/>
      <c r="D824" s="989"/>
      <c r="E824" s="992"/>
      <c r="F824" s="987"/>
      <c r="G824" s="989"/>
      <c r="H824" s="987"/>
      <c r="I824" s="987"/>
      <c r="J824" s="987"/>
      <c r="K824" s="987"/>
      <c r="L824" s="987"/>
      <c r="M824" s="987"/>
      <c r="N824" s="987"/>
      <c r="O824" s="987"/>
      <c r="P824" s="987"/>
      <c r="Q824" s="987"/>
      <c r="R824" s="987"/>
      <c r="S824" s="987"/>
      <c r="T824" s="987"/>
      <c r="U824" s="987"/>
      <c r="V824" s="987"/>
      <c r="W824" s="987"/>
      <c r="X824" s="987"/>
      <c r="Y824" s="987"/>
      <c r="Z824" s="987"/>
      <c r="AA824" s="987"/>
      <c r="AB824" s="987"/>
      <c r="AC824" s="987"/>
      <c r="AD824" s="987"/>
      <c r="AE824" s="987"/>
    </row>
    <row r="825">
      <c r="A825" s="987"/>
      <c r="B825" s="989"/>
      <c r="C825" s="989"/>
      <c r="D825" s="989"/>
      <c r="E825" s="992"/>
      <c r="F825" s="987"/>
      <c r="G825" s="989"/>
      <c r="H825" s="987"/>
      <c r="I825" s="987"/>
      <c r="J825" s="987"/>
      <c r="K825" s="987"/>
      <c r="L825" s="987"/>
      <c r="M825" s="987"/>
      <c r="N825" s="987"/>
      <c r="O825" s="987"/>
      <c r="P825" s="987"/>
      <c r="Q825" s="987"/>
      <c r="R825" s="987"/>
      <c r="S825" s="987"/>
      <c r="T825" s="987"/>
      <c r="U825" s="987"/>
      <c r="V825" s="987"/>
      <c r="W825" s="987"/>
      <c r="X825" s="987"/>
      <c r="Y825" s="987"/>
      <c r="Z825" s="987"/>
      <c r="AA825" s="987"/>
      <c r="AB825" s="987"/>
      <c r="AC825" s="987"/>
      <c r="AD825" s="987"/>
      <c r="AE825" s="987"/>
    </row>
    <row r="826">
      <c r="A826" s="987"/>
      <c r="B826" s="989"/>
      <c r="C826" s="989"/>
      <c r="D826" s="989"/>
      <c r="E826" s="992"/>
      <c r="F826" s="987"/>
      <c r="G826" s="989"/>
      <c r="H826" s="987"/>
      <c r="I826" s="987"/>
      <c r="J826" s="987"/>
      <c r="K826" s="987"/>
      <c r="L826" s="987"/>
      <c r="M826" s="987"/>
      <c r="N826" s="987"/>
      <c r="O826" s="987"/>
      <c r="P826" s="987"/>
      <c r="Q826" s="987"/>
      <c r="R826" s="987"/>
      <c r="S826" s="987"/>
      <c r="T826" s="987"/>
      <c r="U826" s="987"/>
      <c r="V826" s="987"/>
      <c r="W826" s="987"/>
      <c r="X826" s="987"/>
      <c r="Y826" s="987"/>
      <c r="Z826" s="987"/>
      <c r="AA826" s="987"/>
      <c r="AB826" s="987"/>
      <c r="AC826" s="987"/>
      <c r="AD826" s="987"/>
      <c r="AE826" s="987"/>
    </row>
    <row r="827">
      <c r="A827" s="987"/>
      <c r="B827" s="989"/>
      <c r="C827" s="989"/>
      <c r="D827" s="989"/>
      <c r="E827" s="992"/>
      <c r="F827" s="987"/>
      <c r="G827" s="989"/>
      <c r="H827" s="987"/>
      <c r="I827" s="987"/>
      <c r="J827" s="987"/>
      <c r="K827" s="987"/>
      <c r="L827" s="987"/>
      <c r="M827" s="987"/>
      <c r="N827" s="987"/>
      <c r="O827" s="987"/>
      <c r="P827" s="987"/>
      <c r="Q827" s="987"/>
      <c r="R827" s="987"/>
      <c r="S827" s="987"/>
      <c r="T827" s="987"/>
      <c r="U827" s="987"/>
      <c r="V827" s="987"/>
      <c r="W827" s="987"/>
      <c r="X827" s="987"/>
      <c r="Y827" s="987"/>
      <c r="Z827" s="987"/>
      <c r="AA827" s="987"/>
      <c r="AB827" s="987"/>
      <c r="AC827" s="987"/>
      <c r="AD827" s="987"/>
      <c r="AE827" s="987"/>
    </row>
    <row r="828">
      <c r="A828" s="987"/>
      <c r="B828" s="989"/>
      <c r="C828" s="989"/>
      <c r="D828" s="989"/>
      <c r="E828" s="992"/>
      <c r="F828" s="987"/>
      <c r="G828" s="989"/>
      <c r="H828" s="987"/>
      <c r="I828" s="987"/>
      <c r="J828" s="987"/>
      <c r="K828" s="987"/>
      <c r="L828" s="987"/>
      <c r="M828" s="987"/>
      <c r="N828" s="987"/>
      <c r="O828" s="987"/>
      <c r="P828" s="987"/>
      <c r="Q828" s="987"/>
      <c r="R828" s="987"/>
      <c r="S828" s="987"/>
      <c r="T828" s="987"/>
      <c r="U828" s="987"/>
      <c r="V828" s="987"/>
      <c r="W828" s="987"/>
      <c r="X828" s="987"/>
      <c r="Y828" s="987"/>
      <c r="Z828" s="987"/>
      <c r="AA828" s="987"/>
      <c r="AB828" s="987"/>
      <c r="AC828" s="987"/>
      <c r="AD828" s="987"/>
      <c r="AE828" s="987"/>
    </row>
    <row r="829">
      <c r="A829" s="987"/>
      <c r="B829" s="989"/>
      <c r="C829" s="989"/>
      <c r="D829" s="989"/>
      <c r="E829" s="992"/>
      <c r="F829" s="987"/>
      <c r="G829" s="989"/>
      <c r="H829" s="987"/>
      <c r="I829" s="987"/>
      <c r="J829" s="987"/>
      <c r="K829" s="987"/>
      <c r="L829" s="987"/>
      <c r="M829" s="987"/>
      <c r="N829" s="987"/>
      <c r="O829" s="987"/>
      <c r="P829" s="987"/>
      <c r="Q829" s="987"/>
      <c r="R829" s="987"/>
      <c r="S829" s="987"/>
      <c r="T829" s="987"/>
      <c r="U829" s="987"/>
      <c r="V829" s="987"/>
      <c r="W829" s="987"/>
      <c r="X829" s="987"/>
      <c r="Y829" s="987"/>
      <c r="Z829" s="987"/>
      <c r="AA829" s="987"/>
      <c r="AB829" s="987"/>
      <c r="AC829" s="987"/>
      <c r="AD829" s="987"/>
      <c r="AE829" s="987"/>
    </row>
    <row r="830">
      <c r="A830" s="987"/>
      <c r="B830" s="989"/>
      <c r="C830" s="989"/>
      <c r="D830" s="989"/>
      <c r="E830" s="992"/>
      <c r="F830" s="987"/>
      <c r="G830" s="989"/>
      <c r="H830" s="987"/>
      <c r="I830" s="987"/>
      <c r="J830" s="987"/>
      <c r="K830" s="987"/>
      <c r="L830" s="987"/>
      <c r="M830" s="987"/>
      <c r="N830" s="987"/>
      <c r="O830" s="987"/>
      <c r="P830" s="987"/>
      <c r="Q830" s="987"/>
      <c r="R830" s="987"/>
      <c r="S830" s="987"/>
      <c r="T830" s="987"/>
      <c r="U830" s="987"/>
      <c r="V830" s="987"/>
      <c r="W830" s="987"/>
      <c r="X830" s="987"/>
      <c r="Y830" s="987"/>
      <c r="Z830" s="987"/>
      <c r="AA830" s="987"/>
      <c r="AB830" s="987"/>
      <c r="AC830" s="987"/>
      <c r="AD830" s="987"/>
      <c r="AE830" s="987"/>
    </row>
    <row r="831">
      <c r="A831" s="987"/>
      <c r="B831" s="989"/>
      <c r="C831" s="989"/>
      <c r="D831" s="989"/>
      <c r="E831" s="992"/>
      <c r="F831" s="987"/>
      <c r="G831" s="989"/>
      <c r="H831" s="987"/>
      <c r="I831" s="987"/>
      <c r="J831" s="987"/>
      <c r="K831" s="987"/>
      <c r="L831" s="987"/>
      <c r="M831" s="987"/>
      <c r="N831" s="987"/>
      <c r="O831" s="987"/>
      <c r="P831" s="987"/>
      <c r="Q831" s="987"/>
      <c r="R831" s="987"/>
      <c r="S831" s="987"/>
      <c r="T831" s="987"/>
      <c r="U831" s="987"/>
      <c r="V831" s="987"/>
      <c r="W831" s="987"/>
      <c r="X831" s="987"/>
      <c r="Y831" s="987"/>
      <c r="Z831" s="987"/>
      <c r="AA831" s="987"/>
      <c r="AB831" s="987"/>
      <c r="AC831" s="987"/>
      <c r="AD831" s="987"/>
      <c r="AE831" s="987"/>
    </row>
    <row r="832">
      <c r="A832" s="987"/>
      <c r="B832" s="989"/>
      <c r="C832" s="989"/>
      <c r="D832" s="989"/>
      <c r="E832" s="992"/>
      <c r="F832" s="987"/>
      <c r="G832" s="989"/>
      <c r="H832" s="987"/>
      <c r="I832" s="987"/>
      <c r="J832" s="987"/>
      <c r="K832" s="987"/>
      <c r="L832" s="987"/>
      <c r="M832" s="987"/>
      <c r="N832" s="987"/>
      <c r="O832" s="987"/>
      <c r="P832" s="987"/>
      <c r="Q832" s="987"/>
      <c r="R832" s="987"/>
      <c r="S832" s="987"/>
      <c r="T832" s="987"/>
      <c r="U832" s="987"/>
      <c r="V832" s="987"/>
      <c r="W832" s="987"/>
      <c r="X832" s="987"/>
      <c r="Y832" s="987"/>
      <c r="Z832" s="987"/>
      <c r="AA832" s="987"/>
      <c r="AB832" s="987"/>
      <c r="AC832" s="987"/>
      <c r="AD832" s="987"/>
      <c r="AE832" s="987"/>
    </row>
    <row r="833">
      <c r="A833" s="987"/>
      <c r="B833" s="989"/>
      <c r="C833" s="989"/>
      <c r="D833" s="989"/>
      <c r="E833" s="992"/>
      <c r="F833" s="987"/>
      <c r="G833" s="989"/>
      <c r="H833" s="987"/>
      <c r="I833" s="987"/>
      <c r="J833" s="987"/>
      <c r="K833" s="987"/>
      <c r="L833" s="987"/>
      <c r="M833" s="987"/>
      <c r="N833" s="987"/>
      <c r="O833" s="987"/>
      <c r="P833" s="987"/>
      <c r="Q833" s="987"/>
      <c r="R833" s="987"/>
      <c r="S833" s="987"/>
      <c r="T833" s="987"/>
      <c r="U833" s="987"/>
      <c r="V833" s="987"/>
      <c r="W833" s="987"/>
      <c r="X833" s="987"/>
      <c r="Y833" s="987"/>
      <c r="Z833" s="987"/>
      <c r="AA833" s="987"/>
      <c r="AB833" s="987"/>
      <c r="AC833" s="987"/>
      <c r="AD833" s="987"/>
      <c r="AE833" s="987"/>
    </row>
    <row r="834">
      <c r="A834" s="987"/>
      <c r="B834" s="989"/>
      <c r="C834" s="989"/>
      <c r="D834" s="989"/>
      <c r="E834" s="992"/>
      <c r="F834" s="987"/>
      <c r="G834" s="989"/>
      <c r="H834" s="987"/>
      <c r="I834" s="987"/>
      <c r="J834" s="987"/>
      <c r="K834" s="987"/>
      <c r="L834" s="987"/>
      <c r="M834" s="987"/>
      <c r="N834" s="987"/>
      <c r="O834" s="987"/>
      <c r="P834" s="987"/>
      <c r="Q834" s="987"/>
      <c r="R834" s="987"/>
      <c r="S834" s="987"/>
      <c r="T834" s="987"/>
      <c r="U834" s="987"/>
      <c r="V834" s="987"/>
      <c r="W834" s="987"/>
      <c r="X834" s="987"/>
      <c r="Y834" s="987"/>
      <c r="Z834" s="987"/>
      <c r="AA834" s="987"/>
      <c r="AB834" s="987"/>
      <c r="AC834" s="987"/>
      <c r="AD834" s="987"/>
      <c r="AE834" s="987"/>
    </row>
    <row r="835">
      <c r="A835" s="987"/>
      <c r="B835" s="989"/>
      <c r="C835" s="989"/>
      <c r="D835" s="989"/>
      <c r="E835" s="992"/>
      <c r="F835" s="987"/>
      <c r="G835" s="989"/>
      <c r="H835" s="987"/>
      <c r="I835" s="987"/>
      <c r="J835" s="987"/>
      <c r="K835" s="987"/>
      <c r="L835" s="987"/>
      <c r="M835" s="987"/>
      <c r="N835" s="987"/>
      <c r="O835" s="987"/>
      <c r="P835" s="987"/>
      <c r="Q835" s="987"/>
      <c r="R835" s="987"/>
      <c r="S835" s="987"/>
      <c r="T835" s="987"/>
      <c r="U835" s="987"/>
      <c r="V835" s="987"/>
      <c r="W835" s="987"/>
      <c r="X835" s="987"/>
      <c r="Y835" s="987"/>
      <c r="Z835" s="987"/>
      <c r="AA835" s="987"/>
      <c r="AB835" s="987"/>
      <c r="AC835" s="987"/>
      <c r="AD835" s="987"/>
      <c r="AE835" s="987"/>
    </row>
    <row r="836">
      <c r="A836" s="987"/>
      <c r="B836" s="989"/>
      <c r="C836" s="989"/>
      <c r="D836" s="989"/>
      <c r="E836" s="992"/>
      <c r="F836" s="987"/>
      <c r="G836" s="989"/>
      <c r="H836" s="987"/>
      <c r="I836" s="987"/>
      <c r="J836" s="987"/>
      <c r="K836" s="987"/>
      <c r="L836" s="987"/>
      <c r="M836" s="987"/>
      <c r="N836" s="987"/>
      <c r="O836" s="987"/>
      <c r="P836" s="987"/>
      <c r="Q836" s="987"/>
      <c r="R836" s="987"/>
      <c r="S836" s="987"/>
      <c r="T836" s="987"/>
      <c r="U836" s="987"/>
      <c r="V836" s="987"/>
      <c r="W836" s="987"/>
      <c r="X836" s="987"/>
      <c r="Y836" s="987"/>
      <c r="Z836" s="987"/>
      <c r="AA836" s="987"/>
      <c r="AB836" s="987"/>
      <c r="AC836" s="987"/>
      <c r="AD836" s="987"/>
      <c r="AE836" s="987"/>
    </row>
    <row r="837">
      <c r="A837" s="987"/>
      <c r="B837" s="989"/>
      <c r="C837" s="989"/>
      <c r="D837" s="989"/>
      <c r="E837" s="992"/>
      <c r="F837" s="987"/>
      <c r="G837" s="989"/>
      <c r="H837" s="987"/>
      <c r="I837" s="987"/>
      <c r="J837" s="987"/>
      <c r="K837" s="987"/>
      <c r="L837" s="987"/>
      <c r="M837" s="987"/>
      <c r="N837" s="987"/>
      <c r="O837" s="987"/>
      <c r="P837" s="987"/>
      <c r="Q837" s="987"/>
      <c r="R837" s="987"/>
      <c r="S837" s="987"/>
      <c r="T837" s="987"/>
      <c r="U837" s="987"/>
      <c r="V837" s="987"/>
      <c r="W837" s="987"/>
      <c r="X837" s="987"/>
      <c r="Y837" s="987"/>
      <c r="Z837" s="987"/>
      <c r="AA837" s="987"/>
      <c r="AB837" s="987"/>
      <c r="AC837" s="987"/>
      <c r="AD837" s="987"/>
      <c r="AE837" s="987"/>
    </row>
    <row r="838">
      <c r="A838" s="987"/>
      <c r="B838" s="989"/>
      <c r="C838" s="989"/>
      <c r="D838" s="989"/>
      <c r="E838" s="992"/>
      <c r="F838" s="987"/>
      <c r="G838" s="989"/>
      <c r="H838" s="987"/>
      <c r="I838" s="987"/>
      <c r="J838" s="987"/>
      <c r="K838" s="987"/>
      <c r="L838" s="987"/>
      <c r="M838" s="987"/>
      <c r="N838" s="987"/>
      <c r="O838" s="987"/>
      <c r="P838" s="987"/>
      <c r="Q838" s="987"/>
      <c r="R838" s="987"/>
      <c r="S838" s="987"/>
      <c r="T838" s="987"/>
      <c r="U838" s="987"/>
      <c r="V838" s="987"/>
      <c r="W838" s="987"/>
      <c r="X838" s="987"/>
      <c r="Y838" s="987"/>
      <c r="Z838" s="987"/>
      <c r="AA838" s="987"/>
      <c r="AB838" s="987"/>
      <c r="AC838" s="987"/>
      <c r="AD838" s="987"/>
      <c r="AE838" s="987"/>
    </row>
    <row r="839">
      <c r="A839" s="987"/>
      <c r="B839" s="989"/>
      <c r="C839" s="989"/>
      <c r="D839" s="989"/>
      <c r="E839" s="992"/>
      <c r="F839" s="987"/>
      <c r="G839" s="989"/>
      <c r="H839" s="987"/>
      <c r="I839" s="987"/>
      <c r="J839" s="987"/>
      <c r="K839" s="987"/>
      <c r="L839" s="987"/>
      <c r="M839" s="987"/>
      <c r="N839" s="987"/>
      <c r="O839" s="987"/>
      <c r="P839" s="987"/>
      <c r="Q839" s="987"/>
      <c r="R839" s="987"/>
      <c r="S839" s="987"/>
      <c r="T839" s="987"/>
      <c r="U839" s="987"/>
      <c r="V839" s="987"/>
      <c r="W839" s="987"/>
      <c r="X839" s="987"/>
      <c r="Y839" s="987"/>
      <c r="Z839" s="987"/>
      <c r="AA839" s="987"/>
      <c r="AB839" s="987"/>
      <c r="AC839" s="987"/>
      <c r="AD839" s="987"/>
      <c r="AE839" s="987"/>
    </row>
    <row r="840">
      <c r="A840" s="987"/>
      <c r="B840" s="989"/>
      <c r="C840" s="989"/>
      <c r="D840" s="989"/>
      <c r="E840" s="992"/>
      <c r="F840" s="987"/>
      <c r="G840" s="989"/>
      <c r="H840" s="987"/>
      <c r="I840" s="987"/>
      <c r="J840" s="987"/>
      <c r="K840" s="987"/>
      <c r="L840" s="987"/>
      <c r="M840" s="987"/>
      <c r="N840" s="987"/>
      <c r="O840" s="987"/>
      <c r="P840" s="987"/>
      <c r="Q840" s="987"/>
      <c r="R840" s="987"/>
      <c r="S840" s="987"/>
      <c r="T840" s="987"/>
      <c r="U840" s="987"/>
      <c r="V840" s="987"/>
      <c r="W840" s="987"/>
      <c r="X840" s="987"/>
      <c r="Y840" s="987"/>
      <c r="Z840" s="987"/>
      <c r="AA840" s="987"/>
      <c r="AB840" s="987"/>
      <c r="AC840" s="987"/>
      <c r="AD840" s="987"/>
      <c r="AE840" s="987"/>
    </row>
    <row r="841">
      <c r="A841" s="987"/>
      <c r="B841" s="989"/>
      <c r="C841" s="989"/>
      <c r="D841" s="989"/>
      <c r="E841" s="992"/>
      <c r="F841" s="987"/>
      <c r="G841" s="989"/>
      <c r="H841" s="987"/>
      <c r="I841" s="987"/>
      <c r="J841" s="987"/>
      <c r="K841" s="987"/>
      <c r="L841" s="987"/>
      <c r="M841" s="987"/>
      <c r="N841" s="987"/>
      <c r="O841" s="987"/>
      <c r="P841" s="987"/>
      <c r="Q841" s="987"/>
      <c r="R841" s="987"/>
      <c r="S841" s="987"/>
      <c r="T841" s="987"/>
      <c r="U841" s="987"/>
      <c r="V841" s="987"/>
      <c r="W841" s="987"/>
      <c r="X841" s="987"/>
      <c r="Y841" s="987"/>
      <c r="Z841" s="987"/>
      <c r="AA841" s="987"/>
      <c r="AB841" s="987"/>
      <c r="AC841" s="987"/>
      <c r="AD841" s="987"/>
      <c r="AE841" s="987"/>
    </row>
    <row r="842">
      <c r="A842" s="987"/>
      <c r="B842" s="989"/>
      <c r="C842" s="989"/>
      <c r="D842" s="989"/>
      <c r="E842" s="992"/>
      <c r="F842" s="987"/>
      <c r="G842" s="989"/>
      <c r="H842" s="987"/>
      <c r="I842" s="987"/>
      <c r="J842" s="987"/>
      <c r="K842" s="987"/>
      <c r="L842" s="987"/>
      <c r="M842" s="987"/>
      <c r="N842" s="987"/>
      <c r="O842" s="987"/>
      <c r="P842" s="987"/>
      <c r="Q842" s="987"/>
      <c r="R842" s="987"/>
      <c r="S842" s="987"/>
      <c r="T842" s="987"/>
      <c r="U842" s="987"/>
      <c r="V842" s="987"/>
      <c r="W842" s="987"/>
      <c r="X842" s="987"/>
      <c r="Y842" s="987"/>
      <c r="Z842" s="987"/>
      <c r="AA842" s="987"/>
      <c r="AB842" s="987"/>
      <c r="AC842" s="987"/>
      <c r="AD842" s="987"/>
      <c r="AE842" s="987"/>
    </row>
    <row r="843">
      <c r="A843" s="987"/>
      <c r="B843" s="989"/>
      <c r="C843" s="989"/>
      <c r="D843" s="989"/>
      <c r="E843" s="992"/>
      <c r="F843" s="987"/>
      <c r="G843" s="989"/>
      <c r="H843" s="987"/>
      <c r="I843" s="987"/>
      <c r="J843" s="987"/>
      <c r="K843" s="987"/>
      <c r="L843" s="987"/>
      <c r="M843" s="987"/>
      <c r="N843" s="987"/>
      <c r="O843" s="987"/>
      <c r="P843" s="987"/>
      <c r="Q843" s="987"/>
      <c r="R843" s="987"/>
      <c r="S843" s="987"/>
      <c r="T843" s="987"/>
      <c r="U843" s="987"/>
      <c r="V843" s="987"/>
      <c r="W843" s="987"/>
      <c r="X843" s="987"/>
      <c r="Y843" s="987"/>
      <c r="Z843" s="987"/>
      <c r="AA843" s="987"/>
      <c r="AB843" s="987"/>
      <c r="AC843" s="987"/>
      <c r="AD843" s="987"/>
      <c r="AE843" s="987"/>
    </row>
    <row r="844">
      <c r="A844" s="987"/>
      <c r="B844" s="989"/>
      <c r="C844" s="989"/>
      <c r="D844" s="989"/>
      <c r="E844" s="992"/>
      <c r="F844" s="987"/>
      <c r="G844" s="989"/>
      <c r="H844" s="987"/>
      <c r="I844" s="987"/>
      <c r="J844" s="987"/>
      <c r="K844" s="987"/>
      <c r="L844" s="987"/>
      <c r="M844" s="987"/>
      <c r="N844" s="987"/>
      <c r="O844" s="987"/>
      <c r="P844" s="987"/>
      <c r="Q844" s="987"/>
      <c r="R844" s="987"/>
      <c r="S844" s="987"/>
      <c r="T844" s="987"/>
      <c r="U844" s="987"/>
      <c r="V844" s="987"/>
      <c r="W844" s="987"/>
      <c r="X844" s="987"/>
      <c r="Y844" s="987"/>
      <c r="Z844" s="987"/>
      <c r="AA844" s="987"/>
      <c r="AB844" s="987"/>
      <c r="AC844" s="987"/>
      <c r="AD844" s="987"/>
      <c r="AE844" s="987"/>
    </row>
    <row r="845">
      <c r="A845" s="987"/>
      <c r="B845" s="989"/>
      <c r="C845" s="989"/>
      <c r="D845" s="989"/>
      <c r="E845" s="992"/>
      <c r="F845" s="987"/>
      <c r="G845" s="989"/>
      <c r="H845" s="987"/>
      <c r="I845" s="987"/>
      <c r="J845" s="987"/>
      <c r="K845" s="987"/>
      <c r="L845" s="987"/>
      <c r="M845" s="987"/>
      <c r="N845" s="987"/>
      <c r="O845" s="987"/>
      <c r="P845" s="987"/>
      <c r="Q845" s="987"/>
      <c r="R845" s="987"/>
      <c r="S845" s="987"/>
      <c r="T845" s="987"/>
      <c r="U845" s="987"/>
      <c r="V845" s="987"/>
      <c r="W845" s="987"/>
      <c r="X845" s="987"/>
      <c r="Y845" s="987"/>
      <c r="Z845" s="987"/>
      <c r="AA845" s="987"/>
      <c r="AB845" s="987"/>
      <c r="AC845" s="987"/>
      <c r="AD845" s="987"/>
      <c r="AE845" s="987"/>
    </row>
    <row r="846">
      <c r="A846" s="987"/>
      <c r="B846" s="989"/>
      <c r="C846" s="989"/>
      <c r="D846" s="989"/>
      <c r="E846" s="992"/>
      <c r="F846" s="987"/>
      <c r="G846" s="989"/>
      <c r="H846" s="987"/>
      <c r="I846" s="987"/>
      <c r="J846" s="987"/>
      <c r="K846" s="987"/>
      <c r="L846" s="987"/>
      <c r="M846" s="987"/>
      <c r="N846" s="987"/>
      <c r="O846" s="987"/>
      <c r="P846" s="987"/>
      <c r="Q846" s="987"/>
      <c r="R846" s="987"/>
      <c r="S846" s="987"/>
      <c r="T846" s="987"/>
      <c r="U846" s="987"/>
      <c r="V846" s="987"/>
      <c r="W846" s="987"/>
      <c r="X846" s="987"/>
      <c r="Y846" s="987"/>
      <c r="Z846" s="987"/>
      <c r="AA846" s="987"/>
      <c r="AB846" s="987"/>
      <c r="AC846" s="987"/>
      <c r="AD846" s="987"/>
      <c r="AE846" s="987"/>
    </row>
    <row r="847">
      <c r="A847" s="987"/>
      <c r="B847" s="989"/>
      <c r="C847" s="989"/>
      <c r="D847" s="989"/>
      <c r="E847" s="992"/>
      <c r="F847" s="987"/>
      <c r="G847" s="989"/>
      <c r="H847" s="987"/>
      <c r="I847" s="987"/>
      <c r="J847" s="987"/>
      <c r="K847" s="987"/>
      <c r="L847" s="987"/>
      <c r="M847" s="987"/>
      <c r="N847" s="987"/>
      <c r="O847" s="987"/>
      <c r="P847" s="987"/>
      <c r="Q847" s="987"/>
      <c r="R847" s="987"/>
      <c r="S847" s="987"/>
      <c r="T847" s="987"/>
      <c r="U847" s="987"/>
      <c r="V847" s="987"/>
      <c r="W847" s="987"/>
      <c r="X847" s="987"/>
      <c r="Y847" s="987"/>
      <c r="Z847" s="987"/>
      <c r="AA847" s="987"/>
      <c r="AB847" s="987"/>
      <c r="AC847" s="987"/>
      <c r="AD847" s="987"/>
      <c r="AE847" s="987"/>
    </row>
    <row r="848">
      <c r="A848" s="987"/>
      <c r="B848" s="989"/>
      <c r="C848" s="989"/>
      <c r="D848" s="989"/>
      <c r="E848" s="992"/>
      <c r="F848" s="987"/>
      <c r="G848" s="989"/>
      <c r="H848" s="987"/>
      <c r="I848" s="987"/>
      <c r="J848" s="987"/>
      <c r="K848" s="987"/>
      <c r="L848" s="987"/>
      <c r="M848" s="987"/>
      <c r="N848" s="987"/>
      <c r="O848" s="987"/>
      <c r="P848" s="987"/>
      <c r="Q848" s="987"/>
      <c r="R848" s="987"/>
      <c r="S848" s="987"/>
      <c r="T848" s="987"/>
      <c r="U848" s="987"/>
      <c r="V848" s="987"/>
      <c r="W848" s="987"/>
      <c r="X848" s="987"/>
      <c r="Y848" s="987"/>
      <c r="Z848" s="987"/>
      <c r="AA848" s="987"/>
      <c r="AB848" s="987"/>
      <c r="AC848" s="987"/>
      <c r="AD848" s="987"/>
      <c r="AE848" s="987"/>
    </row>
    <row r="849">
      <c r="A849" s="987"/>
      <c r="B849" s="989"/>
      <c r="C849" s="989"/>
      <c r="D849" s="989"/>
      <c r="E849" s="992"/>
      <c r="F849" s="987"/>
      <c r="G849" s="989"/>
      <c r="H849" s="987"/>
      <c r="I849" s="987"/>
      <c r="J849" s="987"/>
      <c r="K849" s="987"/>
      <c r="L849" s="987"/>
      <c r="M849" s="987"/>
      <c r="N849" s="987"/>
      <c r="O849" s="987"/>
      <c r="P849" s="987"/>
      <c r="Q849" s="987"/>
      <c r="R849" s="987"/>
      <c r="S849" s="987"/>
      <c r="T849" s="987"/>
      <c r="U849" s="987"/>
      <c r="V849" s="987"/>
      <c r="W849" s="987"/>
      <c r="X849" s="987"/>
      <c r="Y849" s="987"/>
      <c r="Z849" s="987"/>
      <c r="AA849" s="987"/>
      <c r="AB849" s="987"/>
      <c r="AC849" s="987"/>
      <c r="AD849" s="987"/>
      <c r="AE849" s="987"/>
    </row>
    <row r="850">
      <c r="A850" s="987"/>
      <c r="B850" s="989"/>
      <c r="C850" s="989"/>
      <c r="D850" s="989"/>
      <c r="E850" s="992"/>
      <c r="F850" s="987"/>
      <c r="G850" s="989"/>
      <c r="H850" s="987"/>
      <c r="I850" s="987"/>
      <c r="J850" s="987"/>
      <c r="K850" s="987"/>
      <c r="L850" s="987"/>
      <c r="M850" s="987"/>
      <c r="N850" s="987"/>
      <c r="O850" s="987"/>
      <c r="P850" s="987"/>
      <c r="Q850" s="987"/>
      <c r="R850" s="987"/>
      <c r="S850" s="987"/>
      <c r="T850" s="987"/>
      <c r="U850" s="987"/>
      <c r="V850" s="987"/>
      <c r="W850" s="987"/>
      <c r="X850" s="987"/>
      <c r="Y850" s="987"/>
      <c r="Z850" s="987"/>
      <c r="AA850" s="987"/>
      <c r="AB850" s="987"/>
      <c r="AC850" s="987"/>
      <c r="AD850" s="987"/>
      <c r="AE850" s="987"/>
    </row>
    <row r="851">
      <c r="A851" s="987"/>
      <c r="B851" s="989"/>
      <c r="C851" s="989"/>
      <c r="D851" s="989"/>
      <c r="E851" s="992"/>
      <c r="F851" s="987"/>
      <c r="G851" s="989"/>
      <c r="H851" s="987"/>
      <c r="I851" s="987"/>
      <c r="J851" s="987"/>
      <c r="K851" s="987"/>
      <c r="L851" s="987"/>
      <c r="M851" s="987"/>
      <c r="N851" s="987"/>
      <c r="O851" s="987"/>
      <c r="P851" s="987"/>
      <c r="Q851" s="987"/>
      <c r="R851" s="987"/>
      <c r="S851" s="987"/>
      <c r="T851" s="987"/>
      <c r="U851" s="987"/>
      <c r="V851" s="987"/>
      <c r="W851" s="987"/>
      <c r="X851" s="987"/>
      <c r="Y851" s="987"/>
      <c r="Z851" s="987"/>
      <c r="AA851" s="987"/>
      <c r="AB851" s="987"/>
      <c r="AC851" s="987"/>
      <c r="AD851" s="987"/>
      <c r="AE851" s="987"/>
    </row>
    <row r="852">
      <c r="A852" s="987"/>
      <c r="B852" s="989"/>
      <c r="C852" s="989"/>
      <c r="D852" s="989"/>
      <c r="E852" s="992"/>
      <c r="F852" s="987"/>
      <c r="G852" s="989"/>
      <c r="H852" s="987"/>
      <c r="I852" s="987"/>
      <c r="J852" s="987"/>
      <c r="K852" s="987"/>
      <c r="L852" s="987"/>
      <c r="M852" s="987"/>
      <c r="N852" s="987"/>
      <c r="O852" s="987"/>
      <c r="P852" s="987"/>
      <c r="Q852" s="987"/>
      <c r="R852" s="987"/>
      <c r="S852" s="987"/>
      <c r="T852" s="987"/>
      <c r="U852" s="987"/>
      <c r="V852" s="987"/>
      <c r="W852" s="987"/>
      <c r="X852" s="987"/>
      <c r="Y852" s="987"/>
      <c r="Z852" s="987"/>
      <c r="AA852" s="987"/>
      <c r="AB852" s="987"/>
      <c r="AC852" s="987"/>
      <c r="AD852" s="987"/>
      <c r="AE852" s="987"/>
    </row>
    <row r="853">
      <c r="A853" s="987"/>
      <c r="B853" s="989"/>
      <c r="C853" s="989"/>
      <c r="D853" s="989"/>
      <c r="E853" s="992"/>
      <c r="F853" s="987"/>
      <c r="G853" s="989"/>
      <c r="H853" s="987"/>
      <c r="I853" s="987"/>
      <c r="J853" s="987"/>
      <c r="K853" s="987"/>
      <c r="L853" s="987"/>
      <c r="M853" s="987"/>
      <c r="N853" s="987"/>
      <c r="O853" s="987"/>
      <c r="P853" s="987"/>
      <c r="Q853" s="987"/>
      <c r="R853" s="987"/>
      <c r="S853" s="987"/>
      <c r="T853" s="987"/>
      <c r="U853" s="987"/>
      <c r="V853" s="987"/>
      <c r="W853" s="987"/>
      <c r="X853" s="987"/>
      <c r="Y853" s="987"/>
      <c r="Z853" s="987"/>
      <c r="AA853" s="987"/>
      <c r="AB853" s="987"/>
      <c r="AC853" s="987"/>
      <c r="AD853" s="987"/>
      <c r="AE853" s="987"/>
    </row>
    <row r="854">
      <c r="A854" s="987"/>
      <c r="B854" s="989"/>
      <c r="C854" s="989"/>
      <c r="D854" s="989"/>
      <c r="E854" s="992"/>
      <c r="F854" s="987"/>
      <c r="G854" s="989"/>
      <c r="H854" s="987"/>
      <c r="I854" s="987"/>
      <c r="J854" s="987"/>
      <c r="K854" s="987"/>
      <c r="L854" s="987"/>
      <c r="M854" s="987"/>
      <c r="N854" s="987"/>
      <c r="O854" s="987"/>
      <c r="P854" s="987"/>
      <c r="Q854" s="987"/>
      <c r="R854" s="987"/>
      <c r="S854" s="987"/>
      <c r="T854" s="987"/>
      <c r="U854" s="987"/>
      <c r="V854" s="987"/>
      <c r="W854" s="987"/>
      <c r="X854" s="987"/>
      <c r="Y854" s="987"/>
      <c r="Z854" s="987"/>
      <c r="AA854" s="987"/>
      <c r="AB854" s="987"/>
      <c r="AC854" s="987"/>
      <c r="AD854" s="987"/>
      <c r="AE854" s="987"/>
    </row>
    <row r="855">
      <c r="A855" s="987"/>
      <c r="B855" s="989"/>
      <c r="C855" s="989"/>
      <c r="D855" s="989"/>
      <c r="E855" s="992"/>
      <c r="F855" s="987"/>
      <c r="G855" s="989"/>
      <c r="H855" s="987"/>
      <c r="I855" s="987"/>
      <c r="J855" s="987"/>
      <c r="K855" s="987"/>
      <c r="L855" s="987"/>
      <c r="M855" s="987"/>
      <c r="N855" s="987"/>
      <c r="O855" s="987"/>
      <c r="P855" s="987"/>
      <c r="Q855" s="987"/>
      <c r="R855" s="987"/>
      <c r="S855" s="987"/>
      <c r="T855" s="987"/>
      <c r="U855" s="987"/>
      <c r="V855" s="987"/>
      <c r="W855" s="987"/>
      <c r="X855" s="987"/>
      <c r="Y855" s="987"/>
      <c r="Z855" s="987"/>
      <c r="AA855" s="987"/>
      <c r="AB855" s="987"/>
      <c r="AC855" s="987"/>
      <c r="AD855" s="987"/>
      <c r="AE855" s="987"/>
    </row>
    <row r="856">
      <c r="A856" s="987"/>
      <c r="B856" s="989"/>
      <c r="C856" s="989"/>
      <c r="D856" s="989"/>
      <c r="E856" s="992"/>
      <c r="F856" s="987"/>
      <c r="G856" s="989"/>
      <c r="H856" s="987"/>
      <c r="I856" s="987"/>
      <c r="J856" s="987"/>
      <c r="K856" s="987"/>
      <c r="L856" s="987"/>
      <c r="M856" s="987"/>
      <c r="N856" s="987"/>
      <c r="O856" s="987"/>
      <c r="P856" s="987"/>
      <c r="Q856" s="987"/>
      <c r="R856" s="987"/>
      <c r="S856" s="987"/>
      <c r="T856" s="987"/>
      <c r="U856" s="987"/>
      <c r="V856" s="987"/>
      <c r="W856" s="987"/>
      <c r="X856" s="987"/>
      <c r="Y856" s="987"/>
      <c r="Z856" s="987"/>
      <c r="AA856" s="987"/>
      <c r="AB856" s="987"/>
      <c r="AC856" s="987"/>
      <c r="AD856" s="987"/>
      <c r="AE856" s="987"/>
    </row>
    <row r="857">
      <c r="A857" s="987"/>
      <c r="B857" s="989"/>
      <c r="C857" s="989"/>
      <c r="D857" s="989"/>
      <c r="E857" s="992"/>
      <c r="F857" s="987"/>
      <c r="G857" s="989"/>
      <c r="H857" s="987"/>
      <c r="I857" s="987"/>
      <c r="J857" s="987"/>
      <c r="K857" s="987"/>
      <c r="L857" s="987"/>
      <c r="M857" s="987"/>
      <c r="N857" s="987"/>
      <c r="O857" s="987"/>
      <c r="P857" s="987"/>
      <c r="Q857" s="987"/>
      <c r="R857" s="987"/>
      <c r="S857" s="987"/>
      <c r="T857" s="987"/>
      <c r="U857" s="987"/>
      <c r="V857" s="987"/>
      <c r="W857" s="987"/>
      <c r="X857" s="987"/>
      <c r="Y857" s="987"/>
      <c r="Z857" s="987"/>
      <c r="AA857" s="987"/>
      <c r="AB857" s="987"/>
      <c r="AC857" s="987"/>
      <c r="AD857" s="987"/>
      <c r="AE857" s="987"/>
    </row>
    <row r="858">
      <c r="A858" s="987"/>
      <c r="B858" s="989"/>
      <c r="C858" s="989"/>
      <c r="D858" s="989"/>
      <c r="E858" s="992"/>
      <c r="F858" s="987"/>
      <c r="G858" s="989"/>
      <c r="H858" s="987"/>
      <c r="I858" s="987"/>
      <c r="J858" s="987"/>
      <c r="K858" s="987"/>
      <c r="L858" s="987"/>
      <c r="M858" s="987"/>
      <c r="N858" s="987"/>
      <c r="O858" s="987"/>
      <c r="P858" s="987"/>
      <c r="Q858" s="987"/>
      <c r="R858" s="987"/>
      <c r="S858" s="987"/>
      <c r="T858" s="987"/>
      <c r="U858" s="987"/>
      <c r="V858" s="987"/>
      <c r="W858" s="987"/>
      <c r="X858" s="987"/>
      <c r="Y858" s="987"/>
      <c r="Z858" s="987"/>
      <c r="AA858" s="987"/>
      <c r="AB858" s="987"/>
      <c r="AC858" s="987"/>
      <c r="AD858" s="987"/>
      <c r="AE858" s="987"/>
    </row>
    <row r="859">
      <c r="A859" s="987"/>
      <c r="B859" s="989"/>
      <c r="C859" s="989"/>
      <c r="D859" s="989"/>
      <c r="E859" s="992"/>
      <c r="F859" s="987"/>
      <c r="G859" s="989"/>
      <c r="H859" s="987"/>
      <c r="I859" s="987"/>
      <c r="J859" s="987"/>
      <c r="K859" s="987"/>
      <c r="L859" s="987"/>
      <c r="M859" s="987"/>
      <c r="N859" s="987"/>
      <c r="O859" s="987"/>
      <c r="P859" s="987"/>
      <c r="Q859" s="987"/>
      <c r="R859" s="987"/>
      <c r="S859" s="987"/>
      <c r="T859" s="987"/>
      <c r="U859" s="987"/>
      <c r="V859" s="987"/>
      <c r="W859" s="987"/>
      <c r="X859" s="987"/>
      <c r="Y859" s="987"/>
      <c r="Z859" s="987"/>
      <c r="AA859" s="987"/>
      <c r="AB859" s="987"/>
      <c r="AC859" s="987"/>
      <c r="AD859" s="987"/>
      <c r="AE859" s="987"/>
    </row>
    <row r="860">
      <c r="A860" s="987"/>
      <c r="B860" s="989"/>
      <c r="C860" s="989"/>
      <c r="D860" s="989"/>
      <c r="E860" s="992"/>
      <c r="F860" s="987"/>
      <c r="G860" s="989"/>
      <c r="H860" s="987"/>
      <c r="I860" s="987"/>
      <c r="J860" s="987"/>
      <c r="K860" s="987"/>
      <c r="L860" s="987"/>
      <c r="M860" s="987"/>
      <c r="N860" s="987"/>
      <c r="O860" s="987"/>
      <c r="P860" s="987"/>
      <c r="Q860" s="987"/>
      <c r="R860" s="987"/>
      <c r="S860" s="987"/>
      <c r="T860" s="987"/>
      <c r="U860" s="987"/>
      <c r="V860" s="987"/>
      <c r="W860" s="987"/>
      <c r="X860" s="987"/>
      <c r="Y860" s="987"/>
      <c r="Z860" s="987"/>
      <c r="AA860" s="987"/>
      <c r="AB860" s="987"/>
      <c r="AC860" s="987"/>
      <c r="AD860" s="987"/>
      <c r="AE860" s="987"/>
    </row>
    <row r="861">
      <c r="A861" s="987"/>
      <c r="B861" s="989"/>
      <c r="C861" s="989"/>
      <c r="D861" s="989"/>
      <c r="E861" s="992"/>
      <c r="F861" s="987"/>
      <c r="G861" s="989"/>
      <c r="H861" s="987"/>
      <c r="I861" s="987"/>
      <c r="J861" s="987"/>
      <c r="K861" s="987"/>
      <c r="L861" s="987"/>
      <c r="M861" s="987"/>
      <c r="N861" s="987"/>
      <c r="O861" s="987"/>
      <c r="P861" s="987"/>
      <c r="Q861" s="987"/>
      <c r="R861" s="987"/>
      <c r="S861" s="987"/>
      <c r="T861" s="987"/>
      <c r="U861" s="987"/>
      <c r="V861" s="987"/>
      <c r="W861" s="987"/>
      <c r="X861" s="987"/>
      <c r="Y861" s="987"/>
      <c r="Z861" s="987"/>
      <c r="AA861" s="987"/>
      <c r="AB861" s="987"/>
      <c r="AC861" s="987"/>
      <c r="AD861" s="987"/>
      <c r="AE861" s="987"/>
    </row>
    <row r="862">
      <c r="A862" s="987"/>
      <c r="B862" s="989"/>
      <c r="C862" s="989"/>
      <c r="D862" s="989"/>
      <c r="E862" s="992"/>
      <c r="F862" s="987"/>
      <c r="G862" s="989"/>
      <c r="H862" s="987"/>
      <c r="I862" s="987"/>
      <c r="J862" s="987"/>
      <c r="K862" s="987"/>
      <c r="L862" s="987"/>
      <c r="M862" s="987"/>
      <c r="N862" s="987"/>
      <c r="O862" s="987"/>
      <c r="P862" s="987"/>
      <c r="Q862" s="987"/>
      <c r="R862" s="987"/>
      <c r="S862" s="987"/>
      <c r="T862" s="987"/>
      <c r="U862" s="987"/>
      <c r="V862" s="987"/>
      <c r="W862" s="987"/>
      <c r="X862" s="987"/>
      <c r="Y862" s="987"/>
      <c r="Z862" s="987"/>
      <c r="AA862" s="987"/>
      <c r="AB862" s="987"/>
      <c r="AC862" s="987"/>
      <c r="AD862" s="987"/>
      <c r="AE862" s="987"/>
    </row>
    <row r="863">
      <c r="A863" s="987"/>
      <c r="B863" s="989"/>
      <c r="C863" s="989"/>
      <c r="D863" s="989"/>
      <c r="E863" s="992"/>
      <c r="F863" s="987"/>
      <c r="G863" s="989"/>
      <c r="H863" s="987"/>
      <c r="I863" s="987"/>
      <c r="J863" s="987"/>
      <c r="K863" s="987"/>
      <c r="L863" s="987"/>
      <c r="M863" s="987"/>
      <c r="N863" s="987"/>
      <c r="O863" s="987"/>
      <c r="P863" s="987"/>
      <c r="Q863" s="987"/>
      <c r="R863" s="987"/>
      <c r="S863" s="987"/>
      <c r="T863" s="987"/>
      <c r="U863" s="987"/>
      <c r="V863" s="987"/>
      <c r="W863" s="987"/>
      <c r="X863" s="987"/>
      <c r="Y863" s="987"/>
      <c r="Z863" s="987"/>
      <c r="AA863" s="987"/>
      <c r="AB863" s="987"/>
      <c r="AC863" s="987"/>
      <c r="AD863" s="987"/>
      <c r="AE863" s="987"/>
    </row>
    <row r="864">
      <c r="A864" s="987"/>
      <c r="B864" s="989"/>
      <c r="C864" s="989"/>
      <c r="D864" s="989"/>
      <c r="E864" s="992"/>
      <c r="F864" s="987"/>
      <c r="G864" s="989"/>
      <c r="H864" s="987"/>
      <c r="I864" s="987"/>
      <c r="J864" s="987"/>
      <c r="K864" s="987"/>
      <c r="L864" s="987"/>
      <c r="M864" s="987"/>
      <c r="N864" s="987"/>
      <c r="O864" s="987"/>
      <c r="P864" s="987"/>
      <c r="Q864" s="987"/>
      <c r="R864" s="987"/>
      <c r="S864" s="987"/>
      <c r="T864" s="987"/>
      <c r="U864" s="987"/>
      <c r="V864" s="987"/>
      <c r="W864" s="987"/>
      <c r="X864" s="987"/>
      <c r="Y864" s="987"/>
      <c r="Z864" s="987"/>
      <c r="AA864" s="987"/>
      <c r="AB864" s="987"/>
      <c r="AC864" s="987"/>
      <c r="AD864" s="987"/>
      <c r="AE864" s="987"/>
    </row>
    <row r="865">
      <c r="A865" s="987"/>
      <c r="B865" s="989"/>
      <c r="C865" s="989"/>
      <c r="D865" s="989"/>
      <c r="E865" s="992"/>
      <c r="F865" s="987"/>
      <c r="G865" s="989"/>
      <c r="H865" s="987"/>
      <c r="I865" s="987"/>
      <c r="J865" s="987"/>
      <c r="K865" s="987"/>
      <c r="L865" s="987"/>
      <c r="M865" s="987"/>
      <c r="N865" s="987"/>
      <c r="O865" s="987"/>
      <c r="P865" s="987"/>
      <c r="Q865" s="987"/>
      <c r="R865" s="987"/>
      <c r="S865" s="987"/>
      <c r="T865" s="987"/>
      <c r="U865" s="987"/>
      <c r="V865" s="987"/>
      <c r="W865" s="987"/>
      <c r="X865" s="987"/>
      <c r="Y865" s="987"/>
      <c r="Z865" s="987"/>
      <c r="AA865" s="987"/>
      <c r="AB865" s="987"/>
      <c r="AC865" s="987"/>
      <c r="AD865" s="987"/>
      <c r="AE865" s="987"/>
    </row>
    <row r="866">
      <c r="A866" s="987"/>
      <c r="B866" s="989"/>
      <c r="C866" s="989"/>
      <c r="D866" s="989"/>
      <c r="E866" s="992"/>
      <c r="F866" s="987"/>
      <c r="G866" s="989"/>
      <c r="H866" s="987"/>
      <c r="I866" s="987"/>
      <c r="J866" s="987"/>
      <c r="K866" s="987"/>
      <c r="L866" s="987"/>
      <c r="M866" s="987"/>
      <c r="N866" s="987"/>
      <c r="O866" s="987"/>
      <c r="P866" s="987"/>
      <c r="Q866" s="987"/>
      <c r="R866" s="987"/>
      <c r="S866" s="987"/>
      <c r="T866" s="987"/>
      <c r="U866" s="987"/>
      <c r="V866" s="987"/>
      <c r="W866" s="987"/>
      <c r="X866" s="987"/>
      <c r="Y866" s="987"/>
      <c r="Z866" s="987"/>
      <c r="AA866" s="987"/>
      <c r="AB866" s="987"/>
      <c r="AC866" s="987"/>
      <c r="AD866" s="987"/>
      <c r="AE866" s="987"/>
    </row>
    <row r="867">
      <c r="A867" s="987"/>
      <c r="B867" s="989"/>
      <c r="C867" s="989"/>
      <c r="D867" s="989"/>
      <c r="E867" s="992"/>
      <c r="F867" s="987"/>
      <c r="G867" s="989"/>
      <c r="H867" s="987"/>
      <c r="I867" s="987"/>
      <c r="J867" s="987"/>
      <c r="K867" s="987"/>
      <c r="L867" s="987"/>
      <c r="M867" s="987"/>
      <c r="N867" s="987"/>
      <c r="O867" s="987"/>
      <c r="P867" s="987"/>
      <c r="Q867" s="987"/>
      <c r="R867" s="987"/>
      <c r="S867" s="987"/>
      <c r="T867" s="987"/>
      <c r="U867" s="987"/>
      <c r="V867" s="987"/>
      <c r="W867" s="987"/>
      <c r="X867" s="987"/>
      <c r="Y867" s="987"/>
      <c r="Z867" s="987"/>
      <c r="AA867" s="987"/>
      <c r="AB867" s="987"/>
      <c r="AC867" s="987"/>
      <c r="AD867" s="987"/>
      <c r="AE867" s="987"/>
    </row>
    <row r="868">
      <c r="A868" s="987"/>
      <c r="B868" s="989"/>
      <c r="C868" s="989"/>
      <c r="D868" s="989"/>
      <c r="E868" s="992"/>
      <c r="F868" s="987"/>
      <c r="G868" s="989"/>
      <c r="H868" s="987"/>
      <c r="I868" s="987"/>
      <c r="J868" s="987"/>
      <c r="K868" s="987"/>
      <c r="L868" s="987"/>
      <c r="M868" s="987"/>
      <c r="N868" s="987"/>
      <c r="O868" s="987"/>
      <c r="P868" s="987"/>
      <c r="Q868" s="987"/>
      <c r="R868" s="987"/>
      <c r="S868" s="987"/>
      <c r="T868" s="987"/>
      <c r="U868" s="987"/>
      <c r="V868" s="987"/>
      <c r="W868" s="987"/>
      <c r="X868" s="987"/>
      <c r="Y868" s="987"/>
      <c r="Z868" s="987"/>
      <c r="AA868" s="987"/>
      <c r="AB868" s="987"/>
      <c r="AC868" s="987"/>
      <c r="AD868" s="987"/>
      <c r="AE868" s="987"/>
    </row>
    <row r="869">
      <c r="A869" s="987"/>
      <c r="B869" s="989"/>
      <c r="C869" s="989"/>
      <c r="D869" s="989"/>
      <c r="E869" s="992"/>
      <c r="F869" s="987"/>
      <c r="G869" s="989"/>
      <c r="H869" s="987"/>
      <c r="I869" s="987"/>
      <c r="J869" s="987"/>
      <c r="K869" s="987"/>
      <c r="L869" s="987"/>
      <c r="M869" s="987"/>
      <c r="N869" s="987"/>
      <c r="O869" s="987"/>
      <c r="P869" s="987"/>
      <c r="Q869" s="987"/>
      <c r="R869" s="987"/>
      <c r="S869" s="987"/>
      <c r="T869" s="987"/>
      <c r="U869" s="987"/>
      <c r="V869" s="987"/>
      <c r="W869" s="987"/>
      <c r="X869" s="987"/>
      <c r="Y869" s="987"/>
      <c r="Z869" s="987"/>
      <c r="AA869" s="987"/>
      <c r="AB869" s="987"/>
      <c r="AC869" s="987"/>
      <c r="AD869" s="987"/>
      <c r="AE869" s="987"/>
    </row>
    <row r="870">
      <c r="A870" s="987"/>
      <c r="B870" s="989"/>
      <c r="C870" s="989"/>
      <c r="D870" s="989"/>
      <c r="E870" s="992"/>
      <c r="F870" s="987"/>
      <c r="G870" s="989"/>
      <c r="H870" s="987"/>
      <c r="I870" s="987"/>
      <c r="J870" s="987"/>
      <c r="K870" s="987"/>
      <c r="L870" s="987"/>
      <c r="M870" s="987"/>
      <c r="N870" s="987"/>
      <c r="O870" s="987"/>
      <c r="P870" s="987"/>
      <c r="Q870" s="987"/>
      <c r="R870" s="987"/>
      <c r="S870" s="987"/>
      <c r="T870" s="987"/>
      <c r="U870" s="987"/>
      <c r="V870" s="987"/>
      <c r="W870" s="987"/>
      <c r="X870" s="987"/>
      <c r="Y870" s="987"/>
      <c r="Z870" s="987"/>
      <c r="AA870" s="987"/>
      <c r="AB870" s="987"/>
      <c r="AC870" s="987"/>
      <c r="AD870" s="987"/>
      <c r="AE870" s="987"/>
    </row>
    <row r="871">
      <c r="A871" s="987"/>
      <c r="B871" s="989"/>
      <c r="C871" s="989"/>
      <c r="D871" s="989"/>
      <c r="E871" s="992"/>
      <c r="F871" s="987"/>
      <c r="G871" s="989"/>
      <c r="H871" s="987"/>
      <c r="I871" s="987"/>
      <c r="J871" s="987"/>
      <c r="K871" s="987"/>
      <c r="L871" s="987"/>
      <c r="M871" s="987"/>
      <c r="N871" s="987"/>
      <c r="O871" s="987"/>
      <c r="P871" s="987"/>
      <c r="Q871" s="987"/>
      <c r="R871" s="987"/>
      <c r="S871" s="987"/>
      <c r="T871" s="987"/>
      <c r="U871" s="987"/>
      <c r="V871" s="987"/>
      <c r="W871" s="987"/>
      <c r="X871" s="987"/>
      <c r="Y871" s="987"/>
      <c r="Z871" s="987"/>
      <c r="AA871" s="987"/>
      <c r="AB871" s="987"/>
      <c r="AC871" s="987"/>
      <c r="AD871" s="987"/>
      <c r="AE871" s="987"/>
    </row>
    <row r="872">
      <c r="A872" s="987"/>
      <c r="B872" s="989"/>
      <c r="C872" s="989"/>
      <c r="D872" s="989"/>
      <c r="E872" s="992"/>
      <c r="F872" s="987"/>
      <c r="G872" s="989"/>
      <c r="H872" s="987"/>
      <c r="I872" s="987"/>
      <c r="J872" s="987"/>
      <c r="K872" s="987"/>
      <c r="L872" s="987"/>
      <c r="M872" s="987"/>
      <c r="N872" s="987"/>
      <c r="O872" s="987"/>
      <c r="P872" s="987"/>
      <c r="Q872" s="987"/>
      <c r="R872" s="987"/>
      <c r="S872" s="987"/>
      <c r="T872" s="987"/>
      <c r="U872" s="987"/>
      <c r="V872" s="987"/>
      <c r="W872" s="987"/>
      <c r="X872" s="987"/>
      <c r="Y872" s="987"/>
      <c r="Z872" s="987"/>
      <c r="AA872" s="987"/>
      <c r="AB872" s="987"/>
      <c r="AC872" s="987"/>
      <c r="AD872" s="987"/>
      <c r="AE872" s="987"/>
    </row>
    <row r="873">
      <c r="A873" s="987"/>
      <c r="B873" s="989"/>
      <c r="C873" s="989"/>
      <c r="D873" s="989"/>
      <c r="E873" s="992"/>
      <c r="F873" s="987"/>
      <c r="G873" s="989"/>
      <c r="H873" s="987"/>
      <c r="I873" s="987"/>
      <c r="J873" s="987"/>
      <c r="K873" s="987"/>
      <c r="L873" s="987"/>
      <c r="M873" s="987"/>
      <c r="N873" s="987"/>
      <c r="O873" s="987"/>
      <c r="P873" s="987"/>
      <c r="Q873" s="987"/>
      <c r="R873" s="987"/>
      <c r="S873" s="987"/>
      <c r="T873" s="987"/>
      <c r="U873" s="987"/>
      <c r="V873" s="987"/>
      <c r="W873" s="987"/>
      <c r="X873" s="987"/>
      <c r="Y873" s="987"/>
      <c r="Z873" s="987"/>
      <c r="AA873" s="987"/>
      <c r="AB873" s="987"/>
      <c r="AC873" s="987"/>
      <c r="AD873" s="987"/>
      <c r="AE873" s="987"/>
    </row>
    <row r="874">
      <c r="A874" s="987"/>
      <c r="B874" s="989"/>
      <c r="C874" s="989"/>
      <c r="D874" s="989"/>
      <c r="E874" s="992"/>
      <c r="F874" s="987"/>
      <c r="G874" s="989"/>
      <c r="H874" s="987"/>
      <c r="I874" s="987"/>
      <c r="J874" s="987"/>
      <c r="K874" s="987"/>
      <c r="L874" s="987"/>
      <c r="M874" s="987"/>
      <c r="N874" s="987"/>
      <c r="O874" s="987"/>
      <c r="P874" s="987"/>
      <c r="Q874" s="987"/>
      <c r="R874" s="987"/>
      <c r="S874" s="987"/>
      <c r="T874" s="987"/>
      <c r="U874" s="987"/>
      <c r="V874" s="987"/>
      <c r="W874" s="987"/>
      <c r="X874" s="987"/>
      <c r="Y874" s="987"/>
      <c r="Z874" s="987"/>
      <c r="AA874" s="987"/>
      <c r="AB874" s="987"/>
      <c r="AC874" s="987"/>
      <c r="AD874" s="987"/>
      <c r="AE874" s="987"/>
    </row>
    <row r="875">
      <c r="A875" s="987"/>
      <c r="B875" s="989"/>
      <c r="C875" s="989"/>
      <c r="D875" s="989"/>
      <c r="E875" s="992"/>
      <c r="F875" s="987"/>
      <c r="G875" s="989"/>
      <c r="H875" s="987"/>
      <c r="I875" s="987"/>
      <c r="J875" s="987"/>
      <c r="K875" s="987"/>
      <c r="L875" s="987"/>
      <c r="M875" s="987"/>
      <c r="N875" s="987"/>
      <c r="O875" s="987"/>
      <c r="P875" s="987"/>
      <c r="Q875" s="987"/>
      <c r="R875" s="987"/>
      <c r="S875" s="987"/>
      <c r="T875" s="987"/>
      <c r="U875" s="987"/>
      <c r="V875" s="987"/>
      <c r="W875" s="987"/>
      <c r="X875" s="987"/>
      <c r="Y875" s="987"/>
      <c r="Z875" s="987"/>
      <c r="AA875" s="987"/>
      <c r="AB875" s="987"/>
      <c r="AC875" s="987"/>
      <c r="AD875" s="987"/>
      <c r="AE875" s="987"/>
    </row>
    <row r="876">
      <c r="A876" s="987"/>
      <c r="B876" s="989"/>
      <c r="C876" s="989"/>
      <c r="D876" s="989"/>
      <c r="E876" s="992"/>
      <c r="F876" s="987"/>
      <c r="G876" s="989"/>
      <c r="H876" s="987"/>
      <c r="I876" s="987"/>
      <c r="J876" s="987"/>
      <c r="K876" s="987"/>
      <c r="L876" s="987"/>
      <c r="M876" s="987"/>
      <c r="N876" s="987"/>
      <c r="O876" s="987"/>
      <c r="P876" s="987"/>
      <c r="Q876" s="987"/>
      <c r="R876" s="987"/>
      <c r="S876" s="987"/>
      <c r="T876" s="987"/>
      <c r="U876" s="987"/>
      <c r="V876" s="987"/>
      <c r="W876" s="987"/>
      <c r="X876" s="987"/>
      <c r="Y876" s="987"/>
      <c r="Z876" s="987"/>
      <c r="AA876" s="987"/>
      <c r="AB876" s="987"/>
      <c r="AC876" s="987"/>
      <c r="AD876" s="987"/>
      <c r="AE876" s="987"/>
    </row>
    <row r="877">
      <c r="A877" s="987"/>
      <c r="B877" s="989"/>
      <c r="C877" s="989"/>
      <c r="D877" s="989"/>
      <c r="E877" s="992"/>
      <c r="F877" s="987"/>
      <c r="G877" s="989"/>
      <c r="H877" s="987"/>
      <c r="I877" s="987"/>
      <c r="J877" s="987"/>
      <c r="K877" s="987"/>
      <c r="L877" s="987"/>
      <c r="M877" s="987"/>
      <c r="N877" s="987"/>
      <c r="O877" s="987"/>
      <c r="P877" s="987"/>
      <c r="Q877" s="987"/>
      <c r="R877" s="987"/>
      <c r="S877" s="987"/>
      <c r="T877" s="987"/>
      <c r="U877" s="987"/>
      <c r="V877" s="987"/>
      <c r="W877" s="987"/>
      <c r="X877" s="987"/>
      <c r="Y877" s="987"/>
      <c r="Z877" s="987"/>
      <c r="AA877" s="987"/>
      <c r="AB877" s="987"/>
      <c r="AC877" s="987"/>
      <c r="AD877" s="987"/>
      <c r="AE877" s="987"/>
    </row>
    <row r="878">
      <c r="A878" s="987"/>
      <c r="B878" s="989"/>
      <c r="C878" s="989"/>
      <c r="D878" s="989"/>
      <c r="E878" s="992"/>
      <c r="F878" s="987"/>
      <c r="G878" s="989"/>
      <c r="H878" s="987"/>
      <c r="I878" s="987"/>
      <c r="J878" s="987"/>
      <c r="K878" s="987"/>
      <c r="L878" s="987"/>
      <c r="M878" s="987"/>
      <c r="N878" s="987"/>
      <c r="O878" s="987"/>
      <c r="P878" s="987"/>
      <c r="Q878" s="987"/>
      <c r="R878" s="987"/>
      <c r="S878" s="987"/>
      <c r="T878" s="987"/>
      <c r="U878" s="987"/>
      <c r="V878" s="987"/>
      <c r="W878" s="987"/>
      <c r="X878" s="987"/>
      <c r="Y878" s="987"/>
      <c r="Z878" s="987"/>
      <c r="AA878" s="987"/>
      <c r="AB878" s="987"/>
      <c r="AC878" s="987"/>
      <c r="AD878" s="987"/>
      <c r="AE878" s="987"/>
    </row>
    <row r="879">
      <c r="A879" s="987"/>
      <c r="B879" s="989"/>
      <c r="C879" s="989"/>
      <c r="D879" s="989"/>
      <c r="E879" s="992"/>
      <c r="F879" s="987"/>
      <c r="G879" s="989"/>
      <c r="H879" s="987"/>
      <c r="I879" s="987"/>
      <c r="J879" s="987"/>
      <c r="K879" s="987"/>
      <c r="L879" s="987"/>
      <c r="M879" s="987"/>
      <c r="N879" s="987"/>
      <c r="O879" s="987"/>
      <c r="P879" s="987"/>
      <c r="Q879" s="987"/>
      <c r="R879" s="987"/>
      <c r="S879" s="987"/>
      <c r="T879" s="987"/>
      <c r="U879" s="987"/>
      <c r="V879" s="987"/>
      <c r="W879" s="987"/>
      <c r="X879" s="987"/>
      <c r="Y879" s="987"/>
      <c r="Z879" s="987"/>
      <c r="AA879" s="987"/>
      <c r="AB879" s="987"/>
      <c r="AC879" s="987"/>
      <c r="AD879" s="987"/>
      <c r="AE879" s="987"/>
    </row>
    <row r="880">
      <c r="A880" s="987"/>
      <c r="B880" s="989"/>
      <c r="C880" s="989"/>
      <c r="D880" s="989"/>
      <c r="E880" s="992"/>
      <c r="F880" s="987"/>
      <c r="G880" s="989"/>
      <c r="H880" s="987"/>
      <c r="I880" s="987"/>
      <c r="J880" s="987"/>
      <c r="K880" s="987"/>
      <c r="L880" s="987"/>
      <c r="M880" s="987"/>
      <c r="N880" s="987"/>
      <c r="O880" s="987"/>
      <c r="P880" s="987"/>
      <c r="Q880" s="987"/>
      <c r="R880" s="987"/>
      <c r="S880" s="987"/>
      <c r="T880" s="987"/>
      <c r="U880" s="987"/>
      <c r="V880" s="987"/>
      <c r="W880" s="987"/>
      <c r="X880" s="987"/>
      <c r="Y880" s="987"/>
      <c r="Z880" s="987"/>
      <c r="AA880" s="987"/>
      <c r="AB880" s="987"/>
      <c r="AC880" s="987"/>
      <c r="AD880" s="987"/>
      <c r="AE880" s="987"/>
    </row>
    <row r="881">
      <c r="A881" s="987"/>
      <c r="B881" s="989"/>
      <c r="C881" s="989"/>
      <c r="D881" s="989"/>
      <c r="E881" s="992"/>
      <c r="F881" s="987"/>
      <c r="G881" s="989"/>
      <c r="H881" s="987"/>
      <c r="I881" s="987"/>
      <c r="J881" s="987"/>
      <c r="K881" s="987"/>
      <c r="L881" s="987"/>
      <c r="M881" s="987"/>
      <c r="N881" s="987"/>
      <c r="O881" s="987"/>
      <c r="P881" s="987"/>
      <c r="Q881" s="987"/>
      <c r="R881" s="987"/>
      <c r="S881" s="987"/>
      <c r="T881" s="987"/>
      <c r="U881" s="987"/>
      <c r="V881" s="987"/>
      <c r="W881" s="987"/>
      <c r="X881" s="987"/>
      <c r="Y881" s="987"/>
      <c r="Z881" s="987"/>
      <c r="AA881" s="987"/>
      <c r="AB881" s="987"/>
      <c r="AC881" s="987"/>
      <c r="AD881" s="987"/>
      <c r="AE881" s="987"/>
    </row>
    <row r="882">
      <c r="A882" s="987"/>
      <c r="B882" s="989"/>
      <c r="C882" s="989"/>
      <c r="D882" s="989"/>
      <c r="E882" s="992"/>
      <c r="F882" s="987"/>
      <c r="G882" s="989"/>
      <c r="H882" s="987"/>
      <c r="I882" s="987"/>
      <c r="J882" s="987"/>
      <c r="K882" s="987"/>
      <c r="L882" s="987"/>
      <c r="M882" s="987"/>
      <c r="N882" s="987"/>
      <c r="O882" s="987"/>
      <c r="P882" s="987"/>
      <c r="Q882" s="987"/>
      <c r="R882" s="987"/>
      <c r="S882" s="987"/>
      <c r="T882" s="987"/>
      <c r="U882" s="987"/>
      <c r="V882" s="987"/>
      <c r="W882" s="987"/>
      <c r="X882" s="987"/>
      <c r="Y882" s="987"/>
      <c r="Z882" s="987"/>
      <c r="AA882" s="987"/>
      <c r="AB882" s="987"/>
      <c r="AC882" s="987"/>
      <c r="AD882" s="987"/>
      <c r="AE882" s="987"/>
    </row>
    <row r="883">
      <c r="A883" s="987"/>
      <c r="B883" s="989"/>
      <c r="C883" s="989"/>
      <c r="D883" s="989"/>
      <c r="E883" s="992"/>
      <c r="F883" s="987"/>
      <c r="G883" s="989"/>
      <c r="H883" s="987"/>
      <c r="I883" s="987"/>
      <c r="J883" s="987"/>
      <c r="K883" s="987"/>
      <c r="L883" s="987"/>
      <c r="M883" s="987"/>
      <c r="N883" s="987"/>
      <c r="O883" s="987"/>
      <c r="P883" s="987"/>
      <c r="Q883" s="987"/>
      <c r="R883" s="987"/>
      <c r="S883" s="987"/>
      <c r="T883" s="987"/>
      <c r="U883" s="987"/>
      <c r="V883" s="987"/>
      <c r="W883" s="987"/>
      <c r="X883" s="987"/>
      <c r="Y883" s="987"/>
      <c r="Z883" s="987"/>
      <c r="AA883" s="987"/>
      <c r="AB883" s="987"/>
      <c r="AC883" s="987"/>
      <c r="AD883" s="987"/>
      <c r="AE883" s="987"/>
    </row>
    <row r="884">
      <c r="A884" s="987"/>
      <c r="B884" s="989"/>
      <c r="C884" s="989"/>
      <c r="D884" s="989"/>
      <c r="E884" s="992"/>
      <c r="F884" s="987"/>
      <c r="G884" s="989"/>
      <c r="H884" s="987"/>
      <c r="I884" s="987"/>
      <c r="J884" s="987"/>
      <c r="K884" s="987"/>
      <c r="L884" s="987"/>
      <c r="M884" s="987"/>
      <c r="N884" s="987"/>
      <c r="O884" s="987"/>
      <c r="P884" s="987"/>
      <c r="Q884" s="987"/>
      <c r="R884" s="987"/>
      <c r="S884" s="987"/>
      <c r="T884" s="987"/>
      <c r="U884" s="987"/>
      <c r="V884" s="987"/>
      <c r="W884" s="987"/>
      <c r="X884" s="987"/>
      <c r="Y884" s="987"/>
      <c r="Z884" s="987"/>
      <c r="AA884" s="987"/>
      <c r="AB884" s="987"/>
      <c r="AC884" s="987"/>
      <c r="AD884" s="987"/>
      <c r="AE884" s="987"/>
    </row>
    <row r="885">
      <c r="A885" s="987"/>
      <c r="B885" s="989"/>
      <c r="C885" s="989"/>
      <c r="D885" s="989"/>
      <c r="E885" s="992"/>
      <c r="F885" s="987"/>
      <c r="G885" s="989"/>
      <c r="H885" s="987"/>
      <c r="I885" s="987"/>
      <c r="J885" s="987"/>
      <c r="K885" s="987"/>
      <c r="L885" s="987"/>
      <c r="M885" s="987"/>
      <c r="N885" s="987"/>
      <c r="O885" s="987"/>
      <c r="P885" s="987"/>
      <c r="Q885" s="987"/>
      <c r="R885" s="987"/>
      <c r="S885" s="987"/>
      <c r="T885" s="987"/>
      <c r="U885" s="987"/>
      <c r="V885" s="987"/>
      <c r="W885" s="987"/>
      <c r="X885" s="987"/>
      <c r="Y885" s="987"/>
      <c r="Z885" s="987"/>
      <c r="AA885" s="987"/>
      <c r="AB885" s="987"/>
      <c r="AC885" s="987"/>
      <c r="AD885" s="987"/>
      <c r="AE885" s="987"/>
    </row>
    <row r="886">
      <c r="A886" s="987"/>
      <c r="B886" s="989"/>
      <c r="C886" s="989"/>
      <c r="D886" s="989"/>
      <c r="E886" s="992"/>
      <c r="F886" s="987"/>
      <c r="G886" s="989"/>
      <c r="H886" s="987"/>
      <c r="I886" s="987"/>
      <c r="J886" s="987"/>
      <c r="K886" s="987"/>
      <c r="L886" s="987"/>
      <c r="M886" s="987"/>
      <c r="N886" s="987"/>
      <c r="O886" s="987"/>
      <c r="P886" s="987"/>
      <c r="Q886" s="987"/>
      <c r="R886" s="987"/>
      <c r="S886" s="987"/>
      <c r="T886" s="987"/>
      <c r="U886" s="987"/>
      <c r="V886" s="987"/>
      <c r="W886" s="987"/>
      <c r="X886" s="987"/>
      <c r="Y886" s="987"/>
      <c r="Z886" s="987"/>
      <c r="AA886" s="987"/>
      <c r="AB886" s="987"/>
      <c r="AC886" s="987"/>
      <c r="AD886" s="987"/>
      <c r="AE886" s="987"/>
    </row>
    <row r="887">
      <c r="A887" s="987"/>
      <c r="B887" s="989"/>
      <c r="C887" s="989"/>
      <c r="D887" s="989"/>
      <c r="E887" s="992"/>
      <c r="F887" s="987"/>
      <c r="G887" s="989"/>
      <c r="H887" s="987"/>
      <c r="I887" s="987"/>
      <c r="J887" s="987"/>
      <c r="K887" s="987"/>
      <c r="L887" s="987"/>
      <c r="M887" s="987"/>
      <c r="N887" s="987"/>
      <c r="O887" s="987"/>
      <c r="P887" s="987"/>
      <c r="Q887" s="987"/>
      <c r="R887" s="987"/>
      <c r="S887" s="987"/>
      <c r="T887" s="987"/>
      <c r="U887" s="987"/>
      <c r="V887" s="987"/>
      <c r="W887" s="987"/>
      <c r="X887" s="987"/>
      <c r="Y887" s="987"/>
      <c r="Z887" s="987"/>
      <c r="AA887" s="987"/>
      <c r="AB887" s="987"/>
      <c r="AC887" s="987"/>
      <c r="AD887" s="987"/>
      <c r="AE887" s="987"/>
    </row>
    <row r="888">
      <c r="A888" s="987"/>
      <c r="B888" s="989"/>
      <c r="C888" s="989"/>
      <c r="D888" s="989"/>
      <c r="E888" s="992"/>
      <c r="F888" s="987"/>
      <c r="G888" s="989"/>
      <c r="H888" s="987"/>
      <c r="I888" s="987"/>
      <c r="J888" s="987"/>
      <c r="K888" s="987"/>
      <c r="L888" s="987"/>
      <c r="M888" s="987"/>
      <c r="N888" s="987"/>
      <c r="O888" s="987"/>
      <c r="P888" s="987"/>
      <c r="Q888" s="987"/>
      <c r="R888" s="987"/>
      <c r="S888" s="987"/>
      <c r="T888" s="987"/>
      <c r="U888" s="987"/>
      <c r="V888" s="987"/>
      <c r="W888" s="987"/>
      <c r="X888" s="987"/>
      <c r="Y888" s="987"/>
      <c r="Z888" s="987"/>
      <c r="AA888" s="987"/>
      <c r="AB888" s="987"/>
      <c r="AC888" s="987"/>
      <c r="AD888" s="987"/>
      <c r="AE888" s="987"/>
    </row>
    <row r="889">
      <c r="A889" s="987"/>
      <c r="B889" s="989"/>
      <c r="C889" s="989"/>
      <c r="D889" s="989"/>
      <c r="E889" s="992"/>
      <c r="F889" s="987"/>
      <c r="G889" s="989"/>
      <c r="H889" s="987"/>
      <c r="I889" s="987"/>
      <c r="J889" s="987"/>
      <c r="K889" s="987"/>
      <c r="L889" s="987"/>
      <c r="M889" s="987"/>
      <c r="N889" s="987"/>
      <c r="O889" s="987"/>
      <c r="P889" s="987"/>
      <c r="Q889" s="987"/>
      <c r="R889" s="987"/>
      <c r="S889" s="987"/>
      <c r="T889" s="987"/>
      <c r="U889" s="987"/>
      <c r="V889" s="987"/>
      <c r="W889" s="987"/>
      <c r="X889" s="987"/>
      <c r="Y889" s="987"/>
      <c r="Z889" s="987"/>
      <c r="AA889" s="987"/>
      <c r="AB889" s="987"/>
      <c r="AC889" s="987"/>
      <c r="AD889" s="987"/>
      <c r="AE889" s="987"/>
    </row>
    <row r="890">
      <c r="A890" s="987"/>
      <c r="B890" s="989"/>
      <c r="C890" s="989"/>
      <c r="D890" s="989"/>
      <c r="E890" s="992"/>
      <c r="F890" s="987"/>
      <c r="G890" s="989"/>
      <c r="H890" s="987"/>
      <c r="I890" s="987"/>
      <c r="J890" s="987"/>
      <c r="K890" s="987"/>
      <c r="L890" s="987"/>
      <c r="M890" s="987"/>
      <c r="N890" s="987"/>
      <c r="O890" s="987"/>
      <c r="P890" s="987"/>
      <c r="Q890" s="987"/>
      <c r="R890" s="987"/>
      <c r="S890" s="987"/>
      <c r="T890" s="987"/>
      <c r="U890" s="987"/>
      <c r="V890" s="987"/>
      <c r="W890" s="987"/>
      <c r="X890" s="987"/>
      <c r="Y890" s="987"/>
      <c r="Z890" s="987"/>
      <c r="AA890" s="987"/>
      <c r="AB890" s="987"/>
      <c r="AC890" s="987"/>
      <c r="AD890" s="987"/>
      <c r="AE890" s="987"/>
    </row>
    <row r="891">
      <c r="A891" s="987"/>
      <c r="B891" s="989"/>
      <c r="C891" s="989"/>
      <c r="D891" s="989"/>
      <c r="E891" s="992"/>
      <c r="F891" s="987"/>
      <c r="G891" s="989"/>
      <c r="H891" s="987"/>
      <c r="I891" s="987"/>
      <c r="J891" s="987"/>
      <c r="K891" s="987"/>
      <c r="L891" s="987"/>
      <c r="M891" s="987"/>
      <c r="N891" s="987"/>
      <c r="O891" s="987"/>
      <c r="P891" s="987"/>
      <c r="Q891" s="987"/>
      <c r="R891" s="987"/>
      <c r="S891" s="987"/>
      <c r="T891" s="987"/>
      <c r="U891" s="987"/>
      <c r="V891" s="987"/>
      <c r="W891" s="987"/>
      <c r="X891" s="987"/>
      <c r="Y891" s="987"/>
      <c r="Z891" s="987"/>
      <c r="AA891" s="987"/>
      <c r="AB891" s="987"/>
      <c r="AC891" s="987"/>
      <c r="AD891" s="987"/>
      <c r="AE891" s="987"/>
    </row>
    <row r="892">
      <c r="A892" s="987"/>
      <c r="B892" s="989"/>
      <c r="C892" s="989"/>
      <c r="D892" s="989"/>
      <c r="E892" s="992"/>
      <c r="F892" s="987"/>
      <c r="G892" s="989"/>
      <c r="H892" s="987"/>
      <c r="I892" s="987"/>
      <c r="J892" s="987"/>
      <c r="K892" s="987"/>
      <c r="L892" s="987"/>
      <c r="M892" s="987"/>
      <c r="N892" s="987"/>
      <c r="O892" s="987"/>
      <c r="P892" s="987"/>
      <c r="Q892" s="987"/>
      <c r="R892" s="987"/>
      <c r="S892" s="987"/>
      <c r="T892" s="987"/>
      <c r="U892" s="987"/>
      <c r="V892" s="987"/>
      <c r="W892" s="987"/>
      <c r="X892" s="987"/>
      <c r="Y892" s="987"/>
      <c r="Z892" s="987"/>
      <c r="AA892" s="987"/>
      <c r="AB892" s="987"/>
      <c r="AC892" s="987"/>
      <c r="AD892" s="987"/>
      <c r="AE892" s="987"/>
    </row>
    <row r="893">
      <c r="A893" s="987"/>
      <c r="B893" s="989"/>
      <c r="C893" s="989"/>
      <c r="D893" s="989"/>
      <c r="E893" s="992"/>
      <c r="F893" s="987"/>
      <c r="G893" s="989"/>
      <c r="H893" s="987"/>
      <c r="I893" s="987"/>
      <c r="J893" s="987"/>
      <c r="K893" s="987"/>
      <c r="L893" s="987"/>
      <c r="M893" s="987"/>
      <c r="N893" s="987"/>
      <c r="O893" s="987"/>
      <c r="P893" s="987"/>
      <c r="Q893" s="987"/>
      <c r="R893" s="987"/>
      <c r="S893" s="987"/>
      <c r="T893" s="987"/>
      <c r="U893" s="987"/>
      <c r="V893" s="987"/>
      <c r="W893" s="987"/>
      <c r="X893" s="987"/>
      <c r="Y893" s="987"/>
      <c r="Z893" s="987"/>
      <c r="AA893" s="987"/>
      <c r="AB893" s="987"/>
      <c r="AC893" s="987"/>
      <c r="AD893" s="987"/>
      <c r="AE893" s="987"/>
    </row>
    <row r="894">
      <c r="A894" s="987"/>
      <c r="B894" s="989"/>
      <c r="C894" s="989"/>
      <c r="D894" s="989"/>
      <c r="E894" s="992"/>
      <c r="F894" s="987"/>
      <c r="G894" s="989"/>
      <c r="H894" s="987"/>
      <c r="I894" s="987"/>
      <c r="J894" s="987"/>
      <c r="K894" s="987"/>
      <c r="L894" s="987"/>
      <c r="M894" s="987"/>
      <c r="N894" s="987"/>
      <c r="O894" s="987"/>
      <c r="P894" s="987"/>
      <c r="Q894" s="987"/>
      <c r="R894" s="987"/>
      <c r="S894" s="987"/>
      <c r="T894" s="987"/>
      <c r="U894" s="987"/>
      <c r="V894" s="987"/>
      <c r="W894" s="987"/>
      <c r="X894" s="987"/>
      <c r="Y894" s="987"/>
      <c r="Z894" s="987"/>
      <c r="AA894" s="987"/>
      <c r="AB894" s="987"/>
      <c r="AC894" s="987"/>
      <c r="AD894" s="987"/>
      <c r="AE894" s="987"/>
    </row>
    <row r="895">
      <c r="A895" s="987"/>
      <c r="B895" s="989"/>
      <c r="C895" s="989"/>
      <c r="D895" s="989"/>
      <c r="E895" s="992"/>
      <c r="F895" s="987"/>
      <c r="G895" s="989"/>
      <c r="H895" s="987"/>
      <c r="I895" s="987"/>
      <c r="J895" s="987"/>
      <c r="K895" s="987"/>
      <c r="L895" s="987"/>
      <c r="M895" s="987"/>
      <c r="N895" s="987"/>
      <c r="O895" s="987"/>
      <c r="P895" s="987"/>
      <c r="Q895" s="987"/>
      <c r="R895" s="987"/>
      <c r="S895" s="987"/>
      <c r="T895" s="987"/>
      <c r="U895" s="987"/>
      <c r="V895" s="987"/>
      <c r="W895" s="987"/>
      <c r="X895" s="987"/>
      <c r="Y895" s="987"/>
      <c r="Z895" s="987"/>
      <c r="AA895" s="987"/>
      <c r="AB895" s="987"/>
      <c r="AC895" s="987"/>
      <c r="AD895" s="987"/>
      <c r="AE895" s="987"/>
    </row>
    <row r="896">
      <c r="A896" s="987"/>
      <c r="B896" s="989"/>
      <c r="C896" s="989"/>
      <c r="D896" s="989"/>
      <c r="E896" s="992"/>
      <c r="F896" s="987"/>
      <c r="G896" s="989"/>
      <c r="H896" s="987"/>
      <c r="I896" s="987"/>
      <c r="J896" s="987"/>
      <c r="K896" s="987"/>
      <c r="L896" s="987"/>
      <c r="M896" s="987"/>
      <c r="N896" s="987"/>
      <c r="O896" s="987"/>
      <c r="P896" s="987"/>
      <c r="Q896" s="987"/>
      <c r="R896" s="987"/>
      <c r="S896" s="987"/>
      <c r="T896" s="987"/>
      <c r="U896" s="987"/>
      <c r="V896" s="987"/>
      <c r="W896" s="987"/>
      <c r="X896" s="987"/>
      <c r="Y896" s="987"/>
      <c r="Z896" s="987"/>
      <c r="AA896" s="987"/>
      <c r="AB896" s="987"/>
      <c r="AC896" s="987"/>
      <c r="AD896" s="987"/>
      <c r="AE896" s="987"/>
    </row>
    <row r="897">
      <c r="A897" s="987"/>
      <c r="B897" s="989"/>
      <c r="C897" s="989"/>
      <c r="D897" s="989"/>
      <c r="E897" s="992"/>
      <c r="F897" s="987"/>
      <c r="G897" s="989"/>
      <c r="H897" s="987"/>
      <c r="I897" s="987"/>
      <c r="J897" s="987"/>
      <c r="K897" s="987"/>
      <c r="L897" s="987"/>
      <c r="M897" s="987"/>
      <c r="N897" s="987"/>
      <c r="O897" s="987"/>
      <c r="P897" s="987"/>
      <c r="Q897" s="987"/>
      <c r="R897" s="987"/>
      <c r="S897" s="987"/>
      <c r="T897" s="987"/>
      <c r="U897" s="987"/>
      <c r="V897" s="987"/>
      <c r="W897" s="987"/>
      <c r="X897" s="987"/>
      <c r="Y897" s="987"/>
      <c r="Z897" s="987"/>
      <c r="AA897" s="987"/>
      <c r="AB897" s="987"/>
      <c r="AC897" s="987"/>
      <c r="AD897" s="987"/>
      <c r="AE897" s="987"/>
    </row>
    <row r="898">
      <c r="A898" s="987"/>
      <c r="B898" s="989"/>
      <c r="C898" s="989"/>
      <c r="D898" s="989"/>
      <c r="E898" s="992"/>
      <c r="F898" s="987"/>
      <c r="G898" s="989"/>
      <c r="H898" s="987"/>
      <c r="I898" s="987"/>
      <c r="J898" s="987"/>
      <c r="K898" s="987"/>
      <c r="L898" s="987"/>
      <c r="M898" s="987"/>
      <c r="N898" s="987"/>
      <c r="O898" s="987"/>
      <c r="P898" s="987"/>
      <c r="Q898" s="987"/>
      <c r="R898" s="987"/>
      <c r="S898" s="987"/>
      <c r="T898" s="987"/>
      <c r="U898" s="987"/>
      <c r="V898" s="987"/>
      <c r="W898" s="987"/>
      <c r="X898" s="987"/>
      <c r="Y898" s="987"/>
      <c r="Z898" s="987"/>
      <c r="AA898" s="987"/>
      <c r="AB898" s="987"/>
      <c r="AC898" s="987"/>
      <c r="AD898" s="987"/>
      <c r="AE898" s="987"/>
    </row>
    <row r="899">
      <c r="A899" s="987"/>
      <c r="B899" s="989"/>
      <c r="C899" s="989"/>
      <c r="D899" s="989"/>
      <c r="E899" s="992"/>
      <c r="F899" s="987"/>
      <c r="G899" s="989"/>
      <c r="H899" s="987"/>
      <c r="I899" s="987"/>
      <c r="J899" s="987"/>
      <c r="K899" s="987"/>
      <c r="L899" s="987"/>
      <c r="M899" s="987"/>
      <c r="N899" s="987"/>
      <c r="O899" s="987"/>
      <c r="P899" s="987"/>
      <c r="Q899" s="987"/>
      <c r="R899" s="987"/>
      <c r="S899" s="987"/>
      <c r="T899" s="987"/>
      <c r="U899" s="987"/>
      <c r="V899" s="987"/>
      <c r="W899" s="987"/>
      <c r="X899" s="987"/>
      <c r="Y899" s="987"/>
      <c r="Z899" s="987"/>
      <c r="AA899" s="987"/>
      <c r="AB899" s="987"/>
      <c r="AC899" s="987"/>
      <c r="AD899" s="987"/>
      <c r="AE899" s="987"/>
    </row>
    <row r="900">
      <c r="A900" s="987"/>
      <c r="B900" s="989"/>
      <c r="C900" s="989"/>
      <c r="D900" s="989"/>
      <c r="E900" s="992"/>
      <c r="F900" s="987"/>
      <c r="G900" s="989"/>
      <c r="H900" s="987"/>
      <c r="I900" s="987"/>
      <c r="J900" s="987"/>
      <c r="K900" s="987"/>
      <c r="L900" s="987"/>
      <c r="M900" s="987"/>
      <c r="N900" s="987"/>
      <c r="O900" s="987"/>
      <c r="P900" s="987"/>
      <c r="Q900" s="987"/>
      <c r="R900" s="987"/>
      <c r="S900" s="987"/>
      <c r="T900" s="987"/>
      <c r="U900" s="987"/>
      <c r="V900" s="987"/>
      <c r="W900" s="987"/>
      <c r="X900" s="987"/>
      <c r="Y900" s="987"/>
      <c r="Z900" s="987"/>
      <c r="AA900" s="987"/>
      <c r="AB900" s="987"/>
      <c r="AC900" s="987"/>
      <c r="AD900" s="987"/>
      <c r="AE900" s="987"/>
    </row>
    <row r="901">
      <c r="A901" s="987"/>
      <c r="B901" s="989"/>
      <c r="C901" s="989"/>
      <c r="D901" s="989"/>
      <c r="E901" s="992"/>
      <c r="F901" s="987"/>
      <c r="G901" s="989"/>
      <c r="H901" s="987"/>
      <c r="I901" s="987"/>
      <c r="J901" s="987"/>
      <c r="K901" s="987"/>
      <c r="L901" s="987"/>
      <c r="M901" s="987"/>
      <c r="N901" s="987"/>
      <c r="O901" s="987"/>
      <c r="P901" s="987"/>
      <c r="Q901" s="987"/>
      <c r="R901" s="987"/>
      <c r="S901" s="987"/>
      <c r="T901" s="987"/>
      <c r="U901" s="987"/>
      <c r="V901" s="987"/>
      <c r="W901" s="987"/>
      <c r="X901" s="987"/>
      <c r="Y901" s="987"/>
      <c r="Z901" s="987"/>
      <c r="AA901" s="987"/>
      <c r="AB901" s="987"/>
      <c r="AC901" s="987"/>
      <c r="AD901" s="987"/>
      <c r="AE901" s="987"/>
    </row>
    <row r="902">
      <c r="A902" s="987"/>
      <c r="B902" s="989"/>
      <c r="C902" s="989"/>
      <c r="D902" s="989"/>
      <c r="E902" s="992"/>
      <c r="F902" s="987"/>
      <c r="G902" s="989"/>
      <c r="H902" s="987"/>
      <c r="I902" s="987"/>
      <c r="J902" s="987"/>
      <c r="K902" s="987"/>
      <c r="L902" s="987"/>
      <c r="M902" s="987"/>
      <c r="N902" s="987"/>
      <c r="O902" s="987"/>
      <c r="P902" s="987"/>
      <c r="Q902" s="987"/>
      <c r="R902" s="987"/>
      <c r="S902" s="987"/>
      <c r="T902" s="987"/>
      <c r="U902" s="987"/>
      <c r="V902" s="987"/>
      <c r="W902" s="987"/>
      <c r="X902" s="987"/>
      <c r="Y902" s="987"/>
      <c r="Z902" s="987"/>
      <c r="AA902" s="987"/>
      <c r="AB902" s="987"/>
      <c r="AC902" s="987"/>
      <c r="AD902" s="987"/>
      <c r="AE902" s="987"/>
    </row>
    <row r="903">
      <c r="A903" s="987"/>
      <c r="B903" s="989"/>
      <c r="C903" s="989"/>
      <c r="D903" s="989"/>
      <c r="E903" s="992"/>
      <c r="F903" s="987"/>
      <c r="G903" s="989"/>
      <c r="H903" s="987"/>
      <c r="I903" s="987"/>
      <c r="J903" s="987"/>
      <c r="K903" s="987"/>
      <c r="L903" s="987"/>
      <c r="M903" s="987"/>
      <c r="N903" s="987"/>
      <c r="O903" s="987"/>
      <c r="P903" s="987"/>
      <c r="Q903" s="987"/>
      <c r="R903" s="987"/>
      <c r="S903" s="987"/>
      <c r="T903" s="987"/>
      <c r="U903" s="987"/>
      <c r="V903" s="987"/>
      <c r="W903" s="987"/>
      <c r="X903" s="987"/>
      <c r="Y903" s="987"/>
      <c r="Z903" s="987"/>
      <c r="AA903" s="987"/>
      <c r="AB903" s="987"/>
      <c r="AC903" s="987"/>
      <c r="AD903" s="987"/>
      <c r="AE903" s="987"/>
    </row>
    <row r="904">
      <c r="A904" s="987"/>
      <c r="B904" s="989"/>
      <c r="C904" s="989"/>
      <c r="D904" s="989"/>
      <c r="E904" s="992"/>
      <c r="F904" s="987"/>
      <c r="G904" s="989"/>
      <c r="H904" s="987"/>
      <c r="I904" s="987"/>
      <c r="J904" s="987"/>
      <c r="K904" s="987"/>
      <c r="L904" s="987"/>
      <c r="M904" s="987"/>
      <c r="N904" s="987"/>
      <c r="O904" s="987"/>
      <c r="P904" s="987"/>
      <c r="Q904" s="987"/>
      <c r="R904" s="987"/>
      <c r="S904" s="987"/>
      <c r="T904" s="987"/>
      <c r="U904" s="987"/>
      <c r="V904" s="987"/>
      <c r="W904" s="987"/>
      <c r="X904" s="987"/>
      <c r="Y904" s="987"/>
      <c r="Z904" s="987"/>
      <c r="AA904" s="987"/>
      <c r="AB904" s="987"/>
      <c r="AC904" s="987"/>
      <c r="AD904" s="987"/>
      <c r="AE904" s="987"/>
    </row>
    <row r="905">
      <c r="A905" s="987"/>
      <c r="B905" s="989"/>
      <c r="C905" s="989"/>
      <c r="D905" s="989"/>
      <c r="E905" s="992"/>
      <c r="F905" s="987"/>
      <c r="G905" s="989"/>
      <c r="H905" s="987"/>
      <c r="I905" s="987"/>
      <c r="J905" s="987"/>
      <c r="K905" s="987"/>
      <c r="L905" s="987"/>
      <c r="M905" s="987"/>
      <c r="N905" s="987"/>
      <c r="O905" s="987"/>
      <c r="P905" s="987"/>
      <c r="Q905" s="987"/>
      <c r="R905" s="987"/>
      <c r="S905" s="987"/>
      <c r="T905" s="987"/>
      <c r="U905" s="987"/>
      <c r="V905" s="987"/>
      <c r="W905" s="987"/>
      <c r="X905" s="987"/>
      <c r="Y905" s="987"/>
      <c r="Z905" s="987"/>
      <c r="AA905" s="987"/>
      <c r="AB905" s="987"/>
      <c r="AC905" s="987"/>
      <c r="AD905" s="987"/>
      <c r="AE905" s="987"/>
    </row>
    <row r="906">
      <c r="A906" s="987"/>
      <c r="B906" s="989"/>
      <c r="C906" s="989"/>
      <c r="D906" s="989"/>
      <c r="E906" s="992"/>
      <c r="F906" s="987"/>
      <c r="G906" s="989"/>
      <c r="H906" s="987"/>
      <c r="I906" s="987"/>
      <c r="J906" s="987"/>
      <c r="K906" s="987"/>
      <c r="L906" s="987"/>
      <c r="M906" s="987"/>
      <c r="N906" s="987"/>
      <c r="O906" s="987"/>
      <c r="P906" s="987"/>
      <c r="Q906" s="987"/>
      <c r="R906" s="987"/>
      <c r="S906" s="987"/>
      <c r="T906" s="987"/>
      <c r="U906" s="987"/>
      <c r="V906" s="987"/>
      <c r="W906" s="987"/>
      <c r="X906" s="987"/>
      <c r="Y906" s="987"/>
      <c r="Z906" s="987"/>
      <c r="AA906" s="987"/>
      <c r="AB906" s="987"/>
      <c r="AC906" s="987"/>
      <c r="AD906" s="987"/>
      <c r="AE906" s="987"/>
    </row>
    <row r="907">
      <c r="A907" s="987"/>
      <c r="B907" s="989"/>
      <c r="C907" s="989"/>
      <c r="D907" s="989"/>
      <c r="E907" s="992"/>
      <c r="F907" s="987"/>
      <c r="G907" s="989"/>
      <c r="H907" s="987"/>
      <c r="I907" s="987"/>
      <c r="J907" s="987"/>
      <c r="K907" s="987"/>
      <c r="L907" s="987"/>
      <c r="M907" s="987"/>
      <c r="N907" s="987"/>
      <c r="O907" s="987"/>
      <c r="P907" s="987"/>
      <c r="Q907" s="987"/>
      <c r="R907" s="987"/>
      <c r="S907" s="987"/>
      <c r="T907" s="987"/>
      <c r="U907" s="987"/>
      <c r="V907" s="987"/>
      <c r="W907" s="987"/>
      <c r="X907" s="987"/>
      <c r="Y907" s="987"/>
      <c r="Z907" s="987"/>
      <c r="AA907" s="987"/>
      <c r="AB907" s="987"/>
      <c r="AC907" s="987"/>
      <c r="AD907" s="987"/>
      <c r="AE907" s="987"/>
    </row>
    <row r="908">
      <c r="A908" s="987"/>
      <c r="B908" s="989"/>
      <c r="C908" s="989"/>
      <c r="D908" s="989"/>
      <c r="E908" s="992"/>
      <c r="F908" s="987"/>
      <c r="G908" s="989"/>
      <c r="H908" s="987"/>
      <c r="I908" s="987"/>
      <c r="J908" s="987"/>
      <c r="K908" s="987"/>
      <c r="L908" s="987"/>
      <c r="M908" s="987"/>
      <c r="N908" s="987"/>
      <c r="O908" s="987"/>
      <c r="P908" s="987"/>
      <c r="Q908" s="987"/>
      <c r="R908" s="987"/>
      <c r="S908" s="987"/>
      <c r="T908" s="987"/>
      <c r="U908" s="987"/>
      <c r="V908" s="987"/>
      <c r="W908" s="987"/>
      <c r="X908" s="987"/>
      <c r="Y908" s="987"/>
      <c r="Z908" s="987"/>
      <c r="AA908" s="987"/>
      <c r="AB908" s="987"/>
      <c r="AC908" s="987"/>
      <c r="AD908" s="987"/>
      <c r="AE908" s="987"/>
    </row>
    <row r="909">
      <c r="A909" s="987"/>
      <c r="B909" s="989"/>
      <c r="C909" s="989"/>
      <c r="D909" s="989"/>
      <c r="E909" s="992"/>
      <c r="F909" s="987"/>
      <c r="G909" s="989"/>
      <c r="H909" s="987"/>
      <c r="I909" s="987"/>
      <c r="J909" s="987"/>
      <c r="K909" s="987"/>
      <c r="L909" s="987"/>
      <c r="M909" s="987"/>
      <c r="N909" s="987"/>
      <c r="O909" s="987"/>
      <c r="P909" s="987"/>
      <c r="Q909" s="987"/>
      <c r="R909" s="987"/>
      <c r="S909" s="987"/>
      <c r="T909" s="987"/>
      <c r="U909" s="987"/>
      <c r="V909" s="987"/>
      <c r="W909" s="987"/>
      <c r="X909" s="987"/>
      <c r="Y909" s="987"/>
      <c r="Z909" s="987"/>
      <c r="AA909" s="987"/>
      <c r="AB909" s="987"/>
      <c r="AC909" s="987"/>
      <c r="AD909" s="987"/>
      <c r="AE909" s="987"/>
    </row>
    <row r="910">
      <c r="A910" s="987"/>
      <c r="B910" s="989"/>
      <c r="C910" s="989"/>
      <c r="D910" s="989"/>
      <c r="E910" s="992"/>
      <c r="F910" s="987"/>
      <c r="G910" s="989"/>
      <c r="H910" s="987"/>
      <c r="I910" s="987"/>
      <c r="J910" s="987"/>
      <c r="K910" s="987"/>
      <c r="L910" s="987"/>
      <c r="M910" s="987"/>
      <c r="N910" s="987"/>
      <c r="O910" s="987"/>
      <c r="P910" s="987"/>
      <c r="Q910" s="987"/>
      <c r="R910" s="987"/>
      <c r="S910" s="987"/>
      <c r="T910" s="987"/>
      <c r="U910" s="987"/>
      <c r="V910" s="987"/>
      <c r="W910" s="987"/>
      <c r="X910" s="987"/>
      <c r="Y910" s="987"/>
      <c r="Z910" s="987"/>
      <c r="AA910" s="987"/>
      <c r="AB910" s="987"/>
      <c r="AC910" s="987"/>
      <c r="AD910" s="987"/>
      <c r="AE910" s="987"/>
    </row>
    <row r="911">
      <c r="A911" s="987"/>
      <c r="B911" s="989"/>
      <c r="C911" s="989"/>
      <c r="D911" s="989"/>
      <c r="E911" s="992"/>
      <c r="F911" s="987"/>
      <c r="G911" s="989"/>
      <c r="H911" s="987"/>
      <c r="I911" s="987"/>
      <c r="J911" s="987"/>
      <c r="K911" s="987"/>
      <c r="L911" s="987"/>
      <c r="M911" s="987"/>
      <c r="N911" s="987"/>
      <c r="O911" s="987"/>
      <c r="P911" s="987"/>
      <c r="Q911" s="987"/>
      <c r="R911" s="987"/>
      <c r="S911" s="987"/>
      <c r="T911" s="987"/>
      <c r="U911" s="987"/>
      <c r="V911" s="987"/>
      <c r="W911" s="987"/>
      <c r="X911" s="987"/>
      <c r="Y911" s="987"/>
      <c r="Z911" s="987"/>
      <c r="AA911" s="987"/>
      <c r="AB911" s="987"/>
      <c r="AC911" s="987"/>
      <c r="AD911" s="987"/>
      <c r="AE911" s="987"/>
    </row>
    <row r="912">
      <c r="A912" s="987"/>
      <c r="B912" s="989"/>
      <c r="C912" s="989"/>
      <c r="D912" s="989"/>
      <c r="E912" s="992"/>
      <c r="F912" s="987"/>
      <c r="G912" s="989"/>
      <c r="H912" s="987"/>
      <c r="I912" s="987"/>
      <c r="J912" s="987"/>
      <c r="K912" s="987"/>
      <c r="L912" s="987"/>
      <c r="M912" s="987"/>
      <c r="N912" s="987"/>
      <c r="O912" s="987"/>
      <c r="P912" s="987"/>
      <c r="Q912" s="987"/>
      <c r="R912" s="987"/>
      <c r="S912" s="987"/>
      <c r="T912" s="987"/>
      <c r="U912" s="987"/>
      <c r="V912" s="987"/>
      <c r="W912" s="987"/>
      <c r="X912" s="987"/>
      <c r="Y912" s="987"/>
      <c r="Z912" s="987"/>
      <c r="AA912" s="987"/>
      <c r="AB912" s="987"/>
      <c r="AC912" s="987"/>
      <c r="AD912" s="987"/>
      <c r="AE912" s="987"/>
    </row>
    <row r="913">
      <c r="A913" s="987"/>
      <c r="B913" s="989"/>
      <c r="C913" s="989"/>
      <c r="D913" s="989"/>
      <c r="E913" s="992"/>
      <c r="F913" s="987"/>
      <c r="G913" s="989"/>
      <c r="H913" s="987"/>
      <c r="I913" s="987"/>
      <c r="J913" s="987"/>
      <c r="K913" s="987"/>
      <c r="L913" s="987"/>
      <c r="M913" s="987"/>
      <c r="N913" s="987"/>
      <c r="O913" s="987"/>
      <c r="P913" s="987"/>
      <c r="Q913" s="987"/>
      <c r="R913" s="987"/>
      <c r="S913" s="987"/>
      <c r="T913" s="987"/>
      <c r="U913" s="987"/>
      <c r="V913" s="987"/>
      <c r="W913" s="987"/>
      <c r="X913" s="987"/>
      <c r="Y913" s="987"/>
      <c r="Z913" s="987"/>
      <c r="AA913" s="987"/>
      <c r="AB913" s="987"/>
      <c r="AC913" s="987"/>
      <c r="AD913" s="987"/>
      <c r="AE913" s="987"/>
    </row>
    <row r="914">
      <c r="A914" s="987"/>
      <c r="B914" s="989"/>
      <c r="C914" s="989"/>
      <c r="D914" s="989"/>
      <c r="E914" s="992"/>
      <c r="F914" s="987"/>
      <c r="G914" s="989"/>
      <c r="H914" s="987"/>
      <c r="I914" s="987"/>
      <c r="J914" s="987"/>
      <c r="K914" s="987"/>
      <c r="L914" s="987"/>
      <c r="M914" s="987"/>
      <c r="N914" s="987"/>
      <c r="O914" s="987"/>
      <c r="P914" s="987"/>
      <c r="Q914" s="987"/>
      <c r="R914" s="987"/>
      <c r="S914" s="987"/>
      <c r="T914" s="987"/>
      <c r="U914" s="987"/>
      <c r="V914" s="987"/>
      <c r="W914" s="987"/>
      <c r="X914" s="987"/>
      <c r="Y914" s="987"/>
      <c r="Z914" s="987"/>
      <c r="AA914" s="987"/>
      <c r="AB914" s="987"/>
      <c r="AC914" s="987"/>
      <c r="AD914" s="987"/>
      <c r="AE914" s="987"/>
    </row>
    <row r="915">
      <c r="A915" s="987"/>
      <c r="B915" s="989"/>
      <c r="C915" s="989"/>
      <c r="D915" s="989"/>
      <c r="E915" s="992"/>
      <c r="F915" s="987"/>
      <c r="G915" s="989"/>
      <c r="H915" s="987"/>
      <c r="I915" s="987"/>
      <c r="J915" s="987"/>
      <c r="K915" s="987"/>
      <c r="L915" s="987"/>
      <c r="M915" s="987"/>
      <c r="N915" s="987"/>
      <c r="O915" s="987"/>
      <c r="P915" s="987"/>
      <c r="Q915" s="987"/>
      <c r="R915" s="987"/>
      <c r="S915" s="987"/>
      <c r="T915" s="987"/>
      <c r="U915" s="987"/>
      <c r="V915" s="987"/>
      <c r="W915" s="987"/>
      <c r="X915" s="987"/>
      <c r="Y915" s="987"/>
      <c r="Z915" s="987"/>
      <c r="AA915" s="987"/>
      <c r="AB915" s="987"/>
      <c r="AC915" s="987"/>
      <c r="AD915" s="987"/>
      <c r="AE915" s="987"/>
    </row>
    <row r="916">
      <c r="A916" s="987"/>
      <c r="B916" s="989"/>
      <c r="C916" s="989"/>
      <c r="D916" s="989"/>
      <c r="E916" s="992"/>
      <c r="F916" s="987"/>
      <c r="G916" s="989"/>
      <c r="H916" s="987"/>
      <c r="I916" s="987"/>
      <c r="J916" s="987"/>
      <c r="K916" s="987"/>
      <c r="L916" s="987"/>
      <c r="M916" s="987"/>
      <c r="N916" s="987"/>
      <c r="O916" s="987"/>
      <c r="P916" s="987"/>
      <c r="Q916" s="987"/>
      <c r="R916" s="987"/>
      <c r="S916" s="987"/>
      <c r="T916" s="987"/>
      <c r="U916" s="987"/>
      <c r="V916" s="987"/>
      <c r="W916" s="987"/>
      <c r="X916" s="987"/>
      <c r="Y916" s="987"/>
      <c r="Z916" s="987"/>
      <c r="AA916" s="987"/>
      <c r="AB916" s="987"/>
      <c r="AC916" s="987"/>
      <c r="AD916" s="987"/>
      <c r="AE916" s="987"/>
    </row>
    <row r="917">
      <c r="A917" s="987"/>
      <c r="B917" s="989"/>
      <c r="C917" s="989"/>
      <c r="D917" s="989"/>
      <c r="E917" s="992"/>
      <c r="F917" s="987"/>
      <c r="G917" s="989"/>
      <c r="H917" s="987"/>
      <c r="I917" s="987"/>
      <c r="J917" s="987"/>
      <c r="K917" s="987"/>
      <c r="L917" s="987"/>
      <c r="M917" s="987"/>
      <c r="N917" s="987"/>
      <c r="O917" s="987"/>
      <c r="P917" s="987"/>
      <c r="Q917" s="987"/>
      <c r="R917" s="987"/>
      <c r="S917" s="987"/>
      <c r="T917" s="987"/>
      <c r="U917" s="987"/>
      <c r="V917" s="987"/>
      <c r="W917" s="987"/>
      <c r="X917" s="987"/>
      <c r="Y917" s="987"/>
      <c r="Z917" s="987"/>
      <c r="AA917" s="987"/>
      <c r="AB917" s="987"/>
      <c r="AC917" s="987"/>
      <c r="AD917" s="987"/>
      <c r="AE917" s="987"/>
    </row>
    <row r="918">
      <c r="A918" s="987"/>
      <c r="B918" s="989"/>
      <c r="C918" s="989"/>
      <c r="D918" s="989"/>
      <c r="E918" s="992"/>
      <c r="F918" s="987"/>
      <c r="G918" s="989"/>
      <c r="H918" s="987"/>
      <c r="I918" s="987"/>
      <c r="J918" s="987"/>
      <c r="K918" s="987"/>
      <c r="L918" s="987"/>
      <c r="M918" s="987"/>
      <c r="N918" s="987"/>
      <c r="O918" s="987"/>
      <c r="P918" s="987"/>
      <c r="Q918" s="987"/>
      <c r="R918" s="987"/>
      <c r="S918" s="987"/>
      <c r="T918" s="987"/>
      <c r="U918" s="987"/>
      <c r="V918" s="987"/>
      <c r="W918" s="987"/>
      <c r="X918" s="987"/>
      <c r="Y918" s="987"/>
      <c r="Z918" s="987"/>
      <c r="AA918" s="987"/>
      <c r="AB918" s="987"/>
      <c r="AC918" s="987"/>
      <c r="AD918" s="987"/>
      <c r="AE918" s="987"/>
    </row>
    <row r="919">
      <c r="A919" s="987"/>
      <c r="B919" s="989"/>
      <c r="C919" s="989"/>
      <c r="D919" s="989"/>
      <c r="E919" s="992"/>
      <c r="F919" s="987"/>
      <c r="G919" s="989"/>
      <c r="H919" s="987"/>
      <c r="I919" s="987"/>
      <c r="J919" s="987"/>
      <c r="K919" s="987"/>
      <c r="L919" s="987"/>
      <c r="M919" s="987"/>
      <c r="N919" s="987"/>
      <c r="O919" s="987"/>
      <c r="P919" s="987"/>
      <c r="Q919" s="987"/>
      <c r="R919" s="987"/>
      <c r="S919" s="987"/>
      <c r="T919" s="987"/>
      <c r="U919" s="987"/>
      <c r="V919" s="987"/>
      <c r="W919" s="987"/>
      <c r="X919" s="987"/>
      <c r="Y919" s="987"/>
      <c r="Z919" s="987"/>
      <c r="AA919" s="987"/>
      <c r="AB919" s="987"/>
      <c r="AC919" s="987"/>
      <c r="AD919" s="987"/>
      <c r="AE919" s="987"/>
    </row>
    <row r="920">
      <c r="A920" s="987"/>
      <c r="B920" s="989"/>
      <c r="C920" s="989"/>
      <c r="D920" s="989"/>
      <c r="E920" s="992"/>
      <c r="F920" s="987"/>
      <c r="G920" s="989"/>
      <c r="H920" s="987"/>
      <c r="I920" s="987"/>
      <c r="J920" s="987"/>
      <c r="K920" s="987"/>
      <c r="L920" s="987"/>
      <c r="M920" s="987"/>
      <c r="N920" s="987"/>
      <c r="O920" s="987"/>
      <c r="P920" s="987"/>
      <c r="Q920" s="987"/>
      <c r="R920" s="987"/>
      <c r="S920" s="987"/>
      <c r="T920" s="987"/>
      <c r="U920" s="987"/>
      <c r="V920" s="987"/>
      <c r="W920" s="987"/>
      <c r="X920" s="987"/>
      <c r="Y920" s="987"/>
      <c r="Z920" s="987"/>
      <c r="AA920" s="987"/>
      <c r="AB920" s="987"/>
      <c r="AC920" s="987"/>
      <c r="AD920" s="987"/>
      <c r="AE920" s="987"/>
    </row>
    <row r="921">
      <c r="A921" s="987"/>
      <c r="B921" s="989"/>
      <c r="C921" s="989"/>
      <c r="D921" s="989"/>
      <c r="E921" s="992"/>
      <c r="F921" s="987"/>
      <c r="G921" s="989"/>
      <c r="H921" s="987"/>
      <c r="I921" s="987"/>
      <c r="J921" s="987"/>
      <c r="K921" s="987"/>
      <c r="L921" s="987"/>
      <c r="M921" s="987"/>
      <c r="N921" s="987"/>
      <c r="O921" s="987"/>
      <c r="P921" s="987"/>
      <c r="Q921" s="987"/>
      <c r="R921" s="987"/>
      <c r="S921" s="987"/>
      <c r="T921" s="987"/>
      <c r="U921" s="987"/>
      <c r="V921" s="987"/>
      <c r="W921" s="987"/>
      <c r="X921" s="987"/>
      <c r="Y921" s="987"/>
      <c r="Z921" s="987"/>
      <c r="AA921" s="987"/>
      <c r="AB921" s="987"/>
      <c r="AC921" s="987"/>
      <c r="AD921" s="987"/>
      <c r="AE921" s="987"/>
    </row>
    <row r="922">
      <c r="A922" s="987"/>
      <c r="B922" s="989"/>
      <c r="C922" s="989"/>
      <c r="D922" s="989"/>
      <c r="E922" s="992"/>
      <c r="F922" s="987"/>
      <c r="G922" s="989"/>
      <c r="H922" s="987"/>
      <c r="I922" s="987"/>
      <c r="J922" s="987"/>
      <c r="K922" s="987"/>
      <c r="L922" s="987"/>
      <c r="M922" s="987"/>
      <c r="N922" s="987"/>
      <c r="O922" s="987"/>
      <c r="P922" s="987"/>
      <c r="Q922" s="987"/>
      <c r="R922" s="987"/>
      <c r="S922" s="987"/>
      <c r="T922" s="987"/>
      <c r="U922" s="987"/>
      <c r="V922" s="987"/>
      <c r="W922" s="987"/>
      <c r="X922" s="987"/>
      <c r="Y922" s="987"/>
      <c r="Z922" s="987"/>
      <c r="AA922" s="987"/>
      <c r="AB922" s="987"/>
      <c r="AC922" s="987"/>
      <c r="AD922" s="987"/>
      <c r="AE922" s="987"/>
    </row>
    <row r="923">
      <c r="A923" s="987"/>
      <c r="B923" s="989"/>
      <c r="C923" s="989"/>
      <c r="D923" s="989"/>
      <c r="E923" s="992"/>
      <c r="F923" s="987"/>
      <c r="G923" s="989"/>
      <c r="H923" s="987"/>
      <c r="I923" s="987"/>
      <c r="J923" s="987"/>
      <c r="K923" s="987"/>
      <c r="L923" s="987"/>
      <c r="M923" s="987"/>
      <c r="N923" s="987"/>
      <c r="O923" s="987"/>
      <c r="P923" s="987"/>
      <c r="Q923" s="987"/>
      <c r="R923" s="987"/>
      <c r="S923" s="987"/>
      <c r="T923" s="987"/>
      <c r="U923" s="987"/>
      <c r="V923" s="987"/>
      <c r="W923" s="987"/>
      <c r="X923" s="987"/>
      <c r="Y923" s="987"/>
      <c r="Z923" s="987"/>
      <c r="AA923" s="987"/>
      <c r="AB923" s="987"/>
      <c r="AC923" s="987"/>
      <c r="AD923" s="987"/>
      <c r="AE923" s="987"/>
    </row>
    <row r="924">
      <c r="A924" s="987"/>
      <c r="B924" s="989"/>
      <c r="C924" s="989"/>
      <c r="D924" s="989"/>
      <c r="E924" s="992"/>
      <c r="F924" s="987"/>
      <c r="G924" s="989"/>
      <c r="H924" s="987"/>
      <c r="I924" s="987"/>
      <c r="J924" s="987"/>
      <c r="K924" s="987"/>
      <c r="L924" s="987"/>
      <c r="M924" s="987"/>
      <c r="N924" s="987"/>
      <c r="O924" s="987"/>
      <c r="P924" s="987"/>
      <c r="Q924" s="987"/>
      <c r="R924" s="987"/>
      <c r="S924" s="987"/>
      <c r="T924" s="987"/>
      <c r="U924" s="987"/>
      <c r="V924" s="987"/>
      <c r="W924" s="987"/>
      <c r="X924" s="987"/>
      <c r="Y924" s="987"/>
      <c r="Z924" s="987"/>
      <c r="AA924" s="987"/>
      <c r="AB924" s="987"/>
      <c r="AC924" s="987"/>
      <c r="AD924" s="987"/>
      <c r="AE924" s="987"/>
    </row>
    <row r="925">
      <c r="A925" s="987"/>
      <c r="B925" s="989"/>
      <c r="C925" s="989"/>
      <c r="D925" s="989"/>
      <c r="E925" s="992"/>
      <c r="F925" s="987"/>
      <c r="G925" s="989"/>
      <c r="H925" s="987"/>
      <c r="I925" s="987"/>
      <c r="J925" s="987"/>
      <c r="K925" s="987"/>
      <c r="L925" s="987"/>
      <c r="M925" s="987"/>
      <c r="N925" s="987"/>
      <c r="O925" s="987"/>
      <c r="P925" s="987"/>
      <c r="Q925" s="987"/>
      <c r="R925" s="987"/>
      <c r="S925" s="987"/>
      <c r="T925" s="987"/>
      <c r="U925" s="987"/>
      <c r="V925" s="987"/>
      <c r="W925" s="987"/>
      <c r="X925" s="987"/>
      <c r="Y925" s="987"/>
      <c r="Z925" s="987"/>
      <c r="AA925" s="987"/>
      <c r="AB925" s="987"/>
      <c r="AC925" s="987"/>
      <c r="AD925" s="987"/>
      <c r="AE925" s="987"/>
    </row>
    <row r="926">
      <c r="A926" s="987"/>
      <c r="B926" s="989"/>
      <c r="C926" s="989"/>
      <c r="D926" s="989"/>
      <c r="E926" s="992"/>
      <c r="F926" s="987"/>
      <c r="G926" s="989"/>
      <c r="H926" s="987"/>
      <c r="I926" s="987"/>
      <c r="J926" s="987"/>
      <c r="K926" s="987"/>
      <c r="L926" s="987"/>
      <c r="M926" s="987"/>
      <c r="N926" s="987"/>
      <c r="O926" s="987"/>
      <c r="P926" s="987"/>
      <c r="Q926" s="987"/>
      <c r="R926" s="987"/>
      <c r="S926" s="987"/>
      <c r="T926" s="987"/>
      <c r="U926" s="987"/>
      <c r="V926" s="987"/>
      <c r="W926" s="987"/>
      <c r="X926" s="987"/>
      <c r="Y926" s="987"/>
      <c r="Z926" s="987"/>
      <c r="AA926" s="987"/>
      <c r="AB926" s="987"/>
      <c r="AC926" s="987"/>
      <c r="AD926" s="987"/>
      <c r="AE926" s="987"/>
    </row>
    <row r="927">
      <c r="A927" s="987"/>
      <c r="B927" s="989"/>
      <c r="C927" s="989"/>
      <c r="D927" s="989"/>
      <c r="E927" s="992"/>
      <c r="F927" s="987"/>
      <c r="G927" s="989"/>
      <c r="H927" s="987"/>
      <c r="I927" s="987"/>
      <c r="J927" s="987"/>
      <c r="K927" s="987"/>
      <c r="L927" s="987"/>
      <c r="M927" s="987"/>
      <c r="N927" s="987"/>
      <c r="O927" s="987"/>
      <c r="P927" s="987"/>
      <c r="Q927" s="987"/>
      <c r="R927" s="987"/>
      <c r="S927" s="987"/>
      <c r="T927" s="987"/>
      <c r="U927" s="987"/>
      <c r="V927" s="987"/>
      <c r="W927" s="987"/>
      <c r="X927" s="987"/>
      <c r="Y927" s="987"/>
      <c r="Z927" s="987"/>
      <c r="AA927" s="987"/>
      <c r="AB927" s="987"/>
      <c r="AC927" s="987"/>
      <c r="AD927" s="987"/>
      <c r="AE927" s="987"/>
    </row>
    <row r="928">
      <c r="A928" s="987"/>
      <c r="B928" s="989"/>
      <c r="C928" s="989"/>
      <c r="D928" s="989"/>
      <c r="E928" s="992"/>
      <c r="F928" s="987"/>
      <c r="G928" s="989"/>
      <c r="H928" s="987"/>
      <c r="I928" s="987"/>
      <c r="J928" s="987"/>
      <c r="K928" s="987"/>
      <c r="L928" s="987"/>
      <c r="M928" s="987"/>
      <c r="N928" s="987"/>
      <c r="O928" s="987"/>
      <c r="P928" s="987"/>
      <c r="Q928" s="987"/>
      <c r="R928" s="987"/>
      <c r="S928" s="987"/>
      <c r="T928" s="987"/>
      <c r="U928" s="987"/>
      <c r="V928" s="987"/>
      <c r="W928" s="987"/>
      <c r="X928" s="987"/>
      <c r="Y928" s="987"/>
      <c r="Z928" s="987"/>
      <c r="AA928" s="987"/>
      <c r="AB928" s="987"/>
      <c r="AC928" s="987"/>
      <c r="AD928" s="987"/>
      <c r="AE928" s="987"/>
    </row>
    <row r="929">
      <c r="A929" s="987"/>
      <c r="B929" s="989"/>
      <c r="C929" s="989"/>
      <c r="D929" s="989"/>
      <c r="E929" s="992"/>
      <c r="F929" s="987"/>
      <c r="G929" s="989"/>
      <c r="H929" s="987"/>
      <c r="I929" s="987"/>
      <c r="J929" s="987"/>
      <c r="K929" s="987"/>
      <c r="L929" s="987"/>
      <c r="M929" s="987"/>
      <c r="N929" s="987"/>
      <c r="O929" s="987"/>
      <c r="P929" s="987"/>
      <c r="Q929" s="987"/>
      <c r="R929" s="987"/>
      <c r="S929" s="987"/>
      <c r="T929" s="987"/>
      <c r="U929" s="987"/>
      <c r="V929" s="987"/>
      <c r="W929" s="987"/>
      <c r="X929" s="987"/>
      <c r="Y929" s="987"/>
      <c r="Z929" s="987"/>
      <c r="AA929" s="987"/>
      <c r="AB929" s="987"/>
      <c r="AC929" s="987"/>
      <c r="AD929" s="987"/>
      <c r="AE929" s="987"/>
    </row>
    <row r="930">
      <c r="A930" s="987"/>
      <c r="B930" s="989"/>
      <c r="C930" s="989"/>
      <c r="D930" s="989"/>
      <c r="E930" s="992"/>
      <c r="F930" s="987"/>
      <c r="G930" s="989"/>
      <c r="H930" s="987"/>
      <c r="I930" s="987"/>
      <c r="J930" s="987"/>
      <c r="K930" s="987"/>
      <c r="L930" s="987"/>
      <c r="M930" s="987"/>
      <c r="N930" s="987"/>
      <c r="O930" s="987"/>
      <c r="P930" s="987"/>
      <c r="Q930" s="987"/>
      <c r="R930" s="987"/>
      <c r="S930" s="987"/>
      <c r="T930" s="987"/>
      <c r="U930" s="987"/>
      <c r="V930" s="987"/>
      <c r="W930" s="987"/>
      <c r="X930" s="987"/>
      <c r="Y930" s="987"/>
      <c r="Z930" s="987"/>
      <c r="AA930" s="987"/>
      <c r="AB930" s="987"/>
      <c r="AC930" s="987"/>
      <c r="AD930" s="987"/>
      <c r="AE930" s="987"/>
    </row>
    <row r="931">
      <c r="A931" s="987"/>
      <c r="B931" s="989"/>
      <c r="C931" s="989"/>
      <c r="D931" s="989"/>
      <c r="E931" s="992"/>
      <c r="F931" s="987"/>
      <c r="G931" s="989"/>
      <c r="H931" s="987"/>
      <c r="I931" s="987"/>
      <c r="J931" s="987"/>
      <c r="K931" s="987"/>
      <c r="L931" s="987"/>
      <c r="M931" s="987"/>
      <c r="N931" s="987"/>
      <c r="O931" s="987"/>
      <c r="P931" s="987"/>
      <c r="Q931" s="987"/>
      <c r="R931" s="987"/>
      <c r="S931" s="987"/>
      <c r="T931" s="987"/>
      <c r="U931" s="987"/>
      <c r="V931" s="987"/>
      <c r="W931" s="987"/>
      <c r="X931" s="987"/>
      <c r="Y931" s="987"/>
      <c r="Z931" s="987"/>
      <c r="AA931" s="987"/>
      <c r="AB931" s="987"/>
      <c r="AC931" s="987"/>
      <c r="AD931" s="987"/>
      <c r="AE931" s="987"/>
    </row>
    <row r="932">
      <c r="A932" s="987"/>
      <c r="B932" s="989"/>
      <c r="C932" s="989"/>
      <c r="D932" s="989"/>
      <c r="E932" s="992"/>
      <c r="F932" s="987"/>
      <c r="G932" s="989"/>
      <c r="H932" s="987"/>
      <c r="I932" s="987"/>
      <c r="J932" s="987"/>
      <c r="K932" s="987"/>
      <c r="L932" s="987"/>
      <c r="M932" s="987"/>
      <c r="N932" s="987"/>
      <c r="O932" s="987"/>
      <c r="P932" s="987"/>
      <c r="Q932" s="987"/>
      <c r="R932" s="987"/>
      <c r="S932" s="987"/>
      <c r="T932" s="987"/>
      <c r="U932" s="987"/>
      <c r="V932" s="987"/>
      <c r="W932" s="987"/>
      <c r="X932" s="987"/>
      <c r="Y932" s="987"/>
      <c r="Z932" s="987"/>
      <c r="AA932" s="987"/>
      <c r="AB932" s="987"/>
      <c r="AC932" s="987"/>
      <c r="AD932" s="987"/>
      <c r="AE932" s="987"/>
    </row>
    <row r="933">
      <c r="A933" s="987"/>
      <c r="B933" s="989"/>
      <c r="C933" s="989"/>
      <c r="D933" s="989"/>
      <c r="E933" s="992"/>
      <c r="F933" s="987"/>
      <c r="G933" s="989"/>
      <c r="H933" s="987"/>
      <c r="I933" s="987"/>
      <c r="J933" s="987"/>
      <c r="K933" s="987"/>
      <c r="L933" s="987"/>
      <c r="M933" s="987"/>
      <c r="N933" s="987"/>
      <c r="O933" s="987"/>
      <c r="P933" s="987"/>
      <c r="Q933" s="987"/>
      <c r="R933" s="987"/>
      <c r="S933" s="987"/>
      <c r="T933" s="987"/>
      <c r="U933" s="987"/>
      <c r="V933" s="987"/>
      <c r="W933" s="987"/>
      <c r="X933" s="987"/>
      <c r="Y933" s="987"/>
      <c r="Z933" s="987"/>
      <c r="AA933" s="987"/>
      <c r="AB933" s="987"/>
      <c r="AC933" s="987"/>
      <c r="AD933" s="987"/>
      <c r="AE933" s="987"/>
    </row>
    <row r="934">
      <c r="A934" s="987"/>
      <c r="B934" s="989"/>
      <c r="C934" s="989"/>
      <c r="D934" s="989"/>
      <c r="E934" s="992"/>
      <c r="F934" s="987"/>
      <c r="G934" s="989"/>
      <c r="H934" s="987"/>
      <c r="I934" s="987"/>
      <c r="J934" s="987"/>
      <c r="K934" s="987"/>
      <c r="L934" s="987"/>
      <c r="M934" s="987"/>
      <c r="N934" s="987"/>
      <c r="O934" s="987"/>
      <c r="P934" s="987"/>
      <c r="Q934" s="987"/>
      <c r="R934" s="987"/>
      <c r="S934" s="987"/>
      <c r="T934" s="987"/>
      <c r="U934" s="987"/>
      <c r="V934" s="987"/>
      <c r="W934" s="987"/>
      <c r="X934" s="987"/>
      <c r="Y934" s="987"/>
      <c r="Z934" s="987"/>
      <c r="AA934" s="987"/>
      <c r="AB934" s="987"/>
      <c r="AC934" s="987"/>
      <c r="AD934" s="987"/>
      <c r="AE934" s="987"/>
    </row>
    <row r="935">
      <c r="A935" s="987"/>
      <c r="B935" s="989"/>
      <c r="C935" s="989"/>
      <c r="D935" s="989"/>
      <c r="E935" s="992"/>
      <c r="F935" s="987"/>
      <c r="G935" s="989"/>
      <c r="H935" s="987"/>
      <c r="I935" s="987"/>
      <c r="J935" s="987"/>
      <c r="K935" s="987"/>
      <c r="L935" s="987"/>
      <c r="M935" s="987"/>
      <c r="N935" s="987"/>
      <c r="O935" s="987"/>
      <c r="P935" s="987"/>
      <c r="Q935" s="987"/>
      <c r="R935" s="987"/>
      <c r="S935" s="987"/>
      <c r="T935" s="987"/>
      <c r="U935" s="987"/>
      <c r="V935" s="987"/>
      <c r="W935" s="987"/>
      <c r="X935" s="987"/>
      <c r="Y935" s="987"/>
      <c r="Z935" s="987"/>
      <c r="AA935" s="987"/>
      <c r="AB935" s="987"/>
      <c r="AC935" s="987"/>
      <c r="AD935" s="987"/>
      <c r="AE935" s="987"/>
    </row>
    <row r="936">
      <c r="A936" s="987"/>
      <c r="B936" s="989"/>
      <c r="C936" s="989"/>
      <c r="D936" s="989"/>
      <c r="E936" s="992"/>
      <c r="F936" s="987"/>
      <c r="G936" s="989"/>
      <c r="H936" s="987"/>
      <c r="I936" s="987"/>
      <c r="J936" s="987"/>
      <c r="K936" s="987"/>
      <c r="L936" s="987"/>
      <c r="M936" s="987"/>
      <c r="N936" s="987"/>
      <c r="O936" s="987"/>
      <c r="P936" s="987"/>
      <c r="Q936" s="987"/>
      <c r="R936" s="987"/>
      <c r="S936" s="987"/>
      <c r="T936" s="987"/>
      <c r="U936" s="987"/>
      <c r="V936" s="987"/>
      <c r="W936" s="987"/>
      <c r="X936" s="987"/>
      <c r="Y936" s="987"/>
      <c r="Z936" s="987"/>
      <c r="AA936" s="987"/>
      <c r="AB936" s="987"/>
      <c r="AC936" s="987"/>
      <c r="AD936" s="987"/>
      <c r="AE936" s="987"/>
    </row>
    <row r="937">
      <c r="A937" s="987"/>
      <c r="B937" s="989"/>
      <c r="C937" s="989"/>
      <c r="D937" s="989"/>
      <c r="E937" s="992"/>
      <c r="F937" s="987"/>
      <c r="G937" s="989"/>
      <c r="H937" s="987"/>
      <c r="I937" s="987"/>
      <c r="J937" s="987"/>
      <c r="K937" s="987"/>
      <c r="L937" s="987"/>
      <c r="M937" s="987"/>
      <c r="N937" s="987"/>
      <c r="O937" s="987"/>
      <c r="P937" s="987"/>
      <c r="Q937" s="987"/>
      <c r="R937" s="987"/>
      <c r="S937" s="987"/>
      <c r="T937" s="987"/>
      <c r="U937" s="987"/>
      <c r="V937" s="987"/>
      <c r="W937" s="987"/>
      <c r="X937" s="987"/>
      <c r="Y937" s="987"/>
      <c r="Z937" s="987"/>
      <c r="AA937" s="987"/>
      <c r="AB937" s="987"/>
      <c r="AC937" s="987"/>
      <c r="AD937" s="987"/>
      <c r="AE937" s="987"/>
    </row>
    <row r="938">
      <c r="A938" s="987"/>
      <c r="B938" s="989"/>
      <c r="C938" s="989"/>
      <c r="D938" s="989"/>
      <c r="E938" s="992"/>
      <c r="F938" s="987"/>
      <c r="G938" s="989"/>
      <c r="H938" s="987"/>
      <c r="I938" s="987"/>
      <c r="J938" s="987"/>
      <c r="K938" s="987"/>
      <c r="L938" s="987"/>
      <c r="M938" s="987"/>
      <c r="N938" s="987"/>
      <c r="O938" s="987"/>
      <c r="P938" s="987"/>
      <c r="Q938" s="987"/>
      <c r="R938" s="987"/>
      <c r="S938" s="987"/>
      <c r="T938" s="987"/>
      <c r="U938" s="987"/>
      <c r="V938" s="987"/>
      <c r="W938" s="987"/>
      <c r="X938" s="987"/>
      <c r="Y938" s="987"/>
      <c r="Z938" s="987"/>
      <c r="AA938" s="987"/>
      <c r="AB938" s="987"/>
      <c r="AC938" s="987"/>
      <c r="AD938" s="987"/>
      <c r="AE938" s="987"/>
    </row>
    <row r="939">
      <c r="A939" s="987"/>
      <c r="B939" s="989"/>
      <c r="C939" s="989"/>
      <c r="D939" s="989"/>
      <c r="E939" s="992"/>
      <c r="F939" s="987"/>
      <c r="G939" s="989"/>
      <c r="H939" s="987"/>
      <c r="I939" s="987"/>
      <c r="J939" s="987"/>
      <c r="K939" s="987"/>
      <c r="L939" s="987"/>
      <c r="M939" s="987"/>
      <c r="N939" s="987"/>
      <c r="O939" s="987"/>
      <c r="P939" s="987"/>
      <c r="Q939" s="987"/>
      <c r="R939" s="987"/>
      <c r="S939" s="987"/>
      <c r="T939" s="987"/>
      <c r="U939" s="987"/>
      <c r="V939" s="987"/>
      <c r="W939" s="987"/>
      <c r="X939" s="987"/>
      <c r="Y939" s="987"/>
      <c r="Z939" s="987"/>
      <c r="AA939" s="987"/>
      <c r="AB939" s="987"/>
      <c r="AC939" s="987"/>
      <c r="AD939" s="987"/>
      <c r="AE939" s="987"/>
    </row>
    <row r="940">
      <c r="A940" s="987"/>
      <c r="B940" s="989"/>
      <c r="C940" s="989"/>
      <c r="D940" s="989"/>
      <c r="E940" s="992"/>
      <c r="F940" s="987"/>
      <c r="G940" s="989"/>
      <c r="H940" s="987"/>
      <c r="I940" s="987"/>
      <c r="J940" s="987"/>
      <c r="K940" s="987"/>
      <c r="L940" s="987"/>
      <c r="M940" s="987"/>
      <c r="N940" s="987"/>
      <c r="O940" s="987"/>
      <c r="P940" s="987"/>
      <c r="Q940" s="987"/>
      <c r="R940" s="987"/>
      <c r="S940" s="987"/>
      <c r="T940" s="987"/>
      <c r="U940" s="987"/>
      <c r="V940" s="987"/>
      <c r="W940" s="987"/>
      <c r="X940" s="987"/>
      <c r="Y940" s="987"/>
      <c r="Z940" s="987"/>
      <c r="AA940" s="987"/>
      <c r="AB940" s="987"/>
      <c r="AC940" s="987"/>
      <c r="AD940" s="987"/>
      <c r="AE940" s="987"/>
    </row>
    <row r="941">
      <c r="A941" s="987"/>
      <c r="B941" s="989"/>
      <c r="C941" s="989"/>
      <c r="D941" s="989"/>
      <c r="E941" s="992"/>
      <c r="F941" s="987"/>
      <c r="G941" s="989"/>
      <c r="H941" s="987"/>
      <c r="I941" s="987"/>
      <c r="J941" s="987"/>
      <c r="K941" s="987"/>
      <c r="L941" s="987"/>
      <c r="M941" s="987"/>
      <c r="N941" s="987"/>
      <c r="O941" s="987"/>
      <c r="P941" s="987"/>
      <c r="Q941" s="987"/>
      <c r="R941" s="987"/>
      <c r="S941" s="987"/>
      <c r="T941" s="987"/>
      <c r="U941" s="987"/>
      <c r="V941" s="987"/>
      <c r="W941" s="987"/>
      <c r="X941" s="987"/>
      <c r="Y941" s="987"/>
      <c r="Z941" s="987"/>
      <c r="AA941" s="987"/>
      <c r="AB941" s="987"/>
      <c r="AC941" s="987"/>
      <c r="AD941" s="987"/>
      <c r="AE941" s="987"/>
    </row>
    <row r="942">
      <c r="A942" s="987"/>
      <c r="B942" s="989"/>
      <c r="C942" s="989"/>
      <c r="D942" s="989"/>
      <c r="E942" s="992"/>
      <c r="F942" s="987"/>
      <c r="G942" s="989"/>
      <c r="H942" s="987"/>
      <c r="I942" s="987"/>
      <c r="J942" s="987"/>
      <c r="K942" s="987"/>
      <c r="L942" s="987"/>
      <c r="M942" s="987"/>
      <c r="N942" s="987"/>
      <c r="O942" s="987"/>
      <c r="P942" s="987"/>
      <c r="Q942" s="987"/>
      <c r="R942" s="987"/>
      <c r="S942" s="987"/>
      <c r="T942" s="987"/>
      <c r="U942" s="987"/>
      <c r="V942" s="987"/>
      <c r="W942" s="987"/>
      <c r="X942" s="987"/>
      <c r="Y942" s="987"/>
      <c r="Z942" s="987"/>
      <c r="AA942" s="987"/>
      <c r="AB942" s="987"/>
      <c r="AC942" s="987"/>
      <c r="AD942" s="987"/>
      <c r="AE942" s="987"/>
    </row>
    <row r="943">
      <c r="A943" s="987"/>
      <c r="B943" s="989"/>
      <c r="C943" s="989"/>
      <c r="D943" s="989"/>
      <c r="E943" s="992"/>
      <c r="F943" s="987"/>
      <c r="G943" s="989"/>
      <c r="H943" s="987"/>
      <c r="I943" s="987"/>
      <c r="J943" s="987"/>
      <c r="K943" s="987"/>
      <c r="L943" s="987"/>
      <c r="M943" s="987"/>
      <c r="N943" s="987"/>
      <c r="O943" s="987"/>
      <c r="P943" s="987"/>
      <c r="Q943" s="987"/>
      <c r="R943" s="987"/>
      <c r="S943" s="987"/>
      <c r="T943" s="987"/>
      <c r="U943" s="987"/>
      <c r="V943" s="987"/>
      <c r="W943" s="987"/>
      <c r="X943" s="987"/>
      <c r="Y943" s="987"/>
      <c r="Z943" s="987"/>
      <c r="AA943" s="987"/>
      <c r="AB943" s="987"/>
      <c r="AC943" s="987"/>
      <c r="AD943" s="987"/>
      <c r="AE943" s="987"/>
    </row>
    <row r="944">
      <c r="A944" s="987"/>
      <c r="B944" s="989"/>
      <c r="C944" s="989"/>
      <c r="D944" s="989"/>
      <c r="E944" s="992"/>
      <c r="F944" s="987"/>
      <c r="G944" s="989"/>
      <c r="H944" s="987"/>
      <c r="I944" s="987"/>
      <c r="J944" s="987"/>
      <c r="K944" s="987"/>
      <c r="L944" s="987"/>
      <c r="M944" s="987"/>
      <c r="N944" s="987"/>
      <c r="O944" s="987"/>
      <c r="P944" s="987"/>
      <c r="Q944" s="987"/>
      <c r="R944" s="987"/>
      <c r="S944" s="987"/>
      <c r="T944" s="987"/>
      <c r="U944" s="987"/>
      <c r="V944" s="987"/>
      <c r="W944" s="987"/>
      <c r="X944" s="987"/>
      <c r="Y944" s="987"/>
      <c r="Z944" s="987"/>
      <c r="AA944" s="987"/>
      <c r="AB944" s="987"/>
      <c r="AC944" s="987"/>
      <c r="AD944" s="987"/>
      <c r="AE944" s="987"/>
    </row>
    <row r="945">
      <c r="A945" s="987"/>
      <c r="B945" s="989"/>
      <c r="C945" s="989"/>
      <c r="D945" s="989"/>
      <c r="E945" s="992"/>
      <c r="F945" s="987"/>
      <c r="G945" s="989"/>
      <c r="H945" s="987"/>
      <c r="I945" s="987"/>
      <c r="J945" s="987"/>
      <c r="K945" s="987"/>
      <c r="L945" s="987"/>
      <c r="M945" s="987"/>
      <c r="N945" s="987"/>
      <c r="O945" s="987"/>
      <c r="P945" s="987"/>
      <c r="Q945" s="987"/>
      <c r="R945" s="987"/>
      <c r="S945" s="987"/>
      <c r="T945" s="987"/>
      <c r="U945" s="987"/>
      <c r="V945" s="987"/>
      <c r="W945" s="987"/>
      <c r="X945" s="987"/>
      <c r="Y945" s="987"/>
      <c r="Z945" s="987"/>
      <c r="AA945" s="987"/>
      <c r="AB945" s="987"/>
      <c r="AC945" s="987"/>
      <c r="AD945" s="987"/>
      <c r="AE945" s="987"/>
    </row>
    <row r="946">
      <c r="A946" s="987"/>
      <c r="B946" s="989"/>
      <c r="C946" s="989"/>
      <c r="D946" s="989"/>
      <c r="E946" s="992"/>
      <c r="F946" s="987"/>
      <c r="G946" s="989"/>
      <c r="H946" s="987"/>
      <c r="I946" s="987"/>
      <c r="J946" s="987"/>
      <c r="K946" s="987"/>
      <c r="L946" s="987"/>
      <c r="M946" s="987"/>
      <c r="N946" s="987"/>
      <c r="O946" s="987"/>
      <c r="P946" s="987"/>
      <c r="Q946" s="987"/>
      <c r="R946" s="987"/>
      <c r="S946" s="987"/>
      <c r="T946" s="987"/>
      <c r="U946" s="987"/>
      <c r="V946" s="987"/>
      <c r="W946" s="987"/>
      <c r="X946" s="987"/>
      <c r="Y946" s="987"/>
      <c r="Z946" s="987"/>
      <c r="AA946" s="987"/>
      <c r="AB946" s="987"/>
      <c r="AC946" s="987"/>
      <c r="AD946" s="987"/>
      <c r="AE946" s="987"/>
    </row>
    <row r="947">
      <c r="A947" s="987"/>
      <c r="B947" s="989"/>
      <c r="C947" s="989"/>
      <c r="D947" s="989"/>
      <c r="E947" s="992"/>
      <c r="F947" s="987"/>
      <c r="G947" s="989"/>
      <c r="H947" s="987"/>
      <c r="I947" s="987"/>
      <c r="J947" s="987"/>
      <c r="K947" s="987"/>
      <c r="L947" s="987"/>
      <c r="M947" s="987"/>
      <c r="N947" s="987"/>
      <c r="O947" s="987"/>
      <c r="P947" s="987"/>
      <c r="Q947" s="987"/>
      <c r="R947" s="987"/>
      <c r="S947" s="987"/>
      <c r="T947" s="987"/>
      <c r="U947" s="987"/>
      <c r="V947" s="987"/>
      <c r="W947" s="987"/>
      <c r="X947" s="987"/>
      <c r="Y947" s="987"/>
      <c r="Z947" s="987"/>
      <c r="AA947" s="987"/>
      <c r="AB947" s="987"/>
      <c r="AC947" s="987"/>
      <c r="AD947" s="987"/>
      <c r="AE947" s="987"/>
    </row>
    <row r="948">
      <c r="A948" s="987"/>
      <c r="B948" s="989"/>
      <c r="C948" s="989"/>
      <c r="D948" s="989"/>
      <c r="E948" s="992"/>
      <c r="F948" s="987"/>
      <c r="G948" s="989"/>
      <c r="H948" s="987"/>
      <c r="I948" s="987"/>
      <c r="J948" s="987"/>
      <c r="K948" s="987"/>
      <c r="L948" s="987"/>
      <c r="M948" s="987"/>
      <c r="N948" s="987"/>
      <c r="O948" s="987"/>
      <c r="P948" s="987"/>
      <c r="Q948" s="987"/>
      <c r="R948" s="987"/>
      <c r="S948" s="987"/>
      <c r="T948" s="987"/>
      <c r="U948" s="987"/>
      <c r="V948" s="987"/>
      <c r="W948" s="987"/>
      <c r="X948" s="987"/>
      <c r="Y948" s="987"/>
      <c r="Z948" s="987"/>
      <c r="AA948" s="987"/>
      <c r="AB948" s="987"/>
      <c r="AC948" s="987"/>
      <c r="AD948" s="987"/>
      <c r="AE948" s="987"/>
    </row>
    <row r="949">
      <c r="A949" s="987"/>
      <c r="B949" s="989"/>
      <c r="C949" s="989"/>
      <c r="D949" s="989"/>
      <c r="E949" s="992"/>
      <c r="F949" s="987"/>
      <c r="G949" s="989"/>
      <c r="H949" s="987"/>
      <c r="I949" s="987"/>
      <c r="J949" s="987"/>
      <c r="K949" s="987"/>
      <c r="L949" s="987"/>
      <c r="M949" s="987"/>
      <c r="N949" s="987"/>
      <c r="O949" s="987"/>
      <c r="P949" s="987"/>
      <c r="Q949" s="987"/>
      <c r="R949" s="987"/>
      <c r="S949" s="987"/>
      <c r="T949" s="987"/>
      <c r="U949" s="987"/>
      <c r="V949" s="987"/>
      <c r="W949" s="987"/>
      <c r="X949" s="987"/>
      <c r="Y949" s="987"/>
      <c r="Z949" s="987"/>
      <c r="AA949" s="987"/>
      <c r="AB949" s="987"/>
      <c r="AC949" s="987"/>
      <c r="AD949" s="987"/>
      <c r="AE949" s="987"/>
    </row>
    <row r="950">
      <c r="A950" s="987"/>
      <c r="B950" s="989"/>
      <c r="C950" s="989"/>
      <c r="D950" s="989"/>
      <c r="E950" s="992"/>
      <c r="F950" s="987"/>
      <c r="G950" s="989"/>
      <c r="H950" s="987"/>
      <c r="I950" s="987"/>
      <c r="J950" s="987"/>
      <c r="K950" s="987"/>
      <c r="L950" s="987"/>
      <c r="M950" s="987"/>
      <c r="N950" s="987"/>
      <c r="O950" s="987"/>
      <c r="P950" s="987"/>
      <c r="Q950" s="987"/>
      <c r="R950" s="987"/>
      <c r="S950" s="987"/>
      <c r="T950" s="987"/>
      <c r="U950" s="987"/>
      <c r="V950" s="987"/>
      <c r="W950" s="987"/>
      <c r="X950" s="987"/>
      <c r="Y950" s="987"/>
      <c r="Z950" s="987"/>
      <c r="AA950" s="987"/>
      <c r="AB950" s="987"/>
      <c r="AC950" s="987"/>
      <c r="AD950" s="987"/>
      <c r="AE950" s="987"/>
    </row>
    <row r="951">
      <c r="A951" s="987"/>
      <c r="B951" s="989"/>
      <c r="C951" s="989"/>
      <c r="D951" s="989"/>
      <c r="E951" s="992"/>
      <c r="F951" s="987"/>
      <c r="G951" s="989"/>
      <c r="H951" s="987"/>
      <c r="I951" s="987"/>
      <c r="J951" s="987"/>
      <c r="K951" s="987"/>
      <c r="L951" s="987"/>
      <c r="M951" s="987"/>
      <c r="N951" s="987"/>
      <c r="O951" s="987"/>
      <c r="P951" s="987"/>
      <c r="Q951" s="987"/>
      <c r="R951" s="987"/>
      <c r="S951" s="987"/>
      <c r="T951" s="987"/>
      <c r="U951" s="987"/>
      <c r="V951" s="987"/>
      <c r="W951" s="987"/>
      <c r="X951" s="987"/>
      <c r="Y951" s="987"/>
      <c r="Z951" s="987"/>
      <c r="AA951" s="987"/>
      <c r="AB951" s="987"/>
      <c r="AC951" s="987"/>
      <c r="AD951" s="987"/>
      <c r="AE951" s="987"/>
    </row>
    <row r="952">
      <c r="A952" s="987"/>
      <c r="B952" s="989"/>
      <c r="C952" s="989"/>
      <c r="D952" s="989"/>
      <c r="E952" s="992"/>
      <c r="F952" s="987"/>
      <c r="G952" s="989"/>
      <c r="H952" s="987"/>
      <c r="I952" s="987"/>
      <c r="J952" s="987"/>
      <c r="K952" s="987"/>
      <c r="L952" s="987"/>
      <c r="M952" s="987"/>
      <c r="N952" s="987"/>
      <c r="O952" s="987"/>
      <c r="P952" s="987"/>
      <c r="Q952" s="987"/>
      <c r="R952" s="987"/>
      <c r="S952" s="987"/>
      <c r="T952" s="987"/>
      <c r="U952" s="987"/>
      <c r="V952" s="987"/>
      <c r="W952" s="987"/>
      <c r="X952" s="987"/>
      <c r="Y952" s="987"/>
      <c r="Z952" s="987"/>
      <c r="AA952" s="987"/>
      <c r="AB952" s="987"/>
      <c r="AC952" s="987"/>
      <c r="AD952" s="987"/>
      <c r="AE952" s="987"/>
    </row>
    <row r="953">
      <c r="A953" s="987"/>
      <c r="B953" s="989"/>
      <c r="C953" s="989"/>
      <c r="D953" s="989"/>
      <c r="E953" s="992"/>
      <c r="F953" s="987"/>
      <c r="G953" s="989"/>
      <c r="H953" s="987"/>
      <c r="I953" s="987"/>
      <c r="J953" s="987"/>
      <c r="K953" s="987"/>
      <c r="L953" s="987"/>
      <c r="M953" s="987"/>
      <c r="N953" s="987"/>
      <c r="O953" s="987"/>
      <c r="P953" s="987"/>
      <c r="Q953" s="987"/>
      <c r="R953" s="987"/>
      <c r="S953" s="987"/>
      <c r="T953" s="987"/>
      <c r="U953" s="987"/>
      <c r="V953" s="987"/>
      <c r="W953" s="987"/>
      <c r="X953" s="987"/>
      <c r="Y953" s="987"/>
      <c r="Z953" s="987"/>
      <c r="AA953" s="987"/>
      <c r="AB953" s="987"/>
      <c r="AC953" s="987"/>
      <c r="AD953" s="987"/>
      <c r="AE953" s="987"/>
    </row>
    <row r="954">
      <c r="A954" s="987"/>
      <c r="B954" s="989"/>
      <c r="C954" s="989"/>
      <c r="D954" s="989"/>
      <c r="E954" s="992"/>
      <c r="F954" s="987"/>
      <c r="G954" s="989"/>
      <c r="H954" s="987"/>
      <c r="I954" s="987"/>
      <c r="J954" s="987"/>
      <c r="K954" s="987"/>
      <c r="L954" s="987"/>
      <c r="M954" s="987"/>
      <c r="N954" s="987"/>
      <c r="O954" s="987"/>
      <c r="P954" s="987"/>
      <c r="Q954" s="987"/>
      <c r="R954" s="987"/>
      <c r="S954" s="987"/>
      <c r="T954" s="987"/>
      <c r="U954" s="987"/>
      <c r="V954" s="987"/>
      <c r="W954" s="987"/>
      <c r="X954" s="987"/>
      <c r="Y954" s="987"/>
      <c r="Z954" s="987"/>
      <c r="AA954" s="987"/>
      <c r="AB954" s="987"/>
      <c r="AC954" s="987"/>
      <c r="AD954" s="987"/>
      <c r="AE954" s="987"/>
    </row>
    <row r="955">
      <c r="A955" s="987"/>
      <c r="B955" s="989"/>
      <c r="C955" s="989"/>
      <c r="D955" s="989"/>
      <c r="E955" s="992"/>
      <c r="F955" s="987"/>
      <c r="G955" s="989"/>
      <c r="H955" s="987"/>
      <c r="I955" s="987"/>
      <c r="J955" s="987"/>
      <c r="K955" s="987"/>
      <c r="L955" s="987"/>
      <c r="M955" s="987"/>
      <c r="N955" s="987"/>
      <c r="O955" s="987"/>
      <c r="P955" s="987"/>
      <c r="Q955" s="987"/>
      <c r="R955" s="987"/>
      <c r="S955" s="987"/>
      <c r="T955" s="987"/>
      <c r="U955" s="987"/>
      <c r="V955" s="987"/>
      <c r="W955" s="987"/>
      <c r="X955" s="987"/>
      <c r="Y955" s="987"/>
      <c r="Z955" s="987"/>
      <c r="AA955" s="987"/>
      <c r="AB955" s="987"/>
      <c r="AC955" s="987"/>
      <c r="AD955" s="987"/>
      <c r="AE955" s="987"/>
    </row>
    <row r="956">
      <c r="A956" s="987"/>
      <c r="B956" s="989"/>
      <c r="C956" s="989"/>
      <c r="D956" s="989"/>
      <c r="E956" s="992"/>
      <c r="F956" s="987"/>
      <c r="G956" s="989"/>
      <c r="H956" s="987"/>
      <c r="I956" s="987"/>
      <c r="J956" s="987"/>
      <c r="K956" s="987"/>
      <c r="L956" s="987"/>
      <c r="M956" s="987"/>
      <c r="N956" s="987"/>
      <c r="O956" s="987"/>
      <c r="P956" s="987"/>
      <c r="Q956" s="987"/>
      <c r="R956" s="987"/>
      <c r="S956" s="987"/>
      <c r="T956" s="987"/>
      <c r="U956" s="987"/>
      <c r="V956" s="987"/>
      <c r="W956" s="987"/>
      <c r="X956" s="987"/>
      <c r="Y956" s="987"/>
      <c r="Z956" s="987"/>
      <c r="AA956" s="987"/>
      <c r="AB956" s="987"/>
      <c r="AC956" s="987"/>
      <c r="AD956" s="987"/>
      <c r="AE956" s="987"/>
    </row>
    <row r="957">
      <c r="A957" s="987"/>
      <c r="B957" s="989"/>
      <c r="C957" s="989"/>
      <c r="D957" s="989"/>
      <c r="E957" s="992"/>
      <c r="F957" s="987"/>
      <c r="G957" s="989"/>
      <c r="H957" s="987"/>
      <c r="I957" s="987"/>
      <c r="J957" s="987"/>
      <c r="K957" s="987"/>
      <c r="L957" s="987"/>
      <c r="M957" s="987"/>
      <c r="N957" s="987"/>
      <c r="O957" s="987"/>
      <c r="P957" s="987"/>
      <c r="Q957" s="987"/>
      <c r="R957" s="987"/>
      <c r="S957" s="987"/>
      <c r="T957" s="987"/>
      <c r="U957" s="987"/>
      <c r="V957" s="987"/>
      <c r="W957" s="987"/>
      <c r="X957" s="987"/>
      <c r="Y957" s="987"/>
      <c r="Z957" s="987"/>
      <c r="AA957" s="987"/>
      <c r="AB957" s="987"/>
      <c r="AC957" s="987"/>
      <c r="AD957" s="987"/>
      <c r="AE957" s="987"/>
    </row>
    <row r="958">
      <c r="A958" s="987"/>
      <c r="B958" s="989"/>
      <c r="C958" s="989"/>
      <c r="D958" s="989"/>
      <c r="E958" s="992"/>
      <c r="F958" s="987"/>
      <c r="G958" s="989"/>
      <c r="H958" s="987"/>
      <c r="I958" s="987"/>
      <c r="J958" s="987"/>
      <c r="K958" s="987"/>
      <c r="L958" s="987"/>
      <c r="M958" s="987"/>
      <c r="N958" s="987"/>
      <c r="O958" s="987"/>
      <c r="P958" s="987"/>
      <c r="Q958" s="987"/>
      <c r="R958" s="987"/>
      <c r="S958" s="987"/>
      <c r="T958" s="987"/>
      <c r="U958" s="987"/>
      <c r="V958" s="987"/>
      <c r="W958" s="987"/>
      <c r="X958" s="987"/>
      <c r="Y958" s="987"/>
      <c r="Z958" s="987"/>
      <c r="AA958" s="987"/>
      <c r="AB958" s="987"/>
      <c r="AC958" s="987"/>
      <c r="AD958" s="987"/>
      <c r="AE958" s="987"/>
    </row>
    <row r="959">
      <c r="A959" s="987"/>
      <c r="B959" s="989"/>
      <c r="C959" s="989"/>
      <c r="D959" s="989"/>
      <c r="E959" s="992"/>
      <c r="F959" s="987"/>
      <c r="G959" s="989"/>
      <c r="H959" s="987"/>
      <c r="I959" s="987"/>
      <c r="J959" s="987"/>
      <c r="K959" s="987"/>
      <c r="L959" s="987"/>
      <c r="M959" s="987"/>
      <c r="N959" s="987"/>
      <c r="O959" s="987"/>
      <c r="P959" s="987"/>
      <c r="Q959" s="987"/>
      <c r="R959" s="987"/>
      <c r="S959" s="987"/>
      <c r="T959" s="987"/>
      <c r="U959" s="987"/>
      <c r="V959" s="987"/>
      <c r="W959" s="987"/>
      <c r="X959" s="987"/>
      <c r="Y959" s="987"/>
      <c r="Z959" s="987"/>
      <c r="AA959" s="987"/>
      <c r="AB959" s="987"/>
      <c r="AC959" s="987"/>
      <c r="AD959" s="987"/>
      <c r="AE959" s="987"/>
    </row>
    <row r="960">
      <c r="A960" s="987"/>
      <c r="B960" s="989"/>
      <c r="C960" s="989"/>
      <c r="D960" s="989"/>
      <c r="E960" s="992"/>
      <c r="F960" s="987"/>
      <c r="G960" s="989"/>
      <c r="H960" s="987"/>
      <c r="I960" s="987"/>
      <c r="J960" s="987"/>
      <c r="K960" s="987"/>
      <c r="L960" s="987"/>
      <c r="M960" s="987"/>
      <c r="N960" s="987"/>
      <c r="O960" s="987"/>
      <c r="P960" s="987"/>
      <c r="Q960" s="987"/>
      <c r="R960" s="987"/>
      <c r="S960" s="987"/>
      <c r="T960" s="987"/>
      <c r="U960" s="987"/>
      <c r="V960" s="987"/>
      <c r="W960" s="987"/>
      <c r="X960" s="987"/>
      <c r="Y960" s="987"/>
      <c r="Z960" s="987"/>
      <c r="AA960" s="987"/>
      <c r="AB960" s="987"/>
      <c r="AC960" s="987"/>
      <c r="AD960" s="987"/>
      <c r="AE960" s="987"/>
    </row>
    <row r="961">
      <c r="A961" s="987"/>
      <c r="B961" s="989"/>
      <c r="C961" s="989"/>
      <c r="D961" s="989"/>
      <c r="E961" s="992"/>
      <c r="F961" s="987"/>
      <c r="G961" s="989"/>
      <c r="H961" s="987"/>
      <c r="I961" s="987"/>
      <c r="J961" s="987"/>
      <c r="K961" s="987"/>
      <c r="L961" s="987"/>
      <c r="M961" s="987"/>
      <c r="N961" s="987"/>
      <c r="O961" s="987"/>
      <c r="P961" s="987"/>
      <c r="Q961" s="987"/>
      <c r="R961" s="987"/>
      <c r="S961" s="987"/>
      <c r="T961" s="987"/>
      <c r="U961" s="987"/>
      <c r="V961" s="987"/>
      <c r="W961" s="987"/>
      <c r="X961" s="987"/>
      <c r="Y961" s="987"/>
      <c r="Z961" s="987"/>
      <c r="AA961" s="987"/>
      <c r="AB961" s="987"/>
      <c r="AC961" s="987"/>
      <c r="AD961" s="987"/>
      <c r="AE961" s="987"/>
    </row>
    <row r="962">
      <c r="A962" s="987"/>
      <c r="B962" s="989"/>
      <c r="C962" s="989"/>
      <c r="D962" s="989"/>
      <c r="E962" s="992"/>
      <c r="F962" s="987"/>
      <c r="G962" s="989"/>
      <c r="H962" s="987"/>
      <c r="I962" s="987"/>
      <c r="J962" s="987"/>
      <c r="K962" s="987"/>
      <c r="L962" s="987"/>
      <c r="M962" s="987"/>
      <c r="N962" s="987"/>
      <c r="O962" s="987"/>
      <c r="P962" s="987"/>
      <c r="Q962" s="987"/>
      <c r="R962" s="987"/>
      <c r="S962" s="987"/>
      <c r="T962" s="987"/>
      <c r="U962" s="987"/>
      <c r="V962" s="987"/>
      <c r="W962" s="987"/>
      <c r="X962" s="987"/>
      <c r="Y962" s="987"/>
      <c r="Z962" s="987"/>
      <c r="AA962" s="987"/>
      <c r="AB962" s="987"/>
      <c r="AC962" s="987"/>
      <c r="AD962" s="987"/>
      <c r="AE962" s="987"/>
    </row>
    <row r="963">
      <c r="A963" s="987"/>
      <c r="B963" s="989"/>
      <c r="C963" s="989"/>
      <c r="D963" s="989"/>
      <c r="E963" s="992"/>
      <c r="F963" s="987"/>
      <c r="G963" s="989"/>
      <c r="H963" s="987"/>
      <c r="I963" s="987"/>
      <c r="J963" s="987"/>
      <c r="K963" s="987"/>
      <c r="L963" s="987"/>
      <c r="M963" s="987"/>
      <c r="N963" s="987"/>
      <c r="O963" s="987"/>
      <c r="P963" s="987"/>
      <c r="Q963" s="987"/>
      <c r="R963" s="987"/>
      <c r="S963" s="987"/>
      <c r="T963" s="987"/>
      <c r="U963" s="987"/>
      <c r="V963" s="987"/>
      <c r="W963" s="987"/>
      <c r="X963" s="987"/>
      <c r="Y963" s="987"/>
      <c r="Z963" s="987"/>
      <c r="AA963" s="987"/>
      <c r="AB963" s="987"/>
      <c r="AC963" s="987"/>
      <c r="AD963" s="987"/>
      <c r="AE963" s="987"/>
    </row>
    <row r="964">
      <c r="A964" s="987"/>
      <c r="B964" s="989"/>
      <c r="C964" s="989"/>
      <c r="D964" s="989"/>
      <c r="E964" s="992"/>
      <c r="F964" s="987"/>
      <c r="G964" s="989"/>
      <c r="H964" s="987"/>
      <c r="I964" s="987"/>
      <c r="J964" s="987"/>
      <c r="K964" s="987"/>
      <c r="L964" s="987"/>
      <c r="M964" s="987"/>
      <c r="N964" s="987"/>
      <c r="O964" s="987"/>
      <c r="P964" s="987"/>
      <c r="Q964" s="987"/>
      <c r="R964" s="987"/>
      <c r="S964" s="987"/>
      <c r="T964" s="987"/>
      <c r="U964" s="987"/>
      <c r="V964" s="987"/>
      <c r="W964" s="987"/>
      <c r="X964" s="987"/>
      <c r="Y964" s="987"/>
      <c r="Z964" s="987"/>
      <c r="AA964" s="987"/>
      <c r="AB964" s="987"/>
      <c r="AC964" s="987"/>
      <c r="AD964" s="987"/>
      <c r="AE964" s="987"/>
    </row>
    <row r="965">
      <c r="A965" s="987"/>
      <c r="B965" s="989"/>
      <c r="C965" s="989"/>
      <c r="D965" s="989"/>
      <c r="E965" s="992"/>
      <c r="F965" s="987"/>
      <c r="G965" s="989"/>
      <c r="H965" s="987"/>
      <c r="I965" s="987"/>
      <c r="J965" s="987"/>
      <c r="K965" s="987"/>
      <c r="L965" s="987"/>
      <c r="M965" s="987"/>
      <c r="N965" s="987"/>
      <c r="O965" s="987"/>
      <c r="P965" s="987"/>
      <c r="Q965" s="987"/>
      <c r="R965" s="987"/>
      <c r="S965" s="987"/>
      <c r="T965" s="987"/>
      <c r="U965" s="987"/>
      <c r="V965" s="987"/>
      <c r="W965" s="987"/>
      <c r="X965" s="987"/>
      <c r="Y965" s="987"/>
      <c r="Z965" s="987"/>
      <c r="AA965" s="987"/>
      <c r="AB965" s="987"/>
      <c r="AC965" s="987"/>
      <c r="AD965" s="987"/>
      <c r="AE965" s="987"/>
    </row>
    <row r="966">
      <c r="A966" s="987"/>
      <c r="B966" s="989"/>
      <c r="C966" s="989"/>
      <c r="D966" s="989"/>
      <c r="E966" s="992"/>
      <c r="F966" s="987"/>
      <c r="G966" s="989"/>
      <c r="H966" s="987"/>
      <c r="I966" s="987"/>
      <c r="J966" s="987"/>
      <c r="K966" s="987"/>
      <c r="L966" s="987"/>
      <c r="M966" s="987"/>
      <c r="N966" s="987"/>
      <c r="O966" s="987"/>
      <c r="P966" s="987"/>
      <c r="Q966" s="987"/>
      <c r="R966" s="987"/>
      <c r="S966" s="987"/>
      <c r="T966" s="987"/>
      <c r="U966" s="987"/>
      <c r="V966" s="987"/>
      <c r="W966" s="987"/>
      <c r="X966" s="987"/>
      <c r="Y966" s="987"/>
      <c r="Z966" s="987"/>
      <c r="AA966" s="987"/>
      <c r="AB966" s="987"/>
      <c r="AC966" s="987"/>
      <c r="AD966" s="987"/>
      <c r="AE966" s="987"/>
    </row>
    <row r="967">
      <c r="A967" s="987"/>
      <c r="B967" s="989"/>
      <c r="C967" s="989"/>
      <c r="D967" s="989"/>
      <c r="E967" s="992"/>
      <c r="F967" s="987"/>
      <c r="G967" s="989"/>
      <c r="H967" s="987"/>
      <c r="I967" s="987"/>
      <c r="J967" s="987"/>
      <c r="K967" s="987"/>
      <c r="L967" s="987"/>
      <c r="M967" s="987"/>
      <c r="N967" s="987"/>
      <c r="O967" s="987"/>
      <c r="P967" s="987"/>
      <c r="Q967" s="987"/>
      <c r="R967" s="987"/>
      <c r="S967" s="987"/>
      <c r="T967" s="987"/>
      <c r="U967" s="987"/>
      <c r="V967" s="987"/>
      <c r="W967" s="987"/>
      <c r="X967" s="987"/>
      <c r="Y967" s="987"/>
      <c r="Z967" s="987"/>
      <c r="AA967" s="987"/>
      <c r="AB967" s="987"/>
      <c r="AC967" s="987"/>
      <c r="AD967" s="987"/>
      <c r="AE967" s="987"/>
    </row>
    <row r="968">
      <c r="A968" s="987"/>
      <c r="B968" s="989"/>
      <c r="C968" s="989"/>
      <c r="D968" s="989"/>
      <c r="E968" s="992"/>
      <c r="F968" s="987"/>
      <c r="G968" s="989"/>
      <c r="H968" s="987"/>
      <c r="I968" s="987"/>
      <c r="J968" s="987"/>
      <c r="K968" s="987"/>
      <c r="L968" s="987"/>
      <c r="M968" s="987"/>
      <c r="N968" s="987"/>
      <c r="O968" s="987"/>
      <c r="P968" s="987"/>
      <c r="Q968" s="987"/>
      <c r="R968" s="987"/>
      <c r="S968" s="987"/>
      <c r="T968" s="987"/>
      <c r="U968" s="987"/>
      <c r="V968" s="987"/>
      <c r="W968" s="987"/>
      <c r="X968" s="987"/>
      <c r="Y968" s="987"/>
      <c r="Z968" s="987"/>
      <c r="AA968" s="987"/>
      <c r="AB968" s="987"/>
      <c r="AC968" s="987"/>
      <c r="AD968" s="987"/>
      <c r="AE968" s="987"/>
    </row>
    <row r="969">
      <c r="A969" s="987"/>
      <c r="B969" s="989"/>
      <c r="C969" s="989"/>
      <c r="D969" s="989"/>
      <c r="E969" s="992"/>
      <c r="F969" s="987"/>
      <c r="G969" s="989"/>
      <c r="H969" s="987"/>
      <c r="I969" s="987"/>
      <c r="J969" s="987"/>
      <c r="K969" s="987"/>
      <c r="L969" s="987"/>
      <c r="M969" s="987"/>
      <c r="N969" s="987"/>
      <c r="O969" s="987"/>
      <c r="P969" s="987"/>
      <c r="Q969" s="987"/>
      <c r="R969" s="987"/>
      <c r="S969" s="987"/>
      <c r="T969" s="987"/>
      <c r="U969" s="987"/>
      <c r="V969" s="987"/>
      <c r="W969" s="987"/>
      <c r="X969" s="987"/>
      <c r="Y969" s="987"/>
      <c r="Z969" s="987"/>
      <c r="AA969" s="987"/>
      <c r="AB969" s="987"/>
      <c r="AC969" s="987"/>
      <c r="AD969" s="987"/>
      <c r="AE969" s="987"/>
    </row>
    <row r="970">
      <c r="A970" s="987"/>
      <c r="B970" s="989"/>
      <c r="C970" s="989"/>
      <c r="D970" s="989"/>
      <c r="E970" s="992"/>
      <c r="F970" s="987"/>
      <c r="G970" s="989"/>
      <c r="H970" s="987"/>
      <c r="I970" s="987"/>
      <c r="J970" s="987"/>
      <c r="K970" s="987"/>
      <c r="L970" s="987"/>
      <c r="M970" s="987"/>
      <c r="N970" s="987"/>
      <c r="O970" s="987"/>
      <c r="P970" s="987"/>
      <c r="Q970" s="987"/>
      <c r="R970" s="987"/>
      <c r="S970" s="987"/>
      <c r="T970" s="987"/>
      <c r="U970" s="987"/>
      <c r="V970" s="987"/>
      <c r="W970" s="987"/>
      <c r="X970" s="987"/>
      <c r="Y970" s="987"/>
      <c r="Z970" s="987"/>
      <c r="AA970" s="987"/>
      <c r="AB970" s="987"/>
      <c r="AC970" s="987"/>
      <c r="AD970" s="987"/>
      <c r="AE970" s="987"/>
    </row>
    <row r="971">
      <c r="A971" s="987"/>
      <c r="B971" s="989"/>
      <c r="C971" s="989"/>
      <c r="D971" s="989"/>
      <c r="E971" s="992"/>
      <c r="F971" s="987"/>
      <c r="G971" s="989"/>
      <c r="H971" s="987"/>
      <c r="I971" s="987"/>
      <c r="J971" s="987"/>
      <c r="K971" s="987"/>
      <c r="L971" s="987"/>
      <c r="M971" s="987"/>
      <c r="N971" s="987"/>
      <c r="O971" s="987"/>
      <c r="P971" s="987"/>
      <c r="Q971" s="987"/>
      <c r="R971" s="987"/>
      <c r="S971" s="987"/>
      <c r="T971" s="987"/>
      <c r="U971" s="987"/>
      <c r="V971" s="987"/>
      <c r="W971" s="987"/>
      <c r="X971" s="987"/>
      <c r="Y971" s="987"/>
      <c r="Z971" s="987"/>
      <c r="AA971" s="987"/>
      <c r="AB971" s="987"/>
      <c r="AC971" s="987"/>
      <c r="AD971" s="987"/>
      <c r="AE971" s="987"/>
    </row>
    <row r="972">
      <c r="A972" s="987"/>
      <c r="B972" s="989"/>
      <c r="C972" s="989"/>
      <c r="D972" s="989"/>
      <c r="E972" s="992"/>
      <c r="F972" s="987"/>
      <c r="G972" s="989"/>
      <c r="H972" s="987"/>
      <c r="I972" s="987"/>
      <c r="J972" s="987"/>
      <c r="K972" s="987"/>
      <c r="L972" s="987"/>
      <c r="M972" s="987"/>
      <c r="N972" s="987"/>
      <c r="O972" s="987"/>
      <c r="P972" s="987"/>
      <c r="Q972" s="987"/>
      <c r="R972" s="987"/>
      <c r="S972" s="987"/>
      <c r="T972" s="987"/>
      <c r="U972" s="987"/>
      <c r="V972" s="987"/>
      <c r="W972" s="987"/>
      <c r="X972" s="987"/>
      <c r="Y972" s="987"/>
      <c r="Z972" s="987"/>
      <c r="AA972" s="987"/>
      <c r="AB972" s="987"/>
      <c r="AC972" s="987"/>
      <c r="AD972" s="987"/>
      <c r="AE972" s="987"/>
    </row>
    <row r="973">
      <c r="A973" s="987"/>
      <c r="B973" s="989"/>
      <c r="C973" s="989"/>
      <c r="D973" s="989"/>
      <c r="E973" s="992"/>
      <c r="F973" s="987"/>
      <c r="G973" s="989"/>
      <c r="H973" s="987"/>
      <c r="I973" s="987"/>
      <c r="J973" s="987"/>
      <c r="K973" s="987"/>
      <c r="L973" s="987"/>
      <c r="M973" s="987"/>
      <c r="N973" s="987"/>
      <c r="O973" s="987"/>
      <c r="P973" s="987"/>
      <c r="Q973" s="987"/>
      <c r="R973" s="987"/>
      <c r="S973" s="987"/>
      <c r="T973" s="987"/>
      <c r="U973" s="987"/>
      <c r="V973" s="987"/>
      <c r="W973" s="987"/>
      <c r="X973" s="987"/>
      <c r="Y973" s="987"/>
      <c r="Z973" s="987"/>
      <c r="AA973" s="987"/>
      <c r="AB973" s="987"/>
      <c r="AC973" s="987"/>
      <c r="AD973" s="987"/>
      <c r="AE973" s="987"/>
    </row>
    <row r="974">
      <c r="A974" s="987"/>
      <c r="B974" s="989"/>
      <c r="C974" s="989"/>
      <c r="D974" s="989"/>
      <c r="E974" s="992"/>
      <c r="F974" s="987"/>
      <c r="G974" s="989"/>
      <c r="H974" s="987"/>
      <c r="I974" s="987"/>
      <c r="J974" s="987"/>
      <c r="K974" s="987"/>
      <c r="L974" s="987"/>
      <c r="M974" s="987"/>
      <c r="N974" s="987"/>
      <c r="O974" s="987"/>
      <c r="P974" s="987"/>
      <c r="Q974" s="987"/>
      <c r="R974" s="987"/>
      <c r="S974" s="987"/>
      <c r="T974" s="987"/>
      <c r="U974" s="987"/>
      <c r="V974" s="987"/>
      <c r="W974" s="987"/>
      <c r="X974" s="987"/>
      <c r="Y974" s="987"/>
      <c r="Z974" s="987"/>
      <c r="AA974" s="987"/>
      <c r="AB974" s="987"/>
      <c r="AC974" s="987"/>
      <c r="AD974" s="987"/>
      <c r="AE974" s="987"/>
    </row>
    <row r="975">
      <c r="A975" s="987"/>
      <c r="B975" s="989"/>
      <c r="C975" s="989"/>
      <c r="D975" s="989"/>
      <c r="E975" s="992"/>
      <c r="F975" s="987"/>
      <c r="G975" s="989"/>
      <c r="H975" s="987"/>
      <c r="I975" s="987"/>
      <c r="J975" s="987"/>
      <c r="K975" s="987"/>
      <c r="L975" s="987"/>
      <c r="M975" s="987"/>
      <c r="N975" s="987"/>
      <c r="O975" s="987"/>
      <c r="P975" s="987"/>
      <c r="Q975" s="987"/>
      <c r="R975" s="987"/>
      <c r="S975" s="987"/>
      <c r="T975" s="987"/>
      <c r="U975" s="987"/>
      <c r="V975" s="987"/>
      <c r="W975" s="987"/>
      <c r="X975" s="987"/>
      <c r="Y975" s="987"/>
      <c r="Z975" s="987"/>
      <c r="AA975" s="987"/>
      <c r="AB975" s="987"/>
      <c r="AC975" s="987"/>
      <c r="AD975" s="987"/>
      <c r="AE975" s="987"/>
    </row>
    <row r="976">
      <c r="A976" s="987"/>
      <c r="B976" s="989"/>
      <c r="C976" s="989"/>
      <c r="D976" s="989"/>
      <c r="E976" s="992"/>
      <c r="F976" s="987"/>
      <c r="G976" s="989"/>
      <c r="H976" s="987"/>
      <c r="I976" s="987"/>
      <c r="J976" s="987"/>
      <c r="K976" s="987"/>
      <c r="L976" s="987"/>
      <c r="M976" s="987"/>
      <c r="N976" s="987"/>
      <c r="O976" s="987"/>
      <c r="P976" s="987"/>
      <c r="Q976" s="987"/>
      <c r="R976" s="987"/>
      <c r="S976" s="987"/>
      <c r="T976" s="987"/>
      <c r="U976" s="987"/>
      <c r="V976" s="987"/>
      <c r="W976" s="987"/>
      <c r="X976" s="987"/>
      <c r="Y976" s="987"/>
      <c r="Z976" s="987"/>
      <c r="AA976" s="987"/>
      <c r="AB976" s="987"/>
      <c r="AC976" s="987"/>
      <c r="AD976" s="987"/>
      <c r="AE976" s="987"/>
    </row>
    <row r="977">
      <c r="A977" s="987"/>
      <c r="B977" s="989"/>
      <c r="C977" s="989"/>
      <c r="D977" s="989"/>
      <c r="E977" s="992"/>
      <c r="F977" s="987"/>
      <c r="G977" s="989"/>
      <c r="H977" s="987"/>
      <c r="I977" s="987"/>
      <c r="J977" s="987"/>
      <c r="K977" s="987"/>
      <c r="L977" s="987"/>
      <c r="M977" s="987"/>
      <c r="N977" s="987"/>
      <c r="O977" s="987"/>
      <c r="P977" s="987"/>
      <c r="Q977" s="987"/>
      <c r="R977" s="987"/>
      <c r="S977" s="987"/>
      <c r="T977" s="987"/>
      <c r="U977" s="987"/>
      <c r="V977" s="987"/>
      <c r="W977" s="987"/>
      <c r="X977" s="987"/>
      <c r="Y977" s="987"/>
      <c r="Z977" s="987"/>
      <c r="AA977" s="987"/>
      <c r="AB977" s="987"/>
      <c r="AC977" s="987"/>
      <c r="AD977" s="987"/>
      <c r="AE977" s="987"/>
    </row>
    <row r="978">
      <c r="A978" s="987"/>
      <c r="B978" s="989"/>
      <c r="C978" s="989"/>
      <c r="D978" s="989"/>
      <c r="E978" s="992"/>
      <c r="F978" s="987"/>
      <c r="G978" s="989"/>
      <c r="H978" s="987"/>
      <c r="I978" s="987"/>
      <c r="J978" s="987"/>
      <c r="K978" s="987"/>
      <c r="L978" s="987"/>
      <c r="M978" s="987"/>
      <c r="N978" s="987"/>
      <c r="O978" s="987"/>
      <c r="P978" s="987"/>
      <c r="Q978" s="987"/>
      <c r="R978" s="987"/>
      <c r="S978" s="987"/>
      <c r="T978" s="987"/>
      <c r="U978" s="987"/>
      <c r="V978" s="987"/>
      <c r="W978" s="987"/>
      <c r="X978" s="987"/>
      <c r="Y978" s="987"/>
      <c r="Z978" s="987"/>
      <c r="AA978" s="987"/>
      <c r="AB978" s="987"/>
      <c r="AC978" s="987"/>
      <c r="AD978" s="987"/>
      <c r="AE978" s="987"/>
    </row>
    <row r="979">
      <c r="A979" s="987"/>
      <c r="B979" s="989"/>
      <c r="C979" s="989"/>
      <c r="D979" s="989"/>
      <c r="E979" s="992"/>
      <c r="F979" s="987"/>
      <c r="G979" s="989"/>
      <c r="H979" s="987"/>
      <c r="I979" s="987"/>
      <c r="J979" s="987"/>
      <c r="K979" s="987"/>
      <c r="L979" s="987"/>
      <c r="M979" s="987"/>
      <c r="N979" s="987"/>
      <c r="O979" s="987"/>
      <c r="P979" s="987"/>
      <c r="Q979" s="987"/>
      <c r="R979" s="987"/>
      <c r="S979" s="987"/>
      <c r="T979" s="987"/>
      <c r="U979" s="987"/>
      <c r="V979" s="987"/>
      <c r="W979" s="987"/>
      <c r="X979" s="987"/>
      <c r="Y979" s="987"/>
      <c r="Z979" s="987"/>
      <c r="AA979" s="987"/>
      <c r="AB979" s="987"/>
      <c r="AC979" s="987"/>
      <c r="AD979" s="987"/>
      <c r="AE979" s="987"/>
    </row>
    <row r="980">
      <c r="A980" s="987"/>
      <c r="B980" s="989"/>
      <c r="C980" s="989"/>
      <c r="D980" s="989"/>
      <c r="E980" s="992"/>
      <c r="F980" s="987"/>
      <c r="G980" s="989"/>
      <c r="H980" s="987"/>
      <c r="I980" s="987"/>
      <c r="J980" s="987"/>
      <c r="K980" s="987"/>
      <c r="L980" s="987"/>
      <c r="M980" s="987"/>
      <c r="N980" s="987"/>
      <c r="O980" s="987"/>
      <c r="P980" s="987"/>
      <c r="Q980" s="987"/>
      <c r="R980" s="987"/>
      <c r="S980" s="987"/>
      <c r="T980" s="987"/>
      <c r="U980" s="987"/>
      <c r="V980" s="987"/>
      <c r="W980" s="987"/>
      <c r="X980" s="987"/>
      <c r="Y980" s="987"/>
      <c r="Z980" s="987"/>
      <c r="AA980" s="987"/>
      <c r="AB980" s="987"/>
      <c r="AC980" s="987"/>
      <c r="AD980" s="987"/>
      <c r="AE980" s="987"/>
    </row>
    <row r="981">
      <c r="A981" s="987"/>
      <c r="B981" s="989"/>
      <c r="C981" s="989"/>
      <c r="D981" s="989"/>
      <c r="E981" s="992"/>
      <c r="F981" s="987"/>
      <c r="G981" s="989"/>
      <c r="H981" s="987"/>
      <c r="I981" s="987"/>
      <c r="J981" s="987"/>
      <c r="K981" s="987"/>
      <c r="L981" s="987"/>
      <c r="M981" s="987"/>
      <c r="N981" s="987"/>
      <c r="O981" s="987"/>
      <c r="P981" s="987"/>
      <c r="Q981" s="987"/>
      <c r="R981" s="987"/>
      <c r="S981" s="987"/>
      <c r="T981" s="987"/>
      <c r="U981" s="987"/>
      <c r="V981" s="987"/>
      <c r="W981" s="987"/>
      <c r="X981" s="987"/>
      <c r="Y981" s="987"/>
      <c r="Z981" s="987"/>
      <c r="AA981" s="987"/>
      <c r="AB981" s="987"/>
      <c r="AC981" s="987"/>
      <c r="AD981" s="987"/>
      <c r="AE981" s="987"/>
    </row>
    <row r="982">
      <c r="A982" s="987"/>
      <c r="B982" s="989"/>
      <c r="C982" s="989"/>
      <c r="D982" s="989"/>
      <c r="E982" s="992"/>
      <c r="F982" s="987"/>
      <c r="G982" s="989"/>
      <c r="H982" s="987"/>
      <c r="I982" s="987"/>
      <c r="J982" s="987"/>
      <c r="K982" s="987"/>
      <c r="L982" s="987"/>
      <c r="M982" s="987"/>
      <c r="N982" s="987"/>
      <c r="O982" s="987"/>
      <c r="P982" s="987"/>
      <c r="Q982" s="987"/>
      <c r="R982" s="987"/>
      <c r="S982" s="987"/>
      <c r="T982" s="987"/>
      <c r="U982" s="987"/>
      <c r="V982" s="987"/>
      <c r="W982" s="987"/>
      <c r="X982" s="987"/>
      <c r="Y982" s="987"/>
      <c r="Z982" s="987"/>
      <c r="AA982" s="987"/>
      <c r="AB982" s="987"/>
      <c r="AC982" s="987"/>
      <c r="AD982" s="987"/>
      <c r="AE982" s="987"/>
    </row>
    <row r="983">
      <c r="A983" s="987"/>
      <c r="B983" s="989"/>
      <c r="C983" s="989"/>
      <c r="D983" s="989"/>
      <c r="E983" s="992"/>
      <c r="F983" s="987"/>
      <c r="G983" s="989"/>
      <c r="H983" s="987"/>
      <c r="I983" s="987"/>
      <c r="J983" s="987"/>
      <c r="K983" s="987"/>
      <c r="L983" s="987"/>
      <c r="M983" s="987"/>
      <c r="N983" s="987"/>
      <c r="O983" s="987"/>
      <c r="P983" s="987"/>
      <c r="Q983" s="987"/>
      <c r="R983" s="987"/>
      <c r="S983" s="987"/>
      <c r="T983" s="987"/>
      <c r="U983" s="987"/>
      <c r="V983" s="987"/>
      <c r="W983" s="987"/>
      <c r="X983" s="987"/>
      <c r="Y983" s="987"/>
      <c r="Z983" s="987"/>
      <c r="AA983" s="987"/>
      <c r="AB983" s="987"/>
      <c r="AC983" s="987"/>
      <c r="AD983" s="987"/>
      <c r="AE983" s="987"/>
    </row>
    <row r="984">
      <c r="A984" s="987"/>
      <c r="B984" s="989"/>
      <c r="C984" s="989"/>
      <c r="D984" s="989"/>
      <c r="E984" s="992"/>
      <c r="F984" s="987"/>
      <c r="G984" s="989"/>
      <c r="H984" s="987"/>
      <c r="I984" s="987"/>
      <c r="J984" s="987"/>
      <c r="K984" s="987"/>
      <c r="L984" s="987"/>
      <c r="M984" s="987"/>
      <c r="N984" s="987"/>
      <c r="O984" s="987"/>
      <c r="P984" s="987"/>
      <c r="Q984" s="987"/>
      <c r="R984" s="987"/>
      <c r="S984" s="987"/>
      <c r="T984" s="987"/>
      <c r="U984" s="987"/>
      <c r="V984" s="987"/>
      <c r="W984" s="987"/>
      <c r="X984" s="987"/>
      <c r="Y984" s="987"/>
      <c r="Z984" s="987"/>
      <c r="AA984" s="987"/>
      <c r="AB984" s="987"/>
      <c r="AC984" s="987"/>
      <c r="AD984" s="987"/>
      <c r="AE984" s="987"/>
    </row>
    <row r="985">
      <c r="A985" s="987"/>
      <c r="B985" s="989"/>
      <c r="C985" s="989"/>
      <c r="D985" s="989"/>
      <c r="E985" s="992"/>
      <c r="F985" s="987"/>
      <c r="G985" s="989"/>
      <c r="H985" s="987"/>
      <c r="I985" s="987"/>
      <c r="J985" s="987"/>
      <c r="K985" s="987"/>
      <c r="L985" s="987"/>
      <c r="M985" s="987"/>
      <c r="N985" s="987"/>
      <c r="O985" s="987"/>
      <c r="P985" s="987"/>
      <c r="Q985" s="987"/>
      <c r="R985" s="987"/>
      <c r="S985" s="987"/>
      <c r="T985" s="987"/>
      <c r="U985" s="987"/>
      <c r="V985" s="987"/>
      <c r="W985" s="987"/>
      <c r="X985" s="987"/>
      <c r="Y985" s="987"/>
      <c r="Z985" s="987"/>
      <c r="AA985" s="987"/>
      <c r="AB985" s="987"/>
      <c r="AC985" s="987"/>
      <c r="AD985" s="987"/>
      <c r="AE985" s="987"/>
    </row>
    <row r="986">
      <c r="A986" s="987"/>
      <c r="B986" s="989"/>
      <c r="C986" s="989"/>
      <c r="D986" s="989"/>
      <c r="E986" s="992"/>
      <c r="F986" s="987"/>
      <c r="G986" s="989"/>
      <c r="H986" s="987"/>
      <c r="I986" s="987"/>
      <c r="J986" s="987"/>
      <c r="K986" s="987"/>
      <c r="L986" s="987"/>
      <c r="M986" s="987"/>
      <c r="N986" s="987"/>
      <c r="O986" s="987"/>
      <c r="P986" s="987"/>
      <c r="Q986" s="987"/>
      <c r="R986" s="987"/>
      <c r="S986" s="987"/>
      <c r="T986" s="987"/>
      <c r="U986" s="987"/>
      <c r="V986" s="987"/>
      <c r="W986" s="987"/>
      <c r="X986" s="987"/>
      <c r="Y986" s="987"/>
      <c r="Z986" s="987"/>
      <c r="AA986" s="987"/>
      <c r="AB986" s="987"/>
      <c r="AC986" s="987"/>
      <c r="AD986" s="987"/>
      <c r="AE986" s="987"/>
    </row>
    <row r="987">
      <c r="A987" s="987"/>
      <c r="B987" s="989"/>
      <c r="C987" s="989"/>
      <c r="D987" s="989"/>
      <c r="E987" s="992"/>
      <c r="F987" s="987"/>
      <c r="G987" s="989"/>
      <c r="H987" s="987"/>
      <c r="I987" s="987"/>
      <c r="J987" s="987"/>
      <c r="K987" s="987"/>
      <c r="L987" s="987"/>
      <c r="M987" s="987"/>
      <c r="N987" s="987"/>
      <c r="O987" s="987"/>
      <c r="P987" s="987"/>
      <c r="Q987" s="987"/>
      <c r="R987" s="987"/>
      <c r="S987" s="987"/>
      <c r="T987" s="987"/>
      <c r="U987" s="987"/>
      <c r="V987" s="987"/>
      <c r="W987" s="987"/>
      <c r="X987" s="987"/>
      <c r="Y987" s="987"/>
      <c r="Z987" s="987"/>
      <c r="AA987" s="987"/>
      <c r="AB987" s="987"/>
      <c r="AC987" s="987"/>
      <c r="AD987" s="987"/>
      <c r="AE987" s="987"/>
    </row>
    <row r="988">
      <c r="A988" s="987"/>
      <c r="B988" s="989"/>
      <c r="C988" s="989"/>
      <c r="D988" s="989"/>
      <c r="E988" s="992"/>
      <c r="F988" s="987"/>
      <c r="G988" s="989"/>
      <c r="H988" s="987"/>
      <c r="I988" s="987"/>
      <c r="J988" s="987"/>
      <c r="K988" s="987"/>
      <c r="L988" s="987"/>
      <c r="M988" s="987"/>
      <c r="N988" s="987"/>
      <c r="O988" s="987"/>
      <c r="P988" s="987"/>
      <c r="Q988" s="987"/>
      <c r="R988" s="987"/>
      <c r="S988" s="987"/>
      <c r="T988" s="987"/>
      <c r="U988" s="987"/>
      <c r="V988" s="987"/>
      <c r="W988" s="987"/>
      <c r="X988" s="987"/>
      <c r="Y988" s="987"/>
      <c r="Z988" s="987"/>
      <c r="AA988" s="987"/>
      <c r="AB988" s="987"/>
      <c r="AC988" s="987"/>
      <c r="AD988" s="987"/>
      <c r="AE988" s="987"/>
    </row>
    <row r="989">
      <c r="A989" s="987"/>
      <c r="B989" s="989"/>
      <c r="C989" s="989"/>
      <c r="D989" s="989"/>
      <c r="E989" s="992"/>
      <c r="F989" s="987"/>
      <c r="G989" s="989"/>
      <c r="H989" s="987"/>
      <c r="I989" s="987"/>
      <c r="J989" s="987"/>
      <c r="K989" s="987"/>
      <c r="L989" s="987"/>
      <c r="M989" s="987"/>
      <c r="N989" s="987"/>
      <c r="O989" s="987"/>
      <c r="P989" s="987"/>
      <c r="Q989" s="987"/>
      <c r="R989" s="987"/>
      <c r="S989" s="987"/>
      <c r="T989" s="987"/>
      <c r="U989" s="987"/>
      <c r="V989" s="987"/>
      <c r="W989" s="987"/>
      <c r="X989" s="987"/>
      <c r="Y989" s="987"/>
      <c r="Z989" s="987"/>
      <c r="AA989" s="987"/>
      <c r="AB989" s="987"/>
      <c r="AC989" s="987"/>
      <c r="AD989" s="987"/>
      <c r="AE989" s="987"/>
    </row>
    <row r="990">
      <c r="A990" s="987"/>
      <c r="B990" s="989"/>
      <c r="C990" s="989"/>
      <c r="D990" s="989"/>
      <c r="E990" s="992"/>
      <c r="F990" s="987"/>
      <c r="G990" s="989"/>
      <c r="H990" s="987"/>
      <c r="I990" s="987"/>
      <c r="J990" s="987"/>
      <c r="K990" s="987"/>
      <c r="L990" s="987"/>
      <c r="M990" s="987"/>
      <c r="N990" s="987"/>
      <c r="O990" s="987"/>
      <c r="P990" s="987"/>
      <c r="Q990" s="987"/>
      <c r="R990" s="987"/>
      <c r="S990" s="987"/>
      <c r="T990" s="987"/>
      <c r="U990" s="987"/>
      <c r="V990" s="987"/>
      <c r="W990" s="987"/>
      <c r="X990" s="987"/>
      <c r="Y990" s="987"/>
      <c r="Z990" s="987"/>
      <c r="AA990" s="987"/>
      <c r="AB990" s="987"/>
      <c r="AC990" s="987"/>
      <c r="AD990" s="987"/>
      <c r="AE990" s="987"/>
    </row>
    <row r="991">
      <c r="A991" s="987"/>
      <c r="B991" s="989"/>
      <c r="C991" s="989"/>
      <c r="D991" s="989"/>
      <c r="E991" s="992"/>
      <c r="F991" s="987"/>
      <c r="G991" s="989"/>
      <c r="H991" s="987"/>
      <c r="I991" s="987"/>
      <c r="J991" s="987"/>
      <c r="K991" s="987"/>
      <c r="L991" s="987"/>
      <c r="M991" s="987"/>
      <c r="N991" s="987"/>
      <c r="O991" s="987"/>
      <c r="P991" s="987"/>
      <c r="Q991" s="987"/>
      <c r="R991" s="987"/>
      <c r="S991" s="987"/>
      <c r="T991" s="987"/>
      <c r="U991" s="987"/>
      <c r="V991" s="987"/>
      <c r="W991" s="987"/>
      <c r="X991" s="987"/>
      <c r="Y991" s="987"/>
      <c r="Z991" s="987"/>
      <c r="AA991" s="987"/>
      <c r="AB991" s="987"/>
      <c r="AC991" s="987"/>
      <c r="AD991" s="987"/>
      <c r="AE991" s="987"/>
    </row>
    <row r="992">
      <c r="A992" s="987"/>
      <c r="B992" s="989"/>
      <c r="C992" s="989"/>
      <c r="D992" s="989"/>
      <c r="E992" s="992"/>
      <c r="F992" s="987"/>
      <c r="G992" s="989"/>
      <c r="H992" s="987"/>
      <c r="I992" s="987"/>
      <c r="J992" s="987"/>
      <c r="K992" s="987"/>
      <c r="L992" s="987"/>
      <c r="M992" s="987"/>
      <c r="N992" s="987"/>
      <c r="O992" s="987"/>
      <c r="P992" s="987"/>
      <c r="Q992" s="987"/>
      <c r="R992" s="987"/>
      <c r="S992" s="987"/>
      <c r="T992" s="987"/>
      <c r="U992" s="987"/>
      <c r="V992" s="987"/>
      <c r="W992" s="987"/>
      <c r="X992" s="987"/>
      <c r="Y992" s="987"/>
      <c r="Z992" s="987"/>
      <c r="AA992" s="987"/>
      <c r="AB992" s="987"/>
      <c r="AC992" s="987"/>
      <c r="AD992" s="987"/>
      <c r="AE992" s="987"/>
    </row>
    <row r="993">
      <c r="A993" s="987"/>
      <c r="B993" s="989"/>
      <c r="C993" s="989"/>
      <c r="D993" s="989"/>
      <c r="E993" s="992"/>
      <c r="F993" s="987"/>
      <c r="G993" s="989"/>
      <c r="H993" s="987"/>
      <c r="I993" s="987"/>
      <c r="J993" s="987"/>
      <c r="K993" s="987"/>
      <c r="L993" s="987"/>
      <c r="M993" s="987"/>
      <c r="N993" s="987"/>
      <c r="O993" s="987"/>
      <c r="P993" s="987"/>
      <c r="Q993" s="987"/>
      <c r="R993" s="987"/>
      <c r="S993" s="987"/>
      <c r="T993" s="987"/>
      <c r="U993" s="987"/>
      <c r="V993" s="987"/>
      <c r="W993" s="987"/>
      <c r="X993" s="987"/>
      <c r="Y993" s="987"/>
      <c r="Z993" s="987"/>
      <c r="AA993" s="987"/>
      <c r="AB993" s="987"/>
      <c r="AC993" s="987"/>
      <c r="AD993" s="987"/>
      <c r="AE993" s="987"/>
    </row>
    <row r="994">
      <c r="A994" s="987"/>
      <c r="B994" s="989"/>
      <c r="C994" s="989"/>
      <c r="D994" s="989"/>
      <c r="E994" s="992"/>
      <c r="F994" s="987"/>
      <c r="G994" s="989"/>
      <c r="H994" s="987"/>
      <c r="I994" s="987"/>
      <c r="J994" s="987"/>
      <c r="K994" s="987"/>
      <c r="L994" s="987"/>
      <c r="M994" s="987"/>
      <c r="N994" s="987"/>
      <c r="O994" s="987"/>
      <c r="P994" s="987"/>
      <c r="Q994" s="987"/>
      <c r="R994" s="987"/>
      <c r="S994" s="987"/>
      <c r="T994" s="987"/>
      <c r="U994" s="987"/>
      <c r="V994" s="987"/>
      <c r="W994" s="987"/>
      <c r="X994" s="987"/>
      <c r="Y994" s="987"/>
      <c r="Z994" s="987"/>
      <c r="AA994" s="987"/>
      <c r="AB994" s="987"/>
      <c r="AC994" s="987"/>
      <c r="AD994" s="987"/>
      <c r="AE994" s="987"/>
    </row>
    <row r="995">
      <c r="A995" s="987"/>
      <c r="B995" s="989"/>
      <c r="C995" s="989"/>
      <c r="D995" s="989"/>
      <c r="E995" s="992"/>
      <c r="F995" s="987"/>
      <c r="G995" s="989"/>
      <c r="H995" s="987"/>
      <c r="I995" s="987"/>
      <c r="J995" s="987"/>
      <c r="K995" s="987"/>
      <c r="L995" s="987"/>
      <c r="M995" s="987"/>
      <c r="N995" s="987"/>
      <c r="O995" s="987"/>
      <c r="P995" s="987"/>
      <c r="Q995" s="987"/>
      <c r="R995" s="987"/>
      <c r="S995" s="987"/>
      <c r="T995" s="987"/>
      <c r="U995" s="987"/>
      <c r="V995" s="987"/>
      <c r="W995" s="987"/>
      <c r="X995" s="987"/>
      <c r="Y995" s="987"/>
      <c r="Z995" s="987"/>
      <c r="AA995" s="987"/>
      <c r="AB995" s="987"/>
      <c r="AC995" s="987"/>
      <c r="AD995" s="987"/>
      <c r="AE995" s="987"/>
    </row>
    <row r="996">
      <c r="A996" s="987"/>
      <c r="B996" s="989"/>
      <c r="C996" s="989"/>
      <c r="D996" s="989"/>
      <c r="E996" s="992"/>
      <c r="F996" s="987"/>
      <c r="G996" s="989"/>
      <c r="H996" s="987"/>
      <c r="I996" s="987"/>
      <c r="J996" s="987"/>
      <c r="K996" s="987"/>
      <c r="L996" s="987"/>
      <c r="M996" s="987"/>
      <c r="N996" s="987"/>
      <c r="O996" s="987"/>
      <c r="P996" s="987"/>
      <c r="Q996" s="987"/>
      <c r="R996" s="987"/>
      <c r="S996" s="987"/>
      <c r="T996" s="987"/>
      <c r="U996" s="987"/>
      <c r="V996" s="987"/>
      <c r="W996" s="987"/>
      <c r="X996" s="987"/>
      <c r="Y996" s="987"/>
      <c r="Z996" s="987"/>
      <c r="AA996" s="987"/>
      <c r="AB996" s="987"/>
      <c r="AC996" s="987"/>
      <c r="AD996" s="987"/>
      <c r="AE996" s="987"/>
    </row>
    <row r="997">
      <c r="A997" s="987"/>
      <c r="B997" s="989"/>
      <c r="C997" s="989"/>
      <c r="D997" s="989"/>
      <c r="E997" s="992"/>
      <c r="F997" s="987"/>
      <c r="G997" s="989"/>
      <c r="H997" s="987"/>
      <c r="I997" s="987"/>
      <c r="J997" s="987"/>
      <c r="K997" s="987"/>
      <c r="L997" s="987"/>
      <c r="M997" s="987"/>
      <c r="N997" s="987"/>
      <c r="O997" s="987"/>
      <c r="P997" s="987"/>
      <c r="Q997" s="987"/>
      <c r="R997" s="987"/>
      <c r="S997" s="987"/>
      <c r="T997" s="987"/>
      <c r="U997" s="987"/>
      <c r="V997" s="987"/>
      <c r="W997" s="987"/>
      <c r="X997" s="987"/>
      <c r="Y997" s="987"/>
      <c r="Z997" s="987"/>
      <c r="AA997" s="987"/>
      <c r="AB997" s="987"/>
      <c r="AC997" s="987"/>
      <c r="AD997" s="987"/>
      <c r="AE997" s="987"/>
    </row>
    <row r="998">
      <c r="A998" s="987"/>
      <c r="B998" s="989"/>
      <c r="C998" s="989"/>
      <c r="D998" s="989"/>
      <c r="E998" s="992"/>
      <c r="F998" s="987"/>
      <c r="G998" s="989"/>
      <c r="H998" s="987"/>
      <c r="I998" s="987"/>
      <c r="J998" s="987"/>
      <c r="K998" s="987"/>
      <c r="L998" s="987"/>
      <c r="M998" s="987"/>
      <c r="N998" s="987"/>
      <c r="O998" s="987"/>
      <c r="P998" s="987"/>
      <c r="Q998" s="987"/>
      <c r="R998" s="987"/>
      <c r="S998" s="987"/>
      <c r="T998" s="987"/>
      <c r="U998" s="987"/>
      <c r="V998" s="987"/>
      <c r="W998" s="987"/>
      <c r="X998" s="987"/>
      <c r="Y998" s="987"/>
      <c r="Z998" s="987"/>
      <c r="AA998" s="987"/>
      <c r="AB998" s="987"/>
      <c r="AC998" s="987"/>
      <c r="AD998" s="987"/>
      <c r="AE998" s="987"/>
    </row>
    <row r="999">
      <c r="A999" s="987"/>
      <c r="B999" s="989"/>
      <c r="C999" s="989"/>
      <c r="D999" s="989"/>
      <c r="E999" s="992"/>
      <c r="F999" s="987"/>
      <c r="G999" s="989"/>
      <c r="H999" s="987"/>
      <c r="I999" s="987"/>
      <c r="J999" s="987"/>
      <c r="K999" s="987"/>
      <c r="L999" s="987"/>
      <c r="M999" s="987"/>
      <c r="N999" s="987"/>
      <c r="O999" s="987"/>
      <c r="P999" s="987"/>
      <c r="Q999" s="987"/>
      <c r="R999" s="987"/>
      <c r="S999" s="987"/>
      <c r="T999" s="987"/>
      <c r="U999" s="987"/>
      <c r="V999" s="987"/>
      <c r="W999" s="987"/>
      <c r="X999" s="987"/>
      <c r="Y999" s="987"/>
      <c r="Z999" s="987"/>
      <c r="AA999" s="987"/>
      <c r="AB999" s="987"/>
      <c r="AC999" s="987"/>
      <c r="AD999" s="987"/>
      <c r="AE999" s="987"/>
    </row>
    <row r="1000">
      <c r="A1000" s="987"/>
      <c r="B1000" s="989"/>
      <c r="C1000" s="989"/>
      <c r="D1000" s="989"/>
      <c r="E1000" s="992"/>
      <c r="F1000" s="987"/>
      <c r="G1000" s="987"/>
      <c r="H1000" s="987"/>
      <c r="I1000" s="987"/>
      <c r="J1000" s="987"/>
      <c r="K1000" s="987"/>
      <c r="L1000" s="987"/>
      <c r="M1000" s="987"/>
      <c r="N1000" s="987"/>
      <c r="O1000" s="987"/>
      <c r="P1000" s="987"/>
      <c r="Q1000" s="987"/>
      <c r="R1000" s="987"/>
      <c r="S1000" s="987"/>
      <c r="T1000" s="987"/>
      <c r="U1000" s="987"/>
      <c r="V1000" s="987"/>
      <c r="W1000" s="987"/>
      <c r="X1000" s="987"/>
      <c r="Y1000" s="987"/>
      <c r="Z1000" s="987"/>
      <c r="AA1000" s="987"/>
      <c r="AB1000" s="987"/>
      <c r="AC1000" s="987"/>
      <c r="AD1000" s="987"/>
      <c r="AE1000" s="987"/>
    </row>
    <row r="1001">
      <c r="A1001" s="987"/>
      <c r="B1001" s="989"/>
      <c r="C1001" s="989"/>
      <c r="D1001" s="989"/>
      <c r="E1001" s="992"/>
      <c r="F1001" s="987"/>
      <c r="G1001" s="987"/>
      <c r="H1001" s="987"/>
      <c r="I1001" s="987"/>
      <c r="J1001" s="987"/>
      <c r="K1001" s="987"/>
      <c r="L1001" s="987"/>
      <c r="M1001" s="987"/>
      <c r="N1001" s="987"/>
      <c r="O1001" s="987"/>
      <c r="P1001" s="987"/>
      <c r="Q1001" s="987"/>
      <c r="R1001" s="987"/>
      <c r="S1001" s="987"/>
      <c r="T1001" s="987"/>
      <c r="U1001" s="987"/>
      <c r="V1001" s="987"/>
      <c r="W1001" s="987"/>
      <c r="X1001" s="987"/>
      <c r="Y1001" s="987"/>
      <c r="Z1001" s="987"/>
      <c r="AA1001" s="987"/>
      <c r="AB1001" s="987"/>
      <c r="AC1001" s="987"/>
      <c r="AD1001" s="987"/>
      <c r="AE1001" s="987"/>
    </row>
    <row r="1002">
      <c r="A1002" s="987"/>
      <c r="B1002" s="989"/>
      <c r="C1002" s="989"/>
      <c r="D1002" s="989"/>
      <c r="E1002" s="992"/>
      <c r="F1002" s="987"/>
      <c r="G1002" s="987"/>
      <c r="H1002" s="987"/>
      <c r="I1002" s="987"/>
      <c r="J1002" s="987"/>
      <c r="K1002" s="987"/>
      <c r="L1002" s="987"/>
      <c r="M1002" s="987"/>
      <c r="N1002" s="987"/>
      <c r="O1002" s="987"/>
      <c r="P1002" s="987"/>
      <c r="Q1002" s="987"/>
      <c r="R1002" s="987"/>
      <c r="S1002" s="987"/>
      <c r="T1002" s="987"/>
      <c r="U1002" s="987"/>
      <c r="V1002" s="987"/>
      <c r="W1002" s="987"/>
      <c r="X1002" s="987"/>
      <c r="Y1002" s="987"/>
      <c r="Z1002" s="987"/>
      <c r="AA1002" s="987"/>
      <c r="AB1002" s="987"/>
      <c r="AC1002" s="987"/>
      <c r="AD1002" s="987"/>
      <c r="AE1002" s="987"/>
    </row>
    <row r="1003">
      <c r="A1003" s="987"/>
      <c r="B1003" s="989"/>
      <c r="C1003" s="989"/>
      <c r="D1003" s="989"/>
      <c r="E1003" s="992"/>
      <c r="F1003" s="987"/>
      <c r="G1003" s="987"/>
      <c r="H1003" s="987"/>
      <c r="I1003" s="987"/>
      <c r="J1003" s="987"/>
      <c r="K1003" s="987"/>
      <c r="L1003" s="987"/>
      <c r="M1003" s="987"/>
      <c r="N1003" s="987"/>
      <c r="O1003" s="987"/>
      <c r="P1003" s="987"/>
      <c r="Q1003" s="987"/>
      <c r="R1003" s="987"/>
      <c r="S1003" s="987"/>
      <c r="T1003" s="987"/>
      <c r="U1003" s="987"/>
      <c r="V1003" s="987"/>
      <c r="W1003" s="987"/>
      <c r="X1003" s="987"/>
      <c r="Y1003" s="987"/>
      <c r="Z1003" s="987"/>
      <c r="AA1003" s="987"/>
      <c r="AB1003" s="987"/>
      <c r="AC1003" s="987"/>
      <c r="AD1003" s="987"/>
      <c r="AE1003" s="987"/>
    </row>
  </sheetData>
  <mergeCells count="1">
    <mergeCell ref="E1:E28"/>
  </mergeCells>
  <hyperlinks>
    <hyperlink r:id="rId1" ref="B3"/>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26.14"/>
    <col customWidth="1" min="2" max="2" width="11.57"/>
    <col customWidth="1" min="3" max="3" width="13.71"/>
    <col customWidth="1" min="4" max="6" width="9.57"/>
    <col customWidth="1" min="7" max="7" width="12.0"/>
    <col customWidth="1" min="8" max="11" width="9.57"/>
    <col customWidth="1" min="12" max="12" width="13.29"/>
    <col customWidth="1" min="13" max="16" width="9.57"/>
    <col customWidth="1" min="17" max="18" width="8.71"/>
    <col customWidth="1" min="19" max="19" width="12.86"/>
    <col customWidth="1" min="20" max="26" width="8.71"/>
  </cols>
  <sheetData>
    <row r="1" ht="48.0" customHeight="1">
      <c r="A1" s="863"/>
      <c r="B1" s="43" t="s">
        <v>9389</v>
      </c>
      <c r="J1" s="50" t="s">
        <v>9390</v>
      </c>
    </row>
    <row r="2" ht="87.0" customHeight="1">
      <c r="A2" s="996"/>
      <c r="B2" s="997" t="s">
        <v>9391</v>
      </c>
      <c r="C2" s="998" t="s">
        <v>9392</v>
      </c>
      <c r="D2" s="998" t="s">
        <v>9393</v>
      </c>
      <c r="E2" s="998" t="s">
        <v>9394</v>
      </c>
      <c r="F2" s="998" t="s">
        <v>9395</v>
      </c>
      <c r="G2" s="999" t="s">
        <v>9396</v>
      </c>
      <c r="H2" s="1000" t="s">
        <v>9397</v>
      </c>
      <c r="I2" s="1000" t="s">
        <v>9398</v>
      </c>
      <c r="J2" s="1001" t="s">
        <v>9399</v>
      </c>
      <c r="K2" s="1000" t="s">
        <v>9400</v>
      </c>
      <c r="L2" s="1002" t="s">
        <v>9401</v>
      </c>
      <c r="M2" s="1003" t="s">
        <v>9402</v>
      </c>
      <c r="N2" s="1003" t="s">
        <v>9403</v>
      </c>
      <c r="O2" s="1003" t="s">
        <v>9404</v>
      </c>
      <c r="P2" s="1003" t="s">
        <v>9405</v>
      </c>
      <c r="Q2" s="1004" t="s">
        <v>9406</v>
      </c>
      <c r="R2" s="996"/>
      <c r="S2" s="996"/>
      <c r="T2" s="996"/>
      <c r="U2" s="996"/>
      <c r="V2" s="996"/>
      <c r="W2" s="996"/>
      <c r="X2" s="996"/>
      <c r="Y2" s="996"/>
      <c r="Z2" s="996"/>
    </row>
    <row r="3" ht="25.5" customHeight="1">
      <c r="A3" s="996" t="s">
        <v>7642</v>
      </c>
      <c r="B3" s="1005">
        <f t="shared" ref="B3:B126" si="1">SUM(C3:F3)</f>
        <v>4</v>
      </c>
      <c r="C3" s="1006">
        <v>1.0</v>
      </c>
      <c r="D3" s="1006">
        <v>1.0</v>
      </c>
      <c r="E3" s="1006">
        <v>1.0</v>
      </c>
      <c r="F3" s="1006">
        <v>1.0</v>
      </c>
      <c r="G3" s="1007">
        <f t="shared" ref="G3:G43" si="2">SUM(H3:K3)</f>
        <v>3</v>
      </c>
      <c r="H3" s="1006">
        <v>0.0</v>
      </c>
      <c r="I3" s="1006">
        <v>1.0</v>
      </c>
      <c r="J3" s="1006">
        <v>1.0</v>
      </c>
      <c r="K3" s="1006">
        <v>1.0</v>
      </c>
      <c r="L3" s="1008">
        <f t="shared" ref="L3:L62" si="3">SUM(M3:P3)</f>
        <v>4</v>
      </c>
      <c r="M3" s="1006">
        <v>1.0</v>
      </c>
      <c r="N3" s="1006">
        <v>1.0</v>
      </c>
      <c r="O3" s="1006">
        <v>1.0</v>
      </c>
      <c r="P3" s="1006">
        <v>1.0</v>
      </c>
      <c r="Q3" s="1009">
        <f t="shared" ref="Q3:Q24" si="4">SUM(B3+G3+L3)</f>
        <v>11</v>
      </c>
      <c r="R3" s="996"/>
      <c r="S3" s="996"/>
      <c r="T3" s="996"/>
      <c r="U3" s="996"/>
      <c r="V3" s="996"/>
      <c r="W3" s="996"/>
      <c r="X3" s="996"/>
      <c r="Y3" s="996"/>
      <c r="Z3" s="996"/>
    </row>
    <row r="4" ht="30.0" customHeight="1">
      <c r="A4" s="996" t="s">
        <v>9407</v>
      </c>
      <c r="B4" s="1010">
        <f t="shared" si="1"/>
        <v>4</v>
      </c>
      <c r="C4" s="1006">
        <v>1.0</v>
      </c>
      <c r="D4" s="1006">
        <v>1.0</v>
      </c>
      <c r="E4" s="1006">
        <v>1.0</v>
      </c>
      <c r="F4" s="1006">
        <v>1.0</v>
      </c>
      <c r="G4" s="1011">
        <f t="shared" si="2"/>
        <v>3</v>
      </c>
      <c r="H4" s="1006">
        <v>1.0</v>
      </c>
      <c r="I4" s="1006">
        <v>1.0</v>
      </c>
      <c r="J4" s="1006">
        <v>0.0</v>
      </c>
      <c r="K4" s="1006">
        <v>1.0</v>
      </c>
      <c r="L4" s="1012">
        <f t="shared" si="3"/>
        <v>4</v>
      </c>
      <c r="M4" s="1006">
        <v>1.0</v>
      </c>
      <c r="N4" s="1006">
        <v>1.0</v>
      </c>
      <c r="O4" s="1006">
        <v>1.0</v>
      </c>
      <c r="P4" s="1006">
        <v>1.0</v>
      </c>
      <c r="Q4" s="1013">
        <f t="shared" si="4"/>
        <v>11</v>
      </c>
      <c r="R4" s="996"/>
      <c r="S4" s="1014"/>
      <c r="T4" s="1014"/>
      <c r="U4" s="996"/>
      <c r="V4" s="996"/>
      <c r="W4" s="996"/>
      <c r="X4" s="996"/>
      <c r="Y4" s="996"/>
      <c r="Z4" s="996"/>
    </row>
    <row r="5" ht="30.0" customHeight="1">
      <c r="A5" s="996" t="s">
        <v>9408</v>
      </c>
      <c r="B5" s="1010">
        <f t="shared" si="1"/>
        <v>4</v>
      </c>
      <c r="C5" s="1006">
        <v>1.0</v>
      </c>
      <c r="D5" s="1006">
        <v>1.0</v>
      </c>
      <c r="E5" s="1006">
        <v>1.0</v>
      </c>
      <c r="F5" s="1006">
        <v>1.0</v>
      </c>
      <c r="G5" s="1011">
        <f t="shared" si="2"/>
        <v>3</v>
      </c>
      <c r="H5" s="1006">
        <v>1.0</v>
      </c>
      <c r="I5" s="1006">
        <v>1.0</v>
      </c>
      <c r="J5" s="1006">
        <v>0.0</v>
      </c>
      <c r="K5" s="1006">
        <v>1.0</v>
      </c>
      <c r="L5" s="1012">
        <f t="shared" si="3"/>
        <v>4</v>
      </c>
      <c r="M5" s="1006">
        <v>1.0</v>
      </c>
      <c r="N5" s="1006">
        <v>1.0</v>
      </c>
      <c r="O5" s="1006">
        <v>1.0</v>
      </c>
      <c r="P5" s="1006">
        <v>1.0</v>
      </c>
      <c r="Q5" s="1013">
        <f t="shared" si="4"/>
        <v>11</v>
      </c>
      <c r="R5" s="996"/>
      <c r="S5" s="996"/>
      <c r="T5" s="996"/>
      <c r="U5" s="996"/>
      <c r="V5" s="996"/>
      <c r="W5" s="996"/>
      <c r="X5" s="996"/>
      <c r="Y5" s="996"/>
      <c r="Z5" s="996"/>
    </row>
    <row r="6" ht="30.0" customHeight="1">
      <c r="A6" s="996" t="s">
        <v>9409</v>
      </c>
      <c r="B6" s="1010">
        <f t="shared" si="1"/>
        <v>3</v>
      </c>
      <c r="C6" s="1006">
        <v>1.0</v>
      </c>
      <c r="D6" s="1006">
        <v>1.0</v>
      </c>
      <c r="E6" s="1006">
        <v>1.0</v>
      </c>
      <c r="F6" s="1006">
        <v>0.0</v>
      </c>
      <c r="G6" s="1011">
        <f t="shared" si="2"/>
        <v>4</v>
      </c>
      <c r="H6" s="1006">
        <v>1.0</v>
      </c>
      <c r="I6" s="1006">
        <v>1.0</v>
      </c>
      <c r="J6" s="1006">
        <v>1.0</v>
      </c>
      <c r="K6" s="1006">
        <v>1.0</v>
      </c>
      <c r="L6" s="1012">
        <f t="shared" si="3"/>
        <v>4</v>
      </c>
      <c r="M6" s="1006">
        <v>1.0</v>
      </c>
      <c r="N6" s="1006">
        <v>1.0</v>
      </c>
      <c r="O6" s="1006">
        <v>1.0</v>
      </c>
      <c r="P6" s="1006">
        <v>1.0</v>
      </c>
      <c r="Q6" s="1013">
        <f t="shared" si="4"/>
        <v>11</v>
      </c>
      <c r="R6" s="996"/>
      <c r="S6" s="996"/>
      <c r="T6" s="996"/>
      <c r="U6" s="996"/>
      <c r="V6" s="996"/>
      <c r="W6" s="996"/>
      <c r="X6" s="996"/>
      <c r="Y6" s="996"/>
      <c r="Z6" s="996"/>
    </row>
    <row r="7" ht="30.0" customHeight="1">
      <c r="A7" s="996" t="s">
        <v>9410</v>
      </c>
      <c r="B7" s="1010">
        <f t="shared" si="1"/>
        <v>4</v>
      </c>
      <c r="C7" s="1006">
        <v>1.0</v>
      </c>
      <c r="D7" s="1006">
        <v>1.0</v>
      </c>
      <c r="E7" s="1006">
        <v>1.0</v>
      </c>
      <c r="F7" s="1006">
        <v>1.0</v>
      </c>
      <c r="G7" s="1011">
        <f t="shared" si="2"/>
        <v>2</v>
      </c>
      <c r="H7" s="1006">
        <v>1.0</v>
      </c>
      <c r="I7" s="1015"/>
      <c r="J7" s="1015"/>
      <c r="K7" s="1006">
        <v>1.0</v>
      </c>
      <c r="L7" s="1012">
        <f t="shared" si="3"/>
        <v>4</v>
      </c>
      <c r="M7" s="1006">
        <v>1.0</v>
      </c>
      <c r="N7" s="1006">
        <v>1.0</v>
      </c>
      <c r="O7" s="1006">
        <v>1.0</v>
      </c>
      <c r="P7" s="1006">
        <v>1.0</v>
      </c>
      <c r="Q7" s="1013">
        <f t="shared" si="4"/>
        <v>10</v>
      </c>
      <c r="R7" s="996"/>
      <c r="S7" s="996"/>
      <c r="T7" s="996"/>
      <c r="U7" s="996"/>
      <c r="V7" s="996"/>
      <c r="W7" s="996"/>
      <c r="X7" s="996"/>
      <c r="Y7" s="996"/>
      <c r="Z7" s="996"/>
    </row>
    <row r="8" ht="30.0" customHeight="1">
      <c r="A8" s="996" t="s">
        <v>9411</v>
      </c>
      <c r="B8" s="1010">
        <f t="shared" si="1"/>
        <v>4</v>
      </c>
      <c r="C8" s="1006">
        <v>1.0</v>
      </c>
      <c r="D8" s="1006">
        <v>1.0</v>
      </c>
      <c r="E8" s="1006">
        <v>1.0</v>
      </c>
      <c r="F8" s="1006">
        <v>1.0</v>
      </c>
      <c r="G8" s="1011">
        <f t="shared" si="2"/>
        <v>4</v>
      </c>
      <c r="H8" s="1006">
        <v>1.0</v>
      </c>
      <c r="I8" s="1006">
        <v>1.0</v>
      </c>
      <c r="J8" s="1006">
        <v>1.0</v>
      </c>
      <c r="K8" s="1006">
        <v>1.0</v>
      </c>
      <c r="L8" s="1012">
        <f t="shared" si="3"/>
        <v>2</v>
      </c>
      <c r="M8" s="1006">
        <v>1.0</v>
      </c>
      <c r="N8" s="1006">
        <v>0.0</v>
      </c>
      <c r="O8" s="1006">
        <v>0.0</v>
      </c>
      <c r="P8" s="1006">
        <v>1.0</v>
      </c>
      <c r="Q8" s="1013">
        <f t="shared" si="4"/>
        <v>10</v>
      </c>
      <c r="R8" s="996"/>
      <c r="S8" s="996"/>
      <c r="T8" s="996"/>
      <c r="U8" s="996"/>
      <c r="V8" s="996"/>
      <c r="W8" s="996"/>
      <c r="X8" s="996"/>
      <c r="Y8" s="996"/>
      <c r="Z8" s="996"/>
    </row>
    <row r="9" ht="30.0" customHeight="1">
      <c r="A9" s="1014" t="s">
        <v>7466</v>
      </c>
      <c r="B9" s="1010">
        <f t="shared" si="1"/>
        <v>4</v>
      </c>
      <c r="C9" s="1006">
        <v>1.0</v>
      </c>
      <c r="D9" s="1006">
        <v>1.0</v>
      </c>
      <c r="E9" s="1006">
        <v>1.0</v>
      </c>
      <c r="F9" s="1006">
        <v>1.0</v>
      </c>
      <c r="G9" s="1011">
        <f t="shared" si="2"/>
        <v>3</v>
      </c>
      <c r="H9" s="1006">
        <v>1.0</v>
      </c>
      <c r="I9" s="1006">
        <v>1.0</v>
      </c>
      <c r="J9" s="1006">
        <v>1.0</v>
      </c>
      <c r="K9" s="1006">
        <v>0.0</v>
      </c>
      <c r="L9" s="1012">
        <f t="shared" si="3"/>
        <v>3</v>
      </c>
      <c r="M9" s="1006">
        <v>1.0</v>
      </c>
      <c r="N9" s="1006">
        <v>1.0</v>
      </c>
      <c r="O9" s="1006">
        <v>1.0</v>
      </c>
      <c r="P9" s="1015"/>
      <c r="Q9" s="1013">
        <f t="shared" si="4"/>
        <v>10</v>
      </c>
      <c r="R9" s="996"/>
      <c r="S9" s="996"/>
      <c r="T9" s="996"/>
      <c r="U9" s="996"/>
      <c r="V9" s="996"/>
      <c r="W9" s="996"/>
      <c r="X9" s="996"/>
      <c r="Y9" s="996"/>
      <c r="Z9" s="996"/>
    </row>
    <row r="10" ht="30.0" customHeight="1">
      <c r="A10" s="330" t="s">
        <v>7463</v>
      </c>
      <c r="B10" s="1010">
        <f t="shared" si="1"/>
        <v>4</v>
      </c>
      <c r="C10" s="1006">
        <v>1.0</v>
      </c>
      <c r="D10" s="1006">
        <v>1.0</v>
      </c>
      <c r="E10" s="1006">
        <v>1.0</v>
      </c>
      <c r="F10" s="1006">
        <v>1.0</v>
      </c>
      <c r="G10" s="1011">
        <f t="shared" si="2"/>
        <v>4</v>
      </c>
      <c r="H10" s="1006">
        <v>1.0</v>
      </c>
      <c r="I10" s="1006">
        <v>1.0</v>
      </c>
      <c r="J10" s="1006">
        <v>1.0</v>
      </c>
      <c r="K10" s="1006">
        <v>1.0</v>
      </c>
      <c r="L10" s="1012">
        <f t="shared" si="3"/>
        <v>2</v>
      </c>
      <c r="M10" s="1006">
        <v>1.0</v>
      </c>
      <c r="N10" s="1006">
        <v>0.0</v>
      </c>
      <c r="O10" s="1006">
        <v>0.0</v>
      </c>
      <c r="P10" s="1006">
        <v>1.0</v>
      </c>
      <c r="Q10" s="1013">
        <f t="shared" si="4"/>
        <v>10</v>
      </c>
      <c r="R10" s="996"/>
      <c r="S10" s="996"/>
      <c r="T10" s="996"/>
      <c r="U10" s="996"/>
      <c r="V10" s="996"/>
      <c r="W10" s="996"/>
      <c r="X10" s="996"/>
      <c r="Y10" s="996"/>
      <c r="Z10" s="996"/>
    </row>
    <row r="11" ht="30.0" customHeight="1">
      <c r="A11" s="996" t="s">
        <v>9412</v>
      </c>
      <c r="B11" s="1010">
        <f t="shared" si="1"/>
        <v>4</v>
      </c>
      <c r="C11" s="1006">
        <v>1.0</v>
      </c>
      <c r="D11" s="1006">
        <v>1.0</v>
      </c>
      <c r="E11" s="1006">
        <v>1.0</v>
      </c>
      <c r="F11" s="1006">
        <v>1.0</v>
      </c>
      <c r="G11" s="1011">
        <f t="shared" si="2"/>
        <v>4</v>
      </c>
      <c r="H11" s="1006">
        <v>1.0</v>
      </c>
      <c r="I11" s="1006">
        <v>1.0</v>
      </c>
      <c r="J11" s="1006">
        <v>1.0</v>
      </c>
      <c r="K11" s="1006">
        <v>1.0</v>
      </c>
      <c r="L11" s="1012">
        <f t="shared" si="3"/>
        <v>2</v>
      </c>
      <c r="M11" s="1006">
        <v>1.0</v>
      </c>
      <c r="N11" s="1006">
        <v>0.0</v>
      </c>
      <c r="O11" s="1006">
        <v>0.0</v>
      </c>
      <c r="P11" s="1006">
        <v>1.0</v>
      </c>
      <c r="Q11" s="1013">
        <f t="shared" si="4"/>
        <v>10</v>
      </c>
      <c r="R11" s="996"/>
      <c r="S11" s="996"/>
      <c r="T11" s="996"/>
      <c r="U11" s="996"/>
      <c r="V11" s="996"/>
      <c r="W11" s="996"/>
      <c r="X11" s="996"/>
      <c r="Y11" s="996"/>
      <c r="Z11" s="996"/>
    </row>
    <row r="12" ht="30.0" customHeight="1">
      <c r="A12" s="996" t="s">
        <v>9413</v>
      </c>
      <c r="B12" s="1010">
        <f t="shared" si="1"/>
        <v>3</v>
      </c>
      <c r="C12" s="1006">
        <v>1.0</v>
      </c>
      <c r="D12" s="1006">
        <v>0.0</v>
      </c>
      <c r="E12" s="1006">
        <v>1.0</v>
      </c>
      <c r="F12" s="1006">
        <v>1.0</v>
      </c>
      <c r="G12" s="1011">
        <f t="shared" si="2"/>
        <v>3</v>
      </c>
      <c r="H12" s="1006">
        <v>0.0</v>
      </c>
      <c r="I12" s="1006">
        <v>1.0</v>
      </c>
      <c r="J12" s="1006">
        <v>1.0</v>
      </c>
      <c r="K12" s="1006">
        <v>1.0</v>
      </c>
      <c r="L12" s="1012">
        <f t="shared" si="3"/>
        <v>4</v>
      </c>
      <c r="M12" s="1006">
        <v>1.0</v>
      </c>
      <c r="N12" s="1006">
        <v>1.0</v>
      </c>
      <c r="O12" s="1006">
        <v>1.0</v>
      </c>
      <c r="P12" s="1006">
        <v>1.0</v>
      </c>
      <c r="Q12" s="1013">
        <f t="shared" si="4"/>
        <v>10</v>
      </c>
      <c r="R12" s="996"/>
      <c r="S12" s="996"/>
      <c r="T12" s="996"/>
      <c r="U12" s="996"/>
      <c r="V12" s="996"/>
      <c r="W12" s="996"/>
      <c r="X12" s="996"/>
      <c r="Y12" s="996"/>
      <c r="Z12" s="996"/>
    </row>
    <row r="13" ht="30.0" customHeight="1">
      <c r="A13" s="996" t="s">
        <v>9414</v>
      </c>
      <c r="B13" s="1010">
        <f t="shared" si="1"/>
        <v>3</v>
      </c>
      <c r="C13" s="1006">
        <v>1.0</v>
      </c>
      <c r="D13" s="1006">
        <v>1.0</v>
      </c>
      <c r="E13" s="1006">
        <v>1.0</v>
      </c>
      <c r="F13" s="1006">
        <v>0.0</v>
      </c>
      <c r="G13" s="1011">
        <f t="shared" si="2"/>
        <v>4</v>
      </c>
      <c r="H13" s="1006">
        <v>1.0</v>
      </c>
      <c r="I13" s="1006">
        <v>1.0</v>
      </c>
      <c r="J13" s="1006">
        <v>1.0</v>
      </c>
      <c r="K13" s="1006">
        <v>1.0</v>
      </c>
      <c r="L13" s="1012">
        <f t="shared" si="3"/>
        <v>3</v>
      </c>
      <c r="M13" s="1006">
        <v>1.0</v>
      </c>
      <c r="N13" s="1006">
        <v>1.0</v>
      </c>
      <c r="O13" s="1006">
        <v>0.0</v>
      </c>
      <c r="P13" s="1006">
        <v>1.0</v>
      </c>
      <c r="Q13" s="1013">
        <f t="shared" si="4"/>
        <v>10</v>
      </c>
      <c r="R13" s="996"/>
      <c r="S13" s="996"/>
      <c r="T13" s="996"/>
      <c r="U13" s="996"/>
      <c r="V13" s="996"/>
      <c r="W13" s="996"/>
      <c r="X13" s="996"/>
      <c r="Y13" s="996"/>
      <c r="Z13" s="996"/>
    </row>
    <row r="14" ht="30.0" customHeight="1">
      <c r="A14" s="996" t="s">
        <v>9415</v>
      </c>
      <c r="B14" s="1010">
        <f t="shared" si="1"/>
        <v>4</v>
      </c>
      <c r="C14" s="1006">
        <v>1.0</v>
      </c>
      <c r="D14" s="1006">
        <v>1.0</v>
      </c>
      <c r="E14" s="1006">
        <v>1.0</v>
      </c>
      <c r="F14" s="1006">
        <v>1.0</v>
      </c>
      <c r="G14" s="1011">
        <f t="shared" si="2"/>
        <v>4</v>
      </c>
      <c r="H14" s="1006">
        <v>1.0</v>
      </c>
      <c r="I14" s="1006">
        <v>1.0</v>
      </c>
      <c r="J14" s="1006">
        <v>1.0</v>
      </c>
      <c r="K14" s="1006">
        <v>1.0</v>
      </c>
      <c r="L14" s="1012">
        <f t="shared" si="3"/>
        <v>1</v>
      </c>
      <c r="M14" s="1006">
        <v>1.0</v>
      </c>
      <c r="N14" s="1006">
        <v>0.0</v>
      </c>
      <c r="O14" s="1006">
        <v>0.0</v>
      </c>
      <c r="P14" s="1015"/>
      <c r="Q14" s="1013">
        <f t="shared" si="4"/>
        <v>9</v>
      </c>
      <c r="R14" s="996"/>
      <c r="S14" s="996"/>
      <c r="T14" s="996"/>
      <c r="U14" s="996"/>
      <c r="V14" s="996"/>
      <c r="W14" s="996"/>
      <c r="X14" s="996"/>
      <c r="Y14" s="996"/>
      <c r="Z14" s="996"/>
    </row>
    <row r="15" ht="30.0" customHeight="1">
      <c r="A15" s="996" t="s">
        <v>9416</v>
      </c>
      <c r="B15" s="1010">
        <f t="shared" si="1"/>
        <v>4</v>
      </c>
      <c r="C15" s="1006">
        <v>1.0</v>
      </c>
      <c r="D15" s="1006">
        <v>1.0</v>
      </c>
      <c r="E15" s="1006">
        <v>1.0</v>
      </c>
      <c r="F15" s="1006">
        <v>1.0</v>
      </c>
      <c r="G15" s="1011">
        <f t="shared" si="2"/>
        <v>3</v>
      </c>
      <c r="H15" s="1006">
        <v>1.0</v>
      </c>
      <c r="I15" s="1006">
        <v>1.0</v>
      </c>
      <c r="J15" s="1006">
        <v>0.0</v>
      </c>
      <c r="K15" s="1006">
        <v>1.0</v>
      </c>
      <c r="L15" s="1012">
        <f t="shared" si="3"/>
        <v>2</v>
      </c>
      <c r="M15" s="1006">
        <v>1.0</v>
      </c>
      <c r="N15" s="1006">
        <v>0.0</v>
      </c>
      <c r="O15" s="1006">
        <v>0.0</v>
      </c>
      <c r="P15" s="1006">
        <v>1.0</v>
      </c>
      <c r="Q15" s="1013">
        <f t="shared" si="4"/>
        <v>9</v>
      </c>
      <c r="R15" s="996"/>
      <c r="S15" s="996"/>
      <c r="T15" s="996"/>
      <c r="U15" s="996"/>
      <c r="V15" s="996"/>
      <c r="W15" s="996"/>
      <c r="X15" s="996"/>
      <c r="Y15" s="996"/>
      <c r="Z15" s="996"/>
    </row>
    <row r="16" ht="30.0" customHeight="1">
      <c r="A16" s="996" t="s">
        <v>9417</v>
      </c>
      <c r="B16" s="1010">
        <f t="shared" si="1"/>
        <v>4</v>
      </c>
      <c r="C16" s="1006">
        <v>1.0</v>
      </c>
      <c r="D16" s="1006">
        <v>1.0</v>
      </c>
      <c r="E16" s="1006">
        <v>1.0</v>
      </c>
      <c r="F16" s="1006">
        <v>1.0</v>
      </c>
      <c r="G16" s="1011">
        <f t="shared" si="2"/>
        <v>2</v>
      </c>
      <c r="H16" s="1006">
        <v>1.0</v>
      </c>
      <c r="I16" s="1006">
        <v>1.0</v>
      </c>
      <c r="J16" s="1006">
        <v>0.0</v>
      </c>
      <c r="K16" s="1006">
        <v>0.0</v>
      </c>
      <c r="L16" s="1012">
        <f t="shared" si="3"/>
        <v>3</v>
      </c>
      <c r="M16" s="1006">
        <v>1.0</v>
      </c>
      <c r="N16" s="1006">
        <v>0.0</v>
      </c>
      <c r="O16" s="1006">
        <v>1.0</v>
      </c>
      <c r="P16" s="1006">
        <v>1.0</v>
      </c>
      <c r="Q16" s="1013">
        <f t="shared" si="4"/>
        <v>9</v>
      </c>
      <c r="R16" s="996"/>
      <c r="S16" s="996"/>
      <c r="T16" s="996"/>
      <c r="U16" s="996"/>
      <c r="V16" s="996"/>
      <c r="W16" s="996"/>
      <c r="X16" s="996"/>
      <c r="Y16" s="996"/>
      <c r="Z16" s="996"/>
    </row>
    <row r="17" ht="30.0" customHeight="1">
      <c r="A17" s="996" t="s">
        <v>9418</v>
      </c>
      <c r="B17" s="1010">
        <f t="shared" si="1"/>
        <v>4</v>
      </c>
      <c r="C17" s="1006">
        <v>1.0</v>
      </c>
      <c r="D17" s="1006">
        <v>1.0</v>
      </c>
      <c r="E17" s="1006">
        <v>1.0</v>
      </c>
      <c r="F17" s="1006">
        <v>1.0</v>
      </c>
      <c r="G17" s="1011">
        <f t="shared" si="2"/>
        <v>3</v>
      </c>
      <c r="H17" s="1006">
        <v>1.0</v>
      </c>
      <c r="I17" s="1006">
        <v>1.0</v>
      </c>
      <c r="J17" s="1006">
        <v>0.0</v>
      </c>
      <c r="K17" s="1006">
        <v>1.0</v>
      </c>
      <c r="L17" s="1012">
        <f t="shared" si="3"/>
        <v>2</v>
      </c>
      <c r="M17" s="1006">
        <v>1.0</v>
      </c>
      <c r="N17" s="1006">
        <v>0.0</v>
      </c>
      <c r="O17" s="1006">
        <v>1.0</v>
      </c>
      <c r="P17" s="1006">
        <v>0.0</v>
      </c>
      <c r="Q17" s="1013">
        <f t="shared" si="4"/>
        <v>9</v>
      </c>
      <c r="R17" s="996"/>
      <c r="S17" s="996"/>
      <c r="T17" s="996"/>
      <c r="U17" s="996"/>
      <c r="V17" s="996"/>
      <c r="W17" s="996"/>
      <c r="X17" s="996"/>
      <c r="Y17" s="996"/>
      <c r="Z17" s="996"/>
    </row>
    <row r="18" ht="30.0" customHeight="1">
      <c r="A18" s="996" t="s">
        <v>9419</v>
      </c>
      <c r="B18" s="1010">
        <f t="shared" si="1"/>
        <v>4</v>
      </c>
      <c r="C18" s="1006">
        <v>1.0</v>
      </c>
      <c r="D18" s="1006">
        <v>1.0</v>
      </c>
      <c r="E18" s="1006">
        <v>1.0</v>
      </c>
      <c r="F18" s="1006">
        <v>1.0</v>
      </c>
      <c r="G18" s="1011">
        <f t="shared" si="2"/>
        <v>3</v>
      </c>
      <c r="H18" s="1006">
        <v>1.0</v>
      </c>
      <c r="I18" s="1006">
        <v>1.0</v>
      </c>
      <c r="J18" s="1006">
        <v>0.0</v>
      </c>
      <c r="K18" s="1006">
        <v>1.0</v>
      </c>
      <c r="L18" s="1012">
        <f t="shared" si="3"/>
        <v>2</v>
      </c>
      <c r="M18" s="1006">
        <v>1.0</v>
      </c>
      <c r="N18" s="1006">
        <v>0.0</v>
      </c>
      <c r="O18" s="1006">
        <v>1.0</v>
      </c>
      <c r="P18" s="1006">
        <v>0.0</v>
      </c>
      <c r="Q18" s="1013">
        <f t="shared" si="4"/>
        <v>9</v>
      </c>
      <c r="R18" s="996"/>
      <c r="S18" s="996"/>
      <c r="T18" s="996"/>
      <c r="U18" s="996"/>
      <c r="V18" s="996"/>
      <c r="W18" s="996"/>
      <c r="X18" s="996"/>
      <c r="Y18" s="996"/>
      <c r="Z18" s="996"/>
    </row>
    <row r="19" ht="30.0" customHeight="1">
      <c r="A19" s="996" t="s">
        <v>7561</v>
      </c>
      <c r="B19" s="1010">
        <f t="shared" si="1"/>
        <v>4</v>
      </c>
      <c r="C19" s="1006">
        <v>1.0</v>
      </c>
      <c r="D19" s="1006">
        <v>1.0</v>
      </c>
      <c r="E19" s="1006">
        <v>1.0</v>
      </c>
      <c r="F19" s="1006">
        <v>1.0</v>
      </c>
      <c r="G19" s="1011">
        <f t="shared" si="2"/>
        <v>1</v>
      </c>
      <c r="H19" s="1006">
        <v>0.0</v>
      </c>
      <c r="I19" s="1006">
        <v>0.0</v>
      </c>
      <c r="J19" s="1006">
        <v>0.0</v>
      </c>
      <c r="K19" s="1006">
        <v>1.0</v>
      </c>
      <c r="L19" s="1012">
        <f t="shared" si="3"/>
        <v>4</v>
      </c>
      <c r="M19" s="1006">
        <v>1.0</v>
      </c>
      <c r="N19" s="1006">
        <v>1.0</v>
      </c>
      <c r="O19" s="1006">
        <v>1.0</v>
      </c>
      <c r="P19" s="1006">
        <v>1.0</v>
      </c>
      <c r="Q19" s="1013">
        <f t="shared" si="4"/>
        <v>9</v>
      </c>
      <c r="R19" s="996"/>
      <c r="S19" s="996"/>
      <c r="T19" s="996"/>
      <c r="U19" s="996"/>
      <c r="V19" s="996"/>
      <c r="W19" s="996"/>
      <c r="X19" s="996"/>
      <c r="Y19" s="996"/>
      <c r="Z19" s="996"/>
    </row>
    <row r="20" ht="30.0" customHeight="1">
      <c r="A20" s="996" t="s">
        <v>9420</v>
      </c>
      <c r="B20" s="1010">
        <f t="shared" si="1"/>
        <v>3</v>
      </c>
      <c r="C20" s="1006">
        <v>1.0</v>
      </c>
      <c r="D20" s="1006">
        <v>1.0</v>
      </c>
      <c r="E20" s="1006">
        <v>1.0</v>
      </c>
      <c r="F20" s="1006"/>
      <c r="G20" s="1011">
        <f t="shared" si="2"/>
        <v>2</v>
      </c>
      <c r="H20" s="1006">
        <v>0.0</v>
      </c>
      <c r="I20" s="1006">
        <v>1.0</v>
      </c>
      <c r="J20" s="1006">
        <v>0.0</v>
      </c>
      <c r="K20" s="1006">
        <v>1.0</v>
      </c>
      <c r="L20" s="1012">
        <f t="shared" si="3"/>
        <v>4</v>
      </c>
      <c r="M20" s="1006">
        <v>1.0</v>
      </c>
      <c r="N20" s="50">
        <v>1.0</v>
      </c>
      <c r="O20" s="50">
        <v>1.0</v>
      </c>
      <c r="P20" s="50">
        <v>1.0</v>
      </c>
      <c r="Q20" s="1013">
        <f t="shared" si="4"/>
        <v>9</v>
      </c>
      <c r="R20" s="996"/>
      <c r="S20" s="996"/>
      <c r="T20" s="996"/>
      <c r="U20" s="996"/>
      <c r="V20" s="996"/>
      <c r="W20" s="996"/>
      <c r="X20" s="996"/>
      <c r="Y20" s="996"/>
      <c r="Z20" s="996"/>
    </row>
    <row r="21" ht="30.0" customHeight="1">
      <c r="A21" s="996" t="s">
        <v>9421</v>
      </c>
      <c r="B21" s="1010">
        <f t="shared" si="1"/>
        <v>2</v>
      </c>
      <c r="C21" s="1006">
        <v>1.0</v>
      </c>
      <c r="D21" s="1006">
        <v>1.0</v>
      </c>
      <c r="E21" s="1006">
        <v>0.0</v>
      </c>
      <c r="F21" s="1015"/>
      <c r="G21" s="1011">
        <f t="shared" si="2"/>
        <v>3</v>
      </c>
      <c r="H21" s="1006">
        <v>1.0</v>
      </c>
      <c r="I21" s="1006">
        <v>1.0</v>
      </c>
      <c r="J21" s="1006">
        <v>1.0</v>
      </c>
      <c r="K21" s="1015"/>
      <c r="L21" s="1012">
        <f t="shared" si="3"/>
        <v>4</v>
      </c>
      <c r="M21" s="1006">
        <v>1.0</v>
      </c>
      <c r="N21" s="1006">
        <v>1.0</v>
      </c>
      <c r="O21" s="1006">
        <v>1.0</v>
      </c>
      <c r="P21" s="1006">
        <v>1.0</v>
      </c>
      <c r="Q21" s="1013">
        <f t="shared" si="4"/>
        <v>9</v>
      </c>
      <c r="R21" s="996"/>
      <c r="S21" s="996"/>
      <c r="T21" s="996"/>
      <c r="U21" s="996"/>
      <c r="V21" s="996"/>
      <c r="W21" s="996"/>
      <c r="X21" s="996"/>
      <c r="Y21" s="996"/>
      <c r="Z21" s="996"/>
    </row>
    <row r="22" ht="30.0" customHeight="1">
      <c r="A22" s="996" t="s">
        <v>9422</v>
      </c>
      <c r="B22" s="1010">
        <f t="shared" si="1"/>
        <v>4</v>
      </c>
      <c r="C22" s="1006">
        <v>1.0</v>
      </c>
      <c r="D22" s="1006">
        <v>1.0</v>
      </c>
      <c r="E22" s="1006">
        <v>1.0</v>
      </c>
      <c r="F22" s="1006">
        <v>1.0</v>
      </c>
      <c r="G22" s="1011">
        <f t="shared" si="2"/>
        <v>2</v>
      </c>
      <c r="H22" s="1006">
        <v>1.0</v>
      </c>
      <c r="I22" s="1006">
        <v>1.0</v>
      </c>
      <c r="J22" s="1006">
        <v>0.0</v>
      </c>
      <c r="K22" s="1006">
        <v>0.0</v>
      </c>
      <c r="L22" s="1012">
        <f t="shared" si="3"/>
        <v>2</v>
      </c>
      <c r="M22" s="1006">
        <v>1.0</v>
      </c>
      <c r="O22" s="1006">
        <v>1.0</v>
      </c>
      <c r="P22" s="1015"/>
      <c r="Q22" s="1013">
        <f t="shared" si="4"/>
        <v>8</v>
      </c>
      <c r="R22" s="996"/>
      <c r="S22" s="996"/>
      <c r="T22" s="996"/>
      <c r="U22" s="996"/>
      <c r="V22" s="996"/>
      <c r="W22" s="996"/>
      <c r="X22" s="996"/>
      <c r="Y22" s="996"/>
      <c r="Z22" s="996"/>
    </row>
    <row r="23" ht="30.0" customHeight="1">
      <c r="A23" s="996" t="s">
        <v>9423</v>
      </c>
      <c r="B23" s="1010">
        <f t="shared" si="1"/>
        <v>4</v>
      </c>
      <c r="C23" s="1006">
        <v>1.0</v>
      </c>
      <c r="D23" s="1006">
        <v>1.0</v>
      </c>
      <c r="E23" s="1006">
        <v>1.0</v>
      </c>
      <c r="F23" s="1006">
        <v>1.0</v>
      </c>
      <c r="G23" s="1011">
        <f t="shared" si="2"/>
        <v>3</v>
      </c>
      <c r="H23" s="1006">
        <v>1.0</v>
      </c>
      <c r="I23" s="1006">
        <v>1.0</v>
      </c>
      <c r="J23" s="1006">
        <v>0.0</v>
      </c>
      <c r="K23" s="1006">
        <v>1.0</v>
      </c>
      <c r="L23" s="1012">
        <f t="shared" si="3"/>
        <v>1</v>
      </c>
      <c r="M23" s="1006">
        <v>1.0</v>
      </c>
      <c r="N23" s="1006">
        <v>0.0</v>
      </c>
      <c r="O23" s="1006">
        <v>0.0</v>
      </c>
      <c r="P23" s="1006">
        <v>0.0</v>
      </c>
      <c r="Q23" s="1013">
        <f t="shared" si="4"/>
        <v>8</v>
      </c>
      <c r="R23" s="996"/>
      <c r="S23" s="996"/>
      <c r="T23" s="996"/>
      <c r="U23" s="996"/>
      <c r="V23" s="996"/>
      <c r="W23" s="996"/>
      <c r="X23" s="996"/>
      <c r="Y23" s="996"/>
      <c r="Z23" s="996"/>
    </row>
    <row r="24" ht="30.0" customHeight="1">
      <c r="A24" s="996" t="s">
        <v>9424</v>
      </c>
      <c r="B24" s="1010">
        <f t="shared" si="1"/>
        <v>4</v>
      </c>
      <c r="C24" s="1006">
        <v>1.0</v>
      </c>
      <c r="D24" s="1006">
        <v>1.0</v>
      </c>
      <c r="E24" s="1006">
        <v>1.0</v>
      </c>
      <c r="F24" s="1006">
        <v>1.0</v>
      </c>
      <c r="G24" s="1011">
        <f t="shared" si="2"/>
        <v>3</v>
      </c>
      <c r="H24" s="1006">
        <v>1.0</v>
      </c>
      <c r="I24" s="1006">
        <v>1.0</v>
      </c>
      <c r="J24" s="1015"/>
      <c r="K24" s="1006">
        <v>1.0</v>
      </c>
      <c r="L24" s="1012">
        <f t="shared" si="3"/>
        <v>1</v>
      </c>
      <c r="M24" s="1015"/>
      <c r="N24" s="1015"/>
      <c r="O24" s="1015"/>
      <c r="P24" s="1006">
        <v>1.0</v>
      </c>
      <c r="Q24" s="1013">
        <f t="shared" si="4"/>
        <v>8</v>
      </c>
      <c r="R24" s="996"/>
      <c r="S24" s="996"/>
      <c r="T24" s="996"/>
      <c r="U24" s="996"/>
      <c r="V24" s="996"/>
      <c r="W24" s="996"/>
      <c r="X24" s="996"/>
      <c r="Y24" s="996"/>
      <c r="Z24" s="996"/>
    </row>
    <row r="25" ht="30.0" customHeight="1">
      <c r="A25" s="996" t="s">
        <v>9425</v>
      </c>
      <c r="B25" s="1010">
        <f t="shared" si="1"/>
        <v>4</v>
      </c>
      <c r="C25" s="1006">
        <v>1.0</v>
      </c>
      <c r="D25" s="1006">
        <v>1.0</v>
      </c>
      <c r="E25" s="1006">
        <v>1.0</v>
      </c>
      <c r="F25" s="1006">
        <v>1.0</v>
      </c>
      <c r="G25" s="1011">
        <f t="shared" si="2"/>
        <v>3</v>
      </c>
      <c r="H25" s="1006">
        <v>1.0</v>
      </c>
      <c r="I25" s="1006">
        <v>1.0</v>
      </c>
      <c r="J25" s="1006">
        <v>0.0</v>
      </c>
      <c r="K25" s="1006">
        <v>1.0</v>
      </c>
      <c r="L25" s="1012">
        <f t="shared" si="3"/>
        <v>1</v>
      </c>
      <c r="M25" s="1006">
        <v>0.0</v>
      </c>
      <c r="N25" s="1006">
        <v>0.0</v>
      </c>
      <c r="O25" s="1006">
        <v>0.0</v>
      </c>
      <c r="P25" s="1006">
        <v>1.0</v>
      </c>
      <c r="Q25" s="1016">
        <v>8.0</v>
      </c>
      <c r="R25" s="996"/>
      <c r="S25" s="996"/>
      <c r="T25" s="996"/>
      <c r="U25" s="996"/>
      <c r="V25" s="996"/>
      <c r="W25" s="996"/>
      <c r="X25" s="996"/>
      <c r="Y25" s="996"/>
      <c r="Z25" s="996"/>
    </row>
    <row r="26" ht="30.0" customHeight="1">
      <c r="A26" s="996" t="s">
        <v>9426</v>
      </c>
      <c r="B26" s="1010">
        <f t="shared" si="1"/>
        <v>4</v>
      </c>
      <c r="C26" s="1006">
        <v>1.0</v>
      </c>
      <c r="D26" s="1006">
        <v>1.0</v>
      </c>
      <c r="E26" s="1006">
        <v>1.0</v>
      </c>
      <c r="F26" s="1006">
        <v>1.0</v>
      </c>
      <c r="G26" s="1011">
        <f t="shared" si="2"/>
        <v>3</v>
      </c>
      <c r="H26" s="1006">
        <v>1.0</v>
      </c>
      <c r="I26" s="1006">
        <v>1.0</v>
      </c>
      <c r="J26" s="1006">
        <v>0.0</v>
      </c>
      <c r="K26" s="1006">
        <v>1.0</v>
      </c>
      <c r="L26" s="1012">
        <f t="shared" si="3"/>
        <v>1</v>
      </c>
      <c r="M26" s="1006">
        <v>1.0</v>
      </c>
      <c r="N26" s="1006">
        <v>0.0</v>
      </c>
      <c r="O26" s="1006">
        <v>0.0</v>
      </c>
      <c r="P26" s="1006">
        <v>0.0</v>
      </c>
      <c r="Q26" s="1013">
        <f t="shared" ref="Q26:Q126" si="5">SUM(B26+G26+L26)</f>
        <v>8</v>
      </c>
      <c r="R26" s="996"/>
      <c r="S26" s="996"/>
      <c r="T26" s="996"/>
      <c r="U26" s="996"/>
      <c r="V26" s="996"/>
      <c r="W26" s="996"/>
      <c r="X26" s="996"/>
      <c r="Y26" s="996"/>
      <c r="Z26" s="996"/>
    </row>
    <row r="27" ht="30.0" customHeight="1">
      <c r="A27" s="996" t="s">
        <v>9427</v>
      </c>
      <c r="B27" s="1010">
        <f t="shared" si="1"/>
        <v>4</v>
      </c>
      <c r="C27" s="1006">
        <v>1.0</v>
      </c>
      <c r="D27" s="1006">
        <v>1.0</v>
      </c>
      <c r="E27" s="1006">
        <v>1.0</v>
      </c>
      <c r="F27" s="1006">
        <v>1.0</v>
      </c>
      <c r="G27" s="1011">
        <f t="shared" si="2"/>
        <v>1</v>
      </c>
      <c r="H27" s="1006">
        <v>0.0</v>
      </c>
      <c r="I27" s="1006">
        <v>0.0</v>
      </c>
      <c r="J27" s="1006">
        <v>0.0</v>
      </c>
      <c r="K27" s="1006">
        <v>1.0</v>
      </c>
      <c r="L27" s="1012">
        <f t="shared" si="3"/>
        <v>3</v>
      </c>
      <c r="M27" s="1006">
        <v>1.0</v>
      </c>
      <c r="N27" s="1006">
        <v>0.0</v>
      </c>
      <c r="O27" s="1006">
        <v>1.0</v>
      </c>
      <c r="P27" s="1006">
        <v>1.0</v>
      </c>
      <c r="Q27" s="1013">
        <f t="shared" si="5"/>
        <v>8</v>
      </c>
      <c r="R27" s="996"/>
      <c r="S27" s="996"/>
      <c r="T27" s="996"/>
      <c r="U27" s="996"/>
      <c r="V27" s="996"/>
      <c r="W27" s="996"/>
      <c r="X27" s="996"/>
      <c r="Y27" s="996"/>
      <c r="Z27" s="996"/>
    </row>
    <row r="28" ht="30.0" customHeight="1">
      <c r="A28" s="996" t="s">
        <v>9428</v>
      </c>
      <c r="B28" s="1010">
        <f t="shared" si="1"/>
        <v>4</v>
      </c>
      <c r="C28" s="1006">
        <v>1.0</v>
      </c>
      <c r="D28" s="1006">
        <v>1.0</v>
      </c>
      <c r="E28" s="1006">
        <v>1.0</v>
      </c>
      <c r="F28" s="1006">
        <v>1.0</v>
      </c>
      <c r="G28" s="1011">
        <f t="shared" si="2"/>
        <v>3</v>
      </c>
      <c r="H28" s="1006">
        <v>1.0</v>
      </c>
      <c r="I28" s="1006">
        <v>1.0</v>
      </c>
      <c r="J28" s="1006">
        <v>0.0</v>
      </c>
      <c r="K28" s="1006">
        <v>1.0</v>
      </c>
      <c r="L28" s="1012">
        <f t="shared" si="3"/>
        <v>1</v>
      </c>
      <c r="M28" s="1006">
        <v>1.0</v>
      </c>
      <c r="N28" s="1006">
        <v>0.0</v>
      </c>
      <c r="O28" s="1006">
        <v>0.0</v>
      </c>
      <c r="P28" s="1015"/>
      <c r="Q28" s="1013">
        <f t="shared" si="5"/>
        <v>8</v>
      </c>
      <c r="R28" s="996"/>
      <c r="S28" s="996"/>
      <c r="T28" s="996"/>
      <c r="U28" s="996"/>
      <c r="V28" s="996"/>
      <c r="W28" s="996"/>
      <c r="X28" s="996"/>
      <c r="Y28" s="996"/>
      <c r="Z28" s="996"/>
    </row>
    <row r="29" ht="30.0" customHeight="1">
      <c r="A29" s="996" t="s">
        <v>9429</v>
      </c>
      <c r="B29" s="1010">
        <f t="shared" si="1"/>
        <v>4</v>
      </c>
      <c r="C29" s="1006">
        <v>1.0</v>
      </c>
      <c r="D29" s="1006">
        <v>1.0</v>
      </c>
      <c r="E29" s="1006">
        <v>1.0</v>
      </c>
      <c r="F29" s="1006">
        <v>1.0</v>
      </c>
      <c r="G29" s="1011">
        <f t="shared" si="2"/>
        <v>2</v>
      </c>
      <c r="H29" s="1006">
        <v>1.0</v>
      </c>
      <c r="I29" s="1006">
        <v>0.0</v>
      </c>
      <c r="J29" s="1006">
        <v>0.0</v>
      </c>
      <c r="K29" s="1006">
        <v>1.0</v>
      </c>
      <c r="L29" s="1012">
        <f t="shared" si="3"/>
        <v>2</v>
      </c>
      <c r="M29" s="1006">
        <v>1.0</v>
      </c>
      <c r="N29" s="1006">
        <v>0.0</v>
      </c>
      <c r="O29" s="1006">
        <v>0.0</v>
      </c>
      <c r="P29" s="1006">
        <v>1.0</v>
      </c>
      <c r="Q29" s="1013">
        <f t="shared" si="5"/>
        <v>8</v>
      </c>
      <c r="R29" s="996"/>
      <c r="S29" s="996"/>
      <c r="T29" s="996"/>
      <c r="U29" s="996"/>
      <c r="V29" s="996"/>
      <c r="W29" s="996"/>
      <c r="X29" s="996"/>
      <c r="Y29" s="996"/>
      <c r="Z29" s="996"/>
    </row>
    <row r="30" ht="30.0" customHeight="1">
      <c r="A30" s="996" t="s">
        <v>9430</v>
      </c>
      <c r="B30" s="1010">
        <f t="shared" si="1"/>
        <v>4</v>
      </c>
      <c r="C30" s="1006">
        <v>1.0</v>
      </c>
      <c r="D30" s="1006">
        <v>1.0</v>
      </c>
      <c r="E30" s="1006">
        <v>1.0</v>
      </c>
      <c r="F30" s="1006">
        <v>1.0</v>
      </c>
      <c r="G30" s="1011">
        <f t="shared" si="2"/>
        <v>3</v>
      </c>
      <c r="H30" s="1006">
        <v>1.0</v>
      </c>
      <c r="I30" s="1006">
        <v>1.0</v>
      </c>
      <c r="J30" s="1006">
        <v>1.0</v>
      </c>
      <c r="K30" s="1006">
        <v>0.0</v>
      </c>
      <c r="L30" s="1012">
        <f t="shared" si="3"/>
        <v>1</v>
      </c>
      <c r="M30" s="1006">
        <v>1.0</v>
      </c>
      <c r="N30" s="1006">
        <v>0.0</v>
      </c>
      <c r="O30" s="1006">
        <v>0.0</v>
      </c>
      <c r="P30" s="1006">
        <v>0.0</v>
      </c>
      <c r="Q30" s="1013">
        <f t="shared" si="5"/>
        <v>8</v>
      </c>
      <c r="R30" s="996"/>
      <c r="S30" s="996"/>
      <c r="T30" s="996"/>
      <c r="U30" s="996"/>
      <c r="V30" s="996"/>
      <c r="W30" s="996"/>
      <c r="X30" s="996"/>
      <c r="Y30" s="996"/>
      <c r="Z30" s="996"/>
    </row>
    <row r="31" ht="30.0" customHeight="1">
      <c r="A31" s="996" t="s">
        <v>9431</v>
      </c>
      <c r="B31" s="1010">
        <f t="shared" si="1"/>
        <v>4</v>
      </c>
      <c r="C31" s="1006">
        <v>1.0</v>
      </c>
      <c r="D31" s="1006">
        <v>1.0</v>
      </c>
      <c r="E31" s="1006">
        <v>1.0</v>
      </c>
      <c r="F31" s="1006">
        <v>1.0</v>
      </c>
      <c r="G31" s="1011">
        <f t="shared" si="2"/>
        <v>3</v>
      </c>
      <c r="H31" s="1006">
        <v>1.0</v>
      </c>
      <c r="I31" s="1006">
        <v>1.0</v>
      </c>
      <c r="J31" s="1006">
        <v>0.0</v>
      </c>
      <c r="K31" s="1006">
        <v>1.0</v>
      </c>
      <c r="L31" s="1012">
        <f t="shared" si="3"/>
        <v>1</v>
      </c>
      <c r="M31" s="1006">
        <v>0.0</v>
      </c>
      <c r="N31" s="1006">
        <v>0.0</v>
      </c>
      <c r="O31" s="1006">
        <v>0.0</v>
      </c>
      <c r="P31" s="1006">
        <v>1.0</v>
      </c>
      <c r="Q31" s="1013">
        <f t="shared" si="5"/>
        <v>8</v>
      </c>
      <c r="R31" s="996"/>
      <c r="S31" s="996"/>
      <c r="T31" s="996"/>
      <c r="U31" s="996"/>
      <c r="V31" s="996"/>
      <c r="W31" s="996"/>
      <c r="X31" s="996"/>
      <c r="Y31" s="996"/>
      <c r="Z31" s="996"/>
    </row>
    <row r="32" ht="30.0" customHeight="1">
      <c r="A32" s="996" t="s">
        <v>9432</v>
      </c>
      <c r="B32" s="1010">
        <f t="shared" si="1"/>
        <v>3</v>
      </c>
      <c r="C32" s="1006">
        <v>1.0</v>
      </c>
      <c r="D32" s="1006">
        <v>1.0</v>
      </c>
      <c r="E32" s="1006">
        <v>1.0</v>
      </c>
      <c r="F32" s="1006">
        <v>0.0</v>
      </c>
      <c r="G32" s="1011">
        <f t="shared" si="2"/>
        <v>3</v>
      </c>
      <c r="H32" s="1006">
        <v>1.0</v>
      </c>
      <c r="I32" s="1006">
        <v>0.0</v>
      </c>
      <c r="J32" s="1006">
        <v>1.0</v>
      </c>
      <c r="K32" s="1006">
        <v>1.0</v>
      </c>
      <c r="L32" s="1012">
        <f t="shared" si="3"/>
        <v>2</v>
      </c>
      <c r="M32" s="1006">
        <v>1.0</v>
      </c>
      <c r="N32" s="1006">
        <v>0.0</v>
      </c>
      <c r="O32" s="1006">
        <v>1.0</v>
      </c>
      <c r="P32" s="1015"/>
      <c r="Q32" s="1013">
        <f t="shared" si="5"/>
        <v>8</v>
      </c>
      <c r="R32" s="996"/>
      <c r="S32" s="996"/>
      <c r="T32" s="996"/>
      <c r="U32" s="996"/>
      <c r="V32" s="996"/>
      <c r="W32" s="996"/>
      <c r="X32" s="996"/>
      <c r="Y32" s="996"/>
      <c r="Z32" s="996"/>
    </row>
    <row r="33" ht="30.0" customHeight="1">
      <c r="A33" s="996" t="s">
        <v>9433</v>
      </c>
      <c r="B33" s="1010">
        <f t="shared" si="1"/>
        <v>3</v>
      </c>
      <c r="C33" s="1006">
        <v>1.0</v>
      </c>
      <c r="D33" s="1015"/>
      <c r="E33" s="1006">
        <v>1.0</v>
      </c>
      <c r="F33" s="1006">
        <v>1.0</v>
      </c>
      <c r="G33" s="1011">
        <f t="shared" si="2"/>
        <v>4</v>
      </c>
      <c r="H33" s="1006">
        <v>1.0</v>
      </c>
      <c r="I33" s="1006">
        <v>1.0</v>
      </c>
      <c r="J33" s="1006">
        <v>1.0</v>
      </c>
      <c r="K33" s="1006">
        <v>1.0</v>
      </c>
      <c r="L33" s="1012">
        <f t="shared" si="3"/>
        <v>1</v>
      </c>
      <c r="M33" s="1006">
        <v>0.0</v>
      </c>
      <c r="N33" s="1006">
        <v>0.0</v>
      </c>
      <c r="O33" s="1006">
        <v>0.0</v>
      </c>
      <c r="P33" s="1006">
        <v>1.0</v>
      </c>
      <c r="Q33" s="1013">
        <f t="shared" si="5"/>
        <v>8</v>
      </c>
      <c r="R33" s="996"/>
      <c r="S33" s="996"/>
      <c r="T33" s="996"/>
      <c r="U33" s="996"/>
      <c r="V33" s="996"/>
      <c r="W33" s="996"/>
      <c r="X33" s="996"/>
      <c r="Y33" s="996"/>
      <c r="Z33" s="996"/>
    </row>
    <row r="34" ht="30.0" customHeight="1">
      <c r="A34" s="996" t="s">
        <v>9434</v>
      </c>
      <c r="B34" s="1010">
        <f t="shared" si="1"/>
        <v>2</v>
      </c>
      <c r="C34" s="1006">
        <v>1.0</v>
      </c>
      <c r="D34" s="1006">
        <v>1.0</v>
      </c>
      <c r="E34" s="1006">
        <v>0.0</v>
      </c>
      <c r="F34" s="1006">
        <v>0.0</v>
      </c>
      <c r="G34" s="1011">
        <f t="shared" si="2"/>
        <v>3</v>
      </c>
      <c r="H34" s="1006">
        <v>1.0</v>
      </c>
      <c r="I34" s="1006">
        <v>1.0</v>
      </c>
      <c r="J34" s="1006">
        <v>0.0</v>
      </c>
      <c r="K34" s="1006">
        <v>1.0</v>
      </c>
      <c r="L34" s="1012">
        <f t="shared" si="3"/>
        <v>4</v>
      </c>
      <c r="M34" s="1006">
        <v>1.0</v>
      </c>
      <c r="N34" s="1006">
        <v>1.0</v>
      </c>
      <c r="O34" s="1006">
        <v>1.0</v>
      </c>
      <c r="P34" s="1006">
        <v>1.0</v>
      </c>
      <c r="Q34" s="1013">
        <f t="shared" si="5"/>
        <v>9</v>
      </c>
      <c r="R34" s="996"/>
      <c r="S34" s="996"/>
      <c r="T34" s="996"/>
      <c r="U34" s="996"/>
      <c r="V34" s="996"/>
      <c r="W34" s="996"/>
      <c r="X34" s="996"/>
      <c r="Y34" s="996"/>
      <c r="Z34" s="996"/>
    </row>
    <row r="35" ht="30.0" customHeight="1">
      <c r="A35" s="996" t="s">
        <v>9435</v>
      </c>
      <c r="B35" s="1010">
        <f t="shared" si="1"/>
        <v>4</v>
      </c>
      <c r="C35" s="1006">
        <v>1.0</v>
      </c>
      <c r="D35" s="1006">
        <v>1.0</v>
      </c>
      <c r="E35" s="1006">
        <v>1.0</v>
      </c>
      <c r="F35" s="1006">
        <v>1.0</v>
      </c>
      <c r="G35" s="1011">
        <f t="shared" si="2"/>
        <v>2</v>
      </c>
      <c r="H35" s="1006">
        <v>1.0</v>
      </c>
      <c r="I35" s="1006">
        <v>0.0</v>
      </c>
      <c r="J35" s="1006">
        <v>0.0</v>
      </c>
      <c r="K35" s="1006">
        <v>1.0</v>
      </c>
      <c r="L35" s="1012">
        <f t="shared" si="3"/>
        <v>2</v>
      </c>
      <c r="M35" s="1006">
        <v>1.0</v>
      </c>
      <c r="N35" s="1006">
        <v>0.0</v>
      </c>
      <c r="O35" s="1006">
        <v>0.0</v>
      </c>
      <c r="P35" s="1006">
        <v>1.0</v>
      </c>
      <c r="Q35" s="1013">
        <f t="shared" si="5"/>
        <v>8</v>
      </c>
      <c r="R35" s="996"/>
      <c r="S35" s="996"/>
      <c r="T35" s="996"/>
      <c r="U35" s="996"/>
      <c r="V35" s="996"/>
      <c r="W35" s="996"/>
      <c r="X35" s="996"/>
      <c r="Y35" s="996"/>
      <c r="Z35" s="996"/>
    </row>
    <row r="36" ht="30.0" customHeight="1">
      <c r="A36" s="996" t="s">
        <v>9436</v>
      </c>
      <c r="B36" s="1010">
        <f t="shared" si="1"/>
        <v>4</v>
      </c>
      <c r="C36" s="1006">
        <v>1.0</v>
      </c>
      <c r="D36" s="1006">
        <v>1.0</v>
      </c>
      <c r="E36" s="1006">
        <v>1.0</v>
      </c>
      <c r="F36" s="1006">
        <v>1.0</v>
      </c>
      <c r="G36" s="1011">
        <f t="shared" si="2"/>
        <v>1</v>
      </c>
      <c r="H36" s="1006">
        <v>1.0</v>
      </c>
      <c r="I36" s="1006">
        <v>0.0</v>
      </c>
      <c r="J36" s="1006">
        <v>0.0</v>
      </c>
      <c r="K36" s="1006">
        <v>0.0</v>
      </c>
      <c r="L36" s="1012">
        <f t="shared" si="3"/>
        <v>2</v>
      </c>
      <c r="M36" s="1006">
        <v>1.0</v>
      </c>
      <c r="N36" s="1006">
        <v>0.0</v>
      </c>
      <c r="O36" s="1006">
        <v>1.0</v>
      </c>
      <c r="P36" s="1006">
        <v>0.0</v>
      </c>
      <c r="Q36" s="1013">
        <f t="shared" si="5"/>
        <v>7</v>
      </c>
      <c r="R36" s="996"/>
      <c r="S36" s="996"/>
      <c r="T36" s="996"/>
      <c r="U36" s="996"/>
      <c r="V36" s="996"/>
      <c r="W36" s="996"/>
      <c r="X36" s="996"/>
      <c r="Y36" s="996"/>
      <c r="Z36" s="996"/>
    </row>
    <row r="37" ht="30.0" customHeight="1">
      <c r="A37" s="996" t="s">
        <v>9437</v>
      </c>
      <c r="B37" s="1010">
        <f t="shared" si="1"/>
        <v>4</v>
      </c>
      <c r="C37" s="1006">
        <v>1.0</v>
      </c>
      <c r="D37" s="1006">
        <v>1.0</v>
      </c>
      <c r="E37" s="1006">
        <v>1.0</v>
      </c>
      <c r="F37" s="1006">
        <v>1.0</v>
      </c>
      <c r="G37" s="1011">
        <f t="shared" si="2"/>
        <v>3</v>
      </c>
      <c r="H37" s="1006">
        <v>1.0</v>
      </c>
      <c r="I37" s="1006">
        <v>1.0</v>
      </c>
      <c r="J37" s="1006">
        <v>0.0</v>
      </c>
      <c r="K37" s="1006">
        <v>1.0</v>
      </c>
      <c r="L37" s="1012">
        <f t="shared" si="3"/>
        <v>0</v>
      </c>
      <c r="M37" s="1006">
        <v>0.0</v>
      </c>
      <c r="N37" s="1006">
        <v>0.0</v>
      </c>
      <c r="O37" s="1006">
        <v>0.0</v>
      </c>
      <c r="P37" s="1006">
        <v>0.0</v>
      </c>
      <c r="Q37" s="1013">
        <f t="shared" si="5"/>
        <v>7</v>
      </c>
      <c r="R37" s="996"/>
      <c r="S37" s="996"/>
      <c r="T37" s="996"/>
      <c r="U37" s="996"/>
      <c r="V37" s="996"/>
      <c r="W37" s="996"/>
      <c r="X37" s="996"/>
      <c r="Y37" s="996"/>
      <c r="Z37" s="996"/>
    </row>
    <row r="38" ht="30.0" customHeight="1">
      <c r="A38" s="996" t="s">
        <v>9438</v>
      </c>
      <c r="B38" s="1010">
        <f t="shared" si="1"/>
        <v>4</v>
      </c>
      <c r="C38" s="1006">
        <v>1.0</v>
      </c>
      <c r="D38" s="1006">
        <v>1.0</v>
      </c>
      <c r="E38" s="1006">
        <v>1.0</v>
      </c>
      <c r="F38" s="1006">
        <v>1.0</v>
      </c>
      <c r="G38" s="1011">
        <f t="shared" si="2"/>
        <v>2</v>
      </c>
      <c r="H38" s="1006">
        <v>1.0</v>
      </c>
      <c r="I38" s="1006">
        <v>0.0</v>
      </c>
      <c r="J38" s="1006">
        <v>0.0</v>
      </c>
      <c r="K38" s="1006">
        <v>1.0</v>
      </c>
      <c r="L38" s="1012">
        <f t="shared" si="3"/>
        <v>1</v>
      </c>
      <c r="M38" s="1006">
        <v>0.0</v>
      </c>
      <c r="N38" s="1006">
        <v>0.0</v>
      </c>
      <c r="O38" s="1006">
        <v>0.0</v>
      </c>
      <c r="P38" s="1006">
        <v>1.0</v>
      </c>
      <c r="Q38" s="1013">
        <f t="shared" si="5"/>
        <v>7</v>
      </c>
      <c r="R38" s="996"/>
      <c r="S38" s="996"/>
      <c r="T38" s="996"/>
      <c r="U38" s="996"/>
      <c r="V38" s="996"/>
      <c r="W38" s="996"/>
      <c r="X38" s="996"/>
      <c r="Y38" s="996"/>
      <c r="Z38" s="996"/>
    </row>
    <row r="39" ht="30.0" customHeight="1">
      <c r="A39" s="996" t="s">
        <v>8213</v>
      </c>
      <c r="B39" s="1010">
        <f t="shared" si="1"/>
        <v>4</v>
      </c>
      <c r="C39" s="1006">
        <v>1.0</v>
      </c>
      <c r="D39" s="1006">
        <v>1.0</v>
      </c>
      <c r="E39" s="1006">
        <v>1.0</v>
      </c>
      <c r="F39" s="1006">
        <v>1.0</v>
      </c>
      <c r="G39" s="1011">
        <f t="shared" si="2"/>
        <v>2</v>
      </c>
      <c r="H39" s="1006">
        <v>1.0</v>
      </c>
      <c r="I39" s="1006">
        <v>1.0</v>
      </c>
      <c r="J39" s="1006">
        <v>0.0</v>
      </c>
      <c r="K39" s="1006">
        <v>0.0</v>
      </c>
      <c r="L39" s="1012">
        <f t="shared" si="3"/>
        <v>1</v>
      </c>
      <c r="M39" s="1006">
        <v>0.0</v>
      </c>
      <c r="N39" s="1006">
        <v>0.0</v>
      </c>
      <c r="O39" s="1006">
        <v>1.0</v>
      </c>
      <c r="P39" s="1006">
        <v>0.0</v>
      </c>
      <c r="Q39" s="1013">
        <f t="shared" si="5"/>
        <v>7</v>
      </c>
      <c r="R39" s="996"/>
      <c r="S39" s="996"/>
      <c r="T39" s="996"/>
      <c r="U39" s="996"/>
      <c r="V39" s="996"/>
      <c r="W39" s="996"/>
      <c r="X39" s="996"/>
      <c r="Y39" s="996"/>
      <c r="Z39" s="996"/>
    </row>
    <row r="40" ht="30.0" customHeight="1">
      <c r="A40" s="996" t="s">
        <v>9439</v>
      </c>
      <c r="B40" s="1010">
        <f t="shared" si="1"/>
        <v>4</v>
      </c>
      <c r="C40" s="1006">
        <v>1.0</v>
      </c>
      <c r="D40" s="1006">
        <v>1.0</v>
      </c>
      <c r="E40" s="1006">
        <v>1.0</v>
      </c>
      <c r="F40" s="1006">
        <v>1.0</v>
      </c>
      <c r="G40" s="1011">
        <f t="shared" si="2"/>
        <v>2</v>
      </c>
      <c r="H40" s="1006">
        <v>0.0</v>
      </c>
      <c r="I40" s="1006">
        <v>1.0</v>
      </c>
      <c r="J40" s="1006">
        <v>1.0</v>
      </c>
      <c r="K40" s="1006">
        <v>0.0</v>
      </c>
      <c r="L40" s="1012">
        <f t="shared" si="3"/>
        <v>1</v>
      </c>
      <c r="M40" s="1006">
        <v>1.0</v>
      </c>
      <c r="N40" s="1006">
        <v>0.0</v>
      </c>
      <c r="O40" s="1006">
        <v>0.0</v>
      </c>
      <c r="P40" s="1006"/>
      <c r="Q40" s="1013">
        <f t="shared" si="5"/>
        <v>7</v>
      </c>
      <c r="R40" s="996"/>
      <c r="S40" s="996"/>
      <c r="T40" s="996"/>
      <c r="U40" s="996"/>
      <c r="V40" s="996"/>
      <c r="W40" s="996"/>
      <c r="X40" s="996"/>
      <c r="Y40" s="996"/>
      <c r="Z40" s="996"/>
    </row>
    <row r="41" ht="30.0" customHeight="1">
      <c r="A41" s="996" t="s">
        <v>9440</v>
      </c>
      <c r="B41" s="1010">
        <f t="shared" si="1"/>
        <v>4</v>
      </c>
      <c r="C41" s="1006">
        <v>1.0</v>
      </c>
      <c r="D41" s="1006">
        <v>1.0</v>
      </c>
      <c r="E41" s="1006">
        <v>1.0</v>
      </c>
      <c r="F41" s="1006">
        <v>1.0</v>
      </c>
      <c r="G41" s="1011">
        <f t="shared" si="2"/>
        <v>0</v>
      </c>
      <c r="H41" s="1006">
        <v>0.0</v>
      </c>
      <c r="I41" s="1006">
        <v>0.0</v>
      </c>
      <c r="J41" s="1006">
        <v>0.0</v>
      </c>
      <c r="K41" s="1006">
        <v>0.0</v>
      </c>
      <c r="L41" s="1012">
        <f t="shared" si="3"/>
        <v>2</v>
      </c>
      <c r="M41" s="1006">
        <v>1.0</v>
      </c>
      <c r="N41" s="1006">
        <v>0.0</v>
      </c>
      <c r="O41" s="1006">
        <v>0.0</v>
      </c>
      <c r="P41" s="1006">
        <v>1.0</v>
      </c>
      <c r="Q41" s="1013">
        <f t="shared" si="5"/>
        <v>6</v>
      </c>
      <c r="R41" s="996"/>
      <c r="S41" s="996"/>
      <c r="T41" s="996"/>
      <c r="U41" s="996"/>
      <c r="V41" s="996"/>
      <c r="W41" s="996"/>
      <c r="X41" s="996"/>
      <c r="Y41" s="996"/>
      <c r="Z41" s="996"/>
    </row>
    <row r="42" ht="30.0" customHeight="1">
      <c r="A42" s="996" t="s">
        <v>9441</v>
      </c>
      <c r="B42" s="1010">
        <f t="shared" si="1"/>
        <v>4</v>
      </c>
      <c r="C42" s="1006">
        <v>1.0</v>
      </c>
      <c r="D42" s="1006">
        <v>1.0</v>
      </c>
      <c r="E42" s="1006">
        <v>1.0</v>
      </c>
      <c r="F42" s="1006">
        <v>1.0</v>
      </c>
      <c r="G42" s="1011">
        <f t="shared" si="2"/>
        <v>2</v>
      </c>
      <c r="H42" s="1006">
        <v>1.0</v>
      </c>
      <c r="I42" s="1006">
        <v>1.0</v>
      </c>
      <c r="J42" s="1006">
        <v>0.0</v>
      </c>
      <c r="K42" s="1006">
        <v>0.0</v>
      </c>
      <c r="L42" s="1012">
        <f t="shared" si="3"/>
        <v>3</v>
      </c>
      <c r="M42" s="1006">
        <v>1.0</v>
      </c>
      <c r="N42" s="1006">
        <v>1.0</v>
      </c>
      <c r="O42" s="1006">
        <v>1.0</v>
      </c>
      <c r="P42" s="1015"/>
      <c r="Q42" s="1013">
        <f t="shared" si="5"/>
        <v>9</v>
      </c>
      <c r="R42" s="996"/>
      <c r="S42" s="996"/>
      <c r="T42" s="996"/>
      <c r="U42" s="996"/>
      <c r="V42" s="996"/>
      <c r="W42" s="996"/>
      <c r="X42" s="996"/>
      <c r="Y42" s="996"/>
      <c r="Z42" s="996"/>
    </row>
    <row r="43" ht="30.0" customHeight="1">
      <c r="A43" s="996" t="s">
        <v>9442</v>
      </c>
      <c r="B43" s="1010">
        <f t="shared" si="1"/>
        <v>3</v>
      </c>
      <c r="C43" s="1006">
        <v>1.0</v>
      </c>
      <c r="D43" s="1015"/>
      <c r="E43" s="1006">
        <v>1.0</v>
      </c>
      <c r="F43" s="1006">
        <v>1.0</v>
      </c>
      <c r="G43" s="1011">
        <f t="shared" si="2"/>
        <v>3</v>
      </c>
      <c r="H43" s="1006">
        <v>1.0</v>
      </c>
      <c r="I43" s="1006">
        <v>1.0</v>
      </c>
      <c r="J43" s="1006">
        <v>0.0</v>
      </c>
      <c r="K43" s="1006">
        <v>1.0</v>
      </c>
      <c r="L43" s="1012">
        <f t="shared" si="3"/>
        <v>1</v>
      </c>
      <c r="M43" s="1006">
        <v>1.0</v>
      </c>
      <c r="N43" s="1006">
        <v>0.0</v>
      </c>
      <c r="O43" s="1015"/>
      <c r="P43" s="1006"/>
      <c r="Q43" s="1013">
        <f t="shared" si="5"/>
        <v>7</v>
      </c>
      <c r="R43" s="996"/>
      <c r="S43" s="996"/>
      <c r="T43" s="996"/>
      <c r="U43" s="996"/>
      <c r="V43" s="996"/>
      <c r="W43" s="996"/>
      <c r="X43" s="996"/>
      <c r="Y43" s="996"/>
      <c r="Z43" s="996"/>
    </row>
    <row r="44" ht="30.0" customHeight="1">
      <c r="A44" s="996" t="s">
        <v>9443</v>
      </c>
      <c r="B44" s="1010">
        <f t="shared" si="1"/>
        <v>3</v>
      </c>
      <c r="C44" s="1006">
        <v>1.0</v>
      </c>
      <c r="D44" s="1006">
        <v>0.0</v>
      </c>
      <c r="E44" s="1006">
        <v>1.0</v>
      </c>
      <c r="F44" s="1006">
        <v>1.0</v>
      </c>
      <c r="G44" s="1017">
        <v>2.0</v>
      </c>
      <c r="H44" s="1015"/>
      <c r="I44" s="1006">
        <v>1.0</v>
      </c>
      <c r="J44" s="1006">
        <v>0.0</v>
      </c>
      <c r="K44" s="1006">
        <v>1.0</v>
      </c>
      <c r="L44" s="1012">
        <f t="shared" si="3"/>
        <v>2</v>
      </c>
      <c r="M44" s="1006">
        <v>1.0</v>
      </c>
      <c r="N44" s="1006">
        <v>0.0</v>
      </c>
      <c r="O44" s="1015"/>
      <c r="P44" s="1006">
        <v>1.0</v>
      </c>
      <c r="Q44" s="1013">
        <f t="shared" si="5"/>
        <v>7</v>
      </c>
      <c r="R44" s="996"/>
      <c r="S44" s="996"/>
      <c r="T44" s="996"/>
      <c r="U44" s="996"/>
      <c r="V44" s="996"/>
      <c r="W44" s="996"/>
      <c r="X44" s="996"/>
      <c r="Y44" s="996"/>
      <c r="Z44" s="996"/>
    </row>
    <row r="45" ht="30.0" customHeight="1">
      <c r="A45" s="996" t="s">
        <v>9444</v>
      </c>
      <c r="B45" s="1010">
        <f t="shared" si="1"/>
        <v>3</v>
      </c>
      <c r="C45" s="1006">
        <v>1.0</v>
      </c>
      <c r="D45" s="1006">
        <v>1.0</v>
      </c>
      <c r="E45" s="1006">
        <v>1.0</v>
      </c>
      <c r="F45" s="1006">
        <v>0.0</v>
      </c>
      <c r="G45" s="1011">
        <f t="shared" ref="G45:G126" si="6">SUM(H45:K45)</f>
        <v>3</v>
      </c>
      <c r="H45" s="1006">
        <v>1.0</v>
      </c>
      <c r="I45" s="1006">
        <v>1.0</v>
      </c>
      <c r="J45" s="1006">
        <v>0.0</v>
      </c>
      <c r="K45" s="1006">
        <v>1.0</v>
      </c>
      <c r="L45" s="1012">
        <f t="shared" si="3"/>
        <v>1</v>
      </c>
      <c r="M45" s="1006">
        <v>1.0</v>
      </c>
      <c r="N45" s="1006">
        <v>0.0</v>
      </c>
      <c r="O45" s="1006">
        <v>0.0</v>
      </c>
      <c r="P45" s="1006">
        <v>0.0</v>
      </c>
      <c r="Q45" s="1013">
        <f t="shared" si="5"/>
        <v>7</v>
      </c>
      <c r="R45" s="996"/>
      <c r="S45" s="996"/>
      <c r="T45" s="996"/>
      <c r="U45" s="996"/>
      <c r="V45" s="996"/>
      <c r="W45" s="996"/>
      <c r="X45" s="996"/>
      <c r="Y45" s="996"/>
      <c r="Z45" s="996"/>
    </row>
    <row r="46" ht="30.0" customHeight="1">
      <c r="A46" s="996" t="s">
        <v>9445</v>
      </c>
      <c r="B46" s="1010">
        <f t="shared" si="1"/>
        <v>3</v>
      </c>
      <c r="C46" s="1006">
        <v>1.0</v>
      </c>
      <c r="D46" s="1015"/>
      <c r="E46" s="1006">
        <v>1.0</v>
      </c>
      <c r="F46" s="1006">
        <v>1.0</v>
      </c>
      <c r="G46" s="1011">
        <f t="shared" si="6"/>
        <v>3</v>
      </c>
      <c r="H46" s="1006">
        <v>1.0</v>
      </c>
      <c r="I46" s="1006">
        <v>1.0</v>
      </c>
      <c r="J46" s="1006">
        <v>0.0</v>
      </c>
      <c r="K46" s="1006">
        <v>1.0</v>
      </c>
      <c r="L46" s="1012">
        <f t="shared" si="3"/>
        <v>1</v>
      </c>
      <c r="M46" s="1006">
        <v>0.0</v>
      </c>
      <c r="N46" s="1006">
        <v>0.0</v>
      </c>
      <c r="O46" s="1006">
        <v>0.0</v>
      </c>
      <c r="P46" s="1006">
        <v>1.0</v>
      </c>
      <c r="Q46" s="1013">
        <f t="shared" si="5"/>
        <v>7</v>
      </c>
      <c r="R46" s="996"/>
      <c r="S46" s="996"/>
      <c r="T46" s="996"/>
      <c r="U46" s="996"/>
      <c r="V46" s="996"/>
      <c r="W46" s="996"/>
      <c r="X46" s="996"/>
      <c r="Y46" s="996"/>
      <c r="Z46" s="996"/>
    </row>
    <row r="47" ht="30.0" customHeight="1">
      <c r="A47" s="996" t="s">
        <v>9446</v>
      </c>
      <c r="B47" s="1010">
        <f t="shared" si="1"/>
        <v>1</v>
      </c>
      <c r="C47" s="1006">
        <v>1.0</v>
      </c>
      <c r="D47" s="1006">
        <v>0.0</v>
      </c>
      <c r="E47" s="1006">
        <v>0.0</v>
      </c>
      <c r="F47" s="1006">
        <v>0.0</v>
      </c>
      <c r="G47" s="1011">
        <f t="shared" si="6"/>
        <v>3</v>
      </c>
      <c r="H47" s="1015"/>
      <c r="I47" s="1006">
        <v>1.0</v>
      </c>
      <c r="J47" s="1006">
        <v>1.0</v>
      </c>
      <c r="K47" s="1006">
        <v>1.0</v>
      </c>
      <c r="L47" s="1012">
        <f t="shared" si="3"/>
        <v>3</v>
      </c>
      <c r="M47" s="1006">
        <v>1.0</v>
      </c>
      <c r="N47" s="1006">
        <v>0.0</v>
      </c>
      <c r="O47" s="1006">
        <v>1.0</v>
      </c>
      <c r="P47" s="1006">
        <v>1.0</v>
      </c>
      <c r="Q47" s="1013">
        <f t="shared" si="5"/>
        <v>7</v>
      </c>
      <c r="R47" s="996"/>
      <c r="S47" s="996"/>
      <c r="T47" s="996"/>
      <c r="U47" s="996"/>
      <c r="V47" s="996"/>
      <c r="W47" s="996"/>
      <c r="X47" s="996"/>
      <c r="Y47" s="996"/>
      <c r="Z47" s="996"/>
    </row>
    <row r="48" ht="30.0" customHeight="1">
      <c r="A48" s="996" t="s">
        <v>9447</v>
      </c>
      <c r="B48" s="1010">
        <f t="shared" si="1"/>
        <v>4</v>
      </c>
      <c r="C48" s="1006">
        <v>1.0</v>
      </c>
      <c r="D48" s="1006">
        <v>1.0</v>
      </c>
      <c r="E48" s="1006">
        <v>1.0</v>
      </c>
      <c r="F48" s="1006">
        <v>1.0</v>
      </c>
      <c r="G48" s="1011">
        <f t="shared" si="6"/>
        <v>2</v>
      </c>
      <c r="H48" s="1006">
        <v>1.0</v>
      </c>
      <c r="I48" s="1006">
        <v>1.0</v>
      </c>
      <c r="J48" s="1006">
        <v>0.0</v>
      </c>
      <c r="K48" s="1015"/>
      <c r="L48" s="1012">
        <f t="shared" si="3"/>
        <v>0</v>
      </c>
      <c r="M48" s="1006">
        <v>0.0</v>
      </c>
      <c r="N48" s="1006">
        <v>0.0</v>
      </c>
      <c r="O48" s="1006">
        <v>0.0</v>
      </c>
      <c r="P48" s="1015"/>
      <c r="Q48" s="1013">
        <f t="shared" si="5"/>
        <v>6</v>
      </c>
      <c r="R48" s="996"/>
      <c r="S48" s="996"/>
      <c r="T48" s="996"/>
      <c r="U48" s="996"/>
      <c r="V48" s="996"/>
      <c r="W48" s="996"/>
      <c r="X48" s="996"/>
      <c r="Y48" s="996"/>
      <c r="Z48" s="996"/>
    </row>
    <row r="49" ht="30.0" customHeight="1">
      <c r="A49" s="996" t="s">
        <v>9448</v>
      </c>
      <c r="B49" s="1010">
        <f t="shared" si="1"/>
        <v>3</v>
      </c>
      <c r="C49" s="1006">
        <v>1.0</v>
      </c>
      <c r="D49" s="1006">
        <v>1.0</v>
      </c>
      <c r="E49" s="1006">
        <v>1.0</v>
      </c>
      <c r="F49" s="1006">
        <v>0.0</v>
      </c>
      <c r="G49" s="1011">
        <f t="shared" si="6"/>
        <v>2</v>
      </c>
      <c r="H49" s="1006">
        <v>1.0</v>
      </c>
      <c r="I49" s="1006">
        <v>1.0</v>
      </c>
      <c r="J49" s="1006">
        <v>0.0</v>
      </c>
      <c r="K49" s="1006">
        <v>0.0</v>
      </c>
      <c r="L49" s="1012">
        <f t="shared" si="3"/>
        <v>1</v>
      </c>
      <c r="M49" s="1006">
        <v>1.0</v>
      </c>
      <c r="N49" s="1006">
        <v>0.0</v>
      </c>
      <c r="O49" s="1006">
        <v>0.0</v>
      </c>
      <c r="P49" s="1006">
        <v>0.0</v>
      </c>
      <c r="Q49" s="1013">
        <f t="shared" si="5"/>
        <v>6</v>
      </c>
      <c r="R49" s="996"/>
      <c r="S49" s="996"/>
      <c r="T49" s="996"/>
      <c r="U49" s="996"/>
      <c r="V49" s="996"/>
      <c r="W49" s="996"/>
      <c r="X49" s="996"/>
      <c r="Y49" s="996"/>
      <c r="Z49" s="996"/>
    </row>
    <row r="50" ht="30.0" customHeight="1">
      <c r="A50" s="996" t="s">
        <v>9449</v>
      </c>
      <c r="B50" s="1010">
        <f t="shared" si="1"/>
        <v>3</v>
      </c>
      <c r="C50" s="1006">
        <v>1.0</v>
      </c>
      <c r="D50" s="1006">
        <v>0.0</v>
      </c>
      <c r="E50" s="1006">
        <v>1.0</v>
      </c>
      <c r="F50" s="1006">
        <v>1.0</v>
      </c>
      <c r="G50" s="1011">
        <f t="shared" si="6"/>
        <v>3</v>
      </c>
      <c r="H50" s="1006">
        <v>1.0</v>
      </c>
      <c r="I50" s="1006">
        <v>1.0</v>
      </c>
      <c r="J50" s="1006">
        <v>0.0</v>
      </c>
      <c r="K50" s="1006">
        <v>1.0</v>
      </c>
      <c r="L50" s="1012">
        <f t="shared" si="3"/>
        <v>0</v>
      </c>
      <c r="M50" s="1006">
        <v>0.0</v>
      </c>
      <c r="N50" s="1006">
        <v>0.0</v>
      </c>
      <c r="O50" s="1006">
        <v>0.0</v>
      </c>
      <c r="P50" s="1006">
        <v>0.0</v>
      </c>
      <c r="Q50" s="1013">
        <f t="shared" si="5"/>
        <v>6</v>
      </c>
      <c r="R50" s="996"/>
      <c r="S50" s="996"/>
      <c r="T50" s="996"/>
      <c r="U50" s="996"/>
      <c r="V50" s="996"/>
      <c r="W50" s="996"/>
      <c r="X50" s="996"/>
      <c r="Y50" s="996"/>
      <c r="Z50" s="996"/>
    </row>
    <row r="51" ht="30.0" customHeight="1">
      <c r="A51" s="996" t="s">
        <v>9450</v>
      </c>
      <c r="B51" s="1010">
        <f t="shared" si="1"/>
        <v>3</v>
      </c>
      <c r="C51" s="1006">
        <v>1.0</v>
      </c>
      <c r="D51" s="1006">
        <v>1.0</v>
      </c>
      <c r="E51" s="1006">
        <v>1.0</v>
      </c>
      <c r="F51" s="1006">
        <v>0.0</v>
      </c>
      <c r="G51" s="1011">
        <f t="shared" si="6"/>
        <v>2</v>
      </c>
      <c r="H51" s="1006">
        <v>1.0</v>
      </c>
      <c r="I51" s="1006">
        <v>0.0</v>
      </c>
      <c r="J51" s="1006">
        <v>0.0</v>
      </c>
      <c r="K51" s="1006">
        <v>1.0</v>
      </c>
      <c r="L51" s="1012">
        <f t="shared" si="3"/>
        <v>1</v>
      </c>
      <c r="M51" s="1006">
        <v>1.0</v>
      </c>
      <c r="N51" s="1006">
        <v>0.0</v>
      </c>
      <c r="O51" s="1006">
        <v>0.0</v>
      </c>
      <c r="P51" s="1006">
        <v>0.0</v>
      </c>
      <c r="Q51" s="1013">
        <f t="shared" si="5"/>
        <v>6</v>
      </c>
      <c r="R51" s="996"/>
      <c r="S51" s="996"/>
      <c r="T51" s="996"/>
      <c r="U51" s="996"/>
      <c r="V51" s="996"/>
      <c r="W51" s="996"/>
      <c r="X51" s="996"/>
      <c r="Y51" s="996"/>
      <c r="Z51" s="996"/>
    </row>
    <row r="52" ht="30.0" customHeight="1">
      <c r="A52" s="996" t="s">
        <v>9451</v>
      </c>
      <c r="B52" s="1010">
        <f t="shared" si="1"/>
        <v>3</v>
      </c>
      <c r="C52" s="1006">
        <v>1.0</v>
      </c>
      <c r="D52" s="1006">
        <v>1.0</v>
      </c>
      <c r="E52" s="1006"/>
      <c r="F52" s="1006">
        <v>1.0</v>
      </c>
      <c r="G52" s="1011">
        <f t="shared" si="6"/>
        <v>1</v>
      </c>
      <c r="H52" s="1015"/>
      <c r="I52" s="1006">
        <v>0.0</v>
      </c>
      <c r="J52" s="1015"/>
      <c r="K52" s="1006">
        <v>1.0</v>
      </c>
      <c r="L52" s="1012">
        <f t="shared" si="3"/>
        <v>2</v>
      </c>
      <c r="M52" s="1006">
        <v>1.0</v>
      </c>
      <c r="N52" s="1006">
        <v>0.0</v>
      </c>
      <c r="O52" s="1006">
        <v>1.0</v>
      </c>
      <c r="P52" s="1015"/>
      <c r="Q52" s="1013">
        <f t="shared" si="5"/>
        <v>6</v>
      </c>
      <c r="R52" s="996"/>
      <c r="S52" s="996"/>
      <c r="T52" s="996"/>
      <c r="U52" s="996"/>
      <c r="V52" s="996"/>
      <c r="W52" s="996"/>
      <c r="X52" s="996"/>
      <c r="Y52" s="996"/>
      <c r="Z52" s="996"/>
    </row>
    <row r="53" ht="30.0" customHeight="1">
      <c r="A53" s="996" t="s">
        <v>9452</v>
      </c>
      <c r="B53" s="1010">
        <f t="shared" si="1"/>
        <v>3</v>
      </c>
      <c r="C53" s="1006">
        <v>1.0</v>
      </c>
      <c r="D53" s="1015"/>
      <c r="E53" s="1006">
        <v>1.0</v>
      </c>
      <c r="F53" s="1006">
        <v>1.0</v>
      </c>
      <c r="G53" s="1011">
        <f t="shared" si="6"/>
        <v>2</v>
      </c>
      <c r="H53" s="1006">
        <v>1.0</v>
      </c>
      <c r="I53" s="1015"/>
      <c r="J53" s="1006">
        <v>0.0</v>
      </c>
      <c r="K53" s="1006">
        <v>1.0</v>
      </c>
      <c r="L53" s="1012">
        <f t="shared" si="3"/>
        <v>1</v>
      </c>
      <c r="M53" s="1006">
        <v>0.0</v>
      </c>
      <c r="N53" s="1006">
        <v>0.0</v>
      </c>
      <c r="O53" s="1006">
        <v>0.0</v>
      </c>
      <c r="P53" s="1006">
        <v>1.0</v>
      </c>
      <c r="Q53" s="1013">
        <f t="shared" si="5"/>
        <v>6</v>
      </c>
      <c r="R53" s="996"/>
      <c r="S53" s="996"/>
      <c r="T53" s="996"/>
      <c r="U53" s="996"/>
      <c r="V53" s="996"/>
      <c r="W53" s="996"/>
      <c r="X53" s="996"/>
      <c r="Y53" s="996"/>
      <c r="Z53" s="996"/>
    </row>
    <row r="54" ht="30.0" customHeight="1">
      <c r="A54" s="996" t="s">
        <v>9453</v>
      </c>
      <c r="B54" s="1010">
        <f t="shared" si="1"/>
        <v>2</v>
      </c>
      <c r="C54" s="1006">
        <v>1.0</v>
      </c>
      <c r="D54" s="1015"/>
      <c r="E54" s="1006">
        <v>1.0</v>
      </c>
      <c r="F54" s="1006">
        <v>0.0</v>
      </c>
      <c r="G54" s="1011">
        <f t="shared" si="6"/>
        <v>3</v>
      </c>
      <c r="H54" s="1006">
        <v>1.0</v>
      </c>
      <c r="I54" s="1006">
        <v>1.0</v>
      </c>
      <c r="J54" s="1006">
        <v>0.0</v>
      </c>
      <c r="K54" s="1006">
        <v>1.0</v>
      </c>
      <c r="L54" s="1012">
        <f t="shared" si="3"/>
        <v>1</v>
      </c>
      <c r="M54" s="1006">
        <v>1.0</v>
      </c>
      <c r="N54" s="1006">
        <v>0.0</v>
      </c>
      <c r="O54" s="1006">
        <v>0.0</v>
      </c>
      <c r="P54" s="1015"/>
      <c r="Q54" s="1013">
        <f t="shared" si="5"/>
        <v>6</v>
      </c>
      <c r="R54" s="996"/>
      <c r="S54" s="996"/>
      <c r="T54" s="996"/>
      <c r="U54" s="996"/>
      <c r="V54" s="996"/>
      <c r="W54" s="996"/>
      <c r="X54" s="996"/>
      <c r="Y54" s="996"/>
      <c r="Z54" s="996"/>
    </row>
    <row r="55" ht="30.0" customHeight="1">
      <c r="A55" s="996" t="s">
        <v>9454</v>
      </c>
      <c r="B55" s="1010">
        <f t="shared" si="1"/>
        <v>3</v>
      </c>
      <c r="C55" s="1006">
        <v>0.0</v>
      </c>
      <c r="D55" s="1006">
        <v>1.0</v>
      </c>
      <c r="E55" s="1006">
        <v>1.0</v>
      </c>
      <c r="F55" s="1006">
        <v>1.0</v>
      </c>
      <c r="G55" s="1011">
        <f t="shared" si="6"/>
        <v>3</v>
      </c>
      <c r="H55" s="1006">
        <v>1.0</v>
      </c>
      <c r="I55" s="1006">
        <v>1.0</v>
      </c>
      <c r="J55" s="1006">
        <v>0.0</v>
      </c>
      <c r="K55" s="1006">
        <v>1.0</v>
      </c>
      <c r="L55" s="1012">
        <f t="shared" si="3"/>
        <v>1</v>
      </c>
      <c r="M55" s="1006">
        <v>0.0</v>
      </c>
      <c r="N55" s="1006">
        <v>0.0</v>
      </c>
      <c r="O55" s="1006">
        <v>0.0</v>
      </c>
      <c r="P55" s="1006">
        <v>1.0</v>
      </c>
      <c r="Q55" s="1013">
        <f t="shared" si="5"/>
        <v>7</v>
      </c>
      <c r="R55" s="996"/>
      <c r="S55" s="996"/>
      <c r="T55" s="996"/>
      <c r="U55" s="996"/>
      <c r="V55" s="996"/>
      <c r="W55" s="996"/>
      <c r="X55" s="996"/>
      <c r="Y55" s="996"/>
      <c r="Z55" s="996"/>
    </row>
    <row r="56" ht="30.0" customHeight="1">
      <c r="A56" s="996" t="s">
        <v>9455</v>
      </c>
      <c r="B56" s="1010">
        <f t="shared" si="1"/>
        <v>2</v>
      </c>
      <c r="C56" s="1006">
        <v>1.0</v>
      </c>
      <c r="D56" s="1006">
        <v>1.0</v>
      </c>
      <c r="E56" s="1015"/>
      <c r="F56" s="1015"/>
      <c r="G56" s="1011">
        <f t="shared" si="6"/>
        <v>2</v>
      </c>
      <c r="H56" s="1006">
        <v>1.0</v>
      </c>
      <c r="I56" s="1015"/>
      <c r="J56" s="1006">
        <v>0.0</v>
      </c>
      <c r="K56" s="1006">
        <v>1.0</v>
      </c>
      <c r="L56" s="1012">
        <f t="shared" si="3"/>
        <v>2</v>
      </c>
      <c r="M56" s="1006">
        <v>1.0</v>
      </c>
      <c r="N56" s="1006">
        <v>0.0</v>
      </c>
      <c r="O56" s="1006">
        <v>0.0</v>
      </c>
      <c r="P56" s="1006">
        <v>1.0</v>
      </c>
      <c r="Q56" s="1013">
        <f t="shared" si="5"/>
        <v>6</v>
      </c>
      <c r="R56" s="996"/>
      <c r="S56" s="996"/>
      <c r="T56" s="996"/>
      <c r="U56" s="996"/>
      <c r="V56" s="996"/>
      <c r="W56" s="996"/>
      <c r="X56" s="996"/>
      <c r="Y56" s="996"/>
      <c r="Z56" s="996"/>
    </row>
    <row r="57" ht="30.0" customHeight="1">
      <c r="A57" s="996" t="s">
        <v>7612</v>
      </c>
      <c r="B57" s="1010">
        <f t="shared" si="1"/>
        <v>4</v>
      </c>
      <c r="C57" s="1006">
        <v>1.0</v>
      </c>
      <c r="D57" s="1006">
        <v>1.0</v>
      </c>
      <c r="E57" s="1006">
        <v>1.0</v>
      </c>
      <c r="F57" s="1006">
        <v>1.0</v>
      </c>
      <c r="G57" s="1011">
        <f t="shared" si="6"/>
        <v>1</v>
      </c>
      <c r="H57" s="1015"/>
      <c r="I57" s="1006">
        <v>1.0</v>
      </c>
      <c r="J57" s="1006">
        <v>0.0</v>
      </c>
      <c r="K57" s="1015"/>
      <c r="L57" s="1012">
        <f t="shared" si="3"/>
        <v>1</v>
      </c>
      <c r="M57" s="1006">
        <v>1.0</v>
      </c>
      <c r="N57" s="1006">
        <v>0.0</v>
      </c>
      <c r="O57" s="1006">
        <v>0.0</v>
      </c>
      <c r="P57" s="1015"/>
      <c r="Q57" s="1013">
        <f t="shared" si="5"/>
        <v>6</v>
      </c>
      <c r="R57" s="996"/>
      <c r="S57" s="996"/>
      <c r="T57" s="996"/>
      <c r="U57" s="996"/>
      <c r="V57" s="996"/>
      <c r="W57" s="996"/>
      <c r="X57" s="996"/>
      <c r="Y57" s="996"/>
      <c r="Z57" s="996"/>
    </row>
    <row r="58" ht="30.0" customHeight="1">
      <c r="A58" s="996" t="s">
        <v>9456</v>
      </c>
      <c r="B58" s="1010">
        <f t="shared" si="1"/>
        <v>4</v>
      </c>
      <c r="C58" s="1006">
        <v>1.0</v>
      </c>
      <c r="D58" s="1006">
        <v>1.0</v>
      </c>
      <c r="E58" s="1006">
        <v>1.0</v>
      </c>
      <c r="F58" s="1006">
        <v>1.0</v>
      </c>
      <c r="G58" s="1011">
        <f t="shared" si="6"/>
        <v>1</v>
      </c>
      <c r="H58" s="1006">
        <v>1.0</v>
      </c>
      <c r="I58" s="1006">
        <v>0.0</v>
      </c>
      <c r="J58" s="1006">
        <v>0.0</v>
      </c>
      <c r="K58" s="1006">
        <v>0.0</v>
      </c>
      <c r="L58" s="1012">
        <f t="shared" si="3"/>
        <v>0</v>
      </c>
      <c r="M58" s="1006">
        <v>0.0</v>
      </c>
      <c r="N58" s="1006">
        <v>0.0</v>
      </c>
      <c r="O58" s="1006">
        <v>0.0</v>
      </c>
      <c r="P58" s="1006">
        <v>0.0</v>
      </c>
      <c r="Q58" s="1013">
        <f t="shared" si="5"/>
        <v>5</v>
      </c>
      <c r="R58" s="996"/>
      <c r="S58" s="996"/>
      <c r="T58" s="996"/>
      <c r="U58" s="996"/>
      <c r="V58" s="996"/>
      <c r="W58" s="996"/>
      <c r="X58" s="996"/>
      <c r="Y58" s="996"/>
      <c r="Z58" s="996"/>
    </row>
    <row r="59" ht="30.0" customHeight="1">
      <c r="A59" s="996" t="s">
        <v>9457</v>
      </c>
      <c r="B59" s="1010">
        <f t="shared" si="1"/>
        <v>4</v>
      </c>
      <c r="C59" s="1006">
        <v>1.0</v>
      </c>
      <c r="D59" s="1006">
        <v>1.0</v>
      </c>
      <c r="E59" s="1006">
        <v>1.0</v>
      </c>
      <c r="F59" s="1006">
        <v>1.0</v>
      </c>
      <c r="G59" s="1011">
        <f t="shared" si="6"/>
        <v>1</v>
      </c>
      <c r="H59" s="1006">
        <v>0.0</v>
      </c>
      <c r="I59" s="1006">
        <v>1.0</v>
      </c>
      <c r="J59" s="1006">
        <v>0.0</v>
      </c>
      <c r="K59" s="1006">
        <v>0.0</v>
      </c>
      <c r="L59" s="1012">
        <f t="shared" si="3"/>
        <v>2</v>
      </c>
      <c r="M59" s="1006">
        <v>1.0</v>
      </c>
      <c r="N59" s="1006">
        <v>0.0</v>
      </c>
      <c r="O59" s="1006">
        <v>0.0</v>
      </c>
      <c r="P59" s="1006">
        <v>1.0</v>
      </c>
      <c r="Q59" s="1013">
        <f t="shared" si="5"/>
        <v>7</v>
      </c>
      <c r="R59" s="996"/>
      <c r="S59" s="996"/>
      <c r="T59" s="996"/>
      <c r="U59" s="996"/>
      <c r="V59" s="996"/>
      <c r="W59" s="996"/>
      <c r="X59" s="996"/>
      <c r="Y59" s="996"/>
      <c r="Z59" s="996"/>
    </row>
    <row r="60" ht="30.0" customHeight="1">
      <c r="A60" s="996" t="s">
        <v>9458</v>
      </c>
      <c r="B60" s="1010">
        <f t="shared" si="1"/>
        <v>3</v>
      </c>
      <c r="C60" s="1006">
        <v>1.0</v>
      </c>
      <c r="D60" s="1006">
        <v>1.0</v>
      </c>
      <c r="E60" s="1006">
        <v>1.0</v>
      </c>
      <c r="F60" s="1015"/>
      <c r="G60" s="1011">
        <f t="shared" si="6"/>
        <v>2</v>
      </c>
      <c r="H60" s="1006">
        <v>1.0</v>
      </c>
      <c r="I60" s="1015"/>
      <c r="J60" s="1015"/>
      <c r="K60" s="1006">
        <v>1.0</v>
      </c>
      <c r="L60" s="1012">
        <f t="shared" si="3"/>
        <v>0</v>
      </c>
      <c r="M60" s="1015"/>
      <c r="N60" s="1006">
        <v>0.0</v>
      </c>
      <c r="O60" s="1015"/>
      <c r="P60" s="1015"/>
      <c r="Q60" s="1013">
        <f t="shared" si="5"/>
        <v>5</v>
      </c>
      <c r="R60" s="996"/>
      <c r="S60" s="996"/>
      <c r="T60" s="996"/>
      <c r="U60" s="996"/>
      <c r="V60" s="996"/>
      <c r="W60" s="996"/>
      <c r="X60" s="996"/>
      <c r="Y60" s="996"/>
      <c r="Z60" s="996"/>
    </row>
    <row r="61" ht="30.0" customHeight="1">
      <c r="A61" s="996" t="s">
        <v>9459</v>
      </c>
      <c r="B61" s="1010">
        <f t="shared" si="1"/>
        <v>3</v>
      </c>
      <c r="C61" s="1006">
        <v>1.0</v>
      </c>
      <c r="D61" s="1006">
        <v>1.0</v>
      </c>
      <c r="E61" s="1006">
        <v>1.0</v>
      </c>
      <c r="F61" s="1006">
        <v>0.0</v>
      </c>
      <c r="G61" s="1011">
        <f t="shared" si="6"/>
        <v>2</v>
      </c>
      <c r="H61" s="1006">
        <v>1.0</v>
      </c>
      <c r="I61" s="1006">
        <v>0.0</v>
      </c>
      <c r="J61" s="1006">
        <v>0.0</v>
      </c>
      <c r="K61" s="1006">
        <v>1.0</v>
      </c>
      <c r="L61" s="1012">
        <f t="shared" si="3"/>
        <v>0</v>
      </c>
      <c r="M61" s="1006">
        <v>0.0</v>
      </c>
      <c r="N61" s="1006">
        <v>0.0</v>
      </c>
      <c r="O61" s="1015"/>
      <c r="P61" s="1015"/>
      <c r="Q61" s="1013">
        <f t="shared" si="5"/>
        <v>5</v>
      </c>
      <c r="R61" s="996"/>
      <c r="S61" s="996"/>
      <c r="T61" s="996"/>
      <c r="U61" s="996"/>
      <c r="V61" s="996"/>
      <c r="W61" s="996"/>
      <c r="X61" s="996"/>
      <c r="Y61" s="996"/>
      <c r="Z61" s="996"/>
    </row>
    <row r="62" ht="30.0" customHeight="1">
      <c r="A62" s="996" t="s">
        <v>9460</v>
      </c>
      <c r="B62" s="1010">
        <f t="shared" si="1"/>
        <v>3</v>
      </c>
      <c r="C62" s="1006">
        <v>0.0</v>
      </c>
      <c r="D62" s="1006">
        <v>1.0</v>
      </c>
      <c r="E62" s="1006">
        <v>1.0</v>
      </c>
      <c r="F62" s="1006">
        <v>1.0</v>
      </c>
      <c r="G62" s="1011">
        <f t="shared" si="6"/>
        <v>1</v>
      </c>
      <c r="H62" s="1006">
        <v>1.0</v>
      </c>
      <c r="I62" s="1006">
        <v>0.0</v>
      </c>
      <c r="J62" s="1006">
        <v>0.0</v>
      </c>
      <c r="K62" s="1006">
        <v>0.0</v>
      </c>
      <c r="L62" s="1012">
        <f t="shared" si="3"/>
        <v>1</v>
      </c>
      <c r="M62" s="1006">
        <v>0.0</v>
      </c>
      <c r="N62" s="1006">
        <v>0.0</v>
      </c>
      <c r="O62" s="1006">
        <v>0.0</v>
      </c>
      <c r="P62" s="1006">
        <v>1.0</v>
      </c>
      <c r="Q62" s="1013">
        <f t="shared" si="5"/>
        <v>5</v>
      </c>
      <c r="R62" s="996"/>
      <c r="S62" s="996"/>
      <c r="T62" s="996"/>
      <c r="U62" s="996"/>
      <c r="V62" s="996"/>
      <c r="W62" s="996"/>
      <c r="X62" s="996"/>
      <c r="Y62" s="996"/>
      <c r="Z62" s="996"/>
    </row>
    <row r="63" ht="30.0" customHeight="1">
      <c r="A63" s="996" t="s">
        <v>9461</v>
      </c>
      <c r="B63" s="1010">
        <f t="shared" si="1"/>
        <v>3</v>
      </c>
      <c r="C63" s="1006">
        <v>1.0</v>
      </c>
      <c r="D63" s="1006">
        <v>1.0</v>
      </c>
      <c r="E63" s="1006">
        <v>1.0</v>
      </c>
      <c r="F63" s="1006">
        <v>0.0</v>
      </c>
      <c r="G63" s="1011">
        <f t="shared" si="6"/>
        <v>2</v>
      </c>
      <c r="H63" s="1006">
        <v>1.0</v>
      </c>
      <c r="I63" s="1006">
        <v>1.0</v>
      </c>
      <c r="J63" s="1006">
        <v>0.0</v>
      </c>
      <c r="K63" s="1006">
        <v>0.0</v>
      </c>
      <c r="L63" s="1018">
        <v>0.0</v>
      </c>
      <c r="M63" s="1006">
        <v>0.0</v>
      </c>
      <c r="N63" s="1006">
        <v>0.0</v>
      </c>
      <c r="O63" s="1006">
        <v>0.0</v>
      </c>
      <c r="P63" s="1006">
        <v>0.0</v>
      </c>
      <c r="Q63" s="1013">
        <f t="shared" si="5"/>
        <v>5</v>
      </c>
      <c r="R63" s="996"/>
      <c r="S63" s="996"/>
      <c r="T63" s="996"/>
      <c r="U63" s="996"/>
      <c r="V63" s="996"/>
      <c r="W63" s="996"/>
      <c r="X63" s="996"/>
      <c r="Y63" s="996"/>
      <c r="Z63" s="996"/>
    </row>
    <row r="64" ht="30.0" customHeight="1">
      <c r="A64" s="996" t="s">
        <v>9462</v>
      </c>
      <c r="B64" s="1010">
        <f t="shared" si="1"/>
        <v>3</v>
      </c>
      <c r="C64" s="1006">
        <v>1.0</v>
      </c>
      <c r="D64" s="1006">
        <v>1.0</v>
      </c>
      <c r="E64" s="1006">
        <v>1.0</v>
      </c>
      <c r="F64" s="1006">
        <v>0.0</v>
      </c>
      <c r="G64" s="1011">
        <f t="shared" si="6"/>
        <v>2</v>
      </c>
      <c r="H64" s="1006">
        <v>1.0</v>
      </c>
      <c r="I64" s="1006">
        <v>0.0</v>
      </c>
      <c r="J64" s="1006">
        <v>0.0</v>
      </c>
      <c r="K64" s="1006">
        <v>1.0</v>
      </c>
      <c r="L64" s="1012">
        <f t="shared" ref="L64:L126" si="7">SUM(M64:P64)</f>
        <v>0</v>
      </c>
      <c r="M64" s="1006">
        <v>0.0</v>
      </c>
      <c r="N64" s="1006">
        <v>0.0</v>
      </c>
      <c r="O64" s="1006">
        <v>0.0</v>
      </c>
      <c r="P64" s="1006">
        <v>0.0</v>
      </c>
      <c r="Q64" s="1013">
        <f t="shared" si="5"/>
        <v>5</v>
      </c>
      <c r="R64" s="996"/>
      <c r="S64" s="996"/>
      <c r="T64" s="996"/>
      <c r="U64" s="996"/>
      <c r="V64" s="996"/>
      <c r="W64" s="996"/>
      <c r="X64" s="996"/>
      <c r="Y64" s="996"/>
      <c r="Z64" s="996"/>
    </row>
    <row r="65" ht="30.0" customHeight="1">
      <c r="A65" s="996" t="s">
        <v>9463</v>
      </c>
      <c r="B65" s="1010">
        <f t="shared" si="1"/>
        <v>1</v>
      </c>
      <c r="C65" s="1006">
        <v>1.0</v>
      </c>
      <c r="D65" s="1006">
        <v>0.0</v>
      </c>
      <c r="E65" s="1006">
        <v>0.0</v>
      </c>
      <c r="F65" s="1006">
        <v>0.0</v>
      </c>
      <c r="G65" s="1011">
        <f t="shared" si="6"/>
        <v>3</v>
      </c>
      <c r="H65" s="1006">
        <v>1.0</v>
      </c>
      <c r="I65" s="1006">
        <v>1.0</v>
      </c>
      <c r="J65" s="1006">
        <v>0.0</v>
      </c>
      <c r="K65" s="1006">
        <v>1.0</v>
      </c>
      <c r="L65" s="1012">
        <f t="shared" si="7"/>
        <v>1</v>
      </c>
      <c r="M65" s="1006">
        <v>0.0</v>
      </c>
      <c r="N65" s="1006">
        <v>0.0</v>
      </c>
      <c r="O65" s="1006">
        <v>0.0</v>
      </c>
      <c r="P65" s="1006">
        <v>1.0</v>
      </c>
      <c r="Q65" s="1013">
        <f t="shared" si="5"/>
        <v>5</v>
      </c>
      <c r="R65" s="996"/>
      <c r="S65" s="996"/>
      <c r="T65" s="996"/>
      <c r="U65" s="996"/>
      <c r="V65" s="996"/>
      <c r="W65" s="996"/>
      <c r="X65" s="996"/>
      <c r="Y65" s="996"/>
      <c r="Z65" s="996"/>
    </row>
    <row r="66" ht="30.0" customHeight="1">
      <c r="A66" s="996" t="s">
        <v>9464</v>
      </c>
      <c r="B66" s="1010">
        <f t="shared" si="1"/>
        <v>1</v>
      </c>
      <c r="C66" s="1006">
        <v>1.0</v>
      </c>
      <c r="D66" s="1015"/>
      <c r="E66" s="1015"/>
      <c r="F66" s="1006">
        <v>0.0</v>
      </c>
      <c r="G66" s="1011">
        <f t="shared" si="6"/>
        <v>3</v>
      </c>
      <c r="H66" s="1006">
        <v>1.0</v>
      </c>
      <c r="I66" s="1006">
        <v>1.0</v>
      </c>
      <c r="J66" s="1006">
        <v>0.0</v>
      </c>
      <c r="K66" s="1006">
        <v>1.0</v>
      </c>
      <c r="L66" s="1012">
        <f t="shared" si="7"/>
        <v>1</v>
      </c>
      <c r="M66" s="1006">
        <v>1.0</v>
      </c>
      <c r="N66" s="1006">
        <v>0.0</v>
      </c>
      <c r="O66" s="1006">
        <v>0.0</v>
      </c>
      <c r="P66" s="1015"/>
      <c r="Q66" s="1013">
        <f t="shared" si="5"/>
        <v>5</v>
      </c>
      <c r="R66" s="996"/>
      <c r="S66" s="996"/>
      <c r="T66" s="996"/>
      <c r="U66" s="996"/>
      <c r="V66" s="996"/>
      <c r="W66" s="996"/>
      <c r="X66" s="996"/>
      <c r="Y66" s="996"/>
      <c r="Z66" s="996"/>
    </row>
    <row r="67" ht="30.0" customHeight="1">
      <c r="A67" s="996" t="s">
        <v>9465</v>
      </c>
      <c r="B67" s="1010">
        <f t="shared" si="1"/>
        <v>4</v>
      </c>
      <c r="C67" s="1006">
        <v>1.0</v>
      </c>
      <c r="D67" s="1006">
        <v>1.0</v>
      </c>
      <c r="E67" s="1006">
        <v>1.0</v>
      </c>
      <c r="F67" s="1006">
        <v>1.0</v>
      </c>
      <c r="G67" s="1011">
        <f t="shared" si="6"/>
        <v>1</v>
      </c>
      <c r="H67" s="1006">
        <v>0.0</v>
      </c>
      <c r="I67" s="1006">
        <v>0.0</v>
      </c>
      <c r="J67" s="1006">
        <v>0.0</v>
      </c>
      <c r="K67" s="1006">
        <v>1.0</v>
      </c>
      <c r="L67" s="1012">
        <f t="shared" si="7"/>
        <v>0</v>
      </c>
      <c r="M67" s="1006">
        <v>0.0</v>
      </c>
      <c r="N67" s="1006">
        <v>0.0</v>
      </c>
      <c r="O67" s="1006">
        <v>0.0</v>
      </c>
      <c r="P67" s="1006">
        <v>0.0</v>
      </c>
      <c r="Q67" s="1013">
        <f t="shared" si="5"/>
        <v>5</v>
      </c>
      <c r="R67" s="996"/>
      <c r="S67" s="996"/>
      <c r="T67" s="996"/>
      <c r="U67" s="996"/>
      <c r="V67" s="996"/>
      <c r="W67" s="996"/>
      <c r="X67" s="996"/>
      <c r="Y67" s="996"/>
      <c r="Z67" s="996"/>
    </row>
    <row r="68" ht="30.0" customHeight="1">
      <c r="A68" s="996" t="s">
        <v>9466</v>
      </c>
      <c r="B68" s="1010">
        <f t="shared" si="1"/>
        <v>3.5</v>
      </c>
      <c r="C68" s="1006">
        <v>1.0</v>
      </c>
      <c r="D68" s="1006">
        <v>1.0</v>
      </c>
      <c r="E68" s="1006">
        <v>1.0</v>
      </c>
      <c r="F68" s="1006">
        <v>0.5</v>
      </c>
      <c r="G68" s="1011">
        <f t="shared" si="6"/>
        <v>1</v>
      </c>
      <c r="H68" s="1006">
        <v>0.0</v>
      </c>
      <c r="I68" s="1006">
        <v>0.0</v>
      </c>
      <c r="J68" s="1006">
        <v>0.0</v>
      </c>
      <c r="K68" s="1006">
        <v>1.0</v>
      </c>
      <c r="L68" s="1012">
        <f t="shared" si="7"/>
        <v>0</v>
      </c>
      <c r="M68" s="1006">
        <v>0.0</v>
      </c>
      <c r="N68" s="1006">
        <v>0.0</v>
      </c>
      <c r="O68" s="1006">
        <v>0.0</v>
      </c>
      <c r="P68" s="1006">
        <v>0.0</v>
      </c>
      <c r="Q68" s="1013">
        <f t="shared" si="5"/>
        <v>4.5</v>
      </c>
      <c r="R68" s="996"/>
      <c r="S68" s="996"/>
      <c r="T68" s="996"/>
      <c r="U68" s="996"/>
      <c r="V68" s="996"/>
      <c r="W68" s="996"/>
      <c r="X68" s="996"/>
      <c r="Y68" s="996"/>
      <c r="Z68" s="996"/>
    </row>
    <row r="69" ht="30.0" customHeight="1">
      <c r="A69" s="996" t="s">
        <v>9467</v>
      </c>
      <c r="B69" s="1010">
        <f t="shared" si="1"/>
        <v>4</v>
      </c>
      <c r="C69" s="1006">
        <v>1.0</v>
      </c>
      <c r="D69" s="1006">
        <v>1.0</v>
      </c>
      <c r="E69" s="1006">
        <v>1.0</v>
      </c>
      <c r="F69" s="1006">
        <v>1.0</v>
      </c>
      <c r="G69" s="1011">
        <f t="shared" si="6"/>
        <v>0</v>
      </c>
      <c r="H69" s="1006">
        <v>0.0</v>
      </c>
      <c r="I69" s="1006">
        <v>0.0</v>
      </c>
      <c r="J69" s="1006">
        <v>0.0</v>
      </c>
      <c r="K69" s="1006">
        <v>0.0</v>
      </c>
      <c r="L69" s="1012">
        <f t="shared" si="7"/>
        <v>0</v>
      </c>
      <c r="M69" s="1006">
        <v>0.0</v>
      </c>
      <c r="N69" s="1006">
        <v>0.0</v>
      </c>
      <c r="O69" s="1006">
        <v>0.0</v>
      </c>
      <c r="P69" s="1006">
        <v>0.0</v>
      </c>
      <c r="Q69" s="1013">
        <f t="shared" si="5"/>
        <v>4</v>
      </c>
      <c r="R69" s="996"/>
      <c r="S69" s="996"/>
      <c r="T69" s="996"/>
      <c r="U69" s="996"/>
      <c r="V69" s="996"/>
      <c r="W69" s="996"/>
      <c r="X69" s="996"/>
      <c r="Y69" s="996"/>
      <c r="Z69" s="996"/>
    </row>
    <row r="70" ht="30.0" customHeight="1">
      <c r="A70" s="996" t="s">
        <v>9468</v>
      </c>
      <c r="B70" s="1010">
        <f t="shared" si="1"/>
        <v>4</v>
      </c>
      <c r="C70" s="1006">
        <v>1.0</v>
      </c>
      <c r="D70" s="1006">
        <v>1.0</v>
      </c>
      <c r="E70" s="1006">
        <v>1.0</v>
      </c>
      <c r="F70" s="1006">
        <v>1.0</v>
      </c>
      <c r="G70" s="1011">
        <f t="shared" si="6"/>
        <v>0</v>
      </c>
      <c r="H70" s="1015"/>
      <c r="I70" s="1015"/>
      <c r="J70" s="1006">
        <v>0.0</v>
      </c>
      <c r="K70" s="1015"/>
      <c r="L70" s="1012">
        <f t="shared" si="7"/>
        <v>0</v>
      </c>
      <c r="M70" s="1006">
        <v>0.0</v>
      </c>
      <c r="N70" s="1006">
        <v>0.0</v>
      </c>
      <c r="O70" s="1006">
        <v>0.0</v>
      </c>
      <c r="P70" s="1015"/>
      <c r="Q70" s="1013">
        <f t="shared" si="5"/>
        <v>4</v>
      </c>
      <c r="R70" s="996"/>
      <c r="S70" s="996"/>
      <c r="T70" s="996"/>
      <c r="U70" s="996"/>
      <c r="V70" s="996"/>
      <c r="W70" s="996"/>
      <c r="X70" s="996"/>
      <c r="Y70" s="996"/>
      <c r="Z70" s="996"/>
    </row>
    <row r="71" ht="30.0" customHeight="1">
      <c r="A71" s="996" t="s">
        <v>9469</v>
      </c>
      <c r="B71" s="1010">
        <f t="shared" si="1"/>
        <v>3</v>
      </c>
      <c r="C71" s="1006">
        <v>1.0</v>
      </c>
      <c r="D71" s="1006">
        <v>0.0</v>
      </c>
      <c r="E71" s="1006">
        <v>1.0</v>
      </c>
      <c r="F71" s="1006">
        <v>1.0</v>
      </c>
      <c r="G71" s="1011">
        <f t="shared" si="6"/>
        <v>1</v>
      </c>
      <c r="H71" s="1006">
        <v>0.0</v>
      </c>
      <c r="I71" s="1015"/>
      <c r="J71" s="1006">
        <v>0.0</v>
      </c>
      <c r="K71" s="1006">
        <v>1.0</v>
      </c>
      <c r="L71" s="1012">
        <f t="shared" si="7"/>
        <v>0</v>
      </c>
      <c r="M71" s="1006">
        <v>0.0</v>
      </c>
      <c r="N71" s="1006">
        <v>0.0</v>
      </c>
      <c r="O71" s="1006">
        <v>0.0</v>
      </c>
      <c r="P71" s="1006">
        <v>0.0</v>
      </c>
      <c r="Q71" s="1013">
        <f t="shared" si="5"/>
        <v>4</v>
      </c>
      <c r="R71" s="996"/>
      <c r="S71" s="996"/>
      <c r="T71" s="996"/>
      <c r="U71" s="996"/>
      <c r="V71" s="996"/>
      <c r="W71" s="996"/>
      <c r="X71" s="996"/>
      <c r="Y71" s="996"/>
      <c r="Z71" s="996"/>
    </row>
    <row r="72" ht="30.0" customHeight="1">
      <c r="A72" s="996" t="s">
        <v>9470</v>
      </c>
      <c r="B72" s="1010">
        <f t="shared" si="1"/>
        <v>3</v>
      </c>
      <c r="C72" s="1006">
        <v>1.0</v>
      </c>
      <c r="D72" s="1006">
        <v>1.0</v>
      </c>
      <c r="E72" s="1006">
        <v>1.0</v>
      </c>
      <c r="F72" s="1015"/>
      <c r="G72" s="1011">
        <f t="shared" si="6"/>
        <v>1</v>
      </c>
      <c r="H72" s="1006">
        <v>1.0</v>
      </c>
      <c r="I72" s="1006">
        <v>0.0</v>
      </c>
      <c r="J72" s="1006">
        <v>0.0</v>
      </c>
      <c r="K72" s="1006">
        <v>0.0</v>
      </c>
      <c r="L72" s="1012">
        <f t="shared" si="7"/>
        <v>0</v>
      </c>
      <c r="M72" s="1006">
        <v>0.0</v>
      </c>
      <c r="N72" s="1006">
        <v>0.0</v>
      </c>
      <c r="O72" s="1006">
        <v>0.0</v>
      </c>
      <c r="P72" s="1015"/>
      <c r="Q72" s="1013">
        <f t="shared" si="5"/>
        <v>4</v>
      </c>
      <c r="R72" s="996"/>
      <c r="S72" s="996"/>
      <c r="T72" s="996"/>
      <c r="U72" s="996"/>
      <c r="V72" s="996"/>
      <c r="W72" s="996"/>
      <c r="X72" s="996"/>
      <c r="Y72" s="996"/>
      <c r="Z72" s="996"/>
    </row>
    <row r="73" ht="33.0" customHeight="1">
      <c r="A73" s="996" t="s">
        <v>9471</v>
      </c>
      <c r="B73" s="1010">
        <f t="shared" si="1"/>
        <v>3</v>
      </c>
      <c r="C73" s="1006">
        <v>1.0</v>
      </c>
      <c r="D73" s="1015"/>
      <c r="E73" s="1006">
        <v>1.0</v>
      </c>
      <c r="F73" s="1006">
        <v>1.0</v>
      </c>
      <c r="G73" s="1011">
        <f t="shared" si="6"/>
        <v>1</v>
      </c>
      <c r="H73" s="1006">
        <v>1.0</v>
      </c>
      <c r="I73" s="1015"/>
      <c r="J73" s="1006">
        <v>0.0</v>
      </c>
      <c r="K73" s="1015"/>
      <c r="L73" s="1012">
        <f t="shared" si="7"/>
        <v>0</v>
      </c>
      <c r="M73" s="1006">
        <v>0.0</v>
      </c>
      <c r="N73" s="1006">
        <v>0.0</v>
      </c>
      <c r="O73" s="1006">
        <v>0.0</v>
      </c>
      <c r="P73" s="1006">
        <v>0.0</v>
      </c>
      <c r="Q73" s="1013">
        <f t="shared" si="5"/>
        <v>4</v>
      </c>
      <c r="R73" s="996"/>
      <c r="S73" s="996"/>
      <c r="T73" s="996"/>
      <c r="U73" s="996"/>
      <c r="V73" s="996"/>
      <c r="W73" s="996"/>
      <c r="X73" s="996"/>
      <c r="Y73" s="996"/>
      <c r="Z73" s="996"/>
    </row>
    <row r="74" ht="30.0" customHeight="1">
      <c r="A74" s="996" t="s">
        <v>9472</v>
      </c>
      <c r="B74" s="1010">
        <f t="shared" si="1"/>
        <v>3</v>
      </c>
      <c r="C74" s="1006">
        <v>1.0</v>
      </c>
      <c r="D74" s="1006">
        <v>1.0</v>
      </c>
      <c r="E74" s="1006">
        <v>0.5</v>
      </c>
      <c r="F74" s="1006">
        <v>0.5</v>
      </c>
      <c r="G74" s="1011">
        <f t="shared" si="6"/>
        <v>1</v>
      </c>
      <c r="H74" s="1015"/>
      <c r="I74" s="1015"/>
      <c r="J74" s="1015"/>
      <c r="K74" s="1006">
        <v>1.0</v>
      </c>
      <c r="L74" s="1012">
        <f t="shared" si="7"/>
        <v>0</v>
      </c>
      <c r="M74" s="1006">
        <v>0.0</v>
      </c>
      <c r="N74" s="1006">
        <v>0.0</v>
      </c>
      <c r="O74" s="1006">
        <v>0.0</v>
      </c>
      <c r="P74" s="1006">
        <v>0.0</v>
      </c>
      <c r="Q74" s="1013">
        <f t="shared" si="5"/>
        <v>4</v>
      </c>
      <c r="R74" s="996"/>
      <c r="S74" s="996"/>
      <c r="T74" s="996"/>
      <c r="U74" s="996"/>
      <c r="V74" s="996"/>
      <c r="W74" s="996"/>
      <c r="X74" s="996"/>
      <c r="Y74" s="996"/>
      <c r="Z74" s="996"/>
    </row>
    <row r="75" ht="30.0" customHeight="1">
      <c r="A75" s="996" t="s">
        <v>8595</v>
      </c>
      <c r="B75" s="1010">
        <f t="shared" si="1"/>
        <v>3</v>
      </c>
      <c r="C75" s="1006">
        <v>1.0</v>
      </c>
      <c r="D75" s="1006">
        <v>1.0</v>
      </c>
      <c r="E75" s="1006">
        <v>1.0</v>
      </c>
      <c r="F75" s="1015"/>
      <c r="G75" s="1011">
        <f t="shared" si="6"/>
        <v>1</v>
      </c>
      <c r="H75" s="1015"/>
      <c r="I75" s="1015"/>
      <c r="J75" s="1015"/>
      <c r="K75" s="1006">
        <v>1.0</v>
      </c>
      <c r="L75" s="1012">
        <f t="shared" si="7"/>
        <v>0</v>
      </c>
      <c r="M75" s="1015"/>
      <c r="N75" s="1015"/>
      <c r="O75" s="1015"/>
      <c r="P75" s="1015"/>
      <c r="Q75" s="1013">
        <f t="shared" si="5"/>
        <v>4</v>
      </c>
      <c r="R75" s="996"/>
      <c r="S75" s="996"/>
      <c r="T75" s="996"/>
      <c r="U75" s="996"/>
      <c r="V75" s="996"/>
      <c r="W75" s="996"/>
      <c r="X75" s="996"/>
      <c r="Y75" s="996"/>
      <c r="Z75" s="996"/>
    </row>
    <row r="76" ht="30.0" customHeight="1">
      <c r="A76" s="996" t="s">
        <v>9473</v>
      </c>
      <c r="B76" s="1010">
        <f t="shared" si="1"/>
        <v>3</v>
      </c>
      <c r="C76" s="1006">
        <v>1.0</v>
      </c>
      <c r="D76" s="1006">
        <v>1.0</v>
      </c>
      <c r="E76" s="1006">
        <v>1.0</v>
      </c>
      <c r="F76" s="1006">
        <v>0.0</v>
      </c>
      <c r="G76" s="1011">
        <f t="shared" si="6"/>
        <v>1</v>
      </c>
      <c r="H76" s="1006">
        <v>1.0</v>
      </c>
      <c r="I76" s="1006">
        <v>0.0</v>
      </c>
      <c r="J76" s="1006">
        <v>0.0</v>
      </c>
      <c r="K76" s="1006">
        <v>0.0</v>
      </c>
      <c r="L76" s="1012">
        <f t="shared" si="7"/>
        <v>0</v>
      </c>
      <c r="M76" s="1006">
        <v>0.0</v>
      </c>
      <c r="N76" s="1006">
        <v>0.0</v>
      </c>
      <c r="O76" s="1006">
        <v>0.0</v>
      </c>
      <c r="P76" s="1006">
        <v>0.0</v>
      </c>
      <c r="Q76" s="1013">
        <f t="shared" si="5"/>
        <v>4</v>
      </c>
      <c r="R76" s="996"/>
      <c r="S76" s="996"/>
      <c r="T76" s="996"/>
      <c r="U76" s="996"/>
      <c r="V76" s="996"/>
      <c r="W76" s="996"/>
      <c r="X76" s="996"/>
      <c r="Y76" s="996"/>
      <c r="Z76" s="996"/>
    </row>
    <row r="77" ht="30.0" customHeight="1">
      <c r="A77" s="996" t="s">
        <v>9474</v>
      </c>
      <c r="B77" s="1010">
        <f t="shared" si="1"/>
        <v>2</v>
      </c>
      <c r="C77" s="1006">
        <v>1.0</v>
      </c>
      <c r="D77" s="1006">
        <v>1.0</v>
      </c>
      <c r="E77" s="1006">
        <v>0.0</v>
      </c>
      <c r="F77" s="1006">
        <v>0.0</v>
      </c>
      <c r="G77" s="1011">
        <f t="shared" si="6"/>
        <v>2</v>
      </c>
      <c r="H77" s="1006">
        <v>1.0</v>
      </c>
      <c r="I77" s="1006">
        <v>0.0</v>
      </c>
      <c r="J77" s="1006">
        <v>0.0</v>
      </c>
      <c r="K77" s="1006">
        <v>1.0</v>
      </c>
      <c r="L77" s="1012">
        <f t="shared" si="7"/>
        <v>0</v>
      </c>
      <c r="M77" s="1006">
        <v>0.0</v>
      </c>
      <c r="N77" s="1006">
        <v>0.0</v>
      </c>
      <c r="O77" s="1006">
        <v>0.0</v>
      </c>
      <c r="P77" s="1006">
        <v>0.0</v>
      </c>
      <c r="Q77" s="1013">
        <f t="shared" si="5"/>
        <v>4</v>
      </c>
      <c r="R77" s="996"/>
      <c r="S77" s="996"/>
      <c r="T77" s="996"/>
      <c r="U77" s="996"/>
      <c r="V77" s="996"/>
      <c r="W77" s="996"/>
      <c r="X77" s="996"/>
      <c r="Y77" s="996"/>
      <c r="Z77" s="996"/>
    </row>
    <row r="78" ht="30.0" customHeight="1">
      <c r="A78" s="996" t="s">
        <v>9475</v>
      </c>
      <c r="B78" s="1010">
        <f t="shared" si="1"/>
        <v>2</v>
      </c>
      <c r="C78" s="1006">
        <v>0.0</v>
      </c>
      <c r="D78" s="1006">
        <v>1.0</v>
      </c>
      <c r="E78" s="1006">
        <v>1.0</v>
      </c>
      <c r="F78" s="1006">
        <v>0.0</v>
      </c>
      <c r="G78" s="1011">
        <f t="shared" si="6"/>
        <v>2</v>
      </c>
      <c r="H78" s="1006">
        <v>1.0</v>
      </c>
      <c r="I78" s="1006">
        <v>1.0</v>
      </c>
      <c r="J78" s="1006">
        <v>0.0</v>
      </c>
      <c r="K78" s="1006">
        <v>0.0</v>
      </c>
      <c r="L78" s="1012">
        <f t="shared" si="7"/>
        <v>0</v>
      </c>
      <c r="M78" s="1006">
        <v>0.0</v>
      </c>
      <c r="N78" s="1006">
        <v>0.0</v>
      </c>
      <c r="O78" s="1006">
        <v>0.0</v>
      </c>
      <c r="P78" s="1006">
        <v>0.0</v>
      </c>
      <c r="Q78" s="1013">
        <f t="shared" si="5"/>
        <v>4</v>
      </c>
      <c r="R78" s="996"/>
      <c r="S78" s="996"/>
      <c r="T78" s="996"/>
      <c r="U78" s="996"/>
      <c r="V78" s="996"/>
      <c r="W78" s="996"/>
      <c r="X78" s="996"/>
      <c r="Y78" s="996"/>
      <c r="Z78" s="996"/>
    </row>
    <row r="79" ht="30.0" customHeight="1">
      <c r="A79" s="996" t="s">
        <v>9476</v>
      </c>
      <c r="B79" s="1010">
        <f t="shared" si="1"/>
        <v>2</v>
      </c>
      <c r="C79" s="1006">
        <v>1.0</v>
      </c>
      <c r="D79" s="1015"/>
      <c r="E79" s="1006">
        <v>1.0</v>
      </c>
      <c r="F79" s="1006">
        <v>0.0</v>
      </c>
      <c r="G79" s="1011">
        <f t="shared" si="6"/>
        <v>2</v>
      </c>
      <c r="H79" s="1006">
        <v>1.0</v>
      </c>
      <c r="I79" s="1006">
        <v>1.0</v>
      </c>
      <c r="J79" s="1006">
        <v>0.0</v>
      </c>
      <c r="K79" s="1006">
        <v>0.0</v>
      </c>
      <c r="L79" s="1012">
        <f t="shared" si="7"/>
        <v>0</v>
      </c>
      <c r="M79" s="1015"/>
      <c r="N79" s="1015"/>
      <c r="O79" s="1015"/>
      <c r="P79" s="1015"/>
      <c r="Q79" s="1013">
        <f t="shared" si="5"/>
        <v>4</v>
      </c>
      <c r="R79" s="996"/>
      <c r="S79" s="996"/>
      <c r="T79" s="996"/>
      <c r="U79" s="996"/>
      <c r="V79" s="996"/>
      <c r="W79" s="996"/>
      <c r="X79" s="996"/>
      <c r="Y79" s="996"/>
      <c r="Z79" s="996"/>
    </row>
    <row r="80" ht="30.0" customHeight="1">
      <c r="A80" s="996" t="s">
        <v>9477</v>
      </c>
      <c r="B80" s="1010">
        <f t="shared" si="1"/>
        <v>3</v>
      </c>
      <c r="C80" s="1006">
        <v>1.0</v>
      </c>
      <c r="D80" s="1015"/>
      <c r="E80" s="1006">
        <v>1.0</v>
      </c>
      <c r="F80" s="1006">
        <v>1.0</v>
      </c>
      <c r="G80" s="1011">
        <f t="shared" si="6"/>
        <v>0</v>
      </c>
      <c r="H80" s="1015"/>
      <c r="I80" s="1015"/>
      <c r="J80" s="1015"/>
      <c r="K80" s="1015"/>
      <c r="L80" s="1012">
        <f t="shared" si="7"/>
        <v>0</v>
      </c>
      <c r="M80" s="1015"/>
      <c r="N80" s="1015"/>
      <c r="O80" s="1015"/>
      <c r="P80" s="1015"/>
      <c r="Q80" s="1013">
        <f t="shared" si="5"/>
        <v>3</v>
      </c>
      <c r="R80" s="996"/>
      <c r="S80" s="996"/>
      <c r="T80" s="996"/>
      <c r="U80" s="996"/>
      <c r="V80" s="996"/>
      <c r="W80" s="996"/>
      <c r="X80" s="996"/>
      <c r="Y80" s="996"/>
      <c r="Z80" s="996"/>
    </row>
    <row r="81" ht="30.0" customHeight="1">
      <c r="A81" s="996" t="s">
        <v>9478</v>
      </c>
      <c r="B81" s="1010">
        <f t="shared" si="1"/>
        <v>3</v>
      </c>
      <c r="C81" s="1006">
        <v>0.0</v>
      </c>
      <c r="D81" s="1006">
        <v>1.0</v>
      </c>
      <c r="E81" s="1006">
        <v>1.0</v>
      </c>
      <c r="F81" s="1006">
        <v>1.0</v>
      </c>
      <c r="G81" s="1011">
        <f t="shared" si="6"/>
        <v>0</v>
      </c>
      <c r="H81" s="1006">
        <v>0.0</v>
      </c>
      <c r="I81" s="1006">
        <v>0.0</v>
      </c>
      <c r="J81" s="1006">
        <v>0.0</v>
      </c>
      <c r="K81" s="1006">
        <v>0.0</v>
      </c>
      <c r="L81" s="1012">
        <f t="shared" si="7"/>
        <v>0</v>
      </c>
      <c r="M81" s="1006">
        <v>0.0</v>
      </c>
      <c r="N81" s="1006">
        <v>0.0</v>
      </c>
      <c r="O81" s="1006">
        <v>0.0</v>
      </c>
      <c r="P81" s="1006">
        <v>0.0</v>
      </c>
      <c r="Q81" s="1013">
        <f t="shared" si="5"/>
        <v>3</v>
      </c>
      <c r="R81" s="996"/>
      <c r="S81" s="996"/>
      <c r="T81" s="996"/>
      <c r="U81" s="996"/>
      <c r="V81" s="996"/>
      <c r="W81" s="996"/>
      <c r="X81" s="996"/>
      <c r="Y81" s="996"/>
      <c r="Z81" s="996"/>
    </row>
    <row r="82" ht="30.0" customHeight="1">
      <c r="A82" s="996" t="s">
        <v>9479</v>
      </c>
      <c r="B82" s="1010">
        <f t="shared" si="1"/>
        <v>2</v>
      </c>
      <c r="C82" s="1006">
        <v>1.0</v>
      </c>
      <c r="D82" s="1006">
        <v>1.0</v>
      </c>
      <c r="E82" s="1006"/>
      <c r="F82" s="1006"/>
      <c r="G82" s="1011">
        <f t="shared" si="6"/>
        <v>2.5</v>
      </c>
      <c r="H82" s="1006">
        <v>1.0</v>
      </c>
      <c r="I82" s="1006">
        <v>0.5</v>
      </c>
      <c r="J82" s="1006">
        <v>0.0</v>
      </c>
      <c r="K82" s="1006">
        <v>1.0</v>
      </c>
      <c r="L82" s="1012">
        <f t="shared" si="7"/>
        <v>0</v>
      </c>
      <c r="M82" s="1006">
        <v>0.0</v>
      </c>
      <c r="N82" s="1006">
        <v>0.0</v>
      </c>
      <c r="O82" s="1006">
        <v>0.0</v>
      </c>
      <c r="P82" s="1006"/>
      <c r="Q82" s="1013">
        <f t="shared" si="5"/>
        <v>4.5</v>
      </c>
      <c r="R82" s="996"/>
      <c r="S82" s="996"/>
      <c r="T82" s="996"/>
      <c r="U82" s="996"/>
      <c r="V82" s="996"/>
      <c r="W82" s="996"/>
      <c r="X82" s="996"/>
      <c r="Y82" s="996"/>
      <c r="Z82" s="996"/>
    </row>
    <row r="83" ht="30.0" customHeight="1">
      <c r="A83" s="996" t="s">
        <v>9480</v>
      </c>
      <c r="B83" s="1010">
        <f t="shared" si="1"/>
        <v>2</v>
      </c>
      <c r="C83" s="1006">
        <v>0.0</v>
      </c>
      <c r="D83" s="1006"/>
      <c r="E83" s="1006">
        <v>1.0</v>
      </c>
      <c r="F83" s="1006">
        <v>1.0</v>
      </c>
      <c r="G83" s="1011">
        <f t="shared" si="6"/>
        <v>1</v>
      </c>
      <c r="H83" s="1006">
        <v>1.0</v>
      </c>
      <c r="I83" s="1006">
        <v>0.0</v>
      </c>
      <c r="J83" s="1006">
        <v>0.0</v>
      </c>
      <c r="K83" s="1006"/>
      <c r="L83" s="1012">
        <f t="shared" si="7"/>
        <v>0</v>
      </c>
      <c r="M83" s="1015"/>
      <c r="N83" s="1015"/>
      <c r="O83" s="1015"/>
      <c r="P83" s="1015"/>
      <c r="Q83" s="1013">
        <f t="shared" si="5"/>
        <v>3</v>
      </c>
      <c r="R83" s="996"/>
      <c r="S83" s="996"/>
      <c r="T83" s="996"/>
      <c r="U83" s="996"/>
      <c r="V83" s="996"/>
      <c r="W83" s="996"/>
      <c r="X83" s="996"/>
      <c r="Y83" s="996"/>
      <c r="Z83" s="996"/>
    </row>
    <row r="84" ht="30.0" customHeight="1">
      <c r="A84" s="996" t="s">
        <v>9481</v>
      </c>
      <c r="B84" s="1010">
        <f t="shared" si="1"/>
        <v>1</v>
      </c>
      <c r="C84" s="1015"/>
      <c r="D84" s="1015"/>
      <c r="E84" s="1006">
        <v>1.0</v>
      </c>
      <c r="F84" s="1015"/>
      <c r="G84" s="1011">
        <f t="shared" si="6"/>
        <v>2</v>
      </c>
      <c r="H84" s="1006">
        <v>1.0</v>
      </c>
      <c r="I84" s="1015"/>
      <c r="J84" s="1015"/>
      <c r="K84" s="1006">
        <v>1.0</v>
      </c>
      <c r="L84" s="1012">
        <f t="shared" si="7"/>
        <v>0</v>
      </c>
      <c r="M84" s="1015"/>
      <c r="N84" s="1015"/>
      <c r="O84" s="1015"/>
      <c r="P84" s="1015"/>
      <c r="Q84" s="1013">
        <f t="shared" si="5"/>
        <v>3</v>
      </c>
      <c r="R84" s="996"/>
      <c r="S84" s="996"/>
      <c r="T84" s="996"/>
      <c r="U84" s="996"/>
      <c r="V84" s="996"/>
      <c r="W84" s="996"/>
      <c r="X84" s="996"/>
      <c r="Y84" s="996"/>
      <c r="Z84" s="996"/>
    </row>
    <row r="85" ht="30.0" customHeight="1">
      <c r="A85" s="996" t="s">
        <v>9482</v>
      </c>
      <c r="B85" s="1010">
        <f t="shared" si="1"/>
        <v>2</v>
      </c>
      <c r="C85" s="1006">
        <v>1.0</v>
      </c>
      <c r="D85" s="1015"/>
      <c r="E85" s="1006">
        <v>1.0</v>
      </c>
      <c r="F85" s="1006">
        <v>0.0</v>
      </c>
      <c r="G85" s="1011">
        <f t="shared" si="6"/>
        <v>1</v>
      </c>
      <c r="H85" s="1006">
        <v>1.0</v>
      </c>
      <c r="I85" s="1006">
        <v>0.0</v>
      </c>
      <c r="J85" s="1006">
        <v>0.0</v>
      </c>
      <c r="K85" s="1006">
        <v>0.0</v>
      </c>
      <c r="L85" s="1012">
        <f t="shared" si="7"/>
        <v>0</v>
      </c>
      <c r="M85" s="1015"/>
      <c r="N85" s="1015"/>
      <c r="O85" s="1015"/>
      <c r="P85" s="1015"/>
      <c r="Q85" s="1013">
        <f t="shared" si="5"/>
        <v>3</v>
      </c>
      <c r="R85" s="996"/>
      <c r="S85" s="996"/>
      <c r="T85" s="996"/>
      <c r="U85" s="996"/>
      <c r="V85" s="996"/>
      <c r="W85" s="996"/>
      <c r="X85" s="996"/>
      <c r="Y85" s="996"/>
      <c r="Z85" s="996"/>
    </row>
    <row r="86" ht="30.0" customHeight="1">
      <c r="A86" s="996" t="s">
        <v>9483</v>
      </c>
      <c r="B86" s="1010">
        <f t="shared" si="1"/>
        <v>2</v>
      </c>
      <c r="C86" s="1006">
        <v>0.0</v>
      </c>
      <c r="D86" s="1006">
        <v>1.0</v>
      </c>
      <c r="E86" s="1006">
        <v>1.0</v>
      </c>
      <c r="F86" s="1006">
        <v>0.0</v>
      </c>
      <c r="G86" s="1011">
        <f t="shared" si="6"/>
        <v>1</v>
      </c>
      <c r="H86" s="1006">
        <v>0.0</v>
      </c>
      <c r="I86" s="1006">
        <v>0.0</v>
      </c>
      <c r="J86" s="1006">
        <v>0.0</v>
      </c>
      <c r="K86" s="1006">
        <v>1.0</v>
      </c>
      <c r="L86" s="1012">
        <f t="shared" si="7"/>
        <v>0</v>
      </c>
      <c r="M86" s="1006">
        <v>0.0</v>
      </c>
      <c r="N86" s="1006">
        <v>0.0</v>
      </c>
      <c r="O86" s="1006">
        <v>0.0</v>
      </c>
      <c r="P86" s="1006">
        <v>0.0</v>
      </c>
      <c r="Q86" s="1013">
        <f t="shared" si="5"/>
        <v>3</v>
      </c>
      <c r="R86" s="996"/>
      <c r="S86" s="996"/>
      <c r="T86" s="996"/>
      <c r="U86" s="996"/>
      <c r="V86" s="996"/>
      <c r="W86" s="996"/>
      <c r="X86" s="996"/>
      <c r="Y86" s="996"/>
      <c r="Z86" s="996"/>
    </row>
    <row r="87" ht="30.0" customHeight="1">
      <c r="A87" s="996" t="s">
        <v>9484</v>
      </c>
      <c r="B87" s="1010">
        <f t="shared" si="1"/>
        <v>2</v>
      </c>
      <c r="C87" s="1006">
        <v>0.0</v>
      </c>
      <c r="D87" s="1006">
        <v>1.0</v>
      </c>
      <c r="E87" s="1006">
        <v>1.0</v>
      </c>
      <c r="F87" s="1015"/>
      <c r="G87" s="1011">
        <f t="shared" si="6"/>
        <v>0</v>
      </c>
      <c r="H87" s="1006">
        <v>0.0</v>
      </c>
      <c r="I87" s="1006">
        <v>0.0</v>
      </c>
      <c r="J87" s="1006">
        <v>0.0</v>
      </c>
      <c r="K87" s="1006">
        <v>0.0</v>
      </c>
      <c r="L87" s="1012">
        <f t="shared" si="7"/>
        <v>0</v>
      </c>
      <c r="M87" s="1006">
        <v>0.0</v>
      </c>
      <c r="N87" s="1006">
        <v>0.0</v>
      </c>
      <c r="O87" s="1006">
        <v>0.0</v>
      </c>
      <c r="P87" s="1015"/>
      <c r="Q87" s="1013">
        <f t="shared" si="5"/>
        <v>2</v>
      </c>
      <c r="R87" s="996"/>
      <c r="S87" s="996"/>
      <c r="T87" s="996"/>
      <c r="U87" s="996"/>
      <c r="V87" s="996"/>
      <c r="W87" s="996"/>
      <c r="X87" s="996"/>
      <c r="Y87" s="996"/>
      <c r="Z87" s="996"/>
    </row>
    <row r="88" ht="30.0" customHeight="1">
      <c r="A88" s="996" t="s">
        <v>9485</v>
      </c>
      <c r="B88" s="1010">
        <f t="shared" si="1"/>
        <v>0</v>
      </c>
      <c r="C88" s="1015"/>
      <c r="D88" s="1015"/>
      <c r="E88" s="1015"/>
      <c r="F88" s="1015"/>
      <c r="G88" s="1011">
        <f t="shared" si="6"/>
        <v>0</v>
      </c>
      <c r="H88" s="1015"/>
      <c r="I88" s="1015"/>
      <c r="J88" s="1015"/>
      <c r="K88" s="1015"/>
      <c r="L88" s="1012">
        <f t="shared" si="7"/>
        <v>2</v>
      </c>
      <c r="M88" s="1006">
        <v>1.0</v>
      </c>
      <c r="N88" s="1006">
        <v>0.0</v>
      </c>
      <c r="O88" s="1015"/>
      <c r="P88" s="1006">
        <v>1.0</v>
      </c>
      <c r="Q88" s="1013">
        <f t="shared" si="5"/>
        <v>2</v>
      </c>
      <c r="R88" s="996"/>
      <c r="S88" s="996"/>
      <c r="T88" s="996"/>
      <c r="U88" s="996"/>
      <c r="V88" s="996"/>
      <c r="W88" s="996"/>
      <c r="X88" s="996"/>
      <c r="Y88" s="996"/>
      <c r="Z88" s="996"/>
    </row>
    <row r="89" ht="30.0" customHeight="1">
      <c r="A89" s="996" t="s">
        <v>9486</v>
      </c>
      <c r="B89" s="1010">
        <f t="shared" si="1"/>
        <v>1</v>
      </c>
      <c r="C89" s="1006">
        <v>0.0</v>
      </c>
      <c r="D89" s="1015"/>
      <c r="E89" s="1006">
        <v>1.0</v>
      </c>
      <c r="F89" s="1015"/>
      <c r="G89" s="1011">
        <f t="shared" si="6"/>
        <v>0</v>
      </c>
      <c r="H89" s="1015"/>
      <c r="I89" s="1015"/>
      <c r="J89" s="1015"/>
      <c r="K89" s="1015"/>
      <c r="L89" s="1012">
        <f t="shared" si="7"/>
        <v>0</v>
      </c>
      <c r="M89" s="1015"/>
      <c r="N89" s="1015"/>
      <c r="O89" s="1015"/>
      <c r="P89" s="1015"/>
      <c r="Q89" s="1013">
        <f t="shared" si="5"/>
        <v>1</v>
      </c>
      <c r="R89" s="996"/>
      <c r="S89" s="996"/>
      <c r="T89" s="996"/>
      <c r="U89" s="996"/>
      <c r="V89" s="996"/>
      <c r="W89" s="996"/>
      <c r="X89" s="996"/>
      <c r="Y89" s="996"/>
      <c r="Z89" s="996"/>
    </row>
    <row r="90" ht="30.0" customHeight="1">
      <c r="A90" s="996" t="s">
        <v>9487</v>
      </c>
      <c r="B90" s="1010">
        <f t="shared" si="1"/>
        <v>1</v>
      </c>
      <c r="C90" s="1006">
        <v>0.0</v>
      </c>
      <c r="D90" s="1006">
        <v>0.0</v>
      </c>
      <c r="E90" s="1006">
        <v>0.0</v>
      </c>
      <c r="F90" s="1006">
        <v>1.0</v>
      </c>
      <c r="G90" s="1011">
        <f t="shared" si="6"/>
        <v>0</v>
      </c>
      <c r="H90" s="1006">
        <v>0.0</v>
      </c>
      <c r="I90" s="1006">
        <v>0.0</v>
      </c>
      <c r="J90" s="1006">
        <v>0.0</v>
      </c>
      <c r="K90" s="1006">
        <v>0.0</v>
      </c>
      <c r="L90" s="1012">
        <f t="shared" si="7"/>
        <v>0</v>
      </c>
      <c r="M90" s="1006">
        <v>0.0</v>
      </c>
      <c r="N90" s="1006">
        <v>0.0</v>
      </c>
      <c r="O90" s="1006">
        <v>0.0</v>
      </c>
      <c r="P90" s="1006">
        <v>0.0</v>
      </c>
      <c r="Q90" s="1013">
        <f t="shared" si="5"/>
        <v>1</v>
      </c>
      <c r="R90" s="996"/>
      <c r="S90" s="996"/>
      <c r="T90" s="996"/>
      <c r="U90" s="996"/>
      <c r="V90" s="996"/>
      <c r="W90" s="996"/>
      <c r="X90" s="996"/>
      <c r="Y90" s="996"/>
      <c r="Z90" s="996"/>
    </row>
    <row r="91" ht="30.0" customHeight="1">
      <c r="A91" s="1014" t="s">
        <v>7374</v>
      </c>
      <c r="B91" s="1010">
        <f t="shared" si="1"/>
        <v>3</v>
      </c>
      <c r="C91" s="1006">
        <v>1.0</v>
      </c>
      <c r="D91" s="1006">
        <v>1.0</v>
      </c>
      <c r="E91" s="1006">
        <v>1.0</v>
      </c>
      <c r="F91" s="1006">
        <v>0.0</v>
      </c>
      <c r="G91" s="1011">
        <f t="shared" si="6"/>
        <v>0</v>
      </c>
      <c r="H91" s="1006">
        <v>0.0</v>
      </c>
      <c r="I91" s="1006">
        <v>0.0</v>
      </c>
      <c r="J91" s="1006">
        <v>0.0</v>
      </c>
      <c r="K91" s="1006">
        <v>0.0</v>
      </c>
      <c r="L91" s="1012">
        <f t="shared" si="7"/>
        <v>0</v>
      </c>
      <c r="M91" s="1006">
        <v>0.0</v>
      </c>
      <c r="N91" s="1006">
        <v>0.0</v>
      </c>
      <c r="O91" s="1006">
        <v>0.0</v>
      </c>
      <c r="P91" s="1015"/>
      <c r="Q91" s="1013">
        <f t="shared" si="5"/>
        <v>3</v>
      </c>
      <c r="R91" s="996"/>
      <c r="S91" s="1014"/>
      <c r="T91" s="996"/>
      <c r="U91" s="996"/>
      <c r="V91" s="996"/>
      <c r="W91" s="996"/>
      <c r="X91" s="996"/>
      <c r="Y91" s="996"/>
      <c r="Z91" s="996"/>
    </row>
    <row r="92" ht="30.0" customHeight="1">
      <c r="A92" s="996" t="s">
        <v>8587</v>
      </c>
      <c r="B92" s="1010">
        <f t="shared" si="1"/>
        <v>0</v>
      </c>
      <c r="C92" s="1015"/>
      <c r="D92" s="1015"/>
      <c r="E92" s="1015"/>
      <c r="F92" s="1015"/>
      <c r="G92" s="1011">
        <f t="shared" si="6"/>
        <v>0</v>
      </c>
      <c r="H92" s="1015"/>
      <c r="I92" s="1015"/>
      <c r="J92" s="1015"/>
      <c r="K92" s="1015"/>
      <c r="L92" s="1012">
        <f t="shared" si="7"/>
        <v>0</v>
      </c>
      <c r="M92" s="1006">
        <v>0.0</v>
      </c>
      <c r="N92" s="1006">
        <v>0.0</v>
      </c>
      <c r="O92" s="1015"/>
      <c r="P92" s="1015"/>
      <c r="Q92" s="1013">
        <f t="shared" si="5"/>
        <v>0</v>
      </c>
      <c r="R92" s="996"/>
      <c r="S92" s="996"/>
      <c r="T92" s="996"/>
      <c r="U92" s="996"/>
      <c r="V92" s="996"/>
      <c r="W92" s="996"/>
      <c r="X92" s="996"/>
      <c r="Y92" s="996"/>
      <c r="Z92" s="996"/>
    </row>
    <row r="93" ht="30.0" customHeight="1">
      <c r="A93" s="996" t="s">
        <v>8588</v>
      </c>
      <c r="B93" s="1010">
        <f t="shared" si="1"/>
        <v>0</v>
      </c>
      <c r="C93" s="1015"/>
      <c r="D93" s="1015"/>
      <c r="E93" s="1015"/>
      <c r="F93" s="1015"/>
      <c r="G93" s="1011">
        <f t="shared" si="6"/>
        <v>0</v>
      </c>
      <c r="H93" s="1015"/>
      <c r="I93" s="1015"/>
      <c r="J93" s="1015"/>
      <c r="K93" s="1015"/>
      <c r="L93" s="1012">
        <f t="shared" si="7"/>
        <v>0</v>
      </c>
      <c r="M93" s="1015"/>
      <c r="N93" s="1015"/>
      <c r="O93" s="1015"/>
      <c r="P93" s="1015"/>
      <c r="Q93" s="1013">
        <f t="shared" si="5"/>
        <v>0</v>
      </c>
      <c r="R93" s="996"/>
      <c r="S93" s="996"/>
      <c r="T93" s="996"/>
      <c r="U93" s="996"/>
      <c r="V93" s="996"/>
      <c r="W93" s="996"/>
      <c r="X93" s="996"/>
      <c r="Y93" s="996"/>
      <c r="Z93" s="996"/>
    </row>
    <row r="94" ht="30.0" customHeight="1">
      <c r="A94" s="996" t="s">
        <v>8589</v>
      </c>
      <c r="B94" s="1010">
        <f t="shared" si="1"/>
        <v>0</v>
      </c>
      <c r="C94" s="1015"/>
      <c r="D94" s="1015"/>
      <c r="E94" s="1015"/>
      <c r="F94" s="1015"/>
      <c r="G94" s="1011">
        <f t="shared" si="6"/>
        <v>0</v>
      </c>
      <c r="H94" s="1015"/>
      <c r="I94" s="1015"/>
      <c r="J94" s="1015"/>
      <c r="K94" s="1015"/>
      <c r="L94" s="1012">
        <f t="shared" si="7"/>
        <v>0</v>
      </c>
      <c r="M94" s="1015"/>
      <c r="N94" s="1015"/>
      <c r="O94" s="1015"/>
      <c r="P94" s="1015"/>
      <c r="Q94" s="1013">
        <f t="shared" si="5"/>
        <v>0</v>
      </c>
      <c r="R94" s="996"/>
      <c r="S94" s="996"/>
      <c r="T94" s="996"/>
      <c r="U94" s="996"/>
      <c r="V94" s="996"/>
      <c r="W94" s="996"/>
      <c r="X94" s="996"/>
      <c r="Y94" s="996"/>
      <c r="Z94" s="996"/>
    </row>
    <row r="95" ht="30.0" customHeight="1">
      <c r="A95" s="996" t="s">
        <v>8590</v>
      </c>
      <c r="B95" s="1010">
        <f t="shared" si="1"/>
        <v>0</v>
      </c>
      <c r="C95" s="1015"/>
      <c r="D95" s="1015"/>
      <c r="E95" s="1015"/>
      <c r="F95" s="1015"/>
      <c r="G95" s="1011">
        <f t="shared" si="6"/>
        <v>0</v>
      </c>
      <c r="H95" s="1015"/>
      <c r="I95" s="1015"/>
      <c r="J95" s="1015"/>
      <c r="K95" s="1015"/>
      <c r="L95" s="1012">
        <f t="shared" si="7"/>
        <v>0</v>
      </c>
      <c r="M95" s="1015"/>
      <c r="N95" s="1015"/>
      <c r="O95" s="1015"/>
      <c r="P95" s="1015"/>
      <c r="Q95" s="1013">
        <f t="shared" si="5"/>
        <v>0</v>
      </c>
      <c r="R95" s="996"/>
      <c r="S95" s="1014"/>
      <c r="T95" s="996"/>
      <c r="U95" s="996"/>
      <c r="V95" s="996"/>
      <c r="W95" s="996"/>
      <c r="X95" s="996"/>
      <c r="Y95" s="996"/>
      <c r="Z95" s="996"/>
    </row>
    <row r="96" ht="30.0" customHeight="1">
      <c r="A96" s="996" t="s">
        <v>9488</v>
      </c>
      <c r="B96" s="1010">
        <f t="shared" si="1"/>
        <v>0</v>
      </c>
      <c r="C96" s="1006"/>
      <c r="D96" s="1015"/>
      <c r="E96" s="1015"/>
      <c r="F96" s="1015"/>
      <c r="G96" s="1011">
        <f t="shared" si="6"/>
        <v>0</v>
      </c>
      <c r="H96" s="1015"/>
      <c r="I96" s="1015"/>
      <c r="J96" s="1015"/>
      <c r="K96" s="1015"/>
      <c r="L96" s="1012">
        <f t="shared" si="7"/>
        <v>0</v>
      </c>
      <c r="M96" s="1015"/>
      <c r="N96" s="1015"/>
      <c r="O96" s="1015"/>
      <c r="P96" s="1015"/>
      <c r="Q96" s="1013">
        <f t="shared" si="5"/>
        <v>0</v>
      </c>
      <c r="R96" s="996"/>
      <c r="S96" s="996"/>
      <c r="T96" s="996"/>
      <c r="U96" s="996"/>
      <c r="V96" s="996"/>
      <c r="W96" s="996"/>
      <c r="X96" s="996"/>
      <c r="Y96" s="996"/>
      <c r="Z96" s="996"/>
    </row>
    <row r="97" ht="30.0" customHeight="1">
      <c r="A97" s="996" t="s">
        <v>8591</v>
      </c>
      <c r="B97" s="1010">
        <f t="shared" si="1"/>
        <v>0</v>
      </c>
      <c r="C97" s="1015"/>
      <c r="D97" s="1015"/>
      <c r="E97" s="1015"/>
      <c r="F97" s="1015"/>
      <c r="G97" s="1011">
        <f t="shared" si="6"/>
        <v>0</v>
      </c>
      <c r="H97" s="1015"/>
      <c r="I97" s="1015"/>
      <c r="J97" s="1015"/>
      <c r="K97" s="1015"/>
      <c r="L97" s="1012">
        <f t="shared" si="7"/>
        <v>0</v>
      </c>
      <c r="M97" s="1015"/>
      <c r="N97" s="1015"/>
      <c r="O97" s="1015"/>
      <c r="P97" s="1015"/>
      <c r="Q97" s="1013">
        <f t="shared" si="5"/>
        <v>0</v>
      </c>
      <c r="R97" s="996"/>
      <c r="S97" s="996"/>
      <c r="T97" s="996"/>
      <c r="U97" s="996"/>
      <c r="V97" s="996"/>
      <c r="W97" s="996"/>
      <c r="X97" s="996"/>
      <c r="Y97" s="996"/>
      <c r="Z97" s="996"/>
    </row>
    <row r="98" ht="30.0" customHeight="1">
      <c r="A98" s="996" t="s">
        <v>7651</v>
      </c>
      <c r="B98" s="1010">
        <f t="shared" si="1"/>
        <v>0</v>
      </c>
      <c r="C98" s="1015"/>
      <c r="D98" s="1015"/>
      <c r="E98" s="1015"/>
      <c r="F98" s="1015"/>
      <c r="G98" s="1011">
        <f t="shared" si="6"/>
        <v>0</v>
      </c>
      <c r="H98" s="1015"/>
      <c r="I98" s="1015"/>
      <c r="J98" s="1015"/>
      <c r="K98" s="1015"/>
      <c r="L98" s="1012">
        <f t="shared" si="7"/>
        <v>0</v>
      </c>
      <c r="M98" s="1015"/>
      <c r="N98" s="1015"/>
      <c r="O98" s="1015"/>
      <c r="P98" s="1015"/>
      <c r="Q98" s="1013">
        <f t="shared" si="5"/>
        <v>0</v>
      </c>
      <c r="R98" s="996"/>
      <c r="S98" s="996"/>
      <c r="T98" s="996"/>
      <c r="U98" s="996"/>
      <c r="V98" s="996"/>
      <c r="W98" s="996"/>
      <c r="X98" s="996"/>
      <c r="Y98" s="996"/>
      <c r="Z98" s="996"/>
    </row>
    <row r="99" ht="30.0" customHeight="1">
      <c r="A99" s="996" t="s">
        <v>8592</v>
      </c>
      <c r="B99" s="1010">
        <f t="shared" si="1"/>
        <v>0</v>
      </c>
      <c r="C99" s="1015"/>
      <c r="D99" s="1015"/>
      <c r="E99" s="1015"/>
      <c r="F99" s="1015"/>
      <c r="G99" s="1011">
        <f t="shared" si="6"/>
        <v>0</v>
      </c>
      <c r="H99" s="1015"/>
      <c r="I99" s="1015"/>
      <c r="J99" s="1015"/>
      <c r="K99" s="1015"/>
      <c r="L99" s="1012">
        <f t="shared" si="7"/>
        <v>0</v>
      </c>
      <c r="M99" s="1015"/>
      <c r="N99" s="1015"/>
      <c r="O99" s="1015"/>
      <c r="P99" s="1015"/>
      <c r="Q99" s="1013">
        <f t="shared" si="5"/>
        <v>0</v>
      </c>
      <c r="R99" s="996"/>
      <c r="S99" s="996"/>
      <c r="T99" s="996"/>
      <c r="U99" s="996"/>
      <c r="V99" s="996"/>
      <c r="W99" s="996"/>
      <c r="X99" s="996"/>
      <c r="Y99" s="996"/>
      <c r="Z99" s="996"/>
    </row>
    <row r="100" ht="30.0" customHeight="1">
      <c r="A100" s="996" t="s">
        <v>8594</v>
      </c>
      <c r="B100" s="1010">
        <f t="shared" si="1"/>
        <v>0</v>
      </c>
      <c r="C100" s="1015"/>
      <c r="D100" s="1015"/>
      <c r="E100" s="1015"/>
      <c r="F100" s="1015"/>
      <c r="G100" s="1011">
        <f t="shared" si="6"/>
        <v>0</v>
      </c>
      <c r="H100" s="1015"/>
      <c r="I100" s="1015"/>
      <c r="J100" s="1015"/>
      <c r="K100" s="1015"/>
      <c r="L100" s="1012">
        <f t="shared" si="7"/>
        <v>0</v>
      </c>
      <c r="M100" s="1015"/>
      <c r="N100" s="1015"/>
      <c r="O100" s="1015"/>
      <c r="P100" s="1015"/>
      <c r="Q100" s="1013">
        <f t="shared" si="5"/>
        <v>0</v>
      </c>
      <c r="R100" s="996"/>
      <c r="S100" s="996"/>
      <c r="T100" s="996"/>
      <c r="U100" s="996"/>
      <c r="V100" s="996"/>
      <c r="W100" s="996"/>
      <c r="X100" s="996"/>
      <c r="Y100" s="996"/>
      <c r="Z100" s="996"/>
    </row>
    <row r="101" ht="30.0" customHeight="1">
      <c r="A101" s="996" t="s">
        <v>9489</v>
      </c>
      <c r="B101" s="1010">
        <f t="shared" si="1"/>
        <v>0</v>
      </c>
      <c r="C101" s="1015"/>
      <c r="D101" s="1015"/>
      <c r="E101" s="1015"/>
      <c r="F101" s="1015"/>
      <c r="G101" s="1011">
        <f t="shared" si="6"/>
        <v>0</v>
      </c>
      <c r="H101" s="1015"/>
      <c r="I101" s="1015"/>
      <c r="J101" s="1015"/>
      <c r="K101" s="1015"/>
      <c r="L101" s="1012">
        <f t="shared" si="7"/>
        <v>0</v>
      </c>
      <c r="M101" s="1015"/>
      <c r="N101" s="1015"/>
      <c r="O101" s="1015"/>
      <c r="P101" s="1015"/>
      <c r="Q101" s="1013">
        <f t="shared" si="5"/>
        <v>0</v>
      </c>
      <c r="R101" s="996"/>
      <c r="S101" s="996"/>
      <c r="T101" s="996"/>
      <c r="U101" s="996"/>
      <c r="V101" s="996"/>
      <c r="W101" s="996"/>
      <c r="X101" s="996"/>
      <c r="Y101" s="996"/>
      <c r="Z101" s="996"/>
    </row>
    <row r="102" ht="30.0" customHeight="1">
      <c r="A102" s="996" t="s">
        <v>9490</v>
      </c>
      <c r="B102" s="1010">
        <f t="shared" si="1"/>
        <v>0</v>
      </c>
      <c r="C102" s="1015"/>
      <c r="D102" s="1015"/>
      <c r="E102" s="1015"/>
      <c r="F102" s="1015"/>
      <c r="G102" s="1011">
        <f t="shared" si="6"/>
        <v>0</v>
      </c>
      <c r="H102" s="1015"/>
      <c r="I102" s="1015"/>
      <c r="J102" s="1015"/>
      <c r="K102" s="1015"/>
      <c r="L102" s="1012">
        <f t="shared" si="7"/>
        <v>0</v>
      </c>
      <c r="M102" s="1015"/>
      <c r="N102" s="1015"/>
      <c r="O102" s="1015"/>
      <c r="P102" s="1015"/>
      <c r="Q102" s="1013">
        <f t="shared" si="5"/>
        <v>0</v>
      </c>
      <c r="R102" s="996"/>
      <c r="S102" s="996"/>
      <c r="T102" s="996"/>
      <c r="U102" s="996"/>
      <c r="V102" s="996"/>
      <c r="W102" s="996"/>
      <c r="X102" s="996"/>
      <c r="Y102" s="996"/>
      <c r="Z102" s="996"/>
    </row>
    <row r="103" ht="30.0" customHeight="1">
      <c r="A103" s="996" t="s">
        <v>9491</v>
      </c>
      <c r="B103" s="1010">
        <f t="shared" si="1"/>
        <v>0</v>
      </c>
      <c r="C103" s="1015"/>
      <c r="D103" s="1015"/>
      <c r="E103" s="1015"/>
      <c r="F103" s="1015"/>
      <c r="G103" s="1011">
        <f t="shared" si="6"/>
        <v>0</v>
      </c>
      <c r="H103" s="1015"/>
      <c r="I103" s="1015"/>
      <c r="J103" s="1015"/>
      <c r="K103" s="1015"/>
      <c r="L103" s="1012">
        <f t="shared" si="7"/>
        <v>0</v>
      </c>
      <c r="M103" s="1015"/>
      <c r="N103" s="1015"/>
      <c r="O103" s="1015"/>
      <c r="P103" s="1015"/>
      <c r="Q103" s="1013">
        <f t="shared" si="5"/>
        <v>0</v>
      </c>
      <c r="R103" s="996"/>
      <c r="S103" s="996"/>
      <c r="T103" s="996"/>
      <c r="U103" s="996"/>
      <c r="V103" s="996"/>
      <c r="W103" s="996"/>
      <c r="X103" s="996"/>
      <c r="Y103" s="996"/>
      <c r="Z103" s="996"/>
    </row>
    <row r="104" ht="30.0" customHeight="1">
      <c r="A104" s="996" t="s">
        <v>9492</v>
      </c>
      <c r="B104" s="1010">
        <f t="shared" si="1"/>
        <v>0</v>
      </c>
      <c r="C104" s="1015"/>
      <c r="D104" s="1015"/>
      <c r="E104" s="1015"/>
      <c r="F104" s="1015"/>
      <c r="G104" s="1011">
        <f t="shared" si="6"/>
        <v>0</v>
      </c>
      <c r="H104" s="1015"/>
      <c r="I104" s="1015"/>
      <c r="J104" s="1015"/>
      <c r="K104" s="1015"/>
      <c r="L104" s="1012">
        <f t="shared" si="7"/>
        <v>0</v>
      </c>
      <c r="M104" s="1015"/>
      <c r="N104" s="1015"/>
      <c r="O104" s="1015"/>
      <c r="P104" s="1015"/>
      <c r="Q104" s="1013">
        <f t="shared" si="5"/>
        <v>0</v>
      </c>
      <c r="R104" s="996"/>
      <c r="S104" s="996"/>
      <c r="T104" s="996"/>
      <c r="U104" s="996"/>
      <c r="V104" s="996"/>
      <c r="W104" s="996"/>
      <c r="X104" s="996"/>
      <c r="Y104" s="996"/>
      <c r="Z104" s="996"/>
    </row>
    <row r="105" ht="30.0" customHeight="1">
      <c r="A105" s="996" t="s">
        <v>9493</v>
      </c>
      <c r="B105" s="1010">
        <f t="shared" si="1"/>
        <v>0</v>
      </c>
      <c r="C105" s="1015"/>
      <c r="D105" s="1015"/>
      <c r="E105" s="1015"/>
      <c r="F105" s="1015"/>
      <c r="G105" s="1011">
        <f t="shared" si="6"/>
        <v>0</v>
      </c>
      <c r="H105" s="1015"/>
      <c r="I105" s="1015"/>
      <c r="J105" s="1015"/>
      <c r="K105" s="1015"/>
      <c r="L105" s="1012">
        <f t="shared" si="7"/>
        <v>0</v>
      </c>
      <c r="M105" s="1015"/>
      <c r="N105" s="1015"/>
      <c r="O105" s="1015"/>
      <c r="P105" s="1015"/>
      <c r="Q105" s="1013">
        <f t="shared" si="5"/>
        <v>0</v>
      </c>
      <c r="R105" s="996"/>
      <c r="S105" s="996"/>
      <c r="T105" s="996"/>
      <c r="U105" s="996"/>
      <c r="V105" s="996"/>
      <c r="W105" s="996"/>
      <c r="X105" s="996"/>
      <c r="Y105" s="996"/>
      <c r="Z105" s="996"/>
    </row>
    <row r="106" ht="30.0" customHeight="1">
      <c r="A106" s="996" t="s">
        <v>9494</v>
      </c>
      <c r="B106" s="1010">
        <f t="shared" si="1"/>
        <v>0</v>
      </c>
      <c r="C106" s="1006"/>
      <c r="D106" s="1015"/>
      <c r="E106" s="1006"/>
      <c r="F106" s="1006"/>
      <c r="G106" s="1011">
        <f t="shared" si="6"/>
        <v>0</v>
      </c>
      <c r="H106" s="1015"/>
      <c r="I106" s="1006"/>
      <c r="J106" s="1006"/>
      <c r="K106" s="1015"/>
      <c r="L106" s="1012">
        <f t="shared" si="7"/>
        <v>0</v>
      </c>
      <c r="M106" s="1015"/>
      <c r="N106" s="1006"/>
      <c r="O106" s="1006"/>
      <c r="P106" s="1015"/>
      <c r="Q106" s="1013">
        <f t="shared" si="5"/>
        <v>0</v>
      </c>
      <c r="R106" s="996"/>
      <c r="S106" s="996"/>
      <c r="T106" s="996"/>
      <c r="U106" s="996"/>
      <c r="V106" s="996"/>
      <c r="W106" s="996"/>
      <c r="X106" s="996"/>
      <c r="Y106" s="996"/>
      <c r="Z106" s="996"/>
    </row>
    <row r="107" ht="30.0" customHeight="1">
      <c r="A107" s="996" t="s">
        <v>9495</v>
      </c>
      <c r="B107" s="1010">
        <f t="shared" si="1"/>
        <v>0</v>
      </c>
      <c r="C107" s="1015"/>
      <c r="D107" s="1015"/>
      <c r="E107" s="1015"/>
      <c r="F107" s="1015"/>
      <c r="G107" s="1011">
        <f t="shared" si="6"/>
        <v>0</v>
      </c>
      <c r="H107" s="1015"/>
      <c r="I107" s="1015"/>
      <c r="J107" s="1015"/>
      <c r="K107" s="1015"/>
      <c r="L107" s="1012">
        <f t="shared" si="7"/>
        <v>0</v>
      </c>
      <c r="M107" s="1015"/>
      <c r="N107" s="1015"/>
      <c r="O107" s="1015"/>
      <c r="P107" s="1015"/>
      <c r="Q107" s="1013">
        <f t="shared" si="5"/>
        <v>0</v>
      </c>
      <c r="R107" s="996"/>
      <c r="S107" s="996"/>
      <c r="T107" s="996"/>
      <c r="U107" s="996"/>
      <c r="V107" s="996"/>
      <c r="W107" s="996"/>
      <c r="X107" s="996"/>
      <c r="Y107" s="996"/>
      <c r="Z107" s="996"/>
    </row>
    <row r="108" ht="30.0" customHeight="1">
      <c r="A108" s="996" t="s">
        <v>9496</v>
      </c>
      <c r="B108" s="1010">
        <f t="shared" si="1"/>
        <v>0</v>
      </c>
      <c r="C108" s="1015"/>
      <c r="D108" s="1015"/>
      <c r="E108" s="1015"/>
      <c r="F108" s="1015"/>
      <c r="G108" s="1011">
        <f t="shared" si="6"/>
        <v>0</v>
      </c>
      <c r="H108" s="1015"/>
      <c r="I108" s="1015"/>
      <c r="J108" s="1015"/>
      <c r="K108" s="1015"/>
      <c r="L108" s="1012">
        <f t="shared" si="7"/>
        <v>0</v>
      </c>
      <c r="M108" s="1015"/>
      <c r="N108" s="1015"/>
      <c r="O108" s="1015"/>
      <c r="P108" s="1015"/>
      <c r="Q108" s="1013">
        <f t="shared" si="5"/>
        <v>0</v>
      </c>
      <c r="R108" s="996"/>
      <c r="S108" s="996"/>
      <c r="T108" s="996"/>
      <c r="U108" s="996"/>
      <c r="V108" s="996"/>
      <c r="W108" s="996"/>
      <c r="X108" s="996"/>
      <c r="Y108" s="996"/>
      <c r="Z108" s="996"/>
    </row>
    <row r="109" ht="30.0" customHeight="1">
      <c r="A109" s="996" t="s">
        <v>9497</v>
      </c>
      <c r="B109" s="1010">
        <f t="shared" si="1"/>
        <v>0</v>
      </c>
      <c r="C109" s="1015"/>
      <c r="D109" s="1015"/>
      <c r="E109" s="1015"/>
      <c r="F109" s="1015"/>
      <c r="G109" s="1011">
        <f t="shared" si="6"/>
        <v>0</v>
      </c>
      <c r="H109" s="1015"/>
      <c r="I109" s="1015"/>
      <c r="J109" s="1015"/>
      <c r="K109" s="1015"/>
      <c r="L109" s="1012">
        <f t="shared" si="7"/>
        <v>0</v>
      </c>
      <c r="M109" s="1015"/>
      <c r="N109" s="1015"/>
      <c r="O109" s="1015"/>
      <c r="P109" s="1015"/>
      <c r="Q109" s="1013">
        <f t="shared" si="5"/>
        <v>0</v>
      </c>
      <c r="R109" s="996"/>
      <c r="S109" s="996"/>
      <c r="T109" s="996"/>
      <c r="U109" s="996"/>
      <c r="V109" s="996"/>
      <c r="W109" s="996"/>
      <c r="X109" s="996"/>
      <c r="Y109" s="996"/>
      <c r="Z109" s="996"/>
    </row>
    <row r="110" ht="30.0" customHeight="1">
      <c r="A110" s="996" t="s">
        <v>8596</v>
      </c>
      <c r="B110" s="1010">
        <f t="shared" si="1"/>
        <v>0</v>
      </c>
      <c r="C110" s="1015"/>
      <c r="D110" s="1015"/>
      <c r="E110" s="1015"/>
      <c r="F110" s="1015"/>
      <c r="G110" s="1011">
        <f t="shared" si="6"/>
        <v>0</v>
      </c>
      <c r="H110" s="1015"/>
      <c r="I110" s="1015"/>
      <c r="J110" s="1015"/>
      <c r="K110" s="1015"/>
      <c r="L110" s="1012">
        <f t="shared" si="7"/>
        <v>0</v>
      </c>
      <c r="M110" s="1015"/>
      <c r="N110" s="1015"/>
      <c r="O110" s="1015"/>
      <c r="P110" s="1015"/>
      <c r="Q110" s="1009">
        <f t="shared" si="5"/>
        <v>0</v>
      </c>
      <c r="R110" s="996"/>
      <c r="S110" s="996"/>
      <c r="T110" s="996"/>
      <c r="U110" s="996"/>
      <c r="V110" s="996"/>
      <c r="W110" s="996"/>
      <c r="X110" s="996"/>
      <c r="Y110" s="996"/>
      <c r="Z110" s="996"/>
    </row>
    <row r="111" ht="30.0" customHeight="1">
      <c r="A111" s="996" t="s">
        <v>9498</v>
      </c>
      <c r="B111" s="1010">
        <f t="shared" si="1"/>
        <v>0</v>
      </c>
      <c r="C111" s="1015"/>
      <c r="D111" s="1015"/>
      <c r="E111" s="1015"/>
      <c r="F111" s="1015"/>
      <c r="G111" s="1011">
        <f t="shared" si="6"/>
        <v>0</v>
      </c>
      <c r="H111" s="1015"/>
      <c r="I111" s="1015"/>
      <c r="J111" s="1015"/>
      <c r="K111" s="1015"/>
      <c r="L111" s="1012">
        <f t="shared" si="7"/>
        <v>0</v>
      </c>
      <c r="M111" s="1015"/>
      <c r="N111" s="1015"/>
      <c r="O111" s="1015"/>
      <c r="P111" s="1015"/>
      <c r="Q111" s="1009">
        <f t="shared" si="5"/>
        <v>0</v>
      </c>
      <c r="R111" s="996"/>
      <c r="S111" s="996"/>
      <c r="T111" s="996"/>
      <c r="U111" s="996"/>
      <c r="V111" s="996"/>
      <c r="W111" s="996"/>
      <c r="X111" s="996"/>
      <c r="Y111" s="996"/>
      <c r="Z111" s="996"/>
    </row>
    <row r="112" ht="30.0" customHeight="1">
      <c r="A112" s="996" t="s">
        <v>8597</v>
      </c>
      <c r="B112" s="1010">
        <f t="shared" si="1"/>
        <v>0</v>
      </c>
      <c r="C112" s="1015"/>
      <c r="D112" s="1015"/>
      <c r="E112" s="1015"/>
      <c r="F112" s="1015"/>
      <c r="G112" s="1011">
        <f t="shared" si="6"/>
        <v>0</v>
      </c>
      <c r="H112" s="1015"/>
      <c r="I112" s="1015"/>
      <c r="J112" s="1015"/>
      <c r="K112" s="1015"/>
      <c r="L112" s="1012">
        <f t="shared" si="7"/>
        <v>0</v>
      </c>
      <c r="M112" s="1015"/>
      <c r="N112" s="1015"/>
      <c r="O112" s="1015"/>
      <c r="P112" s="1015"/>
      <c r="Q112" s="1009">
        <f t="shared" si="5"/>
        <v>0</v>
      </c>
      <c r="R112" s="996"/>
      <c r="S112" s="996"/>
      <c r="T112" s="996"/>
      <c r="U112" s="996"/>
      <c r="V112" s="996"/>
      <c r="W112" s="996"/>
      <c r="X112" s="996"/>
      <c r="Y112" s="996"/>
      <c r="Z112" s="996"/>
    </row>
    <row r="113" ht="30.0" customHeight="1">
      <c r="A113" s="996" t="s">
        <v>9499</v>
      </c>
      <c r="B113" s="1010">
        <f t="shared" si="1"/>
        <v>0</v>
      </c>
      <c r="C113" s="1015"/>
      <c r="D113" s="1015"/>
      <c r="E113" s="1015"/>
      <c r="F113" s="1015"/>
      <c r="G113" s="1011">
        <f t="shared" si="6"/>
        <v>0</v>
      </c>
      <c r="H113" s="1015"/>
      <c r="I113" s="1015"/>
      <c r="J113" s="1015"/>
      <c r="K113" s="1015"/>
      <c r="L113" s="1012">
        <f t="shared" si="7"/>
        <v>0</v>
      </c>
      <c r="M113" s="1015"/>
      <c r="N113" s="1015"/>
      <c r="O113" s="1015"/>
      <c r="P113" s="1015"/>
      <c r="Q113" s="1009">
        <f t="shared" si="5"/>
        <v>0</v>
      </c>
      <c r="R113" s="996"/>
      <c r="S113" s="996"/>
      <c r="T113" s="996"/>
      <c r="U113" s="996"/>
      <c r="V113" s="996"/>
      <c r="W113" s="996"/>
      <c r="X113" s="996"/>
      <c r="Y113" s="996"/>
      <c r="Z113" s="996"/>
    </row>
    <row r="114" ht="30.0" customHeight="1">
      <c r="A114" s="996" t="s">
        <v>9500</v>
      </c>
      <c r="B114" s="1010">
        <f t="shared" si="1"/>
        <v>0</v>
      </c>
      <c r="C114" s="1015"/>
      <c r="D114" s="1015"/>
      <c r="E114" s="1015"/>
      <c r="F114" s="1015"/>
      <c r="G114" s="1011">
        <f t="shared" si="6"/>
        <v>0</v>
      </c>
      <c r="H114" s="1015"/>
      <c r="I114" s="1015"/>
      <c r="J114" s="1015"/>
      <c r="K114" s="1015"/>
      <c r="L114" s="1012">
        <f t="shared" si="7"/>
        <v>0</v>
      </c>
      <c r="M114" s="1015"/>
      <c r="N114" s="1015"/>
      <c r="O114" s="1015"/>
      <c r="P114" s="1015"/>
      <c r="Q114" s="1009">
        <f t="shared" si="5"/>
        <v>0</v>
      </c>
      <c r="R114" s="996"/>
      <c r="S114" s="996"/>
      <c r="T114" s="996"/>
      <c r="U114" s="996"/>
      <c r="V114" s="996"/>
      <c r="W114" s="996"/>
      <c r="X114" s="996"/>
      <c r="Y114" s="996"/>
      <c r="Z114" s="996"/>
    </row>
    <row r="115" ht="30.0" customHeight="1">
      <c r="A115" s="996" t="s">
        <v>9501</v>
      </c>
      <c r="B115" s="1010">
        <f t="shared" si="1"/>
        <v>0</v>
      </c>
      <c r="C115" s="1015"/>
      <c r="D115" s="1015"/>
      <c r="E115" s="1015"/>
      <c r="F115" s="1015"/>
      <c r="G115" s="1011">
        <f t="shared" si="6"/>
        <v>0</v>
      </c>
      <c r="H115" s="1015"/>
      <c r="I115" s="1015"/>
      <c r="J115" s="1015"/>
      <c r="K115" s="1015"/>
      <c r="L115" s="1012">
        <f t="shared" si="7"/>
        <v>0</v>
      </c>
      <c r="M115" s="1015"/>
      <c r="N115" s="1015"/>
      <c r="O115" s="1015"/>
      <c r="P115" s="1015"/>
      <c r="Q115" s="1009">
        <f t="shared" si="5"/>
        <v>0</v>
      </c>
      <c r="R115" s="996"/>
      <c r="S115" s="996"/>
      <c r="T115" s="996"/>
      <c r="U115" s="996"/>
      <c r="V115" s="996"/>
      <c r="W115" s="996"/>
      <c r="X115" s="996"/>
      <c r="Y115" s="996"/>
      <c r="Z115" s="996"/>
    </row>
    <row r="116" ht="30.0" customHeight="1">
      <c r="A116" s="996" t="s">
        <v>9502</v>
      </c>
      <c r="B116" s="1010">
        <f t="shared" si="1"/>
        <v>0</v>
      </c>
      <c r="C116" s="1015"/>
      <c r="D116" s="1015"/>
      <c r="E116" s="1015"/>
      <c r="F116" s="1015"/>
      <c r="G116" s="1011">
        <f t="shared" si="6"/>
        <v>0</v>
      </c>
      <c r="H116" s="1015"/>
      <c r="I116" s="1015"/>
      <c r="J116" s="1015"/>
      <c r="K116" s="1015"/>
      <c r="L116" s="1012">
        <f t="shared" si="7"/>
        <v>0</v>
      </c>
      <c r="M116" s="1015"/>
      <c r="N116" s="1015"/>
      <c r="O116" s="1015"/>
      <c r="P116" s="1015"/>
      <c r="Q116" s="1009">
        <f t="shared" si="5"/>
        <v>0</v>
      </c>
      <c r="R116" s="996"/>
      <c r="S116" s="996"/>
      <c r="T116" s="996"/>
      <c r="U116" s="996"/>
      <c r="V116" s="996"/>
      <c r="W116" s="996"/>
      <c r="X116" s="996"/>
      <c r="Y116" s="996"/>
      <c r="Z116" s="996"/>
    </row>
    <row r="117" ht="30.0" customHeight="1">
      <c r="A117" s="996" t="s">
        <v>9503</v>
      </c>
      <c r="B117" s="1010">
        <f t="shared" si="1"/>
        <v>0</v>
      </c>
      <c r="C117" s="1015"/>
      <c r="D117" s="1015"/>
      <c r="E117" s="1015"/>
      <c r="F117" s="1015"/>
      <c r="G117" s="1011">
        <f t="shared" si="6"/>
        <v>0</v>
      </c>
      <c r="H117" s="1015"/>
      <c r="I117" s="1015"/>
      <c r="J117" s="1015"/>
      <c r="K117" s="1015"/>
      <c r="L117" s="1012">
        <f t="shared" si="7"/>
        <v>0</v>
      </c>
      <c r="M117" s="1015"/>
      <c r="N117" s="1015"/>
      <c r="O117" s="1015"/>
      <c r="P117" s="1015"/>
      <c r="Q117" s="1009">
        <f t="shared" si="5"/>
        <v>0</v>
      </c>
      <c r="R117" s="996"/>
      <c r="S117" s="996"/>
      <c r="T117" s="996"/>
      <c r="U117" s="996"/>
      <c r="V117" s="996"/>
      <c r="W117" s="996"/>
      <c r="X117" s="996"/>
      <c r="Y117" s="996"/>
      <c r="Z117" s="996"/>
    </row>
    <row r="118" ht="30.0" customHeight="1">
      <c r="A118" s="996" t="s">
        <v>9504</v>
      </c>
      <c r="B118" s="1010">
        <f t="shared" si="1"/>
        <v>0</v>
      </c>
      <c r="C118" s="1015"/>
      <c r="D118" s="1015"/>
      <c r="E118" s="1015"/>
      <c r="F118" s="1015"/>
      <c r="G118" s="1011">
        <f t="shared" si="6"/>
        <v>0</v>
      </c>
      <c r="H118" s="1015"/>
      <c r="I118" s="1015"/>
      <c r="J118" s="1015"/>
      <c r="K118" s="1015"/>
      <c r="L118" s="1012">
        <f t="shared" si="7"/>
        <v>0</v>
      </c>
      <c r="M118" s="1015"/>
      <c r="N118" s="1015"/>
      <c r="O118" s="1015"/>
      <c r="P118" s="1015"/>
      <c r="Q118" s="1009">
        <f t="shared" si="5"/>
        <v>0</v>
      </c>
      <c r="R118" s="996"/>
      <c r="S118" s="996"/>
      <c r="T118" s="996"/>
      <c r="U118" s="996"/>
      <c r="V118" s="996"/>
      <c r="W118" s="996"/>
      <c r="X118" s="996"/>
      <c r="Y118" s="996"/>
      <c r="Z118" s="996"/>
    </row>
    <row r="119" ht="30.0" customHeight="1">
      <c r="A119" s="996" t="s">
        <v>9505</v>
      </c>
      <c r="B119" s="1010">
        <f t="shared" si="1"/>
        <v>0</v>
      </c>
      <c r="C119" s="1015"/>
      <c r="D119" s="1015"/>
      <c r="E119" s="1015"/>
      <c r="F119" s="1015"/>
      <c r="G119" s="1011">
        <f t="shared" si="6"/>
        <v>0</v>
      </c>
      <c r="H119" s="1015"/>
      <c r="I119" s="1015"/>
      <c r="J119" s="1015"/>
      <c r="K119" s="1015"/>
      <c r="L119" s="1012">
        <f t="shared" si="7"/>
        <v>0</v>
      </c>
      <c r="M119" s="1015"/>
      <c r="N119" s="1015"/>
      <c r="O119" s="1015"/>
      <c r="P119" s="1015"/>
      <c r="Q119" s="1009">
        <f t="shared" si="5"/>
        <v>0</v>
      </c>
      <c r="R119" s="996"/>
      <c r="S119" s="996"/>
      <c r="T119" s="996"/>
      <c r="U119" s="996"/>
      <c r="V119" s="996"/>
      <c r="W119" s="996"/>
      <c r="X119" s="996"/>
      <c r="Y119" s="996"/>
      <c r="Z119" s="996"/>
    </row>
    <row r="120" ht="30.0" customHeight="1">
      <c r="A120" s="996" t="s">
        <v>9506</v>
      </c>
      <c r="B120" s="1010">
        <f t="shared" si="1"/>
        <v>0</v>
      </c>
      <c r="C120" s="1015"/>
      <c r="D120" s="1015"/>
      <c r="E120" s="1015"/>
      <c r="F120" s="1015"/>
      <c r="G120" s="1011">
        <f t="shared" si="6"/>
        <v>0</v>
      </c>
      <c r="H120" s="1015"/>
      <c r="I120" s="1015"/>
      <c r="J120" s="1015"/>
      <c r="K120" s="1015"/>
      <c r="L120" s="1012">
        <f t="shared" si="7"/>
        <v>0</v>
      </c>
      <c r="M120" s="1015"/>
      <c r="N120" s="1015"/>
      <c r="O120" s="1015"/>
      <c r="P120" s="1015"/>
      <c r="Q120" s="1009">
        <f t="shared" si="5"/>
        <v>0</v>
      </c>
      <c r="R120" s="996"/>
      <c r="S120" s="996"/>
      <c r="T120" s="996"/>
      <c r="U120" s="996"/>
      <c r="V120" s="996"/>
      <c r="W120" s="996"/>
      <c r="X120" s="996"/>
      <c r="Y120" s="996"/>
      <c r="Z120" s="996"/>
    </row>
    <row r="121" ht="30.0" customHeight="1">
      <c r="A121" s="996" t="s">
        <v>9507</v>
      </c>
      <c r="B121" s="1010">
        <f t="shared" si="1"/>
        <v>0</v>
      </c>
      <c r="C121" s="1015"/>
      <c r="D121" s="1015"/>
      <c r="E121" s="1015"/>
      <c r="F121" s="1015"/>
      <c r="G121" s="1011">
        <f t="shared" si="6"/>
        <v>0</v>
      </c>
      <c r="H121" s="1015"/>
      <c r="I121" s="1015"/>
      <c r="J121" s="1015"/>
      <c r="K121" s="1015"/>
      <c r="L121" s="1012">
        <f t="shared" si="7"/>
        <v>0</v>
      </c>
      <c r="M121" s="1015"/>
      <c r="N121" s="1015"/>
      <c r="O121" s="1015"/>
      <c r="P121" s="1015"/>
      <c r="Q121" s="1009">
        <f t="shared" si="5"/>
        <v>0</v>
      </c>
      <c r="R121" s="996"/>
      <c r="S121" s="996"/>
      <c r="T121" s="996"/>
      <c r="U121" s="996"/>
      <c r="V121" s="996"/>
      <c r="W121" s="996"/>
      <c r="X121" s="996"/>
      <c r="Y121" s="996"/>
      <c r="Z121" s="996"/>
    </row>
    <row r="122" ht="30.0" customHeight="1">
      <c r="A122" s="996" t="s">
        <v>9508</v>
      </c>
      <c r="B122" s="1010">
        <f t="shared" si="1"/>
        <v>0</v>
      </c>
      <c r="C122" s="1015"/>
      <c r="D122" s="1015"/>
      <c r="E122" s="1015"/>
      <c r="F122" s="1015"/>
      <c r="G122" s="1011">
        <f t="shared" si="6"/>
        <v>0</v>
      </c>
      <c r="H122" s="1015"/>
      <c r="I122" s="1015"/>
      <c r="J122" s="1015"/>
      <c r="K122" s="1015"/>
      <c r="L122" s="1012">
        <f t="shared" si="7"/>
        <v>0</v>
      </c>
      <c r="M122" s="1015"/>
      <c r="N122" s="1015"/>
      <c r="O122" s="1015"/>
      <c r="P122" s="1015"/>
      <c r="Q122" s="1009">
        <f t="shared" si="5"/>
        <v>0</v>
      </c>
      <c r="R122" s="996"/>
      <c r="S122" s="996"/>
      <c r="T122" s="996"/>
      <c r="U122" s="996"/>
      <c r="V122" s="996"/>
      <c r="W122" s="996"/>
      <c r="X122" s="996"/>
      <c r="Y122" s="996"/>
      <c r="Z122" s="996"/>
    </row>
    <row r="123" ht="30.0" customHeight="1">
      <c r="A123" s="996" t="s">
        <v>9509</v>
      </c>
      <c r="B123" s="1010">
        <f t="shared" si="1"/>
        <v>0</v>
      </c>
      <c r="C123" s="1015"/>
      <c r="D123" s="1015"/>
      <c r="E123" s="1015"/>
      <c r="F123" s="1015"/>
      <c r="G123" s="1011">
        <f t="shared" si="6"/>
        <v>0</v>
      </c>
      <c r="H123" s="1015"/>
      <c r="I123" s="1015"/>
      <c r="J123" s="1015"/>
      <c r="K123" s="1015"/>
      <c r="L123" s="1012">
        <f t="shared" si="7"/>
        <v>0</v>
      </c>
      <c r="M123" s="1015"/>
      <c r="N123" s="1015"/>
      <c r="O123" s="1015"/>
      <c r="P123" s="1015"/>
      <c r="Q123" s="1009">
        <f t="shared" si="5"/>
        <v>0</v>
      </c>
      <c r="R123" s="996"/>
      <c r="S123" s="996"/>
      <c r="T123" s="996"/>
      <c r="U123" s="996"/>
      <c r="V123" s="996"/>
      <c r="W123" s="996"/>
      <c r="X123" s="996"/>
      <c r="Y123" s="996"/>
      <c r="Z123" s="996"/>
    </row>
    <row r="124" ht="30.0" customHeight="1">
      <c r="A124" s="996" t="s">
        <v>8598</v>
      </c>
      <c r="B124" s="1010">
        <f t="shared" si="1"/>
        <v>0</v>
      </c>
      <c r="C124" s="1015"/>
      <c r="D124" s="1015"/>
      <c r="E124" s="1015"/>
      <c r="F124" s="1015"/>
      <c r="G124" s="1011">
        <f t="shared" si="6"/>
        <v>0</v>
      </c>
      <c r="H124" s="1015"/>
      <c r="I124" s="1015"/>
      <c r="J124" s="1015"/>
      <c r="K124" s="1015"/>
      <c r="L124" s="1012">
        <f t="shared" si="7"/>
        <v>0</v>
      </c>
      <c r="M124" s="1015"/>
      <c r="N124" s="1015"/>
      <c r="O124" s="1015"/>
      <c r="P124" s="1015"/>
      <c r="Q124" s="1009">
        <f t="shared" si="5"/>
        <v>0</v>
      </c>
      <c r="R124" s="996"/>
      <c r="S124" s="996"/>
      <c r="T124" s="996"/>
      <c r="U124" s="996"/>
      <c r="V124" s="996"/>
      <c r="W124" s="996"/>
      <c r="X124" s="996"/>
      <c r="Y124" s="996"/>
      <c r="Z124" s="996"/>
    </row>
    <row r="125" ht="30.0" customHeight="1">
      <c r="A125" s="996" t="s">
        <v>9510</v>
      </c>
      <c r="B125" s="1010">
        <f t="shared" si="1"/>
        <v>0</v>
      </c>
      <c r="C125" s="1015"/>
      <c r="D125" s="1015"/>
      <c r="E125" s="1006" t="s">
        <v>87</v>
      </c>
      <c r="F125" s="1015"/>
      <c r="G125" s="1011">
        <f t="shared" si="6"/>
        <v>0</v>
      </c>
      <c r="H125" s="1015"/>
      <c r="I125" s="1015"/>
      <c r="J125" s="1015"/>
      <c r="K125" s="1015"/>
      <c r="L125" s="1012">
        <f t="shared" si="7"/>
        <v>0</v>
      </c>
      <c r="M125" s="1015"/>
      <c r="N125" s="1015"/>
      <c r="O125" s="1015"/>
      <c r="P125" s="1015"/>
      <c r="Q125" s="1009">
        <f t="shared" si="5"/>
        <v>0</v>
      </c>
      <c r="R125" s="996"/>
      <c r="S125" s="996"/>
      <c r="T125" s="996"/>
      <c r="U125" s="996"/>
      <c r="V125" s="996"/>
      <c r="W125" s="996"/>
      <c r="X125" s="996"/>
      <c r="Y125" s="996"/>
      <c r="Z125" s="996"/>
    </row>
    <row r="126" ht="30.0" customHeight="1">
      <c r="A126" s="996" t="s">
        <v>8599</v>
      </c>
      <c r="B126" s="1010">
        <f t="shared" si="1"/>
        <v>0</v>
      </c>
      <c r="C126" s="1015"/>
      <c r="D126" s="1015"/>
      <c r="E126" s="1015"/>
      <c r="F126" s="1015"/>
      <c r="G126" s="1011">
        <f t="shared" si="6"/>
        <v>0</v>
      </c>
      <c r="H126" s="1015"/>
      <c r="I126" s="1015"/>
      <c r="J126" s="1015"/>
      <c r="K126" s="1015"/>
      <c r="L126" s="1012">
        <f t="shared" si="7"/>
        <v>0</v>
      </c>
      <c r="M126" s="1006">
        <v>0.0</v>
      </c>
      <c r="N126" s="1006">
        <v>0.0</v>
      </c>
      <c r="O126" s="1006">
        <v>0.0</v>
      </c>
      <c r="P126" s="1006">
        <v>0.0</v>
      </c>
      <c r="Q126" s="1009">
        <f t="shared" si="5"/>
        <v>0</v>
      </c>
      <c r="R126" s="996"/>
      <c r="S126" s="996"/>
      <c r="T126" s="996"/>
      <c r="U126" s="996"/>
      <c r="V126" s="996"/>
      <c r="W126" s="996"/>
      <c r="X126" s="996"/>
      <c r="Y126" s="996"/>
      <c r="Z126" s="996"/>
    </row>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sheetData>
  <customSheetViews>
    <customSheetView guid="{32ADF364-09A7-4258-9BB6-7607C77A6A4C}" filter="1" showAutoFilter="1">
      <autoFilter ref="$A$2:$Z$126">
        <sortState ref="A2:Z126">
          <sortCondition descending="1" ref="Q2:Q126"/>
        </sortState>
      </autoFilter>
    </customSheetView>
    <customSheetView guid="{B6FB8B0D-BBE3-424C-ADBA-AAF87EF84DED}" filter="1" showAutoFilter="1">
      <autoFilter ref="$A$1:$Q$126">
        <filterColumn colId="16">
          <filters>
            <filter val="0"/>
            <filter val="1"/>
            <filter val="2"/>
          </filters>
        </filterColumn>
        <sortState ref="A1:Q126">
          <sortCondition ref="Q1:Q126"/>
        </sortState>
      </autoFilter>
    </customSheetView>
  </customSheetViews>
  <mergeCells count="1">
    <mergeCell ref="B1:I1"/>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4" width="14.71"/>
    <col customWidth="1" min="5" max="5" width="14.43"/>
    <col customWidth="1" min="6" max="6" width="6.86"/>
    <col customWidth="1" min="7" max="7" width="9.43"/>
    <col customWidth="1" min="8" max="8" width="13.86"/>
    <col customWidth="1" min="10" max="10" width="16.0"/>
    <col customWidth="1" min="11" max="11" width="11.0"/>
    <col customWidth="1" min="12" max="12" width="13.29"/>
    <col customWidth="1" min="13" max="13" width="11.71"/>
    <col customWidth="1" min="14" max="14" width="12.57"/>
    <col customWidth="1" min="15" max="15" width="11.43"/>
    <col customWidth="1" min="16" max="16" width="16.29"/>
    <col customWidth="1" min="17" max="17" width="12.86"/>
    <col customWidth="1" min="18" max="18" width="10.43"/>
    <col customWidth="1" min="19" max="19" width="15.86"/>
    <col customWidth="1" min="20" max="20" width="12.14"/>
    <col customWidth="1" min="21" max="21" width="13.71"/>
    <col customWidth="1" min="22" max="22" width="8.29"/>
    <col customWidth="1" min="23" max="23" width="11.0"/>
    <col customWidth="1" min="24" max="24" width="14.86"/>
    <col customWidth="1" min="25" max="25" width="10.86"/>
    <col customWidth="1" min="26" max="26" width="159.43"/>
    <col customWidth="1" min="27" max="27" width="1.57"/>
    <col customWidth="1" min="28" max="28" width="0.43"/>
    <col customWidth="1" min="29" max="29" width="48.71"/>
  </cols>
  <sheetData>
    <row r="1" ht="112.5" customHeight="1">
      <c r="A1" s="1019"/>
      <c r="B1" s="1020" t="s">
        <v>9511</v>
      </c>
      <c r="C1" s="1019" t="s">
        <v>9512</v>
      </c>
      <c r="D1" s="1021" t="s">
        <v>9513</v>
      </c>
      <c r="E1" s="1021" t="s">
        <v>9514</v>
      </c>
      <c r="F1" s="1021" t="s">
        <v>9515</v>
      </c>
      <c r="G1" s="1021" t="s">
        <v>9516</v>
      </c>
      <c r="H1" s="1021" t="s">
        <v>9517</v>
      </c>
      <c r="I1" s="1021" t="s">
        <v>9518</v>
      </c>
      <c r="J1" s="1021" t="s">
        <v>9519</v>
      </c>
      <c r="K1" s="1021" t="s">
        <v>9520</v>
      </c>
      <c r="L1" s="1021" t="s">
        <v>9521</v>
      </c>
      <c r="M1" s="1021" t="s">
        <v>9522</v>
      </c>
      <c r="N1" s="1021" t="s">
        <v>9523</v>
      </c>
      <c r="O1" s="1021" t="s">
        <v>9524</v>
      </c>
      <c r="P1" s="1021" t="s">
        <v>9525</v>
      </c>
      <c r="Q1" s="1021" t="s">
        <v>9526</v>
      </c>
      <c r="R1" s="1021" t="s">
        <v>9527</v>
      </c>
      <c r="S1" s="1021" t="s">
        <v>9528</v>
      </c>
      <c r="T1" s="1021" t="s">
        <v>9529</v>
      </c>
      <c r="U1" s="1022" t="s">
        <v>9530</v>
      </c>
      <c r="V1" s="1021" t="s">
        <v>9531</v>
      </c>
      <c r="W1" s="1021" t="s">
        <v>9532</v>
      </c>
      <c r="X1" s="1021" t="s">
        <v>9533</v>
      </c>
      <c r="Y1" s="1021" t="s">
        <v>9534</v>
      </c>
      <c r="Z1" s="1021" t="s">
        <v>9535</v>
      </c>
      <c r="AA1" s="1023"/>
      <c r="AB1" s="1023"/>
      <c r="AC1" s="1023"/>
      <c r="AD1" s="1023"/>
      <c r="AE1" s="1023"/>
      <c r="AF1" s="1023"/>
      <c r="AG1" s="1023"/>
      <c r="AH1" s="1023"/>
      <c r="AI1" s="1023"/>
      <c r="AJ1" s="1023"/>
      <c r="AK1" s="1023"/>
      <c r="AL1" s="1023"/>
      <c r="AM1" s="1023"/>
      <c r="AN1" s="1023"/>
    </row>
    <row r="2">
      <c r="A2" s="1024" t="s">
        <v>9536</v>
      </c>
      <c r="B2" s="1025"/>
      <c r="C2" s="1026"/>
      <c r="D2" s="1026" t="s">
        <v>9537</v>
      </c>
      <c r="E2" s="1027">
        <v>20.0</v>
      </c>
      <c r="F2" s="1027">
        <v>9.0</v>
      </c>
      <c r="G2" s="1027" t="s">
        <v>9538</v>
      </c>
      <c r="H2" s="1026" t="s">
        <v>9539</v>
      </c>
      <c r="I2" s="1026" t="s">
        <v>9540</v>
      </c>
      <c r="J2" s="1026" t="s">
        <v>9541</v>
      </c>
      <c r="K2" s="1026" t="s">
        <v>9542</v>
      </c>
      <c r="L2" s="1026" t="s">
        <v>7399</v>
      </c>
      <c r="M2" s="1026" t="s">
        <v>7399</v>
      </c>
      <c r="N2" s="1026">
        <v>0.0</v>
      </c>
      <c r="O2" s="1026">
        <v>0.0</v>
      </c>
      <c r="P2" s="1026">
        <v>2.0</v>
      </c>
      <c r="Q2" s="1026">
        <v>6.0</v>
      </c>
      <c r="R2" s="1026" t="s">
        <v>2249</v>
      </c>
      <c r="S2" s="1026" t="s">
        <v>9543</v>
      </c>
      <c r="T2" s="1026" t="s">
        <v>2249</v>
      </c>
      <c r="U2" s="1028" t="s">
        <v>9544</v>
      </c>
      <c r="V2" s="1026" t="s">
        <v>9545</v>
      </c>
      <c r="W2" s="1026" t="s">
        <v>1871</v>
      </c>
      <c r="X2" s="1026" t="s">
        <v>1871</v>
      </c>
      <c r="Y2" s="1026" t="s">
        <v>9546</v>
      </c>
      <c r="Z2" s="1029"/>
      <c r="AA2" s="1030"/>
      <c r="AB2" s="1030"/>
      <c r="AC2" s="1030"/>
      <c r="AD2" s="1030"/>
      <c r="AE2" s="1030"/>
      <c r="AF2" s="1030"/>
      <c r="AG2" s="1030"/>
      <c r="AH2" s="1030"/>
      <c r="AI2" s="1030"/>
      <c r="AJ2" s="1030"/>
      <c r="AK2" s="1030"/>
      <c r="AL2" s="1030"/>
      <c r="AM2" s="1030"/>
      <c r="AN2" s="1030"/>
    </row>
    <row r="3">
      <c r="A3" s="1031" t="s">
        <v>9547</v>
      </c>
      <c r="B3" s="1032" t="s">
        <v>7399</v>
      </c>
      <c r="C3" s="1033">
        <v>1.0</v>
      </c>
      <c r="D3" s="1033" t="s">
        <v>9537</v>
      </c>
      <c r="E3" s="1033">
        <v>19.0</v>
      </c>
      <c r="F3" s="1033">
        <v>5.0</v>
      </c>
      <c r="G3" s="1034"/>
      <c r="H3" s="1033" t="s">
        <v>9548</v>
      </c>
      <c r="I3" s="1033" t="s">
        <v>9549</v>
      </c>
      <c r="J3" s="1033" t="s">
        <v>9541</v>
      </c>
      <c r="K3" s="1033" t="s">
        <v>9541</v>
      </c>
      <c r="L3" s="1033" t="s">
        <v>7381</v>
      </c>
      <c r="M3" s="1033" t="s">
        <v>7399</v>
      </c>
      <c r="N3" s="1033">
        <v>0.0</v>
      </c>
      <c r="O3" s="1033">
        <v>0.0</v>
      </c>
      <c r="P3" s="1033">
        <v>1.0</v>
      </c>
      <c r="Q3" s="1033">
        <v>4.0</v>
      </c>
      <c r="R3" s="1033" t="s">
        <v>7376</v>
      </c>
      <c r="S3" s="1033" t="s">
        <v>9550</v>
      </c>
      <c r="T3" s="1033" t="s">
        <v>7376</v>
      </c>
      <c r="U3" s="1035">
        <v>43926.0</v>
      </c>
      <c r="V3" s="1033" t="s">
        <v>9551</v>
      </c>
      <c r="W3" s="1033" t="s">
        <v>1871</v>
      </c>
      <c r="X3" s="1033" t="s">
        <v>2249</v>
      </c>
      <c r="Y3" s="1033" t="s">
        <v>9552</v>
      </c>
      <c r="Z3" s="1034"/>
      <c r="AA3" s="1030"/>
      <c r="AB3" s="1030"/>
      <c r="AC3" s="1030"/>
      <c r="AD3" s="1030"/>
      <c r="AE3" s="1030"/>
      <c r="AF3" s="1030"/>
      <c r="AG3" s="1030"/>
      <c r="AH3" s="1030"/>
      <c r="AI3" s="1030"/>
      <c r="AJ3" s="1030"/>
      <c r="AK3" s="1030"/>
      <c r="AL3" s="1030"/>
      <c r="AM3" s="1030"/>
      <c r="AN3" s="1030"/>
    </row>
    <row r="4">
      <c r="A4" s="1036" t="s">
        <v>9553</v>
      </c>
      <c r="B4" s="1037"/>
      <c r="C4" s="1027"/>
      <c r="D4" s="1027" t="s">
        <v>9537</v>
      </c>
      <c r="E4" s="1038">
        <v>19.0</v>
      </c>
      <c r="F4" s="1027">
        <v>4.0</v>
      </c>
      <c r="G4" s="1027" t="s">
        <v>9554</v>
      </c>
      <c r="H4" s="1027">
        <v>70.0</v>
      </c>
      <c r="I4" s="1027" t="s">
        <v>9549</v>
      </c>
      <c r="J4" s="1027" t="s">
        <v>9555</v>
      </c>
      <c r="K4" s="1027" t="s">
        <v>9556</v>
      </c>
      <c r="L4" s="1027" t="s">
        <v>7399</v>
      </c>
      <c r="M4" s="1027" t="s">
        <v>7399</v>
      </c>
      <c r="N4" s="1027">
        <v>0.0</v>
      </c>
      <c r="O4" s="1027">
        <v>1.0</v>
      </c>
      <c r="P4" s="1027">
        <v>1.0</v>
      </c>
      <c r="Q4" s="1027">
        <v>4.0</v>
      </c>
      <c r="R4" s="1027" t="s">
        <v>7376</v>
      </c>
      <c r="S4" s="1027" t="s">
        <v>9557</v>
      </c>
      <c r="T4" s="1027" t="s">
        <v>9558</v>
      </c>
      <c r="U4" s="1028" t="s">
        <v>9559</v>
      </c>
      <c r="V4" s="1027" t="s">
        <v>9545</v>
      </c>
      <c r="W4" s="1027" t="s">
        <v>1871</v>
      </c>
      <c r="X4" s="1027" t="s">
        <v>2249</v>
      </c>
      <c r="Y4" s="1027" t="s">
        <v>9560</v>
      </c>
      <c r="Z4" s="1027"/>
      <c r="AA4" s="1030"/>
      <c r="AB4" s="1030"/>
      <c r="AC4" s="1030"/>
      <c r="AD4" s="1030"/>
      <c r="AE4" s="1030"/>
      <c r="AF4" s="1030"/>
      <c r="AG4" s="1030"/>
      <c r="AH4" s="1039"/>
      <c r="AI4" s="1030"/>
      <c r="AJ4" s="1030"/>
      <c r="AK4" s="1030"/>
      <c r="AL4" s="1030"/>
      <c r="AM4" s="1030"/>
      <c r="AN4" s="1030"/>
    </row>
    <row r="5">
      <c r="A5" s="1024" t="s">
        <v>9561</v>
      </c>
      <c r="B5" s="1025"/>
      <c r="C5" s="1026"/>
      <c r="D5" s="1026" t="s">
        <v>9537</v>
      </c>
      <c r="E5" s="1026">
        <v>15.0</v>
      </c>
      <c r="F5" s="1026">
        <v>6.0</v>
      </c>
      <c r="G5" s="1026" t="s">
        <v>9562</v>
      </c>
      <c r="H5" s="1026" t="s">
        <v>9563</v>
      </c>
      <c r="I5" s="1026" t="s">
        <v>9549</v>
      </c>
      <c r="J5" s="1026" t="s">
        <v>9541</v>
      </c>
      <c r="K5" s="1026" t="s">
        <v>9542</v>
      </c>
      <c r="L5" s="1026" t="s">
        <v>7399</v>
      </c>
      <c r="M5" s="1026" t="s">
        <v>7376</v>
      </c>
      <c r="N5" s="1026">
        <v>0.0</v>
      </c>
      <c r="O5" s="1026">
        <v>0.0</v>
      </c>
      <c r="P5" s="1026">
        <v>9.0</v>
      </c>
      <c r="Q5" s="1026">
        <v>10.0</v>
      </c>
      <c r="R5" s="1026" t="s">
        <v>7376</v>
      </c>
      <c r="S5" s="1026" t="s">
        <v>9550</v>
      </c>
      <c r="T5" s="1026" t="s">
        <v>7376</v>
      </c>
      <c r="U5" s="1040">
        <v>43895.0</v>
      </c>
      <c r="V5" s="1026" t="s">
        <v>9564</v>
      </c>
      <c r="W5" s="1026" t="s">
        <v>2249</v>
      </c>
      <c r="X5" s="1026" t="s">
        <v>1871</v>
      </c>
      <c r="Y5" s="1026" t="s">
        <v>7381</v>
      </c>
      <c r="Z5" s="1026"/>
      <c r="AA5" s="1039"/>
      <c r="AB5" s="1039"/>
      <c r="AC5" s="1039"/>
      <c r="AD5" s="1030"/>
      <c r="AE5" s="1030"/>
      <c r="AF5" s="1030"/>
      <c r="AG5" s="1030"/>
      <c r="AH5" s="1030"/>
      <c r="AI5" s="1030"/>
      <c r="AJ5" s="1030"/>
      <c r="AK5" s="1030"/>
      <c r="AL5" s="1030"/>
      <c r="AM5" s="1030"/>
      <c r="AN5" s="1030"/>
    </row>
    <row r="6" ht="18.0" customHeight="1">
      <c r="A6" s="1041" t="s">
        <v>9565</v>
      </c>
      <c r="B6" s="1042"/>
      <c r="C6" s="1043"/>
      <c r="D6" s="1043" t="s">
        <v>9537</v>
      </c>
      <c r="E6" s="1043">
        <v>0.0</v>
      </c>
      <c r="F6" s="1044">
        <v>2.0</v>
      </c>
      <c r="G6" s="1045">
        <v>12.0</v>
      </c>
      <c r="H6" s="1045" t="s">
        <v>9563</v>
      </c>
      <c r="I6" s="1045" t="s">
        <v>9566</v>
      </c>
      <c r="J6" s="1045" t="s">
        <v>9567</v>
      </c>
      <c r="K6" s="1045" t="s">
        <v>9567</v>
      </c>
      <c r="L6" s="1045" t="s">
        <v>7376</v>
      </c>
      <c r="M6" s="1045" t="s">
        <v>7399</v>
      </c>
      <c r="N6" s="1045">
        <v>0.0</v>
      </c>
      <c r="O6" s="1043">
        <v>0.0</v>
      </c>
      <c r="P6" s="1045">
        <v>1.0</v>
      </c>
      <c r="Q6" s="1045">
        <v>3.0</v>
      </c>
      <c r="R6" s="1045" t="s">
        <v>7376</v>
      </c>
      <c r="S6" s="1046" t="s">
        <v>9550</v>
      </c>
      <c r="T6" s="1045" t="s">
        <v>2249</v>
      </c>
      <c r="U6" s="1047" t="s">
        <v>9568</v>
      </c>
      <c r="V6" s="1045" t="s">
        <v>9569</v>
      </c>
      <c r="W6" s="1045" t="s">
        <v>2249</v>
      </c>
      <c r="X6" s="1045" t="s">
        <v>2249</v>
      </c>
      <c r="Y6" s="1045" t="s">
        <v>9570</v>
      </c>
      <c r="Z6" s="1048" t="s">
        <v>9571</v>
      </c>
      <c r="AA6" s="1030"/>
      <c r="AB6" s="1030"/>
      <c r="AC6" s="1030"/>
      <c r="AD6" s="1030"/>
      <c r="AE6" s="1030"/>
      <c r="AF6" s="1030"/>
      <c r="AG6" s="1030"/>
      <c r="AH6" s="1030"/>
      <c r="AI6" s="1030"/>
      <c r="AJ6" s="1030"/>
      <c r="AK6" s="1030"/>
      <c r="AL6" s="1049"/>
      <c r="AM6" s="1049"/>
      <c r="AN6" s="1049"/>
    </row>
    <row r="7" ht="17.25" customHeight="1">
      <c r="A7" s="1050" t="s">
        <v>9572</v>
      </c>
      <c r="B7" s="1037" t="s">
        <v>7399</v>
      </c>
      <c r="C7" s="1027"/>
      <c r="D7" s="1027" t="s">
        <v>9537</v>
      </c>
      <c r="E7" s="1051">
        <v>28.0</v>
      </c>
      <c r="F7" s="1051" t="s">
        <v>9573</v>
      </c>
      <c r="G7" s="1051" t="s">
        <v>9574</v>
      </c>
      <c r="H7" s="1027">
        <v>80.0</v>
      </c>
      <c r="I7" s="1027" t="s">
        <v>9566</v>
      </c>
      <c r="J7" s="1027" t="s">
        <v>9541</v>
      </c>
      <c r="K7" s="1027" t="s">
        <v>9575</v>
      </c>
      <c r="L7" s="1027"/>
      <c r="M7" s="1027" t="s">
        <v>7399</v>
      </c>
      <c r="N7" s="1027">
        <v>1.0</v>
      </c>
      <c r="O7" s="1027">
        <v>1.0</v>
      </c>
      <c r="P7" s="1027">
        <v>3.0</v>
      </c>
      <c r="Q7" s="1027">
        <v>7.0</v>
      </c>
      <c r="R7" s="1027" t="s">
        <v>983</v>
      </c>
      <c r="S7" s="1027" t="s">
        <v>9576</v>
      </c>
      <c r="T7" s="1027" t="s">
        <v>983</v>
      </c>
      <c r="U7" s="1028" t="s">
        <v>9544</v>
      </c>
      <c r="V7" s="1027" t="s">
        <v>9577</v>
      </c>
      <c r="W7" s="1027" t="s">
        <v>7376</v>
      </c>
      <c r="X7" s="1027" t="s">
        <v>3149</v>
      </c>
      <c r="Y7" s="1027" t="s">
        <v>9578</v>
      </c>
      <c r="Z7" s="1030"/>
      <c r="AA7" s="1030"/>
      <c r="AB7" s="1030"/>
      <c r="AC7" s="1030"/>
      <c r="AD7" s="1030"/>
      <c r="AE7" s="1030"/>
      <c r="AF7" s="1030"/>
      <c r="AG7" s="1030"/>
      <c r="AH7" s="1030"/>
      <c r="AI7" s="1030"/>
      <c r="AJ7" s="1030"/>
      <c r="AK7" s="1030"/>
      <c r="AL7" s="1030"/>
      <c r="AM7" s="1030"/>
      <c r="AN7" s="1030"/>
    </row>
    <row r="8" ht="17.25" customHeight="1">
      <c r="A8" s="1050" t="s">
        <v>9579</v>
      </c>
      <c r="B8" s="1037"/>
      <c r="C8" s="1027"/>
      <c r="D8" s="1027" t="s">
        <v>9537</v>
      </c>
      <c r="E8" s="1027">
        <v>26.0</v>
      </c>
      <c r="F8" s="1027">
        <v>6.0</v>
      </c>
      <c r="G8" s="1027" t="s">
        <v>9538</v>
      </c>
      <c r="H8" s="1027" t="s">
        <v>9539</v>
      </c>
      <c r="I8" s="1027" t="s">
        <v>9540</v>
      </c>
      <c r="J8" s="1027" t="s">
        <v>9580</v>
      </c>
      <c r="K8" s="1027" t="s">
        <v>9581</v>
      </c>
      <c r="L8" s="1027" t="s">
        <v>7399</v>
      </c>
      <c r="M8" s="1027" t="s">
        <v>7399</v>
      </c>
      <c r="N8" s="1027">
        <v>1.0</v>
      </c>
      <c r="O8" s="1027">
        <v>3.0</v>
      </c>
      <c r="P8" s="1027">
        <v>12.0</v>
      </c>
      <c r="Q8" s="1027">
        <v>28.0</v>
      </c>
      <c r="R8" s="1027" t="s">
        <v>7376</v>
      </c>
      <c r="S8" s="1027" t="s">
        <v>9582</v>
      </c>
      <c r="T8" s="1027" t="s">
        <v>9583</v>
      </c>
      <c r="U8" s="1028" t="s">
        <v>9584</v>
      </c>
      <c r="V8" s="1027" t="s">
        <v>9585</v>
      </c>
      <c r="W8" s="1027" t="s">
        <v>7381</v>
      </c>
      <c r="X8" s="1027" t="s">
        <v>2249</v>
      </c>
      <c r="Y8" s="1027" t="s">
        <v>7381</v>
      </c>
      <c r="Z8" s="1027" t="s">
        <v>9586</v>
      </c>
      <c r="AA8" s="1049"/>
      <c r="AB8" s="1049"/>
      <c r="AC8" s="1049"/>
      <c r="AD8" s="1030"/>
      <c r="AE8" s="1030"/>
      <c r="AF8" s="1030"/>
      <c r="AG8" s="1030"/>
      <c r="AH8" s="1030"/>
      <c r="AI8" s="1030"/>
      <c r="AJ8" s="1030"/>
      <c r="AK8" s="1030"/>
      <c r="AL8" s="1030"/>
      <c r="AM8" s="1030"/>
      <c r="AN8" s="1030"/>
    </row>
    <row r="9" ht="17.25" customHeight="1">
      <c r="A9" s="1050" t="s">
        <v>9587</v>
      </c>
      <c r="B9" s="1037" t="s">
        <v>7399</v>
      </c>
      <c r="C9" s="1026"/>
      <c r="D9" s="1027" t="s">
        <v>9537</v>
      </c>
      <c r="E9" s="1027">
        <v>20.0</v>
      </c>
      <c r="F9" s="1027">
        <v>4.0</v>
      </c>
      <c r="G9" s="1027" t="s">
        <v>3149</v>
      </c>
      <c r="H9" s="1027" t="s">
        <v>9588</v>
      </c>
      <c r="I9" s="1027" t="s">
        <v>9549</v>
      </c>
      <c r="J9" s="1027" t="s">
        <v>9541</v>
      </c>
      <c r="K9" s="1027" t="s">
        <v>9575</v>
      </c>
      <c r="L9" s="1027" t="s">
        <v>7381</v>
      </c>
      <c r="M9" s="1027" t="s">
        <v>7381</v>
      </c>
      <c r="N9" s="1027">
        <v>1.0</v>
      </c>
      <c r="O9" s="1027">
        <v>1.0</v>
      </c>
      <c r="P9" s="1027">
        <v>1.0</v>
      </c>
      <c r="Q9" s="1027">
        <v>10.0</v>
      </c>
      <c r="R9" s="1027" t="s">
        <v>7376</v>
      </c>
      <c r="S9" s="1027" t="s">
        <v>9589</v>
      </c>
      <c r="T9" s="1027" t="s">
        <v>7376</v>
      </c>
      <c r="U9" s="1028" t="s">
        <v>9544</v>
      </c>
      <c r="V9" s="1027" t="s">
        <v>9590</v>
      </c>
      <c r="W9" s="1027" t="s">
        <v>2249</v>
      </c>
      <c r="X9" s="1027" t="s">
        <v>2249</v>
      </c>
      <c r="Y9" s="1027" t="s">
        <v>9591</v>
      </c>
      <c r="Z9" s="1027" t="s">
        <v>9592</v>
      </c>
      <c r="AA9" s="1030"/>
      <c r="AB9" s="1030"/>
      <c r="AC9" s="1030"/>
      <c r="AD9" s="1030"/>
      <c r="AE9" s="1030"/>
      <c r="AF9" s="1030"/>
      <c r="AG9" s="1030"/>
      <c r="AH9" s="1030"/>
      <c r="AI9" s="1030"/>
      <c r="AJ9" s="1030"/>
      <c r="AK9" s="1030"/>
      <c r="AL9" s="1030"/>
      <c r="AM9" s="1030"/>
      <c r="AN9" s="1030"/>
    </row>
    <row r="10" ht="19.5" customHeight="1">
      <c r="A10" s="1050" t="s">
        <v>9011</v>
      </c>
      <c r="B10" s="1037"/>
      <c r="C10" s="1027"/>
      <c r="D10" s="1027" t="s">
        <v>9537</v>
      </c>
      <c r="E10" s="1027">
        <v>20.0</v>
      </c>
      <c r="F10" s="1027">
        <v>4.0</v>
      </c>
      <c r="G10" s="1027" t="s">
        <v>9593</v>
      </c>
      <c r="H10" s="1027" t="s">
        <v>9594</v>
      </c>
      <c r="I10" s="1027" t="s">
        <v>9549</v>
      </c>
      <c r="J10" s="1027" t="s">
        <v>9541</v>
      </c>
      <c r="K10" s="1027" t="s">
        <v>9575</v>
      </c>
      <c r="L10" s="1027" t="s">
        <v>7381</v>
      </c>
      <c r="M10" s="1027" t="s">
        <v>7381</v>
      </c>
      <c r="N10" s="1027">
        <v>1.0</v>
      </c>
      <c r="O10" s="1027">
        <v>1.0</v>
      </c>
      <c r="P10" s="1027">
        <v>1.0</v>
      </c>
      <c r="Q10" s="1027">
        <v>14.0</v>
      </c>
      <c r="R10" s="1027" t="s">
        <v>2249</v>
      </c>
      <c r="S10" s="1027" t="s">
        <v>9595</v>
      </c>
      <c r="T10" s="1027" t="s">
        <v>983</v>
      </c>
      <c r="U10" s="1028" t="s">
        <v>9544</v>
      </c>
      <c r="V10" s="1027" t="s">
        <v>9551</v>
      </c>
      <c r="W10" s="1027" t="s">
        <v>983</v>
      </c>
      <c r="X10" s="1027" t="s">
        <v>983</v>
      </c>
      <c r="Y10" s="1027" t="s">
        <v>9596</v>
      </c>
      <c r="Z10" s="1052" t="s">
        <v>9597</v>
      </c>
      <c r="AA10" s="1030"/>
      <c r="AB10" s="1030"/>
      <c r="AC10" s="1030"/>
      <c r="AD10" s="1030"/>
      <c r="AE10" s="1030"/>
      <c r="AF10" s="1030"/>
      <c r="AG10" s="1030"/>
      <c r="AH10" s="1030"/>
      <c r="AI10" s="1030"/>
      <c r="AJ10" s="1030"/>
      <c r="AK10" s="1030"/>
      <c r="AL10" s="1030"/>
      <c r="AM10" s="1030"/>
      <c r="AN10" s="1030"/>
    </row>
    <row r="11" ht="19.5" customHeight="1">
      <c r="A11" s="1050" t="s">
        <v>9598</v>
      </c>
      <c r="B11" s="1037" t="s">
        <v>7376</v>
      </c>
      <c r="C11" s="1027"/>
      <c r="D11" s="1027" t="s">
        <v>9537</v>
      </c>
      <c r="E11" s="1027">
        <v>19.0</v>
      </c>
      <c r="F11" s="1027">
        <v>9.0</v>
      </c>
      <c r="G11" s="1027" t="s">
        <v>9599</v>
      </c>
      <c r="H11" s="1027">
        <v>100.0</v>
      </c>
      <c r="I11" s="1027" t="s">
        <v>9549</v>
      </c>
      <c r="J11" s="1027" t="s">
        <v>9600</v>
      </c>
      <c r="K11" s="1027" t="s">
        <v>9601</v>
      </c>
      <c r="L11" s="1027" t="s">
        <v>7376</v>
      </c>
      <c r="M11" s="1027" t="s">
        <v>7399</v>
      </c>
      <c r="N11" s="1027">
        <v>1.0</v>
      </c>
      <c r="O11" s="1027">
        <v>1.0</v>
      </c>
      <c r="P11" s="1027">
        <v>1.0</v>
      </c>
      <c r="Q11" s="1027">
        <v>5.0</v>
      </c>
      <c r="R11" s="1027" t="s">
        <v>7376</v>
      </c>
      <c r="S11" s="1027" t="s">
        <v>9589</v>
      </c>
      <c r="T11" s="1027" t="s">
        <v>7376</v>
      </c>
      <c r="U11" s="1028" t="s">
        <v>9559</v>
      </c>
      <c r="V11" s="1027" t="s">
        <v>9551</v>
      </c>
      <c r="W11" s="1027" t="s">
        <v>2249</v>
      </c>
      <c r="X11" s="1027" t="s">
        <v>2249</v>
      </c>
      <c r="Y11" s="1027" t="s">
        <v>9596</v>
      </c>
      <c r="Z11" s="1030"/>
      <c r="AA11" s="1030"/>
      <c r="AB11" s="1030"/>
      <c r="AC11" s="1030"/>
      <c r="AD11" s="1030"/>
      <c r="AE11" s="1030"/>
      <c r="AF11" s="1030"/>
      <c r="AG11" s="1030"/>
      <c r="AH11" s="1030"/>
      <c r="AI11" s="1030"/>
      <c r="AJ11" s="1030"/>
      <c r="AK11" s="1045"/>
      <c r="AL11" s="1045"/>
      <c r="AM11" s="1045"/>
      <c r="AN11" s="1045"/>
    </row>
    <row r="12" ht="17.25" customHeight="1">
      <c r="A12" s="1024" t="s">
        <v>9602</v>
      </c>
      <c r="B12" s="1037" t="s">
        <v>7399</v>
      </c>
      <c r="C12" s="1026"/>
      <c r="D12" s="1026" t="s">
        <v>9537</v>
      </c>
      <c r="E12" s="1027">
        <v>19.0</v>
      </c>
      <c r="F12" s="1027">
        <v>6.0</v>
      </c>
      <c r="G12" s="1027" t="s">
        <v>9538</v>
      </c>
      <c r="H12" s="1026" t="s">
        <v>9539</v>
      </c>
      <c r="I12" s="1026" t="s">
        <v>9549</v>
      </c>
      <c r="J12" s="1026" t="s">
        <v>9542</v>
      </c>
      <c r="K12" s="1027" t="s">
        <v>9542</v>
      </c>
      <c r="L12" s="1027" t="s">
        <v>7381</v>
      </c>
      <c r="M12" s="1027" t="s">
        <v>7381</v>
      </c>
      <c r="N12" s="1026">
        <v>1.0</v>
      </c>
      <c r="O12" s="1026">
        <v>1.0</v>
      </c>
      <c r="P12" s="1026">
        <v>3.0</v>
      </c>
      <c r="Q12" s="1026">
        <v>10.0</v>
      </c>
      <c r="R12" s="1026" t="s">
        <v>7376</v>
      </c>
      <c r="S12" s="1026" t="s">
        <v>9557</v>
      </c>
      <c r="T12" s="1026" t="s">
        <v>7399</v>
      </c>
      <c r="U12" s="1028" t="s">
        <v>9544</v>
      </c>
      <c r="V12" s="1026" t="s">
        <v>9577</v>
      </c>
      <c r="W12" s="1026" t="s">
        <v>1871</v>
      </c>
      <c r="X12" s="1026" t="s">
        <v>1871</v>
      </c>
      <c r="Y12" s="1026" t="s">
        <v>9546</v>
      </c>
      <c r="Z12" s="1030"/>
      <c r="AA12" s="1030"/>
      <c r="AB12" s="1030"/>
      <c r="AC12" s="1030"/>
      <c r="AD12" s="1045"/>
      <c r="AE12" s="1045"/>
      <c r="AF12" s="1045"/>
      <c r="AG12" s="1045"/>
      <c r="AH12" s="1030"/>
      <c r="AI12" s="1030"/>
      <c r="AJ12" s="1030"/>
      <c r="AK12" s="1030"/>
      <c r="AL12" s="1030"/>
      <c r="AM12" s="1030"/>
      <c r="AN12" s="1030"/>
    </row>
    <row r="13" ht="17.25" customHeight="1">
      <c r="A13" s="1024" t="s">
        <v>9603</v>
      </c>
      <c r="B13" s="1037" t="s">
        <v>7399</v>
      </c>
      <c r="C13" s="1027">
        <v>2.0</v>
      </c>
      <c r="D13" s="1026" t="s">
        <v>9537</v>
      </c>
      <c r="E13" s="1027">
        <v>18.0</v>
      </c>
      <c r="F13" s="1026">
        <v>4.0</v>
      </c>
      <c r="G13" s="1026">
        <v>11.0</v>
      </c>
      <c r="H13" s="1026" t="s">
        <v>9604</v>
      </c>
      <c r="I13" s="1026" t="s">
        <v>9566</v>
      </c>
      <c r="J13" s="1026" t="s">
        <v>9541</v>
      </c>
      <c r="K13" s="1027" t="s">
        <v>9541</v>
      </c>
      <c r="L13" s="1026" t="s">
        <v>7399</v>
      </c>
      <c r="M13" s="1026" t="s">
        <v>7399</v>
      </c>
      <c r="N13" s="1026">
        <v>1.0</v>
      </c>
      <c r="O13" s="1026">
        <v>1.0</v>
      </c>
      <c r="P13" s="1026">
        <v>3.0</v>
      </c>
      <c r="Q13" s="1027">
        <v>8.0</v>
      </c>
      <c r="R13" s="1026" t="s">
        <v>7376</v>
      </c>
      <c r="S13" s="1026" t="s">
        <v>9543</v>
      </c>
      <c r="T13" s="1026" t="s">
        <v>7376</v>
      </c>
      <c r="U13" s="1028" t="s">
        <v>9584</v>
      </c>
      <c r="V13" s="1027" t="s">
        <v>9569</v>
      </c>
      <c r="W13" s="1027" t="s">
        <v>1871</v>
      </c>
      <c r="X13" s="1026" t="s">
        <v>2249</v>
      </c>
      <c r="Y13" s="1026" t="s">
        <v>9552</v>
      </c>
      <c r="Z13" s="1026"/>
      <c r="AA13" s="1030"/>
      <c r="AB13" s="1030"/>
      <c r="AC13" s="1030"/>
      <c r="AD13" s="1030"/>
      <c r="AE13" s="1030"/>
      <c r="AF13" s="1030"/>
      <c r="AG13" s="1030"/>
      <c r="AH13" s="1034"/>
      <c r="AI13" s="1030"/>
      <c r="AJ13" s="1030"/>
    </row>
    <row r="14" ht="17.25" customHeight="1">
      <c r="A14" s="1053" t="s">
        <v>9605</v>
      </c>
      <c r="B14" s="1054"/>
      <c r="C14" s="1039"/>
      <c r="D14" s="246" t="s">
        <v>9537</v>
      </c>
      <c r="E14" s="1033">
        <v>14.0</v>
      </c>
      <c r="F14" s="1033">
        <v>8.0</v>
      </c>
      <c r="G14" s="1039"/>
      <c r="H14" s="1033">
        <v>100.0</v>
      </c>
      <c r="I14" s="246" t="s">
        <v>9549</v>
      </c>
      <c r="J14" s="246" t="s">
        <v>9555</v>
      </c>
      <c r="K14" s="246" t="s">
        <v>9556</v>
      </c>
      <c r="L14" s="246" t="s">
        <v>7376</v>
      </c>
      <c r="M14" s="246" t="s">
        <v>7376</v>
      </c>
      <c r="N14" s="246">
        <v>1.0</v>
      </c>
      <c r="O14" s="246">
        <v>1.0</v>
      </c>
      <c r="P14" s="246">
        <v>2.0</v>
      </c>
      <c r="Q14" s="246">
        <v>6.0</v>
      </c>
      <c r="R14" s="246" t="s">
        <v>7376</v>
      </c>
      <c r="S14" s="246" t="s">
        <v>9589</v>
      </c>
      <c r="T14" s="246" t="s">
        <v>7399</v>
      </c>
      <c r="U14" s="1055">
        <v>44232.0</v>
      </c>
      <c r="V14" s="246" t="s">
        <v>9577</v>
      </c>
      <c r="W14" s="246" t="s">
        <v>2249</v>
      </c>
      <c r="X14" s="246" t="s">
        <v>2249</v>
      </c>
      <c r="Y14" s="246" t="s">
        <v>9606</v>
      </c>
      <c r="Z14" s="1039"/>
      <c r="AA14" s="1030"/>
      <c r="AB14" s="1030"/>
      <c r="AC14" s="1030"/>
      <c r="AD14" s="1045"/>
      <c r="AE14" s="1045"/>
      <c r="AF14" s="1045"/>
      <c r="AG14" s="1045"/>
      <c r="AH14" s="1030"/>
      <c r="AI14" s="1030"/>
      <c r="AJ14" s="1030"/>
      <c r="AK14" s="1030"/>
      <c r="AL14" s="1030"/>
      <c r="AM14" s="1030"/>
      <c r="AN14" s="1030"/>
    </row>
    <row r="15" ht="17.25" customHeight="1">
      <c r="A15" s="1050" t="s">
        <v>9607</v>
      </c>
      <c r="B15" s="1037" t="s">
        <v>7399</v>
      </c>
      <c r="C15" s="1027">
        <v>2.0</v>
      </c>
      <c r="D15" s="1027" t="s">
        <v>9537</v>
      </c>
      <c r="E15" s="1027">
        <v>12.0</v>
      </c>
      <c r="F15" s="1027">
        <v>2.0</v>
      </c>
      <c r="G15" s="1027" t="s">
        <v>9608</v>
      </c>
      <c r="H15" s="1027" t="s">
        <v>9609</v>
      </c>
      <c r="I15" s="1027" t="s">
        <v>9610</v>
      </c>
      <c r="J15" s="1027" t="s">
        <v>9555</v>
      </c>
      <c r="K15" s="1027" t="s">
        <v>9555</v>
      </c>
      <c r="L15" s="1027" t="s">
        <v>7399</v>
      </c>
      <c r="M15" s="1027" t="s">
        <v>7399</v>
      </c>
      <c r="N15" s="1027">
        <v>1.0</v>
      </c>
      <c r="O15" s="1027">
        <v>1.0</v>
      </c>
      <c r="P15" s="1027">
        <v>3.0</v>
      </c>
      <c r="Q15" s="1027">
        <v>3.0</v>
      </c>
      <c r="R15" s="1027" t="s">
        <v>7376</v>
      </c>
      <c r="S15" s="1027" t="s">
        <v>9611</v>
      </c>
      <c r="T15" s="1027" t="s">
        <v>2249</v>
      </c>
      <c r="U15" s="1028" t="s">
        <v>9612</v>
      </c>
      <c r="V15" s="1027" t="s">
        <v>9551</v>
      </c>
      <c r="W15" s="1027" t="s">
        <v>7381</v>
      </c>
      <c r="X15" s="1027" t="s">
        <v>7381</v>
      </c>
      <c r="Y15" s="1027" t="s">
        <v>7671</v>
      </c>
      <c r="Z15" s="1030"/>
      <c r="AA15" s="1030"/>
      <c r="AB15" s="1030"/>
      <c r="AC15" s="1030"/>
      <c r="AD15" s="1030"/>
      <c r="AE15" s="1030"/>
      <c r="AF15" s="1030"/>
      <c r="AG15" s="1030"/>
      <c r="AH15" s="1030"/>
      <c r="AI15" s="1030"/>
      <c r="AJ15" s="1030"/>
      <c r="AK15" s="1030"/>
      <c r="AL15" s="1030"/>
      <c r="AM15" s="1030"/>
      <c r="AN15" s="1030"/>
    </row>
    <row r="16" ht="17.25" customHeight="1">
      <c r="A16" s="1050" t="s">
        <v>9613</v>
      </c>
      <c r="B16" s="1056" t="s">
        <v>7399</v>
      </c>
      <c r="C16" s="1028"/>
      <c r="D16" s="1028" t="s">
        <v>9537</v>
      </c>
      <c r="E16" s="1057">
        <v>11.0</v>
      </c>
      <c r="F16" s="1027">
        <v>0.0</v>
      </c>
      <c r="G16" s="1027" t="s">
        <v>9614</v>
      </c>
      <c r="H16" s="1027" t="s">
        <v>9615</v>
      </c>
      <c r="I16" s="1027" t="s">
        <v>9549</v>
      </c>
      <c r="J16" s="1027" t="s">
        <v>9575</v>
      </c>
      <c r="K16" s="1027" t="s">
        <v>9575</v>
      </c>
      <c r="L16" s="1027" t="s">
        <v>7720</v>
      </c>
      <c r="M16" s="1027" t="s">
        <v>7720</v>
      </c>
      <c r="N16" s="1027">
        <v>1.0</v>
      </c>
      <c r="O16" s="1027">
        <v>3.0</v>
      </c>
      <c r="P16" s="1027">
        <v>4.0</v>
      </c>
      <c r="Q16" s="1027">
        <v>7.0</v>
      </c>
      <c r="R16" s="1027" t="s">
        <v>7376</v>
      </c>
      <c r="S16" s="1030"/>
      <c r="T16" s="1030"/>
      <c r="U16" s="1028"/>
      <c r="V16" s="1030"/>
      <c r="W16" s="1027"/>
      <c r="X16" s="1027"/>
      <c r="Y16" s="1030"/>
      <c r="Z16" s="1030"/>
      <c r="AA16" s="1030"/>
      <c r="AB16" s="1030"/>
      <c r="AC16" s="1030"/>
      <c r="AD16" s="1030"/>
      <c r="AE16" s="1030"/>
      <c r="AF16" s="1030"/>
      <c r="AG16" s="1030"/>
      <c r="AH16" s="1030"/>
      <c r="AI16" s="1030"/>
      <c r="AJ16" s="1030"/>
      <c r="AK16" s="1030"/>
      <c r="AL16" s="1030"/>
      <c r="AM16" s="1030"/>
      <c r="AN16" s="1030"/>
    </row>
    <row r="17" ht="17.25" customHeight="1">
      <c r="A17" s="1058" t="s">
        <v>9616</v>
      </c>
      <c r="B17" s="1059" t="s">
        <v>7399</v>
      </c>
      <c r="C17" s="1060">
        <v>1.0</v>
      </c>
      <c r="D17" s="1043" t="s">
        <v>9537</v>
      </c>
      <c r="E17" s="1043">
        <v>10.0</v>
      </c>
      <c r="F17" s="1060">
        <v>5.0</v>
      </c>
      <c r="G17" s="1060" t="s">
        <v>9617</v>
      </c>
      <c r="H17" s="1043" t="s">
        <v>9609</v>
      </c>
      <c r="I17" s="1043" t="s">
        <v>9566</v>
      </c>
      <c r="J17" s="1043" t="s">
        <v>9541</v>
      </c>
      <c r="K17" s="1043" t="s">
        <v>9575</v>
      </c>
      <c r="L17" s="1043" t="s">
        <v>7376</v>
      </c>
      <c r="M17" s="1043" t="s">
        <v>7399</v>
      </c>
      <c r="N17" s="1060">
        <v>1.0</v>
      </c>
      <c r="O17" s="1043">
        <v>1.0</v>
      </c>
      <c r="P17" s="1043">
        <v>2.0</v>
      </c>
      <c r="Q17" s="1043">
        <v>4.0</v>
      </c>
      <c r="R17" s="1043" t="s">
        <v>7376</v>
      </c>
      <c r="S17" s="1043" t="s">
        <v>9550</v>
      </c>
      <c r="T17" s="1043" t="s">
        <v>7376</v>
      </c>
      <c r="U17" s="1061" t="s">
        <v>9544</v>
      </c>
      <c r="V17" s="1043" t="s">
        <v>9551</v>
      </c>
      <c r="W17" s="1043" t="s">
        <v>1871</v>
      </c>
      <c r="X17" s="1043" t="s">
        <v>2249</v>
      </c>
      <c r="Y17" s="1043" t="s">
        <v>9546</v>
      </c>
      <c r="Z17" s="1045"/>
      <c r="AA17" s="1030"/>
      <c r="AB17" s="1030"/>
      <c r="AC17" s="1030"/>
      <c r="AD17" s="1030"/>
      <c r="AE17" s="1030"/>
      <c r="AF17" s="1030"/>
      <c r="AG17" s="1030"/>
      <c r="AH17" s="1030"/>
      <c r="AI17" s="1030"/>
      <c r="AJ17" s="1030"/>
      <c r="AK17" s="1030"/>
      <c r="AL17" s="1030"/>
      <c r="AM17" s="1030"/>
      <c r="AN17" s="1030"/>
    </row>
    <row r="18" ht="17.25" customHeight="1">
      <c r="A18" s="1024" t="s">
        <v>9618</v>
      </c>
      <c r="B18" s="1037" t="s">
        <v>7399</v>
      </c>
      <c r="C18" s="1027">
        <v>4.0</v>
      </c>
      <c r="D18" s="1026" t="s">
        <v>9537</v>
      </c>
      <c r="E18" s="1027">
        <v>10.0</v>
      </c>
      <c r="F18" s="1027">
        <v>3.0</v>
      </c>
      <c r="G18" s="1027">
        <v>17.0</v>
      </c>
      <c r="H18" s="1026" t="s">
        <v>9619</v>
      </c>
      <c r="I18" s="1026" t="s">
        <v>9549</v>
      </c>
      <c r="J18" s="1026" t="s">
        <v>9600</v>
      </c>
      <c r="K18" s="1026" t="s">
        <v>9600</v>
      </c>
      <c r="L18" s="1026" t="s">
        <v>7399</v>
      </c>
      <c r="M18" s="1026" t="s">
        <v>7399</v>
      </c>
      <c r="N18" s="1026">
        <v>1.0</v>
      </c>
      <c r="O18" s="1026">
        <v>1.0</v>
      </c>
      <c r="P18" s="1026">
        <v>4.0</v>
      </c>
      <c r="Q18" s="1026">
        <v>11.0</v>
      </c>
      <c r="R18" s="1026" t="s">
        <v>7376</v>
      </c>
      <c r="S18" s="1026" t="s">
        <v>9550</v>
      </c>
      <c r="T18" s="1026" t="s">
        <v>7376</v>
      </c>
      <c r="U18" s="1028" t="s">
        <v>9612</v>
      </c>
      <c r="V18" s="1026" t="s">
        <v>9551</v>
      </c>
      <c r="W18" s="1026" t="s">
        <v>1871</v>
      </c>
      <c r="X18" s="1026" t="s">
        <v>1871</v>
      </c>
      <c r="Y18" s="1026" t="s">
        <v>7381</v>
      </c>
      <c r="Z18" s="1030"/>
      <c r="AA18" s="1030"/>
      <c r="AB18" s="1030"/>
      <c r="AC18" s="1030"/>
      <c r="AD18" s="1030"/>
      <c r="AE18" s="1030"/>
      <c r="AF18" s="1030"/>
      <c r="AG18" s="1030"/>
      <c r="AH18" s="1030"/>
      <c r="AI18" s="1030"/>
      <c r="AJ18" s="1030"/>
      <c r="AK18" s="1039"/>
      <c r="AL18" s="1030"/>
      <c r="AM18" s="1030"/>
      <c r="AN18" s="1030"/>
    </row>
    <row r="19">
      <c r="A19" s="1050" t="s">
        <v>9620</v>
      </c>
      <c r="B19" s="1037" t="s">
        <v>7399</v>
      </c>
      <c r="C19" s="1027">
        <v>4.0</v>
      </c>
      <c r="D19" s="1026" t="s">
        <v>9537</v>
      </c>
      <c r="E19" s="1027">
        <v>10.0</v>
      </c>
      <c r="F19" s="1027">
        <v>6.0</v>
      </c>
      <c r="G19" s="1027" t="s">
        <v>9621</v>
      </c>
      <c r="H19" s="1026" t="s">
        <v>9563</v>
      </c>
      <c r="I19" s="1026" t="s">
        <v>9549</v>
      </c>
      <c r="J19" s="1026" t="s">
        <v>9555</v>
      </c>
      <c r="K19" s="1026" t="s">
        <v>9556</v>
      </c>
      <c r="L19" s="1026" t="s">
        <v>7399</v>
      </c>
      <c r="M19" s="1026" t="s">
        <v>7399</v>
      </c>
      <c r="N19" s="1026">
        <v>1.0</v>
      </c>
      <c r="O19" s="1027">
        <v>3.0</v>
      </c>
      <c r="P19" s="1027">
        <v>4.0</v>
      </c>
      <c r="Q19" s="1026">
        <v>10.0</v>
      </c>
      <c r="R19" s="1026" t="s">
        <v>7376</v>
      </c>
      <c r="S19" s="1026" t="s">
        <v>9595</v>
      </c>
      <c r="T19" s="1026" t="s">
        <v>9622</v>
      </c>
      <c r="U19" s="1028" t="s">
        <v>9544</v>
      </c>
      <c r="V19" s="1026" t="s">
        <v>9623</v>
      </c>
      <c r="W19" s="1026" t="s">
        <v>2249</v>
      </c>
      <c r="X19" s="1026" t="s">
        <v>2249</v>
      </c>
      <c r="Y19" s="1026" t="s">
        <v>9552</v>
      </c>
      <c r="Z19" s="1030"/>
      <c r="AA19" s="1045"/>
      <c r="AB19" s="1045"/>
      <c r="AC19" s="1045"/>
      <c r="AD19" s="1030"/>
      <c r="AE19" s="1030"/>
      <c r="AF19" s="1030"/>
      <c r="AG19" s="1030"/>
      <c r="AH19" s="1030"/>
      <c r="AI19" s="1030"/>
      <c r="AJ19" s="1030"/>
      <c r="AK19" s="1030"/>
      <c r="AL19" s="1030"/>
      <c r="AM19" s="1030"/>
      <c r="AN19" s="1030"/>
    </row>
    <row r="20" ht="17.25" customHeight="1">
      <c r="A20" s="1050" t="s">
        <v>9624</v>
      </c>
      <c r="B20" s="1037" t="s">
        <v>7399</v>
      </c>
      <c r="C20" s="1027">
        <v>2.0</v>
      </c>
      <c r="D20" s="1027" t="s">
        <v>9625</v>
      </c>
      <c r="E20" s="1027">
        <v>8.0</v>
      </c>
      <c r="F20" s="1027">
        <v>6.0</v>
      </c>
      <c r="G20" s="1027" t="s">
        <v>9621</v>
      </c>
      <c r="H20" s="1027" t="s">
        <v>9609</v>
      </c>
      <c r="I20" s="1027" t="s">
        <v>9610</v>
      </c>
      <c r="J20" s="1027" t="s">
        <v>9600</v>
      </c>
      <c r="K20" s="1027" t="s">
        <v>9600</v>
      </c>
      <c r="L20" s="1027" t="s">
        <v>7399</v>
      </c>
      <c r="M20" s="1027" t="s">
        <v>7399</v>
      </c>
      <c r="N20" s="1027">
        <v>1.0</v>
      </c>
      <c r="O20" s="1027">
        <v>5.0</v>
      </c>
      <c r="P20" s="1027">
        <v>8.0</v>
      </c>
      <c r="Q20" s="1027">
        <v>20.0</v>
      </c>
      <c r="R20" s="1027" t="s">
        <v>7399</v>
      </c>
      <c r="S20" s="1027" t="s">
        <v>9626</v>
      </c>
      <c r="T20" s="1027" t="s">
        <v>7376</v>
      </c>
      <c r="U20" s="1062">
        <v>44201.0</v>
      </c>
      <c r="V20" s="1027" t="s">
        <v>9585</v>
      </c>
      <c r="W20" s="1027" t="s">
        <v>1871</v>
      </c>
      <c r="X20" s="1027" t="s">
        <v>2249</v>
      </c>
      <c r="Y20" s="1027" t="s">
        <v>9546</v>
      </c>
      <c r="Z20" s="1030"/>
      <c r="AA20" s="1030"/>
      <c r="AB20" s="1030"/>
      <c r="AC20" s="1030"/>
      <c r="AD20" s="1049"/>
      <c r="AE20" s="1049"/>
      <c r="AF20" s="1049"/>
      <c r="AG20" s="1049"/>
      <c r="AH20" s="1030"/>
      <c r="AI20" s="1030"/>
      <c r="AJ20" s="1030"/>
      <c r="AK20" s="1030"/>
      <c r="AL20" s="1030"/>
      <c r="AM20" s="1030"/>
      <c r="AN20" s="1030"/>
    </row>
    <row r="21" ht="17.25" customHeight="1">
      <c r="A21" s="1050" t="s">
        <v>9627</v>
      </c>
      <c r="B21" s="1056" t="s">
        <v>7399</v>
      </c>
      <c r="C21" s="1028"/>
      <c r="D21" s="1028" t="s">
        <v>9537</v>
      </c>
      <c r="E21" s="1057">
        <v>5.0</v>
      </c>
      <c r="F21" s="1027">
        <v>2.0</v>
      </c>
      <c r="G21" s="1027" t="s">
        <v>8317</v>
      </c>
      <c r="H21" s="1027" t="s">
        <v>9539</v>
      </c>
      <c r="I21" s="1027" t="s">
        <v>9610</v>
      </c>
      <c r="J21" s="1027" t="s">
        <v>9541</v>
      </c>
      <c r="K21" s="1027" t="s">
        <v>9575</v>
      </c>
      <c r="L21" s="1027" t="s">
        <v>7376</v>
      </c>
      <c r="M21" s="1027" t="s">
        <v>7376</v>
      </c>
      <c r="N21" s="1027">
        <v>1.0</v>
      </c>
      <c r="O21" s="1027">
        <v>2.0</v>
      </c>
      <c r="P21" s="1027">
        <v>4.0</v>
      </c>
      <c r="Q21" s="1027">
        <v>5.0</v>
      </c>
      <c r="R21" s="1027" t="s">
        <v>7376</v>
      </c>
      <c r="S21" s="1027" t="s">
        <v>9582</v>
      </c>
      <c r="T21" s="1027" t="s">
        <v>7376</v>
      </c>
      <c r="U21" s="1028" t="s">
        <v>9628</v>
      </c>
      <c r="V21" s="1027" t="s">
        <v>9623</v>
      </c>
      <c r="W21" s="1027" t="s">
        <v>7376</v>
      </c>
      <c r="X21" s="1027" t="s">
        <v>7376</v>
      </c>
      <c r="Y21" s="1027" t="s">
        <v>9596</v>
      </c>
      <c r="Z21" s="1030"/>
      <c r="AA21" s="1063"/>
      <c r="AB21" s="1063"/>
      <c r="AC21" s="1063"/>
      <c r="AD21" s="1030"/>
      <c r="AE21" s="1030"/>
      <c r="AF21" s="1030"/>
      <c r="AG21" s="1030"/>
      <c r="AH21" s="1030"/>
      <c r="AI21" s="1030"/>
      <c r="AJ21" s="1030"/>
      <c r="AK21" s="1030"/>
      <c r="AL21" s="1045"/>
      <c r="AM21" s="1045"/>
      <c r="AN21" s="1045"/>
    </row>
    <row r="22" ht="17.25" customHeight="1">
      <c r="A22" s="1050" t="s">
        <v>9629</v>
      </c>
      <c r="B22" s="1037" t="s">
        <v>7399</v>
      </c>
      <c r="C22" s="1027">
        <v>3.0</v>
      </c>
      <c r="D22" s="1027" t="s">
        <v>9537</v>
      </c>
      <c r="E22" s="1051">
        <v>38.0</v>
      </c>
      <c r="F22" s="1051" t="s">
        <v>9593</v>
      </c>
      <c r="G22" s="1051" t="s">
        <v>9593</v>
      </c>
      <c r="H22" s="1027">
        <v>70.0</v>
      </c>
      <c r="I22" s="1027" t="s">
        <v>9630</v>
      </c>
      <c r="J22" s="1027" t="s">
        <v>9575</v>
      </c>
      <c r="K22" s="1027" t="s">
        <v>9631</v>
      </c>
      <c r="L22" s="1027" t="s">
        <v>7720</v>
      </c>
      <c r="M22" s="1027" t="s">
        <v>7385</v>
      </c>
      <c r="N22" s="1027">
        <v>2.0</v>
      </c>
      <c r="O22" s="1027">
        <v>4.0</v>
      </c>
      <c r="P22" s="1027">
        <v>8.0</v>
      </c>
      <c r="Q22" s="1027">
        <v>4.0</v>
      </c>
      <c r="R22" s="1027" t="s">
        <v>7720</v>
      </c>
      <c r="S22" s="1027" t="s">
        <v>9576</v>
      </c>
      <c r="T22" s="1027" t="s">
        <v>983</v>
      </c>
      <c r="U22" s="1028" t="s">
        <v>9559</v>
      </c>
      <c r="V22" s="1027" t="s">
        <v>9564</v>
      </c>
      <c r="W22" s="1027" t="s">
        <v>1871</v>
      </c>
      <c r="X22" s="1027" t="s">
        <v>983</v>
      </c>
      <c r="Y22" s="1027" t="s">
        <v>9606</v>
      </c>
      <c r="Z22" s="1027" t="s">
        <v>9632</v>
      </c>
      <c r="AA22" s="1030"/>
      <c r="AB22" s="1030"/>
      <c r="AC22" s="1030"/>
      <c r="AD22" s="1030"/>
      <c r="AE22" s="1030"/>
      <c r="AF22" s="1030"/>
      <c r="AG22" s="1030"/>
      <c r="AH22" s="1030"/>
      <c r="AI22" s="1030"/>
      <c r="AJ22" s="1030"/>
      <c r="AK22" s="1030"/>
      <c r="AL22" s="1030"/>
      <c r="AM22" s="1030"/>
      <c r="AN22" s="1030"/>
    </row>
    <row r="23" ht="17.25" customHeight="1">
      <c r="A23" s="1050" t="s">
        <v>9633</v>
      </c>
      <c r="B23" s="1037" t="s">
        <v>7399</v>
      </c>
      <c r="C23" s="1027">
        <v>2.0</v>
      </c>
      <c r="D23" s="1027" t="s">
        <v>9537</v>
      </c>
      <c r="E23" s="1027">
        <v>27.0</v>
      </c>
      <c r="F23" s="1027">
        <v>8.0</v>
      </c>
      <c r="G23" s="1027" t="s">
        <v>9593</v>
      </c>
      <c r="H23" s="1027" t="s">
        <v>9548</v>
      </c>
      <c r="I23" s="1027" t="s">
        <v>9549</v>
      </c>
      <c r="J23" s="1027" t="s">
        <v>9555</v>
      </c>
      <c r="K23" s="1027" t="s">
        <v>9556</v>
      </c>
      <c r="L23" s="1027" t="s">
        <v>7399</v>
      </c>
      <c r="M23" s="1027" t="s">
        <v>9634</v>
      </c>
      <c r="N23" s="1027">
        <v>2.0</v>
      </c>
      <c r="O23" s="1027">
        <v>3.0</v>
      </c>
      <c r="P23" s="1027">
        <v>6.0</v>
      </c>
      <c r="Q23" s="1027">
        <v>12.0</v>
      </c>
      <c r="R23" s="1027" t="s">
        <v>7376</v>
      </c>
      <c r="S23" s="1027" t="s">
        <v>9595</v>
      </c>
      <c r="T23" s="1027" t="s">
        <v>983</v>
      </c>
      <c r="U23" s="1028" t="s">
        <v>9544</v>
      </c>
      <c r="V23" s="1027" t="s">
        <v>9585</v>
      </c>
      <c r="W23" s="1027" t="s">
        <v>3149</v>
      </c>
      <c r="X23" s="1027" t="s">
        <v>983</v>
      </c>
      <c r="Y23" s="1027" t="s">
        <v>9635</v>
      </c>
      <c r="Z23" s="1030"/>
      <c r="AA23" s="1030"/>
      <c r="AB23" s="1030"/>
      <c r="AC23" s="1030"/>
      <c r="AD23" s="1030"/>
      <c r="AE23" s="1030"/>
      <c r="AF23" s="1030"/>
      <c r="AG23" s="1030"/>
      <c r="AH23" s="1030"/>
      <c r="AI23" s="1030"/>
      <c r="AJ23" s="1030"/>
      <c r="AK23" s="1030"/>
      <c r="AL23" s="1030"/>
      <c r="AM23" s="1026"/>
      <c r="AN23" s="1030"/>
    </row>
    <row r="24" ht="17.25" customHeight="1">
      <c r="A24" s="1050" t="s">
        <v>9636</v>
      </c>
      <c r="B24" s="1025"/>
      <c r="C24" s="1026"/>
      <c r="D24" s="1027" t="s">
        <v>9537</v>
      </c>
      <c r="E24" s="1033">
        <v>23.0</v>
      </c>
      <c r="F24" s="1038">
        <v>6.0</v>
      </c>
      <c r="G24" s="1038" t="s">
        <v>9538</v>
      </c>
      <c r="H24" s="1027">
        <v>110.0</v>
      </c>
      <c r="I24" s="1027" t="s">
        <v>9549</v>
      </c>
      <c r="J24" s="1027">
        <v>262.0</v>
      </c>
      <c r="K24" s="1027">
        <v>262.0</v>
      </c>
      <c r="L24" s="1027" t="s">
        <v>7399</v>
      </c>
      <c r="M24" s="1050" t="s">
        <v>7376</v>
      </c>
      <c r="N24" s="1038">
        <v>2.0</v>
      </c>
      <c r="O24" s="1038">
        <v>2.0</v>
      </c>
      <c r="P24" s="1038">
        <v>8.0</v>
      </c>
      <c r="Q24" s="1038">
        <v>12.0</v>
      </c>
      <c r="R24" s="1027" t="s">
        <v>7376</v>
      </c>
      <c r="S24" s="1027" t="s">
        <v>9550</v>
      </c>
      <c r="T24" s="1027" t="s">
        <v>2249</v>
      </c>
      <c r="U24" s="1028" t="s">
        <v>9559</v>
      </c>
      <c r="V24" s="1027" t="s">
        <v>9637</v>
      </c>
      <c r="W24" s="1027" t="s">
        <v>983</v>
      </c>
      <c r="X24" s="1027" t="s">
        <v>983</v>
      </c>
      <c r="Y24" s="1027" t="s">
        <v>9638</v>
      </c>
      <c r="Z24" s="1027" t="s">
        <v>9639</v>
      </c>
      <c r="AA24" s="1045"/>
      <c r="AB24" s="1045"/>
      <c r="AC24" s="1045"/>
      <c r="AD24" s="1030"/>
      <c r="AE24" s="1030"/>
      <c r="AF24" s="1030"/>
      <c r="AG24" s="1030"/>
      <c r="AH24" s="1030"/>
      <c r="AI24" s="1030"/>
      <c r="AJ24" s="1030"/>
      <c r="AK24" s="1030"/>
      <c r="AL24" s="1030"/>
      <c r="AM24" s="1030"/>
      <c r="AN24" s="1030"/>
    </row>
    <row r="25" ht="17.25" customHeight="1">
      <c r="A25" s="1050" t="s">
        <v>9640</v>
      </c>
      <c r="B25" s="1037" t="s">
        <v>7399</v>
      </c>
      <c r="C25" s="1026"/>
      <c r="D25" s="1027" t="s">
        <v>9537</v>
      </c>
      <c r="E25" s="1027">
        <v>23.0</v>
      </c>
      <c r="F25" s="1027">
        <v>5.0</v>
      </c>
      <c r="G25" s="1027" t="s">
        <v>9641</v>
      </c>
      <c r="H25" s="1027">
        <v>60.0</v>
      </c>
      <c r="I25" s="1027" t="s">
        <v>9610</v>
      </c>
      <c r="J25" s="1027" t="s">
        <v>9575</v>
      </c>
      <c r="K25" s="1027" t="s">
        <v>9541</v>
      </c>
      <c r="L25" s="1027" t="s">
        <v>7399</v>
      </c>
      <c r="M25" s="1027" t="s">
        <v>7399</v>
      </c>
      <c r="N25" s="1027">
        <v>2.0</v>
      </c>
      <c r="O25" s="1027">
        <v>4.0</v>
      </c>
      <c r="P25" s="1027">
        <v>7.0</v>
      </c>
      <c r="Q25" s="1027">
        <v>14.0</v>
      </c>
      <c r="R25" s="1027" t="s">
        <v>2249</v>
      </c>
      <c r="S25" s="1027" t="s">
        <v>9582</v>
      </c>
      <c r="T25" s="1027" t="s">
        <v>9642</v>
      </c>
      <c r="U25" s="1028" t="s">
        <v>9559</v>
      </c>
      <c r="V25" s="1027" t="s">
        <v>9623</v>
      </c>
      <c r="W25" s="1027" t="s">
        <v>7671</v>
      </c>
      <c r="X25" s="1027" t="s">
        <v>983</v>
      </c>
      <c r="Y25" s="1027" t="s">
        <v>7671</v>
      </c>
      <c r="Z25" s="1027" t="s">
        <v>9643</v>
      </c>
      <c r="AA25" s="1030"/>
      <c r="AB25" s="1030"/>
      <c r="AC25" s="1030"/>
      <c r="AD25" s="1030"/>
      <c r="AE25" s="1030"/>
      <c r="AF25" s="1030"/>
      <c r="AG25" s="1030"/>
      <c r="AH25" s="1030"/>
      <c r="AI25" s="1045"/>
      <c r="AJ25" s="1045"/>
      <c r="AK25" s="1030"/>
      <c r="AL25" s="1030"/>
      <c r="AM25" s="1030"/>
      <c r="AN25" s="1030"/>
    </row>
    <row r="26" ht="15.0" customHeight="1">
      <c r="A26" s="1024" t="s">
        <v>9644</v>
      </c>
      <c r="B26" s="1037" t="s">
        <v>7399</v>
      </c>
      <c r="C26" s="1026"/>
      <c r="D26" s="1026" t="s">
        <v>9537</v>
      </c>
      <c r="E26" s="1027">
        <v>18.0</v>
      </c>
      <c r="F26" s="1026">
        <v>6.0</v>
      </c>
      <c r="G26" s="1026">
        <v>7.0</v>
      </c>
      <c r="H26" s="1026" t="s">
        <v>9645</v>
      </c>
      <c r="I26" s="1026" t="s">
        <v>9610</v>
      </c>
      <c r="J26" s="1026" t="s">
        <v>9542</v>
      </c>
      <c r="K26" s="1026" t="s">
        <v>7381</v>
      </c>
      <c r="L26" s="1026" t="s">
        <v>7399</v>
      </c>
      <c r="M26" s="1026" t="s">
        <v>7399</v>
      </c>
      <c r="N26" s="1026">
        <v>2.0</v>
      </c>
      <c r="O26" s="1026">
        <v>3.0</v>
      </c>
      <c r="P26" s="1026">
        <v>9.0</v>
      </c>
      <c r="Q26" s="1026">
        <v>19.0</v>
      </c>
      <c r="R26" s="1026" t="s">
        <v>7376</v>
      </c>
      <c r="S26" s="1026" t="s">
        <v>9550</v>
      </c>
      <c r="T26" s="1026" t="s">
        <v>9646</v>
      </c>
      <c r="U26" s="1064" t="s">
        <v>9584</v>
      </c>
      <c r="V26" s="1026" t="s">
        <v>9577</v>
      </c>
      <c r="W26" s="1026" t="s">
        <v>1871</v>
      </c>
      <c r="X26" s="1026" t="s">
        <v>2249</v>
      </c>
      <c r="Y26" s="1026" t="s">
        <v>9552</v>
      </c>
      <c r="Z26" s="1030"/>
      <c r="AA26" s="1030"/>
      <c r="AB26" s="1030"/>
      <c r="AC26" s="1030"/>
      <c r="AD26" s="1030"/>
      <c r="AE26" s="1030"/>
      <c r="AF26" s="1030"/>
      <c r="AG26" s="1030"/>
      <c r="AH26" s="1030"/>
      <c r="AI26" s="1030"/>
      <c r="AJ26" s="1030"/>
      <c r="AK26" s="1030"/>
      <c r="AL26" s="1030"/>
      <c r="AM26" s="1030"/>
      <c r="AN26" s="1030"/>
    </row>
    <row r="27" ht="17.25" customHeight="1">
      <c r="A27" s="1024" t="s">
        <v>9647</v>
      </c>
      <c r="B27" s="1037" t="s">
        <v>7399</v>
      </c>
      <c r="C27" s="1026"/>
      <c r="D27" s="1026" t="s">
        <v>9537</v>
      </c>
      <c r="E27" s="1027">
        <v>17.0</v>
      </c>
      <c r="F27" s="1027">
        <v>6.0</v>
      </c>
      <c r="G27" s="1027" t="s">
        <v>9538</v>
      </c>
      <c r="H27" s="1026" t="s">
        <v>9548</v>
      </c>
      <c r="I27" s="1026" t="s">
        <v>9549</v>
      </c>
      <c r="J27" s="1026" t="s">
        <v>9575</v>
      </c>
      <c r="K27" s="1026" t="s">
        <v>9631</v>
      </c>
      <c r="L27" s="1026" t="s">
        <v>7399</v>
      </c>
      <c r="M27" s="1026" t="s">
        <v>7399</v>
      </c>
      <c r="N27" s="1026">
        <v>2.0</v>
      </c>
      <c r="O27" s="1026">
        <v>2.0</v>
      </c>
      <c r="P27" s="1026">
        <v>3.0</v>
      </c>
      <c r="Q27" s="1026">
        <v>9.0</v>
      </c>
      <c r="R27" s="1026" t="s">
        <v>2249</v>
      </c>
      <c r="S27" s="1026" t="s">
        <v>9595</v>
      </c>
      <c r="T27" s="1026" t="s">
        <v>983</v>
      </c>
      <c r="U27" s="1064" t="s">
        <v>9544</v>
      </c>
      <c r="V27" s="1026" t="s">
        <v>9545</v>
      </c>
      <c r="W27" s="1026" t="s">
        <v>3149</v>
      </c>
      <c r="X27" s="1026" t="s">
        <v>3149</v>
      </c>
      <c r="Y27" s="1026" t="s">
        <v>9606</v>
      </c>
      <c r="Z27" s="1026"/>
      <c r="AA27" s="1030"/>
      <c r="AB27" s="1030"/>
      <c r="AC27" s="1030"/>
      <c r="AD27" s="1030"/>
      <c r="AE27" s="1030"/>
      <c r="AF27" s="1030"/>
      <c r="AG27" s="1030"/>
      <c r="AH27" s="1030"/>
      <c r="AI27" s="1030"/>
      <c r="AJ27" s="1030"/>
      <c r="AK27" s="1030"/>
      <c r="AL27" s="1030"/>
      <c r="AM27" s="1030"/>
      <c r="AN27" s="1030"/>
    </row>
    <row r="28" ht="17.25" customHeight="1">
      <c r="A28" s="1024" t="s">
        <v>9648</v>
      </c>
      <c r="B28" s="1025"/>
      <c r="C28" s="1026"/>
      <c r="D28" s="1026" t="s">
        <v>9537</v>
      </c>
      <c r="E28" s="1027">
        <v>16.0</v>
      </c>
      <c r="F28" s="1027">
        <v>9.0</v>
      </c>
      <c r="G28" s="1026"/>
      <c r="H28" s="1026" t="s">
        <v>9548</v>
      </c>
      <c r="I28" s="1026" t="s">
        <v>9610</v>
      </c>
      <c r="J28" s="1026" t="s">
        <v>9541</v>
      </c>
      <c r="K28" s="1026" t="s">
        <v>9575</v>
      </c>
      <c r="L28" s="1026" t="s">
        <v>7376</v>
      </c>
      <c r="M28" s="1026" t="s">
        <v>7399</v>
      </c>
      <c r="N28" s="1027">
        <v>2.0</v>
      </c>
      <c r="O28" s="1026">
        <v>2.0</v>
      </c>
      <c r="P28" s="1026">
        <v>2.0</v>
      </c>
      <c r="Q28" s="1026">
        <v>11.0</v>
      </c>
      <c r="R28" s="1027" t="s">
        <v>7376</v>
      </c>
      <c r="S28" s="1026">
        <v>3.0</v>
      </c>
      <c r="T28" s="1026" t="s">
        <v>983</v>
      </c>
      <c r="U28" s="1064" t="s">
        <v>9649</v>
      </c>
      <c r="V28" s="1026" t="s">
        <v>9650</v>
      </c>
      <c r="W28" s="1026" t="s">
        <v>983</v>
      </c>
      <c r="X28" s="1027" t="s">
        <v>2249</v>
      </c>
      <c r="Y28" s="1026" t="s">
        <v>9606</v>
      </c>
      <c r="Z28" s="1030"/>
      <c r="AA28" s="1030"/>
      <c r="AB28" s="1030"/>
      <c r="AC28" s="1030"/>
      <c r="AD28" s="1030"/>
      <c r="AE28" s="1030"/>
      <c r="AF28" s="1030"/>
      <c r="AG28" s="1030"/>
      <c r="AH28" s="1030"/>
      <c r="AI28" s="1030"/>
      <c r="AJ28" s="1030"/>
      <c r="AK28" s="1030"/>
      <c r="AL28" s="1030"/>
      <c r="AM28" s="1030"/>
      <c r="AN28" s="1030"/>
    </row>
    <row r="29" ht="17.25" customHeight="1">
      <c r="A29" s="358" t="s">
        <v>9651</v>
      </c>
      <c r="B29" s="50" t="s">
        <v>7399</v>
      </c>
      <c r="C29" s="50">
        <v>1.0</v>
      </c>
      <c r="D29" s="50" t="s">
        <v>9537</v>
      </c>
      <c r="E29" s="50">
        <v>16.0</v>
      </c>
      <c r="F29" s="50">
        <v>6.0</v>
      </c>
      <c r="G29" s="50" t="s">
        <v>9652</v>
      </c>
      <c r="H29" s="50" t="s">
        <v>9539</v>
      </c>
      <c r="I29" s="50" t="s">
        <v>9549</v>
      </c>
      <c r="J29" s="50" t="s">
        <v>9555</v>
      </c>
      <c r="K29" s="50" t="s">
        <v>9567</v>
      </c>
      <c r="L29" s="50" t="s">
        <v>7399</v>
      </c>
      <c r="M29" s="50" t="s">
        <v>7399</v>
      </c>
      <c r="N29" s="50">
        <v>2.0</v>
      </c>
      <c r="O29" s="50">
        <v>3.0</v>
      </c>
      <c r="P29" s="50">
        <v>7.0</v>
      </c>
      <c r="Q29" s="50">
        <v>7.0</v>
      </c>
      <c r="R29" s="50" t="s">
        <v>7376</v>
      </c>
      <c r="S29" s="50" t="s">
        <v>9543</v>
      </c>
      <c r="T29" s="50" t="s">
        <v>7376</v>
      </c>
      <c r="U29" s="1065">
        <v>44260.0</v>
      </c>
      <c r="V29" s="50" t="s">
        <v>9585</v>
      </c>
      <c r="W29" s="50" t="s">
        <v>7381</v>
      </c>
      <c r="X29" s="50" t="s">
        <v>7381</v>
      </c>
      <c r="Y29" s="50" t="s">
        <v>7381</v>
      </c>
      <c r="Z29" s="50" t="s">
        <v>9653</v>
      </c>
      <c r="AK29" s="1030"/>
      <c r="AL29" s="1030"/>
      <c r="AM29" s="1030"/>
      <c r="AN29" s="1030"/>
    </row>
    <row r="30" ht="17.25" customHeight="1">
      <c r="A30" s="1050" t="s">
        <v>9654</v>
      </c>
      <c r="B30" s="1037" t="s">
        <v>7399</v>
      </c>
      <c r="C30" s="1027"/>
      <c r="D30" s="1027" t="s">
        <v>9537</v>
      </c>
      <c r="E30" s="1027">
        <v>15.0</v>
      </c>
      <c r="F30" s="1027">
        <v>9.0</v>
      </c>
      <c r="G30" s="1027" t="s">
        <v>9554</v>
      </c>
      <c r="H30" s="1027" t="s">
        <v>9548</v>
      </c>
      <c r="I30" s="1027" t="s">
        <v>9549</v>
      </c>
      <c r="J30" s="1027" t="s">
        <v>9655</v>
      </c>
      <c r="K30" s="1027" t="s">
        <v>9656</v>
      </c>
      <c r="L30" s="1027" t="s">
        <v>7399</v>
      </c>
      <c r="M30" s="1027" t="s">
        <v>7376</v>
      </c>
      <c r="N30" s="1027">
        <v>2.0</v>
      </c>
      <c r="O30" s="1027">
        <v>2.0</v>
      </c>
      <c r="P30" s="1027">
        <v>5.0</v>
      </c>
      <c r="Q30" s="1026"/>
      <c r="R30" s="1027" t="s">
        <v>7399</v>
      </c>
      <c r="S30" s="1027" t="s">
        <v>9550</v>
      </c>
      <c r="T30" s="1027" t="s">
        <v>7376</v>
      </c>
      <c r="U30" s="1062">
        <v>43835.0</v>
      </c>
      <c r="V30" s="1027" t="s">
        <v>9551</v>
      </c>
      <c r="W30" s="1027" t="s">
        <v>1871</v>
      </c>
      <c r="X30" s="1027" t="s">
        <v>2249</v>
      </c>
      <c r="Y30" s="1027" t="s">
        <v>9560</v>
      </c>
      <c r="Z30" s="1026"/>
      <c r="AA30" s="1030"/>
      <c r="AB30" s="1030"/>
      <c r="AC30" s="1030"/>
      <c r="AD30" s="1030"/>
      <c r="AE30" s="1030"/>
      <c r="AF30" s="1030"/>
      <c r="AG30" s="1030"/>
      <c r="AH30" s="1030"/>
      <c r="AI30" s="1030"/>
      <c r="AJ30" s="1030"/>
      <c r="AK30" s="1030"/>
      <c r="AL30" s="1030"/>
      <c r="AM30" s="1030"/>
      <c r="AN30" s="1030"/>
    </row>
    <row r="31" ht="17.25" customHeight="1">
      <c r="A31" s="1024" t="s">
        <v>9657</v>
      </c>
      <c r="B31" s="1025"/>
      <c r="C31" s="1026"/>
      <c r="D31" s="1026" t="s">
        <v>9537</v>
      </c>
      <c r="E31" s="1027">
        <v>11.0</v>
      </c>
      <c r="F31" s="1026">
        <v>4.0</v>
      </c>
      <c r="G31" s="1026">
        <v>6.0</v>
      </c>
      <c r="H31" s="1026">
        <v>80.0</v>
      </c>
      <c r="I31" s="1026" t="s">
        <v>9549</v>
      </c>
      <c r="J31" s="1026" t="s">
        <v>9541</v>
      </c>
      <c r="K31" s="1026" t="s">
        <v>9575</v>
      </c>
      <c r="L31" s="1026" t="s">
        <v>7399</v>
      </c>
      <c r="M31" s="1026" t="s">
        <v>7399</v>
      </c>
      <c r="N31" s="1026">
        <v>2.0</v>
      </c>
      <c r="O31" s="1026">
        <v>2.0</v>
      </c>
      <c r="P31" s="1026">
        <v>5.0</v>
      </c>
      <c r="Q31" s="1026">
        <v>11.0</v>
      </c>
      <c r="R31" s="1026" t="s">
        <v>7376</v>
      </c>
      <c r="S31" s="1026" t="s">
        <v>9658</v>
      </c>
      <c r="T31" s="1026" t="s">
        <v>7399</v>
      </c>
      <c r="U31" s="1064" t="s">
        <v>9559</v>
      </c>
      <c r="V31" s="1026" t="s">
        <v>9551</v>
      </c>
      <c r="W31" s="1026" t="s">
        <v>1871</v>
      </c>
      <c r="X31" s="1026" t="s">
        <v>1871</v>
      </c>
      <c r="Y31" s="1026" t="s">
        <v>9552</v>
      </c>
      <c r="Z31" s="1052" t="s">
        <v>9659</v>
      </c>
      <c r="AA31" s="1030"/>
      <c r="AB31" s="1030"/>
      <c r="AC31" s="1030"/>
      <c r="AD31" s="1030"/>
      <c r="AE31" s="1030"/>
      <c r="AF31" s="1030"/>
      <c r="AG31" s="1030"/>
      <c r="AH31" s="1030"/>
      <c r="AI31" s="1030"/>
      <c r="AJ31" s="1030"/>
      <c r="AK31" s="1030"/>
      <c r="AL31" s="1030"/>
      <c r="AM31" s="1030"/>
      <c r="AN31" s="1030"/>
    </row>
    <row r="32">
      <c r="A32" s="1031" t="s">
        <v>9660</v>
      </c>
      <c r="B32" s="1032"/>
      <c r="C32" s="1033"/>
      <c r="D32" s="1033" t="s">
        <v>9537</v>
      </c>
      <c r="E32" s="1033">
        <v>11.0</v>
      </c>
      <c r="F32" s="1033">
        <v>7.0</v>
      </c>
      <c r="G32" s="1033" t="s">
        <v>9661</v>
      </c>
      <c r="H32" s="1033" t="s">
        <v>9548</v>
      </c>
      <c r="I32" s="1033" t="s">
        <v>9549</v>
      </c>
      <c r="J32" s="1033" t="s">
        <v>9567</v>
      </c>
      <c r="K32" s="1033" t="s">
        <v>9555</v>
      </c>
      <c r="L32" s="1033" t="s">
        <v>7381</v>
      </c>
      <c r="M32" s="1033" t="s">
        <v>7399</v>
      </c>
      <c r="N32" s="1033">
        <v>2.0</v>
      </c>
      <c r="O32" s="1033">
        <v>4.0</v>
      </c>
      <c r="P32" s="1060">
        <v>7.0</v>
      </c>
      <c r="Q32" s="1060">
        <v>5.0</v>
      </c>
      <c r="R32" s="1060" t="s">
        <v>7376</v>
      </c>
      <c r="S32" s="1060" t="s">
        <v>9550</v>
      </c>
      <c r="T32" s="1060" t="s">
        <v>7376</v>
      </c>
      <c r="U32" s="1061" t="s">
        <v>9544</v>
      </c>
      <c r="V32" s="1060" t="s">
        <v>9551</v>
      </c>
      <c r="W32" s="1060" t="s">
        <v>2249</v>
      </c>
      <c r="X32" s="1060" t="s">
        <v>2249</v>
      </c>
      <c r="Y32" s="1060" t="s">
        <v>9662</v>
      </c>
      <c r="Z32" s="1052" t="s">
        <v>9659</v>
      </c>
      <c r="AA32" s="1030"/>
      <c r="AB32" s="1030"/>
      <c r="AC32" s="1030"/>
      <c r="AD32" s="1030"/>
      <c r="AE32" s="1030"/>
      <c r="AF32" s="1030"/>
      <c r="AG32" s="1030"/>
      <c r="AH32" s="1045"/>
      <c r="AI32" s="1030"/>
      <c r="AJ32" s="1030"/>
      <c r="AK32" s="1030"/>
      <c r="AL32" s="1030"/>
      <c r="AM32" s="1030"/>
      <c r="AN32" s="1030"/>
    </row>
    <row r="33" ht="17.25" customHeight="1">
      <c r="A33" s="1066" t="s">
        <v>9663</v>
      </c>
      <c r="B33" s="1067"/>
      <c r="C33" s="994"/>
      <c r="D33" s="994" t="s">
        <v>9537</v>
      </c>
      <c r="E33" s="994">
        <v>11.0</v>
      </c>
      <c r="F33" s="994">
        <v>7.0</v>
      </c>
      <c r="G33" s="994" t="s">
        <v>9664</v>
      </c>
      <c r="H33" s="994">
        <v>113.0</v>
      </c>
      <c r="I33" s="994" t="s">
        <v>9630</v>
      </c>
      <c r="J33" s="1066" t="s">
        <v>9519</v>
      </c>
      <c r="K33" s="994">
        <v>254.0</v>
      </c>
      <c r="L33" s="994" t="s">
        <v>7399</v>
      </c>
      <c r="M33" s="994" t="s">
        <v>7399</v>
      </c>
      <c r="N33" s="994">
        <v>2.0</v>
      </c>
      <c r="O33" s="994">
        <v>2.0</v>
      </c>
      <c r="P33" s="994">
        <v>5.0</v>
      </c>
      <c r="Q33" s="994">
        <v>8.0</v>
      </c>
      <c r="R33" s="994" t="s">
        <v>2249</v>
      </c>
      <c r="S33" s="994" t="s">
        <v>9550</v>
      </c>
      <c r="T33" s="994" t="s">
        <v>983</v>
      </c>
      <c r="U33" s="1068">
        <v>44321.0</v>
      </c>
      <c r="V33" s="994" t="s">
        <v>9585</v>
      </c>
      <c r="W33" s="994" t="s">
        <v>2249</v>
      </c>
      <c r="X33" s="994" t="s">
        <v>2249</v>
      </c>
      <c r="Y33" s="994" t="s">
        <v>9552</v>
      </c>
      <c r="Z33" s="1052" t="s">
        <v>9659</v>
      </c>
      <c r="AA33" s="1030"/>
      <c r="AB33" s="1030"/>
      <c r="AC33" s="1030"/>
      <c r="AD33" s="1030"/>
      <c r="AE33" s="1030"/>
      <c r="AF33" s="1030"/>
      <c r="AG33" s="1030"/>
      <c r="AH33" s="1030"/>
      <c r="AI33" s="1030"/>
      <c r="AJ33" s="1030"/>
      <c r="AK33" s="1069"/>
      <c r="AL33" s="1069"/>
      <c r="AM33" s="1069"/>
      <c r="AN33" s="1069"/>
    </row>
    <row r="34" ht="27.75" customHeight="1">
      <c r="A34" s="1070" t="s">
        <v>9665</v>
      </c>
      <c r="B34" s="1071" t="s">
        <v>7399</v>
      </c>
      <c r="C34" s="1072">
        <v>3.0</v>
      </c>
      <c r="D34" s="1073" t="s">
        <v>9537</v>
      </c>
      <c r="E34" s="1074">
        <v>10.0</v>
      </c>
      <c r="F34" s="1075" t="s">
        <v>9666</v>
      </c>
      <c r="G34" s="1073" t="s">
        <v>9666</v>
      </c>
      <c r="H34" s="1072">
        <v>50.0</v>
      </c>
      <c r="I34" s="1073" t="s">
        <v>9667</v>
      </c>
      <c r="J34" s="1073" t="s">
        <v>9541</v>
      </c>
      <c r="K34" s="1073" t="s">
        <v>9580</v>
      </c>
      <c r="L34" s="1073" t="s">
        <v>7376</v>
      </c>
      <c r="M34" s="1073" t="s">
        <v>7399</v>
      </c>
      <c r="N34" s="1072">
        <v>2.0</v>
      </c>
      <c r="O34" s="1072">
        <v>2.0</v>
      </c>
      <c r="P34" s="1072">
        <v>2.0</v>
      </c>
      <c r="Q34" s="1072">
        <v>5.0</v>
      </c>
      <c r="R34" s="1073" t="s">
        <v>7376</v>
      </c>
      <c r="S34" s="1073" t="s">
        <v>9550</v>
      </c>
      <c r="T34" s="1073" t="s">
        <v>7399</v>
      </c>
      <c r="U34" s="1076">
        <v>44291.0</v>
      </c>
      <c r="V34" s="1073" t="s">
        <v>9623</v>
      </c>
      <c r="W34" s="1073" t="s">
        <v>1871</v>
      </c>
      <c r="X34" s="1073" t="s">
        <v>2249</v>
      </c>
      <c r="Y34" s="1073" t="s">
        <v>9606</v>
      </c>
      <c r="Z34" s="1069"/>
      <c r="AA34" s="1030"/>
      <c r="AB34" s="1030"/>
      <c r="AC34" s="1030"/>
      <c r="AD34" s="1030"/>
      <c r="AE34" s="1030"/>
      <c r="AF34" s="1030"/>
      <c r="AG34" s="1030"/>
      <c r="AH34" s="1030"/>
      <c r="AI34" s="1039"/>
      <c r="AJ34" s="1030"/>
      <c r="AK34" s="1030"/>
      <c r="AL34" s="1030"/>
      <c r="AM34" s="1030"/>
      <c r="AN34" s="1030"/>
    </row>
    <row r="35" ht="17.25" customHeight="1">
      <c r="A35" s="1050" t="s">
        <v>9668</v>
      </c>
      <c r="B35" s="1037"/>
      <c r="C35" s="1027"/>
      <c r="D35" s="1027" t="s">
        <v>9537</v>
      </c>
      <c r="E35" s="1027">
        <v>10.0</v>
      </c>
      <c r="F35" s="1027">
        <v>3.0</v>
      </c>
      <c r="G35" s="1027"/>
      <c r="H35" s="1027" t="s">
        <v>9604</v>
      </c>
      <c r="I35" s="1027" t="s">
        <v>9566</v>
      </c>
      <c r="J35" s="1027" t="s">
        <v>9575</v>
      </c>
      <c r="K35" s="1027" t="s">
        <v>9541</v>
      </c>
      <c r="L35" s="1027" t="s">
        <v>7385</v>
      </c>
      <c r="M35" s="1027" t="s">
        <v>9634</v>
      </c>
      <c r="N35" s="1027">
        <v>2.0</v>
      </c>
      <c r="O35" s="1027">
        <v>2.0</v>
      </c>
      <c r="P35" s="1027">
        <v>4.0</v>
      </c>
      <c r="Q35" s="1027">
        <v>20.0</v>
      </c>
      <c r="R35" s="1027" t="s">
        <v>983</v>
      </c>
      <c r="S35" s="1027" t="s">
        <v>9595</v>
      </c>
      <c r="T35" s="1027" t="s">
        <v>983</v>
      </c>
      <c r="U35" s="1062">
        <v>43895.0</v>
      </c>
      <c r="V35" s="1027" t="s">
        <v>9577</v>
      </c>
      <c r="W35" s="1027" t="s">
        <v>1871</v>
      </c>
      <c r="X35" s="1027" t="s">
        <v>2249</v>
      </c>
      <c r="Y35" s="1027" t="s">
        <v>9606</v>
      </c>
      <c r="Z35" s="1052"/>
      <c r="AA35" s="1049"/>
      <c r="AB35" s="1049"/>
      <c r="AC35" s="1049"/>
      <c r="AD35" s="1030"/>
      <c r="AE35" s="1030"/>
      <c r="AF35" s="1030"/>
      <c r="AG35" s="1030"/>
      <c r="AH35" s="1030"/>
      <c r="AI35" s="1030"/>
      <c r="AJ35" s="1030"/>
      <c r="AK35" s="1030"/>
      <c r="AL35" s="1030"/>
      <c r="AM35" s="1030"/>
      <c r="AN35" s="1030"/>
    </row>
    <row r="36">
      <c r="A36" s="1024" t="s">
        <v>9669</v>
      </c>
      <c r="B36" s="1037" t="s">
        <v>7376</v>
      </c>
      <c r="C36" s="1026"/>
      <c r="D36" s="1026" t="s">
        <v>9537</v>
      </c>
      <c r="E36" s="1027">
        <v>15.0</v>
      </c>
      <c r="F36" s="1027">
        <v>6.0</v>
      </c>
      <c r="G36" s="1027">
        <v>12.0</v>
      </c>
      <c r="H36" s="1026" t="s">
        <v>9604</v>
      </c>
      <c r="I36" s="1026" t="s">
        <v>9549</v>
      </c>
      <c r="J36" s="1026" t="s">
        <v>9541</v>
      </c>
      <c r="K36" s="1026" t="s">
        <v>9542</v>
      </c>
      <c r="L36" s="1026" t="s">
        <v>7376</v>
      </c>
      <c r="M36" s="1026" t="s">
        <v>7376</v>
      </c>
      <c r="N36" s="1027">
        <v>3.0</v>
      </c>
      <c r="O36" s="1026">
        <v>3.0</v>
      </c>
      <c r="P36" s="1026">
        <v>11.0</v>
      </c>
      <c r="Q36" s="1026">
        <v>20.0</v>
      </c>
      <c r="R36" s="1026" t="s">
        <v>7376</v>
      </c>
      <c r="S36" s="1027" t="s">
        <v>9589</v>
      </c>
      <c r="T36" s="1026" t="s">
        <v>9622</v>
      </c>
      <c r="U36" s="1064" t="s">
        <v>9670</v>
      </c>
      <c r="V36" s="1026" t="s">
        <v>9577</v>
      </c>
      <c r="W36" s="1026" t="s">
        <v>2249</v>
      </c>
      <c r="X36" s="1026" t="s">
        <v>2249</v>
      </c>
      <c r="Y36" s="1026" t="s">
        <v>9596</v>
      </c>
      <c r="Z36" s="1030"/>
      <c r="AA36" s="1030"/>
      <c r="AB36" s="1030"/>
      <c r="AC36" s="1030"/>
      <c r="AD36" s="1030"/>
      <c r="AE36" s="1030"/>
      <c r="AF36" s="1030"/>
      <c r="AG36" s="1030"/>
      <c r="AH36" s="1030"/>
      <c r="AI36" s="1030"/>
      <c r="AJ36" s="1030"/>
      <c r="AK36" s="1045"/>
      <c r="AL36" s="1045"/>
      <c r="AM36" s="1045"/>
      <c r="AN36" s="1045"/>
    </row>
    <row r="37" ht="17.25" customHeight="1">
      <c r="A37" s="1077" t="s">
        <v>9671</v>
      </c>
      <c r="B37" s="1078" t="s">
        <v>7399</v>
      </c>
      <c r="C37" s="1079"/>
      <c r="D37" s="917" t="s">
        <v>9537</v>
      </c>
      <c r="E37" s="1080">
        <v>14.0</v>
      </c>
      <c r="F37" s="1080">
        <v>5.0</v>
      </c>
      <c r="G37" s="917" t="s">
        <v>9672</v>
      </c>
      <c r="H37" s="1080" t="s">
        <v>9548</v>
      </c>
      <c r="I37" s="917" t="s">
        <v>9566</v>
      </c>
      <c r="J37" s="917" t="s">
        <v>9567</v>
      </c>
      <c r="K37" s="917" t="s">
        <v>9556</v>
      </c>
      <c r="L37" s="917" t="s">
        <v>7399</v>
      </c>
      <c r="M37" s="917" t="s">
        <v>7399</v>
      </c>
      <c r="N37" s="1080">
        <v>3.0</v>
      </c>
      <c r="O37" s="1080">
        <v>4.0</v>
      </c>
      <c r="P37" s="1080">
        <v>5.0</v>
      </c>
      <c r="Q37" s="1080">
        <v>13.0</v>
      </c>
      <c r="R37" s="917" t="s">
        <v>7376</v>
      </c>
      <c r="S37" s="917" t="s">
        <v>9550</v>
      </c>
      <c r="T37" s="917" t="s">
        <v>7376</v>
      </c>
      <c r="U37" s="1081">
        <v>44232.0</v>
      </c>
      <c r="V37" s="917" t="s">
        <v>9551</v>
      </c>
      <c r="W37" s="917" t="s">
        <v>1871</v>
      </c>
      <c r="X37" s="917" t="s">
        <v>2249</v>
      </c>
      <c r="Y37" s="917" t="s">
        <v>9552</v>
      </c>
      <c r="Z37" s="1079"/>
      <c r="AA37" s="1030"/>
      <c r="AB37" s="1030"/>
      <c r="AC37" s="1030"/>
      <c r="AD37" s="1030"/>
      <c r="AE37" s="1030"/>
      <c r="AF37" s="1030"/>
      <c r="AG37" s="1030"/>
      <c r="AH37" s="1030"/>
      <c r="AI37" s="1030"/>
      <c r="AJ37" s="1030"/>
      <c r="AK37" s="1030"/>
      <c r="AL37" s="1030"/>
      <c r="AM37" s="1030"/>
      <c r="AN37" s="1030"/>
    </row>
    <row r="38" ht="17.25" customHeight="1">
      <c r="A38" s="1024" t="s">
        <v>9673</v>
      </c>
      <c r="B38" s="1025"/>
      <c r="C38" s="1026"/>
      <c r="D38" s="1026" t="s">
        <v>9537</v>
      </c>
      <c r="E38" s="1027">
        <v>13.0</v>
      </c>
      <c r="F38" s="1026">
        <v>5.0</v>
      </c>
      <c r="G38" s="1027">
        <v>14.0</v>
      </c>
      <c r="H38" s="1026" t="s">
        <v>9539</v>
      </c>
      <c r="I38" s="1026" t="s">
        <v>9566</v>
      </c>
      <c r="J38" s="1026" t="s">
        <v>9674</v>
      </c>
      <c r="K38" s="1026" t="s">
        <v>9674</v>
      </c>
      <c r="L38" s="1026" t="s">
        <v>7376</v>
      </c>
      <c r="M38" s="1026" t="s">
        <v>7399</v>
      </c>
      <c r="N38" s="1026">
        <v>3.0</v>
      </c>
      <c r="O38" s="1026">
        <v>3.0</v>
      </c>
      <c r="P38" s="1026">
        <v>3.0</v>
      </c>
      <c r="Q38" s="1026">
        <v>13.0</v>
      </c>
      <c r="R38" s="1026" t="s">
        <v>7376</v>
      </c>
      <c r="S38" s="1026" t="s">
        <v>9550</v>
      </c>
      <c r="T38" s="1026" t="s">
        <v>7376</v>
      </c>
      <c r="U38" s="1064" t="s">
        <v>9612</v>
      </c>
      <c r="V38" s="1026" t="s">
        <v>9551</v>
      </c>
      <c r="W38" s="1026" t="s">
        <v>1871</v>
      </c>
      <c r="X38" s="1026" t="s">
        <v>2249</v>
      </c>
      <c r="Y38" s="1026" t="s">
        <v>7381</v>
      </c>
      <c r="Z38" s="1030"/>
      <c r="AA38" s="1030"/>
      <c r="AB38" s="1030"/>
      <c r="AC38" s="1030"/>
      <c r="AD38" s="1030"/>
      <c r="AE38" s="1030"/>
      <c r="AF38" s="1030"/>
      <c r="AG38" s="1030"/>
      <c r="AH38" s="1030"/>
      <c r="AI38" s="1030"/>
      <c r="AJ38" s="1030"/>
      <c r="AK38" s="1030"/>
      <c r="AL38" s="1030"/>
      <c r="AM38" s="1030"/>
      <c r="AN38" s="1030"/>
    </row>
    <row r="39" ht="17.25" customHeight="1">
      <c r="A39" s="1024" t="s">
        <v>9675</v>
      </c>
      <c r="B39" s="1037" t="s">
        <v>7399</v>
      </c>
      <c r="C39" s="1026"/>
      <c r="D39" s="1026" t="s">
        <v>9537</v>
      </c>
      <c r="E39" s="1026">
        <v>13.0</v>
      </c>
      <c r="F39" s="1026">
        <v>7.0</v>
      </c>
      <c r="G39" s="1026" t="s">
        <v>9562</v>
      </c>
      <c r="H39" s="1026">
        <v>80.0</v>
      </c>
      <c r="I39" s="1026" t="s">
        <v>9566</v>
      </c>
      <c r="J39" s="1026" t="s">
        <v>9575</v>
      </c>
      <c r="K39" s="1026" t="s">
        <v>9542</v>
      </c>
      <c r="L39" s="1026" t="s">
        <v>7399</v>
      </c>
      <c r="M39" s="1026" t="s">
        <v>7399</v>
      </c>
      <c r="N39" s="1026">
        <v>3.0</v>
      </c>
      <c r="O39" s="1026">
        <v>3.0</v>
      </c>
      <c r="P39" s="1026">
        <v>6.0</v>
      </c>
      <c r="Q39" s="1026">
        <v>10.0</v>
      </c>
      <c r="R39" s="1026" t="s">
        <v>983</v>
      </c>
      <c r="S39" s="1026" t="s">
        <v>9595</v>
      </c>
      <c r="T39" s="1026" t="s">
        <v>7376</v>
      </c>
      <c r="U39" s="1064" t="s">
        <v>9544</v>
      </c>
      <c r="V39" s="1026" t="s">
        <v>9577</v>
      </c>
      <c r="W39" s="1026" t="s">
        <v>1871</v>
      </c>
      <c r="X39" s="1026" t="s">
        <v>983</v>
      </c>
      <c r="Y39" s="1026" t="s">
        <v>9606</v>
      </c>
      <c r="Z39" s="1030"/>
      <c r="AA39" s="1030"/>
      <c r="AB39" s="1030"/>
      <c r="AC39" s="1030"/>
      <c r="AD39" s="1030"/>
      <c r="AE39" s="1030"/>
      <c r="AF39" s="1030"/>
      <c r="AG39" s="1030"/>
      <c r="AH39" s="1030"/>
      <c r="AI39" s="1034"/>
      <c r="AJ39" s="1034"/>
      <c r="AK39" s="1030"/>
      <c r="AL39" s="1030"/>
      <c r="AM39" s="1030"/>
      <c r="AN39" s="1030"/>
    </row>
    <row r="40" ht="17.25" customHeight="1">
      <c r="A40" s="1050" t="s">
        <v>9676</v>
      </c>
      <c r="B40" s="1037" t="s">
        <v>7399</v>
      </c>
      <c r="C40" s="1027">
        <v>1.0</v>
      </c>
      <c r="D40" s="1027" t="s">
        <v>9537</v>
      </c>
      <c r="E40" s="1033">
        <v>11.0</v>
      </c>
      <c r="F40" s="1038">
        <v>5.0</v>
      </c>
      <c r="G40" s="1038" t="s">
        <v>9538</v>
      </c>
      <c r="H40" s="1027">
        <v>86.0</v>
      </c>
      <c r="I40" s="1027" t="s">
        <v>9549</v>
      </c>
      <c r="J40" s="1027" t="s">
        <v>9541</v>
      </c>
      <c r="K40" s="1027" t="s">
        <v>9555</v>
      </c>
      <c r="L40" s="1027" t="s">
        <v>7376</v>
      </c>
      <c r="M40" s="1050" t="s">
        <v>7399</v>
      </c>
      <c r="N40" s="1038">
        <v>3.0</v>
      </c>
      <c r="O40" s="1038">
        <v>4.0</v>
      </c>
      <c r="P40" s="1038">
        <v>5.0</v>
      </c>
      <c r="Q40" s="1038">
        <v>23.0</v>
      </c>
      <c r="R40" s="1027" t="s">
        <v>7720</v>
      </c>
      <c r="S40" s="1027" t="s">
        <v>9595</v>
      </c>
      <c r="T40" s="1027" t="s">
        <v>7385</v>
      </c>
      <c r="U40" s="1028" t="s">
        <v>9559</v>
      </c>
      <c r="V40" s="1027" t="s">
        <v>9569</v>
      </c>
      <c r="W40" s="1027" t="s">
        <v>7381</v>
      </c>
      <c r="X40" s="1027" t="s">
        <v>7381</v>
      </c>
      <c r="Y40" s="1027" t="s">
        <v>9560</v>
      </c>
      <c r="Z40" s="1027" t="s">
        <v>9677</v>
      </c>
      <c r="AA40" s="1030"/>
      <c r="AB40" s="1030"/>
      <c r="AC40" s="1030"/>
      <c r="AD40" s="1030"/>
      <c r="AE40" s="1030"/>
      <c r="AF40" s="1030"/>
      <c r="AG40" s="1030"/>
      <c r="AH40" s="1030"/>
      <c r="AI40" s="1030"/>
      <c r="AJ40" s="1030"/>
      <c r="AK40" s="1030"/>
      <c r="AL40" s="1030"/>
      <c r="AM40" s="1030"/>
      <c r="AN40" s="1030"/>
    </row>
    <row r="41">
      <c r="A41" s="1036" t="s">
        <v>9678</v>
      </c>
      <c r="B41" s="1056" t="s">
        <v>7399</v>
      </c>
      <c r="C41" s="1028"/>
      <c r="D41" s="1028" t="s">
        <v>9537</v>
      </c>
      <c r="E41" s="1057">
        <v>11.0</v>
      </c>
      <c r="F41" s="1027">
        <v>5.0</v>
      </c>
      <c r="G41" s="1027" t="s">
        <v>9679</v>
      </c>
      <c r="H41" s="1027" t="s">
        <v>9680</v>
      </c>
      <c r="I41" s="1027" t="s">
        <v>9610</v>
      </c>
      <c r="J41" s="1027" t="s">
        <v>9575</v>
      </c>
      <c r="K41" s="1027" t="s">
        <v>9575</v>
      </c>
      <c r="L41" s="1027" t="s">
        <v>7385</v>
      </c>
      <c r="M41" s="1027" t="s">
        <v>7720</v>
      </c>
      <c r="N41" s="1027">
        <v>3.0</v>
      </c>
      <c r="O41" s="1027">
        <v>3.0</v>
      </c>
      <c r="P41" s="1027">
        <v>4.0</v>
      </c>
      <c r="Q41" s="1027" t="s">
        <v>9681</v>
      </c>
      <c r="R41" s="1027" t="s">
        <v>7720</v>
      </c>
      <c r="S41" s="1027" t="s">
        <v>9557</v>
      </c>
      <c r="T41" s="1027" t="s">
        <v>7720</v>
      </c>
      <c r="U41" s="1028" t="s">
        <v>9612</v>
      </c>
      <c r="V41" s="1027" t="s">
        <v>9551</v>
      </c>
      <c r="W41" s="1027" t="s">
        <v>1871</v>
      </c>
      <c r="X41" s="1027" t="s">
        <v>7671</v>
      </c>
      <c r="Y41" s="1027" t="s">
        <v>9546</v>
      </c>
      <c r="Z41" s="1027" t="s">
        <v>9682</v>
      </c>
      <c r="AA41" s="1030"/>
      <c r="AB41" s="1030"/>
      <c r="AC41" s="1030"/>
      <c r="AD41" s="1030"/>
      <c r="AE41" s="1030"/>
      <c r="AF41" s="1030"/>
      <c r="AG41" s="1030"/>
      <c r="AH41" s="1045"/>
      <c r="AI41" s="1030"/>
      <c r="AJ41" s="1030"/>
      <c r="AK41" s="1030"/>
      <c r="AL41" s="1030"/>
      <c r="AM41" s="1030"/>
      <c r="AN41" s="1030"/>
    </row>
    <row r="42">
      <c r="A42" s="1050" t="s">
        <v>9683</v>
      </c>
      <c r="B42" s="1037" t="s">
        <v>7399</v>
      </c>
      <c r="C42" s="1027"/>
      <c r="D42" s="1027" t="s">
        <v>9537</v>
      </c>
      <c r="E42" s="1027">
        <v>11.0</v>
      </c>
      <c r="F42" s="1082">
        <v>7.0</v>
      </c>
      <c r="G42" s="1027" t="s">
        <v>9593</v>
      </c>
      <c r="H42" s="1027" t="s">
        <v>9539</v>
      </c>
      <c r="I42" s="1027" t="s">
        <v>9540</v>
      </c>
      <c r="J42" s="1027" t="s">
        <v>9556</v>
      </c>
      <c r="K42" s="1027" t="s">
        <v>9556</v>
      </c>
      <c r="L42" s="1027" t="s">
        <v>7376</v>
      </c>
      <c r="M42" s="1027" t="s">
        <v>7399</v>
      </c>
      <c r="N42" s="1027">
        <v>3.0</v>
      </c>
      <c r="O42" s="1027">
        <v>3.0</v>
      </c>
      <c r="P42" s="1027">
        <v>6.0</v>
      </c>
      <c r="Q42" s="1027">
        <v>15.0</v>
      </c>
      <c r="R42" s="1027" t="s">
        <v>7376</v>
      </c>
      <c r="S42" s="1027" t="s">
        <v>9543</v>
      </c>
      <c r="T42" s="1027" t="s">
        <v>7376</v>
      </c>
      <c r="U42" s="1028" t="s">
        <v>9544</v>
      </c>
      <c r="V42" s="1027" t="s">
        <v>9684</v>
      </c>
      <c r="W42" s="1027" t="s">
        <v>7381</v>
      </c>
      <c r="X42" s="1027" t="s">
        <v>7381</v>
      </c>
      <c r="Y42" s="1027" t="s">
        <v>9685</v>
      </c>
      <c r="Z42" s="1030"/>
      <c r="AA42" s="1030"/>
      <c r="AB42" s="1030"/>
      <c r="AC42" s="1030"/>
      <c r="AD42" s="1030"/>
      <c r="AE42" s="1030"/>
      <c r="AF42" s="1030"/>
      <c r="AG42" s="1030"/>
      <c r="AH42" s="1030"/>
      <c r="AI42" s="1030"/>
      <c r="AJ42" s="1030"/>
      <c r="AK42" s="1030"/>
      <c r="AL42" s="1030"/>
      <c r="AM42" s="1030"/>
      <c r="AN42" s="1030"/>
    </row>
    <row r="43">
      <c r="A43" s="1050" t="s">
        <v>9686</v>
      </c>
      <c r="B43" s="1037" t="s">
        <v>7399</v>
      </c>
      <c r="C43" s="1027">
        <v>5.0</v>
      </c>
      <c r="D43" s="1027" t="s">
        <v>9537</v>
      </c>
      <c r="E43" s="1027">
        <v>10.0</v>
      </c>
      <c r="F43" s="1027">
        <v>3.0</v>
      </c>
      <c r="G43" s="1027" t="s">
        <v>9672</v>
      </c>
      <c r="H43" s="1027">
        <v>92.0</v>
      </c>
      <c r="I43" s="1027" t="s">
        <v>9610</v>
      </c>
      <c r="J43" s="1027" t="s">
        <v>9687</v>
      </c>
      <c r="K43" s="1027" t="s">
        <v>9688</v>
      </c>
      <c r="L43" s="1027" t="s">
        <v>7399</v>
      </c>
      <c r="M43" s="1027" t="s">
        <v>7376</v>
      </c>
      <c r="N43" s="1027">
        <v>3.0</v>
      </c>
      <c r="O43" s="1027">
        <v>3.0</v>
      </c>
      <c r="P43" s="1027">
        <v>3.0</v>
      </c>
      <c r="Q43" s="1027">
        <v>16.0</v>
      </c>
      <c r="R43" s="1027" t="s">
        <v>7376</v>
      </c>
      <c r="S43" s="1027" t="s">
        <v>9658</v>
      </c>
      <c r="T43" s="1027" t="s">
        <v>7376</v>
      </c>
      <c r="U43" s="1028" t="s">
        <v>9612</v>
      </c>
      <c r="V43" s="1027" t="s">
        <v>9689</v>
      </c>
      <c r="W43" s="1027" t="s">
        <v>2249</v>
      </c>
      <c r="X43" s="1027" t="s">
        <v>2249</v>
      </c>
      <c r="Y43" s="1027" t="s">
        <v>9690</v>
      </c>
      <c r="Z43" s="1030"/>
      <c r="AA43" s="1030"/>
      <c r="AB43" s="1030"/>
      <c r="AC43" s="1030"/>
      <c r="AD43" s="1030"/>
      <c r="AE43" s="1030"/>
      <c r="AF43" s="1030"/>
      <c r="AG43" s="1030"/>
      <c r="AH43" s="1030"/>
      <c r="AI43" s="1030"/>
      <c r="AJ43" s="1030"/>
      <c r="AK43" s="1030"/>
      <c r="AL43" s="1030"/>
      <c r="AM43" s="1030"/>
      <c r="AN43" s="1030"/>
    </row>
    <row r="44" ht="17.25" customHeight="1">
      <c r="A44" s="1024" t="s">
        <v>9691</v>
      </c>
      <c r="B44" s="1037" t="s">
        <v>7399</v>
      </c>
      <c r="C44" s="1027">
        <v>7.0</v>
      </c>
      <c r="D44" s="1026" t="s">
        <v>9537</v>
      </c>
      <c r="E44" s="1027">
        <v>10.0</v>
      </c>
      <c r="F44" s="1027">
        <v>5.0</v>
      </c>
      <c r="G44" s="1027" t="s">
        <v>9538</v>
      </c>
      <c r="H44" s="1026">
        <v>80.0</v>
      </c>
      <c r="I44" s="1026" t="s">
        <v>9549</v>
      </c>
      <c r="J44" s="1026" t="s">
        <v>9600</v>
      </c>
      <c r="K44" s="1027" t="s">
        <v>9692</v>
      </c>
      <c r="L44" s="1026" t="s">
        <v>7399</v>
      </c>
      <c r="M44" s="1026" t="s">
        <v>7399</v>
      </c>
      <c r="N44" s="1026">
        <v>3.0</v>
      </c>
      <c r="O44" s="1026">
        <v>3.0</v>
      </c>
      <c r="P44" s="1026">
        <v>6.0</v>
      </c>
      <c r="Q44" s="1026">
        <v>16.0</v>
      </c>
      <c r="R44" s="1026" t="s">
        <v>2249</v>
      </c>
      <c r="S44" s="1026" t="s">
        <v>9576</v>
      </c>
      <c r="T44" s="1026" t="s">
        <v>9693</v>
      </c>
      <c r="U44" s="1028" t="s">
        <v>9544</v>
      </c>
      <c r="V44" s="1026" t="s">
        <v>9585</v>
      </c>
      <c r="W44" s="1026" t="s">
        <v>1871</v>
      </c>
      <c r="X44" s="1026" t="s">
        <v>2249</v>
      </c>
      <c r="Y44" s="1026" t="s">
        <v>9694</v>
      </c>
      <c r="Z44" s="1030"/>
      <c r="AA44" s="1030"/>
      <c r="AB44" s="1030"/>
      <c r="AC44" s="1030"/>
      <c r="AD44" s="1030"/>
      <c r="AE44" s="1030"/>
      <c r="AF44" s="1030"/>
      <c r="AG44" s="1030"/>
      <c r="AH44" s="1030"/>
      <c r="AI44" s="1030"/>
      <c r="AJ44" s="1030"/>
      <c r="AK44" s="1030"/>
      <c r="AL44" s="1030"/>
      <c r="AM44" s="1030"/>
      <c r="AN44" s="1030"/>
    </row>
    <row r="45" ht="17.25" customHeight="1">
      <c r="A45" s="1083" t="s">
        <v>9695</v>
      </c>
      <c r="B45" s="1084"/>
      <c r="C45" s="1085"/>
      <c r="D45" s="1085" t="s">
        <v>9537</v>
      </c>
      <c r="E45" s="1026">
        <v>3.0</v>
      </c>
      <c r="F45" s="1086">
        <v>1.0</v>
      </c>
      <c r="G45" s="1030">
        <v>2.0</v>
      </c>
      <c r="H45" s="1030" t="s">
        <v>9563</v>
      </c>
      <c r="I45" s="1030" t="s">
        <v>9549</v>
      </c>
      <c r="J45" s="1030" t="s">
        <v>9687</v>
      </c>
      <c r="K45" s="1030" t="s">
        <v>9696</v>
      </c>
      <c r="L45" s="1030" t="s">
        <v>7399</v>
      </c>
      <c r="M45" s="1030" t="s">
        <v>7399</v>
      </c>
      <c r="N45" s="1030">
        <v>3.0</v>
      </c>
      <c r="O45" s="1030">
        <v>4.0</v>
      </c>
      <c r="P45" s="1030">
        <v>4.0</v>
      </c>
      <c r="Q45" s="1030">
        <v>12.0</v>
      </c>
      <c r="R45" s="1030" t="s">
        <v>7399</v>
      </c>
      <c r="S45" s="1030" t="s">
        <v>9595</v>
      </c>
      <c r="T45" s="1030" t="s">
        <v>7376</v>
      </c>
      <c r="U45" s="1064" t="s">
        <v>9697</v>
      </c>
      <c r="V45" s="1030" t="s">
        <v>9684</v>
      </c>
      <c r="W45" s="1030" t="s">
        <v>2249</v>
      </c>
      <c r="X45" s="1030" t="s">
        <v>7676</v>
      </c>
      <c r="Y45" s="1030" t="s">
        <v>7381</v>
      </c>
      <c r="Z45" s="1030" t="s">
        <v>9698</v>
      </c>
      <c r="AA45" s="1069"/>
      <c r="AB45" s="1069"/>
      <c r="AC45" s="1069"/>
      <c r="AD45" s="1069"/>
      <c r="AE45" s="1069"/>
      <c r="AF45" s="1069"/>
      <c r="AG45" s="1069"/>
      <c r="AH45" s="1030"/>
      <c r="AI45" s="1030"/>
      <c r="AJ45" s="1030"/>
      <c r="AK45" s="1030"/>
      <c r="AL45" s="1030"/>
      <c r="AM45" s="1030"/>
      <c r="AN45" s="1030"/>
    </row>
    <row r="46">
      <c r="A46" s="1087" t="s">
        <v>9699</v>
      </c>
      <c r="B46" s="1059" t="s">
        <v>7399</v>
      </c>
      <c r="C46" s="1043"/>
      <c r="D46" s="1060" t="s">
        <v>9700</v>
      </c>
      <c r="E46" s="1060">
        <v>3.0</v>
      </c>
      <c r="F46" s="1088">
        <v>3.0</v>
      </c>
      <c r="G46" s="1060" t="s">
        <v>9538</v>
      </c>
      <c r="H46" s="1060" t="s">
        <v>9701</v>
      </c>
      <c r="I46" s="1060" t="s">
        <v>9549</v>
      </c>
      <c r="J46" s="1060" t="s">
        <v>9555</v>
      </c>
      <c r="K46" s="1060" t="s">
        <v>9555</v>
      </c>
      <c r="L46" s="1060" t="s">
        <v>7399</v>
      </c>
      <c r="M46" s="1060" t="s">
        <v>7399</v>
      </c>
      <c r="N46" s="1060">
        <v>3.0</v>
      </c>
      <c r="O46" s="1060">
        <v>3.0</v>
      </c>
      <c r="P46" s="1045"/>
      <c r="Q46" s="1045"/>
      <c r="R46" s="1060" t="s">
        <v>7399</v>
      </c>
      <c r="S46" s="1089" t="s">
        <v>9658</v>
      </c>
      <c r="T46" s="1060" t="s">
        <v>2249</v>
      </c>
      <c r="U46" s="1061" t="s">
        <v>9628</v>
      </c>
      <c r="V46" s="1060" t="s">
        <v>9569</v>
      </c>
      <c r="W46" s="1060" t="s">
        <v>1871</v>
      </c>
      <c r="X46" s="1060" t="s">
        <v>2249</v>
      </c>
      <c r="Y46" s="1060" t="s">
        <v>9546</v>
      </c>
      <c r="Z46" s="1048"/>
      <c r="AA46" s="1030"/>
      <c r="AB46" s="1030"/>
      <c r="AC46" s="1030"/>
      <c r="AD46" s="1030"/>
      <c r="AE46" s="1030"/>
      <c r="AF46" s="1030"/>
      <c r="AG46" s="1030"/>
      <c r="AH46" s="1030"/>
      <c r="AI46" s="1030"/>
      <c r="AJ46" s="1030"/>
      <c r="AK46" s="1030"/>
      <c r="AL46" s="1030"/>
      <c r="AM46" s="1030"/>
      <c r="AN46" s="1030"/>
    </row>
    <row r="47" ht="17.25" customHeight="1">
      <c r="A47" s="1024" t="s">
        <v>9702</v>
      </c>
      <c r="B47" s="1025"/>
      <c r="C47" s="1026"/>
      <c r="D47" s="1026" t="s">
        <v>9537</v>
      </c>
      <c r="E47" s="1051">
        <v>40.0</v>
      </c>
      <c r="F47" s="1051" t="s">
        <v>9538</v>
      </c>
      <c r="G47" s="1051" t="s">
        <v>9538</v>
      </c>
      <c r="H47" s="1027">
        <v>84.0</v>
      </c>
      <c r="I47" s="1026" t="s">
        <v>9549</v>
      </c>
      <c r="J47" s="1026" t="s">
        <v>9541</v>
      </c>
      <c r="K47" s="1026" t="s">
        <v>9575</v>
      </c>
      <c r="L47" s="1026" t="s">
        <v>7399</v>
      </c>
      <c r="M47" s="1026" t="s">
        <v>7376</v>
      </c>
      <c r="N47" s="1026">
        <v>4.0</v>
      </c>
      <c r="O47" s="1026">
        <v>5.0</v>
      </c>
      <c r="P47" s="1026">
        <v>6.0</v>
      </c>
      <c r="Q47" s="1026">
        <v>14.0</v>
      </c>
      <c r="R47" s="1026" t="s">
        <v>1871</v>
      </c>
      <c r="S47" s="1026" t="s">
        <v>9582</v>
      </c>
      <c r="T47" s="1026" t="s">
        <v>2249</v>
      </c>
      <c r="U47" s="1064" t="s">
        <v>9544</v>
      </c>
      <c r="V47" s="1026" t="s">
        <v>9585</v>
      </c>
      <c r="W47" s="1026" t="s">
        <v>7381</v>
      </c>
      <c r="X47" s="1026" t="s">
        <v>2249</v>
      </c>
      <c r="Y47" s="1026" t="s">
        <v>7381</v>
      </c>
      <c r="Z47" s="1027" t="s">
        <v>9703</v>
      </c>
      <c r="AA47" s="1030"/>
      <c r="AB47" s="1030"/>
      <c r="AC47" s="1030"/>
      <c r="AD47" s="1030"/>
      <c r="AE47" s="1030"/>
      <c r="AF47" s="1030"/>
      <c r="AG47" s="1030"/>
      <c r="AH47" s="1045"/>
      <c r="AI47" s="1030"/>
      <c r="AJ47" s="1030"/>
      <c r="AK47" s="1030"/>
      <c r="AL47" s="1049"/>
      <c r="AM47" s="1049"/>
      <c r="AN47" s="1049"/>
    </row>
    <row r="48" ht="17.25" customHeight="1">
      <c r="A48" s="1066" t="s">
        <v>9704</v>
      </c>
      <c r="B48" s="1067" t="s">
        <v>7399</v>
      </c>
      <c r="C48" s="994"/>
      <c r="D48" s="994" t="s">
        <v>9537</v>
      </c>
      <c r="E48" s="994">
        <v>17.0</v>
      </c>
      <c r="F48" s="994" t="s">
        <v>9562</v>
      </c>
      <c r="G48" s="994" t="s">
        <v>9562</v>
      </c>
      <c r="H48" s="994" t="s">
        <v>9563</v>
      </c>
      <c r="I48" s="994" t="s">
        <v>9566</v>
      </c>
      <c r="J48" s="994" t="s">
        <v>9705</v>
      </c>
      <c r="K48" s="994" t="s">
        <v>9556</v>
      </c>
      <c r="L48" s="994" t="s">
        <v>7399</v>
      </c>
      <c r="M48" s="994" t="s">
        <v>7399</v>
      </c>
      <c r="N48" s="994">
        <v>4.0</v>
      </c>
      <c r="O48" s="994">
        <v>4.0</v>
      </c>
      <c r="P48" s="1027">
        <v>6.0</v>
      </c>
      <c r="Q48" s="1027">
        <v>11.0</v>
      </c>
      <c r="R48" s="1027" t="s">
        <v>7376</v>
      </c>
      <c r="S48" s="1027" t="s">
        <v>9550</v>
      </c>
      <c r="T48" s="1027" t="s">
        <v>2249</v>
      </c>
      <c r="U48" s="1028" t="s">
        <v>9544</v>
      </c>
      <c r="V48" s="1027" t="s">
        <v>9593</v>
      </c>
      <c r="W48" s="1027" t="s">
        <v>7376</v>
      </c>
      <c r="X48" s="1027" t="s">
        <v>7376</v>
      </c>
      <c r="Y48" s="1027" t="s">
        <v>9706</v>
      </c>
      <c r="Z48" s="1026"/>
      <c r="AA48" s="1030"/>
      <c r="AB48" s="1030"/>
      <c r="AC48" s="1030"/>
      <c r="AD48" s="1030"/>
      <c r="AE48" s="1030"/>
      <c r="AF48" s="1030"/>
      <c r="AG48" s="1030"/>
      <c r="AH48" s="1030"/>
      <c r="AI48" s="1045"/>
      <c r="AJ48" s="1045"/>
      <c r="AK48" s="1030"/>
      <c r="AL48" s="1030"/>
      <c r="AM48" s="1030"/>
      <c r="AN48" s="1030"/>
    </row>
    <row r="49">
      <c r="A49" s="1050" t="s">
        <v>9707</v>
      </c>
      <c r="B49" s="1037" t="s">
        <v>7399</v>
      </c>
      <c r="C49" s="1026"/>
      <c r="D49" s="1027" t="s">
        <v>9537</v>
      </c>
      <c r="E49" s="1038">
        <v>17.0</v>
      </c>
      <c r="F49" s="1027">
        <v>9.0</v>
      </c>
      <c r="G49" s="1027" t="s">
        <v>9708</v>
      </c>
      <c r="H49" s="1027" t="s">
        <v>9548</v>
      </c>
      <c r="I49" s="1027" t="s">
        <v>9549</v>
      </c>
      <c r="J49" s="1027" t="s">
        <v>9600</v>
      </c>
      <c r="K49" s="1027" t="s">
        <v>9600</v>
      </c>
      <c r="L49" s="1027" t="s">
        <v>7399</v>
      </c>
      <c r="M49" s="1027" t="s">
        <v>7399</v>
      </c>
      <c r="N49" s="1027">
        <v>4.0</v>
      </c>
      <c r="O49" s="1027">
        <v>4.0</v>
      </c>
      <c r="P49" s="1027">
        <v>6.0</v>
      </c>
      <c r="Q49" s="1027">
        <v>17.0</v>
      </c>
      <c r="R49" s="1027" t="s">
        <v>7376</v>
      </c>
      <c r="S49" s="1027" t="s">
        <v>9589</v>
      </c>
      <c r="T49" s="1027" t="s">
        <v>1871</v>
      </c>
      <c r="U49" s="1028" t="s">
        <v>9544</v>
      </c>
      <c r="V49" s="1027" t="s">
        <v>9689</v>
      </c>
      <c r="W49" s="1027" t="s">
        <v>1871</v>
      </c>
      <c r="X49" s="1027" t="s">
        <v>2249</v>
      </c>
      <c r="Y49" s="1027" t="s">
        <v>9552</v>
      </c>
      <c r="Z49" s="1030"/>
      <c r="AA49" s="1030"/>
      <c r="AB49" s="1030"/>
      <c r="AC49" s="1030"/>
      <c r="AD49" s="1030"/>
      <c r="AE49" s="1030"/>
      <c r="AF49" s="1030"/>
      <c r="AG49" s="1030"/>
      <c r="AH49" s="1030"/>
      <c r="AI49" s="1030"/>
      <c r="AJ49" s="1030"/>
      <c r="AK49" s="1030"/>
      <c r="AL49" s="1030"/>
      <c r="AM49" s="1030"/>
      <c r="AN49" s="1030"/>
    </row>
    <row r="50" ht="17.25" customHeight="1">
      <c r="A50" s="1058" t="s">
        <v>9709</v>
      </c>
      <c r="B50" s="1059" t="s">
        <v>7399</v>
      </c>
      <c r="C50" s="1043"/>
      <c r="D50" s="1043" t="s">
        <v>9537</v>
      </c>
      <c r="E50" s="1043">
        <v>11.0</v>
      </c>
      <c r="F50" s="1043">
        <v>5.0</v>
      </c>
      <c r="G50" s="1043" t="s">
        <v>9710</v>
      </c>
      <c r="H50" s="1043" t="s">
        <v>9604</v>
      </c>
      <c r="I50" s="1043" t="s">
        <v>9610</v>
      </c>
      <c r="J50" s="1043" t="s">
        <v>9687</v>
      </c>
      <c r="K50" s="1043">
        <v>260.0</v>
      </c>
      <c r="L50" s="1043" t="s">
        <v>9711</v>
      </c>
      <c r="M50" s="1043" t="s">
        <v>7399</v>
      </c>
      <c r="N50" s="1043">
        <v>4.0</v>
      </c>
      <c r="O50" s="1043">
        <v>4.0</v>
      </c>
      <c r="P50" s="1043">
        <v>7.0</v>
      </c>
      <c r="Q50" s="1043">
        <v>5.0</v>
      </c>
      <c r="R50" s="1043" t="s">
        <v>2249</v>
      </c>
      <c r="S50" s="1043" t="s">
        <v>9550</v>
      </c>
      <c r="T50" s="1043" t="s">
        <v>2249</v>
      </c>
      <c r="U50" s="1047" t="s">
        <v>9712</v>
      </c>
      <c r="V50" s="1043" t="s">
        <v>9551</v>
      </c>
      <c r="W50" s="1043" t="s">
        <v>1871</v>
      </c>
      <c r="X50" s="1043" t="s">
        <v>2249</v>
      </c>
      <c r="Y50" s="1043" t="s">
        <v>9552</v>
      </c>
      <c r="Z50" s="1045"/>
      <c r="AA50" s="1030"/>
      <c r="AB50" s="1030"/>
      <c r="AC50" s="1030"/>
      <c r="AD50" s="1030"/>
      <c r="AE50" s="1030"/>
      <c r="AF50" s="1030"/>
      <c r="AG50" s="1030"/>
      <c r="AH50" s="1030"/>
      <c r="AI50" s="1030"/>
      <c r="AJ50" s="1030"/>
      <c r="AK50" s="1039"/>
      <c r="AL50" s="1039"/>
      <c r="AM50" s="1039"/>
      <c r="AN50" s="1039"/>
    </row>
    <row r="51" ht="17.25" customHeight="1">
      <c r="A51" s="1050" t="s">
        <v>9713</v>
      </c>
      <c r="B51" s="1056" t="s">
        <v>7399</v>
      </c>
      <c r="C51" s="1028" t="s">
        <v>9714</v>
      </c>
      <c r="D51" s="1028" t="s">
        <v>9537</v>
      </c>
      <c r="E51" s="1057">
        <v>10.0</v>
      </c>
      <c r="F51" s="1027">
        <v>5.0</v>
      </c>
      <c r="G51" s="1030"/>
      <c r="H51" s="1027">
        <v>84.0</v>
      </c>
      <c r="I51" s="1027" t="s">
        <v>9566</v>
      </c>
      <c r="J51" s="1027" t="s">
        <v>9580</v>
      </c>
      <c r="K51" s="1027" t="s">
        <v>9575</v>
      </c>
      <c r="L51" s="1027" t="s">
        <v>9634</v>
      </c>
      <c r="M51" s="1027" t="s">
        <v>7399</v>
      </c>
      <c r="N51" s="1027">
        <v>4.0</v>
      </c>
      <c r="O51" s="1027">
        <v>4.0</v>
      </c>
      <c r="P51" s="1027">
        <v>7.0</v>
      </c>
      <c r="Q51" s="1027">
        <v>17.0</v>
      </c>
      <c r="R51" s="1027" t="s">
        <v>7376</v>
      </c>
      <c r="S51" s="1027" t="s">
        <v>9543</v>
      </c>
      <c r="T51" s="1027" t="s">
        <v>7399</v>
      </c>
      <c r="U51" s="1028" t="s">
        <v>9612</v>
      </c>
      <c r="V51" s="1027" t="s">
        <v>9684</v>
      </c>
      <c r="W51" s="1027" t="s">
        <v>7376</v>
      </c>
      <c r="X51" s="1027" t="s">
        <v>1871</v>
      </c>
      <c r="Y51" s="1027" t="s">
        <v>9560</v>
      </c>
      <c r="Z51" s="1030"/>
      <c r="AA51" s="1030"/>
      <c r="AB51" s="1030"/>
      <c r="AC51" s="1030"/>
      <c r="AD51" s="1030"/>
      <c r="AE51" s="1030"/>
      <c r="AF51" s="1030"/>
      <c r="AG51" s="1030"/>
      <c r="AH51" s="1030"/>
      <c r="AI51" s="1030"/>
      <c r="AJ51" s="1030"/>
      <c r="AK51" s="1034"/>
      <c r="AL51" s="1034"/>
      <c r="AM51" s="1034"/>
      <c r="AN51" s="1034"/>
    </row>
    <row r="52" ht="17.25" customHeight="1">
      <c r="A52" s="1024" t="s">
        <v>9715</v>
      </c>
      <c r="B52" s="1037" t="s">
        <v>7399</v>
      </c>
      <c r="C52" s="1026"/>
      <c r="D52" s="1026" t="s">
        <v>9537</v>
      </c>
      <c r="E52" s="1027">
        <v>10.0</v>
      </c>
      <c r="F52" s="1030">
        <v>4.0</v>
      </c>
      <c r="G52" s="1027" t="s">
        <v>9562</v>
      </c>
      <c r="H52" s="1026" t="s">
        <v>9619</v>
      </c>
      <c r="I52" s="1030" t="s">
        <v>9610</v>
      </c>
      <c r="J52" s="1030" t="s">
        <v>9687</v>
      </c>
      <c r="K52" s="1030" t="s">
        <v>9600</v>
      </c>
      <c r="L52" s="1030" t="s">
        <v>7376</v>
      </c>
      <c r="M52" s="1030" t="s">
        <v>7376</v>
      </c>
      <c r="N52" s="1027">
        <v>4.0</v>
      </c>
      <c r="O52" s="1030">
        <v>5.0</v>
      </c>
      <c r="P52" s="1030">
        <v>9.0</v>
      </c>
      <c r="Q52" s="1030">
        <v>16.0</v>
      </c>
      <c r="R52" s="1030" t="s">
        <v>7376</v>
      </c>
      <c r="S52" s="1030">
        <v>1.0</v>
      </c>
      <c r="T52" s="1030" t="s">
        <v>7376</v>
      </c>
      <c r="U52" s="1064" t="s">
        <v>9568</v>
      </c>
      <c r="V52" s="1030" t="s">
        <v>9569</v>
      </c>
      <c r="W52" s="1030" t="s">
        <v>7381</v>
      </c>
      <c r="X52" s="1030" t="s">
        <v>2249</v>
      </c>
      <c r="Y52" s="1030" t="s">
        <v>9716</v>
      </c>
      <c r="Z52" s="1030"/>
      <c r="AA52" s="1030"/>
      <c r="AB52" s="1030"/>
      <c r="AC52" s="1030"/>
      <c r="AD52" s="1030"/>
      <c r="AE52" s="1030"/>
      <c r="AF52" s="1030"/>
      <c r="AG52" s="1030"/>
      <c r="AH52" s="1079"/>
      <c r="AI52" s="1030"/>
      <c r="AJ52" s="1030"/>
      <c r="AK52" s="1030"/>
      <c r="AL52" s="1030"/>
      <c r="AM52" s="1030"/>
      <c r="AN52" s="1030"/>
    </row>
    <row r="53" ht="17.25" customHeight="1">
      <c r="A53" s="1083" t="s">
        <v>9717</v>
      </c>
      <c r="B53" s="1032"/>
      <c r="C53" s="246"/>
      <c r="D53" s="246" t="s">
        <v>9537</v>
      </c>
      <c r="E53" s="1027">
        <v>8.0</v>
      </c>
      <c r="F53" s="1082">
        <v>7.0</v>
      </c>
      <c r="G53" s="1027" t="s">
        <v>9554</v>
      </c>
      <c r="H53" s="1030" t="s">
        <v>9604</v>
      </c>
      <c r="I53" s="1030" t="s">
        <v>9549</v>
      </c>
      <c r="J53" s="1027" t="s">
        <v>1789</v>
      </c>
      <c r="K53" s="1030" t="s">
        <v>9575</v>
      </c>
      <c r="L53" s="1030" t="s">
        <v>7399</v>
      </c>
      <c r="M53" s="1030" t="s">
        <v>7399</v>
      </c>
      <c r="N53" s="1030">
        <v>4.0</v>
      </c>
      <c r="O53" s="1030">
        <v>4.0</v>
      </c>
      <c r="P53" s="1030">
        <v>4.0</v>
      </c>
      <c r="Q53" s="1030">
        <v>6.0</v>
      </c>
      <c r="R53" s="1030" t="s">
        <v>7376</v>
      </c>
      <c r="S53" s="1027" t="s">
        <v>9550</v>
      </c>
      <c r="T53" s="1030" t="s">
        <v>7376</v>
      </c>
      <c r="U53" s="1028" t="s">
        <v>9612</v>
      </c>
      <c r="V53" s="1030" t="s">
        <v>9577</v>
      </c>
      <c r="W53" s="1030" t="s">
        <v>1871</v>
      </c>
      <c r="X53" s="1030" t="s">
        <v>1871</v>
      </c>
      <c r="Y53" s="1030" t="s">
        <v>9546</v>
      </c>
      <c r="Z53" s="1030"/>
      <c r="AA53" s="1030"/>
      <c r="AB53" s="1030"/>
      <c r="AC53" s="1030"/>
      <c r="AD53" s="1030"/>
      <c r="AE53" s="1030"/>
      <c r="AF53" s="1030"/>
      <c r="AG53" s="1030"/>
      <c r="AH53" s="1030"/>
      <c r="AI53" s="1030"/>
      <c r="AJ53" s="1030"/>
      <c r="AK53" s="1045"/>
      <c r="AL53" s="1045"/>
      <c r="AM53" s="1045"/>
      <c r="AN53" s="1045"/>
    </row>
    <row r="54" ht="17.25" customHeight="1">
      <c r="A54" s="1083" t="s">
        <v>9718</v>
      </c>
      <c r="B54" s="1084"/>
      <c r="C54" s="1085"/>
      <c r="D54" s="1085" t="s">
        <v>9537</v>
      </c>
      <c r="E54" s="1026">
        <v>4.0</v>
      </c>
      <c r="F54" s="1086">
        <v>2.0</v>
      </c>
      <c r="G54" s="1030">
        <v>3.0</v>
      </c>
      <c r="H54" s="1030" t="s">
        <v>9604</v>
      </c>
      <c r="I54" s="1030" t="s">
        <v>9566</v>
      </c>
      <c r="J54" s="1030" t="s">
        <v>9600</v>
      </c>
      <c r="K54" s="1030" t="s">
        <v>9719</v>
      </c>
      <c r="L54" s="1030" t="s">
        <v>7376</v>
      </c>
      <c r="M54" s="1030" t="s">
        <v>7399</v>
      </c>
      <c r="N54" s="1030">
        <v>4.0</v>
      </c>
      <c r="O54" s="1026">
        <v>4.0</v>
      </c>
      <c r="P54" s="1030">
        <v>4.0</v>
      </c>
      <c r="Q54" s="1030">
        <v>13.0</v>
      </c>
      <c r="R54" s="1030" t="s">
        <v>7376</v>
      </c>
      <c r="S54" s="1030">
        <v>1.0</v>
      </c>
      <c r="T54" s="1030" t="s">
        <v>7376</v>
      </c>
      <c r="U54" s="1064" t="s">
        <v>9720</v>
      </c>
      <c r="V54" s="1030" t="s">
        <v>9577</v>
      </c>
      <c r="W54" s="1030" t="s">
        <v>983</v>
      </c>
      <c r="X54" s="1030" t="s">
        <v>983</v>
      </c>
      <c r="Y54" s="1030" t="s">
        <v>9596</v>
      </c>
      <c r="Z54" s="1030"/>
      <c r="AA54" s="1030"/>
      <c r="AB54" s="1030"/>
      <c r="AC54" s="1030"/>
      <c r="AD54" s="1030"/>
      <c r="AE54" s="1030"/>
      <c r="AF54" s="1030"/>
      <c r="AG54" s="1030"/>
      <c r="AH54" s="1030"/>
      <c r="AI54" s="1030"/>
      <c r="AJ54" s="1030"/>
      <c r="AK54" s="1030"/>
      <c r="AL54" s="1030"/>
      <c r="AM54" s="1030"/>
      <c r="AN54" s="1030"/>
    </row>
    <row r="55" ht="17.25" customHeight="1">
      <c r="A55" s="1053" t="s">
        <v>9721</v>
      </c>
      <c r="B55" s="1054"/>
      <c r="C55" s="1039"/>
      <c r="D55" s="246" t="s">
        <v>9537</v>
      </c>
      <c r="E55" s="1033">
        <v>1.0</v>
      </c>
      <c r="F55" s="246">
        <v>5.0</v>
      </c>
      <c r="G55" s="246">
        <v>23.0</v>
      </c>
      <c r="H55" s="246">
        <v>68.0</v>
      </c>
      <c r="I55" s="246" t="s">
        <v>9549</v>
      </c>
      <c r="J55" s="246" t="s">
        <v>9722</v>
      </c>
      <c r="K55" s="246" t="s">
        <v>9723</v>
      </c>
      <c r="L55" s="246" t="s">
        <v>7376</v>
      </c>
      <c r="M55" s="246" t="s">
        <v>7376</v>
      </c>
      <c r="N55" s="246">
        <v>4.0</v>
      </c>
      <c r="O55" s="246">
        <v>3.0</v>
      </c>
      <c r="P55" s="246">
        <v>4.0</v>
      </c>
      <c r="Q55" s="246">
        <v>11.0</v>
      </c>
      <c r="R55" s="246" t="s">
        <v>7376</v>
      </c>
      <c r="S55" s="246" t="s">
        <v>9611</v>
      </c>
      <c r="T55" s="246" t="s">
        <v>2249</v>
      </c>
      <c r="U55" s="1055">
        <v>44201.0</v>
      </c>
      <c r="V55" s="246" t="s">
        <v>9551</v>
      </c>
      <c r="W55" s="246" t="s">
        <v>2249</v>
      </c>
      <c r="X55" s="246" t="s">
        <v>2249</v>
      </c>
      <c r="Y55" s="1039"/>
      <c r="Z55" s="1039"/>
      <c r="AA55" s="1030"/>
      <c r="AB55" s="1030"/>
      <c r="AC55" s="1030"/>
      <c r="AD55" s="1030"/>
      <c r="AE55" s="1030"/>
      <c r="AF55" s="1030"/>
      <c r="AG55" s="1030"/>
      <c r="AH55" s="1030"/>
      <c r="AI55" s="1039"/>
      <c r="AJ55" s="1039"/>
      <c r="AK55" s="1030"/>
      <c r="AL55" s="1030"/>
      <c r="AM55" s="1030"/>
      <c r="AN55" s="1030"/>
    </row>
    <row r="56" ht="17.25" customHeight="1">
      <c r="A56" s="1083" t="s">
        <v>9724</v>
      </c>
      <c r="B56" s="1025"/>
      <c r="C56" s="1026"/>
      <c r="D56" s="1026" t="s">
        <v>9725</v>
      </c>
      <c r="E56" s="1026">
        <v>0.0</v>
      </c>
      <c r="F56" s="1086">
        <v>0.0</v>
      </c>
      <c r="G56" s="1030">
        <v>0.0</v>
      </c>
      <c r="H56" s="1030" t="s">
        <v>9619</v>
      </c>
      <c r="I56" s="1030" t="s">
        <v>9566</v>
      </c>
      <c r="J56" s="1030" t="s">
        <v>9556</v>
      </c>
      <c r="K56" s="1030" t="s">
        <v>9556</v>
      </c>
      <c r="L56" s="1030" t="s">
        <v>7399</v>
      </c>
      <c r="M56" s="1030" t="s">
        <v>7399</v>
      </c>
      <c r="N56" s="1030">
        <v>4.0</v>
      </c>
      <c r="O56" s="1026">
        <v>4.0</v>
      </c>
      <c r="P56" s="1030">
        <v>4.0</v>
      </c>
      <c r="Q56" s="1030">
        <v>8.0</v>
      </c>
      <c r="R56" s="1030" t="s">
        <v>7376</v>
      </c>
      <c r="S56" s="1030" t="s">
        <v>9589</v>
      </c>
      <c r="T56" s="1030" t="s">
        <v>2249</v>
      </c>
      <c r="U56" s="1064" t="s">
        <v>9568</v>
      </c>
      <c r="V56" s="1030" t="s">
        <v>9551</v>
      </c>
      <c r="W56" s="1030" t="s">
        <v>7381</v>
      </c>
      <c r="X56" s="1030" t="s">
        <v>7381</v>
      </c>
      <c r="Y56" s="1030" t="s">
        <v>9638</v>
      </c>
      <c r="Z56" s="1030"/>
      <c r="AA56" s="1030"/>
      <c r="AB56" s="1030"/>
      <c r="AC56" s="1030"/>
      <c r="AD56" s="1030"/>
      <c r="AE56" s="1030"/>
      <c r="AF56" s="1030"/>
      <c r="AG56" s="1030"/>
      <c r="AH56" s="1090"/>
      <c r="AI56" s="1045"/>
      <c r="AJ56" s="1045"/>
      <c r="AK56" s="1030"/>
      <c r="AL56" s="1030"/>
      <c r="AM56" s="1030"/>
      <c r="AN56" s="1030"/>
    </row>
    <row r="57" ht="17.25" customHeight="1">
      <c r="A57" s="1050" t="s">
        <v>9726</v>
      </c>
      <c r="B57" s="1037"/>
      <c r="C57" s="1027"/>
      <c r="D57" s="1027" t="s">
        <v>9537</v>
      </c>
      <c r="E57" s="1027">
        <v>20.0</v>
      </c>
      <c r="F57" s="1027">
        <v>4.0</v>
      </c>
      <c r="G57" s="1027">
        <v>8.0</v>
      </c>
      <c r="H57" s="1027" t="s">
        <v>9539</v>
      </c>
      <c r="I57" s="1027" t="s">
        <v>9610</v>
      </c>
      <c r="J57" s="1027">
        <v>259.0</v>
      </c>
      <c r="K57" s="1027" t="s">
        <v>7381</v>
      </c>
      <c r="L57" s="1027" t="s">
        <v>7399</v>
      </c>
      <c r="M57" s="1027" t="s">
        <v>7399</v>
      </c>
      <c r="N57" s="1027">
        <v>5.0</v>
      </c>
      <c r="O57" s="1027">
        <v>6.0</v>
      </c>
      <c r="P57" s="1027">
        <v>11.0</v>
      </c>
      <c r="Q57" s="1027">
        <v>21.0</v>
      </c>
      <c r="R57" s="1027" t="s">
        <v>7376</v>
      </c>
      <c r="S57" s="1027" t="s">
        <v>9543</v>
      </c>
      <c r="T57" s="1027" t="s">
        <v>2249</v>
      </c>
      <c r="U57" s="1028" t="s">
        <v>9544</v>
      </c>
      <c r="V57" s="1027" t="s">
        <v>9569</v>
      </c>
      <c r="W57" s="1027" t="s">
        <v>7381</v>
      </c>
      <c r="X57" s="1027" t="s">
        <v>2249</v>
      </c>
      <c r="Y57" s="1027" t="s">
        <v>9552</v>
      </c>
      <c r="Z57" s="1027" t="s">
        <v>9727</v>
      </c>
      <c r="AA57" s="1030"/>
      <c r="AB57" s="1030"/>
      <c r="AC57" s="1030"/>
      <c r="AD57" s="1030"/>
      <c r="AE57" s="1030"/>
      <c r="AF57" s="1030"/>
      <c r="AG57" s="1030"/>
      <c r="AH57" s="1030"/>
      <c r="AI57" s="1030"/>
      <c r="AJ57" s="1030"/>
      <c r="AK57" s="1030"/>
      <c r="AL57" s="1030"/>
      <c r="AM57" s="1030"/>
      <c r="AN57" s="1030"/>
    </row>
    <row r="58" ht="17.25" customHeight="1">
      <c r="A58" s="1050" t="s">
        <v>9728</v>
      </c>
      <c r="B58" s="1037" t="s">
        <v>7399</v>
      </c>
      <c r="C58" s="1085"/>
      <c r="D58" s="1027" t="s">
        <v>9537</v>
      </c>
      <c r="E58" s="1027">
        <v>18.0</v>
      </c>
      <c r="F58" s="1082">
        <v>4.0</v>
      </c>
      <c r="G58" s="1027" t="s">
        <v>1193</v>
      </c>
      <c r="H58" s="1027" t="s">
        <v>9609</v>
      </c>
      <c r="I58" s="1027" t="s">
        <v>9610</v>
      </c>
      <c r="J58" s="1027" t="s">
        <v>9542</v>
      </c>
      <c r="K58" s="1027" t="s">
        <v>9542</v>
      </c>
      <c r="L58" s="1027" t="s">
        <v>7399</v>
      </c>
      <c r="M58" s="1027" t="s">
        <v>7399</v>
      </c>
      <c r="N58" s="1027">
        <v>5.0</v>
      </c>
      <c r="O58" s="1027">
        <v>6.0</v>
      </c>
      <c r="P58" s="1027">
        <v>6.0</v>
      </c>
      <c r="Q58" s="1027">
        <v>13.0</v>
      </c>
      <c r="R58" s="1027" t="s">
        <v>7376</v>
      </c>
      <c r="S58" s="1027" t="s">
        <v>9550</v>
      </c>
      <c r="T58" s="1027" t="s">
        <v>7376</v>
      </c>
      <c r="U58" s="1028" t="s">
        <v>9559</v>
      </c>
      <c r="V58" s="1027" t="s">
        <v>9623</v>
      </c>
      <c r="W58" s="1027" t="s">
        <v>2249</v>
      </c>
      <c r="X58" s="1027" t="s">
        <v>2249</v>
      </c>
      <c r="Y58" s="1027" t="s">
        <v>9552</v>
      </c>
      <c r="Z58" s="1030"/>
      <c r="AA58" s="1030"/>
      <c r="AB58" s="1030"/>
      <c r="AC58" s="1030"/>
      <c r="AD58" s="1079"/>
      <c r="AE58" s="1079"/>
      <c r="AF58" s="1079"/>
      <c r="AG58" s="1079"/>
      <c r="AH58" s="1030"/>
      <c r="AI58" s="1030"/>
      <c r="AJ58" s="1030"/>
      <c r="AK58" s="1030"/>
      <c r="AL58" s="1030"/>
      <c r="AM58" s="1030"/>
      <c r="AN58" s="1030"/>
    </row>
    <row r="59">
      <c r="A59" s="1024" t="s">
        <v>9729</v>
      </c>
      <c r="B59" s="1025"/>
      <c r="C59" s="1026"/>
      <c r="D59" s="1026" t="s">
        <v>9537</v>
      </c>
      <c r="E59" s="1027">
        <v>13.0</v>
      </c>
      <c r="F59" s="1027">
        <v>0.0</v>
      </c>
      <c r="G59" s="1027">
        <v>24.0</v>
      </c>
      <c r="H59" s="1026" t="s">
        <v>9539</v>
      </c>
      <c r="I59" s="1026" t="s">
        <v>9549</v>
      </c>
      <c r="J59" s="1026" t="s">
        <v>9722</v>
      </c>
      <c r="K59" s="1026" t="s">
        <v>9580</v>
      </c>
      <c r="L59" s="1026" t="s">
        <v>7376</v>
      </c>
      <c r="M59" s="1026" t="s">
        <v>7376</v>
      </c>
      <c r="N59" s="1026">
        <v>5.0</v>
      </c>
      <c r="O59" s="1026">
        <v>5.0</v>
      </c>
      <c r="P59" s="1026">
        <v>8.0</v>
      </c>
      <c r="Q59" s="1026">
        <v>17.0</v>
      </c>
      <c r="R59" s="1026" t="s">
        <v>7399</v>
      </c>
      <c r="S59" s="1026" t="s">
        <v>9550</v>
      </c>
      <c r="T59" s="1026" t="s">
        <v>2249</v>
      </c>
      <c r="U59" s="1028" t="s">
        <v>9730</v>
      </c>
      <c r="V59" s="1026" t="s">
        <v>9585</v>
      </c>
      <c r="W59" s="1026" t="s">
        <v>2249</v>
      </c>
      <c r="X59" s="1026" t="s">
        <v>2249</v>
      </c>
      <c r="Y59" s="1027" t="s">
        <v>7381</v>
      </c>
      <c r="Z59" s="1039"/>
      <c r="AA59" s="1030"/>
      <c r="AB59" s="1030"/>
      <c r="AC59" s="1030"/>
      <c r="AD59" s="1030"/>
      <c r="AE59" s="1030"/>
      <c r="AF59" s="1030"/>
      <c r="AG59" s="1030"/>
      <c r="AH59" s="1030"/>
      <c r="AI59" s="1030"/>
      <c r="AJ59" s="1030"/>
      <c r="AK59" s="1030"/>
    </row>
    <row r="60" ht="17.25" customHeight="1">
      <c r="A60" s="1024" t="s">
        <v>9731</v>
      </c>
      <c r="B60" s="1037" t="s">
        <v>7399</v>
      </c>
      <c r="C60" s="1027">
        <v>1.0</v>
      </c>
      <c r="D60" s="1026" t="s">
        <v>9537</v>
      </c>
      <c r="E60" s="1026">
        <v>13.0</v>
      </c>
      <c r="F60" s="1026">
        <v>7.0</v>
      </c>
      <c r="G60" s="1026" t="s">
        <v>9538</v>
      </c>
      <c r="H60" s="1026" t="s">
        <v>9609</v>
      </c>
      <c r="I60" s="1026" t="s">
        <v>9610</v>
      </c>
      <c r="J60" s="1026" t="s">
        <v>9542</v>
      </c>
      <c r="K60" s="1026" t="s">
        <v>9542</v>
      </c>
      <c r="L60" s="1026" t="s">
        <v>7399</v>
      </c>
      <c r="M60" s="1026" t="s">
        <v>7376</v>
      </c>
      <c r="N60" s="1026">
        <v>5.0</v>
      </c>
      <c r="O60" s="1026">
        <v>5.0</v>
      </c>
      <c r="P60" s="1026">
        <v>6.0</v>
      </c>
      <c r="Q60" s="1026">
        <v>14.0</v>
      </c>
      <c r="R60" s="1026" t="s">
        <v>983</v>
      </c>
      <c r="S60" s="1026">
        <v>2.0</v>
      </c>
      <c r="T60" s="1026" t="s">
        <v>983</v>
      </c>
      <c r="U60" s="1064" t="s">
        <v>9544</v>
      </c>
      <c r="V60" s="1026" t="s">
        <v>9551</v>
      </c>
      <c r="W60" s="1026" t="s">
        <v>983</v>
      </c>
      <c r="X60" s="1026" t="s">
        <v>983</v>
      </c>
      <c r="Y60" s="1026" t="s">
        <v>9638</v>
      </c>
      <c r="Z60" s="1052" t="s">
        <v>9732</v>
      </c>
      <c r="AA60" s="1030"/>
      <c r="AB60" s="1030"/>
      <c r="AC60" s="1030"/>
      <c r="AD60" s="1030"/>
      <c r="AE60" s="1030"/>
      <c r="AF60" s="1030"/>
      <c r="AG60" s="1030"/>
      <c r="AH60" s="1030"/>
      <c r="AI60" s="1045"/>
      <c r="AJ60" s="1045"/>
      <c r="AK60" s="1045"/>
      <c r="AL60" s="1045"/>
      <c r="AM60" s="1045"/>
      <c r="AN60" s="1045"/>
    </row>
    <row r="61" ht="17.25" customHeight="1">
      <c r="A61" s="1024" t="s">
        <v>9733</v>
      </c>
      <c r="B61" s="1025"/>
      <c r="C61" s="1026"/>
      <c r="D61" s="1026" t="s">
        <v>9537</v>
      </c>
      <c r="E61" s="1026">
        <v>8.0</v>
      </c>
      <c r="F61" s="1030">
        <v>1.0</v>
      </c>
      <c r="G61" s="1030" t="s">
        <v>9538</v>
      </c>
      <c r="H61" s="1026" t="s">
        <v>9734</v>
      </c>
      <c r="I61" s="1030" t="s">
        <v>9566</v>
      </c>
      <c r="J61" s="1030" t="s">
        <v>9735</v>
      </c>
      <c r="K61" s="1030" t="s">
        <v>9735</v>
      </c>
      <c r="L61" s="1030" t="s">
        <v>8036</v>
      </c>
      <c r="M61" s="1030" t="s">
        <v>8036</v>
      </c>
      <c r="N61" s="1030">
        <v>5.0</v>
      </c>
      <c r="O61" s="1030">
        <v>5.0</v>
      </c>
      <c r="P61" s="1030">
        <v>7.0</v>
      </c>
      <c r="Q61" s="1030">
        <v>6.0</v>
      </c>
      <c r="R61" s="1027" t="s">
        <v>7376</v>
      </c>
      <c r="S61" s="1030" t="s">
        <v>9543</v>
      </c>
      <c r="T61" s="1030" t="s">
        <v>2249</v>
      </c>
      <c r="U61" s="1040">
        <v>43926.0</v>
      </c>
      <c r="V61" s="1030" t="s">
        <v>9585</v>
      </c>
      <c r="W61" s="1030" t="s">
        <v>8036</v>
      </c>
      <c r="X61" s="1030" t="s">
        <v>8036</v>
      </c>
      <c r="Y61" s="1030" t="s">
        <v>8036</v>
      </c>
      <c r="Z61" s="1030"/>
      <c r="AA61" s="1030"/>
      <c r="AB61" s="1030"/>
      <c r="AC61" s="1030"/>
      <c r="AD61" s="1049"/>
      <c r="AE61" s="1049"/>
      <c r="AF61" s="1049"/>
      <c r="AG61" s="1049"/>
      <c r="AH61" s="1030"/>
      <c r="AI61" s="1030"/>
      <c r="AJ61" s="1030"/>
      <c r="AK61" s="1030"/>
      <c r="AL61" s="1030"/>
      <c r="AM61" s="1030"/>
      <c r="AN61" s="1030"/>
    </row>
    <row r="62" ht="17.25" customHeight="1">
      <c r="A62" s="1083" t="s">
        <v>9736</v>
      </c>
      <c r="B62" s="1084"/>
      <c r="C62" s="1085"/>
      <c r="D62" s="1085" t="s">
        <v>9737</v>
      </c>
      <c r="E62" s="1026">
        <v>3.0</v>
      </c>
      <c r="F62" s="1082">
        <v>3.0</v>
      </c>
      <c r="G62" s="1027">
        <v>19.0</v>
      </c>
      <c r="H62" s="1030" t="s">
        <v>9563</v>
      </c>
      <c r="I62" s="1030" t="s">
        <v>9549</v>
      </c>
      <c r="J62" s="1030" t="s">
        <v>9600</v>
      </c>
      <c r="K62" s="1030" t="s">
        <v>9719</v>
      </c>
      <c r="L62" s="1030" t="s">
        <v>7399</v>
      </c>
      <c r="M62" s="1030" t="s">
        <v>7399</v>
      </c>
      <c r="N62" s="1030">
        <v>5.0</v>
      </c>
      <c r="O62" s="1030">
        <v>5.0</v>
      </c>
      <c r="P62" s="1030">
        <v>15.0</v>
      </c>
      <c r="Q62" s="1030">
        <v>33.0</v>
      </c>
      <c r="R62" s="1030" t="s">
        <v>7376</v>
      </c>
      <c r="S62" s="1030" t="s">
        <v>9595</v>
      </c>
      <c r="T62" s="1030">
        <v>1.0</v>
      </c>
      <c r="U62" s="1064" t="s">
        <v>9738</v>
      </c>
      <c r="V62" s="1030" t="s">
        <v>9545</v>
      </c>
      <c r="W62" s="1030" t="s">
        <v>7381</v>
      </c>
      <c r="X62" s="1030" t="s">
        <v>7376</v>
      </c>
      <c r="Y62" s="1030" t="s">
        <v>9552</v>
      </c>
      <c r="Z62" s="1027" t="s">
        <v>9739</v>
      </c>
      <c r="AA62" s="1030"/>
      <c r="AB62" s="1030"/>
      <c r="AC62" s="1030"/>
      <c r="AD62" s="1030"/>
      <c r="AE62" s="1030"/>
      <c r="AF62" s="1030"/>
      <c r="AG62" s="1030"/>
      <c r="AH62" s="1030"/>
      <c r="AI62" s="1030"/>
      <c r="AJ62" s="1030"/>
      <c r="AK62" s="1030"/>
      <c r="AL62" s="1030"/>
      <c r="AM62" s="1030"/>
      <c r="AN62" s="1030"/>
    </row>
    <row r="63" ht="17.25" customHeight="1">
      <c r="A63" s="1083" t="s">
        <v>9740</v>
      </c>
      <c r="B63" s="1025"/>
      <c r="C63" s="1026"/>
      <c r="D63" s="1026" t="s">
        <v>9725</v>
      </c>
      <c r="E63" s="1026">
        <v>1.0</v>
      </c>
      <c r="F63" s="1086">
        <v>1.0</v>
      </c>
      <c r="G63" s="1030">
        <v>0.0</v>
      </c>
      <c r="H63" s="1030" t="s">
        <v>9604</v>
      </c>
      <c r="I63" s="1030" t="s">
        <v>9549</v>
      </c>
      <c r="J63" s="1030" t="s">
        <v>9555</v>
      </c>
      <c r="K63" s="1030" t="s">
        <v>9556</v>
      </c>
      <c r="L63" s="1030" t="s">
        <v>7399</v>
      </c>
      <c r="M63" s="1030" t="s">
        <v>7399</v>
      </c>
      <c r="N63" s="1030">
        <v>5.0</v>
      </c>
      <c r="O63" s="1030">
        <v>6.0</v>
      </c>
      <c r="P63" s="1030">
        <v>8.0</v>
      </c>
      <c r="Q63" s="1030">
        <v>14.0</v>
      </c>
      <c r="R63" s="1030" t="s">
        <v>7376</v>
      </c>
      <c r="S63" s="1030" t="s">
        <v>9589</v>
      </c>
      <c r="T63" s="1030" t="s">
        <v>7376</v>
      </c>
      <c r="U63" s="1064" t="s">
        <v>9628</v>
      </c>
      <c r="V63" s="1030" t="s">
        <v>9684</v>
      </c>
      <c r="W63" s="1030" t="s">
        <v>7381</v>
      </c>
      <c r="X63" s="1030" t="s">
        <v>7381</v>
      </c>
      <c r="Y63" s="1030" t="s">
        <v>9552</v>
      </c>
      <c r="Z63" s="1030"/>
      <c r="AA63" s="1030"/>
      <c r="AB63" s="1030"/>
      <c r="AC63" s="1030"/>
      <c r="AD63" s="1030"/>
      <c r="AE63" s="1030"/>
      <c r="AF63" s="1030"/>
      <c r="AG63" s="1030"/>
      <c r="AH63" s="1091"/>
      <c r="AI63" s="1091"/>
      <c r="AJ63" s="1091"/>
      <c r="AK63" s="1030"/>
      <c r="AL63" s="1030"/>
      <c r="AM63" s="1030"/>
      <c r="AN63" s="1030"/>
    </row>
    <row r="64" ht="17.25" customHeight="1">
      <c r="A64" s="1050" t="s">
        <v>9741</v>
      </c>
      <c r="B64" s="1037" t="s">
        <v>7399</v>
      </c>
      <c r="C64" s="1026"/>
      <c r="D64" s="1027" t="s">
        <v>9537</v>
      </c>
      <c r="E64" s="1038">
        <v>27.0</v>
      </c>
      <c r="F64" s="1038">
        <v>2.0</v>
      </c>
      <c r="G64" s="1038">
        <v>5.0</v>
      </c>
      <c r="H64" s="1027">
        <v>60.0</v>
      </c>
      <c r="I64" s="1027" t="s">
        <v>9549</v>
      </c>
      <c r="J64" s="1027" t="s">
        <v>9542</v>
      </c>
      <c r="K64" s="1027" t="s">
        <v>9542</v>
      </c>
      <c r="L64" s="1027" t="s">
        <v>7399</v>
      </c>
      <c r="M64" s="1050" t="s">
        <v>7399</v>
      </c>
      <c r="N64" s="1038">
        <v>6.0</v>
      </c>
      <c r="O64" s="1038">
        <v>6.0</v>
      </c>
      <c r="P64" s="1038">
        <v>18.0</v>
      </c>
      <c r="Q64" s="1038">
        <v>30.0</v>
      </c>
      <c r="R64" s="1027" t="s">
        <v>7399</v>
      </c>
      <c r="S64" s="1027" t="s">
        <v>9550</v>
      </c>
      <c r="T64" s="1027" t="s">
        <v>2249</v>
      </c>
      <c r="U64" s="1028" t="s">
        <v>9544</v>
      </c>
      <c r="V64" s="1027" t="s">
        <v>9684</v>
      </c>
      <c r="W64" s="1027" t="s">
        <v>1871</v>
      </c>
      <c r="X64" s="1027" t="s">
        <v>2249</v>
      </c>
      <c r="Y64" s="1027" t="s">
        <v>9560</v>
      </c>
      <c r="Z64" s="1030"/>
      <c r="AA64" s="1030"/>
      <c r="AB64" s="1030"/>
      <c r="AC64" s="1030"/>
      <c r="AD64" s="1045"/>
      <c r="AE64" s="1045"/>
      <c r="AF64" s="1045"/>
      <c r="AG64" s="1045"/>
      <c r="AH64" s="1030"/>
      <c r="AI64" s="1030"/>
      <c r="AJ64" s="1030"/>
      <c r="AK64" s="1030"/>
      <c r="AL64" s="1030"/>
      <c r="AM64" s="1030"/>
      <c r="AN64" s="1030"/>
    </row>
    <row r="65" ht="17.25" customHeight="1">
      <c r="A65" s="1024" t="s">
        <v>9742</v>
      </c>
      <c r="B65" s="1037" t="s">
        <v>7399</v>
      </c>
      <c r="C65" s="1027">
        <v>3.0</v>
      </c>
      <c r="D65" s="1026" t="s">
        <v>9537</v>
      </c>
      <c r="E65" s="1026">
        <v>22.0</v>
      </c>
      <c r="F65" s="1026">
        <v>6.0</v>
      </c>
      <c r="G65" s="1027" t="s">
        <v>9538</v>
      </c>
      <c r="H65" s="1026">
        <v>60.0</v>
      </c>
      <c r="I65" s="1026" t="s">
        <v>9566</v>
      </c>
      <c r="J65" s="1026" t="s">
        <v>9542</v>
      </c>
      <c r="K65" s="1027" t="s">
        <v>9542</v>
      </c>
      <c r="L65" s="1026" t="s">
        <v>7399</v>
      </c>
      <c r="M65" s="1026" t="s">
        <v>7399</v>
      </c>
      <c r="N65" s="1026">
        <v>6.0</v>
      </c>
      <c r="O65" s="1026">
        <v>6.0</v>
      </c>
      <c r="P65" s="1026">
        <v>9.0</v>
      </c>
      <c r="Q65" s="1026">
        <v>25.0</v>
      </c>
      <c r="R65" s="1026" t="s">
        <v>7376</v>
      </c>
      <c r="S65" s="1026" t="s">
        <v>9543</v>
      </c>
      <c r="T65" s="1026" t="s">
        <v>9622</v>
      </c>
      <c r="U65" s="1064" t="s">
        <v>9584</v>
      </c>
      <c r="V65" s="1026" t="s">
        <v>9551</v>
      </c>
      <c r="W65" s="1026" t="s">
        <v>1871</v>
      </c>
      <c r="X65" s="1026" t="s">
        <v>2249</v>
      </c>
      <c r="Y65" s="1026" t="s">
        <v>9546</v>
      </c>
      <c r="Z65" s="1030"/>
      <c r="AA65" s="1030"/>
      <c r="AB65" s="1030"/>
      <c r="AC65" s="1030"/>
      <c r="AD65" s="1030"/>
      <c r="AE65" s="1030"/>
      <c r="AF65" s="1030"/>
      <c r="AG65" s="1030"/>
      <c r="AH65" s="1030"/>
      <c r="AI65" s="1045"/>
      <c r="AJ65" s="1045"/>
      <c r="AK65" s="1030"/>
      <c r="AL65" s="1030"/>
      <c r="AM65" s="1030"/>
      <c r="AN65" s="1030"/>
    </row>
    <row r="66" ht="17.25" customHeight="1">
      <c r="A66" s="1024" t="s">
        <v>9743</v>
      </c>
      <c r="B66" s="1037" t="s">
        <v>7385</v>
      </c>
      <c r="C66" s="1026"/>
      <c r="D66" s="1026" t="s">
        <v>9537</v>
      </c>
      <c r="E66" s="1027">
        <v>19.0</v>
      </c>
      <c r="F66" s="1027">
        <v>8.0</v>
      </c>
      <c r="G66" s="1027" t="s">
        <v>9554</v>
      </c>
      <c r="H66" s="1026">
        <v>79.0</v>
      </c>
      <c r="I66" s="1026" t="s">
        <v>9610</v>
      </c>
      <c r="J66" s="1027" t="s">
        <v>9600</v>
      </c>
      <c r="K66" s="1026" t="s">
        <v>9692</v>
      </c>
      <c r="L66" s="1026" t="s">
        <v>7399</v>
      </c>
      <c r="M66" s="1026" t="s">
        <v>7399</v>
      </c>
      <c r="N66" s="1027">
        <v>6.0</v>
      </c>
      <c r="O66" s="1027">
        <v>7.0</v>
      </c>
      <c r="P66" s="1026">
        <v>9.0</v>
      </c>
      <c r="Q66" s="1026">
        <v>15.0</v>
      </c>
      <c r="R66" s="1026" t="s">
        <v>7376</v>
      </c>
      <c r="S66" s="1026" t="s">
        <v>9557</v>
      </c>
      <c r="T66" s="1026" t="s">
        <v>7376</v>
      </c>
      <c r="U66" s="1064" t="s">
        <v>9744</v>
      </c>
      <c r="V66" s="1026" t="s">
        <v>9745</v>
      </c>
      <c r="W66" s="1026" t="s">
        <v>1871</v>
      </c>
      <c r="X66" s="1026" t="s">
        <v>2249</v>
      </c>
      <c r="Y66" s="1026" t="s">
        <v>9560</v>
      </c>
      <c r="Z66" s="1030"/>
      <c r="AA66" s="1030"/>
      <c r="AB66" s="1030"/>
      <c r="AC66" s="1030"/>
      <c r="AD66" s="1039"/>
      <c r="AE66" s="1039"/>
      <c r="AF66" s="1039"/>
      <c r="AG66" s="1039"/>
      <c r="AH66" s="1045"/>
      <c r="AI66" s="1030"/>
      <c r="AJ66" s="1030"/>
      <c r="AK66" s="1030"/>
      <c r="AL66" s="1030"/>
      <c r="AM66" s="1030"/>
      <c r="AN66" s="1030"/>
    </row>
    <row r="67" ht="17.25" customHeight="1">
      <c r="A67" s="1092" t="s">
        <v>9746</v>
      </c>
      <c r="B67" s="1067" t="s">
        <v>7399</v>
      </c>
      <c r="C67" s="1093"/>
      <c r="D67" s="386" t="s">
        <v>9537</v>
      </c>
      <c r="E67" s="1027">
        <v>18.0</v>
      </c>
      <c r="F67" s="1094" t="s">
        <v>9747</v>
      </c>
      <c r="G67" s="1094" t="s">
        <v>9562</v>
      </c>
      <c r="H67" s="386">
        <v>90.0</v>
      </c>
      <c r="I67" s="386" t="s">
        <v>9748</v>
      </c>
      <c r="J67" s="386" t="s">
        <v>9575</v>
      </c>
      <c r="K67" s="386" t="s">
        <v>9542</v>
      </c>
      <c r="L67" s="386" t="s">
        <v>9749</v>
      </c>
      <c r="M67" s="386" t="s">
        <v>7399</v>
      </c>
      <c r="N67" s="1094">
        <v>6.0</v>
      </c>
      <c r="O67" s="1094">
        <v>7.0</v>
      </c>
      <c r="P67" s="1094">
        <v>10.0</v>
      </c>
      <c r="Q67" s="1094">
        <v>26.0</v>
      </c>
      <c r="R67" s="386" t="s">
        <v>7376</v>
      </c>
      <c r="S67" s="386" t="s">
        <v>9750</v>
      </c>
      <c r="T67" s="386" t="s">
        <v>7399</v>
      </c>
      <c r="U67" s="1095" t="s">
        <v>9559</v>
      </c>
      <c r="V67" s="386" t="s">
        <v>9551</v>
      </c>
      <c r="W67" s="386" t="s">
        <v>1871</v>
      </c>
      <c r="X67" s="386" t="s">
        <v>1871</v>
      </c>
      <c r="Y67" s="386" t="s">
        <v>9638</v>
      </c>
      <c r="Z67" s="1096"/>
      <c r="AA67" s="1030"/>
      <c r="AB67" s="1030"/>
      <c r="AC67" s="1030"/>
      <c r="AD67" s="1030"/>
      <c r="AE67" s="1030"/>
      <c r="AF67" s="1030"/>
      <c r="AG67" s="1030"/>
      <c r="AH67" s="1030"/>
      <c r="AI67" s="1030"/>
      <c r="AJ67" s="1030"/>
      <c r="AK67" s="1030"/>
      <c r="AL67" s="1030"/>
      <c r="AM67" s="1030"/>
      <c r="AN67" s="1030"/>
    </row>
    <row r="68" ht="17.25" customHeight="1">
      <c r="A68" s="1050" t="s">
        <v>9751</v>
      </c>
      <c r="B68" s="1037" t="s">
        <v>7376</v>
      </c>
      <c r="C68" s="1026"/>
      <c r="D68" s="1027" t="s">
        <v>9537</v>
      </c>
      <c r="E68" s="1027">
        <v>16.0</v>
      </c>
      <c r="F68" s="1027" t="s">
        <v>9593</v>
      </c>
      <c r="G68" s="1027" t="s">
        <v>9593</v>
      </c>
      <c r="H68" s="1027" t="s">
        <v>9539</v>
      </c>
      <c r="I68" s="1027" t="s">
        <v>9610</v>
      </c>
      <c r="J68" s="1027" t="s">
        <v>9687</v>
      </c>
      <c r="K68" s="1027" t="s">
        <v>7381</v>
      </c>
      <c r="L68" s="1027" t="s">
        <v>7399</v>
      </c>
      <c r="M68" s="1027" t="s">
        <v>7376</v>
      </c>
      <c r="N68" s="1027">
        <v>6.0</v>
      </c>
      <c r="O68" s="1027">
        <v>6.0</v>
      </c>
      <c r="P68" s="1027">
        <v>15.0</v>
      </c>
      <c r="Q68" s="1027">
        <v>25.0</v>
      </c>
      <c r="R68" s="1027" t="s">
        <v>7399</v>
      </c>
      <c r="S68" s="1027" t="s">
        <v>9543</v>
      </c>
      <c r="T68" s="1027" t="s">
        <v>7399</v>
      </c>
      <c r="U68" s="1028" t="s">
        <v>9544</v>
      </c>
      <c r="V68" s="1027" t="s">
        <v>9564</v>
      </c>
      <c r="W68" s="1027" t="s">
        <v>2249</v>
      </c>
      <c r="X68" s="1027" t="s">
        <v>2249</v>
      </c>
      <c r="Y68" s="1027" t="s">
        <v>9552</v>
      </c>
      <c r="Z68" s="1030"/>
      <c r="AA68" s="1030"/>
      <c r="AB68" s="1030"/>
      <c r="AC68" s="1030"/>
      <c r="AD68" s="1030"/>
      <c r="AE68" s="1030"/>
      <c r="AF68" s="1030"/>
      <c r="AG68" s="1030"/>
      <c r="AH68" s="1030"/>
      <c r="AI68" s="1045"/>
      <c r="AJ68" s="1045"/>
      <c r="AK68" s="1030"/>
      <c r="AL68" s="1030"/>
      <c r="AM68" s="1030"/>
      <c r="AN68" s="1030"/>
    </row>
    <row r="69" ht="17.25" customHeight="1">
      <c r="A69" s="1050" t="s">
        <v>9752</v>
      </c>
      <c r="B69" s="1056" t="s">
        <v>7399</v>
      </c>
      <c r="C69" s="1028"/>
      <c r="D69" s="1028" t="s">
        <v>9537</v>
      </c>
      <c r="E69" s="1057">
        <v>13.0</v>
      </c>
      <c r="F69" s="1027">
        <v>3.0</v>
      </c>
      <c r="G69" s="1027" t="s">
        <v>9753</v>
      </c>
      <c r="H69" s="1027">
        <v>88.0</v>
      </c>
      <c r="I69" s="1027" t="s">
        <v>9610</v>
      </c>
      <c r="J69" s="1027" t="s">
        <v>9754</v>
      </c>
      <c r="K69" s="1027" t="s">
        <v>9688</v>
      </c>
      <c r="L69" s="1027" t="s">
        <v>7376</v>
      </c>
      <c r="M69" s="1027" t="s">
        <v>7376</v>
      </c>
      <c r="N69" s="1027">
        <v>6.0</v>
      </c>
      <c r="O69" s="1027">
        <v>6.0</v>
      </c>
      <c r="P69" s="1027">
        <v>18.0</v>
      </c>
      <c r="Q69" s="1027">
        <v>28.0</v>
      </c>
      <c r="R69" s="1027" t="s">
        <v>7376</v>
      </c>
      <c r="S69" s="1027" t="s">
        <v>9550</v>
      </c>
      <c r="T69" s="1027" t="s">
        <v>7376</v>
      </c>
      <c r="U69" s="1028" t="s">
        <v>9559</v>
      </c>
      <c r="V69" s="1027" t="s">
        <v>9755</v>
      </c>
      <c r="W69" s="1027" t="s">
        <v>7376</v>
      </c>
      <c r="X69" s="1027" t="s">
        <v>7376</v>
      </c>
      <c r="Y69" s="1027" t="s">
        <v>9756</v>
      </c>
      <c r="Z69" s="1030"/>
      <c r="AA69" s="1030"/>
      <c r="AB69" s="1030"/>
      <c r="AC69" s="1030"/>
      <c r="AD69" s="1030"/>
      <c r="AE69" s="1030"/>
      <c r="AF69" s="1030"/>
      <c r="AG69" s="1030"/>
      <c r="AH69" s="1030"/>
      <c r="AI69" s="1030"/>
      <c r="AJ69" s="1030"/>
      <c r="AK69" s="1030"/>
      <c r="AL69" s="1030"/>
      <c r="AM69" s="1030"/>
      <c r="AN69" s="1030"/>
    </row>
    <row r="70" ht="17.25" customHeight="1">
      <c r="A70" s="1050" t="s">
        <v>9757</v>
      </c>
      <c r="B70" s="1056" t="s">
        <v>7399</v>
      </c>
      <c r="C70" s="1028"/>
      <c r="D70" s="1028" t="s">
        <v>9537</v>
      </c>
      <c r="E70" s="1057">
        <v>12.0</v>
      </c>
      <c r="F70" s="1027">
        <v>3.0</v>
      </c>
      <c r="G70" s="1030"/>
      <c r="H70" s="1027" t="s">
        <v>9563</v>
      </c>
      <c r="I70" s="1027" t="s">
        <v>9610</v>
      </c>
      <c r="J70" s="1027" t="s">
        <v>9580</v>
      </c>
      <c r="K70" s="1027" t="s">
        <v>9575</v>
      </c>
      <c r="L70" s="1043" t="s">
        <v>9711</v>
      </c>
      <c r="M70" s="1043" t="s">
        <v>9711</v>
      </c>
      <c r="N70" s="1027">
        <v>6.0</v>
      </c>
      <c r="O70" s="1027">
        <v>6.0</v>
      </c>
      <c r="P70" s="1027">
        <v>10.0</v>
      </c>
      <c r="Q70" s="1027">
        <v>10.0</v>
      </c>
      <c r="R70" s="1027" t="s">
        <v>7376</v>
      </c>
      <c r="S70" s="1027" t="s">
        <v>9589</v>
      </c>
      <c r="T70" s="1027" t="s">
        <v>7399</v>
      </c>
      <c r="U70" s="1028" t="s">
        <v>9584</v>
      </c>
      <c r="V70" s="1027" t="s">
        <v>9551</v>
      </c>
      <c r="W70" s="1027" t="s">
        <v>7376</v>
      </c>
      <c r="X70" s="1027" t="s">
        <v>7376</v>
      </c>
      <c r="Y70" s="1027" t="s">
        <v>9596</v>
      </c>
      <c r="Z70" s="1030"/>
      <c r="AA70" s="1045"/>
      <c r="AB70" s="1045"/>
      <c r="AC70" s="1045"/>
      <c r="AD70" s="1030"/>
      <c r="AE70" s="1030"/>
      <c r="AF70" s="1030"/>
      <c r="AG70" s="1030"/>
      <c r="AH70" s="1030"/>
      <c r="AI70" s="1030"/>
      <c r="AJ70" s="1030"/>
      <c r="AK70" s="1030"/>
      <c r="AL70" s="1030"/>
      <c r="AM70" s="1030"/>
      <c r="AN70" s="1030"/>
    </row>
    <row r="71" ht="17.25" customHeight="1">
      <c r="A71" s="1066" t="s">
        <v>9758</v>
      </c>
      <c r="B71" s="1097" t="s">
        <v>7399</v>
      </c>
      <c r="C71" s="994"/>
      <c r="D71" s="994" t="s">
        <v>9537</v>
      </c>
      <c r="E71" s="994">
        <v>12.0</v>
      </c>
      <c r="F71" s="994">
        <v>3.0</v>
      </c>
      <c r="G71" s="994">
        <v>70.0</v>
      </c>
      <c r="H71" s="994" t="s">
        <v>9604</v>
      </c>
      <c r="I71" s="994" t="s">
        <v>9610</v>
      </c>
      <c r="J71" s="994" t="s">
        <v>9567</v>
      </c>
      <c r="K71" s="994" t="s">
        <v>9555</v>
      </c>
      <c r="L71" s="994" t="s">
        <v>7376</v>
      </c>
      <c r="M71" s="994" t="s">
        <v>7376</v>
      </c>
      <c r="N71" s="994">
        <v>6.0</v>
      </c>
      <c r="O71" s="994">
        <v>7.0</v>
      </c>
      <c r="P71" s="1027">
        <v>8.0</v>
      </c>
      <c r="Q71" s="1027">
        <v>11.0</v>
      </c>
      <c r="R71" s="1027" t="s">
        <v>7376</v>
      </c>
      <c r="S71" s="1027" t="s">
        <v>9543</v>
      </c>
      <c r="T71" s="1027" t="s">
        <v>7376</v>
      </c>
      <c r="U71" s="1028" t="s">
        <v>9628</v>
      </c>
      <c r="V71" s="1027" t="s">
        <v>9755</v>
      </c>
      <c r="W71" s="1027" t="s">
        <v>7376</v>
      </c>
      <c r="X71" s="1027" t="s">
        <v>7376</v>
      </c>
      <c r="Y71" s="1027" t="s">
        <v>7381</v>
      </c>
      <c r="Z71" s="1026"/>
      <c r="AA71" s="1030"/>
      <c r="AB71" s="1030"/>
      <c r="AC71" s="1030"/>
      <c r="AD71" s="1030"/>
      <c r="AE71" s="1030"/>
      <c r="AF71" s="1030"/>
      <c r="AG71" s="1030"/>
      <c r="AH71" s="1069"/>
      <c r="AI71" s="1069"/>
      <c r="AJ71" s="1069"/>
      <c r="AK71" s="1030"/>
      <c r="AL71" s="1030"/>
      <c r="AM71" s="1030"/>
      <c r="AN71" s="1030"/>
    </row>
    <row r="72" ht="17.25" customHeight="1">
      <c r="A72" s="1050" t="s">
        <v>9759</v>
      </c>
      <c r="B72" s="1037" t="s">
        <v>7399</v>
      </c>
      <c r="C72" s="1027">
        <v>1.0</v>
      </c>
      <c r="D72" s="1027" t="s">
        <v>9537</v>
      </c>
      <c r="E72" s="1027">
        <v>12.0</v>
      </c>
      <c r="F72" s="1027"/>
      <c r="G72" s="1027"/>
      <c r="H72" s="1030" t="s">
        <v>9539</v>
      </c>
      <c r="I72" s="1030" t="s">
        <v>9610</v>
      </c>
      <c r="J72" s="1030" t="s">
        <v>9541</v>
      </c>
      <c r="K72" s="1030" t="s">
        <v>9575</v>
      </c>
      <c r="L72" s="1030" t="s">
        <v>7399</v>
      </c>
      <c r="M72" s="1030" t="s">
        <v>7399</v>
      </c>
      <c r="N72" s="1027">
        <v>6.0</v>
      </c>
      <c r="O72" s="1026">
        <v>8.0</v>
      </c>
      <c r="P72" s="1030">
        <v>14.0</v>
      </c>
      <c r="Q72" s="1030">
        <v>20.0</v>
      </c>
      <c r="R72" s="1030" t="s">
        <v>2249</v>
      </c>
      <c r="S72" s="1027" t="s">
        <v>9543</v>
      </c>
      <c r="T72" s="1030" t="s">
        <v>9760</v>
      </c>
      <c r="U72" s="1028" t="s">
        <v>9559</v>
      </c>
      <c r="V72" s="1030" t="s">
        <v>9585</v>
      </c>
      <c r="W72" s="1030" t="s">
        <v>7381</v>
      </c>
      <c r="X72" s="1030" t="s">
        <v>1871</v>
      </c>
      <c r="Y72" s="1027" t="s">
        <v>9685</v>
      </c>
      <c r="Z72" s="1027" t="s">
        <v>9761</v>
      </c>
      <c r="AA72" s="1030"/>
      <c r="AB72" s="1030"/>
      <c r="AC72" s="1030"/>
      <c r="AD72" s="1030"/>
      <c r="AE72" s="1030"/>
      <c r="AF72" s="1030"/>
      <c r="AG72" s="1030"/>
      <c r="AH72" s="1049"/>
      <c r="AI72" s="1030"/>
      <c r="AJ72" s="1030"/>
      <c r="AK72" s="1091"/>
      <c r="AL72" s="1091"/>
      <c r="AM72" s="1091"/>
      <c r="AN72" s="1091"/>
    </row>
    <row r="73" ht="17.25" customHeight="1">
      <c r="A73" s="1066" t="s">
        <v>9762</v>
      </c>
      <c r="B73" s="1067"/>
      <c r="C73" s="994"/>
      <c r="D73" s="994" t="s">
        <v>9537</v>
      </c>
      <c r="E73" s="994">
        <v>12.0</v>
      </c>
      <c r="F73" s="994">
        <v>3.0</v>
      </c>
      <c r="G73" s="994">
        <v>15.0</v>
      </c>
      <c r="H73" s="994" t="s">
        <v>9604</v>
      </c>
      <c r="I73" s="994" t="s">
        <v>9566</v>
      </c>
      <c r="J73" s="994" t="s">
        <v>9567</v>
      </c>
      <c r="K73" s="994" t="s">
        <v>9555</v>
      </c>
      <c r="L73" s="994" t="s">
        <v>7381</v>
      </c>
      <c r="M73" s="994" t="s">
        <v>7381</v>
      </c>
      <c r="N73" s="994">
        <v>6.0</v>
      </c>
      <c r="O73" s="1049"/>
      <c r="P73" s="1026"/>
      <c r="Q73" s="1026"/>
      <c r="R73" s="1026"/>
      <c r="S73" s="1026"/>
      <c r="T73" s="1026"/>
      <c r="U73" s="1064"/>
      <c r="V73" s="1026"/>
      <c r="W73" s="1026"/>
      <c r="X73" s="1026"/>
      <c r="Y73" s="1026"/>
      <c r="Z73" s="1026"/>
      <c r="AA73" s="1030"/>
      <c r="AB73" s="1030"/>
      <c r="AC73" s="1030"/>
      <c r="AD73" s="1030"/>
      <c r="AE73" s="1030"/>
      <c r="AF73" s="1030"/>
      <c r="AG73" s="1030"/>
      <c r="AH73" s="1030"/>
      <c r="AI73" s="1030"/>
      <c r="AJ73" s="1030"/>
      <c r="AK73" s="1030"/>
      <c r="AL73" s="1030"/>
      <c r="AM73" s="1030"/>
      <c r="AN73" s="1030"/>
    </row>
    <row r="74" ht="17.25" customHeight="1">
      <c r="A74" s="1050" t="s">
        <v>9763</v>
      </c>
      <c r="B74" s="1037" t="s">
        <v>7399</v>
      </c>
      <c r="C74" s="1027"/>
      <c r="D74" s="1027" t="s">
        <v>9537</v>
      </c>
      <c r="E74" s="1057">
        <v>11.0</v>
      </c>
      <c r="F74" s="1027">
        <v>7.0</v>
      </c>
      <c r="G74" s="1027" t="s">
        <v>9608</v>
      </c>
      <c r="H74" s="1027">
        <v>115.0</v>
      </c>
      <c r="I74" s="1027" t="s">
        <v>9566</v>
      </c>
      <c r="J74" s="1027" t="s">
        <v>9754</v>
      </c>
      <c r="K74" s="1027" t="s">
        <v>9687</v>
      </c>
      <c r="L74" s="1027" t="s">
        <v>7376</v>
      </c>
      <c r="M74" s="1027" t="s">
        <v>7376</v>
      </c>
      <c r="N74" s="1027">
        <v>6.0</v>
      </c>
      <c r="O74" s="1027">
        <v>6.0</v>
      </c>
      <c r="P74" s="1027">
        <v>30.0</v>
      </c>
      <c r="Q74" s="1027">
        <v>15.0</v>
      </c>
      <c r="R74" s="1027" t="s">
        <v>7376</v>
      </c>
      <c r="S74" s="1027" t="s">
        <v>9550</v>
      </c>
      <c r="T74" s="1027" t="s">
        <v>1871</v>
      </c>
      <c r="U74" s="1028" t="s">
        <v>9612</v>
      </c>
      <c r="V74" s="1027" t="s">
        <v>9684</v>
      </c>
      <c r="W74" s="1027" t="s">
        <v>2249</v>
      </c>
      <c r="X74" s="1027" t="s">
        <v>2249</v>
      </c>
      <c r="Y74" s="1027" t="s">
        <v>9570</v>
      </c>
      <c r="Z74" s="1030"/>
      <c r="AA74" s="1030"/>
      <c r="AB74" s="1030"/>
      <c r="AC74" s="1030"/>
      <c r="AD74" s="1030"/>
      <c r="AE74" s="1030"/>
      <c r="AF74" s="1030"/>
      <c r="AG74" s="1030"/>
      <c r="AH74" s="1030"/>
      <c r="AI74" s="1030"/>
      <c r="AJ74" s="1030"/>
      <c r="AK74" s="1049"/>
      <c r="AL74" s="1030"/>
      <c r="AM74" s="1030"/>
      <c r="AN74" s="1030"/>
    </row>
    <row r="75" ht="17.25" customHeight="1">
      <c r="A75" s="1024" t="s">
        <v>9764</v>
      </c>
      <c r="B75" s="1037" t="s">
        <v>7399</v>
      </c>
      <c r="C75" s="1027"/>
      <c r="D75" s="1026" t="s">
        <v>9537</v>
      </c>
      <c r="E75" s="1027">
        <v>10.0</v>
      </c>
      <c r="F75" s="1026">
        <v>6.0</v>
      </c>
      <c r="G75" s="1026">
        <v>3.0</v>
      </c>
      <c r="H75" s="1026">
        <v>60.0</v>
      </c>
      <c r="I75" s="1026" t="s">
        <v>9549</v>
      </c>
      <c r="J75" s="1026" t="s">
        <v>9600</v>
      </c>
      <c r="K75" s="1026" t="s">
        <v>7381</v>
      </c>
      <c r="L75" s="1026" t="s">
        <v>7399</v>
      </c>
      <c r="M75" s="1026" t="s">
        <v>7399</v>
      </c>
      <c r="N75" s="1026">
        <v>6.0</v>
      </c>
      <c r="O75" s="1026">
        <v>6.0</v>
      </c>
      <c r="P75" s="1026">
        <v>10.0</v>
      </c>
      <c r="Q75" s="1026">
        <v>20.0</v>
      </c>
      <c r="R75" s="1026" t="s">
        <v>7399</v>
      </c>
      <c r="S75" s="1026" t="s">
        <v>9765</v>
      </c>
      <c r="T75" s="1026" t="s">
        <v>2249</v>
      </c>
      <c r="U75" s="1028" t="s">
        <v>9544</v>
      </c>
      <c r="V75" s="1026" t="s">
        <v>9577</v>
      </c>
      <c r="W75" s="1026" t="s">
        <v>1871</v>
      </c>
      <c r="X75" s="1026" t="s">
        <v>2249</v>
      </c>
      <c r="Y75" s="1026" t="s">
        <v>9552</v>
      </c>
      <c r="Z75" s="1030"/>
      <c r="AA75" s="1030"/>
      <c r="AB75" s="1030"/>
      <c r="AC75" s="1030"/>
      <c r="AD75" s="1030"/>
      <c r="AE75" s="1030"/>
      <c r="AF75" s="1030"/>
      <c r="AG75" s="1030"/>
      <c r="AH75" s="1030"/>
      <c r="AI75" s="1030"/>
      <c r="AJ75" s="1039"/>
      <c r="AK75" s="1098"/>
      <c r="AL75" s="1098"/>
      <c r="AM75" s="1098"/>
      <c r="AN75" s="1098"/>
    </row>
    <row r="76" ht="17.25" customHeight="1">
      <c r="A76" s="1050" t="s">
        <v>9766</v>
      </c>
      <c r="B76" s="1037" t="s">
        <v>7399</v>
      </c>
      <c r="C76" s="1026"/>
      <c r="D76" s="1027" t="s">
        <v>9537</v>
      </c>
      <c r="E76" s="1057">
        <v>9.0</v>
      </c>
      <c r="F76" s="1027">
        <v>6.0</v>
      </c>
      <c r="G76" s="1027" t="s">
        <v>3149</v>
      </c>
      <c r="H76" s="1027" t="s">
        <v>9604</v>
      </c>
      <c r="I76" s="1027" t="s">
        <v>9549</v>
      </c>
      <c r="J76" s="1027" t="s">
        <v>9723</v>
      </c>
      <c r="K76" s="1027" t="s">
        <v>9575</v>
      </c>
      <c r="L76" s="1027" t="s">
        <v>7376</v>
      </c>
      <c r="M76" s="1027" t="s">
        <v>7399</v>
      </c>
      <c r="N76" s="1027">
        <v>6.0</v>
      </c>
      <c r="O76" s="1027">
        <v>7.0</v>
      </c>
      <c r="P76" s="1027">
        <v>8.0</v>
      </c>
      <c r="Q76" s="1027">
        <v>4.0</v>
      </c>
      <c r="R76" s="1027" t="s">
        <v>9767</v>
      </c>
      <c r="S76" s="1027" t="s">
        <v>9550</v>
      </c>
      <c r="T76" s="1027" t="s">
        <v>7376</v>
      </c>
      <c r="U76" s="1028" t="s">
        <v>9612</v>
      </c>
      <c r="V76" s="1027" t="s">
        <v>9585</v>
      </c>
      <c r="W76" s="1027" t="s">
        <v>2249</v>
      </c>
      <c r="X76" s="1027" t="s">
        <v>2249</v>
      </c>
      <c r="Y76" s="1027" t="s">
        <v>9552</v>
      </c>
      <c r="Z76" s="1030"/>
      <c r="AA76" s="1030"/>
      <c r="AB76" s="1030"/>
      <c r="AC76" s="1030"/>
      <c r="AD76" s="1030"/>
      <c r="AE76" s="1030"/>
      <c r="AF76" s="1030"/>
      <c r="AG76" s="1030"/>
      <c r="AH76" s="1030"/>
      <c r="AI76" s="1049"/>
      <c r="AJ76" s="1049"/>
      <c r="AK76" s="1030"/>
      <c r="AL76" s="1030"/>
      <c r="AM76" s="1030"/>
      <c r="AN76" s="1030"/>
    </row>
    <row r="77" ht="17.25" customHeight="1">
      <c r="A77" s="1050" t="s">
        <v>9768</v>
      </c>
      <c r="B77" s="1056" t="s">
        <v>7399</v>
      </c>
      <c r="C77" s="1028"/>
      <c r="D77" s="1028" t="s">
        <v>9537</v>
      </c>
      <c r="E77" s="1057">
        <v>10.0</v>
      </c>
      <c r="F77" s="1027">
        <v>2.0</v>
      </c>
      <c r="G77" s="1027" t="s">
        <v>9769</v>
      </c>
      <c r="H77" s="1027" t="s">
        <v>9539</v>
      </c>
      <c r="I77" s="1027" t="s">
        <v>9566</v>
      </c>
      <c r="J77" s="1027" t="s">
        <v>9575</v>
      </c>
      <c r="K77" s="1027" t="s">
        <v>9575</v>
      </c>
      <c r="L77" s="1027" t="s">
        <v>7376</v>
      </c>
      <c r="M77" s="1027" t="s">
        <v>7399</v>
      </c>
      <c r="N77" s="1027">
        <v>7.0</v>
      </c>
      <c r="O77" s="1027">
        <v>7.0</v>
      </c>
      <c r="P77" s="1027">
        <v>9.0</v>
      </c>
      <c r="Q77" s="1027">
        <v>5.0</v>
      </c>
      <c r="R77" s="1027" t="s">
        <v>7376</v>
      </c>
      <c r="S77" s="1027" t="s">
        <v>9543</v>
      </c>
      <c r="T77" s="1027" t="s">
        <v>2249</v>
      </c>
      <c r="U77" s="1028" t="s">
        <v>9612</v>
      </c>
      <c r="V77" s="1027" t="s">
        <v>9684</v>
      </c>
      <c r="W77" s="1027" t="s">
        <v>7381</v>
      </c>
      <c r="X77" s="1027" t="s">
        <v>1871</v>
      </c>
      <c r="Y77" s="1027" t="s">
        <v>7381</v>
      </c>
      <c r="Z77" s="1030"/>
      <c r="AA77" s="1045"/>
      <c r="AB77" s="1045"/>
      <c r="AC77" s="1045"/>
      <c r="AD77" s="1045"/>
      <c r="AE77" s="1045"/>
      <c r="AF77" s="1045"/>
      <c r="AG77" s="1045"/>
      <c r="AH77" s="1030"/>
      <c r="AI77" s="1030"/>
      <c r="AJ77" s="1030"/>
      <c r="AK77" s="1030"/>
      <c r="AL77" s="1030"/>
      <c r="AM77" s="1030"/>
      <c r="AN77" s="1030"/>
    </row>
    <row r="78" ht="17.25" customHeight="1">
      <c r="A78" s="1024" t="s">
        <v>9770</v>
      </c>
      <c r="B78" s="1025"/>
      <c r="C78" s="1026"/>
      <c r="D78" s="1026" t="s">
        <v>9537</v>
      </c>
      <c r="E78" s="1027">
        <v>20.0</v>
      </c>
      <c r="F78" s="1026">
        <v>5.0</v>
      </c>
      <c r="G78" s="1026">
        <v>10.0</v>
      </c>
      <c r="H78" s="1026" t="s">
        <v>9539</v>
      </c>
      <c r="I78" s="1026" t="s">
        <v>9610</v>
      </c>
      <c r="J78" s="1026" t="s">
        <v>9542</v>
      </c>
      <c r="K78" s="1026" t="s">
        <v>9542</v>
      </c>
      <c r="L78" s="1026" t="s">
        <v>7399</v>
      </c>
      <c r="M78" s="1026" t="s">
        <v>7399</v>
      </c>
      <c r="N78" s="1027">
        <v>9.0</v>
      </c>
      <c r="O78" s="1026">
        <v>9.0</v>
      </c>
      <c r="P78" s="1026">
        <v>12.0</v>
      </c>
      <c r="Q78" s="1026">
        <v>24.0</v>
      </c>
      <c r="R78" s="1026" t="s">
        <v>7376</v>
      </c>
      <c r="S78" s="1027" t="s">
        <v>9595</v>
      </c>
      <c r="T78" s="1026" t="s">
        <v>7376</v>
      </c>
      <c r="U78" s="1064" t="s">
        <v>9568</v>
      </c>
      <c r="V78" s="1026" t="s">
        <v>9585</v>
      </c>
      <c r="W78" s="1026" t="s">
        <v>1871</v>
      </c>
      <c r="X78" s="1026" t="s">
        <v>1871</v>
      </c>
      <c r="Y78" s="1026" t="s">
        <v>9546</v>
      </c>
      <c r="Z78" s="1027" t="s">
        <v>9771</v>
      </c>
      <c r="AA78" s="1030"/>
      <c r="AB78" s="1030"/>
      <c r="AC78" s="1030"/>
      <c r="AD78" s="1030"/>
      <c r="AE78" s="1030"/>
      <c r="AF78" s="1030"/>
      <c r="AG78" s="1030"/>
      <c r="AH78" s="1039"/>
      <c r="AI78" s="1030"/>
      <c r="AJ78" s="1030"/>
      <c r="AK78" s="1030"/>
      <c r="AL78" s="1030"/>
      <c r="AM78" s="1030"/>
      <c r="AN78" s="1030"/>
    </row>
    <row r="79" ht="17.25" customHeight="1">
      <c r="A79" s="1024" t="s">
        <v>9772</v>
      </c>
      <c r="B79" s="1037" t="s">
        <v>7399</v>
      </c>
      <c r="C79" s="1026"/>
      <c r="D79" s="1026" t="s">
        <v>9537</v>
      </c>
      <c r="E79" s="1027">
        <v>19.0</v>
      </c>
      <c r="F79" s="1027">
        <v>8.0</v>
      </c>
      <c r="G79" s="1027" t="s">
        <v>9773</v>
      </c>
      <c r="H79" s="1026" t="s">
        <v>9609</v>
      </c>
      <c r="I79" s="1026" t="s">
        <v>9610</v>
      </c>
      <c r="J79" s="1026" t="s">
        <v>9575</v>
      </c>
      <c r="K79" s="1026" t="s">
        <v>7381</v>
      </c>
      <c r="L79" s="1026" t="s">
        <v>7399</v>
      </c>
      <c r="M79" s="1026" t="s">
        <v>9711</v>
      </c>
      <c r="N79" s="1026">
        <v>10.0</v>
      </c>
      <c r="O79" s="1026">
        <v>11.0</v>
      </c>
      <c r="P79" s="1026">
        <v>16.0</v>
      </c>
      <c r="Q79" s="1026">
        <v>26.0</v>
      </c>
      <c r="R79" s="1026" t="s">
        <v>2249</v>
      </c>
      <c r="S79" s="1026" t="s">
        <v>9550</v>
      </c>
      <c r="T79" s="1026" t="s">
        <v>9760</v>
      </c>
      <c r="U79" s="1028" t="s">
        <v>9584</v>
      </c>
      <c r="V79" s="1026" t="s">
        <v>9551</v>
      </c>
      <c r="W79" s="1026" t="s">
        <v>7381</v>
      </c>
      <c r="X79" s="1026" t="s">
        <v>7381</v>
      </c>
      <c r="Y79" s="1026" t="s">
        <v>7381</v>
      </c>
      <c r="Z79" s="1030"/>
      <c r="AA79" s="1030"/>
      <c r="AB79" s="1030"/>
      <c r="AC79" s="1030"/>
      <c r="AD79" s="1030"/>
      <c r="AE79" s="1030"/>
      <c r="AF79" s="1030"/>
      <c r="AG79" s="1030"/>
      <c r="AH79" s="1030"/>
      <c r="AI79" s="1030"/>
      <c r="AJ79" s="1030"/>
      <c r="AK79" s="1030"/>
      <c r="AL79" s="1030"/>
      <c r="AM79" s="1030"/>
      <c r="AN79" s="1030"/>
    </row>
    <row r="80" ht="17.25" customHeight="1">
      <c r="A80" s="1050" t="s">
        <v>9774</v>
      </c>
      <c r="B80" s="1037" t="s">
        <v>7399</v>
      </c>
      <c r="C80" s="1027">
        <v>1.0</v>
      </c>
      <c r="D80" s="1027" t="s">
        <v>9537</v>
      </c>
      <c r="E80" s="1027">
        <v>15.0</v>
      </c>
      <c r="F80" s="1027">
        <v>4.0</v>
      </c>
      <c r="G80" s="1027" t="s">
        <v>9666</v>
      </c>
      <c r="H80" s="1027">
        <v>55.0</v>
      </c>
      <c r="I80" s="1027" t="s">
        <v>9610</v>
      </c>
      <c r="J80" s="1027" t="s">
        <v>9575</v>
      </c>
      <c r="K80" s="1027" t="s">
        <v>9575</v>
      </c>
      <c r="L80" s="1027" t="s">
        <v>7671</v>
      </c>
      <c r="M80" s="1027" t="s">
        <v>7671</v>
      </c>
      <c r="N80" s="1027">
        <v>10.0</v>
      </c>
      <c r="O80" s="1027">
        <v>10.0</v>
      </c>
      <c r="P80" s="1027">
        <v>10.0</v>
      </c>
      <c r="Q80" s="1027">
        <v>25.0</v>
      </c>
      <c r="R80" s="1027" t="s">
        <v>9767</v>
      </c>
      <c r="S80" s="1027" t="s">
        <v>9550</v>
      </c>
      <c r="T80" s="1027" t="s">
        <v>2249</v>
      </c>
      <c r="U80" s="1028" t="s">
        <v>9559</v>
      </c>
      <c r="V80" s="1027" t="s">
        <v>9545</v>
      </c>
      <c r="W80" s="1027" t="s">
        <v>1871</v>
      </c>
      <c r="X80" s="1027" t="s">
        <v>2249</v>
      </c>
      <c r="Y80" s="1027" t="s">
        <v>9552</v>
      </c>
      <c r="Z80" s="1030"/>
      <c r="AA80" s="1030"/>
      <c r="AB80" s="1030"/>
      <c r="AC80" s="1030"/>
      <c r="AD80" s="1030"/>
      <c r="AE80" s="1030"/>
      <c r="AF80" s="1030"/>
      <c r="AG80" s="1030"/>
      <c r="AH80" s="1030"/>
      <c r="AI80" s="1030"/>
      <c r="AJ80" s="1030"/>
      <c r="AK80" s="1030"/>
      <c r="AL80" s="1030"/>
      <c r="AM80" s="1030" t="s">
        <v>1789</v>
      </c>
      <c r="AN80" s="1030"/>
    </row>
    <row r="81" ht="17.25" customHeight="1">
      <c r="A81" s="1024" t="s">
        <v>9775</v>
      </c>
      <c r="B81" s="1037" t="s">
        <v>7376</v>
      </c>
      <c r="C81" s="1026"/>
      <c r="D81" s="1026" t="s">
        <v>9537</v>
      </c>
      <c r="E81" s="1027">
        <v>13.0</v>
      </c>
      <c r="F81" s="1026">
        <v>5.0</v>
      </c>
      <c r="G81" s="1026">
        <v>6.0</v>
      </c>
      <c r="H81" s="1026" t="s">
        <v>9609</v>
      </c>
      <c r="I81" s="1026" t="s">
        <v>9549</v>
      </c>
      <c r="J81" s="1026" t="s">
        <v>9687</v>
      </c>
      <c r="K81" s="1026" t="s">
        <v>7381</v>
      </c>
      <c r="L81" s="1026" t="s">
        <v>7376</v>
      </c>
      <c r="M81" s="1026" t="s">
        <v>7376</v>
      </c>
      <c r="N81" s="1026">
        <v>11.0</v>
      </c>
      <c r="O81" s="1026">
        <v>12.0</v>
      </c>
      <c r="P81" s="1026">
        <v>17.0</v>
      </c>
      <c r="Q81" s="1026">
        <v>41.0</v>
      </c>
      <c r="R81" s="1026" t="s">
        <v>7376</v>
      </c>
      <c r="S81" s="1026" t="s">
        <v>9550</v>
      </c>
      <c r="T81" s="1026" t="s">
        <v>7376</v>
      </c>
      <c r="U81" s="1028" t="s">
        <v>9628</v>
      </c>
      <c r="V81" s="1026" t="s">
        <v>9551</v>
      </c>
      <c r="W81" s="1026" t="s">
        <v>7381</v>
      </c>
      <c r="X81" s="1026" t="s">
        <v>7381</v>
      </c>
      <c r="Y81" s="1026" t="s">
        <v>7381</v>
      </c>
      <c r="Z81" s="1030"/>
      <c r="AA81" s="1030"/>
      <c r="AB81" s="1030"/>
      <c r="AC81" s="1030"/>
      <c r="AD81" s="1030"/>
      <c r="AE81" s="1030"/>
      <c r="AF81" s="1030"/>
      <c r="AG81" s="1030"/>
      <c r="AH81" s="1030"/>
      <c r="AI81" s="1030"/>
      <c r="AJ81" s="1030"/>
      <c r="AK81" s="1030"/>
      <c r="AL81" s="1030"/>
      <c r="AM81" s="1030"/>
      <c r="AN81" s="1030"/>
    </row>
    <row r="82" ht="17.25" customHeight="1">
      <c r="A82" s="1024" t="s">
        <v>9776</v>
      </c>
      <c r="B82" s="1037" t="s">
        <v>7376</v>
      </c>
      <c r="C82" s="1026"/>
      <c r="D82" s="1026" t="s">
        <v>9537</v>
      </c>
      <c r="E82" s="1027">
        <v>18.0</v>
      </c>
      <c r="F82" s="1026">
        <v>3.0</v>
      </c>
      <c r="G82" s="1027" t="s">
        <v>9538</v>
      </c>
      <c r="H82" s="1026" t="s">
        <v>9563</v>
      </c>
      <c r="I82" s="1026" t="s">
        <v>9610</v>
      </c>
      <c r="J82" s="1026" t="s">
        <v>9601</v>
      </c>
      <c r="K82" s="1027" t="s">
        <v>9541</v>
      </c>
      <c r="L82" s="1026" t="s">
        <v>7399</v>
      </c>
      <c r="M82" s="1026" t="s">
        <v>7376</v>
      </c>
      <c r="N82" s="1026">
        <v>12.0</v>
      </c>
      <c r="O82" s="1026">
        <v>13.0</v>
      </c>
      <c r="P82" s="1026">
        <v>14.0</v>
      </c>
      <c r="Q82" s="1026">
        <v>17.0</v>
      </c>
      <c r="R82" s="1026" t="s">
        <v>7376</v>
      </c>
      <c r="S82" s="1026" t="s">
        <v>9543</v>
      </c>
      <c r="T82" s="1026" t="s">
        <v>9646</v>
      </c>
      <c r="U82" s="1028" t="s">
        <v>9559</v>
      </c>
      <c r="V82" s="1026" t="s">
        <v>9551</v>
      </c>
      <c r="W82" s="1026" t="s">
        <v>2249</v>
      </c>
      <c r="X82" s="1026" t="s">
        <v>2249</v>
      </c>
      <c r="Y82" s="1026" t="s">
        <v>9777</v>
      </c>
      <c r="Z82" s="1027" t="s">
        <v>9778</v>
      </c>
      <c r="AA82" s="1030"/>
      <c r="AB82" s="1030"/>
      <c r="AC82" s="1030"/>
      <c r="AD82" s="1034"/>
      <c r="AE82" s="1034"/>
      <c r="AF82" s="1034"/>
      <c r="AG82" s="1034"/>
      <c r="AH82" s="1030"/>
      <c r="AI82" s="1030"/>
      <c r="AJ82" s="1030"/>
      <c r="AK82" s="1030"/>
      <c r="AL82" s="1030"/>
      <c r="AM82" s="1030"/>
      <c r="AN82" s="1030"/>
    </row>
    <row r="83" ht="17.25" customHeight="1">
      <c r="A83" s="1077" t="s">
        <v>9779</v>
      </c>
      <c r="B83" s="1078" t="s">
        <v>7399</v>
      </c>
      <c r="C83" s="1079"/>
      <c r="D83" s="917" t="s">
        <v>9537</v>
      </c>
      <c r="E83" s="1080">
        <v>15.0</v>
      </c>
      <c r="F83" s="1080">
        <v>10.0</v>
      </c>
      <c r="G83" s="1080">
        <v>14.0</v>
      </c>
      <c r="H83" s="917" t="s">
        <v>9609</v>
      </c>
      <c r="I83" s="917" t="s">
        <v>9610</v>
      </c>
      <c r="J83" s="917" t="s">
        <v>9567</v>
      </c>
      <c r="K83" s="917" t="s">
        <v>9556</v>
      </c>
      <c r="L83" s="917" t="s">
        <v>7399</v>
      </c>
      <c r="M83" s="917" t="s">
        <v>7399</v>
      </c>
      <c r="N83" s="1080">
        <v>12.0</v>
      </c>
      <c r="O83" s="1080">
        <v>12.0</v>
      </c>
      <c r="P83" s="1080">
        <v>12.0</v>
      </c>
      <c r="Q83" s="1080">
        <v>20.0</v>
      </c>
      <c r="R83" s="917" t="s">
        <v>7376</v>
      </c>
      <c r="S83" s="917" t="s">
        <v>9582</v>
      </c>
      <c r="T83" s="917" t="s">
        <v>7376</v>
      </c>
      <c r="U83" s="1081">
        <v>44232.0</v>
      </c>
      <c r="V83" s="917" t="s">
        <v>9780</v>
      </c>
      <c r="W83" s="917" t="s">
        <v>7381</v>
      </c>
      <c r="X83" s="917" t="s">
        <v>7381</v>
      </c>
      <c r="Y83" s="917" t="s">
        <v>7381</v>
      </c>
      <c r="Z83" s="1079"/>
      <c r="AA83" s="1030"/>
      <c r="AB83" s="1030"/>
      <c r="AC83" s="1030"/>
      <c r="AD83" s="1030"/>
      <c r="AE83" s="1030"/>
      <c r="AF83" s="1030"/>
      <c r="AG83" s="1030"/>
      <c r="AH83" s="1030"/>
      <c r="AI83" s="1030"/>
      <c r="AJ83" s="1030"/>
      <c r="AK83" s="1030"/>
      <c r="AL83" s="1030"/>
      <c r="AM83" s="1030"/>
      <c r="AN83" s="1030"/>
    </row>
    <row r="84" ht="17.25" customHeight="1">
      <c r="A84" s="1024" t="s">
        <v>9781</v>
      </c>
      <c r="B84" s="1037" t="s">
        <v>7399</v>
      </c>
      <c r="C84" s="1026"/>
      <c r="D84" s="1026" t="s">
        <v>9725</v>
      </c>
      <c r="E84" s="1051">
        <v>12.0</v>
      </c>
      <c r="F84" s="1099">
        <v>1.0</v>
      </c>
      <c r="G84" s="1051" t="s">
        <v>9782</v>
      </c>
      <c r="H84" s="1026" t="s">
        <v>9563</v>
      </c>
      <c r="I84" s="1026" t="s">
        <v>9549</v>
      </c>
      <c r="J84" s="1026" t="s">
        <v>9555</v>
      </c>
      <c r="K84" s="1026" t="s">
        <v>9555</v>
      </c>
      <c r="L84" s="1026" t="s">
        <v>7399</v>
      </c>
      <c r="M84" s="1026" t="s">
        <v>7399</v>
      </c>
      <c r="N84" s="1026">
        <v>13.0</v>
      </c>
      <c r="O84" s="1026">
        <v>13.0</v>
      </c>
      <c r="P84" s="1026">
        <v>14.0</v>
      </c>
      <c r="Q84" s="1026">
        <v>23.0</v>
      </c>
      <c r="R84" s="1026" t="s">
        <v>7399</v>
      </c>
      <c r="S84" s="1026" t="s">
        <v>9589</v>
      </c>
      <c r="T84" s="1026" t="s">
        <v>7376</v>
      </c>
      <c r="U84" s="1064" t="s">
        <v>9612</v>
      </c>
      <c r="V84" s="1026" t="s">
        <v>9551</v>
      </c>
      <c r="W84" s="1026" t="s">
        <v>7381</v>
      </c>
      <c r="X84" s="1026" t="s">
        <v>2249</v>
      </c>
      <c r="Y84" s="1026" t="s">
        <v>9546</v>
      </c>
      <c r="Z84" s="1026"/>
      <c r="AA84" s="1030"/>
      <c r="AB84" s="1030"/>
      <c r="AC84" s="1030"/>
      <c r="AD84" s="1063"/>
      <c r="AE84" s="1063"/>
      <c r="AF84" s="1063"/>
      <c r="AG84" s="1063"/>
      <c r="AH84" s="1030"/>
      <c r="AI84" s="1030"/>
      <c r="AJ84" s="1030"/>
      <c r="AK84" s="1030"/>
      <c r="AL84" s="1030"/>
      <c r="AM84" s="1030"/>
      <c r="AN84" s="1030"/>
    </row>
    <row r="85" ht="17.25" customHeight="1">
      <c r="A85" s="1066" t="s">
        <v>9783</v>
      </c>
      <c r="B85" s="1067" t="s">
        <v>7399</v>
      </c>
      <c r="C85" s="994"/>
      <c r="D85" s="994" t="s">
        <v>9537</v>
      </c>
      <c r="E85" s="994">
        <v>29.0</v>
      </c>
      <c r="F85" s="994">
        <v>4.0</v>
      </c>
      <c r="G85" s="994">
        <v>7.0</v>
      </c>
      <c r="H85" s="994">
        <v>81.0</v>
      </c>
      <c r="I85" s="994" t="s">
        <v>9549</v>
      </c>
      <c r="J85" s="994" t="s">
        <v>9556</v>
      </c>
      <c r="K85" s="994" t="s">
        <v>9556</v>
      </c>
      <c r="L85" s="994" t="s">
        <v>7399</v>
      </c>
      <c r="M85" s="994" t="s">
        <v>7376</v>
      </c>
      <c r="N85" s="994">
        <v>14.0</v>
      </c>
      <c r="O85" s="994">
        <v>14.0</v>
      </c>
      <c r="P85" s="994">
        <v>14.0</v>
      </c>
      <c r="Q85" s="994">
        <v>20.0</v>
      </c>
      <c r="R85" s="994" t="s">
        <v>7399</v>
      </c>
      <c r="S85" s="994" t="s">
        <v>9550</v>
      </c>
      <c r="T85" s="994" t="s">
        <v>7399</v>
      </c>
      <c r="U85" s="1068">
        <v>43926.0</v>
      </c>
      <c r="V85" s="994" t="s">
        <v>9577</v>
      </c>
      <c r="W85" s="994" t="s">
        <v>1871</v>
      </c>
      <c r="X85" s="994" t="s">
        <v>2249</v>
      </c>
      <c r="Y85" s="994" t="s">
        <v>9552</v>
      </c>
      <c r="Z85" s="994" t="s">
        <v>9784</v>
      </c>
      <c r="AA85" s="1030"/>
      <c r="AB85" s="1030"/>
      <c r="AC85" s="1030"/>
      <c r="AD85" s="1030"/>
      <c r="AE85" s="1030"/>
      <c r="AF85" s="1030"/>
      <c r="AG85" s="1030"/>
      <c r="AH85" s="1030"/>
      <c r="AI85" s="1030"/>
      <c r="AJ85" s="1030"/>
      <c r="AK85" s="1030"/>
      <c r="AL85" s="1030"/>
      <c r="AM85" s="1030"/>
      <c r="AN85" s="1030"/>
    </row>
    <row r="86" ht="17.25" customHeight="1">
      <c r="A86" s="1050" t="s">
        <v>9785</v>
      </c>
      <c r="B86" s="1037" t="s">
        <v>7399</v>
      </c>
      <c r="C86" s="1027"/>
      <c r="D86" s="1027" t="s">
        <v>9537</v>
      </c>
      <c r="E86" s="1027">
        <v>28.0</v>
      </c>
      <c r="F86" s="1027">
        <v>8.0</v>
      </c>
      <c r="G86" s="1027" t="s">
        <v>9538</v>
      </c>
      <c r="H86" s="1027" t="s">
        <v>9563</v>
      </c>
      <c r="I86" s="1027" t="s">
        <v>9566</v>
      </c>
      <c r="J86" s="1027" t="s">
        <v>9580</v>
      </c>
      <c r="K86" s="1027" t="s">
        <v>9575</v>
      </c>
      <c r="L86" s="1027" t="s">
        <v>7376</v>
      </c>
      <c r="M86" s="1027" t="s">
        <v>7399</v>
      </c>
      <c r="N86" s="1027">
        <v>14.0</v>
      </c>
      <c r="O86" s="1027">
        <v>14.0</v>
      </c>
      <c r="P86" s="1027">
        <v>17.0</v>
      </c>
      <c r="Q86" s="1027">
        <v>26.0</v>
      </c>
      <c r="R86" s="1027" t="s">
        <v>7399</v>
      </c>
      <c r="S86" s="1027">
        <v>1.0</v>
      </c>
      <c r="T86" s="1027" t="s">
        <v>7376</v>
      </c>
      <c r="U86" s="1028" t="s">
        <v>9544</v>
      </c>
      <c r="V86" s="1027" t="s">
        <v>9585</v>
      </c>
      <c r="W86" s="1027" t="s">
        <v>7376</v>
      </c>
      <c r="X86" s="1027" t="s">
        <v>7376</v>
      </c>
      <c r="Y86" s="1027" t="s">
        <v>9786</v>
      </c>
      <c r="Z86" s="1027" t="s">
        <v>9787</v>
      </c>
      <c r="AA86" s="1030"/>
      <c r="AB86" s="1030"/>
      <c r="AC86" s="1026"/>
      <c r="AD86" s="1030"/>
      <c r="AE86" s="1030"/>
      <c r="AF86" s="1030"/>
      <c r="AG86" s="1030"/>
      <c r="AH86" s="1030"/>
      <c r="AI86" s="1030"/>
      <c r="AJ86" s="1030"/>
      <c r="AK86" s="1030"/>
      <c r="AL86" s="1030"/>
      <c r="AM86" s="1030"/>
      <c r="AN86" s="1030"/>
    </row>
    <row r="87">
      <c r="A87" s="1050" t="s">
        <v>9788</v>
      </c>
      <c r="B87" s="1056" t="s">
        <v>7385</v>
      </c>
      <c r="C87" s="1028" t="s">
        <v>9789</v>
      </c>
      <c r="D87" s="1028" t="s">
        <v>9537</v>
      </c>
      <c r="E87" s="1057">
        <v>8.0</v>
      </c>
      <c r="F87" s="1027">
        <v>4.0</v>
      </c>
      <c r="G87" s="1027" t="s">
        <v>9790</v>
      </c>
      <c r="H87" s="1027" t="s">
        <v>9615</v>
      </c>
      <c r="I87" s="1027" t="s">
        <v>9791</v>
      </c>
      <c r="J87" s="1027" t="s">
        <v>9580</v>
      </c>
      <c r="K87" s="1027" t="s">
        <v>9575</v>
      </c>
      <c r="L87" s="1027" t="s">
        <v>7376</v>
      </c>
      <c r="M87" s="1027" t="s">
        <v>7399</v>
      </c>
      <c r="N87" s="1027">
        <v>14.0</v>
      </c>
      <c r="O87" s="1027">
        <v>16.0</v>
      </c>
      <c r="P87" s="1027">
        <v>22.0</v>
      </c>
      <c r="Q87" s="1027">
        <v>36.0</v>
      </c>
      <c r="R87" s="1027" t="s">
        <v>7399</v>
      </c>
      <c r="S87" s="1027" t="s">
        <v>9550</v>
      </c>
      <c r="T87" s="1027" t="s">
        <v>7376</v>
      </c>
      <c r="U87" s="1028" t="s">
        <v>9544</v>
      </c>
      <c r="V87" s="1027" t="s">
        <v>9684</v>
      </c>
      <c r="W87" s="1027" t="s">
        <v>2249</v>
      </c>
      <c r="X87" s="1027" t="s">
        <v>2249</v>
      </c>
      <c r="Y87" s="1027" t="s">
        <v>9792</v>
      </c>
      <c r="Z87" s="1027" t="s">
        <v>9793</v>
      </c>
      <c r="AA87" s="1030"/>
      <c r="AB87" s="1030"/>
      <c r="AC87" s="1030"/>
      <c r="AD87" s="1030"/>
      <c r="AE87" s="1030"/>
      <c r="AF87" s="1030"/>
      <c r="AG87" s="1030"/>
      <c r="AH87" s="1079"/>
      <c r="AI87" s="1030"/>
      <c r="AJ87" s="1030"/>
      <c r="AK87" s="1030"/>
      <c r="AL87" s="1030"/>
      <c r="AM87" s="1030"/>
      <c r="AN87" s="1030"/>
    </row>
    <row r="88" ht="18.75" customHeight="1">
      <c r="A88" s="1024" t="s">
        <v>9794</v>
      </c>
      <c r="B88" s="1025"/>
      <c r="C88" s="1026"/>
      <c r="D88" s="1026" t="s">
        <v>9725</v>
      </c>
      <c r="E88" s="1026">
        <v>5.0</v>
      </c>
      <c r="F88" s="1026">
        <v>0.0</v>
      </c>
      <c r="G88" s="1026">
        <v>10.0</v>
      </c>
      <c r="H88" s="1026" t="s">
        <v>9609</v>
      </c>
      <c r="I88" s="1026" t="s">
        <v>9610</v>
      </c>
      <c r="J88" s="1026" t="s">
        <v>9555</v>
      </c>
      <c r="K88" s="1026" t="s">
        <v>9556</v>
      </c>
      <c r="L88" s="1026" t="s">
        <v>7376</v>
      </c>
      <c r="M88" s="1026" t="s">
        <v>7376</v>
      </c>
      <c r="N88" s="1026">
        <v>15.0</v>
      </c>
      <c r="O88" s="1026">
        <v>15.0</v>
      </c>
      <c r="P88" s="1026">
        <v>20.0</v>
      </c>
      <c r="Q88" s="1026">
        <v>22.0</v>
      </c>
      <c r="R88" s="1026" t="s">
        <v>7376</v>
      </c>
      <c r="S88" s="1026" t="s">
        <v>9589</v>
      </c>
      <c r="T88" s="1026" t="s">
        <v>7376</v>
      </c>
      <c r="U88" s="1064" t="s">
        <v>9628</v>
      </c>
      <c r="V88" s="1026" t="s">
        <v>9551</v>
      </c>
      <c r="W88" s="1026" t="s">
        <v>7381</v>
      </c>
      <c r="X88" s="1026" t="s">
        <v>7381</v>
      </c>
      <c r="Y88" s="1026" t="s">
        <v>9552</v>
      </c>
      <c r="Z88" s="1026" t="s">
        <v>9795</v>
      </c>
      <c r="AA88" s="1030"/>
      <c r="AB88" s="1030"/>
      <c r="AC88" s="1030"/>
      <c r="AD88" s="1030"/>
      <c r="AE88" s="1030"/>
      <c r="AF88" s="1030"/>
      <c r="AG88" s="1030"/>
      <c r="AH88" s="1030"/>
      <c r="AI88" s="1030"/>
      <c r="AJ88" s="1030"/>
      <c r="AK88" s="1030"/>
      <c r="AL88" s="1030"/>
      <c r="AM88" s="1030"/>
      <c r="AN88" s="1030"/>
    </row>
    <row r="89">
      <c r="A89" s="1050" t="s">
        <v>9796</v>
      </c>
      <c r="B89" s="1056" t="s">
        <v>7399</v>
      </c>
      <c r="C89" s="1028"/>
      <c r="D89" s="1028" t="s">
        <v>9725</v>
      </c>
      <c r="E89" s="1057">
        <v>3.0</v>
      </c>
      <c r="F89" s="1027">
        <v>2.0</v>
      </c>
      <c r="G89" s="1027">
        <v>4.0</v>
      </c>
      <c r="H89" s="1027">
        <v>28.0</v>
      </c>
      <c r="I89" s="1027" t="s">
        <v>9610</v>
      </c>
      <c r="J89" s="1027" t="s">
        <v>9705</v>
      </c>
      <c r="K89" s="1027" t="s">
        <v>9735</v>
      </c>
      <c r="L89" s="1030"/>
      <c r="M89" s="1030"/>
      <c r="N89" s="1027">
        <v>21.0</v>
      </c>
      <c r="O89" s="1027">
        <v>21.0</v>
      </c>
      <c r="P89" s="1027">
        <v>22.0</v>
      </c>
      <c r="Q89" s="1027">
        <v>64.0</v>
      </c>
      <c r="R89" s="1027" t="s">
        <v>7376</v>
      </c>
      <c r="S89" s="1027" t="s">
        <v>9576</v>
      </c>
      <c r="T89" s="1027" t="s">
        <v>7376</v>
      </c>
      <c r="U89" s="1028" t="s">
        <v>9697</v>
      </c>
      <c r="V89" s="1027" t="s">
        <v>9684</v>
      </c>
      <c r="W89" s="1027" t="s">
        <v>7381</v>
      </c>
      <c r="X89" s="1027" t="s">
        <v>7381</v>
      </c>
      <c r="Y89" s="1027" t="s">
        <v>9552</v>
      </c>
      <c r="Z89" s="1027" t="s">
        <v>9797</v>
      </c>
      <c r="AA89" s="1034"/>
      <c r="AB89" s="1034"/>
      <c r="AC89" s="1034"/>
      <c r="AD89" s="1030"/>
      <c r="AE89" s="1030"/>
      <c r="AF89" s="1030"/>
      <c r="AG89" s="1030"/>
      <c r="AH89" s="1030"/>
      <c r="AI89" s="1030"/>
      <c r="AJ89" s="1030"/>
      <c r="AK89" s="1030"/>
      <c r="AL89" s="1030"/>
      <c r="AM89" s="1030"/>
      <c r="AN89" s="1030"/>
    </row>
    <row r="90" ht="31.5" customHeight="1">
      <c r="A90" s="1050" t="s">
        <v>9798</v>
      </c>
      <c r="B90" s="1037" t="s">
        <v>7399</v>
      </c>
      <c r="C90" s="1027"/>
      <c r="D90" s="1027" t="s">
        <v>9537</v>
      </c>
      <c r="E90" s="1051">
        <v>27.0</v>
      </c>
      <c r="F90" s="1051">
        <v>5.0</v>
      </c>
      <c r="G90" s="1051" t="s">
        <v>9538</v>
      </c>
      <c r="H90" s="1027" t="s">
        <v>9609</v>
      </c>
      <c r="I90" s="1027" t="s">
        <v>9549</v>
      </c>
      <c r="J90" s="1027" t="s">
        <v>9575</v>
      </c>
      <c r="K90" s="1027" t="s">
        <v>9575</v>
      </c>
      <c r="L90" s="1027" t="s">
        <v>7399</v>
      </c>
      <c r="M90" s="1027" t="s">
        <v>7399</v>
      </c>
      <c r="N90" s="1027" t="s">
        <v>9538</v>
      </c>
      <c r="O90" s="1027" t="s">
        <v>9538</v>
      </c>
      <c r="P90" s="1027" t="s">
        <v>9538</v>
      </c>
      <c r="Q90" s="1027" t="s">
        <v>9799</v>
      </c>
      <c r="R90" s="1027" t="s">
        <v>3149</v>
      </c>
      <c r="S90" s="1027" t="s">
        <v>9576</v>
      </c>
      <c r="T90" s="1027">
        <v>2.0</v>
      </c>
      <c r="U90" s="1028" t="s">
        <v>9584</v>
      </c>
      <c r="V90" s="1027" t="s">
        <v>9623</v>
      </c>
      <c r="W90" s="1027" t="s">
        <v>3149</v>
      </c>
      <c r="X90" s="1027" t="s">
        <v>983</v>
      </c>
      <c r="Y90" s="1027" t="s">
        <v>9606</v>
      </c>
      <c r="Z90" s="1030"/>
      <c r="AA90" s="1030"/>
      <c r="AB90" s="1030"/>
      <c r="AC90" s="1030"/>
      <c r="AD90" s="1030"/>
      <c r="AE90" s="1030"/>
      <c r="AF90" s="1030"/>
      <c r="AG90" s="1030"/>
      <c r="AH90" s="1030"/>
      <c r="AI90" s="1030"/>
      <c r="AJ90" s="1030"/>
      <c r="AK90" s="1030"/>
      <c r="AL90" s="1030"/>
      <c r="AM90" s="1030"/>
      <c r="AN90" s="1030"/>
    </row>
    <row r="91" ht="31.5" customHeight="1">
      <c r="A91" s="1050" t="s">
        <v>9800</v>
      </c>
      <c r="B91" s="1037" t="s">
        <v>7399</v>
      </c>
      <c r="C91" s="1027"/>
      <c r="D91" s="1027" t="s">
        <v>9537</v>
      </c>
      <c r="E91" s="1027">
        <v>26.0</v>
      </c>
      <c r="F91" s="1027" t="s">
        <v>9562</v>
      </c>
      <c r="G91" s="1027" t="s">
        <v>9562</v>
      </c>
      <c r="H91" s="1027" t="s">
        <v>9563</v>
      </c>
      <c r="I91" s="1027" t="s">
        <v>9549</v>
      </c>
      <c r="J91" s="1027" t="s">
        <v>9567</v>
      </c>
      <c r="K91" s="1027" t="s">
        <v>9556</v>
      </c>
      <c r="L91" s="1027" t="s">
        <v>7376</v>
      </c>
      <c r="M91" s="1027" t="s">
        <v>7399</v>
      </c>
      <c r="N91" s="1027" t="s">
        <v>9538</v>
      </c>
      <c r="O91" s="1027" t="s">
        <v>9538</v>
      </c>
      <c r="P91" s="1027" t="s">
        <v>9801</v>
      </c>
      <c r="Q91" s="1027" t="s">
        <v>9799</v>
      </c>
      <c r="R91" s="1027" t="s">
        <v>7399</v>
      </c>
      <c r="S91" s="1027" t="s">
        <v>9543</v>
      </c>
      <c r="T91" s="1027" t="s">
        <v>7376</v>
      </c>
      <c r="U91" s="1028" t="s">
        <v>9584</v>
      </c>
      <c r="V91" s="1027" t="s">
        <v>9577</v>
      </c>
      <c r="W91" s="1027" t="s">
        <v>7376</v>
      </c>
      <c r="X91" s="1027" t="s">
        <v>7376</v>
      </c>
      <c r="Y91" s="1027" t="s">
        <v>7381</v>
      </c>
      <c r="Z91" s="1030"/>
      <c r="AA91" s="1030"/>
      <c r="AB91" s="1030"/>
      <c r="AC91" s="1030"/>
      <c r="AD91" s="1030"/>
      <c r="AE91" s="1030"/>
      <c r="AF91" s="1030"/>
      <c r="AG91" s="1030"/>
      <c r="AH91" s="1030"/>
      <c r="AI91" s="1030"/>
      <c r="AJ91" s="1030"/>
      <c r="AK91" s="1030"/>
      <c r="AL91" s="1030"/>
      <c r="AM91" s="1030"/>
      <c r="AN91" s="1030"/>
    </row>
    <row r="92" ht="31.5" customHeight="1">
      <c r="A92" s="1050" t="s">
        <v>9802</v>
      </c>
      <c r="B92" s="1037" t="s">
        <v>7399</v>
      </c>
      <c r="C92" s="1027"/>
      <c r="D92" s="1027" t="s">
        <v>9537</v>
      </c>
      <c r="E92" s="1027">
        <v>14.0</v>
      </c>
      <c r="F92" s="1027">
        <v>9.0</v>
      </c>
      <c r="G92" s="1027">
        <v>13.0</v>
      </c>
      <c r="H92" s="1027" t="s">
        <v>9563</v>
      </c>
      <c r="I92" s="1027" t="s">
        <v>9549</v>
      </c>
      <c r="J92" s="1027" t="s">
        <v>9705</v>
      </c>
      <c r="K92" s="1027" t="s">
        <v>9567</v>
      </c>
      <c r="L92" s="1027" t="s">
        <v>7376</v>
      </c>
      <c r="M92" s="1027" t="s">
        <v>7399</v>
      </c>
      <c r="N92" s="1027" t="s">
        <v>9538</v>
      </c>
      <c r="O92" s="1027" t="s">
        <v>9538</v>
      </c>
      <c r="P92" s="1027" t="s">
        <v>9538</v>
      </c>
      <c r="Q92" s="1027" t="s">
        <v>9801</v>
      </c>
      <c r="R92" s="1027" t="s">
        <v>7399</v>
      </c>
      <c r="S92" s="1027" t="s">
        <v>9543</v>
      </c>
      <c r="T92" s="1027" t="s">
        <v>7399</v>
      </c>
      <c r="U92" s="1028" t="s">
        <v>9628</v>
      </c>
      <c r="V92" s="1027" t="s">
        <v>9585</v>
      </c>
      <c r="W92" s="1027" t="s">
        <v>7376</v>
      </c>
      <c r="X92" s="1027" t="s">
        <v>7376</v>
      </c>
      <c r="Y92" s="1027" t="s">
        <v>9803</v>
      </c>
      <c r="Z92" s="1026"/>
      <c r="AA92" s="1030"/>
      <c r="AB92" s="1030"/>
      <c r="AC92" s="1030"/>
      <c r="AD92" s="1030"/>
      <c r="AE92" s="1030"/>
      <c r="AF92" s="1030"/>
      <c r="AG92" s="1030"/>
      <c r="AH92" s="1030"/>
      <c r="AI92" s="1030"/>
      <c r="AJ92" s="1030"/>
      <c r="AK92" s="1030"/>
      <c r="AL92" s="1030"/>
      <c r="AM92" s="1030"/>
      <c r="AN92" s="1030"/>
    </row>
    <row r="93">
      <c r="A93" s="1050" t="s">
        <v>9804</v>
      </c>
      <c r="B93" s="1037" t="s">
        <v>7399</v>
      </c>
      <c r="C93" s="1027">
        <v>1.0</v>
      </c>
      <c r="D93" s="1027" t="s">
        <v>9537</v>
      </c>
      <c r="E93" s="1027">
        <v>13.0</v>
      </c>
      <c r="F93" s="1027">
        <v>8.0</v>
      </c>
      <c r="G93" s="1027" t="s">
        <v>9672</v>
      </c>
      <c r="H93" s="1027" t="s">
        <v>9548</v>
      </c>
      <c r="I93" s="1027" t="s">
        <v>9549</v>
      </c>
      <c r="J93" s="1027" t="s">
        <v>9541</v>
      </c>
      <c r="K93" s="1027" t="s">
        <v>9580</v>
      </c>
      <c r="L93" s="1027" t="s">
        <v>7376</v>
      </c>
      <c r="M93" s="1027" t="s">
        <v>7399</v>
      </c>
      <c r="N93" s="1027" t="s">
        <v>9538</v>
      </c>
      <c r="O93" s="1027" t="s">
        <v>9538</v>
      </c>
      <c r="P93" s="1027" t="s">
        <v>9538</v>
      </c>
      <c r="Q93" s="1027" t="s">
        <v>9801</v>
      </c>
      <c r="R93" s="1027" t="s">
        <v>7399</v>
      </c>
      <c r="S93" s="1027" t="s">
        <v>9805</v>
      </c>
      <c r="T93" s="1027" t="s">
        <v>7376</v>
      </c>
      <c r="U93" s="1028" t="s">
        <v>9544</v>
      </c>
      <c r="V93" s="1027" t="s">
        <v>9569</v>
      </c>
      <c r="W93" s="1027" t="s">
        <v>7381</v>
      </c>
      <c r="X93" s="1027" t="s">
        <v>1871</v>
      </c>
      <c r="Y93" s="1027" t="s">
        <v>7381</v>
      </c>
      <c r="Z93" s="1030"/>
      <c r="AA93" s="1030"/>
      <c r="AB93" s="1030"/>
      <c r="AC93" s="1030"/>
      <c r="AD93" s="1030"/>
      <c r="AE93" s="1030"/>
      <c r="AF93" s="1030"/>
      <c r="AG93" s="1030"/>
      <c r="AH93" s="1030"/>
      <c r="AI93" s="1030"/>
      <c r="AJ93" s="1030"/>
      <c r="AK93" s="1030"/>
      <c r="AL93" s="1030"/>
      <c r="AM93" s="1030"/>
      <c r="AN93" s="1030"/>
    </row>
    <row r="94">
      <c r="A94" s="1050" t="s">
        <v>9806</v>
      </c>
      <c r="B94" s="1056" t="s">
        <v>7399</v>
      </c>
      <c r="C94" s="1028" t="s">
        <v>9789</v>
      </c>
      <c r="D94" s="1028" t="s">
        <v>9537</v>
      </c>
      <c r="E94" s="1057">
        <v>8.0</v>
      </c>
      <c r="F94" s="1027">
        <v>8.0</v>
      </c>
      <c r="G94" s="1027" t="s">
        <v>9710</v>
      </c>
      <c r="H94" s="1027" t="s">
        <v>9609</v>
      </c>
      <c r="I94" s="1027" t="s">
        <v>9549</v>
      </c>
      <c r="J94" s="1027" t="s">
        <v>9575</v>
      </c>
      <c r="K94" s="1027" t="s">
        <v>9631</v>
      </c>
      <c r="L94" s="1027" t="s">
        <v>7376</v>
      </c>
      <c r="M94" s="1027" t="s">
        <v>7376</v>
      </c>
      <c r="N94" s="1027" t="s">
        <v>9807</v>
      </c>
      <c r="O94" s="1027" t="s">
        <v>9807</v>
      </c>
      <c r="P94" s="1027" t="s">
        <v>9807</v>
      </c>
      <c r="Q94" s="1027" t="s">
        <v>9808</v>
      </c>
      <c r="R94" s="1027" t="s">
        <v>7399</v>
      </c>
      <c r="S94" s="1027" t="s">
        <v>9550</v>
      </c>
      <c r="T94" s="1027" t="s">
        <v>7399</v>
      </c>
      <c r="U94" s="1028" t="s">
        <v>9568</v>
      </c>
      <c r="V94" s="1027" t="s">
        <v>9585</v>
      </c>
      <c r="W94" s="1027" t="s">
        <v>2249</v>
      </c>
      <c r="X94" s="1027" t="s">
        <v>2249</v>
      </c>
      <c r="Y94" s="1027" t="s">
        <v>9809</v>
      </c>
      <c r="Z94" s="1030"/>
      <c r="AA94" s="1030"/>
      <c r="AB94" s="1030"/>
      <c r="AC94" s="1030"/>
      <c r="AD94" s="1030"/>
      <c r="AE94" s="1030"/>
      <c r="AF94" s="1030"/>
      <c r="AG94" s="1030"/>
      <c r="AH94" s="1079"/>
      <c r="AI94" s="1030"/>
      <c r="AJ94" s="1030"/>
      <c r="AK94" s="1030"/>
      <c r="AL94" s="1030"/>
      <c r="AM94" s="1030"/>
      <c r="AN94" s="1030"/>
    </row>
    <row r="95">
      <c r="A95" s="1077" t="s">
        <v>9810</v>
      </c>
      <c r="B95" s="1078" t="s">
        <v>7399</v>
      </c>
      <c r="C95" s="1079"/>
      <c r="D95" s="917" t="s">
        <v>9537</v>
      </c>
      <c r="E95" s="1080">
        <v>16.0</v>
      </c>
      <c r="F95" s="1080" t="s">
        <v>9811</v>
      </c>
      <c r="G95" s="1080" t="s">
        <v>9672</v>
      </c>
      <c r="H95" s="1080">
        <v>50.0</v>
      </c>
      <c r="I95" s="917" t="s">
        <v>9610</v>
      </c>
      <c r="J95" s="917" t="s">
        <v>9542</v>
      </c>
      <c r="K95" s="917" t="s">
        <v>9631</v>
      </c>
      <c r="L95" s="917" t="s">
        <v>7399</v>
      </c>
      <c r="M95" s="917" t="s">
        <v>7399</v>
      </c>
      <c r="N95" s="1080" t="s">
        <v>9812</v>
      </c>
      <c r="O95" s="1080" t="s">
        <v>9812</v>
      </c>
      <c r="P95" s="1080" t="s">
        <v>9538</v>
      </c>
      <c r="Q95" s="1080" t="s">
        <v>9538</v>
      </c>
      <c r="R95" s="917" t="s">
        <v>7376</v>
      </c>
      <c r="S95" s="917" t="s">
        <v>9543</v>
      </c>
      <c r="T95" s="917" t="s">
        <v>7376</v>
      </c>
      <c r="U95" s="1081">
        <v>44260.0</v>
      </c>
      <c r="V95" s="917" t="s">
        <v>9585</v>
      </c>
      <c r="W95" s="917" t="s">
        <v>7381</v>
      </c>
      <c r="X95" s="917" t="s">
        <v>7381</v>
      </c>
      <c r="Y95" s="917" t="s">
        <v>7381</v>
      </c>
      <c r="Z95" s="1079"/>
      <c r="AA95" s="1030"/>
      <c r="AB95" s="1030"/>
      <c r="AC95" s="1030"/>
      <c r="AD95" s="1030"/>
      <c r="AE95" s="1030"/>
      <c r="AF95" s="1030"/>
      <c r="AG95" s="1030"/>
      <c r="AH95" s="1030"/>
      <c r="AI95" s="1030"/>
      <c r="AJ95" s="1030"/>
      <c r="AK95" s="1030"/>
      <c r="AL95" s="1030"/>
      <c r="AM95" s="1030"/>
      <c r="AN95" s="1030"/>
    </row>
    <row r="96">
      <c r="A96" s="1024"/>
      <c r="B96" s="1025"/>
      <c r="C96" s="1026"/>
      <c r="D96" s="1027" t="s">
        <v>9813</v>
      </c>
      <c r="E96" s="1100">
        <f>AVERAGE(E97:E1007)</f>
        <v>12.41176471</v>
      </c>
      <c r="F96" s="1100"/>
      <c r="G96" s="1026"/>
      <c r="H96" s="1026"/>
      <c r="I96" s="1026"/>
      <c r="J96" s="1026"/>
      <c r="K96" s="1026"/>
      <c r="L96" s="1026"/>
      <c r="M96" s="1026"/>
      <c r="N96" s="1026"/>
      <c r="O96" s="1026"/>
      <c r="P96" s="1026"/>
      <c r="Q96" s="1026"/>
      <c r="R96" s="1026"/>
      <c r="S96" s="1026"/>
      <c r="T96" s="1026"/>
      <c r="U96" s="1064"/>
      <c r="V96" s="1026"/>
      <c r="W96" s="1026"/>
      <c r="X96" s="1026"/>
      <c r="Y96" s="1026"/>
      <c r="Z96" s="1026"/>
      <c r="AA96" s="1030"/>
      <c r="AB96" s="1030"/>
      <c r="AC96" s="1030"/>
      <c r="AD96" s="1030"/>
      <c r="AE96" s="1030"/>
      <c r="AF96" s="1030"/>
      <c r="AG96" s="1030"/>
      <c r="AH96" s="1030"/>
      <c r="AI96" s="1030"/>
      <c r="AJ96" s="1030"/>
      <c r="AK96" s="1030"/>
      <c r="AL96" s="1030"/>
      <c r="AM96" s="1030"/>
      <c r="AN96" s="1030"/>
    </row>
    <row r="97">
      <c r="A97" s="1024" t="s">
        <v>9814</v>
      </c>
      <c r="B97" s="1025"/>
      <c r="C97" s="1026"/>
      <c r="D97" s="1026" t="s">
        <v>9537</v>
      </c>
      <c r="E97" s="1027">
        <v>29.0</v>
      </c>
      <c r="F97" s="1026">
        <v>3.0</v>
      </c>
      <c r="G97" s="1026">
        <v>3.0</v>
      </c>
      <c r="H97" s="1026">
        <v>52.0</v>
      </c>
      <c r="I97" s="1026" t="s">
        <v>9540</v>
      </c>
      <c r="J97" s="1026">
        <v>255.0</v>
      </c>
      <c r="K97" s="1026">
        <v>258.0</v>
      </c>
      <c r="L97" s="1026" t="s">
        <v>7399</v>
      </c>
      <c r="M97" s="1026" t="s">
        <v>7399</v>
      </c>
      <c r="N97" s="1026"/>
      <c r="O97" s="1026">
        <v>6.0</v>
      </c>
      <c r="P97" s="1026">
        <v>9.0</v>
      </c>
      <c r="Q97" s="1026">
        <v>12.0</v>
      </c>
      <c r="R97" s="1026" t="s">
        <v>2249</v>
      </c>
      <c r="S97" s="1026">
        <v>1.0</v>
      </c>
      <c r="T97" s="1026" t="s">
        <v>9693</v>
      </c>
      <c r="U97" s="1064" t="s">
        <v>9584</v>
      </c>
      <c r="V97" s="1026" t="s">
        <v>9551</v>
      </c>
      <c r="W97" s="1026" t="s">
        <v>3149</v>
      </c>
      <c r="X97" s="1026" t="s">
        <v>983</v>
      </c>
      <c r="Y97" s="1026" t="s">
        <v>9546</v>
      </c>
      <c r="Z97" s="1030" t="s">
        <v>9815</v>
      </c>
      <c r="AA97" s="1030"/>
      <c r="AB97" s="1030"/>
      <c r="AC97" s="1030"/>
      <c r="AD97" s="1030"/>
      <c r="AE97" s="1030"/>
      <c r="AF97" s="1030"/>
      <c r="AG97" s="1030"/>
      <c r="AH97" s="1030"/>
      <c r="AI97" s="1049"/>
      <c r="AJ97" s="1049"/>
      <c r="AK97" s="1030"/>
      <c r="AL97" s="1030"/>
      <c r="AM97" s="1030"/>
      <c r="AN97" s="1030"/>
    </row>
    <row r="98">
      <c r="A98" s="1024" t="s">
        <v>9816</v>
      </c>
      <c r="B98" s="1025"/>
      <c r="C98" s="1026"/>
      <c r="D98" s="1026" t="s">
        <v>9537</v>
      </c>
      <c r="E98" s="1027">
        <v>24.0</v>
      </c>
      <c r="F98" s="1026">
        <v>4.0</v>
      </c>
      <c r="G98" s="1027" t="s">
        <v>9538</v>
      </c>
      <c r="H98" s="1026" t="s">
        <v>9604</v>
      </c>
      <c r="I98" s="1026" t="s">
        <v>9610</v>
      </c>
      <c r="J98" s="1026" t="s">
        <v>9754</v>
      </c>
      <c r="K98" s="1026" t="s">
        <v>9575</v>
      </c>
      <c r="L98" s="1026"/>
      <c r="M98" s="1026"/>
      <c r="N98" s="1026"/>
      <c r="O98" s="1026"/>
      <c r="P98" s="1026">
        <v>4.0</v>
      </c>
      <c r="Q98" s="1026">
        <v>25.0</v>
      </c>
      <c r="R98" s="1026" t="s">
        <v>2249</v>
      </c>
      <c r="S98" s="1026">
        <v>3.0</v>
      </c>
      <c r="T98" s="1026" t="s">
        <v>9583</v>
      </c>
      <c r="U98" s="1028" t="s">
        <v>9744</v>
      </c>
      <c r="V98" s="1027" t="s">
        <v>9577</v>
      </c>
      <c r="W98" s="1026" t="s">
        <v>983</v>
      </c>
      <c r="X98" s="1026" t="s">
        <v>3149</v>
      </c>
      <c r="Y98" s="1026" t="s">
        <v>7381</v>
      </c>
      <c r="Z98" s="1030"/>
      <c r="AA98" s="1079"/>
      <c r="AB98" s="1079"/>
      <c r="AC98" s="1079"/>
      <c r="AD98" s="1030"/>
      <c r="AE98" s="1030"/>
      <c r="AF98" s="1030"/>
      <c r="AG98" s="1030"/>
      <c r="AH98" s="1030"/>
      <c r="AI98" s="1079"/>
      <c r="AJ98" s="1079"/>
      <c r="AK98" s="1079"/>
      <c r="AL98" s="1079"/>
      <c r="AM98" s="1079"/>
      <c r="AN98" s="1079"/>
    </row>
    <row r="99">
      <c r="A99" s="1050" t="s">
        <v>9817</v>
      </c>
      <c r="B99" s="1025"/>
      <c r="C99" s="1026"/>
      <c r="D99" s="1026" t="s">
        <v>9537</v>
      </c>
      <c r="E99" s="1027">
        <v>23.0</v>
      </c>
      <c r="F99" s="1026">
        <v>5.0</v>
      </c>
      <c r="G99" s="1026">
        <v>9.0</v>
      </c>
      <c r="H99" s="1026" t="s">
        <v>9563</v>
      </c>
      <c r="I99" s="1026" t="s">
        <v>9566</v>
      </c>
      <c r="J99" s="1026" t="s">
        <v>9575</v>
      </c>
      <c r="K99" s="1026" t="s">
        <v>9542</v>
      </c>
      <c r="L99" s="1026" t="s">
        <v>7399</v>
      </c>
      <c r="M99" s="1026" t="s">
        <v>7399</v>
      </c>
      <c r="N99" s="1026"/>
      <c r="O99" s="1026">
        <v>5.0</v>
      </c>
      <c r="P99" s="1026">
        <v>7.0</v>
      </c>
      <c r="Q99" s="1026">
        <v>15.0</v>
      </c>
      <c r="R99" s="1026" t="s">
        <v>7376</v>
      </c>
      <c r="S99" s="1026" t="s">
        <v>9595</v>
      </c>
      <c r="T99" s="1026" t="s">
        <v>7376</v>
      </c>
      <c r="U99" s="1064" t="s">
        <v>9544</v>
      </c>
      <c r="V99" s="1026" t="s">
        <v>9577</v>
      </c>
      <c r="W99" s="1026" t="s">
        <v>1871</v>
      </c>
      <c r="X99" s="1026" t="s">
        <v>2249</v>
      </c>
      <c r="Y99" s="1026" t="s">
        <v>9546</v>
      </c>
      <c r="Z99" s="1030"/>
      <c r="AA99" s="1030"/>
      <c r="AB99" s="1030"/>
      <c r="AC99" s="1030"/>
      <c r="AD99" s="1049"/>
      <c r="AE99" s="1049"/>
      <c r="AF99" s="1049"/>
      <c r="AG99" s="1049"/>
      <c r="AH99" s="1030"/>
      <c r="AI99" s="1030"/>
      <c r="AJ99" s="1030"/>
      <c r="AK99" s="1030"/>
      <c r="AL99" s="1030"/>
      <c r="AM99" s="1030"/>
      <c r="AN99" s="1030"/>
    </row>
    <row r="100">
      <c r="A100" s="1024" t="s">
        <v>9818</v>
      </c>
      <c r="B100" s="1037" t="s">
        <v>7376</v>
      </c>
      <c r="C100" s="1026"/>
      <c r="D100" s="1026" t="s">
        <v>9537</v>
      </c>
      <c r="E100" s="1027">
        <v>18.0</v>
      </c>
      <c r="F100" s="1027">
        <v>7.0</v>
      </c>
      <c r="G100" s="1026" t="s">
        <v>3149</v>
      </c>
      <c r="H100" s="1026" t="s">
        <v>9548</v>
      </c>
      <c r="I100" s="1026" t="s">
        <v>9549</v>
      </c>
      <c r="J100" s="1026" t="s">
        <v>9600</v>
      </c>
      <c r="K100" s="1026" t="s">
        <v>9600</v>
      </c>
      <c r="L100" s="1026" t="s">
        <v>7376</v>
      </c>
      <c r="M100" s="1026" t="s">
        <v>7399</v>
      </c>
      <c r="N100" s="1026"/>
      <c r="O100" s="1026"/>
      <c r="P100" s="1026">
        <v>8.0</v>
      </c>
      <c r="Q100" s="1026">
        <v>14.0</v>
      </c>
      <c r="R100" s="1026" t="s">
        <v>7399</v>
      </c>
      <c r="S100" s="1026" t="s">
        <v>9543</v>
      </c>
      <c r="T100" s="1026" t="s">
        <v>7376</v>
      </c>
      <c r="U100" s="1028" t="s">
        <v>9559</v>
      </c>
      <c r="V100" s="1026" t="s">
        <v>9551</v>
      </c>
      <c r="W100" s="1026" t="s">
        <v>1871</v>
      </c>
      <c r="X100" s="1026" t="s">
        <v>1871</v>
      </c>
      <c r="Y100" s="1026" t="s">
        <v>7381</v>
      </c>
      <c r="Z100" s="1052" t="s">
        <v>9819</v>
      </c>
      <c r="AA100" s="1039"/>
      <c r="AB100" s="1039"/>
      <c r="AC100" s="1039"/>
      <c r="AD100" s="1030"/>
      <c r="AE100" s="1030"/>
      <c r="AF100" s="1030"/>
      <c r="AG100" s="1030"/>
      <c r="AH100" s="1030"/>
      <c r="AI100" s="1030"/>
      <c r="AJ100" s="1030"/>
      <c r="AK100" s="1030"/>
      <c r="AL100" s="1030"/>
      <c r="AM100" s="1030"/>
      <c r="AN100" s="1030"/>
    </row>
    <row r="101">
      <c r="A101" s="1024" t="s">
        <v>9820</v>
      </c>
      <c r="B101" s="1037" t="s">
        <v>7399</v>
      </c>
      <c r="C101" s="1026"/>
      <c r="D101" s="1026" t="s">
        <v>9537</v>
      </c>
      <c r="E101" s="1027">
        <v>18.0</v>
      </c>
      <c r="F101" s="1026" t="s">
        <v>9538</v>
      </c>
      <c r="G101" s="1026" t="s">
        <v>9538</v>
      </c>
      <c r="H101" s="1026" t="s">
        <v>9563</v>
      </c>
      <c r="I101" s="1026" t="s">
        <v>9566</v>
      </c>
      <c r="J101" s="1026" t="s">
        <v>9542</v>
      </c>
      <c r="K101" s="1026" t="s">
        <v>9631</v>
      </c>
      <c r="L101" s="1026" t="s">
        <v>7399</v>
      </c>
      <c r="M101" s="1026" t="s">
        <v>7376</v>
      </c>
      <c r="N101" s="1026"/>
      <c r="O101" s="1026">
        <v>5.0</v>
      </c>
      <c r="P101" s="1026">
        <v>8.0</v>
      </c>
      <c r="Q101" s="1026">
        <v>20.0</v>
      </c>
      <c r="R101" s="1026" t="s">
        <v>7376</v>
      </c>
      <c r="S101" s="1026" t="s">
        <v>9589</v>
      </c>
      <c r="T101" s="1026" t="s">
        <v>7376</v>
      </c>
      <c r="U101" s="1064" t="s">
        <v>9544</v>
      </c>
      <c r="V101" s="1026" t="s">
        <v>9551</v>
      </c>
      <c r="W101" s="1026" t="s">
        <v>1871</v>
      </c>
      <c r="X101" s="1026" t="s">
        <v>2249</v>
      </c>
      <c r="Y101" s="1026"/>
      <c r="Z101" s="1030"/>
      <c r="AA101" s="1030"/>
      <c r="AB101" s="1030"/>
      <c r="AC101" s="1030"/>
      <c r="AD101" s="1030"/>
      <c r="AE101" s="1030"/>
      <c r="AF101" s="1030"/>
      <c r="AG101" s="1030"/>
      <c r="AH101" s="1030"/>
      <c r="AI101" s="1063"/>
      <c r="AJ101" s="1063"/>
      <c r="AK101" s="1030"/>
      <c r="AL101" s="1030"/>
      <c r="AM101" s="1030"/>
      <c r="AN101" s="1030"/>
    </row>
    <row r="102">
      <c r="A102" s="1024" t="s">
        <v>9821</v>
      </c>
      <c r="B102" s="1037" t="s">
        <v>7399</v>
      </c>
      <c r="C102" s="1026"/>
      <c r="D102" s="1026" t="s">
        <v>9537</v>
      </c>
      <c r="E102" s="1027">
        <v>16.0</v>
      </c>
      <c r="F102" s="1027">
        <v>5.0</v>
      </c>
      <c r="G102" s="1026"/>
      <c r="H102" s="1027">
        <v>70.0</v>
      </c>
      <c r="I102" s="1026" t="s">
        <v>9610</v>
      </c>
      <c r="J102" s="1027" t="s">
        <v>9687</v>
      </c>
      <c r="K102" s="1027" t="s">
        <v>9719</v>
      </c>
      <c r="L102" s="1026" t="s">
        <v>7399</v>
      </c>
      <c r="M102" s="1026" t="s">
        <v>7399</v>
      </c>
      <c r="N102" s="1026"/>
      <c r="O102" s="1026">
        <v>7.0</v>
      </c>
      <c r="P102" s="1026">
        <v>9.0</v>
      </c>
      <c r="Q102" s="1026">
        <v>18.0</v>
      </c>
      <c r="R102" s="1026" t="s">
        <v>7376</v>
      </c>
      <c r="S102" s="1026">
        <v>1.0</v>
      </c>
      <c r="T102" s="1026" t="s">
        <v>2249</v>
      </c>
      <c r="U102" s="1064" t="s">
        <v>9628</v>
      </c>
      <c r="V102" s="1026" t="s">
        <v>9822</v>
      </c>
      <c r="W102" s="1026" t="s">
        <v>7381</v>
      </c>
      <c r="X102" s="1026" t="s">
        <v>7381</v>
      </c>
      <c r="Y102" s="1026" t="s">
        <v>7381</v>
      </c>
      <c r="Z102" s="1030"/>
      <c r="AA102" s="1045"/>
      <c r="AB102" s="1045"/>
      <c r="AC102" s="1045"/>
      <c r="AD102" s="1030"/>
      <c r="AE102" s="1030"/>
      <c r="AF102" s="1030"/>
      <c r="AG102" s="1030"/>
      <c r="AH102" s="1030"/>
      <c r="AI102" s="1030"/>
      <c r="AJ102" s="1030"/>
      <c r="AK102" s="1030"/>
      <c r="AL102" s="1030"/>
      <c r="AM102" s="1030"/>
      <c r="AN102" s="1030"/>
    </row>
    <row r="103">
      <c r="A103" s="1024" t="s">
        <v>9823</v>
      </c>
      <c r="B103" s="1037" t="s">
        <v>7399</v>
      </c>
      <c r="C103" s="1027">
        <v>3.0</v>
      </c>
      <c r="D103" s="1026" t="s">
        <v>9537</v>
      </c>
      <c r="E103" s="1027">
        <v>16.0</v>
      </c>
      <c r="F103" s="1027">
        <v>5.0</v>
      </c>
      <c r="G103" s="1026">
        <v>12.0</v>
      </c>
      <c r="H103" s="1026" t="s">
        <v>9604</v>
      </c>
      <c r="I103" s="1026" t="s">
        <v>9610</v>
      </c>
      <c r="J103" s="1026" t="s">
        <v>9575</v>
      </c>
      <c r="K103" s="1026" t="s">
        <v>9542</v>
      </c>
      <c r="L103" s="1026" t="s">
        <v>9711</v>
      </c>
      <c r="M103" s="1026" t="s">
        <v>7399</v>
      </c>
      <c r="N103" s="1026"/>
      <c r="O103" s="1026">
        <v>2.0</v>
      </c>
      <c r="P103" s="1026">
        <v>2.0</v>
      </c>
      <c r="Q103" s="1026">
        <v>8.0</v>
      </c>
      <c r="R103" s="1026" t="s">
        <v>7376</v>
      </c>
      <c r="S103" s="1026" t="s">
        <v>9550</v>
      </c>
      <c r="T103" s="1026" t="s">
        <v>7376</v>
      </c>
      <c r="U103" s="1064" t="s">
        <v>9824</v>
      </c>
      <c r="V103" s="1026" t="s">
        <v>9585</v>
      </c>
      <c r="W103" s="1026" t="s">
        <v>7381</v>
      </c>
      <c r="X103" s="1026" t="s">
        <v>983</v>
      </c>
      <c r="Y103" s="1027" t="s">
        <v>9546</v>
      </c>
      <c r="Z103" s="1030"/>
      <c r="AA103" s="1030"/>
      <c r="AB103" s="1030"/>
      <c r="AC103" s="1030"/>
      <c r="AD103" s="1030"/>
      <c r="AE103" s="1030"/>
      <c r="AF103" s="1030"/>
      <c r="AG103" s="1030"/>
      <c r="AH103" s="1030"/>
      <c r="AI103" s="1030"/>
      <c r="AJ103" s="1030"/>
      <c r="AK103" s="1030"/>
      <c r="AL103" s="1030"/>
      <c r="AM103" s="1030"/>
      <c r="AN103" s="1030"/>
    </row>
    <row r="104">
      <c r="A104" s="1024" t="s">
        <v>9825</v>
      </c>
      <c r="B104" s="1037" t="s">
        <v>7399</v>
      </c>
      <c r="C104" s="1027">
        <v>3.0</v>
      </c>
      <c r="D104" s="1026" t="s">
        <v>9537</v>
      </c>
      <c r="E104" s="1027">
        <v>12.0</v>
      </c>
      <c r="F104" s="1026">
        <v>3.0</v>
      </c>
      <c r="G104" s="1027">
        <v>17.0</v>
      </c>
      <c r="H104" s="1026" t="s">
        <v>9548</v>
      </c>
      <c r="I104" s="1026" t="s">
        <v>9540</v>
      </c>
      <c r="J104" s="1026" t="s">
        <v>9580</v>
      </c>
      <c r="K104" s="1026" t="s">
        <v>9575</v>
      </c>
      <c r="L104" s="1026" t="s">
        <v>7381</v>
      </c>
      <c r="M104" s="1026" t="s">
        <v>7381</v>
      </c>
      <c r="N104" s="1026"/>
      <c r="O104" s="1026">
        <v>1.0</v>
      </c>
      <c r="P104" s="1026">
        <v>3.0</v>
      </c>
      <c r="Q104" s="1026">
        <v>7.0</v>
      </c>
      <c r="R104" s="1026" t="s">
        <v>7376</v>
      </c>
      <c r="S104" s="1026" t="s">
        <v>9557</v>
      </c>
      <c r="T104" s="1026" t="s">
        <v>7376</v>
      </c>
      <c r="U104" s="1064" t="s">
        <v>9744</v>
      </c>
      <c r="V104" s="1026" t="s">
        <v>9551</v>
      </c>
      <c r="W104" s="1026" t="s">
        <v>2249</v>
      </c>
      <c r="X104" s="1026" t="s">
        <v>2249</v>
      </c>
      <c r="Y104" s="1026" t="s">
        <v>9685</v>
      </c>
      <c r="Z104" s="1026"/>
      <c r="AA104" s="1030"/>
      <c r="AB104" s="1030"/>
      <c r="AC104" s="1030"/>
      <c r="AD104" s="1030"/>
      <c r="AE104" s="1030"/>
      <c r="AF104" s="1030"/>
      <c r="AG104" s="1030"/>
      <c r="AH104" s="1045"/>
      <c r="AI104" s="1030"/>
      <c r="AJ104" s="1030"/>
      <c r="AK104" s="1030"/>
      <c r="AL104" s="1030"/>
      <c r="AM104" s="1030"/>
      <c r="AN104" s="1030"/>
    </row>
    <row r="105">
      <c r="A105" s="1024" t="s">
        <v>9826</v>
      </c>
      <c r="B105" s="1037" t="s">
        <v>7399</v>
      </c>
      <c r="C105" s="1027">
        <v>4.0</v>
      </c>
      <c r="D105" s="1026" t="s">
        <v>9537</v>
      </c>
      <c r="E105" s="1027">
        <v>12.0</v>
      </c>
      <c r="F105" s="1027">
        <v>8.0</v>
      </c>
      <c r="G105" s="1027">
        <v>18.0</v>
      </c>
      <c r="H105" s="1026" t="s">
        <v>9548</v>
      </c>
      <c r="I105" s="1026" t="s">
        <v>9610</v>
      </c>
      <c r="J105" s="1026" t="s">
        <v>9542</v>
      </c>
      <c r="K105" s="1026" t="s">
        <v>7381</v>
      </c>
      <c r="L105" s="1026" t="s">
        <v>7399</v>
      </c>
      <c r="M105" s="1026" t="s">
        <v>7399</v>
      </c>
      <c r="N105" s="1026"/>
      <c r="O105" s="1026">
        <v>3.0</v>
      </c>
      <c r="P105" s="1026">
        <v>9.0</v>
      </c>
      <c r="Q105" s="1026">
        <v>15.0</v>
      </c>
      <c r="R105" s="1026" t="s">
        <v>7376</v>
      </c>
      <c r="S105" s="1026" t="s">
        <v>9550</v>
      </c>
      <c r="T105" s="1026" t="s">
        <v>9827</v>
      </c>
      <c r="U105" s="1028" t="s">
        <v>9628</v>
      </c>
      <c r="V105" s="1026" t="s">
        <v>9585</v>
      </c>
      <c r="W105" s="1026" t="s">
        <v>1871</v>
      </c>
      <c r="X105" s="1026" t="s">
        <v>1871</v>
      </c>
      <c r="Y105" s="1026" t="s">
        <v>9552</v>
      </c>
      <c r="Z105" s="1030"/>
      <c r="AA105" s="1030"/>
      <c r="AB105" s="1030"/>
      <c r="AC105" s="1030"/>
      <c r="AD105" s="1030"/>
      <c r="AE105" s="1030"/>
      <c r="AF105" s="1030"/>
      <c r="AG105" s="1030"/>
      <c r="AH105" s="1049"/>
      <c r="AI105" s="1030"/>
      <c r="AJ105" s="1030"/>
      <c r="AK105" s="1030"/>
      <c r="AL105" s="1030"/>
      <c r="AM105" s="1030"/>
      <c r="AN105" s="1030"/>
    </row>
    <row r="106">
      <c r="A106" s="1083" t="s">
        <v>9828</v>
      </c>
      <c r="B106" s="1037"/>
      <c r="C106" s="1027"/>
      <c r="D106" s="1027" t="s">
        <v>9537</v>
      </c>
      <c r="E106" s="1027">
        <v>10.0</v>
      </c>
      <c r="F106" s="1082">
        <v>2.0</v>
      </c>
      <c r="G106" s="1027">
        <v>15.0</v>
      </c>
      <c r="H106" s="1030" t="s">
        <v>9604</v>
      </c>
      <c r="I106" s="1030" t="s">
        <v>9566</v>
      </c>
      <c r="J106" s="1030" t="s">
        <v>9541</v>
      </c>
      <c r="K106" s="1030" t="s">
        <v>9542</v>
      </c>
      <c r="L106" s="1030" t="s">
        <v>7376</v>
      </c>
      <c r="M106" s="1030" t="s">
        <v>7399</v>
      </c>
      <c r="N106" s="1030"/>
      <c r="O106" s="1030">
        <v>2.0</v>
      </c>
      <c r="P106" s="1030">
        <v>3.0</v>
      </c>
      <c r="Q106" s="1030">
        <v>10.0</v>
      </c>
      <c r="R106" s="1030" t="s">
        <v>7376</v>
      </c>
      <c r="S106" s="1030" t="s">
        <v>9576</v>
      </c>
      <c r="T106" s="1030" t="s">
        <v>7376</v>
      </c>
      <c r="U106" s="1064" t="s">
        <v>9697</v>
      </c>
      <c r="V106" s="1030" t="s">
        <v>9545</v>
      </c>
      <c r="W106" s="1030" t="s">
        <v>983</v>
      </c>
      <c r="X106" s="1030" t="s">
        <v>983</v>
      </c>
      <c r="Y106" s="1030" t="s">
        <v>9596</v>
      </c>
      <c r="Z106" s="1030"/>
      <c r="AA106" s="1030"/>
      <c r="AB106" s="1030"/>
      <c r="AC106" s="1030"/>
      <c r="AD106" s="1030"/>
      <c r="AE106" s="1030"/>
      <c r="AF106" s="1030"/>
      <c r="AG106" s="1030"/>
      <c r="AH106" s="1030"/>
      <c r="AI106" s="1030"/>
      <c r="AJ106" s="1030"/>
      <c r="AK106" s="1045"/>
      <c r="AL106" s="1030"/>
      <c r="AM106" s="1030"/>
      <c r="AN106" s="1030"/>
    </row>
    <row r="107">
      <c r="A107" s="1083" t="s">
        <v>9829</v>
      </c>
      <c r="B107" s="1025"/>
      <c r="C107" s="1026"/>
      <c r="D107" s="1026" t="s">
        <v>9537</v>
      </c>
      <c r="E107" s="1027">
        <v>7.0</v>
      </c>
      <c r="F107" s="1082">
        <v>4.0</v>
      </c>
      <c r="G107" s="1027" t="s">
        <v>9830</v>
      </c>
      <c r="H107" s="1030" t="s">
        <v>9831</v>
      </c>
      <c r="I107" s="1030" t="s">
        <v>9610</v>
      </c>
      <c r="J107" s="1030" t="s">
        <v>9541</v>
      </c>
      <c r="K107" s="1030" t="s">
        <v>9575</v>
      </c>
      <c r="L107" s="1030" t="s">
        <v>7376</v>
      </c>
      <c r="M107" s="1030" t="s">
        <v>7376</v>
      </c>
      <c r="N107" s="1030"/>
      <c r="O107" s="1026">
        <v>3.0</v>
      </c>
      <c r="P107" s="1030">
        <v>4.0</v>
      </c>
      <c r="Q107" s="1030">
        <v>11.0</v>
      </c>
      <c r="R107" s="1030" t="s">
        <v>7376</v>
      </c>
      <c r="S107" s="1030" t="s">
        <v>9550</v>
      </c>
      <c r="T107" s="1030" t="s">
        <v>7376</v>
      </c>
      <c r="U107" s="1064" t="s">
        <v>9670</v>
      </c>
      <c r="V107" s="1030" t="s">
        <v>9577</v>
      </c>
      <c r="W107" s="1030" t="s">
        <v>2249</v>
      </c>
      <c r="X107" s="1030" t="s">
        <v>2249</v>
      </c>
      <c r="Y107" s="1030" t="s">
        <v>9552</v>
      </c>
      <c r="Z107" s="1030"/>
      <c r="AA107" s="1030"/>
      <c r="AB107" s="1030"/>
      <c r="AC107" s="1030"/>
      <c r="AD107" s="1030"/>
      <c r="AE107" s="1030"/>
      <c r="AF107" s="1030"/>
      <c r="AG107" s="1030"/>
      <c r="AH107" s="1030"/>
      <c r="AI107" s="1030"/>
      <c r="AJ107" s="1030"/>
      <c r="AK107" s="1030"/>
      <c r="AL107" s="1030"/>
      <c r="AM107" s="1030"/>
      <c r="AN107" s="1030"/>
    </row>
    <row r="108">
      <c r="A108" s="1024" t="s">
        <v>9832</v>
      </c>
      <c r="B108" s="1025"/>
      <c r="C108" s="1026"/>
      <c r="D108" s="1026" t="s">
        <v>9725</v>
      </c>
      <c r="E108" s="1026">
        <v>6.0</v>
      </c>
      <c r="F108" s="1026">
        <v>1.0</v>
      </c>
      <c r="G108" s="1026">
        <v>2.0</v>
      </c>
      <c r="H108" s="1026" t="s">
        <v>9539</v>
      </c>
      <c r="I108" s="1026" t="s">
        <v>9549</v>
      </c>
      <c r="J108" s="1026" t="s">
        <v>9556</v>
      </c>
      <c r="K108" s="1026" t="s">
        <v>9833</v>
      </c>
      <c r="L108" s="1026" t="s">
        <v>7399</v>
      </c>
      <c r="M108" s="1026" t="s">
        <v>7399</v>
      </c>
      <c r="N108" s="1026"/>
      <c r="O108" s="1026">
        <v>8.0</v>
      </c>
      <c r="P108" s="1026">
        <v>14.0</v>
      </c>
      <c r="Q108" s="1026">
        <v>17.0</v>
      </c>
      <c r="R108" s="1026" t="s">
        <v>7376</v>
      </c>
      <c r="S108" s="1026" t="s">
        <v>9589</v>
      </c>
      <c r="T108" s="1026" t="s">
        <v>7376</v>
      </c>
      <c r="U108" s="1064" t="s">
        <v>9568</v>
      </c>
      <c r="V108" s="1026" t="s">
        <v>9551</v>
      </c>
      <c r="W108" s="1026" t="s">
        <v>7381</v>
      </c>
      <c r="X108" s="1026" t="s">
        <v>7381</v>
      </c>
      <c r="Y108" s="1026" t="s">
        <v>9560</v>
      </c>
      <c r="Z108" s="1027" t="s">
        <v>9834</v>
      </c>
      <c r="AA108" s="1030"/>
      <c r="AB108" s="1030"/>
      <c r="AC108" s="1030"/>
      <c r="AD108" s="1030"/>
      <c r="AE108" s="1030"/>
      <c r="AF108" s="1030"/>
      <c r="AG108" s="1030"/>
      <c r="AH108" s="1030"/>
      <c r="AI108" s="1030"/>
      <c r="AJ108" s="1030"/>
      <c r="AK108" s="1030"/>
      <c r="AL108" s="1030"/>
      <c r="AM108" s="1030"/>
      <c r="AN108" s="1030"/>
    </row>
    <row r="109">
      <c r="A109" s="1050" t="s">
        <v>9835</v>
      </c>
      <c r="B109" s="1101" t="s">
        <v>7399</v>
      </c>
      <c r="C109" s="1102"/>
      <c r="D109" s="1102" t="s">
        <v>9537</v>
      </c>
      <c r="E109" s="1057">
        <v>5.0</v>
      </c>
      <c r="F109" s="1027">
        <v>3.0</v>
      </c>
      <c r="G109" s="1027" t="s">
        <v>6684</v>
      </c>
      <c r="H109" s="1027" t="s">
        <v>9701</v>
      </c>
      <c r="I109" s="1027" t="s">
        <v>9610</v>
      </c>
      <c r="J109" s="1027" t="s">
        <v>9541</v>
      </c>
      <c r="K109" s="1027" t="s">
        <v>9580</v>
      </c>
      <c r="L109" s="1027" t="s">
        <v>7399</v>
      </c>
      <c r="M109" s="1027" t="s">
        <v>7399</v>
      </c>
      <c r="N109" s="1030"/>
      <c r="O109" s="1030"/>
      <c r="P109" s="1030"/>
      <c r="Q109" s="1027">
        <v>6.0</v>
      </c>
      <c r="R109" s="1027" t="s">
        <v>7376</v>
      </c>
      <c r="S109" s="1027" t="s">
        <v>9658</v>
      </c>
      <c r="T109" s="1027" t="s">
        <v>2249</v>
      </c>
      <c r="U109" s="1028" t="s">
        <v>9568</v>
      </c>
      <c r="V109" s="1027" t="s">
        <v>9585</v>
      </c>
      <c r="W109" s="1027" t="s">
        <v>2249</v>
      </c>
      <c r="X109" s="1027" t="s">
        <v>2249</v>
      </c>
      <c r="Y109" s="1027" t="s">
        <v>9638</v>
      </c>
      <c r="Z109" s="1027" t="s">
        <v>9836</v>
      </c>
      <c r="AA109" s="1030"/>
      <c r="AB109" s="1030"/>
      <c r="AC109" s="1030"/>
      <c r="AD109" s="1030"/>
      <c r="AE109" s="1030"/>
      <c r="AF109" s="1030"/>
      <c r="AG109" s="1030"/>
      <c r="AH109" s="1030"/>
      <c r="AI109" s="1030"/>
      <c r="AJ109" s="1030"/>
      <c r="AK109" s="1049"/>
      <c r="AL109" s="1030"/>
      <c r="AM109" s="1030"/>
      <c r="AN109" s="1030"/>
    </row>
    <row r="110">
      <c r="A110" s="1024" t="s">
        <v>3149</v>
      </c>
      <c r="B110" s="1025"/>
      <c r="C110" s="1026"/>
      <c r="D110" s="1026" t="s">
        <v>9537</v>
      </c>
      <c r="E110" s="1026">
        <v>5.0</v>
      </c>
      <c r="F110" s="1026">
        <v>2.0</v>
      </c>
      <c r="G110" s="1026"/>
      <c r="H110" s="1026">
        <v>100.0</v>
      </c>
      <c r="I110" s="1026" t="s">
        <v>9549</v>
      </c>
      <c r="J110" s="1026" t="s">
        <v>9541</v>
      </c>
      <c r="K110" s="1026" t="s">
        <v>9575</v>
      </c>
      <c r="L110" s="1026" t="s">
        <v>7376</v>
      </c>
      <c r="M110" s="1026" t="s">
        <v>7399</v>
      </c>
      <c r="N110" s="1026"/>
      <c r="O110" s="1026">
        <v>3.0</v>
      </c>
      <c r="P110" s="1026">
        <v>3.0</v>
      </c>
      <c r="Q110" s="1026">
        <v>11.0</v>
      </c>
      <c r="R110" s="1026" t="s">
        <v>7376</v>
      </c>
      <c r="S110" s="1026" t="s">
        <v>9550</v>
      </c>
      <c r="T110" s="1026" t="s">
        <v>7376</v>
      </c>
      <c r="U110" s="1064" t="s">
        <v>9837</v>
      </c>
      <c r="V110" s="1026" t="s">
        <v>9577</v>
      </c>
      <c r="W110" s="1026" t="s">
        <v>2249</v>
      </c>
      <c r="X110" s="1026" t="s">
        <v>2249</v>
      </c>
      <c r="Y110" s="1026" t="s">
        <v>9838</v>
      </c>
      <c r="Z110" s="1030"/>
      <c r="AA110" s="1030"/>
      <c r="AB110" s="1030"/>
      <c r="AC110" s="1030"/>
      <c r="AD110" s="1030"/>
      <c r="AE110" s="1030"/>
      <c r="AF110" s="1030"/>
      <c r="AG110" s="1030"/>
      <c r="AH110" s="1030"/>
      <c r="AI110" s="1030"/>
      <c r="AJ110" s="1030"/>
      <c r="AK110" s="1063"/>
      <c r="AL110" s="1063"/>
      <c r="AM110" s="1063"/>
      <c r="AN110" s="1063"/>
    </row>
    <row r="111">
      <c r="A111" s="1083" t="s">
        <v>9839</v>
      </c>
      <c r="B111" s="1025"/>
      <c r="C111" s="1026"/>
      <c r="D111" s="1026" t="s">
        <v>9537</v>
      </c>
      <c r="E111" s="1027">
        <v>5.0</v>
      </c>
      <c r="F111" s="1086">
        <v>5.0</v>
      </c>
      <c r="G111" s="1030">
        <v>8.0</v>
      </c>
      <c r="H111" s="1030">
        <v>80.0</v>
      </c>
      <c r="I111" s="1027" t="s">
        <v>9667</v>
      </c>
      <c r="J111" s="1030" t="s">
        <v>9575</v>
      </c>
      <c r="K111" s="1030" t="s">
        <v>9542</v>
      </c>
      <c r="L111" s="1030" t="s">
        <v>7399</v>
      </c>
      <c r="M111" s="1027" t="s">
        <v>87</v>
      </c>
      <c r="N111" s="1030"/>
      <c r="O111" s="1026">
        <v>0.0</v>
      </c>
      <c r="P111" s="1030">
        <v>4.0</v>
      </c>
      <c r="Q111" s="1030">
        <v>9.0</v>
      </c>
      <c r="R111" s="1030" t="s">
        <v>7376</v>
      </c>
      <c r="S111" s="1030" t="s">
        <v>9557</v>
      </c>
      <c r="T111" s="1030" t="s">
        <v>7376</v>
      </c>
      <c r="U111" s="1064" t="s">
        <v>9840</v>
      </c>
      <c r="V111" s="1030" t="s">
        <v>9577</v>
      </c>
      <c r="W111" s="1030" t="s">
        <v>2249</v>
      </c>
      <c r="X111" s="1030" t="s">
        <v>2249</v>
      </c>
      <c r="Y111" s="1030" t="s">
        <v>9591</v>
      </c>
      <c r="Z111" s="1030"/>
      <c r="AA111" s="1030"/>
      <c r="AB111" s="1030"/>
      <c r="AC111" s="1030"/>
      <c r="AD111" s="1030"/>
      <c r="AE111" s="1030"/>
      <c r="AF111" s="1030"/>
      <c r="AG111" s="1030"/>
      <c r="AH111" s="1030"/>
      <c r="AI111" s="1030"/>
      <c r="AJ111" s="1030"/>
      <c r="AK111" s="1030"/>
      <c r="AL111" s="1030"/>
      <c r="AM111" s="1030"/>
      <c r="AN111" s="1030"/>
    </row>
    <row r="112">
      <c r="A112" s="1041" t="s">
        <v>9841</v>
      </c>
      <c r="B112" s="1084"/>
      <c r="C112" s="1085"/>
      <c r="D112" s="1085" t="s">
        <v>9537</v>
      </c>
      <c r="E112" s="1043">
        <v>3.0</v>
      </c>
      <c r="F112" s="1044">
        <v>0.0</v>
      </c>
      <c r="G112" s="1045">
        <v>8.0</v>
      </c>
      <c r="H112" s="1045" t="s">
        <v>9604</v>
      </c>
      <c r="I112" s="1043" t="s">
        <v>9610</v>
      </c>
      <c r="J112" s="1045" t="s">
        <v>9580</v>
      </c>
      <c r="K112" s="1045" t="s">
        <v>9541</v>
      </c>
      <c r="L112" s="1045" t="s">
        <v>7381</v>
      </c>
      <c r="M112" s="1045" t="s">
        <v>7381</v>
      </c>
      <c r="N112" s="1045"/>
      <c r="O112" s="1045"/>
      <c r="P112" s="1045">
        <v>1.0</v>
      </c>
      <c r="Q112" s="1045">
        <v>5.0</v>
      </c>
      <c r="R112" s="1045" t="s">
        <v>7376</v>
      </c>
      <c r="S112" s="1045" t="s">
        <v>9589</v>
      </c>
      <c r="T112" s="1045" t="s">
        <v>7376</v>
      </c>
      <c r="U112" s="1047" t="s">
        <v>9628</v>
      </c>
      <c r="V112" s="1045" t="s">
        <v>9684</v>
      </c>
      <c r="W112" s="1045" t="s">
        <v>2249</v>
      </c>
      <c r="X112" s="1045" t="s">
        <v>2249</v>
      </c>
      <c r="Y112" s="1045" t="s">
        <v>9777</v>
      </c>
      <c r="Z112" s="1045"/>
      <c r="AA112" s="1030"/>
      <c r="AB112" s="1030"/>
      <c r="AC112" s="1029"/>
      <c r="AD112" s="1045"/>
      <c r="AE112" s="1045"/>
      <c r="AF112" s="1045"/>
      <c r="AG112" s="1045"/>
      <c r="AH112" s="1030"/>
      <c r="AI112" s="1030"/>
      <c r="AJ112" s="1030"/>
      <c r="AK112" s="1030"/>
      <c r="AL112" s="1030"/>
      <c r="AM112" s="1030"/>
      <c r="AN112" s="1030"/>
    </row>
    <row r="113">
      <c r="A113" s="1083" t="s">
        <v>9842</v>
      </c>
      <c r="B113" s="1037" t="s">
        <v>7399</v>
      </c>
      <c r="C113" s="1027">
        <v>2.0</v>
      </c>
      <c r="D113" s="1085" t="s">
        <v>9725</v>
      </c>
      <c r="E113" s="1026">
        <v>2.0</v>
      </c>
      <c r="F113" s="1086">
        <v>1.0</v>
      </c>
      <c r="G113" s="1030">
        <v>5.0</v>
      </c>
      <c r="H113" s="1030" t="s">
        <v>9609</v>
      </c>
      <c r="I113" s="1030" t="s">
        <v>9549</v>
      </c>
      <c r="J113" s="1030" t="s">
        <v>9542</v>
      </c>
      <c r="K113" s="1030" t="s">
        <v>9631</v>
      </c>
      <c r="L113" s="1030" t="s">
        <v>7399</v>
      </c>
      <c r="M113" s="1030" t="s">
        <v>7399</v>
      </c>
      <c r="N113" s="1030"/>
      <c r="O113" s="1030">
        <v>1.0</v>
      </c>
      <c r="P113" s="1030">
        <v>4.0</v>
      </c>
      <c r="Q113" s="1030">
        <v>9.0</v>
      </c>
      <c r="R113" s="1030" t="s">
        <v>7376</v>
      </c>
      <c r="S113" s="1030" t="s">
        <v>9595</v>
      </c>
      <c r="T113" s="1030"/>
      <c r="U113" s="1064" t="s">
        <v>9612</v>
      </c>
      <c r="V113" s="1030" t="s">
        <v>9623</v>
      </c>
      <c r="W113" s="1030" t="s">
        <v>7381</v>
      </c>
      <c r="X113" s="1030" t="s">
        <v>7381</v>
      </c>
      <c r="Y113" s="1030" t="s">
        <v>9606</v>
      </c>
      <c r="Z113" s="1030" t="s">
        <v>9843</v>
      </c>
      <c r="AA113" s="1030"/>
      <c r="AB113" s="1030"/>
      <c r="AC113" s="1030"/>
      <c r="AD113" s="1039"/>
      <c r="AE113" s="1039"/>
      <c r="AF113" s="1039"/>
      <c r="AG113" s="1039"/>
      <c r="AH113" s="1030"/>
      <c r="AI113" s="1030"/>
      <c r="AJ113" s="1030"/>
      <c r="AK113" s="1030"/>
      <c r="AL113" s="1030"/>
      <c r="AM113" s="1030"/>
      <c r="AN113" s="1030"/>
    </row>
    <row r="114">
      <c r="A114" s="1083"/>
      <c r="B114" s="1025"/>
      <c r="C114" s="1026"/>
      <c r="D114" s="1026"/>
      <c r="E114" s="1026"/>
      <c r="F114" s="1086"/>
      <c r="G114" s="1030"/>
      <c r="H114" s="1030"/>
      <c r="I114" s="1030"/>
      <c r="J114" s="1030"/>
      <c r="K114" s="1030"/>
      <c r="L114" s="1030"/>
      <c r="M114" s="1030"/>
      <c r="N114" s="1030"/>
      <c r="O114" s="1026"/>
      <c r="P114" s="1030"/>
      <c r="Q114" s="1030"/>
      <c r="R114" s="1030"/>
      <c r="S114" s="1030"/>
      <c r="T114" s="1030"/>
      <c r="U114" s="1064"/>
      <c r="V114" s="1030"/>
      <c r="W114" s="1030"/>
      <c r="X114" s="1030"/>
      <c r="Y114" s="1030"/>
      <c r="Z114" s="1030"/>
      <c r="AA114" s="1030"/>
      <c r="AB114" s="1030"/>
      <c r="AC114" s="1030"/>
      <c r="AD114" s="1030"/>
      <c r="AE114" s="1030"/>
      <c r="AF114" s="1030"/>
      <c r="AG114" s="1030"/>
      <c r="AH114" s="1090"/>
      <c r="AI114" s="1045"/>
      <c r="AJ114" s="1045"/>
      <c r="AK114" s="1045"/>
      <c r="AL114" s="1045"/>
      <c r="AM114" s="1045"/>
      <c r="AN114" s="1045"/>
    </row>
    <row r="118">
      <c r="A118" s="1083"/>
      <c r="B118" s="1025"/>
      <c r="C118" s="1026"/>
      <c r="D118" s="1026"/>
      <c r="E118" s="1103"/>
      <c r="F118" s="1030"/>
      <c r="G118" s="1030"/>
      <c r="H118" s="1030"/>
      <c r="I118" s="1030"/>
      <c r="J118" s="1030"/>
      <c r="K118" s="1030"/>
      <c r="L118" s="1030"/>
      <c r="M118" s="1030"/>
      <c r="N118" s="1030"/>
      <c r="O118" s="1030"/>
      <c r="P118" s="1030"/>
      <c r="Q118" s="1030"/>
      <c r="R118" s="1030"/>
      <c r="S118" s="1030"/>
      <c r="T118" s="1030"/>
      <c r="U118" s="1064"/>
      <c r="V118" s="1030"/>
      <c r="W118" s="1030"/>
      <c r="X118" s="1030"/>
      <c r="Y118" s="1030"/>
      <c r="Z118" s="1030"/>
      <c r="AA118" s="1030"/>
      <c r="AB118" s="1030"/>
      <c r="AC118" s="1030"/>
      <c r="AD118" s="1030"/>
      <c r="AE118" s="1030"/>
      <c r="AF118" s="1030"/>
      <c r="AG118" s="1030"/>
      <c r="AH118" s="1030"/>
      <c r="AI118" s="1030"/>
      <c r="AJ118" s="1030"/>
      <c r="AK118" s="1030"/>
      <c r="AL118" s="1030"/>
      <c r="AM118" s="1030"/>
      <c r="AN118" s="1030"/>
    </row>
    <row r="119">
      <c r="A119" s="1083"/>
      <c r="B119" s="1025"/>
      <c r="C119" s="1026"/>
      <c r="D119" s="1026"/>
      <c r="E119" s="1030"/>
      <c r="F119" s="1030"/>
      <c r="G119" s="1030"/>
      <c r="H119" s="1030"/>
      <c r="I119" s="1030"/>
      <c r="J119" s="1030"/>
      <c r="K119" s="1030"/>
      <c r="L119" s="1030"/>
      <c r="M119" s="1030"/>
      <c r="N119" s="1030"/>
      <c r="O119" s="1030"/>
      <c r="P119" s="1030"/>
      <c r="Q119" s="1030"/>
      <c r="R119" s="1030"/>
      <c r="S119" s="1030"/>
      <c r="T119" s="1030"/>
      <c r="U119" s="1064"/>
      <c r="V119" s="1030"/>
      <c r="W119" s="1030"/>
      <c r="X119" s="1030"/>
      <c r="Y119" s="1030"/>
      <c r="Z119" s="1030"/>
      <c r="AA119" s="1030"/>
      <c r="AB119" s="1030"/>
      <c r="AC119" s="1030"/>
      <c r="AD119" s="1030"/>
      <c r="AE119" s="1030"/>
      <c r="AF119" s="1030"/>
      <c r="AG119" s="1030"/>
      <c r="AH119" s="1030"/>
      <c r="AI119" s="1030"/>
      <c r="AJ119" s="1030"/>
      <c r="AK119" s="1030"/>
      <c r="AL119" s="1030"/>
      <c r="AM119" s="1030"/>
      <c r="AN119" s="1030"/>
    </row>
    <row r="120">
      <c r="A120" s="1083"/>
      <c r="B120" s="1104"/>
      <c r="C120" s="1030"/>
      <c r="D120" s="1030"/>
      <c r="E120" s="1030"/>
      <c r="F120" s="1030"/>
      <c r="G120" s="1030"/>
      <c r="H120" s="1030"/>
      <c r="I120" s="1030"/>
      <c r="J120" s="1030"/>
      <c r="K120" s="1030"/>
      <c r="L120" s="1030"/>
      <c r="M120" s="1030"/>
      <c r="N120" s="1030"/>
      <c r="O120" s="1030"/>
      <c r="P120" s="1030"/>
      <c r="Q120" s="1030"/>
      <c r="R120" s="1030"/>
      <c r="S120" s="1030"/>
      <c r="T120" s="1030"/>
      <c r="U120" s="1064"/>
      <c r="V120" s="1030"/>
      <c r="W120" s="1030"/>
      <c r="X120" s="1030"/>
      <c r="Y120" s="1030"/>
      <c r="Z120" s="1030"/>
      <c r="AA120" s="1030"/>
      <c r="AB120" s="1030"/>
      <c r="AC120" s="1030"/>
      <c r="AD120" s="1030"/>
      <c r="AE120" s="1030"/>
      <c r="AF120" s="1030"/>
      <c r="AG120" s="1030"/>
      <c r="AH120" s="1030"/>
      <c r="AI120" s="1030"/>
      <c r="AJ120" s="1030"/>
      <c r="AK120" s="1030"/>
      <c r="AL120" s="1030"/>
      <c r="AM120" s="1030"/>
      <c r="AN120" s="1030"/>
    </row>
    <row r="121">
      <c r="A121" s="1083"/>
      <c r="B121" s="1104"/>
      <c r="C121" s="1030"/>
      <c r="D121" s="1030"/>
      <c r="E121" s="1030"/>
      <c r="F121" s="1030"/>
      <c r="G121" s="1030"/>
      <c r="H121" s="1030"/>
      <c r="I121" s="1030"/>
      <c r="J121" s="1030"/>
      <c r="K121" s="1030"/>
      <c r="L121" s="1030"/>
      <c r="M121" s="1030"/>
      <c r="N121" s="1030"/>
      <c r="O121" s="1030"/>
      <c r="P121" s="1030"/>
      <c r="Q121" s="1030"/>
      <c r="R121" s="1030"/>
      <c r="S121" s="1030"/>
      <c r="T121" s="1030"/>
      <c r="U121" s="1064"/>
      <c r="V121" s="1030"/>
      <c r="W121" s="1030"/>
      <c r="X121" s="1030"/>
      <c r="Y121" s="1030"/>
      <c r="Z121" s="1030"/>
      <c r="AA121" s="1030"/>
      <c r="AB121" s="1030"/>
      <c r="AC121" s="1030"/>
      <c r="AD121" s="1030"/>
      <c r="AE121" s="1030"/>
      <c r="AF121" s="1030"/>
      <c r="AG121" s="1030"/>
      <c r="AH121" s="1030"/>
      <c r="AI121" s="1030"/>
      <c r="AJ121" s="1030"/>
      <c r="AK121" s="1030"/>
      <c r="AL121" s="1030"/>
      <c r="AM121" s="1030"/>
      <c r="AN121" s="1030"/>
    </row>
    <row r="122">
      <c r="A122" s="1083"/>
      <c r="B122" s="1104"/>
      <c r="C122" s="1030"/>
      <c r="D122" s="1030"/>
      <c r="E122" s="1030"/>
      <c r="F122" s="1030"/>
      <c r="G122" s="1030"/>
      <c r="H122" s="1030"/>
      <c r="I122" s="1030"/>
      <c r="J122" s="1030"/>
      <c r="K122" s="1030"/>
      <c r="L122" s="1030"/>
      <c r="M122" s="1030"/>
      <c r="N122" s="1030"/>
      <c r="O122" s="1030"/>
      <c r="P122" s="1030"/>
      <c r="Q122" s="1030"/>
      <c r="R122" s="1030"/>
      <c r="S122" s="1030"/>
      <c r="T122" s="1030"/>
      <c r="U122" s="1064"/>
      <c r="V122" s="1030"/>
      <c r="W122" s="1030"/>
      <c r="X122" s="1030"/>
      <c r="Y122" s="1030"/>
      <c r="Z122" s="1030"/>
      <c r="AA122" s="1030"/>
      <c r="AB122" s="1030"/>
      <c r="AC122" s="1030"/>
      <c r="AD122" s="1030"/>
      <c r="AE122" s="1030"/>
      <c r="AF122" s="1030"/>
      <c r="AG122" s="1030"/>
      <c r="AH122" s="1030"/>
      <c r="AI122" s="1030"/>
      <c r="AJ122" s="1030"/>
      <c r="AK122" s="1030"/>
      <c r="AL122" s="1030"/>
      <c r="AM122" s="1030"/>
      <c r="AN122" s="1030"/>
    </row>
    <row r="123">
      <c r="A123" s="1083"/>
      <c r="B123" s="1104"/>
      <c r="C123" s="1030"/>
      <c r="D123" s="1030"/>
      <c r="E123" s="1030"/>
      <c r="F123" s="1030"/>
      <c r="G123" s="1030"/>
      <c r="H123" s="1030"/>
      <c r="I123" s="1030"/>
      <c r="J123" s="1030"/>
      <c r="K123" s="1030"/>
      <c r="L123" s="1030"/>
      <c r="M123" s="1030"/>
      <c r="N123" s="1030"/>
      <c r="O123" s="1030"/>
      <c r="P123" s="1030"/>
      <c r="Q123" s="1030"/>
      <c r="R123" s="1030"/>
      <c r="S123" s="1030"/>
      <c r="T123" s="1030"/>
      <c r="U123" s="1064"/>
      <c r="V123" s="1030"/>
      <c r="W123" s="1030"/>
      <c r="X123" s="1030"/>
      <c r="Y123" s="1030"/>
      <c r="Z123" s="1030"/>
      <c r="AA123" s="1030"/>
      <c r="AB123" s="1030"/>
      <c r="AC123" s="1030"/>
      <c r="AD123" s="1030"/>
      <c r="AE123" s="1030"/>
      <c r="AF123" s="1030"/>
      <c r="AG123" s="1030"/>
      <c r="AH123" s="1030"/>
      <c r="AI123" s="1030"/>
      <c r="AJ123" s="1030"/>
      <c r="AK123" s="1030"/>
      <c r="AL123" s="1030"/>
      <c r="AM123" s="1030"/>
      <c r="AN123" s="1030"/>
    </row>
    <row r="124">
      <c r="A124" s="1083"/>
      <c r="B124" s="1104"/>
      <c r="C124" s="1030"/>
      <c r="D124" s="1030"/>
      <c r="E124" s="1030"/>
      <c r="F124" s="1030"/>
      <c r="G124" s="1030"/>
      <c r="H124" s="1030"/>
      <c r="I124" s="1030"/>
      <c r="J124" s="1030"/>
      <c r="K124" s="1030"/>
      <c r="L124" s="1030"/>
      <c r="M124" s="1030"/>
      <c r="N124" s="1030"/>
      <c r="O124" s="1030"/>
      <c r="P124" s="1030"/>
      <c r="Q124" s="1030"/>
      <c r="R124" s="1030"/>
      <c r="S124" s="1030"/>
      <c r="T124" s="1030"/>
      <c r="U124" s="1064"/>
      <c r="V124" s="1030"/>
      <c r="W124" s="1030"/>
      <c r="X124" s="1030"/>
      <c r="Y124" s="1030"/>
      <c r="Z124" s="1030"/>
      <c r="AA124" s="1030"/>
      <c r="AB124" s="1030"/>
      <c r="AC124" s="1030"/>
      <c r="AD124" s="1030"/>
      <c r="AE124" s="1030"/>
      <c r="AF124" s="1030"/>
      <c r="AG124" s="1030"/>
      <c r="AH124" s="1030"/>
      <c r="AI124" s="1030"/>
      <c r="AJ124" s="1030"/>
      <c r="AK124" s="1030"/>
      <c r="AL124" s="1030"/>
      <c r="AM124" s="1030"/>
      <c r="AN124" s="1030"/>
    </row>
    <row r="125">
      <c r="A125" s="1083"/>
      <c r="B125" s="1104"/>
      <c r="C125" s="1030"/>
      <c r="D125" s="1030"/>
      <c r="E125" s="1030"/>
      <c r="F125" s="1030"/>
      <c r="G125" s="1030"/>
      <c r="H125" s="1030"/>
      <c r="I125" s="1030"/>
      <c r="J125" s="1030"/>
      <c r="K125" s="1030"/>
      <c r="L125" s="1030"/>
      <c r="M125" s="1030"/>
      <c r="N125" s="1030"/>
      <c r="O125" s="1030"/>
      <c r="P125" s="1030"/>
      <c r="Q125" s="1030"/>
      <c r="R125" s="1030"/>
      <c r="S125" s="1030"/>
      <c r="T125" s="1030"/>
      <c r="U125" s="1064"/>
      <c r="V125" s="1030"/>
      <c r="W125" s="1030"/>
      <c r="X125" s="1030"/>
      <c r="Y125" s="1030"/>
      <c r="Z125" s="1030"/>
      <c r="AA125" s="1030"/>
      <c r="AB125" s="1030"/>
      <c r="AC125" s="1030"/>
      <c r="AD125" s="1030"/>
      <c r="AE125" s="1030"/>
      <c r="AF125" s="1030"/>
      <c r="AG125" s="1030"/>
      <c r="AH125" s="1030"/>
      <c r="AI125" s="1030"/>
      <c r="AJ125" s="1030"/>
      <c r="AK125" s="1030"/>
      <c r="AL125" s="1030"/>
      <c r="AM125" s="1030"/>
      <c r="AN125" s="1030"/>
    </row>
    <row r="126">
      <c r="A126" s="1083"/>
      <c r="B126" s="1104"/>
      <c r="C126" s="1030"/>
      <c r="D126" s="1030"/>
      <c r="E126" s="1030"/>
      <c r="F126" s="1030"/>
      <c r="G126" s="1030"/>
      <c r="H126" s="1030"/>
      <c r="I126" s="1030"/>
      <c r="J126" s="1030"/>
      <c r="K126" s="1030"/>
      <c r="L126" s="1030"/>
      <c r="M126" s="1030"/>
      <c r="N126" s="1030"/>
      <c r="O126" s="1030"/>
      <c r="P126" s="1030"/>
      <c r="Q126" s="1030"/>
      <c r="R126" s="1030"/>
      <c r="S126" s="1030"/>
      <c r="T126" s="1030"/>
      <c r="U126" s="1064"/>
      <c r="V126" s="1030"/>
      <c r="W126" s="1030"/>
      <c r="X126" s="1030"/>
      <c r="Y126" s="1030"/>
      <c r="Z126" s="1030"/>
      <c r="AA126" s="1030"/>
      <c r="AB126" s="1030"/>
      <c r="AC126" s="1030"/>
      <c r="AD126" s="1030"/>
      <c r="AE126" s="1030"/>
      <c r="AF126" s="1030"/>
      <c r="AG126" s="1030"/>
      <c r="AH126" s="1030"/>
      <c r="AI126" s="1030"/>
      <c r="AJ126" s="1030"/>
      <c r="AK126" s="1030"/>
      <c r="AL126" s="1030"/>
      <c r="AM126" s="1030"/>
      <c r="AN126" s="1030"/>
    </row>
    <row r="127">
      <c r="A127" s="1083"/>
      <c r="B127" s="1104"/>
      <c r="C127" s="1030"/>
      <c r="D127" s="1030"/>
      <c r="E127" s="1030"/>
      <c r="F127" s="1030"/>
      <c r="G127" s="1030"/>
      <c r="H127" s="1030"/>
      <c r="I127" s="1030"/>
      <c r="J127" s="1030"/>
      <c r="K127" s="1030"/>
      <c r="L127" s="1030"/>
      <c r="M127" s="1030"/>
      <c r="N127" s="1030"/>
      <c r="O127" s="1030"/>
      <c r="P127" s="1030"/>
      <c r="Q127" s="1030"/>
      <c r="R127" s="1030"/>
      <c r="S127" s="1030"/>
      <c r="T127" s="1030"/>
      <c r="U127" s="1064"/>
      <c r="V127" s="1030"/>
      <c r="W127" s="1030"/>
      <c r="X127" s="1030"/>
      <c r="Y127" s="1030"/>
      <c r="Z127" s="1030"/>
      <c r="AA127" s="1030"/>
      <c r="AB127" s="1030"/>
      <c r="AC127" s="1030"/>
      <c r="AD127" s="1030"/>
      <c r="AE127" s="1030"/>
      <c r="AF127" s="1030"/>
      <c r="AG127" s="1030"/>
      <c r="AH127" s="1030"/>
      <c r="AI127" s="1030"/>
      <c r="AJ127" s="1030"/>
      <c r="AK127" s="1030"/>
      <c r="AL127" s="1030"/>
      <c r="AM127" s="1030"/>
      <c r="AN127" s="1030"/>
    </row>
    <row r="128">
      <c r="A128" s="1083"/>
      <c r="B128" s="1104"/>
      <c r="C128" s="1030"/>
      <c r="D128" s="1030"/>
      <c r="E128" s="1030"/>
      <c r="F128" s="1030"/>
      <c r="G128" s="1030"/>
      <c r="H128" s="1030"/>
      <c r="I128" s="1030"/>
      <c r="J128" s="1030"/>
      <c r="K128" s="1030"/>
      <c r="L128" s="1030"/>
      <c r="M128" s="1030"/>
      <c r="N128" s="1030"/>
      <c r="O128" s="1030"/>
      <c r="P128" s="1030"/>
      <c r="Q128" s="1030"/>
      <c r="R128" s="1030"/>
      <c r="S128" s="1030"/>
      <c r="T128" s="1030"/>
      <c r="U128" s="1064"/>
      <c r="V128" s="1030"/>
      <c r="W128" s="1030"/>
      <c r="X128" s="1030"/>
      <c r="Y128" s="1030"/>
      <c r="Z128" s="1030"/>
      <c r="AA128" s="1030"/>
      <c r="AB128" s="1030"/>
      <c r="AC128" s="1030"/>
      <c r="AD128" s="1030"/>
      <c r="AE128" s="1030"/>
      <c r="AF128" s="1030"/>
      <c r="AG128" s="1030"/>
      <c r="AH128" s="1030"/>
      <c r="AI128" s="1030"/>
      <c r="AJ128" s="1030"/>
      <c r="AK128" s="1030"/>
      <c r="AL128" s="1030"/>
      <c r="AM128" s="1030"/>
      <c r="AN128" s="1030"/>
    </row>
    <row r="129">
      <c r="A129" s="1083"/>
      <c r="B129" s="1104"/>
      <c r="C129" s="1030"/>
      <c r="D129" s="1030"/>
      <c r="E129" s="1030"/>
      <c r="F129" s="1030"/>
      <c r="G129" s="1030"/>
      <c r="H129" s="1030"/>
      <c r="I129" s="1030"/>
      <c r="J129" s="1030"/>
      <c r="K129" s="1030"/>
      <c r="L129" s="1030"/>
      <c r="M129" s="1030"/>
      <c r="N129" s="1030"/>
      <c r="O129" s="1030"/>
      <c r="P129" s="1030"/>
      <c r="Q129" s="1030"/>
      <c r="R129" s="1030"/>
      <c r="S129" s="1030"/>
      <c r="T129" s="1030"/>
      <c r="U129" s="1064"/>
      <c r="V129" s="1030"/>
      <c r="W129" s="1030"/>
      <c r="X129" s="1030"/>
      <c r="Y129" s="1030"/>
      <c r="Z129" s="1030"/>
      <c r="AA129" s="1030"/>
      <c r="AB129" s="1030"/>
      <c r="AC129" s="1030"/>
      <c r="AD129" s="1030"/>
      <c r="AE129" s="1030"/>
      <c r="AF129" s="1030"/>
      <c r="AG129" s="1030"/>
      <c r="AH129" s="1030"/>
      <c r="AI129" s="1030"/>
      <c r="AJ129" s="1030"/>
      <c r="AK129" s="1030"/>
      <c r="AL129" s="1030"/>
      <c r="AM129" s="1030"/>
      <c r="AN129" s="1030"/>
    </row>
    <row r="130">
      <c r="A130" s="1083"/>
      <c r="B130" s="1104"/>
      <c r="C130" s="1030"/>
      <c r="D130" s="1030"/>
      <c r="E130" s="1030"/>
      <c r="F130" s="1030"/>
      <c r="G130" s="1030"/>
      <c r="H130" s="1030"/>
      <c r="I130" s="1030"/>
      <c r="J130" s="1030"/>
      <c r="K130" s="1030"/>
      <c r="L130" s="1030"/>
      <c r="M130" s="1030"/>
      <c r="N130" s="1030"/>
      <c r="O130" s="1030"/>
      <c r="P130" s="1030"/>
      <c r="Q130" s="1030"/>
      <c r="R130" s="1030"/>
      <c r="S130" s="1030"/>
      <c r="T130" s="1030"/>
      <c r="U130" s="1064"/>
      <c r="V130" s="1030"/>
      <c r="W130" s="1030"/>
      <c r="X130" s="1030"/>
      <c r="Y130" s="1030"/>
      <c r="Z130" s="1030"/>
      <c r="AA130" s="1030"/>
      <c r="AB130" s="1030"/>
      <c r="AC130" s="1030"/>
      <c r="AD130" s="1030"/>
      <c r="AE130" s="1030"/>
      <c r="AF130" s="1030"/>
      <c r="AG130" s="1030"/>
      <c r="AH130" s="1030"/>
      <c r="AI130" s="1030"/>
      <c r="AJ130" s="1030"/>
      <c r="AK130" s="1030"/>
      <c r="AL130" s="1030"/>
      <c r="AM130" s="1030"/>
      <c r="AN130" s="1030"/>
    </row>
    <row r="131">
      <c r="A131" s="1083"/>
      <c r="B131" s="1104"/>
      <c r="C131" s="1030"/>
      <c r="D131" s="1030"/>
      <c r="E131" s="1030"/>
      <c r="F131" s="1030"/>
      <c r="G131" s="1030"/>
      <c r="H131" s="1030"/>
      <c r="I131" s="1030"/>
      <c r="J131" s="1030"/>
      <c r="K131" s="1030"/>
      <c r="L131" s="1030"/>
      <c r="M131" s="1030"/>
      <c r="N131" s="1030"/>
      <c r="O131" s="1030"/>
      <c r="P131" s="1030"/>
      <c r="Q131" s="1030"/>
      <c r="R131" s="1030"/>
      <c r="S131" s="1030"/>
      <c r="T131" s="1030"/>
      <c r="U131" s="1064"/>
      <c r="V131" s="1030"/>
      <c r="W131" s="1030"/>
      <c r="X131" s="1030"/>
      <c r="Y131" s="1030"/>
      <c r="Z131" s="1030"/>
      <c r="AA131" s="1030"/>
      <c r="AB131" s="1030"/>
      <c r="AC131" s="1030"/>
      <c r="AD131" s="1030"/>
      <c r="AE131" s="1030"/>
      <c r="AF131" s="1030"/>
      <c r="AG131" s="1030"/>
      <c r="AH131" s="1030"/>
      <c r="AI131" s="1030"/>
      <c r="AJ131" s="1030"/>
      <c r="AK131" s="1030"/>
      <c r="AL131" s="1030"/>
      <c r="AM131" s="1030"/>
      <c r="AN131" s="1030"/>
    </row>
    <row r="132">
      <c r="A132" s="1083"/>
      <c r="B132" s="1104"/>
      <c r="C132" s="1030"/>
      <c r="D132" s="1030"/>
      <c r="E132" s="1030"/>
      <c r="F132" s="1030"/>
      <c r="G132" s="1030"/>
      <c r="H132" s="1030"/>
      <c r="I132" s="1030"/>
      <c r="J132" s="1030"/>
      <c r="K132" s="1030"/>
      <c r="L132" s="1030"/>
      <c r="M132" s="1030"/>
      <c r="N132" s="1030"/>
      <c r="O132" s="1030"/>
      <c r="P132" s="1030"/>
      <c r="Q132" s="1030"/>
      <c r="R132" s="1030"/>
      <c r="S132" s="1030"/>
      <c r="T132" s="1030"/>
      <c r="U132" s="1064"/>
      <c r="V132" s="1030"/>
      <c r="W132" s="1030"/>
      <c r="X132" s="1030"/>
      <c r="Y132" s="1030"/>
      <c r="Z132" s="1030"/>
      <c r="AA132" s="1030"/>
      <c r="AB132" s="1030"/>
      <c r="AC132" s="1030"/>
      <c r="AD132" s="1030"/>
      <c r="AE132" s="1030"/>
      <c r="AF132" s="1030"/>
      <c r="AG132" s="1030"/>
      <c r="AH132" s="1030"/>
      <c r="AI132" s="1030"/>
      <c r="AJ132" s="1030"/>
      <c r="AK132" s="1030"/>
      <c r="AL132" s="1030"/>
      <c r="AM132" s="1030"/>
      <c r="AN132" s="1030"/>
    </row>
    <row r="133">
      <c r="A133" s="1083"/>
      <c r="B133" s="1104"/>
      <c r="C133" s="1030"/>
      <c r="D133" s="1030"/>
      <c r="E133" s="1030"/>
      <c r="F133" s="1030"/>
      <c r="G133" s="1030"/>
      <c r="H133" s="1030"/>
      <c r="I133" s="1030"/>
      <c r="J133" s="1030"/>
      <c r="K133" s="1030"/>
      <c r="L133" s="1030"/>
      <c r="M133" s="1030"/>
      <c r="N133" s="1030"/>
      <c r="O133" s="1030"/>
      <c r="P133" s="1030"/>
      <c r="Q133" s="1030"/>
      <c r="R133" s="1030"/>
      <c r="S133" s="1030"/>
      <c r="T133" s="1030"/>
      <c r="U133" s="1064"/>
      <c r="V133" s="1030"/>
      <c r="W133" s="1030"/>
      <c r="X133" s="1030"/>
      <c r="Y133" s="1030"/>
      <c r="Z133" s="1030"/>
      <c r="AA133" s="1030"/>
      <c r="AB133" s="1030"/>
      <c r="AC133" s="1030"/>
      <c r="AD133" s="1030"/>
      <c r="AE133" s="1030"/>
      <c r="AF133" s="1030"/>
      <c r="AG133" s="1030"/>
      <c r="AH133" s="1030"/>
      <c r="AI133" s="1030"/>
      <c r="AJ133" s="1030"/>
      <c r="AK133" s="1030"/>
      <c r="AL133" s="1030"/>
      <c r="AM133" s="1030"/>
      <c r="AN133" s="1030"/>
    </row>
    <row r="134">
      <c r="A134" s="1083"/>
      <c r="B134" s="1104"/>
      <c r="C134" s="1030"/>
      <c r="D134" s="1030"/>
      <c r="E134" s="1030"/>
      <c r="F134" s="1030"/>
      <c r="G134" s="1030"/>
      <c r="H134" s="1030"/>
      <c r="I134" s="1030"/>
      <c r="J134" s="1030"/>
      <c r="K134" s="1030"/>
      <c r="L134" s="1030"/>
      <c r="M134" s="1030"/>
      <c r="N134" s="1030"/>
      <c r="O134" s="1030"/>
      <c r="P134" s="1030"/>
      <c r="Q134" s="1030"/>
      <c r="R134" s="1030"/>
      <c r="S134" s="1030"/>
      <c r="T134" s="1030"/>
      <c r="U134" s="1064"/>
      <c r="V134" s="1030"/>
      <c r="W134" s="1030"/>
      <c r="X134" s="1030"/>
      <c r="Y134" s="1030"/>
      <c r="Z134" s="1030"/>
      <c r="AA134" s="1030"/>
      <c r="AB134" s="1030"/>
      <c r="AC134" s="1030"/>
      <c r="AD134" s="1030"/>
      <c r="AE134" s="1030"/>
      <c r="AF134" s="1030"/>
      <c r="AG134" s="1030"/>
      <c r="AH134" s="1030"/>
      <c r="AI134" s="1030"/>
      <c r="AJ134" s="1030"/>
      <c r="AK134" s="1030"/>
      <c r="AL134" s="1030"/>
      <c r="AM134" s="1030"/>
      <c r="AN134" s="1030"/>
    </row>
    <row r="135">
      <c r="A135" s="1083"/>
      <c r="B135" s="1104"/>
      <c r="C135" s="1030"/>
      <c r="D135" s="1030"/>
      <c r="E135" s="1030"/>
      <c r="F135" s="1030"/>
      <c r="G135" s="1030"/>
      <c r="H135" s="1030"/>
      <c r="I135" s="1030"/>
      <c r="J135" s="1030"/>
      <c r="K135" s="1030"/>
      <c r="L135" s="1030"/>
      <c r="M135" s="1030"/>
      <c r="N135" s="1030"/>
      <c r="O135" s="1030"/>
      <c r="P135" s="1030"/>
      <c r="Q135" s="1030"/>
      <c r="R135" s="1030"/>
      <c r="S135" s="1030"/>
      <c r="T135" s="1030"/>
      <c r="U135" s="1064"/>
      <c r="V135" s="1030"/>
      <c r="W135" s="1030"/>
      <c r="X135" s="1030"/>
      <c r="Y135" s="1030"/>
      <c r="Z135" s="1030"/>
      <c r="AA135" s="1030"/>
      <c r="AB135" s="1030"/>
      <c r="AC135" s="1030"/>
      <c r="AD135" s="1030"/>
      <c r="AE135" s="1030"/>
      <c r="AF135" s="1030"/>
      <c r="AG135" s="1030"/>
      <c r="AH135" s="1030"/>
      <c r="AI135" s="1030"/>
      <c r="AJ135" s="1030"/>
      <c r="AK135" s="1030"/>
      <c r="AL135" s="1030"/>
      <c r="AM135" s="1030"/>
      <c r="AN135" s="1030"/>
    </row>
    <row r="136">
      <c r="A136" s="1083"/>
      <c r="B136" s="1104"/>
      <c r="C136" s="1030"/>
      <c r="D136" s="1030"/>
      <c r="E136" s="1030"/>
      <c r="F136" s="1030"/>
      <c r="G136" s="1030"/>
      <c r="H136" s="1030"/>
      <c r="I136" s="1030"/>
      <c r="J136" s="1030"/>
      <c r="K136" s="1030"/>
      <c r="L136" s="1030"/>
      <c r="M136" s="1030"/>
      <c r="N136" s="1030"/>
      <c r="O136" s="1030"/>
      <c r="P136" s="1030"/>
      <c r="Q136" s="1030"/>
      <c r="R136" s="1030"/>
      <c r="S136" s="1030"/>
      <c r="T136" s="1030"/>
      <c r="U136" s="1064"/>
      <c r="V136" s="1030"/>
      <c r="W136" s="1030"/>
      <c r="X136" s="1030"/>
      <c r="Y136" s="1030"/>
      <c r="Z136" s="1030"/>
      <c r="AA136" s="1030"/>
      <c r="AB136" s="1030"/>
      <c r="AC136" s="1030"/>
      <c r="AD136" s="1030"/>
      <c r="AE136" s="1030"/>
      <c r="AF136" s="1030"/>
      <c r="AG136" s="1030"/>
      <c r="AH136" s="1030"/>
      <c r="AI136" s="1030"/>
      <c r="AJ136" s="1030"/>
      <c r="AK136" s="1030"/>
      <c r="AL136" s="1030"/>
      <c r="AM136" s="1030"/>
      <c r="AN136" s="1030"/>
    </row>
    <row r="137">
      <c r="A137" s="1083"/>
      <c r="B137" s="1104"/>
      <c r="C137" s="1030"/>
      <c r="D137" s="1030"/>
      <c r="E137" s="1030"/>
      <c r="F137" s="1030"/>
      <c r="G137" s="1030"/>
      <c r="H137" s="1030"/>
      <c r="I137" s="1030"/>
      <c r="J137" s="1030"/>
      <c r="K137" s="1030"/>
      <c r="L137" s="1030"/>
      <c r="M137" s="1030"/>
      <c r="N137" s="1030"/>
      <c r="O137" s="1030"/>
      <c r="P137" s="1030"/>
      <c r="Q137" s="1030"/>
      <c r="R137" s="1030"/>
      <c r="S137" s="1030"/>
      <c r="T137" s="1030"/>
      <c r="U137" s="1064"/>
      <c r="V137" s="1030"/>
      <c r="W137" s="1030"/>
      <c r="X137" s="1030"/>
      <c r="Y137" s="1030"/>
      <c r="Z137" s="1030"/>
      <c r="AA137" s="1030"/>
      <c r="AB137" s="1030"/>
      <c r="AC137" s="1030"/>
      <c r="AD137" s="1030"/>
      <c r="AE137" s="1030"/>
      <c r="AF137" s="1030"/>
      <c r="AG137" s="1030"/>
      <c r="AH137" s="1030"/>
      <c r="AI137" s="1030"/>
      <c r="AJ137" s="1030"/>
      <c r="AK137" s="1030"/>
      <c r="AL137" s="1030"/>
      <c r="AM137" s="1030"/>
      <c r="AN137" s="1030"/>
    </row>
    <row r="138">
      <c r="A138" s="1083"/>
      <c r="B138" s="1104"/>
      <c r="C138" s="1030"/>
      <c r="D138" s="1030"/>
      <c r="E138" s="1030"/>
      <c r="F138" s="1030"/>
      <c r="G138" s="1030"/>
      <c r="H138" s="1030"/>
      <c r="I138" s="1030"/>
      <c r="J138" s="1030"/>
      <c r="K138" s="1030"/>
      <c r="L138" s="1030"/>
      <c r="M138" s="1030"/>
      <c r="N138" s="1030"/>
      <c r="O138" s="1030"/>
      <c r="P138" s="1030"/>
      <c r="Q138" s="1030"/>
      <c r="R138" s="1030"/>
      <c r="S138" s="1030"/>
      <c r="T138" s="1030"/>
      <c r="U138" s="1064"/>
      <c r="V138" s="1030"/>
      <c r="W138" s="1030"/>
      <c r="X138" s="1030"/>
      <c r="Y138" s="1030"/>
      <c r="Z138" s="1030"/>
      <c r="AA138" s="1030"/>
      <c r="AB138" s="1030"/>
      <c r="AC138" s="1030"/>
      <c r="AD138" s="1030"/>
      <c r="AE138" s="1030"/>
      <c r="AF138" s="1030"/>
      <c r="AG138" s="1030"/>
      <c r="AH138" s="1030"/>
      <c r="AI138" s="1030"/>
      <c r="AJ138" s="1030"/>
      <c r="AK138" s="1030"/>
      <c r="AL138" s="1030"/>
      <c r="AM138" s="1030"/>
      <c r="AN138" s="1030"/>
    </row>
    <row r="139">
      <c r="A139" s="1083"/>
      <c r="B139" s="1104"/>
      <c r="C139" s="1030"/>
      <c r="D139" s="1030"/>
      <c r="E139" s="1030"/>
      <c r="F139" s="1030"/>
      <c r="G139" s="1030"/>
      <c r="H139" s="1030"/>
      <c r="I139" s="1030"/>
      <c r="J139" s="1030"/>
      <c r="K139" s="1030"/>
      <c r="L139" s="1030"/>
      <c r="M139" s="1030"/>
      <c r="N139" s="1030"/>
      <c r="O139" s="1030"/>
      <c r="P139" s="1030"/>
      <c r="Q139" s="1030"/>
      <c r="R139" s="1030"/>
      <c r="S139" s="1030"/>
      <c r="T139" s="1030"/>
      <c r="U139" s="1064"/>
      <c r="V139" s="1030"/>
      <c r="W139" s="1030"/>
      <c r="X139" s="1030"/>
      <c r="Y139" s="1030"/>
      <c r="Z139" s="1030"/>
      <c r="AA139" s="1030"/>
      <c r="AB139" s="1030"/>
      <c r="AC139" s="1030"/>
      <c r="AD139" s="1030"/>
      <c r="AE139" s="1030"/>
      <c r="AF139" s="1030"/>
      <c r="AG139" s="1030"/>
      <c r="AH139" s="1030"/>
      <c r="AI139" s="1030"/>
      <c r="AJ139" s="1030"/>
      <c r="AK139" s="1030"/>
      <c r="AL139" s="1030"/>
      <c r="AM139" s="1030"/>
      <c r="AN139" s="1030"/>
    </row>
    <row r="140">
      <c r="A140" s="1083"/>
      <c r="B140" s="1104"/>
      <c r="C140" s="1030"/>
      <c r="D140" s="1030"/>
      <c r="E140" s="1030"/>
      <c r="F140" s="1030"/>
      <c r="G140" s="1030"/>
      <c r="H140" s="1030"/>
      <c r="I140" s="1030"/>
      <c r="J140" s="1030"/>
      <c r="K140" s="1030"/>
      <c r="L140" s="1030"/>
      <c r="M140" s="1030"/>
      <c r="N140" s="1030"/>
      <c r="O140" s="1030"/>
      <c r="P140" s="1030"/>
      <c r="Q140" s="1030"/>
      <c r="R140" s="1030"/>
      <c r="S140" s="1030"/>
      <c r="T140" s="1030"/>
      <c r="U140" s="1064"/>
      <c r="V140" s="1030"/>
      <c r="W140" s="1030"/>
      <c r="X140" s="1030"/>
      <c r="Y140" s="1030"/>
      <c r="Z140" s="1030"/>
      <c r="AA140" s="1030"/>
      <c r="AB140" s="1030"/>
      <c r="AC140" s="1030"/>
      <c r="AD140" s="1030"/>
      <c r="AE140" s="1030"/>
      <c r="AF140" s="1030"/>
      <c r="AG140" s="1030"/>
      <c r="AH140" s="1030"/>
      <c r="AI140" s="1030"/>
      <c r="AJ140" s="1030"/>
      <c r="AK140" s="1030"/>
      <c r="AL140" s="1030"/>
      <c r="AM140" s="1030"/>
      <c r="AN140" s="1030"/>
    </row>
    <row r="141">
      <c r="A141" s="1083"/>
      <c r="B141" s="1104"/>
      <c r="C141" s="1030"/>
      <c r="D141" s="1030"/>
      <c r="E141" s="1030"/>
      <c r="F141" s="1030"/>
      <c r="G141" s="1030"/>
      <c r="H141" s="1030"/>
      <c r="I141" s="1030"/>
      <c r="J141" s="1030"/>
      <c r="K141" s="1030"/>
      <c r="L141" s="1030"/>
      <c r="M141" s="1030"/>
      <c r="N141" s="1030"/>
      <c r="O141" s="1030"/>
      <c r="P141" s="1030"/>
      <c r="Q141" s="1030"/>
      <c r="R141" s="1030"/>
      <c r="S141" s="1030"/>
      <c r="T141" s="1030"/>
      <c r="U141" s="1064"/>
      <c r="V141" s="1030"/>
      <c r="W141" s="1030"/>
      <c r="X141" s="1030"/>
      <c r="Y141" s="1030"/>
      <c r="Z141" s="1030"/>
      <c r="AA141" s="1030"/>
      <c r="AB141" s="1030"/>
      <c r="AC141" s="1030"/>
      <c r="AD141" s="1030"/>
      <c r="AE141" s="1030"/>
      <c r="AF141" s="1030"/>
      <c r="AG141" s="1030"/>
      <c r="AH141" s="1030"/>
      <c r="AI141" s="1030"/>
      <c r="AJ141" s="1030"/>
      <c r="AK141" s="1030"/>
      <c r="AL141" s="1030"/>
      <c r="AM141" s="1030"/>
      <c r="AN141" s="1030"/>
    </row>
    <row r="142">
      <c r="A142" s="1083"/>
      <c r="B142" s="1104"/>
      <c r="C142" s="1030"/>
      <c r="D142" s="1030"/>
      <c r="E142" s="1030"/>
      <c r="F142" s="1030"/>
      <c r="G142" s="1030"/>
      <c r="H142" s="1030"/>
      <c r="I142" s="1030"/>
      <c r="J142" s="1030"/>
      <c r="K142" s="1030"/>
      <c r="L142" s="1030"/>
      <c r="M142" s="1030"/>
      <c r="N142" s="1030"/>
      <c r="O142" s="1030"/>
      <c r="P142" s="1030"/>
      <c r="Q142" s="1030"/>
      <c r="R142" s="1030"/>
      <c r="S142" s="1030"/>
      <c r="T142" s="1030"/>
      <c r="U142" s="1064"/>
      <c r="V142" s="1030"/>
      <c r="W142" s="1030"/>
      <c r="X142" s="1030"/>
      <c r="Y142" s="1030"/>
      <c r="Z142" s="1030"/>
      <c r="AA142" s="1030"/>
      <c r="AB142" s="1030"/>
      <c r="AC142" s="1030"/>
      <c r="AD142" s="1030"/>
      <c r="AE142" s="1030"/>
      <c r="AF142" s="1030"/>
      <c r="AG142" s="1030"/>
      <c r="AH142" s="1030"/>
      <c r="AI142" s="1030"/>
      <c r="AJ142" s="1030"/>
      <c r="AK142" s="1030"/>
      <c r="AL142" s="1030"/>
      <c r="AM142" s="1030"/>
      <c r="AN142" s="1030"/>
    </row>
    <row r="143">
      <c r="A143" s="1083"/>
      <c r="B143" s="1104"/>
      <c r="C143" s="1030"/>
      <c r="D143" s="1030"/>
      <c r="E143" s="1030"/>
      <c r="F143" s="1030"/>
      <c r="G143" s="1030"/>
      <c r="H143" s="1030"/>
      <c r="I143" s="1030"/>
      <c r="J143" s="1030"/>
      <c r="K143" s="1030"/>
      <c r="L143" s="1030"/>
      <c r="M143" s="1030"/>
      <c r="N143" s="1030"/>
      <c r="O143" s="1030"/>
      <c r="P143" s="1030"/>
      <c r="Q143" s="1030"/>
      <c r="R143" s="1030"/>
      <c r="S143" s="1030"/>
      <c r="T143" s="1030"/>
      <c r="U143" s="1064"/>
      <c r="V143" s="1030"/>
      <c r="W143" s="1030"/>
      <c r="X143" s="1030"/>
      <c r="Y143" s="1030"/>
      <c r="Z143" s="1030"/>
      <c r="AA143" s="1030"/>
      <c r="AB143" s="1030"/>
      <c r="AC143" s="1030"/>
      <c r="AD143" s="1030"/>
      <c r="AE143" s="1030"/>
      <c r="AF143" s="1030"/>
      <c r="AG143" s="1030"/>
      <c r="AH143" s="1030"/>
      <c r="AI143" s="1030"/>
      <c r="AJ143" s="1030"/>
      <c r="AK143" s="1030"/>
      <c r="AL143" s="1030"/>
      <c r="AM143" s="1030"/>
      <c r="AN143" s="1030"/>
    </row>
    <row r="144">
      <c r="A144" s="1083"/>
      <c r="B144" s="1104"/>
      <c r="C144" s="1030"/>
      <c r="D144" s="1030"/>
      <c r="E144" s="1030"/>
      <c r="F144" s="1030"/>
      <c r="G144" s="1030"/>
      <c r="H144" s="1030"/>
      <c r="I144" s="1030"/>
      <c r="J144" s="1030"/>
      <c r="K144" s="1030"/>
      <c r="L144" s="1030"/>
      <c r="M144" s="1030"/>
      <c r="N144" s="1030"/>
      <c r="O144" s="1030"/>
      <c r="P144" s="1030"/>
      <c r="Q144" s="1030"/>
      <c r="R144" s="1030"/>
      <c r="S144" s="1030"/>
      <c r="T144" s="1030"/>
      <c r="U144" s="1064"/>
      <c r="V144" s="1030"/>
      <c r="W144" s="1030"/>
      <c r="X144" s="1030"/>
      <c r="Y144" s="1030"/>
      <c r="Z144" s="1030"/>
      <c r="AA144" s="1030"/>
      <c r="AB144" s="1030"/>
      <c r="AC144" s="1030"/>
      <c r="AD144" s="1030"/>
      <c r="AE144" s="1030"/>
      <c r="AF144" s="1030"/>
      <c r="AG144" s="1030"/>
      <c r="AH144" s="1030"/>
      <c r="AI144" s="1030"/>
      <c r="AJ144" s="1030"/>
      <c r="AK144" s="1030"/>
      <c r="AL144" s="1030"/>
      <c r="AM144" s="1030"/>
      <c r="AN144" s="1030"/>
    </row>
    <row r="145">
      <c r="A145" s="1083"/>
      <c r="B145" s="1104"/>
      <c r="C145" s="1030"/>
      <c r="D145" s="1030"/>
      <c r="E145" s="1030"/>
      <c r="F145" s="1030"/>
      <c r="G145" s="1030"/>
      <c r="H145" s="1030"/>
      <c r="I145" s="1030"/>
      <c r="J145" s="1030"/>
      <c r="K145" s="1030"/>
      <c r="L145" s="1030"/>
      <c r="M145" s="1030"/>
      <c r="N145" s="1030"/>
      <c r="O145" s="1030"/>
      <c r="P145" s="1030"/>
      <c r="Q145" s="1030"/>
      <c r="R145" s="1030"/>
      <c r="S145" s="1030"/>
      <c r="T145" s="1030"/>
      <c r="U145" s="1064"/>
      <c r="V145" s="1030"/>
      <c r="W145" s="1030"/>
      <c r="X145" s="1030"/>
      <c r="Y145" s="1030"/>
      <c r="Z145" s="1030"/>
      <c r="AA145" s="1030"/>
      <c r="AB145" s="1030"/>
      <c r="AC145" s="1030"/>
      <c r="AD145" s="1030"/>
      <c r="AE145" s="1030"/>
      <c r="AF145" s="1030"/>
      <c r="AG145" s="1030"/>
      <c r="AH145" s="1030"/>
      <c r="AI145" s="1030"/>
      <c r="AJ145" s="1030"/>
      <c r="AK145" s="1030"/>
      <c r="AL145" s="1030"/>
      <c r="AM145" s="1030"/>
      <c r="AN145" s="1030"/>
    </row>
    <row r="146">
      <c r="A146" s="1083"/>
      <c r="B146" s="1104"/>
      <c r="C146" s="1030"/>
      <c r="D146" s="1030"/>
      <c r="E146" s="1030"/>
      <c r="F146" s="1030"/>
      <c r="G146" s="1030"/>
      <c r="H146" s="1030"/>
      <c r="I146" s="1030"/>
      <c r="J146" s="1030"/>
      <c r="K146" s="1030"/>
      <c r="L146" s="1030"/>
      <c r="M146" s="1030"/>
      <c r="N146" s="1030"/>
      <c r="O146" s="1030"/>
      <c r="P146" s="1030"/>
      <c r="Q146" s="1030"/>
      <c r="R146" s="1030"/>
      <c r="S146" s="1030"/>
      <c r="T146" s="1030"/>
      <c r="U146" s="1064"/>
      <c r="V146" s="1030"/>
      <c r="W146" s="1030"/>
      <c r="X146" s="1030"/>
      <c r="Y146" s="1030"/>
      <c r="Z146" s="1030"/>
      <c r="AA146" s="1030"/>
      <c r="AB146" s="1030"/>
      <c r="AC146" s="1030"/>
      <c r="AD146" s="1030"/>
      <c r="AE146" s="1030"/>
      <c r="AF146" s="1030"/>
      <c r="AG146" s="1030"/>
      <c r="AH146" s="1030"/>
      <c r="AI146" s="1030"/>
      <c r="AJ146" s="1030"/>
      <c r="AK146" s="1030"/>
      <c r="AL146" s="1030"/>
      <c r="AM146" s="1030"/>
      <c r="AN146" s="1030"/>
    </row>
    <row r="147">
      <c r="A147" s="1083"/>
      <c r="B147" s="1104"/>
      <c r="C147" s="1030"/>
      <c r="D147" s="1030"/>
      <c r="E147" s="1030"/>
      <c r="F147" s="1030"/>
      <c r="G147" s="1030"/>
      <c r="H147" s="1030"/>
      <c r="I147" s="1030"/>
      <c r="J147" s="1030"/>
      <c r="K147" s="1030"/>
      <c r="L147" s="1030"/>
      <c r="M147" s="1030"/>
      <c r="N147" s="1030"/>
      <c r="O147" s="1030"/>
      <c r="P147" s="1030"/>
      <c r="Q147" s="1030"/>
      <c r="R147" s="1030"/>
      <c r="S147" s="1030"/>
      <c r="T147" s="1030"/>
      <c r="U147" s="1064"/>
      <c r="V147" s="1030"/>
      <c r="W147" s="1030"/>
      <c r="X147" s="1030"/>
      <c r="Y147" s="1030"/>
      <c r="Z147" s="1030"/>
      <c r="AA147" s="1030"/>
      <c r="AB147" s="1030"/>
      <c r="AC147" s="1030"/>
      <c r="AD147" s="1030"/>
      <c r="AE147" s="1030"/>
      <c r="AF147" s="1030"/>
      <c r="AG147" s="1030"/>
      <c r="AH147" s="1030"/>
      <c r="AI147" s="1030"/>
      <c r="AJ147" s="1030"/>
      <c r="AK147" s="1030"/>
      <c r="AL147" s="1030"/>
      <c r="AM147" s="1030"/>
      <c r="AN147" s="1030"/>
    </row>
    <row r="148">
      <c r="A148" s="1083"/>
      <c r="B148" s="1104"/>
      <c r="C148" s="1030"/>
      <c r="D148" s="1030"/>
      <c r="E148" s="1030"/>
      <c r="F148" s="1030"/>
      <c r="G148" s="1030"/>
      <c r="H148" s="1030"/>
      <c r="I148" s="1030"/>
      <c r="J148" s="1030"/>
      <c r="K148" s="1030"/>
      <c r="L148" s="1030"/>
      <c r="M148" s="1030"/>
      <c r="N148" s="1030"/>
      <c r="O148" s="1030"/>
      <c r="P148" s="1030"/>
      <c r="Q148" s="1030"/>
      <c r="R148" s="1030"/>
      <c r="S148" s="1030"/>
      <c r="T148" s="1030"/>
      <c r="U148" s="1064"/>
      <c r="V148" s="1030"/>
      <c r="W148" s="1030"/>
      <c r="X148" s="1030"/>
      <c r="Y148" s="1030"/>
      <c r="Z148" s="1030"/>
      <c r="AA148" s="1030"/>
      <c r="AB148" s="1030"/>
      <c r="AC148" s="1030"/>
      <c r="AD148" s="1030"/>
      <c r="AE148" s="1030"/>
      <c r="AF148" s="1030"/>
      <c r="AG148" s="1030"/>
      <c r="AH148" s="1030"/>
      <c r="AI148" s="1030"/>
      <c r="AJ148" s="1030"/>
      <c r="AK148" s="1030"/>
      <c r="AL148" s="1030"/>
      <c r="AM148" s="1030"/>
      <c r="AN148" s="1030"/>
    </row>
    <row r="149">
      <c r="A149" s="1083"/>
      <c r="B149" s="1104"/>
      <c r="C149" s="1030"/>
      <c r="D149" s="1030"/>
      <c r="E149" s="1030"/>
      <c r="F149" s="1030"/>
      <c r="G149" s="1030"/>
      <c r="H149" s="1030"/>
      <c r="I149" s="1030"/>
      <c r="J149" s="1030"/>
      <c r="K149" s="1030"/>
      <c r="L149" s="1030"/>
      <c r="M149" s="1030"/>
      <c r="N149" s="1030"/>
      <c r="O149" s="1030"/>
      <c r="P149" s="1030"/>
      <c r="Q149" s="1030"/>
      <c r="R149" s="1030"/>
      <c r="S149" s="1030"/>
      <c r="T149" s="1030"/>
      <c r="U149" s="1064"/>
      <c r="V149" s="1030"/>
      <c r="W149" s="1030"/>
      <c r="X149" s="1030"/>
      <c r="Y149" s="1030"/>
      <c r="Z149" s="1030"/>
      <c r="AA149" s="1030"/>
      <c r="AB149" s="1030"/>
      <c r="AC149" s="1030"/>
      <c r="AD149" s="1030"/>
      <c r="AE149" s="1030"/>
      <c r="AF149" s="1030"/>
      <c r="AG149" s="1030"/>
      <c r="AH149" s="1030"/>
      <c r="AI149" s="1030"/>
      <c r="AJ149" s="1030"/>
      <c r="AK149" s="1030"/>
      <c r="AL149" s="1030"/>
      <c r="AM149" s="1030"/>
      <c r="AN149" s="1030"/>
    </row>
    <row r="150">
      <c r="A150" s="1083"/>
      <c r="B150" s="1104"/>
      <c r="C150" s="1030"/>
      <c r="D150" s="1030"/>
      <c r="E150" s="1030"/>
      <c r="F150" s="1030"/>
      <c r="G150" s="1030"/>
      <c r="H150" s="1030"/>
      <c r="I150" s="1030"/>
      <c r="J150" s="1030"/>
      <c r="K150" s="1030"/>
      <c r="L150" s="1030"/>
      <c r="M150" s="1030"/>
      <c r="N150" s="1030"/>
      <c r="O150" s="1030"/>
      <c r="P150" s="1030"/>
      <c r="Q150" s="1030"/>
      <c r="R150" s="1030"/>
      <c r="S150" s="1030"/>
      <c r="T150" s="1030"/>
      <c r="U150" s="1064"/>
      <c r="V150" s="1030"/>
      <c r="W150" s="1030"/>
      <c r="X150" s="1030"/>
      <c r="Y150" s="1030"/>
      <c r="Z150" s="1030"/>
      <c r="AA150" s="1030"/>
      <c r="AB150" s="1030"/>
      <c r="AC150" s="1030"/>
      <c r="AD150" s="1030"/>
      <c r="AE150" s="1030"/>
      <c r="AF150" s="1030"/>
      <c r="AG150" s="1030"/>
      <c r="AH150" s="1030"/>
      <c r="AI150" s="1030"/>
      <c r="AJ150" s="1030"/>
      <c r="AK150" s="1030"/>
      <c r="AL150" s="1030"/>
      <c r="AM150" s="1030"/>
      <c r="AN150" s="1030"/>
    </row>
    <row r="151">
      <c r="A151" s="1083"/>
      <c r="B151" s="1104"/>
      <c r="C151" s="1030"/>
      <c r="D151" s="1030"/>
      <c r="E151" s="1030"/>
      <c r="F151" s="1030"/>
      <c r="G151" s="1030"/>
      <c r="H151" s="1030"/>
      <c r="I151" s="1030"/>
      <c r="J151" s="1030"/>
      <c r="K151" s="1030"/>
      <c r="L151" s="1030"/>
      <c r="M151" s="1030"/>
      <c r="N151" s="1030"/>
      <c r="O151" s="1030"/>
      <c r="P151" s="1030"/>
      <c r="Q151" s="1030"/>
      <c r="R151" s="1030"/>
      <c r="S151" s="1030"/>
      <c r="T151" s="1030"/>
      <c r="U151" s="1064"/>
      <c r="V151" s="1030"/>
      <c r="W151" s="1030"/>
      <c r="X151" s="1030"/>
      <c r="Y151" s="1030"/>
      <c r="Z151" s="1030"/>
      <c r="AA151" s="1030"/>
      <c r="AB151" s="1030"/>
      <c r="AC151" s="1030"/>
      <c r="AD151" s="1030"/>
      <c r="AE151" s="1030"/>
      <c r="AF151" s="1030"/>
      <c r="AG151" s="1030"/>
      <c r="AH151" s="1030"/>
      <c r="AI151" s="1030"/>
      <c r="AJ151" s="1030"/>
      <c r="AK151" s="1030"/>
      <c r="AL151" s="1030"/>
      <c r="AM151" s="1030"/>
      <c r="AN151" s="1030"/>
    </row>
    <row r="152">
      <c r="A152" s="1083"/>
      <c r="B152" s="1104"/>
      <c r="C152" s="1030"/>
      <c r="D152" s="1030"/>
      <c r="E152" s="1030"/>
      <c r="F152" s="1030"/>
      <c r="G152" s="1030"/>
      <c r="H152" s="1030"/>
      <c r="I152" s="1030"/>
      <c r="J152" s="1030"/>
      <c r="K152" s="1030"/>
      <c r="L152" s="1030"/>
      <c r="M152" s="1030"/>
      <c r="N152" s="1030"/>
      <c r="O152" s="1030"/>
      <c r="P152" s="1030"/>
      <c r="Q152" s="1030"/>
      <c r="R152" s="1030"/>
      <c r="S152" s="1030"/>
      <c r="T152" s="1030"/>
      <c r="U152" s="1064"/>
      <c r="V152" s="1030"/>
      <c r="W152" s="1030"/>
      <c r="X152" s="1030"/>
      <c r="Y152" s="1030"/>
      <c r="Z152" s="1030"/>
      <c r="AA152" s="1030"/>
      <c r="AB152" s="1030"/>
      <c r="AC152" s="1030"/>
      <c r="AD152" s="1030"/>
      <c r="AE152" s="1030"/>
      <c r="AF152" s="1030"/>
      <c r="AG152" s="1030"/>
      <c r="AH152" s="1030"/>
      <c r="AI152" s="1030"/>
      <c r="AJ152" s="1030"/>
      <c r="AK152" s="1030"/>
      <c r="AL152" s="1030"/>
      <c r="AM152" s="1030"/>
      <c r="AN152" s="1030"/>
    </row>
    <row r="153">
      <c r="A153" s="1083"/>
      <c r="B153" s="1104"/>
      <c r="C153" s="1030"/>
      <c r="D153" s="1030"/>
      <c r="E153" s="1030"/>
      <c r="F153" s="1030"/>
      <c r="G153" s="1030"/>
      <c r="H153" s="1030"/>
      <c r="I153" s="1030"/>
      <c r="J153" s="1030"/>
      <c r="K153" s="1030"/>
      <c r="L153" s="1030"/>
      <c r="M153" s="1030"/>
      <c r="N153" s="1030"/>
      <c r="O153" s="1030"/>
      <c r="P153" s="1030"/>
      <c r="Q153" s="1030"/>
      <c r="R153" s="1030"/>
      <c r="S153" s="1030"/>
      <c r="T153" s="1030"/>
      <c r="U153" s="1064"/>
      <c r="V153" s="1030"/>
      <c r="W153" s="1030"/>
      <c r="X153" s="1030"/>
      <c r="Y153" s="1030"/>
      <c r="Z153" s="1030"/>
      <c r="AA153" s="1030"/>
      <c r="AB153" s="1030"/>
      <c r="AC153" s="1030"/>
      <c r="AD153" s="1030"/>
      <c r="AE153" s="1030"/>
      <c r="AF153" s="1030"/>
      <c r="AG153" s="1030"/>
      <c r="AH153" s="1030"/>
      <c r="AI153" s="1030"/>
      <c r="AJ153" s="1030"/>
      <c r="AK153" s="1030"/>
      <c r="AL153" s="1030"/>
      <c r="AM153" s="1030"/>
      <c r="AN153" s="1030"/>
    </row>
    <row r="154">
      <c r="A154" s="1083"/>
      <c r="B154" s="1104"/>
      <c r="C154" s="1030"/>
      <c r="D154" s="1030"/>
      <c r="E154" s="1030"/>
      <c r="F154" s="1030"/>
      <c r="G154" s="1030"/>
      <c r="H154" s="1030"/>
      <c r="I154" s="1030"/>
      <c r="J154" s="1030"/>
      <c r="K154" s="1030"/>
      <c r="L154" s="1030"/>
      <c r="M154" s="1030"/>
      <c r="N154" s="1030"/>
      <c r="O154" s="1030"/>
      <c r="P154" s="1030"/>
      <c r="Q154" s="1030"/>
      <c r="R154" s="1030"/>
      <c r="S154" s="1030"/>
      <c r="T154" s="1030"/>
      <c r="U154" s="1064"/>
      <c r="V154" s="1030"/>
      <c r="W154" s="1030"/>
      <c r="X154" s="1030"/>
      <c r="Y154" s="1030"/>
      <c r="Z154" s="1030"/>
      <c r="AA154" s="1030"/>
      <c r="AB154" s="1030"/>
      <c r="AC154" s="1030"/>
      <c r="AD154" s="1030"/>
      <c r="AE154" s="1030"/>
      <c r="AF154" s="1030"/>
      <c r="AG154" s="1030"/>
      <c r="AH154" s="1030"/>
      <c r="AI154" s="1030"/>
      <c r="AJ154" s="1030"/>
      <c r="AK154" s="1030"/>
      <c r="AL154" s="1030"/>
      <c r="AM154" s="1030"/>
      <c r="AN154" s="1030"/>
    </row>
    <row r="155">
      <c r="A155" s="1083"/>
      <c r="B155" s="1104"/>
      <c r="C155" s="1030"/>
      <c r="D155" s="1030"/>
      <c r="E155" s="1030"/>
      <c r="F155" s="1030"/>
      <c r="G155" s="1030"/>
      <c r="H155" s="1030"/>
      <c r="I155" s="1030"/>
      <c r="J155" s="1030"/>
      <c r="K155" s="1030"/>
      <c r="L155" s="1030"/>
      <c r="M155" s="1030"/>
      <c r="N155" s="1030"/>
      <c r="O155" s="1030"/>
      <c r="P155" s="1030"/>
      <c r="Q155" s="1030"/>
      <c r="R155" s="1030"/>
      <c r="S155" s="1030"/>
      <c r="T155" s="1030"/>
      <c r="U155" s="1064"/>
      <c r="V155" s="1030"/>
      <c r="W155" s="1030"/>
      <c r="X155" s="1030"/>
      <c r="Y155" s="1030"/>
      <c r="Z155" s="1030"/>
      <c r="AA155" s="1030"/>
      <c r="AB155" s="1030"/>
      <c r="AC155" s="1030"/>
      <c r="AD155" s="1030"/>
      <c r="AE155" s="1030"/>
      <c r="AF155" s="1030"/>
      <c r="AG155" s="1030"/>
      <c r="AH155" s="1030"/>
      <c r="AI155" s="1030"/>
      <c r="AJ155" s="1030"/>
      <c r="AK155" s="1030"/>
      <c r="AL155" s="1030"/>
      <c r="AM155" s="1030"/>
      <c r="AN155" s="1030"/>
    </row>
    <row r="156">
      <c r="A156" s="1083"/>
      <c r="B156" s="1104"/>
      <c r="C156" s="1030"/>
      <c r="D156" s="1030"/>
      <c r="E156" s="1030"/>
      <c r="F156" s="1030"/>
      <c r="G156" s="1030"/>
      <c r="H156" s="1030"/>
      <c r="I156" s="1030"/>
      <c r="J156" s="1030"/>
      <c r="K156" s="1030"/>
      <c r="L156" s="1030"/>
      <c r="M156" s="1030"/>
      <c r="N156" s="1030"/>
      <c r="O156" s="1030"/>
      <c r="P156" s="1030"/>
      <c r="Q156" s="1030"/>
      <c r="R156" s="1030"/>
      <c r="S156" s="1030"/>
      <c r="T156" s="1030"/>
      <c r="U156" s="1064"/>
      <c r="V156" s="1030"/>
      <c r="W156" s="1030"/>
      <c r="X156" s="1030"/>
      <c r="Y156" s="1030"/>
      <c r="Z156" s="1030"/>
      <c r="AA156" s="1030"/>
      <c r="AB156" s="1030"/>
      <c r="AC156" s="1030"/>
      <c r="AD156" s="1030"/>
      <c r="AE156" s="1030"/>
      <c r="AF156" s="1030"/>
      <c r="AG156" s="1030"/>
      <c r="AH156" s="1030"/>
      <c r="AI156" s="1030"/>
      <c r="AJ156" s="1030"/>
      <c r="AK156" s="1030"/>
      <c r="AL156" s="1030"/>
      <c r="AM156" s="1030"/>
      <c r="AN156" s="1030"/>
    </row>
    <row r="157">
      <c r="A157" s="1083"/>
      <c r="B157" s="1104"/>
      <c r="C157" s="1030"/>
      <c r="D157" s="1030"/>
      <c r="E157" s="1030"/>
      <c r="F157" s="1030"/>
      <c r="G157" s="1030"/>
      <c r="H157" s="1030"/>
      <c r="I157" s="1030"/>
      <c r="J157" s="1030"/>
      <c r="K157" s="1030"/>
      <c r="L157" s="1030"/>
      <c r="M157" s="1030"/>
      <c r="N157" s="1030"/>
      <c r="O157" s="1030"/>
      <c r="P157" s="1030"/>
      <c r="Q157" s="1030"/>
      <c r="R157" s="1030"/>
      <c r="S157" s="1030"/>
      <c r="T157" s="1030"/>
      <c r="U157" s="1064"/>
      <c r="V157" s="1030"/>
      <c r="W157" s="1030"/>
      <c r="X157" s="1030"/>
      <c r="Y157" s="1030"/>
      <c r="Z157" s="1030"/>
      <c r="AA157" s="1030"/>
      <c r="AB157" s="1030"/>
      <c r="AC157" s="1030"/>
      <c r="AD157" s="1030"/>
      <c r="AE157" s="1030"/>
      <c r="AF157" s="1030"/>
      <c r="AG157" s="1030"/>
      <c r="AH157" s="1030"/>
      <c r="AI157" s="1030"/>
      <c r="AJ157" s="1030"/>
      <c r="AK157" s="1030"/>
      <c r="AL157" s="1030"/>
      <c r="AM157" s="1030"/>
      <c r="AN157" s="1030"/>
    </row>
    <row r="158">
      <c r="A158" s="1083"/>
      <c r="B158" s="1104"/>
      <c r="C158" s="1030"/>
      <c r="D158" s="1030"/>
      <c r="E158" s="1030"/>
      <c r="F158" s="1030"/>
      <c r="G158" s="1030"/>
      <c r="H158" s="1030"/>
      <c r="I158" s="1030"/>
      <c r="J158" s="1030"/>
      <c r="K158" s="1030"/>
      <c r="L158" s="1030"/>
      <c r="M158" s="1030"/>
      <c r="N158" s="1030"/>
      <c r="O158" s="1030"/>
      <c r="P158" s="1030"/>
      <c r="Q158" s="1030"/>
      <c r="R158" s="1030"/>
      <c r="S158" s="1030"/>
      <c r="T158" s="1030"/>
      <c r="U158" s="1064"/>
      <c r="V158" s="1030"/>
      <c r="W158" s="1030"/>
      <c r="X158" s="1030"/>
      <c r="Y158" s="1030"/>
      <c r="Z158" s="1030"/>
      <c r="AA158" s="1030"/>
      <c r="AB158" s="1030"/>
      <c r="AC158" s="1030"/>
      <c r="AD158" s="1030"/>
      <c r="AE158" s="1030"/>
      <c r="AF158" s="1030"/>
      <c r="AG158" s="1030"/>
      <c r="AH158" s="1030"/>
      <c r="AI158" s="1030"/>
      <c r="AJ158" s="1030"/>
      <c r="AK158" s="1030"/>
      <c r="AL158" s="1030"/>
      <c r="AM158" s="1030"/>
      <c r="AN158" s="1030"/>
    </row>
    <row r="159">
      <c r="A159" s="1083"/>
      <c r="B159" s="1104"/>
      <c r="C159" s="1030"/>
      <c r="D159" s="1030"/>
      <c r="E159" s="1030"/>
      <c r="F159" s="1030"/>
      <c r="G159" s="1030"/>
      <c r="H159" s="1030"/>
      <c r="I159" s="1030"/>
      <c r="J159" s="1030"/>
      <c r="K159" s="1030"/>
      <c r="L159" s="1030"/>
      <c r="M159" s="1030"/>
      <c r="N159" s="1030"/>
      <c r="O159" s="1030"/>
      <c r="P159" s="1030"/>
      <c r="Q159" s="1030"/>
      <c r="R159" s="1030"/>
      <c r="S159" s="1030"/>
      <c r="T159" s="1030"/>
      <c r="U159" s="1064"/>
      <c r="V159" s="1030"/>
      <c r="W159" s="1030"/>
      <c r="X159" s="1030"/>
      <c r="Y159" s="1030"/>
      <c r="Z159" s="1030"/>
      <c r="AA159" s="1030"/>
      <c r="AB159" s="1030"/>
      <c r="AC159" s="1030"/>
      <c r="AD159" s="1030"/>
      <c r="AE159" s="1030"/>
      <c r="AF159" s="1030"/>
      <c r="AG159" s="1030"/>
      <c r="AH159" s="1030"/>
      <c r="AI159" s="1030"/>
      <c r="AJ159" s="1030"/>
      <c r="AK159" s="1030"/>
      <c r="AL159" s="1030"/>
      <c r="AM159" s="1030"/>
      <c r="AN159" s="1030"/>
    </row>
    <row r="160">
      <c r="A160" s="1083"/>
      <c r="B160" s="1104"/>
      <c r="C160" s="1030"/>
      <c r="D160" s="1030"/>
      <c r="E160" s="1030"/>
      <c r="F160" s="1030"/>
      <c r="G160" s="1030"/>
      <c r="H160" s="1030"/>
      <c r="I160" s="1030"/>
      <c r="J160" s="1030"/>
      <c r="K160" s="1030"/>
      <c r="L160" s="1030"/>
      <c r="M160" s="1030"/>
      <c r="N160" s="1030"/>
      <c r="O160" s="1030"/>
      <c r="P160" s="1030"/>
      <c r="Q160" s="1030"/>
      <c r="R160" s="1030"/>
      <c r="S160" s="1030"/>
      <c r="T160" s="1030"/>
      <c r="U160" s="1064"/>
      <c r="V160" s="1030"/>
      <c r="W160" s="1030"/>
      <c r="X160" s="1030"/>
      <c r="Y160" s="1030"/>
      <c r="Z160" s="1030"/>
      <c r="AA160" s="1030"/>
      <c r="AB160" s="1030"/>
      <c r="AC160" s="1030"/>
      <c r="AD160" s="1030"/>
      <c r="AE160" s="1030"/>
      <c r="AF160" s="1030"/>
      <c r="AG160" s="1030"/>
      <c r="AH160" s="1030"/>
      <c r="AI160" s="1030"/>
      <c r="AJ160" s="1030"/>
      <c r="AK160" s="1030"/>
      <c r="AL160" s="1030"/>
      <c r="AM160" s="1030"/>
      <c r="AN160" s="1030"/>
    </row>
    <row r="161">
      <c r="A161" s="1083"/>
      <c r="B161" s="1104"/>
      <c r="C161" s="1030"/>
      <c r="D161" s="1030"/>
      <c r="E161" s="1030"/>
      <c r="F161" s="1030"/>
      <c r="G161" s="1030"/>
      <c r="H161" s="1030"/>
      <c r="I161" s="1030"/>
      <c r="J161" s="1030"/>
      <c r="K161" s="1030"/>
      <c r="L161" s="1030"/>
      <c r="M161" s="1030"/>
      <c r="N161" s="1030"/>
      <c r="O161" s="1030"/>
      <c r="P161" s="1030"/>
      <c r="Q161" s="1030"/>
      <c r="R161" s="1030"/>
      <c r="S161" s="1030"/>
      <c r="T161" s="1030"/>
      <c r="U161" s="1064"/>
      <c r="V161" s="1030"/>
      <c r="W161" s="1030"/>
      <c r="X161" s="1030"/>
      <c r="Y161" s="1030"/>
      <c r="Z161" s="1030"/>
      <c r="AA161" s="1030"/>
      <c r="AB161" s="1030"/>
      <c r="AC161" s="1030"/>
      <c r="AD161" s="1030"/>
      <c r="AE161" s="1030"/>
      <c r="AF161" s="1030"/>
      <c r="AG161" s="1030"/>
      <c r="AH161" s="1030"/>
      <c r="AI161" s="1030"/>
      <c r="AJ161" s="1030"/>
      <c r="AK161" s="1030"/>
      <c r="AL161" s="1030"/>
      <c r="AM161" s="1030"/>
      <c r="AN161" s="1030"/>
    </row>
    <row r="162">
      <c r="A162" s="1083"/>
      <c r="B162" s="1104"/>
      <c r="C162" s="1030"/>
      <c r="D162" s="1030"/>
      <c r="E162" s="1030"/>
      <c r="F162" s="1030"/>
      <c r="G162" s="1030"/>
      <c r="H162" s="1030"/>
      <c r="I162" s="1030"/>
      <c r="J162" s="1030"/>
      <c r="K162" s="1030"/>
      <c r="L162" s="1030"/>
      <c r="M162" s="1030"/>
      <c r="N162" s="1030"/>
      <c r="O162" s="1030"/>
      <c r="P162" s="1030"/>
      <c r="Q162" s="1030"/>
      <c r="R162" s="1030"/>
      <c r="S162" s="1030"/>
      <c r="T162" s="1030"/>
      <c r="U162" s="1064"/>
      <c r="V162" s="1030"/>
      <c r="W162" s="1030"/>
      <c r="X162" s="1030"/>
      <c r="Y162" s="1030"/>
      <c r="Z162" s="1030"/>
      <c r="AA162" s="1030"/>
      <c r="AB162" s="1030"/>
      <c r="AC162" s="1030"/>
      <c r="AD162" s="1030"/>
      <c r="AE162" s="1030"/>
      <c r="AF162" s="1030"/>
      <c r="AG162" s="1030"/>
      <c r="AH162" s="1030"/>
      <c r="AI162" s="1030"/>
      <c r="AJ162" s="1030"/>
      <c r="AK162" s="1030"/>
      <c r="AL162" s="1030"/>
      <c r="AM162" s="1030"/>
      <c r="AN162" s="1030"/>
    </row>
    <row r="163">
      <c r="A163" s="1083"/>
      <c r="B163" s="1104"/>
      <c r="C163" s="1030"/>
      <c r="D163" s="1030"/>
      <c r="E163" s="1030"/>
      <c r="F163" s="1030"/>
      <c r="G163" s="1030"/>
      <c r="H163" s="1030"/>
      <c r="I163" s="1030"/>
      <c r="J163" s="1030"/>
      <c r="K163" s="1030"/>
      <c r="L163" s="1030"/>
      <c r="M163" s="1030"/>
      <c r="N163" s="1030"/>
      <c r="O163" s="1030"/>
      <c r="P163" s="1030"/>
      <c r="Q163" s="1030"/>
      <c r="R163" s="1030"/>
      <c r="S163" s="1030"/>
      <c r="T163" s="1030"/>
      <c r="U163" s="1064"/>
      <c r="V163" s="1030"/>
      <c r="W163" s="1030"/>
      <c r="X163" s="1030"/>
      <c r="Y163" s="1030"/>
      <c r="Z163" s="1030"/>
      <c r="AA163" s="1030"/>
      <c r="AB163" s="1030"/>
      <c r="AC163" s="1030"/>
      <c r="AD163" s="1030"/>
      <c r="AE163" s="1030"/>
      <c r="AF163" s="1030"/>
      <c r="AG163" s="1030"/>
      <c r="AH163" s="1030"/>
      <c r="AI163" s="1030"/>
      <c r="AJ163" s="1030"/>
      <c r="AK163" s="1030"/>
      <c r="AL163" s="1030"/>
      <c r="AM163" s="1030"/>
      <c r="AN163" s="1030"/>
    </row>
    <row r="164">
      <c r="A164" s="1083"/>
      <c r="B164" s="1104"/>
      <c r="C164" s="1030"/>
      <c r="D164" s="1030"/>
      <c r="E164" s="1030"/>
      <c r="F164" s="1030"/>
      <c r="G164" s="1030"/>
      <c r="H164" s="1030"/>
      <c r="I164" s="1030"/>
      <c r="J164" s="1030"/>
      <c r="K164" s="1030"/>
      <c r="L164" s="1030"/>
      <c r="M164" s="1030"/>
      <c r="N164" s="1030"/>
      <c r="O164" s="1030"/>
      <c r="P164" s="1030"/>
      <c r="Q164" s="1030"/>
      <c r="R164" s="1030"/>
      <c r="S164" s="1030"/>
      <c r="T164" s="1030"/>
      <c r="U164" s="1064"/>
      <c r="V164" s="1030"/>
      <c r="W164" s="1030"/>
      <c r="X164" s="1030"/>
      <c r="Y164" s="1030"/>
      <c r="Z164" s="1030"/>
      <c r="AA164" s="1030"/>
      <c r="AB164" s="1030"/>
      <c r="AC164" s="1030"/>
      <c r="AD164" s="1030"/>
      <c r="AE164" s="1030"/>
      <c r="AF164" s="1030"/>
      <c r="AG164" s="1030"/>
      <c r="AH164" s="1030"/>
      <c r="AI164" s="1030"/>
      <c r="AJ164" s="1030"/>
      <c r="AK164" s="1030"/>
      <c r="AL164" s="1030"/>
      <c r="AM164" s="1030"/>
      <c r="AN164" s="1030"/>
    </row>
    <row r="165">
      <c r="A165" s="1083"/>
      <c r="B165" s="1104"/>
      <c r="C165" s="1030"/>
      <c r="D165" s="1030"/>
      <c r="E165" s="1030"/>
      <c r="F165" s="1030"/>
      <c r="G165" s="1030"/>
      <c r="H165" s="1030"/>
      <c r="I165" s="1030"/>
      <c r="J165" s="1030"/>
      <c r="K165" s="1030"/>
      <c r="L165" s="1030"/>
      <c r="M165" s="1030"/>
      <c r="N165" s="1030"/>
      <c r="O165" s="1030"/>
      <c r="P165" s="1030"/>
      <c r="Q165" s="1030"/>
      <c r="R165" s="1030"/>
      <c r="S165" s="1030"/>
      <c r="T165" s="1030"/>
      <c r="U165" s="1064"/>
      <c r="V165" s="1030"/>
      <c r="W165" s="1030"/>
      <c r="X165" s="1030"/>
      <c r="Y165" s="1030"/>
      <c r="Z165" s="1030"/>
      <c r="AA165" s="1030"/>
      <c r="AB165" s="1030"/>
      <c r="AC165" s="1030"/>
      <c r="AD165" s="1030"/>
      <c r="AE165" s="1030"/>
      <c r="AF165" s="1030"/>
      <c r="AG165" s="1030"/>
      <c r="AH165" s="1030"/>
      <c r="AI165" s="1030"/>
      <c r="AJ165" s="1030"/>
      <c r="AK165" s="1030"/>
      <c r="AL165" s="1030"/>
      <c r="AM165" s="1030"/>
      <c r="AN165" s="1030"/>
    </row>
    <row r="166">
      <c r="A166" s="1083"/>
      <c r="B166" s="1104"/>
      <c r="C166" s="1030"/>
      <c r="D166" s="1030"/>
      <c r="E166" s="1030"/>
      <c r="F166" s="1030"/>
      <c r="G166" s="1030"/>
      <c r="H166" s="1030"/>
      <c r="I166" s="1030"/>
      <c r="J166" s="1030"/>
      <c r="K166" s="1030"/>
      <c r="L166" s="1030"/>
      <c r="M166" s="1030"/>
      <c r="N166" s="1030"/>
      <c r="O166" s="1030"/>
      <c r="P166" s="1030"/>
      <c r="Q166" s="1030"/>
      <c r="R166" s="1030"/>
      <c r="S166" s="1030"/>
      <c r="T166" s="1030"/>
      <c r="U166" s="1064"/>
      <c r="V166" s="1030"/>
      <c r="W166" s="1030"/>
      <c r="X166" s="1030"/>
      <c r="Y166" s="1030"/>
      <c r="Z166" s="1030"/>
      <c r="AA166" s="1030"/>
      <c r="AB166" s="1030"/>
      <c r="AC166" s="1030"/>
      <c r="AD166" s="1030"/>
      <c r="AE166" s="1030"/>
      <c r="AF166" s="1030"/>
      <c r="AG166" s="1030"/>
      <c r="AH166" s="1030"/>
      <c r="AI166" s="1030"/>
      <c r="AJ166" s="1030"/>
      <c r="AK166" s="1030"/>
      <c r="AL166" s="1030"/>
      <c r="AM166" s="1030"/>
      <c r="AN166" s="1030"/>
    </row>
    <row r="167">
      <c r="A167" s="1083"/>
      <c r="B167" s="1104"/>
      <c r="C167" s="1030"/>
      <c r="D167" s="1030"/>
      <c r="E167" s="1030"/>
      <c r="F167" s="1030"/>
      <c r="G167" s="1030"/>
      <c r="H167" s="1030"/>
      <c r="I167" s="1030"/>
      <c r="J167" s="1030"/>
      <c r="K167" s="1030"/>
      <c r="L167" s="1030"/>
      <c r="M167" s="1030"/>
      <c r="N167" s="1030"/>
      <c r="O167" s="1030"/>
      <c r="P167" s="1030"/>
      <c r="Q167" s="1030"/>
      <c r="R167" s="1030"/>
      <c r="S167" s="1030"/>
      <c r="T167" s="1030"/>
      <c r="U167" s="1064"/>
      <c r="V167" s="1030"/>
      <c r="W167" s="1030"/>
      <c r="X167" s="1030"/>
      <c r="Y167" s="1030"/>
      <c r="Z167" s="1030"/>
      <c r="AA167" s="1030"/>
      <c r="AB167" s="1030"/>
      <c r="AC167" s="1030"/>
      <c r="AD167" s="1030"/>
      <c r="AE167" s="1030"/>
      <c r="AF167" s="1030"/>
      <c r="AG167" s="1030"/>
      <c r="AH167" s="1030"/>
      <c r="AI167" s="1030"/>
      <c r="AJ167" s="1030"/>
      <c r="AK167" s="1030"/>
      <c r="AL167" s="1030"/>
      <c r="AM167" s="1030"/>
      <c r="AN167" s="1030"/>
    </row>
    <row r="168">
      <c r="A168" s="1083"/>
      <c r="B168" s="1104"/>
      <c r="C168" s="1030"/>
      <c r="D168" s="1030"/>
      <c r="E168" s="1030"/>
      <c r="F168" s="1030"/>
      <c r="G168" s="1030"/>
      <c r="H168" s="1030"/>
      <c r="I168" s="1030"/>
      <c r="J168" s="1030"/>
      <c r="K168" s="1030"/>
      <c r="L168" s="1030"/>
      <c r="M168" s="1030"/>
      <c r="N168" s="1030"/>
      <c r="O168" s="1030"/>
      <c r="P168" s="1030"/>
      <c r="Q168" s="1030"/>
      <c r="R168" s="1030"/>
      <c r="S168" s="1030"/>
      <c r="T168" s="1030"/>
      <c r="U168" s="1064"/>
      <c r="V168" s="1030"/>
      <c r="W168" s="1030"/>
      <c r="X168" s="1030"/>
      <c r="Y168" s="1030"/>
      <c r="Z168" s="1030"/>
      <c r="AA168" s="1030"/>
      <c r="AB168" s="1030"/>
      <c r="AC168" s="1030"/>
      <c r="AD168" s="1030"/>
      <c r="AE168" s="1030"/>
      <c r="AF168" s="1030"/>
      <c r="AG168" s="1030"/>
      <c r="AH168" s="1030"/>
      <c r="AI168" s="1030"/>
      <c r="AJ168" s="1030"/>
      <c r="AK168" s="1030"/>
      <c r="AL168" s="1030"/>
      <c r="AM168" s="1030"/>
      <c r="AN168" s="1030"/>
    </row>
    <row r="169">
      <c r="A169" s="1083"/>
      <c r="B169" s="1104"/>
      <c r="C169" s="1030"/>
      <c r="D169" s="1030"/>
      <c r="E169" s="1030"/>
      <c r="F169" s="1030"/>
      <c r="G169" s="1030"/>
      <c r="H169" s="1030"/>
      <c r="I169" s="1030"/>
      <c r="J169" s="1030"/>
      <c r="K169" s="1030"/>
      <c r="L169" s="1030"/>
      <c r="M169" s="1030"/>
      <c r="N169" s="1030"/>
      <c r="O169" s="1030"/>
      <c r="P169" s="1030"/>
      <c r="Q169" s="1030"/>
      <c r="R169" s="1030"/>
      <c r="S169" s="1030"/>
      <c r="T169" s="1030"/>
      <c r="U169" s="1064"/>
      <c r="V169" s="1030"/>
      <c r="W169" s="1030"/>
      <c r="X169" s="1030"/>
      <c r="Y169" s="1030"/>
      <c r="Z169" s="1030"/>
      <c r="AA169" s="1030"/>
      <c r="AB169" s="1030"/>
      <c r="AC169" s="1030"/>
      <c r="AD169" s="1030"/>
      <c r="AE169" s="1030"/>
      <c r="AF169" s="1030"/>
      <c r="AG169" s="1030"/>
      <c r="AH169" s="1030"/>
      <c r="AI169" s="1030"/>
      <c r="AJ169" s="1030"/>
      <c r="AK169" s="1030"/>
      <c r="AL169" s="1030"/>
      <c r="AM169" s="1030"/>
      <c r="AN169" s="1030"/>
    </row>
    <row r="170">
      <c r="A170" s="1083"/>
      <c r="B170" s="1104"/>
      <c r="C170" s="1030"/>
      <c r="D170" s="1030"/>
      <c r="E170" s="1030"/>
      <c r="F170" s="1030"/>
      <c r="G170" s="1030"/>
      <c r="H170" s="1030"/>
      <c r="I170" s="1030"/>
      <c r="J170" s="1030"/>
      <c r="K170" s="1030"/>
      <c r="L170" s="1030"/>
      <c r="M170" s="1030"/>
      <c r="N170" s="1030"/>
      <c r="O170" s="1030"/>
      <c r="P170" s="1030"/>
      <c r="Q170" s="1030"/>
      <c r="R170" s="1030"/>
      <c r="S170" s="1030"/>
      <c r="T170" s="1030"/>
      <c r="U170" s="1064"/>
      <c r="V170" s="1030"/>
      <c r="W170" s="1030"/>
      <c r="X170" s="1030"/>
      <c r="Y170" s="1030"/>
      <c r="Z170" s="1030"/>
      <c r="AA170" s="1030"/>
      <c r="AB170" s="1030"/>
      <c r="AC170" s="1030"/>
      <c r="AD170" s="1030"/>
      <c r="AE170" s="1030"/>
      <c r="AF170" s="1030"/>
      <c r="AG170" s="1030"/>
      <c r="AH170" s="1030"/>
      <c r="AI170" s="1030"/>
      <c r="AJ170" s="1030"/>
      <c r="AK170" s="1030"/>
      <c r="AL170" s="1030"/>
      <c r="AM170" s="1030"/>
      <c r="AN170" s="1030"/>
    </row>
    <row r="171">
      <c r="A171" s="1083"/>
      <c r="B171" s="1104"/>
      <c r="C171" s="1030"/>
      <c r="D171" s="1030"/>
      <c r="E171" s="1030"/>
      <c r="F171" s="1030"/>
      <c r="G171" s="1030"/>
      <c r="H171" s="1030"/>
      <c r="I171" s="1030"/>
      <c r="J171" s="1030"/>
      <c r="K171" s="1030"/>
      <c r="L171" s="1030"/>
      <c r="M171" s="1030"/>
      <c r="N171" s="1030"/>
      <c r="O171" s="1030"/>
      <c r="P171" s="1030"/>
      <c r="Q171" s="1030"/>
      <c r="R171" s="1030"/>
      <c r="S171" s="1030"/>
      <c r="T171" s="1030"/>
      <c r="U171" s="1064"/>
      <c r="V171" s="1030"/>
      <c r="W171" s="1030"/>
      <c r="X171" s="1030"/>
      <c r="Y171" s="1030"/>
      <c r="Z171" s="1030"/>
      <c r="AA171" s="1030"/>
      <c r="AB171" s="1030"/>
      <c r="AC171" s="1030"/>
      <c r="AD171" s="1030"/>
      <c r="AE171" s="1030"/>
      <c r="AF171" s="1030"/>
      <c r="AG171" s="1030"/>
      <c r="AH171" s="1030"/>
      <c r="AI171" s="1030"/>
      <c r="AJ171" s="1030"/>
      <c r="AK171" s="1030"/>
      <c r="AL171" s="1030"/>
      <c r="AM171" s="1030"/>
      <c r="AN171" s="1030"/>
    </row>
    <row r="172">
      <c r="A172" s="1083"/>
      <c r="B172" s="1104"/>
      <c r="C172" s="1030"/>
      <c r="D172" s="1030"/>
      <c r="E172" s="1030"/>
      <c r="F172" s="1030"/>
      <c r="G172" s="1030"/>
      <c r="H172" s="1030"/>
      <c r="I172" s="1030"/>
      <c r="J172" s="1030"/>
      <c r="K172" s="1030"/>
      <c r="L172" s="1030"/>
      <c r="M172" s="1030"/>
      <c r="N172" s="1030"/>
      <c r="O172" s="1030"/>
      <c r="P172" s="1030"/>
      <c r="Q172" s="1030"/>
      <c r="R172" s="1030"/>
      <c r="S172" s="1030"/>
      <c r="T172" s="1030"/>
      <c r="U172" s="1064"/>
      <c r="V172" s="1030"/>
      <c r="W172" s="1030"/>
      <c r="X172" s="1030"/>
      <c r="Y172" s="1030"/>
      <c r="Z172" s="1030"/>
      <c r="AA172" s="1030"/>
      <c r="AB172" s="1030"/>
      <c r="AC172" s="1030"/>
      <c r="AD172" s="1030"/>
      <c r="AE172" s="1030"/>
      <c r="AF172" s="1030"/>
      <c r="AG172" s="1030"/>
      <c r="AH172" s="1030"/>
      <c r="AI172" s="1030"/>
      <c r="AJ172" s="1030"/>
      <c r="AK172" s="1030"/>
      <c r="AL172" s="1030"/>
      <c r="AM172" s="1030"/>
      <c r="AN172" s="1030"/>
    </row>
    <row r="173">
      <c r="A173" s="1083"/>
      <c r="B173" s="1104"/>
      <c r="C173" s="1030"/>
      <c r="D173" s="1030"/>
      <c r="E173" s="1030"/>
      <c r="F173" s="1030"/>
      <c r="G173" s="1030"/>
      <c r="H173" s="1030"/>
      <c r="I173" s="1030"/>
      <c r="J173" s="1030"/>
      <c r="K173" s="1030"/>
      <c r="L173" s="1030"/>
      <c r="M173" s="1030"/>
      <c r="N173" s="1030"/>
      <c r="O173" s="1030"/>
      <c r="P173" s="1030"/>
      <c r="Q173" s="1030"/>
      <c r="R173" s="1030"/>
      <c r="S173" s="1030"/>
      <c r="T173" s="1030"/>
      <c r="U173" s="1064"/>
      <c r="V173" s="1030"/>
      <c r="W173" s="1030"/>
      <c r="X173" s="1030"/>
      <c r="Y173" s="1030"/>
      <c r="Z173" s="1030"/>
      <c r="AA173" s="1030"/>
      <c r="AB173" s="1030"/>
      <c r="AC173" s="1030"/>
      <c r="AD173" s="1030"/>
      <c r="AE173" s="1030"/>
      <c r="AF173" s="1030"/>
      <c r="AG173" s="1030"/>
      <c r="AH173" s="1030"/>
      <c r="AI173" s="1030"/>
      <c r="AJ173" s="1030"/>
      <c r="AK173" s="1030"/>
      <c r="AL173" s="1030"/>
      <c r="AM173" s="1030"/>
      <c r="AN173" s="1030"/>
    </row>
    <row r="174">
      <c r="A174" s="1083"/>
      <c r="B174" s="1104"/>
      <c r="C174" s="1030"/>
      <c r="D174" s="1030"/>
      <c r="E174" s="1030"/>
      <c r="F174" s="1030"/>
      <c r="G174" s="1030"/>
      <c r="H174" s="1030"/>
      <c r="I174" s="1030"/>
      <c r="J174" s="1030"/>
      <c r="K174" s="1030"/>
      <c r="L174" s="1030"/>
      <c r="M174" s="1030"/>
      <c r="N174" s="1030"/>
      <c r="O174" s="1030"/>
      <c r="P174" s="1030"/>
      <c r="Q174" s="1030"/>
      <c r="R174" s="1030"/>
      <c r="S174" s="1030"/>
      <c r="T174" s="1030"/>
      <c r="U174" s="1064"/>
      <c r="V174" s="1030"/>
      <c r="W174" s="1030"/>
      <c r="X174" s="1030"/>
      <c r="Y174" s="1030"/>
      <c r="Z174" s="1030"/>
      <c r="AA174" s="1030"/>
      <c r="AB174" s="1030"/>
      <c r="AC174" s="1030"/>
      <c r="AD174" s="1030"/>
      <c r="AE174" s="1030"/>
      <c r="AF174" s="1030"/>
      <c r="AG174" s="1030"/>
      <c r="AH174" s="1030"/>
      <c r="AI174" s="1030"/>
      <c r="AJ174" s="1030"/>
      <c r="AK174" s="1030"/>
      <c r="AL174" s="1030"/>
      <c r="AM174" s="1030"/>
      <c r="AN174" s="1030"/>
    </row>
    <row r="175">
      <c r="A175" s="1083"/>
      <c r="B175" s="1104"/>
      <c r="C175" s="1030"/>
      <c r="D175" s="1030"/>
      <c r="E175" s="1030"/>
      <c r="F175" s="1030"/>
      <c r="G175" s="1030"/>
      <c r="H175" s="1030"/>
      <c r="I175" s="1030"/>
      <c r="J175" s="1030"/>
      <c r="K175" s="1030"/>
      <c r="L175" s="1030"/>
      <c r="M175" s="1030"/>
      <c r="N175" s="1030"/>
      <c r="O175" s="1030"/>
      <c r="P175" s="1030"/>
      <c r="Q175" s="1030"/>
      <c r="R175" s="1030"/>
      <c r="S175" s="1030"/>
      <c r="T175" s="1030"/>
      <c r="U175" s="1064"/>
      <c r="V175" s="1030"/>
      <c r="W175" s="1030"/>
      <c r="X175" s="1030"/>
      <c r="Y175" s="1030"/>
      <c r="Z175" s="1030"/>
      <c r="AA175" s="1030"/>
      <c r="AB175" s="1030"/>
      <c r="AC175" s="1030"/>
      <c r="AD175" s="1030"/>
      <c r="AE175" s="1030"/>
      <c r="AF175" s="1030"/>
      <c r="AG175" s="1030"/>
      <c r="AH175" s="1030"/>
      <c r="AI175" s="1030"/>
      <c r="AJ175" s="1030"/>
      <c r="AK175" s="1030"/>
      <c r="AL175" s="1030"/>
      <c r="AM175" s="1030"/>
      <c r="AN175" s="1030"/>
    </row>
    <row r="176">
      <c r="A176" s="1083"/>
      <c r="B176" s="1104"/>
      <c r="C176" s="1030"/>
      <c r="D176" s="1030"/>
      <c r="E176" s="1030"/>
      <c r="F176" s="1030"/>
      <c r="G176" s="1030"/>
      <c r="H176" s="1030"/>
      <c r="I176" s="1030"/>
      <c r="J176" s="1030"/>
      <c r="K176" s="1030"/>
      <c r="L176" s="1030"/>
      <c r="M176" s="1030"/>
      <c r="N176" s="1030"/>
      <c r="O176" s="1030"/>
      <c r="P176" s="1030"/>
      <c r="Q176" s="1030"/>
      <c r="R176" s="1030"/>
      <c r="S176" s="1030"/>
      <c r="T176" s="1030"/>
      <c r="U176" s="1064"/>
      <c r="V176" s="1030"/>
      <c r="W176" s="1030"/>
      <c r="X176" s="1030"/>
      <c r="Y176" s="1030"/>
      <c r="Z176" s="1030"/>
      <c r="AA176" s="1030"/>
      <c r="AB176" s="1030"/>
      <c r="AC176" s="1030"/>
      <c r="AD176" s="1030"/>
      <c r="AE176" s="1030"/>
      <c r="AF176" s="1030"/>
      <c r="AG176" s="1030"/>
      <c r="AH176" s="1030"/>
      <c r="AI176" s="1030"/>
      <c r="AJ176" s="1030"/>
      <c r="AK176" s="1030"/>
      <c r="AL176" s="1030"/>
      <c r="AM176" s="1030"/>
      <c r="AN176" s="1030"/>
    </row>
    <row r="177">
      <c r="A177" s="1083"/>
      <c r="B177" s="1104"/>
      <c r="C177" s="1030"/>
      <c r="D177" s="1030"/>
      <c r="E177" s="1030"/>
      <c r="F177" s="1030"/>
      <c r="G177" s="1030"/>
      <c r="H177" s="1030"/>
      <c r="I177" s="1030"/>
      <c r="J177" s="1030"/>
      <c r="K177" s="1030"/>
      <c r="L177" s="1030"/>
      <c r="M177" s="1030"/>
      <c r="N177" s="1030"/>
      <c r="O177" s="1030"/>
      <c r="P177" s="1030"/>
      <c r="Q177" s="1030"/>
      <c r="R177" s="1030"/>
      <c r="S177" s="1030"/>
      <c r="T177" s="1030"/>
      <c r="U177" s="1064"/>
      <c r="V177" s="1030"/>
      <c r="W177" s="1030"/>
      <c r="X177" s="1030"/>
      <c r="Y177" s="1030"/>
      <c r="Z177" s="1030"/>
      <c r="AA177" s="1030"/>
      <c r="AB177" s="1030"/>
      <c r="AC177" s="1030"/>
      <c r="AD177" s="1030"/>
      <c r="AE177" s="1030"/>
      <c r="AF177" s="1030"/>
      <c r="AG177" s="1030"/>
      <c r="AH177" s="1030"/>
      <c r="AI177" s="1030"/>
      <c r="AJ177" s="1030"/>
      <c r="AK177" s="1030"/>
      <c r="AL177" s="1030"/>
      <c r="AM177" s="1030"/>
      <c r="AN177" s="1030"/>
    </row>
    <row r="178">
      <c r="A178" s="1083"/>
      <c r="B178" s="1104"/>
      <c r="C178" s="1030"/>
      <c r="D178" s="1030"/>
      <c r="E178" s="1030"/>
      <c r="F178" s="1030"/>
      <c r="G178" s="1030"/>
      <c r="H178" s="1030"/>
      <c r="I178" s="1030"/>
      <c r="J178" s="1030"/>
      <c r="K178" s="1030"/>
      <c r="L178" s="1030"/>
      <c r="M178" s="1030"/>
      <c r="N178" s="1030"/>
      <c r="O178" s="1030"/>
      <c r="P178" s="1030"/>
      <c r="Q178" s="1030"/>
      <c r="R178" s="1030"/>
      <c r="S178" s="1030"/>
      <c r="T178" s="1030"/>
      <c r="U178" s="1064"/>
      <c r="V178" s="1030"/>
      <c r="W178" s="1030"/>
      <c r="X178" s="1030"/>
      <c r="Y178" s="1030"/>
      <c r="Z178" s="1030"/>
      <c r="AA178" s="1030"/>
      <c r="AB178" s="1030"/>
      <c r="AC178" s="1030"/>
      <c r="AD178" s="1030"/>
      <c r="AE178" s="1030"/>
      <c r="AF178" s="1030"/>
      <c r="AG178" s="1030"/>
      <c r="AH178" s="1030"/>
      <c r="AI178" s="1030"/>
      <c r="AJ178" s="1030"/>
      <c r="AK178" s="1030"/>
      <c r="AL178" s="1030"/>
      <c r="AM178" s="1030"/>
      <c r="AN178" s="1030"/>
    </row>
    <row r="179">
      <c r="A179" s="1083"/>
      <c r="B179" s="1104"/>
      <c r="C179" s="1030"/>
      <c r="D179" s="1030"/>
      <c r="E179" s="1030"/>
      <c r="F179" s="1030"/>
      <c r="G179" s="1030"/>
      <c r="H179" s="1030"/>
      <c r="I179" s="1030"/>
      <c r="J179" s="1030"/>
      <c r="K179" s="1030"/>
      <c r="L179" s="1030"/>
      <c r="M179" s="1030"/>
      <c r="N179" s="1030"/>
      <c r="O179" s="1030"/>
      <c r="P179" s="1030"/>
      <c r="Q179" s="1030"/>
      <c r="R179" s="1030"/>
      <c r="S179" s="1030"/>
      <c r="T179" s="1030"/>
      <c r="U179" s="1064"/>
      <c r="V179" s="1030"/>
      <c r="W179" s="1030"/>
      <c r="X179" s="1030"/>
      <c r="Y179" s="1030"/>
      <c r="Z179" s="1030"/>
      <c r="AA179" s="1030"/>
      <c r="AB179" s="1030"/>
      <c r="AC179" s="1030"/>
      <c r="AD179" s="1030"/>
      <c r="AE179" s="1030"/>
      <c r="AF179" s="1030"/>
      <c r="AG179" s="1030"/>
      <c r="AH179" s="1030"/>
      <c r="AI179" s="1030"/>
      <c r="AJ179" s="1030"/>
      <c r="AK179" s="1030"/>
      <c r="AL179" s="1030"/>
      <c r="AM179" s="1030"/>
      <c r="AN179" s="1030"/>
    </row>
    <row r="180">
      <c r="A180" s="1083"/>
      <c r="B180" s="1104"/>
      <c r="C180" s="1030"/>
      <c r="D180" s="1030"/>
      <c r="E180" s="1030"/>
      <c r="F180" s="1030"/>
      <c r="G180" s="1030"/>
      <c r="H180" s="1030"/>
      <c r="I180" s="1030"/>
      <c r="J180" s="1030"/>
      <c r="K180" s="1030"/>
      <c r="L180" s="1030"/>
      <c r="M180" s="1030"/>
      <c r="N180" s="1030"/>
      <c r="O180" s="1030"/>
      <c r="P180" s="1030"/>
      <c r="Q180" s="1030"/>
      <c r="R180" s="1030"/>
      <c r="S180" s="1030"/>
      <c r="T180" s="1030"/>
      <c r="U180" s="1064"/>
      <c r="V180" s="1030"/>
      <c r="W180" s="1030"/>
      <c r="X180" s="1030"/>
      <c r="Y180" s="1030"/>
      <c r="Z180" s="1030"/>
      <c r="AA180" s="1030"/>
      <c r="AB180" s="1030"/>
      <c r="AC180" s="1030"/>
      <c r="AD180" s="1030"/>
      <c r="AE180" s="1030"/>
      <c r="AF180" s="1030"/>
      <c r="AG180" s="1030"/>
      <c r="AH180" s="1030"/>
      <c r="AI180" s="1030"/>
      <c r="AJ180" s="1030"/>
      <c r="AK180" s="1030"/>
      <c r="AL180" s="1030"/>
      <c r="AM180" s="1030"/>
      <c r="AN180" s="1030"/>
    </row>
    <row r="181">
      <c r="A181" s="1083"/>
      <c r="B181" s="1104"/>
      <c r="C181" s="1030"/>
      <c r="D181" s="1030"/>
      <c r="E181" s="1030"/>
      <c r="F181" s="1030"/>
      <c r="G181" s="1030"/>
      <c r="H181" s="1030"/>
      <c r="I181" s="1030"/>
      <c r="J181" s="1030"/>
      <c r="K181" s="1030"/>
      <c r="L181" s="1030"/>
      <c r="M181" s="1030"/>
      <c r="N181" s="1030"/>
      <c r="O181" s="1030"/>
      <c r="P181" s="1030"/>
      <c r="Q181" s="1030"/>
      <c r="R181" s="1030"/>
      <c r="S181" s="1030"/>
      <c r="T181" s="1030"/>
      <c r="U181" s="1064"/>
      <c r="V181" s="1030"/>
      <c r="W181" s="1030"/>
      <c r="X181" s="1030"/>
      <c r="Y181" s="1030"/>
      <c r="Z181" s="1030"/>
      <c r="AA181" s="1030"/>
      <c r="AB181" s="1030"/>
      <c r="AC181" s="1030"/>
      <c r="AD181" s="1030"/>
      <c r="AE181" s="1030"/>
      <c r="AF181" s="1030"/>
      <c r="AG181" s="1030"/>
      <c r="AH181" s="1030"/>
      <c r="AI181" s="1030"/>
      <c r="AJ181" s="1030"/>
      <c r="AK181" s="1030"/>
      <c r="AL181" s="1030"/>
      <c r="AM181" s="1030"/>
      <c r="AN181" s="1030"/>
    </row>
    <row r="182">
      <c r="A182" s="1083"/>
      <c r="B182" s="1104"/>
      <c r="C182" s="1030"/>
      <c r="D182" s="1030"/>
      <c r="E182" s="1030"/>
      <c r="F182" s="1030"/>
      <c r="G182" s="1030"/>
      <c r="H182" s="1030"/>
      <c r="I182" s="1030"/>
      <c r="J182" s="1030"/>
      <c r="K182" s="1030"/>
      <c r="L182" s="1030"/>
      <c r="M182" s="1030"/>
      <c r="N182" s="1030"/>
      <c r="O182" s="1030"/>
      <c r="P182" s="1030"/>
      <c r="Q182" s="1030"/>
      <c r="R182" s="1030"/>
      <c r="S182" s="1030"/>
      <c r="T182" s="1030"/>
      <c r="U182" s="1064"/>
      <c r="V182" s="1030"/>
      <c r="W182" s="1030"/>
      <c r="X182" s="1030"/>
      <c r="Y182" s="1030"/>
      <c r="Z182" s="1030"/>
      <c r="AA182" s="1030"/>
      <c r="AB182" s="1030"/>
      <c r="AC182" s="1030"/>
      <c r="AD182" s="1030"/>
      <c r="AE182" s="1030"/>
      <c r="AF182" s="1030"/>
      <c r="AG182" s="1030"/>
      <c r="AH182" s="1030"/>
      <c r="AI182" s="1030"/>
      <c r="AJ182" s="1030"/>
      <c r="AK182" s="1030"/>
      <c r="AL182" s="1030"/>
      <c r="AM182" s="1030"/>
      <c r="AN182" s="1030"/>
    </row>
    <row r="183">
      <c r="A183" s="1083"/>
      <c r="B183" s="1104"/>
      <c r="C183" s="1030"/>
      <c r="D183" s="1030"/>
      <c r="E183" s="1030"/>
      <c r="F183" s="1030"/>
      <c r="G183" s="1030"/>
      <c r="H183" s="1030"/>
      <c r="I183" s="1030"/>
      <c r="J183" s="1030"/>
      <c r="K183" s="1030"/>
      <c r="L183" s="1030"/>
      <c r="M183" s="1030"/>
      <c r="N183" s="1030"/>
      <c r="O183" s="1030"/>
      <c r="P183" s="1030"/>
      <c r="Q183" s="1030"/>
      <c r="R183" s="1030"/>
      <c r="S183" s="1030"/>
      <c r="T183" s="1030"/>
      <c r="U183" s="1064"/>
      <c r="V183" s="1030"/>
      <c r="W183" s="1030"/>
      <c r="X183" s="1030"/>
      <c r="Y183" s="1030"/>
      <c r="Z183" s="1030"/>
      <c r="AA183" s="1030"/>
      <c r="AB183" s="1030"/>
      <c r="AC183" s="1030"/>
      <c r="AD183" s="1030"/>
      <c r="AE183" s="1030"/>
      <c r="AF183" s="1030"/>
      <c r="AG183" s="1030"/>
      <c r="AH183" s="1030"/>
      <c r="AI183" s="1030"/>
      <c r="AJ183" s="1030"/>
      <c r="AK183" s="1030"/>
      <c r="AL183" s="1030"/>
      <c r="AM183" s="1030"/>
      <c r="AN183" s="1030"/>
    </row>
    <row r="184">
      <c r="A184" s="1083"/>
      <c r="B184" s="1104"/>
      <c r="C184" s="1030"/>
      <c r="D184" s="1030"/>
      <c r="E184" s="1030"/>
      <c r="F184" s="1030"/>
      <c r="G184" s="1030"/>
      <c r="H184" s="1030"/>
      <c r="I184" s="1030"/>
      <c r="J184" s="1030"/>
      <c r="K184" s="1030"/>
      <c r="L184" s="1030"/>
      <c r="M184" s="1030"/>
      <c r="N184" s="1030"/>
      <c r="O184" s="1030"/>
      <c r="P184" s="1030"/>
      <c r="Q184" s="1030"/>
      <c r="R184" s="1030"/>
      <c r="S184" s="1030"/>
      <c r="T184" s="1030"/>
      <c r="U184" s="1064"/>
      <c r="V184" s="1030"/>
      <c r="W184" s="1030"/>
      <c r="X184" s="1030"/>
      <c r="Y184" s="1030"/>
      <c r="Z184" s="1030"/>
      <c r="AA184" s="1030"/>
      <c r="AB184" s="1030"/>
      <c r="AC184" s="1030"/>
      <c r="AD184" s="1030"/>
      <c r="AE184" s="1030"/>
      <c r="AF184" s="1030"/>
      <c r="AG184" s="1030"/>
      <c r="AH184" s="1030"/>
      <c r="AI184" s="1030"/>
      <c r="AJ184" s="1030"/>
      <c r="AK184" s="1030"/>
      <c r="AL184" s="1030"/>
      <c r="AM184" s="1030"/>
      <c r="AN184" s="1030"/>
    </row>
    <row r="185">
      <c r="A185" s="1083"/>
      <c r="B185" s="1104"/>
      <c r="C185" s="1030"/>
      <c r="D185" s="1030"/>
      <c r="E185" s="1030"/>
      <c r="F185" s="1030"/>
      <c r="G185" s="1030"/>
      <c r="H185" s="1030"/>
      <c r="I185" s="1030"/>
      <c r="J185" s="1030"/>
      <c r="K185" s="1030"/>
      <c r="L185" s="1030"/>
      <c r="M185" s="1030"/>
      <c r="N185" s="1030"/>
      <c r="O185" s="1030"/>
      <c r="P185" s="1030"/>
      <c r="Q185" s="1030"/>
      <c r="R185" s="1030"/>
      <c r="S185" s="1030"/>
      <c r="T185" s="1030"/>
      <c r="U185" s="1064"/>
      <c r="V185" s="1030"/>
      <c r="W185" s="1030"/>
      <c r="X185" s="1030"/>
      <c r="Y185" s="1030"/>
      <c r="Z185" s="1030"/>
      <c r="AA185" s="1030"/>
      <c r="AB185" s="1030"/>
      <c r="AC185" s="1030"/>
      <c r="AD185" s="1030"/>
      <c r="AE185" s="1030"/>
      <c r="AF185" s="1030"/>
      <c r="AG185" s="1030"/>
      <c r="AH185" s="1030"/>
      <c r="AI185" s="1030"/>
      <c r="AJ185" s="1030"/>
      <c r="AK185" s="1030"/>
      <c r="AL185" s="1030"/>
      <c r="AM185" s="1030"/>
      <c r="AN185" s="1030"/>
    </row>
    <row r="186">
      <c r="A186" s="1083"/>
      <c r="B186" s="1104"/>
      <c r="C186" s="1030"/>
      <c r="D186" s="1030"/>
      <c r="E186" s="1030"/>
      <c r="F186" s="1030"/>
      <c r="G186" s="1030"/>
      <c r="H186" s="1030"/>
      <c r="I186" s="1030"/>
      <c r="J186" s="1030"/>
      <c r="K186" s="1030"/>
      <c r="L186" s="1030"/>
      <c r="M186" s="1030"/>
      <c r="N186" s="1030"/>
      <c r="O186" s="1030"/>
      <c r="P186" s="1030"/>
      <c r="Q186" s="1030"/>
      <c r="R186" s="1030"/>
      <c r="S186" s="1030"/>
      <c r="T186" s="1030"/>
      <c r="U186" s="1064"/>
      <c r="V186" s="1030"/>
      <c r="W186" s="1030"/>
      <c r="X186" s="1030"/>
      <c r="Y186" s="1030"/>
      <c r="Z186" s="1030"/>
      <c r="AA186" s="1030"/>
      <c r="AB186" s="1030"/>
      <c r="AC186" s="1030"/>
      <c r="AD186" s="1030"/>
      <c r="AE186" s="1030"/>
      <c r="AF186" s="1030"/>
      <c r="AG186" s="1030"/>
      <c r="AH186" s="1030"/>
      <c r="AI186" s="1030"/>
      <c r="AJ186" s="1030"/>
      <c r="AK186" s="1030"/>
      <c r="AL186" s="1030"/>
      <c r="AM186" s="1030"/>
      <c r="AN186" s="1030"/>
    </row>
    <row r="187">
      <c r="A187" s="1083"/>
      <c r="B187" s="1104"/>
      <c r="C187" s="1030"/>
      <c r="D187" s="1030"/>
      <c r="E187" s="1030"/>
      <c r="F187" s="1030"/>
      <c r="G187" s="1030"/>
      <c r="H187" s="1030"/>
      <c r="I187" s="1030"/>
      <c r="J187" s="1030"/>
      <c r="K187" s="1030"/>
      <c r="L187" s="1030"/>
      <c r="M187" s="1030"/>
      <c r="N187" s="1030"/>
      <c r="O187" s="1030"/>
      <c r="P187" s="1030"/>
      <c r="Q187" s="1030"/>
      <c r="R187" s="1030"/>
      <c r="S187" s="1030"/>
      <c r="T187" s="1030"/>
      <c r="U187" s="1064"/>
      <c r="V187" s="1030"/>
      <c r="W187" s="1030"/>
      <c r="X187" s="1030"/>
      <c r="Y187" s="1030"/>
      <c r="Z187" s="1030"/>
      <c r="AA187" s="1030"/>
      <c r="AB187" s="1030"/>
      <c r="AC187" s="1030"/>
      <c r="AD187" s="1030"/>
      <c r="AE187" s="1030"/>
      <c r="AF187" s="1030"/>
      <c r="AG187" s="1030"/>
      <c r="AH187" s="1030"/>
      <c r="AI187" s="1030"/>
      <c r="AJ187" s="1030"/>
      <c r="AK187" s="1030"/>
      <c r="AL187" s="1030"/>
      <c r="AM187" s="1030"/>
      <c r="AN187" s="1030"/>
    </row>
    <row r="188">
      <c r="A188" s="1083"/>
      <c r="B188" s="1104"/>
      <c r="C188" s="1030"/>
      <c r="D188" s="1030"/>
      <c r="E188" s="1030"/>
      <c r="F188" s="1030"/>
      <c r="G188" s="1030"/>
      <c r="H188" s="1030"/>
      <c r="I188" s="1030"/>
      <c r="J188" s="1030"/>
      <c r="K188" s="1030"/>
      <c r="L188" s="1030"/>
      <c r="M188" s="1030"/>
      <c r="N188" s="1030"/>
      <c r="O188" s="1030"/>
      <c r="P188" s="1030"/>
      <c r="Q188" s="1030"/>
      <c r="R188" s="1030"/>
      <c r="S188" s="1030"/>
      <c r="T188" s="1030"/>
      <c r="U188" s="1064"/>
      <c r="V188" s="1030"/>
      <c r="W188" s="1030"/>
      <c r="X188" s="1030"/>
      <c r="Y188" s="1030"/>
      <c r="Z188" s="1030"/>
      <c r="AA188" s="1030"/>
      <c r="AB188" s="1030"/>
      <c r="AC188" s="1030"/>
      <c r="AD188" s="1030"/>
      <c r="AE188" s="1030"/>
      <c r="AF188" s="1030"/>
      <c r="AG188" s="1030"/>
      <c r="AH188" s="1030"/>
      <c r="AI188" s="1030"/>
      <c r="AJ188" s="1030"/>
      <c r="AK188" s="1030"/>
      <c r="AL188" s="1030"/>
      <c r="AM188" s="1030"/>
      <c r="AN188" s="1030"/>
    </row>
    <row r="189">
      <c r="A189" s="1083"/>
      <c r="B189" s="1104"/>
      <c r="C189" s="1030"/>
      <c r="D189" s="1030"/>
      <c r="E189" s="1030"/>
      <c r="F189" s="1030"/>
      <c r="G189" s="1030"/>
      <c r="H189" s="1030"/>
      <c r="I189" s="1030"/>
      <c r="J189" s="1030"/>
      <c r="K189" s="1030"/>
      <c r="L189" s="1030"/>
      <c r="M189" s="1030"/>
      <c r="N189" s="1030"/>
      <c r="O189" s="1030"/>
      <c r="P189" s="1030"/>
      <c r="Q189" s="1030"/>
      <c r="R189" s="1030"/>
      <c r="S189" s="1030"/>
      <c r="T189" s="1030"/>
      <c r="U189" s="1064"/>
      <c r="V189" s="1030"/>
      <c r="W189" s="1030"/>
      <c r="X189" s="1030"/>
      <c r="Y189" s="1030"/>
      <c r="Z189" s="1030"/>
      <c r="AA189" s="1030"/>
      <c r="AB189" s="1030"/>
      <c r="AC189" s="1030"/>
      <c r="AD189" s="1030"/>
      <c r="AE189" s="1030"/>
      <c r="AF189" s="1030"/>
      <c r="AG189" s="1030"/>
      <c r="AH189" s="1030"/>
      <c r="AI189" s="1030"/>
      <c r="AJ189" s="1030"/>
      <c r="AK189" s="1030"/>
      <c r="AL189" s="1030"/>
      <c r="AM189" s="1030"/>
      <c r="AN189" s="1030"/>
    </row>
    <row r="190">
      <c r="A190" s="1083"/>
      <c r="B190" s="1104"/>
      <c r="C190" s="1030"/>
      <c r="D190" s="1030"/>
      <c r="E190" s="1030"/>
      <c r="F190" s="1030"/>
      <c r="G190" s="1030"/>
      <c r="H190" s="1030"/>
      <c r="I190" s="1030"/>
      <c r="J190" s="1030"/>
      <c r="K190" s="1030"/>
      <c r="L190" s="1030"/>
      <c r="M190" s="1030"/>
      <c r="N190" s="1030"/>
      <c r="O190" s="1030"/>
      <c r="P190" s="1030"/>
      <c r="Q190" s="1030"/>
      <c r="R190" s="1030"/>
      <c r="S190" s="1030"/>
      <c r="T190" s="1030"/>
      <c r="U190" s="1064"/>
      <c r="V190" s="1030"/>
      <c r="W190" s="1030"/>
      <c r="X190" s="1030"/>
      <c r="Y190" s="1030"/>
      <c r="Z190" s="1030"/>
      <c r="AA190" s="1030"/>
      <c r="AB190" s="1030"/>
      <c r="AC190" s="1030"/>
      <c r="AD190" s="1030"/>
      <c r="AE190" s="1030"/>
      <c r="AF190" s="1030"/>
      <c r="AG190" s="1030"/>
      <c r="AH190" s="1030"/>
      <c r="AI190" s="1030"/>
      <c r="AJ190" s="1030"/>
      <c r="AK190" s="1030"/>
      <c r="AL190" s="1030"/>
      <c r="AM190" s="1030"/>
      <c r="AN190" s="1030"/>
    </row>
    <row r="191">
      <c r="A191" s="1083"/>
      <c r="B191" s="1104"/>
      <c r="C191" s="1030"/>
      <c r="D191" s="1030"/>
      <c r="E191" s="1030"/>
      <c r="F191" s="1030"/>
      <c r="G191" s="1030"/>
      <c r="H191" s="1030"/>
      <c r="I191" s="1030"/>
      <c r="J191" s="1030"/>
      <c r="K191" s="1030"/>
      <c r="L191" s="1030"/>
      <c r="M191" s="1030"/>
      <c r="N191" s="1030"/>
      <c r="O191" s="1030"/>
      <c r="P191" s="1030"/>
      <c r="Q191" s="1030"/>
      <c r="R191" s="1030"/>
      <c r="S191" s="1030"/>
      <c r="T191" s="1030"/>
      <c r="U191" s="1064"/>
      <c r="V191" s="1030"/>
      <c r="W191" s="1030"/>
      <c r="X191" s="1030"/>
      <c r="Y191" s="1030"/>
      <c r="Z191" s="1030"/>
      <c r="AA191" s="1030"/>
      <c r="AB191" s="1030"/>
      <c r="AC191" s="1030"/>
      <c r="AD191" s="1030"/>
      <c r="AE191" s="1030"/>
      <c r="AF191" s="1030"/>
      <c r="AG191" s="1030"/>
      <c r="AH191" s="1030"/>
      <c r="AI191" s="1030"/>
      <c r="AJ191" s="1030"/>
      <c r="AK191" s="1030"/>
      <c r="AL191" s="1030"/>
      <c r="AM191" s="1030"/>
      <c r="AN191" s="1030"/>
    </row>
    <row r="192">
      <c r="A192" s="1083"/>
      <c r="B192" s="1104"/>
      <c r="C192" s="1030"/>
      <c r="D192" s="1030"/>
      <c r="E192" s="1030"/>
      <c r="F192" s="1030"/>
      <c r="G192" s="1030"/>
      <c r="H192" s="1030"/>
      <c r="I192" s="1030"/>
      <c r="J192" s="1030"/>
      <c r="K192" s="1030"/>
      <c r="L192" s="1030"/>
      <c r="M192" s="1030"/>
      <c r="N192" s="1030"/>
      <c r="O192" s="1030"/>
      <c r="P192" s="1030"/>
      <c r="Q192" s="1030"/>
      <c r="R192" s="1030"/>
      <c r="S192" s="1030"/>
      <c r="T192" s="1030"/>
      <c r="U192" s="1064"/>
      <c r="V192" s="1030"/>
      <c r="W192" s="1030"/>
      <c r="X192" s="1030"/>
      <c r="Y192" s="1030"/>
      <c r="Z192" s="1030"/>
      <c r="AA192" s="1030"/>
      <c r="AB192" s="1030"/>
      <c r="AC192" s="1030"/>
      <c r="AD192" s="1030"/>
      <c r="AE192" s="1030"/>
      <c r="AF192" s="1030"/>
      <c r="AG192" s="1030"/>
      <c r="AH192" s="1030"/>
      <c r="AI192" s="1030"/>
      <c r="AJ192" s="1030"/>
      <c r="AK192" s="1030"/>
      <c r="AL192" s="1030"/>
      <c r="AM192" s="1030"/>
      <c r="AN192" s="1030"/>
    </row>
    <row r="193">
      <c r="A193" s="1083"/>
      <c r="B193" s="1104"/>
      <c r="C193" s="1030"/>
      <c r="D193" s="1030"/>
      <c r="E193" s="1030"/>
      <c r="F193" s="1030"/>
      <c r="G193" s="1030"/>
      <c r="H193" s="1030"/>
      <c r="I193" s="1030"/>
      <c r="J193" s="1030"/>
      <c r="K193" s="1030"/>
      <c r="L193" s="1030"/>
      <c r="M193" s="1030"/>
      <c r="N193" s="1030"/>
      <c r="O193" s="1030"/>
      <c r="P193" s="1030"/>
      <c r="Q193" s="1030"/>
      <c r="R193" s="1030"/>
      <c r="S193" s="1030"/>
      <c r="T193" s="1030"/>
      <c r="U193" s="1064"/>
      <c r="V193" s="1030"/>
      <c r="W193" s="1030"/>
      <c r="X193" s="1030"/>
      <c r="Y193" s="1030"/>
      <c r="Z193" s="1030"/>
      <c r="AA193" s="1030"/>
      <c r="AB193" s="1030"/>
      <c r="AC193" s="1030"/>
      <c r="AD193" s="1030"/>
      <c r="AE193" s="1030"/>
      <c r="AF193" s="1030"/>
      <c r="AG193" s="1030"/>
      <c r="AH193" s="1030"/>
      <c r="AI193" s="1030"/>
      <c r="AJ193" s="1030"/>
      <c r="AK193" s="1030"/>
      <c r="AL193" s="1030"/>
      <c r="AM193" s="1030"/>
      <c r="AN193" s="1030"/>
    </row>
    <row r="194">
      <c r="A194" s="1083"/>
      <c r="B194" s="1104"/>
      <c r="C194" s="1030"/>
      <c r="D194" s="1030"/>
      <c r="E194" s="1030"/>
      <c r="F194" s="1030"/>
      <c r="G194" s="1030"/>
      <c r="H194" s="1030"/>
      <c r="I194" s="1030"/>
      <c r="J194" s="1030"/>
      <c r="K194" s="1030"/>
      <c r="L194" s="1030"/>
      <c r="M194" s="1030"/>
      <c r="N194" s="1030"/>
      <c r="O194" s="1030"/>
      <c r="P194" s="1030"/>
      <c r="Q194" s="1030"/>
      <c r="R194" s="1030"/>
      <c r="S194" s="1030"/>
      <c r="T194" s="1030"/>
      <c r="U194" s="1064"/>
      <c r="V194" s="1030"/>
      <c r="W194" s="1030"/>
      <c r="X194" s="1030"/>
      <c r="Y194" s="1030"/>
      <c r="Z194" s="1030"/>
      <c r="AA194" s="1030"/>
      <c r="AB194" s="1030"/>
      <c r="AC194" s="1030"/>
      <c r="AD194" s="1030"/>
      <c r="AE194" s="1030"/>
      <c r="AF194" s="1030"/>
      <c r="AG194" s="1030"/>
      <c r="AH194" s="1030"/>
      <c r="AI194" s="1030"/>
      <c r="AJ194" s="1030"/>
      <c r="AK194" s="1030"/>
      <c r="AL194" s="1030"/>
      <c r="AM194" s="1030"/>
      <c r="AN194" s="1030"/>
    </row>
    <row r="195">
      <c r="A195" s="1083"/>
      <c r="B195" s="1104"/>
      <c r="C195" s="1030"/>
      <c r="D195" s="1030"/>
      <c r="E195" s="1030"/>
      <c r="F195" s="1030"/>
      <c r="G195" s="1030"/>
      <c r="H195" s="1030"/>
      <c r="I195" s="1030"/>
      <c r="J195" s="1030"/>
      <c r="K195" s="1030"/>
      <c r="L195" s="1030"/>
      <c r="M195" s="1030"/>
      <c r="N195" s="1030"/>
      <c r="O195" s="1030"/>
      <c r="P195" s="1030"/>
      <c r="Q195" s="1030"/>
      <c r="R195" s="1030"/>
      <c r="S195" s="1030"/>
      <c r="T195" s="1030"/>
      <c r="U195" s="1064"/>
      <c r="V195" s="1030"/>
      <c r="W195" s="1030"/>
      <c r="X195" s="1030"/>
      <c r="Y195" s="1030"/>
      <c r="Z195" s="1030"/>
      <c r="AA195" s="1030"/>
      <c r="AB195" s="1030"/>
      <c r="AC195" s="1030"/>
      <c r="AD195" s="1030"/>
      <c r="AE195" s="1030"/>
      <c r="AF195" s="1030"/>
      <c r="AG195" s="1030"/>
      <c r="AH195" s="1030"/>
      <c r="AI195" s="1030"/>
      <c r="AJ195" s="1030"/>
      <c r="AK195" s="1030"/>
      <c r="AL195" s="1030"/>
      <c r="AM195" s="1030"/>
      <c r="AN195" s="1030"/>
    </row>
    <row r="196">
      <c r="A196" s="1083"/>
      <c r="B196" s="1104"/>
      <c r="C196" s="1030"/>
      <c r="D196" s="1030"/>
      <c r="E196" s="1030"/>
      <c r="F196" s="1030"/>
      <c r="G196" s="1030"/>
      <c r="H196" s="1030"/>
      <c r="I196" s="1030"/>
      <c r="J196" s="1030"/>
      <c r="K196" s="1030"/>
      <c r="L196" s="1030"/>
      <c r="M196" s="1030"/>
      <c r="N196" s="1030"/>
      <c r="O196" s="1030"/>
      <c r="P196" s="1030"/>
      <c r="Q196" s="1030"/>
      <c r="R196" s="1030"/>
      <c r="S196" s="1030"/>
      <c r="T196" s="1030"/>
      <c r="U196" s="1064"/>
      <c r="V196" s="1030"/>
      <c r="W196" s="1030"/>
      <c r="X196" s="1030"/>
      <c r="Y196" s="1030"/>
      <c r="Z196" s="1030"/>
      <c r="AA196" s="1030"/>
      <c r="AB196" s="1030"/>
      <c r="AC196" s="1030"/>
      <c r="AD196" s="1030"/>
      <c r="AE196" s="1030"/>
      <c r="AF196" s="1030"/>
      <c r="AG196" s="1030"/>
      <c r="AH196" s="1030"/>
      <c r="AI196" s="1030"/>
      <c r="AJ196" s="1030"/>
      <c r="AK196" s="1030"/>
      <c r="AL196" s="1030"/>
      <c r="AM196" s="1030"/>
      <c r="AN196" s="1030"/>
    </row>
    <row r="197">
      <c r="A197" s="1083"/>
      <c r="B197" s="1104"/>
      <c r="C197" s="1030"/>
      <c r="D197" s="1030"/>
      <c r="E197" s="1030"/>
      <c r="F197" s="1030"/>
      <c r="G197" s="1030"/>
      <c r="H197" s="1030"/>
      <c r="I197" s="1030"/>
      <c r="J197" s="1030"/>
      <c r="K197" s="1030"/>
      <c r="L197" s="1030"/>
      <c r="M197" s="1030"/>
      <c r="N197" s="1030"/>
      <c r="O197" s="1030"/>
      <c r="P197" s="1030"/>
      <c r="Q197" s="1030"/>
      <c r="R197" s="1030"/>
      <c r="S197" s="1030"/>
      <c r="T197" s="1030"/>
      <c r="U197" s="1064"/>
      <c r="V197" s="1030"/>
      <c r="W197" s="1030"/>
      <c r="X197" s="1030"/>
      <c r="Y197" s="1030"/>
      <c r="Z197" s="1030"/>
      <c r="AA197" s="1030"/>
      <c r="AB197" s="1030"/>
      <c r="AC197" s="1030"/>
      <c r="AD197" s="1030"/>
      <c r="AE197" s="1030"/>
      <c r="AF197" s="1030"/>
      <c r="AG197" s="1030"/>
      <c r="AH197" s="1030"/>
      <c r="AI197" s="1030"/>
      <c r="AJ197" s="1030"/>
      <c r="AK197" s="1030"/>
      <c r="AL197" s="1030"/>
      <c r="AM197" s="1030"/>
      <c r="AN197" s="1030"/>
    </row>
    <row r="198">
      <c r="A198" s="1083"/>
      <c r="B198" s="1104"/>
      <c r="C198" s="1030"/>
      <c r="D198" s="1030"/>
      <c r="E198" s="1030"/>
      <c r="F198" s="1030"/>
      <c r="G198" s="1030"/>
      <c r="H198" s="1030"/>
      <c r="I198" s="1030"/>
      <c r="J198" s="1030"/>
      <c r="K198" s="1030"/>
      <c r="L198" s="1030"/>
      <c r="M198" s="1030"/>
      <c r="N198" s="1030"/>
      <c r="O198" s="1030"/>
      <c r="P198" s="1030"/>
      <c r="Q198" s="1030"/>
      <c r="R198" s="1030"/>
      <c r="S198" s="1030"/>
      <c r="T198" s="1030"/>
      <c r="U198" s="1064"/>
      <c r="V198" s="1030"/>
      <c r="W198" s="1030"/>
      <c r="X198" s="1030"/>
      <c r="Y198" s="1030"/>
      <c r="Z198" s="1030"/>
      <c r="AA198" s="1030"/>
      <c r="AB198" s="1030"/>
      <c r="AC198" s="1030"/>
      <c r="AD198" s="1030"/>
      <c r="AE198" s="1030"/>
      <c r="AF198" s="1030"/>
      <c r="AG198" s="1030"/>
      <c r="AH198" s="1030"/>
      <c r="AI198" s="1030"/>
      <c r="AJ198" s="1030"/>
      <c r="AK198" s="1030"/>
      <c r="AL198" s="1030"/>
      <c r="AM198" s="1030"/>
      <c r="AN198" s="1030"/>
    </row>
    <row r="199">
      <c r="A199" s="1083"/>
      <c r="B199" s="1104"/>
      <c r="C199" s="1030"/>
      <c r="D199" s="1030"/>
      <c r="E199" s="1030"/>
      <c r="F199" s="1030"/>
      <c r="G199" s="1030"/>
      <c r="H199" s="1030"/>
      <c r="I199" s="1030"/>
      <c r="J199" s="1030"/>
      <c r="K199" s="1030"/>
      <c r="L199" s="1030"/>
      <c r="M199" s="1030"/>
      <c r="N199" s="1030"/>
      <c r="O199" s="1030"/>
      <c r="P199" s="1030"/>
      <c r="Q199" s="1030"/>
      <c r="R199" s="1030"/>
      <c r="S199" s="1030"/>
      <c r="T199" s="1030"/>
      <c r="U199" s="1064"/>
      <c r="V199" s="1030"/>
      <c r="W199" s="1030"/>
      <c r="X199" s="1030"/>
      <c r="Y199" s="1030"/>
      <c r="Z199" s="1030"/>
      <c r="AA199" s="1030"/>
      <c r="AB199" s="1030"/>
      <c r="AC199" s="1030"/>
      <c r="AD199" s="1030"/>
      <c r="AE199" s="1030"/>
      <c r="AF199" s="1030"/>
      <c r="AG199" s="1030"/>
      <c r="AH199" s="1030"/>
      <c r="AI199" s="1030"/>
      <c r="AJ199" s="1030"/>
      <c r="AK199" s="1030"/>
      <c r="AL199" s="1030"/>
      <c r="AM199" s="1030"/>
      <c r="AN199" s="1030"/>
    </row>
    <row r="200">
      <c r="A200" s="1083"/>
      <c r="B200" s="1104"/>
      <c r="C200" s="1030"/>
      <c r="D200" s="1030"/>
      <c r="E200" s="1030"/>
      <c r="F200" s="1030"/>
      <c r="G200" s="1030"/>
      <c r="H200" s="1030"/>
      <c r="I200" s="1030"/>
      <c r="J200" s="1030"/>
      <c r="K200" s="1030"/>
      <c r="L200" s="1030"/>
      <c r="M200" s="1030"/>
      <c r="N200" s="1030"/>
      <c r="O200" s="1030"/>
      <c r="P200" s="1030"/>
      <c r="Q200" s="1030"/>
      <c r="R200" s="1030"/>
      <c r="S200" s="1030"/>
      <c r="T200" s="1030"/>
      <c r="U200" s="1064"/>
      <c r="V200" s="1030"/>
      <c r="W200" s="1030"/>
      <c r="X200" s="1030"/>
      <c r="Y200" s="1030"/>
      <c r="Z200" s="1030"/>
      <c r="AA200" s="1030"/>
      <c r="AB200" s="1030"/>
      <c r="AC200" s="1030"/>
      <c r="AD200" s="1030"/>
      <c r="AE200" s="1030"/>
      <c r="AF200" s="1030"/>
      <c r="AG200" s="1030"/>
      <c r="AH200" s="1030"/>
      <c r="AI200" s="1030"/>
      <c r="AJ200" s="1030"/>
      <c r="AK200" s="1030"/>
      <c r="AL200" s="1030"/>
      <c r="AM200" s="1030"/>
      <c r="AN200" s="1030"/>
    </row>
    <row r="201">
      <c r="A201" s="1083"/>
      <c r="B201" s="1104"/>
      <c r="C201" s="1030"/>
      <c r="D201" s="1030"/>
      <c r="E201" s="1030"/>
      <c r="F201" s="1030"/>
      <c r="G201" s="1030"/>
      <c r="H201" s="1030"/>
      <c r="I201" s="1030"/>
      <c r="J201" s="1030"/>
      <c r="K201" s="1030"/>
      <c r="L201" s="1030"/>
      <c r="M201" s="1030"/>
      <c r="N201" s="1030"/>
      <c r="O201" s="1030"/>
      <c r="P201" s="1030"/>
      <c r="Q201" s="1030"/>
      <c r="R201" s="1030"/>
      <c r="S201" s="1030"/>
      <c r="T201" s="1030"/>
      <c r="U201" s="1064"/>
      <c r="V201" s="1030"/>
      <c r="W201" s="1030"/>
      <c r="X201" s="1030"/>
      <c r="Y201" s="1030"/>
      <c r="Z201" s="1030"/>
      <c r="AA201" s="1030"/>
      <c r="AB201" s="1030"/>
      <c r="AC201" s="1030"/>
      <c r="AD201" s="1030"/>
      <c r="AE201" s="1030"/>
      <c r="AF201" s="1030"/>
      <c r="AG201" s="1030"/>
      <c r="AH201" s="1030"/>
      <c r="AI201" s="1030"/>
      <c r="AJ201" s="1030"/>
      <c r="AK201" s="1030"/>
      <c r="AL201" s="1030"/>
      <c r="AM201" s="1030"/>
      <c r="AN201" s="1030"/>
    </row>
    <row r="202">
      <c r="A202" s="1083"/>
      <c r="B202" s="1104"/>
      <c r="C202" s="1030"/>
      <c r="D202" s="1030"/>
      <c r="E202" s="1030"/>
      <c r="F202" s="1030"/>
      <c r="G202" s="1030"/>
      <c r="H202" s="1030"/>
      <c r="I202" s="1030"/>
      <c r="J202" s="1030"/>
      <c r="K202" s="1030"/>
      <c r="L202" s="1030"/>
      <c r="M202" s="1030"/>
      <c r="N202" s="1030"/>
      <c r="O202" s="1030"/>
      <c r="P202" s="1030"/>
      <c r="Q202" s="1030"/>
      <c r="R202" s="1030"/>
      <c r="S202" s="1030"/>
      <c r="T202" s="1030"/>
      <c r="U202" s="1064"/>
      <c r="V202" s="1030"/>
      <c r="W202" s="1030"/>
      <c r="X202" s="1030"/>
      <c r="Y202" s="1030"/>
      <c r="Z202" s="1030"/>
      <c r="AA202" s="1030"/>
      <c r="AB202" s="1030"/>
      <c r="AC202" s="1030"/>
      <c r="AD202" s="1030"/>
      <c r="AE202" s="1030"/>
      <c r="AF202" s="1030"/>
      <c r="AG202" s="1030"/>
      <c r="AH202" s="1030"/>
      <c r="AI202" s="1030"/>
      <c r="AJ202" s="1030"/>
      <c r="AK202" s="1030"/>
      <c r="AL202" s="1030"/>
      <c r="AM202" s="1030"/>
      <c r="AN202" s="1030"/>
    </row>
    <row r="203">
      <c r="A203" s="1083"/>
      <c r="B203" s="1104"/>
      <c r="C203" s="1030"/>
      <c r="D203" s="1030"/>
      <c r="E203" s="1030"/>
      <c r="F203" s="1030"/>
      <c r="G203" s="1030"/>
      <c r="H203" s="1030"/>
      <c r="I203" s="1030"/>
      <c r="J203" s="1030"/>
      <c r="K203" s="1030"/>
      <c r="L203" s="1030"/>
      <c r="M203" s="1030"/>
      <c r="N203" s="1030"/>
      <c r="O203" s="1030"/>
      <c r="P203" s="1030"/>
      <c r="Q203" s="1030"/>
      <c r="R203" s="1030"/>
      <c r="S203" s="1030"/>
      <c r="T203" s="1030"/>
      <c r="U203" s="1064"/>
      <c r="V203" s="1030"/>
      <c r="W203" s="1030"/>
      <c r="X203" s="1030"/>
      <c r="Y203" s="1030"/>
      <c r="Z203" s="1030"/>
      <c r="AA203" s="1030"/>
      <c r="AB203" s="1030"/>
      <c r="AC203" s="1030"/>
      <c r="AD203" s="1030"/>
      <c r="AE203" s="1030"/>
      <c r="AF203" s="1030"/>
      <c r="AG203" s="1030"/>
      <c r="AH203" s="1030"/>
      <c r="AI203" s="1030"/>
      <c r="AJ203" s="1030"/>
      <c r="AK203" s="1030"/>
      <c r="AL203" s="1030"/>
      <c r="AM203" s="1030"/>
      <c r="AN203" s="1030"/>
    </row>
    <row r="204">
      <c r="A204" s="1083"/>
      <c r="B204" s="1104"/>
      <c r="C204" s="1030"/>
      <c r="D204" s="1030"/>
      <c r="E204" s="1030"/>
      <c r="F204" s="1030"/>
      <c r="G204" s="1030"/>
      <c r="H204" s="1030"/>
      <c r="I204" s="1030"/>
      <c r="J204" s="1030"/>
      <c r="K204" s="1030"/>
      <c r="L204" s="1030"/>
      <c r="M204" s="1030"/>
      <c r="N204" s="1030"/>
      <c r="O204" s="1030"/>
      <c r="P204" s="1030"/>
      <c r="Q204" s="1030"/>
      <c r="R204" s="1030"/>
      <c r="S204" s="1030"/>
      <c r="T204" s="1030"/>
      <c r="U204" s="1064"/>
      <c r="V204" s="1030"/>
      <c r="W204" s="1030"/>
      <c r="X204" s="1030"/>
      <c r="Y204" s="1030"/>
      <c r="Z204" s="1030"/>
      <c r="AA204" s="1030"/>
      <c r="AB204" s="1030"/>
      <c r="AC204" s="1030"/>
      <c r="AD204" s="1030"/>
      <c r="AE204" s="1030"/>
      <c r="AF204" s="1030"/>
      <c r="AG204" s="1030"/>
      <c r="AH204" s="1030"/>
      <c r="AI204" s="1030"/>
      <c r="AJ204" s="1030"/>
      <c r="AK204" s="1030"/>
      <c r="AL204" s="1030"/>
      <c r="AM204" s="1030"/>
      <c r="AN204" s="1030"/>
    </row>
    <row r="205">
      <c r="A205" s="1083"/>
      <c r="B205" s="1104"/>
      <c r="C205" s="1030"/>
      <c r="D205" s="1030"/>
      <c r="E205" s="1030"/>
      <c r="F205" s="1030"/>
      <c r="G205" s="1030"/>
      <c r="H205" s="1030"/>
      <c r="I205" s="1030"/>
      <c r="J205" s="1030"/>
      <c r="K205" s="1030"/>
      <c r="L205" s="1030"/>
      <c r="M205" s="1030"/>
      <c r="N205" s="1030"/>
      <c r="O205" s="1030"/>
      <c r="P205" s="1030"/>
      <c r="Q205" s="1030"/>
      <c r="R205" s="1030"/>
      <c r="S205" s="1030"/>
      <c r="T205" s="1030"/>
      <c r="U205" s="1064"/>
      <c r="V205" s="1030"/>
      <c r="W205" s="1030"/>
      <c r="X205" s="1030"/>
      <c r="Y205" s="1030"/>
      <c r="Z205" s="1030"/>
      <c r="AA205" s="1030"/>
      <c r="AB205" s="1030"/>
      <c r="AC205" s="1030"/>
      <c r="AD205" s="1030"/>
      <c r="AE205" s="1030"/>
      <c r="AF205" s="1030"/>
      <c r="AG205" s="1030"/>
      <c r="AH205" s="1030"/>
      <c r="AI205" s="1030"/>
      <c r="AJ205" s="1030"/>
      <c r="AK205" s="1030"/>
      <c r="AL205" s="1030"/>
      <c r="AM205" s="1030"/>
      <c r="AN205" s="1030"/>
    </row>
    <row r="206">
      <c r="A206" s="1083"/>
      <c r="B206" s="1104"/>
      <c r="C206" s="1030"/>
      <c r="D206" s="1030"/>
      <c r="E206" s="1030"/>
      <c r="F206" s="1030"/>
      <c r="G206" s="1030"/>
      <c r="H206" s="1030"/>
      <c r="I206" s="1030"/>
      <c r="J206" s="1030"/>
      <c r="K206" s="1030"/>
      <c r="L206" s="1030"/>
      <c r="M206" s="1030"/>
      <c r="N206" s="1030"/>
      <c r="O206" s="1030"/>
      <c r="P206" s="1030"/>
      <c r="Q206" s="1030"/>
      <c r="R206" s="1030"/>
      <c r="S206" s="1030"/>
      <c r="T206" s="1030"/>
      <c r="U206" s="1064"/>
      <c r="V206" s="1030"/>
      <c r="W206" s="1030"/>
      <c r="X206" s="1030"/>
      <c r="Y206" s="1030"/>
      <c r="Z206" s="1030"/>
      <c r="AA206" s="1030"/>
      <c r="AB206" s="1030"/>
      <c r="AC206" s="1030"/>
      <c r="AD206" s="1030"/>
      <c r="AE206" s="1030"/>
      <c r="AF206" s="1030"/>
      <c r="AG206" s="1030"/>
      <c r="AH206" s="1030"/>
      <c r="AI206" s="1030"/>
      <c r="AJ206" s="1030"/>
      <c r="AK206" s="1030"/>
      <c r="AL206" s="1030"/>
      <c r="AM206" s="1030"/>
      <c r="AN206" s="1030"/>
    </row>
    <row r="207">
      <c r="A207" s="1083"/>
      <c r="B207" s="1104"/>
      <c r="C207" s="1030"/>
      <c r="D207" s="1030"/>
      <c r="E207" s="1030"/>
      <c r="F207" s="1030"/>
      <c r="G207" s="1030"/>
      <c r="H207" s="1030"/>
      <c r="I207" s="1030"/>
      <c r="J207" s="1030"/>
      <c r="K207" s="1030"/>
      <c r="L207" s="1030"/>
      <c r="M207" s="1030"/>
      <c r="N207" s="1030"/>
      <c r="O207" s="1030"/>
      <c r="P207" s="1030"/>
      <c r="Q207" s="1030"/>
      <c r="R207" s="1030"/>
      <c r="S207" s="1030"/>
      <c r="T207" s="1030"/>
      <c r="U207" s="1064"/>
      <c r="V207" s="1030"/>
      <c r="W207" s="1030"/>
      <c r="X207" s="1030"/>
      <c r="Y207" s="1030"/>
      <c r="Z207" s="1030"/>
      <c r="AA207" s="1030"/>
      <c r="AB207" s="1030"/>
      <c r="AC207" s="1030"/>
      <c r="AD207" s="1030"/>
      <c r="AE207" s="1030"/>
      <c r="AF207" s="1030"/>
      <c r="AG207" s="1030"/>
      <c r="AH207" s="1030"/>
      <c r="AI207" s="1030"/>
      <c r="AJ207" s="1030"/>
      <c r="AK207" s="1030"/>
      <c r="AL207" s="1030"/>
      <c r="AM207" s="1030"/>
      <c r="AN207" s="1030"/>
    </row>
    <row r="208">
      <c r="A208" s="1083"/>
      <c r="B208" s="1104"/>
      <c r="C208" s="1030"/>
      <c r="D208" s="1030"/>
      <c r="E208" s="1030"/>
      <c r="F208" s="1030"/>
      <c r="G208" s="1030"/>
      <c r="H208" s="1030"/>
      <c r="I208" s="1030"/>
      <c r="J208" s="1030"/>
      <c r="K208" s="1030"/>
      <c r="L208" s="1030"/>
      <c r="M208" s="1030"/>
      <c r="N208" s="1030"/>
      <c r="O208" s="1030"/>
      <c r="P208" s="1030"/>
      <c r="Q208" s="1030"/>
      <c r="R208" s="1030"/>
      <c r="S208" s="1030"/>
      <c r="T208" s="1030"/>
      <c r="U208" s="1064"/>
      <c r="V208" s="1030"/>
      <c r="W208" s="1030"/>
      <c r="X208" s="1030"/>
      <c r="Y208" s="1030"/>
      <c r="Z208" s="1030"/>
      <c r="AA208" s="1030"/>
      <c r="AB208" s="1030"/>
      <c r="AC208" s="1030"/>
      <c r="AD208" s="1030"/>
      <c r="AE208" s="1030"/>
      <c r="AF208" s="1030"/>
      <c r="AG208" s="1030"/>
      <c r="AH208" s="1030"/>
      <c r="AI208" s="1030"/>
      <c r="AJ208" s="1030"/>
      <c r="AK208" s="1030"/>
      <c r="AL208" s="1030"/>
      <c r="AM208" s="1030"/>
      <c r="AN208" s="1030"/>
    </row>
    <row r="209">
      <c r="A209" s="1083"/>
      <c r="B209" s="1104"/>
      <c r="C209" s="1030"/>
      <c r="D209" s="1030"/>
      <c r="E209" s="1030"/>
      <c r="F209" s="1030"/>
      <c r="G209" s="1030"/>
      <c r="H209" s="1030"/>
      <c r="I209" s="1030"/>
      <c r="J209" s="1030"/>
      <c r="K209" s="1030"/>
      <c r="L209" s="1030"/>
      <c r="M209" s="1030"/>
      <c r="N209" s="1030"/>
      <c r="O209" s="1030"/>
      <c r="P209" s="1030"/>
      <c r="Q209" s="1030"/>
      <c r="R209" s="1030"/>
      <c r="S209" s="1030"/>
      <c r="T209" s="1030"/>
      <c r="U209" s="1064"/>
      <c r="V209" s="1030"/>
      <c r="W209" s="1030"/>
      <c r="X209" s="1030"/>
      <c r="Y209" s="1030"/>
      <c r="Z209" s="1030"/>
      <c r="AA209" s="1030"/>
      <c r="AB209" s="1030"/>
      <c r="AC209" s="1030"/>
      <c r="AD209" s="1030"/>
      <c r="AE209" s="1030"/>
      <c r="AF209" s="1030"/>
      <c r="AG209" s="1030"/>
      <c r="AH209" s="1030"/>
      <c r="AI209" s="1030"/>
      <c r="AJ209" s="1030"/>
      <c r="AK209" s="1030"/>
      <c r="AL209" s="1030"/>
      <c r="AM209" s="1030"/>
      <c r="AN209" s="1030"/>
    </row>
    <row r="210">
      <c r="A210" s="1083"/>
      <c r="B210" s="1104"/>
      <c r="C210" s="1030"/>
      <c r="D210" s="1030"/>
      <c r="E210" s="1030"/>
      <c r="F210" s="1030"/>
      <c r="G210" s="1030"/>
      <c r="H210" s="1030"/>
      <c r="I210" s="1030"/>
      <c r="J210" s="1030"/>
      <c r="K210" s="1030"/>
      <c r="L210" s="1030"/>
      <c r="M210" s="1030"/>
      <c r="N210" s="1030"/>
      <c r="O210" s="1030"/>
      <c r="P210" s="1030"/>
      <c r="Q210" s="1030"/>
      <c r="R210" s="1030"/>
      <c r="S210" s="1030"/>
      <c r="T210" s="1030"/>
      <c r="U210" s="1064"/>
      <c r="V210" s="1030"/>
      <c r="W210" s="1030"/>
      <c r="X210" s="1030"/>
      <c r="Y210" s="1030"/>
      <c r="Z210" s="1030"/>
      <c r="AA210" s="1030"/>
      <c r="AB210" s="1030"/>
      <c r="AC210" s="1030"/>
      <c r="AD210" s="1030"/>
      <c r="AE210" s="1030"/>
      <c r="AF210" s="1030"/>
      <c r="AG210" s="1030"/>
      <c r="AH210" s="1030"/>
      <c r="AI210" s="1030"/>
      <c r="AJ210" s="1030"/>
      <c r="AK210" s="1030"/>
      <c r="AL210" s="1030"/>
      <c r="AM210" s="1030"/>
      <c r="AN210" s="1030"/>
    </row>
    <row r="211">
      <c r="A211" s="1083"/>
      <c r="B211" s="1104"/>
      <c r="C211" s="1030"/>
      <c r="D211" s="1030"/>
      <c r="E211" s="1030"/>
      <c r="F211" s="1030"/>
      <c r="G211" s="1030"/>
      <c r="H211" s="1030"/>
      <c r="I211" s="1030"/>
      <c r="J211" s="1030"/>
      <c r="K211" s="1030"/>
      <c r="L211" s="1030"/>
      <c r="M211" s="1030"/>
      <c r="N211" s="1030"/>
      <c r="O211" s="1030"/>
      <c r="P211" s="1030"/>
      <c r="Q211" s="1030"/>
      <c r="R211" s="1030"/>
      <c r="S211" s="1030"/>
      <c r="T211" s="1030"/>
      <c r="U211" s="1064"/>
      <c r="V211" s="1030"/>
      <c r="W211" s="1030"/>
      <c r="X211" s="1030"/>
      <c r="Y211" s="1030"/>
      <c r="Z211" s="1030"/>
      <c r="AA211" s="1030"/>
      <c r="AB211" s="1030"/>
      <c r="AC211" s="1030"/>
      <c r="AD211" s="1030"/>
      <c r="AE211" s="1030"/>
      <c r="AF211" s="1030"/>
      <c r="AG211" s="1030"/>
      <c r="AH211" s="1030"/>
      <c r="AI211" s="1030"/>
      <c r="AJ211" s="1030"/>
      <c r="AK211" s="1030"/>
      <c r="AL211" s="1030"/>
      <c r="AM211" s="1030"/>
      <c r="AN211" s="1030"/>
    </row>
    <row r="212">
      <c r="A212" s="1083"/>
      <c r="B212" s="1104"/>
      <c r="C212" s="1030"/>
      <c r="D212" s="1030"/>
      <c r="E212" s="1030"/>
      <c r="F212" s="1030"/>
      <c r="G212" s="1030"/>
      <c r="H212" s="1030"/>
      <c r="I212" s="1030"/>
      <c r="J212" s="1030"/>
      <c r="K212" s="1030"/>
      <c r="L212" s="1030"/>
      <c r="M212" s="1030"/>
      <c r="N212" s="1030"/>
      <c r="O212" s="1030"/>
      <c r="P212" s="1030"/>
      <c r="Q212" s="1030"/>
      <c r="R212" s="1030"/>
      <c r="S212" s="1030"/>
      <c r="T212" s="1030"/>
      <c r="U212" s="1064"/>
      <c r="V212" s="1030"/>
      <c r="W212" s="1030"/>
      <c r="X212" s="1030"/>
      <c r="Y212" s="1030"/>
      <c r="Z212" s="1030"/>
      <c r="AA212" s="1030"/>
      <c r="AB212" s="1030"/>
      <c r="AC212" s="1030"/>
      <c r="AD212" s="1030"/>
      <c r="AE212" s="1030"/>
      <c r="AF212" s="1030"/>
      <c r="AG212" s="1030"/>
      <c r="AH212" s="1030"/>
      <c r="AI212" s="1030"/>
      <c r="AJ212" s="1030"/>
      <c r="AK212" s="1030"/>
      <c r="AL212" s="1030"/>
      <c r="AM212" s="1030"/>
      <c r="AN212" s="1030"/>
    </row>
    <row r="213">
      <c r="A213" s="1083"/>
      <c r="B213" s="1104"/>
      <c r="C213" s="1030"/>
      <c r="D213" s="1030"/>
      <c r="E213" s="1030"/>
      <c r="F213" s="1030"/>
      <c r="G213" s="1030"/>
      <c r="H213" s="1030"/>
      <c r="I213" s="1030"/>
      <c r="J213" s="1030"/>
      <c r="K213" s="1030"/>
      <c r="L213" s="1030"/>
      <c r="M213" s="1030"/>
      <c r="N213" s="1030"/>
      <c r="O213" s="1030"/>
      <c r="P213" s="1030"/>
      <c r="Q213" s="1030"/>
      <c r="R213" s="1030"/>
      <c r="S213" s="1030"/>
      <c r="T213" s="1030"/>
      <c r="U213" s="1064"/>
      <c r="V213" s="1030"/>
      <c r="W213" s="1030"/>
      <c r="X213" s="1030"/>
      <c r="Y213" s="1030"/>
      <c r="Z213" s="1030"/>
      <c r="AA213" s="1030"/>
      <c r="AB213" s="1030"/>
      <c r="AC213" s="1030"/>
      <c r="AD213" s="1030"/>
      <c r="AE213" s="1030"/>
      <c r="AF213" s="1030"/>
      <c r="AG213" s="1030"/>
      <c r="AH213" s="1030"/>
      <c r="AI213" s="1030"/>
      <c r="AJ213" s="1030"/>
      <c r="AK213" s="1030"/>
      <c r="AL213" s="1030"/>
      <c r="AM213" s="1030"/>
      <c r="AN213" s="1030"/>
    </row>
    <row r="214">
      <c r="A214" s="1083"/>
      <c r="B214" s="1104"/>
      <c r="C214" s="1030"/>
      <c r="D214" s="1030"/>
      <c r="E214" s="1030"/>
      <c r="F214" s="1030"/>
      <c r="G214" s="1030"/>
      <c r="H214" s="1030"/>
      <c r="I214" s="1030"/>
      <c r="J214" s="1030"/>
      <c r="K214" s="1030"/>
      <c r="L214" s="1030"/>
      <c r="M214" s="1030"/>
      <c r="N214" s="1030"/>
      <c r="O214" s="1030"/>
      <c r="P214" s="1030"/>
      <c r="Q214" s="1030"/>
      <c r="R214" s="1030"/>
      <c r="S214" s="1030"/>
      <c r="T214" s="1030"/>
      <c r="U214" s="1064"/>
      <c r="V214" s="1030"/>
      <c r="W214" s="1030"/>
      <c r="X214" s="1030"/>
      <c r="Y214" s="1030"/>
      <c r="Z214" s="1030"/>
      <c r="AA214" s="1030"/>
      <c r="AB214" s="1030"/>
      <c r="AC214" s="1030"/>
      <c r="AD214" s="1030"/>
      <c r="AE214" s="1030"/>
      <c r="AF214" s="1030"/>
      <c r="AG214" s="1030"/>
      <c r="AH214" s="1030"/>
      <c r="AI214" s="1030"/>
      <c r="AJ214" s="1030"/>
      <c r="AK214" s="1030"/>
      <c r="AL214" s="1030"/>
      <c r="AM214" s="1030"/>
      <c r="AN214" s="1030"/>
    </row>
    <row r="215">
      <c r="A215" s="1083"/>
      <c r="B215" s="1104"/>
      <c r="C215" s="1030"/>
      <c r="D215" s="1030"/>
      <c r="E215" s="1030"/>
      <c r="F215" s="1030"/>
      <c r="G215" s="1030"/>
      <c r="H215" s="1030"/>
      <c r="I215" s="1030"/>
      <c r="J215" s="1030"/>
      <c r="K215" s="1030"/>
      <c r="L215" s="1030"/>
      <c r="M215" s="1030"/>
      <c r="N215" s="1030"/>
      <c r="O215" s="1030"/>
      <c r="P215" s="1030"/>
      <c r="Q215" s="1030"/>
      <c r="R215" s="1030"/>
      <c r="S215" s="1030"/>
      <c r="T215" s="1030"/>
      <c r="U215" s="1064"/>
      <c r="V215" s="1030"/>
      <c r="W215" s="1030"/>
      <c r="X215" s="1030"/>
      <c r="Y215" s="1030"/>
      <c r="Z215" s="1030"/>
      <c r="AA215" s="1030"/>
      <c r="AB215" s="1030"/>
      <c r="AC215" s="1030"/>
      <c r="AD215" s="1030"/>
      <c r="AE215" s="1030"/>
      <c r="AF215" s="1030"/>
      <c r="AG215" s="1030"/>
      <c r="AH215" s="1030"/>
      <c r="AI215" s="1030"/>
      <c r="AJ215" s="1030"/>
      <c r="AK215" s="1030"/>
      <c r="AL215" s="1030"/>
      <c r="AM215" s="1030"/>
      <c r="AN215" s="1030"/>
    </row>
    <row r="216">
      <c r="A216" s="1083"/>
      <c r="B216" s="1104"/>
      <c r="C216" s="1030"/>
      <c r="D216" s="1030"/>
      <c r="E216" s="1030"/>
      <c r="F216" s="1030"/>
      <c r="G216" s="1030"/>
      <c r="H216" s="1030"/>
      <c r="I216" s="1030"/>
      <c r="J216" s="1030"/>
      <c r="K216" s="1030"/>
      <c r="L216" s="1030"/>
      <c r="M216" s="1030"/>
      <c r="N216" s="1030"/>
      <c r="O216" s="1030"/>
      <c r="P216" s="1030"/>
      <c r="Q216" s="1030"/>
      <c r="R216" s="1030"/>
      <c r="S216" s="1030"/>
      <c r="T216" s="1030"/>
      <c r="U216" s="1064"/>
      <c r="V216" s="1030"/>
      <c r="W216" s="1030"/>
      <c r="X216" s="1030"/>
      <c r="Y216" s="1030"/>
      <c r="Z216" s="1030"/>
      <c r="AA216" s="1030"/>
      <c r="AB216" s="1030"/>
      <c r="AC216" s="1030"/>
      <c r="AD216" s="1030"/>
      <c r="AE216" s="1030"/>
      <c r="AF216" s="1030"/>
      <c r="AG216" s="1030"/>
      <c r="AH216" s="1030"/>
      <c r="AI216" s="1030"/>
      <c r="AJ216" s="1030"/>
      <c r="AK216" s="1030"/>
      <c r="AL216" s="1030"/>
      <c r="AM216" s="1030"/>
      <c r="AN216" s="1030"/>
    </row>
    <row r="217">
      <c r="A217" s="1083"/>
      <c r="B217" s="1104"/>
      <c r="C217" s="1030"/>
      <c r="D217" s="1030"/>
      <c r="E217" s="1030"/>
      <c r="F217" s="1030"/>
      <c r="G217" s="1030"/>
      <c r="H217" s="1030"/>
      <c r="I217" s="1030"/>
      <c r="J217" s="1030"/>
      <c r="K217" s="1030"/>
      <c r="L217" s="1030"/>
      <c r="M217" s="1030"/>
      <c r="N217" s="1030"/>
      <c r="O217" s="1030"/>
      <c r="P217" s="1030"/>
      <c r="Q217" s="1030"/>
      <c r="R217" s="1030"/>
      <c r="S217" s="1030"/>
      <c r="T217" s="1030"/>
      <c r="U217" s="1064"/>
      <c r="V217" s="1030"/>
      <c r="W217" s="1030"/>
      <c r="X217" s="1030"/>
      <c r="Y217" s="1030"/>
      <c r="Z217" s="1030"/>
      <c r="AA217" s="1030"/>
      <c r="AB217" s="1030"/>
      <c r="AC217" s="1030"/>
      <c r="AD217" s="1030"/>
      <c r="AE217" s="1030"/>
      <c r="AF217" s="1030"/>
      <c r="AG217" s="1030"/>
      <c r="AH217" s="1030"/>
      <c r="AI217" s="1030"/>
      <c r="AJ217" s="1030"/>
      <c r="AK217" s="1030"/>
      <c r="AL217" s="1030"/>
      <c r="AM217" s="1030"/>
      <c r="AN217" s="1030"/>
    </row>
    <row r="218">
      <c r="A218" s="1083"/>
      <c r="B218" s="1104"/>
      <c r="C218" s="1030"/>
      <c r="D218" s="1030"/>
      <c r="E218" s="1030"/>
      <c r="F218" s="1030"/>
      <c r="G218" s="1030"/>
      <c r="H218" s="1030"/>
      <c r="I218" s="1030"/>
      <c r="J218" s="1030"/>
      <c r="K218" s="1030"/>
      <c r="L218" s="1030"/>
      <c r="M218" s="1030"/>
      <c r="N218" s="1030"/>
      <c r="O218" s="1030"/>
      <c r="P218" s="1030"/>
      <c r="Q218" s="1030"/>
      <c r="R218" s="1030"/>
      <c r="S218" s="1030"/>
      <c r="T218" s="1030"/>
      <c r="U218" s="1064"/>
      <c r="V218" s="1030"/>
      <c r="W218" s="1030"/>
      <c r="X218" s="1030"/>
      <c r="Y218" s="1030"/>
      <c r="Z218" s="1030"/>
      <c r="AA218" s="1030"/>
      <c r="AB218" s="1030"/>
      <c r="AC218" s="1030"/>
      <c r="AD218" s="1030"/>
      <c r="AE218" s="1030"/>
      <c r="AF218" s="1030"/>
      <c r="AG218" s="1030"/>
      <c r="AH218" s="1030"/>
      <c r="AI218" s="1030"/>
      <c r="AJ218" s="1030"/>
      <c r="AK218" s="1030"/>
      <c r="AL218" s="1030"/>
      <c r="AM218" s="1030"/>
      <c r="AN218" s="1030"/>
    </row>
    <row r="219">
      <c r="A219" s="1083"/>
      <c r="B219" s="1104"/>
      <c r="C219" s="1030"/>
      <c r="D219" s="1030"/>
      <c r="E219" s="1030"/>
      <c r="F219" s="1030"/>
      <c r="G219" s="1030"/>
      <c r="H219" s="1030"/>
      <c r="I219" s="1030"/>
      <c r="J219" s="1030"/>
      <c r="K219" s="1030"/>
      <c r="L219" s="1030"/>
      <c r="M219" s="1030"/>
      <c r="N219" s="1030"/>
      <c r="O219" s="1030"/>
      <c r="P219" s="1030"/>
      <c r="Q219" s="1030"/>
      <c r="R219" s="1030"/>
      <c r="S219" s="1030"/>
      <c r="T219" s="1030"/>
      <c r="U219" s="1064"/>
      <c r="V219" s="1030"/>
      <c r="W219" s="1030"/>
      <c r="X219" s="1030"/>
      <c r="Y219" s="1030"/>
      <c r="Z219" s="1030"/>
      <c r="AA219" s="1030"/>
      <c r="AB219" s="1030"/>
      <c r="AC219" s="1030"/>
      <c r="AD219" s="1030"/>
      <c r="AE219" s="1030"/>
      <c r="AF219" s="1030"/>
      <c r="AG219" s="1030"/>
      <c r="AH219" s="1030"/>
      <c r="AI219" s="1030"/>
      <c r="AJ219" s="1030"/>
      <c r="AK219" s="1030"/>
      <c r="AL219" s="1030"/>
      <c r="AM219" s="1030"/>
      <c r="AN219" s="1030"/>
    </row>
    <row r="220">
      <c r="A220" s="1083"/>
      <c r="B220" s="1104"/>
      <c r="C220" s="1030"/>
      <c r="D220" s="1030"/>
      <c r="E220" s="1030"/>
      <c r="F220" s="1030"/>
      <c r="G220" s="1030"/>
      <c r="H220" s="1030"/>
      <c r="I220" s="1030"/>
      <c r="J220" s="1030"/>
      <c r="K220" s="1030"/>
      <c r="L220" s="1030"/>
      <c r="M220" s="1030"/>
      <c r="N220" s="1030"/>
      <c r="O220" s="1030"/>
      <c r="P220" s="1030"/>
      <c r="Q220" s="1030"/>
      <c r="R220" s="1030"/>
      <c r="S220" s="1030"/>
      <c r="T220" s="1030"/>
      <c r="U220" s="1064"/>
      <c r="V220" s="1030"/>
      <c r="W220" s="1030"/>
      <c r="X220" s="1030"/>
      <c r="Y220" s="1030"/>
      <c r="Z220" s="1030"/>
      <c r="AA220" s="1030"/>
      <c r="AB220" s="1030"/>
      <c r="AC220" s="1030"/>
      <c r="AD220" s="1030"/>
      <c r="AE220" s="1030"/>
      <c r="AF220" s="1030"/>
      <c r="AG220" s="1030"/>
      <c r="AH220" s="1030"/>
      <c r="AI220" s="1030"/>
      <c r="AJ220" s="1030"/>
      <c r="AK220" s="1030"/>
      <c r="AL220" s="1030"/>
      <c r="AM220" s="1030"/>
      <c r="AN220" s="1030"/>
    </row>
    <row r="221">
      <c r="A221" s="1083"/>
      <c r="B221" s="1104"/>
      <c r="C221" s="1030"/>
      <c r="D221" s="1030"/>
      <c r="E221" s="1030"/>
      <c r="F221" s="1030"/>
      <c r="G221" s="1030"/>
      <c r="H221" s="1030"/>
      <c r="I221" s="1030"/>
      <c r="J221" s="1030"/>
      <c r="K221" s="1030"/>
      <c r="L221" s="1030"/>
      <c r="M221" s="1030"/>
      <c r="N221" s="1030"/>
      <c r="O221" s="1030"/>
      <c r="P221" s="1030"/>
      <c r="Q221" s="1030"/>
      <c r="R221" s="1030"/>
      <c r="S221" s="1030"/>
      <c r="T221" s="1030"/>
      <c r="U221" s="1064"/>
      <c r="V221" s="1030"/>
      <c r="W221" s="1030"/>
      <c r="X221" s="1030"/>
      <c r="Y221" s="1030"/>
      <c r="Z221" s="1030"/>
      <c r="AA221" s="1030"/>
      <c r="AB221" s="1030"/>
      <c r="AC221" s="1030"/>
      <c r="AD221" s="1030"/>
      <c r="AE221" s="1030"/>
      <c r="AF221" s="1030"/>
      <c r="AG221" s="1030"/>
      <c r="AH221" s="1030"/>
      <c r="AI221" s="1030"/>
      <c r="AJ221" s="1030"/>
      <c r="AK221" s="1030"/>
      <c r="AL221" s="1030"/>
      <c r="AM221" s="1030"/>
      <c r="AN221" s="1030"/>
    </row>
    <row r="222">
      <c r="A222" s="1083"/>
      <c r="B222" s="1104"/>
      <c r="C222" s="1030"/>
      <c r="D222" s="1030"/>
      <c r="E222" s="1030"/>
      <c r="F222" s="1030"/>
      <c r="G222" s="1030"/>
      <c r="H222" s="1030"/>
      <c r="I222" s="1030"/>
      <c r="J222" s="1030"/>
      <c r="K222" s="1030"/>
      <c r="L222" s="1030"/>
      <c r="M222" s="1030"/>
      <c r="N222" s="1030"/>
      <c r="O222" s="1030"/>
      <c r="P222" s="1030"/>
      <c r="Q222" s="1030"/>
      <c r="R222" s="1030"/>
      <c r="S222" s="1030"/>
      <c r="T222" s="1030"/>
      <c r="U222" s="1064"/>
      <c r="V222" s="1030"/>
      <c r="W222" s="1030"/>
      <c r="X222" s="1030"/>
      <c r="Y222" s="1030"/>
      <c r="Z222" s="1030"/>
      <c r="AA222" s="1030"/>
      <c r="AB222" s="1030"/>
      <c r="AC222" s="1030"/>
      <c r="AD222" s="1030"/>
      <c r="AE222" s="1030"/>
      <c r="AF222" s="1030"/>
      <c r="AG222" s="1030"/>
      <c r="AH222" s="1030"/>
      <c r="AI222" s="1030"/>
      <c r="AJ222" s="1030"/>
      <c r="AK222" s="1030"/>
      <c r="AL222" s="1030"/>
      <c r="AM222" s="1030"/>
      <c r="AN222" s="1030"/>
    </row>
    <row r="223">
      <c r="A223" s="1083"/>
      <c r="B223" s="1104"/>
      <c r="C223" s="1030"/>
      <c r="D223" s="1030"/>
      <c r="E223" s="1030"/>
      <c r="F223" s="1030"/>
      <c r="G223" s="1030"/>
      <c r="H223" s="1030"/>
      <c r="I223" s="1030"/>
      <c r="J223" s="1030"/>
      <c r="K223" s="1030"/>
      <c r="L223" s="1030"/>
      <c r="M223" s="1030"/>
      <c r="N223" s="1030"/>
      <c r="O223" s="1030"/>
      <c r="P223" s="1030"/>
      <c r="Q223" s="1030"/>
      <c r="R223" s="1030"/>
      <c r="S223" s="1030"/>
      <c r="T223" s="1030"/>
      <c r="U223" s="1064"/>
      <c r="V223" s="1030"/>
      <c r="W223" s="1030"/>
      <c r="X223" s="1030"/>
      <c r="Y223" s="1030"/>
      <c r="Z223" s="1030"/>
      <c r="AA223" s="1030"/>
      <c r="AB223" s="1030"/>
      <c r="AC223" s="1030"/>
      <c r="AD223" s="1030"/>
      <c r="AE223" s="1030"/>
      <c r="AF223" s="1030"/>
      <c r="AG223" s="1030"/>
      <c r="AH223" s="1030"/>
      <c r="AI223" s="1030"/>
      <c r="AJ223" s="1030"/>
      <c r="AK223" s="1030"/>
      <c r="AL223" s="1030"/>
      <c r="AM223" s="1030"/>
      <c r="AN223" s="1030"/>
    </row>
    <row r="224">
      <c r="A224" s="1083"/>
      <c r="B224" s="1104"/>
      <c r="C224" s="1030"/>
      <c r="D224" s="1030"/>
      <c r="E224" s="1030"/>
      <c r="F224" s="1030"/>
      <c r="G224" s="1030"/>
      <c r="H224" s="1030"/>
      <c r="I224" s="1030"/>
      <c r="J224" s="1030"/>
      <c r="K224" s="1030"/>
      <c r="L224" s="1030"/>
      <c r="M224" s="1030"/>
      <c r="N224" s="1030"/>
      <c r="O224" s="1030"/>
      <c r="P224" s="1030"/>
      <c r="Q224" s="1030"/>
      <c r="R224" s="1030"/>
      <c r="S224" s="1030"/>
      <c r="T224" s="1030"/>
      <c r="U224" s="1064"/>
      <c r="V224" s="1030"/>
      <c r="W224" s="1030"/>
      <c r="X224" s="1030"/>
      <c r="Y224" s="1030"/>
      <c r="Z224" s="1030"/>
      <c r="AA224" s="1030"/>
      <c r="AB224" s="1030"/>
      <c r="AC224" s="1030"/>
      <c r="AD224" s="1030"/>
      <c r="AE224" s="1030"/>
      <c r="AF224" s="1030"/>
      <c r="AG224" s="1030"/>
      <c r="AH224" s="1030"/>
      <c r="AI224" s="1030"/>
      <c r="AJ224" s="1030"/>
      <c r="AK224" s="1030"/>
      <c r="AL224" s="1030"/>
      <c r="AM224" s="1030"/>
      <c r="AN224" s="1030"/>
    </row>
    <row r="225">
      <c r="A225" s="1083"/>
      <c r="B225" s="1104"/>
      <c r="C225" s="1030"/>
      <c r="D225" s="1030"/>
      <c r="E225" s="1030"/>
      <c r="F225" s="1030"/>
      <c r="G225" s="1030"/>
      <c r="H225" s="1030"/>
      <c r="I225" s="1030"/>
      <c r="J225" s="1030"/>
      <c r="K225" s="1030"/>
      <c r="L225" s="1030"/>
      <c r="M225" s="1030"/>
      <c r="N225" s="1030"/>
      <c r="O225" s="1030"/>
      <c r="P225" s="1030"/>
      <c r="Q225" s="1030"/>
      <c r="R225" s="1030"/>
      <c r="S225" s="1030"/>
      <c r="T225" s="1030"/>
      <c r="U225" s="1064"/>
      <c r="V225" s="1030"/>
      <c r="W225" s="1030"/>
      <c r="X225" s="1030"/>
      <c r="Y225" s="1030"/>
      <c r="Z225" s="1030"/>
      <c r="AA225" s="1030"/>
      <c r="AB225" s="1030"/>
      <c r="AC225" s="1030"/>
      <c r="AD225" s="1030"/>
      <c r="AE225" s="1030"/>
      <c r="AF225" s="1030"/>
      <c r="AG225" s="1030"/>
      <c r="AH225" s="1030"/>
      <c r="AI225" s="1030"/>
      <c r="AJ225" s="1030"/>
      <c r="AK225" s="1030"/>
      <c r="AL225" s="1030"/>
      <c r="AM225" s="1030"/>
      <c r="AN225" s="1030"/>
    </row>
    <row r="226">
      <c r="A226" s="1083"/>
      <c r="B226" s="1104"/>
      <c r="C226" s="1030"/>
      <c r="D226" s="1030"/>
      <c r="E226" s="1030"/>
      <c r="F226" s="1030"/>
      <c r="G226" s="1030"/>
      <c r="H226" s="1030"/>
      <c r="I226" s="1030"/>
      <c r="J226" s="1030"/>
      <c r="K226" s="1030"/>
      <c r="L226" s="1030"/>
      <c r="M226" s="1030"/>
      <c r="N226" s="1030"/>
      <c r="O226" s="1030"/>
      <c r="P226" s="1030"/>
      <c r="Q226" s="1030"/>
      <c r="R226" s="1030"/>
      <c r="S226" s="1030"/>
      <c r="T226" s="1030"/>
      <c r="U226" s="1064"/>
      <c r="V226" s="1030"/>
      <c r="W226" s="1030"/>
      <c r="X226" s="1030"/>
      <c r="Y226" s="1030"/>
      <c r="Z226" s="1030"/>
      <c r="AA226" s="1030"/>
      <c r="AB226" s="1030"/>
      <c r="AC226" s="1030"/>
      <c r="AD226" s="1030"/>
      <c r="AE226" s="1030"/>
      <c r="AF226" s="1030"/>
      <c r="AG226" s="1030"/>
      <c r="AH226" s="1030"/>
      <c r="AI226" s="1030"/>
      <c r="AJ226" s="1030"/>
      <c r="AK226" s="1030"/>
      <c r="AL226" s="1030"/>
      <c r="AM226" s="1030"/>
      <c r="AN226" s="1030"/>
    </row>
    <row r="227">
      <c r="A227" s="1083"/>
      <c r="B227" s="1104"/>
      <c r="C227" s="1030"/>
      <c r="D227" s="1030"/>
      <c r="E227" s="1030"/>
      <c r="F227" s="1030"/>
      <c r="G227" s="1030"/>
      <c r="H227" s="1030"/>
      <c r="I227" s="1030"/>
      <c r="J227" s="1030"/>
      <c r="K227" s="1030"/>
      <c r="L227" s="1030"/>
      <c r="M227" s="1030"/>
      <c r="N227" s="1030"/>
      <c r="O227" s="1030"/>
      <c r="P227" s="1030"/>
      <c r="Q227" s="1030"/>
      <c r="R227" s="1030"/>
      <c r="S227" s="1030"/>
      <c r="T227" s="1030"/>
      <c r="U227" s="1064"/>
      <c r="V227" s="1030"/>
      <c r="W227" s="1030"/>
      <c r="X227" s="1030"/>
      <c r="Y227" s="1030"/>
      <c r="Z227" s="1030"/>
      <c r="AA227" s="1030"/>
      <c r="AB227" s="1030"/>
      <c r="AC227" s="1030"/>
      <c r="AD227" s="1030"/>
      <c r="AE227" s="1030"/>
      <c r="AF227" s="1030"/>
      <c r="AG227" s="1030"/>
      <c r="AH227" s="1030"/>
      <c r="AI227" s="1030"/>
      <c r="AJ227" s="1030"/>
      <c r="AK227" s="1030"/>
      <c r="AL227" s="1030"/>
      <c r="AM227" s="1030"/>
      <c r="AN227" s="1030"/>
    </row>
    <row r="228">
      <c r="A228" s="1083"/>
      <c r="B228" s="1104"/>
      <c r="C228" s="1030"/>
      <c r="D228" s="1030"/>
      <c r="E228" s="1030"/>
      <c r="F228" s="1030"/>
      <c r="G228" s="1030"/>
      <c r="H228" s="1030"/>
      <c r="I228" s="1030"/>
      <c r="J228" s="1030"/>
      <c r="K228" s="1030"/>
      <c r="L228" s="1030"/>
      <c r="M228" s="1030"/>
      <c r="N228" s="1030"/>
      <c r="O228" s="1030"/>
      <c r="P228" s="1030"/>
      <c r="Q228" s="1030"/>
      <c r="R228" s="1030"/>
      <c r="S228" s="1030"/>
      <c r="T228" s="1030"/>
      <c r="U228" s="1064"/>
      <c r="V228" s="1030"/>
      <c r="W228" s="1030"/>
      <c r="X228" s="1030"/>
      <c r="Y228" s="1030"/>
      <c r="Z228" s="1030"/>
      <c r="AA228" s="1030"/>
      <c r="AB228" s="1030"/>
      <c r="AC228" s="1030"/>
      <c r="AD228" s="1030"/>
      <c r="AE228" s="1030"/>
      <c r="AF228" s="1030"/>
      <c r="AG228" s="1030"/>
      <c r="AH228" s="1030"/>
      <c r="AI228" s="1030"/>
      <c r="AJ228" s="1030"/>
      <c r="AK228" s="1030"/>
      <c r="AL228" s="1030"/>
      <c r="AM228" s="1030"/>
      <c r="AN228" s="1030"/>
    </row>
    <row r="229">
      <c r="A229" s="1083"/>
      <c r="B229" s="1104"/>
      <c r="C229" s="1030"/>
      <c r="D229" s="1030"/>
      <c r="E229" s="1030"/>
      <c r="F229" s="1030"/>
      <c r="G229" s="1030"/>
      <c r="H229" s="1030"/>
      <c r="I229" s="1030"/>
      <c r="J229" s="1030"/>
      <c r="K229" s="1030"/>
      <c r="L229" s="1030"/>
      <c r="M229" s="1030"/>
      <c r="N229" s="1030"/>
      <c r="O229" s="1030"/>
      <c r="P229" s="1030"/>
      <c r="Q229" s="1030"/>
      <c r="R229" s="1030"/>
      <c r="S229" s="1030"/>
      <c r="T229" s="1030"/>
      <c r="U229" s="1064"/>
      <c r="V229" s="1030"/>
      <c r="W229" s="1030"/>
      <c r="X229" s="1030"/>
      <c r="Y229" s="1030"/>
      <c r="Z229" s="1030"/>
      <c r="AA229" s="1030"/>
      <c r="AB229" s="1030"/>
      <c r="AC229" s="1030"/>
      <c r="AD229" s="1030"/>
      <c r="AE229" s="1030"/>
      <c r="AF229" s="1030"/>
      <c r="AG229" s="1030"/>
      <c r="AH229" s="1030"/>
      <c r="AI229" s="1030"/>
      <c r="AJ229" s="1030"/>
      <c r="AK229" s="1030"/>
      <c r="AL229" s="1030"/>
      <c r="AM229" s="1030"/>
      <c r="AN229" s="1030"/>
    </row>
    <row r="230">
      <c r="A230" s="1083"/>
      <c r="B230" s="1104"/>
      <c r="C230" s="1030"/>
      <c r="D230" s="1030"/>
      <c r="E230" s="1030"/>
      <c r="F230" s="1030"/>
      <c r="G230" s="1030"/>
      <c r="H230" s="1030"/>
      <c r="I230" s="1030"/>
      <c r="J230" s="1030"/>
      <c r="K230" s="1030"/>
      <c r="L230" s="1030"/>
      <c r="M230" s="1030"/>
      <c r="N230" s="1030"/>
      <c r="O230" s="1030"/>
      <c r="P230" s="1030"/>
      <c r="Q230" s="1030"/>
      <c r="R230" s="1030"/>
      <c r="S230" s="1030"/>
      <c r="T230" s="1030"/>
      <c r="U230" s="1064"/>
      <c r="V230" s="1030"/>
      <c r="W230" s="1030"/>
      <c r="X230" s="1030"/>
      <c r="Y230" s="1030"/>
      <c r="Z230" s="1030"/>
      <c r="AA230" s="1030"/>
      <c r="AB230" s="1030"/>
      <c r="AC230" s="1030"/>
      <c r="AD230" s="1030"/>
      <c r="AE230" s="1030"/>
      <c r="AF230" s="1030"/>
      <c r="AG230" s="1030"/>
      <c r="AH230" s="1030"/>
      <c r="AI230" s="1030"/>
      <c r="AJ230" s="1030"/>
      <c r="AK230" s="1030"/>
      <c r="AL230" s="1030"/>
      <c r="AM230" s="1030"/>
      <c r="AN230" s="1030"/>
    </row>
    <row r="231">
      <c r="A231" s="1083"/>
      <c r="B231" s="1104"/>
      <c r="C231" s="1030"/>
      <c r="D231" s="1030"/>
      <c r="E231" s="1030"/>
      <c r="F231" s="1030"/>
      <c r="G231" s="1030"/>
      <c r="H231" s="1030"/>
      <c r="I231" s="1030"/>
      <c r="J231" s="1030"/>
      <c r="K231" s="1030"/>
      <c r="L231" s="1030"/>
      <c r="M231" s="1030"/>
      <c r="N231" s="1030"/>
      <c r="O231" s="1030"/>
      <c r="P231" s="1030"/>
      <c r="Q231" s="1030"/>
      <c r="R231" s="1030"/>
      <c r="S231" s="1030"/>
      <c r="T231" s="1030"/>
      <c r="U231" s="1064"/>
      <c r="V231" s="1030"/>
      <c r="W231" s="1030"/>
      <c r="X231" s="1030"/>
      <c r="Y231" s="1030"/>
      <c r="Z231" s="1030"/>
      <c r="AA231" s="1030"/>
      <c r="AB231" s="1030"/>
      <c r="AC231" s="1030"/>
      <c r="AD231" s="1030"/>
      <c r="AE231" s="1030"/>
      <c r="AF231" s="1030"/>
      <c r="AG231" s="1030"/>
      <c r="AH231" s="1030"/>
      <c r="AI231" s="1030"/>
      <c r="AJ231" s="1030"/>
      <c r="AK231" s="1030"/>
      <c r="AL231" s="1030"/>
      <c r="AM231" s="1030"/>
      <c r="AN231" s="1030"/>
    </row>
    <row r="232">
      <c r="A232" s="1083"/>
      <c r="B232" s="1104"/>
      <c r="C232" s="1030"/>
      <c r="D232" s="1030"/>
      <c r="E232" s="1030"/>
      <c r="F232" s="1030"/>
      <c r="G232" s="1030"/>
      <c r="H232" s="1030"/>
      <c r="I232" s="1030"/>
      <c r="J232" s="1030"/>
      <c r="K232" s="1030"/>
      <c r="L232" s="1030"/>
      <c r="M232" s="1030"/>
      <c r="N232" s="1030"/>
      <c r="O232" s="1030"/>
      <c r="P232" s="1030"/>
      <c r="Q232" s="1030"/>
      <c r="R232" s="1030"/>
      <c r="S232" s="1030"/>
      <c r="T232" s="1030"/>
      <c r="U232" s="1064"/>
      <c r="V232" s="1030"/>
      <c r="W232" s="1030"/>
      <c r="X232" s="1030"/>
      <c r="Y232" s="1030"/>
      <c r="Z232" s="1030"/>
      <c r="AA232" s="1030"/>
      <c r="AB232" s="1030"/>
      <c r="AC232" s="1030"/>
      <c r="AD232" s="1030"/>
      <c r="AE232" s="1030"/>
      <c r="AF232" s="1030"/>
      <c r="AG232" s="1030"/>
      <c r="AH232" s="1030"/>
      <c r="AI232" s="1030"/>
      <c r="AJ232" s="1030"/>
      <c r="AK232" s="1030"/>
      <c r="AL232" s="1030"/>
      <c r="AM232" s="1030"/>
      <c r="AN232" s="1030"/>
    </row>
    <row r="233">
      <c r="A233" s="1083"/>
      <c r="B233" s="1104"/>
      <c r="C233" s="1030"/>
      <c r="D233" s="1030"/>
      <c r="E233" s="1030"/>
      <c r="F233" s="1030"/>
      <c r="G233" s="1030"/>
      <c r="H233" s="1030"/>
      <c r="I233" s="1030"/>
      <c r="J233" s="1030"/>
      <c r="K233" s="1030"/>
      <c r="L233" s="1030"/>
      <c r="M233" s="1030"/>
      <c r="N233" s="1030"/>
      <c r="O233" s="1030"/>
      <c r="P233" s="1030"/>
      <c r="Q233" s="1030"/>
      <c r="R233" s="1030"/>
      <c r="S233" s="1030"/>
      <c r="T233" s="1030"/>
      <c r="U233" s="1064"/>
      <c r="V233" s="1030"/>
      <c r="W233" s="1030"/>
      <c r="X233" s="1030"/>
      <c r="Y233" s="1030"/>
      <c r="Z233" s="1030"/>
      <c r="AA233" s="1030"/>
      <c r="AB233" s="1030"/>
      <c r="AC233" s="1030"/>
      <c r="AD233" s="1030"/>
      <c r="AE233" s="1030"/>
      <c r="AF233" s="1030"/>
      <c r="AG233" s="1030"/>
      <c r="AH233" s="1030"/>
      <c r="AI233" s="1030"/>
      <c r="AJ233" s="1030"/>
      <c r="AK233" s="1030"/>
      <c r="AL233" s="1030"/>
      <c r="AM233" s="1030"/>
      <c r="AN233" s="1030"/>
    </row>
    <row r="234">
      <c r="A234" s="1083"/>
      <c r="B234" s="1104"/>
      <c r="C234" s="1030"/>
      <c r="D234" s="1030"/>
      <c r="E234" s="1030"/>
      <c r="F234" s="1030"/>
      <c r="G234" s="1030"/>
      <c r="H234" s="1030"/>
      <c r="I234" s="1030"/>
      <c r="J234" s="1030"/>
      <c r="K234" s="1030"/>
      <c r="L234" s="1030"/>
      <c r="M234" s="1030"/>
      <c r="N234" s="1030"/>
      <c r="O234" s="1030"/>
      <c r="P234" s="1030"/>
      <c r="Q234" s="1030"/>
      <c r="R234" s="1030"/>
      <c r="S234" s="1030"/>
      <c r="T234" s="1030"/>
      <c r="U234" s="1064"/>
      <c r="V234" s="1030"/>
      <c r="W234" s="1030"/>
      <c r="X234" s="1030"/>
      <c r="Y234" s="1030"/>
      <c r="Z234" s="1030"/>
      <c r="AA234" s="1030"/>
      <c r="AB234" s="1030"/>
      <c r="AC234" s="1030"/>
      <c r="AD234" s="1030"/>
      <c r="AE234" s="1030"/>
      <c r="AF234" s="1030"/>
      <c r="AG234" s="1030"/>
      <c r="AH234" s="1030"/>
      <c r="AI234" s="1030"/>
      <c r="AJ234" s="1030"/>
      <c r="AK234" s="1030"/>
      <c r="AL234" s="1030"/>
      <c r="AM234" s="1030"/>
      <c r="AN234" s="1030"/>
    </row>
    <row r="235">
      <c r="A235" s="1083"/>
      <c r="B235" s="1104"/>
      <c r="C235" s="1030"/>
      <c r="D235" s="1030"/>
      <c r="E235" s="1030"/>
      <c r="F235" s="1030"/>
      <c r="G235" s="1030"/>
      <c r="H235" s="1030"/>
      <c r="I235" s="1030"/>
      <c r="J235" s="1030"/>
      <c r="K235" s="1030"/>
      <c r="L235" s="1030"/>
      <c r="M235" s="1030"/>
      <c r="N235" s="1030"/>
      <c r="O235" s="1030"/>
      <c r="P235" s="1030"/>
      <c r="Q235" s="1030"/>
      <c r="R235" s="1030"/>
      <c r="S235" s="1030"/>
      <c r="T235" s="1030"/>
      <c r="U235" s="1064"/>
      <c r="V235" s="1030"/>
      <c r="W235" s="1030"/>
      <c r="X235" s="1030"/>
      <c r="Y235" s="1030"/>
      <c r="Z235" s="1030"/>
      <c r="AA235" s="1030"/>
      <c r="AB235" s="1030"/>
      <c r="AC235" s="1030"/>
      <c r="AD235" s="1030"/>
      <c r="AE235" s="1030"/>
      <c r="AF235" s="1030"/>
      <c r="AG235" s="1030"/>
      <c r="AH235" s="1030"/>
      <c r="AI235" s="1030"/>
      <c r="AJ235" s="1030"/>
      <c r="AK235" s="1030"/>
      <c r="AL235" s="1030"/>
      <c r="AM235" s="1030"/>
      <c r="AN235" s="1030"/>
    </row>
    <row r="236">
      <c r="A236" s="1083"/>
      <c r="B236" s="1104"/>
      <c r="C236" s="1030"/>
      <c r="D236" s="1030"/>
      <c r="E236" s="1030"/>
      <c r="F236" s="1030"/>
      <c r="G236" s="1030"/>
      <c r="H236" s="1030"/>
      <c r="I236" s="1030"/>
      <c r="J236" s="1030"/>
      <c r="K236" s="1030"/>
      <c r="L236" s="1030"/>
      <c r="M236" s="1030"/>
      <c r="N236" s="1030"/>
      <c r="O236" s="1030"/>
      <c r="P236" s="1030"/>
      <c r="Q236" s="1030"/>
      <c r="R236" s="1030"/>
      <c r="S236" s="1030"/>
      <c r="T236" s="1030"/>
      <c r="U236" s="1064"/>
      <c r="V236" s="1030"/>
      <c r="W236" s="1030"/>
      <c r="X236" s="1030"/>
      <c r="Y236" s="1030"/>
      <c r="Z236" s="1030"/>
      <c r="AA236" s="1030"/>
      <c r="AB236" s="1030"/>
      <c r="AC236" s="1030"/>
      <c r="AD236" s="1030"/>
      <c r="AE236" s="1030"/>
      <c r="AF236" s="1030"/>
      <c r="AG236" s="1030"/>
      <c r="AH236" s="1030"/>
      <c r="AI236" s="1030"/>
      <c r="AJ236" s="1030"/>
      <c r="AK236" s="1030"/>
      <c r="AL236" s="1030"/>
      <c r="AM236" s="1030"/>
      <c r="AN236" s="1030"/>
    </row>
    <row r="237">
      <c r="A237" s="1083"/>
      <c r="B237" s="1104"/>
      <c r="C237" s="1030"/>
      <c r="D237" s="1030"/>
      <c r="E237" s="1030"/>
      <c r="F237" s="1030"/>
      <c r="G237" s="1030"/>
      <c r="H237" s="1030"/>
      <c r="I237" s="1030"/>
      <c r="J237" s="1030"/>
      <c r="K237" s="1030"/>
      <c r="L237" s="1030"/>
      <c r="M237" s="1030"/>
      <c r="N237" s="1030"/>
      <c r="O237" s="1030"/>
      <c r="P237" s="1030"/>
      <c r="Q237" s="1030"/>
      <c r="R237" s="1030"/>
      <c r="S237" s="1030"/>
      <c r="T237" s="1030"/>
      <c r="U237" s="1064"/>
      <c r="V237" s="1030"/>
      <c r="W237" s="1030"/>
      <c r="X237" s="1030"/>
      <c r="Y237" s="1030"/>
      <c r="Z237" s="1030"/>
      <c r="AA237" s="1030"/>
      <c r="AB237" s="1030"/>
      <c r="AC237" s="1030"/>
      <c r="AD237" s="1030"/>
      <c r="AE237" s="1030"/>
      <c r="AF237" s="1030"/>
      <c r="AG237" s="1030"/>
      <c r="AH237" s="1030"/>
      <c r="AI237" s="1030"/>
      <c r="AJ237" s="1030"/>
      <c r="AK237" s="1030"/>
      <c r="AL237" s="1030"/>
      <c r="AM237" s="1030"/>
      <c r="AN237" s="1030"/>
    </row>
    <row r="238">
      <c r="A238" s="1083"/>
      <c r="B238" s="1104"/>
      <c r="C238" s="1030"/>
      <c r="D238" s="1030"/>
      <c r="E238" s="1030"/>
      <c r="F238" s="1030"/>
      <c r="G238" s="1030"/>
      <c r="H238" s="1030"/>
      <c r="I238" s="1030"/>
      <c r="J238" s="1030"/>
      <c r="K238" s="1030"/>
      <c r="L238" s="1030"/>
      <c r="M238" s="1030"/>
      <c r="N238" s="1030"/>
      <c r="O238" s="1030"/>
      <c r="P238" s="1030"/>
      <c r="Q238" s="1030"/>
      <c r="R238" s="1030"/>
      <c r="S238" s="1030"/>
      <c r="T238" s="1030"/>
      <c r="U238" s="1064"/>
      <c r="V238" s="1030"/>
      <c r="W238" s="1030"/>
      <c r="X238" s="1030"/>
      <c r="Y238" s="1030"/>
      <c r="Z238" s="1030"/>
      <c r="AA238" s="1030"/>
      <c r="AB238" s="1030"/>
      <c r="AC238" s="1030"/>
      <c r="AD238" s="1030"/>
      <c r="AE238" s="1030"/>
      <c r="AF238" s="1030"/>
      <c r="AG238" s="1030"/>
      <c r="AH238" s="1030"/>
      <c r="AI238" s="1030"/>
      <c r="AJ238" s="1030"/>
      <c r="AK238" s="1030"/>
      <c r="AL238" s="1030"/>
      <c r="AM238" s="1030"/>
      <c r="AN238" s="1030"/>
    </row>
    <row r="239">
      <c r="A239" s="1083"/>
      <c r="B239" s="1104"/>
      <c r="C239" s="1030"/>
      <c r="D239" s="1030"/>
      <c r="E239" s="1030"/>
      <c r="F239" s="1030"/>
      <c r="G239" s="1030"/>
      <c r="H239" s="1030"/>
      <c r="I239" s="1030"/>
      <c r="J239" s="1030"/>
      <c r="K239" s="1030"/>
      <c r="L239" s="1030"/>
      <c r="M239" s="1030"/>
      <c r="N239" s="1030"/>
      <c r="O239" s="1030"/>
      <c r="P239" s="1030"/>
      <c r="Q239" s="1030"/>
      <c r="R239" s="1030"/>
      <c r="S239" s="1030"/>
      <c r="T239" s="1030"/>
      <c r="U239" s="1064"/>
      <c r="V239" s="1030"/>
      <c r="W239" s="1030"/>
      <c r="X239" s="1030"/>
      <c r="Y239" s="1030"/>
      <c r="Z239" s="1030"/>
      <c r="AA239" s="1030"/>
      <c r="AB239" s="1030"/>
      <c r="AC239" s="1030"/>
      <c r="AD239" s="1030"/>
      <c r="AE239" s="1030"/>
      <c r="AF239" s="1030"/>
      <c r="AG239" s="1030"/>
      <c r="AH239" s="1030"/>
      <c r="AI239" s="1030"/>
      <c r="AJ239" s="1030"/>
      <c r="AK239" s="1030"/>
      <c r="AL239" s="1030"/>
      <c r="AM239" s="1030"/>
      <c r="AN239" s="1030"/>
    </row>
    <row r="240">
      <c r="A240" s="1083"/>
      <c r="B240" s="1104"/>
      <c r="C240" s="1030"/>
      <c r="D240" s="1030"/>
      <c r="E240" s="1030"/>
      <c r="F240" s="1030"/>
      <c r="G240" s="1030"/>
      <c r="H240" s="1030"/>
      <c r="I240" s="1030"/>
      <c r="J240" s="1030"/>
      <c r="K240" s="1030"/>
      <c r="L240" s="1030"/>
      <c r="M240" s="1030"/>
      <c r="N240" s="1030"/>
      <c r="O240" s="1030"/>
      <c r="P240" s="1030"/>
      <c r="Q240" s="1030"/>
      <c r="R240" s="1030"/>
      <c r="S240" s="1030"/>
      <c r="T240" s="1030"/>
      <c r="U240" s="1064"/>
      <c r="V240" s="1030"/>
      <c r="W240" s="1030"/>
      <c r="X240" s="1030"/>
      <c r="Y240" s="1030"/>
      <c r="Z240" s="1030"/>
      <c r="AA240" s="1030"/>
      <c r="AB240" s="1030"/>
      <c r="AC240" s="1030"/>
      <c r="AD240" s="1030"/>
      <c r="AE240" s="1030"/>
      <c r="AF240" s="1030"/>
      <c r="AG240" s="1030"/>
      <c r="AH240" s="1030"/>
      <c r="AI240" s="1030"/>
      <c r="AJ240" s="1030"/>
      <c r="AK240" s="1030"/>
      <c r="AL240" s="1030"/>
      <c r="AM240" s="1030"/>
      <c r="AN240" s="1030"/>
    </row>
    <row r="241">
      <c r="A241" s="1083"/>
      <c r="B241" s="1104"/>
      <c r="C241" s="1030"/>
      <c r="D241" s="1030"/>
      <c r="E241" s="1030"/>
      <c r="F241" s="1030"/>
      <c r="G241" s="1030"/>
      <c r="H241" s="1030"/>
      <c r="I241" s="1030"/>
      <c r="J241" s="1030"/>
      <c r="K241" s="1030"/>
      <c r="L241" s="1030"/>
      <c r="M241" s="1030"/>
      <c r="N241" s="1030"/>
      <c r="O241" s="1030"/>
      <c r="P241" s="1030"/>
      <c r="Q241" s="1030"/>
      <c r="R241" s="1030"/>
      <c r="S241" s="1030"/>
      <c r="T241" s="1030"/>
      <c r="U241" s="1064"/>
      <c r="V241" s="1030"/>
      <c r="W241" s="1030"/>
      <c r="X241" s="1030"/>
      <c r="Y241" s="1030"/>
      <c r="Z241" s="1030"/>
      <c r="AA241" s="1030"/>
      <c r="AB241" s="1030"/>
      <c r="AC241" s="1030"/>
      <c r="AD241" s="1030"/>
      <c r="AE241" s="1030"/>
      <c r="AF241" s="1030"/>
      <c r="AG241" s="1030"/>
      <c r="AH241" s="1030"/>
      <c r="AI241" s="1030"/>
      <c r="AJ241" s="1030"/>
      <c r="AK241" s="1030"/>
      <c r="AL241" s="1030"/>
      <c r="AM241" s="1030"/>
      <c r="AN241" s="1030"/>
    </row>
    <row r="242">
      <c r="A242" s="1083"/>
      <c r="B242" s="1104"/>
      <c r="C242" s="1030"/>
      <c r="D242" s="1030"/>
      <c r="E242" s="1030"/>
      <c r="F242" s="1030"/>
      <c r="G242" s="1030"/>
      <c r="H242" s="1030"/>
      <c r="I242" s="1030"/>
      <c r="J242" s="1030"/>
      <c r="K242" s="1030"/>
      <c r="L242" s="1030"/>
      <c r="M242" s="1030"/>
      <c r="N242" s="1030"/>
      <c r="O242" s="1030"/>
      <c r="P242" s="1030"/>
      <c r="Q242" s="1030"/>
      <c r="R242" s="1030"/>
      <c r="S242" s="1030"/>
      <c r="T242" s="1030"/>
      <c r="U242" s="1064"/>
      <c r="V242" s="1030"/>
      <c r="W242" s="1030"/>
      <c r="X242" s="1030"/>
      <c r="Y242" s="1030"/>
      <c r="Z242" s="1030"/>
      <c r="AA242" s="1030"/>
      <c r="AB242" s="1030"/>
      <c r="AC242" s="1030"/>
      <c r="AD242" s="1030"/>
      <c r="AE242" s="1030"/>
      <c r="AF242" s="1030"/>
      <c r="AG242" s="1030"/>
      <c r="AH242" s="1030"/>
      <c r="AI242" s="1030"/>
      <c r="AJ242" s="1030"/>
      <c r="AK242" s="1030"/>
      <c r="AL242" s="1030"/>
      <c r="AM242" s="1030"/>
      <c r="AN242" s="1030"/>
    </row>
    <row r="243">
      <c r="A243" s="1083"/>
      <c r="B243" s="1104"/>
      <c r="C243" s="1030"/>
      <c r="D243" s="1030"/>
      <c r="E243" s="1030"/>
      <c r="F243" s="1030"/>
      <c r="G243" s="1030"/>
      <c r="H243" s="1030"/>
      <c r="I243" s="1030"/>
      <c r="J243" s="1030"/>
      <c r="K243" s="1030"/>
      <c r="L243" s="1030"/>
      <c r="M243" s="1030"/>
      <c r="N243" s="1030"/>
      <c r="O243" s="1030"/>
      <c r="P243" s="1030"/>
      <c r="Q243" s="1030"/>
      <c r="R243" s="1030"/>
      <c r="S243" s="1030"/>
      <c r="T243" s="1030"/>
      <c r="U243" s="1064"/>
      <c r="V243" s="1030"/>
      <c r="W243" s="1030"/>
      <c r="X243" s="1030"/>
      <c r="Y243" s="1030"/>
      <c r="Z243" s="1030"/>
      <c r="AA243" s="1030"/>
      <c r="AB243" s="1030"/>
      <c r="AC243" s="1030"/>
      <c r="AD243" s="1030"/>
      <c r="AE243" s="1030"/>
      <c r="AF243" s="1030"/>
      <c r="AG243" s="1030"/>
      <c r="AH243" s="1030"/>
      <c r="AI243" s="1030"/>
      <c r="AJ243" s="1030"/>
      <c r="AK243" s="1030"/>
      <c r="AL243" s="1030"/>
      <c r="AM243" s="1030"/>
      <c r="AN243" s="1030"/>
    </row>
    <row r="244">
      <c r="A244" s="1083"/>
      <c r="B244" s="1104"/>
      <c r="C244" s="1030"/>
      <c r="D244" s="1030"/>
      <c r="E244" s="1030"/>
      <c r="F244" s="1030"/>
      <c r="G244" s="1030"/>
      <c r="H244" s="1030"/>
      <c r="I244" s="1030"/>
      <c r="J244" s="1030"/>
      <c r="K244" s="1030"/>
      <c r="L244" s="1030"/>
      <c r="M244" s="1030"/>
      <c r="N244" s="1030"/>
      <c r="O244" s="1030"/>
      <c r="P244" s="1030"/>
      <c r="Q244" s="1030"/>
      <c r="R244" s="1030"/>
      <c r="S244" s="1030"/>
      <c r="T244" s="1030"/>
      <c r="U244" s="1064"/>
      <c r="V244" s="1030"/>
      <c r="W244" s="1030"/>
      <c r="X244" s="1030"/>
      <c r="Y244" s="1030"/>
      <c r="Z244" s="1030"/>
      <c r="AA244" s="1030"/>
      <c r="AB244" s="1030"/>
      <c r="AC244" s="1030"/>
      <c r="AD244" s="1030"/>
      <c r="AE244" s="1030"/>
      <c r="AF244" s="1030"/>
      <c r="AG244" s="1030"/>
      <c r="AH244" s="1030"/>
      <c r="AI244" s="1030"/>
      <c r="AJ244" s="1030"/>
      <c r="AK244" s="1030"/>
      <c r="AL244" s="1030"/>
      <c r="AM244" s="1030"/>
      <c r="AN244" s="1030"/>
    </row>
    <row r="245">
      <c r="A245" s="1083"/>
      <c r="B245" s="1104"/>
      <c r="C245" s="1030"/>
      <c r="D245" s="1030"/>
      <c r="E245" s="1030"/>
      <c r="F245" s="1030"/>
      <c r="G245" s="1030"/>
      <c r="H245" s="1030"/>
      <c r="I245" s="1030"/>
      <c r="J245" s="1030"/>
      <c r="K245" s="1030"/>
      <c r="L245" s="1030"/>
      <c r="M245" s="1030"/>
      <c r="N245" s="1030"/>
      <c r="O245" s="1030"/>
      <c r="P245" s="1030"/>
      <c r="Q245" s="1030"/>
      <c r="R245" s="1030"/>
      <c r="S245" s="1030"/>
      <c r="T245" s="1030"/>
      <c r="U245" s="1064"/>
      <c r="V245" s="1030"/>
      <c r="W245" s="1030"/>
      <c r="X245" s="1030"/>
      <c r="Y245" s="1030"/>
      <c r="Z245" s="1030"/>
      <c r="AA245" s="1030"/>
      <c r="AB245" s="1030"/>
      <c r="AC245" s="1030"/>
      <c r="AD245" s="1030"/>
      <c r="AE245" s="1030"/>
      <c r="AF245" s="1030"/>
      <c r="AG245" s="1030"/>
      <c r="AH245" s="1030"/>
      <c r="AI245" s="1030"/>
      <c r="AJ245" s="1030"/>
      <c r="AK245" s="1030"/>
      <c r="AL245" s="1030"/>
      <c r="AM245" s="1030"/>
      <c r="AN245" s="1030"/>
    </row>
    <row r="246">
      <c r="A246" s="1083"/>
      <c r="B246" s="1104"/>
      <c r="C246" s="1030"/>
      <c r="D246" s="1030"/>
      <c r="E246" s="1030"/>
      <c r="F246" s="1030"/>
      <c r="G246" s="1030"/>
      <c r="H246" s="1030"/>
      <c r="I246" s="1030"/>
      <c r="J246" s="1030"/>
      <c r="K246" s="1030"/>
      <c r="L246" s="1030"/>
      <c r="M246" s="1030"/>
      <c r="N246" s="1030"/>
      <c r="O246" s="1030"/>
      <c r="P246" s="1030"/>
      <c r="Q246" s="1030"/>
      <c r="R246" s="1030"/>
      <c r="S246" s="1030"/>
      <c r="T246" s="1030"/>
      <c r="U246" s="1064"/>
      <c r="V246" s="1030"/>
      <c r="W246" s="1030"/>
      <c r="X246" s="1030"/>
      <c r="Y246" s="1030"/>
      <c r="Z246" s="1030"/>
      <c r="AA246" s="1030"/>
      <c r="AB246" s="1030"/>
      <c r="AC246" s="1030"/>
      <c r="AD246" s="1030"/>
      <c r="AE246" s="1030"/>
      <c r="AF246" s="1030"/>
      <c r="AG246" s="1030"/>
      <c r="AH246" s="1030"/>
      <c r="AI246" s="1030"/>
      <c r="AJ246" s="1030"/>
      <c r="AK246" s="1030"/>
      <c r="AL246" s="1030"/>
      <c r="AM246" s="1030"/>
      <c r="AN246" s="1030"/>
    </row>
    <row r="247">
      <c r="A247" s="1083"/>
      <c r="B247" s="1104"/>
      <c r="C247" s="1030"/>
      <c r="D247" s="1030"/>
      <c r="E247" s="1030"/>
      <c r="F247" s="1030"/>
      <c r="G247" s="1030"/>
      <c r="H247" s="1030"/>
      <c r="I247" s="1030"/>
      <c r="J247" s="1030"/>
      <c r="K247" s="1030"/>
      <c r="L247" s="1030"/>
      <c r="M247" s="1030"/>
      <c r="N247" s="1030"/>
      <c r="O247" s="1030"/>
      <c r="P247" s="1030"/>
      <c r="Q247" s="1030"/>
      <c r="R247" s="1030"/>
      <c r="S247" s="1030"/>
      <c r="T247" s="1030"/>
      <c r="U247" s="1064"/>
      <c r="V247" s="1030"/>
      <c r="W247" s="1030"/>
      <c r="X247" s="1030"/>
      <c r="Y247" s="1030"/>
      <c r="Z247" s="1030"/>
      <c r="AA247" s="1030"/>
      <c r="AB247" s="1030"/>
      <c r="AC247" s="1030"/>
      <c r="AD247" s="1030"/>
      <c r="AE247" s="1030"/>
      <c r="AF247" s="1030"/>
      <c r="AG247" s="1030"/>
      <c r="AH247" s="1030"/>
      <c r="AI247" s="1030"/>
      <c r="AJ247" s="1030"/>
      <c r="AK247" s="1030"/>
      <c r="AL247" s="1030"/>
      <c r="AM247" s="1030"/>
      <c r="AN247" s="1030"/>
    </row>
    <row r="248">
      <c r="A248" s="1083"/>
      <c r="B248" s="1104"/>
      <c r="C248" s="1030"/>
      <c r="D248" s="1030"/>
      <c r="E248" s="1030"/>
      <c r="F248" s="1030"/>
      <c r="G248" s="1030"/>
      <c r="H248" s="1030"/>
      <c r="I248" s="1030"/>
      <c r="J248" s="1030"/>
      <c r="K248" s="1030"/>
      <c r="L248" s="1030"/>
      <c r="M248" s="1030"/>
      <c r="N248" s="1030"/>
      <c r="O248" s="1030"/>
      <c r="P248" s="1030"/>
      <c r="Q248" s="1030"/>
      <c r="R248" s="1030"/>
      <c r="S248" s="1030"/>
      <c r="T248" s="1030"/>
      <c r="U248" s="1064"/>
      <c r="V248" s="1030"/>
      <c r="W248" s="1030"/>
      <c r="X248" s="1030"/>
      <c r="Y248" s="1030"/>
      <c r="Z248" s="1030"/>
      <c r="AA248" s="1030"/>
      <c r="AB248" s="1030"/>
      <c r="AC248" s="1030"/>
      <c r="AD248" s="1030"/>
      <c r="AE248" s="1030"/>
      <c r="AF248" s="1030"/>
      <c r="AG248" s="1030"/>
      <c r="AH248" s="1030"/>
      <c r="AI248" s="1030"/>
      <c r="AJ248" s="1030"/>
      <c r="AK248" s="1030"/>
      <c r="AL248" s="1030"/>
      <c r="AM248" s="1030"/>
      <c r="AN248" s="1030"/>
    </row>
    <row r="249">
      <c r="A249" s="1083"/>
      <c r="B249" s="1104"/>
      <c r="C249" s="1030"/>
      <c r="D249" s="1030"/>
      <c r="E249" s="1030"/>
      <c r="F249" s="1030"/>
      <c r="G249" s="1030"/>
      <c r="H249" s="1030"/>
      <c r="I249" s="1030"/>
      <c r="J249" s="1030"/>
      <c r="K249" s="1030"/>
      <c r="L249" s="1030"/>
      <c r="M249" s="1030"/>
      <c r="N249" s="1030"/>
      <c r="O249" s="1030"/>
      <c r="P249" s="1030"/>
      <c r="Q249" s="1030"/>
      <c r="R249" s="1030"/>
      <c r="S249" s="1030"/>
      <c r="T249" s="1030"/>
      <c r="U249" s="1064"/>
      <c r="V249" s="1030"/>
      <c r="W249" s="1030"/>
      <c r="X249" s="1030"/>
      <c r="Y249" s="1030"/>
      <c r="Z249" s="1030"/>
      <c r="AA249" s="1030"/>
      <c r="AB249" s="1030"/>
      <c r="AC249" s="1030"/>
      <c r="AD249" s="1030"/>
      <c r="AE249" s="1030"/>
      <c r="AF249" s="1030"/>
      <c r="AG249" s="1030"/>
      <c r="AH249" s="1030"/>
      <c r="AI249" s="1030"/>
      <c r="AJ249" s="1030"/>
      <c r="AK249" s="1030"/>
      <c r="AL249" s="1030"/>
      <c r="AM249" s="1030"/>
      <c r="AN249" s="1030"/>
    </row>
    <row r="250">
      <c r="A250" s="1083"/>
      <c r="B250" s="1104"/>
      <c r="C250" s="1030"/>
      <c r="D250" s="1030"/>
      <c r="E250" s="1030"/>
      <c r="F250" s="1030"/>
      <c r="G250" s="1030"/>
      <c r="H250" s="1030"/>
      <c r="I250" s="1030"/>
      <c r="J250" s="1030"/>
      <c r="K250" s="1030"/>
      <c r="L250" s="1030"/>
      <c r="M250" s="1030"/>
      <c r="N250" s="1030"/>
      <c r="O250" s="1030"/>
      <c r="P250" s="1030"/>
      <c r="Q250" s="1030"/>
      <c r="R250" s="1030"/>
      <c r="S250" s="1030"/>
      <c r="T250" s="1030"/>
      <c r="U250" s="1064"/>
      <c r="V250" s="1030"/>
      <c r="W250" s="1030"/>
      <c r="X250" s="1030"/>
      <c r="Y250" s="1030"/>
      <c r="Z250" s="1030"/>
      <c r="AA250" s="1030"/>
      <c r="AB250" s="1030"/>
      <c r="AC250" s="1030"/>
      <c r="AD250" s="1030"/>
      <c r="AE250" s="1030"/>
      <c r="AF250" s="1030"/>
      <c r="AG250" s="1030"/>
      <c r="AH250" s="1030"/>
      <c r="AI250" s="1030"/>
      <c r="AJ250" s="1030"/>
      <c r="AK250" s="1030"/>
      <c r="AL250" s="1030"/>
      <c r="AM250" s="1030"/>
      <c r="AN250" s="1030"/>
    </row>
    <row r="251">
      <c r="A251" s="1083"/>
      <c r="B251" s="1104"/>
      <c r="C251" s="1030"/>
      <c r="D251" s="1030"/>
      <c r="E251" s="1030"/>
      <c r="F251" s="1030"/>
      <c r="G251" s="1030"/>
      <c r="H251" s="1030"/>
      <c r="I251" s="1030"/>
      <c r="J251" s="1030"/>
      <c r="K251" s="1030"/>
      <c r="L251" s="1030"/>
      <c r="M251" s="1030"/>
      <c r="N251" s="1030"/>
      <c r="O251" s="1030"/>
      <c r="P251" s="1030"/>
      <c r="Q251" s="1030"/>
      <c r="R251" s="1030"/>
      <c r="S251" s="1030"/>
      <c r="T251" s="1030"/>
      <c r="U251" s="1064"/>
      <c r="V251" s="1030"/>
      <c r="W251" s="1030"/>
      <c r="X251" s="1030"/>
      <c r="Y251" s="1030"/>
      <c r="Z251" s="1030"/>
      <c r="AA251" s="1030"/>
      <c r="AB251" s="1030"/>
      <c r="AC251" s="1030"/>
      <c r="AD251" s="1030"/>
      <c r="AE251" s="1030"/>
      <c r="AF251" s="1030"/>
      <c r="AG251" s="1030"/>
      <c r="AH251" s="1030"/>
      <c r="AI251" s="1030"/>
      <c r="AJ251" s="1030"/>
      <c r="AK251" s="1030"/>
      <c r="AL251" s="1030"/>
      <c r="AM251" s="1030"/>
      <c r="AN251" s="1030"/>
    </row>
    <row r="252">
      <c r="A252" s="1083"/>
      <c r="B252" s="1104"/>
      <c r="C252" s="1030"/>
      <c r="D252" s="1030"/>
      <c r="E252" s="1030"/>
      <c r="F252" s="1030"/>
      <c r="G252" s="1030"/>
      <c r="H252" s="1030"/>
      <c r="I252" s="1030"/>
      <c r="J252" s="1030"/>
      <c r="K252" s="1030"/>
      <c r="L252" s="1030"/>
      <c r="M252" s="1030"/>
      <c r="N252" s="1030"/>
      <c r="O252" s="1030"/>
      <c r="P252" s="1030"/>
      <c r="Q252" s="1030"/>
      <c r="R252" s="1030"/>
      <c r="S252" s="1030"/>
      <c r="T252" s="1030"/>
      <c r="U252" s="1064"/>
      <c r="V252" s="1030"/>
      <c r="W252" s="1030"/>
      <c r="X252" s="1030"/>
      <c r="Y252" s="1030"/>
      <c r="Z252" s="1030"/>
      <c r="AA252" s="1030"/>
      <c r="AB252" s="1030"/>
      <c r="AC252" s="1030"/>
      <c r="AD252" s="1030"/>
      <c r="AE252" s="1030"/>
      <c r="AF252" s="1030"/>
      <c r="AG252" s="1030"/>
      <c r="AH252" s="1030"/>
      <c r="AI252" s="1030"/>
      <c r="AJ252" s="1030"/>
      <c r="AK252" s="1030"/>
      <c r="AL252" s="1030"/>
      <c r="AM252" s="1030"/>
      <c r="AN252" s="1030"/>
    </row>
    <row r="253">
      <c r="A253" s="1083"/>
      <c r="B253" s="1104"/>
      <c r="C253" s="1030"/>
      <c r="D253" s="1030"/>
      <c r="E253" s="1030"/>
      <c r="F253" s="1030"/>
      <c r="G253" s="1030"/>
      <c r="H253" s="1030"/>
      <c r="I253" s="1030"/>
      <c r="J253" s="1030"/>
      <c r="K253" s="1030"/>
      <c r="L253" s="1030"/>
      <c r="M253" s="1030"/>
      <c r="N253" s="1030"/>
      <c r="O253" s="1030"/>
      <c r="P253" s="1030"/>
      <c r="Q253" s="1030"/>
      <c r="R253" s="1030"/>
      <c r="S253" s="1030"/>
      <c r="T253" s="1030"/>
      <c r="U253" s="1064"/>
      <c r="V253" s="1030"/>
      <c r="W253" s="1030"/>
      <c r="X253" s="1030"/>
      <c r="Y253" s="1030"/>
      <c r="Z253" s="1030"/>
      <c r="AA253" s="1030"/>
      <c r="AB253" s="1030"/>
      <c r="AC253" s="1030"/>
      <c r="AD253" s="1030"/>
      <c r="AE253" s="1030"/>
      <c r="AF253" s="1030"/>
      <c r="AG253" s="1030"/>
      <c r="AH253" s="1030"/>
      <c r="AI253" s="1030"/>
      <c r="AJ253" s="1030"/>
      <c r="AK253" s="1030"/>
      <c r="AL253" s="1030"/>
      <c r="AM253" s="1030"/>
      <c r="AN253" s="1030"/>
    </row>
    <row r="254">
      <c r="A254" s="1083"/>
      <c r="B254" s="1104"/>
      <c r="C254" s="1030"/>
      <c r="D254" s="1030"/>
      <c r="E254" s="1030"/>
      <c r="F254" s="1030"/>
      <c r="G254" s="1030"/>
      <c r="H254" s="1030"/>
      <c r="I254" s="1030"/>
      <c r="J254" s="1030"/>
      <c r="K254" s="1030"/>
      <c r="L254" s="1030"/>
      <c r="M254" s="1030"/>
      <c r="N254" s="1030"/>
      <c r="O254" s="1030"/>
      <c r="P254" s="1030"/>
      <c r="Q254" s="1030"/>
      <c r="R254" s="1030"/>
      <c r="S254" s="1030"/>
      <c r="T254" s="1030"/>
      <c r="U254" s="1064"/>
      <c r="V254" s="1030"/>
      <c r="W254" s="1030"/>
      <c r="X254" s="1030"/>
      <c r="Y254" s="1030"/>
      <c r="Z254" s="1030"/>
      <c r="AA254" s="1030"/>
      <c r="AB254" s="1030"/>
      <c r="AC254" s="1030"/>
      <c r="AD254" s="1030"/>
      <c r="AE254" s="1030"/>
      <c r="AF254" s="1030"/>
      <c r="AG254" s="1030"/>
      <c r="AH254" s="1030"/>
      <c r="AI254" s="1030"/>
      <c r="AJ254" s="1030"/>
      <c r="AK254" s="1030"/>
      <c r="AL254" s="1030"/>
      <c r="AM254" s="1030"/>
      <c r="AN254" s="1030"/>
    </row>
    <row r="255">
      <c r="A255" s="1083"/>
      <c r="B255" s="1104"/>
      <c r="C255" s="1030"/>
      <c r="D255" s="1030"/>
      <c r="E255" s="1030"/>
      <c r="F255" s="1030"/>
      <c r="G255" s="1030"/>
      <c r="H255" s="1030"/>
      <c r="I255" s="1030"/>
      <c r="J255" s="1030"/>
      <c r="K255" s="1030"/>
      <c r="L255" s="1030"/>
      <c r="M255" s="1030"/>
      <c r="N255" s="1030"/>
      <c r="O255" s="1030"/>
      <c r="P255" s="1030"/>
      <c r="Q255" s="1030"/>
      <c r="R255" s="1030"/>
      <c r="S255" s="1030"/>
      <c r="T255" s="1030"/>
      <c r="U255" s="1064"/>
      <c r="V255" s="1030"/>
      <c r="W255" s="1030"/>
      <c r="X255" s="1030"/>
      <c r="Y255" s="1030"/>
      <c r="Z255" s="1030"/>
      <c r="AA255" s="1030"/>
      <c r="AB255" s="1030"/>
      <c r="AC255" s="1030"/>
      <c r="AD255" s="1030"/>
      <c r="AE255" s="1030"/>
      <c r="AF255" s="1030"/>
      <c r="AG255" s="1030"/>
      <c r="AH255" s="1030"/>
      <c r="AI255" s="1030"/>
      <c r="AJ255" s="1030"/>
      <c r="AK255" s="1030"/>
      <c r="AL255" s="1030"/>
      <c r="AM255" s="1030"/>
      <c r="AN255" s="1030"/>
    </row>
    <row r="256">
      <c r="A256" s="1083"/>
      <c r="B256" s="1104"/>
      <c r="C256" s="1030"/>
      <c r="D256" s="1030"/>
      <c r="E256" s="1030"/>
      <c r="F256" s="1030"/>
      <c r="G256" s="1030"/>
      <c r="H256" s="1030"/>
      <c r="I256" s="1030"/>
      <c r="J256" s="1030"/>
      <c r="K256" s="1030"/>
      <c r="L256" s="1030"/>
      <c r="M256" s="1030"/>
      <c r="N256" s="1030"/>
      <c r="O256" s="1030"/>
      <c r="P256" s="1030"/>
      <c r="Q256" s="1030"/>
      <c r="R256" s="1030"/>
      <c r="S256" s="1030"/>
      <c r="T256" s="1030"/>
      <c r="U256" s="1064"/>
      <c r="V256" s="1030"/>
      <c r="W256" s="1030"/>
      <c r="X256" s="1030"/>
      <c r="Y256" s="1030"/>
      <c r="Z256" s="1030"/>
      <c r="AA256" s="1030"/>
      <c r="AB256" s="1030"/>
      <c r="AC256" s="1030"/>
      <c r="AD256" s="1030"/>
      <c r="AE256" s="1030"/>
      <c r="AF256" s="1030"/>
      <c r="AG256" s="1030"/>
      <c r="AH256" s="1030"/>
      <c r="AI256" s="1030"/>
      <c r="AJ256" s="1030"/>
      <c r="AK256" s="1030"/>
      <c r="AL256" s="1030"/>
      <c r="AM256" s="1030"/>
      <c r="AN256" s="1030"/>
    </row>
    <row r="257">
      <c r="A257" s="1083"/>
      <c r="B257" s="1104"/>
      <c r="C257" s="1030"/>
      <c r="D257" s="1030"/>
      <c r="E257" s="1030"/>
      <c r="F257" s="1030"/>
      <c r="G257" s="1030"/>
      <c r="H257" s="1030"/>
      <c r="I257" s="1030"/>
      <c r="J257" s="1030"/>
      <c r="K257" s="1030"/>
      <c r="L257" s="1030"/>
      <c r="M257" s="1030"/>
      <c r="N257" s="1030"/>
      <c r="O257" s="1030"/>
      <c r="P257" s="1030"/>
      <c r="Q257" s="1030"/>
      <c r="R257" s="1030"/>
      <c r="S257" s="1030"/>
      <c r="T257" s="1030"/>
      <c r="U257" s="1064"/>
      <c r="V257" s="1030"/>
      <c r="W257" s="1030"/>
      <c r="X257" s="1030"/>
      <c r="Y257" s="1030"/>
      <c r="Z257" s="1030"/>
      <c r="AA257" s="1030"/>
      <c r="AB257" s="1030"/>
      <c r="AC257" s="1030"/>
      <c r="AD257" s="1030"/>
      <c r="AE257" s="1030"/>
      <c r="AF257" s="1030"/>
      <c r="AG257" s="1030"/>
      <c r="AH257" s="1030"/>
      <c r="AI257" s="1030"/>
      <c r="AJ257" s="1030"/>
      <c r="AK257" s="1030"/>
      <c r="AL257" s="1030"/>
      <c r="AM257" s="1030"/>
      <c r="AN257" s="1030"/>
    </row>
    <row r="258">
      <c r="A258" s="1083"/>
      <c r="B258" s="1104"/>
      <c r="C258" s="1030"/>
      <c r="D258" s="1030"/>
      <c r="E258" s="1030"/>
      <c r="F258" s="1030"/>
      <c r="G258" s="1030"/>
      <c r="H258" s="1030"/>
      <c r="I258" s="1030"/>
      <c r="J258" s="1030"/>
      <c r="K258" s="1030"/>
      <c r="L258" s="1030"/>
      <c r="M258" s="1030"/>
      <c r="N258" s="1030"/>
      <c r="O258" s="1030"/>
      <c r="P258" s="1030"/>
      <c r="Q258" s="1030"/>
      <c r="R258" s="1030"/>
      <c r="S258" s="1030"/>
      <c r="T258" s="1030"/>
      <c r="U258" s="1064"/>
      <c r="V258" s="1030"/>
      <c r="W258" s="1030"/>
      <c r="X258" s="1030"/>
      <c r="Y258" s="1030"/>
      <c r="Z258" s="1030"/>
      <c r="AA258" s="1030"/>
      <c r="AB258" s="1030"/>
      <c r="AC258" s="1030"/>
      <c r="AD258" s="1030"/>
      <c r="AE258" s="1030"/>
      <c r="AF258" s="1030"/>
      <c r="AG258" s="1030"/>
      <c r="AH258" s="1030"/>
      <c r="AI258" s="1030"/>
      <c r="AJ258" s="1030"/>
      <c r="AK258" s="1030"/>
      <c r="AL258" s="1030"/>
      <c r="AM258" s="1030"/>
      <c r="AN258" s="1030"/>
    </row>
    <row r="259">
      <c r="A259" s="1083"/>
      <c r="B259" s="1104"/>
      <c r="C259" s="1030"/>
      <c r="D259" s="1030"/>
      <c r="E259" s="1030"/>
      <c r="F259" s="1030"/>
      <c r="G259" s="1030"/>
      <c r="H259" s="1030"/>
      <c r="I259" s="1030"/>
      <c r="J259" s="1030"/>
      <c r="K259" s="1030"/>
      <c r="L259" s="1030"/>
      <c r="M259" s="1030"/>
      <c r="N259" s="1030"/>
      <c r="O259" s="1030"/>
      <c r="P259" s="1030"/>
      <c r="Q259" s="1030"/>
      <c r="R259" s="1030"/>
      <c r="S259" s="1030"/>
      <c r="T259" s="1030"/>
      <c r="U259" s="1064"/>
      <c r="V259" s="1030"/>
      <c r="W259" s="1030"/>
      <c r="X259" s="1030"/>
      <c r="Y259" s="1030"/>
      <c r="Z259" s="1030"/>
      <c r="AA259" s="1030"/>
      <c r="AB259" s="1030"/>
      <c r="AC259" s="1030"/>
      <c r="AD259" s="1030"/>
      <c r="AE259" s="1030"/>
      <c r="AF259" s="1030"/>
      <c r="AG259" s="1030"/>
      <c r="AH259" s="1030"/>
      <c r="AI259" s="1030"/>
      <c r="AJ259" s="1030"/>
      <c r="AK259" s="1030"/>
      <c r="AL259" s="1030"/>
      <c r="AM259" s="1030"/>
      <c r="AN259" s="1030"/>
    </row>
    <row r="260">
      <c r="A260" s="1083"/>
      <c r="B260" s="1104"/>
      <c r="C260" s="1030"/>
      <c r="D260" s="1030"/>
      <c r="E260" s="1030"/>
      <c r="F260" s="1030"/>
      <c r="G260" s="1030"/>
      <c r="H260" s="1030"/>
      <c r="I260" s="1030"/>
      <c r="J260" s="1030"/>
      <c r="K260" s="1030"/>
      <c r="L260" s="1030"/>
      <c r="M260" s="1030"/>
      <c r="N260" s="1030"/>
      <c r="O260" s="1030"/>
      <c r="P260" s="1030"/>
      <c r="Q260" s="1030"/>
      <c r="R260" s="1030"/>
      <c r="S260" s="1030"/>
      <c r="T260" s="1030"/>
      <c r="U260" s="1064"/>
      <c r="V260" s="1030"/>
      <c r="W260" s="1030"/>
      <c r="X260" s="1030"/>
      <c r="Y260" s="1030"/>
      <c r="Z260" s="1030"/>
      <c r="AA260" s="1030"/>
      <c r="AB260" s="1030"/>
      <c r="AC260" s="1030"/>
      <c r="AD260" s="1030"/>
      <c r="AE260" s="1030"/>
      <c r="AF260" s="1030"/>
      <c r="AG260" s="1030"/>
      <c r="AH260" s="1030"/>
      <c r="AI260" s="1030"/>
      <c r="AJ260" s="1030"/>
      <c r="AK260" s="1030"/>
      <c r="AL260" s="1030"/>
      <c r="AM260" s="1030"/>
      <c r="AN260" s="1030"/>
    </row>
    <row r="261">
      <c r="A261" s="1083"/>
      <c r="B261" s="1104"/>
      <c r="C261" s="1030"/>
      <c r="D261" s="1030"/>
      <c r="E261" s="1030"/>
      <c r="F261" s="1030"/>
      <c r="G261" s="1030"/>
      <c r="H261" s="1030"/>
      <c r="I261" s="1030"/>
      <c r="J261" s="1030"/>
      <c r="K261" s="1030"/>
      <c r="L261" s="1030"/>
      <c r="M261" s="1030"/>
      <c r="N261" s="1030"/>
      <c r="O261" s="1030"/>
      <c r="P261" s="1030"/>
      <c r="Q261" s="1030"/>
      <c r="R261" s="1030"/>
      <c r="S261" s="1030"/>
      <c r="T261" s="1030"/>
      <c r="U261" s="1064"/>
      <c r="V261" s="1030"/>
      <c r="W261" s="1030"/>
      <c r="X261" s="1030"/>
      <c r="Y261" s="1030"/>
      <c r="Z261" s="1030"/>
      <c r="AA261" s="1030"/>
      <c r="AB261" s="1030"/>
      <c r="AC261" s="1030"/>
      <c r="AD261" s="1030"/>
      <c r="AE261" s="1030"/>
      <c r="AF261" s="1030"/>
      <c r="AG261" s="1030"/>
      <c r="AH261" s="1030"/>
      <c r="AI261" s="1030"/>
      <c r="AJ261" s="1030"/>
      <c r="AK261" s="1030"/>
      <c r="AL261" s="1030"/>
      <c r="AM261" s="1030"/>
      <c r="AN261" s="1030"/>
    </row>
    <row r="262">
      <c r="A262" s="1083"/>
      <c r="B262" s="1104"/>
      <c r="C262" s="1030"/>
      <c r="D262" s="1030"/>
      <c r="E262" s="1030"/>
      <c r="F262" s="1030"/>
      <c r="G262" s="1030"/>
      <c r="H262" s="1030"/>
      <c r="I262" s="1030"/>
      <c r="J262" s="1030"/>
      <c r="K262" s="1030"/>
      <c r="L262" s="1030"/>
      <c r="M262" s="1030"/>
      <c r="N262" s="1030"/>
      <c r="O262" s="1030"/>
      <c r="P262" s="1030"/>
      <c r="Q262" s="1030"/>
      <c r="R262" s="1030"/>
      <c r="S262" s="1030"/>
      <c r="T262" s="1030"/>
      <c r="U262" s="1064"/>
      <c r="V262" s="1030"/>
      <c r="W262" s="1030"/>
      <c r="X262" s="1030"/>
      <c r="Y262" s="1030"/>
      <c r="Z262" s="1030"/>
      <c r="AA262" s="1030"/>
      <c r="AB262" s="1030"/>
      <c r="AC262" s="1030"/>
      <c r="AD262" s="1030"/>
      <c r="AE262" s="1030"/>
      <c r="AF262" s="1030"/>
      <c r="AG262" s="1030"/>
      <c r="AH262" s="1030"/>
      <c r="AI262" s="1030"/>
      <c r="AJ262" s="1030"/>
      <c r="AK262" s="1030"/>
      <c r="AL262" s="1030"/>
      <c r="AM262" s="1030"/>
      <c r="AN262" s="1030"/>
    </row>
    <row r="263">
      <c r="A263" s="1083"/>
      <c r="B263" s="1104"/>
      <c r="C263" s="1030"/>
      <c r="D263" s="1030"/>
      <c r="E263" s="1030"/>
      <c r="F263" s="1030"/>
      <c r="G263" s="1030"/>
      <c r="H263" s="1030"/>
      <c r="I263" s="1030"/>
      <c r="J263" s="1030"/>
      <c r="K263" s="1030"/>
      <c r="L263" s="1030"/>
      <c r="M263" s="1030"/>
      <c r="N263" s="1030"/>
      <c r="O263" s="1030"/>
      <c r="P263" s="1030"/>
      <c r="Q263" s="1030"/>
      <c r="R263" s="1030"/>
      <c r="S263" s="1030"/>
      <c r="T263" s="1030"/>
      <c r="U263" s="1064"/>
      <c r="V263" s="1030"/>
      <c r="W263" s="1030"/>
      <c r="X263" s="1030"/>
      <c r="Y263" s="1030"/>
      <c r="Z263" s="1030"/>
      <c r="AA263" s="1030"/>
      <c r="AB263" s="1030"/>
      <c r="AC263" s="1030"/>
      <c r="AD263" s="1030"/>
      <c r="AE263" s="1030"/>
      <c r="AF263" s="1030"/>
      <c r="AG263" s="1030"/>
      <c r="AH263" s="1030"/>
      <c r="AI263" s="1030"/>
      <c r="AJ263" s="1030"/>
      <c r="AK263" s="1030"/>
      <c r="AL263" s="1030"/>
      <c r="AM263" s="1030"/>
      <c r="AN263" s="1030"/>
    </row>
    <row r="264">
      <c r="A264" s="1083"/>
      <c r="B264" s="1104"/>
      <c r="C264" s="1030"/>
      <c r="D264" s="1030"/>
      <c r="E264" s="1030"/>
      <c r="F264" s="1030"/>
      <c r="G264" s="1030"/>
      <c r="H264" s="1030"/>
      <c r="I264" s="1030"/>
      <c r="J264" s="1030"/>
      <c r="K264" s="1030"/>
      <c r="L264" s="1030"/>
      <c r="M264" s="1030"/>
      <c r="N264" s="1030"/>
      <c r="O264" s="1030"/>
      <c r="P264" s="1030"/>
      <c r="Q264" s="1030"/>
      <c r="R264" s="1030"/>
      <c r="S264" s="1030"/>
      <c r="T264" s="1030"/>
      <c r="U264" s="1064"/>
      <c r="V264" s="1030"/>
      <c r="W264" s="1030"/>
      <c r="X264" s="1030"/>
      <c r="Y264" s="1030"/>
      <c r="Z264" s="1030"/>
      <c r="AA264" s="1030"/>
      <c r="AB264" s="1030"/>
      <c r="AC264" s="1030"/>
      <c r="AD264" s="1030"/>
      <c r="AE264" s="1030"/>
      <c r="AF264" s="1030"/>
      <c r="AG264" s="1030"/>
      <c r="AH264" s="1030"/>
      <c r="AI264" s="1030"/>
      <c r="AJ264" s="1030"/>
      <c r="AK264" s="1030"/>
      <c r="AL264" s="1030"/>
      <c r="AM264" s="1030"/>
      <c r="AN264" s="1030"/>
    </row>
    <row r="265">
      <c r="A265" s="1083"/>
      <c r="B265" s="1104"/>
      <c r="C265" s="1030"/>
      <c r="D265" s="1030"/>
      <c r="E265" s="1030"/>
      <c r="F265" s="1030"/>
      <c r="G265" s="1030"/>
      <c r="H265" s="1030"/>
      <c r="I265" s="1030"/>
      <c r="J265" s="1030"/>
      <c r="K265" s="1030"/>
      <c r="L265" s="1030"/>
      <c r="M265" s="1030"/>
      <c r="N265" s="1030"/>
      <c r="O265" s="1030"/>
      <c r="P265" s="1030"/>
      <c r="Q265" s="1030"/>
      <c r="R265" s="1030"/>
      <c r="S265" s="1030"/>
      <c r="T265" s="1030"/>
      <c r="U265" s="1064"/>
      <c r="V265" s="1030"/>
      <c r="W265" s="1030"/>
      <c r="X265" s="1030"/>
      <c r="Y265" s="1030"/>
      <c r="Z265" s="1030"/>
      <c r="AA265" s="1030"/>
      <c r="AB265" s="1030"/>
      <c r="AC265" s="1030"/>
      <c r="AD265" s="1030"/>
      <c r="AE265" s="1030"/>
      <c r="AF265" s="1030"/>
      <c r="AG265" s="1030"/>
      <c r="AH265" s="1030"/>
      <c r="AI265" s="1030"/>
      <c r="AJ265" s="1030"/>
      <c r="AK265" s="1030"/>
      <c r="AL265" s="1030"/>
      <c r="AM265" s="1030"/>
      <c r="AN265" s="1030"/>
    </row>
    <row r="266">
      <c r="A266" s="1083"/>
      <c r="B266" s="1104"/>
      <c r="C266" s="1030"/>
      <c r="D266" s="1030"/>
      <c r="E266" s="1030"/>
      <c r="F266" s="1030"/>
      <c r="G266" s="1030"/>
      <c r="H266" s="1030"/>
      <c r="I266" s="1030"/>
      <c r="J266" s="1030"/>
      <c r="K266" s="1030"/>
      <c r="L266" s="1030"/>
      <c r="M266" s="1030"/>
      <c r="N266" s="1030"/>
      <c r="O266" s="1030"/>
      <c r="P266" s="1030"/>
      <c r="Q266" s="1030"/>
      <c r="R266" s="1030"/>
      <c r="S266" s="1030"/>
      <c r="T266" s="1030"/>
      <c r="U266" s="1064"/>
      <c r="V266" s="1030"/>
      <c r="W266" s="1030"/>
      <c r="X266" s="1030"/>
      <c r="Y266" s="1030"/>
      <c r="Z266" s="1030"/>
      <c r="AA266" s="1030"/>
      <c r="AB266" s="1030"/>
      <c r="AC266" s="1030"/>
      <c r="AD266" s="1030"/>
      <c r="AE266" s="1030"/>
      <c r="AF266" s="1030"/>
      <c r="AG266" s="1030"/>
      <c r="AH266" s="1030"/>
      <c r="AI266" s="1030"/>
      <c r="AJ266" s="1030"/>
      <c r="AK266" s="1030"/>
      <c r="AL266" s="1030"/>
      <c r="AM266" s="1030"/>
      <c r="AN266" s="1030"/>
    </row>
    <row r="267">
      <c r="A267" s="1083"/>
      <c r="B267" s="1104"/>
      <c r="C267" s="1030"/>
      <c r="D267" s="1030"/>
      <c r="E267" s="1030"/>
      <c r="F267" s="1030"/>
      <c r="G267" s="1030"/>
      <c r="H267" s="1030"/>
      <c r="I267" s="1030"/>
      <c r="J267" s="1030"/>
      <c r="K267" s="1030"/>
      <c r="L267" s="1030"/>
      <c r="M267" s="1030"/>
      <c r="N267" s="1030"/>
      <c r="O267" s="1030"/>
      <c r="P267" s="1030"/>
      <c r="Q267" s="1030"/>
      <c r="R267" s="1030"/>
      <c r="S267" s="1030"/>
      <c r="T267" s="1030"/>
      <c r="U267" s="1064"/>
      <c r="V267" s="1030"/>
      <c r="W267" s="1030"/>
      <c r="X267" s="1030"/>
      <c r="Y267" s="1030"/>
      <c r="Z267" s="1030"/>
      <c r="AA267" s="1030"/>
      <c r="AB267" s="1030"/>
      <c r="AC267" s="1030"/>
      <c r="AD267" s="1030"/>
      <c r="AE267" s="1030"/>
      <c r="AF267" s="1030"/>
      <c r="AG267" s="1030"/>
      <c r="AH267" s="1030"/>
      <c r="AI267" s="1030"/>
      <c r="AJ267" s="1030"/>
      <c r="AK267" s="1030"/>
      <c r="AL267" s="1030"/>
      <c r="AM267" s="1030"/>
      <c r="AN267" s="1030"/>
    </row>
    <row r="268">
      <c r="A268" s="1083"/>
      <c r="B268" s="1104"/>
      <c r="C268" s="1030"/>
      <c r="D268" s="1030"/>
      <c r="E268" s="1030"/>
      <c r="F268" s="1030"/>
      <c r="G268" s="1030"/>
      <c r="H268" s="1030"/>
      <c r="I268" s="1030"/>
      <c r="J268" s="1030"/>
      <c r="K268" s="1030"/>
      <c r="L268" s="1030"/>
      <c r="M268" s="1030"/>
      <c r="N268" s="1030"/>
      <c r="O268" s="1030"/>
      <c r="P268" s="1030"/>
      <c r="Q268" s="1030"/>
      <c r="R268" s="1030"/>
      <c r="S268" s="1030"/>
      <c r="T268" s="1030"/>
      <c r="U268" s="1064"/>
      <c r="V268" s="1030"/>
      <c r="W268" s="1030"/>
      <c r="X268" s="1030"/>
      <c r="Y268" s="1030"/>
      <c r="Z268" s="1030"/>
      <c r="AA268" s="1030"/>
      <c r="AB268" s="1030"/>
      <c r="AC268" s="1030"/>
      <c r="AD268" s="1030"/>
      <c r="AE268" s="1030"/>
      <c r="AF268" s="1030"/>
      <c r="AG268" s="1030"/>
      <c r="AH268" s="1030"/>
      <c r="AI268" s="1030"/>
      <c r="AJ268" s="1030"/>
      <c r="AK268" s="1030"/>
      <c r="AL268" s="1030"/>
      <c r="AM268" s="1030"/>
      <c r="AN268" s="1030"/>
    </row>
    <row r="269">
      <c r="A269" s="1083"/>
      <c r="B269" s="1104"/>
      <c r="C269" s="1030"/>
      <c r="D269" s="1030"/>
      <c r="E269" s="1030"/>
      <c r="F269" s="1030"/>
      <c r="G269" s="1030"/>
      <c r="H269" s="1030"/>
      <c r="I269" s="1030"/>
      <c r="J269" s="1030"/>
      <c r="K269" s="1030"/>
      <c r="L269" s="1030"/>
      <c r="M269" s="1030"/>
      <c r="N269" s="1030"/>
      <c r="O269" s="1030"/>
      <c r="P269" s="1030"/>
      <c r="Q269" s="1030"/>
      <c r="R269" s="1030"/>
      <c r="S269" s="1030"/>
      <c r="T269" s="1030"/>
      <c r="U269" s="1064"/>
      <c r="V269" s="1030"/>
      <c r="W269" s="1030"/>
      <c r="X269" s="1030"/>
      <c r="Y269" s="1030"/>
      <c r="Z269" s="1030"/>
      <c r="AA269" s="1030"/>
      <c r="AB269" s="1030"/>
      <c r="AC269" s="1030"/>
      <c r="AD269" s="1030"/>
      <c r="AE269" s="1030"/>
      <c r="AF269" s="1030"/>
      <c r="AG269" s="1030"/>
      <c r="AH269" s="1030"/>
      <c r="AI269" s="1030"/>
      <c r="AJ269" s="1030"/>
      <c r="AK269" s="1030"/>
      <c r="AL269" s="1030"/>
      <c r="AM269" s="1030"/>
      <c r="AN269" s="1030"/>
    </row>
    <row r="270">
      <c r="A270" s="1083"/>
      <c r="B270" s="1104"/>
      <c r="C270" s="1030"/>
      <c r="D270" s="1030"/>
      <c r="E270" s="1030"/>
      <c r="F270" s="1030"/>
      <c r="G270" s="1030"/>
      <c r="H270" s="1030"/>
      <c r="I270" s="1030"/>
      <c r="J270" s="1030"/>
      <c r="K270" s="1030"/>
      <c r="L270" s="1030"/>
      <c r="M270" s="1030"/>
      <c r="N270" s="1030"/>
      <c r="O270" s="1030"/>
      <c r="P270" s="1030"/>
      <c r="Q270" s="1030"/>
      <c r="R270" s="1030"/>
      <c r="S270" s="1030"/>
      <c r="T270" s="1030"/>
      <c r="U270" s="1064"/>
      <c r="V270" s="1030"/>
      <c r="W270" s="1030"/>
      <c r="X270" s="1030"/>
      <c r="Y270" s="1030"/>
      <c r="Z270" s="1030"/>
      <c r="AA270" s="1030"/>
      <c r="AB270" s="1030"/>
      <c r="AC270" s="1030"/>
      <c r="AD270" s="1030"/>
      <c r="AE270" s="1030"/>
      <c r="AF270" s="1030"/>
      <c r="AG270" s="1030"/>
      <c r="AH270" s="1030"/>
      <c r="AI270" s="1030"/>
      <c r="AJ270" s="1030"/>
      <c r="AK270" s="1030"/>
      <c r="AL270" s="1030"/>
      <c r="AM270" s="1030"/>
      <c r="AN270" s="1030"/>
    </row>
    <row r="271">
      <c r="A271" s="1083"/>
      <c r="B271" s="1104"/>
      <c r="C271" s="1030"/>
      <c r="D271" s="1030"/>
      <c r="E271" s="1030"/>
      <c r="F271" s="1030"/>
      <c r="G271" s="1030"/>
      <c r="H271" s="1030"/>
      <c r="I271" s="1030"/>
      <c r="J271" s="1030"/>
      <c r="K271" s="1030"/>
      <c r="L271" s="1030"/>
      <c r="M271" s="1030"/>
      <c r="N271" s="1030"/>
      <c r="O271" s="1030"/>
      <c r="P271" s="1030"/>
      <c r="Q271" s="1030"/>
      <c r="R271" s="1030"/>
      <c r="S271" s="1030"/>
      <c r="T271" s="1030"/>
      <c r="U271" s="1064"/>
      <c r="V271" s="1030"/>
      <c r="W271" s="1030"/>
      <c r="X271" s="1030"/>
      <c r="Y271" s="1030"/>
      <c r="Z271" s="1030"/>
      <c r="AA271" s="1030"/>
      <c r="AB271" s="1030"/>
      <c r="AC271" s="1030"/>
      <c r="AD271" s="1030"/>
      <c r="AE271" s="1030"/>
      <c r="AF271" s="1030"/>
      <c r="AG271" s="1030"/>
      <c r="AH271" s="1030"/>
      <c r="AI271" s="1030"/>
      <c r="AJ271" s="1030"/>
      <c r="AK271" s="1030"/>
      <c r="AL271" s="1030"/>
      <c r="AM271" s="1030"/>
      <c r="AN271" s="1030"/>
    </row>
    <row r="272">
      <c r="A272" s="1083"/>
      <c r="B272" s="1104"/>
      <c r="C272" s="1030"/>
      <c r="D272" s="1030"/>
      <c r="E272" s="1030"/>
      <c r="F272" s="1030"/>
      <c r="G272" s="1030"/>
      <c r="H272" s="1030"/>
      <c r="I272" s="1030"/>
      <c r="J272" s="1030"/>
      <c r="K272" s="1030"/>
      <c r="L272" s="1030"/>
      <c r="M272" s="1030"/>
      <c r="N272" s="1030"/>
      <c r="O272" s="1030"/>
      <c r="P272" s="1030"/>
      <c r="Q272" s="1030"/>
      <c r="R272" s="1030"/>
      <c r="S272" s="1030"/>
      <c r="T272" s="1030"/>
      <c r="U272" s="1064"/>
      <c r="V272" s="1030"/>
      <c r="W272" s="1030"/>
      <c r="X272" s="1030"/>
      <c r="Y272" s="1030"/>
      <c r="Z272" s="1030"/>
      <c r="AA272" s="1030"/>
      <c r="AB272" s="1030"/>
      <c r="AC272" s="1030"/>
      <c r="AD272" s="1030"/>
      <c r="AE272" s="1030"/>
      <c r="AF272" s="1030"/>
      <c r="AG272" s="1030"/>
      <c r="AH272" s="1030"/>
      <c r="AI272" s="1030"/>
      <c r="AJ272" s="1030"/>
      <c r="AK272" s="1030"/>
      <c r="AL272" s="1030"/>
      <c r="AM272" s="1030"/>
      <c r="AN272" s="1030"/>
    </row>
    <row r="273">
      <c r="A273" s="1083"/>
      <c r="B273" s="1104"/>
      <c r="C273" s="1030"/>
      <c r="D273" s="1030"/>
      <c r="E273" s="1030"/>
      <c r="F273" s="1030"/>
      <c r="G273" s="1030"/>
      <c r="H273" s="1030"/>
      <c r="I273" s="1030"/>
      <c r="J273" s="1030"/>
      <c r="K273" s="1030"/>
      <c r="L273" s="1030"/>
      <c r="M273" s="1030"/>
      <c r="N273" s="1030"/>
      <c r="O273" s="1030"/>
      <c r="P273" s="1030"/>
      <c r="Q273" s="1030"/>
      <c r="R273" s="1030"/>
      <c r="S273" s="1030"/>
      <c r="T273" s="1030"/>
      <c r="U273" s="1064"/>
      <c r="V273" s="1030"/>
      <c r="W273" s="1030"/>
      <c r="X273" s="1030"/>
      <c r="Y273" s="1030"/>
      <c r="Z273" s="1030"/>
      <c r="AA273" s="1030"/>
      <c r="AB273" s="1030"/>
      <c r="AC273" s="1030"/>
      <c r="AD273" s="1030"/>
      <c r="AE273" s="1030"/>
      <c r="AF273" s="1030"/>
      <c r="AG273" s="1030"/>
      <c r="AH273" s="1030"/>
      <c r="AI273" s="1030"/>
      <c r="AJ273" s="1030"/>
      <c r="AK273" s="1030"/>
      <c r="AL273" s="1030"/>
      <c r="AM273" s="1030"/>
      <c r="AN273" s="1030"/>
    </row>
    <row r="274">
      <c r="A274" s="1083"/>
      <c r="B274" s="1104"/>
      <c r="C274" s="1030"/>
      <c r="D274" s="1030"/>
      <c r="E274" s="1030"/>
      <c r="F274" s="1030"/>
      <c r="G274" s="1030"/>
      <c r="H274" s="1030"/>
      <c r="I274" s="1030"/>
      <c r="J274" s="1030"/>
      <c r="K274" s="1030"/>
      <c r="L274" s="1030"/>
      <c r="M274" s="1030"/>
      <c r="N274" s="1030"/>
      <c r="O274" s="1030"/>
      <c r="P274" s="1030"/>
      <c r="Q274" s="1030"/>
      <c r="R274" s="1030"/>
      <c r="S274" s="1030"/>
      <c r="T274" s="1030"/>
      <c r="U274" s="1064"/>
      <c r="V274" s="1030"/>
      <c r="W274" s="1030"/>
      <c r="X274" s="1030"/>
      <c r="Y274" s="1030"/>
      <c r="Z274" s="1030"/>
      <c r="AA274" s="1030"/>
      <c r="AB274" s="1030"/>
      <c r="AC274" s="1030"/>
      <c r="AD274" s="1030"/>
      <c r="AE274" s="1030"/>
      <c r="AF274" s="1030"/>
      <c r="AG274" s="1030"/>
      <c r="AH274" s="1030"/>
      <c r="AI274" s="1030"/>
      <c r="AJ274" s="1030"/>
      <c r="AK274" s="1030"/>
      <c r="AL274" s="1030"/>
      <c r="AM274" s="1030"/>
      <c r="AN274" s="1030"/>
    </row>
    <row r="275">
      <c r="A275" s="1083"/>
      <c r="B275" s="1104"/>
      <c r="C275" s="1030"/>
      <c r="D275" s="1030"/>
      <c r="E275" s="1030"/>
      <c r="F275" s="1030"/>
      <c r="G275" s="1030"/>
      <c r="H275" s="1030"/>
      <c r="I275" s="1030"/>
      <c r="J275" s="1030"/>
      <c r="K275" s="1030"/>
      <c r="L275" s="1030"/>
      <c r="M275" s="1030"/>
      <c r="N275" s="1030"/>
      <c r="O275" s="1030"/>
      <c r="P275" s="1030"/>
      <c r="Q275" s="1030"/>
      <c r="R275" s="1030"/>
      <c r="S275" s="1030"/>
      <c r="T275" s="1030"/>
      <c r="U275" s="1064"/>
      <c r="V275" s="1030"/>
      <c r="W275" s="1030"/>
      <c r="X275" s="1030"/>
      <c r="Y275" s="1030"/>
      <c r="Z275" s="1030"/>
      <c r="AA275" s="1030"/>
      <c r="AB275" s="1030"/>
      <c r="AC275" s="1030"/>
      <c r="AD275" s="1030"/>
      <c r="AE275" s="1030"/>
      <c r="AF275" s="1030"/>
      <c r="AG275" s="1030"/>
      <c r="AH275" s="1030"/>
      <c r="AI275" s="1030"/>
      <c r="AJ275" s="1030"/>
      <c r="AK275" s="1030"/>
      <c r="AL275" s="1030"/>
      <c r="AM275" s="1030"/>
      <c r="AN275" s="1030"/>
    </row>
    <row r="276">
      <c r="A276" s="1083"/>
      <c r="B276" s="1104"/>
      <c r="C276" s="1030"/>
      <c r="D276" s="1030"/>
      <c r="E276" s="1030"/>
      <c r="F276" s="1030"/>
      <c r="G276" s="1030"/>
      <c r="H276" s="1030"/>
      <c r="I276" s="1030"/>
      <c r="J276" s="1030"/>
      <c r="K276" s="1030"/>
      <c r="L276" s="1030"/>
      <c r="M276" s="1030"/>
      <c r="N276" s="1030"/>
      <c r="O276" s="1030"/>
      <c r="P276" s="1030"/>
      <c r="Q276" s="1030"/>
      <c r="R276" s="1030"/>
      <c r="S276" s="1030"/>
      <c r="T276" s="1030"/>
      <c r="U276" s="1064"/>
      <c r="V276" s="1030"/>
      <c r="W276" s="1030"/>
      <c r="X276" s="1030"/>
      <c r="Y276" s="1030"/>
      <c r="Z276" s="1030"/>
      <c r="AA276" s="1030"/>
      <c r="AB276" s="1030"/>
      <c r="AC276" s="1030"/>
      <c r="AD276" s="1030"/>
      <c r="AE276" s="1030"/>
      <c r="AF276" s="1030"/>
      <c r="AG276" s="1030"/>
      <c r="AH276" s="1030"/>
      <c r="AI276" s="1030"/>
      <c r="AJ276" s="1030"/>
      <c r="AK276" s="1030"/>
      <c r="AL276" s="1030"/>
      <c r="AM276" s="1030"/>
      <c r="AN276" s="1030"/>
    </row>
    <row r="277">
      <c r="A277" s="1083"/>
      <c r="B277" s="1104"/>
      <c r="C277" s="1030"/>
      <c r="D277" s="1030"/>
      <c r="E277" s="1030"/>
      <c r="F277" s="1030"/>
      <c r="G277" s="1030"/>
      <c r="H277" s="1030"/>
      <c r="I277" s="1030"/>
      <c r="J277" s="1030"/>
      <c r="K277" s="1030"/>
      <c r="L277" s="1030"/>
      <c r="M277" s="1030"/>
      <c r="N277" s="1030"/>
      <c r="O277" s="1030"/>
      <c r="P277" s="1030"/>
      <c r="Q277" s="1030"/>
      <c r="R277" s="1030"/>
      <c r="S277" s="1030"/>
      <c r="T277" s="1030"/>
      <c r="U277" s="1064"/>
      <c r="V277" s="1030"/>
      <c r="W277" s="1030"/>
      <c r="X277" s="1030"/>
      <c r="Y277" s="1030"/>
      <c r="Z277" s="1030"/>
      <c r="AA277" s="1030"/>
      <c r="AB277" s="1030"/>
      <c r="AC277" s="1030"/>
      <c r="AD277" s="1030"/>
      <c r="AE277" s="1030"/>
      <c r="AF277" s="1030"/>
      <c r="AG277" s="1030"/>
      <c r="AH277" s="1030"/>
      <c r="AI277" s="1030"/>
      <c r="AJ277" s="1030"/>
      <c r="AK277" s="1030"/>
      <c r="AL277" s="1030"/>
      <c r="AM277" s="1030"/>
      <c r="AN277" s="1030"/>
    </row>
    <row r="278">
      <c r="A278" s="1083"/>
      <c r="B278" s="1104"/>
      <c r="C278" s="1030"/>
      <c r="D278" s="1030"/>
      <c r="E278" s="1030"/>
      <c r="F278" s="1030"/>
      <c r="G278" s="1030"/>
      <c r="H278" s="1030"/>
      <c r="I278" s="1030"/>
      <c r="J278" s="1030"/>
      <c r="K278" s="1030"/>
      <c r="L278" s="1030"/>
      <c r="M278" s="1030"/>
      <c r="N278" s="1030"/>
      <c r="O278" s="1030"/>
      <c r="P278" s="1030"/>
      <c r="Q278" s="1030"/>
      <c r="R278" s="1030"/>
      <c r="S278" s="1030"/>
      <c r="T278" s="1030"/>
      <c r="U278" s="1064"/>
      <c r="V278" s="1030"/>
      <c r="W278" s="1030"/>
      <c r="X278" s="1030"/>
      <c r="Y278" s="1030"/>
      <c r="Z278" s="1030"/>
      <c r="AA278" s="1030"/>
      <c r="AB278" s="1030"/>
      <c r="AC278" s="1030"/>
      <c r="AD278" s="1030"/>
      <c r="AE278" s="1030"/>
      <c r="AF278" s="1030"/>
      <c r="AG278" s="1030"/>
      <c r="AH278" s="1030"/>
      <c r="AI278" s="1030"/>
      <c r="AJ278" s="1030"/>
      <c r="AK278" s="1030"/>
      <c r="AL278" s="1030"/>
      <c r="AM278" s="1030"/>
      <c r="AN278" s="1030"/>
    </row>
    <row r="279">
      <c r="A279" s="1083"/>
      <c r="B279" s="1104"/>
      <c r="C279" s="1030"/>
      <c r="D279" s="1030"/>
      <c r="E279" s="1030"/>
      <c r="F279" s="1030"/>
      <c r="G279" s="1030"/>
      <c r="H279" s="1030"/>
      <c r="I279" s="1030"/>
      <c r="J279" s="1030"/>
      <c r="K279" s="1030"/>
      <c r="L279" s="1030"/>
      <c r="M279" s="1030"/>
      <c r="N279" s="1030"/>
      <c r="O279" s="1030"/>
      <c r="P279" s="1030"/>
      <c r="Q279" s="1030"/>
      <c r="R279" s="1030"/>
      <c r="S279" s="1030"/>
      <c r="T279" s="1030"/>
      <c r="U279" s="1064"/>
      <c r="V279" s="1030"/>
      <c r="W279" s="1030"/>
      <c r="X279" s="1030"/>
      <c r="Y279" s="1030"/>
      <c r="Z279" s="1030"/>
      <c r="AA279" s="1030"/>
      <c r="AB279" s="1030"/>
      <c r="AC279" s="1030"/>
      <c r="AD279" s="1030"/>
      <c r="AE279" s="1030"/>
      <c r="AF279" s="1030"/>
      <c r="AG279" s="1030"/>
      <c r="AH279" s="1030"/>
      <c r="AI279" s="1030"/>
      <c r="AJ279" s="1030"/>
      <c r="AK279" s="1030"/>
      <c r="AL279" s="1030"/>
      <c r="AM279" s="1030"/>
      <c r="AN279" s="1030"/>
    </row>
    <row r="280">
      <c r="A280" s="1083"/>
      <c r="B280" s="1104"/>
      <c r="C280" s="1030"/>
      <c r="D280" s="1030"/>
      <c r="E280" s="1030"/>
      <c r="F280" s="1030"/>
      <c r="G280" s="1030"/>
      <c r="H280" s="1030"/>
      <c r="I280" s="1030"/>
      <c r="J280" s="1030"/>
      <c r="K280" s="1030"/>
      <c r="L280" s="1030"/>
      <c r="M280" s="1030"/>
      <c r="N280" s="1030"/>
      <c r="O280" s="1030"/>
      <c r="P280" s="1030"/>
      <c r="Q280" s="1030"/>
      <c r="R280" s="1030"/>
      <c r="S280" s="1030"/>
      <c r="T280" s="1030"/>
      <c r="U280" s="1064"/>
      <c r="V280" s="1030"/>
      <c r="W280" s="1030"/>
      <c r="X280" s="1030"/>
      <c r="Y280" s="1030"/>
      <c r="Z280" s="1030"/>
      <c r="AA280" s="1030"/>
      <c r="AB280" s="1030"/>
      <c r="AC280" s="1030"/>
      <c r="AD280" s="1030"/>
      <c r="AE280" s="1030"/>
      <c r="AF280" s="1030"/>
      <c r="AG280" s="1030"/>
      <c r="AH280" s="1030"/>
      <c r="AI280" s="1030"/>
      <c r="AJ280" s="1030"/>
      <c r="AK280" s="1030"/>
      <c r="AL280" s="1030"/>
      <c r="AM280" s="1030"/>
      <c r="AN280" s="1030"/>
    </row>
    <row r="281">
      <c r="A281" s="1083"/>
      <c r="B281" s="1104"/>
      <c r="C281" s="1030"/>
      <c r="D281" s="1030"/>
      <c r="E281" s="1030"/>
      <c r="F281" s="1030"/>
      <c r="G281" s="1030"/>
      <c r="H281" s="1030"/>
      <c r="I281" s="1030"/>
      <c r="J281" s="1030"/>
      <c r="K281" s="1030"/>
      <c r="L281" s="1030"/>
      <c r="M281" s="1030"/>
      <c r="N281" s="1030"/>
      <c r="O281" s="1030"/>
      <c r="P281" s="1030"/>
      <c r="Q281" s="1030"/>
      <c r="R281" s="1030"/>
      <c r="S281" s="1030"/>
      <c r="T281" s="1030"/>
      <c r="U281" s="1064"/>
      <c r="V281" s="1030"/>
      <c r="W281" s="1030"/>
      <c r="X281" s="1030"/>
      <c r="Y281" s="1030"/>
      <c r="Z281" s="1030"/>
      <c r="AA281" s="1030"/>
      <c r="AB281" s="1030"/>
      <c r="AC281" s="1030"/>
      <c r="AD281" s="1030"/>
      <c r="AE281" s="1030"/>
      <c r="AF281" s="1030"/>
      <c r="AG281" s="1030"/>
      <c r="AH281" s="1030"/>
      <c r="AI281" s="1030"/>
      <c r="AJ281" s="1030"/>
      <c r="AK281" s="1030"/>
      <c r="AL281" s="1030"/>
      <c r="AM281" s="1030"/>
      <c r="AN281" s="1030"/>
    </row>
    <row r="282">
      <c r="A282" s="1083"/>
      <c r="B282" s="1104"/>
      <c r="C282" s="1030"/>
      <c r="D282" s="1030"/>
      <c r="E282" s="1030"/>
      <c r="F282" s="1030"/>
      <c r="G282" s="1030"/>
      <c r="H282" s="1030"/>
      <c r="I282" s="1030"/>
      <c r="J282" s="1030"/>
      <c r="K282" s="1030"/>
      <c r="L282" s="1030"/>
      <c r="M282" s="1030"/>
      <c r="N282" s="1030"/>
      <c r="O282" s="1030"/>
      <c r="P282" s="1030"/>
      <c r="Q282" s="1030"/>
      <c r="R282" s="1030"/>
      <c r="S282" s="1030"/>
      <c r="T282" s="1030"/>
      <c r="U282" s="1064"/>
      <c r="V282" s="1030"/>
      <c r="W282" s="1030"/>
      <c r="X282" s="1030"/>
      <c r="Y282" s="1030"/>
      <c r="Z282" s="1030"/>
      <c r="AA282" s="1030"/>
      <c r="AB282" s="1030"/>
      <c r="AC282" s="1030"/>
      <c r="AD282" s="1030"/>
      <c r="AE282" s="1030"/>
      <c r="AF282" s="1030"/>
      <c r="AG282" s="1030"/>
      <c r="AH282" s="1030"/>
      <c r="AI282" s="1030"/>
      <c r="AJ282" s="1030"/>
      <c r="AK282" s="1030"/>
      <c r="AL282" s="1030"/>
      <c r="AM282" s="1030"/>
      <c r="AN282" s="1030"/>
    </row>
    <row r="283">
      <c r="A283" s="1083"/>
      <c r="B283" s="1104"/>
      <c r="C283" s="1030"/>
      <c r="D283" s="1030"/>
      <c r="E283" s="1030"/>
      <c r="F283" s="1030"/>
      <c r="G283" s="1030"/>
      <c r="H283" s="1030"/>
      <c r="I283" s="1030"/>
      <c r="J283" s="1030"/>
      <c r="K283" s="1030"/>
      <c r="L283" s="1030"/>
      <c r="M283" s="1030"/>
      <c r="N283" s="1030"/>
      <c r="O283" s="1030"/>
      <c r="P283" s="1030"/>
      <c r="Q283" s="1030"/>
      <c r="R283" s="1030"/>
      <c r="S283" s="1030"/>
      <c r="T283" s="1030"/>
      <c r="U283" s="1064"/>
      <c r="V283" s="1030"/>
      <c r="W283" s="1030"/>
      <c r="X283" s="1030"/>
      <c r="Y283" s="1030"/>
      <c r="Z283" s="1030"/>
      <c r="AA283" s="1030"/>
      <c r="AB283" s="1030"/>
      <c r="AC283" s="1030"/>
      <c r="AD283" s="1030"/>
      <c r="AE283" s="1030"/>
      <c r="AF283" s="1030"/>
      <c r="AG283" s="1030"/>
      <c r="AH283" s="1030"/>
      <c r="AI283" s="1030"/>
      <c r="AJ283" s="1030"/>
      <c r="AK283" s="1030"/>
      <c r="AL283" s="1030"/>
      <c r="AM283" s="1030"/>
      <c r="AN283" s="1030"/>
    </row>
    <row r="284">
      <c r="A284" s="1083"/>
      <c r="B284" s="1104"/>
      <c r="C284" s="1030"/>
      <c r="D284" s="1030"/>
      <c r="E284" s="1030"/>
      <c r="F284" s="1030"/>
      <c r="G284" s="1030"/>
      <c r="H284" s="1030"/>
      <c r="I284" s="1030"/>
      <c r="J284" s="1030"/>
      <c r="K284" s="1030"/>
      <c r="L284" s="1030"/>
      <c r="M284" s="1030"/>
      <c r="N284" s="1030"/>
      <c r="O284" s="1030"/>
      <c r="P284" s="1030"/>
      <c r="Q284" s="1030"/>
      <c r="R284" s="1030"/>
      <c r="S284" s="1030"/>
      <c r="T284" s="1030"/>
      <c r="U284" s="1064"/>
      <c r="V284" s="1030"/>
      <c r="W284" s="1030"/>
      <c r="X284" s="1030"/>
      <c r="Y284" s="1030"/>
      <c r="Z284" s="1030"/>
      <c r="AA284" s="1030"/>
      <c r="AB284" s="1030"/>
      <c r="AC284" s="1030"/>
      <c r="AD284" s="1030"/>
      <c r="AE284" s="1030"/>
      <c r="AF284" s="1030"/>
      <c r="AG284" s="1030"/>
      <c r="AH284" s="1030"/>
      <c r="AI284" s="1030"/>
      <c r="AJ284" s="1030"/>
      <c r="AK284" s="1030"/>
      <c r="AL284" s="1030"/>
      <c r="AM284" s="1030"/>
      <c r="AN284" s="1030"/>
    </row>
    <row r="285">
      <c r="A285" s="1083"/>
      <c r="B285" s="1104"/>
      <c r="C285" s="1030"/>
      <c r="D285" s="1030"/>
      <c r="E285" s="1030"/>
      <c r="F285" s="1030"/>
      <c r="G285" s="1030"/>
      <c r="H285" s="1030"/>
      <c r="I285" s="1030"/>
      <c r="J285" s="1030"/>
      <c r="K285" s="1030"/>
      <c r="L285" s="1030"/>
      <c r="M285" s="1030"/>
      <c r="N285" s="1030"/>
      <c r="O285" s="1030"/>
      <c r="P285" s="1030"/>
      <c r="Q285" s="1030"/>
      <c r="R285" s="1030"/>
      <c r="S285" s="1030"/>
      <c r="T285" s="1030"/>
      <c r="U285" s="1064"/>
      <c r="V285" s="1030"/>
      <c r="W285" s="1030"/>
      <c r="X285" s="1030"/>
      <c r="Y285" s="1030"/>
      <c r="Z285" s="1030"/>
      <c r="AA285" s="1030"/>
      <c r="AB285" s="1030"/>
      <c r="AC285" s="1030"/>
      <c r="AD285" s="1030"/>
      <c r="AE285" s="1030"/>
      <c r="AF285" s="1030"/>
      <c r="AG285" s="1030"/>
      <c r="AH285" s="1030"/>
      <c r="AI285" s="1030"/>
      <c r="AJ285" s="1030"/>
      <c r="AK285" s="1030"/>
      <c r="AL285" s="1030"/>
      <c r="AM285" s="1030"/>
      <c r="AN285" s="1030"/>
    </row>
    <row r="286">
      <c r="A286" s="1083"/>
      <c r="B286" s="1104"/>
      <c r="C286" s="1030"/>
      <c r="D286" s="1030"/>
      <c r="E286" s="1030"/>
      <c r="F286" s="1030"/>
      <c r="G286" s="1030"/>
      <c r="H286" s="1030"/>
      <c r="I286" s="1030"/>
      <c r="J286" s="1030"/>
      <c r="K286" s="1030"/>
      <c r="L286" s="1030"/>
      <c r="M286" s="1030"/>
      <c r="N286" s="1030"/>
      <c r="O286" s="1030"/>
      <c r="P286" s="1030"/>
      <c r="Q286" s="1030"/>
      <c r="R286" s="1030"/>
      <c r="S286" s="1030"/>
      <c r="T286" s="1030"/>
      <c r="U286" s="1064"/>
      <c r="V286" s="1030"/>
      <c r="W286" s="1030"/>
      <c r="X286" s="1030"/>
      <c r="Y286" s="1030"/>
      <c r="Z286" s="1030"/>
      <c r="AA286" s="1030"/>
      <c r="AB286" s="1030"/>
      <c r="AC286" s="1030"/>
      <c r="AD286" s="1030"/>
      <c r="AE286" s="1030"/>
      <c r="AF286" s="1030"/>
      <c r="AG286" s="1030"/>
      <c r="AH286" s="1030"/>
      <c r="AI286" s="1030"/>
      <c r="AJ286" s="1030"/>
      <c r="AK286" s="1030"/>
      <c r="AL286" s="1030"/>
      <c r="AM286" s="1030"/>
      <c r="AN286" s="1030"/>
    </row>
    <row r="287">
      <c r="A287" s="1083"/>
      <c r="B287" s="1104"/>
      <c r="C287" s="1030"/>
      <c r="D287" s="1030"/>
      <c r="E287" s="1030"/>
      <c r="F287" s="1030"/>
      <c r="G287" s="1030"/>
      <c r="H287" s="1030"/>
      <c r="I287" s="1030"/>
      <c r="J287" s="1030"/>
      <c r="K287" s="1030"/>
      <c r="L287" s="1030"/>
      <c r="M287" s="1030"/>
      <c r="N287" s="1030"/>
      <c r="O287" s="1030"/>
      <c r="P287" s="1030"/>
      <c r="Q287" s="1030"/>
      <c r="R287" s="1030"/>
      <c r="S287" s="1030"/>
      <c r="T287" s="1030"/>
      <c r="U287" s="1064"/>
      <c r="V287" s="1030"/>
      <c r="W287" s="1030"/>
      <c r="X287" s="1030"/>
      <c r="Y287" s="1030"/>
      <c r="Z287" s="1030"/>
      <c r="AA287" s="1030"/>
      <c r="AB287" s="1030"/>
      <c r="AC287" s="1030"/>
      <c r="AD287" s="1030"/>
      <c r="AE287" s="1030"/>
      <c r="AF287" s="1030"/>
      <c r="AG287" s="1030"/>
      <c r="AH287" s="1030"/>
      <c r="AI287" s="1030"/>
      <c r="AJ287" s="1030"/>
      <c r="AK287" s="1030"/>
      <c r="AL287" s="1030"/>
      <c r="AM287" s="1030"/>
      <c r="AN287" s="1030"/>
    </row>
    <row r="288">
      <c r="A288" s="1083"/>
      <c r="B288" s="1104"/>
      <c r="C288" s="1030"/>
      <c r="D288" s="1030"/>
      <c r="E288" s="1030"/>
      <c r="F288" s="1030"/>
      <c r="G288" s="1030"/>
      <c r="H288" s="1030"/>
      <c r="I288" s="1030"/>
      <c r="J288" s="1030"/>
      <c r="K288" s="1030"/>
      <c r="L288" s="1030"/>
      <c r="M288" s="1030"/>
      <c r="N288" s="1030"/>
      <c r="O288" s="1030"/>
      <c r="P288" s="1030"/>
      <c r="Q288" s="1030"/>
      <c r="R288" s="1030"/>
      <c r="S288" s="1030"/>
      <c r="T288" s="1030"/>
      <c r="U288" s="1064"/>
      <c r="V288" s="1030"/>
      <c r="W288" s="1030"/>
      <c r="X288" s="1030"/>
      <c r="Y288" s="1030"/>
      <c r="Z288" s="1030"/>
      <c r="AA288" s="1030"/>
      <c r="AB288" s="1030"/>
      <c r="AC288" s="1030"/>
      <c r="AD288" s="1030"/>
      <c r="AE288" s="1030"/>
      <c r="AF288" s="1030"/>
      <c r="AG288" s="1030"/>
      <c r="AH288" s="1030"/>
      <c r="AI288" s="1030"/>
      <c r="AJ288" s="1030"/>
      <c r="AK288" s="1030"/>
      <c r="AL288" s="1030"/>
      <c r="AM288" s="1030"/>
      <c r="AN288" s="1030"/>
    </row>
    <row r="289">
      <c r="A289" s="1083"/>
      <c r="B289" s="1104"/>
      <c r="C289" s="1030"/>
      <c r="D289" s="1030"/>
      <c r="E289" s="1030"/>
      <c r="F289" s="1030"/>
      <c r="G289" s="1030"/>
      <c r="H289" s="1030"/>
      <c r="I289" s="1030"/>
      <c r="J289" s="1030"/>
      <c r="K289" s="1030"/>
      <c r="L289" s="1030"/>
      <c r="M289" s="1030"/>
      <c r="N289" s="1030"/>
      <c r="O289" s="1030"/>
      <c r="P289" s="1030"/>
      <c r="Q289" s="1030"/>
      <c r="R289" s="1030"/>
      <c r="S289" s="1030"/>
      <c r="T289" s="1030"/>
      <c r="U289" s="1064"/>
      <c r="V289" s="1030"/>
      <c r="W289" s="1030"/>
      <c r="X289" s="1030"/>
      <c r="Y289" s="1030"/>
      <c r="Z289" s="1030"/>
      <c r="AA289" s="1030"/>
      <c r="AB289" s="1030"/>
      <c r="AC289" s="1030"/>
      <c r="AD289" s="1030"/>
      <c r="AE289" s="1030"/>
      <c r="AF289" s="1030"/>
      <c r="AG289" s="1030"/>
      <c r="AH289" s="1030"/>
      <c r="AI289" s="1030"/>
      <c r="AJ289" s="1030"/>
      <c r="AK289" s="1030"/>
      <c r="AL289" s="1030"/>
      <c r="AM289" s="1030"/>
      <c r="AN289" s="1030"/>
    </row>
    <row r="290">
      <c r="A290" s="1083"/>
      <c r="B290" s="1104"/>
      <c r="C290" s="1030"/>
      <c r="D290" s="1030"/>
      <c r="E290" s="1030"/>
      <c r="F290" s="1030"/>
      <c r="G290" s="1030"/>
      <c r="H290" s="1030"/>
      <c r="I290" s="1030"/>
      <c r="J290" s="1030"/>
      <c r="K290" s="1030"/>
      <c r="L290" s="1030"/>
      <c r="M290" s="1030"/>
      <c r="N290" s="1030"/>
      <c r="O290" s="1030"/>
      <c r="P290" s="1030"/>
      <c r="Q290" s="1030"/>
      <c r="R290" s="1030"/>
      <c r="S290" s="1030"/>
      <c r="T290" s="1030"/>
      <c r="U290" s="1064"/>
      <c r="V290" s="1030"/>
      <c r="W290" s="1030"/>
      <c r="X290" s="1030"/>
      <c r="Y290" s="1030"/>
      <c r="Z290" s="1030"/>
      <c r="AA290" s="1030"/>
      <c r="AB290" s="1030"/>
      <c r="AC290" s="1030"/>
      <c r="AD290" s="1030"/>
      <c r="AE290" s="1030"/>
      <c r="AF290" s="1030"/>
      <c r="AG290" s="1030"/>
      <c r="AH290" s="1030"/>
      <c r="AI290" s="1030"/>
      <c r="AJ290" s="1030"/>
      <c r="AK290" s="1030"/>
      <c r="AL290" s="1030"/>
      <c r="AM290" s="1030"/>
      <c r="AN290" s="1030"/>
    </row>
    <row r="291">
      <c r="A291" s="1083"/>
      <c r="B291" s="1104"/>
      <c r="C291" s="1030"/>
      <c r="D291" s="1030"/>
      <c r="E291" s="1030"/>
      <c r="F291" s="1030"/>
      <c r="G291" s="1030"/>
      <c r="H291" s="1030"/>
      <c r="I291" s="1030"/>
      <c r="J291" s="1030"/>
      <c r="K291" s="1030"/>
      <c r="L291" s="1030"/>
      <c r="M291" s="1030"/>
      <c r="N291" s="1030"/>
      <c r="O291" s="1030"/>
      <c r="P291" s="1030"/>
      <c r="Q291" s="1030"/>
      <c r="R291" s="1030"/>
      <c r="S291" s="1030"/>
      <c r="T291" s="1030"/>
      <c r="U291" s="1064"/>
      <c r="V291" s="1030"/>
      <c r="W291" s="1030"/>
      <c r="X291" s="1030"/>
      <c r="Y291" s="1030"/>
      <c r="Z291" s="1030"/>
      <c r="AA291" s="1030"/>
      <c r="AB291" s="1030"/>
      <c r="AC291" s="1030"/>
      <c r="AD291" s="1030"/>
      <c r="AE291" s="1030"/>
      <c r="AF291" s="1030"/>
      <c r="AG291" s="1030"/>
      <c r="AH291" s="1030"/>
      <c r="AI291" s="1030"/>
      <c r="AJ291" s="1030"/>
      <c r="AK291" s="1030"/>
      <c r="AL291" s="1030"/>
      <c r="AM291" s="1030"/>
      <c r="AN291" s="1030"/>
    </row>
    <row r="292">
      <c r="A292" s="1083"/>
      <c r="B292" s="1104"/>
      <c r="C292" s="1030"/>
      <c r="D292" s="1030"/>
      <c r="E292" s="1030"/>
      <c r="F292" s="1030"/>
      <c r="G292" s="1030"/>
      <c r="H292" s="1030"/>
      <c r="I292" s="1030"/>
      <c r="J292" s="1030"/>
      <c r="K292" s="1030"/>
      <c r="L292" s="1030"/>
      <c r="M292" s="1030"/>
      <c r="N292" s="1030"/>
      <c r="O292" s="1030"/>
      <c r="P292" s="1030"/>
      <c r="Q292" s="1030"/>
      <c r="R292" s="1030"/>
      <c r="S292" s="1030"/>
      <c r="T292" s="1030"/>
      <c r="U292" s="1064"/>
      <c r="V292" s="1030"/>
      <c r="W292" s="1030"/>
      <c r="X292" s="1030"/>
      <c r="Y292" s="1030"/>
      <c r="Z292" s="1030"/>
      <c r="AA292" s="1030"/>
      <c r="AB292" s="1030"/>
      <c r="AC292" s="1030"/>
      <c r="AD292" s="1030"/>
      <c r="AE292" s="1030"/>
      <c r="AF292" s="1030"/>
      <c r="AG292" s="1030"/>
      <c r="AH292" s="1030"/>
      <c r="AI292" s="1030"/>
      <c r="AJ292" s="1030"/>
      <c r="AK292" s="1030"/>
      <c r="AL292" s="1030"/>
      <c r="AM292" s="1030"/>
      <c r="AN292" s="1030"/>
    </row>
    <row r="293">
      <c r="A293" s="1083"/>
      <c r="B293" s="1104"/>
      <c r="C293" s="1030"/>
      <c r="D293" s="1030"/>
      <c r="E293" s="1030"/>
      <c r="F293" s="1030"/>
      <c r="G293" s="1030"/>
      <c r="H293" s="1030"/>
      <c r="I293" s="1030"/>
      <c r="J293" s="1030"/>
      <c r="K293" s="1030"/>
      <c r="L293" s="1030"/>
      <c r="M293" s="1030"/>
      <c r="N293" s="1030"/>
      <c r="O293" s="1030"/>
      <c r="P293" s="1030"/>
      <c r="Q293" s="1030"/>
      <c r="R293" s="1030"/>
      <c r="S293" s="1030"/>
      <c r="T293" s="1030"/>
      <c r="U293" s="1064"/>
      <c r="V293" s="1030"/>
      <c r="W293" s="1030"/>
      <c r="X293" s="1030"/>
      <c r="Y293" s="1030"/>
      <c r="Z293" s="1030"/>
      <c r="AA293" s="1030"/>
      <c r="AB293" s="1030"/>
      <c r="AC293" s="1030"/>
      <c r="AD293" s="1030"/>
      <c r="AE293" s="1030"/>
      <c r="AF293" s="1030"/>
      <c r="AG293" s="1030"/>
      <c r="AH293" s="1030"/>
      <c r="AI293" s="1030"/>
      <c r="AJ293" s="1030"/>
      <c r="AK293" s="1030"/>
      <c r="AL293" s="1030"/>
      <c r="AM293" s="1030"/>
      <c r="AN293" s="1030"/>
    </row>
    <row r="294">
      <c r="A294" s="1083"/>
      <c r="B294" s="1104"/>
      <c r="C294" s="1030"/>
      <c r="D294" s="1030"/>
      <c r="E294" s="1030"/>
      <c r="F294" s="1030"/>
      <c r="G294" s="1030"/>
      <c r="H294" s="1030"/>
      <c r="I294" s="1030"/>
      <c r="J294" s="1030"/>
      <c r="K294" s="1030"/>
      <c r="L294" s="1030"/>
      <c r="M294" s="1030"/>
      <c r="N294" s="1030"/>
      <c r="O294" s="1030"/>
      <c r="P294" s="1030"/>
      <c r="Q294" s="1030"/>
      <c r="R294" s="1030"/>
      <c r="S294" s="1030"/>
      <c r="T294" s="1030"/>
      <c r="U294" s="1064"/>
      <c r="V294" s="1030"/>
      <c r="W294" s="1030"/>
      <c r="X294" s="1030"/>
      <c r="Y294" s="1030"/>
      <c r="Z294" s="1030"/>
      <c r="AA294" s="1030"/>
      <c r="AB294" s="1030"/>
      <c r="AC294" s="1030"/>
      <c r="AD294" s="1030"/>
      <c r="AE294" s="1030"/>
      <c r="AF294" s="1030"/>
      <c r="AG294" s="1030"/>
      <c r="AH294" s="1030"/>
      <c r="AI294" s="1030"/>
      <c r="AJ294" s="1030"/>
      <c r="AK294" s="1030"/>
      <c r="AL294" s="1030"/>
      <c r="AM294" s="1030"/>
      <c r="AN294" s="1030"/>
    </row>
    <row r="295">
      <c r="A295" s="1083"/>
      <c r="B295" s="1104"/>
      <c r="C295" s="1030"/>
      <c r="D295" s="1030"/>
      <c r="E295" s="1030"/>
      <c r="F295" s="1030"/>
      <c r="G295" s="1030"/>
      <c r="H295" s="1030"/>
      <c r="I295" s="1030"/>
      <c r="J295" s="1030"/>
      <c r="K295" s="1030"/>
      <c r="L295" s="1030"/>
      <c r="M295" s="1030"/>
      <c r="N295" s="1030"/>
      <c r="O295" s="1030"/>
      <c r="P295" s="1030"/>
      <c r="Q295" s="1030"/>
      <c r="R295" s="1030"/>
      <c r="S295" s="1030"/>
      <c r="T295" s="1030"/>
      <c r="U295" s="1064"/>
      <c r="V295" s="1030"/>
      <c r="W295" s="1030"/>
      <c r="X295" s="1030"/>
      <c r="Y295" s="1030"/>
      <c r="Z295" s="1030"/>
      <c r="AA295" s="1030"/>
      <c r="AB295" s="1030"/>
      <c r="AC295" s="1030"/>
      <c r="AD295" s="1030"/>
      <c r="AE295" s="1030"/>
      <c r="AF295" s="1030"/>
      <c r="AG295" s="1030"/>
      <c r="AH295" s="1030"/>
      <c r="AI295" s="1030"/>
      <c r="AJ295" s="1030"/>
      <c r="AK295" s="1030"/>
      <c r="AL295" s="1030"/>
      <c r="AM295" s="1030"/>
      <c r="AN295" s="1030"/>
    </row>
    <row r="296">
      <c r="A296" s="1083"/>
      <c r="B296" s="1104"/>
      <c r="C296" s="1030"/>
      <c r="D296" s="1030"/>
      <c r="E296" s="1030"/>
      <c r="F296" s="1030"/>
      <c r="G296" s="1030"/>
      <c r="H296" s="1030"/>
      <c r="I296" s="1030"/>
      <c r="J296" s="1030"/>
      <c r="K296" s="1030"/>
      <c r="L296" s="1030"/>
      <c r="M296" s="1030"/>
      <c r="N296" s="1030"/>
      <c r="O296" s="1030"/>
      <c r="P296" s="1030"/>
      <c r="Q296" s="1030"/>
      <c r="R296" s="1030"/>
      <c r="S296" s="1030"/>
      <c r="T296" s="1030"/>
      <c r="U296" s="1064"/>
      <c r="V296" s="1030"/>
      <c r="W296" s="1030"/>
      <c r="X296" s="1030"/>
      <c r="Y296" s="1030"/>
      <c r="Z296" s="1030"/>
      <c r="AA296" s="1030"/>
      <c r="AB296" s="1030"/>
      <c r="AC296" s="1030"/>
      <c r="AD296" s="1030"/>
      <c r="AE296" s="1030"/>
      <c r="AF296" s="1030"/>
      <c r="AG296" s="1030"/>
      <c r="AH296" s="1030"/>
      <c r="AI296" s="1030"/>
      <c r="AJ296" s="1030"/>
      <c r="AK296" s="1030"/>
      <c r="AL296" s="1030"/>
      <c r="AM296" s="1030"/>
      <c r="AN296" s="1030"/>
    </row>
    <row r="297">
      <c r="A297" s="1083"/>
      <c r="B297" s="1104"/>
      <c r="C297" s="1030"/>
      <c r="D297" s="1030"/>
      <c r="E297" s="1030"/>
      <c r="F297" s="1030"/>
      <c r="G297" s="1030"/>
      <c r="H297" s="1030"/>
      <c r="I297" s="1030"/>
      <c r="J297" s="1030"/>
      <c r="K297" s="1030"/>
      <c r="L297" s="1030"/>
      <c r="M297" s="1030"/>
      <c r="N297" s="1030"/>
      <c r="O297" s="1030"/>
      <c r="P297" s="1030"/>
      <c r="Q297" s="1030"/>
      <c r="R297" s="1030"/>
      <c r="S297" s="1030"/>
      <c r="T297" s="1030"/>
      <c r="U297" s="1064"/>
      <c r="V297" s="1030"/>
      <c r="W297" s="1030"/>
      <c r="X297" s="1030"/>
      <c r="Y297" s="1030"/>
      <c r="Z297" s="1030"/>
      <c r="AA297" s="1030"/>
      <c r="AB297" s="1030"/>
      <c r="AC297" s="1030"/>
      <c r="AD297" s="1030"/>
      <c r="AE297" s="1030"/>
      <c r="AF297" s="1030"/>
      <c r="AG297" s="1030"/>
      <c r="AH297" s="1030"/>
      <c r="AI297" s="1030"/>
      <c r="AJ297" s="1030"/>
      <c r="AK297" s="1030"/>
      <c r="AL297" s="1030"/>
      <c r="AM297" s="1030"/>
      <c r="AN297" s="1030"/>
    </row>
    <row r="298">
      <c r="A298" s="1083"/>
      <c r="B298" s="1104"/>
      <c r="C298" s="1030"/>
      <c r="D298" s="1030"/>
      <c r="E298" s="1030"/>
      <c r="F298" s="1030"/>
      <c r="G298" s="1030"/>
      <c r="H298" s="1030"/>
      <c r="I298" s="1030"/>
      <c r="J298" s="1030"/>
      <c r="K298" s="1030"/>
      <c r="L298" s="1030"/>
      <c r="M298" s="1030"/>
      <c r="N298" s="1030"/>
      <c r="O298" s="1030"/>
      <c r="P298" s="1030"/>
      <c r="Q298" s="1030"/>
      <c r="R298" s="1030"/>
      <c r="S298" s="1030"/>
      <c r="T298" s="1030"/>
      <c r="U298" s="1064"/>
      <c r="V298" s="1030"/>
      <c r="W298" s="1030"/>
      <c r="X298" s="1030"/>
      <c r="Y298" s="1030"/>
      <c r="Z298" s="1030"/>
      <c r="AA298" s="1030"/>
      <c r="AB298" s="1030"/>
      <c r="AC298" s="1030"/>
      <c r="AD298" s="1030"/>
      <c r="AE298" s="1030"/>
      <c r="AF298" s="1030"/>
      <c r="AG298" s="1030"/>
      <c r="AH298" s="1030"/>
      <c r="AI298" s="1030"/>
      <c r="AJ298" s="1030"/>
      <c r="AK298" s="1030"/>
      <c r="AL298" s="1030"/>
      <c r="AM298" s="1030"/>
      <c r="AN298" s="1030"/>
    </row>
    <row r="299">
      <c r="A299" s="1083"/>
      <c r="B299" s="1104"/>
      <c r="C299" s="1030"/>
      <c r="D299" s="1030"/>
      <c r="E299" s="1030"/>
      <c r="F299" s="1030"/>
      <c r="G299" s="1030"/>
      <c r="H299" s="1030"/>
      <c r="I299" s="1030"/>
      <c r="J299" s="1030"/>
      <c r="K299" s="1030"/>
      <c r="L299" s="1030"/>
      <c r="M299" s="1030"/>
      <c r="N299" s="1030"/>
      <c r="O299" s="1030"/>
      <c r="P299" s="1030"/>
      <c r="Q299" s="1030"/>
      <c r="R299" s="1030"/>
      <c r="S299" s="1030"/>
      <c r="T299" s="1030"/>
      <c r="U299" s="1064"/>
      <c r="V299" s="1030"/>
      <c r="W299" s="1030"/>
      <c r="X299" s="1030"/>
      <c r="Y299" s="1030"/>
      <c r="Z299" s="1030"/>
      <c r="AA299" s="1030"/>
      <c r="AB299" s="1030"/>
      <c r="AC299" s="1030"/>
      <c r="AD299" s="1030"/>
      <c r="AE299" s="1030"/>
      <c r="AF299" s="1030"/>
      <c r="AG299" s="1030"/>
      <c r="AH299" s="1030"/>
      <c r="AI299" s="1030"/>
      <c r="AJ299" s="1030"/>
      <c r="AK299" s="1030"/>
      <c r="AL299" s="1030"/>
      <c r="AM299" s="1030"/>
      <c r="AN299" s="1030"/>
    </row>
    <row r="300">
      <c r="A300" s="1083"/>
      <c r="B300" s="1104"/>
      <c r="C300" s="1030"/>
      <c r="D300" s="1030"/>
      <c r="E300" s="1030"/>
      <c r="F300" s="1030"/>
      <c r="G300" s="1030"/>
      <c r="H300" s="1030"/>
      <c r="I300" s="1030"/>
      <c r="J300" s="1030"/>
      <c r="K300" s="1030"/>
      <c r="L300" s="1030"/>
      <c r="M300" s="1030"/>
      <c r="N300" s="1030"/>
      <c r="O300" s="1030"/>
      <c r="P300" s="1030"/>
      <c r="Q300" s="1030"/>
      <c r="R300" s="1030"/>
      <c r="S300" s="1030"/>
      <c r="T300" s="1030"/>
      <c r="U300" s="1064"/>
      <c r="V300" s="1030"/>
      <c r="W300" s="1030"/>
      <c r="X300" s="1030"/>
      <c r="Y300" s="1030"/>
      <c r="Z300" s="1030"/>
      <c r="AA300" s="1030"/>
      <c r="AB300" s="1030"/>
      <c r="AC300" s="1030"/>
      <c r="AD300" s="1030"/>
      <c r="AE300" s="1030"/>
      <c r="AF300" s="1030"/>
      <c r="AG300" s="1030"/>
      <c r="AH300" s="1030"/>
      <c r="AI300" s="1030"/>
      <c r="AJ300" s="1030"/>
      <c r="AK300" s="1030"/>
      <c r="AL300" s="1030"/>
      <c r="AM300" s="1030"/>
      <c r="AN300" s="1030"/>
    </row>
    <row r="301">
      <c r="A301" s="1083"/>
      <c r="B301" s="1104"/>
      <c r="C301" s="1030"/>
      <c r="D301" s="1030"/>
      <c r="E301" s="1030"/>
      <c r="F301" s="1030"/>
      <c r="G301" s="1030"/>
      <c r="H301" s="1030"/>
      <c r="I301" s="1030"/>
      <c r="J301" s="1030"/>
      <c r="K301" s="1030"/>
      <c r="L301" s="1030"/>
      <c r="M301" s="1030"/>
      <c r="N301" s="1030"/>
      <c r="O301" s="1030"/>
      <c r="P301" s="1030"/>
      <c r="Q301" s="1030"/>
      <c r="R301" s="1030"/>
      <c r="S301" s="1030"/>
      <c r="T301" s="1030"/>
      <c r="U301" s="1064"/>
      <c r="V301" s="1030"/>
      <c r="W301" s="1030"/>
      <c r="X301" s="1030"/>
      <c r="Y301" s="1030"/>
      <c r="Z301" s="1030"/>
      <c r="AA301" s="1030"/>
      <c r="AB301" s="1030"/>
      <c r="AC301" s="1030"/>
      <c r="AD301" s="1030"/>
      <c r="AE301" s="1030"/>
      <c r="AF301" s="1030"/>
      <c r="AG301" s="1030"/>
      <c r="AH301" s="1030"/>
      <c r="AI301" s="1030"/>
      <c r="AJ301" s="1030"/>
      <c r="AK301" s="1030"/>
      <c r="AL301" s="1030"/>
      <c r="AM301" s="1030"/>
      <c r="AN301" s="1030"/>
    </row>
    <row r="302">
      <c r="A302" s="1083"/>
      <c r="B302" s="1104"/>
      <c r="C302" s="1030"/>
      <c r="D302" s="1030"/>
      <c r="E302" s="1030"/>
      <c r="F302" s="1030"/>
      <c r="G302" s="1030"/>
      <c r="H302" s="1030"/>
      <c r="I302" s="1030"/>
      <c r="J302" s="1030"/>
      <c r="K302" s="1030"/>
      <c r="L302" s="1030"/>
      <c r="M302" s="1030"/>
      <c r="N302" s="1030"/>
      <c r="O302" s="1030"/>
      <c r="P302" s="1030"/>
      <c r="Q302" s="1030"/>
      <c r="R302" s="1030"/>
      <c r="S302" s="1030"/>
      <c r="T302" s="1030"/>
      <c r="U302" s="1064"/>
      <c r="V302" s="1030"/>
      <c r="W302" s="1030"/>
      <c r="X302" s="1030"/>
      <c r="Y302" s="1030"/>
      <c r="Z302" s="1030"/>
      <c r="AA302" s="1030"/>
      <c r="AB302" s="1030"/>
      <c r="AC302" s="1030"/>
      <c r="AD302" s="1030"/>
      <c r="AE302" s="1030"/>
      <c r="AF302" s="1030"/>
      <c r="AG302" s="1030"/>
      <c r="AH302" s="1030"/>
      <c r="AI302" s="1030"/>
      <c r="AJ302" s="1030"/>
      <c r="AK302" s="1030"/>
      <c r="AL302" s="1030"/>
      <c r="AM302" s="1030"/>
      <c r="AN302" s="1030"/>
    </row>
    <row r="303">
      <c r="A303" s="1083"/>
      <c r="B303" s="1104"/>
      <c r="C303" s="1030"/>
      <c r="D303" s="1030"/>
      <c r="E303" s="1030"/>
      <c r="F303" s="1030"/>
      <c r="G303" s="1030"/>
      <c r="H303" s="1030"/>
      <c r="I303" s="1030"/>
      <c r="J303" s="1030"/>
      <c r="K303" s="1030"/>
      <c r="L303" s="1030"/>
      <c r="M303" s="1030"/>
      <c r="N303" s="1030"/>
      <c r="O303" s="1030"/>
      <c r="P303" s="1030"/>
      <c r="Q303" s="1030"/>
      <c r="R303" s="1030"/>
      <c r="S303" s="1030"/>
      <c r="T303" s="1030"/>
      <c r="U303" s="1064"/>
      <c r="V303" s="1030"/>
      <c r="W303" s="1030"/>
      <c r="X303" s="1030"/>
      <c r="Y303" s="1030"/>
      <c r="Z303" s="1030"/>
      <c r="AA303" s="1030"/>
      <c r="AB303" s="1030"/>
      <c r="AC303" s="1030"/>
      <c r="AD303" s="1030"/>
      <c r="AE303" s="1030"/>
      <c r="AF303" s="1030"/>
      <c r="AG303" s="1030"/>
      <c r="AH303" s="1030"/>
      <c r="AI303" s="1030"/>
      <c r="AJ303" s="1030"/>
      <c r="AK303" s="1030"/>
      <c r="AL303" s="1030"/>
      <c r="AM303" s="1030"/>
      <c r="AN303" s="1030"/>
    </row>
    <row r="304">
      <c r="A304" s="1083"/>
      <c r="B304" s="1104"/>
      <c r="C304" s="1030"/>
      <c r="D304" s="1030"/>
      <c r="E304" s="1030"/>
      <c r="F304" s="1030"/>
      <c r="G304" s="1030"/>
      <c r="H304" s="1030"/>
      <c r="I304" s="1030"/>
      <c r="J304" s="1030"/>
      <c r="K304" s="1030"/>
      <c r="L304" s="1030"/>
      <c r="M304" s="1030"/>
      <c r="N304" s="1030"/>
      <c r="O304" s="1030"/>
      <c r="P304" s="1030"/>
      <c r="Q304" s="1030"/>
      <c r="R304" s="1030"/>
      <c r="S304" s="1030"/>
      <c r="T304" s="1030"/>
      <c r="U304" s="1064"/>
      <c r="V304" s="1030"/>
      <c r="W304" s="1030"/>
      <c r="X304" s="1030"/>
      <c r="Y304" s="1030"/>
      <c r="Z304" s="1030"/>
      <c r="AA304" s="1030"/>
      <c r="AB304" s="1030"/>
      <c r="AC304" s="1030"/>
      <c r="AD304" s="1030"/>
      <c r="AE304" s="1030"/>
      <c r="AF304" s="1030"/>
      <c r="AG304" s="1030"/>
      <c r="AH304" s="1030"/>
      <c r="AI304" s="1030"/>
      <c r="AJ304" s="1030"/>
      <c r="AK304" s="1030"/>
      <c r="AL304" s="1030"/>
      <c r="AM304" s="1030"/>
      <c r="AN304" s="1030"/>
    </row>
    <row r="305">
      <c r="A305" s="1083"/>
      <c r="B305" s="1104"/>
      <c r="C305" s="1030"/>
      <c r="D305" s="1030"/>
      <c r="E305" s="1030"/>
      <c r="F305" s="1030"/>
      <c r="G305" s="1030"/>
      <c r="H305" s="1030"/>
      <c r="I305" s="1030"/>
      <c r="J305" s="1030"/>
      <c r="K305" s="1030"/>
      <c r="L305" s="1030"/>
      <c r="M305" s="1030"/>
      <c r="N305" s="1030"/>
      <c r="O305" s="1030"/>
      <c r="P305" s="1030"/>
      <c r="Q305" s="1030"/>
      <c r="R305" s="1030"/>
      <c r="S305" s="1030"/>
      <c r="T305" s="1030"/>
      <c r="U305" s="1064"/>
      <c r="V305" s="1030"/>
      <c r="W305" s="1030"/>
      <c r="X305" s="1030"/>
      <c r="Y305" s="1030"/>
      <c r="Z305" s="1030"/>
      <c r="AA305" s="1030"/>
      <c r="AB305" s="1030"/>
      <c r="AC305" s="1030"/>
      <c r="AD305" s="1030"/>
      <c r="AE305" s="1030"/>
      <c r="AF305" s="1030"/>
      <c r="AG305" s="1030"/>
      <c r="AH305" s="1030"/>
      <c r="AI305" s="1030"/>
      <c r="AJ305" s="1030"/>
      <c r="AK305" s="1030"/>
      <c r="AL305" s="1030"/>
      <c r="AM305" s="1030"/>
      <c r="AN305" s="1030"/>
    </row>
    <row r="306">
      <c r="A306" s="1083"/>
      <c r="B306" s="1104"/>
      <c r="C306" s="1030"/>
      <c r="D306" s="1030"/>
      <c r="E306" s="1030"/>
      <c r="F306" s="1030"/>
      <c r="G306" s="1030"/>
      <c r="H306" s="1030"/>
      <c r="I306" s="1030"/>
      <c r="J306" s="1030"/>
      <c r="K306" s="1030"/>
      <c r="L306" s="1030"/>
      <c r="M306" s="1030"/>
      <c r="N306" s="1030"/>
      <c r="O306" s="1030"/>
      <c r="P306" s="1030"/>
      <c r="Q306" s="1030"/>
      <c r="R306" s="1030"/>
      <c r="S306" s="1030"/>
      <c r="T306" s="1030"/>
      <c r="U306" s="1064"/>
      <c r="V306" s="1030"/>
      <c r="W306" s="1030"/>
      <c r="X306" s="1030"/>
      <c r="Y306" s="1030"/>
      <c r="Z306" s="1030"/>
      <c r="AA306" s="1030"/>
      <c r="AB306" s="1030"/>
      <c r="AC306" s="1030"/>
      <c r="AD306" s="1030"/>
      <c r="AE306" s="1030"/>
      <c r="AF306" s="1030"/>
      <c r="AG306" s="1030"/>
      <c r="AH306" s="1030"/>
      <c r="AI306" s="1030"/>
      <c r="AJ306" s="1030"/>
      <c r="AK306" s="1030"/>
      <c r="AL306" s="1030"/>
      <c r="AM306" s="1030"/>
      <c r="AN306" s="1030"/>
    </row>
    <row r="307">
      <c r="A307" s="1083"/>
      <c r="B307" s="1104"/>
      <c r="C307" s="1030"/>
      <c r="D307" s="1030"/>
      <c r="E307" s="1030"/>
      <c r="F307" s="1030"/>
      <c r="G307" s="1030"/>
      <c r="H307" s="1030"/>
      <c r="I307" s="1030"/>
      <c r="J307" s="1030"/>
      <c r="K307" s="1030"/>
      <c r="L307" s="1030"/>
      <c r="M307" s="1030"/>
      <c r="N307" s="1030"/>
      <c r="O307" s="1030"/>
      <c r="P307" s="1030"/>
      <c r="Q307" s="1030"/>
      <c r="R307" s="1030"/>
      <c r="S307" s="1030"/>
      <c r="T307" s="1030"/>
      <c r="U307" s="1064"/>
      <c r="V307" s="1030"/>
      <c r="W307" s="1030"/>
      <c r="X307" s="1030"/>
      <c r="Y307" s="1030"/>
      <c r="Z307" s="1030"/>
      <c r="AA307" s="1030"/>
      <c r="AB307" s="1030"/>
      <c r="AC307" s="1030"/>
      <c r="AD307" s="1030"/>
      <c r="AE307" s="1030"/>
      <c r="AF307" s="1030"/>
      <c r="AG307" s="1030"/>
      <c r="AH307" s="1030"/>
      <c r="AI307" s="1030"/>
      <c r="AJ307" s="1030"/>
      <c r="AK307" s="1030"/>
      <c r="AL307" s="1030"/>
      <c r="AM307" s="1030"/>
      <c r="AN307" s="1030"/>
    </row>
    <row r="308">
      <c r="A308" s="1083"/>
      <c r="B308" s="1104"/>
      <c r="C308" s="1030"/>
      <c r="D308" s="1030"/>
      <c r="E308" s="1030"/>
      <c r="F308" s="1030"/>
      <c r="G308" s="1030"/>
      <c r="H308" s="1030"/>
      <c r="I308" s="1030"/>
      <c r="J308" s="1030"/>
      <c r="K308" s="1030"/>
      <c r="L308" s="1030"/>
      <c r="M308" s="1030"/>
      <c r="N308" s="1030"/>
      <c r="O308" s="1030"/>
      <c r="P308" s="1030"/>
      <c r="Q308" s="1030"/>
      <c r="R308" s="1030"/>
      <c r="S308" s="1030"/>
      <c r="T308" s="1030"/>
      <c r="U308" s="1064"/>
      <c r="V308" s="1030"/>
      <c r="W308" s="1030"/>
      <c r="X308" s="1030"/>
      <c r="Y308" s="1030"/>
      <c r="Z308" s="1030"/>
      <c r="AA308" s="1030"/>
      <c r="AB308" s="1030"/>
      <c r="AC308" s="1030"/>
      <c r="AD308" s="1030"/>
      <c r="AE308" s="1030"/>
      <c r="AF308" s="1030"/>
      <c r="AG308" s="1030"/>
      <c r="AH308" s="1030"/>
      <c r="AI308" s="1030"/>
      <c r="AJ308" s="1030"/>
      <c r="AK308" s="1030"/>
      <c r="AL308" s="1030"/>
      <c r="AM308" s="1030"/>
      <c r="AN308" s="1030"/>
    </row>
    <row r="309">
      <c r="A309" s="1083"/>
      <c r="B309" s="1104"/>
      <c r="C309" s="1030"/>
      <c r="D309" s="1030"/>
      <c r="E309" s="1030"/>
      <c r="F309" s="1030"/>
      <c r="G309" s="1030"/>
      <c r="H309" s="1030"/>
      <c r="I309" s="1030"/>
      <c r="J309" s="1030"/>
      <c r="K309" s="1030"/>
      <c r="L309" s="1030"/>
      <c r="M309" s="1030"/>
      <c r="N309" s="1030"/>
      <c r="O309" s="1030"/>
      <c r="P309" s="1030"/>
      <c r="Q309" s="1030"/>
      <c r="R309" s="1030"/>
      <c r="S309" s="1030"/>
      <c r="T309" s="1030"/>
      <c r="U309" s="1064"/>
      <c r="V309" s="1030"/>
      <c r="W309" s="1030"/>
      <c r="X309" s="1030"/>
      <c r="Y309" s="1030"/>
      <c r="Z309" s="1030"/>
      <c r="AA309" s="1030"/>
      <c r="AB309" s="1030"/>
      <c r="AC309" s="1030"/>
      <c r="AD309" s="1030"/>
      <c r="AE309" s="1030"/>
      <c r="AF309" s="1030"/>
      <c r="AG309" s="1030"/>
      <c r="AH309" s="1030"/>
      <c r="AI309" s="1030"/>
      <c r="AJ309" s="1030"/>
      <c r="AK309" s="1030"/>
      <c r="AL309" s="1030"/>
      <c r="AM309" s="1030"/>
      <c r="AN309" s="1030"/>
    </row>
    <row r="310">
      <c r="A310" s="1083"/>
      <c r="B310" s="1104"/>
      <c r="C310" s="1030"/>
      <c r="D310" s="1030"/>
      <c r="E310" s="1030"/>
      <c r="F310" s="1030"/>
      <c r="G310" s="1030"/>
      <c r="H310" s="1030"/>
      <c r="I310" s="1030"/>
      <c r="J310" s="1030"/>
      <c r="K310" s="1030"/>
      <c r="L310" s="1030"/>
      <c r="M310" s="1030"/>
      <c r="N310" s="1030"/>
      <c r="O310" s="1030"/>
      <c r="P310" s="1030"/>
      <c r="Q310" s="1030"/>
      <c r="R310" s="1030"/>
      <c r="S310" s="1030"/>
      <c r="T310" s="1030"/>
      <c r="U310" s="1064"/>
      <c r="V310" s="1030"/>
      <c r="W310" s="1030"/>
      <c r="X310" s="1030"/>
      <c r="Y310" s="1030"/>
      <c r="Z310" s="1030"/>
      <c r="AA310" s="1030"/>
      <c r="AB310" s="1030"/>
      <c r="AC310" s="1030"/>
      <c r="AD310" s="1030"/>
      <c r="AE310" s="1030"/>
      <c r="AF310" s="1030"/>
      <c r="AG310" s="1030"/>
      <c r="AH310" s="1030"/>
      <c r="AI310" s="1030"/>
      <c r="AJ310" s="1030"/>
      <c r="AK310" s="1030"/>
      <c r="AL310" s="1030"/>
      <c r="AM310" s="1030"/>
      <c r="AN310" s="1030"/>
    </row>
    <row r="311">
      <c r="A311" s="1083"/>
      <c r="B311" s="1104"/>
      <c r="C311" s="1030"/>
      <c r="D311" s="1030"/>
      <c r="E311" s="1030"/>
      <c r="F311" s="1030"/>
      <c r="G311" s="1030"/>
      <c r="H311" s="1030"/>
      <c r="I311" s="1030"/>
      <c r="J311" s="1030"/>
      <c r="K311" s="1030"/>
      <c r="L311" s="1030"/>
      <c r="M311" s="1030"/>
      <c r="N311" s="1030"/>
      <c r="O311" s="1030"/>
      <c r="P311" s="1030"/>
      <c r="Q311" s="1030"/>
      <c r="R311" s="1030"/>
      <c r="S311" s="1030"/>
      <c r="T311" s="1030"/>
      <c r="U311" s="1064"/>
      <c r="V311" s="1030"/>
      <c r="W311" s="1030"/>
      <c r="X311" s="1030"/>
      <c r="Y311" s="1030"/>
      <c r="Z311" s="1030"/>
      <c r="AA311" s="1030"/>
      <c r="AB311" s="1030"/>
      <c r="AC311" s="1030"/>
      <c r="AD311" s="1030"/>
      <c r="AE311" s="1030"/>
      <c r="AF311" s="1030"/>
      <c r="AG311" s="1030"/>
      <c r="AH311" s="1030"/>
      <c r="AI311" s="1030"/>
      <c r="AJ311" s="1030"/>
      <c r="AK311" s="1030"/>
      <c r="AL311" s="1030"/>
      <c r="AM311" s="1030"/>
      <c r="AN311" s="1030"/>
    </row>
    <row r="312">
      <c r="A312" s="1083"/>
      <c r="B312" s="1104"/>
      <c r="C312" s="1030"/>
      <c r="D312" s="1030"/>
      <c r="E312" s="1030"/>
      <c r="F312" s="1030"/>
      <c r="G312" s="1030"/>
      <c r="H312" s="1030"/>
      <c r="I312" s="1030"/>
      <c r="J312" s="1030"/>
      <c r="K312" s="1030"/>
      <c r="L312" s="1030"/>
      <c r="M312" s="1030"/>
      <c r="N312" s="1030"/>
      <c r="O312" s="1030"/>
      <c r="P312" s="1030"/>
      <c r="Q312" s="1030"/>
      <c r="R312" s="1030"/>
      <c r="S312" s="1030"/>
      <c r="T312" s="1030"/>
      <c r="U312" s="1064"/>
      <c r="V312" s="1030"/>
      <c r="W312" s="1030"/>
      <c r="X312" s="1030"/>
      <c r="Y312" s="1030"/>
      <c r="Z312" s="1030"/>
      <c r="AA312" s="1030"/>
      <c r="AB312" s="1030"/>
      <c r="AC312" s="1030"/>
      <c r="AD312" s="1030"/>
      <c r="AE312" s="1030"/>
      <c r="AF312" s="1030"/>
      <c r="AG312" s="1030"/>
      <c r="AH312" s="1030"/>
      <c r="AI312" s="1030"/>
      <c r="AJ312" s="1030"/>
      <c r="AK312" s="1030"/>
      <c r="AL312" s="1030"/>
      <c r="AM312" s="1030"/>
      <c r="AN312" s="1030"/>
    </row>
    <row r="313">
      <c r="A313" s="1083"/>
      <c r="B313" s="1104"/>
      <c r="C313" s="1030"/>
      <c r="D313" s="1030"/>
      <c r="E313" s="1030"/>
      <c r="F313" s="1030"/>
      <c r="G313" s="1030"/>
      <c r="H313" s="1030"/>
      <c r="I313" s="1030"/>
      <c r="J313" s="1030"/>
      <c r="K313" s="1030"/>
      <c r="L313" s="1030"/>
      <c r="M313" s="1030"/>
      <c r="N313" s="1030"/>
      <c r="O313" s="1030"/>
      <c r="P313" s="1030"/>
      <c r="Q313" s="1030"/>
      <c r="R313" s="1030"/>
      <c r="S313" s="1030"/>
      <c r="T313" s="1030"/>
      <c r="U313" s="1064"/>
      <c r="V313" s="1030"/>
      <c r="W313" s="1030"/>
      <c r="X313" s="1030"/>
      <c r="Y313" s="1030"/>
      <c r="Z313" s="1030"/>
      <c r="AA313" s="1030"/>
      <c r="AB313" s="1030"/>
      <c r="AC313" s="1030"/>
      <c r="AD313" s="1030"/>
      <c r="AE313" s="1030"/>
      <c r="AF313" s="1030"/>
      <c r="AG313" s="1030"/>
      <c r="AH313" s="1030"/>
      <c r="AI313" s="1030"/>
      <c r="AJ313" s="1030"/>
      <c r="AK313" s="1030"/>
      <c r="AL313" s="1030"/>
      <c r="AM313" s="1030"/>
      <c r="AN313" s="1030"/>
    </row>
    <row r="314">
      <c r="A314" s="1083"/>
      <c r="B314" s="1104"/>
      <c r="C314" s="1030"/>
      <c r="D314" s="1030"/>
      <c r="E314" s="1030"/>
      <c r="F314" s="1030"/>
      <c r="G314" s="1030"/>
      <c r="H314" s="1030"/>
      <c r="I314" s="1030"/>
      <c r="J314" s="1030"/>
      <c r="K314" s="1030"/>
      <c r="L314" s="1030"/>
      <c r="M314" s="1030"/>
      <c r="N314" s="1030"/>
      <c r="O314" s="1030"/>
      <c r="P314" s="1030"/>
      <c r="Q314" s="1030"/>
      <c r="R314" s="1030"/>
      <c r="S314" s="1030"/>
      <c r="T314" s="1030"/>
      <c r="U314" s="1064"/>
      <c r="V314" s="1030"/>
      <c r="W314" s="1030"/>
      <c r="X314" s="1030"/>
      <c r="Y314" s="1030"/>
      <c r="Z314" s="1030"/>
      <c r="AA314" s="1030"/>
      <c r="AB314" s="1030"/>
      <c r="AC314" s="1030"/>
      <c r="AD314" s="1030"/>
      <c r="AE314" s="1030"/>
      <c r="AF314" s="1030"/>
      <c r="AG314" s="1030"/>
      <c r="AH314" s="1030"/>
      <c r="AI314" s="1030"/>
      <c r="AJ314" s="1030"/>
      <c r="AK314" s="1030"/>
      <c r="AL314" s="1030"/>
      <c r="AM314" s="1030"/>
      <c r="AN314" s="1030"/>
    </row>
    <row r="315">
      <c r="A315" s="1083"/>
      <c r="B315" s="1104"/>
      <c r="C315" s="1030"/>
      <c r="D315" s="1030"/>
      <c r="E315" s="1030"/>
      <c r="F315" s="1030"/>
      <c r="G315" s="1030"/>
      <c r="H315" s="1030"/>
      <c r="I315" s="1030"/>
      <c r="J315" s="1030"/>
      <c r="K315" s="1030"/>
      <c r="L315" s="1030"/>
      <c r="M315" s="1030"/>
      <c r="N315" s="1030"/>
      <c r="O315" s="1030"/>
      <c r="P315" s="1030"/>
      <c r="Q315" s="1030"/>
      <c r="R315" s="1030"/>
      <c r="S315" s="1030"/>
      <c r="T315" s="1030"/>
      <c r="U315" s="1064"/>
      <c r="V315" s="1030"/>
      <c r="W315" s="1030"/>
      <c r="X315" s="1030"/>
      <c r="Y315" s="1030"/>
      <c r="Z315" s="1030"/>
      <c r="AA315" s="1030"/>
      <c r="AB315" s="1030"/>
      <c r="AC315" s="1030"/>
      <c r="AD315" s="1030"/>
      <c r="AE315" s="1030"/>
      <c r="AF315" s="1030"/>
      <c r="AG315" s="1030"/>
      <c r="AH315" s="1030"/>
      <c r="AI315" s="1030"/>
      <c r="AJ315" s="1030"/>
      <c r="AK315" s="1030"/>
      <c r="AL315" s="1030"/>
      <c r="AM315" s="1030"/>
      <c r="AN315" s="1030"/>
    </row>
    <row r="316">
      <c r="A316" s="1083"/>
      <c r="B316" s="1104"/>
      <c r="C316" s="1030"/>
      <c r="D316" s="1030"/>
      <c r="E316" s="1030"/>
      <c r="F316" s="1030"/>
      <c r="G316" s="1030"/>
      <c r="H316" s="1030"/>
      <c r="I316" s="1030"/>
      <c r="J316" s="1030"/>
      <c r="K316" s="1030"/>
      <c r="L316" s="1030"/>
      <c r="M316" s="1030"/>
      <c r="N316" s="1030"/>
      <c r="O316" s="1030"/>
      <c r="P316" s="1030"/>
      <c r="Q316" s="1030"/>
      <c r="R316" s="1030"/>
      <c r="S316" s="1030"/>
      <c r="T316" s="1030"/>
      <c r="U316" s="1064"/>
      <c r="V316" s="1030"/>
      <c r="W316" s="1030"/>
      <c r="X316" s="1030"/>
      <c r="Y316" s="1030"/>
      <c r="Z316" s="1030"/>
      <c r="AA316" s="1030"/>
      <c r="AB316" s="1030"/>
      <c r="AC316" s="1030"/>
      <c r="AD316" s="1030"/>
      <c r="AE316" s="1030"/>
      <c r="AF316" s="1030"/>
      <c r="AG316" s="1030"/>
      <c r="AH316" s="1030"/>
      <c r="AI316" s="1030"/>
      <c r="AJ316" s="1030"/>
      <c r="AK316" s="1030"/>
      <c r="AL316" s="1030"/>
      <c r="AM316" s="1030"/>
      <c r="AN316" s="1030"/>
    </row>
    <row r="317">
      <c r="A317" s="1083"/>
      <c r="B317" s="1104"/>
      <c r="C317" s="1030"/>
      <c r="D317" s="1030"/>
      <c r="E317" s="1030"/>
      <c r="F317" s="1030"/>
      <c r="G317" s="1030"/>
      <c r="H317" s="1030"/>
      <c r="I317" s="1030"/>
      <c r="J317" s="1030"/>
      <c r="K317" s="1030"/>
      <c r="L317" s="1030"/>
      <c r="M317" s="1030"/>
      <c r="N317" s="1030"/>
      <c r="O317" s="1030"/>
      <c r="P317" s="1030"/>
      <c r="Q317" s="1030"/>
      <c r="R317" s="1030"/>
      <c r="S317" s="1030"/>
      <c r="T317" s="1030"/>
      <c r="U317" s="1064"/>
      <c r="V317" s="1030"/>
      <c r="W317" s="1030"/>
      <c r="X317" s="1030"/>
      <c r="Y317" s="1030"/>
      <c r="Z317" s="1030"/>
      <c r="AA317" s="1030"/>
      <c r="AB317" s="1030"/>
      <c r="AC317" s="1030"/>
      <c r="AD317" s="1030"/>
      <c r="AE317" s="1030"/>
      <c r="AF317" s="1030"/>
      <c r="AG317" s="1030"/>
      <c r="AH317" s="1030"/>
      <c r="AI317" s="1030"/>
      <c r="AJ317" s="1030"/>
      <c r="AK317" s="1030"/>
      <c r="AL317" s="1030"/>
      <c r="AM317" s="1030"/>
      <c r="AN317" s="1030"/>
    </row>
    <row r="318">
      <c r="A318" s="1083"/>
      <c r="B318" s="1104"/>
      <c r="C318" s="1030"/>
      <c r="D318" s="1030"/>
      <c r="E318" s="1030"/>
      <c r="F318" s="1030"/>
      <c r="G318" s="1030"/>
      <c r="H318" s="1030"/>
      <c r="I318" s="1030"/>
      <c r="J318" s="1030"/>
      <c r="K318" s="1030"/>
      <c r="L318" s="1030"/>
      <c r="M318" s="1030"/>
      <c r="N318" s="1030"/>
      <c r="O318" s="1030"/>
      <c r="P318" s="1030"/>
      <c r="Q318" s="1030"/>
      <c r="R318" s="1030"/>
      <c r="S318" s="1030"/>
      <c r="T318" s="1030"/>
      <c r="U318" s="1064"/>
      <c r="V318" s="1030"/>
      <c r="W318" s="1030"/>
      <c r="X318" s="1030"/>
      <c r="Y318" s="1030"/>
      <c r="Z318" s="1030"/>
      <c r="AA318" s="1030"/>
      <c r="AB318" s="1030"/>
      <c r="AC318" s="1030"/>
      <c r="AD318" s="1030"/>
      <c r="AE318" s="1030"/>
      <c r="AF318" s="1030"/>
      <c r="AG318" s="1030"/>
      <c r="AH318" s="1030"/>
      <c r="AI318" s="1030"/>
      <c r="AJ318" s="1030"/>
      <c r="AK318" s="1030"/>
      <c r="AL318" s="1030"/>
      <c r="AM318" s="1030"/>
      <c r="AN318" s="1030"/>
    </row>
    <row r="319">
      <c r="A319" s="1083"/>
      <c r="B319" s="1104"/>
      <c r="C319" s="1030"/>
      <c r="D319" s="1030"/>
      <c r="E319" s="1030"/>
      <c r="F319" s="1030"/>
      <c r="G319" s="1030"/>
      <c r="H319" s="1030"/>
      <c r="I319" s="1030"/>
      <c r="J319" s="1030"/>
      <c r="K319" s="1030"/>
      <c r="L319" s="1030"/>
      <c r="M319" s="1030"/>
      <c r="N319" s="1030"/>
      <c r="O319" s="1030"/>
      <c r="P319" s="1030"/>
      <c r="Q319" s="1030"/>
      <c r="R319" s="1030"/>
      <c r="S319" s="1030"/>
      <c r="T319" s="1030"/>
      <c r="U319" s="1064"/>
      <c r="V319" s="1030"/>
      <c r="W319" s="1030"/>
      <c r="X319" s="1030"/>
      <c r="Y319" s="1030"/>
      <c r="Z319" s="1030"/>
      <c r="AA319" s="1030"/>
      <c r="AB319" s="1030"/>
      <c r="AC319" s="1030"/>
      <c r="AD319" s="1030"/>
      <c r="AE319" s="1030"/>
      <c r="AF319" s="1030"/>
      <c r="AG319" s="1030"/>
      <c r="AH319" s="1030"/>
      <c r="AI319" s="1030"/>
      <c r="AJ319" s="1030"/>
      <c r="AK319" s="1030"/>
      <c r="AL319" s="1030"/>
      <c r="AM319" s="1030"/>
      <c r="AN319" s="1030"/>
    </row>
    <row r="320">
      <c r="A320" s="1083"/>
      <c r="B320" s="1104"/>
      <c r="C320" s="1030"/>
      <c r="D320" s="1030"/>
      <c r="E320" s="1030"/>
      <c r="F320" s="1030"/>
      <c r="G320" s="1030"/>
      <c r="H320" s="1030"/>
      <c r="I320" s="1030"/>
      <c r="J320" s="1030"/>
      <c r="K320" s="1030"/>
      <c r="L320" s="1030"/>
      <c r="M320" s="1030"/>
      <c r="N320" s="1030"/>
      <c r="O320" s="1030"/>
      <c r="P320" s="1030"/>
      <c r="Q320" s="1030"/>
      <c r="R320" s="1030"/>
      <c r="S320" s="1030"/>
      <c r="T320" s="1030"/>
      <c r="U320" s="1064"/>
      <c r="V320" s="1030"/>
      <c r="W320" s="1030"/>
      <c r="X320" s="1030"/>
      <c r="Y320" s="1030"/>
      <c r="Z320" s="1030"/>
      <c r="AA320" s="1030"/>
      <c r="AB320" s="1030"/>
      <c r="AC320" s="1030"/>
      <c r="AD320" s="1030"/>
      <c r="AE320" s="1030"/>
      <c r="AF320" s="1030"/>
      <c r="AG320" s="1030"/>
      <c r="AH320" s="1030"/>
      <c r="AI320" s="1030"/>
      <c r="AJ320" s="1030"/>
      <c r="AK320" s="1030"/>
      <c r="AL320" s="1030"/>
      <c r="AM320" s="1030"/>
      <c r="AN320" s="1030"/>
    </row>
    <row r="321">
      <c r="A321" s="1083"/>
      <c r="B321" s="1104"/>
      <c r="C321" s="1030"/>
      <c r="D321" s="1030"/>
      <c r="E321" s="1030"/>
      <c r="F321" s="1030"/>
      <c r="G321" s="1030"/>
      <c r="H321" s="1030"/>
      <c r="I321" s="1030"/>
      <c r="J321" s="1030"/>
      <c r="K321" s="1030"/>
      <c r="L321" s="1030"/>
      <c r="M321" s="1030"/>
      <c r="N321" s="1030"/>
      <c r="O321" s="1030"/>
      <c r="P321" s="1030"/>
      <c r="Q321" s="1030"/>
      <c r="R321" s="1030"/>
      <c r="S321" s="1030"/>
      <c r="T321" s="1030"/>
      <c r="U321" s="1064"/>
      <c r="V321" s="1030"/>
      <c r="W321" s="1030"/>
      <c r="X321" s="1030"/>
      <c r="Y321" s="1030"/>
      <c r="Z321" s="1030"/>
      <c r="AA321" s="1030"/>
      <c r="AB321" s="1030"/>
      <c r="AC321" s="1030"/>
      <c r="AD321" s="1030"/>
      <c r="AE321" s="1030"/>
      <c r="AF321" s="1030"/>
      <c r="AG321" s="1030"/>
      <c r="AH321" s="1030"/>
      <c r="AI321" s="1030"/>
      <c r="AJ321" s="1030"/>
      <c r="AK321" s="1030"/>
      <c r="AL321" s="1030"/>
      <c r="AM321" s="1030"/>
      <c r="AN321" s="1030"/>
    </row>
    <row r="322">
      <c r="A322" s="1083"/>
      <c r="B322" s="1104"/>
      <c r="C322" s="1030"/>
      <c r="D322" s="1030"/>
      <c r="E322" s="1030"/>
      <c r="F322" s="1030"/>
      <c r="G322" s="1030"/>
      <c r="H322" s="1030"/>
      <c r="I322" s="1030"/>
      <c r="J322" s="1030"/>
      <c r="K322" s="1030"/>
      <c r="L322" s="1030"/>
      <c r="M322" s="1030"/>
      <c r="N322" s="1030"/>
      <c r="O322" s="1030"/>
      <c r="P322" s="1030"/>
      <c r="Q322" s="1030"/>
      <c r="R322" s="1030"/>
      <c r="S322" s="1030"/>
      <c r="T322" s="1030"/>
      <c r="U322" s="1064"/>
      <c r="V322" s="1030"/>
      <c r="W322" s="1030"/>
      <c r="X322" s="1030"/>
      <c r="Y322" s="1030"/>
      <c r="Z322" s="1030"/>
      <c r="AA322" s="1030"/>
      <c r="AB322" s="1030"/>
      <c r="AC322" s="1030"/>
      <c r="AD322" s="1030"/>
      <c r="AE322" s="1030"/>
      <c r="AF322" s="1030"/>
      <c r="AG322" s="1030"/>
      <c r="AH322" s="1030"/>
      <c r="AI322" s="1030"/>
      <c r="AJ322" s="1030"/>
      <c r="AK322" s="1030"/>
      <c r="AL322" s="1030"/>
      <c r="AM322" s="1030"/>
      <c r="AN322" s="1030"/>
    </row>
    <row r="323">
      <c r="A323" s="1083"/>
      <c r="B323" s="1104"/>
      <c r="C323" s="1030"/>
      <c r="D323" s="1030"/>
      <c r="E323" s="1030"/>
      <c r="F323" s="1030"/>
      <c r="G323" s="1030"/>
      <c r="H323" s="1030"/>
      <c r="I323" s="1030"/>
      <c r="J323" s="1030"/>
      <c r="K323" s="1030"/>
      <c r="L323" s="1030"/>
      <c r="M323" s="1030"/>
      <c r="N323" s="1030"/>
      <c r="O323" s="1030"/>
      <c r="P323" s="1030"/>
      <c r="Q323" s="1030"/>
      <c r="R323" s="1030"/>
      <c r="S323" s="1030"/>
      <c r="T323" s="1030"/>
      <c r="U323" s="1064"/>
      <c r="V323" s="1030"/>
      <c r="W323" s="1030"/>
      <c r="X323" s="1030"/>
      <c r="Y323" s="1030"/>
      <c r="Z323" s="1030"/>
      <c r="AA323" s="1030"/>
      <c r="AB323" s="1030"/>
      <c r="AC323" s="1030"/>
      <c r="AD323" s="1030"/>
      <c r="AE323" s="1030"/>
      <c r="AF323" s="1030"/>
      <c r="AG323" s="1030"/>
      <c r="AH323" s="1030"/>
      <c r="AI323" s="1030"/>
      <c r="AJ323" s="1030"/>
      <c r="AK323" s="1030"/>
      <c r="AL323" s="1030"/>
      <c r="AM323" s="1030"/>
      <c r="AN323" s="1030"/>
    </row>
    <row r="324">
      <c r="A324" s="1083"/>
      <c r="B324" s="1104"/>
      <c r="C324" s="1030"/>
      <c r="D324" s="1030"/>
      <c r="E324" s="1030"/>
      <c r="F324" s="1030"/>
      <c r="G324" s="1030"/>
      <c r="H324" s="1030"/>
      <c r="I324" s="1030"/>
      <c r="J324" s="1030"/>
      <c r="K324" s="1030"/>
      <c r="L324" s="1030"/>
      <c r="M324" s="1030"/>
      <c r="N324" s="1030"/>
      <c r="O324" s="1030"/>
      <c r="P324" s="1030"/>
      <c r="Q324" s="1030"/>
      <c r="R324" s="1030"/>
      <c r="S324" s="1030"/>
      <c r="T324" s="1030"/>
      <c r="U324" s="1064"/>
      <c r="V324" s="1030"/>
      <c r="W324" s="1030"/>
      <c r="X324" s="1030"/>
      <c r="Y324" s="1030"/>
      <c r="Z324" s="1030"/>
      <c r="AA324" s="1030"/>
      <c r="AB324" s="1030"/>
      <c r="AC324" s="1030"/>
      <c r="AD324" s="1030"/>
      <c r="AE324" s="1030"/>
      <c r="AF324" s="1030"/>
      <c r="AG324" s="1030"/>
      <c r="AH324" s="1030"/>
      <c r="AI324" s="1030"/>
      <c r="AJ324" s="1030"/>
      <c r="AK324" s="1030"/>
      <c r="AL324" s="1030"/>
      <c r="AM324" s="1030"/>
      <c r="AN324" s="1030"/>
    </row>
    <row r="325">
      <c r="A325" s="1083"/>
      <c r="B325" s="1104"/>
      <c r="C325" s="1030"/>
      <c r="D325" s="1030"/>
      <c r="E325" s="1030"/>
      <c r="F325" s="1030"/>
      <c r="G325" s="1030"/>
      <c r="H325" s="1030"/>
      <c r="I325" s="1030"/>
      <c r="J325" s="1030"/>
      <c r="K325" s="1030"/>
      <c r="L325" s="1030"/>
      <c r="M325" s="1030"/>
      <c r="N325" s="1030"/>
      <c r="O325" s="1030"/>
      <c r="P325" s="1030"/>
      <c r="Q325" s="1030"/>
      <c r="R325" s="1030"/>
      <c r="S325" s="1030"/>
      <c r="T325" s="1030"/>
      <c r="U325" s="1064"/>
      <c r="V325" s="1030"/>
      <c r="W325" s="1030"/>
      <c r="X325" s="1030"/>
      <c r="Y325" s="1030"/>
      <c r="Z325" s="1030"/>
      <c r="AA325" s="1030"/>
      <c r="AB325" s="1030"/>
      <c r="AC325" s="1030"/>
      <c r="AD325" s="1030"/>
      <c r="AE325" s="1030"/>
      <c r="AF325" s="1030"/>
      <c r="AG325" s="1030"/>
      <c r="AH325" s="1030"/>
      <c r="AI325" s="1030"/>
      <c r="AJ325" s="1030"/>
      <c r="AK325" s="1030"/>
      <c r="AL325" s="1030"/>
      <c r="AM325" s="1030"/>
      <c r="AN325" s="1030"/>
    </row>
    <row r="326">
      <c r="A326" s="1083"/>
      <c r="B326" s="1104"/>
      <c r="C326" s="1030"/>
      <c r="D326" s="1030"/>
      <c r="E326" s="1030"/>
      <c r="F326" s="1030"/>
      <c r="G326" s="1030"/>
      <c r="H326" s="1030"/>
      <c r="I326" s="1030"/>
      <c r="J326" s="1030"/>
      <c r="K326" s="1030"/>
      <c r="L326" s="1030"/>
      <c r="M326" s="1030"/>
      <c r="N326" s="1030"/>
      <c r="O326" s="1030"/>
      <c r="P326" s="1030"/>
      <c r="Q326" s="1030"/>
      <c r="R326" s="1030"/>
      <c r="S326" s="1030"/>
      <c r="T326" s="1030"/>
      <c r="U326" s="1064"/>
      <c r="V326" s="1030"/>
      <c r="W326" s="1030"/>
      <c r="X326" s="1030"/>
      <c r="Y326" s="1030"/>
      <c r="Z326" s="1030"/>
      <c r="AA326" s="1030"/>
      <c r="AB326" s="1030"/>
      <c r="AC326" s="1030"/>
      <c r="AD326" s="1030"/>
      <c r="AE326" s="1030"/>
      <c r="AF326" s="1030"/>
      <c r="AG326" s="1030"/>
      <c r="AH326" s="1030"/>
      <c r="AI326" s="1030"/>
      <c r="AJ326" s="1030"/>
      <c r="AK326" s="1030"/>
      <c r="AL326" s="1030"/>
      <c r="AM326" s="1030"/>
      <c r="AN326" s="1030"/>
    </row>
    <row r="327">
      <c r="A327" s="1083"/>
      <c r="B327" s="1104"/>
      <c r="C327" s="1030"/>
      <c r="D327" s="1030"/>
      <c r="E327" s="1030"/>
      <c r="F327" s="1030"/>
      <c r="G327" s="1030"/>
      <c r="H327" s="1030"/>
      <c r="I327" s="1030"/>
      <c r="J327" s="1030"/>
      <c r="K327" s="1030"/>
      <c r="L327" s="1030"/>
      <c r="M327" s="1030"/>
      <c r="N327" s="1030"/>
      <c r="O327" s="1030"/>
      <c r="P327" s="1030"/>
      <c r="Q327" s="1030"/>
      <c r="R327" s="1030"/>
      <c r="S327" s="1030"/>
      <c r="T327" s="1030"/>
      <c r="U327" s="1064"/>
      <c r="V327" s="1030"/>
      <c r="W327" s="1030"/>
      <c r="X327" s="1030"/>
      <c r="Y327" s="1030"/>
      <c r="Z327" s="1030"/>
      <c r="AA327" s="1030"/>
      <c r="AB327" s="1030"/>
      <c r="AC327" s="1030"/>
      <c r="AD327" s="1030"/>
      <c r="AE327" s="1030"/>
      <c r="AF327" s="1030"/>
      <c r="AG327" s="1030"/>
      <c r="AH327" s="1030"/>
      <c r="AI327" s="1030"/>
      <c r="AJ327" s="1030"/>
      <c r="AK327" s="1030"/>
      <c r="AL327" s="1030"/>
      <c r="AM327" s="1030"/>
      <c r="AN327" s="1030"/>
    </row>
    <row r="328">
      <c r="A328" s="1083"/>
      <c r="B328" s="1104"/>
      <c r="C328" s="1030"/>
      <c r="D328" s="1030"/>
      <c r="E328" s="1030"/>
      <c r="F328" s="1030"/>
      <c r="G328" s="1030"/>
      <c r="H328" s="1030"/>
      <c r="I328" s="1030"/>
      <c r="J328" s="1030"/>
      <c r="K328" s="1030"/>
      <c r="L328" s="1030"/>
      <c r="M328" s="1030"/>
      <c r="N328" s="1030"/>
      <c r="O328" s="1030"/>
      <c r="P328" s="1030"/>
      <c r="Q328" s="1030"/>
      <c r="R328" s="1030"/>
      <c r="S328" s="1030"/>
      <c r="T328" s="1030"/>
      <c r="U328" s="1064"/>
      <c r="V328" s="1030"/>
      <c r="W328" s="1030"/>
      <c r="X328" s="1030"/>
      <c r="Y328" s="1030"/>
      <c r="Z328" s="1030"/>
      <c r="AA328" s="1030"/>
      <c r="AB328" s="1030"/>
      <c r="AC328" s="1030"/>
      <c r="AD328" s="1030"/>
      <c r="AE328" s="1030"/>
      <c r="AF328" s="1030"/>
      <c r="AG328" s="1030"/>
      <c r="AH328" s="1030"/>
      <c r="AI328" s="1030"/>
      <c r="AJ328" s="1030"/>
      <c r="AK328" s="1030"/>
      <c r="AL328" s="1030"/>
      <c r="AM328" s="1030"/>
      <c r="AN328" s="1030"/>
    </row>
    <row r="329">
      <c r="A329" s="1083"/>
      <c r="B329" s="1104"/>
      <c r="C329" s="1030"/>
      <c r="D329" s="1030"/>
      <c r="E329" s="1030"/>
      <c r="F329" s="1030"/>
      <c r="G329" s="1030"/>
      <c r="H329" s="1030"/>
      <c r="I329" s="1030"/>
      <c r="J329" s="1030"/>
      <c r="K329" s="1030"/>
      <c r="L329" s="1030"/>
      <c r="M329" s="1030"/>
      <c r="N329" s="1030"/>
      <c r="O329" s="1030"/>
      <c r="P329" s="1030"/>
      <c r="Q329" s="1030"/>
      <c r="R329" s="1030"/>
      <c r="S329" s="1030"/>
      <c r="T329" s="1030"/>
      <c r="U329" s="1064"/>
      <c r="V329" s="1030"/>
      <c r="W329" s="1030"/>
      <c r="X329" s="1030"/>
      <c r="Y329" s="1030"/>
      <c r="Z329" s="1030"/>
      <c r="AA329" s="1030"/>
      <c r="AB329" s="1030"/>
      <c r="AC329" s="1030"/>
      <c r="AD329" s="1030"/>
      <c r="AE329" s="1030"/>
      <c r="AF329" s="1030"/>
      <c r="AG329" s="1030"/>
      <c r="AH329" s="1030"/>
      <c r="AI329" s="1030"/>
      <c r="AJ329" s="1030"/>
      <c r="AK329" s="1030"/>
      <c r="AL329" s="1030"/>
      <c r="AM329" s="1030"/>
      <c r="AN329" s="1030"/>
    </row>
    <row r="330">
      <c r="A330" s="1083"/>
      <c r="B330" s="1104"/>
      <c r="C330" s="1030"/>
      <c r="D330" s="1030"/>
      <c r="E330" s="1030"/>
      <c r="F330" s="1030"/>
      <c r="G330" s="1030"/>
      <c r="H330" s="1030"/>
      <c r="I330" s="1030"/>
      <c r="J330" s="1030"/>
      <c r="K330" s="1030"/>
      <c r="L330" s="1030"/>
      <c r="M330" s="1030"/>
      <c r="N330" s="1030"/>
      <c r="O330" s="1030"/>
      <c r="P330" s="1030"/>
      <c r="Q330" s="1030"/>
      <c r="R330" s="1030"/>
      <c r="S330" s="1030"/>
      <c r="T330" s="1030"/>
      <c r="U330" s="1064"/>
      <c r="V330" s="1030"/>
      <c r="W330" s="1030"/>
      <c r="X330" s="1030"/>
      <c r="Y330" s="1030"/>
      <c r="Z330" s="1030"/>
      <c r="AA330" s="1030"/>
      <c r="AB330" s="1030"/>
      <c r="AC330" s="1030"/>
      <c r="AD330" s="1030"/>
      <c r="AE330" s="1030"/>
      <c r="AF330" s="1030"/>
      <c r="AG330" s="1030"/>
      <c r="AH330" s="1030"/>
      <c r="AI330" s="1030"/>
      <c r="AJ330" s="1030"/>
      <c r="AK330" s="1030"/>
      <c r="AL330" s="1030"/>
      <c r="AM330" s="1030"/>
      <c r="AN330" s="1030"/>
    </row>
    <row r="331">
      <c r="A331" s="1083"/>
      <c r="B331" s="1104"/>
      <c r="C331" s="1030"/>
      <c r="D331" s="1030"/>
      <c r="E331" s="1030"/>
      <c r="F331" s="1030"/>
      <c r="G331" s="1030"/>
      <c r="H331" s="1030"/>
      <c r="I331" s="1030"/>
      <c r="J331" s="1030"/>
      <c r="K331" s="1030"/>
      <c r="L331" s="1030"/>
      <c r="M331" s="1030"/>
      <c r="N331" s="1030"/>
      <c r="O331" s="1030"/>
      <c r="P331" s="1030"/>
      <c r="Q331" s="1030"/>
      <c r="R331" s="1030"/>
      <c r="S331" s="1030"/>
      <c r="T331" s="1030"/>
      <c r="U331" s="1064"/>
      <c r="V331" s="1030"/>
      <c r="W331" s="1030"/>
      <c r="X331" s="1030"/>
      <c r="Y331" s="1030"/>
      <c r="Z331" s="1030"/>
      <c r="AA331" s="1030"/>
      <c r="AB331" s="1030"/>
      <c r="AC331" s="1030"/>
      <c r="AD331" s="1030"/>
      <c r="AE331" s="1030"/>
      <c r="AF331" s="1030"/>
      <c r="AG331" s="1030"/>
      <c r="AH331" s="1030"/>
      <c r="AI331" s="1030"/>
      <c r="AJ331" s="1030"/>
      <c r="AK331" s="1030"/>
      <c r="AL331" s="1030"/>
      <c r="AM331" s="1030"/>
      <c r="AN331" s="1030"/>
    </row>
    <row r="332">
      <c r="A332" s="1083"/>
      <c r="B332" s="1104"/>
      <c r="C332" s="1030"/>
      <c r="D332" s="1030"/>
      <c r="E332" s="1030"/>
      <c r="F332" s="1030"/>
      <c r="G332" s="1030"/>
      <c r="H332" s="1030"/>
      <c r="I332" s="1030"/>
      <c r="J332" s="1030"/>
      <c r="K332" s="1030"/>
      <c r="L332" s="1030"/>
      <c r="M332" s="1030"/>
      <c r="N332" s="1030"/>
      <c r="O332" s="1030"/>
      <c r="P332" s="1030"/>
      <c r="Q332" s="1030"/>
      <c r="R332" s="1030"/>
      <c r="S332" s="1030"/>
      <c r="T332" s="1030"/>
      <c r="U332" s="1064"/>
      <c r="V332" s="1030"/>
      <c r="W332" s="1030"/>
      <c r="X332" s="1030"/>
      <c r="Y332" s="1030"/>
      <c r="Z332" s="1030"/>
      <c r="AA332" s="1030"/>
      <c r="AB332" s="1030"/>
      <c r="AC332" s="1030"/>
      <c r="AD332" s="1030"/>
      <c r="AE332" s="1030"/>
      <c r="AF332" s="1030"/>
      <c r="AG332" s="1030"/>
      <c r="AH332" s="1030"/>
      <c r="AI332" s="1030"/>
      <c r="AJ332" s="1030"/>
      <c r="AK332" s="1030"/>
      <c r="AL332" s="1030"/>
      <c r="AM332" s="1030"/>
      <c r="AN332" s="1030"/>
    </row>
    <row r="333">
      <c r="A333" s="1083"/>
      <c r="B333" s="1104"/>
      <c r="C333" s="1030"/>
      <c r="D333" s="1030"/>
      <c r="E333" s="1030"/>
      <c r="F333" s="1030"/>
      <c r="G333" s="1030"/>
      <c r="H333" s="1030"/>
      <c r="I333" s="1030"/>
      <c r="J333" s="1030"/>
      <c r="K333" s="1030"/>
      <c r="L333" s="1030"/>
      <c r="M333" s="1030"/>
      <c r="N333" s="1030"/>
      <c r="O333" s="1030"/>
      <c r="P333" s="1030"/>
      <c r="Q333" s="1030"/>
      <c r="R333" s="1030"/>
      <c r="S333" s="1030"/>
      <c r="T333" s="1030"/>
      <c r="U333" s="1064"/>
      <c r="V333" s="1030"/>
      <c r="W333" s="1030"/>
      <c r="X333" s="1030"/>
      <c r="Y333" s="1030"/>
      <c r="Z333" s="1030"/>
      <c r="AA333" s="1030"/>
      <c r="AB333" s="1030"/>
      <c r="AC333" s="1030"/>
      <c r="AD333" s="1030"/>
      <c r="AE333" s="1030"/>
      <c r="AF333" s="1030"/>
      <c r="AG333" s="1030"/>
      <c r="AH333" s="1030"/>
      <c r="AI333" s="1030"/>
      <c r="AJ333" s="1030"/>
      <c r="AK333" s="1030"/>
      <c r="AL333" s="1030"/>
      <c r="AM333" s="1030"/>
      <c r="AN333" s="1030"/>
    </row>
    <row r="334">
      <c r="A334" s="1083"/>
      <c r="B334" s="1104"/>
      <c r="C334" s="1030"/>
      <c r="D334" s="1030"/>
      <c r="E334" s="1030"/>
      <c r="F334" s="1030"/>
      <c r="G334" s="1030"/>
      <c r="H334" s="1030"/>
      <c r="I334" s="1030"/>
      <c r="J334" s="1030"/>
      <c r="K334" s="1030"/>
      <c r="L334" s="1030"/>
      <c r="M334" s="1030"/>
      <c r="N334" s="1030"/>
      <c r="O334" s="1030"/>
      <c r="P334" s="1030"/>
      <c r="Q334" s="1030"/>
      <c r="R334" s="1030"/>
      <c r="S334" s="1030"/>
      <c r="T334" s="1030"/>
      <c r="U334" s="1064"/>
      <c r="V334" s="1030"/>
      <c r="W334" s="1030"/>
      <c r="X334" s="1030"/>
      <c r="Y334" s="1030"/>
      <c r="Z334" s="1030"/>
      <c r="AA334" s="1030"/>
      <c r="AB334" s="1030"/>
      <c r="AC334" s="1030"/>
      <c r="AD334" s="1030"/>
      <c r="AE334" s="1030"/>
      <c r="AF334" s="1030"/>
      <c r="AG334" s="1030"/>
      <c r="AH334" s="1030"/>
      <c r="AI334" s="1030"/>
      <c r="AJ334" s="1030"/>
      <c r="AK334" s="1030"/>
      <c r="AL334" s="1030"/>
      <c r="AM334" s="1030"/>
      <c r="AN334" s="1030"/>
    </row>
    <row r="335">
      <c r="A335" s="1083"/>
      <c r="B335" s="1104"/>
      <c r="C335" s="1030"/>
      <c r="D335" s="1030"/>
      <c r="E335" s="1030"/>
      <c r="F335" s="1030"/>
      <c r="G335" s="1030"/>
      <c r="H335" s="1030"/>
      <c r="I335" s="1030"/>
      <c r="J335" s="1030"/>
      <c r="K335" s="1030"/>
      <c r="L335" s="1030"/>
      <c r="M335" s="1030"/>
      <c r="N335" s="1030"/>
      <c r="O335" s="1030"/>
      <c r="P335" s="1030"/>
      <c r="Q335" s="1030"/>
      <c r="R335" s="1030"/>
      <c r="S335" s="1030"/>
      <c r="T335" s="1030"/>
      <c r="U335" s="1064"/>
      <c r="V335" s="1030"/>
      <c r="W335" s="1030"/>
      <c r="X335" s="1030"/>
      <c r="Y335" s="1030"/>
      <c r="Z335" s="1030"/>
      <c r="AA335" s="1030"/>
      <c r="AB335" s="1030"/>
      <c r="AC335" s="1030"/>
      <c r="AD335" s="1030"/>
      <c r="AE335" s="1030"/>
      <c r="AF335" s="1030"/>
      <c r="AG335" s="1030"/>
      <c r="AH335" s="1030"/>
      <c r="AI335" s="1030"/>
      <c r="AJ335" s="1030"/>
      <c r="AK335" s="1030"/>
      <c r="AL335" s="1030"/>
      <c r="AM335" s="1030"/>
      <c r="AN335" s="1030"/>
    </row>
    <row r="336">
      <c r="A336" s="1083"/>
      <c r="B336" s="1104"/>
      <c r="C336" s="1030"/>
      <c r="D336" s="1030"/>
      <c r="E336" s="1030"/>
      <c r="F336" s="1030"/>
      <c r="G336" s="1030"/>
      <c r="H336" s="1030"/>
      <c r="I336" s="1030"/>
      <c r="J336" s="1030"/>
      <c r="K336" s="1030"/>
      <c r="L336" s="1030"/>
      <c r="M336" s="1030"/>
      <c r="N336" s="1030"/>
      <c r="O336" s="1030"/>
      <c r="P336" s="1030"/>
      <c r="Q336" s="1030"/>
      <c r="R336" s="1030"/>
      <c r="S336" s="1030"/>
      <c r="T336" s="1030"/>
      <c r="U336" s="1064"/>
      <c r="V336" s="1030"/>
      <c r="W336" s="1030"/>
      <c r="X336" s="1030"/>
      <c r="Y336" s="1030"/>
      <c r="Z336" s="1030"/>
      <c r="AA336" s="1030"/>
      <c r="AB336" s="1030"/>
      <c r="AC336" s="1030"/>
      <c r="AD336" s="1030"/>
      <c r="AE336" s="1030"/>
      <c r="AF336" s="1030"/>
      <c r="AG336" s="1030"/>
      <c r="AH336" s="1030"/>
      <c r="AI336" s="1030"/>
      <c r="AJ336" s="1030"/>
      <c r="AK336" s="1030"/>
      <c r="AL336" s="1030"/>
      <c r="AM336" s="1030"/>
      <c r="AN336" s="1030"/>
    </row>
    <row r="337">
      <c r="A337" s="1083"/>
      <c r="B337" s="1104"/>
      <c r="C337" s="1030"/>
      <c r="D337" s="1030"/>
      <c r="E337" s="1030"/>
      <c r="F337" s="1030"/>
      <c r="G337" s="1030"/>
      <c r="H337" s="1030"/>
      <c r="I337" s="1030"/>
      <c r="J337" s="1030"/>
      <c r="K337" s="1030"/>
      <c r="L337" s="1030"/>
      <c r="M337" s="1030"/>
      <c r="N337" s="1030"/>
      <c r="O337" s="1030"/>
      <c r="P337" s="1030"/>
      <c r="Q337" s="1030"/>
      <c r="R337" s="1030"/>
      <c r="S337" s="1030"/>
      <c r="T337" s="1030"/>
      <c r="U337" s="1064"/>
      <c r="V337" s="1030"/>
      <c r="W337" s="1030"/>
      <c r="X337" s="1030"/>
      <c r="Y337" s="1030"/>
      <c r="Z337" s="1030"/>
      <c r="AA337" s="1030"/>
      <c r="AB337" s="1030"/>
      <c r="AC337" s="1030"/>
      <c r="AD337" s="1030"/>
      <c r="AE337" s="1030"/>
      <c r="AF337" s="1030"/>
      <c r="AG337" s="1030"/>
      <c r="AH337" s="1030"/>
      <c r="AI337" s="1030"/>
      <c r="AJ337" s="1030"/>
      <c r="AK337" s="1030"/>
      <c r="AL337" s="1030"/>
      <c r="AM337" s="1030"/>
      <c r="AN337" s="1030"/>
    </row>
    <row r="338">
      <c r="A338" s="1083"/>
      <c r="B338" s="1104"/>
      <c r="C338" s="1030"/>
      <c r="D338" s="1030"/>
      <c r="E338" s="1030"/>
      <c r="F338" s="1030"/>
      <c r="G338" s="1030"/>
      <c r="H338" s="1030"/>
      <c r="I338" s="1030"/>
      <c r="J338" s="1030"/>
      <c r="K338" s="1030"/>
      <c r="L338" s="1030"/>
      <c r="M338" s="1030"/>
      <c r="N338" s="1030"/>
      <c r="O338" s="1030"/>
      <c r="P338" s="1030"/>
      <c r="Q338" s="1030"/>
      <c r="R338" s="1030"/>
      <c r="S338" s="1030"/>
      <c r="T338" s="1030"/>
      <c r="U338" s="1064"/>
      <c r="V338" s="1030"/>
      <c r="W338" s="1030"/>
      <c r="X338" s="1030"/>
      <c r="Y338" s="1030"/>
      <c r="Z338" s="1030"/>
      <c r="AA338" s="1030"/>
      <c r="AB338" s="1030"/>
      <c r="AC338" s="1030"/>
      <c r="AD338" s="1030"/>
      <c r="AE338" s="1030"/>
      <c r="AF338" s="1030"/>
      <c r="AG338" s="1030"/>
      <c r="AH338" s="1030"/>
      <c r="AI338" s="1030"/>
      <c r="AJ338" s="1030"/>
      <c r="AK338" s="1030"/>
      <c r="AL338" s="1030"/>
      <c r="AM338" s="1030"/>
      <c r="AN338" s="1030"/>
    </row>
    <row r="339">
      <c r="A339" s="1083"/>
      <c r="B339" s="1104"/>
      <c r="C339" s="1030"/>
      <c r="D339" s="1030"/>
      <c r="E339" s="1030"/>
      <c r="F339" s="1030"/>
      <c r="G339" s="1030"/>
      <c r="H339" s="1030"/>
      <c r="I339" s="1030"/>
      <c r="J339" s="1030"/>
      <c r="K339" s="1030"/>
      <c r="L339" s="1030"/>
      <c r="M339" s="1030"/>
      <c r="N339" s="1030"/>
      <c r="O339" s="1030"/>
      <c r="P339" s="1030"/>
      <c r="Q339" s="1030"/>
      <c r="R339" s="1030"/>
      <c r="S339" s="1030"/>
      <c r="T339" s="1030"/>
      <c r="U339" s="1064"/>
      <c r="V339" s="1030"/>
      <c r="W339" s="1030"/>
      <c r="X339" s="1030"/>
      <c r="Y339" s="1030"/>
      <c r="Z339" s="1030"/>
      <c r="AA339" s="1030"/>
      <c r="AB339" s="1030"/>
      <c r="AC339" s="1030"/>
      <c r="AD339" s="1030"/>
      <c r="AE339" s="1030"/>
      <c r="AF339" s="1030"/>
      <c r="AG339" s="1030"/>
      <c r="AH339" s="1030"/>
      <c r="AI339" s="1030"/>
      <c r="AJ339" s="1030"/>
      <c r="AK339" s="1030"/>
      <c r="AL339" s="1030"/>
      <c r="AM339" s="1030"/>
      <c r="AN339" s="1030"/>
    </row>
    <row r="340">
      <c r="A340" s="1083"/>
      <c r="B340" s="1104"/>
      <c r="C340" s="1030"/>
      <c r="D340" s="1030"/>
      <c r="E340" s="1030"/>
      <c r="F340" s="1030"/>
      <c r="G340" s="1030"/>
      <c r="H340" s="1030"/>
      <c r="I340" s="1030"/>
      <c r="J340" s="1030"/>
      <c r="K340" s="1030"/>
      <c r="L340" s="1030"/>
      <c r="M340" s="1030"/>
      <c r="N340" s="1030"/>
      <c r="O340" s="1030"/>
      <c r="P340" s="1030"/>
      <c r="Q340" s="1030"/>
      <c r="R340" s="1030"/>
      <c r="S340" s="1030"/>
      <c r="T340" s="1030"/>
      <c r="U340" s="1064"/>
      <c r="V340" s="1030"/>
      <c r="W340" s="1030"/>
      <c r="X340" s="1030"/>
      <c r="Y340" s="1030"/>
      <c r="Z340" s="1030"/>
      <c r="AA340" s="1030"/>
      <c r="AB340" s="1030"/>
      <c r="AC340" s="1030"/>
      <c r="AD340" s="1030"/>
      <c r="AE340" s="1030"/>
      <c r="AF340" s="1030"/>
      <c r="AG340" s="1030"/>
      <c r="AH340" s="1030"/>
      <c r="AI340" s="1030"/>
      <c r="AJ340" s="1030"/>
      <c r="AK340" s="1030"/>
      <c r="AL340" s="1030"/>
      <c r="AM340" s="1030"/>
      <c r="AN340" s="1030"/>
    </row>
    <row r="341">
      <c r="A341" s="1083"/>
      <c r="B341" s="1104"/>
      <c r="C341" s="1030"/>
      <c r="D341" s="1030"/>
      <c r="E341" s="1030"/>
      <c r="F341" s="1030"/>
      <c r="G341" s="1030"/>
      <c r="H341" s="1030"/>
      <c r="I341" s="1030"/>
      <c r="J341" s="1030"/>
      <c r="K341" s="1030"/>
      <c r="L341" s="1030"/>
      <c r="M341" s="1030"/>
      <c r="N341" s="1030"/>
      <c r="O341" s="1030"/>
      <c r="P341" s="1030"/>
      <c r="Q341" s="1030"/>
      <c r="R341" s="1030"/>
      <c r="S341" s="1030"/>
      <c r="T341" s="1030"/>
      <c r="U341" s="1064"/>
      <c r="V341" s="1030"/>
      <c r="W341" s="1030"/>
      <c r="X341" s="1030"/>
      <c r="Y341" s="1030"/>
      <c r="Z341" s="1030"/>
      <c r="AA341" s="1030"/>
      <c r="AB341" s="1030"/>
      <c r="AC341" s="1030"/>
      <c r="AD341" s="1030"/>
      <c r="AE341" s="1030"/>
      <c r="AF341" s="1030"/>
      <c r="AG341" s="1030"/>
      <c r="AH341" s="1030"/>
      <c r="AI341" s="1030"/>
      <c r="AJ341" s="1030"/>
      <c r="AK341" s="1030"/>
      <c r="AL341" s="1030"/>
      <c r="AM341" s="1030"/>
      <c r="AN341" s="1030"/>
    </row>
    <row r="342">
      <c r="A342" s="1083"/>
      <c r="B342" s="1104"/>
      <c r="C342" s="1030"/>
      <c r="D342" s="1030"/>
      <c r="E342" s="1030"/>
      <c r="F342" s="1030"/>
      <c r="G342" s="1030"/>
      <c r="H342" s="1030"/>
      <c r="I342" s="1030"/>
      <c r="J342" s="1030"/>
      <c r="K342" s="1030"/>
      <c r="L342" s="1030"/>
      <c r="M342" s="1030"/>
      <c r="N342" s="1030"/>
      <c r="O342" s="1030"/>
      <c r="P342" s="1030"/>
      <c r="Q342" s="1030"/>
      <c r="R342" s="1030"/>
      <c r="S342" s="1030"/>
      <c r="T342" s="1030"/>
      <c r="U342" s="1064"/>
      <c r="V342" s="1030"/>
      <c r="W342" s="1030"/>
      <c r="X342" s="1030"/>
      <c r="Y342" s="1030"/>
      <c r="Z342" s="1030"/>
      <c r="AA342" s="1030"/>
      <c r="AB342" s="1030"/>
      <c r="AC342" s="1030"/>
      <c r="AD342" s="1030"/>
      <c r="AE342" s="1030"/>
      <c r="AF342" s="1030"/>
      <c r="AG342" s="1030"/>
      <c r="AH342" s="1030"/>
      <c r="AI342" s="1030"/>
      <c r="AJ342" s="1030"/>
      <c r="AK342" s="1030"/>
      <c r="AL342" s="1030"/>
      <c r="AM342" s="1030"/>
      <c r="AN342" s="1030"/>
    </row>
    <row r="343">
      <c r="A343" s="1083"/>
      <c r="B343" s="1104"/>
      <c r="C343" s="1030"/>
      <c r="D343" s="1030"/>
      <c r="E343" s="1030"/>
      <c r="F343" s="1030"/>
      <c r="G343" s="1030"/>
      <c r="H343" s="1030"/>
      <c r="I343" s="1030"/>
      <c r="J343" s="1030"/>
      <c r="K343" s="1030"/>
      <c r="L343" s="1030"/>
      <c r="M343" s="1030"/>
      <c r="N343" s="1030"/>
      <c r="O343" s="1030"/>
      <c r="P343" s="1030"/>
      <c r="Q343" s="1030"/>
      <c r="R343" s="1030"/>
      <c r="S343" s="1030"/>
      <c r="T343" s="1030"/>
      <c r="U343" s="1064"/>
      <c r="V343" s="1030"/>
      <c r="W343" s="1030"/>
      <c r="X343" s="1030"/>
      <c r="Y343" s="1030"/>
      <c r="Z343" s="1030"/>
      <c r="AA343" s="1030"/>
      <c r="AB343" s="1030"/>
      <c r="AC343" s="1030"/>
      <c r="AD343" s="1030"/>
      <c r="AE343" s="1030"/>
      <c r="AF343" s="1030"/>
      <c r="AG343" s="1030"/>
      <c r="AH343" s="1030"/>
      <c r="AI343" s="1030"/>
      <c r="AJ343" s="1030"/>
      <c r="AK343" s="1030"/>
      <c r="AL343" s="1030"/>
      <c r="AM343" s="1030"/>
      <c r="AN343" s="1030"/>
    </row>
    <row r="344">
      <c r="A344" s="1083"/>
      <c r="B344" s="1104"/>
      <c r="C344" s="1030"/>
      <c r="D344" s="1030"/>
      <c r="E344" s="1030"/>
      <c r="F344" s="1030"/>
      <c r="G344" s="1030"/>
      <c r="H344" s="1030"/>
      <c r="I344" s="1030"/>
      <c r="J344" s="1030"/>
      <c r="K344" s="1030"/>
      <c r="L344" s="1030"/>
      <c r="M344" s="1030"/>
      <c r="N344" s="1030"/>
      <c r="O344" s="1030"/>
      <c r="P344" s="1030"/>
      <c r="Q344" s="1030"/>
      <c r="R344" s="1030"/>
      <c r="S344" s="1030"/>
      <c r="T344" s="1030"/>
      <c r="U344" s="1064"/>
      <c r="V344" s="1030"/>
      <c r="W344" s="1030"/>
      <c r="X344" s="1030"/>
      <c r="Y344" s="1030"/>
      <c r="Z344" s="1030"/>
      <c r="AA344" s="1030"/>
      <c r="AB344" s="1030"/>
      <c r="AC344" s="1030"/>
      <c r="AD344" s="1030"/>
      <c r="AE344" s="1030"/>
      <c r="AF344" s="1030"/>
      <c r="AG344" s="1030"/>
      <c r="AH344" s="1030"/>
      <c r="AI344" s="1030"/>
      <c r="AJ344" s="1030"/>
      <c r="AK344" s="1030"/>
      <c r="AL344" s="1030"/>
      <c r="AM344" s="1030"/>
      <c r="AN344" s="1030"/>
    </row>
    <row r="345">
      <c r="A345" s="1083"/>
      <c r="B345" s="1104"/>
      <c r="C345" s="1030"/>
      <c r="D345" s="1030"/>
      <c r="E345" s="1030"/>
      <c r="F345" s="1030"/>
      <c r="G345" s="1030"/>
      <c r="H345" s="1030"/>
      <c r="I345" s="1030"/>
      <c r="J345" s="1030"/>
      <c r="K345" s="1030"/>
      <c r="L345" s="1030"/>
      <c r="M345" s="1030"/>
      <c r="N345" s="1030"/>
      <c r="O345" s="1030"/>
      <c r="P345" s="1030"/>
      <c r="Q345" s="1030"/>
      <c r="R345" s="1030"/>
      <c r="S345" s="1030"/>
      <c r="T345" s="1030"/>
      <c r="U345" s="1064"/>
      <c r="V345" s="1030"/>
      <c r="W345" s="1030"/>
      <c r="X345" s="1030"/>
      <c r="Y345" s="1030"/>
      <c r="Z345" s="1030"/>
      <c r="AA345" s="1030"/>
      <c r="AB345" s="1030"/>
      <c r="AC345" s="1030"/>
      <c r="AD345" s="1030"/>
      <c r="AE345" s="1030"/>
      <c r="AF345" s="1030"/>
      <c r="AG345" s="1030"/>
      <c r="AH345" s="1030"/>
      <c r="AI345" s="1030"/>
      <c r="AJ345" s="1030"/>
      <c r="AK345" s="1030"/>
      <c r="AL345" s="1030"/>
      <c r="AM345" s="1030"/>
      <c r="AN345" s="1030"/>
    </row>
    <row r="346">
      <c r="A346" s="1083"/>
      <c r="B346" s="1104"/>
      <c r="C346" s="1030"/>
      <c r="D346" s="1030"/>
      <c r="E346" s="1030"/>
      <c r="F346" s="1030"/>
      <c r="G346" s="1030"/>
      <c r="H346" s="1030"/>
      <c r="I346" s="1030"/>
      <c r="J346" s="1030"/>
      <c r="K346" s="1030"/>
      <c r="L346" s="1030"/>
      <c r="M346" s="1030"/>
      <c r="N346" s="1030"/>
      <c r="O346" s="1030"/>
      <c r="P346" s="1030"/>
      <c r="Q346" s="1030"/>
      <c r="R346" s="1030"/>
      <c r="S346" s="1030"/>
      <c r="T346" s="1030"/>
      <c r="U346" s="1064"/>
      <c r="V346" s="1030"/>
      <c r="W346" s="1030"/>
      <c r="X346" s="1030"/>
      <c r="Y346" s="1030"/>
      <c r="Z346" s="1030"/>
      <c r="AA346" s="1030"/>
      <c r="AB346" s="1030"/>
      <c r="AC346" s="1030"/>
      <c r="AD346" s="1030"/>
      <c r="AE346" s="1030"/>
      <c r="AF346" s="1030"/>
      <c r="AG346" s="1030"/>
      <c r="AH346" s="1030"/>
      <c r="AI346" s="1030"/>
      <c r="AJ346" s="1030"/>
      <c r="AK346" s="1030"/>
      <c r="AL346" s="1030"/>
      <c r="AM346" s="1030"/>
      <c r="AN346" s="1030"/>
    </row>
    <row r="347">
      <c r="A347" s="1083"/>
      <c r="B347" s="1104"/>
      <c r="C347" s="1030"/>
      <c r="D347" s="1030"/>
      <c r="E347" s="1030"/>
      <c r="F347" s="1030"/>
      <c r="G347" s="1030"/>
      <c r="H347" s="1030"/>
      <c r="I347" s="1030"/>
      <c r="J347" s="1030"/>
      <c r="K347" s="1030"/>
      <c r="L347" s="1030"/>
      <c r="M347" s="1030"/>
      <c r="N347" s="1030"/>
      <c r="O347" s="1030"/>
      <c r="P347" s="1030"/>
      <c r="Q347" s="1030"/>
      <c r="R347" s="1030"/>
      <c r="S347" s="1030"/>
      <c r="T347" s="1030"/>
      <c r="U347" s="1064"/>
      <c r="V347" s="1030"/>
      <c r="W347" s="1030"/>
      <c r="X347" s="1030"/>
      <c r="Y347" s="1030"/>
      <c r="Z347" s="1030"/>
      <c r="AA347" s="1030"/>
      <c r="AB347" s="1030"/>
      <c r="AC347" s="1030"/>
      <c r="AD347" s="1030"/>
      <c r="AE347" s="1030"/>
      <c r="AF347" s="1030"/>
      <c r="AG347" s="1030"/>
      <c r="AH347" s="1030"/>
      <c r="AI347" s="1030"/>
      <c r="AJ347" s="1030"/>
      <c r="AK347" s="1030"/>
      <c r="AL347" s="1030"/>
      <c r="AM347" s="1030"/>
      <c r="AN347" s="1030"/>
    </row>
    <row r="348">
      <c r="A348" s="1083"/>
      <c r="B348" s="1104"/>
      <c r="C348" s="1030"/>
      <c r="D348" s="1030"/>
      <c r="E348" s="1030"/>
      <c r="F348" s="1030"/>
      <c r="G348" s="1030"/>
      <c r="H348" s="1030"/>
      <c r="I348" s="1030"/>
      <c r="J348" s="1030"/>
      <c r="K348" s="1030"/>
      <c r="L348" s="1030"/>
      <c r="M348" s="1030"/>
      <c r="N348" s="1030"/>
      <c r="O348" s="1030"/>
      <c r="P348" s="1030"/>
      <c r="Q348" s="1030"/>
      <c r="R348" s="1030"/>
      <c r="S348" s="1030"/>
      <c r="T348" s="1030"/>
      <c r="U348" s="1064"/>
      <c r="V348" s="1030"/>
      <c r="W348" s="1030"/>
      <c r="X348" s="1030"/>
      <c r="Y348" s="1030"/>
      <c r="Z348" s="1030"/>
      <c r="AA348" s="1030"/>
      <c r="AB348" s="1030"/>
      <c r="AC348" s="1030"/>
      <c r="AD348" s="1030"/>
      <c r="AE348" s="1030"/>
      <c r="AF348" s="1030"/>
      <c r="AG348" s="1030"/>
      <c r="AH348" s="1030"/>
      <c r="AI348" s="1030"/>
      <c r="AJ348" s="1030"/>
      <c r="AK348" s="1030"/>
      <c r="AL348" s="1030"/>
      <c r="AM348" s="1030"/>
      <c r="AN348" s="1030"/>
    </row>
    <row r="349">
      <c r="A349" s="1083"/>
      <c r="B349" s="1104"/>
      <c r="C349" s="1030"/>
      <c r="D349" s="1030"/>
      <c r="E349" s="1030"/>
      <c r="F349" s="1030"/>
      <c r="G349" s="1030"/>
      <c r="H349" s="1030"/>
      <c r="I349" s="1030"/>
      <c r="J349" s="1030"/>
      <c r="K349" s="1030"/>
      <c r="L349" s="1030"/>
      <c r="M349" s="1030"/>
      <c r="N349" s="1030"/>
      <c r="O349" s="1030"/>
      <c r="P349" s="1030"/>
      <c r="Q349" s="1030"/>
      <c r="R349" s="1030"/>
      <c r="S349" s="1030"/>
      <c r="T349" s="1030"/>
      <c r="U349" s="1064"/>
      <c r="V349" s="1030"/>
      <c r="W349" s="1030"/>
      <c r="X349" s="1030"/>
      <c r="Y349" s="1030"/>
      <c r="Z349" s="1030"/>
      <c r="AA349" s="1030"/>
      <c r="AB349" s="1030"/>
      <c r="AC349" s="1030"/>
      <c r="AD349" s="1030"/>
      <c r="AE349" s="1030"/>
      <c r="AF349" s="1030"/>
      <c r="AG349" s="1030"/>
      <c r="AH349" s="1030"/>
      <c r="AI349" s="1030"/>
      <c r="AJ349" s="1030"/>
      <c r="AK349" s="1030"/>
      <c r="AL349" s="1030"/>
      <c r="AM349" s="1030"/>
      <c r="AN349" s="1030"/>
    </row>
    <row r="350">
      <c r="A350" s="1083"/>
      <c r="B350" s="1104"/>
      <c r="C350" s="1030"/>
      <c r="D350" s="1030"/>
      <c r="E350" s="1030"/>
      <c r="F350" s="1030"/>
      <c r="G350" s="1030"/>
      <c r="H350" s="1030"/>
      <c r="I350" s="1030"/>
      <c r="J350" s="1030"/>
      <c r="K350" s="1030"/>
      <c r="L350" s="1030"/>
      <c r="M350" s="1030"/>
      <c r="N350" s="1030"/>
      <c r="O350" s="1030"/>
      <c r="P350" s="1030"/>
      <c r="Q350" s="1030"/>
      <c r="R350" s="1030"/>
      <c r="S350" s="1030"/>
      <c r="T350" s="1030"/>
      <c r="U350" s="1064"/>
      <c r="V350" s="1030"/>
      <c r="W350" s="1030"/>
      <c r="X350" s="1030"/>
      <c r="Y350" s="1030"/>
      <c r="Z350" s="1030"/>
      <c r="AA350" s="1030"/>
      <c r="AB350" s="1030"/>
      <c r="AC350" s="1030"/>
      <c r="AD350" s="1030"/>
      <c r="AE350" s="1030"/>
      <c r="AF350" s="1030"/>
      <c r="AG350" s="1030"/>
      <c r="AH350" s="1030"/>
      <c r="AI350" s="1030"/>
      <c r="AJ350" s="1030"/>
      <c r="AK350" s="1030"/>
      <c r="AL350" s="1030"/>
      <c r="AM350" s="1030"/>
      <c r="AN350" s="1030"/>
    </row>
    <row r="351">
      <c r="A351" s="1083"/>
      <c r="B351" s="1104"/>
      <c r="C351" s="1030"/>
      <c r="D351" s="1030"/>
      <c r="E351" s="1030"/>
      <c r="F351" s="1030"/>
      <c r="G351" s="1030"/>
      <c r="H351" s="1030"/>
      <c r="I351" s="1030"/>
      <c r="J351" s="1030"/>
      <c r="K351" s="1030"/>
      <c r="L351" s="1030"/>
      <c r="M351" s="1030"/>
      <c r="N351" s="1030"/>
      <c r="O351" s="1030"/>
      <c r="P351" s="1030"/>
      <c r="Q351" s="1030"/>
      <c r="R351" s="1030"/>
      <c r="S351" s="1030"/>
      <c r="T351" s="1030"/>
      <c r="U351" s="1064"/>
      <c r="V351" s="1030"/>
      <c r="W351" s="1030"/>
      <c r="X351" s="1030"/>
      <c r="Y351" s="1030"/>
      <c r="Z351" s="1030"/>
      <c r="AA351" s="1030"/>
      <c r="AB351" s="1030"/>
      <c r="AC351" s="1030"/>
      <c r="AD351" s="1030"/>
      <c r="AE351" s="1030"/>
      <c r="AF351" s="1030"/>
      <c r="AG351" s="1030"/>
      <c r="AH351" s="1030"/>
      <c r="AI351" s="1030"/>
      <c r="AJ351" s="1030"/>
      <c r="AK351" s="1030"/>
      <c r="AL351" s="1030"/>
      <c r="AM351" s="1030"/>
      <c r="AN351" s="1030"/>
    </row>
    <row r="352">
      <c r="A352" s="1083"/>
      <c r="B352" s="1104"/>
      <c r="C352" s="1030"/>
      <c r="D352" s="1030"/>
      <c r="E352" s="1030"/>
      <c r="F352" s="1030"/>
      <c r="G352" s="1030"/>
      <c r="H352" s="1030"/>
      <c r="I352" s="1030"/>
      <c r="J352" s="1030"/>
      <c r="K352" s="1030"/>
      <c r="L352" s="1030"/>
      <c r="M352" s="1030"/>
      <c r="N352" s="1030"/>
      <c r="O352" s="1030"/>
      <c r="P352" s="1030"/>
      <c r="Q352" s="1030"/>
      <c r="R352" s="1030"/>
      <c r="S352" s="1030"/>
      <c r="T352" s="1030"/>
      <c r="U352" s="1064"/>
      <c r="V352" s="1030"/>
      <c r="W352" s="1030"/>
      <c r="X352" s="1030"/>
      <c r="Y352" s="1030"/>
      <c r="Z352" s="1030"/>
      <c r="AA352" s="1030"/>
      <c r="AB352" s="1030"/>
      <c r="AC352" s="1030"/>
      <c r="AD352" s="1030"/>
      <c r="AE352" s="1030"/>
      <c r="AF352" s="1030"/>
      <c r="AG352" s="1030"/>
      <c r="AH352" s="1030"/>
      <c r="AI352" s="1030"/>
      <c r="AJ352" s="1030"/>
      <c r="AK352" s="1030"/>
      <c r="AL352" s="1030"/>
      <c r="AM352" s="1030"/>
      <c r="AN352" s="1030"/>
    </row>
    <row r="353">
      <c r="A353" s="1083"/>
      <c r="B353" s="1104"/>
      <c r="C353" s="1030"/>
      <c r="D353" s="1030"/>
      <c r="E353" s="1030"/>
      <c r="F353" s="1030"/>
      <c r="G353" s="1030"/>
      <c r="H353" s="1030"/>
      <c r="I353" s="1030"/>
      <c r="J353" s="1030"/>
      <c r="K353" s="1030"/>
      <c r="L353" s="1030"/>
      <c r="M353" s="1030"/>
      <c r="N353" s="1030"/>
      <c r="O353" s="1030"/>
      <c r="P353" s="1030"/>
      <c r="Q353" s="1030"/>
      <c r="R353" s="1030"/>
      <c r="S353" s="1030"/>
      <c r="T353" s="1030"/>
      <c r="U353" s="1064"/>
      <c r="V353" s="1030"/>
      <c r="W353" s="1030"/>
      <c r="X353" s="1030"/>
      <c r="Y353" s="1030"/>
      <c r="Z353" s="1030"/>
      <c r="AA353" s="1030"/>
      <c r="AB353" s="1030"/>
      <c r="AC353" s="1030"/>
      <c r="AD353" s="1030"/>
      <c r="AE353" s="1030"/>
      <c r="AF353" s="1030"/>
      <c r="AG353" s="1030"/>
      <c r="AH353" s="1030"/>
      <c r="AI353" s="1030"/>
      <c r="AJ353" s="1030"/>
      <c r="AK353" s="1030"/>
      <c r="AL353" s="1030"/>
      <c r="AM353" s="1030"/>
      <c r="AN353" s="1030"/>
    </row>
    <row r="354">
      <c r="A354" s="1083"/>
      <c r="B354" s="1104"/>
      <c r="C354" s="1030"/>
      <c r="D354" s="1030"/>
      <c r="E354" s="1030"/>
      <c r="F354" s="1030"/>
      <c r="G354" s="1030"/>
      <c r="H354" s="1030"/>
      <c r="I354" s="1030"/>
      <c r="J354" s="1030"/>
      <c r="K354" s="1030"/>
      <c r="L354" s="1030"/>
      <c r="M354" s="1030"/>
      <c r="N354" s="1030"/>
      <c r="O354" s="1030"/>
      <c r="P354" s="1030"/>
      <c r="Q354" s="1030"/>
      <c r="R354" s="1030"/>
      <c r="S354" s="1030"/>
      <c r="T354" s="1030"/>
      <c r="U354" s="1064"/>
      <c r="V354" s="1030"/>
      <c r="W354" s="1030"/>
      <c r="X354" s="1030"/>
      <c r="Y354" s="1030"/>
      <c r="Z354" s="1030"/>
      <c r="AA354" s="1030"/>
      <c r="AB354" s="1030"/>
      <c r="AC354" s="1030"/>
      <c r="AD354" s="1030"/>
      <c r="AE354" s="1030"/>
      <c r="AF354" s="1030"/>
      <c r="AG354" s="1030"/>
      <c r="AH354" s="1030"/>
      <c r="AI354" s="1030"/>
      <c r="AJ354" s="1030"/>
      <c r="AK354" s="1030"/>
      <c r="AL354" s="1030"/>
      <c r="AM354" s="1030"/>
      <c r="AN354" s="1030"/>
    </row>
    <row r="355">
      <c r="A355" s="1083"/>
      <c r="B355" s="1104"/>
      <c r="C355" s="1030"/>
      <c r="D355" s="1030"/>
      <c r="E355" s="1030"/>
      <c r="F355" s="1030"/>
      <c r="G355" s="1030"/>
      <c r="H355" s="1030"/>
      <c r="I355" s="1030"/>
      <c r="J355" s="1030"/>
      <c r="K355" s="1030"/>
      <c r="L355" s="1030"/>
      <c r="M355" s="1030"/>
      <c r="N355" s="1030"/>
      <c r="O355" s="1030"/>
      <c r="P355" s="1030"/>
      <c r="Q355" s="1030"/>
      <c r="R355" s="1030"/>
      <c r="S355" s="1030"/>
      <c r="T355" s="1030"/>
      <c r="U355" s="1064"/>
      <c r="V355" s="1030"/>
      <c r="W355" s="1030"/>
      <c r="X355" s="1030"/>
      <c r="Y355" s="1030"/>
      <c r="Z355" s="1030"/>
      <c r="AA355" s="1030"/>
      <c r="AB355" s="1030"/>
      <c r="AC355" s="1030"/>
      <c r="AD355" s="1030"/>
      <c r="AE355" s="1030"/>
      <c r="AF355" s="1030"/>
      <c r="AG355" s="1030"/>
      <c r="AH355" s="1030"/>
      <c r="AI355" s="1030"/>
      <c r="AJ355" s="1030"/>
      <c r="AK355" s="1030"/>
      <c r="AL355" s="1030"/>
      <c r="AM355" s="1030"/>
      <c r="AN355" s="1030"/>
    </row>
    <row r="356">
      <c r="A356" s="1083"/>
      <c r="B356" s="1104"/>
      <c r="C356" s="1030"/>
      <c r="D356" s="1030"/>
      <c r="E356" s="1030"/>
      <c r="F356" s="1030"/>
      <c r="G356" s="1030"/>
      <c r="H356" s="1030"/>
      <c r="I356" s="1030"/>
      <c r="J356" s="1030"/>
      <c r="K356" s="1030"/>
      <c r="L356" s="1030"/>
      <c r="M356" s="1030"/>
      <c r="N356" s="1030"/>
      <c r="O356" s="1030"/>
      <c r="P356" s="1030"/>
      <c r="Q356" s="1030"/>
      <c r="R356" s="1030"/>
      <c r="S356" s="1030"/>
      <c r="T356" s="1030"/>
      <c r="U356" s="1064"/>
      <c r="V356" s="1030"/>
      <c r="W356" s="1030"/>
      <c r="X356" s="1030"/>
      <c r="Y356" s="1030"/>
      <c r="Z356" s="1030"/>
      <c r="AA356" s="1030"/>
      <c r="AB356" s="1030"/>
      <c r="AC356" s="1030"/>
      <c r="AD356" s="1030"/>
      <c r="AE356" s="1030"/>
      <c r="AF356" s="1030"/>
      <c r="AG356" s="1030"/>
      <c r="AH356" s="1030"/>
      <c r="AI356" s="1030"/>
      <c r="AJ356" s="1030"/>
      <c r="AK356" s="1030"/>
      <c r="AL356" s="1030"/>
      <c r="AM356" s="1030"/>
      <c r="AN356" s="1030"/>
    </row>
    <row r="357">
      <c r="A357" s="1083"/>
      <c r="B357" s="1104"/>
      <c r="C357" s="1030"/>
      <c r="D357" s="1030"/>
      <c r="E357" s="1030"/>
      <c r="F357" s="1030"/>
      <c r="G357" s="1030"/>
      <c r="H357" s="1030"/>
      <c r="I357" s="1030"/>
      <c r="J357" s="1030"/>
      <c r="K357" s="1030"/>
      <c r="L357" s="1030"/>
      <c r="M357" s="1030"/>
      <c r="N357" s="1030"/>
      <c r="O357" s="1030"/>
      <c r="P357" s="1030"/>
      <c r="Q357" s="1030"/>
      <c r="R357" s="1030"/>
      <c r="S357" s="1030"/>
      <c r="T357" s="1030"/>
      <c r="U357" s="1064"/>
      <c r="V357" s="1030"/>
      <c r="W357" s="1030"/>
      <c r="X357" s="1030"/>
      <c r="Y357" s="1030"/>
      <c r="Z357" s="1030"/>
      <c r="AA357" s="1030"/>
      <c r="AB357" s="1030"/>
      <c r="AC357" s="1030"/>
      <c r="AD357" s="1030"/>
      <c r="AE357" s="1030"/>
      <c r="AF357" s="1030"/>
      <c r="AG357" s="1030"/>
      <c r="AH357" s="1030"/>
      <c r="AI357" s="1030"/>
      <c r="AJ357" s="1030"/>
      <c r="AK357" s="1030"/>
      <c r="AL357" s="1030"/>
      <c r="AM357" s="1030"/>
      <c r="AN357" s="1030"/>
    </row>
    <row r="358">
      <c r="A358" s="1083"/>
      <c r="B358" s="1104"/>
      <c r="C358" s="1030"/>
      <c r="D358" s="1030"/>
      <c r="E358" s="1030"/>
      <c r="F358" s="1030"/>
      <c r="G358" s="1030"/>
      <c r="H358" s="1030"/>
      <c r="I358" s="1030"/>
      <c r="J358" s="1030"/>
      <c r="K358" s="1030"/>
      <c r="L358" s="1030"/>
      <c r="M358" s="1030"/>
      <c r="N358" s="1030"/>
      <c r="O358" s="1030"/>
      <c r="P358" s="1030"/>
      <c r="Q358" s="1030"/>
      <c r="R358" s="1030"/>
      <c r="S358" s="1030"/>
      <c r="T358" s="1030"/>
      <c r="U358" s="1064"/>
      <c r="V358" s="1030"/>
      <c r="W358" s="1030"/>
      <c r="X358" s="1030"/>
      <c r="Y358" s="1030"/>
      <c r="Z358" s="1030"/>
      <c r="AA358" s="1030"/>
      <c r="AB358" s="1030"/>
      <c r="AC358" s="1030"/>
      <c r="AD358" s="1030"/>
      <c r="AE358" s="1030"/>
      <c r="AF358" s="1030"/>
      <c r="AG358" s="1030"/>
      <c r="AH358" s="1030"/>
      <c r="AI358" s="1030"/>
      <c r="AJ358" s="1030"/>
      <c r="AK358" s="1030"/>
      <c r="AL358" s="1030"/>
      <c r="AM358" s="1030"/>
      <c r="AN358" s="1030"/>
    </row>
    <row r="359">
      <c r="A359" s="1083"/>
      <c r="B359" s="1104"/>
      <c r="C359" s="1030"/>
      <c r="D359" s="1030"/>
      <c r="E359" s="1030"/>
      <c r="F359" s="1030"/>
      <c r="G359" s="1030"/>
      <c r="H359" s="1030"/>
      <c r="I359" s="1030"/>
      <c r="J359" s="1030"/>
      <c r="K359" s="1030"/>
      <c r="L359" s="1030"/>
      <c r="M359" s="1030"/>
      <c r="N359" s="1030"/>
      <c r="O359" s="1030"/>
      <c r="P359" s="1030"/>
      <c r="Q359" s="1030"/>
      <c r="R359" s="1030"/>
      <c r="S359" s="1030"/>
      <c r="T359" s="1030"/>
      <c r="U359" s="1064"/>
      <c r="V359" s="1030"/>
      <c r="W359" s="1030"/>
      <c r="X359" s="1030"/>
      <c r="Y359" s="1030"/>
      <c r="Z359" s="1030"/>
      <c r="AA359" s="1030"/>
      <c r="AB359" s="1030"/>
      <c r="AC359" s="1030"/>
      <c r="AD359" s="1030"/>
      <c r="AE359" s="1030"/>
      <c r="AF359" s="1030"/>
      <c r="AG359" s="1030"/>
      <c r="AH359" s="1030"/>
      <c r="AI359" s="1030"/>
      <c r="AJ359" s="1030"/>
      <c r="AK359" s="1030"/>
      <c r="AL359" s="1030"/>
      <c r="AM359" s="1030"/>
      <c r="AN359" s="1030"/>
    </row>
    <row r="360">
      <c r="A360" s="1083"/>
      <c r="B360" s="1104"/>
      <c r="C360" s="1030"/>
      <c r="D360" s="1030"/>
      <c r="E360" s="1030"/>
      <c r="F360" s="1030"/>
      <c r="G360" s="1030"/>
      <c r="H360" s="1030"/>
      <c r="I360" s="1030"/>
      <c r="J360" s="1030"/>
      <c r="K360" s="1030"/>
      <c r="L360" s="1030"/>
      <c r="M360" s="1030"/>
      <c r="N360" s="1030"/>
      <c r="O360" s="1030"/>
      <c r="P360" s="1030"/>
      <c r="Q360" s="1030"/>
      <c r="R360" s="1030"/>
      <c r="S360" s="1030"/>
      <c r="T360" s="1030"/>
      <c r="U360" s="1064"/>
      <c r="V360" s="1030"/>
      <c r="W360" s="1030"/>
      <c r="X360" s="1030"/>
      <c r="Y360" s="1030"/>
      <c r="Z360" s="1030"/>
      <c r="AA360" s="1030"/>
      <c r="AB360" s="1030"/>
      <c r="AC360" s="1030"/>
      <c r="AD360" s="1030"/>
      <c r="AE360" s="1030"/>
      <c r="AF360" s="1030"/>
      <c r="AG360" s="1030"/>
      <c r="AH360" s="1030"/>
      <c r="AI360" s="1030"/>
      <c r="AJ360" s="1030"/>
      <c r="AK360" s="1030"/>
      <c r="AL360" s="1030"/>
      <c r="AM360" s="1030"/>
      <c r="AN360" s="1030"/>
    </row>
    <row r="361">
      <c r="A361" s="1083"/>
      <c r="B361" s="1104"/>
      <c r="C361" s="1030"/>
      <c r="D361" s="1030"/>
      <c r="E361" s="1030"/>
      <c r="F361" s="1030"/>
      <c r="G361" s="1030"/>
      <c r="H361" s="1030"/>
      <c r="I361" s="1030"/>
      <c r="J361" s="1030"/>
      <c r="K361" s="1030"/>
      <c r="L361" s="1030"/>
      <c r="M361" s="1030"/>
      <c r="N361" s="1030"/>
      <c r="O361" s="1030"/>
      <c r="P361" s="1030"/>
      <c r="Q361" s="1030"/>
      <c r="R361" s="1030"/>
      <c r="S361" s="1030"/>
      <c r="T361" s="1030"/>
      <c r="U361" s="1064"/>
      <c r="V361" s="1030"/>
      <c r="W361" s="1030"/>
      <c r="X361" s="1030"/>
      <c r="Y361" s="1030"/>
      <c r="Z361" s="1030"/>
      <c r="AA361" s="1030"/>
      <c r="AB361" s="1030"/>
      <c r="AC361" s="1030"/>
      <c r="AD361" s="1030"/>
      <c r="AE361" s="1030"/>
      <c r="AF361" s="1030"/>
      <c r="AG361" s="1030"/>
      <c r="AH361" s="1030"/>
      <c r="AI361" s="1030"/>
      <c r="AJ361" s="1030"/>
      <c r="AK361" s="1030"/>
      <c r="AL361" s="1030"/>
      <c r="AM361" s="1030"/>
      <c r="AN361" s="1030"/>
    </row>
    <row r="362">
      <c r="A362" s="1083"/>
      <c r="B362" s="1104"/>
      <c r="C362" s="1030"/>
      <c r="D362" s="1030"/>
      <c r="E362" s="1030"/>
      <c r="F362" s="1030"/>
      <c r="G362" s="1030"/>
      <c r="H362" s="1030"/>
      <c r="I362" s="1030"/>
      <c r="J362" s="1030"/>
      <c r="K362" s="1030"/>
      <c r="L362" s="1030"/>
      <c r="M362" s="1030"/>
      <c r="N362" s="1030"/>
      <c r="O362" s="1030"/>
      <c r="P362" s="1030"/>
      <c r="Q362" s="1030"/>
      <c r="R362" s="1030"/>
      <c r="S362" s="1030"/>
      <c r="T362" s="1030"/>
      <c r="U362" s="1064"/>
      <c r="V362" s="1030"/>
      <c r="W362" s="1030"/>
      <c r="X362" s="1030"/>
      <c r="Y362" s="1030"/>
      <c r="Z362" s="1030"/>
      <c r="AA362" s="1030"/>
      <c r="AB362" s="1030"/>
      <c r="AC362" s="1030"/>
      <c r="AD362" s="1030"/>
      <c r="AE362" s="1030"/>
      <c r="AF362" s="1030"/>
      <c r="AG362" s="1030"/>
      <c r="AH362" s="1030"/>
      <c r="AI362" s="1030"/>
      <c r="AJ362" s="1030"/>
      <c r="AK362" s="1030"/>
      <c r="AL362" s="1030"/>
      <c r="AM362" s="1030"/>
      <c r="AN362" s="1030"/>
    </row>
    <row r="363">
      <c r="A363" s="1083"/>
      <c r="B363" s="1104"/>
      <c r="C363" s="1030"/>
      <c r="D363" s="1030"/>
      <c r="E363" s="1030"/>
      <c r="F363" s="1030"/>
      <c r="G363" s="1030"/>
      <c r="H363" s="1030"/>
      <c r="I363" s="1030"/>
      <c r="J363" s="1030"/>
      <c r="K363" s="1030"/>
      <c r="L363" s="1030"/>
      <c r="M363" s="1030"/>
      <c r="N363" s="1030"/>
      <c r="O363" s="1030"/>
      <c r="P363" s="1030"/>
      <c r="Q363" s="1030"/>
      <c r="R363" s="1030"/>
      <c r="S363" s="1030"/>
      <c r="T363" s="1030"/>
      <c r="U363" s="1064"/>
      <c r="V363" s="1030"/>
      <c r="W363" s="1030"/>
      <c r="X363" s="1030"/>
      <c r="Y363" s="1030"/>
      <c r="Z363" s="1030"/>
      <c r="AA363" s="1030"/>
      <c r="AB363" s="1030"/>
      <c r="AC363" s="1030"/>
      <c r="AD363" s="1030"/>
      <c r="AE363" s="1030"/>
      <c r="AF363" s="1030"/>
      <c r="AG363" s="1030"/>
      <c r="AH363" s="1030"/>
      <c r="AI363" s="1030"/>
      <c r="AJ363" s="1030"/>
      <c r="AK363" s="1030"/>
      <c r="AL363" s="1030"/>
      <c r="AM363" s="1030"/>
      <c r="AN363" s="1030"/>
    </row>
    <row r="364">
      <c r="A364" s="1083"/>
      <c r="B364" s="1104"/>
      <c r="C364" s="1030"/>
      <c r="D364" s="1030"/>
      <c r="E364" s="1030"/>
      <c r="F364" s="1030"/>
      <c r="G364" s="1030"/>
      <c r="H364" s="1030"/>
      <c r="I364" s="1030"/>
      <c r="J364" s="1030"/>
      <c r="K364" s="1030"/>
      <c r="L364" s="1030"/>
      <c r="M364" s="1030"/>
      <c r="N364" s="1030"/>
      <c r="O364" s="1030"/>
      <c r="P364" s="1030"/>
      <c r="Q364" s="1030"/>
      <c r="R364" s="1030"/>
      <c r="S364" s="1030"/>
      <c r="T364" s="1030"/>
      <c r="U364" s="1064"/>
      <c r="V364" s="1030"/>
      <c r="W364" s="1030"/>
      <c r="X364" s="1030"/>
      <c r="Y364" s="1030"/>
      <c r="Z364" s="1030"/>
      <c r="AA364" s="1030"/>
      <c r="AB364" s="1030"/>
      <c r="AC364" s="1030"/>
      <c r="AD364" s="1030"/>
      <c r="AE364" s="1030"/>
      <c r="AF364" s="1030"/>
      <c r="AG364" s="1030"/>
      <c r="AH364" s="1030"/>
      <c r="AI364" s="1030"/>
      <c r="AJ364" s="1030"/>
      <c r="AK364" s="1030"/>
      <c r="AL364" s="1030"/>
      <c r="AM364" s="1030"/>
      <c r="AN364" s="1030"/>
    </row>
    <row r="365">
      <c r="A365" s="1083"/>
      <c r="B365" s="1104"/>
      <c r="C365" s="1030"/>
      <c r="D365" s="1030"/>
      <c r="E365" s="1030"/>
      <c r="F365" s="1030"/>
      <c r="G365" s="1030"/>
      <c r="H365" s="1030"/>
      <c r="I365" s="1030"/>
      <c r="J365" s="1030"/>
      <c r="K365" s="1030"/>
      <c r="L365" s="1030"/>
      <c r="M365" s="1030"/>
      <c r="N365" s="1030"/>
      <c r="O365" s="1030"/>
      <c r="P365" s="1030"/>
      <c r="Q365" s="1030"/>
      <c r="R365" s="1030"/>
      <c r="S365" s="1030"/>
      <c r="T365" s="1030"/>
      <c r="U365" s="1064"/>
      <c r="V365" s="1030"/>
      <c r="W365" s="1030"/>
      <c r="X365" s="1030"/>
      <c r="Y365" s="1030"/>
      <c r="Z365" s="1030"/>
      <c r="AA365" s="1030"/>
      <c r="AB365" s="1030"/>
      <c r="AC365" s="1030"/>
      <c r="AD365" s="1030"/>
      <c r="AE365" s="1030"/>
      <c r="AF365" s="1030"/>
      <c r="AG365" s="1030"/>
      <c r="AH365" s="1030"/>
      <c r="AI365" s="1030"/>
      <c r="AJ365" s="1030"/>
      <c r="AK365" s="1030"/>
      <c r="AL365" s="1030"/>
      <c r="AM365" s="1030"/>
      <c r="AN365" s="1030"/>
    </row>
    <row r="366">
      <c r="A366" s="1083"/>
      <c r="B366" s="1104"/>
      <c r="C366" s="1030"/>
      <c r="D366" s="1030"/>
      <c r="E366" s="1030"/>
      <c r="F366" s="1030"/>
      <c r="G366" s="1030"/>
      <c r="H366" s="1030"/>
      <c r="I366" s="1030"/>
      <c r="J366" s="1030"/>
      <c r="K366" s="1030"/>
      <c r="L366" s="1030"/>
      <c r="M366" s="1030"/>
      <c r="N366" s="1030"/>
      <c r="O366" s="1030"/>
      <c r="P366" s="1030"/>
      <c r="Q366" s="1030"/>
      <c r="R366" s="1030"/>
      <c r="S366" s="1030"/>
      <c r="T366" s="1030"/>
      <c r="U366" s="1064"/>
      <c r="V366" s="1030"/>
      <c r="W366" s="1030"/>
      <c r="X366" s="1030"/>
      <c r="Y366" s="1030"/>
      <c r="Z366" s="1030"/>
      <c r="AA366" s="1030"/>
      <c r="AB366" s="1030"/>
      <c r="AC366" s="1030"/>
      <c r="AD366" s="1030"/>
      <c r="AE366" s="1030"/>
      <c r="AF366" s="1030"/>
      <c r="AG366" s="1030"/>
      <c r="AH366" s="1030"/>
      <c r="AI366" s="1030"/>
      <c r="AJ366" s="1030"/>
      <c r="AK366" s="1030"/>
      <c r="AL366" s="1030"/>
      <c r="AM366" s="1030"/>
      <c r="AN366" s="1030"/>
    </row>
    <row r="367">
      <c r="A367" s="1083"/>
      <c r="B367" s="1104"/>
      <c r="C367" s="1030"/>
      <c r="D367" s="1030"/>
      <c r="E367" s="1030"/>
      <c r="F367" s="1030"/>
      <c r="G367" s="1030"/>
      <c r="H367" s="1030"/>
      <c r="I367" s="1030"/>
      <c r="J367" s="1030"/>
      <c r="K367" s="1030"/>
      <c r="L367" s="1030"/>
      <c r="M367" s="1030"/>
      <c r="N367" s="1030"/>
      <c r="O367" s="1030"/>
      <c r="P367" s="1030"/>
      <c r="Q367" s="1030"/>
      <c r="R367" s="1030"/>
      <c r="S367" s="1030"/>
      <c r="T367" s="1030"/>
      <c r="U367" s="1064"/>
      <c r="V367" s="1030"/>
      <c r="W367" s="1030"/>
      <c r="X367" s="1030"/>
      <c r="Y367" s="1030"/>
      <c r="Z367" s="1030"/>
      <c r="AA367" s="1030"/>
      <c r="AB367" s="1030"/>
      <c r="AC367" s="1030"/>
      <c r="AD367" s="1030"/>
      <c r="AE367" s="1030"/>
      <c r="AF367" s="1030"/>
      <c r="AG367" s="1030"/>
      <c r="AH367" s="1030"/>
      <c r="AI367" s="1030"/>
      <c r="AJ367" s="1030"/>
      <c r="AK367" s="1030"/>
      <c r="AL367" s="1030"/>
      <c r="AM367" s="1030"/>
      <c r="AN367" s="1030"/>
    </row>
    <row r="368">
      <c r="A368" s="1083"/>
      <c r="B368" s="1104"/>
      <c r="C368" s="1030"/>
      <c r="D368" s="1030"/>
      <c r="E368" s="1030"/>
      <c r="F368" s="1030"/>
      <c r="G368" s="1030"/>
      <c r="H368" s="1030"/>
      <c r="I368" s="1030"/>
      <c r="J368" s="1030"/>
      <c r="K368" s="1030"/>
      <c r="L368" s="1030"/>
      <c r="M368" s="1030"/>
      <c r="N368" s="1030"/>
      <c r="O368" s="1030"/>
      <c r="P368" s="1030"/>
      <c r="Q368" s="1030"/>
      <c r="R368" s="1030"/>
      <c r="S368" s="1030"/>
      <c r="T368" s="1030"/>
      <c r="U368" s="1064"/>
      <c r="V368" s="1030"/>
      <c r="W368" s="1030"/>
      <c r="X368" s="1030"/>
      <c r="Y368" s="1030"/>
      <c r="Z368" s="1030"/>
      <c r="AA368" s="1030"/>
      <c r="AB368" s="1030"/>
      <c r="AC368" s="1030"/>
      <c r="AD368" s="1030"/>
      <c r="AE368" s="1030"/>
      <c r="AF368" s="1030"/>
      <c r="AG368" s="1030"/>
      <c r="AH368" s="1030"/>
      <c r="AI368" s="1030"/>
      <c r="AJ368" s="1030"/>
      <c r="AK368" s="1030"/>
      <c r="AL368" s="1030"/>
      <c r="AM368" s="1030"/>
      <c r="AN368" s="1030"/>
    </row>
    <row r="369">
      <c r="A369" s="1083"/>
      <c r="B369" s="1104"/>
      <c r="C369" s="1030"/>
      <c r="D369" s="1030"/>
      <c r="E369" s="1030"/>
      <c r="F369" s="1030"/>
      <c r="G369" s="1030"/>
      <c r="H369" s="1030"/>
      <c r="I369" s="1030"/>
      <c r="J369" s="1030"/>
      <c r="K369" s="1030"/>
      <c r="L369" s="1030"/>
      <c r="M369" s="1030"/>
      <c r="N369" s="1030"/>
      <c r="O369" s="1030"/>
      <c r="P369" s="1030"/>
      <c r="Q369" s="1030"/>
      <c r="R369" s="1030"/>
      <c r="S369" s="1030"/>
      <c r="T369" s="1030"/>
      <c r="U369" s="1064"/>
      <c r="V369" s="1030"/>
      <c r="W369" s="1030"/>
      <c r="X369" s="1030"/>
      <c r="Y369" s="1030"/>
      <c r="Z369" s="1030"/>
      <c r="AA369" s="1030"/>
      <c r="AB369" s="1030"/>
      <c r="AC369" s="1030"/>
      <c r="AD369" s="1030"/>
      <c r="AE369" s="1030"/>
      <c r="AF369" s="1030"/>
      <c r="AG369" s="1030"/>
      <c r="AH369" s="1030"/>
      <c r="AI369" s="1030"/>
      <c r="AJ369" s="1030"/>
      <c r="AK369" s="1030"/>
      <c r="AL369" s="1030"/>
      <c r="AM369" s="1030"/>
      <c r="AN369" s="1030"/>
    </row>
    <row r="370">
      <c r="A370" s="1083"/>
      <c r="B370" s="1104"/>
      <c r="C370" s="1030"/>
      <c r="D370" s="1030"/>
      <c r="E370" s="1030"/>
      <c r="F370" s="1030"/>
      <c r="G370" s="1030"/>
      <c r="H370" s="1030"/>
      <c r="I370" s="1030"/>
      <c r="J370" s="1030"/>
      <c r="K370" s="1030"/>
      <c r="L370" s="1030"/>
      <c r="M370" s="1030"/>
      <c r="N370" s="1030"/>
      <c r="O370" s="1030"/>
      <c r="P370" s="1030"/>
      <c r="Q370" s="1030"/>
      <c r="R370" s="1030"/>
      <c r="S370" s="1030"/>
      <c r="T370" s="1030"/>
      <c r="U370" s="1064"/>
      <c r="V370" s="1030"/>
      <c r="W370" s="1030"/>
      <c r="X370" s="1030"/>
      <c r="Y370" s="1030"/>
      <c r="Z370" s="1030"/>
      <c r="AA370" s="1030"/>
      <c r="AB370" s="1030"/>
      <c r="AC370" s="1030"/>
      <c r="AD370" s="1030"/>
      <c r="AE370" s="1030"/>
      <c r="AF370" s="1030"/>
      <c r="AG370" s="1030"/>
      <c r="AH370" s="1030"/>
      <c r="AI370" s="1030"/>
      <c r="AJ370" s="1030"/>
      <c r="AK370" s="1030"/>
      <c r="AL370" s="1030"/>
      <c r="AM370" s="1030"/>
      <c r="AN370" s="1030"/>
    </row>
    <row r="371">
      <c r="A371" s="1083"/>
      <c r="B371" s="1104"/>
      <c r="C371" s="1030"/>
      <c r="D371" s="1030"/>
      <c r="E371" s="1030"/>
      <c r="F371" s="1030"/>
      <c r="G371" s="1030"/>
      <c r="H371" s="1030"/>
      <c r="I371" s="1030"/>
      <c r="J371" s="1030"/>
      <c r="K371" s="1030"/>
      <c r="L371" s="1030"/>
      <c r="M371" s="1030"/>
      <c r="N371" s="1030"/>
      <c r="O371" s="1030"/>
      <c r="P371" s="1030"/>
      <c r="Q371" s="1030"/>
      <c r="R371" s="1030"/>
      <c r="S371" s="1030"/>
      <c r="T371" s="1030"/>
      <c r="U371" s="1064"/>
      <c r="V371" s="1030"/>
      <c r="W371" s="1030"/>
      <c r="X371" s="1030"/>
      <c r="Y371" s="1030"/>
      <c r="Z371" s="1030"/>
      <c r="AA371" s="1030"/>
      <c r="AB371" s="1030"/>
      <c r="AC371" s="1030"/>
      <c r="AD371" s="1030"/>
      <c r="AE371" s="1030"/>
      <c r="AF371" s="1030"/>
      <c r="AG371" s="1030"/>
      <c r="AH371" s="1030"/>
      <c r="AI371" s="1030"/>
      <c r="AJ371" s="1030"/>
      <c r="AK371" s="1030"/>
      <c r="AL371" s="1030"/>
      <c r="AM371" s="1030"/>
      <c r="AN371" s="1030"/>
    </row>
    <row r="372">
      <c r="A372" s="1083"/>
      <c r="B372" s="1104"/>
      <c r="C372" s="1030"/>
      <c r="D372" s="1030"/>
      <c r="E372" s="1030"/>
      <c r="F372" s="1030"/>
      <c r="G372" s="1030"/>
      <c r="H372" s="1030"/>
      <c r="I372" s="1030"/>
      <c r="J372" s="1030"/>
      <c r="K372" s="1030"/>
      <c r="L372" s="1030"/>
      <c r="M372" s="1030"/>
      <c r="N372" s="1030"/>
      <c r="O372" s="1030"/>
      <c r="P372" s="1030"/>
      <c r="Q372" s="1030"/>
      <c r="R372" s="1030"/>
      <c r="S372" s="1030"/>
      <c r="T372" s="1030"/>
      <c r="U372" s="1064"/>
      <c r="V372" s="1030"/>
      <c r="W372" s="1030"/>
      <c r="X372" s="1030"/>
      <c r="Y372" s="1030"/>
      <c r="Z372" s="1030"/>
      <c r="AA372" s="1030"/>
      <c r="AB372" s="1030"/>
      <c r="AC372" s="1030"/>
      <c r="AD372" s="1030"/>
      <c r="AE372" s="1030"/>
      <c r="AF372" s="1030"/>
      <c r="AG372" s="1030"/>
      <c r="AH372" s="1030"/>
      <c r="AI372" s="1030"/>
      <c r="AJ372" s="1030"/>
      <c r="AK372" s="1030"/>
      <c r="AL372" s="1030"/>
      <c r="AM372" s="1030"/>
      <c r="AN372" s="1030"/>
    </row>
    <row r="373">
      <c r="A373" s="1083"/>
      <c r="B373" s="1104"/>
      <c r="C373" s="1030"/>
      <c r="D373" s="1030"/>
      <c r="E373" s="1030"/>
      <c r="F373" s="1030"/>
      <c r="G373" s="1030"/>
      <c r="H373" s="1030"/>
      <c r="I373" s="1030"/>
      <c r="J373" s="1030"/>
      <c r="K373" s="1030"/>
      <c r="L373" s="1030"/>
      <c r="M373" s="1030"/>
      <c r="N373" s="1030"/>
      <c r="O373" s="1030"/>
      <c r="P373" s="1030"/>
      <c r="Q373" s="1030"/>
      <c r="R373" s="1030"/>
      <c r="S373" s="1030"/>
      <c r="T373" s="1030"/>
      <c r="U373" s="1064"/>
      <c r="V373" s="1030"/>
      <c r="W373" s="1030"/>
      <c r="X373" s="1030"/>
      <c r="Y373" s="1030"/>
      <c r="Z373" s="1030"/>
      <c r="AA373" s="1030"/>
      <c r="AB373" s="1030"/>
      <c r="AC373" s="1030"/>
      <c r="AD373" s="1030"/>
      <c r="AE373" s="1030"/>
      <c r="AF373" s="1030"/>
      <c r="AG373" s="1030"/>
      <c r="AH373" s="1030"/>
      <c r="AI373" s="1030"/>
      <c r="AJ373" s="1030"/>
      <c r="AK373" s="1030"/>
      <c r="AL373" s="1030"/>
      <c r="AM373" s="1030"/>
      <c r="AN373" s="1030"/>
    </row>
    <row r="374">
      <c r="A374" s="1083"/>
      <c r="B374" s="1104"/>
      <c r="C374" s="1030"/>
      <c r="D374" s="1030"/>
      <c r="E374" s="1030"/>
      <c r="F374" s="1030"/>
      <c r="G374" s="1030"/>
      <c r="H374" s="1030"/>
      <c r="I374" s="1030"/>
      <c r="J374" s="1030"/>
      <c r="K374" s="1030"/>
      <c r="L374" s="1030"/>
      <c r="M374" s="1030"/>
      <c r="N374" s="1030"/>
      <c r="O374" s="1030"/>
      <c r="P374" s="1030"/>
      <c r="Q374" s="1030"/>
      <c r="R374" s="1030"/>
      <c r="S374" s="1030"/>
      <c r="T374" s="1030"/>
      <c r="U374" s="1064"/>
      <c r="V374" s="1030"/>
      <c r="W374" s="1030"/>
      <c r="X374" s="1030"/>
      <c r="Y374" s="1030"/>
      <c r="Z374" s="1030"/>
      <c r="AA374" s="1030"/>
      <c r="AB374" s="1030"/>
      <c r="AC374" s="1030"/>
      <c r="AD374" s="1030"/>
      <c r="AE374" s="1030"/>
      <c r="AF374" s="1030"/>
      <c r="AG374" s="1030"/>
      <c r="AH374" s="1030"/>
      <c r="AI374" s="1030"/>
      <c r="AJ374" s="1030"/>
      <c r="AK374" s="1030"/>
      <c r="AL374" s="1030"/>
      <c r="AM374" s="1030"/>
      <c r="AN374" s="1030"/>
    </row>
    <row r="375">
      <c r="A375" s="1083"/>
      <c r="B375" s="1104"/>
      <c r="C375" s="1030"/>
      <c r="D375" s="1030"/>
      <c r="E375" s="1030"/>
      <c r="F375" s="1030"/>
      <c r="G375" s="1030"/>
      <c r="H375" s="1030"/>
      <c r="I375" s="1030"/>
      <c r="J375" s="1030"/>
      <c r="K375" s="1030"/>
      <c r="L375" s="1030"/>
      <c r="M375" s="1030"/>
      <c r="N375" s="1030"/>
      <c r="O375" s="1030"/>
      <c r="P375" s="1030"/>
      <c r="Q375" s="1030"/>
      <c r="R375" s="1030"/>
      <c r="S375" s="1030"/>
      <c r="T375" s="1030"/>
      <c r="U375" s="1064"/>
      <c r="V375" s="1030"/>
      <c r="W375" s="1030"/>
      <c r="X375" s="1030"/>
      <c r="Y375" s="1030"/>
      <c r="Z375" s="1030"/>
      <c r="AA375" s="1030"/>
      <c r="AB375" s="1030"/>
      <c r="AC375" s="1030"/>
      <c r="AD375" s="1030"/>
      <c r="AE375" s="1030"/>
      <c r="AF375" s="1030"/>
      <c r="AG375" s="1030"/>
      <c r="AH375" s="1030"/>
      <c r="AI375" s="1030"/>
      <c r="AJ375" s="1030"/>
      <c r="AK375" s="1030"/>
      <c r="AL375" s="1030"/>
      <c r="AM375" s="1030"/>
      <c r="AN375" s="1030"/>
    </row>
    <row r="376">
      <c r="A376" s="1083"/>
      <c r="B376" s="1104"/>
      <c r="C376" s="1030"/>
      <c r="D376" s="1030"/>
      <c r="E376" s="1030"/>
      <c r="F376" s="1030"/>
      <c r="G376" s="1030"/>
      <c r="H376" s="1030"/>
      <c r="I376" s="1030"/>
      <c r="J376" s="1030"/>
      <c r="K376" s="1030"/>
      <c r="L376" s="1030"/>
      <c r="M376" s="1030"/>
      <c r="N376" s="1030"/>
      <c r="O376" s="1030"/>
      <c r="P376" s="1030"/>
      <c r="Q376" s="1030"/>
      <c r="R376" s="1030"/>
      <c r="S376" s="1030"/>
      <c r="T376" s="1030"/>
      <c r="U376" s="1064"/>
      <c r="V376" s="1030"/>
      <c r="W376" s="1030"/>
      <c r="X376" s="1030"/>
      <c r="Y376" s="1030"/>
      <c r="Z376" s="1030"/>
      <c r="AA376" s="1030"/>
      <c r="AB376" s="1030"/>
      <c r="AC376" s="1030"/>
      <c r="AD376" s="1030"/>
      <c r="AE376" s="1030"/>
      <c r="AF376" s="1030"/>
      <c r="AG376" s="1030"/>
      <c r="AH376" s="1030"/>
      <c r="AI376" s="1030"/>
      <c r="AJ376" s="1030"/>
      <c r="AK376" s="1030"/>
      <c r="AL376" s="1030"/>
      <c r="AM376" s="1030"/>
      <c r="AN376" s="1030"/>
    </row>
    <row r="377">
      <c r="A377" s="1083"/>
      <c r="B377" s="1104"/>
      <c r="C377" s="1030"/>
      <c r="D377" s="1030"/>
      <c r="E377" s="1030"/>
      <c r="F377" s="1030"/>
      <c r="G377" s="1030"/>
      <c r="H377" s="1030"/>
      <c r="I377" s="1030"/>
      <c r="J377" s="1030"/>
      <c r="K377" s="1030"/>
      <c r="L377" s="1030"/>
      <c r="M377" s="1030"/>
      <c r="N377" s="1030"/>
      <c r="O377" s="1030"/>
      <c r="P377" s="1030"/>
      <c r="Q377" s="1030"/>
      <c r="R377" s="1030"/>
      <c r="S377" s="1030"/>
      <c r="T377" s="1030"/>
      <c r="U377" s="1064"/>
      <c r="V377" s="1030"/>
      <c r="W377" s="1030"/>
      <c r="X377" s="1030"/>
      <c r="Y377" s="1030"/>
      <c r="Z377" s="1030"/>
      <c r="AA377" s="1030"/>
      <c r="AB377" s="1030"/>
      <c r="AC377" s="1030"/>
      <c r="AD377" s="1030"/>
      <c r="AE377" s="1030"/>
      <c r="AF377" s="1030"/>
      <c r="AG377" s="1030"/>
      <c r="AH377" s="1030"/>
      <c r="AI377" s="1030"/>
      <c r="AJ377" s="1030"/>
      <c r="AK377" s="1030"/>
      <c r="AL377" s="1030"/>
      <c r="AM377" s="1030"/>
      <c r="AN377" s="1030"/>
    </row>
    <row r="378">
      <c r="A378" s="1083"/>
      <c r="B378" s="1104"/>
      <c r="C378" s="1030"/>
      <c r="D378" s="1030"/>
      <c r="E378" s="1030"/>
      <c r="F378" s="1030"/>
      <c r="G378" s="1030"/>
      <c r="H378" s="1030"/>
      <c r="I378" s="1030"/>
      <c r="J378" s="1030"/>
      <c r="K378" s="1030"/>
      <c r="L378" s="1030"/>
      <c r="M378" s="1030"/>
      <c r="N378" s="1030"/>
      <c r="O378" s="1030"/>
      <c r="P378" s="1030"/>
      <c r="Q378" s="1030"/>
      <c r="R378" s="1030"/>
      <c r="S378" s="1030"/>
      <c r="T378" s="1030"/>
      <c r="U378" s="1064"/>
      <c r="V378" s="1030"/>
      <c r="W378" s="1030"/>
      <c r="X378" s="1030"/>
      <c r="Y378" s="1030"/>
      <c r="Z378" s="1030"/>
      <c r="AA378" s="1030"/>
      <c r="AB378" s="1030"/>
      <c r="AC378" s="1030"/>
      <c r="AD378" s="1030"/>
      <c r="AE378" s="1030"/>
      <c r="AF378" s="1030"/>
      <c r="AG378" s="1030"/>
      <c r="AH378" s="1030"/>
      <c r="AI378" s="1030"/>
      <c r="AJ378" s="1030"/>
      <c r="AK378" s="1030"/>
      <c r="AL378" s="1030"/>
      <c r="AM378" s="1030"/>
      <c r="AN378" s="1030"/>
    </row>
    <row r="379">
      <c r="A379" s="1083"/>
      <c r="B379" s="1104"/>
      <c r="C379" s="1030"/>
      <c r="D379" s="1030"/>
      <c r="E379" s="1030"/>
      <c r="F379" s="1030"/>
      <c r="G379" s="1030"/>
      <c r="H379" s="1030"/>
      <c r="I379" s="1030"/>
      <c r="J379" s="1030"/>
      <c r="K379" s="1030"/>
      <c r="L379" s="1030"/>
      <c r="M379" s="1030"/>
      <c r="N379" s="1030"/>
      <c r="O379" s="1030"/>
      <c r="P379" s="1030"/>
      <c r="Q379" s="1030"/>
      <c r="R379" s="1030"/>
      <c r="S379" s="1030"/>
      <c r="T379" s="1030"/>
      <c r="U379" s="1064"/>
      <c r="V379" s="1030"/>
      <c r="W379" s="1030"/>
      <c r="X379" s="1030"/>
      <c r="Y379" s="1030"/>
      <c r="Z379" s="1030"/>
      <c r="AA379" s="1030"/>
      <c r="AB379" s="1030"/>
      <c r="AC379" s="1030"/>
      <c r="AD379" s="1030"/>
      <c r="AE379" s="1030"/>
      <c r="AF379" s="1030"/>
      <c r="AG379" s="1030"/>
      <c r="AH379" s="1030"/>
      <c r="AI379" s="1030"/>
      <c r="AJ379" s="1030"/>
      <c r="AK379" s="1030"/>
      <c r="AL379" s="1030"/>
      <c r="AM379" s="1030"/>
      <c r="AN379" s="1030"/>
    </row>
    <row r="380">
      <c r="A380" s="1083"/>
      <c r="B380" s="1104"/>
      <c r="C380" s="1030"/>
      <c r="D380" s="1030"/>
      <c r="E380" s="1030"/>
      <c r="F380" s="1030"/>
      <c r="G380" s="1030"/>
      <c r="H380" s="1030"/>
      <c r="I380" s="1030"/>
      <c r="J380" s="1030"/>
      <c r="K380" s="1030"/>
      <c r="L380" s="1030"/>
      <c r="M380" s="1030"/>
      <c r="N380" s="1030"/>
      <c r="O380" s="1030"/>
      <c r="P380" s="1030"/>
      <c r="Q380" s="1030"/>
      <c r="R380" s="1030"/>
      <c r="S380" s="1030"/>
      <c r="T380" s="1030"/>
      <c r="U380" s="1064"/>
      <c r="V380" s="1030"/>
      <c r="W380" s="1030"/>
      <c r="X380" s="1030"/>
      <c r="Y380" s="1030"/>
      <c r="Z380" s="1030"/>
      <c r="AA380" s="1030"/>
      <c r="AB380" s="1030"/>
      <c r="AC380" s="1030"/>
      <c r="AD380" s="1030"/>
      <c r="AE380" s="1030"/>
      <c r="AF380" s="1030"/>
      <c r="AG380" s="1030"/>
      <c r="AH380" s="1030"/>
      <c r="AI380" s="1030"/>
      <c r="AJ380" s="1030"/>
      <c r="AK380" s="1030"/>
      <c r="AL380" s="1030"/>
      <c r="AM380" s="1030"/>
      <c r="AN380" s="1030"/>
    </row>
    <row r="381">
      <c r="A381" s="1083"/>
      <c r="B381" s="1104"/>
      <c r="C381" s="1030"/>
      <c r="D381" s="1030"/>
      <c r="E381" s="1030"/>
      <c r="F381" s="1030"/>
      <c r="G381" s="1030"/>
      <c r="H381" s="1030"/>
      <c r="I381" s="1030"/>
      <c r="J381" s="1030"/>
      <c r="K381" s="1030"/>
      <c r="L381" s="1030"/>
      <c r="M381" s="1030"/>
      <c r="N381" s="1030"/>
      <c r="O381" s="1030"/>
      <c r="P381" s="1030"/>
      <c r="Q381" s="1030"/>
      <c r="R381" s="1030"/>
      <c r="S381" s="1030"/>
      <c r="T381" s="1030"/>
      <c r="U381" s="1064"/>
      <c r="V381" s="1030"/>
      <c r="W381" s="1030"/>
      <c r="X381" s="1030"/>
      <c r="Y381" s="1030"/>
      <c r="Z381" s="1030"/>
      <c r="AA381" s="1030"/>
      <c r="AB381" s="1030"/>
      <c r="AC381" s="1030"/>
      <c r="AD381" s="1030"/>
      <c r="AE381" s="1030"/>
      <c r="AF381" s="1030"/>
      <c r="AG381" s="1030"/>
      <c r="AH381" s="1030"/>
      <c r="AI381" s="1030"/>
      <c r="AJ381" s="1030"/>
      <c r="AK381" s="1030"/>
      <c r="AL381" s="1030"/>
      <c r="AM381" s="1030"/>
      <c r="AN381" s="1030"/>
    </row>
    <row r="382">
      <c r="A382" s="1083"/>
      <c r="B382" s="1104"/>
      <c r="C382" s="1030"/>
      <c r="D382" s="1030"/>
      <c r="E382" s="1030"/>
      <c r="F382" s="1030"/>
      <c r="G382" s="1030"/>
      <c r="H382" s="1030"/>
      <c r="I382" s="1030"/>
      <c r="J382" s="1030"/>
      <c r="K382" s="1030"/>
      <c r="L382" s="1030"/>
      <c r="M382" s="1030"/>
      <c r="N382" s="1030"/>
      <c r="O382" s="1030"/>
      <c r="P382" s="1030"/>
      <c r="Q382" s="1030"/>
      <c r="R382" s="1030"/>
      <c r="S382" s="1030"/>
      <c r="T382" s="1030"/>
      <c r="U382" s="1064"/>
      <c r="V382" s="1030"/>
      <c r="W382" s="1030"/>
      <c r="X382" s="1030"/>
      <c r="Y382" s="1030"/>
      <c r="Z382" s="1030"/>
      <c r="AA382" s="1030"/>
      <c r="AB382" s="1030"/>
      <c r="AC382" s="1030"/>
      <c r="AD382" s="1030"/>
      <c r="AE382" s="1030"/>
      <c r="AF382" s="1030"/>
      <c r="AG382" s="1030"/>
      <c r="AH382" s="1030"/>
      <c r="AI382" s="1030"/>
      <c r="AJ382" s="1030"/>
      <c r="AK382" s="1030"/>
      <c r="AL382" s="1030"/>
      <c r="AM382" s="1030"/>
      <c r="AN382" s="1030"/>
    </row>
    <row r="383">
      <c r="A383" s="1083"/>
      <c r="B383" s="1104"/>
      <c r="C383" s="1030"/>
      <c r="D383" s="1030"/>
      <c r="E383" s="1030"/>
      <c r="F383" s="1030"/>
      <c r="G383" s="1030"/>
      <c r="H383" s="1030"/>
      <c r="I383" s="1030"/>
      <c r="J383" s="1030"/>
      <c r="K383" s="1030"/>
      <c r="L383" s="1030"/>
      <c r="M383" s="1030"/>
      <c r="N383" s="1030"/>
      <c r="O383" s="1030"/>
      <c r="P383" s="1030"/>
      <c r="Q383" s="1030"/>
      <c r="R383" s="1030"/>
      <c r="S383" s="1030"/>
      <c r="T383" s="1030"/>
      <c r="U383" s="1064"/>
      <c r="V383" s="1030"/>
      <c r="W383" s="1030"/>
      <c r="X383" s="1030"/>
      <c r="Y383" s="1030"/>
      <c r="Z383" s="1030"/>
      <c r="AA383" s="1030"/>
      <c r="AB383" s="1030"/>
      <c r="AC383" s="1030"/>
      <c r="AD383" s="1030"/>
      <c r="AE383" s="1030"/>
      <c r="AF383" s="1030"/>
      <c r="AG383" s="1030"/>
      <c r="AH383" s="1030"/>
      <c r="AI383" s="1030"/>
      <c r="AJ383" s="1030"/>
      <c r="AK383" s="1030"/>
      <c r="AL383" s="1030"/>
      <c r="AM383" s="1030"/>
      <c r="AN383" s="1030"/>
    </row>
    <row r="384">
      <c r="A384" s="1083"/>
      <c r="B384" s="1104"/>
      <c r="C384" s="1030"/>
      <c r="D384" s="1030"/>
      <c r="E384" s="1030"/>
      <c r="F384" s="1030"/>
      <c r="G384" s="1030"/>
      <c r="H384" s="1030"/>
      <c r="I384" s="1030"/>
      <c r="J384" s="1030"/>
      <c r="K384" s="1030"/>
      <c r="L384" s="1030"/>
      <c r="M384" s="1030"/>
      <c r="N384" s="1030"/>
      <c r="O384" s="1030"/>
      <c r="P384" s="1030"/>
      <c r="Q384" s="1030"/>
      <c r="R384" s="1030"/>
      <c r="S384" s="1030"/>
      <c r="T384" s="1030"/>
      <c r="U384" s="1064"/>
      <c r="V384" s="1030"/>
      <c r="W384" s="1030"/>
      <c r="X384" s="1030"/>
      <c r="Y384" s="1030"/>
      <c r="Z384" s="1030"/>
      <c r="AA384" s="1030"/>
      <c r="AB384" s="1030"/>
      <c r="AC384" s="1030"/>
      <c r="AD384" s="1030"/>
      <c r="AE384" s="1030"/>
      <c r="AF384" s="1030"/>
      <c r="AG384" s="1030"/>
      <c r="AH384" s="1030"/>
      <c r="AI384" s="1030"/>
      <c r="AJ384" s="1030"/>
      <c r="AK384" s="1030"/>
      <c r="AL384" s="1030"/>
      <c r="AM384" s="1030"/>
      <c r="AN384" s="1030"/>
    </row>
    <row r="385">
      <c r="A385" s="1083"/>
      <c r="B385" s="1104"/>
      <c r="C385" s="1030"/>
      <c r="D385" s="1030"/>
      <c r="E385" s="1030"/>
      <c r="F385" s="1030"/>
      <c r="G385" s="1030"/>
      <c r="H385" s="1030"/>
      <c r="I385" s="1030"/>
      <c r="J385" s="1030"/>
      <c r="K385" s="1030"/>
      <c r="L385" s="1030"/>
      <c r="M385" s="1030"/>
      <c r="N385" s="1030"/>
      <c r="O385" s="1030"/>
      <c r="P385" s="1030"/>
      <c r="Q385" s="1030"/>
      <c r="R385" s="1030"/>
      <c r="S385" s="1030"/>
      <c r="T385" s="1030"/>
      <c r="U385" s="1064"/>
      <c r="V385" s="1030"/>
      <c r="W385" s="1030"/>
      <c r="X385" s="1030"/>
      <c r="Y385" s="1030"/>
      <c r="Z385" s="1030"/>
      <c r="AA385" s="1030"/>
      <c r="AB385" s="1030"/>
      <c r="AC385" s="1030"/>
      <c r="AD385" s="1030"/>
      <c r="AE385" s="1030"/>
      <c r="AF385" s="1030"/>
      <c r="AG385" s="1030"/>
      <c r="AH385" s="1030"/>
      <c r="AI385" s="1030"/>
      <c r="AJ385" s="1030"/>
      <c r="AK385" s="1030"/>
      <c r="AL385" s="1030"/>
      <c r="AM385" s="1030"/>
      <c r="AN385" s="1030"/>
    </row>
    <row r="386">
      <c r="A386" s="1083"/>
      <c r="B386" s="1104"/>
      <c r="C386" s="1030"/>
      <c r="D386" s="1030"/>
      <c r="E386" s="1030"/>
      <c r="F386" s="1030"/>
      <c r="G386" s="1030"/>
      <c r="H386" s="1030"/>
      <c r="I386" s="1030"/>
      <c r="J386" s="1030"/>
      <c r="K386" s="1030"/>
      <c r="L386" s="1030"/>
      <c r="M386" s="1030"/>
      <c r="N386" s="1030"/>
      <c r="O386" s="1030"/>
      <c r="P386" s="1030"/>
      <c r="Q386" s="1030"/>
      <c r="R386" s="1030"/>
      <c r="S386" s="1030"/>
      <c r="T386" s="1030"/>
      <c r="U386" s="1064"/>
      <c r="V386" s="1030"/>
      <c r="W386" s="1030"/>
      <c r="X386" s="1030"/>
      <c r="Y386" s="1030"/>
      <c r="Z386" s="1030"/>
      <c r="AA386" s="1030"/>
      <c r="AB386" s="1030"/>
      <c r="AC386" s="1030"/>
      <c r="AD386" s="1030"/>
      <c r="AE386" s="1030"/>
      <c r="AF386" s="1030"/>
      <c r="AG386" s="1030"/>
      <c r="AH386" s="1030"/>
      <c r="AI386" s="1030"/>
      <c r="AJ386" s="1030"/>
      <c r="AK386" s="1030"/>
      <c r="AL386" s="1030"/>
      <c r="AM386" s="1030"/>
      <c r="AN386" s="1030"/>
    </row>
    <row r="387">
      <c r="A387" s="1083"/>
      <c r="B387" s="1104"/>
      <c r="C387" s="1030"/>
      <c r="D387" s="1030"/>
      <c r="E387" s="1030"/>
      <c r="F387" s="1030"/>
      <c r="G387" s="1030"/>
      <c r="H387" s="1030"/>
      <c r="I387" s="1030"/>
      <c r="J387" s="1030"/>
      <c r="K387" s="1030"/>
      <c r="L387" s="1030"/>
      <c r="M387" s="1030"/>
      <c r="N387" s="1030"/>
      <c r="O387" s="1030"/>
      <c r="P387" s="1030"/>
      <c r="Q387" s="1030"/>
      <c r="R387" s="1030"/>
      <c r="S387" s="1030"/>
      <c r="T387" s="1030"/>
      <c r="U387" s="1064"/>
      <c r="V387" s="1030"/>
      <c r="W387" s="1030"/>
      <c r="X387" s="1030"/>
      <c r="Y387" s="1030"/>
      <c r="Z387" s="1030"/>
      <c r="AA387" s="1030"/>
      <c r="AB387" s="1030"/>
      <c r="AC387" s="1030"/>
      <c r="AD387" s="1030"/>
      <c r="AE387" s="1030"/>
      <c r="AF387" s="1030"/>
      <c r="AG387" s="1030"/>
      <c r="AH387" s="1030"/>
      <c r="AI387" s="1030"/>
      <c r="AJ387" s="1030"/>
      <c r="AK387" s="1030"/>
      <c r="AL387" s="1030"/>
      <c r="AM387" s="1030"/>
      <c r="AN387" s="1030"/>
    </row>
    <row r="388">
      <c r="A388" s="1083"/>
      <c r="B388" s="1104"/>
      <c r="C388" s="1030"/>
      <c r="D388" s="1030"/>
      <c r="E388" s="1030"/>
      <c r="F388" s="1030"/>
      <c r="G388" s="1030"/>
      <c r="H388" s="1030"/>
      <c r="I388" s="1030"/>
      <c r="J388" s="1030"/>
      <c r="K388" s="1030"/>
      <c r="L388" s="1030"/>
      <c r="M388" s="1030"/>
      <c r="N388" s="1030"/>
      <c r="O388" s="1030"/>
      <c r="P388" s="1030"/>
      <c r="Q388" s="1030"/>
      <c r="R388" s="1030"/>
      <c r="S388" s="1030"/>
      <c r="T388" s="1030"/>
      <c r="U388" s="1064"/>
      <c r="V388" s="1030"/>
      <c r="W388" s="1030"/>
      <c r="X388" s="1030"/>
      <c r="Y388" s="1030"/>
      <c r="Z388" s="1030"/>
      <c r="AA388" s="1030"/>
      <c r="AB388" s="1030"/>
      <c r="AC388" s="1030"/>
      <c r="AD388" s="1030"/>
      <c r="AE388" s="1030"/>
      <c r="AF388" s="1030"/>
      <c r="AG388" s="1030"/>
      <c r="AH388" s="1030"/>
      <c r="AI388" s="1030"/>
      <c r="AJ388" s="1030"/>
      <c r="AK388" s="1030"/>
      <c r="AL388" s="1030"/>
      <c r="AM388" s="1030"/>
      <c r="AN388" s="1030"/>
    </row>
    <row r="389">
      <c r="A389" s="1083"/>
      <c r="B389" s="1104"/>
      <c r="C389" s="1030"/>
      <c r="D389" s="1030"/>
      <c r="E389" s="1030"/>
      <c r="F389" s="1030"/>
      <c r="G389" s="1030"/>
      <c r="H389" s="1030"/>
      <c r="I389" s="1030"/>
      <c r="J389" s="1030"/>
      <c r="K389" s="1030"/>
      <c r="L389" s="1030"/>
      <c r="M389" s="1030"/>
      <c r="N389" s="1030"/>
      <c r="O389" s="1030"/>
      <c r="P389" s="1030"/>
      <c r="Q389" s="1030"/>
      <c r="R389" s="1030"/>
      <c r="S389" s="1030"/>
      <c r="T389" s="1030"/>
      <c r="U389" s="1064"/>
      <c r="V389" s="1030"/>
      <c r="W389" s="1030"/>
      <c r="X389" s="1030"/>
      <c r="Y389" s="1030"/>
      <c r="Z389" s="1030"/>
      <c r="AA389" s="1030"/>
      <c r="AB389" s="1030"/>
      <c r="AC389" s="1030"/>
      <c r="AD389" s="1030"/>
      <c r="AE389" s="1030"/>
      <c r="AF389" s="1030"/>
      <c r="AG389" s="1030"/>
      <c r="AH389" s="1030"/>
      <c r="AI389" s="1030"/>
      <c r="AJ389" s="1030"/>
      <c r="AK389" s="1030"/>
      <c r="AL389" s="1030"/>
      <c r="AM389" s="1030"/>
      <c r="AN389" s="1030"/>
    </row>
    <row r="390">
      <c r="A390" s="1083"/>
      <c r="B390" s="1104"/>
      <c r="C390" s="1030"/>
      <c r="D390" s="1030"/>
      <c r="E390" s="1030"/>
      <c r="F390" s="1030"/>
      <c r="G390" s="1030"/>
      <c r="H390" s="1030"/>
      <c r="I390" s="1030"/>
      <c r="J390" s="1030"/>
      <c r="K390" s="1030"/>
      <c r="L390" s="1030"/>
      <c r="M390" s="1030"/>
      <c r="N390" s="1030"/>
      <c r="O390" s="1030"/>
      <c r="P390" s="1030"/>
      <c r="Q390" s="1030"/>
      <c r="R390" s="1030"/>
      <c r="S390" s="1030"/>
      <c r="T390" s="1030"/>
      <c r="U390" s="1064"/>
      <c r="V390" s="1030"/>
      <c r="W390" s="1030"/>
      <c r="X390" s="1030"/>
      <c r="Y390" s="1030"/>
      <c r="Z390" s="1030"/>
      <c r="AA390" s="1030"/>
      <c r="AB390" s="1030"/>
      <c r="AC390" s="1030"/>
      <c r="AD390" s="1030"/>
      <c r="AE390" s="1030"/>
      <c r="AF390" s="1030"/>
      <c r="AG390" s="1030"/>
      <c r="AH390" s="1030"/>
      <c r="AI390" s="1030"/>
      <c r="AJ390" s="1030"/>
      <c r="AK390" s="1030"/>
      <c r="AL390" s="1030"/>
      <c r="AM390" s="1030"/>
      <c r="AN390" s="1030"/>
    </row>
    <row r="391">
      <c r="A391" s="1083"/>
      <c r="B391" s="1104"/>
      <c r="C391" s="1030"/>
      <c r="D391" s="1030"/>
      <c r="E391" s="1030"/>
      <c r="F391" s="1030"/>
      <c r="G391" s="1030"/>
      <c r="H391" s="1030"/>
      <c r="I391" s="1030"/>
      <c r="J391" s="1030"/>
      <c r="K391" s="1030"/>
      <c r="L391" s="1030"/>
      <c r="M391" s="1030"/>
      <c r="N391" s="1030"/>
      <c r="O391" s="1030"/>
      <c r="P391" s="1030"/>
      <c r="Q391" s="1030"/>
      <c r="R391" s="1030"/>
      <c r="S391" s="1030"/>
      <c r="T391" s="1030"/>
      <c r="U391" s="1064"/>
      <c r="V391" s="1030"/>
      <c r="W391" s="1030"/>
      <c r="X391" s="1030"/>
      <c r="Y391" s="1030"/>
      <c r="Z391" s="1030"/>
      <c r="AA391" s="1030"/>
      <c r="AB391" s="1030"/>
      <c r="AC391" s="1030"/>
      <c r="AD391" s="1030"/>
      <c r="AE391" s="1030"/>
      <c r="AF391" s="1030"/>
      <c r="AG391" s="1030"/>
      <c r="AH391" s="1030"/>
      <c r="AI391" s="1030"/>
      <c r="AJ391" s="1030"/>
      <c r="AK391" s="1030"/>
      <c r="AL391" s="1030"/>
      <c r="AM391" s="1030"/>
      <c r="AN391" s="1030"/>
    </row>
    <row r="392">
      <c r="A392" s="1083"/>
      <c r="B392" s="1104"/>
      <c r="C392" s="1030"/>
      <c r="D392" s="1030"/>
      <c r="E392" s="1030"/>
      <c r="F392" s="1030"/>
      <c r="G392" s="1030"/>
      <c r="H392" s="1030"/>
      <c r="I392" s="1030"/>
      <c r="J392" s="1030"/>
      <c r="K392" s="1030"/>
      <c r="L392" s="1030"/>
      <c r="M392" s="1030"/>
      <c r="N392" s="1030"/>
      <c r="O392" s="1030"/>
      <c r="P392" s="1030"/>
      <c r="Q392" s="1030"/>
      <c r="R392" s="1030"/>
      <c r="S392" s="1030"/>
      <c r="T392" s="1030"/>
      <c r="U392" s="1064"/>
      <c r="V392" s="1030"/>
      <c r="W392" s="1030"/>
      <c r="X392" s="1030"/>
      <c r="Y392" s="1030"/>
      <c r="Z392" s="1030"/>
      <c r="AA392" s="1030"/>
      <c r="AB392" s="1030"/>
      <c r="AC392" s="1030"/>
      <c r="AD392" s="1030"/>
      <c r="AE392" s="1030"/>
      <c r="AF392" s="1030"/>
      <c r="AG392" s="1030"/>
      <c r="AH392" s="1030"/>
      <c r="AI392" s="1030"/>
      <c r="AJ392" s="1030"/>
      <c r="AK392" s="1030"/>
      <c r="AL392" s="1030"/>
      <c r="AM392" s="1030"/>
      <c r="AN392" s="1030"/>
    </row>
    <row r="393">
      <c r="A393" s="1083"/>
      <c r="B393" s="1104"/>
      <c r="C393" s="1030"/>
      <c r="D393" s="1030"/>
      <c r="E393" s="1030"/>
      <c r="F393" s="1030"/>
      <c r="G393" s="1030"/>
      <c r="H393" s="1030"/>
      <c r="I393" s="1030"/>
      <c r="J393" s="1030"/>
      <c r="K393" s="1030"/>
      <c r="L393" s="1030"/>
      <c r="M393" s="1030"/>
      <c r="N393" s="1030"/>
      <c r="O393" s="1030"/>
      <c r="P393" s="1030"/>
      <c r="Q393" s="1030"/>
      <c r="R393" s="1030"/>
      <c r="S393" s="1030"/>
      <c r="T393" s="1030"/>
      <c r="U393" s="1064"/>
      <c r="V393" s="1030"/>
      <c r="W393" s="1030"/>
      <c r="X393" s="1030"/>
      <c r="Y393" s="1030"/>
      <c r="Z393" s="1030"/>
      <c r="AA393" s="1030"/>
      <c r="AB393" s="1030"/>
      <c r="AC393" s="1030"/>
      <c r="AD393" s="1030"/>
      <c r="AE393" s="1030"/>
      <c r="AF393" s="1030"/>
      <c r="AG393" s="1030"/>
      <c r="AH393" s="1030"/>
      <c r="AI393" s="1030"/>
      <c r="AJ393" s="1030"/>
      <c r="AK393" s="1030"/>
      <c r="AL393" s="1030"/>
      <c r="AM393" s="1030"/>
      <c r="AN393" s="1030"/>
    </row>
    <row r="394">
      <c r="A394" s="1083"/>
      <c r="B394" s="1104"/>
      <c r="C394" s="1030"/>
      <c r="D394" s="1030"/>
      <c r="E394" s="1030"/>
      <c r="F394" s="1030"/>
      <c r="G394" s="1030"/>
      <c r="H394" s="1030"/>
      <c r="I394" s="1030"/>
      <c r="J394" s="1030"/>
      <c r="K394" s="1030"/>
      <c r="L394" s="1030"/>
      <c r="M394" s="1030"/>
      <c r="N394" s="1030"/>
      <c r="O394" s="1030"/>
      <c r="P394" s="1030"/>
      <c r="Q394" s="1030"/>
      <c r="R394" s="1030"/>
      <c r="S394" s="1030"/>
      <c r="T394" s="1030"/>
      <c r="U394" s="1064"/>
      <c r="V394" s="1030"/>
      <c r="W394" s="1030"/>
      <c r="X394" s="1030"/>
      <c r="Y394" s="1030"/>
      <c r="Z394" s="1030"/>
      <c r="AA394" s="1030"/>
      <c r="AB394" s="1030"/>
      <c r="AC394" s="1030"/>
      <c r="AD394" s="1030"/>
      <c r="AE394" s="1030"/>
      <c r="AF394" s="1030"/>
      <c r="AG394" s="1030"/>
      <c r="AH394" s="1030"/>
      <c r="AI394" s="1030"/>
      <c r="AJ394" s="1030"/>
      <c r="AK394" s="1030"/>
      <c r="AL394" s="1030"/>
      <c r="AM394" s="1030"/>
      <c r="AN394" s="1030"/>
    </row>
    <row r="395">
      <c r="A395" s="1083"/>
      <c r="B395" s="1104"/>
      <c r="C395" s="1030"/>
      <c r="D395" s="1030"/>
      <c r="E395" s="1030"/>
      <c r="F395" s="1030"/>
      <c r="G395" s="1030"/>
      <c r="H395" s="1030"/>
      <c r="I395" s="1030"/>
      <c r="J395" s="1030"/>
      <c r="K395" s="1030"/>
      <c r="L395" s="1030"/>
      <c r="M395" s="1030"/>
      <c r="N395" s="1030"/>
      <c r="O395" s="1030"/>
      <c r="P395" s="1030"/>
      <c r="Q395" s="1030"/>
      <c r="R395" s="1030"/>
      <c r="S395" s="1030"/>
      <c r="T395" s="1030"/>
      <c r="U395" s="1064"/>
      <c r="V395" s="1030"/>
      <c r="W395" s="1030"/>
      <c r="X395" s="1030"/>
      <c r="Y395" s="1030"/>
      <c r="Z395" s="1030"/>
      <c r="AA395" s="1030"/>
      <c r="AB395" s="1030"/>
      <c r="AC395" s="1030"/>
      <c r="AD395" s="1030"/>
      <c r="AE395" s="1030"/>
      <c r="AF395" s="1030"/>
      <c r="AG395" s="1030"/>
      <c r="AH395" s="1030"/>
      <c r="AI395" s="1030"/>
      <c r="AJ395" s="1030"/>
      <c r="AK395" s="1030"/>
      <c r="AL395" s="1030"/>
      <c r="AM395" s="1030"/>
      <c r="AN395" s="1030"/>
    </row>
    <row r="396">
      <c r="A396" s="1083"/>
      <c r="B396" s="1104"/>
      <c r="C396" s="1030"/>
      <c r="D396" s="1030"/>
      <c r="E396" s="1030"/>
      <c r="F396" s="1030"/>
      <c r="G396" s="1030"/>
      <c r="H396" s="1030"/>
      <c r="I396" s="1030"/>
      <c r="J396" s="1030"/>
      <c r="K396" s="1030"/>
      <c r="L396" s="1030"/>
      <c r="M396" s="1030"/>
      <c r="N396" s="1030"/>
      <c r="O396" s="1030"/>
      <c r="P396" s="1030"/>
      <c r="Q396" s="1030"/>
      <c r="R396" s="1030"/>
      <c r="S396" s="1030"/>
      <c r="T396" s="1030"/>
      <c r="U396" s="1064"/>
      <c r="V396" s="1030"/>
      <c r="W396" s="1030"/>
      <c r="X396" s="1030"/>
      <c r="Y396" s="1030"/>
      <c r="Z396" s="1030"/>
      <c r="AA396" s="1030"/>
      <c r="AB396" s="1030"/>
      <c r="AC396" s="1030"/>
      <c r="AD396" s="1030"/>
      <c r="AE396" s="1030"/>
      <c r="AF396" s="1030"/>
      <c r="AG396" s="1030"/>
      <c r="AH396" s="1030"/>
      <c r="AI396" s="1030"/>
      <c r="AJ396" s="1030"/>
      <c r="AK396" s="1030"/>
      <c r="AL396" s="1030"/>
      <c r="AM396" s="1030"/>
      <c r="AN396" s="1030"/>
    </row>
    <row r="397">
      <c r="A397" s="1083"/>
      <c r="B397" s="1104"/>
      <c r="C397" s="1030"/>
      <c r="D397" s="1030"/>
      <c r="E397" s="1030"/>
      <c r="F397" s="1030"/>
      <c r="G397" s="1030"/>
      <c r="H397" s="1030"/>
      <c r="I397" s="1030"/>
      <c r="J397" s="1030"/>
      <c r="K397" s="1030"/>
      <c r="L397" s="1030"/>
      <c r="M397" s="1030"/>
      <c r="N397" s="1030"/>
      <c r="O397" s="1030"/>
      <c r="P397" s="1030"/>
      <c r="Q397" s="1030"/>
      <c r="R397" s="1030"/>
      <c r="S397" s="1030"/>
      <c r="T397" s="1030"/>
      <c r="U397" s="1064"/>
      <c r="V397" s="1030"/>
      <c r="W397" s="1030"/>
      <c r="X397" s="1030"/>
      <c r="Y397" s="1030"/>
      <c r="Z397" s="1030"/>
      <c r="AA397" s="1030"/>
      <c r="AB397" s="1030"/>
      <c r="AC397" s="1030"/>
      <c r="AD397" s="1030"/>
      <c r="AE397" s="1030"/>
      <c r="AF397" s="1030"/>
      <c r="AG397" s="1030"/>
      <c r="AH397" s="1030"/>
      <c r="AI397" s="1030"/>
      <c r="AJ397" s="1030"/>
      <c r="AK397" s="1030"/>
      <c r="AL397" s="1030"/>
      <c r="AM397" s="1030"/>
      <c r="AN397" s="1030"/>
    </row>
    <row r="398">
      <c r="A398" s="1083"/>
      <c r="B398" s="1104"/>
      <c r="C398" s="1030"/>
      <c r="D398" s="1030"/>
      <c r="E398" s="1030"/>
      <c r="F398" s="1030"/>
      <c r="G398" s="1030"/>
      <c r="H398" s="1030"/>
      <c r="I398" s="1030"/>
      <c r="J398" s="1030"/>
      <c r="K398" s="1030"/>
      <c r="L398" s="1030"/>
      <c r="M398" s="1030"/>
      <c r="N398" s="1030"/>
      <c r="O398" s="1030"/>
      <c r="P398" s="1030"/>
      <c r="Q398" s="1030"/>
      <c r="R398" s="1030"/>
      <c r="S398" s="1030"/>
      <c r="T398" s="1030"/>
      <c r="U398" s="1064"/>
      <c r="V398" s="1030"/>
      <c r="W398" s="1030"/>
      <c r="X398" s="1030"/>
      <c r="Y398" s="1030"/>
      <c r="Z398" s="1030"/>
      <c r="AA398" s="1030"/>
      <c r="AB398" s="1030"/>
      <c r="AC398" s="1030"/>
      <c r="AD398" s="1030"/>
      <c r="AE398" s="1030"/>
      <c r="AF398" s="1030"/>
      <c r="AG398" s="1030"/>
      <c r="AH398" s="1030"/>
      <c r="AI398" s="1030"/>
      <c r="AJ398" s="1030"/>
      <c r="AK398" s="1030"/>
      <c r="AL398" s="1030"/>
      <c r="AM398" s="1030"/>
      <c r="AN398" s="1030"/>
    </row>
    <row r="399">
      <c r="A399" s="1083"/>
      <c r="B399" s="1104"/>
      <c r="C399" s="1030"/>
      <c r="D399" s="1030"/>
      <c r="E399" s="1030"/>
      <c r="F399" s="1030"/>
      <c r="G399" s="1030"/>
      <c r="H399" s="1030"/>
      <c r="I399" s="1030"/>
      <c r="J399" s="1030"/>
      <c r="K399" s="1030"/>
      <c r="L399" s="1030"/>
      <c r="M399" s="1030"/>
      <c r="N399" s="1030"/>
      <c r="O399" s="1030"/>
      <c r="P399" s="1030"/>
      <c r="Q399" s="1030"/>
      <c r="R399" s="1030"/>
      <c r="S399" s="1030"/>
      <c r="T399" s="1030"/>
      <c r="U399" s="1064"/>
      <c r="V399" s="1030"/>
      <c r="W399" s="1030"/>
      <c r="X399" s="1030"/>
      <c r="Y399" s="1030"/>
      <c r="Z399" s="1030"/>
      <c r="AA399" s="1030"/>
      <c r="AB399" s="1030"/>
      <c r="AC399" s="1030"/>
      <c r="AD399" s="1030"/>
      <c r="AE399" s="1030"/>
      <c r="AF399" s="1030"/>
      <c r="AG399" s="1030"/>
      <c r="AH399" s="1030"/>
      <c r="AI399" s="1030"/>
      <c r="AJ399" s="1030"/>
      <c r="AK399" s="1030"/>
      <c r="AL399" s="1030"/>
      <c r="AM399" s="1030"/>
      <c r="AN399" s="1030"/>
    </row>
    <row r="400">
      <c r="A400" s="1083"/>
      <c r="B400" s="1104"/>
      <c r="C400" s="1030"/>
      <c r="D400" s="1030"/>
      <c r="E400" s="1030"/>
      <c r="F400" s="1030"/>
      <c r="G400" s="1030"/>
      <c r="H400" s="1030"/>
      <c r="I400" s="1030"/>
      <c r="J400" s="1030"/>
      <c r="K400" s="1030"/>
      <c r="L400" s="1030"/>
      <c r="M400" s="1030"/>
      <c r="N400" s="1030"/>
      <c r="O400" s="1030"/>
      <c r="P400" s="1030"/>
      <c r="Q400" s="1030"/>
      <c r="R400" s="1030"/>
      <c r="S400" s="1030"/>
      <c r="T400" s="1030"/>
      <c r="U400" s="1064"/>
      <c r="V400" s="1030"/>
      <c r="W400" s="1030"/>
      <c r="X400" s="1030"/>
      <c r="Y400" s="1030"/>
      <c r="Z400" s="1030"/>
      <c r="AA400" s="1030"/>
      <c r="AB400" s="1030"/>
      <c r="AC400" s="1030"/>
      <c r="AD400" s="1030"/>
      <c r="AE400" s="1030"/>
      <c r="AF400" s="1030"/>
      <c r="AG400" s="1030"/>
      <c r="AH400" s="1030"/>
      <c r="AI400" s="1030"/>
      <c r="AJ400" s="1030"/>
      <c r="AK400" s="1030"/>
      <c r="AL400" s="1030"/>
      <c r="AM400" s="1030"/>
      <c r="AN400" s="1030"/>
    </row>
    <row r="401">
      <c r="A401" s="1083"/>
      <c r="B401" s="1104"/>
      <c r="C401" s="1030"/>
      <c r="D401" s="1030"/>
      <c r="E401" s="1030"/>
      <c r="F401" s="1030"/>
      <c r="G401" s="1030"/>
      <c r="H401" s="1030"/>
      <c r="I401" s="1030"/>
      <c r="J401" s="1030"/>
      <c r="K401" s="1030"/>
      <c r="L401" s="1030"/>
      <c r="M401" s="1030"/>
      <c r="N401" s="1030"/>
      <c r="O401" s="1030"/>
      <c r="P401" s="1030"/>
      <c r="Q401" s="1030"/>
      <c r="R401" s="1030"/>
      <c r="S401" s="1030"/>
      <c r="T401" s="1030"/>
      <c r="U401" s="1064"/>
      <c r="V401" s="1030"/>
      <c r="W401" s="1030"/>
      <c r="X401" s="1030"/>
      <c r="Y401" s="1030"/>
      <c r="Z401" s="1030"/>
      <c r="AA401" s="1030"/>
      <c r="AB401" s="1030"/>
      <c r="AC401" s="1030"/>
      <c r="AD401" s="1030"/>
      <c r="AE401" s="1030"/>
      <c r="AF401" s="1030"/>
      <c r="AG401" s="1030"/>
      <c r="AH401" s="1030"/>
      <c r="AI401" s="1030"/>
      <c r="AJ401" s="1030"/>
      <c r="AK401" s="1030"/>
      <c r="AL401" s="1030"/>
      <c r="AM401" s="1030"/>
      <c r="AN401" s="1030"/>
    </row>
    <row r="402">
      <c r="A402" s="1083"/>
      <c r="B402" s="1104"/>
      <c r="C402" s="1030"/>
      <c r="D402" s="1030"/>
      <c r="E402" s="1030"/>
      <c r="F402" s="1030"/>
      <c r="G402" s="1030"/>
      <c r="H402" s="1030"/>
      <c r="I402" s="1030"/>
      <c r="J402" s="1030"/>
      <c r="K402" s="1030"/>
      <c r="L402" s="1030"/>
      <c r="M402" s="1030"/>
      <c r="N402" s="1030"/>
      <c r="O402" s="1030"/>
      <c r="P402" s="1030"/>
      <c r="Q402" s="1030"/>
      <c r="R402" s="1030"/>
      <c r="S402" s="1030"/>
      <c r="T402" s="1030"/>
      <c r="U402" s="1064"/>
      <c r="V402" s="1030"/>
      <c r="W402" s="1030"/>
      <c r="X402" s="1030"/>
      <c r="Y402" s="1030"/>
      <c r="Z402" s="1030"/>
      <c r="AA402" s="1030"/>
      <c r="AB402" s="1030"/>
      <c r="AC402" s="1030"/>
      <c r="AD402" s="1030"/>
      <c r="AE402" s="1030"/>
      <c r="AF402" s="1030"/>
      <c r="AG402" s="1030"/>
      <c r="AH402" s="1030"/>
      <c r="AI402" s="1030"/>
      <c r="AJ402" s="1030"/>
      <c r="AK402" s="1030"/>
      <c r="AL402" s="1030"/>
      <c r="AM402" s="1030"/>
      <c r="AN402" s="1030"/>
    </row>
    <row r="403">
      <c r="A403" s="1083"/>
      <c r="B403" s="1104"/>
      <c r="C403" s="1030"/>
      <c r="D403" s="1030"/>
      <c r="E403" s="1030"/>
      <c r="F403" s="1030"/>
      <c r="G403" s="1030"/>
      <c r="H403" s="1030"/>
      <c r="I403" s="1030"/>
      <c r="J403" s="1030"/>
      <c r="K403" s="1030"/>
      <c r="L403" s="1030"/>
      <c r="M403" s="1030"/>
      <c r="N403" s="1030"/>
      <c r="O403" s="1030"/>
      <c r="P403" s="1030"/>
      <c r="Q403" s="1030"/>
      <c r="R403" s="1030"/>
      <c r="S403" s="1030"/>
      <c r="T403" s="1030"/>
      <c r="U403" s="1064"/>
      <c r="V403" s="1030"/>
      <c r="W403" s="1030"/>
      <c r="X403" s="1030"/>
      <c r="Y403" s="1030"/>
      <c r="Z403" s="1030"/>
      <c r="AA403" s="1030"/>
      <c r="AB403" s="1030"/>
      <c r="AC403" s="1030"/>
      <c r="AD403" s="1030"/>
      <c r="AE403" s="1030"/>
      <c r="AF403" s="1030"/>
      <c r="AG403" s="1030"/>
      <c r="AH403" s="1030"/>
      <c r="AI403" s="1030"/>
      <c r="AJ403" s="1030"/>
      <c r="AK403" s="1030"/>
      <c r="AL403" s="1030"/>
      <c r="AM403" s="1030"/>
      <c r="AN403" s="1030"/>
    </row>
    <row r="404">
      <c r="A404" s="1083"/>
      <c r="B404" s="1104"/>
      <c r="C404" s="1030"/>
      <c r="D404" s="1030"/>
      <c r="E404" s="1030"/>
      <c r="F404" s="1030"/>
      <c r="G404" s="1030"/>
      <c r="H404" s="1030"/>
      <c r="I404" s="1030"/>
      <c r="J404" s="1030"/>
      <c r="K404" s="1030"/>
      <c r="L404" s="1030"/>
      <c r="M404" s="1030"/>
      <c r="N404" s="1030"/>
      <c r="O404" s="1030"/>
      <c r="P404" s="1030"/>
      <c r="Q404" s="1030"/>
      <c r="R404" s="1030"/>
      <c r="S404" s="1030"/>
      <c r="T404" s="1030"/>
      <c r="U404" s="1064"/>
      <c r="V404" s="1030"/>
      <c r="W404" s="1030"/>
      <c r="X404" s="1030"/>
      <c r="Y404" s="1030"/>
      <c r="Z404" s="1030"/>
      <c r="AA404" s="1030"/>
      <c r="AB404" s="1030"/>
      <c r="AC404" s="1030"/>
      <c r="AD404" s="1030"/>
      <c r="AE404" s="1030"/>
      <c r="AF404" s="1030"/>
      <c r="AG404" s="1030"/>
      <c r="AH404" s="1030"/>
      <c r="AI404" s="1030"/>
      <c r="AJ404" s="1030"/>
      <c r="AK404" s="1030"/>
      <c r="AL404" s="1030"/>
      <c r="AM404" s="1030"/>
      <c r="AN404" s="1030"/>
    </row>
    <row r="405">
      <c r="A405" s="1083"/>
      <c r="B405" s="1104"/>
      <c r="C405" s="1030"/>
      <c r="D405" s="1030"/>
      <c r="E405" s="1030"/>
      <c r="F405" s="1030"/>
      <c r="G405" s="1030"/>
      <c r="H405" s="1030"/>
      <c r="I405" s="1030"/>
      <c r="J405" s="1030"/>
      <c r="K405" s="1030"/>
      <c r="L405" s="1030"/>
      <c r="M405" s="1030"/>
      <c r="N405" s="1030"/>
      <c r="O405" s="1030"/>
      <c r="P405" s="1030"/>
      <c r="Q405" s="1030"/>
      <c r="R405" s="1030"/>
      <c r="S405" s="1030"/>
      <c r="T405" s="1030"/>
      <c r="U405" s="1064"/>
      <c r="V405" s="1030"/>
      <c r="W405" s="1030"/>
      <c r="X405" s="1030"/>
      <c r="Y405" s="1030"/>
      <c r="Z405" s="1030"/>
      <c r="AA405" s="1030"/>
      <c r="AB405" s="1030"/>
      <c r="AC405" s="1030"/>
      <c r="AD405" s="1030"/>
      <c r="AE405" s="1030"/>
      <c r="AF405" s="1030"/>
      <c r="AG405" s="1030"/>
      <c r="AH405" s="1030"/>
      <c r="AI405" s="1030"/>
      <c r="AJ405" s="1030"/>
      <c r="AK405" s="1030"/>
      <c r="AL405" s="1030"/>
      <c r="AM405" s="1030"/>
      <c r="AN405" s="1030"/>
    </row>
    <row r="406">
      <c r="A406" s="1083"/>
      <c r="B406" s="1104"/>
      <c r="C406" s="1030"/>
      <c r="D406" s="1030"/>
      <c r="E406" s="1030"/>
      <c r="F406" s="1030"/>
      <c r="G406" s="1030"/>
      <c r="H406" s="1030"/>
      <c r="I406" s="1030"/>
      <c r="J406" s="1030"/>
      <c r="K406" s="1030"/>
      <c r="L406" s="1030"/>
      <c r="M406" s="1030"/>
      <c r="N406" s="1030"/>
      <c r="O406" s="1030"/>
      <c r="P406" s="1030"/>
      <c r="Q406" s="1030"/>
      <c r="R406" s="1030"/>
      <c r="S406" s="1030"/>
      <c r="T406" s="1030"/>
      <c r="U406" s="1064"/>
      <c r="V406" s="1030"/>
      <c r="W406" s="1030"/>
      <c r="X406" s="1030"/>
      <c r="Y406" s="1030"/>
      <c r="Z406" s="1030"/>
      <c r="AA406" s="1030"/>
      <c r="AB406" s="1030"/>
      <c r="AC406" s="1030"/>
      <c r="AD406" s="1030"/>
      <c r="AE406" s="1030"/>
      <c r="AF406" s="1030"/>
      <c r="AG406" s="1030"/>
      <c r="AH406" s="1030"/>
      <c r="AI406" s="1030"/>
      <c r="AJ406" s="1030"/>
      <c r="AK406" s="1030"/>
      <c r="AL406" s="1030"/>
      <c r="AM406" s="1030"/>
      <c r="AN406" s="1030"/>
    </row>
    <row r="407">
      <c r="A407" s="1083"/>
      <c r="B407" s="1104"/>
      <c r="C407" s="1030"/>
      <c r="D407" s="1030"/>
      <c r="E407" s="1030"/>
      <c r="F407" s="1030"/>
      <c r="G407" s="1030"/>
      <c r="H407" s="1030"/>
      <c r="I407" s="1030"/>
      <c r="J407" s="1030"/>
      <c r="K407" s="1030"/>
      <c r="L407" s="1030"/>
      <c r="M407" s="1030"/>
      <c r="N407" s="1030"/>
      <c r="O407" s="1030"/>
      <c r="P407" s="1030"/>
      <c r="Q407" s="1030"/>
      <c r="R407" s="1030"/>
      <c r="S407" s="1030"/>
      <c r="T407" s="1030"/>
      <c r="U407" s="1064"/>
      <c r="V407" s="1030"/>
      <c r="W407" s="1030"/>
      <c r="X407" s="1030"/>
      <c r="Y407" s="1030"/>
      <c r="Z407" s="1030"/>
      <c r="AA407" s="1030"/>
      <c r="AB407" s="1030"/>
      <c r="AC407" s="1030"/>
      <c r="AD407" s="1030"/>
      <c r="AE407" s="1030"/>
      <c r="AF407" s="1030"/>
      <c r="AG407" s="1030"/>
      <c r="AH407" s="1030"/>
      <c r="AI407" s="1030"/>
      <c r="AJ407" s="1030"/>
      <c r="AK407" s="1030"/>
      <c r="AL407" s="1030"/>
      <c r="AM407" s="1030"/>
      <c r="AN407" s="1030"/>
    </row>
    <row r="408">
      <c r="A408" s="1083"/>
      <c r="B408" s="1104"/>
      <c r="C408" s="1030"/>
      <c r="D408" s="1030"/>
      <c r="E408" s="1030"/>
      <c r="F408" s="1030"/>
      <c r="G408" s="1030"/>
      <c r="H408" s="1030"/>
      <c r="I408" s="1030"/>
      <c r="J408" s="1030"/>
      <c r="K408" s="1030"/>
      <c r="L408" s="1030"/>
      <c r="M408" s="1030"/>
      <c r="N408" s="1030"/>
      <c r="O408" s="1030"/>
      <c r="P408" s="1030"/>
      <c r="Q408" s="1030"/>
      <c r="R408" s="1030"/>
      <c r="S408" s="1030"/>
      <c r="T408" s="1030"/>
      <c r="U408" s="1064"/>
      <c r="V408" s="1030"/>
      <c r="W408" s="1030"/>
      <c r="X408" s="1030"/>
      <c r="Y408" s="1030"/>
      <c r="Z408" s="1030"/>
      <c r="AA408" s="1030"/>
      <c r="AB408" s="1030"/>
      <c r="AC408" s="1030"/>
      <c r="AD408" s="1030"/>
      <c r="AE408" s="1030"/>
      <c r="AF408" s="1030"/>
      <c r="AG408" s="1030"/>
      <c r="AH408" s="1030"/>
      <c r="AI408" s="1030"/>
      <c r="AJ408" s="1030"/>
      <c r="AK408" s="1030"/>
      <c r="AL408" s="1030"/>
      <c r="AM408" s="1030"/>
      <c r="AN408" s="1030"/>
    </row>
    <row r="409">
      <c r="A409" s="1083"/>
      <c r="B409" s="1104"/>
      <c r="C409" s="1030"/>
      <c r="D409" s="1030"/>
      <c r="E409" s="1030"/>
      <c r="F409" s="1030"/>
      <c r="G409" s="1030"/>
      <c r="H409" s="1030"/>
      <c r="I409" s="1030"/>
      <c r="J409" s="1030"/>
      <c r="K409" s="1030"/>
      <c r="L409" s="1030"/>
      <c r="M409" s="1030"/>
      <c r="N409" s="1030"/>
      <c r="O409" s="1030"/>
      <c r="P409" s="1030"/>
      <c r="Q409" s="1030"/>
      <c r="R409" s="1030"/>
      <c r="S409" s="1030"/>
      <c r="T409" s="1030"/>
      <c r="U409" s="1064"/>
      <c r="V409" s="1030"/>
      <c r="W409" s="1030"/>
      <c r="X409" s="1030"/>
      <c r="Y409" s="1030"/>
      <c r="Z409" s="1030"/>
      <c r="AA409" s="1030"/>
      <c r="AB409" s="1030"/>
      <c r="AC409" s="1030"/>
      <c r="AD409" s="1030"/>
      <c r="AE409" s="1030"/>
      <c r="AF409" s="1030"/>
      <c r="AG409" s="1030"/>
      <c r="AH409" s="1030"/>
      <c r="AI409" s="1030"/>
      <c r="AJ409" s="1030"/>
      <c r="AK409" s="1030"/>
      <c r="AL409" s="1030"/>
      <c r="AM409" s="1030"/>
      <c r="AN409" s="1030"/>
    </row>
    <row r="410">
      <c r="A410" s="1083"/>
      <c r="B410" s="1104"/>
      <c r="C410" s="1030"/>
      <c r="D410" s="1030"/>
      <c r="E410" s="1030"/>
      <c r="F410" s="1030"/>
      <c r="G410" s="1030"/>
      <c r="H410" s="1030"/>
      <c r="I410" s="1030"/>
      <c r="J410" s="1030"/>
      <c r="K410" s="1030"/>
      <c r="L410" s="1030"/>
      <c r="M410" s="1030"/>
      <c r="N410" s="1030"/>
      <c r="O410" s="1030"/>
      <c r="P410" s="1030"/>
      <c r="Q410" s="1030"/>
      <c r="R410" s="1030"/>
      <c r="S410" s="1030"/>
      <c r="T410" s="1030"/>
      <c r="U410" s="1064"/>
      <c r="V410" s="1030"/>
      <c r="W410" s="1030"/>
      <c r="X410" s="1030"/>
      <c r="Y410" s="1030"/>
      <c r="Z410" s="1030"/>
      <c r="AA410" s="1030"/>
      <c r="AB410" s="1030"/>
      <c r="AC410" s="1030"/>
      <c r="AD410" s="1030"/>
      <c r="AE410" s="1030"/>
      <c r="AF410" s="1030"/>
      <c r="AG410" s="1030"/>
      <c r="AH410" s="1030"/>
      <c r="AI410" s="1030"/>
      <c r="AJ410" s="1030"/>
      <c r="AK410" s="1030"/>
      <c r="AL410" s="1030"/>
      <c r="AM410" s="1030"/>
      <c r="AN410" s="1030"/>
    </row>
    <row r="411">
      <c r="A411" s="1083"/>
      <c r="B411" s="1104"/>
      <c r="C411" s="1030"/>
      <c r="D411" s="1030"/>
      <c r="E411" s="1030"/>
      <c r="F411" s="1030"/>
      <c r="G411" s="1030"/>
      <c r="H411" s="1030"/>
      <c r="I411" s="1030"/>
      <c r="J411" s="1030"/>
      <c r="K411" s="1030"/>
      <c r="L411" s="1030"/>
      <c r="M411" s="1030"/>
      <c r="N411" s="1030"/>
      <c r="O411" s="1030"/>
      <c r="P411" s="1030"/>
      <c r="Q411" s="1030"/>
      <c r="R411" s="1030"/>
      <c r="S411" s="1030"/>
      <c r="T411" s="1030"/>
      <c r="U411" s="1064"/>
      <c r="V411" s="1030"/>
      <c r="W411" s="1030"/>
      <c r="X411" s="1030"/>
      <c r="Y411" s="1030"/>
      <c r="Z411" s="1030"/>
      <c r="AA411" s="1030"/>
      <c r="AB411" s="1030"/>
      <c r="AC411" s="1030"/>
      <c r="AD411" s="1030"/>
      <c r="AE411" s="1030"/>
      <c r="AF411" s="1030"/>
      <c r="AG411" s="1030"/>
      <c r="AH411" s="1030"/>
      <c r="AI411" s="1030"/>
      <c r="AJ411" s="1030"/>
      <c r="AK411" s="1030"/>
      <c r="AL411" s="1030"/>
      <c r="AM411" s="1030"/>
      <c r="AN411" s="1030"/>
    </row>
    <row r="412">
      <c r="A412" s="1083"/>
      <c r="B412" s="1104"/>
      <c r="C412" s="1030"/>
      <c r="D412" s="1030"/>
      <c r="E412" s="1030"/>
      <c r="F412" s="1030"/>
      <c r="G412" s="1030"/>
      <c r="H412" s="1030"/>
      <c r="I412" s="1030"/>
      <c r="J412" s="1030"/>
      <c r="K412" s="1030"/>
      <c r="L412" s="1030"/>
      <c r="M412" s="1030"/>
      <c r="N412" s="1030"/>
      <c r="O412" s="1030"/>
      <c r="P412" s="1030"/>
      <c r="Q412" s="1030"/>
      <c r="R412" s="1030"/>
      <c r="S412" s="1030"/>
      <c r="T412" s="1030"/>
      <c r="U412" s="1064"/>
      <c r="V412" s="1030"/>
      <c r="W412" s="1030"/>
      <c r="X412" s="1030"/>
      <c r="Y412" s="1030"/>
      <c r="Z412" s="1030"/>
      <c r="AA412" s="1030"/>
      <c r="AB412" s="1030"/>
      <c r="AC412" s="1030"/>
      <c r="AD412" s="1030"/>
      <c r="AE412" s="1030"/>
      <c r="AF412" s="1030"/>
      <c r="AG412" s="1030"/>
      <c r="AH412" s="1030"/>
      <c r="AI412" s="1030"/>
      <c r="AJ412" s="1030"/>
      <c r="AK412" s="1030"/>
      <c r="AL412" s="1030"/>
      <c r="AM412" s="1030"/>
      <c r="AN412" s="1030"/>
    </row>
    <row r="413">
      <c r="A413" s="1083"/>
      <c r="B413" s="1104"/>
      <c r="C413" s="1030"/>
      <c r="D413" s="1030"/>
      <c r="E413" s="1030"/>
      <c r="F413" s="1030"/>
      <c r="G413" s="1030"/>
      <c r="H413" s="1030"/>
      <c r="I413" s="1030"/>
      <c r="J413" s="1030"/>
      <c r="K413" s="1030"/>
      <c r="L413" s="1030"/>
      <c r="M413" s="1030"/>
      <c r="N413" s="1030"/>
      <c r="O413" s="1030"/>
      <c r="P413" s="1030"/>
      <c r="Q413" s="1030"/>
      <c r="R413" s="1030"/>
      <c r="S413" s="1030"/>
      <c r="T413" s="1030"/>
      <c r="U413" s="1064"/>
      <c r="V413" s="1030"/>
      <c r="W413" s="1030"/>
      <c r="X413" s="1030"/>
      <c r="Y413" s="1030"/>
      <c r="Z413" s="1030"/>
      <c r="AA413" s="1030"/>
      <c r="AB413" s="1030"/>
      <c r="AC413" s="1030"/>
      <c r="AD413" s="1030"/>
      <c r="AE413" s="1030"/>
      <c r="AF413" s="1030"/>
      <c r="AG413" s="1030"/>
      <c r="AH413" s="1030"/>
      <c r="AI413" s="1030"/>
      <c r="AJ413" s="1030"/>
      <c r="AK413" s="1030"/>
      <c r="AL413" s="1030"/>
      <c r="AM413" s="1030"/>
      <c r="AN413" s="1030"/>
    </row>
    <row r="414">
      <c r="A414" s="1083"/>
      <c r="B414" s="1104"/>
      <c r="C414" s="1030"/>
      <c r="D414" s="1030"/>
      <c r="E414" s="1030"/>
      <c r="F414" s="1030"/>
      <c r="G414" s="1030"/>
      <c r="H414" s="1030"/>
      <c r="I414" s="1030"/>
      <c r="J414" s="1030"/>
      <c r="K414" s="1030"/>
      <c r="L414" s="1030"/>
      <c r="M414" s="1030"/>
      <c r="N414" s="1030"/>
      <c r="O414" s="1030"/>
      <c r="P414" s="1030"/>
      <c r="Q414" s="1030"/>
      <c r="R414" s="1030"/>
      <c r="S414" s="1030"/>
      <c r="T414" s="1030"/>
      <c r="U414" s="1064"/>
      <c r="V414" s="1030"/>
      <c r="W414" s="1030"/>
      <c r="X414" s="1030"/>
      <c r="Y414" s="1030"/>
      <c r="Z414" s="1030"/>
      <c r="AA414" s="1030"/>
      <c r="AB414" s="1030"/>
      <c r="AC414" s="1030"/>
      <c r="AD414" s="1030"/>
      <c r="AE414" s="1030"/>
      <c r="AF414" s="1030"/>
      <c r="AG414" s="1030"/>
      <c r="AH414" s="1030"/>
      <c r="AI414" s="1030"/>
      <c r="AJ414" s="1030"/>
      <c r="AK414" s="1030"/>
      <c r="AL414" s="1030"/>
      <c r="AM414" s="1030"/>
      <c r="AN414" s="1030"/>
    </row>
    <row r="415">
      <c r="A415" s="1083"/>
      <c r="B415" s="1104"/>
      <c r="C415" s="1030"/>
      <c r="D415" s="1030"/>
      <c r="E415" s="1030"/>
      <c r="F415" s="1030"/>
      <c r="G415" s="1030"/>
      <c r="H415" s="1030"/>
      <c r="I415" s="1030"/>
      <c r="J415" s="1030"/>
      <c r="K415" s="1030"/>
      <c r="L415" s="1030"/>
      <c r="M415" s="1030"/>
      <c r="N415" s="1030"/>
      <c r="O415" s="1030"/>
      <c r="P415" s="1030"/>
      <c r="Q415" s="1030"/>
      <c r="R415" s="1030"/>
      <c r="S415" s="1030"/>
      <c r="T415" s="1030"/>
      <c r="U415" s="1064"/>
      <c r="V415" s="1030"/>
      <c r="W415" s="1030"/>
      <c r="X415" s="1030"/>
      <c r="Y415" s="1030"/>
      <c r="Z415" s="1030"/>
      <c r="AA415" s="1030"/>
      <c r="AB415" s="1030"/>
      <c r="AC415" s="1030"/>
      <c r="AD415" s="1030"/>
      <c r="AE415" s="1030"/>
      <c r="AF415" s="1030"/>
      <c r="AG415" s="1030"/>
      <c r="AH415" s="1030"/>
      <c r="AI415" s="1030"/>
      <c r="AJ415" s="1030"/>
      <c r="AK415" s="1030"/>
      <c r="AL415" s="1030"/>
      <c r="AM415" s="1030"/>
      <c r="AN415" s="1030"/>
    </row>
    <row r="416">
      <c r="A416" s="1083"/>
      <c r="B416" s="1104"/>
      <c r="C416" s="1030"/>
      <c r="D416" s="1030"/>
      <c r="E416" s="1030"/>
      <c r="F416" s="1030"/>
      <c r="G416" s="1030"/>
      <c r="H416" s="1030"/>
      <c r="I416" s="1030"/>
      <c r="J416" s="1030"/>
      <c r="K416" s="1030"/>
      <c r="L416" s="1030"/>
      <c r="M416" s="1030"/>
      <c r="N416" s="1030"/>
      <c r="O416" s="1030"/>
      <c r="P416" s="1030"/>
      <c r="Q416" s="1030"/>
      <c r="R416" s="1030"/>
      <c r="S416" s="1030"/>
      <c r="T416" s="1030"/>
      <c r="U416" s="1064"/>
      <c r="V416" s="1030"/>
      <c r="W416" s="1030"/>
      <c r="X416" s="1030"/>
      <c r="Y416" s="1030"/>
      <c r="Z416" s="1030"/>
      <c r="AA416" s="1030"/>
      <c r="AB416" s="1030"/>
      <c r="AC416" s="1030"/>
      <c r="AD416" s="1030"/>
      <c r="AE416" s="1030"/>
      <c r="AF416" s="1030"/>
      <c r="AG416" s="1030"/>
      <c r="AH416" s="1030"/>
      <c r="AI416" s="1030"/>
      <c r="AJ416" s="1030"/>
      <c r="AK416" s="1030"/>
      <c r="AL416" s="1030"/>
      <c r="AM416" s="1030"/>
      <c r="AN416" s="1030"/>
    </row>
    <row r="417">
      <c r="A417" s="1083"/>
      <c r="B417" s="1104"/>
      <c r="C417" s="1030"/>
      <c r="D417" s="1030"/>
      <c r="E417" s="1030"/>
      <c r="F417" s="1030"/>
      <c r="G417" s="1030"/>
      <c r="H417" s="1030"/>
      <c r="I417" s="1030"/>
      <c r="J417" s="1030"/>
      <c r="K417" s="1030"/>
      <c r="L417" s="1030"/>
      <c r="M417" s="1030"/>
      <c r="N417" s="1030"/>
      <c r="O417" s="1030"/>
      <c r="P417" s="1030"/>
      <c r="Q417" s="1030"/>
      <c r="R417" s="1030"/>
      <c r="S417" s="1030"/>
      <c r="T417" s="1030"/>
      <c r="U417" s="1064"/>
      <c r="V417" s="1030"/>
      <c r="W417" s="1030"/>
      <c r="X417" s="1030"/>
      <c r="Y417" s="1030"/>
      <c r="Z417" s="1030"/>
      <c r="AA417" s="1030"/>
      <c r="AB417" s="1030"/>
      <c r="AC417" s="1030"/>
      <c r="AD417" s="1030"/>
      <c r="AE417" s="1030"/>
      <c r="AF417" s="1030"/>
      <c r="AG417" s="1030"/>
      <c r="AH417" s="1030"/>
      <c r="AI417" s="1030"/>
      <c r="AJ417" s="1030"/>
      <c r="AK417" s="1030"/>
      <c r="AL417" s="1030"/>
      <c r="AM417" s="1030"/>
      <c r="AN417" s="1030"/>
    </row>
    <row r="418">
      <c r="A418" s="1083"/>
      <c r="B418" s="1104"/>
      <c r="C418" s="1030"/>
      <c r="D418" s="1030"/>
      <c r="E418" s="1030"/>
      <c r="F418" s="1030"/>
      <c r="G418" s="1030"/>
      <c r="H418" s="1030"/>
      <c r="I418" s="1030"/>
      <c r="J418" s="1030"/>
      <c r="K418" s="1030"/>
      <c r="L418" s="1030"/>
      <c r="M418" s="1030"/>
      <c r="N418" s="1030"/>
      <c r="O418" s="1030"/>
      <c r="P418" s="1030"/>
      <c r="Q418" s="1030"/>
      <c r="R418" s="1030"/>
      <c r="S418" s="1030"/>
      <c r="T418" s="1030"/>
      <c r="U418" s="1064"/>
      <c r="V418" s="1030"/>
      <c r="W418" s="1030"/>
      <c r="X418" s="1030"/>
      <c r="Y418" s="1030"/>
      <c r="Z418" s="1030"/>
      <c r="AA418" s="1030"/>
      <c r="AB418" s="1030"/>
      <c r="AC418" s="1030"/>
      <c r="AD418" s="1030"/>
      <c r="AE418" s="1030"/>
      <c r="AF418" s="1030"/>
      <c r="AG418" s="1030"/>
      <c r="AH418" s="1030"/>
      <c r="AI418" s="1030"/>
      <c r="AJ418" s="1030"/>
      <c r="AK418" s="1030"/>
      <c r="AL418" s="1030"/>
      <c r="AM418" s="1030"/>
      <c r="AN418" s="1030"/>
    </row>
    <row r="419">
      <c r="A419" s="1083"/>
      <c r="B419" s="1104"/>
      <c r="C419" s="1030"/>
      <c r="D419" s="1030"/>
      <c r="E419" s="1030"/>
      <c r="F419" s="1030"/>
      <c r="G419" s="1030"/>
      <c r="H419" s="1030"/>
      <c r="I419" s="1030"/>
      <c r="J419" s="1030"/>
      <c r="K419" s="1030"/>
      <c r="L419" s="1030"/>
      <c r="M419" s="1030"/>
      <c r="N419" s="1030"/>
      <c r="O419" s="1030"/>
      <c r="P419" s="1030"/>
      <c r="Q419" s="1030"/>
      <c r="R419" s="1030"/>
      <c r="S419" s="1030"/>
      <c r="T419" s="1030"/>
      <c r="U419" s="1064"/>
      <c r="V419" s="1030"/>
      <c r="W419" s="1030"/>
      <c r="X419" s="1030"/>
      <c r="Y419" s="1030"/>
      <c r="Z419" s="1030"/>
      <c r="AA419" s="1030"/>
      <c r="AB419" s="1030"/>
      <c r="AC419" s="1030"/>
      <c r="AD419" s="1030"/>
      <c r="AE419" s="1030"/>
      <c r="AF419" s="1030"/>
      <c r="AG419" s="1030"/>
      <c r="AH419" s="1030"/>
      <c r="AI419" s="1030"/>
      <c r="AJ419" s="1030"/>
      <c r="AK419" s="1030"/>
      <c r="AL419" s="1030"/>
      <c r="AM419" s="1030"/>
      <c r="AN419" s="1030"/>
    </row>
    <row r="420">
      <c r="A420" s="1083"/>
      <c r="B420" s="1104"/>
      <c r="C420" s="1030"/>
      <c r="D420" s="1030"/>
      <c r="E420" s="1030"/>
      <c r="F420" s="1030"/>
      <c r="G420" s="1030"/>
      <c r="H420" s="1030"/>
      <c r="I420" s="1030"/>
      <c r="J420" s="1030"/>
      <c r="K420" s="1030"/>
      <c r="L420" s="1030"/>
      <c r="M420" s="1030"/>
      <c r="N420" s="1030"/>
      <c r="O420" s="1030"/>
      <c r="P420" s="1030"/>
      <c r="Q420" s="1030"/>
      <c r="R420" s="1030"/>
      <c r="S420" s="1030"/>
      <c r="T420" s="1030"/>
      <c r="U420" s="1064"/>
      <c r="V420" s="1030"/>
      <c r="W420" s="1030"/>
      <c r="X420" s="1030"/>
      <c r="Y420" s="1030"/>
      <c r="Z420" s="1030"/>
      <c r="AA420" s="1030"/>
      <c r="AB420" s="1030"/>
      <c r="AC420" s="1030"/>
      <c r="AD420" s="1030"/>
      <c r="AE420" s="1030"/>
      <c r="AF420" s="1030"/>
      <c r="AG420" s="1030"/>
      <c r="AH420" s="1030"/>
      <c r="AI420" s="1030"/>
      <c r="AJ420" s="1030"/>
      <c r="AK420" s="1030"/>
      <c r="AL420" s="1030"/>
      <c r="AM420" s="1030"/>
      <c r="AN420" s="1030"/>
    </row>
    <row r="421">
      <c r="A421" s="1083"/>
      <c r="B421" s="1104"/>
      <c r="C421" s="1030"/>
      <c r="D421" s="1030"/>
      <c r="E421" s="1030"/>
      <c r="F421" s="1030"/>
      <c r="G421" s="1030"/>
      <c r="H421" s="1030"/>
      <c r="I421" s="1030"/>
      <c r="J421" s="1030"/>
      <c r="K421" s="1030"/>
      <c r="L421" s="1030"/>
      <c r="M421" s="1030"/>
      <c r="N421" s="1030"/>
      <c r="O421" s="1030"/>
      <c r="P421" s="1030"/>
      <c r="Q421" s="1030"/>
      <c r="R421" s="1030"/>
      <c r="S421" s="1030"/>
      <c r="T421" s="1030"/>
      <c r="U421" s="1064"/>
      <c r="V421" s="1030"/>
      <c r="W421" s="1030"/>
      <c r="X421" s="1030"/>
      <c r="Y421" s="1030"/>
      <c r="Z421" s="1030"/>
      <c r="AA421" s="1030"/>
      <c r="AB421" s="1030"/>
      <c r="AC421" s="1030"/>
      <c r="AD421" s="1030"/>
      <c r="AE421" s="1030"/>
      <c r="AF421" s="1030"/>
      <c r="AG421" s="1030"/>
      <c r="AH421" s="1030"/>
      <c r="AI421" s="1030"/>
      <c r="AJ421" s="1030"/>
      <c r="AK421" s="1030"/>
      <c r="AL421" s="1030"/>
      <c r="AM421" s="1030"/>
      <c r="AN421" s="1030"/>
    </row>
    <row r="422">
      <c r="A422" s="1083"/>
      <c r="B422" s="1104"/>
      <c r="C422" s="1030"/>
      <c r="D422" s="1030"/>
      <c r="E422" s="1030"/>
      <c r="F422" s="1030"/>
      <c r="G422" s="1030"/>
      <c r="H422" s="1030"/>
      <c r="I422" s="1030"/>
      <c r="J422" s="1030"/>
      <c r="K422" s="1030"/>
      <c r="L422" s="1030"/>
      <c r="M422" s="1030"/>
      <c r="N422" s="1030"/>
      <c r="O422" s="1030"/>
      <c r="P422" s="1030"/>
      <c r="Q422" s="1030"/>
      <c r="R422" s="1030"/>
      <c r="S422" s="1030"/>
      <c r="T422" s="1030"/>
      <c r="U422" s="1064"/>
      <c r="V422" s="1030"/>
      <c r="W422" s="1030"/>
      <c r="X422" s="1030"/>
      <c r="Y422" s="1030"/>
      <c r="Z422" s="1030"/>
      <c r="AA422" s="1030"/>
      <c r="AB422" s="1030"/>
      <c r="AC422" s="1030"/>
      <c r="AD422" s="1030"/>
      <c r="AE422" s="1030"/>
      <c r="AF422" s="1030"/>
      <c r="AG422" s="1030"/>
      <c r="AH422" s="1030"/>
      <c r="AI422" s="1030"/>
      <c r="AJ422" s="1030"/>
      <c r="AK422" s="1030"/>
      <c r="AL422" s="1030"/>
      <c r="AM422" s="1030"/>
      <c r="AN422" s="1030"/>
    </row>
    <row r="423">
      <c r="A423" s="1083"/>
      <c r="B423" s="1104"/>
      <c r="C423" s="1030"/>
      <c r="D423" s="1030"/>
      <c r="E423" s="1030"/>
      <c r="F423" s="1030"/>
      <c r="G423" s="1030"/>
      <c r="H423" s="1030"/>
      <c r="I423" s="1030"/>
      <c r="J423" s="1030"/>
      <c r="K423" s="1030"/>
      <c r="L423" s="1030"/>
      <c r="M423" s="1030"/>
      <c r="N423" s="1030"/>
      <c r="O423" s="1030"/>
      <c r="P423" s="1030"/>
      <c r="Q423" s="1030"/>
      <c r="R423" s="1030"/>
      <c r="S423" s="1030"/>
      <c r="T423" s="1030"/>
      <c r="U423" s="1064"/>
      <c r="V423" s="1030"/>
      <c r="W423" s="1030"/>
      <c r="X423" s="1030"/>
      <c r="Y423" s="1030"/>
      <c r="Z423" s="1030"/>
      <c r="AA423" s="1030"/>
      <c r="AB423" s="1030"/>
      <c r="AC423" s="1030"/>
      <c r="AD423" s="1030"/>
      <c r="AE423" s="1030"/>
      <c r="AF423" s="1030"/>
      <c r="AG423" s="1030"/>
      <c r="AH423" s="1030"/>
      <c r="AI423" s="1030"/>
      <c r="AJ423" s="1030"/>
      <c r="AK423" s="1030"/>
      <c r="AL423" s="1030"/>
      <c r="AM423" s="1030"/>
      <c r="AN423" s="1030"/>
    </row>
    <row r="424">
      <c r="A424" s="1083"/>
      <c r="B424" s="1104"/>
      <c r="C424" s="1030"/>
      <c r="D424" s="1030"/>
      <c r="E424" s="1030"/>
      <c r="F424" s="1030"/>
      <c r="G424" s="1030"/>
      <c r="H424" s="1030"/>
      <c r="I424" s="1030"/>
      <c r="J424" s="1030"/>
      <c r="K424" s="1030"/>
      <c r="L424" s="1030"/>
      <c r="M424" s="1030"/>
      <c r="N424" s="1030"/>
      <c r="O424" s="1030"/>
      <c r="P424" s="1030"/>
      <c r="Q424" s="1030"/>
      <c r="R424" s="1030"/>
      <c r="S424" s="1030"/>
      <c r="T424" s="1030"/>
      <c r="U424" s="1064"/>
      <c r="V424" s="1030"/>
      <c r="W424" s="1030"/>
      <c r="X424" s="1030"/>
      <c r="Y424" s="1030"/>
      <c r="Z424" s="1030"/>
      <c r="AA424" s="1030"/>
      <c r="AB424" s="1030"/>
      <c r="AC424" s="1030"/>
      <c r="AD424" s="1030"/>
      <c r="AE424" s="1030"/>
      <c r="AF424" s="1030"/>
      <c r="AG424" s="1030"/>
      <c r="AH424" s="1030"/>
      <c r="AI424" s="1030"/>
      <c r="AJ424" s="1030"/>
      <c r="AK424" s="1030"/>
      <c r="AL424" s="1030"/>
      <c r="AM424" s="1030"/>
      <c r="AN424" s="1030"/>
    </row>
    <row r="425">
      <c r="A425" s="1083"/>
      <c r="B425" s="1104"/>
      <c r="C425" s="1030"/>
      <c r="D425" s="1030"/>
      <c r="E425" s="1030"/>
      <c r="F425" s="1030"/>
      <c r="G425" s="1030"/>
      <c r="H425" s="1030"/>
      <c r="I425" s="1030"/>
      <c r="J425" s="1030"/>
      <c r="K425" s="1030"/>
      <c r="L425" s="1030"/>
      <c r="M425" s="1030"/>
      <c r="N425" s="1030"/>
      <c r="O425" s="1030"/>
      <c r="P425" s="1030"/>
      <c r="Q425" s="1030"/>
      <c r="R425" s="1030"/>
      <c r="S425" s="1030"/>
      <c r="T425" s="1030"/>
      <c r="U425" s="1064"/>
      <c r="V425" s="1030"/>
      <c r="W425" s="1030"/>
      <c r="X425" s="1030"/>
      <c r="Y425" s="1030"/>
      <c r="Z425" s="1030"/>
      <c r="AA425" s="1030"/>
      <c r="AB425" s="1030"/>
      <c r="AC425" s="1030"/>
      <c r="AD425" s="1030"/>
      <c r="AE425" s="1030"/>
      <c r="AF425" s="1030"/>
      <c r="AG425" s="1030"/>
      <c r="AH425" s="1030"/>
      <c r="AI425" s="1030"/>
      <c r="AJ425" s="1030"/>
      <c r="AK425" s="1030"/>
      <c r="AL425" s="1030"/>
      <c r="AM425" s="1030"/>
      <c r="AN425" s="1030"/>
    </row>
    <row r="426">
      <c r="A426" s="1083"/>
      <c r="B426" s="1104"/>
      <c r="C426" s="1030"/>
      <c r="D426" s="1030"/>
      <c r="E426" s="1030"/>
      <c r="F426" s="1030"/>
      <c r="G426" s="1030"/>
      <c r="H426" s="1030"/>
      <c r="I426" s="1030"/>
      <c r="J426" s="1030"/>
      <c r="K426" s="1030"/>
      <c r="L426" s="1030"/>
      <c r="M426" s="1030"/>
      <c r="N426" s="1030"/>
      <c r="O426" s="1030"/>
      <c r="P426" s="1030"/>
      <c r="Q426" s="1030"/>
      <c r="R426" s="1030"/>
      <c r="S426" s="1030"/>
      <c r="T426" s="1030"/>
      <c r="U426" s="1064"/>
      <c r="V426" s="1030"/>
      <c r="W426" s="1030"/>
      <c r="X426" s="1030"/>
      <c r="Y426" s="1030"/>
      <c r="Z426" s="1030"/>
      <c r="AA426" s="1030"/>
      <c r="AB426" s="1030"/>
      <c r="AC426" s="1030"/>
      <c r="AD426" s="1030"/>
      <c r="AE426" s="1030"/>
      <c r="AF426" s="1030"/>
      <c r="AG426" s="1030"/>
      <c r="AH426" s="1030"/>
      <c r="AI426" s="1030"/>
      <c r="AJ426" s="1030"/>
      <c r="AK426" s="1030"/>
      <c r="AL426" s="1030"/>
      <c r="AM426" s="1030"/>
      <c r="AN426" s="1030"/>
    </row>
    <row r="427">
      <c r="A427" s="1083"/>
      <c r="B427" s="1104"/>
      <c r="C427" s="1030"/>
      <c r="D427" s="1030"/>
      <c r="E427" s="1030"/>
      <c r="F427" s="1030"/>
      <c r="G427" s="1030"/>
      <c r="H427" s="1030"/>
      <c r="I427" s="1030"/>
      <c r="J427" s="1030"/>
      <c r="K427" s="1030"/>
      <c r="L427" s="1030"/>
      <c r="M427" s="1030"/>
      <c r="N427" s="1030"/>
      <c r="O427" s="1030"/>
      <c r="P427" s="1030"/>
      <c r="Q427" s="1030"/>
      <c r="R427" s="1030"/>
      <c r="S427" s="1030"/>
      <c r="T427" s="1030"/>
      <c r="U427" s="1064"/>
      <c r="V427" s="1030"/>
      <c r="W427" s="1030"/>
      <c r="X427" s="1030"/>
      <c r="Y427" s="1030"/>
      <c r="Z427" s="1030"/>
      <c r="AA427" s="1030"/>
      <c r="AB427" s="1030"/>
      <c r="AC427" s="1030"/>
      <c r="AD427" s="1030"/>
      <c r="AE427" s="1030"/>
      <c r="AF427" s="1030"/>
      <c r="AG427" s="1030"/>
      <c r="AH427" s="1030"/>
      <c r="AI427" s="1030"/>
      <c r="AJ427" s="1030"/>
      <c r="AK427" s="1030"/>
      <c r="AL427" s="1030"/>
      <c r="AM427" s="1030"/>
      <c r="AN427" s="1030"/>
    </row>
    <row r="428">
      <c r="A428" s="1083"/>
      <c r="B428" s="1104"/>
      <c r="C428" s="1030"/>
      <c r="D428" s="1030"/>
      <c r="E428" s="1030"/>
      <c r="F428" s="1030"/>
      <c r="G428" s="1030"/>
      <c r="H428" s="1030"/>
      <c r="I428" s="1030"/>
      <c r="J428" s="1030"/>
      <c r="K428" s="1030"/>
      <c r="L428" s="1030"/>
      <c r="M428" s="1030"/>
      <c r="N428" s="1030"/>
      <c r="O428" s="1030"/>
      <c r="P428" s="1030"/>
      <c r="Q428" s="1030"/>
      <c r="R428" s="1030"/>
      <c r="S428" s="1030"/>
      <c r="T428" s="1030"/>
      <c r="U428" s="1064"/>
      <c r="V428" s="1030"/>
      <c r="W428" s="1030"/>
      <c r="X428" s="1030"/>
      <c r="Y428" s="1030"/>
      <c r="Z428" s="1030"/>
      <c r="AA428" s="1030"/>
      <c r="AB428" s="1030"/>
      <c r="AC428" s="1030"/>
      <c r="AD428" s="1030"/>
      <c r="AE428" s="1030"/>
      <c r="AF428" s="1030"/>
      <c r="AG428" s="1030"/>
      <c r="AH428" s="1030"/>
      <c r="AI428" s="1030"/>
      <c r="AJ428" s="1030"/>
      <c r="AK428" s="1030"/>
      <c r="AL428" s="1030"/>
      <c r="AM428" s="1030"/>
      <c r="AN428" s="1030"/>
    </row>
    <row r="429">
      <c r="A429" s="1083"/>
      <c r="B429" s="1104"/>
      <c r="C429" s="1030"/>
      <c r="D429" s="1030"/>
      <c r="E429" s="1030"/>
      <c r="F429" s="1030"/>
      <c r="G429" s="1030"/>
      <c r="H429" s="1030"/>
      <c r="I429" s="1030"/>
      <c r="J429" s="1030"/>
      <c r="K429" s="1030"/>
      <c r="L429" s="1030"/>
      <c r="M429" s="1030"/>
      <c r="N429" s="1030"/>
      <c r="O429" s="1030"/>
      <c r="P429" s="1030"/>
      <c r="Q429" s="1030"/>
      <c r="R429" s="1030"/>
      <c r="S429" s="1030"/>
      <c r="T429" s="1030"/>
      <c r="U429" s="1064"/>
      <c r="V429" s="1030"/>
      <c r="W429" s="1030"/>
      <c r="X429" s="1030"/>
      <c r="Y429" s="1030"/>
      <c r="Z429" s="1030"/>
      <c r="AA429" s="1030"/>
      <c r="AB429" s="1030"/>
      <c r="AC429" s="1030"/>
      <c r="AD429" s="1030"/>
      <c r="AE429" s="1030"/>
      <c r="AF429" s="1030"/>
      <c r="AG429" s="1030"/>
      <c r="AH429" s="1030"/>
      <c r="AI429" s="1030"/>
      <c r="AJ429" s="1030"/>
      <c r="AK429" s="1030"/>
      <c r="AL429" s="1030"/>
      <c r="AM429" s="1030"/>
      <c r="AN429" s="1030"/>
    </row>
    <row r="430">
      <c r="A430" s="1083"/>
      <c r="B430" s="1104"/>
      <c r="C430" s="1030"/>
      <c r="D430" s="1030"/>
      <c r="E430" s="1030"/>
      <c r="F430" s="1030"/>
      <c r="G430" s="1030"/>
      <c r="H430" s="1030"/>
      <c r="I430" s="1030"/>
      <c r="J430" s="1030"/>
      <c r="K430" s="1030"/>
      <c r="L430" s="1030"/>
      <c r="M430" s="1030"/>
      <c r="N430" s="1030"/>
      <c r="O430" s="1030"/>
      <c r="P430" s="1030"/>
      <c r="Q430" s="1030"/>
      <c r="R430" s="1030"/>
      <c r="S430" s="1030"/>
      <c r="T430" s="1030"/>
      <c r="U430" s="1064"/>
      <c r="V430" s="1030"/>
      <c r="W430" s="1030"/>
      <c r="X430" s="1030"/>
      <c r="Y430" s="1030"/>
      <c r="Z430" s="1030"/>
      <c r="AA430" s="1030"/>
      <c r="AB430" s="1030"/>
      <c r="AC430" s="1030"/>
      <c r="AD430" s="1030"/>
      <c r="AE430" s="1030"/>
      <c r="AF430" s="1030"/>
      <c r="AG430" s="1030"/>
      <c r="AH430" s="1030"/>
      <c r="AI430" s="1030"/>
      <c r="AJ430" s="1030"/>
      <c r="AK430" s="1030"/>
      <c r="AL430" s="1030"/>
      <c r="AM430" s="1030"/>
      <c r="AN430" s="1030"/>
    </row>
    <row r="431">
      <c r="A431" s="1083"/>
      <c r="B431" s="1104"/>
      <c r="C431" s="1030"/>
      <c r="D431" s="1030"/>
      <c r="E431" s="1030"/>
      <c r="F431" s="1030"/>
      <c r="G431" s="1030"/>
      <c r="H431" s="1030"/>
      <c r="I431" s="1030"/>
      <c r="J431" s="1030"/>
      <c r="K431" s="1030"/>
      <c r="L431" s="1030"/>
      <c r="M431" s="1030"/>
      <c r="N431" s="1030"/>
      <c r="O431" s="1030"/>
      <c r="P431" s="1030"/>
      <c r="Q431" s="1030"/>
      <c r="R431" s="1030"/>
      <c r="S431" s="1030"/>
      <c r="T431" s="1030"/>
      <c r="U431" s="1064"/>
      <c r="V431" s="1030"/>
      <c r="W431" s="1030"/>
      <c r="X431" s="1030"/>
      <c r="Y431" s="1030"/>
      <c r="Z431" s="1030"/>
      <c r="AA431" s="1030"/>
      <c r="AB431" s="1030"/>
      <c r="AC431" s="1030"/>
      <c r="AD431" s="1030"/>
      <c r="AE431" s="1030"/>
      <c r="AF431" s="1030"/>
      <c r="AG431" s="1030"/>
      <c r="AH431" s="1030"/>
      <c r="AI431" s="1030"/>
      <c r="AJ431" s="1030"/>
      <c r="AK431" s="1030"/>
      <c r="AL431" s="1030"/>
      <c r="AM431" s="1030"/>
      <c r="AN431" s="1030"/>
    </row>
    <row r="432">
      <c r="A432" s="1083"/>
      <c r="B432" s="1104"/>
      <c r="C432" s="1030"/>
      <c r="D432" s="1030"/>
      <c r="E432" s="1030"/>
      <c r="F432" s="1030"/>
      <c r="G432" s="1030"/>
      <c r="H432" s="1030"/>
      <c r="I432" s="1030"/>
      <c r="J432" s="1030"/>
      <c r="K432" s="1030"/>
      <c r="L432" s="1030"/>
      <c r="M432" s="1030"/>
      <c r="N432" s="1030"/>
      <c r="O432" s="1030"/>
      <c r="P432" s="1030"/>
      <c r="Q432" s="1030"/>
      <c r="R432" s="1030"/>
      <c r="S432" s="1030"/>
      <c r="T432" s="1030"/>
      <c r="U432" s="1064"/>
      <c r="V432" s="1030"/>
      <c r="W432" s="1030"/>
      <c r="X432" s="1030"/>
      <c r="Y432" s="1030"/>
      <c r="Z432" s="1030"/>
      <c r="AA432" s="1030"/>
      <c r="AB432" s="1030"/>
      <c r="AC432" s="1030"/>
      <c r="AD432" s="1030"/>
      <c r="AE432" s="1030"/>
      <c r="AF432" s="1030"/>
      <c r="AG432" s="1030"/>
      <c r="AH432" s="1030"/>
      <c r="AI432" s="1030"/>
      <c r="AJ432" s="1030"/>
      <c r="AK432" s="1030"/>
      <c r="AL432" s="1030"/>
      <c r="AM432" s="1030"/>
      <c r="AN432" s="1030"/>
    </row>
    <row r="433">
      <c r="A433" s="1083"/>
      <c r="B433" s="1104"/>
      <c r="C433" s="1030"/>
      <c r="D433" s="1030"/>
      <c r="E433" s="1030"/>
      <c r="F433" s="1030"/>
      <c r="G433" s="1030"/>
      <c r="H433" s="1030"/>
      <c r="I433" s="1030"/>
      <c r="J433" s="1030"/>
      <c r="K433" s="1030"/>
      <c r="L433" s="1030"/>
      <c r="M433" s="1030"/>
      <c r="N433" s="1030"/>
      <c r="O433" s="1030"/>
      <c r="P433" s="1030"/>
      <c r="Q433" s="1030"/>
      <c r="R433" s="1030"/>
      <c r="S433" s="1030"/>
      <c r="T433" s="1030"/>
      <c r="U433" s="1064"/>
      <c r="V433" s="1030"/>
      <c r="W433" s="1030"/>
      <c r="X433" s="1030"/>
      <c r="Y433" s="1030"/>
      <c r="Z433" s="1030"/>
      <c r="AA433" s="1030"/>
      <c r="AB433" s="1030"/>
      <c r="AC433" s="1030"/>
      <c r="AD433" s="1030"/>
      <c r="AE433" s="1030"/>
      <c r="AF433" s="1030"/>
      <c r="AG433" s="1030"/>
      <c r="AH433" s="1030"/>
      <c r="AI433" s="1030"/>
      <c r="AJ433" s="1030"/>
      <c r="AK433" s="1030"/>
      <c r="AL433" s="1030"/>
      <c r="AM433" s="1030"/>
      <c r="AN433" s="1030"/>
    </row>
    <row r="434">
      <c r="A434" s="1083"/>
      <c r="B434" s="1104"/>
      <c r="C434" s="1030"/>
      <c r="D434" s="1030"/>
      <c r="E434" s="1030"/>
      <c r="F434" s="1030"/>
      <c r="G434" s="1030"/>
      <c r="H434" s="1030"/>
      <c r="I434" s="1030"/>
      <c r="J434" s="1030"/>
      <c r="K434" s="1030"/>
      <c r="L434" s="1030"/>
      <c r="M434" s="1030"/>
      <c r="N434" s="1030"/>
      <c r="O434" s="1030"/>
      <c r="P434" s="1030"/>
      <c r="Q434" s="1030"/>
      <c r="R434" s="1030"/>
      <c r="S434" s="1030"/>
      <c r="T434" s="1030"/>
      <c r="U434" s="1064"/>
      <c r="V434" s="1030"/>
      <c r="W434" s="1030"/>
      <c r="X434" s="1030"/>
      <c r="Y434" s="1030"/>
      <c r="Z434" s="1030"/>
      <c r="AA434" s="1030"/>
      <c r="AB434" s="1030"/>
      <c r="AC434" s="1030"/>
      <c r="AD434" s="1030"/>
      <c r="AE434" s="1030"/>
      <c r="AF434" s="1030"/>
      <c r="AG434" s="1030"/>
      <c r="AH434" s="1030"/>
      <c r="AI434" s="1030"/>
      <c r="AJ434" s="1030"/>
      <c r="AK434" s="1030"/>
      <c r="AL434" s="1030"/>
      <c r="AM434" s="1030"/>
      <c r="AN434" s="1030"/>
    </row>
    <row r="435">
      <c r="A435" s="1083"/>
      <c r="B435" s="1104"/>
      <c r="C435" s="1030"/>
      <c r="D435" s="1030"/>
      <c r="E435" s="1030"/>
      <c r="F435" s="1030"/>
      <c r="G435" s="1030"/>
      <c r="H435" s="1030"/>
      <c r="I435" s="1030"/>
      <c r="J435" s="1030"/>
      <c r="K435" s="1030"/>
      <c r="L435" s="1030"/>
      <c r="M435" s="1030"/>
      <c r="N435" s="1030"/>
      <c r="O435" s="1030"/>
      <c r="P435" s="1030"/>
      <c r="Q435" s="1030"/>
      <c r="R435" s="1030"/>
      <c r="S435" s="1030"/>
      <c r="T435" s="1030"/>
      <c r="U435" s="1064"/>
      <c r="V435" s="1030"/>
      <c r="W435" s="1030"/>
      <c r="X435" s="1030"/>
      <c r="Y435" s="1030"/>
      <c r="Z435" s="1030"/>
      <c r="AA435" s="1030"/>
      <c r="AB435" s="1030"/>
      <c r="AC435" s="1030"/>
      <c r="AD435" s="1030"/>
      <c r="AE435" s="1030"/>
      <c r="AF435" s="1030"/>
      <c r="AG435" s="1030"/>
      <c r="AH435" s="1030"/>
      <c r="AI435" s="1030"/>
      <c r="AJ435" s="1030"/>
      <c r="AK435" s="1030"/>
      <c r="AL435" s="1030"/>
      <c r="AM435" s="1030"/>
      <c r="AN435" s="1030"/>
    </row>
    <row r="436">
      <c r="A436" s="1083"/>
      <c r="B436" s="1104"/>
      <c r="C436" s="1030"/>
      <c r="D436" s="1030"/>
      <c r="E436" s="1030"/>
      <c r="F436" s="1030"/>
      <c r="G436" s="1030"/>
      <c r="H436" s="1030"/>
      <c r="I436" s="1030"/>
      <c r="J436" s="1030"/>
      <c r="K436" s="1030"/>
      <c r="L436" s="1030"/>
      <c r="M436" s="1030"/>
      <c r="N436" s="1030"/>
      <c r="O436" s="1030"/>
      <c r="P436" s="1030"/>
      <c r="Q436" s="1030"/>
      <c r="R436" s="1030"/>
      <c r="S436" s="1030"/>
      <c r="T436" s="1030"/>
      <c r="U436" s="1064"/>
      <c r="V436" s="1030"/>
      <c r="W436" s="1030"/>
      <c r="X436" s="1030"/>
      <c r="Y436" s="1030"/>
      <c r="Z436" s="1030"/>
      <c r="AA436" s="1030"/>
      <c r="AB436" s="1030"/>
      <c r="AC436" s="1030"/>
      <c r="AD436" s="1030"/>
      <c r="AE436" s="1030"/>
      <c r="AF436" s="1030"/>
      <c r="AG436" s="1030"/>
      <c r="AH436" s="1030"/>
      <c r="AI436" s="1030"/>
      <c r="AJ436" s="1030"/>
      <c r="AK436" s="1030"/>
      <c r="AL436" s="1030"/>
      <c r="AM436" s="1030"/>
      <c r="AN436" s="1030"/>
    </row>
    <row r="437">
      <c r="A437" s="1083"/>
      <c r="B437" s="1104"/>
      <c r="C437" s="1030"/>
      <c r="D437" s="1030"/>
      <c r="E437" s="1030"/>
      <c r="F437" s="1030"/>
      <c r="G437" s="1030"/>
      <c r="H437" s="1030"/>
      <c r="I437" s="1030"/>
      <c r="J437" s="1030"/>
      <c r="K437" s="1030"/>
      <c r="L437" s="1030"/>
      <c r="M437" s="1030"/>
      <c r="N437" s="1030"/>
      <c r="O437" s="1030"/>
      <c r="P437" s="1030"/>
      <c r="Q437" s="1030"/>
      <c r="R437" s="1030"/>
      <c r="S437" s="1030"/>
      <c r="T437" s="1030"/>
      <c r="U437" s="1064"/>
      <c r="V437" s="1030"/>
      <c r="W437" s="1030"/>
      <c r="X437" s="1030"/>
      <c r="Y437" s="1030"/>
      <c r="Z437" s="1030"/>
      <c r="AA437" s="1030"/>
      <c r="AB437" s="1030"/>
      <c r="AC437" s="1030"/>
      <c r="AD437" s="1030"/>
      <c r="AE437" s="1030"/>
      <c r="AF437" s="1030"/>
      <c r="AG437" s="1030"/>
      <c r="AH437" s="1030"/>
      <c r="AI437" s="1030"/>
      <c r="AJ437" s="1030"/>
      <c r="AK437" s="1030"/>
      <c r="AL437" s="1030"/>
      <c r="AM437" s="1030"/>
      <c r="AN437" s="1030"/>
    </row>
    <row r="438">
      <c r="A438" s="1083"/>
      <c r="B438" s="1104"/>
      <c r="C438" s="1030"/>
      <c r="D438" s="1030"/>
      <c r="E438" s="1030"/>
      <c r="F438" s="1030"/>
      <c r="G438" s="1030"/>
      <c r="H438" s="1030"/>
      <c r="I438" s="1030"/>
      <c r="J438" s="1030"/>
      <c r="K438" s="1030"/>
      <c r="L438" s="1030"/>
      <c r="M438" s="1030"/>
      <c r="N438" s="1030"/>
      <c r="O438" s="1030"/>
      <c r="P438" s="1030"/>
      <c r="Q438" s="1030"/>
      <c r="R438" s="1030"/>
      <c r="S438" s="1030"/>
      <c r="T438" s="1030"/>
      <c r="U438" s="1064"/>
      <c r="V438" s="1030"/>
      <c r="W438" s="1030"/>
      <c r="X438" s="1030"/>
      <c r="Y438" s="1030"/>
      <c r="Z438" s="1030"/>
      <c r="AA438" s="1030"/>
      <c r="AB438" s="1030"/>
      <c r="AC438" s="1030"/>
      <c r="AD438" s="1030"/>
      <c r="AE438" s="1030"/>
      <c r="AF438" s="1030"/>
      <c r="AG438" s="1030"/>
      <c r="AH438" s="1030"/>
      <c r="AI438" s="1030"/>
      <c r="AJ438" s="1030"/>
      <c r="AK438" s="1030"/>
      <c r="AL438" s="1030"/>
      <c r="AM438" s="1030"/>
      <c r="AN438" s="1030"/>
    </row>
    <row r="439">
      <c r="A439" s="1083"/>
      <c r="B439" s="1104"/>
      <c r="C439" s="1030"/>
      <c r="D439" s="1030"/>
      <c r="E439" s="1030"/>
      <c r="F439" s="1030"/>
      <c r="G439" s="1030"/>
      <c r="H439" s="1030"/>
      <c r="I439" s="1030"/>
      <c r="J439" s="1030"/>
      <c r="K439" s="1030"/>
      <c r="L439" s="1030"/>
      <c r="M439" s="1030"/>
      <c r="N439" s="1030"/>
      <c r="O439" s="1030"/>
      <c r="P439" s="1030"/>
      <c r="Q439" s="1030"/>
      <c r="R439" s="1030"/>
      <c r="S439" s="1030"/>
      <c r="T439" s="1030"/>
      <c r="U439" s="1064"/>
      <c r="V439" s="1030"/>
      <c r="W439" s="1030"/>
      <c r="X439" s="1030"/>
      <c r="Y439" s="1030"/>
      <c r="Z439" s="1030"/>
      <c r="AA439" s="1030"/>
      <c r="AB439" s="1030"/>
      <c r="AC439" s="1030"/>
      <c r="AD439" s="1030"/>
      <c r="AE439" s="1030"/>
      <c r="AF439" s="1030"/>
      <c r="AG439" s="1030"/>
      <c r="AH439" s="1030"/>
      <c r="AI439" s="1030"/>
      <c r="AJ439" s="1030"/>
      <c r="AK439" s="1030"/>
      <c r="AL439" s="1030"/>
      <c r="AM439" s="1030"/>
      <c r="AN439" s="1030"/>
    </row>
    <row r="440">
      <c r="A440" s="1083"/>
      <c r="B440" s="1104"/>
      <c r="C440" s="1030"/>
      <c r="D440" s="1030"/>
      <c r="E440" s="1030"/>
      <c r="F440" s="1030"/>
      <c r="G440" s="1030"/>
      <c r="H440" s="1030"/>
      <c r="I440" s="1030"/>
      <c r="J440" s="1030"/>
      <c r="K440" s="1030"/>
      <c r="L440" s="1030"/>
      <c r="M440" s="1030"/>
      <c r="N440" s="1030"/>
      <c r="O440" s="1030"/>
      <c r="P440" s="1030"/>
      <c r="Q440" s="1030"/>
      <c r="R440" s="1030"/>
      <c r="S440" s="1030"/>
      <c r="T440" s="1030"/>
      <c r="U440" s="1064"/>
      <c r="V440" s="1030"/>
      <c r="W440" s="1030"/>
      <c r="X440" s="1030"/>
      <c r="Y440" s="1030"/>
      <c r="Z440" s="1030"/>
      <c r="AA440" s="1030"/>
      <c r="AB440" s="1030"/>
      <c r="AC440" s="1030"/>
      <c r="AD440" s="1030"/>
      <c r="AE440" s="1030"/>
      <c r="AF440" s="1030"/>
      <c r="AG440" s="1030"/>
      <c r="AH440" s="1030"/>
      <c r="AI440" s="1030"/>
      <c r="AJ440" s="1030"/>
      <c r="AK440" s="1030"/>
      <c r="AL440" s="1030"/>
      <c r="AM440" s="1030"/>
      <c r="AN440" s="1030"/>
    </row>
    <row r="441">
      <c r="A441" s="1083"/>
      <c r="B441" s="1104"/>
      <c r="C441" s="1030"/>
      <c r="D441" s="1030"/>
      <c r="E441" s="1030"/>
      <c r="F441" s="1030"/>
      <c r="G441" s="1030"/>
      <c r="H441" s="1030"/>
      <c r="I441" s="1030"/>
      <c r="J441" s="1030"/>
      <c r="K441" s="1030"/>
      <c r="L441" s="1030"/>
      <c r="M441" s="1030"/>
      <c r="N441" s="1030"/>
      <c r="O441" s="1030"/>
      <c r="P441" s="1030"/>
      <c r="Q441" s="1030"/>
      <c r="R441" s="1030"/>
      <c r="S441" s="1030"/>
      <c r="T441" s="1030"/>
      <c r="U441" s="1064"/>
      <c r="V441" s="1030"/>
      <c r="W441" s="1030"/>
      <c r="X441" s="1030"/>
      <c r="Y441" s="1030"/>
      <c r="Z441" s="1030"/>
      <c r="AA441" s="1030"/>
      <c r="AB441" s="1030"/>
      <c r="AC441" s="1030"/>
      <c r="AD441" s="1030"/>
      <c r="AE441" s="1030"/>
      <c r="AF441" s="1030"/>
      <c r="AG441" s="1030"/>
      <c r="AH441" s="1030"/>
      <c r="AI441" s="1030"/>
      <c r="AJ441" s="1030"/>
      <c r="AK441" s="1030"/>
      <c r="AL441" s="1030"/>
      <c r="AM441" s="1030"/>
      <c r="AN441" s="1030"/>
    </row>
    <row r="442">
      <c r="A442" s="1083"/>
      <c r="B442" s="1104"/>
      <c r="C442" s="1030"/>
      <c r="D442" s="1030"/>
      <c r="E442" s="1030"/>
      <c r="F442" s="1030"/>
      <c r="G442" s="1030"/>
      <c r="H442" s="1030"/>
      <c r="I442" s="1030"/>
      <c r="J442" s="1030"/>
      <c r="K442" s="1030"/>
      <c r="L442" s="1030"/>
      <c r="M442" s="1030"/>
      <c r="N442" s="1030"/>
      <c r="O442" s="1030"/>
      <c r="P442" s="1030"/>
      <c r="Q442" s="1030"/>
      <c r="R442" s="1030"/>
      <c r="S442" s="1030"/>
      <c r="T442" s="1030"/>
      <c r="U442" s="1064"/>
      <c r="V442" s="1030"/>
      <c r="W442" s="1030"/>
      <c r="X442" s="1030"/>
      <c r="Y442" s="1030"/>
      <c r="Z442" s="1030"/>
      <c r="AA442" s="1030"/>
      <c r="AB442" s="1030"/>
      <c r="AC442" s="1030"/>
      <c r="AD442" s="1030"/>
      <c r="AE442" s="1030"/>
      <c r="AF442" s="1030"/>
      <c r="AG442" s="1030"/>
      <c r="AH442" s="1030"/>
      <c r="AI442" s="1030"/>
      <c r="AJ442" s="1030"/>
      <c r="AK442" s="1030"/>
      <c r="AL442" s="1030"/>
      <c r="AM442" s="1030"/>
      <c r="AN442" s="1030"/>
    </row>
    <row r="443">
      <c r="A443" s="1083"/>
      <c r="B443" s="1104"/>
      <c r="C443" s="1030"/>
      <c r="D443" s="1030"/>
      <c r="E443" s="1030"/>
      <c r="F443" s="1030"/>
      <c r="G443" s="1030"/>
      <c r="H443" s="1030"/>
      <c r="I443" s="1030"/>
      <c r="J443" s="1030"/>
      <c r="K443" s="1030"/>
      <c r="L443" s="1030"/>
      <c r="M443" s="1030"/>
      <c r="N443" s="1030"/>
      <c r="O443" s="1030"/>
      <c r="P443" s="1030"/>
      <c r="Q443" s="1030"/>
      <c r="R443" s="1030"/>
      <c r="S443" s="1030"/>
      <c r="T443" s="1030"/>
      <c r="U443" s="1064"/>
      <c r="V443" s="1030"/>
      <c r="W443" s="1030"/>
      <c r="X443" s="1030"/>
      <c r="Y443" s="1030"/>
      <c r="Z443" s="1030"/>
      <c r="AA443" s="1030"/>
      <c r="AB443" s="1030"/>
      <c r="AC443" s="1030"/>
      <c r="AD443" s="1030"/>
      <c r="AE443" s="1030"/>
      <c r="AF443" s="1030"/>
      <c r="AG443" s="1030"/>
      <c r="AH443" s="1030"/>
      <c r="AI443" s="1030"/>
      <c r="AJ443" s="1030"/>
      <c r="AK443" s="1030"/>
      <c r="AL443" s="1030"/>
      <c r="AM443" s="1030"/>
      <c r="AN443" s="1030"/>
    </row>
    <row r="444">
      <c r="A444" s="1083"/>
      <c r="B444" s="1104"/>
      <c r="C444" s="1030"/>
      <c r="D444" s="1030"/>
      <c r="E444" s="1030"/>
      <c r="F444" s="1030"/>
      <c r="G444" s="1030"/>
      <c r="H444" s="1030"/>
      <c r="I444" s="1030"/>
      <c r="J444" s="1030"/>
      <c r="K444" s="1030"/>
      <c r="L444" s="1030"/>
      <c r="M444" s="1030"/>
      <c r="N444" s="1030"/>
      <c r="O444" s="1030"/>
      <c r="P444" s="1030"/>
      <c r="Q444" s="1030"/>
      <c r="R444" s="1030"/>
      <c r="S444" s="1030"/>
      <c r="T444" s="1030"/>
      <c r="U444" s="1064"/>
      <c r="V444" s="1030"/>
      <c r="W444" s="1030"/>
      <c r="X444" s="1030"/>
      <c r="Y444" s="1030"/>
      <c r="Z444" s="1030"/>
      <c r="AA444" s="1030"/>
      <c r="AB444" s="1030"/>
      <c r="AC444" s="1030"/>
      <c r="AD444" s="1030"/>
      <c r="AE444" s="1030"/>
      <c r="AF444" s="1030"/>
      <c r="AG444" s="1030"/>
      <c r="AH444" s="1030"/>
      <c r="AI444" s="1030"/>
      <c r="AJ444" s="1030"/>
      <c r="AK444" s="1030"/>
      <c r="AL444" s="1030"/>
      <c r="AM444" s="1030"/>
      <c r="AN444" s="1030"/>
    </row>
    <row r="445">
      <c r="A445" s="1083"/>
      <c r="B445" s="1104"/>
      <c r="C445" s="1030"/>
      <c r="D445" s="1030"/>
      <c r="E445" s="1030"/>
      <c r="F445" s="1030"/>
      <c r="G445" s="1030"/>
      <c r="H445" s="1030"/>
      <c r="I445" s="1030"/>
      <c r="J445" s="1030"/>
      <c r="K445" s="1030"/>
      <c r="L445" s="1030"/>
      <c r="M445" s="1030"/>
      <c r="N445" s="1030"/>
      <c r="O445" s="1030"/>
      <c r="P445" s="1030"/>
      <c r="Q445" s="1030"/>
      <c r="R445" s="1030"/>
      <c r="S445" s="1030"/>
      <c r="T445" s="1030"/>
      <c r="U445" s="1064"/>
      <c r="V445" s="1030"/>
      <c r="W445" s="1030"/>
      <c r="X445" s="1030"/>
      <c r="Y445" s="1030"/>
      <c r="Z445" s="1030"/>
      <c r="AA445" s="1030"/>
      <c r="AB445" s="1030"/>
      <c r="AC445" s="1030"/>
      <c r="AD445" s="1030"/>
      <c r="AE445" s="1030"/>
      <c r="AF445" s="1030"/>
      <c r="AG445" s="1030"/>
      <c r="AH445" s="1030"/>
      <c r="AI445" s="1030"/>
      <c r="AJ445" s="1030"/>
      <c r="AK445" s="1030"/>
      <c r="AL445" s="1030"/>
      <c r="AM445" s="1030"/>
      <c r="AN445" s="1030"/>
    </row>
    <row r="446">
      <c r="A446" s="1083"/>
      <c r="B446" s="1104"/>
      <c r="C446" s="1030"/>
      <c r="D446" s="1030"/>
      <c r="E446" s="1030"/>
      <c r="F446" s="1030"/>
      <c r="G446" s="1030"/>
      <c r="H446" s="1030"/>
      <c r="I446" s="1030"/>
      <c r="J446" s="1030"/>
      <c r="K446" s="1030"/>
      <c r="L446" s="1030"/>
      <c r="M446" s="1030"/>
      <c r="N446" s="1030"/>
      <c r="O446" s="1030"/>
      <c r="P446" s="1030"/>
      <c r="Q446" s="1030"/>
      <c r="R446" s="1030"/>
      <c r="S446" s="1030"/>
      <c r="T446" s="1030"/>
      <c r="U446" s="1064"/>
      <c r="V446" s="1030"/>
      <c r="W446" s="1030"/>
      <c r="X446" s="1030"/>
      <c r="Y446" s="1030"/>
      <c r="Z446" s="1030"/>
      <c r="AA446" s="1030"/>
      <c r="AB446" s="1030"/>
      <c r="AC446" s="1030"/>
      <c r="AD446" s="1030"/>
      <c r="AE446" s="1030"/>
      <c r="AF446" s="1030"/>
      <c r="AG446" s="1030"/>
      <c r="AH446" s="1030"/>
      <c r="AI446" s="1030"/>
      <c r="AJ446" s="1030"/>
      <c r="AK446" s="1030"/>
      <c r="AL446" s="1030"/>
      <c r="AM446" s="1030"/>
      <c r="AN446" s="1030"/>
    </row>
    <row r="447">
      <c r="A447" s="1083"/>
      <c r="B447" s="1104"/>
      <c r="C447" s="1030"/>
      <c r="D447" s="1030"/>
      <c r="E447" s="1030"/>
      <c r="F447" s="1030"/>
      <c r="G447" s="1030"/>
      <c r="H447" s="1030"/>
      <c r="I447" s="1030"/>
      <c r="J447" s="1030"/>
      <c r="K447" s="1030"/>
      <c r="L447" s="1030"/>
      <c r="M447" s="1030"/>
      <c r="N447" s="1030"/>
      <c r="O447" s="1030"/>
      <c r="P447" s="1030"/>
      <c r="Q447" s="1030"/>
      <c r="R447" s="1030"/>
      <c r="S447" s="1030"/>
      <c r="T447" s="1030"/>
      <c r="U447" s="1064"/>
      <c r="V447" s="1030"/>
      <c r="W447" s="1030"/>
      <c r="X447" s="1030"/>
      <c r="Y447" s="1030"/>
      <c r="Z447" s="1030"/>
      <c r="AA447" s="1030"/>
      <c r="AB447" s="1030"/>
      <c r="AC447" s="1030"/>
      <c r="AD447" s="1030"/>
      <c r="AE447" s="1030"/>
      <c r="AF447" s="1030"/>
      <c r="AG447" s="1030"/>
      <c r="AH447" s="1030"/>
      <c r="AI447" s="1030"/>
      <c r="AJ447" s="1030"/>
      <c r="AK447" s="1030"/>
      <c r="AL447" s="1030"/>
      <c r="AM447" s="1030"/>
      <c r="AN447" s="1030"/>
    </row>
    <row r="448">
      <c r="A448" s="1083"/>
      <c r="B448" s="1104"/>
      <c r="C448" s="1030"/>
      <c r="D448" s="1030"/>
      <c r="E448" s="1030"/>
      <c r="F448" s="1030"/>
      <c r="G448" s="1030"/>
      <c r="H448" s="1030"/>
      <c r="I448" s="1030"/>
      <c r="J448" s="1030"/>
      <c r="K448" s="1030"/>
      <c r="L448" s="1030"/>
      <c r="M448" s="1030"/>
      <c r="N448" s="1030"/>
      <c r="O448" s="1030"/>
      <c r="P448" s="1030"/>
      <c r="Q448" s="1030"/>
      <c r="R448" s="1030"/>
      <c r="S448" s="1030"/>
      <c r="T448" s="1030"/>
      <c r="U448" s="1064"/>
      <c r="V448" s="1030"/>
      <c r="W448" s="1030"/>
      <c r="X448" s="1030"/>
      <c r="Y448" s="1030"/>
      <c r="Z448" s="1030"/>
      <c r="AA448" s="1030"/>
      <c r="AB448" s="1030"/>
      <c r="AC448" s="1030"/>
      <c r="AD448" s="1030"/>
      <c r="AE448" s="1030"/>
      <c r="AF448" s="1030"/>
      <c r="AG448" s="1030"/>
      <c r="AH448" s="1030"/>
      <c r="AI448" s="1030"/>
      <c r="AJ448" s="1030"/>
      <c r="AK448" s="1030"/>
      <c r="AL448" s="1030"/>
      <c r="AM448" s="1030"/>
      <c r="AN448" s="1030"/>
    </row>
    <row r="449">
      <c r="A449" s="1083"/>
      <c r="B449" s="1104"/>
      <c r="C449" s="1030"/>
      <c r="D449" s="1030"/>
      <c r="E449" s="1030"/>
      <c r="F449" s="1030"/>
      <c r="G449" s="1030"/>
      <c r="H449" s="1030"/>
      <c r="I449" s="1030"/>
      <c r="J449" s="1030"/>
      <c r="K449" s="1030"/>
      <c r="L449" s="1030"/>
      <c r="M449" s="1030"/>
      <c r="N449" s="1030"/>
      <c r="O449" s="1030"/>
      <c r="P449" s="1030"/>
      <c r="Q449" s="1030"/>
      <c r="R449" s="1030"/>
      <c r="S449" s="1030"/>
      <c r="T449" s="1030"/>
      <c r="U449" s="1064"/>
      <c r="V449" s="1030"/>
      <c r="W449" s="1030"/>
      <c r="X449" s="1030"/>
      <c r="Y449" s="1030"/>
      <c r="Z449" s="1030"/>
      <c r="AA449" s="1030"/>
      <c r="AB449" s="1030"/>
      <c r="AC449" s="1030"/>
      <c r="AD449" s="1030"/>
      <c r="AE449" s="1030"/>
      <c r="AF449" s="1030"/>
      <c r="AG449" s="1030"/>
      <c r="AH449" s="1030"/>
      <c r="AI449" s="1030"/>
      <c r="AJ449" s="1030"/>
      <c r="AK449" s="1030"/>
      <c r="AL449" s="1030"/>
      <c r="AM449" s="1030"/>
      <c r="AN449" s="1030"/>
    </row>
    <row r="450">
      <c r="A450" s="1083"/>
      <c r="B450" s="1104"/>
      <c r="C450" s="1030"/>
      <c r="D450" s="1030"/>
      <c r="E450" s="1030"/>
      <c r="F450" s="1030"/>
      <c r="G450" s="1030"/>
      <c r="H450" s="1030"/>
      <c r="I450" s="1030"/>
      <c r="J450" s="1030"/>
      <c r="K450" s="1030"/>
      <c r="L450" s="1030"/>
      <c r="M450" s="1030"/>
      <c r="N450" s="1030"/>
      <c r="O450" s="1030"/>
      <c r="P450" s="1030"/>
      <c r="Q450" s="1030"/>
      <c r="R450" s="1030"/>
      <c r="S450" s="1030"/>
      <c r="T450" s="1030"/>
      <c r="U450" s="1064"/>
      <c r="V450" s="1030"/>
      <c r="W450" s="1030"/>
      <c r="X450" s="1030"/>
      <c r="Y450" s="1030"/>
      <c r="Z450" s="1030"/>
      <c r="AA450" s="1030"/>
      <c r="AB450" s="1030"/>
      <c r="AC450" s="1030"/>
      <c r="AD450" s="1030"/>
      <c r="AE450" s="1030"/>
      <c r="AF450" s="1030"/>
      <c r="AG450" s="1030"/>
      <c r="AH450" s="1030"/>
      <c r="AI450" s="1030"/>
      <c r="AJ450" s="1030"/>
      <c r="AK450" s="1030"/>
      <c r="AL450" s="1030"/>
      <c r="AM450" s="1030"/>
      <c r="AN450" s="1030"/>
    </row>
    <row r="451">
      <c r="A451" s="1083"/>
      <c r="B451" s="1104"/>
      <c r="C451" s="1030"/>
      <c r="D451" s="1030"/>
      <c r="E451" s="1030"/>
      <c r="F451" s="1030"/>
      <c r="G451" s="1030"/>
      <c r="H451" s="1030"/>
      <c r="I451" s="1030"/>
      <c r="J451" s="1030"/>
      <c r="K451" s="1030"/>
      <c r="L451" s="1030"/>
      <c r="M451" s="1030"/>
      <c r="N451" s="1030"/>
      <c r="O451" s="1030"/>
      <c r="P451" s="1030"/>
      <c r="Q451" s="1030"/>
      <c r="R451" s="1030"/>
      <c r="S451" s="1030"/>
      <c r="T451" s="1030"/>
      <c r="U451" s="1064"/>
      <c r="V451" s="1030"/>
      <c r="W451" s="1030"/>
      <c r="X451" s="1030"/>
      <c r="Y451" s="1030"/>
      <c r="Z451" s="1030"/>
      <c r="AA451" s="1030"/>
      <c r="AB451" s="1030"/>
      <c r="AC451" s="1030"/>
      <c r="AD451" s="1030"/>
      <c r="AE451" s="1030"/>
      <c r="AF451" s="1030"/>
      <c r="AG451" s="1030"/>
      <c r="AH451" s="1030"/>
      <c r="AI451" s="1030"/>
      <c r="AJ451" s="1030"/>
      <c r="AK451" s="1030"/>
      <c r="AL451" s="1030"/>
      <c r="AM451" s="1030"/>
      <c r="AN451" s="1030"/>
    </row>
    <row r="452">
      <c r="A452" s="1083"/>
      <c r="B452" s="1104"/>
      <c r="C452" s="1030"/>
      <c r="D452" s="1030"/>
      <c r="E452" s="1030"/>
      <c r="F452" s="1030"/>
      <c r="G452" s="1030"/>
      <c r="H452" s="1030"/>
      <c r="I452" s="1030"/>
      <c r="J452" s="1030"/>
      <c r="K452" s="1030"/>
      <c r="L452" s="1030"/>
      <c r="M452" s="1030"/>
      <c r="N452" s="1030"/>
      <c r="O452" s="1030"/>
      <c r="P452" s="1030"/>
      <c r="Q452" s="1030"/>
      <c r="R452" s="1030"/>
      <c r="S452" s="1030"/>
      <c r="T452" s="1030"/>
      <c r="U452" s="1064"/>
      <c r="V452" s="1030"/>
      <c r="W452" s="1030"/>
      <c r="X452" s="1030"/>
      <c r="Y452" s="1030"/>
      <c r="Z452" s="1030"/>
      <c r="AA452" s="1030"/>
      <c r="AB452" s="1030"/>
      <c r="AC452" s="1030"/>
      <c r="AD452" s="1030"/>
      <c r="AE452" s="1030"/>
      <c r="AF452" s="1030"/>
      <c r="AG452" s="1030"/>
      <c r="AH452" s="1030"/>
      <c r="AI452" s="1030"/>
      <c r="AJ452" s="1030"/>
      <c r="AK452" s="1030"/>
      <c r="AL452" s="1030"/>
      <c r="AM452" s="1030"/>
      <c r="AN452" s="1030"/>
    </row>
    <row r="453">
      <c r="A453" s="1083"/>
      <c r="B453" s="1104"/>
      <c r="C453" s="1030"/>
      <c r="D453" s="1030"/>
      <c r="E453" s="1030"/>
      <c r="F453" s="1030"/>
      <c r="G453" s="1030"/>
      <c r="H453" s="1030"/>
      <c r="I453" s="1030"/>
      <c r="J453" s="1030"/>
      <c r="K453" s="1030"/>
      <c r="L453" s="1030"/>
      <c r="M453" s="1030"/>
      <c r="N453" s="1030"/>
      <c r="O453" s="1030"/>
      <c r="P453" s="1030"/>
      <c r="Q453" s="1030"/>
      <c r="R453" s="1030"/>
      <c r="S453" s="1030"/>
      <c r="T453" s="1030"/>
      <c r="U453" s="1064"/>
      <c r="V453" s="1030"/>
      <c r="W453" s="1030"/>
      <c r="X453" s="1030"/>
      <c r="Y453" s="1030"/>
      <c r="Z453" s="1030"/>
      <c r="AA453" s="1030"/>
      <c r="AB453" s="1030"/>
      <c r="AC453" s="1030"/>
      <c r="AD453" s="1030"/>
      <c r="AE453" s="1030"/>
      <c r="AF453" s="1030"/>
      <c r="AG453" s="1030"/>
      <c r="AH453" s="1030"/>
      <c r="AI453" s="1030"/>
      <c r="AJ453" s="1030"/>
      <c r="AK453" s="1030"/>
      <c r="AL453" s="1030"/>
      <c r="AM453" s="1030"/>
      <c r="AN453" s="1030"/>
    </row>
    <row r="454">
      <c r="A454" s="1083"/>
      <c r="B454" s="1104"/>
      <c r="C454" s="1030"/>
      <c r="D454" s="1030"/>
      <c r="E454" s="1030"/>
      <c r="F454" s="1030"/>
      <c r="G454" s="1030"/>
      <c r="H454" s="1030"/>
      <c r="I454" s="1030"/>
      <c r="J454" s="1030"/>
      <c r="K454" s="1030"/>
      <c r="L454" s="1030"/>
      <c r="M454" s="1030"/>
      <c r="N454" s="1030"/>
      <c r="O454" s="1030"/>
      <c r="P454" s="1030"/>
      <c r="Q454" s="1030"/>
      <c r="R454" s="1030"/>
      <c r="S454" s="1030"/>
      <c r="T454" s="1030"/>
      <c r="U454" s="1064"/>
      <c r="V454" s="1030"/>
      <c r="W454" s="1030"/>
      <c r="X454" s="1030"/>
      <c r="Y454" s="1030"/>
      <c r="Z454" s="1030"/>
      <c r="AA454" s="1030"/>
      <c r="AB454" s="1030"/>
      <c r="AC454" s="1030"/>
      <c r="AD454" s="1030"/>
      <c r="AE454" s="1030"/>
      <c r="AF454" s="1030"/>
      <c r="AG454" s="1030"/>
      <c r="AH454" s="1030"/>
      <c r="AI454" s="1030"/>
      <c r="AJ454" s="1030"/>
      <c r="AK454" s="1030"/>
      <c r="AL454" s="1030"/>
      <c r="AM454" s="1030"/>
      <c r="AN454" s="1030"/>
    </row>
    <row r="455">
      <c r="A455" s="1083"/>
      <c r="B455" s="1104"/>
      <c r="C455" s="1030"/>
      <c r="D455" s="1030"/>
      <c r="E455" s="1030"/>
      <c r="F455" s="1030"/>
      <c r="G455" s="1030"/>
      <c r="H455" s="1030"/>
      <c r="I455" s="1030"/>
      <c r="J455" s="1030"/>
      <c r="K455" s="1030"/>
      <c r="L455" s="1030"/>
      <c r="M455" s="1030"/>
      <c r="N455" s="1030"/>
      <c r="O455" s="1030"/>
      <c r="P455" s="1030"/>
      <c r="Q455" s="1030"/>
      <c r="R455" s="1030"/>
      <c r="S455" s="1030"/>
      <c r="T455" s="1030"/>
      <c r="U455" s="1064"/>
      <c r="V455" s="1030"/>
      <c r="W455" s="1030"/>
      <c r="X455" s="1030"/>
      <c r="Y455" s="1030"/>
      <c r="Z455" s="1030"/>
      <c r="AA455" s="1030"/>
      <c r="AB455" s="1030"/>
      <c r="AC455" s="1030"/>
      <c r="AD455" s="1030"/>
      <c r="AE455" s="1030"/>
      <c r="AF455" s="1030"/>
      <c r="AG455" s="1030"/>
      <c r="AH455" s="1030"/>
      <c r="AI455" s="1030"/>
      <c r="AJ455" s="1030"/>
      <c r="AK455" s="1030"/>
      <c r="AL455" s="1030"/>
      <c r="AM455" s="1030"/>
      <c r="AN455" s="1030"/>
    </row>
    <row r="456">
      <c r="A456" s="1083"/>
      <c r="B456" s="1104"/>
      <c r="C456" s="1030"/>
      <c r="D456" s="1030"/>
      <c r="E456" s="1030"/>
      <c r="F456" s="1030"/>
      <c r="G456" s="1030"/>
      <c r="H456" s="1030"/>
      <c r="I456" s="1030"/>
      <c r="J456" s="1030"/>
      <c r="K456" s="1030"/>
      <c r="L456" s="1030"/>
      <c r="M456" s="1030"/>
      <c r="N456" s="1030"/>
      <c r="O456" s="1030"/>
      <c r="P456" s="1030"/>
      <c r="Q456" s="1030"/>
      <c r="R456" s="1030"/>
      <c r="S456" s="1030"/>
      <c r="T456" s="1030"/>
      <c r="U456" s="1064"/>
      <c r="V456" s="1030"/>
      <c r="W456" s="1030"/>
      <c r="X456" s="1030"/>
      <c r="Y456" s="1030"/>
      <c r="Z456" s="1030"/>
      <c r="AA456" s="1030"/>
      <c r="AB456" s="1030"/>
      <c r="AC456" s="1030"/>
      <c r="AD456" s="1030"/>
      <c r="AE456" s="1030"/>
      <c r="AF456" s="1030"/>
      <c r="AG456" s="1030"/>
      <c r="AH456" s="1030"/>
      <c r="AI456" s="1030"/>
      <c r="AJ456" s="1030"/>
      <c r="AK456" s="1030"/>
      <c r="AL456" s="1030"/>
      <c r="AM456" s="1030"/>
      <c r="AN456" s="1030"/>
    </row>
    <row r="457">
      <c r="A457" s="1083"/>
      <c r="B457" s="1104"/>
      <c r="C457" s="1030"/>
      <c r="D457" s="1030"/>
      <c r="E457" s="1030"/>
      <c r="F457" s="1030"/>
      <c r="G457" s="1030"/>
      <c r="H457" s="1030"/>
      <c r="I457" s="1030"/>
      <c r="J457" s="1030"/>
      <c r="K457" s="1030"/>
      <c r="L457" s="1030"/>
      <c r="M457" s="1030"/>
      <c r="N457" s="1030"/>
      <c r="O457" s="1030"/>
      <c r="P457" s="1030"/>
      <c r="Q457" s="1030"/>
      <c r="R457" s="1030"/>
      <c r="S457" s="1030"/>
      <c r="T457" s="1030"/>
      <c r="U457" s="1064"/>
      <c r="V457" s="1030"/>
      <c r="W457" s="1030"/>
      <c r="X457" s="1030"/>
      <c r="Y457" s="1030"/>
      <c r="Z457" s="1030"/>
      <c r="AA457" s="1030"/>
      <c r="AB457" s="1030"/>
      <c r="AC457" s="1030"/>
      <c r="AD457" s="1030"/>
      <c r="AE457" s="1030"/>
      <c r="AF457" s="1030"/>
      <c r="AG457" s="1030"/>
      <c r="AH457" s="1030"/>
      <c r="AI457" s="1030"/>
      <c r="AJ457" s="1030"/>
      <c r="AK457" s="1030"/>
      <c r="AL457" s="1030"/>
      <c r="AM457" s="1030"/>
      <c r="AN457" s="1030"/>
    </row>
    <row r="458">
      <c r="A458" s="1083"/>
      <c r="B458" s="1104"/>
      <c r="C458" s="1030"/>
      <c r="D458" s="1030"/>
      <c r="E458" s="1030"/>
      <c r="F458" s="1030"/>
      <c r="G458" s="1030"/>
      <c r="H458" s="1030"/>
      <c r="I458" s="1030"/>
      <c r="J458" s="1030"/>
      <c r="K458" s="1030"/>
      <c r="L458" s="1030"/>
      <c r="M458" s="1030"/>
      <c r="N458" s="1030"/>
      <c r="O458" s="1030"/>
      <c r="P458" s="1030"/>
      <c r="Q458" s="1030"/>
      <c r="R458" s="1030"/>
      <c r="S458" s="1030"/>
      <c r="T458" s="1030"/>
      <c r="U458" s="1064"/>
      <c r="V458" s="1030"/>
      <c r="W458" s="1030"/>
      <c r="X458" s="1030"/>
      <c r="Y458" s="1030"/>
      <c r="Z458" s="1030"/>
      <c r="AA458" s="1030"/>
      <c r="AB458" s="1030"/>
      <c r="AC458" s="1030"/>
      <c r="AD458" s="1030"/>
      <c r="AE458" s="1030"/>
      <c r="AF458" s="1030"/>
      <c r="AG458" s="1030"/>
      <c r="AH458" s="1030"/>
      <c r="AI458" s="1030"/>
      <c r="AJ458" s="1030"/>
      <c r="AK458" s="1030"/>
      <c r="AL458" s="1030"/>
      <c r="AM458" s="1030"/>
      <c r="AN458" s="1030"/>
    </row>
    <row r="459">
      <c r="A459" s="1083"/>
      <c r="B459" s="1104"/>
      <c r="C459" s="1030"/>
      <c r="D459" s="1030"/>
      <c r="E459" s="1030"/>
      <c r="F459" s="1030"/>
      <c r="G459" s="1030"/>
      <c r="H459" s="1030"/>
      <c r="I459" s="1030"/>
      <c r="J459" s="1030"/>
      <c r="K459" s="1030"/>
      <c r="L459" s="1030"/>
      <c r="M459" s="1030"/>
      <c r="N459" s="1030"/>
      <c r="O459" s="1030"/>
      <c r="P459" s="1030"/>
      <c r="Q459" s="1030"/>
      <c r="R459" s="1030"/>
      <c r="S459" s="1030"/>
      <c r="T459" s="1030"/>
      <c r="U459" s="1064"/>
      <c r="V459" s="1030"/>
      <c r="W459" s="1030"/>
      <c r="X459" s="1030"/>
      <c r="Y459" s="1030"/>
      <c r="Z459" s="1030"/>
      <c r="AA459" s="1030"/>
      <c r="AB459" s="1030"/>
      <c r="AC459" s="1030"/>
      <c r="AD459" s="1030"/>
      <c r="AE459" s="1030"/>
      <c r="AF459" s="1030"/>
      <c r="AG459" s="1030"/>
      <c r="AH459" s="1030"/>
      <c r="AI459" s="1030"/>
      <c r="AJ459" s="1030"/>
      <c r="AK459" s="1030"/>
      <c r="AL459" s="1030"/>
      <c r="AM459" s="1030"/>
      <c r="AN459" s="1030"/>
    </row>
    <row r="460">
      <c r="A460" s="1083"/>
      <c r="B460" s="1104"/>
      <c r="C460" s="1030"/>
      <c r="D460" s="1030"/>
      <c r="E460" s="1030"/>
      <c r="F460" s="1030"/>
      <c r="G460" s="1030"/>
      <c r="H460" s="1030"/>
      <c r="I460" s="1030"/>
      <c r="J460" s="1030"/>
      <c r="K460" s="1030"/>
      <c r="L460" s="1030"/>
      <c r="M460" s="1030"/>
      <c r="N460" s="1030"/>
      <c r="O460" s="1030"/>
      <c r="P460" s="1030"/>
      <c r="Q460" s="1030"/>
      <c r="R460" s="1030"/>
      <c r="S460" s="1030"/>
      <c r="T460" s="1030"/>
      <c r="U460" s="1064"/>
      <c r="V460" s="1030"/>
      <c r="W460" s="1030"/>
      <c r="X460" s="1030"/>
      <c r="Y460" s="1030"/>
      <c r="Z460" s="1030"/>
      <c r="AA460" s="1030"/>
      <c r="AB460" s="1030"/>
      <c r="AC460" s="1030"/>
      <c r="AD460" s="1030"/>
      <c r="AE460" s="1030"/>
      <c r="AF460" s="1030"/>
      <c r="AG460" s="1030"/>
      <c r="AH460" s="1030"/>
      <c r="AI460" s="1030"/>
      <c r="AJ460" s="1030"/>
      <c r="AK460" s="1030"/>
      <c r="AL460" s="1030"/>
      <c r="AM460" s="1030"/>
      <c r="AN460" s="1030"/>
    </row>
    <row r="461">
      <c r="A461" s="1083"/>
      <c r="B461" s="1104"/>
      <c r="C461" s="1030"/>
      <c r="D461" s="1030"/>
      <c r="E461" s="1030"/>
      <c r="F461" s="1030"/>
      <c r="G461" s="1030"/>
      <c r="H461" s="1030"/>
      <c r="I461" s="1030"/>
      <c r="J461" s="1030"/>
      <c r="K461" s="1030"/>
      <c r="L461" s="1030"/>
      <c r="M461" s="1030"/>
      <c r="N461" s="1030"/>
      <c r="O461" s="1030"/>
      <c r="P461" s="1030"/>
      <c r="Q461" s="1030"/>
      <c r="R461" s="1030"/>
      <c r="S461" s="1030"/>
      <c r="T461" s="1030"/>
      <c r="U461" s="1064"/>
      <c r="V461" s="1030"/>
      <c r="W461" s="1030"/>
      <c r="X461" s="1030"/>
      <c r="Y461" s="1030"/>
      <c r="Z461" s="1030"/>
      <c r="AA461" s="1030"/>
      <c r="AB461" s="1030"/>
      <c r="AC461" s="1030"/>
      <c r="AD461" s="1030"/>
      <c r="AE461" s="1030"/>
      <c r="AF461" s="1030"/>
      <c r="AG461" s="1030"/>
      <c r="AH461" s="1030"/>
      <c r="AI461" s="1030"/>
      <c r="AJ461" s="1030"/>
      <c r="AK461" s="1030"/>
      <c r="AL461" s="1030"/>
      <c r="AM461" s="1030"/>
      <c r="AN461" s="1030"/>
    </row>
    <row r="462">
      <c r="A462" s="1083"/>
      <c r="B462" s="1104"/>
      <c r="C462" s="1030"/>
      <c r="D462" s="1030"/>
      <c r="E462" s="1030"/>
      <c r="F462" s="1030"/>
      <c r="G462" s="1030"/>
      <c r="H462" s="1030"/>
      <c r="I462" s="1030"/>
      <c r="J462" s="1030"/>
      <c r="K462" s="1030"/>
      <c r="L462" s="1030"/>
      <c r="M462" s="1030"/>
      <c r="N462" s="1030"/>
      <c r="O462" s="1030"/>
      <c r="P462" s="1030"/>
      <c r="Q462" s="1030"/>
      <c r="R462" s="1030"/>
      <c r="S462" s="1030"/>
      <c r="T462" s="1030"/>
      <c r="U462" s="1064"/>
      <c r="V462" s="1030"/>
      <c r="W462" s="1030"/>
      <c r="X462" s="1030"/>
      <c r="Y462" s="1030"/>
      <c r="Z462" s="1030"/>
      <c r="AA462" s="1030"/>
      <c r="AB462" s="1030"/>
      <c r="AC462" s="1030"/>
      <c r="AD462" s="1030"/>
      <c r="AE462" s="1030"/>
      <c r="AF462" s="1030"/>
      <c r="AG462" s="1030"/>
      <c r="AH462" s="1030"/>
      <c r="AI462" s="1030"/>
      <c r="AJ462" s="1030"/>
      <c r="AK462" s="1030"/>
      <c r="AL462" s="1030"/>
      <c r="AM462" s="1030"/>
      <c r="AN462" s="1030"/>
    </row>
    <row r="463">
      <c r="A463" s="1083"/>
      <c r="B463" s="1104"/>
      <c r="C463" s="1030"/>
      <c r="D463" s="1030"/>
      <c r="E463" s="1030"/>
      <c r="F463" s="1030"/>
      <c r="G463" s="1030"/>
      <c r="H463" s="1030"/>
      <c r="I463" s="1030"/>
      <c r="J463" s="1030"/>
      <c r="K463" s="1030"/>
      <c r="L463" s="1030"/>
      <c r="M463" s="1030"/>
      <c r="N463" s="1030"/>
      <c r="O463" s="1030"/>
      <c r="P463" s="1030"/>
      <c r="Q463" s="1030"/>
      <c r="R463" s="1030"/>
      <c r="S463" s="1030"/>
      <c r="T463" s="1030"/>
      <c r="U463" s="1064"/>
      <c r="V463" s="1030"/>
      <c r="W463" s="1030"/>
      <c r="X463" s="1030"/>
      <c r="Y463" s="1030"/>
      <c r="Z463" s="1030"/>
      <c r="AA463" s="1030"/>
      <c r="AB463" s="1030"/>
      <c r="AC463" s="1030"/>
      <c r="AD463" s="1030"/>
      <c r="AE463" s="1030"/>
      <c r="AF463" s="1030"/>
      <c r="AG463" s="1030"/>
      <c r="AH463" s="1030"/>
      <c r="AI463" s="1030"/>
      <c r="AJ463" s="1030"/>
      <c r="AK463" s="1030"/>
      <c r="AL463" s="1030"/>
      <c r="AM463" s="1030"/>
      <c r="AN463" s="1030"/>
    </row>
    <row r="464">
      <c r="A464" s="1083"/>
      <c r="B464" s="1104"/>
      <c r="C464" s="1030"/>
      <c r="D464" s="1030"/>
      <c r="E464" s="1030"/>
      <c r="F464" s="1030"/>
      <c r="G464" s="1030"/>
      <c r="H464" s="1030"/>
      <c r="I464" s="1030"/>
      <c r="J464" s="1030"/>
      <c r="K464" s="1030"/>
      <c r="L464" s="1030"/>
      <c r="M464" s="1030"/>
      <c r="N464" s="1030"/>
      <c r="O464" s="1030"/>
      <c r="P464" s="1030"/>
      <c r="Q464" s="1030"/>
      <c r="R464" s="1030"/>
      <c r="S464" s="1030"/>
      <c r="T464" s="1030"/>
      <c r="U464" s="1064"/>
      <c r="V464" s="1030"/>
      <c r="W464" s="1030"/>
      <c r="X464" s="1030"/>
      <c r="Y464" s="1030"/>
      <c r="Z464" s="1030"/>
      <c r="AA464" s="1030"/>
      <c r="AB464" s="1030"/>
      <c r="AC464" s="1030"/>
      <c r="AD464" s="1030"/>
      <c r="AE464" s="1030"/>
      <c r="AF464" s="1030"/>
      <c r="AG464" s="1030"/>
      <c r="AH464" s="1030"/>
      <c r="AI464" s="1030"/>
      <c r="AJ464" s="1030"/>
      <c r="AK464" s="1030"/>
      <c r="AL464" s="1030"/>
      <c r="AM464" s="1030"/>
      <c r="AN464" s="1030"/>
    </row>
    <row r="465">
      <c r="A465" s="1083"/>
      <c r="B465" s="1104"/>
      <c r="C465" s="1030"/>
      <c r="D465" s="1030"/>
      <c r="E465" s="1030"/>
      <c r="F465" s="1030"/>
      <c r="G465" s="1030"/>
      <c r="H465" s="1030"/>
      <c r="I465" s="1030"/>
      <c r="J465" s="1030"/>
      <c r="K465" s="1030"/>
      <c r="L465" s="1030"/>
      <c r="M465" s="1030"/>
      <c r="N465" s="1030"/>
      <c r="O465" s="1030"/>
      <c r="P465" s="1030"/>
      <c r="Q465" s="1030"/>
      <c r="R465" s="1030"/>
      <c r="S465" s="1030"/>
      <c r="T465" s="1030"/>
      <c r="U465" s="1064"/>
      <c r="V465" s="1030"/>
      <c r="W465" s="1030"/>
      <c r="X465" s="1030"/>
      <c r="Y465" s="1030"/>
      <c r="Z465" s="1030"/>
      <c r="AA465" s="1030"/>
      <c r="AB465" s="1030"/>
      <c r="AC465" s="1030"/>
      <c r="AD465" s="1030"/>
      <c r="AE465" s="1030"/>
      <c r="AF465" s="1030"/>
      <c r="AG465" s="1030"/>
      <c r="AH465" s="1030"/>
      <c r="AI465" s="1030"/>
      <c r="AJ465" s="1030"/>
      <c r="AK465" s="1030"/>
      <c r="AL465" s="1030"/>
      <c r="AM465" s="1030"/>
      <c r="AN465" s="1030"/>
    </row>
    <row r="466">
      <c r="A466" s="1083"/>
      <c r="B466" s="1104"/>
      <c r="C466" s="1030"/>
      <c r="D466" s="1030"/>
      <c r="E466" s="1030"/>
      <c r="F466" s="1030"/>
      <c r="G466" s="1030"/>
      <c r="H466" s="1030"/>
      <c r="I466" s="1030"/>
      <c r="J466" s="1030"/>
      <c r="K466" s="1030"/>
      <c r="L466" s="1030"/>
      <c r="M466" s="1030"/>
      <c r="N466" s="1030"/>
      <c r="O466" s="1030"/>
      <c r="P466" s="1030"/>
      <c r="Q466" s="1030"/>
      <c r="R466" s="1030"/>
      <c r="S466" s="1030"/>
      <c r="T466" s="1030"/>
      <c r="U466" s="1064"/>
      <c r="V466" s="1030"/>
      <c r="W466" s="1030"/>
      <c r="X466" s="1030"/>
      <c r="Y466" s="1030"/>
      <c r="Z466" s="1030"/>
      <c r="AA466" s="1030"/>
      <c r="AB466" s="1030"/>
      <c r="AC466" s="1030"/>
      <c r="AD466" s="1030"/>
      <c r="AE466" s="1030"/>
      <c r="AF466" s="1030"/>
      <c r="AG466" s="1030"/>
      <c r="AH466" s="1030"/>
      <c r="AI466" s="1030"/>
      <c r="AJ466" s="1030"/>
      <c r="AK466" s="1030"/>
      <c r="AL466" s="1030"/>
      <c r="AM466" s="1030"/>
      <c r="AN466" s="1030"/>
    </row>
    <row r="467">
      <c r="A467" s="1083"/>
      <c r="B467" s="1104"/>
      <c r="C467" s="1030"/>
      <c r="D467" s="1030"/>
      <c r="E467" s="1030"/>
      <c r="F467" s="1030"/>
      <c r="G467" s="1030"/>
      <c r="H467" s="1030"/>
      <c r="I467" s="1030"/>
      <c r="J467" s="1030"/>
      <c r="K467" s="1030"/>
      <c r="L467" s="1030"/>
      <c r="M467" s="1030"/>
      <c r="N467" s="1030"/>
      <c r="O467" s="1030"/>
      <c r="P467" s="1030"/>
      <c r="Q467" s="1030"/>
      <c r="R467" s="1030"/>
      <c r="S467" s="1030"/>
      <c r="T467" s="1030"/>
      <c r="U467" s="1064"/>
      <c r="V467" s="1030"/>
      <c r="W467" s="1030"/>
      <c r="X467" s="1030"/>
      <c r="Y467" s="1030"/>
      <c r="Z467" s="1030"/>
      <c r="AA467" s="1030"/>
      <c r="AB467" s="1030"/>
      <c r="AC467" s="1030"/>
      <c r="AD467" s="1030"/>
      <c r="AE467" s="1030"/>
      <c r="AF467" s="1030"/>
      <c r="AG467" s="1030"/>
      <c r="AH467" s="1030"/>
      <c r="AI467" s="1030"/>
      <c r="AJ467" s="1030"/>
      <c r="AK467" s="1030"/>
      <c r="AL467" s="1030"/>
      <c r="AM467" s="1030"/>
      <c r="AN467" s="1030"/>
    </row>
    <row r="468">
      <c r="A468" s="1083"/>
      <c r="B468" s="1104"/>
      <c r="C468" s="1030"/>
      <c r="D468" s="1030"/>
      <c r="E468" s="1030"/>
      <c r="F468" s="1030"/>
      <c r="G468" s="1030"/>
      <c r="H468" s="1030"/>
      <c r="I468" s="1030"/>
      <c r="J468" s="1030"/>
      <c r="K468" s="1030"/>
      <c r="L468" s="1030"/>
      <c r="M468" s="1030"/>
      <c r="N468" s="1030"/>
      <c r="O468" s="1030"/>
      <c r="P468" s="1030"/>
      <c r="Q468" s="1030"/>
      <c r="R468" s="1030"/>
      <c r="S468" s="1030"/>
      <c r="T468" s="1030"/>
      <c r="U468" s="1064"/>
      <c r="V468" s="1030"/>
      <c r="W468" s="1030"/>
      <c r="X468" s="1030"/>
      <c r="Y468" s="1030"/>
      <c r="Z468" s="1030"/>
      <c r="AA468" s="1030"/>
      <c r="AB468" s="1030"/>
      <c r="AC468" s="1030"/>
      <c r="AD468" s="1030"/>
      <c r="AE468" s="1030"/>
      <c r="AF468" s="1030"/>
      <c r="AG468" s="1030"/>
      <c r="AH468" s="1030"/>
      <c r="AI468" s="1030"/>
      <c r="AJ468" s="1030"/>
      <c r="AK468" s="1030"/>
      <c r="AL468" s="1030"/>
      <c r="AM468" s="1030"/>
      <c r="AN468" s="1030"/>
    </row>
    <row r="469">
      <c r="A469" s="1083"/>
      <c r="B469" s="1104"/>
      <c r="C469" s="1030"/>
      <c r="D469" s="1030"/>
      <c r="E469" s="1030"/>
      <c r="F469" s="1030"/>
      <c r="G469" s="1030"/>
      <c r="H469" s="1030"/>
      <c r="I469" s="1030"/>
      <c r="J469" s="1030"/>
      <c r="K469" s="1030"/>
      <c r="L469" s="1030"/>
      <c r="M469" s="1030"/>
      <c r="N469" s="1030"/>
      <c r="O469" s="1030"/>
      <c r="P469" s="1030"/>
      <c r="Q469" s="1030"/>
      <c r="R469" s="1030"/>
      <c r="S469" s="1030"/>
      <c r="T469" s="1030"/>
      <c r="U469" s="1064"/>
      <c r="V469" s="1030"/>
      <c r="W469" s="1030"/>
      <c r="X469" s="1030"/>
      <c r="Y469" s="1030"/>
      <c r="Z469" s="1030"/>
      <c r="AA469" s="1030"/>
      <c r="AB469" s="1030"/>
      <c r="AC469" s="1030"/>
      <c r="AD469" s="1030"/>
      <c r="AE469" s="1030"/>
      <c r="AF469" s="1030"/>
      <c r="AG469" s="1030"/>
      <c r="AH469" s="1030"/>
      <c r="AI469" s="1030"/>
      <c r="AJ469" s="1030"/>
      <c r="AK469" s="1030"/>
      <c r="AL469" s="1030"/>
      <c r="AM469" s="1030"/>
      <c r="AN469" s="1030"/>
    </row>
    <row r="470">
      <c r="A470" s="1083"/>
      <c r="B470" s="1104"/>
      <c r="C470" s="1030"/>
      <c r="D470" s="1030"/>
      <c r="E470" s="1030"/>
      <c r="F470" s="1030"/>
      <c r="G470" s="1030"/>
      <c r="H470" s="1030"/>
      <c r="I470" s="1030"/>
      <c r="J470" s="1030"/>
      <c r="K470" s="1030"/>
      <c r="L470" s="1030"/>
      <c r="M470" s="1030"/>
      <c r="N470" s="1030"/>
      <c r="O470" s="1030"/>
      <c r="P470" s="1030"/>
      <c r="Q470" s="1030"/>
      <c r="R470" s="1030"/>
      <c r="S470" s="1030"/>
      <c r="T470" s="1030"/>
      <c r="U470" s="1064"/>
      <c r="V470" s="1030"/>
      <c r="W470" s="1030"/>
      <c r="X470" s="1030"/>
      <c r="Y470" s="1030"/>
      <c r="Z470" s="1030"/>
      <c r="AA470" s="1030"/>
      <c r="AB470" s="1030"/>
      <c r="AC470" s="1030"/>
      <c r="AD470" s="1030"/>
      <c r="AE470" s="1030"/>
      <c r="AF470" s="1030"/>
      <c r="AG470" s="1030"/>
      <c r="AH470" s="1030"/>
      <c r="AI470" s="1030"/>
      <c r="AJ470" s="1030"/>
      <c r="AK470" s="1030"/>
      <c r="AL470" s="1030"/>
      <c r="AM470" s="1030"/>
      <c r="AN470" s="1030"/>
    </row>
    <row r="471">
      <c r="A471" s="1083"/>
      <c r="B471" s="1104"/>
      <c r="C471" s="1030"/>
      <c r="D471" s="1030"/>
      <c r="E471" s="1030"/>
      <c r="F471" s="1030"/>
      <c r="G471" s="1030"/>
      <c r="H471" s="1030"/>
      <c r="I471" s="1030"/>
      <c r="J471" s="1030"/>
      <c r="K471" s="1030"/>
      <c r="L471" s="1030"/>
      <c r="M471" s="1030"/>
      <c r="N471" s="1030"/>
      <c r="O471" s="1030"/>
      <c r="P471" s="1030"/>
      <c r="Q471" s="1030"/>
      <c r="R471" s="1030"/>
      <c r="S471" s="1030"/>
      <c r="T471" s="1030"/>
      <c r="U471" s="1064"/>
      <c r="V471" s="1030"/>
      <c r="W471" s="1030"/>
      <c r="X471" s="1030"/>
      <c r="Y471" s="1030"/>
      <c r="Z471" s="1030"/>
      <c r="AA471" s="1030"/>
      <c r="AB471" s="1030"/>
      <c r="AC471" s="1030"/>
      <c r="AD471" s="1030"/>
      <c r="AE471" s="1030"/>
      <c r="AF471" s="1030"/>
      <c r="AG471" s="1030"/>
      <c r="AH471" s="1030"/>
      <c r="AI471" s="1030"/>
      <c r="AJ471" s="1030"/>
      <c r="AK471" s="1030"/>
      <c r="AL471" s="1030"/>
      <c r="AM471" s="1030"/>
      <c r="AN471" s="1030"/>
    </row>
    <row r="472">
      <c r="A472" s="1083"/>
      <c r="B472" s="1104"/>
      <c r="C472" s="1030"/>
      <c r="D472" s="1030"/>
      <c r="E472" s="1030"/>
      <c r="F472" s="1030"/>
      <c r="G472" s="1030"/>
      <c r="H472" s="1030"/>
      <c r="I472" s="1030"/>
      <c r="J472" s="1030"/>
      <c r="K472" s="1030"/>
      <c r="L472" s="1030"/>
      <c r="M472" s="1030"/>
      <c r="N472" s="1030"/>
      <c r="O472" s="1030"/>
      <c r="P472" s="1030"/>
      <c r="Q472" s="1030"/>
      <c r="R472" s="1030"/>
      <c r="S472" s="1030"/>
      <c r="T472" s="1030"/>
      <c r="U472" s="1064"/>
      <c r="V472" s="1030"/>
      <c r="W472" s="1030"/>
      <c r="X472" s="1030"/>
      <c r="Y472" s="1030"/>
      <c r="Z472" s="1030"/>
      <c r="AA472" s="1030"/>
      <c r="AB472" s="1030"/>
      <c r="AC472" s="1030"/>
      <c r="AD472" s="1030"/>
      <c r="AE472" s="1030"/>
      <c r="AF472" s="1030"/>
      <c r="AG472" s="1030"/>
      <c r="AH472" s="1030"/>
      <c r="AI472" s="1030"/>
      <c r="AJ472" s="1030"/>
      <c r="AK472" s="1030"/>
      <c r="AL472" s="1030"/>
      <c r="AM472" s="1030"/>
      <c r="AN472" s="1030"/>
    </row>
    <row r="473">
      <c r="A473" s="1083"/>
      <c r="B473" s="1104"/>
      <c r="C473" s="1030"/>
      <c r="D473" s="1030"/>
      <c r="E473" s="1030"/>
      <c r="F473" s="1030"/>
      <c r="G473" s="1030"/>
      <c r="H473" s="1030"/>
      <c r="I473" s="1030"/>
      <c r="J473" s="1030"/>
      <c r="K473" s="1030"/>
      <c r="L473" s="1030"/>
      <c r="M473" s="1030"/>
      <c r="N473" s="1030"/>
      <c r="O473" s="1030"/>
      <c r="P473" s="1030"/>
      <c r="Q473" s="1030"/>
      <c r="R473" s="1030"/>
      <c r="S473" s="1030"/>
      <c r="T473" s="1030"/>
      <c r="U473" s="1064"/>
      <c r="V473" s="1030"/>
      <c r="W473" s="1030"/>
      <c r="X473" s="1030"/>
      <c r="Y473" s="1030"/>
      <c r="Z473" s="1030"/>
      <c r="AA473" s="1030"/>
      <c r="AB473" s="1030"/>
      <c r="AC473" s="1030"/>
      <c r="AD473" s="1030"/>
      <c r="AE473" s="1030"/>
      <c r="AF473" s="1030"/>
      <c r="AG473" s="1030"/>
      <c r="AH473" s="1030"/>
      <c r="AI473" s="1030"/>
      <c r="AJ473" s="1030"/>
      <c r="AK473" s="1030"/>
      <c r="AL473" s="1030"/>
      <c r="AM473" s="1030"/>
      <c r="AN473" s="1030"/>
    </row>
    <row r="474">
      <c r="A474" s="1083"/>
      <c r="B474" s="1104"/>
      <c r="C474" s="1030"/>
      <c r="D474" s="1030"/>
      <c r="E474" s="1030"/>
      <c r="F474" s="1030"/>
      <c r="G474" s="1030"/>
      <c r="H474" s="1030"/>
      <c r="I474" s="1030"/>
      <c r="J474" s="1030"/>
      <c r="K474" s="1030"/>
      <c r="L474" s="1030"/>
      <c r="M474" s="1030"/>
      <c r="N474" s="1030"/>
      <c r="O474" s="1030"/>
      <c r="P474" s="1030"/>
      <c r="Q474" s="1030"/>
      <c r="R474" s="1030"/>
      <c r="S474" s="1030"/>
      <c r="T474" s="1030"/>
      <c r="U474" s="1064"/>
      <c r="V474" s="1030"/>
      <c r="W474" s="1030"/>
      <c r="X474" s="1030"/>
      <c r="Y474" s="1030"/>
      <c r="Z474" s="1030"/>
      <c r="AA474" s="1030"/>
      <c r="AB474" s="1030"/>
      <c r="AC474" s="1030"/>
      <c r="AD474" s="1030"/>
      <c r="AE474" s="1030"/>
      <c r="AF474" s="1030"/>
      <c r="AG474" s="1030"/>
      <c r="AH474" s="1030"/>
      <c r="AI474" s="1030"/>
      <c r="AJ474" s="1030"/>
      <c r="AK474" s="1030"/>
      <c r="AL474" s="1030"/>
      <c r="AM474" s="1030"/>
      <c r="AN474" s="1030"/>
    </row>
    <row r="475">
      <c r="A475" s="1083"/>
      <c r="B475" s="1104"/>
      <c r="C475" s="1030"/>
      <c r="D475" s="1030"/>
      <c r="E475" s="1030"/>
      <c r="F475" s="1030"/>
      <c r="G475" s="1030"/>
      <c r="H475" s="1030"/>
      <c r="I475" s="1030"/>
      <c r="J475" s="1030"/>
      <c r="K475" s="1030"/>
      <c r="L475" s="1030"/>
      <c r="M475" s="1030"/>
      <c r="N475" s="1030"/>
      <c r="O475" s="1030"/>
      <c r="P475" s="1030"/>
      <c r="Q475" s="1030"/>
      <c r="R475" s="1030"/>
      <c r="S475" s="1030"/>
      <c r="T475" s="1030"/>
      <c r="U475" s="1064"/>
      <c r="V475" s="1030"/>
      <c r="W475" s="1030"/>
      <c r="X475" s="1030"/>
      <c r="Y475" s="1030"/>
      <c r="Z475" s="1030"/>
      <c r="AA475" s="1030"/>
      <c r="AB475" s="1030"/>
      <c r="AC475" s="1030"/>
      <c r="AD475" s="1030"/>
      <c r="AE475" s="1030"/>
      <c r="AF475" s="1030"/>
      <c r="AG475" s="1030"/>
      <c r="AH475" s="1030"/>
      <c r="AI475" s="1030"/>
      <c r="AJ475" s="1030"/>
      <c r="AK475" s="1030"/>
      <c r="AL475" s="1030"/>
      <c r="AM475" s="1030"/>
      <c r="AN475" s="1030"/>
    </row>
    <row r="476">
      <c r="A476" s="1083"/>
      <c r="B476" s="1104"/>
      <c r="C476" s="1030"/>
      <c r="D476" s="1030"/>
      <c r="E476" s="1030"/>
      <c r="F476" s="1030"/>
      <c r="G476" s="1030"/>
      <c r="H476" s="1030"/>
      <c r="I476" s="1030"/>
      <c r="J476" s="1030"/>
      <c r="K476" s="1030"/>
      <c r="L476" s="1030"/>
      <c r="M476" s="1030"/>
      <c r="N476" s="1030"/>
      <c r="O476" s="1030"/>
      <c r="P476" s="1030"/>
      <c r="Q476" s="1030"/>
      <c r="R476" s="1030"/>
      <c r="S476" s="1030"/>
      <c r="T476" s="1030"/>
      <c r="U476" s="1064"/>
      <c r="V476" s="1030"/>
      <c r="W476" s="1030"/>
      <c r="X476" s="1030"/>
      <c r="Y476" s="1030"/>
      <c r="Z476" s="1030"/>
      <c r="AA476" s="1030"/>
      <c r="AB476" s="1030"/>
      <c r="AC476" s="1030"/>
      <c r="AD476" s="1030"/>
      <c r="AE476" s="1030"/>
      <c r="AF476" s="1030"/>
      <c r="AG476" s="1030"/>
      <c r="AH476" s="1030"/>
      <c r="AI476" s="1030"/>
      <c r="AJ476" s="1030"/>
      <c r="AK476" s="1030"/>
      <c r="AL476" s="1030"/>
      <c r="AM476" s="1030"/>
      <c r="AN476" s="1030"/>
    </row>
    <row r="477">
      <c r="A477" s="1083"/>
      <c r="B477" s="1104"/>
      <c r="C477" s="1030"/>
      <c r="D477" s="1030"/>
      <c r="E477" s="1030"/>
      <c r="F477" s="1030"/>
      <c r="G477" s="1030"/>
      <c r="H477" s="1030"/>
      <c r="I477" s="1030"/>
      <c r="J477" s="1030"/>
      <c r="K477" s="1030"/>
      <c r="L477" s="1030"/>
      <c r="M477" s="1030"/>
      <c r="N477" s="1030"/>
      <c r="O477" s="1030"/>
      <c r="P477" s="1030"/>
      <c r="Q477" s="1030"/>
      <c r="R477" s="1030"/>
      <c r="S477" s="1030"/>
      <c r="T477" s="1030"/>
      <c r="U477" s="1064"/>
      <c r="V477" s="1030"/>
      <c r="W477" s="1030"/>
      <c r="X477" s="1030"/>
      <c r="Y477" s="1030"/>
      <c r="Z477" s="1030"/>
      <c r="AA477" s="1030"/>
      <c r="AB477" s="1030"/>
      <c r="AC477" s="1030"/>
      <c r="AD477" s="1030"/>
      <c r="AE477" s="1030"/>
      <c r="AF477" s="1030"/>
      <c r="AG477" s="1030"/>
      <c r="AH477" s="1030"/>
      <c r="AI477" s="1030"/>
      <c r="AJ477" s="1030"/>
      <c r="AK477" s="1030"/>
      <c r="AL477" s="1030"/>
      <c r="AM477" s="1030"/>
      <c r="AN477" s="1030"/>
    </row>
    <row r="478">
      <c r="A478" s="1083"/>
      <c r="B478" s="1104"/>
      <c r="C478" s="1030"/>
      <c r="D478" s="1030"/>
      <c r="E478" s="1030"/>
      <c r="F478" s="1030"/>
      <c r="G478" s="1030"/>
      <c r="H478" s="1030"/>
      <c r="I478" s="1030"/>
      <c r="J478" s="1030"/>
      <c r="K478" s="1030"/>
      <c r="L478" s="1030"/>
      <c r="M478" s="1030"/>
      <c r="N478" s="1030"/>
      <c r="O478" s="1030"/>
      <c r="P478" s="1030"/>
      <c r="Q478" s="1030"/>
      <c r="R478" s="1030"/>
      <c r="S478" s="1030"/>
      <c r="T478" s="1030"/>
      <c r="U478" s="1064"/>
      <c r="V478" s="1030"/>
      <c r="W478" s="1030"/>
      <c r="X478" s="1030"/>
      <c r="Y478" s="1030"/>
      <c r="Z478" s="1030"/>
      <c r="AA478" s="1030"/>
      <c r="AB478" s="1030"/>
      <c r="AC478" s="1030"/>
      <c r="AD478" s="1030"/>
      <c r="AE478" s="1030"/>
      <c r="AF478" s="1030"/>
      <c r="AG478" s="1030"/>
      <c r="AH478" s="1030"/>
      <c r="AI478" s="1030"/>
      <c r="AJ478" s="1030"/>
      <c r="AK478" s="1030"/>
      <c r="AL478" s="1030"/>
      <c r="AM478" s="1030"/>
      <c r="AN478" s="1030"/>
    </row>
    <row r="479">
      <c r="A479" s="1083"/>
      <c r="B479" s="1104"/>
      <c r="C479" s="1030"/>
      <c r="D479" s="1030"/>
      <c r="E479" s="1030"/>
      <c r="F479" s="1030"/>
      <c r="G479" s="1030"/>
      <c r="H479" s="1030"/>
      <c r="I479" s="1030"/>
      <c r="J479" s="1030"/>
      <c r="K479" s="1030"/>
      <c r="L479" s="1030"/>
      <c r="M479" s="1030"/>
      <c r="N479" s="1030"/>
      <c r="O479" s="1030"/>
      <c r="P479" s="1030"/>
      <c r="Q479" s="1030"/>
      <c r="R479" s="1030"/>
      <c r="S479" s="1030"/>
      <c r="T479" s="1030"/>
      <c r="U479" s="1064"/>
      <c r="V479" s="1030"/>
      <c r="W479" s="1030"/>
      <c r="X479" s="1030"/>
      <c r="Y479" s="1030"/>
      <c r="Z479" s="1030"/>
      <c r="AA479" s="1030"/>
      <c r="AB479" s="1030"/>
      <c r="AC479" s="1030"/>
      <c r="AD479" s="1030"/>
      <c r="AE479" s="1030"/>
      <c r="AF479" s="1030"/>
      <c r="AG479" s="1030"/>
      <c r="AH479" s="1030"/>
      <c r="AI479" s="1030"/>
      <c r="AJ479" s="1030"/>
      <c r="AK479" s="1030"/>
      <c r="AL479" s="1030"/>
      <c r="AM479" s="1030"/>
      <c r="AN479" s="1030"/>
    </row>
    <row r="480">
      <c r="A480" s="1083"/>
      <c r="B480" s="1104"/>
      <c r="C480" s="1030"/>
      <c r="D480" s="1030"/>
      <c r="E480" s="1030"/>
      <c r="F480" s="1030"/>
      <c r="G480" s="1030"/>
      <c r="H480" s="1030"/>
      <c r="I480" s="1030"/>
      <c r="J480" s="1030"/>
      <c r="K480" s="1030"/>
      <c r="L480" s="1030"/>
      <c r="M480" s="1030"/>
      <c r="N480" s="1030"/>
      <c r="O480" s="1030"/>
      <c r="P480" s="1030"/>
      <c r="Q480" s="1030"/>
      <c r="R480" s="1030"/>
      <c r="S480" s="1030"/>
      <c r="T480" s="1030"/>
      <c r="U480" s="1064"/>
      <c r="V480" s="1030"/>
      <c r="W480" s="1030"/>
      <c r="X480" s="1030"/>
      <c r="Y480" s="1030"/>
      <c r="Z480" s="1030"/>
      <c r="AA480" s="1030"/>
      <c r="AB480" s="1030"/>
      <c r="AC480" s="1030"/>
      <c r="AD480" s="1030"/>
      <c r="AE480" s="1030"/>
      <c r="AF480" s="1030"/>
      <c r="AG480" s="1030"/>
      <c r="AH480" s="1030"/>
      <c r="AI480" s="1030"/>
      <c r="AJ480" s="1030"/>
      <c r="AK480" s="1030"/>
      <c r="AL480" s="1030"/>
      <c r="AM480" s="1030"/>
      <c r="AN480" s="1030"/>
    </row>
    <row r="481">
      <c r="A481" s="1083"/>
      <c r="B481" s="1104"/>
      <c r="C481" s="1030"/>
      <c r="D481" s="1030"/>
      <c r="E481" s="1030"/>
      <c r="F481" s="1030"/>
      <c r="G481" s="1030"/>
      <c r="H481" s="1030"/>
      <c r="I481" s="1030"/>
      <c r="J481" s="1030"/>
      <c r="K481" s="1030"/>
      <c r="L481" s="1030"/>
      <c r="M481" s="1030"/>
      <c r="N481" s="1030"/>
      <c r="O481" s="1030"/>
      <c r="P481" s="1030"/>
      <c r="Q481" s="1030"/>
      <c r="R481" s="1030"/>
      <c r="S481" s="1030"/>
      <c r="T481" s="1030"/>
      <c r="U481" s="1064"/>
      <c r="V481" s="1030"/>
      <c r="W481" s="1030"/>
      <c r="X481" s="1030"/>
      <c r="Y481" s="1030"/>
      <c r="Z481" s="1030"/>
      <c r="AA481" s="1030"/>
      <c r="AB481" s="1030"/>
      <c r="AC481" s="1030"/>
      <c r="AD481" s="1030"/>
      <c r="AE481" s="1030"/>
      <c r="AF481" s="1030"/>
      <c r="AG481" s="1030"/>
      <c r="AH481" s="1030"/>
      <c r="AI481" s="1030"/>
      <c r="AJ481" s="1030"/>
      <c r="AK481" s="1030"/>
      <c r="AL481" s="1030"/>
      <c r="AM481" s="1030"/>
      <c r="AN481" s="1030"/>
    </row>
    <row r="482">
      <c r="A482" s="1083"/>
      <c r="B482" s="1104"/>
      <c r="C482" s="1030"/>
      <c r="D482" s="1030"/>
      <c r="E482" s="1030"/>
      <c r="F482" s="1030"/>
      <c r="G482" s="1030"/>
      <c r="H482" s="1030"/>
      <c r="I482" s="1030"/>
      <c r="J482" s="1030"/>
      <c r="K482" s="1030"/>
      <c r="L482" s="1030"/>
      <c r="M482" s="1030"/>
      <c r="N482" s="1030"/>
      <c r="O482" s="1030"/>
      <c r="P482" s="1030"/>
      <c r="Q482" s="1030"/>
      <c r="R482" s="1030"/>
      <c r="S482" s="1030"/>
      <c r="T482" s="1030"/>
      <c r="U482" s="1064"/>
      <c r="V482" s="1030"/>
      <c r="W482" s="1030"/>
      <c r="X482" s="1030"/>
      <c r="Y482" s="1030"/>
      <c r="Z482" s="1030"/>
      <c r="AA482" s="1030"/>
      <c r="AB482" s="1030"/>
      <c r="AC482" s="1030"/>
      <c r="AD482" s="1030"/>
      <c r="AE482" s="1030"/>
      <c r="AF482" s="1030"/>
      <c r="AG482" s="1030"/>
      <c r="AH482" s="1030"/>
      <c r="AI482" s="1030"/>
      <c r="AJ482" s="1030"/>
      <c r="AK482" s="1030"/>
      <c r="AL482" s="1030"/>
      <c r="AM482" s="1030"/>
      <c r="AN482" s="1030"/>
    </row>
    <row r="483">
      <c r="A483" s="1083"/>
      <c r="B483" s="1104"/>
      <c r="C483" s="1030"/>
      <c r="D483" s="1030"/>
      <c r="E483" s="1030"/>
      <c r="F483" s="1030"/>
      <c r="G483" s="1030"/>
      <c r="H483" s="1030"/>
      <c r="I483" s="1030"/>
      <c r="J483" s="1030"/>
      <c r="K483" s="1030"/>
      <c r="L483" s="1030"/>
      <c r="M483" s="1030"/>
      <c r="N483" s="1030"/>
      <c r="O483" s="1030"/>
      <c r="P483" s="1030"/>
      <c r="Q483" s="1030"/>
      <c r="R483" s="1030"/>
      <c r="S483" s="1030"/>
      <c r="T483" s="1030"/>
      <c r="U483" s="1064"/>
      <c r="V483" s="1030"/>
      <c r="W483" s="1030"/>
      <c r="X483" s="1030"/>
      <c r="Y483" s="1030"/>
      <c r="Z483" s="1030"/>
      <c r="AA483" s="1030"/>
      <c r="AB483" s="1030"/>
      <c r="AC483" s="1030"/>
      <c r="AD483" s="1030"/>
      <c r="AE483" s="1030"/>
      <c r="AF483" s="1030"/>
      <c r="AG483" s="1030"/>
      <c r="AH483" s="1030"/>
      <c r="AI483" s="1030"/>
      <c r="AJ483" s="1030"/>
      <c r="AK483" s="1030"/>
      <c r="AL483" s="1030"/>
      <c r="AM483" s="1030"/>
      <c r="AN483" s="1030"/>
    </row>
    <row r="484">
      <c r="A484" s="1083"/>
      <c r="B484" s="1104"/>
      <c r="C484" s="1030"/>
      <c r="D484" s="1030"/>
      <c r="E484" s="1030"/>
      <c r="F484" s="1030"/>
      <c r="G484" s="1030"/>
      <c r="H484" s="1030"/>
      <c r="I484" s="1030"/>
      <c r="J484" s="1030"/>
      <c r="K484" s="1030"/>
      <c r="L484" s="1030"/>
      <c r="M484" s="1030"/>
      <c r="N484" s="1030"/>
      <c r="O484" s="1030"/>
      <c r="P484" s="1030"/>
      <c r="Q484" s="1030"/>
      <c r="R484" s="1030"/>
      <c r="S484" s="1030"/>
      <c r="T484" s="1030"/>
      <c r="U484" s="1064"/>
      <c r="V484" s="1030"/>
      <c r="W484" s="1030"/>
      <c r="X484" s="1030"/>
      <c r="Y484" s="1030"/>
      <c r="Z484" s="1030"/>
      <c r="AA484" s="1030"/>
      <c r="AB484" s="1030"/>
      <c r="AC484" s="1030"/>
      <c r="AD484" s="1030"/>
      <c r="AE484" s="1030"/>
      <c r="AF484" s="1030"/>
      <c r="AG484" s="1030"/>
      <c r="AH484" s="1030"/>
      <c r="AI484" s="1030"/>
      <c r="AJ484" s="1030"/>
      <c r="AK484" s="1030"/>
      <c r="AL484" s="1030"/>
      <c r="AM484" s="1030"/>
      <c r="AN484" s="1030"/>
    </row>
    <row r="485">
      <c r="A485" s="1083"/>
      <c r="B485" s="1104"/>
      <c r="C485" s="1030"/>
      <c r="D485" s="1030"/>
      <c r="E485" s="1030"/>
      <c r="F485" s="1030"/>
      <c r="G485" s="1030"/>
      <c r="H485" s="1030"/>
      <c r="I485" s="1030"/>
      <c r="J485" s="1030"/>
      <c r="K485" s="1030"/>
      <c r="L485" s="1030"/>
      <c r="M485" s="1030"/>
      <c r="N485" s="1030"/>
      <c r="O485" s="1030"/>
      <c r="P485" s="1030"/>
      <c r="Q485" s="1030"/>
      <c r="R485" s="1030"/>
      <c r="S485" s="1030"/>
      <c r="T485" s="1030"/>
      <c r="U485" s="1064"/>
      <c r="V485" s="1030"/>
      <c r="W485" s="1030"/>
      <c r="X485" s="1030"/>
      <c r="Y485" s="1030"/>
      <c r="Z485" s="1030"/>
      <c r="AA485" s="1030"/>
      <c r="AB485" s="1030"/>
      <c r="AC485" s="1030"/>
      <c r="AD485" s="1030"/>
      <c r="AE485" s="1030"/>
      <c r="AF485" s="1030"/>
      <c r="AG485" s="1030"/>
      <c r="AH485" s="1030"/>
      <c r="AI485" s="1030"/>
      <c r="AJ485" s="1030"/>
      <c r="AK485" s="1030"/>
      <c r="AL485" s="1030"/>
      <c r="AM485" s="1030"/>
      <c r="AN485" s="1030"/>
    </row>
    <row r="486">
      <c r="A486" s="1083"/>
      <c r="B486" s="1104"/>
      <c r="C486" s="1030"/>
      <c r="D486" s="1030"/>
      <c r="E486" s="1030"/>
      <c r="F486" s="1030"/>
      <c r="G486" s="1030"/>
      <c r="H486" s="1030"/>
      <c r="I486" s="1030"/>
      <c r="J486" s="1030"/>
      <c r="K486" s="1030"/>
      <c r="L486" s="1030"/>
      <c r="M486" s="1030"/>
      <c r="N486" s="1030"/>
      <c r="O486" s="1030"/>
      <c r="P486" s="1030"/>
      <c r="Q486" s="1030"/>
      <c r="R486" s="1030"/>
      <c r="S486" s="1030"/>
      <c r="T486" s="1030"/>
      <c r="U486" s="1064"/>
      <c r="V486" s="1030"/>
      <c r="W486" s="1030"/>
      <c r="X486" s="1030"/>
      <c r="Y486" s="1030"/>
      <c r="Z486" s="1030"/>
      <c r="AA486" s="1030"/>
      <c r="AB486" s="1030"/>
      <c r="AC486" s="1030"/>
      <c r="AD486" s="1030"/>
      <c r="AE486" s="1030"/>
      <c r="AF486" s="1030"/>
      <c r="AG486" s="1030"/>
      <c r="AH486" s="1030"/>
      <c r="AI486" s="1030"/>
      <c r="AJ486" s="1030"/>
      <c r="AK486" s="1030"/>
      <c r="AL486" s="1030"/>
      <c r="AM486" s="1030"/>
      <c r="AN486" s="1030"/>
    </row>
    <row r="487">
      <c r="A487" s="1083"/>
      <c r="B487" s="1104"/>
      <c r="C487" s="1030"/>
      <c r="D487" s="1030"/>
      <c r="E487" s="1030"/>
      <c r="F487" s="1030"/>
      <c r="G487" s="1030"/>
      <c r="H487" s="1030"/>
      <c r="I487" s="1030"/>
      <c r="J487" s="1030"/>
      <c r="K487" s="1030"/>
      <c r="L487" s="1030"/>
      <c r="M487" s="1030"/>
      <c r="N487" s="1030"/>
      <c r="O487" s="1030"/>
      <c r="P487" s="1030"/>
      <c r="Q487" s="1030"/>
      <c r="R487" s="1030"/>
      <c r="S487" s="1030"/>
      <c r="T487" s="1030"/>
      <c r="U487" s="1064"/>
      <c r="V487" s="1030"/>
      <c r="W487" s="1030"/>
      <c r="X487" s="1030"/>
      <c r="Y487" s="1030"/>
      <c r="Z487" s="1030"/>
      <c r="AA487" s="1030"/>
      <c r="AB487" s="1030"/>
      <c r="AC487" s="1030"/>
      <c r="AD487" s="1030"/>
      <c r="AE487" s="1030"/>
      <c r="AF487" s="1030"/>
      <c r="AG487" s="1030"/>
      <c r="AH487" s="1030"/>
      <c r="AI487" s="1030"/>
      <c r="AJ487" s="1030"/>
      <c r="AK487" s="1030"/>
      <c r="AL487" s="1030"/>
      <c r="AM487" s="1030"/>
      <c r="AN487" s="1030"/>
    </row>
    <row r="488">
      <c r="A488" s="1083"/>
      <c r="B488" s="1104"/>
      <c r="C488" s="1030"/>
      <c r="D488" s="1030"/>
      <c r="E488" s="1030"/>
      <c r="F488" s="1030"/>
      <c r="G488" s="1030"/>
      <c r="H488" s="1030"/>
      <c r="I488" s="1030"/>
      <c r="J488" s="1030"/>
      <c r="K488" s="1030"/>
      <c r="L488" s="1030"/>
      <c r="M488" s="1030"/>
      <c r="N488" s="1030"/>
      <c r="O488" s="1030"/>
      <c r="P488" s="1030"/>
      <c r="Q488" s="1030"/>
      <c r="R488" s="1030"/>
      <c r="S488" s="1030"/>
      <c r="T488" s="1030"/>
      <c r="U488" s="1064"/>
      <c r="V488" s="1030"/>
      <c r="W488" s="1030"/>
      <c r="X488" s="1030"/>
      <c r="Y488" s="1030"/>
      <c r="Z488" s="1030"/>
      <c r="AA488" s="1030"/>
      <c r="AB488" s="1030"/>
      <c r="AC488" s="1030"/>
      <c r="AD488" s="1030"/>
      <c r="AE488" s="1030"/>
      <c r="AF488" s="1030"/>
      <c r="AG488" s="1030"/>
      <c r="AH488" s="1030"/>
      <c r="AI488" s="1030"/>
      <c r="AJ488" s="1030"/>
      <c r="AK488" s="1030"/>
      <c r="AL488" s="1030"/>
      <c r="AM488" s="1030"/>
      <c r="AN488" s="1030"/>
    </row>
    <row r="489">
      <c r="A489" s="1083"/>
      <c r="B489" s="1104"/>
      <c r="C489" s="1030"/>
      <c r="D489" s="1030"/>
      <c r="E489" s="1030"/>
      <c r="F489" s="1030"/>
      <c r="G489" s="1030"/>
      <c r="H489" s="1030"/>
      <c r="I489" s="1030"/>
      <c r="J489" s="1030"/>
      <c r="K489" s="1030"/>
      <c r="L489" s="1030"/>
      <c r="M489" s="1030"/>
      <c r="N489" s="1030"/>
      <c r="O489" s="1030"/>
      <c r="P489" s="1030"/>
      <c r="Q489" s="1030"/>
      <c r="R489" s="1030"/>
      <c r="S489" s="1030"/>
      <c r="T489" s="1030"/>
      <c r="U489" s="1064"/>
      <c r="V489" s="1030"/>
      <c r="W489" s="1030"/>
      <c r="X489" s="1030"/>
      <c r="Y489" s="1030"/>
      <c r="Z489" s="1030"/>
      <c r="AA489" s="1030"/>
      <c r="AB489" s="1030"/>
      <c r="AC489" s="1030"/>
      <c r="AD489" s="1030"/>
      <c r="AE489" s="1030"/>
      <c r="AF489" s="1030"/>
      <c r="AG489" s="1030"/>
      <c r="AH489" s="1030"/>
      <c r="AI489" s="1030"/>
      <c r="AJ489" s="1030"/>
      <c r="AK489" s="1030"/>
      <c r="AL489" s="1030"/>
      <c r="AM489" s="1030"/>
      <c r="AN489" s="1030"/>
    </row>
    <row r="490">
      <c r="A490" s="1083"/>
      <c r="B490" s="1104"/>
      <c r="C490" s="1030"/>
      <c r="D490" s="1030"/>
      <c r="E490" s="1030"/>
      <c r="F490" s="1030"/>
      <c r="G490" s="1030"/>
      <c r="H490" s="1030"/>
      <c r="I490" s="1030"/>
      <c r="J490" s="1030"/>
      <c r="K490" s="1030"/>
      <c r="L490" s="1030"/>
      <c r="M490" s="1030"/>
      <c r="N490" s="1030"/>
      <c r="O490" s="1030"/>
      <c r="P490" s="1030"/>
      <c r="Q490" s="1030"/>
      <c r="R490" s="1030"/>
      <c r="S490" s="1030"/>
      <c r="T490" s="1030"/>
      <c r="U490" s="1064"/>
      <c r="V490" s="1030"/>
      <c r="W490" s="1030"/>
      <c r="X490" s="1030"/>
      <c r="Y490" s="1030"/>
      <c r="Z490" s="1030"/>
      <c r="AA490" s="1030"/>
      <c r="AB490" s="1030"/>
      <c r="AC490" s="1030"/>
      <c r="AD490" s="1030"/>
      <c r="AE490" s="1030"/>
      <c r="AF490" s="1030"/>
      <c r="AG490" s="1030"/>
      <c r="AH490" s="1030"/>
      <c r="AI490" s="1030"/>
      <c r="AJ490" s="1030"/>
      <c r="AK490" s="1030"/>
      <c r="AL490" s="1030"/>
      <c r="AM490" s="1030"/>
      <c r="AN490" s="1030"/>
    </row>
    <row r="491">
      <c r="A491" s="1083"/>
      <c r="B491" s="1104"/>
      <c r="C491" s="1030"/>
      <c r="D491" s="1030"/>
      <c r="E491" s="1030"/>
      <c r="F491" s="1030"/>
      <c r="G491" s="1030"/>
      <c r="H491" s="1030"/>
      <c r="I491" s="1030"/>
      <c r="J491" s="1030"/>
      <c r="K491" s="1030"/>
      <c r="L491" s="1030"/>
      <c r="M491" s="1030"/>
      <c r="N491" s="1030"/>
      <c r="O491" s="1030"/>
      <c r="P491" s="1030"/>
      <c r="Q491" s="1030"/>
      <c r="R491" s="1030"/>
      <c r="S491" s="1030"/>
      <c r="T491" s="1030"/>
      <c r="U491" s="1064"/>
      <c r="V491" s="1030"/>
      <c r="W491" s="1030"/>
      <c r="X491" s="1030"/>
      <c r="Y491" s="1030"/>
      <c r="Z491" s="1030"/>
      <c r="AA491" s="1030"/>
      <c r="AB491" s="1030"/>
      <c r="AC491" s="1030"/>
      <c r="AD491" s="1030"/>
      <c r="AE491" s="1030"/>
      <c r="AF491" s="1030"/>
      <c r="AG491" s="1030"/>
      <c r="AH491" s="1030"/>
      <c r="AI491" s="1030"/>
      <c r="AJ491" s="1030"/>
      <c r="AK491" s="1030"/>
      <c r="AL491" s="1030"/>
      <c r="AM491" s="1030"/>
      <c r="AN491" s="1030"/>
    </row>
    <row r="492">
      <c r="A492" s="1083"/>
      <c r="B492" s="1104"/>
      <c r="C492" s="1030"/>
      <c r="D492" s="1030"/>
      <c r="E492" s="1030"/>
      <c r="F492" s="1030"/>
      <c r="G492" s="1030"/>
      <c r="H492" s="1030"/>
      <c r="I492" s="1030"/>
      <c r="J492" s="1030"/>
      <c r="K492" s="1030"/>
      <c r="L492" s="1030"/>
      <c r="M492" s="1030"/>
      <c r="N492" s="1030"/>
      <c r="O492" s="1030"/>
      <c r="P492" s="1030"/>
      <c r="Q492" s="1030"/>
      <c r="R492" s="1030"/>
      <c r="S492" s="1030"/>
      <c r="T492" s="1030"/>
      <c r="U492" s="1064"/>
      <c r="V492" s="1030"/>
      <c r="W492" s="1030"/>
      <c r="X492" s="1030"/>
      <c r="Y492" s="1030"/>
      <c r="Z492" s="1030"/>
      <c r="AA492" s="1030"/>
      <c r="AB492" s="1030"/>
      <c r="AC492" s="1030"/>
      <c r="AD492" s="1030"/>
      <c r="AE492" s="1030"/>
      <c r="AF492" s="1030"/>
      <c r="AG492" s="1030"/>
      <c r="AH492" s="1030"/>
      <c r="AI492" s="1030"/>
      <c r="AJ492" s="1030"/>
      <c r="AK492" s="1030"/>
      <c r="AL492" s="1030"/>
      <c r="AM492" s="1030"/>
      <c r="AN492" s="1030"/>
    </row>
    <row r="493">
      <c r="A493" s="1083"/>
      <c r="B493" s="1104"/>
      <c r="C493" s="1030"/>
      <c r="D493" s="1030"/>
      <c r="E493" s="1030"/>
      <c r="F493" s="1030"/>
      <c r="G493" s="1030"/>
      <c r="H493" s="1030"/>
      <c r="I493" s="1030"/>
      <c r="J493" s="1030"/>
      <c r="K493" s="1030"/>
      <c r="L493" s="1030"/>
      <c r="M493" s="1030"/>
      <c r="N493" s="1030"/>
      <c r="O493" s="1030"/>
      <c r="P493" s="1030"/>
      <c r="Q493" s="1030"/>
      <c r="R493" s="1030"/>
      <c r="S493" s="1030"/>
      <c r="T493" s="1030"/>
      <c r="U493" s="1064"/>
      <c r="V493" s="1030"/>
      <c r="W493" s="1030"/>
      <c r="X493" s="1030"/>
      <c r="Y493" s="1030"/>
      <c r="Z493" s="1030"/>
      <c r="AA493" s="1030"/>
      <c r="AB493" s="1030"/>
      <c r="AC493" s="1030"/>
      <c r="AD493" s="1030"/>
      <c r="AE493" s="1030"/>
      <c r="AF493" s="1030"/>
      <c r="AG493" s="1030"/>
      <c r="AH493" s="1030"/>
      <c r="AI493" s="1030"/>
      <c r="AJ493" s="1030"/>
      <c r="AK493" s="1030"/>
      <c r="AL493" s="1030"/>
      <c r="AM493" s="1030"/>
      <c r="AN493" s="1030"/>
    </row>
    <row r="494">
      <c r="A494" s="1083"/>
      <c r="B494" s="1104"/>
      <c r="C494" s="1030"/>
      <c r="D494" s="1030"/>
      <c r="E494" s="1030"/>
      <c r="F494" s="1030"/>
      <c r="G494" s="1030"/>
      <c r="H494" s="1030"/>
      <c r="I494" s="1030"/>
      <c r="J494" s="1030"/>
      <c r="K494" s="1030"/>
      <c r="L494" s="1030"/>
      <c r="M494" s="1030"/>
      <c r="N494" s="1030"/>
      <c r="O494" s="1030"/>
      <c r="P494" s="1030"/>
      <c r="Q494" s="1030"/>
      <c r="R494" s="1030"/>
      <c r="S494" s="1030"/>
      <c r="T494" s="1030"/>
      <c r="U494" s="1064"/>
      <c r="V494" s="1030"/>
      <c r="W494" s="1030"/>
      <c r="X494" s="1030"/>
      <c r="Y494" s="1030"/>
      <c r="Z494" s="1030"/>
      <c r="AA494" s="1030"/>
      <c r="AB494" s="1030"/>
      <c r="AC494" s="1030"/>
      <c r="AD494" s="1030"/>
      <c r="AE494" s="1030"/>
      <c r="AF494" s="1030"/>
      <c r="AG494" s="1030"/>
      <c r="AH494" s="1030"/>
      <c r="AI494" s="1030"/>
      <c r="AJ494" s="1030"/>
      <c r="AK494" s="1030"/>
      <c r="AL494" s="1030"/>
      <c r="AM494" s="1030"/>
      <c r="AN494" s="1030"/>
    </row>
    <row r="495">
      <c r="A495" s="1083"/>
      <c r="B495" s="1104"/>
      <c r="C495" s="1030"/>
      <c r="D495" s="1030"/>
      <c r="E495" s="1030"/>
      <c r="F495" s="1030"/>
      <c r="G495" s="1030"/>
      <c r="H495" s="1030"/>
      <c r="I495" s="1030"/>
      <c r="J495" s="1030"/>
      <c r="K495" s="1030"/>
      <c r="L495" s="1030"/>
      <c r="M495" s="1030"/>
      <c r="N495" s="1030"/>
      <c r="O495" s="1030"/>
      <c r="P495" s="1030"/>
      <c r="Q495" s="1030"/>
      <c r="R495" s="1030"/>
      <c r="S495" s="1030"/>
      <c r="T495" s="1030"/>
      <c r="U495" s="1064"/>
      <c r="V495" s="1030"/>
      <c r="W495" s="1030"/>
      <c r="X495" s="1030"/>
      <c r="Y495" s="1030"/>
      <c r="Z495" s="1030"/>
      <c r="AA495" s="1030"/>
      <c r="AB495" s="1030"/>
      <c r="AC495" s="1030"/>
      <c r="AD495" s="1030"/>
      <c r="AE495" s="1030"/>
      <c r="AF495" s="1030"/>
      <c r="AG495" s="1030"/>
      <c r="AH495" s="1030"/>
      <c r="AI495" s="1030"/>
      <c r="AJ495" s="1030"/>
      <c r="AK495" s="1030"/>
      <c r="AL495" s="1030"/>
      <c r="AM495" s="1030"/>
      <c r="AN495" s="1030"/>
    </row>
    <row r="496">
      <c r="A496" s="1083"/>
      <c r="B496" s="1104"/>
      <c r="C496" s="1030"/>
      <c r="D496" s="1030"/>
      <c r="E496" s="1030"/>
      <c r="F496" s="1030"/>
      <c r="G496" s="1030"/>
      <c r="H496" s="1030"/>
      <c r="I496" s="1030"/>
      <c r="J496" s="1030"/>
      <c r="K496" s="1030"/>
      <c r="L496" s="1030"/>
      <c r="M496" s="1030"/>
      <c r="N496" s="1030"/>
      <c r="O496" s="1030"/>
      <c r="P496" s="1030"/>
      <c r="Q496" s="1030"/>
      <c r="R496" s="1030"/>
      <c r="S496" s="1030"/>
      <c r="T496" s="1030"/>
      <c r="U496" s="1064"/>
      <c r="V496" s="1030"/>
      <c r="W496" s="1030"/>
      <c r="X496" s="1030"/>
      <c r="Y496" s="1030"/>
      <c r="Z496" s="1030"/>
      <c r="AA496" s="1030"/>
      <c r="AB496" s="1030"/>
      <c r="AC496" s="1030"/>
      <c r="AD496" s="1030"/>
      <c r="AE496" s="1030"/>
      <c r="AF496" s="1030"/>
      <c r="AG496" s="1030"/>
      <c r="AH496" s="1030"/>
      <c r="AI496" s="1030"/>
      <c r="AJ496" s="1030"/>
      <c r="AK496" s="1030"/>
      <c r="AL496" s="1030"/>
      <c r="AM496" s="1030"/>
      <c r="AN496" s="1030"/>
    </row>
    <row r="497">
      <c r="A497" s="1083"/>
      <c r="B497" s="1104"/>
      <c r="C497" s="1030"/>
      <c r="D497" s="1030"/>
      <c r="E497" s="1030"/>
      <c r="F497" s="1030"/>
      <c r="G497" s="1030"/>
      <c r="H497" s="1030"/>
      <c r="I497" s="1030"/>
      <c r="J497" s="1030"/>
      <c r="K497" s="1030"/>
      <c r="L497" s="1030"/>
      <c r="M497" s="1030"/>
      <c r="N497" s="1030"/>
      <c r="O497" s="1030"/>
      <c r="P497" s="1030"/>
      <c r="Q497" s="1030"/>
      <c r="R497" s="1030"/>
      <c r="S497" s="1030"/>
      <c r="T497" s="1030"/>
      <c r="U497" s="1064"/>
      <c r="V497" s="1030"/>
      <c r="W497" s="1030"/>
      <c r="X497" s="1030"/>
      <c r="Y497" s="1030"/>
      <c r="Z497" s="1030"/>
      <c r="AA497" s="1030"/>
      <c r="AB497" s="1030"/>
      <c r="AC497" s="1030"/>
      <c r="AD497" s="1030"/>
      <c r="AE497" s="1030"/>
      <c r="AF497" s="1030"/>
      <c r="AG497" s="1030"/>
      <c r="AH497" s="1030"/>
      <c r="AI497" s="1030"/>
      <c r="AJ497" s="1030"/>
      <c r="AK497" s="1030"/>
      <c r="AL497" s="1030"/>
      <c r="AM497" s="1030"/>
      <c r="AN497" s="1030"/>
    </row>
    <row r="498">
      <c r="A498" s="1083"/>
      <c r="B498" s="1104"/>
      <c r="C498" s="1030"/>
      <c r="D498" s="1030"/>
      <c r="E498" s="1030"/>
      <c r="F498" s="1030"/>
      <c r="G498" s="1030"/>
      <c r="H498" s="1030"/>
      <c r="I498" s="1030"/>
      <c r="J498" s="1030"/>
      <c r="K498" s="1030"/>
      <c r="L498" s="1030"/>
      <c r="M498" s="1030"/>
      <c r="N498" s="1030"/>
      <c r="O498" s="1030"/>
      <c r="P498" s="1030"/>
      <c r="Q498" s="1030"/>
      <c r="R498" s="1030"/>
      <c r="S498" s="1030"/>
      <c r="T498" s="1030"/>
      <c r="U498" s="1064"/>
      <c r="V498" s="1030"/>
      <c r="W498" s="1030"/>
      <c r="X498" s="1030"/>
      <c r="Y498" s="1030"/>
      <c r="Z498" s="1030"/>
      <c r="AA498" s="1030"/>
      <c r="AB498" s="1030"/>
      <c r="AC498" s="1030"/>
      <c r="AD498" s="1030"/>
      <c r="AE498" s="1030"/>
      <c r="AF498" s="1030"/>
      <c r="AG498" s="1030"/>
      <c r="AH498" s="1030"/>
      <c r="AI498" s="1030"/>
      <c r="AJ498" s="1030"/>
      <c r="AK498" s="1030"/>
      <c r="AL498" s="1030"/>
      <c r="AM498" s="1030"/>
      <c r="AN498" s="1030"/>
    </row>
    <row r="499">
      <c r="A499" s="1083"/>
      <c r="B499" s="1104"/>
      <c r="C499" s="1030"/>
      <c r="D499" s="1030"/>
      <c r="E499" s="1030"/>
      <c r="F499" s="1030"/>
      <c r="G499" s="1030"/>
      <c r="H499" s="1030"/>
      <c r="I499" s="1030"/>
      <c r="J499" s="1030"/>
      <c r="K499" s="1030"/>
      <c r="L499" s="1030"/>
      <c r="M499" s="1030"/>
      <c r="N499" s="1030"/>
      <c r="O499" s="1030"/>
      <c r="P499" s="1030"/>
      <c r="Q499" s="1030"/>
      <c r="R499" s="1030"/>
      <c r="S499" s="1030"/>
      <c r="T499" s="1030"/>
      <c r="U499" s="1064"/>
      <c r="V499" s="1030"/>
      <c r="W499" s="1030"/>
      <c r="X499" s="1030"/>
      <c r="Y499" s="1030"/>
      <c r="Z499" s="1030"/>
      <c r="AA499" s="1030"/>
      <c r="AB499" s="1030"/>
      <c r="AC499" s="1030"/>
      <c r="AD499" s="1030"/>
      <c r="AE499" s="1030"/>
      <c r="AF499" s="1030"/>
      <c r="AG499" s="1030"/>
      <c r="AH499" s="1030"/>
      <c r="AI499" s="1030"/>
      <c r="AJ499" s="1030"/>
      <c r="AK499" s="1030"/>
      <c r="AL499" s="1030"/>
      <c r="AM499" s="1030"/>
      <c r="AN499" s="1030"/>
    </row>
    <row r="500">
      <c r="A500" s="1083"/>
      <c r="B500" s="1104"/>
      <c r="C500" s="1030"/>
      <c r="D500" s="1030"/>
      <c r="E500" s="1030"/>
      <c r="F500" s="1030"/>
      <c r="G500" s="1030"/>
      <c r="H500" s="1030"/>
      <c r="I500" s="1030"/>
      <c r="J500" s="1030"/>
      <c r="K500" s="1030"/>
      <c r="L500" s="1030"/>
      <c r="M500" s="1030"/>
      <c r="N500" s="1030"/>
      <c r="O500" s="1030"/>
      <c r="P500" s="1030"/>
      <c r="Q500" s="1030"/>
      <c r="R500" s="1030"/>
      <c r="S500" s="1030"/>
      <c r="T500" s="1030"/>
      <c r="U500" s="1064"/>
      <c r="V500" s="1030"/>
      <c r="W500" s="1030"/>
      <c r="X500" s="1030"/>
      <c r="Y500" s="1030"/>
      <c r="Z500" s="1030"/>
      <c r="AA500" s="1030"/>
      <c r="AB500" s="1030"/>
      <c r="AC500" s="1030"/>
      <c r="AD500" s="1030"/>
      <c r="AE500" s="1030"/>
      <c r="AF500" s="1030"/>
      <c r="AG500" s="1030"/>
      <c r="AH500" s="1030"/>
      <c r="AI500" s="1030"/>
      <c r="AJ500" s="1030"/>
      <c r="AK500" s="1030"/>
      <c r="AL500" s="1030"/>
      <c r="AM500" s="1030"/>
      <c r="AN500" s="1030"/>
    </row>
    <row r="501">
      <c r="A501" s="1083"/>
      <c r="B501" s="1104"/>
      <c r="C501" s="1030"/>
      <c r="D501" s="1030"/>
      <c r="E501" s="1030"/>
      <c r="F501" s="1030"/>
      <c r="G501" s="1030"/>
      <c r="H501" s="1030"/>
      <c r="I501" s="1030"/>
      <c r="J501" s="1030"/>
      <c r="K501" s="1030"/>
      <c r="L501" s="1030"/>
      <c r="M501" s="1030"/>
      <c r="N501" s="1030"/>
      <c r="O501" s="1030"/>
      <c r="P501" s="1030"/>
      <c r="Q501" s="1030"/>
      <c r="R501" s="1030"/>
      <c r="S501" s="1030"/>
      <c r="T501" s="1030"/>
      <c r="U501" s="1064"/>
      <c r="V501" s="1030"/>
      <c r="W501" s="1030"/>
      <c r="X501" s="1030"/>
      <c r="Y501" s="1030"/>
      <c r="Z501" s="1030"/>
      <c r="AA501" s="1030"/>
      <c r="AB501" s="1030"/>
      <c r="AC501" s="1030"/>
      <c r="AD501" s="1030"/>
      <c r="AE501" s="1030"/>
      <c r="AF501" s="1030"/>
      <c r="AG501" s="1030"/>
      <c r="AH501" s="1030"/>
      <c r="AI501" s="1030"/>
      <c r="AJ501" s="1030"/>
      <c r="AK501" s="1030"/>
      <c r="AL501" s="1030"/>
      <c r="AM501" s="1030"/>
      <c r="AN501" s="1030"/>
    </row>
    <row r="502">
      <c r="A502" s="1083"/>
      <c r="B502" s="1104"/>
      <c r="C502" s="1030"/>
      <c r="D502" s="1030"/>
      <c r="E502" s="1030"/>
      <c r="F502" s="1030"/>
      <c r="G502" s="1030"/>
      <c r="H502" s="1030"/>
      <c r="I502" s="1030"/>
      <c r="J502" s="1030"/>
      <c r="K502" s="1030"/>
      <c r="L502" s="1030"/>
      <c r="M502" s="1030"/>
      <c r="N502" s="1030"/>
      <c r="O502" s="1030"/>
      <c r="P502" s="1030"/>
      <c r="Q502" s="1030"/>
      <c r="R502" s="1030"/>
      <c r="S502" s="1030"/>
      <c r="T502" s="1030"/>
      <c r="U502" s="1064"/>
      <c r="V502" s="1030"/>
      <c r="W502" s="1030"/>
      <c r="X502" s="1030"/>
      <c r="Y502" s="1030"/>
      <c r="Z502" s="1030"/>
      <c r="AA502" s="1030"/>
      <c r="AB502" s="1030"/>
      <c r="AC502" s="1030"/>
      <c r="AD502" s="1030"/>
      <c r="AE502" s="1030"/>
      <c r="AF502" s="1030"/>
      <c r="AG502" s="1030"/>
      <c r="AH502" s="1030"/>
      <c r="AI502" s="1030"/>
      <c r="AJ502" s="1030"/>
      <c r="AK502" s="1030"/>
      <c r="AL502" s="1030"/>
      <c r="AM502" s="1030"/>
      <c r="AN502" s="1030"/>
    </row>
    <row r="503">
      <c r="A503" s="1083"/>
      <c r="B503" s="1104"/>
      <c r="C503" s="1030"/>
      <c r="D503" s="1030"/>
      <c r="E503" s="1030"/>
      <c r="F503" s="1030"/>
      <c r="G503" s="1030"/>
      <c r="H503" s="1030"/>
      <c r="I503" s="1030"/>
      <c r="J503" s="1030"/>
      <c r="K503" s="1030"/>
      <c r="L503" s="1030"/>
      <c r="M503" s="1030"/>
      <c r="N503" s="1030"/>
      <c r="O503" s="1030"/>
      <c r="P503" s="1030"/>
      <c r="Q503" s="1030"/>
      <c r="R503" s="1030"/>
      <c r="S503" s="1030"/>
      <c r="T503" s="1030"/>
      <c r="U503" s="1064"/>
      <c r="V503" s="1030"/>
      <c r="W503" s="1030"/>
      <c r="X503" s="1030"/>
      <c r="Y503" s="1030"/>
      <c r="Z503" s="1030"/>
      <c r="AA503" s="1030"/>
      <c r="AB503" s="1030"/>
      <c r="AC503" s="1030"/>
      <c r="AD503" s="1030"/>
      <c r="AE503" s="1030"/>
      <c r="AF503" s="1030"/>
      <c r="AG503" s="1030"/>
      <c r="AH503" s="1030"/>
      <c r="AI503" s="1030"/>
      <c r="AJ503" s="1030"/>
      <c r="AK503" s="1030"/>
      <c r="AL503" s="1030"/>
      <c r="AM503" s="1030"/>
      <c r="AN503" s="1030"/>
    </row>
    <row r="504">
      <c r="A504" s="1083"/>
      <c r="B504" s="1104"/>
      <c r="C504" s="1030"/>
      <c r="D504" s="1030"/>
      <c r="E504" s="1030"/>
      <c r="F504" s="1030"/>
      <c r="G504" s="1030"/>
      <c r="H504" s="1030"/>
      <c r="I504" s="1030"/>
      <c r="J504" s="1030"/>
      <c r="K504" s="1030"/>
      <c r="L504" s="1030"/>
      <c r="M504" s="1030"/>
      <c r="N504" s="1030"/>
      <c r="O504" s="1030"/>
      <c r="P504" s="1030"/>
      <c r="Q504" s="1030"/>
      <c r="R504" s="1030"/>
      <c r="S504" s="1030"/>
      <c r="T504" s="1030"/>
      <c r="U504" s="1064"/>
      <c r="V504" s="1030"/>
      <c r="W504" s="1030"/>
      <c r="X504" s="1030"/>
      <c r="Y504" s="1030"/>
      <c r="Z504" s="1030"/>
      <c r="AA504" s="1030"/>
      <c r="AB504" s="1030"/>
      <c r="AC504" s="1030"/>
      <c r="AD504" s="1030"/>
      <c r="AE504" s="1030"/>
      <c r="AF504" s="1030"/>
      <c r="AG504" s="1030"/>
      <c r="AH504" s="1030"/>
      <c r="AI504" s="1030"/>
      <c r="AJ504" s="1030"/>
      <c r="AK504" s="1030"/>
      <c r="AL504" s="1030"/>
      <c r="AM504" s="1030"/>
      <c r="AN504" s="1030"/>
    </row>
    <row r="505">
      <c r="A505" s="1083"/>
      <c r="B505" s="1104"/>
      <c r="C505" s="1030"/>
      <c r="D505" s="1030"/>
      <c r="E505" s="1030"/>
      <c r="F505" s="1030"/>
      <c r="G505" s="1030"/>
      <c r="H505" s="1030"/>
      <c r="I505" s="1030"/>
      <c r="J505" s="1030"/>
      <c r="K505" s="1030"/>
      <c r="L505" s="1030"/>
      <c r="M505" s="1030"/>
      <c r="N505" s="1030"/>
      <c r="O505" s="1030"/>
      <c r="P505" s="1030"/>
      <c r="Q505" s="1030"/>
      <c r="R505" s="1030"/>
      <c r="S505" s="1030"/>
      <c r="T505" s="1030"/>
      <c r="U505" s="1064"/>
      <c r="V505" s="1030"/>
      <c r="W505" s="1030"/>
      <c r="X505" s="1030"/>
      <c r="Y505" s="1030"/>
      <c r="Z505" s="1030"/>
      <c r="AA505" s="1030"/>
      <c r="AB505" s="1030"/>
      <c r="AC505" s="1030"/>
      <c r="AD505" s="1030"/>
      <c r="AE505" s="1030"/>
      <c r="AF505" s="1030"/>
      <c r="AG505" s="1030"/>
      <c r="AH505" s="1030"/>
      <c r="AI505" s="1030"/>
      <c r="AJ505" s="1030"/>
      <c r="AK505" s="1030"/>
      <c r="AL505" s="1030"/>
      <c r="AM505" s="1030"/>
      <c r="AN505" s="1030"/>
    </row>
    <row r="506">
      <c r="A506" s="1083"/>
      <c r="B506" s="1104"/>
      <c r="C506" s="1030"/>
      <c r="D506" s="1030"/>
      <c r="E506" s="1030"/>
      <c r="F506" s="1030"/>
      <c r="G506" s="1030"/>
      <c r="H506" s="1030"/>
      <c r="I506" s="1030"/>
      <c r="J506" s="1030"/>
      <c r="K506" s="1030"/>
      <c r="L506" s="1030"/>
      <c r="M506" s="1030"/>
      <c r="N506" s="1030"/>
      <c r="O506" s="1030"/>
      <c r="P506" s="1030"/>
      <c r="Q506" s="1030"/>
      <c r="R506" s="1030"/>
      <c r="S506" s="1030"/>
      <c r="T506" s="1030"/>
      <c r="U506" s="1064"/>
      <c r="V506" s="1030"/>
      <c r="W506" s="1030"/>
      <c r="X506" s="1030"/>
      <c r="Y506" s="1030"/>
      <c r="Z506" s="1030"/>
      <c r="AA506" s="1030"/>
      <c r="AB506" s="1030"/>
      <c r="AC506" s="1030"/>
      <c r="AD506" s="1030"/>
      <c r="AE506" s="1030"/>
      <c r="AF506" s="1030"/>
      <c r="AG506" s="1030"/>
      <c r="AH506" s="1030"/>
      <c r="AI506" s="1030"/>
      <c r="AJ506" s="1030"/>
      <c r="AK506" s="1030"/>
      <c r="AL506" s="1030"/>
      <c r="AM506" s="1030"/>
      <c r="AN506" s="1030"/>
    </row>
    <row r="507">
      <c r="A507" s="1083"/>
      <c r="B507" s="1104"/>
      <c r="C507" s="1030"/>
      <c r="D507" s="1030"/>
      <c r="E507" s="1030"/>
      <c r="F507" s="1030"/>
      <c r="G507" s="1030"/>
      <c r="H507" s="1030"/>
      <c r="I507" s="1030"/>
      <c r="J507" s="1030"/>
      <c r="K507" s="1030"/>
      <c r="L507" s="1030"/>
      <c r="M507" s="1030"/>
      <c r="N507" s="1030"/>
      <c r="O507" s="1030"/>
      <c r="P507" s="1030"/>
      <c r="Q507" s="1030"/>
      <c r="R507" s="1030"/>
      <c r="S507" s="1030"/>
      <c r="T507" s="1030"/>
      <c r="U507" s="1064"/>
      <c r="V507" s="1030"/>
      <c r="W507" s="1030"/>
      <c r="X507" s="1030"/>
      <c r="Y507" s="1030"/>
      <c r="Z507" s="1030"/>
      <c r="AA507" s="1030"/>
      <c r="AB507" s="1030"/>
      <c r="AC507" s="1030"/>
      <c r="AD507" s="1030"/>
      <c r="AE507" s="1030"/>
      <c r="AF507" s="1030"/>
      <c r="AG507" s="1030"/>
      <c r="AH507" s="1030"/>
      <c r="AI507" s="1030"/>
      <c r="AJ507" s="1030"/>
      <c r="AK507" s="1030"/>
      <c r="AL507" s="1030"/>
      <c r="AM507" s="1030"/>
      <c r="AN507" s="1030"/>
    </row>
    <row r="508">
      <c r="A508" s="1083"/>
      <c r="B508" s="1104"/>
      <c r="C508" s="1030"/>
      <c r="D508" s="1030"/>
      <c r="E508" s="1030"/>
      <c r="F508" s="1030"/>
      <c r="G508" s="1030"/>
      <c r="H508" s="1030"/>
      <c r="I508" s="1030"/>
      <c r="J508" s="1030"/>
      <c r="K508" s="1030"/>
      <c r="L508" s="1030"/>
      <c r="M508" s="1030"/>
      <c r="N508" s="1030"/>
      <c r="O508" s="1030"/>
      <c r="P508" s="1030"/>
      <c r="Q508" s="1030"/>
      <c r="R508" s="1030"/>
      <c r="S508" s="1030"/>
      <c r="T508" s="1030"/>
      <c r="U508" s="1064"/>
      <c r="V508" s="1030"/>
      <c r="W508" s="1030"/>
      <c r="X508" s="1030"/>
      <c r="Y508" s="1030"/>
      <c r="Z508" s="1030"/>
      <c r="AA508" s="1030"/>
      <c r="AB508" s="1030"/>
      <c r="AC508" s="1030"/>
      <c r="AD508" s="1030"/>
      <c r="AE508" s="1030"/>
      <c r="AF508" s="1030"/>
      <c r="AG508" s="1030"/>
      <c r="AH508" s="1030"/>
      <c r="AI508" s="1030"/>
      <c r="AJ508" s="1030"/>
      <c r="AK508" s="1030"/>
      <c r="AL508" s="1030"/>
      <c r="AM508" s="1030"/>
      <c r="AN508" s="1030"/>
    </row>
    <row r="509">
      <c r="A509" s="1083"/>
      <c r="B509" s="1104"/>
      <c r="C509" s="1030"/>
      <c r="D509" s="1030"/>
      <c r="E509" s="1030"/>
      <c r="F509" s="1030"/>
      <c r="G509" s="1030"/>
      <c r="H509" s="1030"/>
      <c r="I509" s="1030"/>
      <c r="J509" s="1030"/>
      <c r="K509" s="1030"/>
      <c r="L509" s="1030"/>
      <c r="M509" s="1030"/>
      <c r="N509" s="1030"/>
      <c r="O509" s="1030"/>
      <c r="P509" s="1030"/>
      <c r="Q509" s="1030"/>
      <c r="R509" s="1030"/>
      <c r="S509" s="1030"/>
      <c r="T509" s="1030"/>
      <c r="U509" s="1064"/>
      <c r="V509" s="1030"/>
      <c r="W509" s="1030"/>
      <c r="X509" s="1030"/>
      <c r="Y509" s="1030"/>
      <c r="Z509" s="1030"/>
      <c r="AA509" s="1030"/>
      <c r="AB509" s="1030"/>
      <c r="AC509" s="1030"/>
      <c r="AD509" s="1030"/>
      <c r="AE509" s="1030"/>
      <c r="AF509" s="1030"/>
      <c r="AG509" s="1030"/>
      <c r="AH509" s="1030"/>
      <c r="AI509" s="1030"/>
      <c r="AJ509" s="1030"/>
      <c r="AK509" s="1030"/>
      <c r="AL509" s="1030"/>
      <c r="AM509" s="1030"/>
      <c r="AN509" s="1030"/>
    </row>
    <row r="510">
      <c r="A510" s="1083"/>
      <c r="B510" s="1104"/>
      <c r="C510" s="1030"/>
      <c r="D510" s="1030"/>
      <c r="E510" s="1030"/>
      <c r="F510" s="1030"/>
      <c r="G510" s="1030"/>
      <c r="H510" s="1030"/>
      <c r="I510" s="1030"/>
      <c r="J510" s="1030"/>
      <c r="K510" s="1030"/>
      <c r="L510" s="1030"/>
      <c r="M510" s="1030"/>
      <c r="N510" s="1030"/>
      <c r="O510" s="1030"/>
      <c r="P510" s="1030"/>
      <c r="Q510" s="1030"/>
      <c r="R510" s="1030"/>
      <c r="S510" s="1030"/>
      <c r="T510" s="1030"/>
      <c r="U510" s="1064"/>
      <c r="V510" s="1030"/>
      <c r="W510" s="1030"/>
      <c r="X510" s="1030"/>
      <c r="Y510" s="1030"/>
      <c r="Z510" s="1030"/>
      <c r="AA510" s="1030"/>
      <c r="AB510" s="1030"/>
      <c r="AC510" s="1030"/>
      <c r="AD510" s="1030"/>
      <c r="AE510" s="1030"/>
      <c r="AF510" s="1030"/>
      <c r="AG510" s="1030"/>
      <c r="AH510" s="1030"/>
      <c r="AI510" s="1030"/>
      <c r="AJ510" s="1030"/>
      <c r="AK510" s="1030"/>
      <c r="AL510" s="1030"/>
      <c r="AM510" s="1030"/>
      <c r="AN510" s="1030"/>
    </row>
    <row r="511">
      <c r="A511" s="1083"/>
      <c r="B511" s="1104"/>
      <c r="C511" s="1030"/>
      <c r="D511" s="1030"/>
      <c r="E511" s="1030"/>
      <c r="F511" s="1030"/>
      <c r="G511" s="1030"/>
      <c r="H511" s="1030"/>
      <c r="I511" s="1030"/>
      <c r="J511" s="1030"/>
      <c r="K511" s="1030"/>
      <c r="L511" s="1030"/>
      <c r="M511" s="1030"/>
      <c r="N511" s="1030"/>
      <c r="O511" s="1030"/>
      <c r="P511" s="1030"/>
      <c r="Q511" s="1030"/>
      <c r="R511" s="1030"/>
      <c r="S511" s="1030"/>
      <c r="T511" s="1030"/>
      <c r="U511" s="1064"/>
      <c r="V511" s="1030"/>
      <c r="W511" s="1030"/>
      <c r="X511" s="1030"/>
      <c r="Y511" s="1030"/>
      <c r="Z511" s="1030"/>
      <c r="AA511" s="1030"/>
      <c r="AB511" s="1030"/>
      <c r="AC511" s="1030"/>
      <c r="AD511" s="1030"/>
      <c r="AE511" s="1030"/>
      <c r="AF511" s="1030"/>
      <c r="AG511" s="1030"/>
      <c r="AH511" s="1030"/>
      <c r="AI511" s="1030"/>
      <c r="AJ511" s="1030"/>
      <c r="AK511" s="1030"/>
      <c r="AL511" s="1030"/>
      <c r="AM511" s="1030"/>
      <c r="AN511" s="1030"/>
    </row>
    <row r="512">
      <c r="A512" s="1083"/>
      <c r="B512" s="1104"/>
      <c r="C512" s="1030"/>
      <c r="D512" s="1030"/>
      <c r="E512" s="1030"/>
      <c r="F512" s="1030"/>
      <c r="G512" s="1030"/>
      <c r="H512" s="1030"/>
      <c r="I512" s="1030"/>
      <c r="J512" s="1030"/>
      <c r="K512" s="1030"/>
      <c r="L512" s="1030"/>
      <c r="M512" s="1030"/>
      <c r="N512" s="1030"/>
      <c r="O512" s="1030"/>
      <c r="P512" s="1030"/>
      <c r="Q512" s="1030"/>
      <c r="R512" s="1030"/>
      <c r="S512" s="1030"/>
      <c r="T512" s="1030"/>
      <c r="U512" s="1064"/>
      <c r="V512" s="1030"/>
      <c r="W512" s="1030"/>
      <c r="X512" s="1030"/>
      <c r="Y512" s="1030"/>
      <c r="Z512" s="1030"/>
      <c r="AA512" s="1030"/>
      <c r="AB512" s="1030"/>
      <c r="AC512" s="1030"/>
      <c r="AD512" s="1030"/>
      <c r="AE512" s="1030"/>
      <c r="AF512" s="1030"/>
      <c r="AG512" s="1030"/>
      <c r="AH512" s="1030"/>
      <c r="AI512" s="1030"/>
      <c r="AJ512" s="1030"/>
      <c r="AK512" s="1030"/>
      <c r="AL512" s="1030"/>
      <c r="AM512" s="1030"/>
      <c r="AN512" s="1030"/>
    </row>
    <row r="513">
      <c r="A513" s="1083"/>
      <c r="B513" s="1104"/>
      <c r="C513" s="1030"/>
      <c r="D513" s="1030"/>
      <c r="E513" s="1030"/>
      <c r="F513" s="1030"/>
      <c r="G513" s="1030"/>
      <c r="H513" s="1030"/>
      <c r="I513" s="1030"/>
      <c r="J513" s="1030"/>
      <c r="K513" s="1030"/>
      <c r="L513" s="1030"/>
      <c r="M513" s="1030"/>
      <c r="N513" s="1030"/>
      <c r="O513" s="1030"/>
      <c r="P513" s="1030"/>
      <c r="Q513" s="1030"/>
      <c r="R513" s="1030"/>
      <c r="S513" s="1030"/>
      <c r="T513" s="1030"/>
      <c r="U513" s="1064"/>
      <c r="V513" s="1030"/>
      <c r="W513" s="1030"/>
      <c r="X513" s="1030"/>
      <c r="Y513" s="1030"/>
      <c r="Z513" s="1030"/>
      <c r="AA513" s="1030"/>
      <c r="AB513" s="1030"/>
      <c r="AC513" s="1030"/>
      <c r="AD513" s="1030"/>
      <c r="AE513" s="1030"/>
      <c r="AF513" s="1030"/>
      <c r="AG513" s="1030"/>
      <c r="AH513" s="1030"/>
      <c r="AI513" s="1030"/>
      <c r="AJ513" s="1030"/>
      <c r="AK513" s="1030"/>
      <c r="AL513" s="1030"/>
      <c r="AM513" s="1030"/>
      <c r="AN513" s="1030"/>
    </row>
    <row r="514">
      <c r="A514" s="1083"/>
      <c r="B514" s="1104"/>
      <c r="C514" s="1030"/>
      <c r="D514" s="1030"/>
      <c r="E514" s="1030"/>
      <c r="F514" s="1030"/>
      <c r="G514" s="1030"/>
      <c r="H514" s="1030"/>
      <c r="I514" s="1030"/>
      <c r="J514" s="1030"/>
      <c r="K514" s="1030"/>
      <c r="L514" s="1030"/>
      <c r="M514" s="1030"/>
      <c r="N514" s="1030"/>
      <c r="O514" s="1030"/>
      <c r="P514" s="1030"/>
      <c r="Q514" s="1030"/>
      <c r="R514" s="1030"/>
      <c r="S514" s="1030"/>
      <c r="T514" s="1030"/>
      <c r="U514" s="1064"/>
      <c r="V514" s="1030"/>
      <c r="W514" s="1030"/>
      <c r="X514" s="1030"/>
      <c r="Y514" s="1030"/>
      <c r="Z514" s="1030"/>
      <c r="AA514" s="1030"/>
      <c r="AB514" s="1030"/>
      <c r="AC514" s="1030"/>
      <c r="AD514" s="1030"/>
      <c r="AE514" s="1030"/>
      <c r="AF514" s="1030"/>
      <c r="AG514" s="1030"/>
      <c r="AH514" s="1030"/>
      <c r="AI514" s="1030"/>
      <c r="AJ514" s="1030"/>
      <c r="AK514" s="1030"/>
      <c r="AL514" s="1030"/>
      <c r="AM514" s="1030"/>
      <c r="AN514" s="1030"/>
    </row>
    <row r="515">
      <c r="A515" s="1083"/>
      <c r="B515" s="1104"/>
      <c r="C515" s="1030"/>
      <c r="D515" s="1030"/>
      <c r="E515" s="1030"/>
      <c r="F515" s="1030"/>
      <c r="G515" s="1030"/>
      <c r="H515" s="1030"/>
      <c r="I515" s="1030"/>
      <c r="J515" s="1030"/>
      <c r="K515" s="1030"/>
      <c r="L515" s="1030"/>
      <c r="M515" s="1030"/>
      <c r="N515" s="1030"/>
      <c r="O515" s="1030"/>
      <c r="P515" s="1030"/>
      <c r="Q515" s="1030"/>
      <c r="R515" s="1030"/>
      <c r="S515" s="1030"/>
      <c r="T515" s="1030"/>
      <c r="U515" s="1064"/>
      <c r="V515" s="1030"/>
      <c r="W515" s="1030"/>
      <c r="X515" s="1030"/>
      <c r="Y515" s="1030"/>
      <c r="Z515" s="1030"/>
      <c r="AA515" s="1030"/>
      <c r="AB515" s="1030"/>
      <c r="AC515" s="1030"/>
      <c r="AD515" s="1030"/>
      <c r="AE515" s="1030"/>
      <c r="AF515" s="1030"/>
      <c r="AG515" s="1030"/>
      <c r="AH515" s="1030"/>
      <c r="AI515" s="1030"/>
      <c r="AJ515" s="1030"/>
      <c r="AK515" s="1030"/>
      <c r="AL515" s="1030"/>
      <c r="AM515" s="1030"/>
      <c r="AN515" s="1030"/>
    </row>
    <row r="516">
      <c r="A516" s="1083"/>
      <c r="B516" s="1104"/>
      <c r="C516" s="1030"/>
      <c r="D516" s="1030"/>
      <c r="E516" s="1030"/>
      <c r="F516" s="1030"/>
      <c r="G516" s="1030"/>
      <c r="H516" s="1030"/>
      <c r="I516" s="1030"/>
      <c r="J516" s="1030"/>
      <c r="K516" s="1030"/>
      <c r="L516" s="1030"/>
      <c r="M516" s="1030"/>
      <c r="N516" s="1030"/>
      <c r="O516" s="1030"/>
      <c r="P516" s="1030"/>
      <c r="Q516" s="1030"/>
      <c r="R516" s="1030"/>
      <c r="S516" s="1030"/>
      <c r="T516" s="1030"/>
      <c r="U516" s="1064"/>
      <c r="V516" s="1030"/>
      <c r="W516" s="1030"/>
      <c r="X516" s="1030"/>
      <c r="Y516" s="1030"/>
      <c r="Z516" s="1030"/>
      <c r="AA516" s="1030"/>
      <c r="AB516" s="1030"/>
      <c r="AC516" s="1030"/>
      <c r="AD516" s="1030"/>
      <c r="AE516" s="1030"/>
      <c r="AF516" s="1030"/>
      <c r="AG516" s="1030"/>
      <c r="AH516" s="1030"/>
      <c r="AI516" s="1030"/>
      <c r="AJ516" s="1030"/>
      <c r="AK516" s="1030"/>
      <c r="AL516" s="1030"/>
      <c r="AM516" s="1030"/>
      <c r="AN516" s="1030"/>
    </row>
    <row r="517">
      <c r="A517" s="1083"/>
      <c r="B517" s="1104"/>
      <c r="C517" s="1030"/>
      <c r="D517" s="1030"/>
      <c r="E517" s="1030"/>
      <c r="F517" s="1030"/>
      <c r="G517" s="1030"/>
      <c r="H517" s="1030"/>
      <c r="I517" s="1030"/>
      <c r="J517" s="1030"/>
      <c r="K517" s="1030"/>
      <c r="L517" s="1030"/>
      <c r="M517" s="1030"/>
      <c r="N517" s="1030"/>
      <c r="O517" s="1030"/>
      <c r="P517" s="1030"/>
      <c r="Q517" s="1030"/>
      <c r="R517" s="1030"/>
      <c r="S517" s="1030"/>
      <c r="T517" s="1030"/>
      <c r="U517" s="1064"/>
      <c r="V517" s="1030"/>
      <c r="W517" s="1030"/>
      <c r="X517" s="1030"/>
      <c r="Y517" s="1030"/>
      <c r="Z517" s="1030"/>
      <c r="AA517" s="1030"/>
      <c r="AB517" s="1030"/>
      <c r="AC517" s="1030"/>
      <c r="AD517" s="1030"/>
      <c r="AE517" s="1030"/>
      <c r="AF517" s="1030"/>
      <c r="AG517" s="1030"/>
      <c r="AH517" s="1030"/>
      <c r="AI517" s="1030"/>
      <c r="AJ517" s="1030"/>
      <c r="AK517" s="1030"/>
      <c r="AL517" s="1030"/>
      <c r="AM517" s="1030"/>
      <c r="AN517" s="1030"/>
    </row>
    <row r="518">
      <c r="A518" s="1083"/>
      <c r="B518" s="1104"/>
      <c r="C518" s="1030"/>
      <c r="D518" s="1030"/>
      <c r="E518" s="1030"/>
      <c r="F518" s="1030"/>
      <c r="G518" s="1030"/>
      <c r="H518" s="1030"/>
      <c r="I518" s="1030"/>
      <c r="J518" s="1030"/>
      <c r="K518" s="1030"/>
      <c r="L518" s="1030"/>
      <c r="M518" s="1030"/>
      <c r="N518" s="1030"/>
      <c r="O518" s="1030"/>
      <c r="P518" s="1030"/>
      <c r="Q518" s="1030"/>
      <c r="R518" s="1030"/>
      <c r="S518" s="1030"/>
      <c r="T518" s="1030"/>
      <c r="U518" s="1064"/>
      <c r="V518" s="1030"/>
      <c r="W518" s="1030"/>
      <c r="X518" s="1030"/>
      <c r="Y518" s="1030"/>
      <c r="Z518" s="1030"/>
      <c r="AA518" s="1030"/>
      <c r="AB518" s="1030"/>
      <c r="AC518" s="1030"/>
      <c r="AD518" s="1030"/>
      <c r="AE518" s="1030"/>
      <c r="AF518" s="1030"/>
      <c r="AG518" s="1030"/>
      <c r="AH518" s="1030"/>
      <c r="AI518" s="1030"/>
      <c r="AJ518" s="1030"/>
      <c r="AK518" s="1030"/>
      <c r="AL518" s="1030"/>
      <c r="AM518" s="1030"/>
      <c r="AN518" s="1030"/>
    </row>
    <row r="519">
      <c r="A519" s="1083"/>
      <c r="B519" s="1104"/>
      <c r="C519" s="1030"/>
      <c r="D519" s="1030"/>
      <c r="E519" s="1030"/>
      <c r="F519" s="1030"/>
      <c r="G519" s="1030"/>
      <c r="H519" s="1030"/>
      <c r="I519" s="1030"/>
      <c r="J519" s="1030"/>
      <c r="K519" s="1030"/>
      <c r="L519" s="1030"/>
      <c r="M519" s="1030"/>
      <c r="N519" s="1030"/>
      <c r="O519" s="1030"/>
      <c r="P519" s="1030"/>
      <c r="Q519" s="1030"/>
      <c r="R519" s="1030"/>
      <c r="S519" s="1030"/>
      <c r="T519" s="1030"/>
      <c r="U519" s="1064"/>
      <c r="V519" s="1030"/>
      <c r="W519" s="1030"/>
      <c r="X519" s="1030"/>
      <c r="Y519" s="1030"/>
      <c r="Z519" s="1030"/>
      <c r="AA519" s="1030"/>
      <c r="AB519" s="1030"/>
      <c r="AC519" s="1030"/>
      <c r="AD519" s="1030"/>
      <c r="AE519" s="1030"/>
      <c r="AF519" s="1030"/>
      <c r="AG519" s="1030"/>
      <c r="AH519" s="1030"/>
      <c r="AI519" s="1030"/>
      <c r="AJ519" s="1030"/>
      <c r="AK519" s="1030"/>
      <c r="AL519" s="1030"/>
      <c r="AM519" s="1030"/>
      <c r="AN519" s="1030"/>
    </row>
    <row r="520">
      <c r="A520" s="1083"/>
      <c r="B520" s="1104"/>
      <c r="C520" s="1030"/>
      <c r="D520" s="1030"/>
      <c r="E520" s="1030"/>
      <c r="F520" s="1030"/>
      <c r="G520" s="1030"/>
      <c r="H520" s="1030"/>
      <c r="I520" s="1030"/>
      <c r="J520" s="1030"/>
      <c r="K520" s="1030"/>
      <c r="L520" s="1030"/>
      <c r="M520" s="1030"/>
      <c r="N520" s="1030"/>
      <c r="O520" s="1030"/>
      <c r="P520" s="1030"/>
      <c r="Q520" s="1030"/>
      <c r="R520" s="1030"/>
      <c r="S520" s="1030"/>
      <c r="T520" s="1030"/>
      <c r="U520" s="1064"/>
      <c r="V520" s="1030"/>
      <c r="W520" s="1030"/>
      <c r="X520" s="1030"/>
      <c r="Y520" s="1030"/>
      <c r="Z520" s="1030"/>
      <c r="AA520" s="1030"/>
      <c r="AB520" s="1030"/>
      <c r="AC520" s="1030"/>
      <c r="AD520" s="1030"/>
      <c r="AE520" s="1030"/>
      <c r="AF520" s="1030"/>
      <c r="AG520" s="1030"/>
      <c r="AH520" s="1030"/>
      <c r="AI520" s="1030"/>
      <c r="AJ520" s="1030"/>
      <c r="AK520" s="1030"/>
      <c r="AL520" s="1030"/>
      <c r="AM520" s="1030"/>
      <c r="AN520" s="1030"/>
    </row>
    <row r="521">
      <c r="A521" s="1083"/>
      <c r="B521" s="1104"/>
      <c r="C521" s="1030"/>
      <c r="D521" s="1030"/>
      <c r="E521" s="1030"/>
      <c r="F521" s="1030"/>
      <c r="G521" s="1030"/>
      <c r="H521" s="1030"/>
      <c r="I521" s="1030"/>
      <c r="J521" s="1030"/>
      <c r="K521" s="1030"/>
      <c r="L521" s="1030"/>
      <c r="M521" s="1030"/>
      <c r="N521" s="1030"/>
      <c r="O521" s="1030"/>
      <c r="P521" s="1030"/>
      <c r="Q521" s="1030"/>
      <c r="R521" s="1030"/>
      <c r="S521" s="1030"/>
      <c r="T521" s="1030"/>
      <c r="U521" s="1064"/>
      <c r="V521" s="1030"/>
      <c r="W521" s="1030"/>
      <c r="X521" s="1030"/>
      <c r="Y521" s="1030"/>
      <c r="Z521" s="1030"/>
      <c r="AA521" s="1030"/>
      <c r="AB521" s="1030"/>
      <c r="AC521" s="1030"/>
      <c r="AD521" s="1030"/>
      <c r="AE521" s="1030"/>
      <c r="AF521" s="1030"/>
      <c r="AG521" s="1030"/>
      <c r="AH521" s="1030"/>
      <c r="AI521" s="1030"/>
      <c r="AJ521" s="1030"/>
      <c r="AK521" s="1030"/>
      <c r="AL521" s="1030"/>
      <c r="AM521" s="1030"/>
      <c r="AN521" s="1030"/>
    </row>
    <row r="522">
      <c r="A522" s="1083"/>
      <c r="B522" s="1104"/>
      <c r="C522" s="1030"/>
      <c r="D522" s="1030"/>
      <c r="E522" s="1030"/>
      <c r="F522" s="1030"/>
      <c r="G522" s="1030"/>
      <c r="H522" s="1030"/>
      <c r="I522" s="1030"/>
      <c r="J522" s="1030"/>
      <c r="K522" s="1030"/>
      <c r="L522" s="1030"/>
      <c r="M522" s="1030"/>
      <c r="N522" s="1030"/>
      <c r="O522" s="1030"/>
      <c r="P522" s="1030"/>
      <c r="Q522" s="1030"/>
      <c r="R522" s="1030"/>
      <c r="S522" s="1030"/>
      <c r="T522" s="1030"/>
      <c r="U522" s="1064"/>
      <c r="V522" s="1030"/>
      <c r="W522" s="1030"/>
      <c r="X522" s="1030"/>
      <c r="Y522" s="1030"/>
      <c r="Z522" s="1030"/>
      <c r="AA522" s="1030"/>
      <c r="AB522" s="1030"/>
      <c r="AC522" s="1030"/>
      <c r="AD522" s="1030"/>
      <c r="AE522" s="1030"/>
      <c r="AF522" s="1030"/>
      <c r="AG522" s="1030"/>
      <c r="AH522" s="1030"/>
      <c r="AI522" s="1030"/>
      <c r="AJ522" s="1030"/>
      <c r="AK522" s="1030"/>
      <c r="AL522" s="1030"/>
      <c r="AM522" s="1030"/>
      <c r="AN522" s="1030"/>
    </row>
    <row r="523">
      <c r="A523" s="1083"/>
      <c r="B523" s="1104"/>
      <c r="C523" s="1030"/>
      <c r="D523" s="1030"/>
      <c r="E523" s="1030"/>
      <c r="F523" s="1030"/>
      <c r="G523" s="1030"/>
      <c r="H523" s="1030"/>
      <c r="I523" s="1030"/>
      <c r="J523" s="1030"/>
      <c r="K523" s="1030"/>
      <c r="L523" s="1030"/>
      <c r="M523" s="1030"/>
      <c r="N523" s="1030"/>
      <c r="O523" s="1030"/>
      <c r="P523" s="1030"/>
      <c r="Q523" s="1030"/>
      <c r="R523" s="1030"/>
      <c r="S523" s="1030"/>
      <c r="T523" s="1030"/>
      <c r="U523" s="1064"/>
      <c r="V523" s="1030"/>
      <c r="W523" s="1030"/>
      <c r="X523" s="1030"/>
      <c r="Y523" s="1030"/>
      <c r="Z523" s="1030"/>
      <c r="AA523" s="1030"/>
      <c r="AB523" s="1030"/>
      <c r="AC523" s="1030"/>
      <c r="AD523" s="1030"/>
      <c r="AE523" s="1030"/>
      <c r="AF523" s="1030"/>
      <c r="AG523" s="1030"/>
      <c r="AH523" s="1030"/>
      <c r="AI523" s="1030"/>
      <c r="AJ523" s="1030"/>
      <c r="AK523" s="1030"/>
      <c r="AL523" s="1030"/>
      <c r="AM523" s="1030"/>
      <c r="AN523" s="1030"/>
    </row>
    <row r="524">
      <c r="A524" s="1083"/>
      <c r="B524" s="1104"/>
      <c r="C524" s="1030"/>
      <c r="D524" s="1030"/>
      <c r="E524" s="1030"/>
      <c r="F524" s="1030"/>
      <c r="G524" s="1030"/>
      <c r="H524" s="1030"/>
      <c r="I524" s="1030"/>
      <c r="J524" s="1030"/>
      <c r="K524" s="1030"/>
      <c r="L524" s="1030"/>
      <c r="M524" s="1030"/>
      <c r="N524" s="1030"/>
      <c r="O524" s="1030"/>
      <c r="P524" s="1030"/>
      <c r="Q524" s="1030"/>
      <c r="R524" s="1030"/>
      <c r="S524" s="1030"/>
      <c r="T524" s="1030"/>
      <c r="U524" s="1064"/>
      <c r="V524" s="1030"/>
      <c r="W524" s="1030"/>
      <c r="X524" s="1030"/>
      <c r="Y524" s="1030"/>
      <c r="Z524" s="1030"/>
      <c r="AA524" s="1030"/>
      <c r="AB524" s="1030"/>
      <c r="AC524" s="1030"/>
      <c r="AD524" s="1030"/>
      <c r="AE524" s="1030"/>
      <c r="AF524" s="1030"/>
      <c r="AG524" s="1030"/>
      <c r="AH524" s="1030"/>
      <c r="AI524" s="1030"/>
      <c r="AJ524" s="1030"/>
      <c r="AK524" s="1030"/>
      <c r="AL524" s="1030"/>
      <c r="AM524" s="1030"/>
      <c r="AN524" s="1030"/>
    </row>
    <row r="525">
      <c r="A525" s="1083"/>
      <c r="B525" s="1104"/>
      <c r="C525" s="1030"/>
      <c r="D525" s="1030"/>
      <c r="E525" s="1030"/>
      <c r="F525" s="1030"/>
      <c r="G525" s="1030"/>
      <c r="H525" s="1030"/>
      <c r="I525" s="1030"/>
      <c r="J525" s="1030"/>
      <c r="K525" s="1030"/>
      <c r="L525" s="1030"/>
      <c r="M525" s="1030"/>
      <c r="N525" s="1030"/>
      <c r="O525" s="1030"/>
      <c r="P525" s="1030"/>
      <c r="Q525" s="1030"/>
      <c r="R525" s="1030"/>
      <c r="S525" s="1030"/>
      <c r="T525" s="1030"/>
      <c r="U525" s="1064"/>
      <c r="V525" s="1030"/>
      <c r="W525" s="1030"/>
      <c r="X525" s="1030"/>
      <c r="Y525" s="1030"/>
      <c r="Z525" s="1030"/>
      <c r="AA525" s="1030"/>
      <c r="AB525" s="1030"/>
      <c r="AC525" s="1030"/>
      <c r="AD525" s="1030"/>
      <c r="AE525" s="1030"/>
      <c r="AF525" s="1030"/>
      <c r="AG525" s="1030"/>
      <c r="AH525" s="1030"/>
      <c r="AI525" s="1030"/>
      <c r="AJ525" s="1030"/>
      <c r="AK525" s="1030"/>
      <c r="AL525" s="1030"/>
      <c r="AM525" s="1030"/>
      <c r="AN525" s="1030"/>
    </row>
    <row r="526">
      <c r="A526" s="1083"/>
      <c r="B526" s="1104"/>
      <c r="C526" s="1030"/>
      <c r="D526" s="1030"/>
      <c r="E526" s="1030"/>
      <c r="F526" s="1030"/>
      <c r="G526" s="1030"/>
      <c r="H526" s="1030"/>
      <c r="I526" s="1030"/>
      <c r="J526" s="1030"/>
      <c r="K526" s="1030"/>
      <c r="L526" s="1030"/>
      <c r="M526" s="1030"/>
      <c r="N526" s="1030"/>
      <c r="O526" s="1030"/>
      <c r="P526" s="1030"/>
      <c r="Q526" s="1030"/>
      <c r="R526" s="1030"/>
      <c r="S526" s="1030"/>
      <c r="T526" s="1030"/>
      <c r="U526" s="1064"/>
      <c r="V526" s="1030"/>
      <c r="W526" s="1030"/>
      <c r="X526" s="1030"/>
      <c r="Y526" s="1030"/>
      <c r="Z526" s="1030"/>
      <c r="AA526" s="1030"/>
      <c r="AB526" s="1030"/>
      <c r="AC526" s="1030"/>
      <c r="AD526" s="1030"/>
      <c r="AE526" s="1030"/>
      <c r="AF526" s="1030"/>
      <c r="AG526" s="1030"/>
      <c r="AH526" s="1030"/>
      <c r="AI526" s="1030"/>
      <c r="AJ526" s="1030"/>
      <c r="AK526" s="1030"/>
      <c r="AL526" s="1030"/>
      <c r="AM526" s="1030"/>
      <c r="AN526" s="1030"/>
    </row>
    <row r="527">
      <c r="A527" s="1083"/>
      <c r="B527" s="1104"/>
      <c r="C527" s="1030"/>
      <c r="D527" s="1030"/>
      <c r="E527" s="1030"/>
      <c r="F527" s="1030"/>
      <c r="G527" s="1030"/>
      <c r="H527" s="1030"/>
      <c r="I527" s="1030"/>
      <c r="J527" s="1030"/>
      <c r="K527" s="1030"/>
      <c r="L527" s="1030"/>
      <c r="M527" s="1030"/>
      <c r="N527" s="1030"/>
      <c r="O527" s="1030"/>
      <c r="P527" s="1030"/>
      <c r="Q527" s="1030"/>
      <c r="R527" s="1030"/>
      <c r="S527" s="1030"/>
      <c r="T527" s="1030"/>
      <c r="U527" s="1064"/>
      <c r="V527" s="1030"/>
      <c r="W527" s="1030"/>
      <c r="X527" s="1030"/>
      <c r="Y527" s="1030"/>
      <c r="Z527" s="1030"/>
      <c r="AA527" s="1030"/>
      <c r="AB527" s="1030"/>
      <c r="AC527" s="1030"/>
      <c r="AD527" s="1030"/>
      <c r="AE527" s="1030"/>
      <c r="AF527" s="1030"/>
      <c r="AG527" s="1030"/>
      <c r="AH527" s="1030"/>
      <c r="AI527" s="1030"/>
      <c r="AJ527" s="1030"/>
      <c r="AK527" s="1030"/>
      <c r="AL527" s="1030"/>
      <c r="AM527" s="1030"/>
      <c r="AN527" s="1030"/>
    </row>
    <row r="528">
      <c r="A528" s="1083"/>
      <c r="B528" s="1104"/>
      <c r="C528" s="1030"/>
      <c r="D528" s="1030"/>
      <c r="E528" s="1030"/>
      <c r="F528" s="1030"/>
      <c r="G528" s="1030"/>
      <c r="H528" s="1030"/>
      <c r="I528" s="1030"/>
      <c r="J528" s="1030"/>
      <c r="K528" s="1030"/>
      <c r="L528" s="1030"/>
      <c r="M528" s="1030"/>
      <c r="N528" s="1030"/>
      <c r="O528" s="1030"/>
      <c r="P528" s="1030"/>
      <c r="Q528" s="1030"/>
      <c r="R528" s="1030"/>
      <c r="S528" s="1030"/>
      <c r="T528" s="1030"/>
      <c r="U528" s="1064"/>
      <c r="V528" s="1030"/>
      <c r="W528" s="1030"/>
      <c r="X528" s="1030"/>
      <c r="Y528" s="1030"/>
      <c r="Z528" s="1030"/>
      <c r="AA528" s="1030"/>
      <c r="AB528" s="1030"/>
      <c r="AC528" s="1030"/>
      <c r="AD528" s="1030"/>
      <c r="AE528" s="1030"/>
      <c r="AF528" s="1030"/>
      <c r="AG528" s="1030"/>
      <c r="AH528" s="1030"/>
      <c r="AI528" s="1030"/>
      <c r="AJ528" s="1030"/>
      <c r="AK528" s="1030"/>
      <c r="AL528" s="1030"/>
      <c r="AM528" s="1030"/>
      <c r="AN528" s="1030"/>
    </row>
    <row r="529">
      <c r="A529" s="1083"/>
      <c r="B529" s="1104"/>
      <c r="C529" s="1030"/>
      <c r="D529" s="1030"/>
      <c r="E529" s="1030"/>
      <c r="F529" s="1030"/>
      <c r="G529" s="1030"/>
      <c r="H529" s="1030"/>
      <c r="I529" s="1030"/>
      <c r="J529" s="1030"/>
      <c r="K529" s="1030"/>
      <c r="L529" s="1030"/>
      <c r="M529" s="1030"/>
      <c r="N529" s="1030"/>
      <c r="O529" s="1030"/>
      <c r="P529" s="1030"/>
      <c r="Q529" s="1030"/>
      <c r="R529" s="1030"/>
      <c r="S529" s="1030"/>
      <c r="T529" s="1030"/>
      <c r="U529" s="1064"/>
      <c r="V529" s="1030"/>
      <c r="W529" s="1030"/>
      <c r="X529" s="1030"/>
      <c r="Y529" s="1030"/>
      <c r="Z529" s="1030"/>
      <c r="AA529" s="1030"/>
      <c r="AB529" s="1030"/>
      <c r="AC529" s="1030"/>
      <c r="AD529" s="1030"/>
      <c r="AE529" s="1030"/>
      <c r="AF529" s="1030"/>
      <c r="AG529" s="1030"/>
      <c r="AH529" s="1030"/>
      <c r="AI529" s="1030"/>
      <c r="AJ529" s="1030"/>
      <c r="AK529" s="1030"/>
      <c r="AL529" s="1030"/>
      <c r="AM529" s="1030"/>
      <c r="AN529" s="1030"/>
    </row>
    <row r="530">
      <c r="A530" s="1083"/>
      <c r="B530" s="1104"/>
      <c r="C530" s="1030"/>
      <c r="D530" s="1030"/>
      <c r="E530" s="1030"/>
      <c r="F530" s="1030"/>
      <c r="G530" s="1030"/>
      <c r="H530" s="1030"/>
      <c r="I530" s="1030"/>
      <c r="J530" s="1030"/>
      <c r="K530" s="1030"/>
      <c r="L530" s="1030"/>
      <c r="M530" s="1030"/>
      <c r="N530" s="1030"/>
      <c r="O530" s="1030"/>
      <c r="P530" s="1030"/>
      <c r="Q530" s="1030"/>
      <c r="R530" s="1030"/>
      <c r="S530" s="1030"/>
      <c r="T530" s="1030"/>
      <c r="U530" s="1064"/>
      <c r="V530" s="1030"/>
      <c r="W530" s="1030"/>
      <c r="X530" s="1030"/>
      <c r="Y530" s="1030"/>
      <c r="Z530" s="1030"/>
      <c r="AA530" s="1030"/>
      <c r="AB530" s="1030"/>
      <c r="AC530" s="1030"/>
      <c r="AD530" s="1030"/>
      <c r="AE530" s="1030"/>
      <c r="AF530" s="1030"/>
      <c r="AG530" s="1030"/>
      <c r="AH530" s="1030"/>
      <c r="AI530" s="1030"/>
      <c r="AJ530" s="1030"/>
      <c r="AK530" s="1030"/>
      <c r="AL530" s="1030"/>
      <c r="AM530" s="1030"/>
      <c r="AN530" s="1030"/>
    </row>
    <row r="531">
      <c r="A531" s="1083"/>
      <c r="B531" s="1104"/>
      <c r="C531" s="1030"/>
      <c r="D531" s="1030"/>
      <c r="E531" s="1030"/>
      <c r="F531" s="1030"/>
      <c r="G531" s="1030"/>
      <c r="H531" s="1030"/>
      <c r="I531" s="1030"/>
      <c r="J531" s="1030"/>
      <c r="K531" s="1030"/>
      <c r="L531" s="1030"/>
      <c r="M531" s="1030"/>
      <c r="N531" s="1030"/>
      <c r="O531" s="1030"/>
      <c r="P531" s="1030"/>
      <c r="Q531" s="1030"/>
      <c r="R531" s="1030"/>
      <c r="S531" s="1030"/>
      <c r="T531" s="1030"/>
      <c r="U531" s="1064"/>
      <c r="V531" s="1030"/>
      <c r="W531" s="1030"/>
      <c r="X531" s="1030"/>
      <c r="Y531" s="1030"/>
      <c r="Z531" s="1030"/>
      <c r="AA531" s="1030"/>
      <c r="AB531" s="1030"/>
      <c r="AC531" s="1030"/>
      <c r="AD531" s="1030"/>
      <c r="AE531" s="1030"/>
      <c r="AF531" s="1030"/>
      <c r="AG531" s="1030"/>
      <c r="AH531" s="1030"/>
      <c r="AI531" s="1030"/>
      <c r="AJ531" s="1030"/>
      <c r="AK531" s="1030"/>
      <c r="AL531" s="1030"/>
      <c r="AM531" s="1030"/>
      <c r="AN531" s="1030"/>
    </row>
    <row r="532">
      <c r="A532" s="1083"/>
      <c r="B532" s="1104"/>
      <c r="C532" s="1030"/>
      <c r="D532" s="1030"/>
      <c r="E532" s="1030"/>
      <c r="F532" s="1030"/>
      <c r="G532" s="1030"/>
      <c r="H532" s="1030"/>
      <c r="I532" s="1030"/>
      <c r="J532" s="1030"/>
      <c r="K532" s="1030"/>
      <c r="L532" s="1030"/>
      <c r="M532" s="1030"/>
      <c r="N532" s="1030"/>
      <c r="O532" s="1030"/>
      <c r="P532" s="1030"/>
      <c r="Q532" s="1030"/>
      <c r="R532" s="1030"/>
      <c r="S532" s="1030"/>
      <c r="T532" s="1030"/>
      <c r="U532" s="1064"/>
      <c r="V532" s="1030"/>
      <c r="W532" s="1030"/>
      <c r="X532" s="1030"/>
      <c r="Y532" s="1030"/>
      <c r="Z532" s="1030"/>
      <c r="AA532" s="1030"/>
      <c r="AB532" s="1030"/>
      <c r="AC532" s="1030"/>
      <c r="AD532" s="1030"/>
      <c r="AE532" s="1030"/>
      <c r="AF532" s="1030"/>
      <c r="AG532" s="1030"/>
      <c r="AH532" s="1030"/>
      <c r="AI532" s="1030"/>
      <c r="AJ532" s="1030"/>
      <c r="AK532" s="1030"/>
      <c r="AL532" s="1030"/>
      <c r="AM532" s="1030"/>
      <c r="AN532" s="1030"/>
    </row>
    <row r="533">
      <c r="A533" s="1083"/>
      <c r="B533" s="1104"/>
      <c r="C533" s="1030"/>
      <c r="D533" s="1030"/>
      <c r="E533" s="1030"/>
      <c r="F533" s="1030"/>
      <c r="G533" s="1030"/>
      <c r="H533" s="1030"/>
      <c r="I533" s="1030"/>
      <c r="J533" s="1030"/>
      <c r="K533" s="1030"/>
      <c r="L533" s="1030"/>
      <c r="M533" s="1030"/>
      <c r="N533" s="1030"/>
      <c r="O533" s="1030"/>
      <c r="P533" s="1030"/>
      <c r="Q533" s="1030"/>
      <c r="R533" s="1030"/>
      <c r="S533" s="1030"/>
      <c r="T533" s="1030"/>
      <c r="U533" s="1064"/>
      <c r="V533" s="1030"/>
      <c r="W533" s="1030"/>
      <c r="X533" s="1030"/>
      <c r="Y533" s="1030"/>
      <c r="Z533" s="1030"/>
      <c r="AA533" s="1030"/>
      <c r="AB533" s="1030"/>
      <c r="AC533" s="1030"/>
      <c r="AD533" s="1030"/>
      <c r="AE533" s="1030"/>
      <c r="AF533" s="1030"/>
      <c r="AG533" s="1030"/>
      <c r="AH533" s="1030"/>
      <c r="AI533" s="1030"/>
      <c r="AJ533" s="1030"/>
      <c r="AK533" s="1030"/>
      <c r="AL533" s="1030"/>
      <c r="AM533" s="1030"/>
      <c r="AN533" s="1030"/>
    </row>
    <row r="534">
      <c r="A534" s="1083"/>
      <c r="B534" s="1104"/>
      <c r="C534" s="1030"/>
      <c r="D534" s="1030"/>
      <c r="E534" s="1030"/>
      <c r="F534" s="1030"/>
      <c r="G534" s="1030"/>
      <c r="H534" s="1030"/>
      <c r="I534" s="1030"/>
      <c r="J534" s="1030"/>
      <c r="K534" s="1030"/>
      <c r="L534" s="1030"/>
      <c r="M534" s="1030"/>
      <c r="N534" s="1030"/>
      <c r="O534" s="1030"/>
      <c r="P534" s="1030"/>
      <c r="Q534" s="1030"/>
      <c r="R534" s="1030"/>
      <c r="S534" s="1030"/>
      <c r="T534" s="1030"/>
      <c r="U534" s="1064"/>
      <c r="V534" s="1030"/>
      <c r="W534" s="1030"/>
      <c r="X534" s="1030"/>
      <c r="Y534" s="1030"/>
      <c r="Z534" s="1030"/>
      <c r="AA534" s="1030"/>
      <c r="AB534" s="1030"/>
      <c r="AC534" s="1030"/>
      <c r="AD534" s="1030"/>
      <c r="AE534" s="1030"/>
      <c r="AF534" s="1030"/>
      <c r="AG534" s="1030"/>
      <c r="AH534" s="1030"/>
      <c r="AI534" s="1030"/>
      <c r="AJ534" s="1030"/>
      <c r="AK534" s="1030"/>
      <c r="AL534" s="1030"/>
      <c r="AM534" s="1030"/>
      <c r="AN534" s="1030"/>
    </row>
    <row r="535">
      <c r="A535" s="1083"/>
      <c r="B535" s="1104"/>
      <c r="C535" s="1030"/>
      <c r="D535" s="1030"/>
      <c r="E535" s="1030"/>
      <c r="F535" s="1030"/>
      <c r="G535" s="1030"/>
      <c r="H535" s="1030"/>
      <c r="I535" s="1030"/>
      <c r="J535" s="1030"/>
      <c r="K535" s="1030"/>
      <c r="L535" s="1030"/>
      <c r="M535" s="1030"/>
      <c r="N535" s="1030"/>
      <c r="O535" s="1030"/>
      <c r="P535" s="1030"/>
      <c r="Q535" s="1030"/>
      <c r="R535" s="1030"/>
      <c r="S535" s="1030"/>
      <c r="T535" s="1030"/>
      <c r="U535" s="1064"/>
      <c r="V535" s="1030"/>
      <c r="W535" s="1030"/>
      <c r="X535" s="1030"/>
      <c r="Y535" s="1030"/>
      <c r="Z535" s="1030"/>
      <c r="AA535" s="1030"/>
      <c r="AB535" s="1030"/>
      <c r="AC535" s="1030"/>
      <c r="AD535" s="1030"/>
      <c r="AE535" s="1030"/>
      <c r="AF535" s="1030"/>
      <c r="AG535" s="1030"/>
      <c r="AH535" s="1030"/>
      <c r="AI535" s="1030"/>
      <c r="AJ535" s="1030"/>
      <c r="AK535" s="1030"/>
      <c r="AL535" s="1030"/>
      <c r="AM535" s="1030"/>
      <c r="AN535" s="1030"/>
    </row>
    <row r="536">
      <c r="A536" s="1083"/>
      <c r="B536" s="1104"/>
      <c r="C536" s="1030"/>
      <c r="D536" s="1030"/>
      <c r="E536" s="1030"/>
      <c r="F536" s="1030"/>
      <c r="G536" s="1030"/>
      <c r="H536" s="1030"/>
      <c r="I536" s="1030"/>
      <c r="J536" s="1030"/>
      <c r="K536" s="1030"/>
      <c r="L536" s="1030"/>
      <c r="M536" s="1030"/>
      <c r="N536" s="1030"/>
      <c r="O536" s="1030"/>
      <c r="P536" s="1030"/>
      <c r="Q536" s="1030"/>
      <c r="R536" s="1030"/>
      <c r="S536" s="1030"/>
      <c r="T536" s="1030"/>
      <c r="U536" s="1064"/>
      <c r="V536" s="1030"/>
      <c r="W536" s="1030"/>
      <c r="X536" s="1030"/>
      <c r="Y536" s="1030"/>
      <c r="Z536" s="1030"/>
      <c r="AA536" s="1030"/>
      <c r="AB536" s="1030"/>
      <c r="AC536" s="1030"/>
      <c r="AD536" s="1030"/>
      <c r="AE536" s="1030"/>
      <c r="AF536" s="1030"/>
      <c r="AG536" s="1030"/>
      <c r="AH536" s="1030"/>
      <c r="AI536" s="1030"/>
      <c r="AJ536" s="1030"/>
      <c r="AK536" s="1030"/>
      <c r="AL536" s="1030"/>
      <c r="AM536" s="1030"/>
      <c r="AN536" s="1030"/>
    </row>
    <row r="537">
      <c r="A537" s="1083"/>
      <c r="B537" s="1104"/>
      <c r="C537" s="1030"/>
      <c r="D537" s="1030"/>
      <c r="E537" s="1030"/>
      <c r="F537" s="1030"/>
      <c r="G537" s="1030"/>
      <c r="H537" s="1030"/>
      <c r="I537" s="1030"/>
      <c r="J537" s="1030"/>
      <c r="K537" s="1030"/>
      <c r="L537" s="1030"/>
      <c r="M537" s="1030"/>
      <c r="N537" s="1030"/>
      <c r="O537" s="1030"/>
      <c r="P537" s="1030"/>
      <c r="Q537" s="1030"/>
      <c r="R537" s="1030"/>
      <c r="S537" s="1030"/>
      <c r="T537" s="1030"/>
      <c r="U537" s="1064"/>
      <c r="V537" s="1030"/>
      <c r="W537" s="1030"/>
      <c r="X537" s="1030"/>
      <c r="Y537" s="1030"/>
      <c r="Z537" s="1030"/>
      <c r="AA537" s="1030"/>
      <c r="AB537" s="1030"/>
      <c r="AC537" s="1030"/>
      <c r="AD537" s="1030"/>
      <c r="AE537" s="1030"/>
      <c r="AF537" s="1030"/>
      <c r="AG537" s="1030"/>
      <c r="AH537" s="1030"/>
      <c r="AI537" s="1030"/>
      <c r="AJ537" s="1030"/>
      <c r="AK537" s="1030"/>
      <c r="AL537" s="1030"/>
      <c r="AM537" s="1030"/>
      <c r="AN537" s="1030"/>
    </row>
    <row r="538">
      <c r="A538" s="1083"/>
      <c r="B538" s="1104"/>
      <c r="C538" s="1030"/>
      <c r="D538" s="1030"/>
      <c r="E538" s="1030"/>
      <c r="F538" s="1030"/>
      <c r="G538" s="1030"/>
      <c r="H538" s="1030"/>
      <c r="I538" s="1030"/>
      <c r="J538" s="1030"/>
      <c r="K538" s="1030"/>
      <c r="L538" s="1030"/>
      <c r="M538" s="1030"/>
      <c r="N538" s="1030"/>
      <c r="O538" s="1030"/>
      <c r="P538" s="1030"/>
      <c r="Q538" s="1030"/>
      <c r="R538" s="1030"/>
      <c r="S538" s="1030"/>
      <c r="T538" s="1030"/>
      <c r="U538" s="1064"/>
      <c r="V538" s="1030"/>
      <c r="W538" s="1030"/>
      <c r="X538" s="1030"/>
      <c r="Y538" s="1030"/>
      <c r="Z538" s="1030"/>
      <c r="AA538" s="1030"/>
      <c r="AB538" s="1030"/>
      <c r="AC538" s="1030"/>
      <c r="AD538" s="1030"/>
      <c r="AE538" s="1030"/>
      <c r="AF538" s="1030"/>
      <c r="AG538" s="1030"/>
      <c r="AH538" s="1030"/>
      <c r="AI538" s="1030"/>
      <c r="AJ538" s="1030"/>
      <c r="AK538" s="1030"/>
      <c r="AL538" s="1030"/>
      <c r="AM538" s="1030"/>
      <c r="AN538" s="1030"/>
    </row>
    <row r="539">
      <c r="A539" s="1083"/>
      <c r="B539" s="1104"/>
      <c r="C539" s="1030"/>
      <c r="D539" s="1030"/>
      <c r="E539" s="1030"/>
      <c r="F539" s="1030"/>
      <c r="G539" s="1030"/>
      <c r="H539" s="1030"/>
      <c r="I539" s="1030"/>
      <c r="J539" s="1030"/>
      <c r="K539" s="1030"/>
      <c r="L539" s="1030"/>
      <c r="M539" s="1030"/>
      <c r="N539" s="1030"/>
      <c r="O539" s="1030"/>
      <c r="P539" s="1030"/>
      <c r="Q539" s="1030"/>
      <c r="R539" s="1030"/>
      <c r="S539" s="1030"/>
      <c r="T539" s="1030"/>
      <c r="U539" s="1064"/>
      <c r="V539" s="1030"/>
      <c r="W539" s="1030"/>
      <c r="X539" s="1030"/>
      <c r="Y539" s="1030"/>
      <c r="Z539" s="1030"/>
      <c r="AA539" s="1030"/>
      <c r="AB539" s="1030"/>
      <c r="AC539" s="1030"/>
      <c r="AD539" s="1030"/>
      <c r="AE539" s="1030"/>
      <c r="AF539" s="1030"/>
      <c r="AG539" s="1030"/>
      <c r="AH539" s="1030"/>
      <c r="AI539" s="1030"/>
      <c r="AJ539" s="1030"/>
      <c r="AK539" s="1030"/>
      <c r="AL539" s="1030"/>
      <c r="AM539" s="1030"/>
      <c r="AN539" s="1030"/>
    </row>
    <row r="540">
      <c r="A540" s="1083"/>
      <c r="B540" s="1104"/>
      <c r="C540" s="1030"/>
      <c r="D540" s="1030"/>
      <c r="E540" s="1030"/>
      <c r="F540" s="1030"/>
      <c r="G540" s="1030"/>
      <c r="H540" s="1030"/>
      <c r="I540" s="1030"/>
      <c r="J540" s="1030"/>
      <c r="K540" s="1030"/>
      <c r="L540" s="1030"/>
      <c r="M540" s="1030"/>
      <c r="N540" s="1030"/>
      <c r="O540" s="1030"/>
      <c r="P540" s="1030"/>
      <c r="Q540" s="1030"/>
      <c r="R540" s="1030"/>
      <c r="S540" s="1030"/>
      <c r="T540" s="1030"/>
      <c r="U540" s="1064"/>
      <c r="V540" s="1030"/>
      <c r="W540" s="1030"/>
      <c r="X540" s="1030"/>
      <c r="Y540" s="1030"/>
      <c r="Z540" s="1030"/>
      <c r="AA540" s="1030"/>
      <c r="AB540" s="1030"/>
      <c r="AC540" s="1030"/>
      <c r="AD540" s="1030"/>
      <c r="AE540" s="1030"/>
      <c r="AF540" s="1030"/>
      <c r="AG540" s="1030"/>
      <c r="AH540" s="1030"/>
      <c r="AI540" s="1030"/>
      <c r="AJ540" s="1030"/>
      <c r="AK540" s="1030"/>
      <c r="AL540" s="1030"/>
      <c r="AM540" s="1030"/>
      <c r="AN540" s="1030"/>
    </row>
    <row r="541">
      <c r="A541" s="1083"/>
      <c r="B541" s="1104"/>
      <c r="C541" s="1030"/>
      <c r="D541" s="1030"/>
      <c r="E541" s="1030"/>
      <c r="F541" s="1030"/>
      <c r="G541" s="1030"/>
      <c r="H541" s="1030"/>
      <c r="I541" s="1030"/>
      <c r="J541" s="1030"/>
      <c r="K541" s="1030"/>
      <c r="L541" s="1030"/>
      <c r="M541" s="1030"/>
      <c r="N541" s="1030"/>
      <c r="O541" s="1030"/>
      <c r="P541" s="1030"/>
      <c r="Q541" s="1030"/>
      <c r="R541" s="1030"/>
      <c r="S541" s="1030"/>
      <c r="T541" s="1030"/>
      <c r="U541" s="1064"/>
      <c r="V541" s="1030"/>
      <c r="W541" s="1030"/>
      <c r="X541" s="1030"/>
      <c r="Y541" s="1030"/>
      <c r="Z541" s="1030"/>
      <c r="AA541" s="1030"/>
      <c r="AB541" s="1030"/>
      <c r="AC541" s="1030"/>
      <c r="AD541" s="1030"/>
      <c r="AE541" s="1030"/>
      <c r="AF541" s="1030"/>
      <c r="AG541" s="1030"/>
      <c r="AH541" s="1030"/>
      <c r="AI541" s="1030"/>
      <c r="AJ541" s="1030"/>
      <c r="AK541" s="1030"/>
      <c r="AL541" s="1030"/>
      <c r="AM541" s="1030"/>
      <c r="AN541" s="1030"/>
    </row>
    <row r="542">
      <c r="A542" s="1083"/>
      <c r="B542" s="1104"/>
      <c r="C542" s="1030"/>
      <c r="D542" s="1030"/>
      <c r="E542" s="1030"/>
      <c r="F542" s="1030"/>
      <c r="G542" s="1030"/>
      <c r="H542" s="1030"/>
      <c r="I542" s="1030"/>
      <c r="J542" s="1030"/>
      <c r="K542" s="1030"/>
      <c r="L542" s="1030"/>
      <c r="M542" s="1030"/>
      <c r="N542" s="1030"/>
      <c r="O542" s="1030"/>
      <c r="P542" s="1030"/>
      <c r="Q542" s="1030"/>
      <c r="R542" s="1030"/>
      <c r="S542" s="1030"/>
      <c r="T542" s="1030"/>
      <c r="U542" s="1064"/>
      <c r="V542" s="1030"/>
      <c r="W542" s="1030"/>
      <c r="X542" s="1030"/>
      <c r="Y542" s="1030"/>
      <c r="Z542" s="1030"/>
      <c r="AA542" s="1030"/>
      <c r="AB542" s="1030"/>
      <c r="AC542" s="1030"/>
      <c r="AD542" s="1030"/>
      <c r="AE542" s="1030"/>
      <c r="AF542" s="1030"/>
      <c r="AG542" s="1030"/>
      <c r="AH542" s="1030"/>
      <c r="AI542" s="1030"/>
      <c r="AJ542" s="1030"/>
      <c r="AK542" s="1030"/>
      <c r="AL542" s="1030"/>
      <c r="AM542" s="1030"/>
      <c r="AN542" s="1030"/>
    </row>
    <row r="543">
      <c r="A543" s="1083"/>
      <c r="B543" s="1104"/>
      <c r="C543" s="1030"/>
      <c r="D543" s="1030"/>
      <c r="E543" s="1030"/>
      <c r="F543" s="1030"/>
      <c r="G543" s="1030"/>
      <c r="H543" s="1030"/>
      <c r="I543" s="1030"/>
      <c r="J543" s="1030"/>
      <c r="K543" s="1030"/>
      <c r="L543" s="1030"/>
      <c r="M543" s="1030"/>
      <c r="N543" s="1030"/>
      <c r="O543" s="1030"/>
      <c r="P543" s="1030"/>
      <c r="Q543" s="1030"/>
      <c r="R543" s="1030"/>
      <c r="S543" s="1030"/>
      <c r="T543" s="1030"/>
      <c r="U543" s="1064"/>
      <c r="V543" s="1030"/>
      <c r="W543" s="1030"/>
      <c r="X543" s="1030"/>
      <c r="Y543" s="1030"/>
      <c r="Z543" s="1030"/>
      <c r="AA543" s="1030"/>
      <c r="AB543" s="1030"/>
      <c r="AC543" s="1030"/>
      <c r="AD543" s="1030"/>
      <c r="AE543" s="1030"/>
      <c r="AF543" s="1030"/>
      <c r="AG543" s="1030"/>
      <c r="AH543" s="1030"/>
      <c r="AI543" s="1030"/>
      <c r="AJ543" s="1030"/>
      <c r="AK543" s="1030"/>
      <c r="AL543" s="1030"/>
      <c r="AM543" s="1030"/>
      <c r="AN543" s="1030"/>
    </row>
    <row r="544">
      <c r="A544" s="1083"/>
      <c r="B544" s="1104"/>
      <c r="C544" s="1030"/>
      <c r="D544" s="1030"/>
      <c r="E544" s="1030"/>
      <c r="F544" s="1030"/>
      <c r="G544" s="1030"/>
      <c r="H544" s="1030"/>
      <c r="I544" s="1030"/>
      <c r="J544" s="1030"/>
      <c r="K544" s="1030"/>
      <c r="L544" s="1030"/>
      <c r="M544" s="1030"/>
      <c r="N544" s="1030"/>
      <c r="O544" s="1030"/>
      <c r="P544" s="1030"/>
      <c r="Q544" s="1030"/>
      <c r="R544" s="1030"/>
      <c r="S544" s="1030"/>
      <c r="T544" s="1030"/>
      <c r="U544" s="1064"/>
      <c r="V544" s="1030"/>
      <c r="W544" s="1030"/>
      <c r="X544" s="1030"/>
      <c r="Y544" s="1030"/>
      <c r="Z544" s="1030"/>
      <c r="AA544" s="1030"/>
      <c r="AB544" s="1030"/>
      <c r="AC544" s="1030"/>
      <c r="AD544" s="1030"/>
      <c r="AE544" s="1030"/>
      <c r="AF544" s="1030"/>
      <c r="AG544" s="1030"/>
      <c r="AH544" s="1030"/>
      <c r="AI544" s="1030"/>
      <c r="AJ544" s="1030"/>
      <c r="AK544" s="1030"/>
      <c r="AL544" s="1030"/>
      <c r="AM544" s="1030"/>
      <c r="AN544" s="1030"/>
    </row>
    <row r="545">
      <c r="A545" s="1083"/>
      <c r="B545" s="1104"/>
      <c r="C545" s="1030"/>
      <c r="D545" s="1030"/>
      <c r="E545" s="1030"/>
      <c r="F545" s="1030"/>
      <c r="G545" s="1030"/>
      <c r="H545" s="1030"/>
      <c r="I545" s="1030"/>
      <c r="J545" s="1030"/>
      <c r="K545" s="1030"/>
      <c r="L545" s="1030"/>
      <c r="M545" s="1030"/>
      <c r="N545" s="1030"/>
      <c r="O545" s="1030"/>
      <c r="P545" s="1030"/>
      <c r="Q545" s="1030"/>
      <c r="R545" s="1030"/>
      <c r="S545" s="1030"/>
      <c r="T545" s="1030"/>
      <c r="U545" s="1064"/>
      <c r="V545" s="1030"/>
      <c r="W545" s="1030"/>
      <c r="X545" s="1030"/>
      <c r="Y545" s="1030"/>
      <c r="Z545" s="1030"/>
      <c r="AA545" s="1030"/>
      <c r="AB545" s="1030"/>
      <c r="AC545" s="1030"/>
      <c r="AD545" s="1030"/>
      <c r="AE545" s="1030"/>
      <c r="AF545" s="1030"/>
      <c r="AG545" s="1030"/>
      <c r="AH545" s="1030"/>
      <c r="AI545" s="1030"/>
      <c r="AJ545" s="1030"/>
      <c r="AK545" s="1030"/>
      <c r="AL545" s="1030"/>
      <c r="AM545" s="1030"/>
      <c r="AN545" s="1030"/>
    </row>
    <row r="546">
      <c r="A546" s="1083"/>
      <c r="B546" s="1104"/>
      <c r="C546" s="1030"/>
      <c r="D546" s="1030"/>
      <c r="E546" s="1030"/>
      <c r="F546" s="1030"/>
      <c r="G546" s="1030"/>
      <c r="H546" s="1030"/>
      <c r="I546" s="1030"/>
      <c r="J546" s="1030"/>
      <c r="K546" s="1030"/>
      <c r="L546" s="1030"/>
      <c r="M546" s="1030"/>
      <c r="N546" s="1030"/>
      <c r="O546" s="1030"/>
      <c r="P546" s="1030"/>
      <c r="Q546" s="1030"/>
      <c r="R546" s="1030"/>
      <c r="S546" s="1030"/>
      <c r="T546" s="1030"/>
      <c r="U546" s="1064"/>
      <c r="V546" s="1030"/>
      <c r="W546" s="1030"/>
      <c r="X546" s="1030"/>
      <c r="Y546" s="1030"/>
      <c r="Z546" s="1030"/>
      <c r="AA546" s="1030"/>
      <c r="AB546" s="1030"/>
      <c r="AC546" s="1030"/>
      <c r="AD546" s="1030"/>
      <c r="AE546" s="1030"/>
      <c r="AF546" s="1030"/>
      <c r="AG546" s="1030"/>
      <c r="AH546" s="1030"/>
      <c r="AI546" s="1030"/>
      <c r="AJ546" s="1030"/>
      <c r="AK546" s="1030"/>
      <c r="AL546" s="1030"/>
      <c r="AM546" s="1030"/>
      <c r="AN546" s="1030"/>
    </row>
    <row r="547">
      <c r="A547" s="1083"/>
      <c r="B547" s="1104"/>
      <c r="C547" s="1030"/>
      <c r="D547" s="1030"/>
      <c r="E547" s="1030"/>
      <c r="F547" s="1030"/>
      <c r="G547" s="1030"/>
      <c r="H547" s="1030"/>
      <c r="I547" s="1030"/>
      <c r="J547" s="1030"/>
      <c r="K547" s="1030"/>
      <c r="L547" s="1030"/>
      <c r="M547" s="1030"/>
      <c r="N547" s="1030"/>
      <c r="O547" s="1030"/>
      <c r="P547" s="1030"/>
      <c r="Q547" s="1030"/>
      <c r="R547" s="1030"/>
      <c r="S547" s="1030"/>
      <c r="T547" s="1030"/>
      <c r="U547" s="1064"/>
      <c r="V547" s="1030"/>
      <c r="W547" s="1030"/>
      <c r="X547" s="1030"/>
      <c r="Y547" s="1030"/>
      <c r="Z547" s="1030"/>
      <c r="AA547" s="1030"/>
      <c r="AB547" s="1030"/>
      <c r="AC547" s="1030"/>
      <c r="AD547" s="1030"/>
      <c r="AE547" s="1030"/>
      <c r="AF547" s="1030"/>
      <c r="AG547" s="1030"/>
      <c r="AH547" s="1030"/>
      <c r="AI547" s="1030"/>
      <c r="AJ547" s="1030"/>
      <c r="AK547" s="1030"/>
      <c r="AL547" s="1030"/>
      <c r="AM547" s="1030"/>
      <c r="AN547" s="1030"/>
    </row>
    <row r="548">
      <c r="A548" s="1083"/>
      <c r="B548" s="1104"/>
      <c r="C548" s="1030"/>
      <c r="D548" s="1030"/>
      <c r="E548" s="1030"/>
      <c r="F548" s="1030"/>
      <c r="G548" s="1030"/>
      <c r="H548" s="1030"/>
      <c r="I548" s="1030"/>
      <c r="J548" s="1030"/>
      <c r="K548" s="1030"/>
      <c r="L548" s="1030"/>
      <c r="M548" s="1030"/>
      <c r="N548" s="1030"/>
      <c r="O548" s="1030"/>
      <c r="P548" s="1030"/>
      <c r="Q548" s="1030"/>
      <c r="R548" s="1030"/>
      <c r="S548" s="1030"/>
      <c r="T548" s="1030"/>
      <c r="U548" s="1064"/>
      <c r="V548" s="1030"/>
      <c r="W548" s="1030"/>
      <c r="X548" s="1030"/>
      <c r="Y548" s="1030"/>
      <c r="Z548" s="1030"/>
      <c r="AA548" s="1030"/>
      <c r="AB548" s="1030"/>
      <c r="AC548" s="1030"/>
      <c r="AD548" s="1030"/>
      <c r="AE548" s="1030"/>
      <c r="AF548" s="1030"/>
      <c r="AG548" s="1030"/>
      <c r="AH548" s="1030"/>
      <c r="AI548" s="1030"/>
      <c r="AJ548" s="1030"/>
      <c r="AK548" s="1030"/>
      <c r="AL548" s="1030"/>
      <c r="AM548" s="1030"/>
      <c r="AN548" s="1030"/>
    </row>
    <row r="549">
      <c r="A549" s="1083"/>
      <c r="B549" s="1104"/>
      <c r="C549" s="1030"/>
      <c r="D549" s="1030"/>
      <c r="E549" s="1030"/>
      <c r="F549" s="1030"/>
      <c r="G549" s="1030"/>
      <c r="H549" s="1030"/>
      <c r="I549" s="1030"/>
      <c r="J549" s="1030"/>
      <c r="K549" s="1030"/>
      <c r="L549" s="1030"/>
      <c r="M549" s="1030"/>
      <c r="N549" s="1030"/>
      <c r="O549" s="1030"/>
      <c r="P549" s="1030"/>
      <c r="Q549" s="1030"/>
      <c r="R549" s="1030"/>
      <c r="S549" s="1030"/>
      <c r="T549" s="1030"/>
      <c r="U549" s="1064"/>
      <c r="V549" s="1030"/>
      <c r="W549" s="1030"/>
      <c r="X549" s="1030"/>
      <c r="Y549" s="1030"/>
      <c r="Z549" s="1030"/>
      <c r="AA549" s="1030"/>
      <c r="AB549" s="1030"/>
      <c r="AC549" s="1030"/>
      <c r="AD549" s="1030"/>
      <c r="AE549" s="1030"/>
      <c r="AF549" s="1030"/>
      <c r="AG549" s="1030"/>
      <c r="AH549" s="1030"/>
      <c r="AI549" s="1030"/>
      <c r="AJ549" s="1030"/>
      <c r="AK549" s="1030"/>
      <c r="AL549" s="1030"/>
      <c r="AM549" s="1030"/>
      <c r="AN549" s="1030"/>
    </row>
    <row r="550">
      <c r="A550" s="1083"/>
      <c r="B550" s="1104"/>
      <c r="C550" s="1030"/>
      <c r="D550" s="1030"/>
      <c r="E550" s="1030"/>
      <c r="F550" s="1030"/>
      <c r="G550" s="1030"/>
      <c r="H550" s="1030"/>
      <c r="I550" s="1030"/>
      <c r="J550" s="1030"/>
      <c r="K550" s="1030"/>
      <c r="L550" s="1030"/>
      <c r="M550" s="1030"/>
      <c r="N550" s="1030"/>
      <c r="O550" s="1030"/>
      <c r="P550" s="1030"/>
      <c r="Q550" s="1030"/>
      <c r="R550" s="1030"/>
      <c r="S550" s="1030"/>
      <c r="T550" s="1030"/>
      <c r="U550" s="1064"/>
      <c r="V550" s="1030"/>
      <c r="W550" s="1030"/>
      <c r="X550" s="1030"/>
      <c r="Y550" s="1030"/>
      <c r="Z550" s="1030"/>
      <c r="AA550" s="1030"/>
      <c r="AB550" s="1030"/>
      <c r="AC550" s="1030"/>
      <c r="AD550" s="1030"/>
      <c r="AE550" s="1030"/>
      <c r="AF550" s="1030"/>
      <c r="AG550" s="1030"/>
      <c r="AH550" s="1030"/>
      <c r="AI550" s="1030"/>
      <c r="AJ550" s="1030"/>
      <c r="AK550" s="1030"/>
      <c r="AL550" s="1030"/>
      <c r="AM550" s="1030"/>
      <c r="AN550" s="1030"/>
    </row>
    <row r="551">
      <c r="A551" s="1083"/>
      <c r="B551" s="1104"/>
      <c r="C551" s="1030"/>
      <c r="D551" s="1030"/>
      <c r="E551" s="1030"/>
      <c r="F551" s="1030"/>
      <c r="G551" s="1030"/>
      <c r="H551" s="1030"/>
      <c r="I551" s="1030"/>
      <c r="J551" s="1030"/>
      <c r="K551" s="1030"/>
      <c r="L551" s="1030"/>
      <c r="M551" s="1030"/>
      <c r="N551" s="1030"/>
      <c r="O551" s="1030"/>
      <c r="P551" s="1030"/>
      <c r="Q551" s="1030"/>
      <c r="R551" s="1030"/>
      <c r="S551" s="1030"/>
      <c r="T551" s="1030"/>
      <c r="U551" s="1064"/>
      <c r="V551" s="1030"/>
      <c r="W551" s="1030"/>
      <c r="X551" s="1030"/>
      <c r="Y551" s="1030"/>
      <c r="Z551" s="1030"/>
      <c r="AA551" s="1030"/>
      <c r="AB551" s="1030"/>
      <c r="AC551" s="1030"/>
      <c r="AD551" s="1030"/>
      <c r="AE551" s="1030"/>
      <c r="AF551" s="1030"/>
      <c r="AG551" s="1030"/>
      <c r="AH551" s="1030"/>
      <c r="AI551" s="1030"/>
      <c r="AJ551" s="1030"/>
      <c r="AK551" s="1030"/>
      <c r="AL551" s="1030"/>
      <c r="AM551" s="1030"/>
      <c r="AN551" s="1030"/>
    </row>
    <row r="552">
      <c r="A552" s="1083"/>
      <c r="B552" s="1104"/>
      <c r="C552" s="1030"/>
      <c r="D552" s="1030"/>
      <c r="E552" s="1030"/>
      <c r="F552" s="1030"/>
      <c r="G552" s="1030"/>
      <c r="H552" s="1030"/>
      <c r="I552" s="1030"/>
      <c r="J552" s="1030"/>
      <c r="K552" s="1030"/>
      <c r="L552" s="1030"/>
      <c r="M552" s="1030"/>
      <c r="N552" s="1030"/>
      <c r="O552" s="1030"/>
      <c r="P552" s="1030"/>
      <c r="Q552" s="1030"/>
      <c r="R552" s="1030"/>
      <c r="S552" s="1030"/>
      <c r="T552" s="1030"/>
      <c r="U552" s="1064"/>
      <c r="V552" s="1030"/>
      <c r="W552" s="1030"/>
      <c r="X552" s="1030"/>
      <c r="Y552" s="1030"/>
      <c r="Z552" s="1030"/>
      <c r="AA552" s="1030"/>
      <c r="AB552" s="1030"/>
      <c r="AC552" s="1030"/>
      <c r="AD552" s="1030"/>
      <c r="AE552" s="1030"/>
      <c r="AF552" s="1030"/>
      <c r="AG552" s="1030"/>
      <c r="AH552" s="1030"/>
      <c r="AI552" s="1030"/>
      <c r="AJ552" s="1030"/>
      <c r="AK552" s="1030"/>
      <c r="AL552" s="1030"/>
      <c r="AM552" s="1030"/>
      <c r="AN552" s="1030"/>
    </row>
    <row r="553">
      <c r="A553" s="1083"/>
      <c r="B553" s="1104"/>
      <c r="C553" s="1030"/>
      <c r="D553" s="1030"/>
      <c r="E553" s="1030"/>
      <c r="F553" s="1030"/>
      <c r="G553" s="1030"/>
      <c r="H553" s="1030"/>
      <c r="I553" s="1030"/>
      <c r="J553" s="1030"/>
      <c r="K553" s="1030"/>
      <c r="L553" s="1030"/>
      <c r="M553" s="1030"/>
      <c r="N553" s="1030"/>
      <c r="O553" s="1030"/>
      <c r="P553" s="1030"/>
      <c r="Q553" s="1030"/>
      <c r="R553" s="1030"/>
      <c r="S553" s="1030"/>
      <c r="T553" s="1030"/>
      <c r="U553" s="1064"/>
      <c r="V553" s="1030"/>
      <c r="W553" s="1030"/>
      <c r="X553" s="1030"/>
      <c r="Y553" s="1030"/>
      <c r="Z553" s="1030"/>
      <c r="AA553" s="1030"/>
      <c r="AB553" s="1030"/>
      <c r="AC553" s="1030"/>
      <c r="AD553" s="1030"/>
      <c r="AE553" s="1030"/>
      <c r="AF553" s="1030"/>
      <c r="AG553" s="1030"/>
      <c r="AH553" s="1030"/>
      <c r="AI553" s="1030"/>
      <c r="AJ553" s="1030"/>
      <c r="AK553" s="1030"/>
      <c r="AL553" s="1030"/>
      <c r="AM553" s="1030"/>
      <c r="AN553" s="1030"/>
    </row>
    <row r="554">
      <c r="A554" s="1083"/>
      <c r="B554" s="1104"/>
      <c r="C554" s="1030"/>
      <c r="D554" s="1030"/>
      <c r="E554" s="1030"/>
      <c r="F554" s="1030"/>
      <c r="G554" s="1030"/>
      <c r="H554" s="1030"/>
      <c r="I554" s="1030"/>
      <c r="J554" s="1030"/>
      <c r="K554" s="1030"/>
      <c r="L554" s="1030"/>
      <c r="M554" s="1030"/>
      <c r="N554" s="1030"/>
      <c r="O554" s="1030"/>
      <c r="P554" s="1030"/>
      <c r="Q554" s="1030"/>
      <c r="R554" s="1030"/>
      <c r="S554" s="1030"/>
      <c r="T554" s="1030"/>
      <c r="U554" s="1064"/>
      <c r="V554" s="1030"/>
      <c r="W554" s="1030"/>
      <c r="X554" s="1030"/>
      <c r="Y554" s="1030"/>
      <c r="Z554" s="1030"/>
      <c r="AA554" s="1030"/>
      <c r="AB554" s="1030"/>
      <c r="AC554" s="1030"/>
      <c r="AD554" s="1030"/>
      <c r="AE554" s="1030"/>
      <c r="AF554" s="1030"/>
      <c r="AG554" s="1030"/>
      <c r="AH554" s="1030"/>
      <c r="AI554" s="1030"/>
      <c r="AJ554" s="1030"/>
      <c r="AK554" s="1030"/>
      <c r="AL554" s="1030"/>
      <c r="AM554" s="1030"/>
      <c r="AN554" s="1030"/>
    </row>
    <row r="555">
      <c r="A555" s="1083"/>
      <c r="B555" s="1104"/>
      <c r="C555" s="1030"/>
      <c r="D555" s="1030"/>
      <c r="E555" s="1030"/>
      <c r="F555" s="1030"/>
      <c r="G555" s="1030"/>
      <c r="H555" s="1030"/>
      <c r="I555" s="1030"/>
      <c r="J555" s="1030"/>
      <c r="K555" s="1030"/>
      <c r="L555" s="1030"/>
      <c r="M555" s="1030"/>
      <c r="N555" s="1030"/>
      <c r="O555" s="1030"/>
      <c r="P555" s="1030"/>
      <c r="Q555" s="1030"/>
      <c r="R555" s="1030"/>
      <c r="S555" s="1030"/>
      <c r="T555" s="1030"/>
      <c r="U555" s="1064"/>
      <c r="V555" s="1030"/>
      <c r="W555" s="1030"/>
      <c r="X555" s="1030"/>
      <c r="Y555" s="1030"/>
      <c r="Z555" s="1030"/>
      <c r="AA555" s="1030"/>
      <c r="AB555" s="1030"/>
      <c r="AC555" s="1030"/>
      <c r="AD555" s="1030"/>
      <c r="AE555" s="1030"/>
      <c r="AF555" s="1030"/>
      <c r="AG555" s="1030"/>
      <c r="AH555" s="1030"/>
      <c r="AI555" s="1030"/>
      <c r="AJ555" s="1030"/>
      <c r="AK555" s="1030"/>
      <c r="AL555" s="1030"/>
      <c r="AM555" s="1030"/>
      <c r="AN555" s="1030"/>
    </row>
    <row r="556">
      <c r="A556" s="1083"/>
      <c r="B556" s="1104"/>
      <c r="C556" s="1030"/>
      <c r="D556" s="1030"/>
      <c r="E556" s="1030"/>
      <c r="F556" s="1030"/>
      <c r="G556" s="1030"/>
      <c r="H556" s="1030"/>
      <c r="I556" s="1030"/>
      <c r="J556" s="1030"/>
      <c r="K556" s="1030"/>
      <c r="L556" s="1030"/>
      <c r="M556" s="1030"/>
      <c r="N556" s="1030"/>
      <c r="O556" s="1030"/>
      <c r="P556" s="1030"/>
      <c r="Q556" s="1030"/>
      <c r="R556" s="1030"/>
      <c r="S556" s="1030"/>
      <c r="T556" s="1030"/>
      <c r="U556" s="1064"/>
      <c r="V556" s="1030"/>
      <c r="W556" s="1030"/>
      <c r="X556" s="1030"/>
      <c r="Y556" s="1030"/>
      <c r="Z556" s="1030"/>
      <c r="AA556" s="1030"/>
      <c r="AB556" s="1030"/>
      <c r="AC556" s="1030"/>
      <c r="AD556" s="1030"/>
      <c r="AE556" s="1030"/>
      <c r="AF556" s="1030"/>
      <c r="AG556" s="1030"/>
      <c r="AH556" s="1030"/>
      <c r="AI556" s="1030"/>
      <c r="AJ556" s="1030"/>
      <c r="AK556" s="1030"/>
      <c r="AL556" s="1030"/>
      <c r="AM556" s="1030"/>
      <c r="AN556" s="1030"/>
    </row>
    <row r="557">
      <c r="A557" s="1083"/>
      <c r="B557" s="1104"/>
      <c r="C557" s="1030"/>
      <c r="D557" s="1030"/>
      <c r="E557" s="1030"/>
      <c r="F557" s="1030"/>
      <c r="G557" s="1030"/>
      <c r="H557" s="1030"/>
      <c r="I557" s="1030"/>
      <c r="J557" s="1030"/>
      <c r="K557" s="1030"/>
      <c r="L557" s="1030"/>
      <c r="M557" s="1030"/>
      <c r="N557" s="1030"/>
      <c r="O557" s="1030"/>
      <c r="P557" s="1030"/>
      <c r="Q557" s="1030"/>
      <c r="R557" s="1030"/>
      <c r="S557" s="1030"/>
      <c r="T557" s="1030"/>
      <c r="U557" s="1064"/>
      <c r="V557" s="1030"/>
      <c r="W557" s="1030"/>
      <c r="X557" s="1030"/>
      <c r="Y557" s="1030"/>
      <c r="Z557" s="1030"/>
      <c r="AA557" s="1030"/>
      <c r="AB557" s="1030"/>
      <c r="AC557" s="1030"/>
      <c r="AD557" s="1030"/>
      <c r="AE557" s="1030"/>
      <c r="AF557" s="1030"/>
      <c r="AG557" s="1030"/>
      <c r="AH557" s="1030"/>
      <c r="AI557" s="1030"/>
      <c r="AJ557" s="1030"/>
      <c r="AK557" s="1030"/>
      <c r="AL557" s="1030"/>
      <c r="AM557" s="1030"/>
      <c r="AN557" s="1030"/>
    </row>
    <row r="558">
      <c r="A558" s="1083"/>
      <c r="B558" s="1104"/>
      <c r="C558" s="1030"/>
      <c r="D558" s="1030"/>
      <c r="E558" s="1030"/>
      <c r="F558" s="1030"/>
      <c r="G558" s="1030"/>
      <c r="H558" s="1030"/>
      <c r="I558" s="1030"/>
      <c r="J558" s="1030"/>
      <c r="K558" s="1030"/>
      <c r="L558" s="1030"/>
      <c r="M558" s="1030"/>
      <c r="N558" s="1030"/>
      <c r="O558" s="1030"/>
      <c r="P558" s="1030"/>
      <c r="Q558" s="1030"/>
      <c r="R558" s="1030"/>
      <c r="S558" s="1030"/>
      <c r="T558" s="1030"/>
      <c r="U558" s="1064"/>
      <c r="V558" s="1030"/>
      <c r="W558" s="1030"/>
      <c r="X558" s="1030"/>
      <c r="Y558" s="1030"/>
      <c r="Z558" s="1030"/>
      <c r="AA558" s="1030"/>
      <c r="AB558" s="1030"/>
      <c r="AC558" s="1030"/>
      <c r="AD558" s="1030"/>
      <c r="AE558" s="1030"/>
      <c r="AF558" s="1030"/>
      <c r="AG558" s="1030"/>
      <c r="AH558" s="1030"/>
      <c r="AI558" s="1030"/>
      <c r="AJ558" s="1030"/>
      <c r="AK558" s="1030"/>
      <c r="AL558" s="1030"/>
      <c r="AM558" s="1030"/>
      <c r="AN558" s="1030"/>
    </row>
    <row r="559">
      <c r="A559" s="1083"/>
      <c r="B559" s="1104"/>
      <c r="C559" s="1030"/>
      <c r="D559" s="1030"/>
      <c r="E559" s="1030"/>
      <c r="F559" s="1030"/>
      <c r="G559" s="1030"/>
      <c r="H559" s="1030"/>
      <c r="I559" s="1030"/>
      <c r="J559" s="1030"/>
      <c r="K559" s="1030"/>
      <c r="L559" s="1030"/>
      <c r="M559" s="1030"/>
      <c r="N559" s="1030"/>
      <c r="O559" s="1030"/>
      <c r="P559" s="1030"/>
      <c r="Q559" s="1030"/>
      <c r="R559" s="1030"/>
      <c r="S559" s="1030"/>
      <c r="T559" s="1030"/>
      <c r="U559" s="1064"/>
      <c r="V559" s="1030"/>
      <c r="W559" s="1030"/>
      <c r="X559" s="1030"/>
      <c r="Y559" s="1030"/>
      <c r="Z559" s="1030"/>
      <c r="AA559" s="1030"/>
      <c r="AB559" s="1030"/>
      <c r="AC559" s="1030"/>
      <c r="AD559" s="1030"/>
      <c r="AE559" s="1030"/>
      <c r="AF559" s="1030"/>
      <c r="AG559" s="1030"/>
      <c r="AH559" s="1030"/>
      <c r="AI559" s="1030"/>
      <c r="AJ559" s="1030"/>
      <c r="AK559" s="1030"/>
      <c r="AL559" s="1030"/>
      <c r="AM559" s="1030"/>
      <c r="AN559" s="1030"/>
    </row>
    <row r="560">
      <c r="A560" s="1083"/>
      <c r="B560" s="1104"/>
      <c r="C560" s="1030"/>
      <c r="D560" s="1030"/>
      <c r="E560" s="1030"/>
      <c r="F560" s="1030"/>
      <c r="G560" s="1030"/>
      <c r="H560" s="1030"/>
      <c r="I560" s="1030"/>
      <c r="J560" s="1030"/>
      <c r="K560" s="1030"/>
      <c r="L560" s="1030"/>
      <c r="M560" s="1030"/>
      <c r="N560" s="1030"/>
      <c r="O560" s="1030"/>
      <c r="P560" s="1030"/>
      <c r="Q560" s="1030"/>
      <c r="R560" s="1030"/>
      <c r="S560" s="1030"/>
      <c r="T560" s="1030"/>
      <c r="U560" s="1064"/>
      <c r="V560" s="1030"/>
      <c r="W560" s="1030"/>
      <c r="X560" s="1030"/>
      <c r="Y560" s="1030"/>
      <c r="Z560" s="1030"/>
      <c r="AA560" s="1030"/>
      <c r="AB560" s="1030"/>
      <c r="AC560" s="1030"/>
      <c r="AD560" s="1030"/>
      <c r="AE560" s="1030"/>
      <c r="AF560" s="1030"/>
      <c r="AG560" s="1030"/>
      <c r="AH560" s="1030"/>
      <c r="AI560" s="1030"/>
      <c r="AJ560" s="1030"/>
      <c r="AK560" s="1030"/>
      <c r="AL560" s="1030"/>
      <c r="AM560" s="1030"/>
      <c r="AN560" s="1030"/>
    </row>
    <row r="561">
      <c r="A561" s="1083"/>
      <c r="B561" s="1104"/>
      <c r="C561" s="1030"/>
      <c r="D561" s="1030"/>
      <c r="E561" s="1030"/>
      <c r="F561" s="1030"/>
      <c r="G561" s="1030"/>
      <c r="H561" s="1030"/>
      <c r="I561" s="1030"/>
      <c r="J561" s="1030"/>
      <c r="K561" s="1030"/>
      <c r="L561" s="1030"/>
      <c r="M561" s="1030"/>
      <c r="N561" s="1030"/>
      <c r="O561" s="1030"/>
      <c r="P561" s="1030"/>
      <c r="Q561" s="1030"/>
      <c r="R561" s="1030"/>
      <c r="S561" s="1030"/>
      <c r="T561" s="1030"/>
      <c r="U561" s="1064"/>
      <c r="V561" s="1030"/>
      <c r="W561" s="1030"/>
      <c r="X561" s="1030"/>
      <c r="Y561" s="1030"/>
      <c r="Z561" s="1030"/>
      <c r="AA561" s="1030"/>
      <c r="AB561" s="1030"/>
      <c r="AC561" s="1030"/>
      <c r="AD561" s="1030"/>
      <c r="AE561" s="1030"/>
      <c r="AF561" s="1030"/>
      <c r="AG561" s="1030"/>
      <c r="AH561" s="1030"/>
      <c r="AI561" s="1030"/>
      <c r="AJ561" s="1030"/>
      <c r="AK561" s="1030"/>
      <c r="AL561" s="1030"/>
      <c r="AM561" s="1030"/>
      <c r="AN561" s="1030"/>
    </row>
    <row r="562">
      <c r="A562" s="1083"/>
      <c r="B562" s="1104"/>
      <c r="C562" s="1030"/>
      <c r="D562" s="1030"/>
      <c r="E562" s="1030"/>
      <c r="F562" s="1030"/>
      <c r="G562" s="1030"/>
      <c r="H562" s="1030"/>
      <c r="I562" s="1030"/>
      <c r="J562" s="1030"/>
      <c r="K562" s="1030"/>
      <c r="L562" s="1030"/>
      <c r="M562" s="1030"/>
      <c r="N562" s="1030"/>
      <c r="O562" s="1030"/>
      <c r="P562" s="1030"/>
      <c r="Q562" s="1030"/>
      <c r="R562" s="1030"/>
      <c r="S562" s="1030"/>
      <c r="T562" s="1030"/>
      <c r="U562" s="1064"/>
      <c r="V562" s="1030"/>
      <c r="W562" s="1030"/>
      <c r="X562" s="1030"/>
      <c r="Y562" s="1030"/>
      <c r="Z562" s="1030"/>
      <c r="AA562" s="1030"/>
      <c r="AB562" s="1030"/>
      <c r="AC562" s="1030"/>
      <c r="AD562" s="1030"/>
      <c r="AE562" s="1030"/>
      <c r="AF562" s="1030"/>
      <c r="AG562" s="1030"/>
      <c r="AH562" s="1030"/>
      <c r="AI562" s="1030"/>
      <c r="AJ562" s="1030"/>
      <c r="AK562" s="1030"/>
      <c r="AL562" s="1030"/>
      <c r="AM562" s="1030"/>
      <c r="AN562" s="1030"/>
    </row>
    <row r="563">
      <c r="A563" s="1083"/>
      <c r="B563" s="1104"/>
      <c r="C563" s="1030"/>
      <c r="D563" s="1030"/>
      <c r="E563" s="1030"/>
      <c r="F563" s="1030"/>
      <c r="G563" s="1030"/>
      <c r="H563" s="1030"/>
      <c r="I563" s="1030"/>
      <c r="J563" s="1030"/>
      <c r="K563" s="1030"/>
      <c r="L563" s="1030"/>
      <c r="M563" s="1030"/>
      <c r="N563" s="1030"/>
      <c r="O563" s="1030"/>
      <c r="P563" s="1030"/>
      <c r="Q563" s="1030"/>
      <c r="R563" s="1030"/>
      <c r="S563" s="1030"/>
      <c r="T563" s="1030"/>
      <c r="U563" s="1064"/>
      <c r="V563" s="1030"/>
      <c r="W563" s="1030"/>
      <c r="X563" s="1030"/>
      <c r="Y563" s="1030"/>
      <c r="Z563" s="1030"/>
      <c r="AA563" s="1030"/>
      <c r="AB563" s="1030"/>
      <c r="AC563" s="1030"/>
      <c r="AD563" s="1030"/>
      <c r="AE563" s="1030"/>
      <c r="AF563" s="1030"/>
      <c r="AG563" s="1030"/>
      <c r="AH563" s="1030"/>
      <c r="AI563" s="1030"/>
      <c r="AJ563" s="1030"/>
      <c r="AK563" s="1030"/>
      <c r="AL563" s="1030"/>
      <c r="AM563" s="1030"/>
      <c r="AN563" s="1030"/>
    </row>
    <row r="564">
      <c r="A564" s="1083"/>
      <c r="B564" s="1104"/>
      <c r="C564" s="1030"/>
      <c r="D564" s="1030"/>
      <c r="E564" s="1030"/>
      <c r="F564" s="1030"/>
      <c r="G564" s="1030"/>
      <c r="H564" s="1030"/>
      <c r="I564" s="1030"/>
      <c r="J564" s="1030"/>
      <c r="K564" s="1030"/>
      <c r="L564" s="1030"/>
      <c r="M564" s="1030"/>
      <c r="N564" s="1030"/>
      <c r="O564" s="1030"/>
      <c r="P564" s="1030"/>
      <c r="Q564" s="1030"/>
      <c r="R564" s="1030"/>
      <c r="S564" s="1030"/>
      <c r="T564" s="1030"/>
      <c r="U564" s="1064"/>
      <c r="V564" s="1030"/>
      <c r="W564" s="1030"/>
      <c r="X564" s="1030"/>
      <c r="Y564" s="1030"/>
      <c r="Z564" s="1030"/>
      <c r="AA564" s="1030"/>
      <c r="AB564" s="1030"/>
      <c r="AC564" s="1030"/>
      <c r="AD564" s="1030"/>
      <c r="AE564" s="1030"/>
      <c r="AF564" s="1030"/>
      <c r="AG564" s="1030"/>
      <c r="AH564" s="1030"/>
      <c r="AI564" s="1030"/>
      <c r="AJ564" s="1030"/>
      <c r="AK564" s="1030"/>
      <c r="AL564" s="1030"/>
      <c r="AM564" s="1030"/>
      <c r="AN564" s="1030"/>
    </row>
    <row r="565">
      <c r="A565" s="1083"/>
      <c r="B565" s="1104"/>
      <c r="C565" s="1030"/>
      <c r="D565" s="1030"/>
      <c r="E565" s="1030"/>
      <c r="F565" s="1030"/>
      <c r="G565" s="1030"/>
      <c r="H565" s="1030"/>
      <c r="I565" s="1030"/>
      <c r="J565" s="1030"/>
      <c r="K565" s="1030"/>
      <c r="L565" s="1030"/>
      <c r="M565" s="1030"/>
      <c r="N565" s="1030"/>
      <c r="O565" s="1030"/>
      <c r="P565" s="1030"/>
      <c r="Q565" s="1030"/>
      <c r="R565" s="1030"/>
      <c r="S565" s="1030"/>
      <c r="T565" s="1030"/>
      <c r="U565" s="1064"/>
      <c r="V565" s="1030"/>
      <c r="W565" s="1030"/>
      <c r="X565" s="1030"/>
      <c r="Y565" s="1030"/>
      <c r="Z565" s="1030"/>
      <c r="AA565" s="1030"/>
      <c r="AB565" s="1030"/>
      <c r="AC565" s="1030"/>
      <c r="AD565" s="1030"/>
      <c r="AE565" s="1030"/>
      <c r="AF565" s="1030"/>
      <c r="AG565" s="1030"/>
      <c r="AH565" s="1030"/>
      <c r="AI565" s="1030"/>
      <c r="AJ565" s="1030"/>
      <c r="AK565" s="1030"/>
      <c r="AL565" s="1030"/>
      <c r="AM565" s="1030"/>
      <c r="AN565" s="1030"/>
    </row>
    <row r="566">
      <c r="A566" s="1083"/>
      <c r="B566" s="1104"/>
      <c r="C566" s="1030"/>
      <c r="D566" s="1030"/>
      <c r="E566" s="1030"/>
      <c r="F566" s="1030"/>
      <c r="G566" s="1030"/>
      <c r="H566" s="1030"/>
      <c r="I566" s="1030"/>
      <c r="J566" s="1030"/>
      <c r="K566" s="1030"/>
      <c r="L566" s="1030"/>
      <c r="M566" s="1030"/>
      <c r="N566" s="1030"/>
      <c r="O566" s="1030"/>
      <c r="P566" s="1030"/>
      <c r="Q566" s="1030"/>
      <c r="R566" s="1030"/>
      <c r="S566" s="1030"/>
      <c r="T566" s="1030"/>
      <c r="U566" s="1064"/>
      <c r="V566" s="1030"/>
      <c r="W566" s="1030"/>
      <c r="X566" s="1030"/>
      <c r="Y566" s="1030"/>
      <c r="Z566" s="1030"/>
      <c r="AA566" s="1030"/>
      <c r="AB566" s="1030"/>
      <c r="AC566" s="1030"/>
      <c r="AD566" s="1030"/>
      <c r="AE566" s="1030"/>
      <c r="AF566" s="1030"/>
      <c r="AG566" s="1030"/>
      <c r="AH566" s="1030"/>
      <c r="AI566" s="1030"/>
      <c r="AJ566" s="1030"/>
      <c r="AK566" s="1030"/>
      <c r="AL566" s="1030"/>
      <c r="AM566" s="1030"/>
      <c r="AN566" s="1030"/>
    </row>
    <row r="567">
      <c r="A567" s="1083"/>
      <c r="B567" s="1104"/>
      <c r="C567" s="1030"/>
      <c r="D567" s="1030"/>
      <c r="E567" s="1030"/>
      <c r="F567" s="1030"/>
      <c r="G567" s="1030"/>
      <c r="H567" s="1030"/>
      <c r="I567" s="1030"/>
      <c r="J567" s="1030"/>
      <c r="K567" s="1030"/>
      <c r="L567" s="1030"/>
      <c r="M567" s="1030"/>
      <c r="N567" s="1030"/>
      <c r="O567" s="1030"/>
      <c r="P567" s="1030"/>
      <c r="Q567" s="1030"/>
      <c r="R567" s="1030"/>
      <c r="S567" s="1030"/>
      <c r="T567" s="1030"/>
      <c r="U567" s="1064"/>
      <c r="V567" s="1030"/>
      <c r="W567" s="1030"/>
      <c r="X567" s="1030"/>
      <c r="Y567" s="1030"/>
      <c r="Z567" s="1030"/>
      <c r="AA567" s="1030"/>
      <c r="AB567" s="1030"/>
      <c r="AC567" s="1030"/>
      <c r="AD567" s="1030"/>
      <c r="AE567" s="1030"/>
      <c r="AF567" s="1030"/>
      <c r="AG567" s="1030"/>
      <c r="AH567" s="1030"/>
      <c r="AI567" s="1030"/>
      <c r="AJ567" s="1030"/>
      <c r="AK567" s="1030"/>
      <c r="AL567" s="1030"/>
      <c r="AM567" s="1030"/>
      <c r="AN567" s="1030"/>
    </row>
    <row r="568">
      <c r="A568" s="1083"/>
      <c r="B568" s="1104"/>
      <c r="C568" s="1030"/>
      <c r="D568" s="1030"/>
      <c r="E568" s="1030"/>
      <c r="F568" s="1030"/>
      <c r="G568" s="1030"/>
      <c r="H568" s="1030"/>
      <c r="I568" s="1030"/>
      <c r="J568" s="1030"/>
      <c r="K568" s="1030"/>
      <c r="L568" s="1030"/>
      <c r="M568" s="1030"/>
      <c r="N568" s="1030"/>
      <c r="O568" s="1030"/>
      <c r="P568" s="1030"/>
      <c r="Q568" s="1030"/>
      <c r="R568" s="1030"/>
      <c r="S568" s="1030"/>
      <c r="T568" s="1030"/>
      <c r="U568" s="1064"/>
      <c r="V568" s="1030"/>
      <c r="W568" s="1030"/>
      <c r="X568" s="1030"/>
      <c r="Y568" s="1030"/>
      <c r="Z568" s="1030"/>
      <c r="AA568" s="1030"/>
      <c r="AB568" s="1030"/>
      <c r="AC568" s="1030"/>
      <c r="AD568" s="1030"/>
      <c r="AE568" s="1030"/>
      <c r="AF568" s="1030"/>
      <c r="AG568" s="1030"/>
      <c r="AH568" s="1030"/>
      <c r="AI568" s="1030"/>
      <c r="AJ568" s="1030"/>
      <c r="AK568" s="1030"/>
      <c r="AL568" s="1030"/>
      <c r="AM568" s="1030"/>
      <c r="AN568" s="1030"/>
    </row>
    <row r="569">
      <c r="A569" s="1083"/>
      <c r="B569" s="1104"/>
      <c r="C569" s="1030"/>
      <c r="D569" s="1030"/>
      <c r="E569" s="1030"/>
      <c r="F569" s="1030"/>
      <c r="G569" s="1030"/>
      <c r="H569" s="1030"/>
      <c r="I569" s="1030"/>
      <c r="J569" s="1030"/>
      <c r="K569" s="1030"/>
      <c r="L569" s="1030"/>
      <c r="M569" s="1030"/>
      <c r="N569" s="1030"/>
      <c r="O569" s="1030"/>
      <c r="P569" s="1030"/>
      <c r="Q569" s="1030"/>
      <c r="R569" s="1030"/>
      <c r="S569" s="1030"/>
      <c r="T569" s="1030"/>
      <c r="U569" s="1064"/>
      <c r="V569" s="1030"/>
      <c r="W569" s="1030"/>
      <c r="X569" s="1030"/>
      <c r="Y569" s="1030"/>
      <c r="Z569" s="1030"/>
      <c r="AA569" s="1030"/>
      <c r="AB569" s="1030"/>
      <c r="AC569" s="1030"/>
      <c r="AD569" s="1030"/>
      <c r="AE569" s="1030"/>
      <c r="AF569" s="1030"/>
      <c r="AG569" s="1030"/>
      <c r="AH569" s="1030"/>
      <c r="AI569" s="1030"/>
      <c r="AJ569" s="1030"/>
      <c r="AK569" s="1030"/>
      <c r="AL569" s="1030"/>
      <c r="AM569" s="1030"/>
      <c r="AN569" s="1030"/>
    </row>
    <row r="570">
      <c r="A570" s="1083"/>
      <c r="B570" s="1104"/>
      <c r="C570" s="1030"/>
      <c r="D570" s="1030"/>
      <c r="E570" s="1030"/>
      <c r="F570" s="1030"/>
      <c r="G570" s="1030"/>
      <c r="H570" s="1030"/>
      <c r="I570" s="1030"/>
      <c r="J570" s="1030"/>
      <c r="K570" s="1030"/>
      <c r="L570" s="1030"/>
      <c r="M570" s="1030"/>
      <c r="N570" s="1030"/>
      <c r="O570" s="1030"/>
      <c r="P570" s="1030"/>
      <c r="Q570" s="1030"/>
      <c r="R570" s="1030"/>
      <c r="S570" s="1030"/>
      <c r="T570" s="1030"/>
      <c r="U570" s="1064"/>
      <c r="V570" s="1030"/>
      <c r="W570" s="1030"/>
      <c r="X570" s="1030"/>
      <c r="Y570" s="1030"/>
      <c r="Z570" s="1030"/>
      <c r="AA570" s="1030"/>
      <c r="AB570" s="1030"/>
      <c r="AC570" s="1030"/>
      <c r="AD570" s="1030"/>
      <c r="AE570" s="1030"/>
      <c r="AF570" s="1030"/>
      <c r="AG570" s="1030"/>
      <c r="AH570" s="1030"/>
      <c r="AI570" s="1030"/>
      <c r="AJ570" s="1030"/>
      <c r="AK570" s="1030"/>
      <c r="AL570" s="1030"/>
      <c r="AM570" s="1030"/>
      <c r="AN570" s="1030"/>
    </row>
    <row r="571">
      <c r="A571" s="1083"/>
      <c r="B571" s="1104"/>
      <c r="C571" s="1030"/>
      <c r="D571" s="1030"/>
      <c r="E571" s="1030"/>
      <c r="F571" s="1030"/>
      <c r="G571" s="1030"/>
      <c r="H571" s="1030"/>
      <c r="I571" s="1030"/>
      <c r="J571" s="1030"/>
      <c r="K571" s="1030"/>
      <c r="L571" s="1030"/>
      <c r="M571" s="1030"/>
      <c r="N571" s="1030"/>
      <c r="O571" s="1030"/>
      <c r="P571" s="1030"/>
      <c r="Q571" s="1030"/>
      <c r="R571" s="1030"/>
      <c r="S571" s="1030"/>
      <c r="T571" s="1030"/>
      <c r="U571" s="1064"/>
      <c r="V571" s="1030"/>
      <c r="W571" s="1030"/>
      <c r="X571" s="1030"/>
      <c r="Y571" s="1030"/>
      <c r="Z571" s="1030"/>
      <c r="AA571" s="1030"/>
      <c r="AB571" s="1030"/>
      <c r="AC571" s="1030"/>
      <c r="AD571" s="1030"/>
      <c r="AE571" s="1030"/>
      <c r="AF571" s="1030"/>
      <c r="AG571" s="1030"/>
      <c r="AH571" s="1030"/>
      <c r="AI571" s="1030"/>
      <c r="AJ571" s="1030"/>
      <c r="AK571" s="1030"/>
      <c r="AL571" s="1030"/>
      <c r="AM571" s="1030"/>
      <c r="AN571" s="1030"/>
    </row>
    <row r="572">
      <c r="A572" s="1083"/>
      <c r="B572" s="1104"/>
      <c r="C572" s="1030"/>
      <c r="D572" s="1030"/>
      <c r="E572" s="1030"/>
      <c r="F572" s="1030"/>
      <c r="G572" s="1030"/>
      <c r="H572" s="1030"/>
      <c r="I572" s="1030"/>
      <c r="J572" s="1030"/>
      <c r="K572" s="1030"/>
      <c r="L572" s="1030"/>
      <c r="M572" s="1030"/>
      <c r="N572" s="1030"/>
      <c r="O572" s="1030"/>
      <c r="P572" s="1030"/>
      <c r="Q572" s="1030"/>
      <c r="R572" s="1030"/>
      <c r="S572" s="1030"/>
      <c r="T572" s="1030"/>
      <c r="U572" s="1064"/>
      <c r="V572" s="1030"/>
      <c r="W572" s="1030"/>
      <c r="X572" s="1030"/>
      <c r="Y572" s="1030"/>
      <c r="Z572" s="1030"/>
      <c r="AA572" s="1030"/>
      <c r="AB572" s="1030"/>
      <c r="AC572" s="1030"/>
      <c r="AD572" s="1030"/>
      <c r="AE572" s="1030"/>
      <c r="AF572" s="1030"/>
      <c r="AG572" s="1030"/>
      <c r="AH572" s="1030"/>
      <c r="AI572" s="1030"/>
      <c r="AJ572" s="1030"/>
      <c r="AK572" s="1030"/>
      <c r="AL572" s="1030"/>
      <c r="AM572" s="1030"/>
      <c r="AN572" s="1030"/>
    </row>
    <row r="573">
      <c r="A573" s="1083"/>
      <c r="B573" s="1104"/>
      <c r="C573" s="1030"/>
      <c r="D573" s="1030"/>
      <c r="E573" s="1030"/>
      <c r="F573" s="1030"/>
      <c r="G573" s="1030"/>
      <c r="H573" s="1030"/>
      <c r="I573" s="1030"/>
      <c r="J573" s="1030"/>
      <c r="K573" s="1030"/>
      <c r="L573" s="1030"/>
      <c r="M573" s="1030"/>
      <c r="N573" s="1030"/>
      <c r="O573" s="1030"/>
      <c r="P573" s="1030"/>
      <c r="Q573" s="1030"/>
      <c r="R573" s="1030"/>
      <c r="S573" s="1030"/>
      <c r="T573" s="1030"/>
      <c r="U573" s="1064"/>
      <c r="V573" s="1030"/>
      <c r="W573" s="1030"/>
      <c r="X573" s="1030"/>
      <c r="Y573" s="1030"/>
      <c r="Z573" s="1030"/>
      <c r="AA573" s="1030"/>
      <c r="AB573" s="1030"/>
      <c r="AC573" s="1030"/>
      <c r="AD573" s="1030"/>
      <c r="AE573" s="1030"/>
      <c r="AF573" s="1030"/>
      <c r="AG573" s="1030"/>
      <c r="AH573" s="1030"/>
      <c r="AI573" s="1030"/>
      <c r="AJ573" s="1030"/>
      <c r="AK573" s="1030"/>
      <c r="AL573" s="1030"/>
      <c r="AM573" s="1030"/>
      <c r="AN573" s="1030"/>
    </row>
    <row r="574">
      <c r="A574" s="1083"/>
      <c r="B574" s="1104"/>
      <c r="C574" s="1030"/>
      <c r="D574" s="1030"/>
      <c r="E574" s="1030"/>
      <c r="F574" s="1030"/>
      <c r="G574" s="1030"/>
      <c r="H574" s="1030"/>
      <c r="I574" s="1030"/>
      <c r="J574" s="1030"/>
      <c r="K574" s="1030"/>
      <c r="L574" s="1030"/>
      <c r="M574" s="1030"/>
      <c r="N574" s="1030"/>
      <c r="O574" s="1030"/>
      <c r="P574" s="1030"/>
      <c r="Q574" s="1030"/>
      <c r="R574" s="1030"/>
      <c r="S574" s="1030"/>
      <c r="T574" s="1030"/>
      <c r="U574" s="1064"/>
      <c r="V574" s="1030"/>
      <c r="W574" s="1030"/>
      <c r="X574" s="1030"/>
      <c r="Y574" s="1030"/>
      <c r="Z574" s="1030"/>
      <c r="AA574" s="1030"/>
      <c r="AB574" s="1030"/>
      <c r="AC574" s="1030"/>
      <c r="AD574" s="1030"/>
      <c r="AE574" s="1030"/>
      <c r="AF574" s="1030"/>
      <c r="AG574" s="1030"/>
      <c r="AH574" s="1030"/>
      <c r="AI574" s="1030"/>
      <c r="AJ574" s="1030"/>
      <c r="AK574" s="1030"/>
      <c r="AL574" s="1030"/>
      <c r="AM574" s="1030"/>
      <c r="AN574" s="1030"/>
    </row>
    <row r="575">
      <c r="A575" s="1083"/>
      <c r="B575" s="1104"/>
      <c r="C575" s="1030"/>
      <c r="D575" s="1030"/>
      <c r="E575" s="1030"/>
      <c r="F575" s="1030"/>
      <c r="G575" s="1030"/>
      <c r="H575" s="1030"/>
      <c r="I575" s="1030"/>
      <c r="J575" s="1030"/>
      <c r="K575" s="1030"/>
      <c r="L575" s="1030"/>
      <c r="M575" s="1030"/>
      <c r="N575" s="1030"/>
      <c r="O575" s="1030"/>
      <c r="P575" s="1030"/>
      <c r="Q575" s="1030"/>
      <c r="R575" s="1030"/>
      <c r="S575" s="1030"/>
      <c r="T575" s="1030"/>
      <c r="U575" s="1064"/>
      <c r="V575" s="1030"/>
      <c r="W575" s="1030"/>
      <c r="X575" s="1030"/>
      <c r="Y575" s="1030"/>
      <c r="Z575" s="1030"/>
      <c r="AA575" s="1030"/>
      <c r="AB575" s="1030"/>
      <c r="AC575" s="1030"/>
      <c r="AD575" s="1030"/>
      <c r="AE575" s="1030"/>
      <c r="AF575" s="1030"/>
      <c r="AG575" s="1030"/>
      <c r="AH575" s="1030"/>
      <c r="AI575" s="1030"/>
      <c r="AJ575" s="1030"/>
      <c r="AK575" s="1030"/>
      <c r="AL575" s="1030"/>
      <c r="AM575" s="1030"/>
      <c r="AN575" s="1030"/>
    </row>
    <row r="576">
      <c r="A576" s="1083"/>
      <c r="B576" s="1104"/>
      <c r="C576" s="1030"/>
      <c r="D576" s="1030"/>
      <c r="E576" s="1030"/>
      <c r="F576" s="1030"/>
      <c r="G576" s="1030"/>
      <c r="H576" s="1030"/>
      <c r="I576" s="1030"/>
      <c r="J576" s="1030"/>
      <c r="K576" s="1030"/>
      <c r="L576" s="1030"/>
      <c r="M576" s="1030"/>
      <c r="N576" s="1030"/>
      <c r="O576" s="1030"/>
      <c r="P576" s="1030"/>
      <c r="Q576" s="1030"/>
      <c r="R576" s="1030"/>
      <c r="S576" s="1030"/>
      <c r="T576" s="1030"/>
      <c r="U576" s="1064"/>
      <c r="V576" s="1030"/>
      <c r="W576" s="1030"/>
      <c r="X576" s="1030"/>
      <c r="Y576" s="1030"/>
      <c r="Z576" s="1030"/>
      <c r="AA576" s="1030"/>
      <c r="AB576" s="1030"/>
      <c r="AC576" s="1030"/>
      <c r="AD576" s="1030"/>
      <c r="AE576" s="1030"/>
      <c r="AF576" s="1030"/>
      <c r="AG576" s="1030"/>
      <c r="AH576" s="1030"/>
      <c r="AI576" s="1030"/>
      <c r="AJ576" s="1030"/>
      <c r="AK576" s="1030"/>
      <c r="AL576" s="1030"/>
      <c r="AM576" s="1030"/>
      <c r="AN576" s="1030"/>
    </row>
    <row r="577">
      <c r="A577" s="1083"/>
      <c r="B577" s="1104"/>
      <c r="C577" s="1030"/>
      <c r="D577" s="1030"/>
      <c r="E577" s="1030"/>
      <c r="F577" s="1030"/>
      <c r="G577" s="1030"/>
      <c r="H577" s="1030"/>
      <c r="I577" s="1030"/>
      <c r="J577" s="1030"/>
      <c r="K577" s="1030"/>
      <c r="L577" s="1030"/>
      <c r="M577" s="1030"/>
      <c r="N577" s="1030"/>
      <c r="O577" s="1030"/>
      <c r="P577" s="1030"/>
      <c r="Q577" s="1030"/>
      <c r="R577" s="1030"/>
      <c r="S577" s="1030"/>
      <c r="T577" s="1030"/>
      <c r="U577" s="1064"/>
      <c r="V577" s="1030"/>
      <c r="W577" s="1030"/>
      <c r="X577" s="1030"/>
      <c r="Y577" s="1030"/>
      <c r="Z577" s="1030"/>
      <c r="AA577" s="1030"/>
      <c r="AB577" s="1030"/>
      <c r="AC577" s="1030"/>
      <c r="AD577" s="1030"/>
      <c r="AE577" s="1030"/>
      <c r="AF577" s="1030"/>
      <c r="AG577" s="1030"/>
      <c r="AH577" s="1030"/>
      <c r="AI577" s="1030"/>
      <c r="AJ577" s="1030"/>
      <c r="AK577" s="1030"/>
      <c r="AL577" s="1030"/>
      <c r="AM577" s="1030"/>
      <c r="AN577" s="1030"/>
    </row>
    <row r="578">
      <c r="A578" s="1083"/>
      <c r="B578" s="1104"/>
      <c r="C578" s="1030"/>
      <c r="D578" s="1030"/>
      <c r="E578" s="1030"/>
      <c r="F578" s="1030"/>
      <c r="G578" s="1030"/>
      <c r="H578" s="1030"/>
      <c r="I578" s="1030"/>
      <c r="J578" s="1030"/>
      <c r="K578" s="1030"/>
      <c r="L578" s="1030"/>
      <c r="M578" s="1030"/>
      <c r="N578" s="1030"/>
      <c r="O578" s="1030"/>
      <c r="P578" s="1030"/>
      <c r="Q578" s="1030"/>
      <c r="R578" s="1030"/>
      <c r="S578" s="1030"/>
      <c r="T578" s="1030"/>
      <c r="U578" s="1064"/>
      <c r="V578" s="1030"/>
      <c r="W578" s="1030"/>
      <c r="X578" s="1030"/>
      <c r="Y578" s="1030"/>
      <c r="Z578" s="1030"/>
      <c r="AA578" s="1030"/>
      <c r="AB578" s="1030"/>
      <c r="AC578" s="1030"/>
      <c r="AD578" s="1030"/>
      <c r="AE578" s="1030"/>
      <c r="AF578" s="1030"/>
      <c r="AG578" s="1030"/>
      <c r="AH578" s="1030"/>
      <c r="AI578" s="1030"/>
      <c r="AJ578" s="1030"/>
      <c r="AK578" s="1030"/>
      <c r="AL578" s="1030"/>
      <c r="AM578" s="1030"/>
      <c r="AN578" s="1030"/>
    </row>
    <row r="579">
      <c r="A579" s="1083"/>
      <c r="B579" s="1104"/>
      <c r="C579" s="1030"/>
      <c r="D579" s="1030"/>
      <c r="E579" s="1030"/>
      <c r="F579" s="1030"/>
      <c r="G579" s="1030"/>
      <c r="H579" s="1030"/>
      <c r="I579" s="1030"/>
      <c r="J579" s="1030"/>
      <c r="K579" s="1030"/>
      <c r="L579" s="1030"/>
      <c r="M579" s="1030"/>
      <c r="N579" s="1030"/>
      <c r="O579" s="1030"/>
      <c r="P579" s="1030"/>
      <c r="Q579" s="1030"/>
      <c r="R579" s="1030"/>
      <c r="S579" s="1030"/>
      <c r="T579" s="1030"/>
      <c r="U579" s="1064"/>
      <c r="V579" s="1030"/>
      <c r="W579" s="1030"/>
      <c r="X579" s="1030"/>
      <c r="Y579" s="1030"/>
      <c r="Z579" s="1030"/>
      <c r="AA579" s="1030"/>
      <c r="AB579" s="1030"/>
      <c r="AC579" s="1030"/>
      <c r="AD579" s="1030"/>
      <c r="AE579" s="1030"/>
      <c r="AF579" s="1030"/>
      <c r="AG579" s="1030"/>
      <c r="AH579" s="1030"/>
      <c r="AI579" s="1030"/>
      <c r="AJ579" s="1030"/>
      <c r="AK579" s="1030"/>
      <c r="AL579" s="1030"/>
      <c r="AM579" s="1030"/>
      <c r="AN579" s="1030"/>
    </row>
    <row r="580">
      <c r="A580" s="1083"/>
      <c r="B580" s="1104"/>
      <c r="C580" s="1030"/>
      <c r="D580" s="1030"/>
      <c r="E580" s="1030"/>
      <c r="F580" s="1030"/>
      <c r="G580" s="1030"/>
      <c r="H580" s="1030"/>
      <c r="I580" s="1030"/>
      <c r="J580" s="1030"/>
      <c r="K580" s="1030"/>
      <c r="L580" s="1030"/>
      <c r="M580" s="1030"/>
      <c r="N580" s="1030"/>
      <c r="O580" s="1030"/>
      <c r="P580" s="1030"/>
      <c r="Q580" s="1030"/>
      <c r="R580" s="1030"/>
      <c r="S580" s="1030"/>
      <c r="T580" s="1030"/>
      <c r="U580" s="1064"/>
      <c r="V580" s="1030"/>
      <c r="W580" s="1030"/>
      <c r="X580" s="1030"/>
      <c r="Y580" s="1030"/>
      <c r="Z580" s="1030"/>
      <c r="AA580" s="1030"/>
      <c r="AB580" s="1030"/>
      <c r="AC580" s="1030"/>
      <c r="AD580" s="1030"/>
      <c r="AE580" s="1030"/>
      <c r="AF580" s="1030"/>
      <c r="AG580" s="1030"/>
      <c r="AH580" s="1030"/>
      <c r="AI580" s="1030"/>
      <c r="AJ580" s="1030"/>
      <c r="AK580" s="1030"/>
      <c r="AL580" s="1030"/>
      <c r="AM580" s="1030"/>
      <c r="AN580" s="1030"/>
    </row>
    <row r="581">
      <c r="A581" s="1083"/>
      <c r="B581" s="1104"/>
      <c r="C581" s="1030"/>
      <c r="D581" s="1030"/>
      <c r="E581" s="1030"/>
      <c r="F581" s="1030"/>
      <c r="G581" s="1030"/>
      <c r="H581" s="1030"/>
      <c r="I581" s="1030"/>
      <c r="J581" s="1030"/>
      <c r="K581" s="1030"/>
      <c r="L581" s="1030"/>
      <c r="M581" s="1030"/>
      <c r="N581" s="1030"/>
      <c r="O581" s="1030"/>
      <c r="P581" s="1030"/>
      <c r="Q581" s="1030"/>
      <c r="R581" s="1030"/>
      <c r="S581" s="1030"/>
      <c r="T581" s="1030"/>
      <c r="U581" s="1064"/>
      <c r="V581" s="1030"/>
      <c r="W581" s="1030"/>
      <c r="X581" s="1030"/>
      <c r="Y581" s="1030"/>
      <c r="Z581" s="1030"/>
      <c r="AA581" s="1030"/>
      <c r="AB581" s="1030"/>
      <c r="AC581" s="1030"/>
      <c r="AD581" s="1030"/>
      <c r="AE581" s="1030"/>
      <c r="AF581" s="1030"/>
      <c r="AG581" s="1030"/>
      <c r="AH581" s="1030"/>
      <c r="AI581" s="1030"/>
      <c r="AJ581" s="1030"/>
      <c r="AK581" s="1030"/>
      <c r="AL581" s="1030"/>
      <c r="AM581" s="1030"/>
      <c r="AN581" s="1030"/>
    </row>
    <row r="582">
      <c r="A582" s="1083"/>
      <c r="B582" s="1104"/>
      <c r="C582" s="1030"/>
      <c r="D582" s="1030"/>
      <c r="E582" s="1030"/>
      <c r="F582" s="1030"/>
      <c r="G582" s="1030"/>
      <c r="H582" s="1030"/>
      <c r="I582" s="1030"/>
      <c r="J582" s="1030"/>
      <c r="K582" s="1030"/>
      <c r="L582" s="1030"/>
      <c r="M582" s="1030"/>
      <c r="N582" s="1030"/>
      <c r="O582" s="1030"/>
      <c r="P582" s="1030"/>
      <c r="Q582" s="1030"/>
      <c r="R582" s="1030"/>
      <c r="S582" s="1030"/>
      <c r="T582" s="1030"/>
      <c r="U582" s="1064"/>
      <c r="V582" s="1030"/>
      <c r="W582" s="1030"/>
      <c r="X582" s="1030"/>
      <c r="Y582" s="1030"/>
      <c r="Z582" s="1030"/>
      <c r="AA582" s="1030"/>
      <c r="AB582" s="1030"/>
      <c r="AC582" s="1030"/>
      <c r="AD582" s="1030"/>
      <c r="AE582" s="1030"/>
      <c r="AF582" s="1030"/>
      <c r="AG582" s="1030"/>
      <c r="AH582" s="1030"/>
      <c r="AI582" s="1030"/>
      <c r="AJ582" s="1030"/>
      <c r="AK582" s="1030"/>
      <c r="AL582" s="1030"/>
      <c r="AM582" s="1030"/>
      <c r="AN582" s="1030"/>
    </row>
    <row r="583">
      <c r="A583" s="1083"/>
      <c r="B583" s="1104"/>
      <c r="C583" s="1030"/>
      <c r="D583" s="1030"/>
      <c r="E583" s="1030"/>
      <c r="F583" s="1030"/>
      <c r="G583" s="1030"/>
      <c r="H583" s="1030"/>
      <c r="I583" s="1030"/>
      <c r="J583" s="1030"/>
      <c r="K583" s="1030"/>
      <c r="L583" s="1030"/>
      <c r="M583" s="1030"/>
      <c r="N583" s="1030"/>
      <c r="O583" s="1030"/>
      <c r="P583" s="1030"/>
      <c r="Q583" s="1030"/>
      <c r="R583" s="1030"/>
      <c r="S583" s="1030"/>
      <c r="T583" s="1030"/>
      <c r="U583" s="1064"/>
      <c r="V583" s="1030"/>
      <c r="W583" s="1030"/>
      <c r="X583" s="1030"/>
      <c r="Y583" s="1030"/>
      <c r="Z583" s="1030"/>
      <c r="AA583" s="1030"/>
      <c r="AB583" s="1030"/>
      <c r="AC583" s="1030"/>
      <c r="AD583" s="1030"/>
      <c r="AE583" s="1030"/>
      <c r="AF583" s="1030"/>
      <c r="AG583" s="1030"/>
      <c r="AH583" s="1030"/>
      <c r="AI583" s="1030"/>
      <c r="AJ583" s="1030"/>
      <c r="AK583" s="1030"/>
      <c r="AL583" s="1030"/>
      <c r="AM583" s="1030"/>
      <c r="AN583" s="1030"/>
    </row>
    <row r="584">
      <c r="A584" s="1083"/>
      <c r="B584" s="1104"/>
      <c r="C584" s="1030"/>
      <c r="D584" s="1030"/>
      <c r="E584" s="1030"/>
      <c r="F584" s="1030"/>
      <c r="G584" s="1030"/>
      <c r="H584" s="1030"/>
      <c r="I584" s="1030"/>
      <c r="J584" s="1030"/>
      <c r="K584" s="1030"/>
      <c r="L584" s="1030"/>
      <c r="M584" s="1030"/>
      <c r="N584" s="1030"/>
      <c r="O584" s="1030"/>
      <c r="P584" s="1030"/>
      <c r="Q584" s="1030"/>
      <c r="R584" s="1030"/>
      <c r="S584" s="1030"/>
      <c r="T584" s="1030"/>
      <c r="U584" s="1064"/>
      <c r="V584" s="1030"/>
      <c r="W584" s="1030"/>
      <c r="X584" s="1030"/>
      <c r="Y584" s="1030"/>
      <c r="Z584" s="1030"/>
      <c r="AA584" s="1030"/>
      <c r="AB584" s="1030"/>
      <c r="AC584" s="1030"/>
      <c r="AD584" s="1030"/>
      <c r="AE584" s="1030"/>
      <c r="AF584" s="1030"/>
      <c r="AG584" s="1030"/>
      <c r="AH584" s="1030"/>
      <c r="AI584" s="1030"/>
      <c r="AJ584" s="1030"/>
      <c r="AK584" s="1030"/>
      <c r="AL584" s="1030"/>
      <c r="AM584" s="1030"/>
      <c r="AN584" s="1030"/>
    </row>
    <row r="585">
      <c r="A585" s="1083"/>
      <c r="B585" s="1104"/>
      <c r="C585" s="1030"/>
      <c r="D585" s="1030"/>
      <c r="E585" s="1030"/>
      <c r="F585" s="1030"/>
      <c r="G585" s="1030"/>
      <c r="H585" s="1030"/>
      <c r="I585" s="1030"/>
      <c r="J585" s="1030"/>
      <c r="K585" s="1030"/>
      <c r="L585" s="1030"/>
      <c r="M585" s="1030"/>
      <c r="N585" s="1030"/>
      <c r="O585" s="1030"/>
      <c r="P585" s="1030"/>
      <c r="Q585" s="1030"/>
      <c r="R585" s="1030"/>
      <c r="S585" s="1030"/>
      <c r="T585" s="1030"/>
      <c r="U585" s="1064"/>
      <c r="V585" s="1030"/>
      <c r="W585" s="1030"/>
      <c r="X585" s="1030"/>
      <c r="Y585" s="1030"/>
      <c r="Z585" s="1030"/>
      <c r="AA585" s="1030"/>
      <c r="AB585" s="1030"/>
      <c r="AC585" s="1030"/>
      <c r="AD585" s="1030"/>
      <c r="AE585" s="1030"/>
      <c r="AF585" s="1030"/>
      <c r="AG585" s="1030"/>
      <c r="AH585" s="1030"/>
      <c r="AI585" s="1030"/>
      <c r="AJ585" s="1030"/>
      <c r="AK585" s="1030"/>
      <c r="AL585" s="1030"/>
      <c r="AM585" s="1030"/>
      <c r="AN585" s="1030"/>
    </row>
    <row r="586">
      <c r="A586" s="1083"/>
      <c r="B586" s="1104"/>
      <c r="C586" s="1030"/>
      <c r="D586" s="1030"/>
      <c r="E586" s="1030"/>
      <c r="F586" s="1030"/>
      <c r="G586" s="1030"/>
      <c r="H586" s="1030"/>
      <c r="I586" s="1030"/>
      <c r="J586" s="1030"/>
      <c r="K586" s="1030"/>
      <c r="L586" s="1030"/>
      <c r="M586" s="1030"/>
      <c r="N586" s="1030"/>
      <c r="O586" s="1030"/>
      <c r="P586" s="1030"/>
      <c r="Q586" s="1030"/>
      <c r="R586" s="1030"/>
      <c r="S586" s="1030"/>
      <c r="T586" s="1030"/>
      <c r="U586" s="1064"/>
      <c r="V586" s="1030"/>
      <c r="W586" s="1030"/>
      <c r="X586" s="1030"/>
      <c r="Y586" s="1030"/>
      <c r="Z586" s="1030"/>
      <c r="AA586" s="1030"/>
      <c r="AB586" s="1030"/>
      <c r="AC586" s="1030"/>
      <c r="AD586" s="1030"/>
      <c r="AE586" s="1030"/>
      <c r="AF586" s="1030"/>
      <c r="AG586" s="1030"/>
      <c r="AH586" s="1030"/>
      <c r="AI586" s="1030"/>
      <c r="AJ586" s="1030"/>
      <c r="AK586" s="1030"/>
      <c r="AL586" s="1030"/>
      <c r="AM586" s="1030"/>
      <c r="AN586" s="1030"/>
    </row>
    <row r="587">
      <c r="A587" s="1083"/>
      <c r="B587" s="1104"/>
      <c r="C587" s="1030"/>
      <c r="D587" s="1030"/>
      <c r="E587" s="1030"/>
      <c r="F587" s="1030"/>
      <c r="G587" s="1030"/>
      <c r="H587" s="1030"/>
      <c r="I587" s="1030"/>
      <c r="J587" s="1030"/>
      <c r="K587" s="1030"/>
      <c r="L587" s="1030"/>
      <c r="M587" s="1030"/>
      <c r="N587" s="1030"/>
      <c r="O587" s="1030"/>
      <c r="P587" s="1030"/>
      <c r="Q587" s="1030"/>
      <c r="R587" s="1030"/>
      <c r="S587" s="1030"/>
      <c r="T587" s="1030"/>
      <c r="U587" s="1064"/>
      <c r="V587" s="1030"/>
      <c r="W587" s="1030"/>
      <c r="X587" s="1030"/>
      <c r="Y587" s="1030"/>
      <c r="Z587" s="1030"/>
      <c r="AA587" s="1030"/>
      <c r="AB587" s="1030"/>
      <c r="AC587" s="1030"/>
      <c r="AD587" s="1030"/>
      <c r="AE587" s="1030"/>
      <c r="AF587" s="1030"/>
      <c r="AG587" s="1030"/>
      <c r="AH587" s="1030"/>
      <c r="AI587" s="1030"/>
      <c r="AJ587" s="1030"/>
      <c r="AK587" s="1030"/>
      <c r="AL587" s="1030"/>
      <c r="AM587" s="1030"/>
      <c r="AN587" s="1030"/>
    </row>
    <row r="588">
      <c r="A588" s="1083"/>
      <c r="B588" s="1104"/>
      <c r="C588" s="1030"/>
      <c r="D588" s="1030"/>
      <c r="E588" s="1030"/>
      <c r="F588" s="1030"/>
      <c r="G588" s="1030"/>
      <c r="H588" s="1030"/>
      <c r="I588" s="1030"/>
      <c r="J588" s="1030"/>
      <c r="K588" s="1030"/>
      <c r="L588" s="1030"/>
      <c r="M588" s="1030"/>
      <c r="N588" s="1030"/>
      <c r="O588" s="1030"/>
      <c r="P588" s="1030"/>
      <c r="Q588" s="1030"/>
      <c r="R588" s="1030"/>
      <c r="S588" s="1030"/>
      <c r="T588" s="1030"/>
      <c r="U588" s="1064"/>
      <c r="V588" s="1030"/>
      <c r="W588" s="1030"/>
      <c r="X588" s="1030"/>
      <c r="Y588" s="1030"/>
      <c r="Z588" s="1030"/>
      <c r="AA588" s="1030"/>
      <c r="AB588" s="1030"/>
      <c r="AC588" s="1030"/>
      <c r="AD588" s="1030"/>
      <c r="AE588" s="1030"/>
      <c r="AF588" s="1030"/>
      <c r="AG588" s="1030"/>
      <c r="AH588" s="1030"/>
      <c r="AI588" s="1030"/>
      <c r="AJ588" s="1030"/>
      <c r="AK588" s="1030"/>
      <c r="AL588" s="1030"/>
      <c r="AM588" s="1030"/>
      <c r="AN588" s="1030"/>
    </row>
    <row r="589">
      <c r="A589" s="1083"/>
      <c r="B589" s="1104"/>
      <c r="C589" s="1030"/>
      <c r="D589" s="1030"/>
      <c r="E589" s="1030"/>
      <c r="F589" s="1030"/>
      <c r="G589" s="1030"/>
      <c r="H589" s="1030"/>
      <c r="I589" s="1030"/>
      <c r="J589" s="1030"/>
      <c r="K589" s="1030"/>
      <c r="L589" s="1030"/>
      <c r="M589" s="1030"/>
      <c r="N589" s="1030"/>
      <c r="O589" s="1030"/>
      <c r="P589" s="1030"/>
      <c r="Q589" s="1030"/>
      <c r="R589" s="1030"/>
      <c r="S589" s="1030"/>
      <c r="T589" s="1030"/>
      <c r="U589" s="1064"/>
      <c r="V589" s="1030"/>
      <c r="W589" s="1030"/>
      <c r="X589" s="1030"/>
      <c r="Y589" s="1030"/>
      <c r="Z589" s="1030"/>
      <c r="AA589" s="1030"/>
      <c r="AB589" s="1030"/>
      <c r="AC589" s="1030"/>
      <c r="AD589" s="1030"/>
      <c r="AE589" s="1030"/>
      <c r="AF589" s="1030"/>
      <c r="AG589" s="1030"/>
      <c r="AH589" s="1030"/>
      <c r="AI589" s="1030"/>
      <c r="AJ589" s="1030"/>
      <c r="AK589" s="1030"/>
      <c r="AL589" s="1030"/>
      <c r="AM589" s="1030"/>
      <c r="AN589" s="1030"/>
    </row>
    <row r="590">
      <c r="A590" s="1083"/>
      <c r="B590" s="1104"/>
      <c r="C590" s="1030"/>
      <c r="D590" s="1030"/>
      <c r="E590" s="1030"/>
      <c r="F590" s="1030"/>
      <c r="G590" s="1030"/>
      <c r="H590" s="1030"/>
      <c r="I590" s="1030"/>
      <c r="J590" s="1030"/>
      <c r="K590" s="1030"/>
      <c r="L590" s="1030"/>
      <c r="M590" s="1030"/>
      <c r="N590" s="1030"/>
      <c r="O590" s="1030"/>
      <c r="P590" s="1030"/>
      <c r="Q590" s="1030"/>
      <c r="R590" s="1030"/>
      <c r="S590" s="1030"/>
      <c r="T590" s="1030"/>
      <c r="U590" s="1064"/>
      <c r="V590" s="1030"/>
      <c r="W590" s="1030"/>
      <c r="X590" s="1030"/>
      <c r="Y590" s="1030"/>
      <c r="Z590" s="1030"/>
      <c r="AA590" s="1030"/>
      <c r="AB590" s="1030"/>
      <c r="AC590" s="1030"/>
      <c r="AD590" s="1030"/>
      <c r="AE590" s="1030"/>
      <c r="AF590" s="1030"/>
      <c r="AG590" s="1030"/>
      <c r="AH590" s="1030"/>
      <c r="AI590" s="1030"/>
      <c r="AJ590" s="1030"/>
      <c r="AK590" s="1030"/>
      <c r="AL590" s="1030"/>
      <c r="AM590" s="1030"/>
      <c r="AN590" s="1030"/>
    </row>
    <row r="591">
      <c r="A591" s="1083"/>
      <c r="B591" s="1104"/>
      <c r="C591" s="1030"/>
      <c r="D591" s="1030"/>
      <c r="E591" s="1030"/>
      <c r="F591" s="1030"/>
      <c r="G591" s="1030"/>
      <c r="H591" s="1030"/>
      <c r="I591" s="1030"/>
      <c r="J591" s="1030"/>
      <c r="K591" s="1030"/>
      <c r="L591" s="1030"/>
      <c r="M591" s="1030"/>
      <c r="N591" s="1030"/>
      <c r="O591" s="1030"/>
      <c r="P591" s="1030"/>
      <c r="Q591" s="1030"/>
      <c r="R591" s="1030"/>
      <c r="S591" s="1030"/>
      <c r="T591" s="1030"/>
      <c r="U591" s="1064"/>
      <c r="V591" s="1030"/>
      <c r="W591" s="1030"/>
      <c r="X591" s="1030"/>
      <c r="Y591" s="1030"/>
      <c r="Z591" s="1030"/>
      <c r="AA591" s="1030"/>
      <c r="AB591" s="1030"/>
      <c r="AC591" s="1030"/>
      <c r="AD591" s="1030"/>
      <c r="AE591" s="1030"/>
      <c r="AF591" s="1030"/>
      <c r="AG591" s="1030"/>
      <c r="AH591" s="1030"/>
      <c r="AI591" s="1030"/>
      <c r="AJ591" s="1030"/>
      <c r="AK591" s="1030"/>
      <c r="AL591" s="1030"/>
      <c r="AM591" s="1030"/>
      <c r="AN591" s="1030"/>
    </row>
    <row r="592">
      <c r="A592" s="1083"/>
      <c r="B592" s="1104"/>
      <c r="C592" s="1030"/>
      <c r="D592" s="1030"/>
      <c r="E592" s="1030"/>
      <c r="F592" s="1030"/>
      <c r="G592" s="1030"/>
      <c r="H592" s="1030"/>
      <c r="I592" s="1030"/>
      <c r="J592" s="1030"/>
      <c r="K592" s="1030"/>
      <c r="L592" s="1030"/>
      <c r="M592" s="1030"/>
      <c r="N592" s="1030"/>
      <c r="O592" s="1030"/>
      <c r="P592" s="1030"/>
      <c r="Q592" s="1030"/>
      <c r="R592" s="1030"/>
      <c r="S592" s="1030"/>
      <c r="T592" s="1030"/>
      <c r="U592" s="1064"/>
      <c r="V592" s="1030"/>
      <c r="W592" s="1030"/>
      <c r="X592" s="1030"/>
      <c r="Y592" s="1030"/>
      <c r="Z592" s="1030"/>
      <c r="AA592" s="1030"/>
      <c r="AB592" s="1030"/>
      <c r="AC592" s="1030"/>
      <c r="AD592" s="1030"/>
      <c r="AE592" s="1030"/>
      <c r="AF592" s="1030"/>
      <c r="AG592" s="1030"/>
      <c r="AH592" s="1030"/>
      <c r="AI592" s="1030"/>
      <c r="AJ592" s="1030"/>
      <c r="AK592" s="1030"/>
      <c r="AL592" s="1030"/>
      <c r="AM592" s="1030"/>
      <c r="AN592" s="1030"/>
    </row>
    <row r="593">
      <c r="A593" s="1083"/>
      <c r="B593" s="1104"/>
      <c r="C593" s="1030"/>
      <c r="D593" s="1030"/>
      <c r="E593" s="1030"/>
      <c r="F593" s="1030"/>
      <c r="G593" s="1030"/>
      <c r="H593" s="1030"/>
      <c r="I593" s="1030"/>
      <c r="J593" s="1030"/>
      <c r="K593" s="1030"/>
      <c r="L593" s="1030"/>
      <c r="M593" s="1030"/>
      <c r="N593" s="1030"/>
      <c r="O593" s="1030"/>
      <c r="P593" s="1030"/>
      <c r="Q593" s="1030"/>
      <c r="R593" s="1030"/>
      <c r="S593" s="1030"/>
      <c r="T593" s="1030"/>
      <c r="U593" s="1064"/>
      <c r="V593" s="1030"/>
      <c r="W593" s="1030"/>
      <c r="X593" s="1030"/>
      <c r="Y593" s="1030"/>
      <c r="Z593" s="1030"/>
      <c r="AA593" s="1030"/>
      <c r="AB593" s="1030"/>
      <c r="AC593" s="1030"/>
      <c r="AD593" s="1030"/>
      <c r="AE593" s="1030"/>
      <c r="AF593" s="1030"/>
      <c r="AG593" s="1030"/>
      <c r="AH593" s="1030"/>
      <c r="AI593" s="1030"/>
      <c r="AJ593" s="1030"/>
      <c r="AK593" s="1030"/>
      <c r="AL593" s="1030"/>
      <c r="AM593" s="1030"/>
      <c r="AN593" s="1030"/>
    </row>
    <row r="594">
      <c r="A594" s="1083"/>
      <c r="B594" s="1104"/>
      <c r="C594" s="1030"/>
      <c r="D594" s="1030"/>
      <c r="E594" s="1030"/>
      <c r="F594" s="1030"/>
      <c r="G594" s="1030"/>
      <c r="H594" s="1030"/>
      <c r="I594" s="1030"/>
      <c r="J594" s="1030"/>
      <c r="K594" s="1030"/>
      <c r="L594" s="1030"/>
      <c r="M594" s="1030"/>
      <c r="N594" s="1030"/>
      <c r="O594" s="1030"/>
      <c r="P594" s="1030"/>
      <c r="Q594" s="1030"/>
      <c r="R594" s="1030"/>
      <c r="S594" s="1030"/>
      <c r="T594" s="1030"/>
      <c r="U594" s="1064"/>
      <c r="V594" s="1030"/>
      <c r="W594" s="1030"/>
      <c r="X594" s="1030"/>
      <c r="Y594" s="1030"/>
      <c r="Z594" s="1030"/>
      <c r="AA594" s="1030"/>
      <c r="AB594" s="1030"/>
      <c r="AC594" s="1030"/>
      <c r="AD594" s="1030"/>
      <c r="AE594" s="1030"/>
      <c r="AF594" s="1030"/>
      <c r="AG594" s="1030"/>
      <c r="AH594" s="1030"/>
      <c r="AI594" s="1030"/>
      <c r="AJ594" s="1030"/>
      <c r="AK594" s="1030"/>
      <c r="AL594" s="1030"/>
      <c r="AM594" s="1030"/>
      <c r="AN594" s="1030"/>
    </row>
    <row r="595">
      <c r="A595" s="1083"/>
      <c r="B595" s="1104"/>
      <c r="C595" s="1030"/>
      <c r="D595" s="1030"/>
      <c r="E595" s="1030"/>
      <c r="F595" s="1030"/>
      <c r="G595" s="1030"/>
      <c r="H595" s="1030"/>
      <c r="I595" s="1030"/>
      <c r="J595" s="1030"/>
      <c r="K595" s="1030"/>
      <c r="L595" s="1030"/>
      <c r="M595" s="1030"/>
      <c r="N595" s="1030"/>
      <c r="O595" s="1030"/>
      <c r="P595" s="1030"/>
      <c r="Q595" s="1030"/>
      <c r="R595" s="1030"/>
      <c r="S595" s="1030"/>
      <c r="T595" s="1030"/>
      <c r="U595" s="1064"/>
      <c r="V595" s="1030"/>
      <c r="W595" s="1030"/>
      <c r="X595" s="1030"/>
      <c r="Y595" s="1030"/>
      <c r="Z595" s="1030"/>
      <c r="AA595" s="1030"/>
      <c r="AB595" s="1030"/>
      <c r="AC595" s="1030"/>
      <c r="AD595" s="1030"/>
      <c r="AE595" s="1030"/>
      <c r="AF595" s="1030"/>
      <c r="AG595" s="1030"/>
      <c r="AH595" s="1030"/>
      <c r="AI595" s="1030"/>
      <c r="AJ595" s="1030"/>
      <c r="AK595" s="1030"/>
      <c r="AL595" s="1030"/>
      <c r="AM595" s="1030"/>
      <c r="AN595" s="1030"/>
    </row>
    <row r="596">
      <c r="A596" s="1083"/>
      <c r="B596" s="1104"/>
      <c r="C596" s="1030"/>
      <c r="D596" s="1030"/>
      <c r="E596" s="1030"/>
      <c r="F596" s="1030"/>
      <c r="G596" s="1030"/>
      <c r="H596" s="1030"/>
      <c r="I596" s="1030"/>
      <c r="J596" s="1030"/>
      <c r="K596" s="1030"/>
      <c r="L596" s="1030"/>
      <c r="M596" s="1030"/>
      <c r="N596" s="1030"/>
      <c r="O596" s="1030"/>
      <c r="P596" s="1030"/>
      <c r="Q596" s="1030"/>
      <c r="R596" s="1030"/>
      <c r="S596" s="1030"/>
      <c r="T596" s="1030"/>
      <c r="U596" s="1064"/>
      <c r="V596" s="1030"/>
      <c r="W596" s="1030"/>
      <c r="X596" s="1030"/>
      <c r="Y596" s="1030"/>
      <c r="Z596" s="1030"/>
      <c r="AA596" s="1030"/>
      <c r="AB596" s="1030"/>
      <c r="AC596" s="1030"/>
      <c r="AD596" s="1030"/>
      <c r="AE596" s="1030"/>
      <c r="AF596" s="1030"/>
      <c r="AG596" s="1030"/>
      <c r="AH596" s="1030"/>
      <c r="AI596" s="1030"/>
      <c r="AJ596" s="1030"/>
      <c r="AK596" s="1030"/>
      <c r="AL596" s="1030"/>
      <c r="AM596" s="1030"/>
      <c r="AN596" s="1030"/>
    </row>
    <row r="597">
      <c r="A597" s="1083"/>
      <c r="B597" s="1104"/>
      <c r="C597" s="1030"/>
      <c r="D597" s="1030"/>
      <c r="E597" s="1030"/>
      <c r="F597" s="1030"/>
      <c r="G597" s="1030"/>
      <c r="H597" s="1030"/>
      <c r="I597" s="1030"/>
      <c r="J597" s="1030"/>
      <c r="K597" s="1030"/>
      <c r="L597" s="1030"/>
      <c r="M597" s="1030"/>
      <c r="N597" s="1030"/>
      <c r="O597" s="1030"/>
      <c r="P597" s="1030"/>
      <c r="Q597" s="1030"/>
      <c r="R597" s="1030"/>
      <c r="S597" s="1030"/>
      <c r="T597" s="1030"/>
      <c r="U597" s="1064"/>
      <c r="V597" s="1030"/>
      <c r="W597" s="1030"/>
      <c r="X597" s="1030"/>
      <c r="Y597" s="1030"/>
      <c r="Z597" s="1030"/>
      <c r="AA597" s="1030"/>
      <c r="AB597" s="1030"/>
      <c r="AC597" s="1030"/>
      <c r="AD597" s="1030"/>
      <c r="AE597" s="1030"/>
      <c r="AF597" s="1030"/>
      <c r="AG597" s="1030"/>
      <c r="AH597" s="1030"/>
      <c r="AI597" s="1030"/>
      <c r="AJ597" s="1030"/>
      <c r="AK597" s="1030"/>
      <c r="AL597" s="1030"/>
      <c r="AM597" s="1030"/>
      <c r="AN597" s="1030"/>
    </row>
    <row r="598">
      <c r="A598" s="1083"/>
      <c r="B598" s="1104"/>
      <c r="C598" s="1030"/>
      <c r="D598" s="1030"/>
      <c r="E598" s="1030"/>
      <c r="F598" s="1030"/>
      <c r="G598" s="1030"/>
      <c r="H598" s="1030"/>
      <c r="I598" s="1030"/>
      <c r="J598" s="1030"/>
      <c r="K598" s="1030"/>
      <c r="L598" s="1030"/>
      <c r="M598" s="1030"/>
      <c r="N598" s="1030"/>
      <c r="O598" s="1030"/>
      <c r="P598" s="1030"/>
      <c r="Q598" s="1030"/>
      <c r="R598" s="1030"/>
      <c r="S598" s="1030"/>
      <c r="T598" s="1030"/>
      <c r="U598" s="1064"/>
      <c r="V598" s="1030"/>
      <c r="W598" s="1030"/>
      <c r="X598" s="1030"/>
      <c r="Y598" s="1030"/>
      <c r="Z598" s="1030"/>
      <c r="AA598" s="1030"/>
      <c r="AB598" s="1030"/>
      <c r="AC598" s="1030"/>
      <c r="AD598" s="1030"/>
      <c r="AE598" s="1030"/>
      <c r="AF598" s="1030"/>
      <c r="AG598" s="1030"/>
      <c r="AH598" s="1030"/>
      <c r="AI598" s="1030"/>
      <c r="AJ598" s="1030"/>
      <c r="AK598" s="1030"/>
      <c r="AL598" s="1030"/>
      <c r="AM598" s="1030"/>
      <c r="AN598" s="1030"/>
    </row>
    <row r="599">
      <c r="A599" s="1083"/>
      <c r="B599" s="1104"/>
      <c r="C599" s="1030"/>
      <c r="D599" s="1030"/>
      <c r="E599" s="1030"/>
      <c r="F599" s="1030"/>
      <c r="G599" s="1030"/>
      <c r="H599" s="1030"/>
      <c r="I599" s="1030"/>
      <c r="J599" s="1030"/>
      <c r="K599" s="1030"/>
      <c r="L599" s="1030"/>
      <c r="M599" s="1030"/>
      <c r="N599" s="1030"/>
      <c r="O599" s="1030"/>
      <c r="P599" s="1030"/>
      <c r="Q599" s="1030"/>
      <c r="R599" s="1030"/>
      <c r="S599" s="1030"/>
      <c r="T599" s="1030"/>
      <c r="U599" s="1064"/>
      <c r="V599" s="1030"/>
      <c r="W599" s="1030"/>
      <c r="X599" s="1030"/>
      <c r="Y599" s="1030"/>
      <c r="Z599" s="1030"/>
      <c r="AA599" s="1030"/>
      <c r="AB599" s="1030"/>
      <c r="AC599" s="1030"/>
      <c r="AD599" s="1030"/>
      <c r="AE599" s="1030"/>
      <c r="AF599" s="1030"/>
      <c r="AG599" s="1030"/>
      <c r="AH599" s="1030"/>
      <c r="AI599" s="1030"/>
      <c r="AJ599" s="1030"/>
      <c r="AK599" s="1030"/>
      <c r="AL599" s="1030"/>
      <c r="AM599" s="1030"/>
      <c r="AN599" s="1030"/>
    </row>
    <row r="600">
      <c r="A600" s="1083"/>
      <c r="B600" s="1104"/>
      <c r="C600" s="1030"/>
      <c r="D600" s="1030"/>
      <c r="E600" s="1030"/>
      <c r="F600" s="1030"/>
      <c r="G600" s="1030"/>
      <c r="H600" s="1030"/>
      <c r="I600" s="1030"/>
      <c r="J600" s="1030"/>
      <c r="K600" s="1030"/>
      <c r="L600" s="1030"/>
      <c r="M600" s="1030"/>
      <c r="N600" s="1030"/>
      <c r="O600" s="1030"/>
      <c r="P600" s="1030"/>
      <c r="Q600" s="1030"/>
      <c r="R600" s="1030"/>
      <c r="S600" s="1030"/>
      <c r="T600" s="1030"/>
      <c r="U600" s="1064"/>
      <c r="V600" s="1030"/>
      <c r="W600" s="1030"/>
      <c r="X600" s="1030"/>
      <c r="Y600" s="1030"/>
      <c r="Z600" s="1030"/>
      <c r="AA600" s="1030"/>
      <c r="AB600" s="1030"/>
      <c r="AC600" s="1030"/>
      <c r="AD600" s="1030"/>
      <c r="AE600" s="1030"/>
      <c r="AF600" s="1030"/>
      <c r="AG600" s="1030"/>
      <c r="AH600" s="1030"/>
      <c r="AI600" s="1030"/>
      <c r="AJ600" s="1030"/>
      <c r="AK600" s="1030"/>
      <c r="AL600" s="1030"/>
      <c r="AM600" s="1030"/>
      <c r="AN600" s="1030"/>
    </row>
    <row r="601">
      <c r="A601" s="1083"/>
      <c r="B601" s="1104"/>
      <c r="C601" s="1030"/>
      <c r="D601" s="1030"/>
      <c r="E601" s="1030"/>
      <c r="F601" s="1030"/>
      <c r="G601" s="1030"/>
      <c r="H601" s="1030"/>
      <c r="I601" s="1030"/>
      <c r="J601" s="1030"/>
      <c r="K601" s="1030"/>
      <c r="L601" s="1030"/>
      <c r="M601" s="1030"/>
      <c r="N601" s="1030"/>
      <c r="O601" s="1030"/>
      <c r="P601" s="1030"/>
      <c r="Q601" s="1030"/>
      <c r="R601" s="1030"/>
      <c r="S601" s="1030"/>
      <c r="T601" s="1030"/>
      <c r="U601" s="1064"/>
      <c r="V601" s="1030"/>
      <c r="W601" s="1030"/>
      <c r="X601" s="1030"/>
      <c r="Y601" s="1030"/>
      <c r="Z601" s="1030"/>
      <c r="AA601" s="1030"/>
      <c r="AB601" s="1030"/>
      <c r="AC601" s="1030"/>
      <c r="AD601" s="1030"/>
      <c r="AE601" s="1030"/>
      <c r="AF601" s="1030"/>
      <c r="AG601" s="1030"/>
      <c r="AH601" s="1030"/>
      <c r="AI601" s="1030"/>
      <c r="AJ601" s="1030"/>
      <c r="AK601" s="1030"/>
      <c r="AL601" s="1030"/>
      <c r="AM601" s="1030"/>
      <c r="AN601" s="1030"/>
    </row>
    <row r="602">
      <c r="A602" s="1083"/>
      <c r="B602" s="1104"/>
      <c r="C602" s="1030"/>
      <c r="D602" s="1030"/>
      <c r="E602" s="1030"/>
      <c r="F602" s="1030"/>
      <c r="G602" s="1030"/>
      <c r="H602" s="1030"/>
      <c r="I602" s="1030"/>
      <c r="J602" s="1030"/>
      <c r="K602" s="1030"/>
      <c r="L602" s="1030"/>
      <c r="M602" s="1030"/>
      <c r="N602" s="1030"/>
      <c r="O602" s="1030"/>
      <c r="P602" s="1030"/>
      <c r="Q602" s="1030"/>
      <c r="R602" s="1030"/>
      <c r="S602" s="1030"/>
      <c r="T602" s="1030"/>
      <c r="U602" s="1064"/>
      <c r="V602" s="1030"/>
      <c r="W602" s="1030"/>
      <c r="X602" s="1030"/>
      <c r="Y602" s="1030"/>
      <c r="Z602" s="1030"/>
      <c r="AA602" s="1030"/>
      <c r="AB602" s="1030"/>
      <c r="AC602" s="1030"/>
      <c r="AD602" s="1030"/>
      <c r="AE602" s="1030"/>
      <c r="AF602" s="1030"/>
      <c r="AG602" s="1030"/>
      <c r="AH602" s="1030"/>
      <c r="AI602" s="1030"/>
      <c r="AJ602" s="1030"/>
      <c r="AK602" s="1030"/>
      <c r="AL602" s="1030"/>
      <c r="AM602" s="1030"/>
      <c r="AN602" s="1030"/>
    </row>
    <row r="603">
      <c r="A603" s="1083"/>
      <c r="B603" s="1104"/>
      <c r="C603" s="1030"/>
      <c r="D603" s="1030"/>
      <c r="E603" s="1030"/>
      <c r="F603" s="1030"/>
      <c r="G603" s="1030"/>
      <c r="H603" s="1030"/>
      <c r="I603" s="1030"/>
      <c r="J603" s="1030"/>
      <c r="K603" s="1030"/>
      <c r="L603" s="1030"/>
      <c r="M603" s="1030"/>
      <c r="N603" s="1030"/>
      <c r="O603" s="1030"/>
      <c r="P603" s="1030"/>
      <c r="Q603" s="1030"/>
      <c r="R603" s="1030"/>
      <c r="S603" s="1030"/>
      <c r="T603" s="1030"/>
      <c r="U603" s="1064"/>
      <c r="V603" s="1030"/>
      <c r="W603" s="1030"/>
      <c r="X603" s="1030"/>
      <c r="Y603" s="1030"/>
      <c r="Z603" s="1030"/>
      <c r="AA603" s="1030"/>
      <c r="AB603" s="1030"/>
      <c r="AC603" s="1030"/>
      <c r="AD603" s="1030"/>
      <c r="AE603" s="1030"/>
      <c r="AF603" s="1030"/>
      <c r="AG603" s="1030"/>
      <c r="AH603" s="1030"/>
      <c r="AI603" s="1030"/>
      <c r="AJ603" s="1030"/>
      <c r="AK603" s="1030"/>
      <c r="AL603" s="1030"/>
      <c r="AM603" s="1030"/>
      <c r="AN603" s="1030"/>
    </row>
    <row r="604">
      <c r="A604" s="1083"/>
      <c r="B604" s="1104"/>
      <c r="C604" s="1030"/>
      <c r="D604" s="1030"/>
      <c r="E604" s="1030"/>
      <c r="F604" s="1030"/>
      <c r="G604" s="1030"/>
      <c r="H604" s="1030"/>
      <c r="I604" s="1030"/>
      <c r="J604" s="1030"/>
      <c r="K604" s="1030"/>
      <c r="L604" s="1030"/>
      <c r="M604" s="1030"/>
      <c r="N604" s="1030"/>
      <c r="O604" s="1030"/>
      <c r="P604" s="1030"/>
      <c r="Q604" s="1030"/>
      <c r="R604" s="1030"/>
      <c r="S604" s="1030"/>
      <c r="T604" s="1030"/>
      <c r="U604" s="1064"/>
      <c r="V604" s="1030"/>
      <c r="W604" s="1030"/>
      <c r="X604" s="1030"/>
      <c r="Y604" s="1030"/>
      <c r="Z604" s="1030"/>
      <c r="AA604" s="1030"/>
      <c r="AB604" s="1030"/>
      <c r="AC604" s="1030"/>
      <c r="AD604" s="1030"/>
      <c r="AE604" s="1030"/>
      <c r="AF604" s="1030"/>
      <c r="AG604" s="1030"/>
      <c r="AH604" s="1030"/>
      <c r="AI604" s="1030"/>
      <c r="AJ604" s="1030"/>
      <c r="AK604" s="1030"/>
      <c r="AL604" s="1030"/>
      <c r="AM604" s="1030"/>
      <c r="AN604" s="1030"/>
    </row>
    <row r="605">
      <c r="A605" s="1083"/>
      <c r="B605" s="1104"/>
      <c r="C605" s="1030"/>
      <c r="D605" s="1030"/>
      <c r="E605" s="1030"/>
      <c r="F605" s="1030"/>
      <c r="G605" s="1030"/>
      <c r="H605" s="1030"/>
      <c r="I605" s="1030"/>
      <c r="J605" s="1030"/>
      <c r="K605" s="1030"/>
      <c r="L605" s="1030"/>
      <c r="M605" s="1030"/>
      <c r="N605" s="1030"/>
      <c r="O605" s="1030"/>
      <c r="P605" s="1030"/>
      <c r="Q605" s="1030"/>
      <c r="R605" s="1030"/>
      <c r="S605" s="1030"/>
      <c r="T605" s="1030"/>
      <c r="U605" s="1064"/>
      <c r="V605" s="1030"/>
      <c r="W605" s="1030"/>
      <c r="X605" s="1030"/>
      <c r="Y605" s="1030"/>
      <c r="Z605" s="1030"/>
      <c r="AA605" s="1030"/>
      <c r="AB605" s="1030"/>
      <c r="AC605" s="1030"/>
      <c r="AD605" s="1030"/>
      <c r="AE605" s="1030"/>
      <c r="AF605" s="1030"/>
      <c r="AG605" s="1030"/>
      <c r="AH605" s="1030"/>
      <c r="AI605" s="1030"/>
      <c r="AJ605" s="1030"/>
      <c r="AK605" s="1030"/>
      <c r="AL605" s="1030"/>
      <c r="AM605" s="1030"/>
      <c r="AN605" s="1030"/>
    </row>
    <row r="606">
      <c r="A606" s="1083"/>
      <c r="B606" s="1104"/>
      <c r="C606" s="1030"/>
      <c r="D606" s="1030"/>
      <c r="E606" s="1030"/>
      <c r="F606" s="1030"/>
      <c r="G606" s="1030"/>
      <c r="H606" s="1030"/>
      <c r="I606" s="1030"/>
      <c r="J606" s="1030"/>
      <c r="K606" s="1030"/>
      <c r="L606" s="1030"/>
      <c r="M606" s="1030"/>
      <c r="N606" s="1030"/>
      <c r="O606" s="1030"/>
      <c r="P606" s="1030"/>
      <c r="Q606" s="1030"/>
      <c r="R606" s="1030"/>
      <c r="S606" s="1030"/>
      <c r="T606" s="1030"/>
      <c r="U606" s="1064"/>
      <c r="V606" s="1030"/>
      <c r="W606" s="1030"/>
      <c r="X606" s="1030"/>
      <c r="Y606" s="1030"/>
      <c r="Z606" s="1030"/>
      <c r="AA606" s="1030"/>
      <c r="AB606" s="1030"/>
      <c r="AC606" s="1030"/>
      <c r="AD606" s="1030"/>
      <c r="AE606" s="1030"/>
      <c r="AF606" s="1030"/>
      <c r="AG606" s="1030"/>
      <c r="AH606" s="1030"/>
      <c r="AI606" s="1030"/>
      <c r="AJ606" s="1030"/>
      <c r="AK606" s="1030"/>
      <c r="AL606" s="1030"/>
      <c r="AM606" s="1030"/>
      <c r="AN606" s="1030"/>
    </row>
    <row r="607">
      <c r="A607" s="1083"/>
      <c r="B607" s="1104"/>
      <c r="C607" s="1030"/>
      <c r="D607" s="1030"/>
      <c r="E607" s="1030"/>
      <c r="F607" s="1030"/>
      <c r="G607" s="1030"/>
      <c r="H607" s="1030"/>
      <c r="I607" s="1030"/>
      <c r="J607" s="1030"/>
      <c r="K607" s="1030"/>
      <c r="L607" s="1030"/>
      <c r="M607" s="1030"/>
      <c r="N607" s="1030"/>
      <c r="O607" s="1030"/>
      <c r="P607" s="1030"/>
      <c r="Q607" s="1030"/>
      <c r="R607" s="1030"/>
      <c r="S607" s="1030"/>
      <c r="T607" s="1030"/>
      <c r="U607" s="1064"/>
      <c r="V607" s="1030"/>
      <c r="W607" s="1030"/>
      <c r="X607" s="1030"/>
      <c r="Y607" s="1030"/>
      <c r="Z607" s="1030"/>
      <c r="AA607" s="1030"/>
      <c r="AB607" s="1030"/>
      <c r="AC607" s="1030"/>
      <c r="AD607" s="1030"/>
      <c r="AE607" s="1030"/>
      <c r="AF607" s="1030"/>
      <c r="AG607" s="1030"/>
      <c r="AH607" s="1030"/>
      <c r="AI607" s="1030"/>
      <c r="AJ607" s="1030"/>
      <c r="AK607" s="1030"/>
      <c r="AL607" s="1030"/>
      <c r="AM607" s="1030"/>
      <c r="AN607" s="1030"/>
    </row>
    <row r="608">
      <c r="A608" s="1083"/>
      <c r="B608" s="1104"/>
      <c r="C608" s="1030"/>
      <c r="D608" s="1030"/>
      <c r="E608" s="1030"/>
      <c r="F608" s="1030"/>
      <c r="G608" s="1030"/>
      <c r="H608" s="1030"/>
      <c r="I608" s="1030"/>
      <c r="J608" s="1030"/>
      <c r="K608" s="1030"/>
      <c r="L608" s="1030"/>
      <c r="M608" s="1030"/>
      <c r="N608" s="1030"/>
      <c r="O608" s="1030"/>
      <c r="P608" s="1030"/>
      <c r="Q608" s="1030"/>
      <c r="R608" s="1030"/>
      <c r="S608" s="1030"/>
      <c r="T608" s="1030"/>
      <c r="U608" s="1064"/>
      <c r="V608" s="1030"/>
      <c r="W608" s="1030"/>
      <c r="X608" s="1030"/>
      <c r="Y608" s="1030"/>
      <c r="Z608" s="1030"/>
      <c r="AA608" s="1030"/>
      <c r="AB608" s="1030"/>
      <c r="AC608" s="1030"/>
      <c r="AD608" s="1030"/>
      <c r="AE608" s="1030"/>
      <c r="AF608" s="1030"/>
      <c r="AG608" s="1030"/>
      <c r="AH608" s="1030"/>
      <c r="AI608" s="1030"/>
      <c r="AJ608" s="1030"/>
      <c r="AK608" s="1030"/>
      <c r="AL608" s="1030"/>
      <c r="AM608" s="1030"/>
      <c r="AN608" s="1030"/>
    </row>
    <row r="609">
      <c r="A609" s="1083"/>
      <c r="B609" s="1104"/>
      <c r="C609" s="1030"/>
      <c r="D609" s="1030"/>
      <c r="E609" s="1030"/>
      <c r="F609" s="1030"/>
      <c r="G609" s="1030"/>
      <c r="H609" s="1030"/>
      <c r="I609" s="1030"/>
      <c r="J609" s="1030"/>
      <c r="K609" s="1030"/>
      <c r="L609" s="1030"/>
      <c r="M609" s="1030"/>
      <c r="N609" s="1030"/>
      <c r="O609" s="1030"/>
      <c r="P609" s="1030"/>
      <c r="Q609" s="1030"/>
      <c r="R609" s="1030"/>
      <c r="S609" s="1030"/>
      <c r="T609" s="1030"/>
      <c r="U609" s="1064"/>
      <c r="V609" s="1030"/>
      <c r="W609" s="1030"/>
      <c r="X609" s="1030"/>
      <c r="Y609" s="1030"/>
      <c r="Z609" s="1030"/>
      <c r="AA609" s="1030"/>
      <c r="AB609" s="1030"/>
      <c r="AC609" s="1030"/>
      <c r="AD609" s="1030"/>
      <c r="AE609" s="1030"/>
      <c r="AF609" s="1030"/>
      <c r="AG609" s="1030"/>
      <c r="AH609" s="1030"/>
      <c r="AI609" s="1030"/>
      <c r="AJ609" s="1030"/>
      <c r="AK609" s="1030"/>
      <c r="AL609" s="1030"/>
      <c r="AM609" s="1030"/>
      <c r="AN609" s="1030"/>
    </row>
    <row r="610">
      <c r="A610" s="1083"/>
      <c r="B610" s="1104"/>
      <c r="C610" s="1030"/>
      <c r="D610" s="1030"/>
      <c r="E610" s="1030"/>
      <c r="F610" s="1030"/>
      <c r="G610" s="1030"/>
      <c r="H610" s="1030"/>
      <c r="I610" s="1030"/>
      <c r="J610" s="1030"/>
      <c r="K610" s="1030"/>
      <c r="L610" s="1030"/>
      <c r="M610" s="1030"/>
      <c r="N610" s="1030"/>
      <c r="O610" s="1030"/>
      <c r="P610" s="1030"/>
      <c r="Q610" s="1030"/>
      <c r="R610" s="1030"/>
      <c r="S610" s="1030"/>
      <c r="T610" s="1030"/>
      <c r="U610" s="1064"/>
      <c r="V610" s="1030"/>
      <c r="W610" s="1030"/>
      <c r="X610" s="1030"/>
      <c r="Y610" s="1030"/>
      <c r="Z610" s="1030"/>
      <c r="AA610" s="1030"/>
      <c r="AB610" s="1030"/>
      <c r="AC610" s="1030"/>
      <c r="AD610" s="1030"/>
      <c r="AE610" s="1030"/>
      <c r="AF610" s="1030"/>
      <c r="AG610" s="1030"/>
      <c r="AH610" s="1030"/>
      <c r="AI610" s="1030"/>
      <c r="AJ610" s="1030"/>
      <c r="AK610" s="1030"/>
      <c r="AL610" s="1030"/>
      <c r="AM610" s="1030"/>
      <c r="AN610" s="1030"/>
    </row>
    <row r="611">
      <c r="A611" s="1083"/>
      <c r="B611" s="1104"/>
      <c r="C611" s="1030"/>
      <c r="D611" s="1030"/>
      <c r="E611" s="1030"/>
      <c r="F611" s="1030"/>
      <c r="G611" s="1030"/>
      <c r="H611" s="1030"/>
      <c r="I611" s="1030"/>
      <c r="J611" s="1030"/>
      <c r="K611" s="1030"/>
      <c r="L611" s="1030"/>
      <c r="M611" s="1030"/>
      <c r="N611" s="1030"/>
      <c r="O611" s="1030"/>
      <c r="P611" s="1030"/>
      <c r="Q611" s="1030"/>
      <c r="R611" s="1030"/>
      <c r="S611" s="1030"/>
      <c r="T611" s="1030"/>
      <c r="U611" s="1064"/>
      <c r="V611" s="1030"/>
      <c r="W611" s="1030"/>
      <c r="X611" s="1030"/>
      <c r="Y611" s="1030"/>
      <c r="Z611" s="1030"/>
      <c r="AA611" s="1030"/>
      <c r="AB611" s="1030"/>
      <c r="AC611" s="1030"/>
      <c r="AD611" s="1030"/>
      <c r="AE611" s="1030"/>
      <c r="AF611" s="1030"/>
      <c r="AG611" s="1030"/>
      <c r="AH611" s="1030"/>
      <c r="AI611" s="1030"/>
      <c r="AJ611" s="1030"/>
      <c r="AK611" s="1030"/>
      <c r="AL611" s="1030"/>
      <c r="AM611" s="1030"/>
      <c r="AN611" s="1030"/>
    </row>
    <row r="612">
      <c r="A612" s="1083"/>
      <c r="B612" s="1104"/>
      <c r="C612" s="1030"/>
      <c r="D612" s="1030"/>
      <c r="E612" s="1030"/>
      <c r="F612" s="1030"/>
      <c r="G612" s="1030"/>
      <c r="H612" s="1030"/>
      <c r="I612" s="1030"/>
      <c r="J612" s="1030"/>
      <c r="K612" s="1030"/>
      <c r="L612" s="1030"/>
      <c r="M612" s="1030"/>
      <c r="N612" s="1030"/>
      <c r="O612" s="1030"/>
      <c r="P612" s="1030"/>
      <c r="Q612" s="1030"/>
      <c r="R612" s="1030"/>
      <c r="S612" s="1030"/>
      <c r="T612" s="1030"/>
      <c r="U612" s="1064"/>
      <c r="V612" s="1030"/>
      <c r="W612" s="1030"/>
      <c r="X612" s="1030"/>
      <c r="Y612" s="1030"/>
      <c r="Z612" s="1030"/>
      <c r="AA612" s="1030"/>
      <c r="AB612" s="1030"/>
      <c r="AC612" s="1030"/>
      <c r="AD612" s="1030"/>
      <c r="AE612" s="1030"/>
      <c r="AF612" s="1030"/>
      <c r="AG612" s="1030"/>
      <c r="AH612" s="1030"/>
      <c r="AI612" s="1030"/>
      <c r="AJ612" s="1030"/>
      <c r="AK612" s="1030"/>
      <c r="AL612" s="1030"/>
      <c r="AM612" s="1030"/>
      <c r="AN612" s="1030"/>
    </row>
    <row r="613">
      <c r="A613" s="1083"/>
      <c r="B613" s="1104"/>
      <c r="C613" s="1030"/>
      <c r="D613" s="1030"/>
      <c r="E613" s="1030"/>
      <c r="F613" s="1030"/>
      <c r="G613" s="1030"/>
      <c r="H613" s="1030"/>
      <c r="I613" s="1030"/>
      <c r="J613" s="1030"/>
      <c r="K613" s="1030"/>
      <c r="L613" s="1030"/>
      <c r="M613" s="1030"/>
      <c r="N613" s="1030"/>
      <c r="O613" s="1030"/>
      <c r="P613" s="1030"/>
      <c r="Q613" s="1030"/>
      <c r="R613" s="1030"/>
      <c r="S613" s="1030"/>
      <c r="T613" s="1030"/>
      <c r="U613" s="1064"/>
      <c r="V613" s="1030"/>
      <c r="W613" s="1030"/>
      <c r="X613" s="1030"/>
      <c r="Y613" s="1030"/>
      <c r="Z613" s="1030"/>
      <c r="AA613" s="1030"/>
      <c r="AB613" s="1030"/>
      <c r="AC613" s="1030"/>
      <c r="AD613" s="1030"/>
      <c r="AE613" s="1030"/>
      <c r="AF613" s="1030"/>
      <c r="AG613" s="1030"/>
      <c r="AH613" s="1030"/>
      <c r="AI613" s="1030"/>
      <c r="AJ613" s="1030"/>
      <c r="AK613" s="1030"/>
      <c r="AL613" s="1030"/>
      <c r="AM613" s="1030"/>
      <c r="AN613" s="1030"/>
    </row>
    <row r="614">
      <c r="A614" s="1083"/>
      <c r="B614" s="1104"/>
      <c r="C614" s="1030"/>
      <c r="D614" s="1030"/>
      <c r="E614" s="1030"/>
      <c r="F614" s="1030"/>
      <c r="G614" s="1030"/>
      <c r="H614" s="1030"/>
      <c r="I614" s="1030"/>
      <c r="J614" s="1030"/>
      <c r="K614" s="1030"/>
      <c r="L614" s="1030"/>
      <c r="M614" s="1030"/>
      <c r="N614" s="1030"/>
      <c r="O614" s="1030"/>
      <c r="P614" s="1030"/>
      <c r="Q614" s="1030"/>
      <c r="R614" s="1030"/>
      <c r="S614" s="1030"/>
      <c r="T614" s="1030"/>
      <c r="U614" s="1064"/>
      <c r="V614" s="1030"/>
      <c r="W614" s="1030"/>
      <c r="X614" s="1030"/>
      <c r="Y614" s="1030"/>
      <c r="Z614" s="1030"/>
      <c r="AA614" s="1030"/>
      <c r="AB614" s="1030"/>
      <c r="AC614" s="1030"/>
      <c r="AD614" s="1030"/>
      <c r="AE614" s="1030"/>
      <c r="AF614" s="1030"/>
      <c r="AG614" s="1030"/>
      <c r="AH614" s="1030"/>
      <c r="AI614" s="1030"/>
      <c r="AJ614" s="1030"/>
      <c r="AK614" s="1030"/>
      <c r="AL614" s="1030"/>
      <c r="AM614" s="1030"/>
      <c r="AN614" s="1030"/>
    </row>
    <row r="615">
      <c r="A615" s="1083"/>
      <c r="B615" s="1104"/>
      <c r="C615" s="1030"/>
      <c r="D615" s="1030"/>
      <c r="E615" s="1030"/>
      <c r="F615" s="1030"/>
      <c r="G615" s="1030"/>
      <c r="H615" s="1030"/>
      <c r="I615" s="1030"/>
      <c r="J615" s="1030"/>
      <c r="K615" s="1030"/>
      <c r="L615" s="1030"/>
      <c r="M615" s="1030"/>
      <c r="N615" s="1030"/>
      <c r="O615" s="1030"/>
      <c r="P615" s="1030"/>
      <c r="Q615" s="1030"/>
      <c r="R615" s="1030"/>
      <c r="S615" s="1030"/>
      <c r="T615" s="1030"/>
      <c r="U615" s="1064"/>
      <c r="V615" s="1030"/>
      <c r="W615" s="1030"/>
      <c r="X615" s="1030"/>
      <c r="Y615" s="1030"/>
      <c r="Z615" s="1030"/>
      <c r="AA615" s="1030"/>
      <c r="AB615" s="1030"/>
      <c r="AC615" s="1030"/>
      <c r="AD615" s="1030"/>
      <c r="AE615" s="1030"/>
      <c r="AF615" s="1030"/>
      <c r="AG615" s="1030"/>
      <c r="AH615" s="1030"/>
      <c r="AI615" s="1030"/>
      <c r="AJ615" s="1030"/>
      <c r="AK615" s="1030"/>
      <c r="AL615" s="1030"/>
      <c r="AM615" s="1030"/>
      <c r="AN615" s="1030"/>
    </row>
    <row r="616">
      <c r="A616" s="1083"/>
      <c r="B616" s="1104"/>
      <c r="C616" s="1030"/>
      <c r="D616" s="1030"/>
      <c r="E616" s="1030"/>
      <c r="F616" s="1030"/>
      <c r="G616" s="1030"/>
      <c r="H616" s="1030"/>
      <c r="I616" s="1030"/>
      <c r="J616" s="1030"/>
      <c r="K616" s="1030"/>
      <c r="L616" s="1030"/>
      <c r="M616" s="1030"/>
      <c r="N616" s="1030"/>
      <c r="O616" s="1030"/>
      <c r="P616" s="1030"/>
      <c r="Q616" s="1030"/>
      <c r="R616" s="1030"/>
      <c r="S616" s="1030"/>
      <c r="T616" s="1030"/>
      <c r="U616" s="1064"/>
      <c r="V616" s="1030"/>
      <c r="W616" s="1030"/>
      <c r="X616" s="1030"/>
      <c r="Y616" s="1030"/>
      <c r="Z616" s="1030"/>
      <c r="AA616" s="1030"/>
      <c r="AB616" s="1030"/>
      <c r="AC616" s="1030"/>
      <c r="AD616" s="1030"/>
      <c r="AE616" s="1030"/>
      <c r="AF616" s="1030"/>
      <c r="AG616" s="1030"/>
      <c r="AH616" s="1030"/>
      <c r="AI616" s="1030"/>
      <c r="AJ616" s="1030"/>
      <c r="AK616" s="1030"/>
      <c r="AL616" s="1030"/>
      <c r="AM616" s="1030"/>
      <c r="AN616" s="1030"/>
    </row>
    <row r="617">
      <c r="A617" s="1083"/>
      <c r="B617" s="1104"/>
      <c r="C617" s="1030"/>
      <c r="D617" s="1030"/>
      <c r="E617" s="1030"/>
      <c r="F617" s="1030"/>
      <c r="G617" s="1030"/>
      <c r="H617" s="1030"/>
      <c r="I617" s="1030"/>
      <c r="J617" s="1030"/>
      <c r="K617" s="1030"/>
      <c r="L617" s="1030"/>
      <c r="M617" s="1030"/>
      <c r="N617" s="1030"/>
      <c r="O617" s="1030"/>
      <c r="P617" s="1030"/>
      <c r="Q617" s="1030"/>
      <c r="R617" s="1030"/>
      <c r="S617" s="1030"/>
      <c r="T617" s="1030"/>
      <c r="U617" s="1064"/>
      <c r="V617" s="1030"/>
      <c r="W617" s="1030"/>
      <c r="X617" s="1030"/>
      <c r="Y617" s="1030"/>
      <c r="Z617" s="1030"/>
      <c r="AA617" s="1030"/>
      <c r="AB617" s="1030"/>
      <c r="AC617" s="1030"/>
      <c r="AD617" s="1030"/>
      <c r="AE617" s="1030"/>
      <c r="AF617" s="1030"/>
      <c r="AG617" s="1030"/>
      <c r="AH617" s="1030"/>
      <c r="AI617" s="1030"/>
      <c r="AJ617" s="1030"/>
      <c r="AK617" s="1030"/>
      <c r="AL617" s="1030"/>
      <c r="AM617" s="1030"/>
      <c r="AN617" s="1030"/>
    </row>
    <row r="618">
      <c r="A618" s="1083"/>
      <c r="B618" s="1104"/>
      <c r="C618" s="1030"/>
      <c r="D618" s="1030"/>
      <c r="E618" s="1030"/>
      <c r="F618" s="1030"/>
      <c r="G618" s="1030"/>
      <c r="H618" s="1030"/>
      <c r="I618" s="1030"/>
      <c r="J618" s="1030"/>
      <c r="K618" s="1030"/>
      <c r="L618" s="1030"/>
      <c r="M618" s="1030"/>
      <c r="N618" s="1030"/>
      <c r="O618" s="1030"/>
      <c r="P618" s="1030"/>
      <c r="Q618" s="1030"/>
      <c r="R618" s="1030"/>
      <c r="S618" s="1030"/>
      <c r="T618" s="1030"/>
      <c r="U618" s="1064"/>
      <c r="V618" s="1030"/>
      <c r="W618" s="1030"/>
      <c r="X618" s="1030"/>
      <c r="Y618" s="1030"/>
      <c r="Z618" s="1030"/>
      <c r="AA618" s="1030"/>
      <c r="AB618" s="1030"/>
      <c r="AC618" s="1030"/>
      <c r="AD618" s="1030"/>
      <c r="AE618" s="1030"/>
      <c r="AF618" s="1030"/>
      <c r="AG618" s="1030"/>
      <c r="AH618" s="1030"/>
      <c r="AI618" s="1030"/>
      <c r="AJ618" s="1030"/>
      <c r="AK618" s="1030"/>
      <c r="AL618" s="1030"/>
      <c r="AM618" s="1030"/>
      <c r="AN618" s="1030"/>
    </row>
    <row r="619">
      <c r="A619" s="1083"/>
      <c r="B619" s="1104"/>
      <c r="C619" s="1030"/>
      <c r="D619" s="1030"/>
      <c r="E619" s="1030"/>
      <c r="F619" s="1030"/>
      <c r="G619" s="1030"/>
      <c r="H619" s="1030"/>
      <c r="I619" s="1030"/>
      <c r="J619" s="1030"/>
      <c r="K619" s="1030"/>
      <c r="L619" s="1030"/>
      <c r="M619" s="1030"/>
      <c r="N619" s="1030"/>
      <c r="O619" s="1030"/>
      <c r="P619" s="1030"/>
      <c r="Q619" s="1030"/>
      <c r="R619" s="1030"/>
      <c r="S619" s="1030"/>
      <c r="T619" s="1030"/>
      <c r="U619" s="1064"/>
      <c r="V619" s="1030"/>
      <c r="W619" s="1030"/>
      <c r="X619" s="1030"/>
      <c r="Y619" s="1030"/>
      <c r="Z619" s="1030"/>
      <c r="AA619" s="1030"/>
      <c r="AB619" s="1030"/>
      <c r="AC619" s="1030"/>
      <c r="AD619" s="1030"/>
      <c r="AE619" s="1030"/>
      <c r="AF619" s="1030"/>
      <c r="AG619" s="1030"/>
      <c r="AH619" s="1030"/>
      <c r="AI619" s="1030"/>
      <c r="AJ619" s="1030"/>
      <c r="AK619" s="1030"/>
      <c r="AL619" s="1030"/>
      <c r="AM619" s="1030"/>
      <c r="AN619" s="1030"/>
    </row>
    <row r="620">
      <c r="A620" s="1083"/>
      <c r="B620" s="1104"/>
      <c r="C620" s="1030"/>
      <c r="D620" s="1030"/>
      <c r="E620" s="1030"/>
      <c r="F620" s="1030"/>
      <c r="G620" s="1030"/>
      <c r="H620" s="1030"/>
      <c r="I620" s="1030"/>
      <c r="J620" s="1030"/>
      <c r="K620" s="1030"/>
      <c r="L620" s="1030"/>
      <c r="M620" s="1030"/>
      <c r="N620" s="1030"/>
      <c r="O620" s="1030"/>
      <c r="P620" s="1030"/>
      <c r="Q620" s="1030"/>
      <c r="R620" s="1030"/>
      <c r="S620" s="1030"/>
      <c r="T620" s="1030"/>
      <c r="U620" s="1064"/>
      <c r="V620" s="1030"/>
      <c r="W620" s="1030"/>
      <c r="X620" s="1030"/>
      <c r="Y620" s="1030"/>
      <c r="Z620" s="1030"/>
      <c r="AA620" s="1030"/>
      <c r="AB620" s="1030"/>
      <c r="AC620" s="1030"/>
      <c r="AD620" s="1030"/>
      <c r="AE620" s="1030"/>
      <c r="AF620" s="1030"/>
      <c r="AG620" s="1030"/>
      <c r="AH620" s="1030"/>
      <c r="AI620" s="1030"/>
      <c r="AJ620" s="1030"/>
      <c r="AK620" s="1030"/>
      <c r="AL620" s="1030"/>
      <c r="AM620" s="1030"/>
      <c r="AN620" s="1030"/>
    </row>
    <row r="621">
      <c r="A621" s="1083"/>
      <c r="B621" s="1104"/>
      <c r="C621" s="1030"/>
      <c r="D621" s="1030"/>
      <c r="E621" s="1030"/>
      <c r="F621" s="1030"/>
      <c r="G621" s="1030"/>
      <c r="H621" s="1030"/>
      <c r="I621" s="1030"/>
      <c r="J621" s="1030"/>
      <c r="K621" s="1030"/>
      <c r="L621" s="1030"/>
      <c r="M621" s="1030"/>
      <c r="N621" s="1030"/>
      <c r="O621" s="1030"/>
      <c r="P621" s="1030"/>
      <c r="Q621" s="1030"/>
      <c r="R621" s="1030"/>
      <c r="S621" s="1030"/>
      <c r="T621" s="1030"/>
      <c r="U621" s="1064"/>
      <c r="V621" s="1030"/>
      <c r="W621" s="1030"/>
      <c r="X621" s="1030"/>
      <c r="Y621" s="1030"/>
      <c r="Z621" s="1030"/>
      <c r="AA621" s="1030"/>
      <c r="AB621" s="1030"/>
      <c r="AC621" s="1030"/>
      <c r="AD621" s="1030"/>
      <c r="AE621" s="1030"/>
      <c r="AF621" s="1030"/>
      <c r="AG621" s="1030"/>
      <c r="AH621" s="1030"/>
      <c r="AI621" s="1030"/>
      <c r="AJ621" s="1030"/>
      <c r="AK621" s="1030"/>
      <c r="AL621" s="1030"/>
      <c r="AM621" s="1030"/>
      <c r="AN621" s="1030"/>
    </row>
    <row r="622">
      <c r="A622" s="1083"/>
      <c r="B622" s="1104"/>
      <c r="C622" s="1030"/>
      <c r="D622" s="1030"/>
      <c r="E622" s="1030"/>
      <c r="F622" s="1030"/>
      <c r="G622" s="1030"/>
      <c r="H622" s="1030"/>
      <c r="I622" s="1030"/>
      <c r="J622" s="1030"/>
      <c r="K622" s="1030"/>
      <c r="L622" s="1030"/>
      <c r="M622" s="1030"/>
      <c r="N622" s="1030"/>
      <c r="O622" s="1030"/>
      <c r="P622" s="1030"/>
      <c r="Q622" s="1030"/>
      <c r="R622" s="1030"/>
      <c r="S622" s="1030"/>
      <c r="T622" s="1030"/>
      <c r="U622" s="1064"/>
      <c r="V622" s="1030"/>
      <c r="W622" s="1030"/>
      <c r="X622" s="1030"/>
      <c r="Y622" s="1030"/>
      <c r="Z622" s="1030"/>
      <c r="AA622" s="1030"/>
      <c r="AB622" s="1030"/>
      <c r="AC622" s="1030"/>
      <c r="AD622" s="1030"/>
      <c r="AE622" s="1030"/>
      <c r="AF622" s="1030"/>
      <c r="AG622" s="1030"/>
      <c r="AH622" s="1030"/>
      <c r="AI622" s="1030"/>
      <c r="AJ622" s="1030"/>
      <c r="AK622" s="1030"/>
      <c r="AL622" s="1030"/>
      <c r="AM622" s="1030"/>
      <c r="AN622" s="1030"/>
    </row>
    <row r="623">
      <c r="A623" s="1083"/>
      <c r="B623" s="1104"/>
      <c r="C623" s="1030"/>
      <c r="D623" s="1030"/>
      <c r="E623" s="1030"/>
      <c r="F623" s="1030"/>
      <c r="G623" s="1030"/>
      <c r="H623" s="1030"/>
      <c r="I623" s="1030"/>
      <c r="J623" s="1030"/>
      <c r="K623" s="1030"/>
      <c r="L623" s="1030"/>
      <c r="M623" s="1030"/>
      <c r="N623" s="1030"/>
      <c r="O623" s="1030"/>
      <c r="P623" s="1030"/>
      <c r="Q623" s="1030"/>
      <c r="R623" s="1030"/>
      <c r="S623" s="1030"/>
      <c r="T623" s="1030"/>
      <c r="U623" s="1064"/>
      <c r="V623" s="1030"/>
      <c r="W623" s="1030"/>
      <c r="X623" s="1030"/>
      <c r="Y623" s="1030"/>
      <c r="Z623" s="1030"/>
      <c r="AA623" s="1030"/>
      <c r="AB623" s="1030"/>
      <c r="AC623" s="1030"/>
      <c r="AD623" s="1030"/>
      <c r="AE623" s="1030"/>
      <c r="AF623" s="1030"/>
      <c r="AG623" s="1030"/>
      <c r="AH623" s="1030"/>
      <c r="AI623" s="1030"/>
      <c r="AJ623" s="1030"/>
      <c r="AK623" s="1030"/>
      <c r="AL623" s="1030"/>
      <c r="AM623" s="1030"/>
      <c r="AN623" s="1030"/>
    </row>
    <row r="624">
      <c r="A624" s="1083"/>
      <c r="B624" s="1104"/>
      <c r="C624" s="1030"/>
      <c r="D624" s="1030"/>
      <c r="E624" s="1030"/>
      <c r="F624" s="1030"/>
      <c r="G624" s="1030"/>
      <c r="H624" s="1030"/>
      <c r="I624" s="1030"/>
      <c r="J624" s="1030"/>
      <c r="K624" s="1030"/>
      <c r="L624" s="1030"/>
      <c r="M624" s="1030"/>
      <c r="N624" s="1030"/>
      <c r="O624" s="1030"/>
      <c r="P624" s="1030"/>
      <c r="Q624" s="1030"/>
      <c r="R624" s="1030"/>
      <c r="S624" s="1030"/>
      <c r="T624" s="1030"/>
      <c r="U624" s="1064"/>
      <c r="V624" s="1030"/>
      <c r="W624" s="1030"/>
      <c r="X624" s="1030"/>
      <c r="Y624" s="1030"/>
      <c r="Z624" s="1030"/>
      <c r="AA624" s="1030"/>
      <c r="AB624" s="1030"/>
      <c r="AC624" s="1030"/>
      <c r="AD624" s="1030"/>
      <c r="AE624" s="1030"/>
      <c r="AF624" s="1030"/>
      <c r="AG624" s="1030"/>
      <c r="AH624" s="1030"/>
      <c r="AI624" s="1030"/>
      <c r="AJ624" s="1030"/>
      <c r="AK624" s="1030"/>
      <c r="AL624" s="1030"/>
      <c r="AM624" s="1030"/>
      <c r="AN624" s="1030"/>
    </row>
    <row r="625">
      <c r="A625" s="1083"/>
      <c r="B625" s="1104"/>
      <c r="C625" s="1030"/>
      <c r="D625" s="1030"/>
      <c r="E625" s="1030"/>
      <c r="F625" s="1030"/>
      <c r="G625" s="1030"/>
      <c r="H625" s="1030"/>
      <c r="I625" s="1030"/>
      <c r="J625" s="1030"/>
      <c r="K625" s="1030"/>
      <c r="L625" s="1030"/>
      <c r="M625" s="1030"/>
      <c r="N625" s="1030"/>
      <c r="O625" s="1030"/>
      <c r="P625" s="1030"/>
      <c r="Q625" s="1030"/>
      <c r="R625" s="1030"/>
      <c r="S625" s="1030"/>
      <c r="T625" s="1030"/>
      <c r="U625" s="1064"/>
      <c r="V625" s="1030"/>
      <c r="W625" s="1030"/>
      <c r="X625" s="1030"/>
      <c r="Y625" s="1030"/>
      <c r="Z625" s="1030"/>
      <c r="AA625" s="1030"/>
      <c r="AB625" s="1030"/>
      <c r="AC625" s="1030"/>
      <c r="AD625" s="1030"/>
      <c r="AE625" s="1030"/>
      <c r="AF625" s="1030"/>
      <c r="AG625" s="1030"/>
      <c r="AH625" s="1030"/>
      <c r="AI625" s="1030"/>
      <c r="AJ625" s="1030"/>
      <c r="AK625" s="1030"/>
      <c r="AL625" s="1030"/>
      <c r="AM625" s="1030"/>
      <c r="AN625" s="1030"/>
    </row>
    <row r="626">
      <c r="A626" s="1083"/>
      <c r="B626" s="1104"/>
      <c r="C626" s="1030"/>
      <c r="D626" s="1030"/>
      <c r="E626" s="1030"/>
      <c r="F626" s="1030"/>
      <c r="G626" s="1030"/>
      <c r="H626" s="1030"/>
      <c r="I626" s="1030"/>
      <c r="J626" s="1030"/>
      <c r="K626" s="1030"/>
      <c r="L626" s="1030"/>
      <c r="M626" s="1030"/>
      <c r="N626" s="1030"/>
      <c r="O626" s="1030"/>
      <c r="P626" s="1030"/>
      <c r="Q626" s="1030"/>
      <c r="R626" s="1030"/>
      <c r="S626" s="1030"/>
      <c r="T626" s="1030"/>
      <c r="U626" s="1064"/>
      <c r="V626" s="1030"/>
      <c r="W626" s="1030"/>
      <c r="X626" s="1030"/>
      <c r="Y626" s="1030"/>
      <c r="Z626" s="1030"/>
      <c r="AA626" s="1030"/>
      <c r="AB626" s="1030"/>
      <c r="AC626" s="1030"/>
      <c r="AD626" s="1030"/>
      <c r="AE626" s="1030"/>
      <c r="AF626" s="1030"/>
      <c r="AG626" s="1030"/>
      <c r="AH626" s="1030"/>
      <c r="AI626" s="1030"/>
      <c r="AJ626" s="1030"/>
      <c r="AK626" s="1030"/>
      <c r="AL626" s="1030"/>
      <c r="AM626" s="1030"/>
      <c r="AN626" s="1030"/>
    </row>
    <row r="627">
      <c r="A627" s="1083"/>
      <c r="B627" s="1104"/>
      <c r="C627" s="1030"/>
      <c r="D627" s="1030"/>
      <c r="E627" s="1030"/>
      <c r="F627" s="1030"/>
      <c r="G627" s="1030"/>
      <c r="H627" s="1030"/>
      <c r="I627" s="1030"/>
      <c r="J627" s="1030"/>
      <c r="K627" s="1030"/>
      <c r="L627" s="1030"/>
      <c r="M627" s="1030"/>
      <c r="N627" s="1030"/>
      <c r="O627" s="1030"/>
      <c r="P627" s="1030"/>
      <c r="Q627" s="1030"/>
      <c r="R627" s="1030"/>
      <c r="S627" s="1030"/>
      <c r="T627" s="1030"/>
      <c r="U627" s="1064"/>
      <c r="V627" s="1030"/>
      <c r="W627" s="1030"/>
      <c r="X627" s="1030"/>
      <c r="Y627" s="1030"/>
      <c r="Z627" s="1030"/>
      <c r="AA627" s="1030"/>
      <c r="AB627" s="1030"/>
      <c r="AC627" s="1030"/>
      <c r="AD627" s="1030"/>
      <c r="AE627" s="1030"/>
      <c r="AF627" s="1030"/>
      <c r="AG627" s="1030"/>
      <c r="AH627" s="1030"/>
      <c r="AI627" s="1030"/>
      <c r="AJ627" s="1030"/>
      <c r="AK627" s="1030"/>
      <c r="AL627" s="1030"/>
      <c r="AM627" s="1030"/>
      <c r="AN627" s="1030"/>
    </row>
    <row r="628">
      <c r="A628" s="1083"/>
      <c r="B628" s="1104"/>
      <c r="C628" s="1030"/>
      <c r="D628" s="1030"/>
      <c r="E628" s="1030"/>
      <c r="F628" s="1030"/>
      <c r="G628" s="1030"/>
      <c r="H628" s="1030"/>
      <c r="I628" s="1030"/>
      <c r="J628" s="1030"/>
      <c r="K628" s="1030"/>
      <c r="L628" s="1030"/>
      <c r="M628" s="1030"/>
      <c r="N628" s="1030"/>
      <c r="O628" s="1030"/>
      <c r="P628" s="1030"/>
      <c r="Q628" s="1030"/>
      <c r="R628" s="1030"/>
      <c r="S628" s="1030"/>
      <c r="T628" s="1030"/>
      <c r="U628" s="1064"/>
      <c r="V628" s="1030"/>
      <c r="W628" s="1030"/>
      <c r="X628" s="1030"/>
      <c r="Y628" s="1030"/>
      <c r="Z628" s="1030"/>
      <c r="AA628" s="1030"/>
      <c r="AB628" s="1030"/>
      <c r="AC628" s="1030"/>
      <c r="AD628" s="1030"/>
      <c r="AE628" s="1030"/>
      <c r="AF628" s="1030"/>
      <c r="AG628" s="1030"/>
      <c r="AH628" s="1030"/>
      <c r="AI628" s="1030"/>
      <c r="AJ628" s="1030"/>
      <c r="AK628" s="1030"/>
      <c r="AL628" s="1030"/>
      <c r="AM628" s="1030"/>
      <c r="AN628" s="1030"/>
    </row>
    <row r="629">
      <c r="A629" s="1083"/>
      <c r="B629" s="1104"/>
      <c r="C629" s="1030"/>
      <c r="D629" s="1030"/>
      <c r="E629" s="1030"/>
      <c r="F629" s="1030"/>
      <c r="G629" s="1030"/>
      <c r="H629" s="1030"/>
      <c r="I629" s="1030"/>
      <c r="J629" s="1030"/>
      <c r="K629" s="1030"/>
      <c r="L629" s="1030"/>
      <c r="M629" s="1030"/>
      <c r="N629" s="1030"/>
      <c r="O629" s="1030"/>
      <c r="P629" s="1030"/>
      <c r="Q629" s="1030"/>
      <c r="R629" s="1030"/>
      <c r="S629" s="1030"/>
      <c r="T629" s="1030"/>
      <c r="U629" s="1064"/>
      <c r="V629" s="1030"/>
      <c r="W629" s="1030"/>
      <c r="X629" s="1030"/>
      <c r="Y629" s="1030"/>
      <c r="Z629" s="1030"/>
      <c r="AA629" s="1030"/>
      <c r="AB629" s="1030"/>
      <c r="AC629" s="1030"/>
      <c r="AD629" s="1030"/>
      <c r="AE629" s="1030"/>
      <c r="AF629" s="1030"/>
      <c r="AG629" s="1030"/>
      <c r="AH629" s="1030"/>
      <c r="AI629" s="1030"/>
      <c r="AJ629" s="1030"/>
      <c r="AK629" s="1030"/>
      <c r="AL629" s="1030"/>
      <c r="AM629" s="1030"/>
      <c r="AN629" s="1030"/>
    </row>
    <row r="630">
      <c r="A630" s="1083"/>
      <c r="B630" s="1104"/>
      <c r="C630" s="1030"/>
      <c r="D630" s="1030"/>
      <c r="E630" s="1030"/>
      <c r="F630" s="1030"/>
      <c r="G630" s="1030"/>
      <c r="H630" s="1030"/>
      <c r="I630" s="1030"/>
      <c r="J630" s="1030"/>
      <c r="K630" s="1030"/>
      <c r="L630" s="1030"/>
      <c r="M630" s="1030"/>
      <c r="N630" s="1030"/>
      <c r="O630" s="1030"/>
      <c r="P630" s="1030"/>
      <c r="Q630" s="1030"/>
      <c r="R630" s="1030"/>
      <c r="S630" s="1030"/>
      <c r="T630" s="1030"/>
      <c r="U630" s="1064"/>
      <c r="V630" s="1030"/>
      <c r="W630" s="1030"/>
      <c r="X630" s="1030"/>
      <c r="Y630" s="1030"/>
      <c r="Z630" s="1030"/>
      <c r="AA630" s="1030"/>
      <c r="AB630" s="1030"/>
      <c r="AC630" s="1030"/>
      <c r="AD630" s="1030"/>
      <c r="AE630" s="1030"/>
      <c r="AF630" s="1030"/>
      <c r="AG630" s="1030"/>
      <c r="AH630" s="1030"/>
      <c r="AI630" s="1030"/>
      <c r="AJ630" s="1030"/>
      <c r="AK630" s="1030"/>
      <c r="AL630" s="1030"/>
      <c r="AM630" s="1030"/>
      <c r="AN630" s="1030"/>
    </row>
    <row r="631">
      <c r="A631" s="1083"/>
      <c r="B631" s="1104"/>
      <c r="C631" s="1030"/>
      <c r="D631" s="1030"/>
      <c r="E631" s="1030"/>
      <c r="F631" s="1030"/>
      <c r="G631" s="1030"/>
      <c r="H631" s="1030"/>
      <c r="I631" s="1030"/>
      <c r="J631" s="1030"/>
      <c r="K631" s="1030"/>
      <c r="L631" s="1030"/>
      <c r="M631" s="1030"/>
      <c r="N631" s="1030"/>
      <c r="O631" s="1030"/>
      <c r="P631" s="1030"/>
      <c r="Q631" s="1030"/>
      <c r="R631" s="1030"/>
      <c r="S631" s="1030"/>
      <c r="T631" s="1030"/>
      <c r="U631" s="1064"/>
      <c r="V631" s="1030"/>
      <c r="W631" s="1030"/>
      <c r="X631" s="1030"/>
      <c r="Y631" s="1030"/>
      <c r="Z631" s="1030"/>
      <c r="AA631" s="1030"/>
      <c r="AB631" s="1030"/>
      <c r="AC631" s="1030"/>
      <c r="AD631" s="1030"/>
      <c r="AE631" s="1030"/>
      <c r="AF631" s="1030"/>
      <c r="AG631" s="1030"/>
      <c r="AH631" s="1030"/>
      <c r="AI631" s="1030"/>
      <c r="AJ631" s="1030"/>
      <c r="AK631" s="1030"/>
      <c r="AL631" s="1030"/>
      <c r="AM631" s="1030"/>
      <c r="AN631" s="1030"/>
    </row>
    <row r="632">
      <c r="A632" s="1083"/>
      <c r="B632" s="1104"/>
      <c r="C632" s="1030"/>
      <c r="D632" s="1030"/>
      <c r="E632" s="1030"/>
      <c r="F632" s="1030"/>
      <c r="G632" s="1030"/>
      <c r="H632" s="1030"/>
      <c r="I632" s="1030"/>
      <c r="J632" s="1030"/>
      <c r="K632" s="1030"/>
      <c r="L632" s="1030"/>
      <c r="M632" s="1030"/>
      <c r="N632" s="1030"/>
      <c r="O632" s="1030"/>
      <c r="P632" s="1030"/>
      <c r="Q632" s="1030"/>
      <c r="R632" s="1030"/>
      <c r="S632" s="1030"/>
      <c r="T632" s="1030"/>
      <c r="U632" s="1064"/>
      <c r="V632" s="1030"/>
      <c r="W632" s="1030"/>
      <c r="X632" s="1030"/>
      <c r="Y632" s="1030"/>
      <c r="Z632" s="1030"/>
      <c r="AA632" s="1030"/>
      <c r="AB632" s="1030"/>
      <c r="AC632" s="1030"/>
      <c r="AD632" s="1030"/>
      <c r="AE632" s="1030"/>
      <c r="AF632" s="1030"/>
      <c r="AG632" s="1030"/>
      <c r="AH632" s="1030"/>
      <c r="AI632" s="1030"/>
      <c r="AJ632" s="1030"/>
      <c r="AK632" s="1030"/>
      <c r="AL632" s="1030"/>
      <c r="AM632" s="1030"/>
      <c r="AN632" s="1030"/>
    </row>
    <row r="633">
      <c r="A633" s="1083"/>
      <c r="B633" s="1104"/>
      <c r="C633" s="1030"/>
      <c r="D633" s="1030"/>
      <c r="E633" s="1030"/>
      <c r="F633" s="1030"/>
      <c r="G633" s="1030"/>
      <c r="H633" s="1030"/>
      <c r="I633" s="1030"/>
      <c r="J633" s="1030"/>
      <c r="K633" s="1030"/>
      <c r="L633" s="1030"/>
      <c r="M633" s="1030"/>
      <c r="N633" s="1030"/>
      <c r="O633" s="1030"/>
      <c r="P633" s="1030"/>
      <c r="Q633" s="1030"/>
      <c r="R633" s="1030"/>
      <c r="S633" s="1030"/>
      <c r="T633" s="1030"/>
      <c r="U633" s="1064"/>
      <c r="V633" s="1030"/>
      <c r="W633" s="1030"/>
      <c r="X633" s="1030"/>
      <c r="Y633" s="1030"/>
      <c r="Z633" s="1030"/>
      <c r="AA633" s="1030"/>
      <c r="AB633" s="1030"/>
      <c r="AC633" s="1030"/>
      <c r="AD633" s="1030"/>
      <c r="AE633" s="1030"/>
      <c r="AF633" s="1030"/>
      <c r="AG633" s="1030"/>
      <c r="AH633" s="1030"/>
      <c r="AI633" s="1030"/>
      <c r="AJ633" s="1030"/>
      <c r="AK633" s="1030"/>
      <c r="AL633" s="1030"/>
      <c r="AM633" s="1030"/>
      <c r="AN633" s="1030"/>
    </row>
    <row r="634">
      <c r="A634" s="1083"/>
      <c r="B634" s="1104"/>
      <c r="C634" s="1030"/>
      <c r="D634" s="1030"/>
      <c r="E634" s="1030"/>
      <c r="F634" s="1030"/>
      <c r="G634" s="1030"/>
      <c r="H634" s="1030"/>
      <c r="I634" s="1030"/>
      <c r="J634" s="1030"/>
      <c r="K634" s="1030"/>
      <c r="L634" s="1030"/>
      <c r="M634" s="1030"/>
      <c r="N634" s="1030"/>
      <c r="O634" s="1030"/>
      <c r="P634" s="1030"/>
      <c r="Q634" s="1030"/>
      <c r="R634" s="1030"/>
      <c r="S634" s="1030"/>
      <c r="T634" s="1030"/>
      <c r="U634" s="1064"/>
      <c r="V634" s="1030"/>
      <c r="W634" s="1030"/>
      <c r="X634" s="1030"/>
      <c r="Y634" s="1030"/>
      <c r="Z634" s="1030"/>
      <c r="AA634" s="1030"/>
      <c r="AB634" s="1030"/>
      <c r="AC634" s="1030"/>
      <c r="AD634" s="1030"/>
      <c r="AE634" s="1030"/>
      <c r="AF634" s="1030"/>
      <c r="AG634" s="1030"/>
      <c r="AH634" s="1030"/>
      <c r="AI634" s="1030"/>
      <c r="AJ634" s="1030"/>
      <c r="AK634" s="1030"/>
      <c r="AL634" s="1030"/>
      <c r="AM634" s="1030"/>
      <c r="AN634" s="1030"/>
    </row>
    <row r="635">
      <c r="A635" s="1083"/>
      <c r="B635" s="1104"/>
      <c r="C635" s="1030"/>
      <c r="D635" s="1030"/>
      <c r="E635" s="1030"/>
      <c r="F635" s="1030"/>
      <c r="G635" s="1030"/>
      <c r="H635" s="1030"/>
      <c r="I635" s="1030"/>
      <c r="J635" s="1030"/>
      <c r="K635" s="1030"/>
      <c r="L635" s="1030"/>
      <c r="M635" s="1030"/>
      <c r="N635" s="1030"/>
      <c r="O635" s="1030"/>
      <c r="P635" s="1030"/>
      <c r="Q635" s="1030"/>
      <c r="R635" s="1030"/>
      <c r="S635" s="1030"/>
      <c r="T635" s="1030"/>
      <c r="U635" s="1064"/>
      <c r="V635" s="1030"/>
      <c r="W635" s="1030"/>
      <c r="X635" s="1030"/>
      <c r="Y635" s="1030"/>
      <c r="Z635" s="1030"/>
      <c r="AA635" s="1030"/>
      <c r="AB635" s="1030"/>
      <c r="AC635" s="1030"/>
      <c r="AD635" s="1030"/>
      <c r="AE635" s="1030"/>
      <c r="AF635" s="1030"/>
      <c r="AG635" s="1030"/>
      <c r="AH635" s="1030"/>
      <c r="AI635" s="1030"/>
      <c r="AJ635" s="1030"/>
      <c r="AK635" s="1030"/>
      <c r="AL635" s="1030"/>
      <c r="AM635" s="1030"/>
      <c r="AN635" s="1030"/>
    </row>
    <row r="636">
      <c r="A636" s="1083"/>
      <c r="B636" s="1104"/>
      <c r="C636" s="1030"/>
      <c r="D636" s="1030"/>
      <c r="E636" s="1030"/>
      <c r="F636" s="1030"/>
      <c r="G636" s="1030"/>
      <c r="H636" s="1030"/>
      <c r="I636" s="1030"/>
      <c r="J636" s="1030"/>
      <c r="K636" s="1030"/>
      <c r="L636" s="1030"/>
      <c r="M636" s="1030"/>
      <c r="N636" s="1030"/>
      <c r="O636" s="1030"/>
      <c r="P636" s="1030"/>
      <c r="Q636" s="1030"/>
      <c r="R636" s="1030"/>
      <c r="S636" s="1030"/>
      <c r="T636" s="1030"/>
      <c r="U636" s="1064"/>
      <c r="V636" s="1030"/>
      <c r="W636" s="1030"/>
      <c r="X636" s="1030"/>
      <c r="Y636" s="1030"/>
      <c r="Z636" s="1030"/>
      <c r="AA636" s="1030"/>
      <c r="AB636" s="1030"/>
      <c r="AC636" s="1030"/>
      <c r="AD636" s="1030"/>
      <c r="AE636" s="1030"/>
      <c r="AF636" s="1030"/>
      <c r="AG636" s="1030"/>
      <c r="AH636" s="1030"/>
      <c r="AI636" s="1030"/>
      <c r="AJ636" s="1030"/>
      <c r="AK636" s="1030"/>
      <c r="AL636" s="1030"/>
      <c r="AM636" s="1030"/>
      <c r="AN636" s="1030"/>
    </row>
    <row r="637">
      <c r="A637" s="1083"/>
      <c r="B637" s="1104"/>
      <c r="C637" s="1030"/>
      <c r="D637" s="1030"/>
      <c r="E637" s="1030"/>
      <c r="F637" s="1030"/>
      <c r="G637" s="1030"/>
      <c r="H637" s="1030"/>
      <c r="I637" s="1030"/>
      <c r="J637" s="1030"/>
      <c r="K637" s="1030"/>
      <c r="L637" s="1030"/>
      <c r="M637" s="1030"/>
      <c r="N637" s="1030"/>
      <c r="O637" s="1030"/>
      <c r="P637" s="1030"/>
      <c r="Q637" s="1030"/>
      <c r="R637" s="1030"/>
      <c r="S637" s="1030"/>
      <c r="T637" s="1030"/>
      <c r="U637" s="1064"/>
      <c r="V637" s="1030"/>
      <c r="W637" s="1030"/>
      <c r="X637" s="1030"/>
      <c r="Y637" s="1030"/>
      <c r="Z637" s="1030"/>
      <c r="AA637" s="1030"/>
      <c r="AB637" s="1030"/>
      <c r="AC637" s="1030"/>
      <c r="AD637" s="1030"/>
      <c r="AE637" s="1030"/>
      <c r="AF637" s="1030"/>
      <c r="AG637" s="1030"/>
      <c r="AH637" s="1030"/>
      <c r="AI637" s="1030"/>
      <c r="AJ637" s="1030"/>
      <c r="AK637" s="1030"/>
      <c r="AL637" s="1030"/>
      <c r="AM637" s="1030"/>
      <c r="AN637" s="1030"/>
    </row>
    <row r="638">
      <c r="A638" s="1083"/>
      <c r="B638" s="1104"/>
      <c r="C638" s="1030"/>
      <c r="D638" s="1030"/>
      <c r="E638" s="1030"/>
      <c r="F638" s="1030"/>
      <c r="G638" s="1030"/>
      <c r="H638" s="1030"/>
      <c r="I638" s="1030"/>
      <c r="J638" s="1030"/>
      <c r="K638" s="1030"/>
      <c r="L638" s="1030"/>
      <c r="M638" s="1030"/>
      <c r="N638" s="1030"/>
      <c r="O638" s="1030"/>
      <c r="P638" s="1030"/>
      <c r="Q638" s="1030"/>
      <c r="R638" s="1030"/>
      <c r="S638" s="1030"/>
      <c r="T638" s="1030"/>
      <c r="U638" s="1064"/>
      <c r="V638" s="1030"/>
      <c r="W638" s="1030"/>
      <c r="X638" s="1030"/>
      <c r="Y638" s="1030"/>
      <c r="Z638" s="1030"/>
      <c r="AA638" s="1030"/>
      <c r="AB638" s="1030"/>
      <c r="AC638" s="1030"/>
      <c r="AD638" s="1030"/>
      <c r="AE638" s="1030"/>
      <c r="AF638" s="1030"/>
      <c r="AG638" s="1030"/>
      <c r="AH638" s="1030"/>
      <c r="AI638" s="1030"/>
      <c r="AJ638" s="1030"/>
      <c r="AK638" s="1030"/>
      <c r="AL638" s="1030"/>
      <c r="AM638" s="1030"/>
      <c r="AN638" s="1030"/>
    </row>
    <row r="639">
      <c r="A639" s="1083"/>
      <c r="B639" s="1104"/>
      <c r="C639" s="1030"/>
      <c r="D639" s="1030"/>
      <c r="E639" s="1030"/>
      <c r="F639" s="1030"/>
      <c r="G639" s="1030"/>
      <c r="H639" s="1030"/>
      <c r="I639" s="1030"/>
      <c r="J639" s="1030"/>
      <c r="K639" s="1030"/>
      <c r="L639" s="1030"/>
      <c r="M639" s="1030"/>
      <c r="N639" s="1030"/>
      <c r="O639" s="1030"/>
      <c r="P639" s="1030"/>
      <c r="Q639" s="1030"/>
      <c r="R639" s="1030"/>
      <c r="S639" s="1030"/>
      <c r="T639" s="1030"/>
      <c r="U639" s="1064"/>
      <c r="V639" s="1030"/>
      <c r="W639" s="1030"/>
      <c r="X639" s="1030"/>
      <c r="Y639" s="1030"/>
      <c r="Z639" s="1030"/>
      <c r="AA639" s="1030"/>
      <c r="AB639" s="1030"/>
      <c r="AC639" s="1030"/>
      <c r="AD639" s="1030"/>
      <c r="AE639" s="1030"/>
      <c r="AF639" s="1030"/>
      <c r="AG639" s="1030"/>
      <c r="AH639" s="1030"/>
      <c r="AI639" s="1030"/>
      <c r="AJ639" s="1030"/>
      <c r="AK639" s="1030"/>
      <c r="AL639" s="1030"/>
      <c r="AM639" s="1030"/>
      <c r="AN639" s="1030"/>
    </row>
    <row r="640">
      <c r="A640" s="1083"/>
      <c r="B640" s="1104"/>
      <c r="C640" s="1030"/>
      <c r="D640" s="1030"/>
      <c r="E640" s="1030"/>
      <c r="F640" s="1030"/>
      <c r="G640" s="1030"/>
      <c r="H640" s="1030"/>
      <c r="I640" s="1030"/>
      <c r="J640" s="1030"/>
      <c r="K640" s="1030"/>
      <c r="L640" s="1030"/>
      <c r="M640" s="1030"/>
      <c r="N640" s="1030"/>
      <c r="O640" s="1030"/>
      <c r="P640" s="1030"/>
      <c r="Q640" s="1030"/>
      <c r="R640" s="1030"/>
      <c r="S640" s="1030"/>
      <c r="T640" s="1030"/>
      <c r="U640" s="1064"/>
      <c r="V640" s="1030"/>
      <c r="W640" s="1030"/>
      <c r="X640" s="1030"/>
      <c r="Y640" s="1030"/>
      <c r="Z640" s="1030"/>
      <c r="AA640" s="1030"/>
      <c r="AB640" s="1030"/>
      <c r="AC640" s="1030"/>
      <c r="AD640" s="1030"/>
      <c r="AE640" s="1030"/>
      <c r="AF640" s="1030"/>
      <c r="AG640" s="1030"/>
      <c r="AH640" s="1030"/>
      <c r="AI640" s="1030"/>
      <c r="AJ640" s="1030"/>
      <c r="AK640" s="1030"/>
      <c r="AL640" s="1030"/>
      <c r="AM640" s="1030"/>
      <c r="AN640" s="1030"/>
    </row>
    <row r="641">
      <c r="A641" s="1083"/>
      <c r="B641" s="1104"/>
      <c r="C641" s="1030"/>
      <c r="D641" s="1030"/>
      <c r="E641" s="1030"/>
      <c r="F641" s="1030"/>
      <c r="G641" s="1030"/>
      <c r="H641" s="1030"/>
      <c r="I641" s="1030"/>
      <c r="J641" s="1030"/>
      <c r="K641" s="1030"/>
      <c r="L641" s="1030"/>
      <c r="M641" s="1030"/>
      <c r="N641" s="1030"/>
      <c r="O641" s="1030"/>
      <c r="P641" s="1030"/>
      <c r="Q641" s="1030"/>
      <c r="R641" s="1030"/>
      <c r="S641" s="1030"/>
      <c r="T641" s="1030"/>
      <c r="U641" s="1064"/>
      <c r="V641" s="1030"/>
      <c r="W641" s="1030"/>
      <c r="X641" s="1030"/>
      <c r="Y641" s="1030"/>
      <c r="Z641" s="1030"/>
      <c r="AA641" s="1030"/>
      <c r="AB641" s="1030"/>
      <c r="AC641" s="1030"/>
      <c r="AD641" s="1030"/>
      <c r="AE641" s="1030"/>
      <c r="AF641" s="1030"/>
      <c r="AG641" s="1030"/>
      <c r="AH641" s="1030"/>
      <c r="AI641" s="1030"/>
      <c r="AJ641" s="1030"/>
      <c r="AK641" s="1030"/>
      <c r="AL641" s="1030"/>
      <c r="AM641" s="1030"/>
      <c r="AN641" s="1030"/>
    </row>
    <row r="642">
      <c r="A642" s="1083"/>
      <c r="B642" s="1104"/>
      <c r="C642" s="1030"/>
      <c r="D642" s="1030"/>
      <c r="E642" s="1030"/>
      <c r="F642" s="1030"/>
      <c r="G642" s="1030"/>
      <c r="H642" s="1030"/>
      <c r="I642" s="1030"/>
      <c r="J642" s="1030"/>
      <c r="K642" s="1030"/>
      <c r="L642" s="1030"/>
      <c r="M642" s="1030"/>
      <c r="N642" s="1030"/>
      <c r="O642" s="1030"/>
      <c r="P642" s="1030"/>
      <c r="Q642" s="1030"/>
      <c r="R642" s="1030"/>
      <c r="S642" s="1030"/>
      <c r="T642" s="1030"/>
      <c r="U642" s="1064"/>
      <c r="V642" s="1030"/>
      <c r="W642" s="1030"/>
      <c r="X642" s="1030"/>
      <c r="Y642" s="1030"/>
      <c r="Z642" s="1030"/>
      <c r="AA642" s="1030"/>
      <c r="AB642" s="1030"/>
      <c r="AC642" s="1030"/>
      <c r="AD642" s="1030"/>
      <c r="AE642" s="1030"/>
      <c r="AF642" s="1030"/>
      <c r="AG642" s="1030"/>
      <c r="AH642" s="1030"/>
      <c r="AI642" s="1030"/>
      <c r="AJ642" s="1030"/>
      <c r="AK642" s="1030"/>
      <c r="AL642" s="1030"/>
      <c r="AM642" s="1030"/>
      <c r="AN642" s="1030"/>
    </row>
    <row r="643">
      <c r="A643" s="1083"/>
      <c r="B643" s="1104"/>
      <c r="C643" s="1030"/>
      <c r="D643" s="1030"/>
      <c r="E643" s="1030"/>
      <c r="F643" s="1030"/>
      <c r="G643" s="1030"/>
      <c r="H643" s="1030"/>
      <c r="I643" s="1030"/>
      <c r="J643" s="1030"/>
      <c r="K643" s="1030"/>
      <c r="L643" s="1030"/>
      <c r="M643" s="1030"/>
      <c r="N643" s="1030"/>
      <c r="O643" s="1030"/>
      <c r="P643" s="1030"/>
      <c r="Q643" s="1030"/>
      <c r="R643" s="1030"/>
      <c r="S643" s="1030"/>
      <c r="T643" s="1030"/>
      <c r="U643" s="1064"/>
      <c r="V643" s="1030"/>
      <c r="W643" s="1030"/>
      <c r="X643" s="1030"/>
      <c r="Y643" s="1030"/>
      <c r="Z643" s="1030"/>
      <c r="AA643" s="1030"/>
      <c r="AB643" s="1030"/>
      <c r="AC643" s="1030"/>
      <c r="AD643" s="1030"/>
      <c r="AE643" s="1030"/>
      <c r="AF643" s="1030"/>
      <c r="AG643" s="1030"/>
      <c r="AH643" s="1030"/>
      <c r="AI643" s="1030"/>
      <c r="AJ643" s="1030"/>
      <c r="AK643" s="1030"/>
      <c r="AL643" s="1030"/>
      <c r="AM643" s="1030"/>
      <c r="AN643" s="1030"/>
    </row>
    <row r="644">
      <c r="A644" s="1083"/>
      <c r="B644" s="1104"/>
      <c r="C644" s="1030"/>
      <c r="D644" s="1030"/>
      <c r="E644" s="1030"/>
      <c r="F644" s="1030"/>
      <c r="G644" s="1030"/>
      <c r="H644" s="1030"/>
      <c r="I644" s="1030"/>
      <c r="J644" s="1030"/>
      <c r="K644" s="1030"/>
      <c r="L644" s="1030"/>
      <c r="M644" s="1030"/>
      <c r="N644" s="1030"/>
      <c r="O644" s="1030"/>
      <c r="P644" s="1030"/>
      <c r="Q644" s="1030"/>
      <c r="R644" s="1030"/>
      <c r="S644" s="1030"/>
      <c r="T644" s="1030"/>
      <c r="U644" s="1064"/>
      <c r="V644" s="1030"/>
      <c r="W644" s="1030"/>
      <c r="X644" s="1030"/>
      <c r="Y644" s="1030"/>
      <c r="Z644" s="1030"/>
      <c r="AA644" s="1030"/>
      <c r="AB644" s="1030"/>
      <c r="AC644" s="1030"/>
      <c r="AD644" s="1030"/>
      <c r="AE644" s="1030"/>
      <c r="AF644" s="1030"/>
      <c r="AG644" s="1030"/>
      <c r="AH644" s="1030"/>
      <c r="AI644" s="1030"/>
      <c r="AJ644" s="1030"/>
      <c r="AK644" s="1030"/>
      <c r="AL644" s="1030"/>
      <c r="AM644" s="1030"/>
      <c r="AN644" s="1030"/>
    </row>
    <row r="645">
      <c r="A645" s="1083"/>
      <c r="B645" s="1104"/>
      <c r="C645" s="1030"/>
      <c r="D645" s="1030"/>
      <c r="E645" s="1030"/>
      <c r="F645" s="1030"/>
      <c r="G645" s="1030"/>
      <c r="H645" s="1030"/>
      <c r="I645" s="1030"/>
      <c r="J645" s="1030"/>
      <c r="K645" s="1030"/>
      <c r="L645" s="1030"/>
      <c r="M645" s="1030"/>
      <c r="N645" s="1030"/>
      <c r="O645" s="1030"/>
      <c r="P645" s="1030"/>
      <c r="Q645" s="1030"/>
      <c r="R645" s="1030"/>
      <c r="S645" s="1030"/>
      <c r="T645" s="1030"/>
      <c r="U645" s="1064"/>
      <c r="V645" s="1030"/>
      <c r="W645" s="1030"/>
      <c r="X645" s="1030"/>
      <c r="Y645" s="1030"/>
      <c r="Z645" s="1030"/>
      <c r="AA645" s="1030"/>
      <c r="AB645" s="1030"/>
      <c r="AC645" s="1030"/>
      <c r="AD645" s="1030"/>
      <c r="AE645" s="1030"/>
      <c r="AF645" s="1030"/>
      <c r="AG645" s="1030"/>
      <c r="AH645" s="1030"/>
      <c r="AI645" s="1030"/>
      <c r="AJ645" s="1030"/>
      <c r="AK645" s="1030"/>
      <c r="AL645" s="1030"/>
      <c r="AM645" s="1030"/>
      <c r="AN645" s="1030"/>
    </row>
    <row r="646">
      <c r="A646" s="1083"/>
      <c r="B646" s="1104"/>
      <c r="C646" s="1030"/>
      <c r="D646" s="1030"/>
      <c r="E646" s="1030"/>
      <c r="F646" s="1030"/>
      <c r="G646" s="1030"/>
      <c r="H646" s="1030"/>
      <c r="I646" s="1030"/>
      <c r="J646" s="1030"/>
      <c r="K646" s="1030"/>
      <c r="L646" s="1030"/>
      <c r="M646" s="1030"/>
      <c r="N646" s="1030"/>
      <c r="O646" s="1030"/>
      <c r="P646" s="1030"/>
      <c r="Q646" s="1030"/>
      <c r="R646" s="1030"/>
      <c r="S646" s="1030"/>
      <c r="T646" s="1030"/>
      <c r="U646" s="1064"/>
      <c r="V646" s="1030"/>
      <c r="W646" s="1030"/>
      <c r="X646" s="1030"/>
      <c r="Y646" s="1030"/>
      <c r="Z646" s="1030"/>
      <c r="AA646" s="1030"/>
      <c r="AB646" s="1030"/>
      <c r="AC646" s="1030"/>
      <c r="AD646" s="1030"/>
      <c r="AE646" s="1030"/>
      <c r="AF646" s="1030"/>
      <c r="AG646" s="1030"/>
      <c r="AH646" s="1030"/>
      <c r="AI646" s="1030"/>
      <c r="AJ646" s="1030"/>
      <c r="AK646" s="1030"/>
      <c r="AL646" s="1030"/>
      <c r="AM646" s="1030"/>
      <c r="AN646" s="1030"/>
    </row>
    <row r="647">
      <c r="A647" s="1083"/>
      <c r="B647" s="1104"/>
      <c r="C647" s="1030"/>
      <c r="D647" s="1030"/>
      <c r="E647" s="1030"/>
      <c r="F647" s="1030"/>
      <c r="G647" s="1030"/>
      <c r="H647" s="1030"/>
      <c r="I647" s="1030"/>
      <c r="J647" s="1030"/>
      <c r="K647" s="1030"/>
      <c r="L647" s="1030"/>
      <c r="M647" s="1030"/>
      <c r="N647" s="1030"/>
      <c r="O647" s="1030"/>
      <c r="P647" s="1030"/>
      <c r="Q647" s="1030"/>
      <c r="R647" s="1030"/>
      <c r="S647" s="1030"/>
      <c r="T647" s="1030"/>
      <c r="U647" s="1064"/>
      <c r="V647" s="1030"/>
      <c r="W647" s="1030"/>
      <c r="X647" s="1030"/>
      <c r="Y647" s="1030"/>
      <c r="Z647" s="1030"/>
      <c r="AA647" s="1030"/>
      <c r="AB647" s="1030"/>
      <c r="AC647" s="1030"/>
      <c r="AD647" s="1030"/>
      <c r="AE647" s="1030"/>
      <c r="AF647" s="1030"/>
      <c r="AG647" s="1030"/>
      <c r="AH647" s="1030"/>
      <c r="AI647" s="1030"/>
      <c r="AJ647" s="1030"/>
      <c r="AK647" s="1030"/>
      <c r="AL647" s="1030"/>
      <c r="AM647" s="1030"/>
      <c r="AN647" s="1030"/>
    </row>
    <row r="648">
      <c r="A648" s="1083"/>
      <c r="B648" s="1104"/>
      <c r="C648" s="1030"/>
      <c r="D648" s="1030"/>
      <c r="E648" s="1030"/>
      <c r="F648" s="1030"/>
      <c r="G648" s="1030"/>
      <c r="H648" s="1030"/>
      <c r="I648" s="1030"/>
      <c r="J648" s="1030"/>
      <c r="K648" s="1030"/>
      <c r="L648" s="1030"/>
      <c r="M648" s="1030"/>
      <c r="N648" s="1030"/>
      <c r="O648" s="1030"/>
      <c r="P648" s="1030"/>
      <c r="Q648" s="1030"/>
      <c r="R648" s="1030"/>
      <c r="S648" s="1030"/>
      <c r="T648" s="1030"/>
      <c r="U648" s="1064"/>
      <c r="V648" s="1030"/>
      <c r="W648" s="1030"/>
      <c r="X648" s="1030"/>
      <c r="Y648" s="1030"/>
      <c r="Z648" s="1030"/>
      <c r="AA648" s="1030"/>
      <c r="AB648" s="1030"/>
      <c r="AC648" s="1030"/>
      <c r="AD648" s="1030"/>
      <c r="AE648" s="1030"/>
      <c r="AF648" s="1030"/>
      <c r="AG648" s="1030"/>
      <c r="AH648" s="1030"/>
      <c r="AI648" s="1030"/>
      <c r="AJ648" s="1030"/>
      <c r="AK648" s="1030"/>
      <c r="AL648" s="1030"/>
      <c r="AM648" s="1030"/>
      <c r="AN648" s="1030"/>
    </row>
    <row r="649">
      <c r="A649" s="1083"/>
      <c r="B649" s="1104"/>
      <c r="C649" s="1030"/>
      <c r="D649" s="1030"/>
      <c r="E649" s="1030"/>
      <c r="F649" s="1030"/>
      <c r="G649" s="1030"/>
      <c r="H649" s="1030"/>
      <c r="I649" s="1030"/>
      <c r="J649" s="1030"/>
      <c r="K649" s="1030"/>
      <c r="L649" s="1030"/>
      <c r="M649" s="1030"/>
      <c r="N649" s="1030"/>
      <c r="O649" s="1030"/>
      <c r="P649" s="1030"/>
      <c r="Q649" s="1030"/>
      <c r="R649" s="1030"/>
      <c r="S649" s="1030"/>
      <c r="T649" s="1030"/>
      <c r="U649" s="1064"/>
      <c r="V649" s="1030"/>
      <c r="W649" s="1030"/>
      <c r="X649" s="1030"/>
      <c r="Y649" s="1030"/>
      <c r="Z649" s="1030"/>
      <c r="AA649" s="1030"/>
      <c r="AB649" s="1030"/>
      <c r="AC649" s="1030"/>
      <c r="AD649" s="1030"/>
      <c r="AE649" s="1030"/>
      <c r="AF649" s="1030"/>
      <c r="AG649" s="1030"/>
      <c r="AH649" s="1030"/>
      <c r="AI649" s="1030"/>
      <c r="AJ649" s="1030"/>
      <c r="AK649" s="1030"/>
      <c r="AL649" s="1030"/>
      <c r="AM649" s="1030"/>
      <c r="AN649" s="1030"/>
    </row>
    <row r="650">
      <c r="A650" s="1083"/>
      <c r="B650" s="1104"/>
      <c r="C650" s="1030"/>
      <c r="D650" s="1030"/>
      <c r="E650" s="1030"/>
      <c r="F650" s="1030"/>
      <c r="G650" s="1030"/>
      <c r="H650" s="1030"/>
      <c r="I650" s="1030"/>
      <c r="J650" s="1030"/>
      <c r="K650" s="1030"/>
      <c r="L650" s="1030"/>
      <c r="M650" s="1030"/>
      <c r="N650" s="1030"/>
      <c r="O650" s="1030"/>
      <c r="P650" s="1030"/>
      <c r="Q650" s="1030"/>
      <c r="R650" s="1030"/>
      <c r="S650" s="1030"/>
      <c r="T650" s="1030"/>
      <c r="U650" s="1064"/>
      <c r="V650" s="1030"/>
      <c r="W650" s="1030"/>
      <c r="X650" s="1030"/>
      <c r="Y650" s="1030"/>
      <c r="Z650" s="1030"/>
      <c r="AA650" s="1030"/>
      <c r="AB650" s="1030"/>
      <c r="AC650" s="1030"/>
      <c r="AD650" s="1030"/>
      <c r="AE650" s="1030"/>
      <c r="AF650" s="1030"/>
      <c r="AG650" s="1030"/>
      <c r="AH650" s="1030"/>
      <c r="AI650" s="1030"/>
      <c r="AJ650" s="1030"/>
      <c r="AK650" s="1030"/>
      <c r="AL650" s="1030"/>
      <c r="AM650" s="1030"/>
      <c r="AN650" s="1030"/>
    </row>
    <row r="651">
      <c r="A651" s="1083"/>
      <c r="B651" s="1104"/>
      <c r="C651" s="1030"/>
      <c r="D651" s="1030"/>
      <c r="E651" s="1030"/>
      <c r="F651" s="1030"/>
      <c r="G651" s="1030"/>
      <c r="H651" s="1030"/>
      <c r="I651" s="1030"/>
      <c r="J651" s="1030"/>
      <c r="K651" s="1030"/>
      <c r="L651" s="1030"/>
      <c r="M651" s="1030"/>
      <c r="N651" s="1030"/>
      <c r="O651" s="1030"/>
      <c r="P651" s="1030"/>
      <c r="Q651" s="1030"/>
      <c r="R651" s="1030"/>
      <c r="S651" s="1030"/>
      <c r="T651" s="1030"/>
      <c r="U651" s="1064"/>
      <c r="V651" s="1030"/>
      <c r="W651" s="1030"/>
      <c r="X651" s="1030"/>
      <c r="Y651" s="1030"/>
      <c r="Z651" s="1030"/>
      <c r="AA651" s="1030"/>
      <c r="AB651" s="1030"/>
      <c r="AC651" s="1030"/>
      <c r="AD651" s="1030"/>
      <c r="AE651" s="1030"/>
      <c r="AF651" s="1030"/>
      <c r="AG651" s="1030"/>
      <c r="AH651" s="1030"/>
      <c r="AI651" s="1030"/>
      <c r="AJ651" s="1030"/>
      <c r="AK651" s="1030"/>
      <c r="AL651" s="1030"/>
      <c r="AM651" s="1030"/>
      <c r="AN651" s="1030"/>
    </row>
    <row r="652">
      <c r="A652" s="1083"/>
      <c r="B652" s="1104"/>
      <c r="C652" s="1030"/>
      <c r="D652" s="1030"/>
      <c r="E652" s="1030"/>
      <c r="F652" s="1030"/>
      <c r="G652" s="1030"/>
      <c r="H652" s="1030"/>
      <c r="I652" s="1030"/>
      <c r="J652" s="1030"/>
      <c r="K652" s="1030"/>
      <c r="L652" s="1030"/>
      <c r="M652" s="1030"/>
      <c r="N652" s="1030"/>
      <c r="O652" s="1030"/>
      <c r="P652" s="1030"/>
      <c r="Q652" s="1030"/>
      <c r="R652" s="1030"/>
      <c r="S652" s="1030"/>
      <c r="T652" s="1030"/>
      <c r="U652" s="1064"/>
      <c r="V652" s="1030"/>
      <c r="W652" s="1030"/>
      <c r="X652" s="1030"/>
      <c r="Y652" s="1030"/>
      <c r="Z652" s="1030"/>
      <c r="AA652" s="1030"/>
      <c r="AB652" s="1030"/>
      <c r="AC652" s="1030"/>
      <c r="AD652" s="1030"/>
      <c r="AE652" s="1030"/>
      <c r="AF652" s="1030"/>
      <c r="AG652" s="1030"/>
      <c r="AH652" s="1030"/>
      <c r="AI652" s="1030"/>
      <c r="AJ652" s="1030"/>
      <c r="AK652" s="1030"/>
      <c r="AL652" s="1030"/>
      <c r="AM652" s="1030"/>
      <c r="AN652" s="1030"/>
    </row>
    <row r="653">
      <c r="A653" s="1083"/>
      <c r="B653" s="1104"/>
      <c r="C653" s="1030"/>
      <c r="D653" s="1030"/>
      <c r="E653" s="1030"/>
      <c r="F653" s="1030"/>
      <c r="G653" s="1030"/>
      <c r="H653" s="1030"/>
      <c r="I653" s="1030"/>
      <c r="J653" s="1030"/>
      <c r="K653" s="1030"/>
      <c r="L653" s="1030"/>
      <c r="M653" s="1030"/>
      <c r="N653" s="1030"/>
      <c r="O653" s="1030"/>
      <c r="P653" s="1030"/>
      <c r="Q653" s="1030"/>
      <c r="R653" s="1030"/>
      <c r="S653" s="1030"/>
      <c r="T653" s="1030"/>
      <c r="U653" s="1064"/>
      <c r="V653" s="1030"/>
      <c r="W653" s="1030"/>
      <c r="X653" s="1030"/>
      <c r="Y653" s="1030"/>
      <c r="Z653" s="1030"/>
      <c r="AA653" s="1030"/>
      <c r="AB653" s="1030"/>
      <c r="AC653" s="1030"/>
      <c r="AD653" s="1030"/>
      <c r="AE653" s="1030"/>
      <c r="AF653" s="1030"/>
      <c r="AG653" s="1030"/>
      <c r="AH653" s="1030"/>
      <c r="AI653" s="1030"/>
      <c r="AJ653" s="1030"/>
      <c r="AK653" s="1030"/>
      <c r="AL653" s="1030"/>
      <c r="AM653" s="1030"/>
      <c r="AN653" s="1030"/>
    </row>
    <row r="654">
      <c r="A654" s="1083"/>
      <c r="B654" s="1104"/>
      <c r="C654" s="1030"/>
      <c r="D654" s="1030"/>
      <c r="E654" s="1030"/>
      <c r="F654" s="1030"/>
      <c r="G654" s="1030"/>
      <c r="H654" s="1030"/>
      <c r="I654" s="1030"/>
      <c r="J654" s="1030"/>
      <c r="K654" s="1030"/>
      <c r="L654" s="1030"/>
      <c r="M654" s="1030"/>
      <c r="N654" s="1030"/>
      <c r="O654" s="1030"/>
      <c r="P654" s="1030"/>
      <c r="Q654" s="1030"/>
      <c r="R654" s="1030"/>
      <c r="S654" s="1030"/>
      <c r="T654" s="1030"/>
      <c r="U654" s="1064"/>
      <c r="V654" s="1030"/>
      <c r="W654" s="1030"/>
      <c r="X654" s="1030"/>
      <c r="Y654" s="1030"/>
      <c r="Z654" s="1030"/>
      <c r="AA654" s="1030"/>
      <c r="AB654" s="1030"/>
      <c r="AC654" s="1030"/>
      <c r="AD654" s="1030"/>
      <c r="AE654" s="1030"/>
      <c r="AF654" s="1030"/>
      <c r="AG654" s="1030"/>
      <c r="AH654" s="1030"/>
      <c r="AI654" s="1030"/>
      <c r="AJ654" s="1030"/>
      <c r="AK654" s="1030"/>
      <c r="AL654" s="1030"/>
      <c r="AM654" s="1030"/>
      <c r="AN654" s="1030"/>
    </row>
    <row r="655">
      <c r="A655" s="1083"/>
      <c r="B655" s="1104"/>
      <c r="C655" s="1030"/>
      <c r="D655" s="1030"/>
      <c r="E655" s="1030"/>
      <c r="F655" s="1030"/>
      <c r="G655" s="1030"/>
      <c r="H655" s="1030"/>
      <c r="I655" s="1030"/>
      <c r="J655" s="1030"/>
      <c r="K655" s="1030"/>
      <c r="L655" s="1030"/>
      <c r="M655" s="1030"/>
      <c r="N655" s="1030"/>
      <c r="O655" s="1030"/>
      <c r="P655" s="1030"/>
      <c r="Q655" s="1030"/>
      <c r="R655" s="1030"/>
      <c r="S655" s="1030"/>
      <c r="T655" s="1030"/>
      <c r="U655" s="1064"/>
      <c r="V655" s="1030"/>
      <c r="W655" s="1030"/>
      <c r="X655" s="1030"/>
      <c r="Y655" s="1030"/>
      <c r="Z655" s="1030"/>
      <c r="AA655" s="1030"/>
      <c r="AB655" s="1030"/>
      <c r="AC655" s="1030"/>
      <c r="AD655" s="1030"/>
      <c r="AE655" s="1030"/>
      <c r="AF655" s="1030"/>
      <c r="AG655" s="1030"/>
      <c r="AH655" s="1030"/>
      <c r="AI655" s="1030"/>
      <c r="AJ655" s="1030"/>
      <c r="AK655" s="1030"/>
      <c r="AL655" s="1030"/>
      <c r="AM655" s="1030"/>
      <c r="AN655" s="1030"/>
    </row>
    <row r="656">
      <c r="A656" s="1083"/>
      <c r="B656" s="1104"/>
      <c r="C656" s="1030"/>
      <c r="D656" s="1030"/>
      <c r="E656" s="1030"/>
      <c r="F656" s="1030"/>
      <c r="G656" s="1030"/>
      <c r="H656" s="1030"/>
      <c r="I656" s="1030"/>
      <c r="J656" s="1030"/>
      <c r="K656" s="1030"/>
      <c r="L656" s="1030"/>
      <c r="M656" s="1030"/>
      <c r="N656" s="1030"/>
      <c r="O656" s="1030"/>
      <c r="P656" s="1030"/>
      <c r="Q656" s="1030"/>
      <c r="R656" s="1030"/>
      <c r="S656" s="1030"/>
      <c r="T656" s="1030"/>
      <c r="U656" s="1064"/>
      <c r="V656" s="1030"/>
      <c r="W656" s="1030"/>
      <c r="X656" s="1030"/>
      <c r="Y656" s="1030"/>
      <c r="Z656" s="1030"/>
      <c r="AA656" s="1030"/>
      <c r="AB656" s="1030"/>
      <c r="AC656" s="1030"/>
      <c r="AD656" s="1030"/>
      <c r="AE656" s="1030"/>
      <c r="AF656" s="1030"/>
      <c r="AG656" s="1030"/>
      <c r="AH656" s="1030"/>
      <c r="AI656" s="1030"/>
      <c r="AJ656" s="1030"/>
      <c r="AK656" s="1030"/>
      <c r="AL656" s="1030"/>
      <c r="AM656" s="1030"/>
      <c r="AN656" s="1030"/>
    </row>
    <row r="657">
      <c r="A657" s="1083"/>
      <c r="B657" s="1104"/>
      <c r="C657" s="1030"/>
      <c r="D657" s="1030"/>
      <c r="E657" s="1030"/>
      <c r="F657" s="1030"/>
      <c r="G657" s="1030"/>
      <c r="H657" s="1030"/>
      <c r="I657" s="1030"/>
      <c r="J657" s="1030"/>
      <c r="K657" s="1030"/>
      <c r="L657" s="1030"/>
      <c r="M657" s="1030"/>
      <c r="N657" s="1030"/>
      <c r="O657" s="1030"/>
      <c r="P657" s="1030"/>
      <c r="Q657" s="1030"/>
      <c r="R657" s="1030"/>
      <c r="S657" s="1030"/>
      <c r="T657" s="1030"/>
      <c r="U657" s="1064"/>
      <c r="V657" s="1030"/>
      <c r="W657" s="1030"/>
      <c r="X657" s="1030"/>
      <c r="Y657" s="1030"/>
      <c r="Z657" s="1030"/>
      <c r="AA657" s="1030"/>
      <c r="AB657" s="1030"/>
      <c r="AC657" s="1030"/>
      <c r="AD657" s="1030"/>
      <c r="AE657" s="1030"/>
      <c r="AF657" s="1030"/>
      <c r="AG657" s="1030"/>
      <c r="AH657" s="1030"/>
      <c r="AI657" s="1030"/>
      <c r="AJ657" s="1030"/>
      <c r="AK657" s="1030"/>
      <c r="AL657" s="1030"/>
      <c r="AM657" s="1030"/>
      <c r="AN657" s="1030"/>
    </row>
    <row r="658">
      <c r="A658" s="1083"/>
      <c r="B658" s="1104"/>
      <c r="C658" s="1030"/>
      <c r="D658" s="1030"/>
      <c r="E658" s="1030"/>
      <c r="F658" s="1030"/>
      <c r="G658" s="1030"/>
      <c r="H658" s="1030"/>
      <c r="I658" s="1030"/>
      <c r="J658" s="1030"/>
      <c r="K658" s="1030"/>
      <c r="L658" s="1030"/>
      <c r="M658" s="1030"/>
      <c r="N658" s="1030"/>
      <c r="O658" s="1030"/>
      <c r="P658" s="1030"/>
      <c r="Q658" s="1030"/>
      <c r="R658" s="1030"/>
      <c r="S658" s="1030"/>
      <c r="T658" s="1030"/>
      <c r="U658" s="1064"/>
      <c r="V658" s="1030"/>
      <c r="W658" s="1030"/>
      <c r="X658" s="1030"/>
      <c r="Y658" s="1030"/>
      <c r="Z658" s="1030"/>
      <c r="AA658" s="1030"/>
      <c r="AB658" s="1030"/>
      <c r="AC658" s="1030"/>
      <c r="AD658" s="1030"/>
      <c r="AE658" s="1030"/>
      <c r="AF658" s="1030"/>
      <c r="AG658" s="1030"/>
      <c r="AH658" s="1030"/>
      <c r="AI658" s="1030"/>
      <c r="AJ658" s="1030"/>
      <c r="AK658" s="1030"/>
      <c r="AL658" s="1030"/>
      <c r="AM658" s="1030"/>
      <c r="AN658" s="1030"/>
    </row>
    <row r="659">
      <c r="A659" s="1083"/>
      <c r="B659" s="1104"/>
      <c r="C659" s="1030"/>
      <c r="D659" s="1030"/>
      <c r="E659" s="1030"/>
      <c r="F659" s="1030"/>
      <c r="G659" s="1030"/>
      <c r="H659" s="1030"/>
      <c r="I659" s="1030"/>
      <c r="J659" s="1030"/>
      <c r="K659" s="1030"/>
      <c r="L659" s="1030"/>
      <c r="M659" s="1030"/>
      <c r="N659" s="1030"/>
      <c r="O659" s="1030"/>
      <c r="P659" s="1030"/>
      <c r="Q659" s="1030"/>
      <c r="R659" s="1030"/>
      <c r="S659" s="1030"/>
      <c r="T659" s="1030"/>
      <c r="U659" s="1064"/>
      <c r="V659" s="1030"/>
      <c r="W659" s="1030"/>
      <c r="X659" s="1030"/>
      <c r="Y659" s="1030"/>
      <c r="Z659" s="1030"/>
      <c r="AA659" s="1030"/>
      <c r="AB659" s="1030"/>
      <c r="AC659" s="1030"/>
      <c r="AD659" s="1030"/>
      <c r="AE659" s="1030"/>
      <c r="AF659" s="1030"/>
      <c r="AG659" s="1030"/>
      <c r="AH659" s="1030"/>
      <c r="AI659" s="1030"/>
      <c r="AJ659" s="1030"/>
      <c r="AK659" s="1030"/>
      <c r="AL659" s="1030"/>
      <c r="AM659" s="1030"/>
      <c r="AN659" s="1030"/>
    </row>
    <row r="660">
      <c r="A660" s="1083"/>
      <c r="B660" s="1104"/>
      <c r="C660" s="1030"/>
      <c r="D660" s="1030"/>
      <c r="E660" s="1030"/>
      <c r="F660" s="1030"/>
      <c r="G660" s="1030"/>
      <c r="H660" s="1030"/>
      <c r="I660" s="1030"/>
      <c r="J660" s="1030"/>
      <c r="K660" s="1030"/>
      <c r="L660" s="1030"/>
      <c r="M660" s="1030"/>
      <c r="N660" s="1030"/>
      <c r="O660" s="1030"/>
      <c r="P660" s="1030"/>
      <c r="Q660" s="1030"/>
      <c r="R660" s="1030"/>
      <c r="S660" s="1030"/>
      <c r="T660" s="1030"/>
      <c r="U660" s="1064"/>
      <c r="V660" s="1030"/>
      <c r="W660" s="1030"/>
      <c r="X660" s="1030"/>
      <c r="Y660" s="1030"/>
      <c r="Z660" s="1030"/>
      <c r="AA660" s="1030"/>
      <c r="AB660" s="1030"/>
      <c r="AC660" s="1030"/>
      <c r="AD660" s="1030"/>
      <c r="AE660" s="1030"/>
      <c r="AF660" s="1030"/>
      <c r="AG660" s="1030"/>
      <c r="AH660" s="1030"/>
      <c r="AI660" s="1030"/>
      <c r="AJ660" s="1030"/>
      <c r="AK660" s="1030"/>
      <c r="AL660" s="1030"/>
      <c r="AM660" s="1030"/>
      <c r="AN660" s="1030"/>
    </row>
    <row r="661">
      <c r="A661" s="1083"/>
      <c r="B661" s="1104"/>
      <c r="C661" s="1030"/>
      <c r="D661" s="1030"/>
      <c r="E661" s="1030"/>
      <c r="F661" s="1030"/>
      <c r="G661" s="1030"/>
      <c r="H661" s="1030"/>
      <c r="I661" s="1030"/>
      <c r="J661" s="1030"/>
      <c r="K661" s="1030"/>
      <c r="L661" s="1030"/>
      <c r="M661" s="1030"/>
      <c r="N661" s="1030"/>
      <c r="O661" s="1030"/>
      <c r="P661" s="1030"/>
      <c r="Q661" s="1030"/>
      <c r="R661" s="1030"/>
      <c r="S661" s="1030"/>
      <c r="T661" s="1030"/>
      <c r="U661" s="1064"/>
      <c r="V661" s="1030"/>
      <c r="W661" s="1030"/>
      <c r="X661" s="1030"/>
      <c r="Y661" s="1030"/>
      <c r="Z661" s="1030"/>
      <c r="AA661" s="1030"/>
      <c r="AB661" s="1030"/>
      <c r="AC661" s="1030"/>
      <c r="AD661" s="1030"/>
      <c r="AE661" s="1030"/>
      <c r="AF661" s="1030"/>
      <c r="AG661" s="1030"/>
      <c r="AH661" s="1030"/>
      <c r="AI661" s="1030"/>
      <c r="AJ661" s="1030"/>
      <c r="AK661" s="1030"/>
      <c r="AL661" s="1030"/>
      <c r="AM661" s="1030"/>
      <c r="AN661" s="1030"/>
    </row>
    <row r="662">
      <c r="A662" s="1083"/>
      <c r="B662" s="1104"/>
      <c r="C662" s="1030"/>
      <c r="D662" s="1030"/>
      <c r="E662" s="1030"/>
      <c r="F662" s="1030"/>
      <c r="G662" s="1030"/>
      <c r="H662" s="1030"/>
      <c r="I662" s="1030"/>
      <c r="J662" s="1030"/>
      <c r="K662" s="1030"/>
      <c r="L662" s="1030"/>
      <c r="M662" s="1030"/>
      <c r="N662" s="1030"/>
      <c r="O662" s="1030"/>
      <c r="P662" s="1030"/>
      <c r="Q662" s="1030"/>
      <c r="R662" s="1030"/>
      <c r="S662" s="1030"/>
      <c r="T662" s="1030"/>
      <c r="U662" s="1064"/>
      <c r="V662" s="1030"/>
      <c r="W662" s="1030"/>
      <c r="X662" s="1030"/>
      <c r="Y662" s="1030"/>
      <c r="Z662" s="1030"/>
      <c r="AA662" s="1030"/>
      <c r="AB662" s="1030"/>
      <c r="AC662" s="1030"/>
      <c r="AD662" s="1030"/>
      <c r="AE662" s="1030"/>
      <c r="AF662" s="1030"/>
      <c r="AG662" s="1030"/>
      <c r="AH662" s="1030"/>
      <c r="AI662" s="1030"/>
      <c r="AJ662" s="1030"/>
      <c r="AK662" s="1030"/>
      <c r="AL662" s="1030"/>
      <c r="AM662" s="1030"/>
      <c r="AN662" s="1030"/>
    </row>
    <row r="663">
      <c r="A663" s="1083"/>
      <c r="B663" s="1104"/>
      <c r="C663" s="1030"/>
      <c r="D663" s="1030"/>
      <c r="E663" s="1030"/>
      <c r="F663" s="1030"/>
      <c r="G663" s="1030"/>
      <c r="H663" s="1030"/>
      <c r="I663" s="1030"/>
      <c r="J663" s="1030"/>
      <c r="K663" s="1030"/>
      <c r="L663" s="1030"/>
      <c r="M663" s="1030"/>
      <c r="N663" s="1030"/>
      <c r="O663" s="1030"/>
      <c r="P663" s="1030"/>
      <c r="Q663" s="1030"/>
      <c r="R663" s="1030"/>
      <c r="S663" s="1030"/>
      <c r="T663" s="1030"/>
      <c r="U663" s="1064"/>
      <c r="V663" s="1030"/>
      <c r="W663" s="1030"/>
      <c r="X663" s="1030"/>
      <c r="Y663" s="1030"/>
      <c r="Z663" s="1030"/>
      <c r="AA663" s="1030"/>
      <c r="AB663" s="1030"/>
      <c r="AC663" s="1030"/>
      <c r="AD663" s="1030"/>
      <c r="AE663" s="1030"/>
      <c r="AF663" s="1030"/>
      <c r="AG663" s="1030"/>
      <c r="AH663" s="1030"/>
      <c r="AI663" s="1030"/>
      <c r="AJ663" s="1030"/>
      <c r="AK663" s="1030"/>
      <c r="AL663" s="1030"/>
      <c r="AM663" s="1030"/>
      <c r="AN663" s="1030"/>
    </row>
    <row r="664">
      <c r="A664" s="1083"/>
      <c r="B664" s="1104"/>
      <c r="C664" s="1030"/>
      <c r="D664" s="1030"/>
      <c r="E664" s="1030"/>
      <c r="F664" s="1030"/>
      <c r="G664" s="1030"/>
      <c r="H664" s="1030"/>
      <c r="I664" s="1030"/>
      <c r="J664" s="1030"/>
      <c r="K664" s="1030"/>
      <c r="L664" s="1030"/>
      <c r="M664" s="1030"/>
      <c r="N664" s="1030"/>
      <c r="O664" s="1030"/>
      <c r="P664" s="1030"/>
      <c r="Q664" s="1030"/>
      <c r="R664" s="1030"/>
      <c r="S664" s="1030"/>
      <c r="T664" s="1030"/>
      <c r="U664" s="1064"/>
      <c r="V664" s="1030"/>
      <c r="W664" s="1030"/>
      <c r="X664" s="1030"/>
      <c r="Y664" s="1030"/>
      <c r="Z664" s="1030"/>
      <c r="AA664" s="1030"/>
      <c r="AB664" s="1030"/>
      <c r="AC664" s="1030"/>
      <c r="AD664" s="1030"/>
      <c r="AE664" s="1030"/>
      <c r="AF664" s="1030"/>
      <c r="AG664" s="1030"/>
      <c r="AH664" s="1030"/>
      <c r="AI664" s="1030"/>
      <c r="AJ664" s="1030"/>
      <c r="AK664" s="1030"/>
      <c r="AL664" s="1030"/>
      <c r="AM664" s="1030"/>
      <c r="AN664" s="1030"/>
    </row>
    <row r="665">
      <c r="A665" s="1083"/>
      <c r="B665" s="1104"/>
      <c r="C665" s="1030"/>
      <c r="D665" s="1030"/>
      <c r="E665" s="1030"/>
      <c r="F665" s="1030"/>
      <c r="G665" s="1030"/>
      <c r="H665" s="1030"/>
      <c r="I665" s="1030"/>
      <c r="J665" s="1030"/>
      <c r="K665" s="1030"/>
      <c r="L665" s="1030"/>
      <c r="M665" s="1030"/>
      <c r="N665" s="1030"/>
      <c r="O665" s="1030"/>
      <c r="P665" s="1030"/>
      <c r="Q665" s="1030"/>
      <c r="R665" s="1030"/>
      <c r="S665" s="1030"/>
      <c r="T665" s="1030"/>
      <c r="U665" s="1064"/>
      <c r="V665" s="1030"/>
      <c r="W665" s="1030"/>
      <c r="X665" s="1030"/>
      <c r="Y665" s="1030"/>
      <c r="Z665" s="1030"/>
      <c r="AA665" s="1030"/>
      <c r="AB665" s="1030"/>
      <c r="AC665" s="1030"/>
      <c r="AD665" s="1030"/>
      <c r="AE665" s="1030"/>
      <c r="AF665" s="1030"/>
      <c r="AG665" s="1030"/>
      <c r="AH665" s="1030"/>
      <c r="AI665" s="1030"/>
      <c r="AJ665" s="1030"/>
      <c r="AK665" s="1030"/>
      <c r="AL665" s="1030"/>
      <c r="AM665" s="1030"/>
      <c r="AN665" s="1030"/>
    </row>
    <row r="666">
      <c r="A666" s="1083"/>
      <c r="B666" s="1104"/>
      <c r="C666" s="1030"/>
      <c r="D666" s="1030"/>
      <c r="E666" s="1030"/>
      <c r="F666" s="1030"/>
      <c r="G666" s="1030"/>
      <c r="H666" s="1030"/>
      <c r="I666" s="1030"/>
      <c r="J666" s="1030"/>
      <c r="K666" s="1030"/>
      <c r="L666" s="1030"/>
      <c r="M666" s="1030"/>
      <c r="N666" s="1030"/>
      <c r="O666" s="1030"/>
      <c r="P666" s="1030"/>
      <c r="Q666" s="1030"/>
      <c r="R666" s="1030"/>
      <c r="S666" s="1030"/>
      <c r="T666" s="1030"/>
      <c r="U666" s="1064"/>
      <c r="V666" s="1030"/>
      <c r="W666" s="1030"/>
      <c r="X666" s="1030"/>
      <c r="Y666" s="1030"/>
      <c r="Z666" s="1030"/>
      <c r="AA666" s="1030"/>
      <c r="AB666" s="1030"/>
      <c r="AC666" s="1030"/>
      <c r="AD666" s="1030"/>
      <c r="AE666" s="1030"/>
      <c r="AF666" s="1030"/>
      <c r="AG666" s="1030"/>
      <c r="AH666" s="1030"/>
      <c r="AI666" s="1030"/>
      <c r="AJ666" s="1030"/>
      <c r="AK666" s="1030"/>
      <c r="AL666" s="1030"/>
      <c r="AM666" s="1030"/>
      <c r="AN666" s="1030"/>
    </row>
    <row r="667">
      <c r="A667" s="1083"/>
      <c r="B667" s="1104"/>
      <c r="C667" s="1030"/>
      <c r="D667" s="1030"/>
      <c r="E667" s="1030"/>
      <c r="F667" s="1030"/>
      <c r="G667" s="1030"/>
      <c r="H667" s="1030"/>
      <c r="I667" s="1030"/>
      <c r="J667" s="1030"/>
      <c r="K667" s="1030"/>
      <c r="L667" s="1030"/>
      <c r="M667" s="1030"/>
      <c r="N667" s="1030"/>
      <c r="O667" s="1030"/>
      <c r="P667" s="1030"/>
      <c r="Q667" s="1030"/>
      <c r="R667" s="1030"/>
      <c r="S667" s="1030"/>
      <c r="T667" s="1030"/>
      <c r="U667" s="1064"/>
      <c r="V667" s="1030"/>
      <c r="W667" s="1030"/>
      <c r="X667" s="1030"/>
      <c r="Y667" s="1030"/>
      <c r="Z667" s="1030"/>
      <c r="AA667" s="1030"/>
      <c r="AB667" s="1030"/>
      <c r="AC667" s="1030"/>
      <c r="AD667" s="1030"/>
      <c r="AE667" s="1030"/>
      <c r="AF667" s="1030"/>
      <c r="AG667" s="1030"/>
      <c r="AH667" s="1030"/>
      <c r="AI667" s="1030"/>
      <c r="AJ667" s="1030"/>
      <c r="AK667" s="1030"/>
      <c r="AL667" s="1030"/>
      <c r="AM667" s="1030"/>
      <c r="AN667" s="1030"/>
    </row>
    <row r="668">
      <c r="A668" s="1083"/>
      <c r="B668" s="1104"/>
      <c r="C668" s="1030"/>
      <c r="D668" s="1030"/>
      <c r="E668" s="1030"/>
      <c r="F668" s="1030"/>
      <c r="G668" s="1030"/>
      <c r="H668" s="1030"/>
      <c r="I668" s="1030"/>
      <c r="J668" s="1030"/>
      <c r="K668" s="1030"/>
      <c r="L668" s="1030"/>
      <c r="M668" s="1030"/>
      <c r="N668" s="1030"/>
      <c r="O668" s="1030"/>
      <c r="P668" s="1030"/>
      <c r="Q668" s="1030"/>
      <c r="R668" s="1030"/>
      <c r="S668" s="1030"/>
      <c r="T668" s="1030"/>
      <c r="U668" s="1064"/>
      <c r="V668" s="1030"/>
      <c r="W668" s="1030"/>
      <c r="X668" s="1030"/>
      <c r="Y668" s="1030"/>
      <c r="Z668" s="1030"/>
      <c r="AA668" s="1030"/>
      <c r="AB668" s="1030"/>
      <c r="AC668" s="1030"/>
      <c r="AD668" s="1030"/>
      <c r="AE668" s="1030"/>
      <c r="AF668" s="1030"/>
      <c r="AG668" s="1030"/>
      <c r="AH668" s="1030"/>
      <c r="AI668" s="1030"/>
      <c r="AJ668" s="1030"/>
      <c r="AK668" s="1030"/>
      <c r="AL668" s="1030"/>
      <c r="AM668" s="1030"/>
      <c r="AN668" s="1030"/>
    </row>
    <row r="669">
      <c r="A669" s="1083"/>
      <c r="B669" s="1104"/>
      <c r="C669" s="1030"/>
      <c r="D669" s="1030"/>
      <c r="E669" s="1030"/>
      <c r="F669" s="1030"/>
      <c r="G669" s="1030"/>
      <c r="H669" s="1030"/>
      <c r="I669" s="1030"/>
      <c r="J669" s="1030"/>
      <c r="K669" s="1030"/>
      <c r="L669" s="1030"/>
      <c r="M669" s="1030"/>
      <c r="N669" s="1030"/>
      <c r="O669" s="1030"/>
      <c r="P669" s="1030"/>
      <c r="Q669" s="1030"/>
      <c r="R669" s="1030"/>
      <c r="S669" s="1030"/>
      <c r="T669" s="1030"/>
      <c r="U669" s="1064"/>
      <c r="V669" s="1030"/>
      <c r="W669" s="1030"/>
      <c r="X669" s="1030"/>
      <c r="Y669" s="1030"/>
      <c r="Z669" s="1030"/>
      <c r="AA669" s="1030"/>
      <c r="AB669" s="1030"/>
      <c r="AC669" s="1030"/>
      <c r="AD669" s="1030"/>
      <c r="AE669" s="1030"/>
      <c r="AF669" s="1030"/>
      <c r="AG669" s="1030"/>
      <c r="AH669" s="1030"/>
      <c r="AI669" s="1030"/>
      <c r="AJ669" s="1030"/>
      <c r="AK669" s="1030"/>
      <c r="AL669" s="1030"/>
      <c r="AM669" s="1030"/>
      <c r="AN669" s="1030"/>
    </row>
    <row r="670">
      <c r="A670" s="1083"/>
      <c r="B670" s="1104"/>
      <c r="C670" s="1030"/>
      <c r="D670" s="1030"/>
      <c r="E670" s="1030"/>
      <c r="F670" s="1030"/>
      <c r="G670" s="1030"/>
      <c r="H670" s="1030"/>
      <c r="I670" s="1030"/>
      <c r="J670" s="1030"/>
      <c r="K670" s="1030"/>
      <c r="L670" s="1030"/>
      <c r="M670" s="1030"/>
      <c r="N670" s="1030"/>
      <c r="O670" s="1030"/>
      <c r="P670" s="1030"/>
      <c r="Q670" s="1030"/>
      <c r="R670" s="1030"/>
      <c r="S670" s="1030"/>
      <c r="T670" s="1030"/>
      <c r="U670" s="1064"/>
      <c r="V670" s="1030"/>
      <c r="W670" s="1030"/>
      <c r="X670" s="1030"/>
      <c r="Y670" s="1030"/>
      <c r="Z670" s="1030"/>
      <c r="AA670" s="1030"/>
      <c r="AB670" s="1030"/>
      <c r="AC670" s="1030"/>
      <c r="AD670" s="1030"/>
      <c r="AE670" s="1030"/>
      <c r="AF670" s="1030"/>
      <c r="AG670" s="1030"/>
      <c r="AH670" s="1030"/>
      <c r="AI670" s="1030"/>
      <c r="AJ670" s="1030"/>
      <c r="AK670" s="1030"/>
      <c r="AL670" s="1030"/>
      <c r="AM670" s="1030"/>
      <c r="AN670" s="1030"/>
    </row>
    <row r="671">
      <c r="A671" s="1083"/>
      <c r="B671" s="1104"/>
      <c r="C671" s="1030"/>
      <c r="D671" s="1030"/>
      <c r="E671" s="1030"/>
      <c r="F671" s="1030"/>
      <c r="G671" s="1030"/>
      <c r="H671" s="1030"/>
      <c r="I671" s="1030"/>
      <c r="J671" s="1030"/>
      <c r="K671" s="1030"/>
      <c r="L671" s="1030"/>
      <c r="M671" s="1030"/>
      <c r="N671" s="1030"/>
      <c r="O671" s="1030"/>
      <c r="P671" s="1030"/>
      <c r="Q671" s="1030"/>
      <c r="R671" s="1030"/>
      <c r="S671" s="1030"/>
      <c r="T671" s="1030"/>
      <c r="U671" s="1064"/>
      <c r="V671" s="1030"/>
      <c r="W671" s="1030"/>
      <c r="X671" s="1030"/>
      <c r="Y671" s="1030"/>
      <c r="Z671" s="1030"/>
      <c r="AA671" s="1030"/>
      <c r="AB671" s="1030"/>
      <c r="AC671" s="1030"/>
      <c r="AD671" s="1030"/>
      <c r="AE671" s="1030"/>
      <c r="AF671" s="1030"/>
      <c r="AG671" s="1030"/>
      <c r="AH671" s="1030"/>
      <c r="AI671" s="1030"/>
      <c r="AJ671" s="1030"/>
      <c r="AK671" s="1030"/>
      <c r="AL671" s="1030"/>
      <c r="AM671" s="1030"/>
      <c r="AN671" s="1030"/>
    </row>
    <row r="672">
      <c r="A672" s="1083"/>
      <c r="B672" s="1104"/>
      <c r="C672" s="1030"/>
      <c r="D672" s="1030"/>
      <c r="E672" s="1030"/>
      <c r="F672" s="1030"/>
      <c r="G672" s="1030"/>
      <c r="H672" s="1030"/>
      <c r="I672" s="1030"/>
      <c r="J672" s="1030"/>
      <c r="K672" s="1030"/>
      <c r="L672" s="1030"/>
      <c r="M672" s="1030"/>
      <c r="N672" s="1030"/>
      <c r="O672" s="1030"/>
      <c r="P672" s="1030"/>
      <c r="Q672" s="1030"/>
      <c r="R672" s="1030"/>
      <c r="S672" s="1030"/>
      <c r="T672" s="1030"/>
      <c r="U672" s="1064"/>
      <c r="V672" s="1030"/>
      <c r="W672" s="1030"/>
      <c r="X672" s="1030"/>
      <c r="Y672" s="1030"/>
      <c r="Z672" s="1030"/>
      <c r="AA672" s="1030"/>
      <c r="AB672" s="1030"/>
      <c r="AC672" s="1030"/>
      <c r="AD672" s="1030"/>
      <c r="AE672" s="1030"/>
      <c r="AF672" s="1030"/>
      <c r="AG672" s="1030"/>
      <c r="AH672" s="1030"/>
      <c r="AI672" s="1030"/>
      <c r="AJ672" s="1030"/>
      <c r="AK672" s="1030"/>
      <c r="AL672" s="1030"/>
      <c r="AM672" s="1030"/>
      <c r="AN672" s="1030"/>
    </row>
    <row r="673">
      <c r="A673" s="1083"/>
      <c r="B673" s="1104"/>
      <c r="C673" s="1030"/>
      <c r="D673" s="1030"/>
      <c r="E673" s="1030"/>
      <c r="F673" s="1030"/>
      <c r="G673" s="1030"/>
      <c r="H673" s="1030"/>
      <c r="I673" s="1030"/>
      <c r="J673" s="1030"/>
      <c r="K673" s="1030"/>
      <c r="L673" s="1030"/>
      <c r="M673" s="1030"/>
      <c r="N673" s="1030"/>
      <c r="O673" s="1030"/>
      <c r="P673" s="1030"/>
      <c r="Q673" s="1030"/>
      <c r="R673" s="1030"/>
      <c r="S673" s="1030"/>
      <c r="T673" s="1030"/>
      <c r="U673" s="1064"/>
      <c r="V673" s="1030"/>
      <c r="W673" s="1030"/>
      <c r="X673" s="1030"/>
      <c r="Y673" s="1030"/>
      <c r="Z673" s="1030"/>
      <c r="AA673" s="1030"/>
      <c r="AB673" s="1030"/>
      <c r="AC673" s="1030"/>
      <c r="AD673" s="1030"/>
      <c r="AE673" s="1030"/>
      <c r="AF673" s="1030"/>
      <c r="AG673" s="1030"/>
      <c r="AH673" s="1030"/>
      <c r="AI673" s="1030"/>
      <c r="AJ673" s="1030"/>
      <c r="AK673" s="1030"/>
      <c r="AL673" s="1030"/>
      <c r="AM673" s="1030"/>
      <c r="AN673" s="1030"/>
    </row>
    <row r="674">
      <c r="A674" s="1083"/>
      <c r="B674" s="1104"/>
      <c r="C674" s="1030"/>
      <c r="D674" s="1030"/>
      <c r="E674" s="1030"/>
      <c r="F674" s="1030"/>
      <c r="G674" s="1030"/>
      <c r="H674" s="1030"/>
      <c r="I674" s="1030"/>
      <c r="J674" s="1030"/>
      <c r="K674" s="1030"/>
      <c r="L674" s="1030"/>
      <c r="M674" s="1030"/>
      <c r="N674" s="1030"/>
      <c r="O674" s="1030"/>
      <c r="P674" s="1030"/>
      <c r="Q674" s="1030"/>
      <c r="R674" s="1030"/>
      <c r="S674" s="1030"/>
      <c r="T674" s="1030"/>
      <c r="U674" s="1064"/>
      <c r="V674" s="1030"/>
      <c r="W674" s="1030"/>
      <c r="X674" s="1030"/>
      <c r="Y674" s="1030"/>
      <c r="Z674" s="1030"/>
      <c r="AA674" s="1030"/>
      <c r="AB674" s="1030"/>
      <c r="AC674" s="1030"/>
      <c r="AD674" s="1030"/>
      <c r="AE674" s="1030"/>
      <c r="AF674" s="1030"/>
      <c r="AG674" s="1030"/>
      <c r="AH674" s="1030"/>
      <c r="AI674" s="1030"/>
      <c r="AJ674" s="1030"/>
      <c r="AK674" s="1030"/>
      <c r="AL674" s="1030"/>
      <c r="AM674" s="1030"/>
      <c r="AN674" s="1030"/>
    </row>
    <row r="675">
      <c r="A675" s="1083"/>
      <c r="B675" s="1104"/>
      <c r="C675" s="1030"/>
      <c r="D675" s="1030"/>
      <c r="E675" s="1030"/>
      <c r="F675" s="1030"/>
      <c r="G675" s="1030"/>
      <c r="H675" s="1030"/>
      <c r="I675" s="1030"/>
      <c r="J675" s="1030"/>
      <c r="K675" s="1030"/>
      <c r="L675" s="1030"/>
      <c r="M675" s="1030"/>
      <c r="N675" s="1030"/>
      <c r="O675" s="1030"/>
      <c r="P675" s="1030"/>
      <c r="Q675" s="1030"/>
      <c r="R675" s="1030"/>
      <c r="S675" s="1030"/>
      <c r="T675" s="1030"/>
      <c r="U675" s="1064"/>
      <c r="V675" s="1030"/>
      <c r="W675" s="1030"/>
      <c r="X675" s="1030"/>
      <c r="Y675" s="1030"/>
      <c r="Z675" s="1030"/>
      <c r="AA675" s="1030"/>
      <c r="AB675" s="1030"/>
      <c r="AC675" s="1030"/>
      <c r="AD675" s="1030"/>
      <c r="AE675" s="1030"/>
      <c r="AF675" s="1030"/>
      <c r="AG675" s="1030"/>
      <c r="AH675" s="1030"/>
      <c r="AI675" s="1030"/>
      <c r="AJ675" s="1030"/>
      <c r="AK675" s="1030"/>
      <c r="AL675" s="1030"/>
      <c r="AM675" s="1030"/>
      <c r="AN675" s="1030"/>
    </row>
    <row r="676">
      <c r="A676" s="1083"/>
      <c r="B676" s="1104"/>
      <c r="C676" s="1030"/>
      <c r="D676" s="1030"/>
      <c r="E676" s="1030"/>
      <c r="F676" s="1030"/>
      <c r="G676" s="1030"/>
      <c r="H676" s="1030"/>
      <c r="I676" s="1030"/>
      <c r="J676" s="1030"/>
      <c r="K676" s="1030"/>
      <c r="L676" s="1030"/>
      <c r="M676" s="1030"/>
      <c r="N676" s="1030"/>
      <c r="O676" s="1030"/>
      <c r="P676" s="1030"/>
      <c r="Q676" s="1030"/>
      <c r="R676" s="1030"/>
      <c r="S676" s="1030"/>
      <c r="T676" s="1030"/>
      <c r="U676" s="1064"/>
      <c r="V676" s="1030"/>
      <c r="W676" s="1030"/>
      <c r="X676" s="1030"/>
      <c r="Y676" s="1030"/>
      <c r="Z676" s="1030"/>
      <c r="AA676" s="1030"/>
      <c r="AB676" s="1030"/>
      <c r="AC676" s="1030"/>
      <c r="AD676" s="1030"/>
      <c r="AE676" s="1030"/>
      <c r="AF676" s="1030"/>
      <c r="AG676" s="1030"/>
      <c r="AH676" s="1030"/>
      <c r="AI676" s="1030"/>
      <c r="AJ676" s="1030"/>
      <c r="AK676" s="1030"/>
      <c r="AL676" s="1030"/>
      <c r="AM676" s="1030"/>
      <c r="AN676" s="1030"/>
    </row>
    <row r="677">
      <c r="A677" s="1083"/>
      <c r="B677" s="1104"/>
      <c r="C677" s="1030"/>
      <c r="D677" s="1030"/>
      <c r="E677" s="1030"/>
      <c r="F677" s="1030"/>
      <c r="G677" s="1030"/>
      <c r="H677" s="1030"/>
      <c r="I677" s="1030"/>
      <c r="J677" s="1030"/>
      <c r="K677" s="1030"/>
      <c r="L677" s="1030"/>
      <c r="M677" s="1030"/>
      <c r="N677" s="1030"/>
      <c r="O677" s="1030"/>
      <c r="P677" s="1030"/>
      <c r="Q677" s="1030"/>
      <c r="R677" s="1030"/>
      <c r="S677" s="1030"/>
      <c r="T677" s="1030"/>
      <c r="U677" s="1064"/>
      <c r="V677" s="1030"/>
      <c r="W677" s="1030"/>
      <c r="X677" s="1030"/>
      <c r="Y677" s="1030"/>
      <c r="Z677" s="1030"/>
      <c r="AA677" s="1030"/>
      <c r="AB677" s="1030"/>
      <c r="AC677" s="1030"/>
      <c r="AD677" s="1030"/>
      <c r="AE677" s="1030"/>
      <c r="AF677" s="1030"/>
      <c r="AG677" s="1030"/>
      <c r="AH677" s="1030"/>
      <c r="AI677" s="1030"/>
      <c r="AJ677" s="1030"/>
      <c r="AK677" s="1030"/>
      <c r="AL677" s="1030"/>
      <c r="AM677" s="1030"/>
      <c r="AN677" s="1030"/>
    </row>
    <row r="678">
      <c r="A678" s="1083"/>
      <c r="B678" s="1104"/>
      <c r="C678" s="1030"/>
      <c r="D678" s="1030"/>
      <c r="E678" s="1030"/>
      <c r="F678" s="1030"/>
      <c r="G678" s="1030"/>
      <c r="H678" s="1030"/>
      <c r="I678" s="1030"/>
      <c r="J678" s="1030"/>
      <c r="K678" s="1030"/>
      <c r="L678" s="1030"/>
      <c r="M678" s="1030"/>
      <c r="N678" s="1030"/>
      <c r="O678" s="1030"/>
      <c r="P678" s="1030"/>
      <c r="Q678" s="1030"/>
      <c r="R678" s="1030"/>
      <c r="S678" s="1030"/>
      <c r="T678" s="1030"/>
      <c r="U678" s="1064"/>
      <c r="V678" s="1030"/>
      <c r="W678" s="1030"/>
      <c r="X678" s="1030"/>
      <c r="Y678" s="1030"/>
      <c r="Z678" s="1030"/>
      <c r="AA678" s="1030"/>
      <c r="AB678" s="1030"/>
      <c r="AC678" s="1030"/>
      <c r="AD678" s="1030"/>
      <c r="AE678" s="1030"/>
      <c r="AF678" s="1030"/>
      <c r="AG678" s="1030"/>
      <c r="AH678" s="1030"/>
      <c r="AI678" s="1030"/>
      <c r="AJ678" s="1030"/>
      <c r="AK678" s="1030"/>
      <c r="AL678" s="1030"/>
      <c r="AM678" s="1030"/>
      <c r="AN678" s="1030"/>
    </row>
    <row r="679">
      <c r="A679" s="1083"/>
      <c r="B679" s="1104"/>
      <c r="C679" s="1030"/>
      <c r="D679" s="1030"/>
      <c r="E679" s="1030"/>
      <c r="F679" s="1030"/>
      <c r="G679" s="1030"/>
      <c r="H679" s="1030"/>
      <c r="I679" s="1030"/>
      <c r="J679" s="1030"/>
      <c r="K679" s="1030"/>
      <c r="L679" s="1030"/>
      <c r="M679" s="1030"/>
      <c r="N679" s="1030"/>
      <c r="O679" s="1030"/>
      <c r="P679" s="1030"/>
      <c r="Q679" s="1030"/>
      <c r="R679" s="1030"/>
      <c r="S679" s="1030"/>
      <c r="T679" s="1030"/>
      <c r="U679" s="1064"/>
      <c r="V679" s="1030"/>
      <c r="W679" s="1030"/>
      <c r="X679" s="1030"/>
      <c r="Y679" s="1030"/>
      <c r="Z679" s="1030"/>
      <c r="AA679" s="1030"/>
      <c r="AB679" s="1030"/>
      <c r="AC679" s="1030"/>
      <c r="AD679" s="1030"/>
      <c r="AE679" s="1030"/>
      <c r="AF679" s="1030"/>
      <c r="AG679" s="1030"/>
      <c r="AH679" s="1030"/>
      <c r="AI679" s="1030"/>
      <c r="AJ679" s="1030"/>
      <c r="AK679" s="1030"/>
      <c r="AL679" s="1030"/>
      <c r="AM679" s="1030"/>
      <c r="AN679" s="1030"/>
    </row>
    <row r="680">
      <c r="A680" s="1083"/>
      <c r="B680" s="1104"/>
      <c r="C680" s="1030"/>
      <c r="D680" s="1030"/>
      <c r="E680" s="1030"/>
      <c r="F680" s="1030"/>
      <c r="G680" s="1030"/>
      <c r="H680" s="1030"/>
      <c r="I680" s="1030"/>
      <c r="J680" s="1030"/>
      <c r="K680" s="1030"/>
      <c r="L680" s="1030"/>
      <c r="M680" s="1030"/>
      <c r="N680" s="1030"/>
      <c r="O680" s="1030"/>
      <c r="P680" s="1030"/>
      <c r="Q680" s="1030"/>
      <c r="R680" s="1030"/>
      <c r="S680" s="1030"/>
      <c r="T680" s="1030"/>
      <c r="U680" s="1064"/>
      <c r="V680" s="1030"/>
      <c r="W680" s="1030"/>
      <c r="X680" s="1030"/>
      <c r="Y680" s="1030"/>
      <c r="Z680" s="1030"/>
      <c r="AA680" s="1030"/>
      <c r="AB680" s="1030"/>
      <c r="AC680" s="1030"/>
      <c r="AD680" s="1030"/>
      <c r="AE680" s="1030"/>
      <c r="AF680" s="1030"/>
      <c r="AG680" s="1030"/>
      <c r="AH680" s="1030"/>
      <c r="AI680" s="1030"/>
      <c r="AJ680" s="1030"/>
      <c r="AK680" s="1030"/>
      <c r="AL680" s="1030"/>
      <c r="AM680" s="1030"/>
      <c r="AN680" s="1030"/>
    </row>
    <row r="681">
      <c r="A681" s="1083"/>
      <c r="B681" s="1104"/>
      <c r="C681" s="1030"/>
      <c r="D681" s="1030"/>
      <c r="E681" s="1030"/>
      <c r="F681" s="1030"/>
      <c r="G681" s="1030"/>
      <c r="H681" s="1030"/>
      <c r="I681" s="1030"/>
      <c r="J681" s="1030"/>
      <c r="K681" s="1030"/>
      <c r="L681" s="1030"/>
      <c r="M681" s="1030"/>
      <c r="N681" s="1030"/>
      <c r="O681" s="1030"/>
      <c r="P681" s="1030"/>
      <c r="Q681" s="1030"/>
      <c r="R681" s="1030"/>
      <c r="S681" s="1030"/>
      <c r="T681" s="1030"/>
      <c r="U681" s="1064"/>
      <c r="V681" s="1030"/>
      <c r="W681" s="1030"/>
      <c r="X681" s="1030"/>
      <c r="Y681" s="1030"/>
      <c r="Z681" s="1030"/>
      <c r="AA681" s="1030"/>
      <c r="AB681" s="1030"/>
      <c r="AC681" s="1030"/>
      <c r="AD681" s="1030"/>
      <c r="AE681" s="1030"/>
      <c r="AF681" s="1030"/>
      <c r="AG681" s="1030"/>
      <c r="AH681" s="1030"/>
      <c r="AI681" s="1030"/>
      <c r="AJ681" s="1030"/>
      <c r="AK681" s="1030"/>
      <c r="AL681" s="1030"/>
      <c r="AM681" s="1030"/>
      <c r="AN681" s="1030"/>
    </row>
    <row r="682">
      <c r="A682" s="1083"/>
      <c r="B682" s="1104"/>
      <c r="C682" s="1030"/>
      <c r="D682" s="1030"/>
      <c r="E682" s="1030"/>
      <c r="F682" s="1030"/>
      <c r="G682" s="1030"/>
      <c r="H682" s="1030"/>
      <c r="I682" s="1030"/>
      <c r="J682" s="1030"/>
      <c r="K682" s="1030"/>
      <c r="L682" s="1030"/>
      <c r="M682" s="1030"/>
      <c r="N682" s="1030"/>
      <c r="O682" s="1030"/>
      <c r="P682" s="1030"/>
      <c r="Q682" s="1030"/>
      <c r="R682" s="1030"/>
      <c r="S682" s="1030"/>
      <c r="T682" s="1030"/>
      <c r="U682" s="1064"/>
      <c r="V682" s="1030"/>
      <c r="W682" s="1030"/>
      <c r="X682" s="1030"/>
      <c r="Y682" s="1030"/>
      <c r="Z682" s="1030"/>
      <c r="AA682" s="1030"/>
      <c r="AB682" s="1030"/>
      <c r="AC682" s="1030"/>
      <c r="AD682" s="1030"/>
      <c r="AE682" s="1030"/>
      <c r="AF682" s="1030"/>
      <c r="AG682" s="1030"/>
      <c r="AH682" s="1030"/>
      <c r="AI682" s="1030"/>
      <c r="AJ682" s="1030"/>
      <c r="AK682" s="1030"/>
      <c r="AL682" s="1030"/>
      <c r="AM682" s="1030"/>
      <c r="AN682" s="1030"/>
    </row>
    <row r="683">
      <c r="A683" s="1083"/>
      <c r="B683" s="1104"/>
      <c r="C683" s="1030"/>
      <c r="D683" s="1030"/>
      <c r="E683" s="1030"/>
      <c r="F683" s="1030"/>
      <c r="G683" s="1030"/>
      <c r="H683" s="1030"/>
      <c r="I683" s="1030"/>
      <c r="J683" s="1030"/>
      <c r="K683" s="1030"/>
      <c r="L683" s="1030"/>
      <c r="M683" s="1030"/>
      <c r="N683" s="1030"/>
      <c r="O683" s="1030"/>
      <c r="P683" s="1030"/>
      <c r="Q683" s="1030"/>
      <c r="R683" s="1030"/>
      <c r="S683" s="1030"/>
      <c r="T683" s="1030"/>
      <c r="U683" s="1064"/>
      <c r="V683" s="1030"/>
      <c r="W683" s="1030"/>
      <c r="X683" s="1030"/>
      <c r="Y683" s="1030"/>
      <c r="Z683" s="1030"/>
      <c r="AA683" s="1030"/>
      <c r="AB683" s="1030"/>
      <c r="AC683" s="1030"/>
      <c r="AD683" s="1030"/>
      <c r="AE683" s="1030"/>
      <c r="AF683" s="1030"/>
      <c r="AG683" s="1030"/>
      <c r="AH683" s="1030"/>
      <c r="AI683" s="1030"/>
      <c r="AJ683" s="1030"/>
      <c r="AK683" s="1030"/>
      <c r="AL683" s="1030"/>
      <c r="AM683" s="1030"/>
      <c r="AN683" s="1030"/>
    </row>
    <row r="684">
      <c r="A684" s="1083"/>
      <c r="B684" s="1104"/>
      <c r="C684" s="1030"/>
      <c r="D684" s="1030"/>
      <c r="E684" s="1030"/>
      <c r="F684" s="1030"/>
      <c r="G684" s="1030"/>
      <c r="H684" s="1030"/>
      <c r="I684" s="1030"/>
      <c r="J684" s="1030"/>
      <c r="K684" s="1030"/>
      <c r="L684" s="1030"/>
      <c r="M684" s="1030"/>
      <c r="N684" s="1030"/>
      <c r="O684" s="1030"/>
      <c r="P684" s="1030"/>
      <c r="Q684" s="1030"/>
      <c r="R684" s="1030"/>
      <c r="S684" s="1030"/>
      <c r="T684" s="1030"/>
      <c r="U684" s="1064"/>
      <c r="V684" s="1030"/>
      <c r="W684" s="1030"/>
      <c r="X684" s="1030"/>
      <c r="Y684" s="1030"/>
      <c r="Z684" s="1030"/>
      <c r="AA684" s="1030"/>
      <c r="AB684" s="1030"/>
      <c r="AC684" s="1030"/>
      <c r="AD684" s="1030"/>
      <c r="AE684" s="1030"/>
      <c r="AF684" s="1030"/>
      <c r="AG684" s="1030"/>
      <c r="AH684" s="1030"/>
      <c r="AI684" s="1030"/>
      <c r="AJ684" s="1030"/>
      <c r="AK684" s="1030"/>
      <c r="AL684" s="1030"/>
      <c r="AM684" s="1030"/>
      <c r="AN684" s="1030"/>
    </row>
    <row r="685">
      <c r="A685" s="1083"/>
      <c r="B685" s="1104"/>
      <c r="C685" s="1030"/>
      <c r="D685" s="1030"/>
      <c r="E685" s="1030"/>
      <c r="F685" s="1030"/>
      <c r="G685" s="1030"/>
      <c r="H685" s="1030"/>
      <c r="I685" s="1030"/>
      <c r="J685" s="1030"/>
      <c r="K685" s="1030"/>
      <c r="L685" s="1030"/>
      <c r="M685" s="1030"/>
      <c r="N685" s="1030"/>
      <c r="O685" s="1030"/>
      <c r="P685" s="1030"/>
      <c r="Q685" s="1030"/>
      <c r="R685" s="1030"/>
      <c r="S685" s="1030"/>
      <c r="T685" s="1030"/>
      <c r="U685" s="1064"/>
      <c r="V685" s="1030"/>
      <c r="W685" s="1030"/>
      <c r="X685" s="1030"/>
      <c r="Y685" s="1030"/>
      <c r="Z685" s="1030"/>
      <c r="AA685" s="1030"/>
      <c r="AB685" s="1030"/>
      <c r="AC685" s="1030"/>
      <c r="AD685" s="1030"/>
      <c r="AE685" s="1030"/>
      <c r="AF685" s="1030"/>
      <c r="AG685" s="1030"/>
      <c r="AH685" s="1030"/>
      <c r="AI685" s="1030"/>
      <c r="AJ685" s="1030"/>
      <c r="AK685" s="1030"/>
      <c r="AL685" s="1030"/>
      <c r="AM685" s="1030"/>
      <c r="AN685" s="1030"/>
    </row>
    <row r="686">
      <c r="A686" s="1083"/>
      <c r="B686" s="1104"/>
      <c r="C686" s="1030"/>
      <c r="D686" s="1030"/>
      <c r="E686" s="1030"/>
      <c r="F686" s="1030"/>
      <c r="G686" s="1030"/>
      <c r="H686" s="1030"/>
      <c r="I686" s="1030"/>
      <c r="J686" s="1030"/>
      <c r="K686" s="1030"/>
      <c r="L686" s="1030"/>
      <c r="M686" s="1030"/>
      <c r="N686" s="1030"/>
      <c r="O686" s="1030"/>
      <c r="P686" s="1030"/>
      <c r="Q686" s="1030"/>
      <c r="R686" s="1030"/>
      <c r="S686" s="1030"/>
      <c r="T686" s="1030"/>
      <c r="U686" s="1064"/>
      <c r="V686" s="1030"/>
      <c r="W686" s="1030"/>
      <c r="X686" s="1030"/>
      <c r="Y686" s="1030"/>
      <c r="Z686" s="1030"/>
      <c r="AA686" s="1030"/>
      <c r="AB686" s="1030"/>
      <c r="AC686" s="1030"/>
      <c r="AD686" s="1030"/>
      <c r="AE686" s="1030"/>
      <c r="AF686" s="1030"/>
      <c r="AG686" s="1030"/>
      <c r="AH686" s="1030"/>
      <c r="AI686" s="1030"/>
      <c r="AJ686" s="1030"/>
      <c r="AK686" s="1030"/>
      <c r="AL686" s="1030"/>
      <c r="AM686" s="1030"/>
      <c r="AN686" s="1030"/>
    </row>
    <row r="687">
      <c r="A687" s="1083"/>
      <c r="B687" s="1104"/>
      <c r="C687" s="1030"/>
      <c r="D687" s="1030"/>
      <c r="E687" s="1030"/>
      <c r="F687" s="1030"/>
      <c r="G687" s="1030"/>
      <c r="H687" s="1030"/>
      <c r="I687" s="1030"/>
      <c r="J687" s="1030"/>
      <c r="K687" s="1030"/>
      <c r="L687" s="1030"/>
      <c r="M687" s="1030"/>
      <c r="N687" s="1030"/>
      <c r="O687" s="1030"/>
      <c r="P687" s="1030"/>
      <c r="Q687" s="1030"/>
      <c r="R687" s="1030"/>
      <c r="S687" s="1030"/>
      <c r="T687" s="1030"/>
      <c r="U687" s="1064"/>
      <c r="V687" s="1030"/>
      <c r="W687" s="1030"/>
      <c r="X687" s="1030"/>
      <c r="Y687" s="1030"/>
      <c r="Z687" s="1030"/>
      <c r="AA687" s="1030"/>
      <c r="AB687" s="1030"/>
      <c r="AC687" s="1030"/>
      <c r="AD687" s="1030"/>
      <c r="AE687" s="1030"/>
      <c r="AF687" s="1030"/>
      <c r="AG687" s="1030"/>
      <c r="AH687" s="1030"/>
      <c r="AI687" s="1030"/>
      <c r="AJ687" s="1030"/>
      <c r="AK687" s="1030"/>
      <c r="AL687" s="1030"/>
      <c r="AM687" s="1030"/>
      <c r="AN687" s="1030"/>
    </row>
    <row r="688">
      <c r="A688" s="1083"/>
      <c r="B688" s="1104"/>
      <c r="C688" s="1030"/>
      <c r="D688" s="1030"/>
      <c r="E688" s="1030"/>
      <c r="F688" s="1030"/>
      <c r="G688" s="1030"/>
      <c r="H688" s="1030"/>
      <c r="I688" s="1030"/>
      <c r="J688" s="1030"/>
      <c r="K688" s="1030"/>
      <c r="L688" s="1030"/>
      <c r="M688" s="1030"/>
      <c r="N688" s="1030"/>
      <c r="O688" s="1030"/>
      <c r="P688" s="1030"/>
      <c r="Q688" s="1030"/>
      <c r="R688" s="1030"/>
      <c r="S688" s="1030"/>
      <c r="T688" s="1030"/>
      <c r="U688" s="1064"/>
      <c r="V688" s="1030"/>
      <c r="W688" s="1030"/>
      <c r="X688" s="1030"/>
      <c r="Y688" s="1030"/>
      <c r="Z688" s="1030"/>
      <c r="AA688" s="1030"/>
      <c r="AB688" s="1030"/>
      <c r="AC688" s="1030"/>
      <c r="AD688" s="1030"/>
      <c r="AE688" s="1030"/>
      <c r="AF688" s="1030"/>
      <c r="AG688" s="1030"/>
      <c r="AH688" s="1030"/>
      <c r="AI688" s="1030"/>
      <c r="AJ688" s="1030"/>
      <c r="AK688" s="1030"/>
      <c r="AL688" s="1030"/>
      <c r="AM688" s="1030"/>
      <c r="AN688" s="1030"/>
    </row>
    <row r="689">
      <c r="A689" s="1083"/>
      <c r="B689" s="1104"/>
      <c r="C689" s="1030"/>
      <c r="D689" s="1030"/>
      <c r="E689" s="1030"/>
      <c r="F689" s="1030"/>
      <c r="G689" s="1030"/>
      <c r="H689" s="1030"/>
      <c r="I689" s="1030"/>
      <c r="J689" s="1030"/>
      <c r="K689" s="1030"/>
      <c r="L689" s="1030"/>
      <c r="M689" s="1030"/>
      <c r="N689" s="1030"/>
      <c r="O689" s="1030"/>
      <c r="P689" s="1030"/>
      <c r="Q689" s="1030"/>
      <c r="R689" s="1030"/>
      <c r="S689" s="1030"/>
      <c r="T689" s="1030"/>
      <c r="U689" s="1064"/>
      <c r="V689" s="1030"/>
      <c r="W689" s="1030"/>
      <c r="X689" s="1030"/>
      <c r="Y689" s="1030"/>
      <c r="Z689" s="1030"/>
      <c r="AA689" s="1030"/>
      <c r="AB689" s="1030"/>
      <c r="AC689" s="1030"/>
      <c r="AD689" s="1030"/>
      <c r="AE689" s="1030"/>
      <c r="AF689" s="1030"/>
      <c r="AG689" s="1030"/>
      <c r="AH689" s="1030"/>
      <c r="AI689" s="1030"/>
      <c r="AJ689" s="1030"/>
      <c r="AK689" s="1030"/>
      <c r="AL689" s="1030"/>
      <c r="AM689" s="1030"/>
      <c r="AN689" s="1030"/>
    </row>
    <row r="690">
      <c r="A690" s="1083"/>
      <c r="B690" s="1104"/>
      <c r="C690" s="1030"/>
      <c r="D690" s="1030"/>
      <c r="E690" s="1030"/>
      <c r="F690" s="1030"/>
      <c r="G690" s="1030"/>
      <c r="H690" s="1030"/>
      <c r="I690" s="1030"/>
      <c r="J690" s="1030"/>
      <c r="K690" s="1030"/>
      <c r="L690" s="1030"/>
      <c r="M690" s="1030"/>
      <c r="N690" s="1030"/>
      <c r="O690" s="1030"/>
      <c r="P690" s="1030"/>
      <c r="Q690" s="1030"/>
      <c r="R690" s="1030"/>
      <c r="S690" s="1030"/>
      <c r="T690" s="1030"/>
      <c r="U690" s="1064"/>
      <c r="V690" s="1030"/>
      <c r="W690" s="1030"/>
      <c r="X690" s="1030"/>
      <c r="Y690" s="1030"/>
      <c r="Z690" s="1030"/>
      <c r="AA690" s="1030"/>
      <c r="AB690" s="1030"/>
      <c r="AC690" s="1030"/>
      <c r="AD690" s="1030"/>
      <c r="AE690" s="1030"/>
      <c r="AF690" s="1030"/>
      <c r="AG690" s="1030"/>
      <c r="AH690" s="1030"/>
      <c r="AI690" s="1030"/>
      <c r="AJ690" s="1030"/>
      <c r="AK690" s="1030"/>
      <c r="AL690" s="1030"/>
      <c r="AM690" s="1030"/>
      <c r="AN690" s="1030"/>
    </row>
    <row r="691">
      <c r="A691" s="1083"/>
      <c r="B691" s="1104"/>
      <c r="C691" s="1030"/>
      <c r="D691" s="1030"/>
      <c r="E691" s="1030"/>
      <c r="F691" s="1030"/>
      <c r="G691" s="1030"/>
      <c r="H691" s="1030"/>
      <c r="I691" s="1030"/>
      <c r="J691" s="1030"/>
      <c r="K691" s="1030"/>
      <c r="L691" s="1030"/>
      <c r="M691" s="1030"/>
      <c r="N691" s="1030"/>
      <c r="O691" s="1030"/>
      <c r="P691" s="1030"/>
      <c r="Q691" s="1030"/>
      <c r="R691" s="1030"/>
      <c r="S691" s="1030"/>
      <c r="T691" s="1030"/>
      <c r="U691" s="1064"/>
      <c r="V691" s="1030"/>
      <c r="W691" s="1030"/>
      <c r="X691" s="1030"/>
      <c r="Y691" s="1030"/>
      <c r="Z691" s="1030"/>
      <c r="AA691" s="1030"/>
      <c r="AB691" s="1030"/>
      <c r="AC691" s="1030"/>
      <c r="AD691" s="1030"/>
      <c r="AE691" s="1030"/>
      <c r="AF691" s="1030"/>
      <c r="AG691" s="1030"/>
      <c r="AH691" s="1030"/>
      <c r="AI691" s="1030"/>
      <c r="AJ691" s="1030"/>
      <c r="AK691" s="1030"/>
      <c r="AL691" s="1030"/>
      <c r="AM691" s="1030"/>
      <c r="AN691" s="1030"/>
    </row>
    <row r="692">
      <c r="A692" s="1083"/>
      <c r="B692" s="1104"/>
      <c r="C692" s="1030"/>
      <c r="D692" s="1030"/>
      <c r="E692" s="1030"/>
      <c r="F692" s="1030"/>
      <c r="G692" s="1030"/>
      <c r="H692" s="1030"/>
      <c r="I692" s="1030"/>
      <c r="J692" s="1030"/>
      <c r="K692" s="1030"/>
      <c r="L692" s="1030"/>
      <c r="M692" s="1030"/>
      <c r="N692" s="1030"/>
      <c r="O692" s="1030"/>
      <c r="P692" s="1030"/>
      <c r="Q692" s="1030"/>
      <c r="R692" s="1030"/>
      <c r="S692" s="1030"/>
      <c r="T692" s="1030"/>
      <c r="U692" s="1064"/>
      <c r="V692" s="1030"/>
      <c r="W692" s="1030"/>
      <c r="X692" s="1030"/>
      <c r="Y692" s="1030"/>
      <c r="Z692" s="1030"/>
      <c r="AA692" s="1030"/>
      <c r="AB692" s="1030"/>
      <c r="AC692" s="1030"/>
      <c r="AD692" s="1030"/>
      <c r="AE692" s="1030"/>
      <c r="AF692" s="1030"/>
      <c r="AG692" s="1030"/>
      <c r="AH692" s="1030"/>
      <c r="AI692" s="1030"/>
      <c r="AJ692" s="1030"/>
      <c r="AK692" s="1030"/>
      <c r="AL692" s="1030"/>
      <c r="AM692" s="1030"/>
      <c r="AN692" s="1030"/>
    </row>
    <row r="693">
      <c r="A693" s="1083"/>
      <c r="B693" s="1104"/>
      <c r="C693" s="1030"/>
      <c r="D693" s="1030"/>
      <c r="E693" s="1030"/>
      <c r="F693" s="1030"/>
      <c r="G693" s="1030"/>
      <c r="H693" s="1030"/>
      <c r="I693" s="1030"/>
      <c r="J693" s="1030"/>
      <c r="K693" s="1030"/>
      <c r="L693" s="1030"/>
      <c r="M693" s="1030"/>
      <c r="N693" s="1030"/>
      <c r="O693" s="1030"/>
      <c r="P693" s="1030"/>
      <c r="Q693" s="1030"/>
      <c r="R693" s="1030"/>
      <c r="S693" s="1030"/>
      <c r="T693" s="1030"/>
      <c r="U693" s="1064"/>
      <c r="V693" s="1030"/>
      <c r="W693" s="1030"/>
      <c r="X693" s="1030"/>
      <c r="Y693" s="1030"/>
      <c r="Z693" s="1030"/>
      <c r="AA693" s="1030"/>
      <c r="AB693" s="1030"/>
      <c r="AC693" s="1030"/>
      <c r="AD693" s="1030"/>
      <c r="AE693" s="1030"/>
      <c r="AF693" s="1030"/>
      <c r="AG693" s="1030"/>
      <c r="AH693" s="1030"/>
      <c r="AI693" s="1030"/>
      <c r="AJ693" s="1030"/>
      <c r="AK693" s="1030"/>
      <c r="AL693" s="1030"/>
      <c r="AM693" s="1030"/>
      <c r="AN693" s="1030"/>
    </row>
    <row r="694">
      <c r="A694" s="1083"/>
      <c r="B694" s="1104"/>
      <c r="C694" s="1030"/>
      <c r="D694" s="1030"/>
      <c r="E694" s="1030"/>
      <c r="F694" s="1030"/>
      <c r="G694" s="1030"/>
      <c r="H694" s="1030"/>
      <c r="I694" s="1030"/>
      <c r="J694" s="1030"/>
      <c r="K694" s="1030"/>
      <c r="L694" s="1030"/>
      <c r="M694" s="1030"/>
      <c r="N694" s="1030"/>
      <c r="O694" s="1030"/>
      <c r="P694" s="1030"/>
      <c r="Q694" s="1030"/>
      <c r="R694" s="1030"/>
      <c r="S694" s="1030"/>
      <c r="T694" s="1030"/>
      <c r="U694" s="1064"/>
      <c r="V694" s="1030"/>
      <c r="W694" s="1030"/>
      <c r="X694" s="1030"/>
      <c r="Y694" s="1030"/>
      <c r="Z694" s="1030"/>
      <c r="AA694" s="1030"/>
      <c r="AB694" s="1030"/>
      <c r="AC694" s="1030"/>
      <c r="AD694" s="1030"/>
      <c r="AE694" s="1030"/>
      <c r="AF694" s="1030"/>
      <c r="AG694" s="1030"/>
      <c r="AH694" s="1030"/>
      <c r="AI694" s="1030"/>
      <c r="AJ694" s="1030"/>
      <c r="AK694" s="1030"/>
      <c r="AL694" s="1030"/>
      <c r="AM694" s="1030"/>
      <c r="AN694" s="1030"/>
    </row>
    <row r="695">
      <c r="A695" s="1083"/>
      <c r="B695" s="1104"/>
      <c r="C695" s="1030"/>
      <c r="D695" s="1030"/>
      <c r="E695" s="1030"/>
      <c r="F695" s="1030"/>
      <c r="G695" s="1030"/>
      <c r="H695" s="1030"/>
      <c r="I695" s="1030"/>
      <c r="J695" s="1030"/>
      <c r="K695" s="1030"/>
      <c r="L695" s="1030"/>
      <c r="M695" s="1030"/>
      <c r="N695" s="1030"/>
      <c r="O695" s="1030"/>
      <c r="P695" s="1030"/>
      <c r="Q695" s="1030"/>
      <c r="R695" s="1030"/>
      <c r="S695" s="1030"/>
      <c r="T695" s="1030"/>
      <c r="U695" s="1064"/>
      <c r="V695" s="1030"/>
      <c r="W695" s="1030"/>
      <c r="X695" s="1030"/>
      <c r="Y695" s="1030"/>
      <c r="Z695" s="1030"/>
      <c r="AA695" s="1030"/>
      <c r="AB695" s="1030"/>
      <c r="AC695" s="1030"/>
      <c r="AD695" s="1030"/>
      <c r="AE695" s="1030"/>
      <c r="AF695" s="1030"/>
      <c r="AG695" s="1030"/>
      <c r="AH695" s="1030"/>
      <c r="AI695" s="1030"/>
      <c r="AJ695" s="1030"/>
      <c r="AK695" s="1030"/>
      <c r="AL695" s="1030"/>
      <c r="AM695" s="1030"/>
      <c r="AN695" s="1030"/>
    </row>
    <row r="696">
      <c r="A696" s="1083"/>
      <c r="B696" s="1104"/>
      <c r="C696" s="1030"/>
      <c r="D696" s="1030"/>
      <c r="E696" s="1030"/>
      <c r="F696" s="1030"/>
      <c r="G696" s="1030"/>
      <c r="H696" s="1030"/>
      <c r="I696" s="1030"/>
      <c r="J696" s="1030"/>
      <c r="K696" s="1030"/>
      <c r="L696" s="1030"/>
      <c r="M696" s="1030"/>
      <c r="N696" s="1030"/>
      <c r="O696" s="1030"/>
      <c r="P696" s="1030"/>
      <c r="Q696" s="1030"/>
      <c r="R696" s="1030"/>
      <c r="S696" s="1030"/>
      <c r="T696" s="1030"/>
      <c r="U696" s="1064"/>
      <c r="V696" s="1030"/>
      <c r="W696" s="1030"/>
      <c r="X696" s="1030"/>
      <c r="Y696" s="1030"/>
      <c r="Z696" s="1030"/>
      <c r="AA696" s="1030"/>
      <c r="AB696" s="1030"/>
      <c r="AC696" s="1030"/>
      <c r="AD696" s="1030"/>
      <c r="AE696" s="1030"/>
      <c r="AF696" s="1030"/>
      <c r="AG696" s="1030"/>
      <c r="AH696" s="1030"/>
      <c r="AI696" s="1030"/>
      <c r="AJ696" s="1030"/>
      <c r="AK696" s="1030"/>
      <c r="AL696" s="1030"/>
      <c r="AM696" s="1030"/>
      <c r="AN696" s="1030"/>
    </row>
    <row r="697">
      <c r="A697" s="1083"/>
      <c r="B697" s="1104"/>
      <c r="C697" s="1030"/>
      <c r="D697" s="1030"/>
      <c r="E697" s="1030"/>
      <c r="F697" s="1030"/>
      <c r="G697" s="1030"/>
      <c r="H697" s="1030"/>
      <c r="I697" s="1030"/>
      <c r="J697" s="1030"/>
      <c r="K697" s="1030"/>
      <c r="L697" s="1030"/>
      <c r="M697" s="1030"/>
      <c r="N697" s="1030"/>
      <c r="O697" s="1030"/>
      <c r="P697" s="1030"/>
      <c r="Q697" s="1030"/>
      <c r="R697" s="1030"/>
      <c r="S697" s="1030"/>
      <c r="T697" s="1030"/>
      <c r="U697" s="1064"/>
      <c r="V697" s="1030"/>
      <c r="W697" s="1030"/>
      <c r="X697" s="1030"/>
      <c r="Y697" s="1030"/>
      <c r="Z697" s="1030"/>
      <c r="AA697" s="1030"/>
      <c r="AB697" s="1030"/>
      <c r="AC697" s="1030"/>
      <c r="AD697" s="1030"/>
      <c r="AE697" s="1030"/>
      <c r="AF697" s="1030"/>
      <c r="AG697" s="1030"/>
      <c r="AH697" s="1030"/>
      <c r="AI697" s="1030"/>
      <c r="AJ697" s="1030"/>
      <c r="AK697" s="1030"/>
      <c r="AL697" s="1030"/>
      <c r="AM697" s="1030"/>
      <c r="AN697" s="1030"/>
    </row>
    <row r="698">
      <c r="A698" s="1083"/>
      <c r="B698" s="1104"/>
      <c r="C698" s="1030"/>
      <c r="D698" s="1030"/>
      <c r="E698" s="1030"/>
      <c r="F698" s="1030"/>
      <c r="G698" s="1030"/>
      <c r="H698" s="1030"/>
      <c r="I698" s="1030"/>
      <c r="J698" s="1030"/>
      <c r="K698" s="1030"/>
      <c r="L698" s="1030"/>
      <c r="M698" s="1030"/>
      <c r="N698" s="1030"/>
      <c r="O698" s="1030"/>
      <c r="P698" s="1030"/>
      <c r="Q698" s="1030"/>
      <c r="R698" s="1030"/>
      <c r="S698" s="1030"/>
      <c r="T698" s="1030"/>
      <c r="U698" s="1064"/>
      <c r="V698" s="1030"/>
      <c r="W698" s="1030"/>
      <c r="X698" s="1030"/>
      <c r="Y698" s="1030"/>
      <c r="Z698" s="1030"/>
      <c r="AA698" s="1030"/>
      <c r="AB698" s="1030"/>
      <c r="AC698" s="1030"/>
      <c r="AD698" s="1030"/>
      <c r="AE698" s="1030"/>
      <c r="AF698" s="1030"/>
      <c r="AG698" s="1030"/>
      <c r="AH698" s="1030"/>
      <c r="AI698" s="1030"/>
      <c r="AJ698" s="1030"/>
      <c r="AK698" s="1030"/>
      <c r="AL698" s="1030"/>
      <c r="AM698" s="1030"/>
      <c r="AN698" s="1030"/>
    </row>
    <row r="699">
      <c r="A699" s="1083"/>
      <c r="B699" s="1104"/>
      <c r="C699" s="1030"/>
      <c r="D699" s="1030"/>
      <c r="E699" s="1030"/>
      <c r="F699" s="1030"/>
      <c r="G699" s="1030"/>
      <c r="H699" s="1030"/>
      <c r="I699" s="1030"/>
      <c r="J699" s="1030"/>
      <c r="K699" s="1030"/>
      <c r="L699" s="1030"/>
      <c r="M699" s="1030"/>
      <c r="N699" s="1030"/>
      <c r="O699" s="1030"/>
      <c r="P699" s="1030"/>
      <c r="Q699" s="1030"/>
      <c r="R699" s="1030"/>
      <c r="S699" s="1030"/>
      <c r="T699" s="1030"/>
      <c r="U699" s="1064"/>
      <c r="V699" s="1030"/>
      <c r="W699" s="1030"/>
      <c r="X699" s="1030"/>
      <c r="Y699" s="1030"/>
      <c r="Z699" s="1030"/>
      <c r="AA699" s="1030"/>
      <c r="AB699" s="1030"/>
      <c r="AC699" s="1030"/>
      <c r="AD699" s="1030"/>
      <c r="AE699" s="1030"/>
      <c r="AF699" s="1030"/>
      <c r="AG699" s="1030"/>
      <c r="AH699" s="1030"/>
      <c r="AI699" s="1030"/>
      <c r="AJ699" s="1030"/>
      <c r="AK699" s="1030"/>
      <c r="AL699" s="1030"/>
      <c r="AM699" s="1030"/>
      <c r="AN699" s="1030"/>
    </row>
    <row r="700">
      <c r="A700" s="1083"/>
      <c r="B700" s="1104"/>
      <c r="C700" s="1030"/>
      <c r="D700" s="1030"/>
      <c r="E700" s="1030"/>
      <c r="F700" s="1030"/>
      <c r="G700" s="1030"/>
      <c r="H700" s="1030"/>
      <c r="I700" s="1030"/>
      <c r="J700" s="1030"/>
      <c r="K700" s="1030"/>
      <c r="L700" s="1030"/>
      <c r="M700" s="1030"/>
      <c r="N700" s="1030"/>
      <c r="O700" s="1030"/>
      <c r="P700" s="1030"/>
      <c r="Q700" s="1030"/>
      <c r="R700" s="1030"/>
      <c r="S700" s="1030"/>
      <c r="T700" s="1030"/>
      <c r="U700" s="1064"/>
      <c r="V700" s="1030"/>
      <c r="W700" s="1030"/>
      <c r="X700" s="1030"/>
      <c r="Y700" s="1030"/>
      <c r="Z700" s="1030"/>
      <c r="AA700" s="1030"/>
      <c r="AB700" s="1030"/>
      <c r="AC700" s="1030"/>
      <c r="AD700" s="1030"/>
      <c r="AE700" s="1030"/>
      <c r="AF700" s="1030"/>
      <c r="AG700" s="1030"/>
      <c r="AH700" s="1030"/>
      <c r="AI700" s="1030"/>
      <c r="AJ700" s="1030"/>
      <c r="AK700" s="1030"/>
      <c r="AL700" s="1030"/>
      <c r="AM700" s="1030"/>
      <c r="AN700" s="1030"/>
    </row>
    <row r="701">
      <c r="A701" s="1083"/>
      <c r="B701" s="1104"/>
      <c r="C701" s="1030"/>
      <c r="D701" s="1030"/>
      <c r="E701" s="1030"/>
      <c r="F701" s="1030"/>
      <c r="G701" s="1030"/>
      <c r="H701" s="1030"/>
      <c r="I701" s="1030"/>
      <c r="J701" s="1030"/>
      <c r="K701" s="1030"/>
      <c r="L701" s="1030"/>
      <c r="M701" s="1030"/>
      <c r="N701" s="1030"/>
      <c r="O701" s="1030"/>
      <c r="P701" s="1030"/>
      <c r="Q701" s="1030"/>
      <c r="R701" s="1030"/>
      <c r="S701" s="1030"/>
      <c r="T701" s="1030"/>
      <c r="U701" s="1064"/>
      <c r="V701" s="1030"/>
      <c r="W701" s="1030"/>
      <c r="X701" s="1030"/>
      <c r="Y701" s="1030"/>
      <c r="Z701" s="1030"/>
      <c r="AA701" s="1030"/>
      <c r="AB701" s="1030"/>
      <c r="AC701" s="1030"/>
      <c r="AD701" s="1030"/>
      <c r="AE701" s="1030"/>
      <c r="AF701" s="1030"/>
      <c r="AG701" s="1030"/>
      <c r="AH701" s="1030"/>
      <c r="AI701" s="1030"/>
      <c r="AJ701" s="1030"/>
      <c r="AK701" s="1030"/>
      <c r="AL701" s="1030"/>
      <c r="AM701" s="1030"/>
      <c r="AN701" s="1030"/>
    </row>
    <row r="702">
      <c r="A702" s="1083"/>
      <c r="B702" s="1104"/>
      <c r="C702" s="1030"/>
      <c r="D702" s="1030"/>
      <c r="E702" s="1030"/>
      <c r="F702" s="1030"/>
      <c r="G702" s="1030"/>
      <c r="H702" s="1030"/>
      <c r="I702" s="1030"/>
      <c r="J702" s="1030"/>
      <c r="K702" s="1030"/>
      <c r="L702" s="1030"/>
      <c r="M702" s="1030"/>
      <c r="N702" s="1030"/>
      <c r="O702" s="1030"/>
      <c r="P702" s="1030"/>
      <c r="Q702" s="1030"/>
      <c r="R702" s="1030"/>
      <c r="S702" s="1030"/>
      <c r="T702" s="1030"/>
      <c r="U702" s="1064"/>
      <c r="V702" s="1030"/>
      <c r="W702" s="1030"/>
      <c r="X702" s="1030"/>
      <c r="Y702" s="1030"/>
      <c r="Z702" s="1030"/>
      <c r="AA702" s="1030"/>
      <c r="AB702" s="1030"/>
      <c r="AC702" s="1030"/>
      <c r="AD702" s="1030"/>
      <c r="AE702" s="1030"/>
      <c r="AF702" s="1030"/>
      <c r="AG702" s="1030"/>
      <c r="AH702" s="1030"/>
      <c r="AI702" s="1030"/>
      <c r="AJ702" s="1030"/>
      <c r="AK702" s="1030"/>
      <c r="AL702" s="1030"/>
      <c r="AM702" s="1030"/>
      <c r="AN702" s="1030"/>
    </row>
    <row r="703">
      <c r="A703" s="1083"/>
      <c r="B703" s="1104"/>
      <c r="C703" s="1030"/>
      <c r="D703" s="1030"/>
      <c r="E703" s="1030"/>
      <c r="F703" s="1030"/>
      <c r="G703" s="1030"/>
      <c r="H703" s="1030"/>
      <c r="I703" s="1030"/>
      <c r="J703" s="1030"/>
      <c r="K703" s="1030"/>
      <c r="L703" s="1030"/>
      <c r="M703" s="1030"/>
      <c r="N703" s="1030"/>
      <c r="O703" s="1030"/>
      <c r="P703" s="1030"/>
      <c r="Q703" s="1030"/>
      <c r="R703" s="1030"/>
      <c r="S703" s="1030"/>
      <c r="T703" s="1030"/>
      <c r="U703" s="1064"/>
      <c r="V703" s="1030"/>
      <c r="W703" s="1030"/>
      <c r="X703" s="1030"/>
      <c r="Y703" s="1030"/>
      <c r="Z703" s="1030"/>
      <c r="AA703" s="1030"/>
      <c r="AB703" s="1030"/>
      <c r="AC703" s="1030"/>
      <c r="AD703" s="1030"/>
      <c r="AE703" s="1030"/>
      <c r="AF703" s="1030"/>
      <c r="AG703" s="1030"/>
      <c r="AH703" s="1030"/>
      <c r="AI703" s="1030"/>
      <c r="AJ703" s="1030"/>
      <c r="AK703" s="1030"/>
      <c r="AL703" s="1030"/>
      <c r="AM703" s="1030"/>
      <c r="AN703" s="1030"/>
    </row>
    <row r="704">
      <c r="A704" s="1083"/>
      <c r="B704" s="1104"/>
      <c r="C704" s="1030"/>
      <c r="D704" s="1030"/>
      <c r="E704" s="1030"/>
      <c r="F704" s="1030"/>
      <c r="G704" s="1030"/>
      <c r="H704" s="1030"/>
      <c r="I704" s="1030"/>
      <c r="J704" s="1030"/>
      <c r="K704" s="1030"/>
      <c r="L704" s="1030"/>
      <c r="M704" s="1030"/>
      <c r="N704" s="1030"/>
      <c r="O704" s="1030"/>
      <c r="P704" s="1030"/>
      <c r="Q704" s="1030"/>
      <c r="R704" s="1030"/>
      <c r="S704" s="1030"/>
      <c r="T704" s="1030"/>
      <c r="U704" s="1064"/>
      <c r="V704" s="1030"/>
      <c r="W704" s="1030"/>
      <c r="X704" s="1030"/>
      <c r="Y704" s="1030"/>
      <c r="Z704" s="1030"/>
      <c r="AA704" s="1030"/>
      <c r="AB704" s="1030"/>
      <c r="AC704" s="1030"/>
      <c r="AD704" s="1030"/>
      <c r="AE704" s="1030"/>
      <c r="AF704" s="1030"/>
      <c r="AG704" s="1030"/>
      <c r="AH704" s="1030"/>
      <c r="AI704" s="1030"/>
      <c r="AJ704" s="1030"/>
      <c r="AK704" s="1030"/>
      <c r="AL704" s="1030"/>
      <c r="AM704" s="1030"/>
      <c r="AN704" s="1030"/>
    </row>
    <row r="705">
      <c r="A705" s="1083"/>
      <c r="B705" s="1104"/>
      <c r="C705" s="1030"/>
      <c r="D705" s="1030"/>
      <c r="E705" s="1030"/>
      <c r="F705" s="1030"/>
      <c r="G705" s="1030"/>
      <c r="H705" s="1030"/>
      <c r="I705" s="1030"/>
      <c r="J705" s="1030"/>
      <c r="K705" s="1030"/>
      <c r="L705" s="1030"/>
      <c r="M705" s="1030"/>
      <c r="N705" s="1030"/>
      <c r="O705" s="1030"/>
      <c r="P705" s="1030"/>
      <c r="Q705" s="1030"/>
      <c r="R705" s="1030"/>
      <c r="S705" s="1030"/>
      <c r="T705" s="1030"/>
      <c r="U705" s="1064"/>
      <c r="V705" s="1030"/>
      <c r="W705" s="1030"/>
      <c r="X705" s="1030"/>
      <c r="Y705" s="1030"/>
      <c r="Z705" s="1030"/>
      <c r="AA705" s="1030"/>
      <c r="AB705" s="1030"/>
      <c r="AC705" s="1030"/>
      <c r="AD705" s="1030"/>
      <c r="AE705" s="1030"/>
      <c r="AF705" s="1030"/>
      <c r="AG705" s="1030"/>
      <c r="AH705" s="1030"/>
      <c r="AI705" s="1030"/>
      <c r="AJ705" s="1030"/>
      <c r="AK705" s="1030"/>
      <c r="AL705" s="1030"/>
      <c r="AM705" s="1030"/>
      <c r="AN705" s="1030"/>
    </row>
    <row r="706">
      <c r="A706" s="1083"/>
      <c r="B706" s="1104"/>
      <c r="C706" s="1030"/>
      <c r="D706" s="1030"/>
      <c r="E706" s="1030"/>
      <c r="F706" s="1030"/>
      <c r="G706" s="1030"/>
      <c r="H706" s="1030"/>
      <c r="I706" s="1030"/>
      <c r="J706" s="1030"/>
      <c r="K706" s="1030"/>
      <c r="L706" s="1030"/>
      <c r="M706" s="1030"/>
      <c r="N706" s="1030"/>
      <c r="O706" s="1030"/>
      <c r="P706" s="1030"/>
      <c r="Q706" s="1030"/>
      <c r="R706" s="1030"/>
      <c r="S706" s="1030"/>
      <c r="T706" s="1030"/>
      <c r="U706" s="1064"/>
      <c r="V706" s="1030"/>
      <c r="W706" s="1030"/>
      <c r="X706" s="1030"/>
      <c r="Y706" s="1030"/>
      <c r="Z706" s="1030"/>
      <c r="AA706" s="1030"/>
      <c r="AB706" s="1030"/>
      <c r="AC706" s="1030"/>
      <c r="AD706" s="1030"/>
      <c r="AE706" s="1030"/>
      <c r="AF706" s="1030"/>
      <c r="AG706" s="1030"/>
      <c r="AH706" s="1030"/>
      <c r="AI706" s="1030"/>
      <c r="AJ706" s="1030"/>
      <c r="AK706" s="1030"/>
      <c r="AL706" s="1030"/>
      <c r="AM706" s="1030"/>
      <c r="AN706" s="1030"/>
    </row>
    <row r="707">
      <c r="A707" s="1083"/>
      <c r="B707" s="1104"/>
      <c r="C707" s="1030"/>
      <c r="D707" s="1030"/>
      <c r="E707" s="1030"/>
      <c r="F707" s="1030"/>
      <c r="G707" s="1030"/>
      <c r="H707" s="1030"/>
      <c r="I707" s="1030"/>
      <c r="J707" s="1030"/>
      <c r="K707" s="1030"/>
      <c r="L707" s="1030"/>
      <c r="M707" s="1030"/>
      <c r="N707" s="1030"/>
      <c r="O707" s="1030"/>
      <c r="P707" s="1030"/>
      <c r="Q707" s="1030"/>
      <c r="R707" s="1030"/>
      <c r="S707" s="1030"/>
      <c r="T707" s="1030"/>
      <c r="U707" s="1064"/>
      <c r="V707" s="1030"/>
      <c r="W707" s="1030"/>
      <c r="X707" s="1030"/>
      <c r="Y707" s="1030"/>
      <c r="Z707" s="1030"/>
      <c r="AA707" s="1030"/>
      <c r="AB707" s="1030"/>
      <c r="AC707" s="1030"/>
      <c r="AD707" s="1030"/>
      <c r="AE707" s="1030"/>
      <c r="AF707" s="1030"/>
      <c r="AG707" s="1030"/>
      <c r="AH707" s="1030"/>
      <c r="AI707" s="1030"/>
      <c r="AJ707" s="1030"/>
      <c r="AK707" s="1030"/>
      <c r="AL707" s="1030"/>
      <c r="AM707" s="1030"/>
      <c r="AN707" s="1030"/>
    </row>
    <row r="708">
      <c r="A708" s="1083"/>
      <c r="B708" s="1104"/>
      <c r="C708" s="1030"/>
      <c r="D708" s="1030"/>
      <c r="E708" s="1030"/>
      <c r="F708" s="1030"/>
      <c r="G708" s="1030"/>
      <c r="H708" s="1030"/>
      <c r="I708" s="1030"/>
      <c r="J708" s="1030"/>
      <c r="K708" s="1030"/>
      <c r="L708" s="1030"/>
      <c r="M708" s="1030"/>
      <c r="N708" s="1030"/>
      <c r="O708" s="1030"/>
      <c r="P708" s="1030"/>
      <c r="Q708" s="1030"/>
      <c r="R708" s="1030"/>
      <c r="S708" s="1030"/>
      <c r="T708" s="1030"/>
      <c r="U708" s="1064"/>
      <c r="V708" s="1030"/>
      <c r="W708" s="1030"/>
      <c r="X708" s="1030"/>
      <c r="Y708" s="1030"/>
      <c r="Z708" s="1030"/>
      <c r="AA708" s="1030"/>
      <c r="AB708" s="1030"/>
      <c r="AC708" s="1030"/>
      <c r="AD708" s="1030"/>
      <c r="AE708" s="1030"/>
      <c r="AF708" s="1030"/>
      <c r="AG708" s="1030"/>
      <c r="AH708" s="1030"/>
      <c r="AI708" s="1030"/>
      <c r="AJ708" s="1030"/>
      <c r="AK708" s="1030"/>
      <c r="AL708" s="1030"/>
      <c r="AM708" s="1030"/>
      <c r="AN708" s="1030"/>
    </row>
    <row r="709">
      <c r="A709" s="1083"/>
      <c r="B709" s="1104"/>
      <c r="C709" s="1030"/>
      <c r="D709" s="1030"/>
      <c r="E709" s="1030"/>
      <c r="F709" s="1030"/>
      <c r="G709" s="1030"/>
      <c r="H709" s="1030"/>
      <c r="I709" s="1030"/>
      <c r="J709" s="1030"/>
      <c r="K709" s="1030"/>
      <c r="L709" s="1030"/>
      <c r="M709" s="1030"/>
      <c r="N709" s="1030"/>
      <c r="O709" s="1030"/>
      <c r="P709" s="1030"/>
      <c r="Q709" s="1030"/>
      <c r="R709" s="1030"/>
      <c r="S709" s="1030"/>
      <c r="T709" s="1030"/>
      <c r="U709" s="1064"/>
      <c r="V709" s="1030"/>
      <c r="W709" s="1030"/>
      <c r="X709" s="1030"/>
      <c r="Y709" s="1030"/>
      <c r="Z709" s="1030"/>
      <c r="AA709" s="1030"/>
      <c r="AB709" s="1030"/>
      <c r="AC709" s="1030"/>
      <c r="AD709" s="1030"/>
      <c r="AE709" s="1030"/>
      <c r="AF709" s="1030"/>
      <c r="AG709" s="1030"/>
      <c r="AH709" s="1030"/>
      <c r="AI709" s="1030"/>
      <c r="AJ709" s="1030"/>
      <c r="AK709" s="1030"/>
      <c r="AL709" s="1030"/>
      <c r="AM709" s="1030"/>
      <c r="AN709" s="1030"/>
    </row>
    <row r="710">
      <c r="A710" s="1083"/>
      <c r="B710" s="1104"/>
      <c r="C710" s="1030"/>
      <c r="D710" s="1030"/>
      <c r="E710" s="1030"/>
      <c r="F710" s="1030"/>
      <c r="G710" s="1030"/>
      <c r="H710" s="1030"/>
      <c r="I710" s="1030"/>
      <c r="J710" s="1030"/>
      <c r="K710" s="1030"/>
      <c r="L710" s="1030"/>
      <c r="M710" s="1030"/>
      <c r="N710" s="1030"/>
      <c r="O710" s="1030"/>
      <c r="P710" s="1030"/>
      <c r="Q710" s="1030"/>
      <c r="R710" s="1030"/>
      <c r="S710" s="1030"/>
      <c r="T710" s="1030"/>
      <c r="U710" s="1064"/>
      <c r="V710" s="1030"/>
      <c r="W710" s="1030"/>
      <c r="X710" s="1030"/>
      <c r="Y710" s="1030"/>
      <c r="Z710" s="1030"/>
      <c r="AA710" s="1030"/>
      <c r="AB710" s="1030"/>
      <c r="AC710" s="1030"/>
      <c r="AD710" s="1030"/>
      <c r="AE710" s="1030"/>
      <c r="AF710" s="1030"/>
      <c r="AG710" s="1030"/>
      <c r="AH710" s="1030"/>
      <c r="AI710" s="1030"/>
      <c r="AJ710" s="1030"/>
      <c r="AK710" s="1030"/>
      <c r="AL710" s="1030"/>
      <c r="AM710" s="1030"/>
      <c r="AN710" s="1030"/>
    </row>
    <row r="711">
      <c r="A711" s="1083"/>
      <c r="B711" s="1104"/>
      <c r="C711" s="1030"/>
      <c r="D711" s="1030"/>
      <c r="E711" s="1030"/>
      <c r="F711" s="1030"/>
      <c r="G711" s="1030"/>
      <c r="H711" s="1030"/>
      <c r="I711" s="1030"/>
      <c r="J711" s="1030"/>
      <c r="K711" s="1030"/>
      <c r="L711" s="1030"/>
      <c r="M711" s="1030"/>
      <c r="N711" s="1030"/>
      <c r="O711" s="1030"/>
      <c r="P711" s="1030"/>
      <c r="Q711" s="1030"/>
      <c r="R711" s="1030"/>
      <c r="S711" s="1030"/>
      <c r="T711" s="1030"/>
      <c r="U711" s="1064"/>
      <c r="V711" s="1030"/>
      <c r="W711" s="1030"/>
      <c r="X711" s="1030"/>
      <c r="Y711" s="1030"/>
      <c r="Z711" s="1030"/>
      <c r="AA711" s="1030"/>
      <c r="AB711" s="1030"/>
      <c r="AC711" s="1030"/>
      <c r="AD711" s="1030"/>
      <c r="AE711" s="1030"/>
      <c r="AF711" s="1030"/>
      <c r="AG711" s="1030"/>
      <c r="AH711" s="1030"/>
      <c r="AI711" s="1030"/>
      <c r="AJ711" s="1030"/>
      <c r="AK711" s="1030"/>
      <c r="AL711" s="1030"/>
      <c r="AM711" s="1030"/>
      <c r="AN711" s="1030"/>
    </row>
    <row r="712">
      <c r="A712" s="1083"/>
      <c r="B712" s="1104"/>
      <c r="C712" s="1030"/>
      <c r="D712" s="1030"/>
      <c r="E712" s="1030"/>
      <c r="F712" s="1030"/>
      <c r="G712" s="1030"/>
      <c r="H712" s="1030"/>
      <c r="I712" s="1030"/>
      <c r="J712" s="1030"/>
      <c r="K712" s="1030"/>
      <c r="L712" s="1030"/>
      <c r="M712" s="1030"/>
      <c r="N712" s="1030"/>
      <c r="O712" s="1030"/>
      <c r="P712" s="1030"/>
      <c r="Q712" s="1030"/>
      <c r="R712" s="1030"/>
      <c r="S712" s="1030"/>
      <c r="T712" s="1030"/>
      <c r="U712" s="1064"/>
      <c r="V712" s="1030"/>
      <c r="W712" s="1030"/>
      <c r="X712" s="1030"/>
      <c r="Y712" s="1030"/>
      <c r="Z712" s="1030"/>
      <c r="AA712" s="1030"/>
      <c r="AB712" s="1030"/>
      <c r="AC712" s="1030"/>
      <c r="AD712" s="1030"/>
      <c r="AE712" s="1030"/>
      <c r="AF712" s="1030"/>
      <c r="AG712" s="1030"/>
      <c r="AH712" s="1030"/>
      <c r="AI712" s="1030"/>
      <c r="AJ712" s="1030"/>
      <c r="AK712" s="1030"/>
      <c r="AL712" s="1030"/>
      <c r="AM712" s="1030"/>
      <c r="AN712" s="1030"/>
    </row>
    <row r="713">
      <c r="A713" s="1083"/>
      <c r="B713" s="1104"/>
      <c r="C713" s="1030"/>
      <c r="D713" s="1030"/>
      <c r="E713" s="1030"/>
      <c r="F713" s="1030"/>
      <c r="G713" s="1030"/>
      <c r="H713" s="1030"/>
      <c r="I713" s="1030"/>
      <c r="J713" s="1030"/>
      <c r="K713" s="1030"/>
      <c r="L713" s="1030"/>
      <c r="M713" s="1030"/>
      <c r="N713" s="1030"/>
      <c r="O713" s="1030"/>
      <c r="P713" s="1030"/>
      <c r="Q713" s="1030"/>
      <c r="R713" s="1030"/>
      <c r="S713" s="1030"/>
      <c r="T713" s="1030"/>
      <c r="U713" s="1064"/>
      <c r="V713" s="1030"/>
      <c r="W713" s="1030"/>
      <c r="X713" s="1030"/>
      <c r="Y713" s="1030"/>
      <c r="Z713" s="1030"/>
      <c r="AA713" s="1030"/>
      <c r="AB713" s="1030"/>
      <c r="AC713" s="1030"/>
      <c r="AD713" s="1030"/>
      <c r="AE713" s="1030"/>
      <c r="AF713" s="1030"/>
      <c r="AG713" s="1030"/>
      <c r="AH713" s="1030"/>
      <c r="AI713" s="1030"/>
      <c r="AJ713" s="1030"/>
      <c r="AK713" s="1030"/>
      <c r="AL713" s="1030"/>
      <c r="AM713" s="1030"/>
      <c r="AN713" s="1030"/>
    </row>
    <row r="714">
      <c r="A714" s="1083"/>
      <c r="B714" s="1104"/>
      <c r="C714" s="1030"/>
      <c r="D714" s="1030"/>
      <c r="E714" s="1030"/>
      <c r="F714" s="1030"/>
      <c r="G714" s="1030"/>
      <c r="H714" s="1030"/>
      <c r="I714" s="1030"/>
      <c r="J714" s="1030"/>
      <c r="K714" s="1030"/>
      <c r="L714" s="1030"/>
      <c r="M714" s="1030"/>
      <c r="N714" s="1030"/>
      <c r="O714" s="1030"/>
      <c r="P714" s="1030"/>
      <c r="Q714" s="1030"/>
      <c r="R714" s="1030"/>
      <c r="S714" s="1030"/>
      <c r="T714" s="1030"/>
      <c r="U714" s="1064"/>
      <c r="V714" s="1030"/>
      <c r="W714" s="1030"/>
      <c r="X714" s="1030"/>
      <c r="Y714" s="1030"/>
      <c r="Z714" s="1030"/>
      <c r="AA714" s="1030"/>
      <c r="AB714" s="1030"/>
      <c r="AC714" s="1030"/>
      <c r="AD714" s="1030"/>
      <c r="AE714" s="1030"/>
      <c r="AF714" s="1030"/>
      <c r="AG714" s="1030"/>
      <c r="AH714" s="1030"/>
      <c r="AI714" s="1030"/>
      <c r="AJ714" s="1030"/>
      <c r="AK714" s="1030"/>
      <c r="AL714" s="1030"/>
      <c r="AM714" s="1030"/>
      <c r="AN714" s="1030"/>
    </row>
    <row r="715">
      <c r="A715" s="1083"/>
      <c r="B715" s="1104"/>
      <c r="C715" s="1030"/>
      <c r="D715" s="1030"/>
      <c r="E715" s="1030"/>
      <c r="F715" s="1030"/>
      <c r="G715" s="1030"/>
      <c r="H715" s="1030"/>
      <c r="I715" s="1030"/>
      <c r="J715" s="1030"/>
      <c r="K715" s="1030"/>
      <c r="L715" s="1030"/>
      <c r="M715" s="1030"/>
      <c r="N715" s="1030"/>
      <c r="O715" s="1030"/>
      <c r="P715" s="1030"/>
      <c r="Q715" s="1030"/>
      <c r="R715" s="1030"/>
      <c r="S715" s="1030"/>
      <c r="T715" s="1030"/>
      <c r="U715" s="1064"/>
      <c r="V715" s="1030"/>
      <c r="W715" s="1030"/>
      <c r="X715" s="1030"/>
      <c r="Y715" s="1030"/>
      <c r="Z715" s="1030"/>
      <c r="AA715" s="1030"/>
      <c r="AB715" s="1030"/>
      <c r="AC715" s="1030"/>
      <c r="AD715" s="1030"/>
      <c r="AE715" s="1030"/>
      <c r="AF715" s="1030"/>
      <c r="AG715" s="1030"/>
      <c r="AH715" s="1030"/>
      <c r="AI715" s="1030"/>
      <c r="AJ715" s="1030"/>
      <c r="AK715" s="1030"/>
      <c r="AL715" s="1030"/>
      <c r="AM715" s="1030"/>
      <c r="AN715" s="1030"/>
    </row>
    <row r="716">
      <c r="A716" s="1083"/>
      <c r="B716" s="1104"/>
      <c r="C716" s="1030"/>
      <c r="D716" s="1030"/>
      <c r="E716" s="1030"/>
      <c r="F716" s="1030"/>
      <c r="G716" s="1030"/>
      <c r="H716" s="1030"/>
      <c r="I716" s="1030"/>
      <c r="J716" s="1030"/>
      <c r="K716" s="1030"/>
      <c r="L716" s="1030"/>
      <c r="M716" s="1030"/>
      <c r="N716" s="1030"/>
      <c r="O716" s="1030"/>
      <c r="P716" s="1030"/>
      <c r="Q716" s="1030"/>
      <c r="R716" s="1030"/>
      <c r="S716" s="1030"/>
      <c r="T716" s="1030"/>
      <c r="U716" s="1064"/>
      <c r="V716" s="1030"/>
      <c r="W716" s="1030"/>
      <c r="X716" s="1030"/>
      <c r="Y716" s="1030"/>
      <c r="Z716" s="1030"/>
      <c r="AA716" s="1030"/>
      <c r="AB716" s="1030"/>
      <c r="AC716" s="1030"/>
      <c r="AD716" s="1030"/>
      <c r="AE716" s="1030"/>
      <c r="AF716" s="1030"/>
      <c r="AG716" s="1030"/>
      <c r="AH716" s="1030"/>
      <c r="AI716" s="1030"/>
      <c r="AJ716" s="1030"/>
      <c r="AK716" s="1030"/>
      <c r="AL716" s="1030"/>
      <c r="AM716" s="1030"/>
      <c r="AN716" s="1030"/>
    </row>
    <row r="717">
      <c r="A717" s="1083"/>
      <c r="B717" s="1104"/>
      <c r="C717" s="1030"/>
      <c r="D717" s="1030"/>
      <c r="E717" s="1030"/>
      <c r="F717" s="1030"/>
      <c r="G717" s="1030"/>
      <c r="H717" s="1030"/>
      <c r="I717" s="1030"/>
      <c r="J717" s="1030"/>
      <c r="K717" s="1030"/>
      <c r="L717" s="1030"/>
      <c r="M717" s="1030"/>
      <c r="N717" s="1030"/>
      <c r="O717" s="1030"/>
      <c r="P717" s="1030"/>
      <c r="Q717" s="1030"/>
      <c r="R717" s="1030"/>
      <c r="S717" s="1030"/>
      <c r="T717" s="1030"/>
      <c r="U717" s="1064"/>
      <c r="V717" s="1030"/>
      <c r="W717" s="1030"/>
      <c r="X717" s="1030"/>
      <c r="Y717" s="1030"/>
      <c r="Z717" s="1030"/>
      <c r="AA717" s="1030"/>
      <c r="AB717" s="1030"/>
      <c r="AC717" s="1030"/>
      <c r="AD717" s="1030"/>
      <c r="AE717" s="1030"/>
      <c r="AF717" s="1030"/>
      <c r="AG717" s="1030"/>
      <c r="AH717" s="1030"/>
      <c r="AI717" s="1030"/>
      <c r="AJ717" s="1030"/>
      <c r="AK717" s="1030"/>
      <c r="AL717" s="1030"/>
      <c r="AM717" s="1030"/>
      <c r="AN717" s="1030"/>
    </row>
    <row r="718">
      <c r="A718" s="1083"/>
      <c r="B718" s="1104"/>
      <c r="C718" s="1030"/>
      <c r="D718" s="1030"/>
      <c r="E718" s="1030"/>
      <c r="F718" s="1030"/>
      <c r="G718" s="1030"/>
      <c r="H718" s="1030"/>
      <c r="I718" s="1030"/>
      <c r="J718" s="1030"/>
      <c r="K718" s="1030"/>
      <c r="L718" s="1030"/>
      <c r="M718" s="1030"/>
      <c r="N718" s="1030"/>
      <c r="O718" s="1030"/>
      <c r="P718" s="1030"/>
      <c r="Q718" s="1030"/>
      <c r="R718" s="1030"/>
      <c r="S718" s="1030"/>
      <c r="T718" s="1030"/>
      <c r="U718" s="1064"/>
      <c r="V718" s="1030"/>
      <c r="W718" s="1030"/>
      <c r="X718" s="1030"/>
      <c r="Y718" s="1030"/>
      <c r="Z718" s="1030"/>
      <c r="AA718" s="1030"/>
      <c r="AB718" s="1030"/>
      <c r="AC718" s="1030"/>
      <c r="AD718" s="1030"/>
      <c r="AE718" s="1030"/>
      <c r="AF718" s="1030"/>
      <c r="AG718" s="1030"/>
      <c r="AH718" s="1030"/>
      <c r="AI718" s="1030"/>
      <c r="AJ718" s="1030"/>
      <c r="AK718" s="1030"/>
      <c r="AL718" s="1030"/>
      <c r="AM718" s="1030"/>
      <c r="AN718" s="1030"/>
    </row>
    <row r="719">
      <c r="A719" s="1083"/>
      <c r="B719" s="1104"/>
      <c r="C719" s="1030"/>
      <c r="D719" s="1030"/>
      <c r="E719" s="1030"/>
      <c r="F719" s="1030"/>
      <c r="G719" s="1030"/>
      <c r="H719" s="1030"/>
      <c r="I719" s="1030"/>
      <c r="J719" s="1030"/>
      <c r="K719" s="1030"/>
      <c r="L719" s="1030"/>
      <c r="M719" s="1030"/>
      <c r="N719" s="1030"/>
      <c r="O719" s="1030"/>
      <c r="P719" s="1030"/>
      <c r="Q719" s="1030"/>
      <c r="R719" s="1030"/>
      <c r="S719" s="1030"/>
      <c r="T719" s="1030"/>
      <c r="U719" s="1064"/>
      <c r="V719" s="1030"/>
      <c r="W719" s="1030"/>
      <c r="X719" s="1030"/>
      <c r="Y719" s="1030"/>
      <c r="Z719" s="1030"/>
      <c r="AA719" s="1030"/>
      <c r="AB719" s="1030"/>
      <c r="AC719" s="1030"/>
      <c r="AD719" s="1030"/>
      <c r="AE719" s="1030"/>
      <c r="AF719" s="1030"/>
      <c r="AG719" s="1030"/>
      <c r="AH719" s="1030"/>
      <c r="AI719" s="1030"/>
      <c r="AJ719" s="1030"/>
      <c r="AK719" s="1030"/>
      <c r="AL719" s="1030"/>
      <c r="AM719" s="1030"/>
      <c r="AN719" s="1030"/>
    </row>
    <row r="720">
      <c r="A720" s="1083"/>
      <c r="B720" s="1104"/>
      <c r="C720" s="1030"/>
      <c r="D720" s="1030"/>
      <c r="E720" s="1030"/>
      <c r="F720" s="1030"/>
      <c r="G720" s="1030"/>
      <c r="H720" s="1030"/>
      <c r="I720" s="1030"/>
      <c r="J720" s="1030"/>
      <c r="K720" s="1030"/>
      <c r="L720" s="1030"/>
      <c r="M720" s="1030"/>
      <c r="N720" s="1030"/>
      <c r="O720" s="1030"/>
      <c r="P720" s="1030"/>
      <c r="Q720" s="1030"/>
      <c r="R720" s="1030"/>
      <c r="S720" s="1030"/>
      <c r="T720" s="1030"/>
      <c r="U720" s="1064"/>
      <c r="V720" s="1030"/>
      <c r="W720" s="1030"/>
      <c r="X720" s="1030"/>
      <c r="Y720" s="1030"/>
      <c r="Z720" s="1030"/>
      <c r="AA720" s="1030"/>
      <c r="AB720" s="1030"/>
      <c r="AC720" s="1030"/>
      <c r="AD720" s="1030"/>
      <c r="AE720" s="1030"/>
      <c r="AF720" s="1030"/>
      <c r="AG720" s="1030"/>
      <c r="AH720" s="1030"/>
      <c r="AI720" s="1030"/>
      <c r="AJ720" s="1030"/>
      <c r="AK720" s="1030"/>
      <c r="AL720" s="1030"/>
      <c r="AM720" s="1030"/>
      <c r="AN720" s="1030"/>
    </row>
    <row r="721">
      <c r="A721" s="1083"/>
      <c r="B721" s="1104"/>
      <c r="C721" s="1030"/>
      <c r="D721" s="1030"/>
      <c r="E721" s="1030"/>
      <c r="F721" s="1030"/>
      <c r="G721" s="1030"/>
      <c r="H721" s="1030"/>
      <c r="I721" s="1030"/>
      <c r="J721" s="1030"/>
      <c r="K721" s="1030"/>
      <c r="L721" s="1030"/>
      <c r="M721" s="1030"/>
      <c r="N721" s="1030"/>
      <c r="O721" s="1030"/>
      <c r="P721" s="1030"/>
      <c r="Q721" s="1030"/>
      <c r="R721" s="1030"/>
      <c r="S721" s="1030"/>
      <c r="T721" s="1030"/>
      <c r="U721" s="1064"/>
      <c r="V721" s="1030"/>
      <c r="W721" s="1030"/>
      <c r="X721" s="1030"/>
      <c r="Y721" s="1030"/>
      <c r="Z721" s="1030"/>
      <c r="AA721" s="1030"/>
      <c r="AB721" s="1030"/>
      <c r="AC721" s="1030"/>
      <c r="AD721" s="1030"/>
      <c r="AE721" s="1030"/>
      <c r="AF721" s="1030"/>
      <c r="AG721" s="1030"/>
      <c r="AH721" s="1030"/>
      <c r="AI721" s="1030"/>
      <c r="AJ721" s="1030"/>
      <c r="AK721" s="1030"/>
      <c r="AL721" s="1030"/>
      <c r="AM721" s="1030"/>
      <c r="AN721" s="1030"/>
    </row>
    <row r="722">
      <c r="A722" s="1083"/>
      <c r="B722" s="1104"/>
      <c r="C722" s="1030"/>
      <c r="D722" s="1030"/>
      <c r="E722" s="1030"/>
      <c r="F722" s="1030"/>
      <c r="G722" s="1030"/>
      <c r="H722" s="1030"/>
      <c r="I722" s="1030"/>
      <c r="J722" s="1030"/>
      <c r="K722" s="1030"/>
      <c r="L722" s="1030"/>
      <c r="M722" s="1030"/>
      <c r="N722" s="1030"/>
      <c r="O722" s="1030"/>
      <c r="P722" s="1030"/>
      <c r="Q722" s="1030"/>
      <c r="R722" s="1030"/>
      <c r="S722" s="1030"/>
      <c r="T722" s="1030"/>
      <c r="U722" s="1064"/>
      <c r="V722" s="1030"/>
      <c r="W722" s="1030"/>
      <c r="X722" s="1030"/>
      <c r="Y722" s="1030"/>
      <c r="Z722" s="1030"/>
      <c r="AA722" s="1030"/>
      <c r="AB722" s="1030"/>
      <c r="AC722" s="1030"/>
      <c r="AD722" s="1030"/>
      <c r="AE722" s="1030"/>
      <c r="AF722" s="1030"/>
      <c r="AG722" s="1030"/>
      <c r="AH722" s="1030"/>
      <c r="AI722" s="1030"/>
      <c r="AJ722" s="1030"/>
      <c r="AK722" s="1030"/>
      <c r="AL722" s="1030"/>
      <c r="AM722" s="1030"/>
      <c r="AN722" s="1030"/>
    </row>
    <row r="723">
      <c r="A723" s="1083"/>
      <c r="B723" s="1104"/>
      <c r="C723" s="1030"/>
      <c r="D723" s="1030"/>
      <c r="E723" s="1030"/>
      <c r="F723" s="1030"/>
      <c r="G723" s="1030"/>
      <c r="H723" s="1030"/>
      <c r="I723" s="1030"/>
      <c r="J723" s="1030"/>
      <c r="K723" s="1030"/>
      <c r="L723" s="1030"/>
      <c r="M723" s="1030"/>
      <c r="N723" s="1030"/>
      <c r="O723" s="1030"/>
      <c r="P723" s="1030"/>
      <c r="Q723" s="1030"/>
      <c r="R723" s="1030"/>
      <c r="S723" s="1030"/>
      <c r="T723" s="1030"/>
      <c r="U723" s="1064"/>
      <c r="V723" s="1030"/>
      <c r="W723" s="1030"/>
      <c r="X723" s="1030"/>
      <c r="Y723" s="1030"/>
      <c r="Z723" s="1030"/>
      <c r="AA723" s="1030"/>
      <c r="AB723" s="1030"/>
      <c r="AC723" s="1030"/>
      <c r="AD723" s="1030"/>
      <c r="AE723" s="1030"/>
      <c r="AF723" s="1030"/>
      <c r="AG723" s="1030"/>
      <c r="AH723" s="1030"/>
      <c r="AI723" s="1030"/>
      <c r="AJ723" s="1030"/>
      <c r="AK723" s="1030"/>
      <c r="AL723" s="1030"/>
      <c r="AM723" s="1030"/>
      <c r="AN723" s="1030"/>
    </row>
    <row r="724">
      <c r="A724" s="1083"/>
      <c r="B724" s="1104"/>
      <c r="C724" s="1030"/>
      <c r="D724" s="1030"/>
      <c r="E724" s="1030"/>
      <c r="F724" s="1030"/>
      <c r="G724" s="1030"/>
      <c r="H724" s="1030"/>
      <c r="I724" s="1030"/>
      <c r="J724" s="1030"/>
      <c r="K724" s="1030"/>
      <c r="L724" s="1030"/>
      <c r="M724" s="1030"/>
      <c r="N724" s="1030"/>
      <c r="O724" s="1030"/>
      <c r="P724" s="1030"/>
      <c r="Q724" s="1030"/>
      <c r="R724" s="1030"/>
      <c r="S724" s="1030"/>
      <c r="T724" s="1030"/>
      <c r="U724" s="1064"/>
      <c r="V724" s="1030"/>
      <c r="W724" s="1030"/>
      <c r="X724" s="1030"/>
      <c r="Y724" s="1030"/>
      <c r="Z724" s="1030"/>
      <c r="AA724" s="1030"/>
      <c r="AB724" s="1030"/>
      <c r="AC724" s="1030"/>
      <c r="AD724" s="1030"/>
      <c r="AE724" s="1030"/>
      <c r="AF724" s="1030"/>
      <c r="AG724" s="1030"/>
      <c r="AH724" s="1030"/>
      <c r="AI724" s="1030"/>
      <c r="AJ724" s="1030"/>
      <c r="AK724" s="1030"/>
      <c r="AL724" s="1030"/>
      <c r="AM724" s="1030"/>
      <c r="AN724" s="1030"/>
    </row>
    <row r="725">
      <c r="A725" s="1083"/>
      <c r="B725" s="1104"/>
      <c r="C725" s="1030"/>
      <c r="D725" s="1030"/>
      <c r="E725" s="1030"/>
      <c r="F725" s="1030"/>
      <c r="G725" s="1030"/>
      <c r="H725" s="1030"/>
      <c r="I725" s="1030"/>
      <c r="J725" s="1030"/>
      <c r="K725" s="1030"/>
      <c r="L725" s="1030"/>
      <c r="M725" s="1030"/>
      <c r="N725" s="1030"/>
      <c r="O725" s="1030"/>
      <c r="P725" s="1030"/>
      <c r="Q725" s="1030"/>
      <c r="R725" s="1030"/>
      <c r="S725" s="1030"/>
      <c r="T725" s="1030"/>
      <c r="U725" s="1064"/>
      <c r="V725" s="1030"/>
      <c r="W725" s="1030"/>
      <c r="X725" s="1030"/>
      <c r="Y725" s="1030"/>
      <c r="Z725" s="1030"/>
      <c r="AA725" s="1030"/>
      <c r="AB725" s="1030"/>
      <c r="AC725" s="1030"/>
      <c r="AD725" s="1030"/>
      <c r="AE725" s="1030"/>
      <c r="AF725" s="1030"/>
      <c r="AG725" s="1030"/>
      <c r="AH725" s="1030"/>
      <c r="AI725" s="1030"/>
      <c r="AJ725" s="1030"/>
      <c r="AK725" s="1030"/>
      <c r="AL725" s="1030"/>
      <c r="AM725" s="1030"/>
      <c r="AN725" s="1030"/>
    </row>
    <row r="726">
      <c r="A726" s="1083"/>
      <c r="B726" s="1104"/>
      <c r="C726" s="1030"/>
      <c r="D726" s="1030"/>
      <c r="E726" s="1030"/>
      <c r="F726" s="1030"/>
      <c r="G726" s="1030"/>
      <c r="H726" s="1030"/>
      <c r="I726" s="1030"/>
      <c r="J726" s="1030"/>
      <c r="K726" s="1030"/>
      <c r="L726" s="1030"/>
      <c r="M726" s="1030"/>
      <c r="N726" s="1030"/>
      <c r="O726" s="1030"/>
      <c r="P726" s="1030"/>
      <c r="Q726" s="1030"/>
      <c r="R726" s="1030"/>
      <c r="S726" s="1030"/>
      <c r="T726" s="1030"/>
      <c r="U726" s="1064"/>
      <c r="V726" s="1030"/>
      <c r="W726" s="1030"/>
      <c r="X726" s="1030"/>
      <c r="Y726" s="1030"/>
      <c r="Z726" s="1030"/>
      <c r="AA726" s="1030"/>
      <c r="AB726" s="1030"/>
      <c r="AC726" s="1030"/>
      <c r="AD726" s="1030"/>
      <c r="AE726" s="1030"/>
      <c r="AF726" s="1030"/>
      <c r="AG726" s="1030"/>
      <c r="AH726" s="1030"/>
      <c r="AI726" s="1030"/>
      <c r="AJ726" s="1030"/>
      <c r="AK726" s="1030"/>
      <c r="AL726" s="1030"/>
      <c r="AM726" s="1030"/>
      <c r="AN726" s="1030"/>
    </row>
    <row r="727">
      <c r="A727" s="1083"/>
      <c r="B727" s="1104"/>
      <c r="C727" s="1030"/>
      <c r="D727" s="1030"/>
      <c r="E727" s="1030"/>
      <c r="F727" s="1030"/>
      <c r="G727" s="1030"/>
      <c r="H727" s="1030"/>
      <c r="I727" s="1030"/>
      <c r="J727" s="1030"/>
      <c r="K727" s="1030"/>
      <c r="L727" s="1030"/>
      <c r="M727" s="1030"/>
      <c r="N727" s="1030"/>
      <c r="O727" s="1030"/>
      <c r="P727" s="1030"/>
      <c r="Q727" s="1030"/>
      <c r="R727" s="1030"/>
      <c r="S727" s="1030"/>
      <c r="T727" s="1030"/>
      <c r="U727" s="1064"/>
      <c r="V727" s="1030"/>
      <c r="W727" s="1030"/>
      <c r="X727" s="1030"/>
      <c r="Y727" s="1030"/>
      <c r="Z727" s="1030"/>
      <c r="AA727" s="1030"/>
      <c r="AB727" s="1030"/>
      <c r="AC727" s="1030"/>
      <c r="AD727" s="1030"/>
      <c r="AE727" s="1030"/>
      <c r="AF727" s="1030"/>
      <c r="AG727" s="1030"/>
      <c r="AH727" s="1030"/>
      <c r="AI727" s="1030"/>
      <c r="AJ727" s="1030"/>
      <c r="AK727" s="1030"/>
      <c r="AL727" s="1030"/>
      <c r="AM727" s="1030"/>
      <c r="AN727" s="1030"/>
    </row>
    <row r="728">
      <c r="A728" s="1083"/>
      <c r="B728" s="1104"/>
      <c r="C728" s="1030"/>
      <c r="D728" s="1030"/>
      <c r="E728" s="1030"/>
      <c r="F728" s="1030"/>
      <c r="G728" s="1030"/>
      <c r="H728" s="1030"/>
      <c r="I728" s="1030"/>
      <c r="J728" s="1030"/>
      <c r="K728" s="1030"/>
      <c r="L728" s="1030"/>
      <c r="M728" s="1030"/>
      <c r="N728" s="1030"/>
      <c r="O728" s="1030"/>
      <c r="P728" s="1030"/>
      <c r="Q728" s="1030"/>
      <c r="R728" s="1030"/>
      <c r="S728" s="1030"/>
      <c r="T728" s="1030"/>
      <c r="U728" s="1064"/>
      <c r="V728" s="1030"/>
      <c r="W728" s="1030"/>
      <c r="X728" s="1030"/>
      <c r="Y728" s="1030"/>
      <c r="Z728" s="1030"/>
      <c r="AA728" s="1030"/>
      <c r="AB728" s="1030"/>
      <c r="AC728" s="1030"/>
      <c r="AD728" s="1030"/>
      <c r="AE728" s="1030"/>
      <c r="AF728" s="1030"/>
      <c r="AG728" s="1030"/>
      <c r="AH728" s="1030"/>
      <c r="AI728" s="1030"/>
      <c r="AJ728" s="1030"/>
      <c r="AK728" s="1030"/>
      <c r="AL728" s="1030"/>
      <c r="AM728" s="1030"/>
      <c r="AN728" s="1030"/>
    </row>
    <row r="729">
      <c r="A729" s="1083"/>
      <c r="B729" s="1104"/>
      <c r="C729" s="1030"/>
      <c r="D729" s="1030"/>
      <c r="E729" s="1030"/>
      <c r="F729" s="1030"/>
      <c r="G729" s="1030"/>
      <c r="H729" s="1030"/>
      <c r="I729" s="1030"/>
      <c r="J729" s="1030"/>
      <c r="K729" s="1030"/>
      <c r="L729" s="1030"/>
      <c r="M729" s="1030"/>
      <c r="N729" s="1030"/>
      <c r="O729" s="1030"/>
      <c r="P729" s="1030"/>
      <c r="Q729" s="1030"/>
      <c r="R729" s="1030"/>
      <c r="S729" s="1030"/>
      <c r="T729" s="1030"/>
      <c r="U729" s="1064"/>
      <c r="V729" s="1030"/>
      <c r="W729" s="1030"/>
      <c r="X729" s="1030"/>
      <c r="Y729" s="1030"/>
      <c r="Z729" s="1030"/>
      <c r="AA729" s="1030"/>
      <c r="AB729" s="1030"/>
      <c r="AC729" s="1030"/>
      <c r="AD729" s="1030"/>
      <c r="AE729" s="1030"/>
      <c r="AF729" s="1030"/>
      <c r="AG729" s="1030"/>
      <c r="AH729" s="1030"/>
      <c r="AI729" s="1030"/>
      <c r="AJ729" s="1030"/>
      <c r="AK729" s="1030"/>
      <c r="AL729" s="1030"/>
      <c r="AM729" s="1030"/>
      <c r="AN729" s="1030"/>
    </row>
    <row r="730">
      <c r="A730" s="1083"/>
      <c r="B730" s="1104"/>
      <c r="C730" s="1030"/>
      <c r="D730" s="1030"/>
      <c r="E730" s="1030"/>
      <c r="F730" s="1030"/>
      <c r="G730" s="1030"/>
      <c r="H730" s="1030"/>
      <c r="I730" s="1030"/>
      <c r="J730" s="1030"/>
      <c r="K730" s="1030"/>
      <c r="L730" s="1030"/>
      <c r="M730" s="1030"/>
      <c r="N730" s="1030"/>
      <c r="O730" s="1030"/>
      <c r="P730" s="1030"/>
      <c r="Q730" s="1030"/>
      <c r="R730" s="1030"/>
      <c r="S730" s="1030"/>
      <c r="T730" s="1030"/>
      <c r="U730" s="1064"/>
      <c r="V730" s="1030"/>
      <c r="W730" s="1030"/>
      <c r="X730" s="1030"/>
      <c r="Y730" s="1030"/>
      <c r="Z730" s="1030"/>
      <c r="AA730" s="1030"/>
      <c r="AB730" s="1030"/>
      <c r="AC730" s="1030"/>
      <c r="AD730" s="1030"/>
      <c r="AE730" s="1030"/>
      <c r="AF730" s="1030"/>
      <c r="AG730" s="1030"/>
      <c r="AH730" s="1030"/>
      <c r="AI730" s="1030"/>
      <c r="AJ730" s="1030"/>
      <c r="AK730" s="1030"/>
      <c r="AL730" s="1030"/>
      <c r="AM730" s="1030"/>
      <c r="AN730" s="1030"/>
    </row>
    <row r="731">
      <c r="A731" s="1083"/>
      <c r="B731" s="1104"/>
      <c r="C731" s="1030"/>
      <c r="D731" s="1030"/>
      <c r="E731" s="1030"/>
      <c r="F731" s="1030"/>
      <c r="G731" s="1030"/>
      <c r="H731" s="1030"/>
      <c r="I731" s="1030"/>
      <c r="J731" s="1030"/>
      <c r="K731" s="1030"/>
      <c r="L731" s="1030"/>
      <c r="M731" s="1030"/>
      <c r="N731" s="1030"/>
      <c r="O731" s="1030"/>
      <c r="P731" s="1030"/>
      <c r="Q731" s="1030"/>
      <c r="R731" s="1030"/>
      <c r="S731" s="1030"/>
      <c r="T731" s="1030"/>
      <c r="U731" s="1064"/>
      <c r="V731" s="1030"/>
      <c r="W731" s="1030"/>
      <c r="X731" s="1030"/>
      <c r="Y731" s="1030"/>
      <c r="Z731" s="1030"/>
      <c r="AA731" s="1030"/>
      <c r="AB731" s="1030"/>
      <c r="AC731" s="1030"/>
      <c r="AD731" s="1030"/>
      <c r="AE731" s="1030"/>
      <c r="AF731" s="1030"/>
      <c r="AG731" s="1030"/>
      <c r="AH731" s="1030"/>
      <c r="AI731" s="1030"/>
      <c r="AJ731" s="1030"/>
      <c r="AK731" s="1030"/>
      <c r="AL731" s="1030"/>
      <c r="AM731" s="1030"/>
      <c r="AN731" s="1030"/>
    </row>
    <row r="732">
      <c r="A732" s="1083"/>
      <c r="B732" s="1104"/>
      <c r="C732" s="1030"/>
      <c r="D732" s="1030"/>
      <c r="E732" s="1030"/>
      <c r="F732" s="1030"/>
      <c r="G732" s="1030"/>
      <c r="H732" s="1030"/>
      <c r="I732" s="1030"/>
      <c r="J732" s="1030"/>
      <c r="K732" s="1030"/>
      <c r="L732" s="1030"/>
      <c r="M732" s="1030"/>
      <c r="N732" s="1030"/>
      <c r="O732" s="1030"/>
      <c r="P732" s="1030"/>
      <c r="Q732" s="1030"/>
      <c r="R732" s="1030"/>
      <c r="S732" s="1030"/>
      <c r="T732" s="1030"/>
      <c r="U732" s="1064"/>
      <c r="V732" s="1030"/>
      <c r="W732" s="1030"/>
      <c r="X732" s="1030"/>
      <c r="Y732" s="1030"/>
      <c r="Z732" s="1030"/>
      <c r="AA732" s="1030"/>
      <c r="AB732" s="1030"/>
      <c r="AC732" s="1030"/>
      <c r="AD732" s="1030"/>
      <c r="AE732" s="1030"/>
      <c r="AF732" s="1030"/>
      <c r="AG732" s="1030"/>
      <c r="AH732" s="1030"/>
      <c r="AI732" s="1030"/>
      <c r="AJ732" s="1030"/>
      <c r="AK732" s="1030"/>
      <c r="AL732" s="1030"/>
      <c r="AM732" s="1030"/>
      <c r="AN732" s="1030"/>
    </row>
    <row r="733">
      <c r="A733" s="1083"/>
      <c r="B733" s="1104"/>
      <c r="C733" s="1030"/>
      <c r="D733" s="1030"/>
      <c r="E733" s="1030"/>
      <c r="F733" s="1030"/>
      <c r="G733" s="1030"/>
      <c r="H733" s="1030"/>
      <c r="I733" s="1030"/>
      <c r="J733" s="1030"/>
      <c r="K733" s="1030"/>
      <c r="L733" s="1030"/>
      <c r="M733" s="1030"/>
      <c r="N733" s="1030"/>
      <c r="O733" s="1030"/>
      <c r="P733" s="1030"/>
      <c r="Q733" s="1030"/>
      <c r="R733" s="1030"/>
      <c r="S733" s="1030"/>
      <c r="T733" s="1030"/>
      <c r="U733" s="1064"/>
      <c r="V733" s="1030"/>
      <c r="W733" s="1030"/>
      <c r="X733" s="1030"/>
      <c r="Y733" s="1030"/>
      <c r="Z733" s="1030"/>
      <c r="AA733" s="1030"/>
      <c r="AB733" s="1030"/>
      <c r="AC733" s="1030"/>
      <c r="AD733" s="1030"/>
      <c r="AE733" s="1030"/>
      <c r="AF733" s="1030"/>
      <c r="AG733" s="1030"/>
      <c r="AH733" s="1030"/>
      <c r="AI733" s="1030"/>
      <c r="AJ733" s="1030"/>
      <c r="AK733" s="1030"/>
      <c r="AL733" s="1030"/>
      <c r="AM733" s="1030"/>
      <c r="AN733" s="1030"/>
    </row>
    <row r="734">
      <c r="A734" s="1083"/>
      <c r="B734" s="1104"/>
      <c r="C734" s="1030"/>
      <c r="D734" s="1030"/>
      <c r="E734" s="1030"/>
      <c r="F734" s="1030"/>
      <c r="G734" s="1030"/>
      <c r="H734" s="1030"/>
      <c r="I734" s="1030"/>
      <c r="J734" s="1030"/>
      <c r="K734" s="1030"/>
      <c r="L734" s="1030"/>
      <c r="M734" s="1030"/>
      <c r="N734" s="1030"/>
      <c r="O734" s="1030"/>
      <c r="P734" s="1030"/>
      <c r="Q734" s="1030"/>
      <c r="R734" s="1030"/>
      <c r="S734" s="1030"/>
      <c r="T734" s="1030"/>
      <c r="U734" s="1064"/>
      <c r="V734" s="1030"/>
      <c r="W734" s="1030"/>
      <c r="X734" s="1030"/>
      <c r="Y734" s="1030"/>
      <c r="Z734" s="1030"/>
      <c r="AA734" s="1030"/>
      <c r="AB734" s="1030"/>
      <c r="AC734" s="1030"/>
      <c r="AD734" s="1030"/>
      <c r="AE734" s="1030"/>
      <c r="AF734" s="1030"/>
      <c r="AG734" s="1030"/>
      <c r="AH734" s="1030"/>
      <c r="AI734" s="1030"/>
      <c r="AJ734" s="1030"/>
      <c r="AK734" s="1030"/>
      <c r="AL734" s="1030"/>
      <c r="AM734" s="1030"/>
      <c r="AN734" s="1030"/>
    </row>
    <row r="735">
      <c r="A735" s="1083"/>
      <c r="B735" s="1104"/>
      <c r="C735" s="1030"/>
      <c r="D735" s="1030"/>
      <c r="E735" s="1030"/>
      <c r="F735" s="1030"/>
      <c r="G735" s="1030"/>
      <c r="H735" s="1030"/>
      <c r="I735" s="1030"/>
      <c r="J735" s="1030"/>
      <c r="K735" s="1030"/>
      <c r="L735" s="1030"/>
      <c r="M735" s="1030"/>
      <c r="N735" s="1030"/>
      <c r="O735" s="1030"/>
      <c r="P735" s="1030"/>
      <c r="Q735" s="1030"/>
      <c r="R735" s="1030"/>
      <c r="S735" s="1030"/>
      <c r="T735" s="1030"/>
      <c r="U735" s="1064"/>
      <c r="V735" s="1030"/>
      <c r="W735" s="1030"/>
      <c r="X735" s="1030"/>
      <c r="Y735" s="1030"/>
      <c r="Z735" s="1030"/>
      <c r="AA735" s="1030"/>
      <c r="AB735" s="1030"/>
      <c r="AC735" s="1030"/>
      <c r="AD735" s="1030"/>
      <c r="AE735" s="1030"/>
      <c r="AF735" s="1030"/>
      <c r="AG735" s="1030"/>
      <c r="AH735" s="1030"/>
      <c r="AI735" s="1030"/>
      <c r="AJ735" s="1030"/>
      <c r="AK735" s="1030"/>
      <c r="AL735" s="1030"/>
      <c r="AM735" s="1030"/>
      <c r="AN735" s="1030"/>
    </row>
    <row r="736">
      <c r="A736" s="1083"/>
      <c r="B736" s="1104"/>
      <c r="C736" s="1030"/>
      <c r="D736" s="1030"/>
      <c r="E736" s="1030"/>
      <c r="F736" s="1030"/>
      <c r="G736" s="1030"/>
      <c r="H736" s="1030"/>
      <c r="I736" s="1030"/>
      <c r="J736" s="1030"/>
      <c r="K736" s="1030"/>
      <c r="L736" s="1030"/>
      <c r="M736" s="1030"/>
      <c r="N736" s="1030"/>
      <c r="O736" s="1030"/>
      <c r="P736" s="1030"/>
      <c r="Q736" s="1030"/>
      <c r="R736" s="1030"/>
      <c r="S736" s="1030"/>
      <c r="T736" s="1030"/>
      <c r="U736" s="1064"/>
      <c r="V736" s="1030"/>
      <c r="W736" s="1030"/>
      <c r="X736" s="1030"/>
      <c r="Y736" s="1030"/>
      <c r="Z736" s="1030"/>
      <c r="AA736" s="1030"/>
      <c r="AB736" s="1030"/>
      <c r="AC736" s="1030"/>
      <c r="AD736" s="1030"/>
      <c r="AE736" s="1030"/>
      <c r="AF736" s="1030"/>
      <c r="AG736" s="1030"/>
      <c r="AH736" s="1030"/>
      <c r="AI736" s="1030"/>
      <c r="AJ736" s="1030"/>
      <c r="AK736" s="1030"/>
      <c r="AL736" s="1030"/>
      <c r="AM736" s="1030"/>
      <c r="AN736" s="1030"/>
    </row>
    <row r="737">
      <c r="A737" s="1083"/>
      <c r="B737" s="1104"/>
      <c r="C737" s="1030"/>
      <c r="D737" s="1030"/>
      <c r="E737" s="1030"/>
      <c r="F737" s="1030"/>
      <c r="G737" s="1030"/>
      <c r="H737" s="1030"/>
      <c r="I737" s="1030"/>
      <c r="J737" s="1030"/>
      <c r="K737" s="1030"/>
      <c r="L737" s="1030"/>
      <c r="M737" s="1030"/>
      <c r="N737" s="1030"/>
      <c r="O737" s="1030"/>
      <c r="P737" s="1030"/>
      <c r="Q737" s="1030"/>
      <c r="R737" s="1030"/>
      <c r="S737" s="1030"/>
      <c r="T737" s="1030"/>
      <c r="U737" s="1064"/>
      <c r="V737" s="1030"/>
      <c r="W737" s="1030"/>
      <c r="X737" s="1030"/>
      <c r="Y737" s="1030"/>
      <c r="Z737" s="1030"/>
      <c r="AA737" s="1030"/>
      <c r="AB737" s="1030"/>
      <c r="AC737" s="1030"/>
      <c r="AD737" s="1030"/>
      <c r="AE737" s="1030"/>
      <c r="AF737" s="1030"/>
      <c r="AG737" s="1030"/>
      <c r="AH737" s="1030"/>
      <c r="AI737" s="1030"/>
      <c r="AJ737" s="1030"/>
      <c r="AK737" s="1030"/>
      <c r="AL737" s="1030"/>
      <c r="AM737" s="1030"/>
      <c r="AN737" s="1030"/>
    </row>
    <row r="738">
      <c r="A738" s="1083"/>
      <c r="B738" s="1104"/>
      <c r="C738" s="1030"/>
      <c r="D738" s="1030"/>
      <c r="E738" s="1030"/>
      <c r="F738" s="1030"/>
      <c r="G738" s="1030"/>
      <c r="H738" s="1030"/>
      <c r="I738" s="1030"/>
      <c r="J738" s="1030"/>
      <c r="K738" s="1030"/>
      <c r="L738" s="1030"/>
      <c r="M738" s="1030"/>
      <c r="N738" s="1030"/>
      <c r="O738" s="1030"/>
      <c r="P738" s="1030"/>
      <c r="Q738" s="1030"/>
      <c r="R738" s="1030"/>
      <c r="S738" s="1030"/>
      <c r="T738" s="1030"/>
      <c r="U738" s="1064"/>
      <c r="V738" s="1030"/>
      <c r="W738" s="1030"/>
      <c r="X738" s="1030"/>
      <c r="Y738" s="1030"/>
      <c r="Z738" s="1030"/>
      <c r="AA738" s="1030"/>
      <c r="AB738" s="1030"/>
      <c r="AC738" s="1030"/>
      <c r="AD738" s="1030"/>
      <c r="AE738" s="1030"/>
      <c r="AF738" s="1030"/>
      <c r="AG738" s="1030"/>
      <c r="AH738" s="1030"/>
      <c r="AI738" s="1030"/>
      <c r="AJ738" s="1030"/>
      <c r="AK738" s="1030"/>
      <c r="AL738" s="1030"/>
      <c r="AM738" s="1030"/>
      <c r="AN738" s="1030"/>
    </row>
    <row r="739">
      <c r="A739" s="1083"/>
      <c r="B739" s="1104"/>
      <c r="C739" s="1030"/>
      <c r="D739" s="1030"/>
      <c r="E739" s="1030"/>
      <c r="F739" s="1030"/>
      <c r="G739" s="1030"/>
      <c r="H739" s="1030"/>
      <c r="I739" s="1030"/>
      <c r="J739" s="1030"/>
      <c r="K739" s="1030"/>
      <c r="L739" s="1030"/>
      <c r="M739" s="1030"/>
      <c r="N739" s="1030"/>
      <c r="O739" s="1030"/>
      <c r="P739" s="1030"/>
      <c r="Q739" s="1030"/>
      <c r="R739" s="1030"/>
      <c r="S739" s="1030"/>
      <c r="T739" s="1030"/>
      <c r="U739" s="1064"/>
      <c r="V739" s="1030"/>
      <c r="W739" s="1030"/>
      <c r="X739" s="1030"/>
      <c r="Y739" s="1030"/>
      <c r="Z739" s="1030"/>
      <c r="AA739" s="1030"/>
      <c r="AB739" s="1030"/>
      <c r="AC739" s="1030"/>
      <c r="AD739" s="1030"/>
      <c r="AE739" s="1030"/>
      <c r="AF739" s="1030"/>
      <c r="AG739" s="1030"/>
      <c r="AH739" s="1030"/>
      <c r="AI739" s="1030"/>
      <c r="AJ739" s="1030"/>
      <c r="AK739" s="1030"/>
      <c r="AL739" s="1030"/>
      <c r="AM739" s="1030"/>
      <c r="AN739" s="1030"/>
    </row>
    <row r="740">
      <c r="A740" s="1083"/>
      <c r="B740" s="1104"/>
      <c r="C740" s="1030"/>
      <c r="D740" s="1030"/>
      <c r="E740" s="1030"/>
      <c r="F740" s="1030"/>
      <c r="G740" s="1030"/>
      <c r="H740" s="1030"/>
      <c r="I740" s="1030"/>
      <c r="J740" s="1030"/>
      <c r="K740" s="1030"/>
      <c r="L740" s="1030"/>
      <c r="M740" s="1030"/>
      <c r="N740" s="1030"/>
      <c r="O740" s="1030"/>
      <c r="P740" s="1030"/>
      <c r="Q740" s="1030"/>
      <c r="R740" s="1030"/>
      <c r="S740" s="1030"/>
      <c r="T740" s="1030"/>
      <c r="U740" s="1064"/>
      <c r="V740" s="1030"/>
      <c r="W740" s="1030"/>
      <c r="X740" s="1030"/>
      <c r="Y740" s="1030"/>
      <c r="Z740" s="1030"/>
      <c r="AA740" s="1030"/>
      <c r="AB740" s="1030"/>
      <c r="AC740" s="1030"/>
      <c r="AD740" s="1030"/>
      <c r="AE740" s="1030"/>
      <c r="AF740" s="1030"/>
      <c r="AG740" s="1030"/>
      <c r="AH740" s="1030"/>
      <c r="AI740" s="1030"/>
      <c r="AJ740" s="1030"/>
      <c r="AK740" s="1030"/>
      <c r="AL740" s="1030"/>
      <c r="AM740" s="1030"/>
      <c r="AN740" s="1030"/>
    </row>
    <row r="741">
      <c r="A741" s="1083"/>
      <c r="B741" s="1104"/>
      <c r="C741" s="1030"/>
      <c r="D741" s="1030"/>
      <c r="E741" s="1030"/>
      <c r="F741" s="1030"/>
      <c r="G741" s="1030"/>
      <c r="H741" s="1030"/>
      <c r="I741" s="1030"/>
      <c r="J741" s="1030"/>
      <c r="K741" s="1030"/>
      <c r="L741" s="1030"/>
      <c r="M741" s="1030"/>
      <c r="N741" s="1030"/>
      <c r="O741" s="1030"/>
      <c r="P741" s="1030"/>
      <c r="Q741" s="1030"/>
      <c r="R741" s="1030"/>
      <c r="S741" s="1030"/>
      <c r="T741" s="1030"/>
      <c r="U741" s="1064"/>
      <c r="V741" s="1030"/>
      <c r="W741" s="1030"/>
      <c r="X741" s="1030"/>
      <c r="Y741" s="1030"/>
      <c r="Z741" s="1030"/>
      <c r="AA741" s="1030"/>
      <c r="AB741" s="1030"/>
      <c r="AC741" s="1030"/>
      <c r="AD741" s="1030"/>
      <c r="AE741" s="1030"/>
      <c r="AF741" s="1030"/>
      <c r="AG741" s="1030"/>
      <c r="AH741" s="1030"/>
      <c r="AI741" s="1030"/>
      <c r="AJ741" s="1030"/>
      <c r="AK741" s="1030"/>
      <c r="AL741" s="1030"/>
      <c r="AM741" s="1030"/>
      <c r="AN741" s="1030"/>
    </row>
    <row r="742">
      <c r="A742" s="1083"/>
      <c r="B742" s="1104"/>
      <c r="C742" s="1030"/>
      <c r="D742" s="1030"/>
      <c r="E742" s="1030"/>
      <c r="F742" s="1030"/>
      <c r="G742" s="1030"/>
      <c r="H742" s="1030"/>
      <c r="I742" s="1030"/>
      <c r="J742" s="1030"/>
      <c r="K742" s="1030"/>
      <c r="L742" s="1030"/>
      <c r="M742" s="1030"/>
      <c r="N742" s="1030"/>
      <c r="O742" s="1030"/>
      <c r="P742" s="1030"/>
      <c r="Q742" s="1030"/>
      <c r="R742" s="1030"/>
      <c r="S742" s="1030"/>
      <c r="T742" s="1030"/>
      <c r="U742" s="1064"/>
      <c r="V742" s="1030"/>
      <c r="W742" s="1030"/>
      <c r="X742" s="1030"/>
      <c r="Y742" s="1030"/>
      <c r="Z742" s="1030"/>
      <c r="AA742" s="1030"/>
      <c r="AB742" s="1030"/>
      <c r="AC742" s="1030"/>
      <c r="AD742" s="1030"/>
      <c r="AE742" s="1030"/>
      <c r="AF742" s="1030"/>
      <c r="AG742" s="1030"/>
      <c r="AH742" s="1030"/>
      <c r="AI742" s="1030"/>
      <c r="AJ742" s="1030"/>
      <c r="AK742" s="1030"/>
      <c r="AL742" s="1030"/>
      <c r="AM742" s="1030"/>
      <c r="AN742" s="1030"/>
    </row>
    <row r="743">
      <c r="A743" s="1083"/>
      <c r="B743" s="1104"/>
      <c r="C743" s="1030"/>
      <c r="D743" s="1030"/>
      <c r="E743" s="1030"/>
      <c r="F743" s="1030"/>
      <c r="G743" s="1030"/>
      <c r="H743" s="1030"/>
      <c r="I743" s="1030"/>
      <c r="J743" s="1030"/>
      <c r="K743" s="1030"/>
      <c r="L743" s="1030"/>
      <c r="M743" s="1030"/>
      <c r="N743" s="1030"/>
      <c r="O743" s="1030"/>
      <c r="P743" s="1030"/>
      <c r="Q743" s="1030"/>
      <c r="R743" s="1030"/>
      <c r="S743" s="1030"/>
      <c r="T743" s="1030"/>
      <c r="U743" s="1064"/>
      <c r="V743" s="1030"/>
      <c r="W743" s="1030"/>
      <c r="X743" s="1030"/>
      <c r="Y743" s="1030"/>
      <c r="Z743" s="1030"/>
      <c r="AA743" s="1030"/>
      <c r="AB743" s="1030"/>
      <c r="AC743" s="1030"/>
      <c r="AD743" s="1030"/>
      <c r="AE743" s="1030"/>
      <c r="AF743" s="1030"/>
      <c r="AG743" s="1030"/>
      <c r="AH743" s="1030"/>
      <c r="AI743" s="1030"/>
      <c r="AJ743" s="1030"/>
      <c r="AK743" s="1030"/>
      <c r="AL743" s="1030"/>
      <c r="AM743" s="1030"/>
      <c r="AN743" s="1030"/>
    </row>
    <row r="744">
      <c r="A744" s="1083"/>
      <c r="B744" s="1104"/>
      <c r="C744" s="1030"/>
      <c r="D744" s="1030"/>
      <c r="E744" s="1030"/>
      <c r="F744" s="1030"/>
      <c r="G744" s="1030"/>
      <c r="H744" s="1030"/>
      <c r="I744" s="1030"/>
      <c r="J744" s="1030"/>
      <c r="K744" s="1030"/>
      <c r="L744" s="1030"/>
      <c r="M744" s="1030"/>
      <c r="N744" s="1030"/>
      <c r="O744" s="1030"/>
      <c r="P744" s="1030"/>
      <c r="Q744" s="1030"/>
      <c r="R744" s="1030"/>
      <c r="S744" s="1030"/>
      <c r="T744" s="1030"/>
      <c r="U744" s="1064"/>
      <c r="V744" s="1030"/>
      <c r="W744" s="1030"/>
      <c r="X744" s="1030"/>
      <c r="Y744" s="1030"/>
      <c r="Z744" s="1030"/>
      <c r="AA744" s="1030"/>
      <c r="AB744" s="1030"/>
      <c r="AC744" s="1030"/>
      <c r="AD744" s="1030"/>
      <c r="AE744" s="1030"/>
      <c r="AF744" s="1030"/>
      <c r="AG744" s="1030"/>
      <c r="AH744" s="1030"/>
      <c r="AI744" s="1030"/>
      <c r="AJ744" s="1030"/>
      <c r="AK744" s="1030"/>
      <c r="AL744" s="1030"/>
      <c r="AM744" s="1030"/>
      <c r="AN744" s="1030"/>
    </row>
    <row r="745">
      <c r="A745" s="1083"/>
      <c r="B745" s="1104"/>
      <c r="C745" s="1030"/>
      <c r="D745" s="1030"/>
      <c r="E745" s="1030"/>
      <c r="F745" s="1030"/>
      <c r="G745" s="1030"/>
      <c r="H745" s="1030"/>
      <c r="I745" s="1030"/>
      <c r="J745" s="1030"/>
      <c r="K745" s="1030"/>
      <c r="L745" s="1030"/>
      <c r="M745" s="1030"/>
      <c r="N745" s="1030"/>
      <c r="O745" s="1030"/>
      <c r="P745" s="1030"/>
      <c r="Q745" s="1030"/>
      <c r="R745" s="1030"/>
      <c r="S745" s="1030"/>
      <c r="T745" s="1030"/>
      <c r="U745" s="1064"/>
      <c r="V745" s="1030"/>
      <c r="W745" s="1030"/>
      <c r="X745" s="1030"/>
      <c r="Y745" s="1030"/>
      <c r="Z745" s="1030"/>
      <c r="AA745" s="1030"/>
      <c r="AB745" s="1030"/>
      <c r="AC745" s="1030"/>
      <c r="AD745" s="1030"/>
      <c r="AE745" s="1030"/>
      <c r="AF745" s="1030"/>
      <c r="AG745" s="1030"/>
      <c r="AH745" s="1030"/>
      <c r="AI745" s="1030"/>
      <c r="AJ745" s="1030"/>
      <c r="AK745" s="1030"/>
      <c r="AL745" s="1030"/>
      <c r="AM745" s="1030"/>
      <c r="AN745" s="1030"/>
    </row>
    <row r="746">
      <c r="A746" s="1083"/>
      <c r="B746" s="1104"/>
      <c r="C746" s="1030"/>
      <c r="D746" s="1030"/>
      <c r="E746" s="1030"/>
      <c r="F746" s="1030"/>
      <c r="G746" s="1030"/>
      <c r="H746" s="1030"/>
      <c r="I746" s="1030"/>
      <c r="J746" s="1030"/>
      <c r="K746" s="1030"/>
      <c r="L746" s="1030"/>
      <c r="M746" s="1030"/>
      <c r="N746" s="1030"/>
      <c r="O746" s="1030"/>
      <c r="P746" s="1030"/>
      <c r="Q746" s="1030"/>
      <c r="R746" s="1030"/>
      <c r="S746" s="1030"/>
      <c r="T746" s="1030"/>
      <c r="U746" s="1064"/>
      <c r="V746" s="1030"/>
      <c r="W746" s="1030"/>
      <c r="X746" s="1030"/>
      <c r="Y746" s="1030"/>
      <c r="Z746" s="1030"/>
      <c r="AA746" s="1030"/>
      <c r="AB746" s="1030"/>
      <c r="AC746" s="1030"/>
      <c r="AD746" s="1030"/>
      <c r="AE746" s="1030"/>
      <c r="AF746" s="1030"/>
      <c r="AG746" s="1030"/>
      <c r="AH746" s="1030"/>
      <c r="AI746" s="1030"/>
      <c r="AJ746" s="1030"/>
      <c r="AK746" s="1030"/>
      <c r="AL746" s="1030"/>
      <c r="AM746" s="1030"/>
      <c r="AN746" s="1030"/>
    </row>
    <row r="747">
      <c r="A747" s="1083"/>
      <c r="B747" s="1104"/>
      <c r="C747" s="1030"/>
      <c r="D747" s="1030"/>
      <c r="E747" s="1030"/>
      <c r="F747" s="1030"/>
      <c r="G747" s="1030"/>
      <c r="H747" s="1030"/>
      <c r="I747" s="1030"/>
      <c r="J747" s="1030"/>
      <c r="K747" s="1030"/>
      <c r="L747" s="1030"/>
      <c r="M747" s="1030"/>
      <c r="N747" s="1030"/>
      <c r="O747" s="1030"/>
      <c r="P747" s="1030"/>
      <c r="Q747" s="1030"/>
      <c r="R747" s="1030"/>
      <c r="S747" s="1030"/>
      <c r="T747" s="1030"/>
      <c r="U747" s="1064"/>
      <c r="V747" s="1030"/>
      <c r="W747" s="1030"/>
      <c r="X747" s="1030"/>
      <c r="Y747" s="1030"/>
      <c r="Z747" s="1030"/>
      <c r="AA747" s="1030"/>
      <c r="AB747" s="1030"/>
      <c r="AC747" s="1030"/>
      <c r="AD747" s="1030"/>
      <c r="AE747" s="1030"/>
      <c r="AF747" s="1030"/>
      <c r="AG747" s="1030"/>
      <c r="AH747" s="1030"/>
      <c r="AI747" s="1030"/>
      <c r="AJ747" s="1030"/>
      <c r="AK747" s="1030"/>
      <c r="AL747" s="1030"/>
      <c r="AM747" s="1030"/>
      <c r="AN747" s="1030"/>
    </row>
    <row r="748">
      <c r="A748" s="1083"/>
      <c r="B748" s="1104"/>
      <c r="C748" s="1030"/>
      <c r="D748" s="1030"/>
      <c r="E748" s="1030"/>
      <c r="F748" s="1030"/>
      <c r="G748" s="1030"/>
      <c r="H748" s="1030"/>
      <c r="I748" s="1030"/>
      <c r="J748" s="1030"/>
      <c r="K748" s="1030"/>
      <c r="L748" s="1030"/>
      <c r="M748" s="1030"/>
      <c r="N748" s="1030"/>
      <c r="O748" s="1030"/>
      <c r="P748" s="1030"/>
      <c r="Q748" s="1030"/>
      <c r="R748" s="1030"/>
      <c r="S748" s="1030"/>
      <c r="T748" s="1030"/>
      <c r="U748" s="1064"/>
      <c r="V748" s="1030"/>
      <c r="W748" s="1030"/>
      <c r="X748" s="1030"/>
      <c r="Y748" s="1030"/>
      <c r="Z748" s="1030"/>
      <c r="AA748" s="1030"/>
      <c r="AB748" s="1030"/>
      <c r="AC748" s="1030"/>
      <c r="AD748" s="1030"/>
      <c r="AE748" s="1030"/>
      <c r="AF748" s="1030"/>
      <c r="AG748" s="1030"/>
      <c r="AH748" s="1030"/>
      <c r="AI748" s="1030"/>
      <c r="AJ748" s="1030"/>
      <c r="AK748" s="1030"/>
      <c r="AL748" s="1030"/>
      <c r="AM748" s="1030"/>
      <c r="AN748" s="1030"/>
    </row>
    <row r="749">
      <c r="A749" s="1083"/>
      <c r="B749" s="1104"/>
      <c r="C749" s="1030"/>
      <c r="D749" s="1030"/>
      <c r="E749" s="1030"/>
      <c r="F749" s="1030"/>
      <c r="G749" s="1030"/>
      <c r="H749" s="1030"/>
      <c r="I749" s="1030"/>
      <c r="J749" s="1030"/>
      <c r="K749" s="1030"/>
      <c r="L749" s="1030"/>
      <c r="M749" s="1030"/>
      <c r="N749" s="1030"/>
      <c r="O749" s="1030"/>
      <c r="P749" s="1030"/>
      <c r="Q749" s="1030"/>
      <c r="R749" s="1030"/>
      <c r="S749" s="1030"/>
      <c r="T749" s="1030"/>
      <c r="U749" s="1064"/>
      <c r="V749" s="1030"/>
      <c r="W749" s="1030"/>
      <c r="X749" s="1030"/>
      <c r="Y749" s="1030"/>
      <c r="Z749" s="1030"/>
      <c r="AA749" s="1030"/>
      <c r="AB749" s="1030"/>
      <c r="AC749" s="1030"/>
      <c r="AD749" s="1030"/>
      <c r="AE749" s="1030"/>
      <c r="AF749" s="1030"/>
      <c r="AG749" s="1030"/>
      <c r="AH749" s="1030"/>
      <c r="AI749" s="1030"/>
      <c r="AJ749" s="1030"/>
      <c r="AK749" s="1030"/>
      <c r="AL749" s="1030"/>
      <c r="AM749" s="1030"/>
      <c r="AN749" s="1030"/>
    </row>
    <row r="750">
      <c r="A750" s="1083"/>
      <c r="B750" s="1104"/>
      <c r="C750" s="1030"/>
      <c r="D750" s="1030"/>
      <c r="E750" s="1030"/>
      <c r="F750" s="1030"/>
      <c r="G750" s="1030"/>
      <c r="H750" s="1030"/>
      <c r="I750" s="1030"/>
      <c r="J750" s="1030"/>
      <c r="K750" s="1030"/>
      <c r="L750" s="1030"/>
      <c r="M750" s="1030"/>
      <c r="N750" s="1030"/>
      <c r="O750" s="1030"/>
      <c r="P750" s="1030"/>
      <c r="Q750" s="1030"/>
      <c r="R750" s="1030"/>
      <c r="S750" s="1030"/>
      <c r="T750" s="1030"/>
      <c r="U750" s="1064"/>
      <c r="V750" s="1030"/>
      <c r="W750" s="1030"/>
      <c r="X750" s="1030"/>
      <c r="Y750" s="1030"/>
      <c r="Z750" s="1030"/>
      <c r="AA750" s="1030"/>
      <c r="AB750" s="1030"/>
      <c r="AC750" s="1030"/>
      <c r="AD750" s="1030"/>
      <c r="AE750" s="1030"/>
      <c r="AF750" s="1030"/>
      <c r="AG750" s="1030"/>
      <c r="AH750" s="1030"/>
      <c r="AI750" s="1030"/>
      <c r="AJ750" s="1030"/>
      <c r="AK750" s="1030"/>
      <c r="AL750" s="1030"/>
      <c r="AM750" s="1030"/>
      <c r="AN750" s="1030"/>
    </row>
    <row r="751">
      <c r="A751" s="1083"/>
      <c r="B751" s="1104"/>
      <c r="C751" s="1030"/>
      <c r="D751" s="1030"/>
      <c r="E751" s="1030"/>
      <c r="F751" s="1030"/>
      <c r="G751" s="1030"/>
      <c r="H751" s="1030"/>
      <c r="I751" s="1030"/>
      <c r="J751" s="1030"/>
      <c r="K751" s="1030"/>
      <c r="L751" s="1030"/>
      <c r="M751" s="1030"/>
      <c r="N751" s="1030"/>
      <c r="O751" s="1030"/>
      <c r="P751" s="1030"/>
      <c r="Q751" s="1030"/>
      <c r="R751" s="1030"/>
      <c r="S751" s="1030"/>
      <c r="T751" s="1030"/>
      <c r="U751" s="1064"/>
      <c r="V751" s="1030"/>
      <c r="W751" s="1030"/>
      <c r="X751" s="1030"/>
      <c r="Y751" s="1030"/>
      <c r="Z751" s="1030"/>
      <c r="AA751" s="1030"/>
      <c r="AB751" s="1030"/>
      <c r="AC751" s="1030"/>
      <c r="AD751" s="1030"/>
      <c r="AE751" s="1030"/>
      <c r="AF751" s="1030"/>
      <c r="AG751" s="1030"/>
      <c r="AH751" s="1030"/>
      <c r="AI751" s="1030"/>
      <c r="AJ751" s="1030"/>
      <c r="AK751" s="1030"/>
      <c r="AL751" s="1030"/>
      <c r="AM751" s="1030"/>
      <c r="AN751" s="1030"/>
    </row>
    <row r="752">
      <c r="A752" s="1083"/>
      <c r="B752" s="1104"/>
      <c r="C752" s="1030"/>
      <c r="D752" s="1030"/>
      <c r="E752" s="1030"/>
      <c r="F752" s="1030"/>
      <c r="G752" s="1030"/>
      <c r="H752" s="1030"/>
      <c r="I752" s="1030"/>
      <c r="J752" s="1030"/>
      <c r="K752" s="1030"/>
      <c r="L752" s="1030"/>
      <c r="M752" s="1030"/>
      <c r="N752" s="1030"/>
      <c r="O752" s="1030"/>
      <c r="P752" s="1030"/>
      <c r="Q752" s="1030"/>
      <c r="R752" s="1030"/>
      <c r="S752" s="1030"/>
      <c r="T752" s="1030"/>
      <c r="U752" s="1064"/>
      <c r="V752" s="1030"/>
      <c r="W752" s="1030"/>
      <c r="X752" s="1030"/>
      <c r="Y752" s="1030"/>
      <c r="Z752" s="1030"/>
      <c r="AA752" s="1030"/>
      <c r="AB752" s="1030"/>
      <c r="AC752" s="1030"/>
      <c r="AD752" s="1030"/>
      <c r="AE752" s="1030"/>
      <c r="AF752" s="1030"/>
      <c r="AG752" s="1030"/>
      <c r="AH752" s="1030"/>
      <c r="AI752" s="1030"/>
      <c r="AJ752" s="1030"/>
      <c r="AK752" s="1030"/>
      <c r="AL752" s="1030"/>
      <c r="AM752" s="1030"/>
      <c r="AN752" s="1030"/>
    </row>
    <row r="753">
      <c r="A753" s="1083"/>
      <c r="B753" s="1104"/>
      <c r="C753" s="1030"/>
      <c r="D753" s="1030"/>
      <c r="E753" s="1030"/>
      <c r="F753" s="1030"/>
      <c r="G753" s="1030"/>
      <c r="H753" s="1030"/>
      <c r="I753" s="1030"/>
      <c r="J753" s="1030"/>
      <c r="K753" s="1030"/>
      <c r="L753" s="1030"/>
      <c r="M753" s="1030"/>
      <c r="N753" s="1030"/>
      <c r="O753" s="1030"/>
      <c r="P753" s="1030"/>
      <c r="Q753" s="1030"/>
      <c r="R753" s="1030"/>
      <c r="S753" s="1030"/>
      <c r="T753" s="1030"/>
      <c r="U753" s="1064"/>
      <c r="V753" s="1030"/>
      <c r="W753" s="1030"/>
      <c r="X753" s="1030"/>
      <c r="Y753" s="1030"/>
      <c r="Z753" s="1030"/>
      <c r="AA753" s="1030"/>
      <c r="AB753" s="1030"/>
      <c r="AC753" s="1030"/>
      <c r="AD753" s="1030"/>
      <c r="AE753" s="1030"/>
      <c r="AF753" s="1030"/>
      <c r="AG753" s="1030"/>
      <c r="AH753" s="1030"/>
      <c r="AI753" s="1030"/>
      <c r="AJ753" s="1030"/>
      <c r="AK753" s="1030"/>
      <c r="AL753" s="1030"/>
      <c r="AM753" s="1030"/>
      <c r="AN753" s="1030"/>
    </row>
    <row r="754">
      <c r="A754" s="1083"/>
      <c r="B754" s="1104"/>
      <c r="C754" s="1030"/>
      <c r="D754" s="1030"/>
      <c r="E754" s="1030"/>
      <c r="F754" s="1030"/>
      <c r="G754" s="1030"/>
      <c r="H754" s="1030"/>
      <c r="I754" s="1030"/>
      <c r="J754" s="1030"/>
      <c r="K754" s="1030"/>
      <c r="L754" s="1030"/>
      <c r="M754" s="1030"/>
      <c r="N754" s="1030"/>
      <c r="O754" s="1030"/>
      <c r="P754" s="1030"/>
      <c r="Q754" s="1030"/>
      <c r="R754" s="1030"/>
      <c r="S754" s="1030"/>
      <c r="T754" s="1030"/>
      <c r="U754" s="1064"/>
      <c r="V754" s="1030"/>
      <c r="W754" s="1030"/>
      <c r="X754" s="1030"/>
      <c r="Y754" s="1030"/>
      <c r="Z754" s="1030"/>
      <c r="AA754" s="1030"/>
      <c r="AB754" s="1030"/>
      <c r="AC754" s="1030"/>
      <c r="AD754" s="1030"/>
      <c r="AE754" s="1030"/>
      <c r="AF754" s="1030"/>
      <c r="AG754" s="1030"/>
      <c r="AH754" s="1030"/>
      <c r="AI754" s="1030"/>
      <c r="AJ754" s="1030"/>
      <c r="AK754" s="1030"/>
      <c r="AL754" s="1030"/>
      <c r="AM754" s="1030"/>
      <c r="AN754" s="1030"/>
    </row>
    <row r="755">
      <c r="A755" s="1083"/>
      <c r="B755" s="1104"/>
      <c r="C755" s="1030"/>
      <c r="D755" s="1030"/>
      <c r="E755" s="1030"/>
      <c r="F755" s="1030"/>
      <c r="G755" s="1030"/>
      <c r="H755" s="1030"/>
      <c r="I755" s="1030"/>
      <c r="J755" s="1030"/>
      <c r="K755" s="1030"/>
      <c r="L755" s="1030"/>
      <c r="M755" s="1030"/>
      <c r="N755" s="1030"/>
      <c r="O755" s="1030"/>
      <c r="P755" s="1030"/>
      <c r="Q755" s="1030"/>
      <c r="R755" s="1030"/>
      <c r="S755" s="1030"/>
      <c r="T755" s="1030"/>
      <c r="U755" s="1064"/>
      <c r="V755" s="1030"/>
      <c r="W755" s="1030"/>
      <c r="X755" s="1030"/>
      <c r="Y755" s="1030"/>
      <c r="Z755" s="1030"/>
      <c r="AA755" s="1030"/>
      <c r="AB755" s="1030"/>
      <c r="AC755" s="1030"/>
      <c r="AD755" s="1030"/>
      <c r="AE755" s="1030"/>
      <c r="AF755" s="1030"/>
      <c r="AG755" s="1030"/>
      <c r="AH755" s="1030"/>
      <c r="AI755" s="1030"/>
      <c r="AJ755" s="1030"/>
      <c r="AK755" s="1030"/>
      <c r="AL755" s="1030"/>
      <c r="AM755" s="1030"/>
      <c r="AN755" s="1030"/>
    </row>
    <row r="756">
      <c r="A756" s="1083"/>
      <c r="B756" s="1104"/>
      <c r="C756" s="1030"/>
      <c r="D756" s="1030"/>
      <c r="E756" s="1030"/>
      <c r="F756" s="1030"/>
      <c r="G756" s="1030"/>
      <c r="H756" s="1030"/>
      <c r="I756" s="1030"/>
      <c r="J756" s="1030"/>
      <c r="K756" s="1030"/>
      <c r="L756" s="1030"/>
      <c r="M756" s="1030"/>
      <c r="N756" s="1030"/>
      <c r="O756" s="1030"/>
      <c r="P756" s="1030"/>
      <c r="Q756" s="1030"/>
      <c r="R756" s="1030"/>
      <c r="S756" s="1030"/>
      <c r="T756" s="1030"/>
      <c r="U756" s="1064"/>
      <c r="V756" s="1030"/>
      <c r="W756" s="1030"/>
      <c r="X756" s="1030"/>
      <c r="Y756" s="1030"/>
      <c r="Z756" s="1030"/>
      <c r="AA756" s="1030"/>
      <c r="AB756" s="1030"/>
      <c r="AC756" s="1030"/>
      <c r="AD756" s="1030"/>
      <c r="AE756" s="1030"/>
      <c r="AF756" s="1030"/>
      <c r="AG756" s="1030"/>
      <c r="AH756" s="1030"/>
      <c r="AI756" s="1030"/>
      <c r="AJ756" s="1030"/>
      <c r="AK756" s="1030"/>
      <c r="AL756" s="1030"/>
      <c r="AM756" s="1030"/>
      <c r="AN756" s="1030"/>
    </row>
    <row r="757">
      <c r="A757" s="1083"/>
      <c r="B757" s="1104"/>
      <c r="C757" s="1030"/>
      <c r="D757" s="1030"/>
      <c r="E757" s="1030"/>
      <c r="F757" s="1030"/>
      <c r="G757" s="1030"/>
      <c r="H757" s="1030"/>
      <c r="I757" s="1030"/>
      <c r="J757" s="1030"/>
      <c r="K757" s="1030"/>
      <c r="L757" s="1030"/>
      <c r="M757" s="1030"/>
      <c r="N757" s="1030"/>
      <c r="O757" s="1030"/>
      <c r="P757" s="1030"/>
      <c r="Q757" s="1030"/>
      <c r="R757" s="1030"/>
      <c r="S757" s="1030"/>
      <c r="T757" s="1030"/>
      <c r="U757" s="1064"/>
      <c r="V757" s="1030"/>
      <c r="W757" s="1030"/>
      <c r="X757" s="1030"/>
      <c r="Y757" s="1030"/>
      <c r="Z757" s="1030"/>
      <c r="AA757" s="1030"/>
      <c r="AB757" s="1030"/>
      <c r="AC757" s="1030"/>
      <c r="AD757" s="1030"/>
      <c r="AE757" s="1030"/>
      <c r="AF757" s="1030"/>
      <c r="AG757" s="1030"/>
      <c r="AH757" s="1030"/>
      <c r="AI757" s="1030"/>
      <c r="AJ757" s="1030"/>
      <c r="AK757" s="1030"/>
      <c r="AL757" s="1030"/>
      <c r="AM757" s="1030"/>
      <c r="AN757" s="1030"/>
    </row>
    <row r="758">
      <c r="A758" s="1083"/>
      <c r="B758" s="1104"/>
      <c r="C758" s="1030"/>
      <c r="D758" s="1030"/>
      <c r="E758" s="1030"/>
      <c r="F758" s="1030"/>
      <c r="G758" s="1030"/>
      <c r="H758" s="1030"/>
      <c r="I758" s="1030"/>
      <c r="J758" s="1030"/>
      <c r="K758" s="1030"/>
      <c r="L758" s="1030"/>
      <c r="M758" s="1030"/>
      <c r="N758" s="1030"/>
      <c r="O758" s="1030"/>
      <c r="P758" s="1030"/>
      <c r="Q758" s="1030"/>
      <c r="R758" s="1030"/>
      <c r="S758" s="1030"/>
      <c r="T758" s="1030"/>
      <c r="U758" s="1064"/>
      <c r="V758" s="1030"/>
      <c r="W758" s="1030"/>
      <c r="X758" s="1030"/>
      <c r="Y758" s="1030"/>
      <c r="Z758" s="1030"/>
      <c r="AA758" s="1030"/>
      <c r="AB758" s="1030"/>
      <c r="AC758" s="1030"/>
      <c r="AD758" s="1030"/>
      <c r="AE758" s="1030"/>
      <c r="AF758" s="1030"/>
      <c r="AG758" s="1030"/>
      <c r="AH758" s="1030"/>
      <c r="AI758" s="1030"/>
      <c r="AJ758" s="1030"/>
      <c r="AK758" s="1030"/>
      <c r="AL758" s="1030"/>
      <c r="AM758" s="1030"/>
      <c r="AN758" s="1030"/>
    </row>
    <row r="759">
      <c r="A759" s="1083"/>
      <c r="B759" s="1104"/>
      <c r="C759" s="1030"/>
      <c r="D759" s="1030"/>
      <c r="E759" s="1030"/>
      <c r="F759" s="1030"/>
      <c r="G759" s="1030"/>
      <c r="H759" s="1030"/>
      <c r="I759" s="1030"/>
      <c r="J759" s="1030"/>
      <c r="K759" s="1030"/>
      <c r="L759" s="1030"/>
      <c r="M759" s="1030"/>
      <c r="N759" s="1030"/>
      <c r="O759" s="1030"/>
      <c r="P759" s="1030"/>
      <c r="Q759" s="1030"/>
      <c r="R759" s="1030"/>
      <c r="S759" s="1030"/>
      <c r="T759" s="1030"/>
      <c r="U759" s="1064"/>
      <c r="V759" s="1030"/>
      <c r="W759" s="1030"/>
      <c r="X759" s="1030"/>
      <c r="Y759" s="1030"/>
      <c r="Z759" s="1030"/>
      <c r="AA759" s="1030"/>
      <c r="AB759" s="1030"/>
      <c r="AC759" s="1030"/>
      <c r="AD759" s="1030"/>
      <c r="AE759" s="1030"/>
      <c r="AF759" s="1030"/>
      <c r="AG759" s="1030"/>
      <c r="AH759" s="1030"/>
      <c r="AI759" s="1030"/>
      <c r="AJ759" s="1030"/>
      <c r="AK759" s="1030"/>
      <c r="AL759" s="1030"/>
      <c r="AM759" s="1030"/>
      <c r="AN759" s="1030"/>
    </row>
    <row r="760">
      <c r="A760" s="1083"/>
      <c r="B760" s="1104"/>
      <c r="C760" s="1030"/>
      <c r="D760" s="1030"/>
      <c r="E760" s="1030"/>
      <c r="F760" s="1030"/>
      <c r="G760" s="1030"/>
      <c r="H760" s="1030"/>
      <c r="I760" s="1030"/>
      <c r="J760" s="1030"/>
      <c r="K760" s="1030"/>
      <c r="L760" s="1030"/>
      <c r="M760" s="1030"/>
      <c r="N760" s="1030"/>
      <c r="O760" s="1030"/>
      <c r="P760" s="1030"/>
      <c r="Q760" s="1030"/>
      <c r="R760" s="1030"/>
      <c r="S760" s="1030"/>
      <c r="T760" s="1030"/>
      <c r="U760" s="1064"/>
      <c r="V760" s="1030"/>
      <c r="W760" s="1030"/>
      <c r="X760" s="1030"/>
      <c r="Y760" s="1030"/>
      <c r="Z760" s="1030"/>
      <c r="AA760" s="1030"/>
      <c r="AB760" s="1030"/>
      <c r="AC760" s="1030"/>
      <c r="AD760" s="1030"/>
      <c r="AE760" s="1030"/>
      <c r="AF760" s="1030"/>
      <c r="AG760" s="1030"/>
      <c r="AH760" s="1030"/>
      <c r="AI760" s="1030"/>
      <c r="AJ760" s="1030"/>
      <c r="AK760" s="1030"/>
      <c r="AL760" s="1030"/>
      <c r="AM760" s="1030"/>
      <c r="AN760" s="1030"/>
    </row>
    <row r="761">
      <c r="A761" s="1083"/>
      <c r="B761" s="1104"/>
      <c r="C761" s="1030"/>
      <c r="D761" s="1030"/>
      <c r="E761" s="1030"/>
      <c r="F761" s="1030"/>
      <c r="G761" s="1030"/>
      <c r="H761" s="1030"/>
      <c r="I761" s="1030"/>
      <c r="J761" s="1030"/>
      <c r="K761" s="1030"/>
      <c r="L761" s="1030"/>
      <c r="M761" s="1030"/>
      <c r="N761" s="1030"/>
      <c r="O761" s="1030"/>
      <c r="P761" s="1030"/>
      <c r="Q761" s="1030"/>
      <c r="R761" s="1030"/>
      <c r="S761" s="1030"/>
      <c r="T761" s="1030"/>
      <c r="U761" s="1064"/>
      <c r="V761" s="1030"/>
      <c r="W761" s="1030"/>
      <c r="X761" s="1030"/>
      <c r="Y761" s="1030"/>
      <c r="Z761" s="1030"/>
      <c r="AA761" s="1030"/>
      <c r="AB761" s="1030"/>
      <c r="AC761" s="1030"/>
      <c r="AD761" s="1030"/>
      <c r="AE761" s="1030"/>
      <c r="AF761" s="1030"/>
      <c r="AG761" s="1030"/>
      <c r="AH761" s="1030"/>
      <c r="AI761" s="1030"/>
      <c r="AJ761" s="1030"/>
      <c r="AK761" s="1030"/>
      <c r="AL761" s="1030"/>
      <c r="AM761" s="1030"/>
      <c r="AN761" s="1030"/>
    </row>
    <row r="762">
      <c r="A762" s="1083"/>
      <c r="B762" s="1104"/>
      <c r="C762" s="1030"/>
      <c r="D762" s="1030"/>
      <c r="E762" s="1030"/>
      <c r="F762" s="1030"/>
      <c r="G762" s="1030"/>
      <c r="H762" s="1030"/>
      <c r="I762" s="1030"/>
      <c r="J762" s="1030"/>
      <c r="K762" s="1030"/>
      <c r="L762" s="1030"/>
      <c r="M762" s="1030"/>
      <c r="N762" s="1030"/>
      <c r="O762" s="1030"/>
      <c r="P762" s="1030"/>
      <c r="Q762" s="1030"/>
      <c r="R762" s="1030"/>
      <c r="S762" s="1030"/>
      <c r="T762" s="1030"/>
      <c r="U762" s="1064"/>
      <c r="V762" s="1030"/>
      <c r="W762" s="1030"/>
      <c r="X762" s="1030"/>
      <c r="Y762" s="1030"/>
      <c r="Z762" s="1030"/>
      <c r="AA762" s="1030"/>
      <c r="AB762" s="1030"/>
      <c r="AC762" s="1030"/>
      <c r="AD762" s="1030"/>
      <c r="AE762" s="1030"/>
      <c r="AF762" s="1030"/>
      <c r="AG762" s="1030"/>
      <c r="AH762" s="1030"/>
      <c r="AI762" s="1030"/>
      <c r="AJ762" s="1030"/>
      <c r="AK762" s="1030"/>
      <c r="AL762" s="1030"/>
      <c r="AM762" s="1030"/>
      <c r="AN762" s="1030"/>
    </row>
    <row r="763">
      <c r="A763" s="1083"/>
      <c r="B763" s="1104"/>
      <c r="C763" s="1030"/>
      <c r="D763" s="1030"/>
      <c r="E763" s="1030"/>
      <c r="F763" s="1030"/>
      <c r="G763" s="1030"/>
      <c r="H763" s="1030"/>
      <c r="I763" s="1030"/>
      <c r="J763" s="1030"/>
      <c r="K763" s="1030"/>
      <c r="L763" s="1030"/>
      <c r="M763" s="1030"/>
      <c r="N763" s="1030"/>
      <c r="O763" s="1030"/>
      <c r="P763" s="1030"/>
      <c r="Q763" s="1030"/>
      <c r="R763" s="1030"/>
      <c r="S763" s="1030"/>
      <c r="T763" s="1030"/>
      <c r="U763" s="1064"/>
      <c r="V763" s="1030"/>
      <c r="W763" s="1030"/>
      <c r="X763" s="1030"/>
      <c r="Y763" s="1030"/>
      <c r="Z763" s="1030"/>
      <c r="AA763" s="1030"/>
      <c r="AB763" s="1030"/>
      <c r="AC763" s="1030"/>
      <c r="AD763" s="1030"/>
      <c r="AE763" s="1030"/>
      <c r="AF763" s="1030"/>
      <c r="AG763" s="1030"/>
      <c r="AH763" s="1030"/>
      <c r="AI763" s="1030"/>
      <c r="AJ763" s="1030"/>
      <c r="AK763" s="1030"/>
      <c r="AL763" s="1030"/>
      <c r="AM763" s="1030"/>
      <c r="AN763" s="1030"/>
    </row>
    <row r="764">
      <c r="A764" s="1083"/>
      <c r="B764" s="1104"/>
      <c r="C764" s="1030"/>
      <c r="D764" s="1030"/>
      <c r="E764" s="1030"/>
      <c r="F764" s="1030"/>
      <c r="G764" s="1030"/>
      <c r="H764" s="1030"/>
      <c r="I764" s="1030"/>
      <c r="J764" s="1030"/>
      <c r="K764" s="1030"/>
      <c r="L764" s="1030"/>
      <c r="M764" s="1030"/>
      <c r="N764" s="1030"/>
      <c r="O764" s="1030"/>
      <c r="P764" s="1030"/>
      <c r="Q764" s="1030"/>
      <c r="R764" s="1030"/>
      <c r="S764" s="1030"/>
      <c r="T764" s="1030"/>
      <c r="U764" s="1064"/>
      <c r="V764" s="1030"/>
      <c r="W764" s="1030"/>
      <c r="X764" s="1030"/>
      <c r="Y764" s="1030"/>
      <c r="Z764" s="1030"/>
      <c r="AA764" s="1030"/>
      <c r="AB764" s="1030"/>
      <c r="AC764" s="1030"/>
      <c r="AD764" s="1030"/>
      <c r="AE764" s="1030"/>
      <c r="AF764" s="1030"/>
      <c r="AG764" s="1030"/>
      <c r="AH764" s="1030"/>
      <c r="AI764" s="1030"/>
      <c r="AJ764" s="1030"/>
      <c r="AK764" s="1030"/>
      <c r="AL764" s="1030"/>
      <c r="AM764" s="1030"/>
      <c r="AN764" s="1030"/>
    </row>
    <row r="765">
      <c r="A765" s="1083"/>
      <c r="B765" s="1104"/>
      <c r="C765" s="1030"/>
      <c r="D765" s="1030"/>
      <c r="E765" s="1030"/>
      <c r="F765" s="1030"/>
      <c r="G765" s="1030"/>
      <c r="H765" s="1030"/>
      <c r="I765" s="1030"/>
      <c r="J765" s="1030"/>
      <c r="K765" s="1030"/>
      <c r="L765" s="1030"/>
      <c r="M765" s="1030"/>
      <c r="N765" s="1030"/>
      <c r="O765" s="1030"/>
      <c r="P765" s="1030"/>
      <c r="Q765" s="1030"/>
      <c r="R765" s="1030"/>
      <c r="S765" s="1030"/>
      <c r="T765" s="1030"/>
      <c r="U765" s="1064"/>
      <c r="V765" s="1030"/>
      <c r="W765" s="1030"/>
      <c r="X765" s="1030"/>
      <c r="Y765" s="1030"/>
      <c r="Z765" s="1030"/>
      <c r="AA765" s="1030"/>
      <c r="AB765" s="1030"/>
      <c r="AC765" s="1030"/>
      <c r="AD765" s="1030"/>
      <c r="AE765" s="1030"/>
      <c r="AF765" s="1030"/>
      <c r="AG765" s="1030"/>
      <c r="AH765" s="1030"/>
      <c r="AI765" s="1030"/>
      <c r="AJ765" s="1030"/>
      <c r="AK765" s="1030"/>
      <c r="AL765" s="1030"/>
      <c r="AM765" s="1030"/>
      <c r="AN765" s="1030"/>
    </row>
    <row r="766">
      <c r="A766" s="1083"/>
      <c r="B766" s="1104"/>
      <c r="C766" s="1030"/>
      <c r="D766" s="1030"/>
      <c r="E766" s="1030"/>
      <c r="F766" s="1030"/>
      <c r="G766" s="1030"/>
      <c r="H766" s="1030"/>
      <c r="I766" s="1030"/>
      <c r="J766" s="1030"/>
      <c r="K766" s="1030"/>
      <c r="L766" s="1030"/>
      <c r="M766" s="1030"/>
      <c r="N766" s="1030"/>
      <c r="O766" s="1030"/>
      <c r="P766" s="1030"/>
      <c r="Q766" s="1030"/>
      <c r="R766" s="1030"/>
      <c r="S766" s="1030"/>
      <c r="T766" s="1030"/>
      <c r="U766" s="1064"/>
      <c r="V766" s="1030"/>
      <c r="W766" s="1030"/>
      <c r="X766" s="1030"/>
      <c r="Y766" s="1030"/>
      <c r="Z766" s="1030"/>
      <c r="AA766" s="1030"/>
      <c r="AB766" s="1030"/>
      <c r="AC766" s="1030"/>
      <c r="AD766" s="1030"/>
      <c r="AE766" s="1030"/>
      <c r="AF766" s="1030"/>
      <c r="AG766" s="1030"/>
      <c r="AH766" s="1030"/>
      <c r="AI766" s="1030"/>
      <c r="AJ766" s="1030"/>
      <c r="AK766" s="1030"/>
      <c r="AL766" s="1030"/>
      <c r="AM766" s="1030"/>
      <c r="AN766" s="1030"/>
    </row>
    <row r="767">
      <c r="A767" s="1083"/>
      <c r="B767" s="1104"/>
      <c r="C767" s="1030"/>
      <c r="D767" s="1030"/>
      <c r="E767" s="1030"/>
      <c r="F767" s="1030"/>
      <c r="G767" s="1030"/>
      <c r="H767" s="1030"/>
      <c r="I767" s="1030"/>
      <c r="J767" s="1030"/>
      <c r="K767" s="1030"/>
      <c r="L767" s="1030"/>
      <c r="M767" s="1030"/>
      <c r="N767" s="1030"/>
      <c r="O767" s="1030"/>
      <c r="P767" s="1030"/>
      <c r="Q767" s="1030"/>
      <c r="R767" s="1030"/>
      <c r="S767" s="1030"/>
      <c r="T767" s="1030"/>
      <c r="U767" s="1064"/>
      <c r="V767" s="1030"/>
      <c r="W767" s="1030"/>
      <c r="X767" s="1030"/>
      <c r="Y767" s="1030"/>
      <c r="Z767" s="1030"/>
      <c r="AA767" s="1030"/>
      <c r="AB767" s="1030"/>
      <c r="AC767" s="1030"/>
      <c r="AD767" s="1030"/>
      <c r="AE767" s="1030"/>
      <c r="AF767" s="1030"/>
      <c r="AG767" s="1030"/>
      <c r="AH767" s="1030"/>
      <c r="AI767" s="1030"/>
      <c r="AJ767" s="1030"/>
      <c r="AK767" s="1030"/>
      <c r="AL767" s="1030"/>
      <c r="AM767" s="1030"/>
      <c r="AN767" s="1030"/>
    </row>
    <row r="768">
      <c r="A768" s="1083"/>
      <c r="B768" s="1104"/>
      <c r="C768" s="1030"/>
      <c r="D768" s="1030"/>
      <c r="E768" s="1030"/>
      <c r="F768" s="1030"/>
      <c r="G768" s="1030"/>
      <c r="H768" s="1030"/>
      <c r="I768" s="1030"/>
      <c r="J768" s="1030"/>
      <c r="K768" s="1030"/>
      <c r="L768" s="1030"/>
      <c r="M768" s="1030"/>
      <c r="N768" s="1030"/>
      <c r="O768" s="1030"/>
      <c r="P768" s="1030"/>
      <c r="Q768" s="1030"/>
      <c r="R768" s="1030"/>
      <c r="S768" s="1030"/>
      <c r="T768" s="1030"/>
      <c r="U768" s="1064"/>
      <c r="V768" s="1030"/>
      <c r="W768" s="1030"/>
      <c r="X768" s="1030"/>
      <c r="Y768" s="1030"/>
      <c r="Z768" s="1030"/>
      <c r="AA768" s="1030"/>
      <c r="AB768" s="1030"/>
      <c r="AC768" s="1030"/>
      <c r="AD768" s="1030"/>
      <c r="AE768" s="1030"/>
      <c r="AF768" s="1030"/>
      <c r="AG768" s="1030"/>
      <c r="AH768" s="1030"/>
      <c r="AI768" s="1030"/>
      <c r="AJ768" s="1030"/>
      <c r="AK768" s="1030"/>
      <c r="AL768" s="1030"/>
      <c r="AM768" s="1030"/>
      <c r="AN768" s="1030"/>
    </row>
    <row r="769">
      <c r="A769" s="1083"/>
      <c r="B769" s="1104"/>
      <c r="C769" s="1030"/>
      <c r="D769" s="1030"/>
      <c r="E769" s="1030"/>
      <c r="F769" s="1030"/>
      <c r="G769" s="1030"/>
      <c r="H769" s="1030"/>
      <c r="I769" s="1030"/>
      <c r="J769" s="1030"/>
      <c r="K769" s="1030"/>
      <c r="L769" s="1030"/>
      <c r="M769" s="1030"/>
      <c r="N769" s="1030"/>
      <c r="O769" s="1030"/>
      <c r="P769" s="1030"/>
      <c r="Q769" s="1030"/>
      <c r="R769" s="1030"/>
      <c r="S769" s="1030"/>
      <c r="T769" s="1030"/>
      <c r="U769" s="1064"/>
      <c r="V769" s="1030"/>
      <c r="W769" s="1030"/>
      <c r="X769" s="1030"/>
      <c r="Y769" s="1030"/>
      <c r="Z769" s="1030"/>
      <c r="AA769" s="1030"/>
      <c r="AB769" s="1030"/>
      <c r="AC769" s="1030"/>
      <c r="AD769" s="1030"/>
      <c r="AE769" s="1030"/>
      <c r="AF769" s="1030"/>
      <c r="AG769" s="1030"/>
      <c r="AH769" s="1030"/>
      <c r="AI769" s="1030"/>
      <c r="AJ769" s="1030"/>
      <c r="AK769" s="1030"/>
      <c r="AL769" s="1030"/>
      <c r="AM769" s="1030"/>
      <c r="AN769" s="1030"/>
    </row>
    <row r="770">
      <c r="A770" s="1083"/>
      <c r="B770" s="1104"/>
      <c r="C770" s="1030"/>
      <c r="D770" s="1030"/>
      <c r="E770" s="1030"/>
      <c r="F770" s="1030"/>
      <c r="G770" s="1030"/>
      <c r="H770" s="1030"/>
      <c r="I770" s="1030"/>
      <c r="J770" s="1030"/>
      <c r="K770" s="1030"/>
      <c r="L770" s="1030"/>
      <c r="M770" s="1030"/>
      <c r="N770" s="1030"/>
      <c r="O770" s="1030"/>
      <c r="P770" s="1030"/>
      <c r="Q770" s="1030"/>
      <c r="R770" s="1030"/>
      <c r="S770" s="1030"/>
      <c r="T770" s="1030"/>
      <c r="U770" s="1064"/>
      <c r="V770" s="1030"/>
      <c r="W770" s="1030"/>
      <c r="X770" s="1030"/>
      <c r="Y770" s="1030"/>
      <c r="Z770" s="1030"/>
      <c r="AA770" s="1030"/>
      <c r="AB770" s="1030"/>
      <c r="AC770" s="1030"/>
      <c r="AD770" s="1030"/>
      <c r="AE770" s="1030"/>
      <c r="AF770" s="1030"/>
      <c r="AG770" s="1030"/>
      <c r="AH770" s="1030"/>
      <c r="AI770" s="1030"/>
      <c r="AJ770" s="1030"/>
      <c r="AK770" s="1030"/>
      <c r="AL770" s="1030"/>
      <c r="AM770" s="1030"/>
      <c r="AN770" s="1030"/>
    </row>
    <row r="771">
      <c r="A771" s="1083"/>
      <c r="B771" s="1104"/>
      <c r="C771" s="1030"/>
      <c r="D771" s="1030"/>
      <c r="E771" s="1030"/>
      <c r="F771" s="1030"/>
      <c r="G771" s="1030"/>
      <c r="H771" s="1030"/>
      <c r="I771" s="1030"/>
      <c r="J771" s="1030"/>
      <c r="K771" s="1030"/>
      <c r="L771" s="1030"/>
      <c r="M771" s="1030"/>
      <c r="N771" s="1030"/>
      <c r="O771" s="1030"/>
      <c r="P771" s="1030"/>
      <c r="Q771" s="1030"/>
      <c r="R771" s="1030"/>
      <c r="S771" s="1030"/>
      <c r="T771" s="1030"/>
      <c r="U771" s="1064"/>
      <c r="V771" s="1030"/>
      <c r="W771" s="1030"/>
      <c r="X771" s="1030"/>
      <c r="Y771" s="1030"/>
      <c r="Z771" s="1030"/>
      <c r="AA771" s="1030"/>
      <c r="AB771" s="1030"/>
      <c r="AC771" s="1030"/>
      <c r="AD771" s="1030"/>
      <c r="AE771" s="1030"/>
      <c r="AF771" s="1030"/>
      <c r="AG771" s="1030"/>
      <c r="AH771" s="1030"/>
      <c r="AI771" s="1030"/>
      <c r="AJ771" s="1030"/>
      <c r="AK771" s="1030"/>
      <c r="AL771" s="1030"/>
      <c r="AM771" s="1030"/>
      <c r="AN771" s="1030"/>
    </row>
    <row r="772">
      <c r="A772" s="1083"/>
      <c r="B772" s="1104"/>
      <c r="C772" s="1030"/>
      <c r="D772" s="1030"/>
      <c r="E772" s="1030"/>
      <c r="F772" s="1030"/>
      <c r="G772" s="1030"/>
      <c r="H772" s="1030"/>
      <c r="I772" s="1030"/>
      <c r="J772" s="1030"/>
      <c r="K772" s="1030"/>
      <c r="L772" s="1030"/>
      <c r="M772" s="1030"/>
      <c r="N772" s="1030"/>
      <c r="O772" s="1030"/>
      <c r="P772" s="1030"/>
      <c r="Q772" s="1030"/>
      <c r="R772" s="1030"/>
      <c r="S772" s="1030"/>
      <c r="T772" s="1030"/>
      <c r="U772" s="1064"/>
      <c r="V772" s="1030"/>
      <c r="W772" s="1030"/>
      <c r="X772" s="1030"/>
      <c r="Y772" s="1030"/>
      <c r="Z772" s="1030"/>
      <c r="AA772" s="1030"/>
      <c r="AB772" s="1030"/>
      <c r="AC772" s="1030"/>
      <c r="AD772" s="1030"/>
      <c r="AE772" s="1030"/>
      <c r="AF772" s="1030"/>
      <c r="AG772" s="1030"/>
      <c r="AH772" s="1030"/>
      <c r="AI772" s="1030"/>
      <c r="AJ772" s="1030"/>
      <c r="AK772" s="1030"/>
      <c r="AL772" s="1030"/>
      <c r="AM772" s="1030"/>
      <c r="AN772" s="1030"/>
    </row>
    <row r="773">
      <c r="A773" s="1083"/>
      <c r="B773" s="1104"/>
      <c r="C773" s="1030"/>
      <c r="D773" s="1030"/>
      <c r="E773" s="1030"/>
      <c r="F773" s="1030"/>
      <c r="G773" s="1030"/>
      <c r="H773" s="1030"/>
      <c r="I773" s="1030"/>
      <c r="J773" s="1030"/>
      <c r="K773" s="1030"/>
      <c r="L773" s="1030"/>
      <c r="M773" s="1030"/>
      <c r="N773" s="1030"/>
      <c r="O773" s="1030"/>
      <c r="P773" s="1030"/>
      <c r="Q773" s="1030"/>
      <c r="R773" s="1030"/>
      <c r="S773" s="1030"/>
      <c r="T773" s="1030"/>
      <c r="U773" s="1064"/>
      <c r="V773" s="1030"/>
      <c r="W773" s="1030"/>
      <c r="X773" s="1030"/>
      <c r="Y773" s="1030"/>
      <c r="Z773" s="1030"/>
      <c r="AA773" s="1030"/>
      <c r="AB773" s="1030"/>
      <c r="AC773" s="1030"/>
      <c r="AD773" s="1030"/>
      <c r="AE773" s="1030"/>
      <c r="AF773" s="1030"/>
      <c r="AG773" s="1030"/>
      <c r="AH773" s="1030"/>
      <c r="AI773" s="1030"/>
      <c r="AJ773" s="1030"/>
      <c r="AK773" s="1030"/>
      <c r="AL773" s="1030"/>
      <c r="AM773" s="1030"/>
      <c r="AN773" s="1030"/>
    </row>
    <row r="774">
      <c r="A774" s="1083"/>
      <c r="B774" s="1104"/>
      <c r="C774" s="1030"/>
      <c r="D774" s="1030"/>
      <c r="E774" s="1030"/>
      <c r="F774" s="1030"/>
      <c r="G774" s="1030"/>
      <c r="H774" s="1030"/>
      <c r="I774" s="1030"/>
      <c r="J774" s="1030"/>
      <c r="K774" s="1030"/>
      <c r="L774" s="1030"/>
      <c r="M774" s="1030"/>
      <c r="N774" s="1030"/>
      <c r="O774" s="1030"/>
      <c r="P774" s="1030"/>
      <c r="Q774" s="1030"/>
      <c r="R774" s="1030"/>
      <c r="S774" s="1030"/>
      <c r="T774" s="1030"/>
      <c r="U774" s="1064"/>
      <c r="V774" s="1030"/>
      <c r="W774" s="1030"/>
      <c r="X774" s="1030"/>
      <c r="Y774" s="1030"/>
      <c r="Z774" s="1030"/>
      <c r="AA774" s="1030"/>
      <c r="AB774" s="1030"/>
      <c r="AC774" s="1030"/>
      <c r="AD774" s="1030"/>
      <c r="AE774" s="1030"/>
      <c r="AF774" s="1030"/>
      <c r="AG774" s="1030"/>
      <c r="AH774" s="1030"/>
      <c r="AI774" s="1030"/>
      <c r="AJ774" s="1030"/>
      <c r="AK774" s="1030"/>
      <c r="AL774" s="1030"/>
      <c r="AM774" s="1030"/>
      <c r="AN774" s="1030"/>
    </row>
    <row r="775">
      <c r="A775" s="1083"/>
      <c r="B775" s="1104"/>
      <c r="C775" s="1030"/>
      <c r="D775" s="1030"/>
      <c r="E775" s="1030"/>
      <c r="F775" s="1030"/>
      <c r="G775" s="1030"/>
      <c r="H775" s="1030"/>
      <c r="I775" s="1030"/>
      <c r="J775" s="1030"/>
      <c r="K775" s="1030"/>
      <c r="L775" s="1030"/>
      <c r="M775" s="1030"/>
      <c r="N775" s="1030"/>
      <c r="O775" s="1030"/>
      <c r="P775" s="1030"/>
      <c r="Q775" s="1030"/>
      <c r="R775" s="1030"/>
      <c r="S775" s="1030"/>
      <c r="T775" s="1030"/>
      <c r="U775" s="1064"/>
      <c r="V775" s="1030"/>
      <c r="W775" s="1030"/>
      <c r="X775" s="1030"/>
      <c r="Y775" s="1030"/>
      <c r="Z775" s="1030"/>
      <c r="AA775" s="1030"/>
      <c r="AB775" s="1030"/>
      <c r="AC775" s="1030"/>
      <c r="AD775" s="1030"/>
      <c r="AE775" s="1030"/>
      <c r="AF775" s="1030"/>
      <c r="AG775" s="1030"/>
      <c r="AH775" s="1030"/>
      <c r="AI775" s="1030"/>
      <c r="AJ775" s="1030"/>
      <c r="AK775" s="1030"/>
      <c r="AL775" s="1030"/>
      <c r="AM775" s="1030"/>
      <c r="AN775" s="1030"/>
    </row>
    <row r="776">
      <c r="A776" s="1083"/>
      <c r="B776" s="1104"/>
      <c r="C776" s="1030"/>
      <c r="D776" s="1030"/>
      <c r="E776" s="1030"/>
      <c r="F776" s="1030"/>
      <c r="G776" s="1030"/>
      <c r="H776" s="1030"/>
      <c r="I776" s="1030"/>
      <c r="J776" s="1030"/>
      <c r="K776" s="1030"/>
      <c r="L776" s="1030"/>
      <c r="M776" s="1030"/>
      <c r="N776" s="1030"/>
      <c r="O776" s="1030"/>
      <c r="P776" s="1030"/>
      <c r="Q776" s="1030"/>
      <c r="R776" s="1030"/>
      <c r="S776" s="1030"/>
      <c r="T776" s="1030"/>
      <c r="U776" s="1064"/>
      <c r="V776" s="1030"/>
      <c r="W776" s="1030"/>
      <c r="X776" s="1030"/>
      <c r="Y776" s="1030"/>
      <c r="Z776" s="1030"/>
      <c r="AA776" s="1030"/>
      <c r="AB776" s="1030"/>
      <c r="AC776" s="1030"/>
      <c r="AD776" s="1030"/>
      <c r="AE776" s="1030"/>
      <c r="AF776" s="1030"/>
      <c r="AG776" s="1030"/>
      <c r="AH776" s="1030"/>
      <c r="AI776" s="1030"/>
      <c r="AJ776" s="1030"/>
      <c r="AK776" s="1030"/>
      <c r="AL776" s="1030"/>
      <c r="AM776" s="1030"/>
      <c r="AN776" s="1030"/>
    </row>
    <row r="777">
      <c r="A777" s="1083"/>
      <c r="B777" s="1104"/>
      <c r="C777" s="1030"/>
      <c r="D777" s="1030"/>
      <c r="E777" s="1030"/>
      <c r="F777" s="1030"/>
      <c r="G777" s="1030"/>
      <c r="H777" s="1030"/>
      <c r="I777" s="1030"/>
      <c r="J777" s="1030"/>
      <c r="K777" s="1030"/>
      <c r="L777" s="1030"/>
      <c r="M777" s="1030"/>
      <c r="N777" s="1030"/>
      <c r="O777" s="1030"/>
      <c r="P777" s="1030"/>
      <c r="Q777" s="1030"/>
      <c r="R777" s="1030"/>
      <c r="S777" s="1030"/>
      <c r="T777" s="1030"/>
      <c r="U777" s="1064"/>
      <c r="V777" s="1030"/>
      <c r="W777" s="1030"/>
      <c r="X777" s="1030"/>
      <c r="Y777" s="1030"/>
      <c r="Z777" s="1030"/>
      <c r="AA777" s="1030"/>
      <c r="AB777" s="1030"/>
      <c r="AC777" s="1030"/>
      <c r="AD777" s="1030"/>
      <c r="AE777" s="1030"/>
      <c r="AF777" s="1030"/>
      <c r="AG777" s="1030"/>
      <c r="AH777" s="1030"/>
      <c r="AI777" s="1030"/>
      <c r="AJ777" s="1030"/>
      <c r="AK777" s="1030"/>
      <c r="AL777" s="1030"/>
      <c r="AM777" s="1030"/>
      <c r="AN777" s="1030"/>
    </row>
    <row r="778">
      <c r="A778" s="1083"/>
      <c r="B778" s="1104"/>
      <c r="C778" s="1030"/>
      <c r="D778" s="1030"/>
      <c r="E778" s="1030"/>
      <c r="F778" s="1030"/>
      <c r="G778" s="1030"/>
      <c r="H778" s="1030"/>
      <c r="I778" s="1030"/>
      <c r="J778" s="1030"/>
      <c r="K778" s="1030"/>
      <c r="L778" s="1030"/>
      <c r="M778" s="1030"/>
      <c r="N778" s="1030"/>
      <c r="O778" s="1030"/>
      <c r="P778" s="1030"/>
      <c r="Q778" s="1030"/>
      <c r="R778" s="1030"/>
      <c r="S778" s="1030"/>
      <c r="T778" s="1030"/>
      <c r="U778" s="1064"/>
      <c r="V778" s="1030"/>
      <c r="W778" s="1030"/>
      <c r="X778" s="1030"/>
      <c r="Y778" s="1030"/>
      <c r="Z778" s="1030"/>
      <c r="AA778" s="1030"/>
      <c r="AB778" s="1030"/>
      <c r="AC778" s="1030"/>
      <c r="AD778" s="1030"/>
      <c r="AE778" s="1030"/>
      <c r="AF778" s="1030"/>
      <c r="AG778" s="1030"/>
      <c r="AH778" s="1030"/>
      <c r="AI778" s="1030"/>
      <c r="AJ778" s="1030"/>
      <c r="AK778" s="1030"/>
      <c r="AL778" s="1030"/>
      <c r="AM778" s="1030"/>
      <c r="AN778" s="1030"/>
    </row>
    <row r="779">
      <c r="A779" s="1083"/>
      <c r="B779" s="1104"/>
      <c r="C779" s="1030"/>
      <c r="D779" s="1030"/>
      <c r="E779" s="1030"/>
      <c r="F779" s="1030"/>
      <c r="G779" s="1030"/>
      <c r="H779" s="1030"/>
      <c r="I779" s="1030"/>
      <c r="J779" s="1030"/>
      <c r="K779" s="1030"/>
      <c r="L779" s="1030"/>
      <c r="M779" s="1030"/>
      <c r="N779" s="1030"/>
      <c r="O779" s="1030"/>
      <c r="P779" s="1030"/>
      <c r="Q779" s="1030"/>
      <c r="R779" s="1030"/>
      <c r="S779" s="1030"/>
      <c r="T779" s="1030"/>
      <c r="U779" s="1064"/>
      <c r="V779" s="1030"/>
      <c r="W779" s="1030"/>
      <c r="X779" s="1030"/>
      <c r="Y779" s="1030"/>
      <c r="Z779" s="1030"/>
      <c r="AA779" s="1030"/>
      <c r="AB779" s="1030"/>
      <c r="AC779" s="1030"/>
      <c r="AD779" s="1030"/>
      <c r="AE779" s="1030"/>
      <c r="AF779" s="1030"/>
      <c r="AG779" s="1030"/>
      <c r="AH779" s="1030"/>
      <c r="AI779" s="1030"/>
      <c r="AJ779" s="1030"/>
      <c r="AK779" s="1030"/>
      <c r="AL779" s="1030"/>
      <c r="AM779" s="1030"/>
      <c r="AN779" s="1030"/>
    </row>
    <row r="780">
      <c r="A780" s="1083"/>
      <c r="B780" s="1104"/>
      <c r="C780" s="1030"/>
      <c r="D780" s="1030"/>
      <c r="E780" s="1030"/>
      <c r="F780" s="1030"/>
      <c r="G780" s="1030"/>
      <c r="H780" s="1030"/>
      <c r="I780" s="1030"/>
      <c r="J780" s="1030"/>
      <c r="K780" s="1030"/>
      <c r="L780" s="1030"/>
      <c r="M780" s="1030"/>
      <c r="N780" s="1030"/>
      <c r="O780" s="1030"/>
      <c r="P780" s="1030"/>
      <c r="Q780" s="1030"/>
      <c r="R780" s="1030"/>
      <c r="S780" s="1030"/>
      <c r="T780" s="1030"/>
      <c r="U780" s="1064"/>
      <c r="V780" s="1030"/>
      <c r="W780" s="1030"/>
      <c r="X780" s="1030"/>
      <c r="Y780" s="1030"/>
      <c r="Z780" s="1030"/>
      <c r="AA780" s="1030"/>
      <c r="AB780" s="1030"/>
      <c r="AC780" s="1030"/>
      <c r="AD780" s="1030"/>
      <c r="AE780" s="1030"/>
      <c r="AF780" s="1030"/>
      <c r="AG780" s="1030"/>
      <c r="AH780" s="1030"/>
      <c r="AI780" s="1030"/>
      <c r="AJ780" s="1030"/>
      <c r="AK780" s="1030"/>
      <c r="AL780" s="1030"/>
      <c r="AM780" s="1030"/>
      <c r="AN780" s="1030"/>
    </row>
    <row r="781">
      <c r="A781" s="1083"/>
      <c r="B781" s="1104"/>
      <c r="C781" s="1030"/>
      <c r="D781" s="1030"/>
      <c r="E781" s="1030"/>
      <c r="F781" s="1030"/>
      <c r="G781" s="1030"/>
      <c r="H781" s="1030"/>
      <c r="I781" s="1030"/>
      <c r="J781" s="1030"/>
      <c r="K781" s="1030"/>
      <c r="L781" s="1030"/>
      <c r="M781" s="1030"/>
      <c r="N781" s="1030"/>
      <c r="O781" s="1030"/>
      <c r="P781" s="1030"/>
      <c r="Q781" s="1030"/>
      <c r="R781" s="1030"/>
      <c r="S781" s="1030"/>
      <c r="T781" s="1030"/>
      <c r="U781" s="1064"/>
      <c r="V781" s="1030"/>
      <c r="W781" s="1030"/>
      <c r="X781" s="1030"/>
      <c r="Y781" s="1030"/>
      <c r="Z781" s="1030"/>
      <c r="AA781" s="1030"/>
      <c r="AB781" s="1030"/>
      <c r="AC781" s="1030"/>
      <c r="AD781" s="1030"/>
      <c r="AE781" s="1030"/>
      <c r="AF781" s="1030"/>
      <c r="AG781" s="1030"/>
      <c r="AH781" s="1030"/>
      <c r="AI781" s="1030"/>
      <c r="AJ781" s="1030"/>
      <c r="AK781" s="1030"/>
      <c r="AL781" s="1030"/>
      <c r="AM781" s="1030"/>
      <c r="AN781" s="1030"/>
    </row>
    <row r="782">
      <c r="A782" s="1083"/>
      <c r="B782" s="1104"/>
      <c r="C782" s="1030"/>
      <c r="D782" s="1030"/>
      <c r="E782" s="1030"/>
      <c r="F782" s="1030"/>
      <c r="G782" s="1030"/>
      <c r="H782" s="1030"/>
      <c r="I782" s="1030"/>
      <c r="J782" s="1030"/>
      <c r="K782" s="1030"/>
      <c r="L782" s="1030"/>
      <c r="M782" s="1030"/>
      <c r="N782" s="1030"/>
      <c r="O782" s="1030"/>
      <c r="P782" s="1030"/>
      <c r="Q782" s="1030"/>
      <c r="R782" s="1030"/>
      <c r="S782" s="1030"/>
      <c r="T782" s="1030"/>
      <c r="U782" s="1064"/>
      <c r="V782" s="1030"/>
      <c r="W782" s="1030"/>
      <c r="X782" s="1030"/>
      <c r="Y782" s="1030"/>
      <c r="Z782" s="1030"/>
      <c r="AA782" s="1030"/>
      <c r="AB782" s="1030"/>
      <c r="AC782" s="1030"/>
      <c r="AD782" s="1030"/>
      <c r="AE782" s="1030"/>
      <c r="AF782" s="1030"/>
      <c r="AG782" s="1030"/>
      <c r="AH782" s="1030"/>
      <c r="AI782" s="1030"/>
      <c r="AJ782" s="1030"/>
      <c r="AK782" s="1030"/>
      <c r="AL782" s="1030"/>
      <c r="AM782" s="1030"/>
      <c r="AN782" s="1030"/>
    </row>
    <row r="783">
      <c r="A783" s="1083"/>
      <c r="B783" s="1104"/>
      <c r="C783" s="1030"/>
      <c r="D783" s="1030"/>
      <c r="E783" s="1030"/>
      <c r="F783" s="1030"/>
      <c r="G783" s="1030"/>
      <c r="H783" s="1030"/>
      <c r="I783" s="1030"/>
      <c r="J783" s="1030"/>
      <c r="K783" s="1030"/>
      <c r="L783" s="1030"/>
      <c r="M783" s="1030"/>
      <c r="N783" s="1030"/>
      <c r="O783" s="1030"/>
      <c r="P783" s="1030"/>
      <c r="Q783" s="1030"/>
      <c r="R783" s="1030"/>
      <c r="S783" s="1030"/>
      <c r="T783" s="1030"/>
      <c r="U783" s="1064"/>
      <c r="V783" s="1030"/>
      <c r="W783" s="1030"/>
      <c r="X783" s="1030"/>
      <c r="Y783" s="1030"/>
      <c r="Z783" s="1030"/>
      <c r="AA783" s="1030"/>
      <c r="AB783" s="1030"/>
      <c r="AC783" s="1030"/>
      <c r="AD783" s="1030"/>
      <c r="AE783" s="1030"/>
      <c r="AF783" s="1030"/>
      <c r="AG783" s="1030"/>
      <c r="AH783" s="1030"/>
      <c r="AI783" s="1030"/>
      <c r="AJ783" s="1030"/>
      <c r="AK783" s="1030"/>
      <c r="AL783" s="1030"/>
      <c r="AM783" s="1030"/>
      <c r="AN783" s="1030"/>
    </row>
    <row r="784">
      <c r="A784" s="1083"/>
      <c r="B784" s="1104"/>
      <c r="C784" s="1030"/>
      <c r="D784" s="1030"/>
      <c r="E784" s="1030"/>
      <c r="F784" s="1030"/>
      <c r="G784" s="1030"/>
      <c r="H784" s="1030"/>
      <c r="I784" s="1030"/>
      <c r="J784" s="1030"/>
      <c r="K784" s="1030"/>
      <c r="L784" s="1030"/>
      <c r="M784" s="1030"/>
      <c r="N784" s="1030"/>
      <c r="O784" s="1030"/>
      <c r="P784" s="1030"/>
      <c r="Q784" s="1030"/>
      <c r="R784" s="1030"/>
      <c r="S784" s="1030"/>
      <c r="T784" s="1030"/>
      <c r="U784" s="1064"/>
      <c r="V784" s="1030"/>
      <c r="W784" s="1030"/>
      <c r="X784" s="1030"/>
      <c r="Y784" s="1030"/>
      <c r="Z784" s="1030"/>
      <c r="AA784" s="1030"/>
      <c r="AB784" s="1030"/>
      <c r="AC784" s="1030"/>
      <c r="AD784" s="1030"/>
      <c r="AE784" s="1030"/>
      <c r="AF784" s="1030"/>
      <c r="AG784" s="1030"/>
      <c r="AH784" s="1030"/>
      <c r="AI784" s="1030"/>
      <c r="AJ784" s="1030"/>
      <c r="AK784" s="1030"/>
      <c r="AL784" s="1030"/>
      <c r="AM784" s="1030"/>
      <c r="AN784" s="1030"/>
    </row>
    <row r="785">
      <c r="A785" s="1083"/>
      <c r="B785" s="1104"/>
      <c r="C785" s="1030"/>
      <c r="D785" s="1030"/>
      <c r="E785" s="1030"/>
      <c r="F785" s="1030"/>
      <c r="G785" s="1030"/>
      <c r="H785" s="1030"/>
      <c r="I785" s="1030"/>
      <c r="J785" s="1030"/>
      <c r="K785" s="1030"/>
      <c r="L785" s="1030"/>
      <c r="M785" s="1030"/>
      <c r="N785" s="1030"/>
      <c r="O785" s="1030"/>
      <c r="P785" s="1030"/>
      <c r="Q785" s="1030"/>
      <c r="R785" s="1030"/>
      <c r="S785" s="1030"/>
      <c r="T785" s="1030"/>
      <c r="U785" s="1064"/>
      <c r="V785" s="1030"/>
      <c r="W785" s="1030"/>
      <c r="X785" s="1030"/>
      <c r="Y785" s="1030"/>
      <c r="Z785" s="1030"/>
      <c r="AA785" s="1030"/>
      <c r="AB785" s="1030"/>
      <c r="AC785" s="1030"/>
      <c r="AD785" s="1030"/>
      <c r="AE785" s="1030"/>
      <c r="AF785" s="1030"/>
      <c r="AG785" s="1030"/>
      <c r="AH785" s="1030"/>
      <c r="AI785" s="1030"/>
      <c r="AJ785" s="1030"/>
      <c r="AK785" s="1030"/>
      <c r="AL785" s="1030"/>
      <c r="AM785" s="1030"/>
      <c r="AN785" s="1030"/>
    </row>
    <row r="786">
      <c r="A786" s="1083"/>
      <c r="B786" s="1104"/>
      <c r="C786" s="1030"/>
      <c r="D786" s="1030"/>
      <c r="E786" s="1030"/>
      <c r="F786" s="1030"/>
      <c r="G786" s="1030"/>
      <c r="H786" s="1030"/>
      <c r="I786" s="1030"/>
      <c r="J786" s="1030"/>
      <c r="K786" s="1030"/>
      <c r="L786" s="1030"/>
      <c r="M786" s="1030"/>
      <c r="N786" s="1030"/>
      <c r="O786" s="1030"/>
      <c r="P786" s="1030"/>
      <c r="Q786" s="1030"/>
      <c r="R786" s="1030"/>
      <c r="S786" s="1030"/>
      <c r="T786" s="1030"/>
      <c r="U786" s="1064"/>
      <c r="V786" s="1030"/>
      <c r="W786" s="1030"/>
      <c r="X786" s="1030"/>
      <c r="Y786" s="1030"/>
      <c r="Z786" s="1030"/>
      <c r="AA786" s="1030"/>
      <c r="AB786" s="1030"/>
      <c r="AC786" s="1030"/>
      <c r="AD786" s="1030"/>
      <c r="AE786" s="1030"/>
      <c r="AF786" s="1030"/>
      <c r="AG786" s="1030"/>
      <c r="AH786" s="1030"/>
      <c r="AI786" s="1030"/>
      <c r="AJ786" s="1030"/>
      <c r="AK786" s="1030"/>
      <c r="AL786" s="1030"/>
      <c r="AM786" s="1030"/>
      <c r="AN786" s="1030"/>
    </row>
    <row r="787">
      <c r="A787" s="1083"/>
      <c r="B787" s="1104"/>
      <c r="C787" s="1030"/>
      <c r="D787" s="1030"/>
      <c r="E787" s="1030"/>
      <c r="F787" s="1030"/>
      <c r="G787" s="1030"/>
      <c r="H787" s="1030"/>
      <c r="I787" s="1030"/>
      <c r="J787" s="1030"/>
      <c r="K787" s="1030"/>
      <c r="L787" s="1030"/>
      <c r="M787" s="1030"/>
      <c r="N787" s="1030"/>
      <c r="O787" s="1030"/>
      <c r="P787" s="1030"/>
      <c r="Q787" s="1030"/>
      <c r="R787" s="1030"/>
      <c r="S787" s="1030"/>
      <c r="T787" s="1030"/>
      <c r="U787" s="1064"/>
      <c r="V787" s="1030"/>
      <c r="W787" s="1030"/>
      <c r="X787" s="1030"/>
      <c r="Y787" s="1030"/>
      <c r="Z787" s="1030"/>
      <c r="AA787" s="1030"/>
      <c r="AB787" s="1030"/>
      <c r="AC787" s="1030"/>
      <c r="AD787" s="1030"/>
      <c r="AE787" s="1030"/>
      <c r="AF787" s="1030"/>
      <c r="AG787" s="1030"/>
      <c r="AH787" s="1030"/>
      <c r="AI787" s="1030"/>
      <c r="AJ787" s="1030"/>
      <c r="AK787" s="1030"/>
      <c r="AL787" s="1030"/>
      <c r="AM787" s="1030"/>
      <c r="AN787" s="1030"/>
    </row>
    <row r="788">
      <c r="A788" s="1083"/>
      <c r="B788" s="1104"/>
      <c r="C788" s="1030"/>
      <c r="D788" s="1030"/>
      <c r="E788" s="1030"/>
      <c r="F788" s="1030"/>
      <c r="G788" s="1030"/>
      <c r="H788" s="1030"/>
      <c r="I788" s="1030"/>
      <c r="J788" s="1030"/>
      <c r="K788" s="1030"/>
      <c r="L788" s="1030"/>
      <c r="M788" s="1030"/>
      <c r="N788" s="1030"/>
      <c r="O788" s="1030"/>
      <c r="P788" s="1030"/>
      <c r="Q788" s="1030"/>
      <c r="R788" s="1030"/>
      <c r="S788" s="1030"/>
      <c r="T788" s="1030"/>
      <c r="U788" s="1064"/>
      <c r="V788" s="1030"/>
      <c r="W788" s="1030"/>
      <c r="X788" s="1030"/>
      <c r="Y788" s="1030"/>
      <c r="Z788" s="1030"/>
      <c r="AA788" s="1030"/>
      <c r="AB788" s="1030"/>
      <c r="AC788" s="1030"/>
      <c r="AD788" s="1030"/>
      <c r="AE788" s="1030"/>
      <c r="AF788" s="1030"/>
      <c r="AG788" s="1030"/>
      <c r="AH788" s="1030"/>
      <c r="AI788" s="1030"/>
      <c r="AJ788" s="1030"/>
      <c r="AK788" s="1030"/>
      <c r="AL788" s="1030"/>
      <c r="AM788" s="1030"/>
      <c r="AN788" s="1030"/>
    </row>
    <row r="789">
      <c r="A789" s="1083"/>
      <c r="B789" s="1104"/>
      <c r="C789" s="1030"/>
      <c r="D789" s="1030"/>
      <c r="E789" s="1030"/>
      <c r="F789" s="1030"/>
      <c r="G789" s="1030"/>
      <c r="H789" s="1030"/>
      <c r="I789" s="1030"/>
      <c r="J789" s="1030"/>
      <c r="K789" s="1030"/>
      <c r="L789" s="1030"/>
      <c r="M789" s="1030"/>
      <c r="N789" s="1030"/>
      <c r="O789" s="1030"/>
      <c r="P789" s="1030"/>
      <c r="Q789" s="1030"/>
      <c r="R789" s="1030"/>
      <c r="S789" s="1030"/>
      <c r="T789" s="1030"/>
      <c r="U789" s="1064"/>
      <c r="V789" s="1030"/>
      <c r="W789" s="1030"/>
      <c r="X789" s="1030"/>
      <c r="Y789" s="1030"/>
      <c r="Z789" s="1030"/>
      <c r="AA789" s="1030"/>
      <c r="AB789" s="1030"/>
      <c r="AC789" s="1030"/>
      <c r="AD789" s="1030"/>
      <c r="AE789" s="1030"/>
      <c r="AF789" s="1030"/>
      <c r="AG789" s="1030"/>
      <c r="AH789" s="1030"/>
      <c r="AI789" s="1030"/>
      <c r="AJ789" s="1030"/>
      <c r="AK789" s="1030"/>
      <c r="AL789" s="1030"/>
      <c r="AM789" s="1030"/>
      <c r="AN789" s="1030"/>
    </row>
    <row r="790">
      <c r="A790" s="1083"/>
      <c r="B790" s="1104"/>
      <c r="C790" s="1030"/>
      <c r="D790" s="1030"/>
      <c r="E790" s="1030"/>
      <c r="F790" s="1030"/>
      <c r="G790" s="1030"/>
      <c r="H790" s="1030"/>
      <c r="I790" s="1030"/>
      <c r="J790" s="1030"/>
      <c r="K790" s="1030"/>
      <c r="L790" s="1030"/>
      <c r="M790" s="1030"/>
      <c r="N790" s="1030"/>
      <c r="O790" s="1030"/>
      <c r="P790" s="1030"/>
      <c r="Q790" s="1030"/>
      <c r="R790" s="1030"/>
      <c r="S790" s="1030"/>
      <c r="T790" s="1030"/>
      <c r="U790" s="1064"/>
      <c r="V790" s="1030"/>
      <c r="W790" s="1030"/>
      <c r="X790" s="1030"/>
      <c r="Y790" s="1030"/>
      <c r="Z790" s="1030"/>
      <c r="AA790" s="1030"/>
      <c r="AB790" s="1030"/>
      <c r="AC790" s="1030"/>
      <c r="AD790" s="1030"/>
      <c r="AE790" s="1030"/>
      <c r="AF790" s="1030"/>
      <c r="AG790" s="1030"/>
      <c r="AH790" s="1030"/>
      <c r="AI790" s="1030"/>
      <c r="AJ790" s="1030"/>
      <c r="AK790" s="1030"/>
      <c r="AL790" s="1030"/>
      <c r="AM790" s="1030"/>
      <c r="AN790" s="1030"/>
    </row>
    <row r="791">
      <c r="A791" s="1083"/>
      <c r="B791" s="1104"/>
      <c r="C791" s="1030"/>
      <c r="D791" s="1030"/>
      <c r="E791" s="1030"/>
      <c r="F791" s="1030"/>
      <c r="G791" s="1030"/>
      <c r="H791" s="1030"/>
      <c r="I791" s="1030"/>
      <c r="J791" s="1030"/>
      <c r="K791" s="1030"/>
      <c r="L791" s="1030"/>
      <c r="M791" s="1030"/>
      <c r="N791" s="1030"/>
      <c r="O791" s="1030"/>
      <c r="P791" s="1030"/>
      <c r="Q791" s="1030"/>
      <c r="R791" s="1030"/>
      <c r="S791" s="1030"/>
      <c r="T791" s="1030"/>
      <c r="U791" s="1064"/>
      <c r="V791" s="1030"/>
      <c r="W791" s="1030"/>
      <c r="X791" s="1030"/>
      <c r="Y791" s="1030"/>
      <c r="Z791" s="1030"/>
      <c r="AA791" s="1030"/>
      <c r="AB791" s="1030"/>
      <c r="AC791" s="1030"/>
      <c r="AD791" s="1030"/>
      <c r="AE791" s="1030"/>
      <c r="AF791" s="1030"/>
      <c r="AG791" s="1030"/>
      <c r="AH791" s="1030"/>
      <c r="AI791" s="1030"/>
      <c r="AJ791" s="1030"/>
      <c r="AK791" s="1030"/>
      <c r="AL791" s="1030"/>
      <c r="AM791" s="1030"/>
      <c r="AN791" s="1030"/>
    </row>
    <row r="792">
      <c r="A792" s="1083"/>
      <c r="B792" s="1104"/>
      <c r="C792" s="1030"/>
      <c r="D792" s="1030"/>
      <c r="E792" s="1030"/>
      <c r="F792" s="1030"/>
      <c r="G792" s="1030"/>
      <c r="H792" s="1030"/>
      <c r="I792" s="1030"/>
      <c r="J792" s="1030"/>
      <c r="K792" s="1030"/>
      <c r="L792" s="1030"/>
      <c r="M792" s="1030"/>
      <c r="N792" s="1030"/>
      <c r="O792" s="1030"/>
      <c r="P792" s="1030"/>
      <c r="Q792" s="1030"/>
      <c r="R792" s="1030"/>
      <c r="S792" s="1030"/>
      <c r="T792" s="1030"/>
      <c r="U792" s="1064"/>
      <c r="V792" s="1030"/>
      <c r="W792" s="1030"/>
      <c r="X792" s="1030"/>
      <c r="Y792" s="1030"/>
      <c r="Z792" s="1030"/>
      <c r="AA792" s="1030"/>
      <c r="AB792" s="1030"/>
      <c r="AC792" s="1030"/>
      <c r="AD792" s="1030"/>
      <c r="AE792" s="1030"/>
      <c r="AF792" s="1030"/>
      <c r="AG792" s="1030"/>
      <c r="AH792" s="1030"/>
      <c r="AI792" s="1030"/>
      <c r="AJ792" s="1030"/>
      <c r="AK792" s="1030"/>
      <c r="AL792" s="1030"/>
      <c r="AM792" s="1030"/>
      <c r="AN792" s="1030"/>
    </row>
    <row r="793">
      <c r="A793" s="1083"/>
      <c r="B793" s="1104"/>
      <c r="C793" s="1030"/>
      <c r="D793" s="1030"/>
      <c r="E793" s="1030"/>
      <c r="F793" s="1030"/>
      <c r="G793" s="1030"/>
      <c r="H793" s="1030"/>
      <c r="I793" s="1030"/>
      <c r="J793" s="1030"/>
      <c r="K793" s="1030"/>
      <c r="L793" s="1030"/>
      <c r="M793" s="1030"/>
      <c r="N793" s="1030"/>
      <c r="O793" s="1030"/>
      <c r="P793" s="1030"/>
      <c r="Q793" s="1030"/>
      <c r="R793" s="1030"/>
      <c r="S793" s="1030"/>
      <c r="T793" s="1030"/>
      <c r="U793" s="1064"/>
      <c r="V793" s="1030"/>
      <c r="W793" s="1030"/>
      <c r="X793" s="1030"/>
      <c r="Y793" s="1030"/>
      <c r="Z793" s="1030"/>
      <c r="AA793" s="1030"/>
      <c r="AB793" s="1030"/>
      <c r="AC793" s="1030"/>
      <c r="AD793" s="1030"/>
      <c r="AE793" s="1030"/>
      <c r="AF793" s="1030"/>
      <c r="AG793" s="1030"/>
      <c r="AH793" s="1030"/>
      <c r="AI793" s="1030"/>
      <c r="AJ793" s="1030"/>
      <c r="AK793" s="1030"/>
      <c r="AL793" s="1030"/>
      <c r="AM793" s="1030"/>
      <c r="AN793" s="1030"/>
    </row>
    <row r="794">
      <c r="A794" s="1083"/>
      <c r="B794" s="1104"/>
      <c r="C794" s="1030"/>
      <c r="D794" s="1030"/>
      <c r="E794" s="1030"/>
      <c r="F794" s="1030"/>
      <c r="G794" s="1030"/>
      <c r="H794" s="1030"/>
      <c r="I794" s="1030"/>
      <c r="J794" s="1030"/>
      <c r="K794" s="1030"/>
      <c r="L794" s="1030"/>
      <c r="M794" s="1030"/>
      <c r="N794" s="1030"/>
      <c r="O794" s="1030"/>
      <c r="P794" s="1030"/>
      <c r="Q794" s="1030"/>
      <c r="R794" s="1030"/>
      <c r="S794" s="1030"/>
      <c r="T794" s="1030"/>
      <c r="U794" s="1064"/>
      <c r="V794" s="1030"/>
      <c r="W794" s="1030"/>
      <c r="X794" s="1030"/>
      <c r="Y794" s="1030"/>
      <c r="Z794" s="1030"/>
      <c r="AA794" s="1030"/>
      <c r="AB794" s="1030"/>
      <c r="AC794" s="1030"/>
      <c r="AD794" s="1030"/>
      <c r="AE794" s="1030"/>
      <c r="AF794" s="1030"/>
      <c r="AG794" s="1030"/>
      <c r="AH794" s="1030"/>
      <c r="AI794" s="1030"/>
      <c r="AJ794" s="1030"/>
      <c r="AK794" s="1030"/>
      <c r="AL794" s="1030"/>
      <c r="AM794" s="1030"/>
      <c r="AN794" s="1030"/>
    </row>
    <row r="795">
      <c r="A795" s="1083"/>
      <c r="B795" s="1104"/>
      <c r="C795" s="1030"/>
      <c r="D795" s="1030"/>
      <c r="E795" s="1030"/>
      <c r="F795" s="1030"/>
      <c r="G795" s="1030"/>
      <c r="H795" s="1030"/>
      <c r="I795" s="1030"/>
      <c r="J795" s="1030"/>
      <c r="K795" s="1030"/>
      <c r="L795" s="1030"/>
      <c r="M795" s="1030"/>
      <c r="N795" s="1030"/>
      <c r="O795" s="1030"/>
      <c r="P795" s="1030"/>
      <c r="Q795" s="1030"/>
      <c r="R795" s="1030"/>
      <c r="S795" s="1030"/>
      <c r="T795" s="1030"/>
      <c r="U795" s="1064"/>
      <c r="V795" s="1030"/>
      <c r="W795" s="1030"/>
      <c r="X795" s="1030"/>
      <c r="Y795" s="1030"/>
      <c r="Z795" s="1030"/>
      <c r="AA795" s="1030"/>
      <c r="AB795" s="1030"/>
      <c r="AC795" s="1030"/>
      <c r="AD795" s="1030"/>
      <c r="AE795" s="1030"/>
      <c r="AF795" s="1030"/>
      <c r="AG795" s="1030"/>
      <c r="AH795" s="1030"/>
      <c r="AI795" s="1030"/>
      <c r="AJ795" s="1030"/>
      <c r="AK795" s="1030"/>
      <c r="AL795" s="1030"/>
      <c r="AM795" s="1030"/>
      <c r="AN795" s="1030"/>
    </row>
    <row r="796">
      <c r="A796" s="1083"/>
      <c r="B796" s="1104"/>
      <c r="C796" s="1030"/>
      <c r="D796" s="1030"/>
      <c r="E796" s="1030"/>
      <c r="F796" s="1030"/>
      <c r="G796" s="1030"/>
      <c r="H796" s="1030"/>
      <c r="I796" s="1030"/>
      <c r="J796" s="1030"/>
      <c r="K796" s="1030"/>
      <c r="L796" s="1030"/>
      <c r="M796" s="1030"/>
      <c r="N796" s="1030"/>
      <c r="O796" s="1030"/>
      <c r="P796" s="1030"/>
      <c r="Q796" s="1030"/>
      <c r="R796" s="1030"/>
      <c r="S796" s="1030"/>
      <c r="T796" s="1030"/>
      <c r="U796" s="1064"/>
      <c r="V796" s="1030"/>
      <c r="W796" s="1030"/>
      <c r="X796" s="1030"/>
      <c r="Y796" s="1030"/>
      <c r="Z796" s="1030"/>
      <c r="AA796" s="1030"/>
      <c r="AB796" s="1030"/>
      <c r="AC796" s="1030"/>
      <c r="AD796" s="1030"/>
      <c r="AE796" s="1030"/>
      <c r="AF796" s="1030"/>
      <c r="AG796" s="1030"/>
      <c r="AH796" s="1030"/>
      <c r="AI796" s="1030"/>
      <c r="AJ796" s="1030"/>
      <c r="AK796" s="1030"/>
      <c r="AL796" s="1030"/>
      <c r="AM796" s="1030"/>
      <c r="AN796" s="1030"/>
    </row>
    <row r="797">
      <c r="A797" s="1083"/>
      <c r="B797" s="1104"/>
      <c r="C797" s="1030"/>
      <c r="D797" s="1030"/>
      <c r="E797" s="1030"/>
      <c r="F797" s="1030"/>
      <c r="G797" s="1030"/>
      <c r="H797" s="1030"/>
      <c r="I797" s="1030"/>
      <c r="J797" s="1030"/>
      <c r="K797" s="1030"/>
      <c r="L797" s="1030"/>
      <c r="M797" s="1030"/>
      <c r="N797" s="1030"/>
      <c r="O797" s="1030"/>
      <c r="P797" s="1030"/>
      <c r="Q797" s="1030"/>
      <c r="R797" s="1030"/>
      <c r="S797" s="1030"/>
      <c r="T797" s="1030"/>
      <c r="U797" s="1064"/>
      <c r="V797" s="1030"/>
      <c r="W797" s="1030"/>
      <c r="X797" s="1030"/>
      <c r="Y797" s="1030"/>
      <c r="Z797" s="1030"/>
      <c r="AA797" s="1030"/>
      <c r="AB797" s="1030"/>
      <c r="AC797" s="1030"/>
      <c r="AD797" s="1030"/>
      <c r="AE797" s="1030"/>
      <c r="AF797" s="1030"/>
      <c r="AG797" s="1030"/>
      <c r="AH797" s="1030"/>
      <c r="AI797" s="1030"/>
      <c r="AJ797" s="1030"/>
      <c r="AK797" s="1030"/>
      <c r="AL797" s="1030"/>
      <c r="AM797" s="1030"/>
      <c r="AN797" s="1030"/>
    </row>
    <row r="798">
      <c r="A798" s="1083"/>
      <c r="B798" s="1104"/>
      <c r="C798" s="1030"/>
      <c r="D798" s="1030"/>
      <c r="E798" s="1030"/>
      <c r="F798" s="1030"/>
      <c r="G798" s="1030"/>
      <c r="H798" s="1030"/>
      <c r="I798" s="1030"/>
      <c r="J798" s="1030"/>
      <c r="K798" s="1030"/>
      <c r="L798" s="1030"/>
      <c r="M798" s="1030"/>
      <c r="N798" s="1030"/>
      <c r="O798" s="1030"/>
      <c r="P798" s="1030"/>
      <c r="Q798" s="1030"/>
      <c r="R798" s="1030"/>
      <c r="S798" s="1030"/>
      <c r="T798" s="1030"/>
      <c r="U798" s="1064"/>
      <c r="V798" s="1030"/>
      <c r="W798" s="1030"/>
      <c r="X798" s="1030"/>
      <c r="Y798" s="1030"/>
      <c r="Z798" s="1030"/>
      <c r="AA798" s="1030"/>
      <c r="AB798" s="1030"/>
      <c r="AC798" s="1030"/>
      <c r="AD798" s="1030"/>
      <c r="AE798" s="1030"/>
      <c r="AF798" s="1030"/>
      <c r="AG798" s="1030"/>
      <c r="AH798" s="1030"/>
      <c r="AI798" s="1030"/>
      <c r="AJ798" s="1030"/>
      <c r="AK798" s="1030"/>
      <c r="AL798" s="1030"/>
      <c r="AM798" s="1030"/>
      <c r="AN798" s="1030"/>
    </row>
    <row r="799">
      <c r="A799" s="1083"/>
      <c r="B799" s="1104"/>
      <c r="C799" s="1030"/>
      <c r="D799" s="1030"/>
      <c r="E799" s="1030"/>
      <c r="F799" s="1030"/>
      <c r="G799" s="1030"/>
      <c r="H799" s="1030"/>
      <c r="I799" s="1030"/>
      <c r="J799" s="1030"/>
      <c r="K799" s="1030"/>
      <c r="L799" s="1030"/>
      <c r="M799" s="1030"/>
      <c r="N799" s="1030"/>
      <c r="O799" s="1030"/>
      <c r="P799" s="1030"/>
      <c r="Q799" s="1030"/>
      <c r="R799" s="1030"/>
      <c r="S799" s="1030"/>
      <c r="T799" s="1030"/>
      <c r="U799" s="1064"/>
      <c r="V799" s="1030"/>
      <c r="W799" s="1030"/>
      <c r="X799" s="1030"/>
      <c r="Y799" s="1030"/>
      <c r="Z799" s="1030"/>
      <c r="AA799" s="1030"/>
      <c r="AB799" s="1030"/>
      <c r="AC799" s="1030"/>
      <c r="AD799" s="1030"/>
      <c r="AE799" s="1030"/>
      <c r="AF799" s="1030"/>
      <c r="AG799" s="1030"/>
      <c r="AH799" s="1030"/>
      <c r="AI799" s="1030"/>
      <c r="AJ799" s="1030"/>
      <c r="AK799" s="1030"/>
      <c r="AL799" s="1030"/>
      <c r="AM799" s="1030"/>
      <c r="AN799" s="1030"/>
    </row>
    <row r="800">
      <c r="A800" s="1083"/>
      <c r="B800" s="1104"/>
      <c r="C800" s="1030"/>
      <c r="D800" s="1030"/>
      <c r="E800" s="1030"/>
      <c r="F800" s="1030"/>
      <c r="G800" s="1030"/>
      <c r="H800" s="1030"/>
      <c r="I800" s="1030"/>
      <c r="J800" s="1030"/>
      <c r="K800" s="1030"/>
      <c r="L800" s="1030"/>
      <c r="M800" s="1030"/>
      <c r="N800" s="1030"/>
      <c r="O800" s="1030"/>
      <c r="P800" s="1030"/>
      <c r="Q800" s="1030"/>
      <c r="R800" s="1030"/>
      <c r="S800" s="1030"/>
      <c r="T800" s="1030"/>
      <c r="U800" s="1064"/>
      <c r="V800" s="1030"/>
      <c r="W800" s="1030"/>
      <c r="X800" s="1030"/>
      <c r="Y800" s="1030"/>
      <c r="Z800" s="1030"/>
      <c r="AA800" s="1030"/>
      <c r="AB800" s="1030"/>
      <c r="AC800" s="1030"/>
      <c r="AD800" s="1030"/>
      <c r="AE800" s="1030"/>
      <c r="AF800" s="1030"/>
      <c r="AG800" s="1030"/>
      <c r="AH800" s="1030"/>
      <c r="AI800" s="1030"/>
      <c r="AJ800" s="1030"/>
      <c r="AK800" s="1030"/>
      <c r="AL800" s="1030"/>
      <c r="AM800" s="1030"/>
      <c r="AN800" s="1030"/>
    </row>
    <row r="801">
      <c r="A801" s="1083"/>
      <c r="B801" s="1104"/>
      <c r="C801" s="1030"/>
      <c r="D801" s="1030"/>
      <c r="E801" s="1030"/>
      <c r="F801" s="1030"/>
      <c r="G801" s="1030"/>
      <c r="H801" s="1030"/>
      <c r="I801" s="1030"/>
      <c r="J801" s="1030"/>
      <c r="K801" s="1030"/>
      <c r="L801" s="1030"/>
      <c r="M801" s="1030"/>
      <c r="N801" s="1030"/>
      <c r="O801" s="1030"/>
      <c r="P801" s="1030"/>
      <c r="Q801" s="1030"/>
      <c r="R801" s="1030"/>
      <c r="S801" s="1030"/>
      <c r="T801" s="1030"/>
      <c r="U801" s="1064"/>
      <c r="V801" s="1030"/>
      <c r="W801" s="1030"/>
      <c r="X801" s="1030"/>
      <c r="Y801" s="1030"/>
      <c r="Z801" s="1030"/>
      <c r="AA801" s="1030"/>
      <c r="AB801" s="1030"/>
      <c r="AC801" s="1030"/>
      <c r="AD801" s="1030"/>
      <c r="AE801" s="1030"/>
      <c r="AF801" s="1030"/>
      <c r="AG801" s="1030"/>
      <c r="AH801" s="1030"/>
      <c r="AI801" s="1030"/>
      <c r="AJ801" s="1030"/>
      <c r="AK801" s="1030"/>
      <c r="AL801" s="1030"/>
      <c r="AM801" s="1030"/>
      <c r="AN801" s="1030"/>
    </row>
    <row r="802">
      <c r="A802" s="1083"/>
      <c r="B802" s="1104"/>
      <c r="C802" s="1030"/>
      <c r="D802" s="1030"/>
      <c r="E802" s="1030"/>
      <c r="F802" s="1030"/>
      <c r="G802" s="1030"/>
      <c r="H802" s="1030"/>
      <c r="I802" s="1030"/>
      <c r="J802" s="1030"/>
      <c r="K802" s="1030"/>
      <c r="L802" s="1030"/>
      <c r="M802" s="1030"/>
      <c r="N802" s="1030"/>
      <c r="O802" s="1030"/>
      <c r="P802" s="1030"/>
      <c r="Q802" s="1030"/>
      <c r="R802" s="1030"/>
      <c r="S802" s="1030"/>
      <c r="T802" s="1030"/>
      <c r="U802" s="1064"/>
      <c r="V802" s="1030"/>
      <c r="W802" s="1030"/>
      <c r="X802" s="1030"/>
      <c r="Y802" s="1030"/>
      <c r="Z802" s="1030"/>
      <c r="AA802" s="1030"/>
      <c r="AB802" s="1030"/>
      <c r="AC802" s="1030"/>
      <c r="AD802" s="1030"/>
      <c r="AE802" s="1030"/>
      <c r="AF802" s="1030"/>
      <c r="AG802" s="1030"/>
      <c r="AH802" s="1030"/>
      <c r="AI802" s="1030"/>
      <c r="AJ802" s="1030"/>
      <c r="AK802" s="1030"/>
      <c r="AL802" s="1030"/>
      <c r="AM802" s="1030"/>
      <c r="AN802" s="1030"/>
    </row>
    <row r="803">
      <c r="A803" s="1083"/>
      <c r="B803" s="1104"/>
      <c r="C803" s="1030"/>
      <c r="D803" s="1030"/>
      <c r="E803" s="1030"/>
      <c r="F803" s="1030"/>
      <c r="G803" s="1030"/>
      <c r="H803" s="1030"/>
      <c r="I803" s="1030"/>
      <c r="J803" s="1030"/>
      <c r="K803" s="1030"/>
      <c r="L803" s="1030"/>
      <c r="M803" s="1030"/>
      <c r="N803" s="1030"/>
      <c r="O803" s="1030"/>
      <c r="P803" s="1030"/>
      <c r="Q803" s="1030"/>
      <c r="R803" s="1030"/>
      <c r="S803" s="1030"/>
      <c r="T803" s="1030"/>
      <c r="U803" s="1064"/>
      <c r="V803" s="1030"/>
      <c r="W803" s="1030"/>
      <c r="X803" s="1030"/>
      <c r="Y803" s="1030"/>
      <c r="Z803" s="1030"/>
      <c r="AA803" s="1030"/>
      <c r="AB803" s="1030"/>
      <c r="AC803" s="1030"/>
      <c r="AD803" s="1030"/>
      <c r="AE803" s="1030"/>
      <c r="AF803" s="1030"/>
      <c r="AG803" s="1030"/>
      <c r="AH803" s="1030"/>
      <c r="AI803" s="1030"/>
      <c r="AJ803" s="1030"/>
      <c r="AK803" s="1030"/>
      <c r="AL803" s="1030"/>
      <c r="AM803" s="1030"/>
      <c r="AN803" s="1030"/>
    </row>
    <row r="804">
      <c r="A804" s="1083"/>
      <c r="B804" s="1104"/>
      <c r="C804" s="1030"/>
      <c r="D804" s="1030"/>
      <c r="E804" s="1030"/>
      <c r="F804" s="1030"/>
      <c r="G804" s="1030"/>
      <c r="H804" s="1030"/>
      <c r="I804" s="1030"/>
      <c r="J804" s="1030"/>
      <c r="K804" s="1030"/>
      <c r="L804" s="1030"/>
      <c r="M804" s="1030"/>
      <c r="N804" s="1030"/>
      <c r="O804" s="1030"/>
      <c r="P804" s="1030"/>
      <c r="Q804" s="1030"/>
      <c r="R804" s="1030"/>
      <c r="S804" s="1030"/>
      <c r="T804" s="1030"/>
      <c r="U804" s="1064"/>
      <c r="V804" s="1030"/>
      <c r="W804" s="1030"/>
      <c r="X804" s="1030"/>
      <c r="Y804" s="1030"/>
      <c r="Z804" s="1030"/>
      <c r="AA804" s="1030"/>
      <c r="AB804" s="1030"/>
      <c r="AC804" s="1030"/>
      <c r="AD804" s="1030"/>
      <c r="AE804" s="1030"/>
      <c r="AF804" s="1030"/>
      <c r="AG804" s="1030"/>
      <c r="AH804" s="1030"/>
      <c r="AI804" s="1030"/>
      <c r="AJ804" s="1030"/>
      <c r="AK804" s="1030"/>
      <c r="AL804" s="1030"/>
      <c r="AM804" s="1030"/>
      <c r="AN804" s="1030"/>
    </row>
    <row r="805">
      <c r="A805" s="1083"/>
      <c r="B805" s="1104"/>
      <c r="C805" s="1030"/>
      <c r="D805" s="1030"/>
      <c r="E805" s="1030"/>
      <c r="F805" s="1030"/>
      <c r="G805" s="1030"/>
      <c r="H805" s="1030"/>
      <c r="I805" s="1030"/>
      <c r="J805" s="1030"/>
      <c r="K805" s="1030"/>
      <c r="L805" s="1030"/>
      <c r="M805" s="1030"/>
      <c r="N805" s="1030"/>
      <c r="O805" s="1030"/>
      <c r="P805" s="1030"/>
      <c r="Q805" s="1030"/>
      <c r="R805" s="1030"/>
      <c r="S805" s="1030"/>
      <c r="T805" s="1030"/>
      <c r="U805" s="1064"/>
      <c r="V805" s="1030"/>
      <c r="W805" s="1030"/>
      <c r="X805" s="1030"/>
      <c r="Y805" s="1030"/>
      <c r="Z805" s="1030"/>
      <c r="AA805" s="1030"/>
      <c r="AB805" s="1030"/>
      <c r="AC805" s="1030"/>
      <c r="AD805" s="1030"/>
      <c r="AE805" s="1030"/>
      <c r="AF805" s="1030"/>
      <c r="AG805" s="1030"/>
      <c r="AH805" s="1030"/>
      <c r="AI805" s="1030"/>
      <c r="AJ805" s="1030"/>
      <c r="AK805" s="1030"/>
      <c r="AL805" s="1030"/>
      <c r="AM805" s="1030"/>
      <c r="AN805" s="1030"/>
    </row>
    <row r="806">
      <c r="A806" s="1083"/>
      <c r="B806" s="1104"/>
      <c r="C806" s="1030"/>
      <c r="D806" s="1030"/>
      <c r="E806" s="1030"/>
      <c r="F806" s="1030"/>
      <c r="G806" s="1030"/>
      <c r="H806" s="1030"/>
      <c r="I806" s="1030"/>
      <c r="J806" s="1030"/>
      <c r="K806" s="1030"/>
      <c r="L806" s="1030"/>
      <c r="M806" s="1030"/>
      <c r="N806" s="1030"/>
      <c r="O806" s="1030"/>
      <c r="P806" s="1030"/>
      <c r="Q806" s="1030"/>
      <c r="R806" s="1030"/>
      <c r="S806" s="1030"/>
      <c r="T806" s="1030"/>
      <c r="U806" s="1064"/>
      <c r="V806" s="1030"/>
      <c r="W806" s="1030"/>
      <c r="X806" s="1030"/>
      <c r="Y806" s="1030"/>
      <c r="Z806" s="1030"/>
      <c r="AA806" s="1030"/>
      <c r="AB806" s="1030"/>
      <c r="AC806" s="1030"/>
      <c r="AD806" s="1030"/>
      <c r="AE806" s="1030"/>
      <c r="AF806" s="1030"/>
      <c r="AG806" s="1030"/>
      <c r="AH806" s="1030"/>
      <c r="AI806" s="1030"/>
      <c r="AJ806" s="1030"/>
      <c r="AK806" s="1030"/>
      <c r="AL806" s="1030"/>
      <c r="AM806" s="1030"/>
      <c r="AN806" s="1030"/>
    </row>
    <row r="807">
      <c r="A807" s="1083"/>
      <c r="B807" s="1104"/>
      <c r="C807" s="1030"/>
      <c r="D807" s="1030"/>
      <c r="E807" s="1030"/>
      <c r="F807" s="1030"/>
      <c r="G807" s="1030"/>
      <c r="H807" s="1030"/>
      <c r="I807" s="1030"/>
      <c r="J807" s="1030"/>
      <c r="K807" s="1030"/>
      <c r="L807" s="1030"/>
      <c r="M807" s="1030"/>
      <c r="N807" s="1030"/>
      <c r="O807" s="1030"/>
      <c r="P807" s="1030"/>
      <c r="Q807" s="1030"/>
      <c r="R807" s="1030"/>
      <c r="S807" s="1030"/>
      <c r="T807" s="1030"/>
      <c r="U807" s="1064"/>
      <c r="V807" s="1030"/>
      <c r="W807" s="1030"/>
      <c r="X807" s="1030"/>
      <c r="Y807" s="1030"/>
      <c r="Z807" s="1030"/>
      <c r="AA807" s="1030"/>
      <c r="AB807" s="1030"/>
      <c r="AC807" s="1030"/>
      <c r="AD807" s="1030"/>
      <c r="AE807" s="1030"/>
      <c r="AF807" s="1030"/>
      <c r="AG807" s="1030"/>
      <c r="AH807" s="1030"/>
      <c r="AI807" s="1030"/>
      <c r="AJ807" s="1030"/>
      <c r="AK807" s="1030"/>
      <c r="AL807" s="1030"/>
      <c r="AM807" s="1030"/>
      <c r="AN807" s="1030"/>
    </row>
    <row r="808">
      <c r="A808" s="1083"/>
      <c r="B808" s="1104"/>
      <c r="C808" s="1030"/>
      <c r="D808" s="1030"/>
      <c r="E808" s="1030"/>
      <c r="F808" s="1030"/>
      <c r="G808" s="1030"/>
      <c r="H808" s="1030"/>
      <c r="I808" s="1030"/>
      <c r="J808" s="1030"/>
      <c r="K808" s="1030"/>
      <c r="L808" s="1030"/>
      <c r="M808" s="1030"/>
      <c r="N808" s="1030"/>
      <c r="O808" s="1030"/>
      <c r="P808" s="1030"/>
      <c r="Q808" s="1030"/>
      <c r="R808" s="1030"/>
      <c r="S808" s="1030"/>
      <c r="T808" s="1030"/>
      <c r="U808" s="1064"/>
      <c r="V808" s="1030"/>
      <c r="W808" s="1030"/>
      <c r="X808" s="1030"/>
      <c r="Y808" s="1030"/>
      <c r="Z808" s="1030"/>
      <c r="AA808" s="1030"/>
      <c r="AB808" s="1030"/>
      <c r="AC808" s="1030"/>
      <c r="AD808" s="1030"/>
      <c r="AE808" s="1030"/>
      <c r="AF808" s="1030"/>
      <c r="AG808" s="1030"/>
      <c r="AH808" s="1030"/>
      <c r="AI808" s="1030"/>
      <c r="AJ808" s="1030"/>
      <c r="AK808" s="1030"/>
      <c r="AL808" s="1030"/>
      <c r="AM808" s="1030"/>
      <c r="AN808" s="1030"/>
    </row>
    <row r="809">
      <c r="A809" s="1083"/>
      <c r="B809" s="1104"/>
      <c r="C809" s="1030"/>
      <c r="D809" s="1030"/>
      <c r="E809" s="1030"/>
      <c r="F809" s="1030"/>
      <c r="G809" s="1030"/>
      <c r="H809" s="1030"/>
      <c r="I809" s="1030"/>
      <c r="J809" s="1030"/>
      <c r="K809" s="1030"/>
      <c r="L809" s="1030"/>
      <c r="M809" s="1030"/>
      <c r="N809" s="1030"/>
      <c r="O809" s="1030"/>
      <c r="P809" s="1030"/>
      <c r="Q809" s="1030"/>
      <c r="R809" s="1030"/>
      <c r="S809" s="1030"/>
      <c r="T809" s="1030"/>
      <c r="U809" s="1064"/>
      <c r="V809" s="1030"/>
      <c r="W809" s="1030"/>
      <c r="X809" s="1030"/>
      <c r="Y809" s="1030"/>
      <c r="Z809" s="1030"/>
      <c r="AA809" s="1030"/>
      <c r="AB809" s="1030"/>
      <c r="AC809" s="1030"/>
      <c r="AD809" s="1030"/>
      <c r="AE809" s="1030"/>
      <c r="AF809" s="1030"/>
      <c r="AG809" s="1030"/>
      <c r="AH809" s="1030"/>
      <c r="AI809" s="1030"/>
      <c r="AJ809" s="1030"/>
      <c r="AK809" s="1030"/>
      <c r="AL809" s="1030"/>
      <c r="AM809" s="1030"/>
      <c r="AN809" s="1030"/>
    </row>
    <row r="810">
      <c r="A810" s="1083"/>
      <c r="B810" s="1104"/>
      <c r="C810" s="1030"/>
      <c r="D810" s="1030"/>
      <c r="E810" s="1030"/>
      <c r="F810" s="1030"/>
      <c r="G810" s="1030"/>
      <c r="H810" s="1030"/>
      <c r="I810" s="1030"/>
      <c r="J810" s="1030"/>
      <c r="K810" s="1030"/>
      <c r="L810" s="1030"/>
      <c r="M810" s="1030"/>
      <c r="N810" s="1030"/>
      <c r="O810" s="1030"/>
      <c r="P810" s="1030"/>
      <c r="Q810" s="1030"/>
      <c r="R810" s="1030"/>
      <c r="S810" s="1030"/>
      <c r="T810" s="1030"/>
      <c r="U810" s="1064"/>
      <c r="V810" s="1030"/>
      <c r="W810" s="1030"/>
      <c r="X810" s="1030"/>
      <c r="Y810" s="1030"/>
      <c r="Z810" s="1030"/>
      <c r="AA810" s="1030"/>
      <c r="AB810" s="1030"/>
      <c r="AC810" s="1030"/>
      <c r="AD810" s="1030"/>
      <c r="AE810" s="1030"/>
      <c r="AF810" s="1030"/>
      <c r="AG810" s="1030"/>
      <c r="AH810" s="1030"/>
      <c r="AI810" s="1030"/>
      <c r="AJ810" s="1030"/>
      <c r="AK810" s="1030"/>
      <c r="AL810" s="1030"/>
      <c r="AM810" s="1030"/>
      <c r="AN810" s="1030"/>
    </row>
    <row r="811">
      <c r="A811" s="1083"/>
      <c r="B811" s="1104"/>
      <c r="C811" s="1030"/>
      <c r="D811" s="1030"/>
      <c r="E811" s="1030"/>
      <c r="F811" s="1030"/>
      <c r="G811" s="1030"/>
      <c r="H811" s="1030"/>
      <c r="I811" s="1030"/>
      <c r="J811" s="1030"/>
      <c r="K811" s="1030"/>
      <c r="L811" s="1030"/>
      <c r="M811" s="1030"/>
      <c r="N811" s="1030"/>
      <c r="O811" s="1030"/>
      <c r="P811" s="1030"/>
      <c r="Q811" s="1030"/>
      <c r="R811" s="1030"/>
      <c r="S811" s="1030"/>
      <c r="T811" s="1030"/>
      <c r="U811" s="1064"/>
      <c r="V811" s="1030"/>
      <c r="W811" s="1030"/>
      <c r="X811" s="1030"/>
      <c r="Y811" s="1030"/>
      <c r="Z811" s="1030"/>
      <c r="AA811" s="1030"/>
      <c r="AB811" s="1030"/>
      <c r="AC811" s="1030"/>
      <c r="AD811" s="1030"/>
      <c r="AE811" s="1030"/>
      <c r="AF811" s="1030"/>
      <c r="AG811" s="1030"/>
      <c r="AH811" s="1030"/>
      <c r="AI811" s="1030"/>
      <c r="AJ811" s="1030"/>
      <c r="AK811" s="1030"/>
      <c r="AL811" s="1030"/>
      <c r="AM811" s="1030"/>
      <c r="AN811" s="1030"/>
    </row>
    <row r="812">
      <c r="A812" s="1083"/>
      <c r="B812" s="1104"/>
      <c r="C812" s="1030"/>
      <c r="D812" s="1030"/>
      <c r="E812" s="1030"/>
      <c r="F812" s="1030"/>
      <c r="G812" s="1030"/>
      <c r="H812" s="1030"/>
      <c r="I812" s="1030"/>
      <c r="J812" s="1030"/>
      <c r="K812" s="1030"/>
      <c r="L812" s="1030"/>
      <c r="M812" s="1030"/>
      <c r="N812" s="1030"/>
      <c r="O812" s="1030"/>
      <c r="P812" s="1030"/>
      <c r="Q812" s="1030"/>
      <c r="R812" s="1030"/>
      <c r="S812" s="1030"/>
      <c r="T812" s="1030"/>
      <c r="U812" s="1064"/>
      <c r="V812" s="1030"/>
      <c r="W812" s="1030"/>
      <c r="X812" s="1030"/>
      <c r="Y812" s="1030"/>
      <c r="Z812" s="1030"/>
      <c r="AA812" s="1030"/>
      <c r="AB812" s="1030"/>
      <c r="AC812" s="1030"/>
      <c r="AD812" s="1030"/>
      <c r="AE812" s="1030"/>
      <c r="AF812" s="1030"/>
      <c r="AG812" s="1030"/>
      <c r="AH812" s="1030"/>
      <c r="AI812" s="1030"/>
      <c r="AJ812" s="1030"/>
      <c r="AK812" s="1030"/>
      <c r="AL812" s="1030"/>
      <c r="AM812" s="1030"/>
      <c r="AN812" s="1030"/>
    </row>
    <row r="813">
      <c r="A813" s="1083"/>
      <c r="B813" s="1104"/>
      <c r="C813" s="1030"/>
      <c r="D813" s="1030"/>
      <c r="E813" s="1030"/>
      <c r="F813" s="1030"/>
      <c r="G813" s="1030"/>
      <c r="H813" s="1030"/>
      <c r="I813" s="1030"/>
      <c r="J813" s="1030"/>
      <c r="K813" s="1030"/>
      <c r="L813" s="1030"/>
      <c r="M813" s="1030"/>
      <c r="N813" s="1030"/>
      <c r="O813" s="1030"/>
      <c r="P813" s="1030"/>
      <c r="Q813" s="1030"/>
      <c r="R813" s="1030"/>
      <c r="S813" s="1030"/>
      <c r="T813" s="1030"/>
      <c r="U813" s="1064"/>
      <c r="V813" s="1030"/>
      <c r="W813" s="1030"/>
      <c r="X813" s="1030"/>
      <c r="Y813" s="1030"/>
      <c r="Z813" s="1030"/>
      <c r="AA813" s="1030"/>
      <c r="AB813" s="1030"/>
      <c r="AC813" s="1030"/>
      <c r="AD813" s="1030"/>
      <c r="AE813" s="1030"/>
      <c r="AF813" s="1030"/>
      <c r="AG813" s="1030"/>
      <c r="AH813" s="1030"/>
      <c r="AI813" s="1030"/>
      <c r="AJ813" s="1030"/>
      <c r="AK813" s="1030"/>
      <c r="AL813" s="1030"/>
      <c r="AM813" s="1030"/>
      <c r="AN813" s="1030"/>
    </row>
    <row r="814">
      <c r="A814" s="1083"/>
      <c r="B814" s="1104"/>
      <c r="C814" s="1030"/>
      <c r="D814" s="1030"/>
      <c r="E814" s="1030"/>
      <c r="F814" s="1030"/>
      <c r="G814" s="1030"/>
      <c r="H814" s="1030"/>
      <c r="I814" s="1030"/>
      <c r="J814" s="1030"/>
      <c r="K814" s="1030"/>
      <c r="L814" s="1030"/>
      <c r="M814" s="1030"/>
      <c r="N814" s="1030"/>
      <c r="O814" s="1030"/>
      <c r="P814" s="1030"/>
      <c r="Q814" s="1030"/>
      <c r="R814" s="1030"/>
      <c r="S814" s="1030"/>
      <c r="T814" s="1030"/>
      <c r="U814" s="1064"/>
      <c r="V814" s="1030"/>
      <c r="W814" s="1030"/>
      <c r="X814" s="1030"/>
      <c r="Y814" s="1030"/>
      <c r="Z814" s="1030"/>
      <c r="AA814" s="1030"/>
      <c r="AB814" s="1030"/>
      <c r="AC814" s="1030"/>
      <c r="AD814" s="1030"/>
      <c r="AE814" s="1030"/>
      <c r="AF814" s="1030"/>
      <c r="AG814" s="1030"/>
      <c r="AH814" s="1030"/>
      <c r="AI814" s="1030"/>
      <c r="AJ814" s="1030"/>
      <c r="AK814" s="1030"/>
      <c r="AL814" s="1030"/>
      <c r="AM814" s="1030"/>
      <c r="AN814" s="1030"/>
    </row>
    <row r="815">
      <c r="A815" s="1083"/>
      <c r="B815" s="1104"/>
      <c r="C815" s="1030"/>
      <c r="D815" s="1030"/>
      <c r="E815" s="1030"/>
      <c r="F815" s="1030"/>
      <c r="G815" s="1030"/>
      <c r="H815" s="1030"/>
      <c r="I815" s="1030"/>
      <c r="J815" s="1030"/>
      <c r="K815" s="1030"/>
      <c r="L815" s="1030"/>
      <c r="M815" s="1030"/>
      <c r="N815" s="1030"/>
      <c r="O815" s="1030"/>
      <c r="P815" s="1030"/>
      <c r="Q815" s="1030"/>
      <c r="R815" s="1030"/>
      <c r="S815" s="1030"/>
      <c r="T815" s="1030"/>
      <c r="U815" s="1064"/>
      <c r="V815" s="1030"/>
      <c r="W815" s="1030"/>
      <c r="X815" s="1030"/>
      <c r="Y815" s="1030"/>
      <c r="Z815" s="1030"/>
      <c r="AA815" s="1030"/>
      <c r="AB815" s="1030"/>
      <c r="AC815" s="1030"/>
      <c r="AD815" s="1030"/>
      <c r="AE815" s="1030"/>
      <c r="AF815" s="1030"/>
      <c r="AG815" s="1030"/>
      <c r="AH815" s="1030"/>
      <c r="AI815" s="1030"/>
      <c r="AJ815" s="1030"/>
      <c r="AK815" s="1030"/>
      <c r="AL815" s="1030"/>
      <c r="AM815" s="1030"/>
      <c r="AN815" s="1030"/>
    </row>
    <row r="816">
      <c r="A816" s="1083"/>
      <c r="B816" s="1104"/>
      <c r="C816" s="1030"/>
      <c r="D816" s="1030"/>
      <c r="E816" s="1030"/>
      <c r="F816" s="1030"/>
      <c r="G816" s="1030"/>
      <c r="H816" s="1030"/>
      <c r="I816" s="1030"/>
      <c r="J816" s="1030"/>
      <c r="K816" s="1030"/>
      <c r="L816" s="1030"/>
      <c r="M816" s="1030"/>
      <c r="N816" s="1030"/>
      <c r="O816" s="1030"/>
      <c r="P816" s="1030"/>
      <c r="Q816" s="1030"/>
      <c r="R816" s="1030"/>
      <c r="S816" s="1030"/>
      <c r="T816" s="1030"/>
      <c r="U816" s="1064"/>
      <c r="V816" s="1030"/>
      <c r="W816" s="1030"/>
      <c r="X816" s="1030"/>
      <c r="Y816" s="1030"/>
      <c r="Z816" s="1030"/>
      <c r="AA816" s="1030"/>
      <c r="AB816" s="1030"/>
      <c r="AC816" s="1030"/>
      <c r="AD816" s="1030"/>
      <c r="AE816" s="1030"/>
      <c r="AF816" s="1030"/>
      <c r="AG816" s="1030"/>
      <c r="AH816" s="1030"/>
      <c r="AI816" s="1030"/>
      <c r="AJ816" s="1030"/>
      <c r="AK816" s="1030"/>
      <c r="AL816" s="1030"/>
      <c r="AM816" s="1030"/>
      <c r="AN816" s="1030"/>
    </row>
    <row r="817">
      <c r="A817" s="1083"/>
      <c r="B817" s="1104"/>
      <c r="C817" s="1030"/>
      <c r="D817" s="1030"/>
      <c r="E817" s="1030"/>
      <c r="F817" s="1030"/>
      <c r="G817" s="1030"/>
      <c r="H817" s="1030"/>
      <c r="I817" s="1030"/>
      <c r="J817" s="1030"/>
      <c r="K817" s="1030"/>
      <c r="L817" s="1030"/>
      <c r="M817" s="1030"/>
      <c r="N817" s="1030"/>
      <c r="O817" s="1030"/>
      <c r="P817" s="1030"/>
      <c r="Q817" s="1030"/>
      <c r="R817" s="1030"/>
      <c r="S817" s="1030"/>
      <c r="T817" s="1030"/>
      <c r="U817" s="1064"/>
      <c r="V817" s="1030"/>
      <c r="W817" s="1030"/>
      <c r="X817" s="1030"/>
      <c r="Y817" s="1030"/>
      <c r="Z817" s="1030"/>
      <c r="AA817" s="1030"/>
      <c r="AB817" s="1030"/>
      <c r="AC817" s="1030"/>
      <c r="AD817" s="1030"/>
      <c r="AE817" s="1030"/>
      <c r="AF817" s="1030"/>
      <c r="AG817" s="1030"/>
      <c r="AH817" s="1030"/>
      <c r="AI817" s="1030"/>
      <c r="AJ817" s="1030"/>
      <c r="AK817" s="1030"/>
      <c r="AL817" s="1030"/>
      <c r="AM817" s="1030"/>
      <c r="AN817" s="1030"/>
    </row>
    <row r="818">
      <c r="A818" s="1083"/>
      <c r="B818" s="1104"/>
      <c r="C818" s="1030"/>
      <c r="D818" s="1030"/>
      <c r="E818" s="1030"/>
      <c r="F818" s="1030"/>
      <c r="G818" s="1030"/>
      <c r="H818" s="1030"/>
      <c r="I818" s="1030"/>
      <c r="J818" s="1030"/>
      <c r="K818" s="1030"/>
      <c r="L818" s="1030"/>
      <c r="M818" s="1030"/>
      <c r="N818" s="1030"/>
      <c r="O818" s="1030"/>
      <c r="P818" s="1030"/>
      <c r="Q818" s="1030"/>
      <c r="R818" s="1030"/>
      <c r="S818" s="1030"/>
      <c r="T818" s="1030"/>
      <c r="U818" s="1064"/>
      <c r="V818" s="1030"/>
      <c r="W818" s="1030"/>
      <c r="X818" s="1030"/>
      <c r="Y818" s="1030"/>
      <c r="Z818" s="1030"/>
      <c r="AA818" s="1030"/>
      <c r="AB818" s="1030"/>
      <c r="AC818" s="1030"/>
      <c r="AD818" s="1030"/>
      <c r="AE818" s="1030"/>
      <c r="AF818" s="1030"/>
      <c r="AG818" s="1030"/>
      <c r="AH818" s="1030"/>
      <c r="AI818" s="1030"/>
      <c r="AJ818" s="1030"/>
      <c r="AK818" s="1030"/>
      <c r="AL818" s="1030"/>
      <c r="AM818" s="1030"/>
      <c r="AN818" s="1030"/>
    </row>
    <row r="819">
      <c r="A819" s="1083"/>
      <c r="B819" s="1104"/>
      <c r="C819" s="1030"/>
      <c r="D819" s="1030"/>
      <c r="E819" s="1030"/>
      <c r="F819" s="1030"/>
      <c r="G819" s="1030"/>
      <c r="H819" s="1030"/>
      <c r="I819" s="1030"/>
      <c r="J819" s="1030"/>
      <c r="K819" s="1030"/>
      <c r="L819" s="1030"/>
      <c r="M819" s="1030"/>
      <c r="N819" s="1030"/>
      <c r="O819" s="1030"/>
      <c r="P819" s="1030"/>
      <c r="Q819" s="1030"/>
      <c r="R819" s="1030"/>
      <c r="S819" s="1030"/>
      <c r="T819" s="1030"/>
      <c r="U819" s="1064"/>
      <c r="V819" s="1030"/>
      <c r="W819" s="1030"/>
      <c r="X819" s="1030"/>
      <c r="Y819" s="1030"/>
      <c r="Z819" s="1030"/>
      <c r="AA819" s="1030"/>
      <c r="AB819" s="1030"/>
      <c r="AC819" s="1030"/>
      <c r="AD819" s="1030"/>
      <c r="AE819" s="1030"/>
      <c r="AF819" s="1030"/>
      <c r="AG819" s="1030"/>
      <c r="AH819" s="1030"/>
      <c r="AI819" s="1030"/>
      <c r="AJ819" s="1030"/>
      <c r="AK819" s="1030"/>
      <c r="AL819" s="1030"/>
      <c r="AM819" s="1030"/>
      <c r="AN819" s="1030"/>
    </row>
    <row r="820">
      <c r="A820" s="1083"/>
      <c r="B820" s="1104"/>
      <c r="C820" s="1030"/>
      <c r="D820" s="1030"/>
      <c r="E820" s="1030"/>
      <c r="F820" s="1030"/>
      <c r="G820" s="1030"/>
      <c r="H820" s="1030"/>
      <c r="I820" s="1030"/>
      <c r="J820" s="1030"/>
      <c r="K820" s="1030"/>
      <c r="L820" s="1030"/>
      <c r="M820" s="1030"/>
      <c r="N820" s="1030"/>
      <c r="O820" s="1030"/>
      <c r="P820" s="1030"/>
      <c r="Q820" s="1030"/>
      <c r="R820" s="1030"/>
      <c r="S820" s="1030"/>
      <c r="T820" s="1030"/>
      <c r="U820" s="1064"/>
      <c r="V820" s="1030"/>
      <c r="W820" s="1030"/>
      <c r="X820" s="1030"/>
      <c r="Y820" s="1030"/>
      <c r="Z820" s="1030"/>
      <c r="AA820" s="1030"/>
      <c r="AB820" s="1030"/>
      <c r="AC820" s="1030"/>
      <c r="AD820" s="1030"/>
      <c r="AE820" s="1030"/>
      <c r="AF820" s="1030"/>
      <c r="AG820" s="1030"/>
      <c r="AH820" s="1030"/>
      <c r="AI820" s="1030"/>
      <c r="AJ820" s="1030"/>
      <c r="AK820" s="1030"/>
      <c r="AL820" s="1030"/>
      <c r="AM820" s="1030"/>
      <c r="AN820" s="1030"/>
    </row>
    <row r="821">
      <c r="A821" s="1083"/>
      <c r="B821" s="1104"/>
      <c r="C821" s="1030"/>
      <c r="D821" s="1030"/>
      <c r="E821" s="1030"/>
      <c r="F821" s="1030"/>
      <c r="G821" s="1030"/>
      <c r="H821" s="1030"/>
      <c r="I821" s="1030"/>
      <c r="J821" s="1030"/>
      <c r="K821" s="1030"/>
      <c r="L821" s="1030"/>
      <c r="M821" s="1030"/>
      <c r="N821" s="1030"/>
      <c r="O821" s="1030"/>
      <c r="P821" s="1030"/>
      <c r="Q821" s="1030"/>
      <c r="R821" s="1030"/>
      <c r="S821" s="1030"/>
      <c r="T821" s="1030"/>
      <c r="U821" s="1064"/>
      <c r="V821" s="1030"/>
      <c r="W821" s="1030"/>
      <c r="X821" s="1030"/>
      <c r="Y821" s="1030"/>
      <c r="Z821" s="1030"/>
      <c r="AA821" s="1030"/>
      <c r="AB821" s="1030"/>
      <c r="AC821" s="1030"/>
      <c r="AD821" s="1030"/>
      <c r="AE821" s="1030"/>
      <c r="AF821" s="1030"/>
      <c r="AG821" s="1030"/>
      <c r="AH821" s="1030"/>
      <c r="AI821" s="1030"/>
      <c r="AJ821" s="1030"/>
      <c r="AK821" s="1030"/>
      <c r="AL821" s="1030"/>
      <c r="AM821" s="1030"/>
      <c r="AN821" s="1030"/>
    </row>
    <row r="822">
      <c r="A822" s="1083"/>
      <c r="B822" s="1104"/>
      <c r="C822" s="1030"/>
      <c r="D822" s="1030"/>
      <c r="E822" s="1030"/>
      <c r="F822" s="1030"/>
      <c r="G822" s="1030"/>
      <c r="H822" s="1030"/>
      <c r="I822" s="1030"/>
      <c r="J822" s="1030"/>
      <c r="K822" s="1030"/>
      <c r="L822" s="1030"/>
      <c r="M822" s="1030"/>
      <c r="N822" s="1030"/>
      <c r="O822" s="1030"/>
      <c r="P822" s="1030"/>
      <c r="Q822" s="1030"/>
      <c r="R822" s="1030"/>
      <c r="S822" s="1030"/>
      <c r="T822" s="1030"/>
      <c r="U822" s="1064"/>
      <c r="V822" s="1030"/>
      <c r="W822" s="1030"/>
      <c r="X822" s="1030"/>
      <c r="Y822" s="1030"/>
      <c r="Z822" s="1030"/>
      <c r="AA822" s="1030"/>
      <c r="AB822" s="1030"/>
      <c r="AC822" s="1030"/>
      <c r="AD822" s="1030"/>
      <c r="AE822" s="1030"/>
      <c r="AF822" s="1030"/>
      <c r="AG822" s="1030"/>
      <c r="AH822" s="1030"/>
      <c r="AI822" s="1030"/>
      <c r="AJ822" s="1030"/>
      <c r="AK822" s="1030"/>
      <c r="AL822" s="1030"/>
      <c r="AM822" s="1030"/>
      <c r="AN822" s="1030"/>
    </row>
    <row r="823">
      <c r="A823" s="1083"/>
      <c r="B823" s="1104"/>
      <c r="C823" s="1030"/>
      <c r="D823" s="1030"/>
      <c r="E823" s="1030"/>
      <c r="F823" s="1030"/>
      <c r="G823" s="1030"/>
      <c r="H823" s="1030"/>
      <c r="I823" s="1030"/>
      <c r="J823" s="1030"/>
      <c r="K823" s="1030"/>
      <c r="L823" s="1030"/>
      <c r="M823" s="1030"/>
      <c r="N823" s="1030"/>
      <c r="O823" s="1030"/>
      <c r="P823" s="1030"/>
      <c r="Q823" s="1030"/>
      <c r="R823" s="1030"/>
      <c r="S823" s="1030"/>
      <c r="T823" s="1030"/>
      <c r="U823" s="1064"/>
      <c r="V823" s="1030"/>
      <c r="W823" s="1030"/>
      <c r="X823" s="1030"/>
      <c r="Y823" s="1030"/>
      <c r="Z823" s="1030"/>
      <c r="AA823" s="1030"/>
      <c r="AB823" s="1030"/>
      <c r="AC823" s="1030"/>
      <c r="AD823" s="1030"/>
      <c r="AE823" s="1030"/>
      <c r="AF823" s="1030"/>
      <c r="AG823" s="1030"/>
      <c r="AH823" s="1030"/>
      <c r="AI823" s="1030"/>
      <c r="AJ823" s="1030"/>
      <c r="AK823" s="1030"/>
      <c r="AL823" s="1030"/>
      <c r="AM823" s="1030"/>
      <c r="AN823" s="1030"/>
    </row>
    <row r="824">
      <c r="A824" s="1083"/>
      <c r="B824" s="1104"/>
      <c r="C824" s="1030"/>
      <c r="D824" s="1030"/>
      <c r="E824" s="1030"/>
      <c r="F824" s="1030"/>
      <c r="G824" s="1030"/>
      <c r="H824" s="1030"/>
      <c r="I824" s="1030"/>
      <c r="J824" s="1030"/>
      <c r="K824" s="1030"/>
      <c r="L824" s="1030"/>
      <c r="M824" s="1030"/>
      <c r="N824" s="1030"/>
      <c r="O824" s="1030"/>
      <c r="P824" s="1030"/>
      <c r="Q824" s="1030"/>
      <c r="R824" s="1030"/>
      <c r="S824" s="1030"/>
      <c r="T824" s="1030"/>
      <c r="U824" s="1064"/>
      <c r="V824" s="1030"/>
      <c r="W824" s="1030"/>
      <c r="X824" s="1030"/>
      <c r="Y824" s="1030"/>
      <c r="Z824" s="1030"/>
      <c r="AA824" s="1030"/>
      <c r="AB824" s="1030"/>
      <c r="AC824" s="1030"/>
      <c r="AD824" s="1030"/>
      <c r="AE824" s="1030"/>
      <c r="AF824" s="1030"/>
      <c r="AG824" s="1030"/>
      <c r="AH824" s="1030"/>
      <c r="AI824" s="1030"/>
      <c r="AJ824" s="1030"/>
      <c r="AK824" s="1030"/>
      <c r="AL824" s="1030"/>
      <c r="AM824" s="1030"/>
      <c r="AN824" s="1030"/>
    </row>
    <row r="825">
      <c r="A825" s="1083"/>
      <c r="B825" s="1104"/>
      <c r="C825" s="1030"/>
      <c r="D825" s="1030"/>
      <c r="E825" s="1030"/>
      <c r="F825" s="1030"/>
      <c r="G825" s="1030"/>
      <c r="H825" s="1030"/>
      <c r="I825" s="1030"/>
      <c r="J825" s="1030"/>
      <c r="K825" s="1030"/>
      <c r="L825" s="1030"/>
      <c r="M825" s="1030"/>
      <c r="N825" s="1030"/>
      <c r="O825" s="1030"/>
      <c r="P825" s="1030"/>
      <c r="Q825" s="1030"/>
      <c r="R825" s="1030"/>
      <c r="S825" s="1030"/>
      <c r="T825" s="1030"/>
      <c r="U825" s="1064"/>
      <c r="V825" s="1030"/>
      <c r="W825" s="1030"/>
      <c r="X825" s="1030"/>
      <c r="Y825" s="1030"/>
      <c r="Z825" s="1030"/>
      <c r="AA825" s="1030"/>
      <c r="AB825" s="1030"/>
      <c r="AC825" s="1030"/>
      <c r="AD825" s="1030"/>
      <c r="AE825" s="1030"/>
      <c r="AF825" s="1030"/>
      <c r="AG825" s="1030"/>
      <c r="AH825" s="1030"/>
      <c r="AI825" s="1030"/>
      <c r="AJ825" s="1030"/>
      <c r="AK825" s="1030"/>
      <c r="AL825" s="1030"/>
      <c r="AM825" s="1030"/>
      <c r="AN825" s="1030"/>
    </row>
    <row r="826">
      <c r="A826" s="1083"/>
      <c r="B826" s="1104"/>
      <c r="C826" s="1030"/>
      <c r="D826" s="1030"/>
      <c r="E826" s="1030"/>
      <c r="F826" s="1030"/>
      <c r="G826" s="1030"/>
      <c r="H826" s="1030"/>
      <c r="I826" s="1030"/>
      <c r="J826" s="1030"/>
      <c r="K826" s="1030"/>
      <c r="L826" s="1030"/>
      <c r="M826" s="1030"/>
      <c r="N826" s="1030"/>
      <c r="O826" s="1030"/>
      <c r="P826" s="1030"/>
      <c r="Q826" s="1030"/>
      <c r="R826" s="1030"/>
      <c r="S826" s="1030"/>
      <c r="T826" s="1030"/>
      <c r="U826" s="1064"/>
      <c r="V826" s="1030"/>
      <c r="W826" s="1030"/>
      <c r="X826" s="1030"/>
      <c r="Y826" s="1030"/>
      <c r="Z826" s="1030"/>
      <c r="AA826" s="1030"/>
      <c r="AB826" s="1030"/>
      <c r="AC826" s="1030"/>
      <c r="AD826" s="1030"/>
      <c r="AE826" s="1030"/>
      <c r="AF826" s="1030"/>
      <c r="AG826" s="1030"/>
      <c r="AH826" s="1030"/>
      <c r="AI826" s="1030"/>
      <c r="AJ826" s="1030"/>
      <c r="AK826" s="1030"/>
      <c r="AL826" s="1030"/>
      <c r="AM826" s="1030"/>
      <c r="AN826" s="1030"/>
    </row>
    <row r="827">
      <c r="A827" s="1083"/>
      <c r="B827" s="1104"/>
      <c r="C827" s="1030"/>
      <c r="D827" s="1030"/>
      <c r="E827" s="1030"/>
      <c r="F827" s="1030"/>
      <c r="G827" s="1030"/>
      <c r="H827" s="1030"/>
      <c r="I827" s="1030"/>
      <c r="J827" s="1030"/>
      <c r="K827" s="1030"/>
      <c r="L827" s="1030"/>
      <c r="M827" s="1030"/>
      <c r="N827" s="1030"/>
      <c r="O827" s="1030"/>
      <c r="P827" s="1030"/>
      <c r="Q827" s="1030"/>
      <c r="R827" s="1030"/>
      <c r="S827" s="1030"/>
      <c r="T827" s="1030"/>
      <c r="U827" s="1064"/>
      <c r="V827" s="1030"/>
      <c r="W827" s="1030"/>
      <c r="X827" s="1030"/>
      <c r="Y827" s="1030"/>
      <c r="Z827" s="1030"/>
      <c r="AA827" s="1030"/>
      <c r="AB827" s="1030"/>
      <c r="AC827" s="1030"/>
      <c r="AD827" s="1030"/>
      <c r="AE827" s="1030"/>
      <c r="AF827" s="1030"/>
      <c r="AG827" s="1030"/>
      <c r="AH827" s="1030"/>
      <c r="AI827" s="1030"/>
      <c r="AJ827" s="1030"/>
      <c r="AK827" s="1030"/>
      <c r="AL827" s="1030"/>
      <c r="AM827" s="1030"/>
      <c r="AN827" s="1030"/>
    </row>
    <row r="828">
      <c r="A828" s="1083"/>
      <c r="B828" s="1104"/>
      <c r="C828" s="1030"/>
      <c r="D828" s="1030"/>
      <c r="E828" s="1030"/>
      <c r="F828" s="1030"/>
      <c r="G828" s="1030"/>
      <c r="H828" s="1030"/>
      <c r="I828" s="1030"/>
      <c r="J828" s="1030"/>
      <c r="K828" s="1030"/>
      <c r="L828" s="1030"/>
      <c r="M828" s="1030"/>
      <c r="N828" s="1030"/>
      <c r="O828" s="1030"/>
      <c r="P828" s="1030"/>
      <c r="Q828" s="1030"/>
      <c r="R828" s="1030"/>
      <c r="S828" s="1030"/>
      <c r="T828" s="1030"/>
      <c r="U828" s="1064"/>
      <c r="V828" s="1030"/>
      <c r="W828" s="1030"/>
      <c r="X828" s="1030"/>
      <c r="Y828" s="1030"/>
      <c r="Z828" s="1030"/>
      <c r="AA828" s="1030"/>
      <c r="AB828" s="1030"/>
      <c r="AC828" s="1030"/>
      <c r="AD828" s="1030"/>
      <c r="AE828" s="1030"/>
      <c r="AF828" s="1030"/>
      <c r="AG828" s="1030"/>
      <c r="AH828" s="1030"/>
      <c r="AI828" s="1030"/>
      <c r="AJ828" s="1030"/>
      <c r="AK828" s="1030"/>
      <c r="AL828" s="1030"/>
      <c r="AM828" s="1030"/>
      <c r="AN828" s="1030"/>
    </row>
    <row r="829">
      <c r="A829" s="1083"/>
      <c r="B829" s="1104"/>
      <c r="C829" s="1030"/>
      <c r="D829" s="1030"/>
      <c r="E829" s="1030"/>
      <c r="F829" s="1030"/>
      <c r="G829" s="1030"/>
      <c r="H829" s="1030"/>
      <c r="I829" s="1030"/>
      <c r="J829" s="1030"/>
      <c r="K829" s="1030"/>
      <c r="L829" s="1030"/>
      <c r="M829" s="1030"/>
      <c r="N829" s="1030"/>
      <c r="O829" s="1030"/>
      <c r="P829" s="1030"/>
      <c r="Q829" s="1030"/>
      <c r="R829" s="1030"/>
      <c r="S829" s="1030"/>
      <c r="T829" s="1030"/>
      <c r="U829" s="1064"/>
      <c r="V829" s="1030"/>
      <c r="W829" s="1030"/>
      <c r="X829" s="1030"/>
      <c r="Y829" s="1030"/>
      <c r="Z829" s="1030"/>
      <c r="AA829" s="1030"/>
      <c r="AB829" s="1030"/>
      <c r="AC829" s="1030"/>
      <c r="AD829" s="1030"/>
      <c r="AE829" s="1030"/>
      <c r="AF829" s="1030"/>
      <c r="AG829" s="1030"/>
      <c r="AH829" s="1030"/>
      <c r="AI829" s="1030"/>
      <c r="AJ829" s="1030"/>
      <c r="AK829" s="1030"/>
      <c r="AL829" s="1030"/>
      <c r="AM829" s="1030"/>
      <c r="AN829" s="1030"/>
    </row>
    <row r="830">
      <c r="A830" s="1083"/>
      <c r="B830" s="1104"/>
      <c r="C830" s="1030"/>
      <c r="D830" s="1030"/>
      <c r="E830" s="1030"/>
      <c r="F830" s="1030"/>
      <c r="G830" s="1030"/>
      <c r="H830" s="1030"/>
      <c r="I830" s="1030"/>
      <c r="J830" s="1030"/>
      <c r="K830" s="1030"/>
      <c r="L830" s="1030"/>
      <c r="M830" s="1030"/>
      <c r="N830" s="1030"/>
      <c r="O830" s="1030"/>
      <c r="P830" s="1030"/>
      <c r="Q830" s="1030"/>
      <c r="R830" s="1030"/>
      <c r="S830" s="1030"/>
      <c r="T830" s="1030"/>
      <c r="U830" s="1064"/>
      <c r="V830" s="1030"/>
      <c r="W830" s="1030"/>
      <c r="X830" s="1030"/>
      <c r="Y830" s="1030"/>
      <c r="Z830" s="1030"/>
      <c r="AA830" s="1030"/>
      <c r="AB830" s="1030"/>
      <c r="AC830" s="1030"/>
      <c r="AD830" s="1030"/>
      <c r="AE830" s="1030"/>
      <c r="AF830" s="1030"/>
      <c r="AG830" s="1030"/>
      <c r="AH830" s="1030"/>
      <c r="AI830" s="1030"/>
      <c r="AJ830" s="1030"/>
      <c r="AK830" s="1030"/>
      <c r="AL830" s="1030"/>
      <c r="AM830" s="1030"/>
      <c r="AN830" s="1030"/>
    </row>
    <row r="831">
      <c r="A831" s="1083"/>
      <c r="B831" s="1104"/>
      <c r="C831" s="1030"/>
      <c r="D831" s="1030"/>
      <c r="E831" s="1030"/>
      <c r="F831" s="1030"/>
      <c r="G831" s="1030"/>
      <c r="H831" s="1030"/>
      <c r="I831" s="1030"/>
      <c r="J831" s="1030"/>
      <c r="K831" s="1030"/>
      <c r="L831" s="1030"/>
      <c r="M831" s="1030"/>
      <c r="N831" s="1030"/>
      <c r="O831" s="1030"/>
      <c r="P831" s="1030"/>
      <c r="Q831" s="1030"/>
      <c r="R831" s="1030"/>
      <c r="S831" s="1030"/>
      <c r="T831" s="1030"/>
      <c r="U831" s="1064"/>
      <c r="V831" s="1030"/>
      <c r="W831" s="1030"/>
      <c r="X831" s="1030"/>
      <c r="Y831" s="1030"/>
      <c r="Z831" s="1030"/>
      <c r="AA831" s="1030"/>
      <c r="AB831" s="1030"/>
      <c r="AC831" s="1030"/>
      <c r="AD831" s="1030"/>
      <c r="AE831" s="1030"/>
      <c r="AF831" s="1030"/>
      <c r="AG831" s="1030"/>
      <c r="AH831" s="1030"/>
      <c r="AI831" s="1030"/>
      <c r="AJ831" s="1030"/>
      <c r="AK831" s="1030"/>
      <c r="AL831" s="1030"/>
      <c r="AM831" s="1030"/>
      <c r="AN831" s="1030"/>
    </row>
    <row r="832">
      <c r="A832" s="1083"/>
      <c r="B832" s="1104"/>
      <c r="C832" s="1030"/>
      <c r="D832" s="1030"/>
      <c r="E832" s="1030"/>
      <c r="F832" s="1030"/>
      <c r="G832" s="1030"/>
      <c r="H832" s="1030"/>
      <c r="I832" s="1030"/>
      <c r="J832" s="1030"/>
      <c r="K832" s="1030"/>
      <c r="L832" s="1030"/>
      <c r="M832" s="1030"/>
      <c r="N832" s="1030"/>
      <c r="O832" s="1030"/>
      <c r="P832" s="1030"/>
      <c r="Q832" s="1030"/>
      <c r="R832" s="1030"/>
      <c r="S832" s="1030"/>
      <c r="T832" s="1030"/>
      <c r="U832" s="1064"/>
      <c r="V832" s="1030"/>
      <c r="W832" s="1030"/>
      <c r="X832" s="1030"/>
      <c r="Y832" s="1030"/>
      <c r="Z832" s="1030"/>
      <c r="AA832" s="1030"/>
      <c r="AB832" s="1030"/>
      <c r="AC832" s="1030"/>
      <c r="AD832" s="1030"/>
      <c r="AE832" s="1030"/>
      <c r="AF832" s="1030"/>
      <c r="AG832" s="1030"/>
      <c r="AH832" s="1030"/>
      <c r="AI832" s="1030"/>
      <c r="AJ832" s="1030"/>
      <c r="AK832" s="1030"/>
      <c r="AL832" s="1030"/>
      <c r="AM832" s="1030"/>
      <c r="AN832" s="1030"/>
    </row>
    <row r="833">
      <c r="A833" s="1083"/>
      <c r="B833" s="1104"/>
      <c r="C833" s="1030"/>
      <c r="D833" s="1030"/>
      <c r="E833" s="1030"/>
      <c r="F833" s="1030"/>
      <c r="G833" s="1030"/>
      <c r="H833" s="1030"/>
      <c r="I833" s="1030"/>
      <c r="J833" s="1030"/>
      <c r="K833" s="1030"/>
      <c r="L833" s="1030"/>
      <c r="M833" s="1030"/>
      <c r="N833" s="1030"/>
      <c r="O833" s="1030"/>
      <c r="P833" s="1030"/>
      <c r="Q833" s="1030"/>
      <c r="R833" s="1030"/>
      <c r="S833" s="1030"/>
      <c r="T833" s="1030"/>
      <c r="U833" s="1064"/>
      <c r="V833" s="1030"/>
      <c r="W833" s="1030"/>
      <c r="X833" s="1030"/>
      <c r="Y833" s="1030"/>
      <c r="Z833" s="1030"/>
      <c r="AA833" s="1030"/>
      <c r="AB833" s="1030"/>
      <c r="AC833" s="1030"/>
      <c r="AD833" s="1030"/>
      <c r="AE833" s="1030"/>
      <c r="AF833" s="1030"/>
      <c r="AG833" s="1030"/>
      <c r="AH833" s="1030"/>
      <c r="AI833" s="1030"/>
      <c r="AJ833" s="1030"/>
      <c r="AK833" s="1030"/>
      <c r="AL833" s="1030"/>
      <c r="AM833" s="1030"/>
      <c r="AN833" s="1030"/>
    </row>
    <row r="834">
      <c r="A834" s="1083"/>
      <c r="B834" s="1104"/>
      <c r="C834" s="1030"/>
      <c r="D834" s="1030"/>
      <c r="E834" s="1030"/>
      <c r="F834" s="1030"/>
      <c r="G834" s="1030"/>
      <c r="H834" s="1030"/>
      <c r="I834" s="1030"/>
      <c r="J834" s="1030"/>
      <c r="K834" s="1030"/>
      <c r="L834" s="1030"/>
      <c r="M834" s="1030"/>
      <c r="N834" s="1030"/>
      <c r="O834" s="1030"/>
      <c r="P834" s="1030"/>
      <c r="Q834" s="1030"/>
      <c r="R834" s="1030"/>
      <c r="S834" s="1030"/>
      <c r="T834" s="1030"/>
      <c r="U834" s="1064"/>
      <c r="V834" s="1030"/>
      <c r="W834" s="1030"/>
      <c r="X834" s="1030"/>
      <c r="Y834" s="1030"/>
      <c r="Z834" s="1030"/>
      <c r="AA834" s="1030"/>
      <c r="AB834" s="1030"/>
      <c r="AC834" s="1030"/>
      <c r="AD834" s="1030"/>
      <c r="AE834" s="1030"/>
      <c r="AF834" s="1030"/>
      <c r="AG834" s="1030"/>
      <c r="AH834" s="1030"/>
      <c r="AI834" s="1030"/>
      <c r="AJ834" s="1030"/>
      <c r="AK834" s="1030"/>
      <c r="AL834" s="1030"/>
      <c r="AM834" s="1030"/>
      <c r="AN834" s="1030"/>
    </row>
    <row r="835">
      <c r="A835" s="1083"/>
      <c r="B835" s="1104"/>
      <c r="C835" s="1030"/>
      <c r="D835" s="1030"/>
      <c r="E835" s="1030"/>
      <c r="F835" s="1030"/>
      <c r="G835" s="1030"/>
      <c r="H835" s="1030"/>
      <c r="I835" s="1030"/>
      <c r="J835" s="1030"/>
      <c r="K835" s="1030"/>
      <c r="L835" s="1030"/>
      <c r="M835" s="1030"/>
      <c r="N835" s="1030"/>
      <c r="O835" s="1030"/>
      <c r="P835" s="1030"/>
      <c r="Q835" s="1030"/>
      <c r="R835" s="1030"/>
      <c r="S835" s="1030"/>
      <c r="T835" s="1030"/>
      <c r="U835" s="1064"/>
      <c r="V835" s="1030"/>
      <c r="W835" s="1030"/>
      <c r="X835" s="1030"/>
      <c r="Y835" s="1030"/>
      <c r="Z835" s="1030"/>
      <c r="AA835" s="1030"/>
      <c r="AB835" s="1030"/>
      <c r="AC835" s="1030"/>
      <c r="AD835" s="1030"/>
      <c r="AE835" s="1030"/>
      <c r="AF835" s="1030"/>
      <c r="AG835" s="1030"/>
      <c r="AH835" s="1030"/>
      <c r="AI835" s="1030"/>
      <c r="AJ835" s="1030"/>
      <c r="AK835" s="1030"/>
      <c r="AL835" s="1030"/>
      <c r="AM835" s="1030"/>
      <c r="AN835" s="1030"/>
    </row>
    <row r="836">
      <c r="A836" s="1083"/>
      <c r="B836" s="1104"/>
      <c r="C836" s="1030"/>
      <c r="D836" s="1030"/>
      <c r="E836" s="1030"/>
      <c r="F836" s="1030"/>
      <c r="G836" s="1030"/>
      <c r="H836" s="1030"/>
      <c r="I836" s="1030"/>
      <c r="J836" s="1030"/>
      <c r="K836" s="1030"/>
      <c r="L836" s="1030"/>
      <c r="M836" s="1030"/>
      <c r="N836" s="1030"/>
      <c r="O836" s="1030"/>
      <c r="P836" s="1030"/>
      <c r="Q836" s="1030"/>
      <c r="R836" s="1030"/>
      <c r="S836" s="1030"/>
      <c r="T836" s="1030"/>
      <c r="U836" s="1064"/>
      <c r="V836" s="1030"/>
      <c r="W836" s="1030"/>
      <c r="X836" s="1030"/>
      <c r="Y836" s="1030"/>
      <c r="Z836" s="1030"/>
      <c r="AA836" s="1030"/>
      <c r="AB836" s="1030"/>
      <c r="AC836" s="1030"/>
      <c r="AD836" s="1030"/>
      <c r="AE836" s="1030"/>
      <c r="AF836" s="1030"/>
      <c r="AG836" s="1030"/>
      <c r="AH836" s="1030"/>
      <c r="AI836" s="1030"/>
      <c r="AJ836" s="1030"/>
      <c r="AK836" s="1030"/>
      <c r="AL836" s="1030"/>
      <c r="AM836" s="1030"/>
      <c r="AN836" s="1030"/>
    </row>
    <row r="837">
      <c r="A837" s="1083"/>
      <c r="B837" s="1104"/>
      <c r="C837" s="1030"/>
      <c r="D837" s="1030"/>
      <c r="E837" s="1030"/>
      <c r="F837" s="1030"/>
      <c r="G837" s="1030"/>
      <c r="H837" s="1030"/>
      <c r="I837" s="1030"/>
      <c r="J837" s="1030"/>
      <c r="K837" s="1030"/>
      <c r="L837" s="1030"/>
      <c r="M837" s="1030"/>
      <c r="N837" s="1030"/>
      <c r="O837" s="1030"/>
      <c r="P837" s="1030"/>
      <c r="Q837" s="1030"/>
      <c r="R837" s="1030"/>
      <c r="S837" s="1030"/>
      <c r="T837" s="1030"/>
      <c r="U837" s="1064"/>
      <c r="V837" s="1030"/>
      <c r="W837" s="1030"/>
      <c r="X837" s="1030"/>
      <c r="Y837" s="1030"/>
      <c r="Z837" s="1030"/>
      <c r="AA837" s="1030"/>
      <c r="AB837" s="1030"/>
      <c r="AC837" s="1030"/>
      <c r="AD837" s="1030"/>
      <c r="AE837" s="1030"/>
      <c r="AF837" s="1030"/>
      <c r="AG837" s="1030"/>
      <c r="AH837" s="1030"/>
      <c r="AI837" s="1030"/>
      <c r="AJ837" s="1030"/>
      <c r="AK837" s="1030"/>
      <c r="AL837" s="1030"/>
      <c r="AM837" s="1030"/>
      <c r="AN837" s="1030"/>
    </row>
    <row r="838">
      <c r="A838" s="1083"/>
      <c r="B838" s="1104"/>
      <c r="C838" s="1030"/>
      <c r="D838" s="1030"/>
      <c r="E838" s="1030"/>
      <c r="F838" s="1030"/>
      <c r="G838" s="1030"/>
      <c r="H838" s="1030"/>
      <c r="I838" s="1030"/>
      <c r="J838" s="1030"/>
      <c r="K838" s="1030"/>
      <c r="L838" s="1030"/>
      <c r="M838" s="1030"/>
      <c r="N838" s="1030"/>
      <c r="O838" s="1030"/>
      <c r="P838" s="1030"/>
      <c r="Q838" s="1030"/>
      <c r="R838" s="1030"/>
      <c r="S838" s="1030"/>
      <c r="T838" s="1030"/>
      <c r="U838" s="1064"/>
      <c r="V838" s="1030"/>
      <c r="W838" s="1030"/>
      <c r="X838" s="1030"/>
      <c r="Y838" s="1030"/>
      <c r="Z838" s="1030"/>
      <c r="AA838" s="1030"/>
      <c r="AB838" s="1030"/>
      <c r="AC838" s="1030"/>
      <c r="AD838" s="1030"/>
      <c r="AE838" s="1030"/>
      <c r="AF838" s="1030"/>
      <c r="AG838" s="1030"/>
      <c r="AH838" s="1030"/>
      <c r="AI838" s="1030"/>
      <c r="AJ838" s="1030"/>
      <c r="AK838" s="1030"/>
      <c r="AL838" s="1030"/>
      <c r="AM838" s="1030"/>
      <c r="AN838" s="1030"/>
    </row>
    <row r="839">
      <c r="A839" s="1083"/>
      <c r="B839" s="1104"/>
      <c r="C839" s="1030"/>
      <c r="D839" s="1030"/>
      <c r="E839" s="1030"/>
      <c r="F839" s="1030"/>
      <c r="G839" s="1030"/>
      <c r="H839" s="1030"/>
      <c r="I839" s="1030"/>
      <c r="J839" s="1030"/>
      <c r="K839" s="1030"/>
      <c r="L839" s="1030"/>
      <c r="M839" s="1030"/>
      <c r="N839" s="1030"/>
      <c r="O839" s="1030"/>
      <c r="P839" s="1030"/>
      <c r="Q839" s="1030"/>
      <c r="R839" s="1030"/>
      <c r="S839" s="1030"/>
      <c r="T839" s="1030"/>
      <c r="U839" s="1064"/>
      <c r="V839" s="1030"/>
      <c r="W839" s="1030"/>
      <c r="X839" s="1030"/>
      <c r="Y839" s="1030"/>
      <c r="Z839" s="1030"/>
      <c r="AA839" s="1030"/>
      <c r="AB839" s="1030"/>
      <c r="AC839" s="1030"/>
      <c r="AD839" s="1030"/>
      <c r="AE839" s="1030"/>
      <c r="AF839" s="1030"/>
      <c r="AG839" s="1030"/>
      <c r="AH839" s="1030"/>
      <c r="AI839" s="1030"/>
      <c r="AJ839" s="1030"/>
      <c r="AK839" s="1030"/>
      <c r="AL839" s="1030"/>
      <c r="AM839" s="1030"/>
      <c r="AN839" s="1030"/>
    </row>
    <row r="840">
      <c r="A840" s="1083"/>
      <c r="B840" s="1104"/>
      <c r="C840" s="1030"/>
      <c r="D840" s="1030"/>
      <c r="E840" s="1030"/>
      <c r="F840" s="1030"/>
      <c r="G840" s="1030"/>
      <c r="H840" s="1030"/>
      <c r="I840" s="1030"/>
      <c r="J840" s="1030"/>
      <c r="K840" s="1030"/>
      <c r="L840" s="1030"/>
      <c r="M840" s="1030"/>
      <c r="N840" s="1030"/>
      <c r="O840" s="1030"/>
      <c r="P840" s="1030"/>
      <c r="Q840" s="1030"/>
      <c r="R840" s="1030"/>
      <c r="S840" s="1030"/>
      <c r="T840" s="1030"/>
      <c r="U840" s="1064"/>
      <c r="V840" s="1030"/>
      <c r="W840" s="1030"/>
      <c r="X840" s="1030"/>
      <c r="Y840" s="1030"/>
      <c r="Z840" s="1030"/>
      <c r="AA840" s="1030"/>
      <c r="AB840" s="1030"/>
      <c r="AC840" s="1030"/>
      <c r="AD840" s="1030"/>
      <c r="AE840" s="1030"/>
      <c r="AF840" s="1030"/>
      <c r="AG840" s="1030"/>
      <c r="AH840" s="1030"/>
      <c r="AI840" s="1030"/>
      <c r="AJ840" s="1030"/>
      <c r="AK840" s="1030"/>
      <c r="AL840" s="1030"/>
      <c r="AM840" s="1030"/>
      <c r="AN840" s="1030"/>
    </row>
    <row r="841">
      <c r="A841" s="1083"/>
      <c r="B841" s="1104"/>
      <c r="C841" s="1030"/>
      <c r="D841" s="1030"/>
      <c r="E841" s="1030"/>
      <c r="F841" s="1030"/>
      <c r="G841" s="1030"/>
      <c r="H841" s="1030"/>
      <c r="I841" s="1030"/>
      <c r="J841" s="1030"/>
      <c r="K841" s="1030"/>
      <c r="L841" s="1030"/>
      <c r="M841" s="1030"/>
      <c r="N841" s="1030"/>
      <c r="O841" s="1030"/>
      <c r="P841" s="1030"/>
      <c r="Q841" s="1030"/>
      <c r="R841" s="1030"/>
      <c r="S841" s="1030"/>
      <c r="T841" s="1030"/>
      <c r="U841" s="1064"/>
      <c r="V841" s="1030"/>
      <c r="W841" s="1030"/>
      <c r="X841" s="1030"/>
      <c r="Y841" s="1030"/>
      <c r="Z841" s="1030"/>
      <c r="AA841" s="1030"/>
      <c r="AB841" s="1030"/>
      <c r="AC841" s="1030"/>
      <c r="AD841" s="1030"/>
      <c r="AE841" s="1030"/>
      <c r="AF841" s="1030"/>
      <c r="AG841" s="1030"/>
      <c r="AH841" s="1030"/>
      <c r="AI841" s="1030"/>
      <c r="AJ841" s="1030"/>
      <c r="AK841" s="1030"/>
      <c r="AL841" s="1030"/>
      <c r="AM841" s="1030"/>
      <c r="AN841" s="1030"/>
    </row>
    <row r="842">
      <c r="A842" s="1083"/>
      <c r="B842" s="1104"/>
      <c r="C842" s="1030"/>
      <c r="D842" s="1030"/>
      <c r="E842" s="1030"/>
      <c r="F842" s="1030"/>
      <c r="G842" s="1030"/>
      <c r="H842" s="1030"/>
      <c r="I842" s="1030"/>
      <c r="J842" s="1030"/>
      <c r="K842" s="1030"/>
      <c r="L842" s="1030"/>
      <c r="M842" s="1030"/>
      <c r="N842" s="1030"/>
      <c r="O842" s="1030"/>
      <c r="P842" s="1030"/>
      <c r="Q842" s="1030"/>
      <c r="R842" s="1030"/>
      <c r="S842" s="1030"/>
      <c r="T842" s="1030"/>
      <c r="U842" s="1064"/>
      <c r="V842" s="1030"/>
      <c r="W842" s="1030"/>
      <c r="X842" s="1030"/>
      <c r="Y842" s="1030"/>
      <c r="Z842" s="1030"/>
      <c r="AA842" s="1030"/>
      <c r="AB842" s="1030"/>
      <c r="AC842" s="1030"/>
      <c r="AD842" s="1030"/>
      <c r="AE842" s="1030"/>
      <c r="AF842" s="1030"/>
      <c r="AG842" s="1030"/>
      <c r="AH842" s="1030"/>
      <c r="AI842" s="1030"/>
      <c r="AJ842" s="1030"/>
      <c r="AK842" s="1030"/>
      <c r="AL842" s="1030"/>
      <c r="AM842" s="1030"/>
      <c r="AN842" s="1030"/>
    </row>
    <row r="843">
      <c r="A843" s="1083"/>
      <c r="B843" s="1104"/>
      <c r="C843" s="1030"/>
      <c r="D843" s="1030"/>
      <c r="E843" s="1030"/>
      <c r="F843" s="1030"/>
      <c r="G843" s="1030"/>
      <c r="H843" s="1030"/>
      <c r="I843" s="1030"/>
      <c r="J843" s="1030"/>
      <c r="K843" s="1030"/>
      <c r="L843" s="1030"/>
      <c r="M843" s="1030"/>
      <c r="N843" s="1030"/>
      <c r="O843" s="1030"/>
      <c r="P843" s="1030"/>
      <c r="Q843" s="1030"/>
      <c r="R843" s="1030"/>
      <c r="S843" s="1030"/>
      <c r="T843" s="1030"/>
      <c r="U843" s="1064"/>
      <c r="V843" s="1030"/>
      <c r="W843" s="1030"/>
      <c r="X843" s="1030"/>
      <c r="Y843" s="1030"/>
      <c r="Z843" s="1030"/>
      <c r="AA843" s="1030"/>
      <c r="AB843" s="1030"/>
      <c r="AC843" s="1030"/>
      <c r="AD843" s="1030"/>
      <c r="AE843" s="1030"/>
      <c r="AF843" s="1030"/>
      <c r="AG843" s="1030"/>
      <c r="AH843" s="1030"/>
      <c r="AI843" s="1030"/>
      <c r="AJ843" s="1030"/>
      <c r="AK843" s="1030"/>
      <c r="AL843" s="1030"/>
      <c r="AM843" s="1030"/>
      <c r="AN843" s="1030"/>
    </row>
    <row r="844">
      <c r="A844" s="1083"/>
      <c r="B844" s="1104"/>
      <c r="C844" s="1030"/>
      <c r="D844" s="1030"/>
      <c r="E844" s="1030"/>
      <c r="F844" s="1030"/>
      <c r="G844" s="1030"/>
      <c r="H844" s="1030"/>
      <c r="I844" s="1030"/>
      <c r="J844" s="1030"/>
      <c r="K844" s="1030"/>
      <c r="L844" s="1030"/>
      <c r="M844" s="1030"/>
      <c r="N844" s="1030"/>
      <c r="O844" s="1030"/>
      <c r="P844" s="1030"/>
      <c r="Q844" s="1030"/>
      <c r="R844" s="1030"/>
      <c r="S844" s="1030"/>
      <c r="T844" s="1030"/>
      <c r="U844" s="1064"/>
      <c r="V844" s="1030"/>
      <c r="W844" s="1030"/>
      <c r="X844" s="1030"/>
      <c r="Y844" s="1030"/>
      <c r="Z844" s="1030"/>
      <c r="AA844" s="1030"/>
      <c r="AB844" s="1030"/>
      <c r="AC844" s="1030"/>
      <c r="AD844" s="1030"/>
      <c r="AE844" s="1030"/>
      <c r="AF844" s="1030"/>
      <c r="AG844" s="1030"/>
      <c r="AH844" s="1030"/>
      <c r="AI844" s="1030"/>
      <c r="AJ844" s="1030"/>
      <c r="AK844" s="1030"/>
      <c r="AL844" s="1030"/>
      <c r="AM844" s="1030"/>
      <c r="AN844" s="1030"/>
    </row>
    <row r="845">
      <c r="A845" s="1083"/>
      <c r="B845" s="1104"/>
      <c r="C845" s="1030"/>
      <c r="D845" s="1030"/>
      <c r="E845" s="1030"/>
      <c r="F845" s="1030"/>
      <c r="G845" s="1030"/>
      <c r="H845" s="1030"/>
      <c r="I845" s="1030"/>
      <c r="J845" s="1030"/>
      <c r="K845" s="1030"/>
      <c r="L845" s="1030"/>
      <c r="M845" s="1030"/>
      <c r="N845" s="1030"/>
      <c r="O845" s="1030"/>
      <c r="P845" s="1030"/>
      <c r="Q845" s="1030"/>
      <c r="R845" s="1030"/>
      <c r="S845" s="1030"/>
      <c r="T845" s="1030"/>
      <c r="U845" s="1064"/>
      <c r="V845" s="1030"/>
      <c r="W845" s="1030"/>
      <c r="X845" s="1030"/>
      <c r="Y845" s="1030"/>
      <c r="Z845" s="1030"/>
      <c r="AA845" s="1030"/>
      <c r="AB845" s="1030"/>
      <c r="AC845" s="1030"/>
      <c r="AD845" s="1030"/>
      <c r="AE845" s="1030"/>
      <c r="AF845" s="1030"/>
      <c r="AG845" s="1030"/>
      <c r="AH845" s="1030"/>
      <c r="AI845" s="1030"/>
      <c r="AJ845" s="1030"/>
      <c r="AK845" s="1030"/>
      <c r="AL845" s="1030"/>
      <c r="AM845" s="1030"/>
      <c r="AN845" s="1030"/>
    </row>
    <row r="846">
      <c r="A846" s="1083"/>
      <c r="B846" s="1104"/>
      <c r="C846" s="1030"/>
      <c r="D846" s="1030"/>
      <c r="E846" s="1030"/>
      <c r="F846" s="1030"/>
      <c r="G846" s="1030"/>
      <c r="H846" s="1030"/>
      <c r="I846" s="1030"/>
      <c r="J846" s="1030"/>
      <c r="K846" s="1030"/>
      <c r="L846" s="1030"/>
      <c r="M846" s="1030"/>
      <c r="N846" s="1030"/>
      <c r="O846" s="1030"/>
      <c r="P846" s="1030"/>
      <c r="Q846" s="1030"/>
      <c r="R846" s="1030"/>
      <c r="S846" s="1030"/>
      <c r="T846" s="1030"/>
      <c r="U846" s="1064"/>
      <c r="V846" s="1030"/>
      <c r="W846" s="1030"/>
      <c r="X846" s="1030"/>
      <c r="Y846" s="1030"/>
      <c r="Z846" s="1030"/>
      <c r="AA846" s="1030"/>
      <c r="AB846" s="1030"/>
      <c r="AC846" s="1030"/>
      <c r="AD846" s="1030"/>
      <c r="AE846" s="1030"/>
      <c r="AF846" s="1030"/>
      <c r="AG846" s="1030"/>
      <c r="AH846" s="1030"/>
      <c r="AI846" s="1030"/>
      <c r="AJ846" s="1030"/>
      <c r="AK846" s="1030"/>
      <c r="AL846" s="1030"/>
      <c r="AM846" s="1030"/>
      <c r="AN846" s="1030"/>
    </row>
    <row r="847">
      <c r="A847" s="1083"/>
      <c r="B847" s="1104"/>
      <c r="C847" s="1030"/>
      <c r="D847" s="1030"/>
      <c r="E847" s="1030"/>
      <c r="F847" s="1030"/>
      <c r="G847" s="1030"/>
      <c r="H847" s="1030"/>
      <c r="I847" s="1030"/>
      <c r="J847" s="1030"/>
      <c r="K847" s="1030"/>
      <c r="L847" s="1030"/>
      <c r="M847" s="1030"/>
      <c r="N847" s="1030"/>
      <c r="O847" s="1030"/>
      <c r="P847" s="1030"/>
      <c r="Q847" s="1030"/>
      <c r="R847" s="1030"/>
      <c r="S847" s="1030"/>
      <c r="T847" s="1030"/>
      <c r="U847" s="1064"/>
      <c r="V847" s="1030"/>
      <c r="W847" s="1030"/>
      <c r="X847" s="1030"/>
      <c r="Y847" s="1030"/>
      <c r="Z847" s="1030"/>
      <c r="AA847" s="1030"/>
      <c r="AB847" s="1030"/>
      <c r="AC847" s="1030"/>
      <c r="AD847" s="1030"/>
      <c r="AE847" s="1030"/>
      <c r="AF847" s="1030"/>
      <c r="AG847" s="1030"/>
      <c r="AH847" s="1030"/>
      <c r="AI847" s="1030"/>
      <c r="AJ847" s="1030"/>
      <c r="AK847" s="1030"/>
      <c r="AL847" s="1030"/>
      <c r="AM847" s="1030"/>
      <c r="AN847" s="1030"/>
    </row>
    <row r="848">
      <c r="A848" s="1083"/>
      <c r="B848" s="1104"/>
      <c r="C848" s="1030"/>
      <c r="D848" s="1030"/>
      <c r="E848" s="1030"/>
      <c r="F848" s="1030"/>
      <c r="G848" s="1030"/>
      <c r="H848" s="1030"/>
      <c r="I848" s="1030"/>
      <c r="J848" s="1030"/>
      <c r="K848" s="1030"/>
      <c r="L848" s="1030"/>
      <c r="M848" s="1030"/>
      <c r="N848" s="1030"/>
      <c r="O848" s="1030"/>
      <c r="P848" s="1030"/>
      <c r="Q848" s="1030"/>
      <c r="R848" s="1030"/>
      <c r="S848" s="1030"/>
      <c r="T848" s="1030"/>
      <c r="U848" s="1064"/>
      <c r="V848" s="1030"/>
      <c r="W848" s="1030"/>
      <c r="X848" s="1030"/>
      <c r="Y848" s="1030"/>
      <c r="Z848" s="1030"/>
      <c r="AA848" s="1030"/>
      <c r="AB848" s="1030"/>
      <c r="AC848" s="1030"/>
      <c r="AD848" s="1030"/>
      <c r="AE848" s="1030"/>
      <c r="AF848" s="1030"/>
      <c r="AG848" s="1030"/>
      <c r="AH848" s="1030"/>
      <c r="AI848" s="1030"/>
      <c r="AJ848" s="1030"/>
      <c r="AK848" s="1030"/>
      <c r="AL848" s="1030"/>
      <c r="AM848" s="1030"/>
      <c r="AN848" s="1030"/>
    </row>
    <row r="849">
      <c r="A849" s="1083"/>
      <c r="B849" s="1104"/>
      <c r="C849" s="1030"/>
      <c r="D849" s="1030"/>
      <c r="E849" s="1030"/>
      <c r="F849" s="1030"/>
      <c r="G849" s="1030"/>
      <c r="H849" s="1030"/>
      <c r="I849" s="1030"/>
      <c r="J849" s="1030"/>
      <c r="K849" s="1030"/>
      <c r="L849" s="1030"/>
      <c r="M849" s="1030"/>
      <c r="N849" s="1030"/>
      <c r="O849" s="1030"/>
      <c r="P849" s="1030"/>
      <c r="Q849" s="1030"/>
      <c r="R849" s="1030"/>
      <c r="S849" s="1030"/>
      <c r="T849" s="1030"/>
      <c r="U849" s="1064"/>
      <c r="V849" s="1030"/>
      <c r="W849" s="1030"/>
      <c r="X849" s="1030"/>
      <c r="Y849" s="1030"/>
      <c r="Z849" s="1030"/>
      <c r="AA849" s="1030"/>
      <c r="AB849" s="1030"/>
      <c r="AC849" s="1030"/>
      <c r="AD849" s="1030"/>
      <c r="AE849" s="1030"/>
      <c r="AF849" s="1030"/>
      <c r="AG849" s="1030"/>
      <c r="AH849" s="1030"/>
      <c r="AI849" s="1030"/>
      <c r="AJ849" s="1030"/>
      <c r="AK849" s="1030"/>
      <c r="AL849" s="1030"/>
      <c r="AM849" s="1030"/>
      <c r="AN849" s="1030"/>
    </row>
    <row r="850">
      <c r="A850" s="1083"/>
      <c r="B850" s="1104"/>
      <c r="C850" s="1030"/>
      <c r="D850" s="1030"/>
      <c r="E850" s="1030"/>
      <c r="F850" s="1030"/>
      <c r="G850" s="1030"/>
      <c r="H850" s="1030"/>
      <c r="I850" s="1030"/>
      <c r="J850" s="1030"/>
      <c r="K850" s="1030"/>
      <c r="L850" s="1030"/>
      <c r="M850" s="1030"/>
      <c r="N850" s="1030"/>
      <c r="O850" s="1030"/>
      <c r="P850" s="1030"/>
      <c r="Q850" s="1030"/>
      <c r="R850" s="1030"/>
      <c r="S850" s="1030"/>
      <c r="T850" s="1030"/>
      <c r="U850" s="1064"/>
      <c r="V850" s="1030"/>
      <c r="W850" s="1030"/>
      <c r="X850" s="1030"/>
      <c r="Y850" s="1030"/>
      <c r="Z850" s="1030"/>
      <c r="AA850" s="1030"/>
      <c r="AB850" s="1030"/>
      <c r="AC850" s="1030"/>
      <c r="AD850" s="1030"/>
      <c r="AE850" s="1030"/>
      <c r="AF850" s="1030"/>
      <c r="AG850" s="1030"/>
      <c r="AH850" s="1030"/>
      <c r="AI850" s="1030"/>
      <c r="AJ850" s="1030"/>
      <c r="AK850" s="1030"/>
      <c r="AL850" s="1030"/>
      <c r="AM850" s="1030"/>
      <c r="AN850" s="1030"/>
    </row>
    <row r="851">
      <c r="A851" s="1083"/>
      <c r="B851" s="1104"/>
      <c r="C851" s="1030"/>
      <c r="D851" s="1030"/>
      <c r="E851" s="1030"/>
      <c r="F851" s="1030"/>
      <c r="G851" s="1030"/>
      <c r="H851" s="1030"/>
      <c r="I851" s="1030"/>
      <c r="J851" s="1030"/>
      <c r="K851" s="1030"/>
      <c r="L851" s="1030"/>
      <c r="M851" s="1030"/>
      <c r="N851" s="1030"/>
      <c r="O851" s="1030"/>
      <c r="P851" s="1030"/>
      <c r="Q851" s="1030"/>
      <c r="R851" s="1030"/>
      <c r="S851" s="1030"/>
      <c r="T851" s="1030"/>
      <c r="U851" s="1064"/>
      <c r="V851" s="1030"/>
      <c r="W851" s="1030"/>
      <c r="X851" s="1030"/>
      <c r="Y851" s="1030"/>
      <c r="Z851" s="1030"/>
      <c r="AA851" s="1030"/>
      <c r="AB851" s="1030"/>
      <c r="AC851" s="1030"/>
      <c r="AD851" s="1030"/>
      <c r="AE851" s="1030"/>
      <c r="AF851" s="1030"/>
      <c r="AG851" s="1030"/>
      <c r="AH851" s="1030"/>
      <c r="AI851" s="1030"/>
      <c r="AJ851" s="1030"/>
      <c r="AK851" s="1030"/>
      <c r="AL851" s="1030"/>
      <c r="AM851" s="1030"/>
      <c r="AN851" s="1030"/>
    </row>
    <row r="852">
      <c r="A852" s="1083"/>
      <c r="B852" s="1104"/>
      <c r="C852" s="1030"/>
      <c r="D852" s="1030"/>
      <c r="E852" s="1030"/>
      <c r="F852" s="1030"/>
      <c r="G852" s="1030"/>
      <c r="H852" s="1030"/>
      <c r="I852" s="1030"/>
      <c r="J852" s="1030"/>
      <c r="K852" s="1030"/>
      <c r="L852" s="1030"/>
      <c r="M852" s="1030"/>
      <c r="N852" s="1030"/>
      <c r="O852" s="1030"/>
      <c r="P852" s="1030"/>
      <c r="Q852" s="1030"/>
      <c r="R852" s="1030"/>
      <c r="S852" s="1030"/>
      <c r="T852" s="1030"/>
      <c r="U852" s="1064"/>
      <c r="V852" s="1030"/>
      <c r="W852" s="1030"/>
      <c r="X852" s="1030"/>
      <c r="Y852" s="1030"/>
      <c r="Z852" s="1030"/>
      <c r="AA852" s="1030"/>
      <c r="AB852" s="1030"/>
      <c r="AC852" s="1030"/>
      <c r="AD852" s="1030"/>
      <c r="AE852" s="1030"/>
      <c r="AF852" s="1030"/>
      <c r="AG852" s="1030"/>
      <c r="AH852" s="1030"/>
      <c r="AI852" s="1030"/>
      <c r="AJ852" s="1030"/>
      <c r="AK852" s="1030"/>
      <c r="AL852" s="1030"/>
      <c r="AM852" s="1030"/>
      <c r="AN852" s="1030"/>
    </row>
    <row r="853">
      <c r="A853" s="1083"/>
      <c r="B853" s="1104"/>
      <c r="C853" s="1030"/>
      <c r="D853" s="1030"/>
      <c r="E853" s="1030"/>
      <c r="F853" s="1030"/>
      <c r="G853" s="1030"/>
      <c r="H853" s="1030"/>
      <c r="I853" s="1030"/>
      <c r="J853" s="1030"/>
      <c r="K853" s="1030"/>
      <c r="L853" s="1030"/>
      <c r="M853" s="1030"/>
      <c r="N853" s="1030"/>
      <c r="O853" s="1030"/>
      <c r="P853" s="1030"/>
      <c r="Q853" s="1030"/>
      <c r="R853" s="1030"/>
      <c r="S853" s="1030"/>
      <c r="T853" s="1030"/>
      <c r="U853" s="1064"/>
      <c r="V853" s="1030"/>
      <c r="W853" s="1030"/>
      <c r="X853" s="1030"/>
      <c r="Y853" s="1030"/>
      <c r="Z853" s="1030"/>
      <c r="AA853" s="1030"/>
      <c r="AB853" s="1030"/>
      <c r="AC853" s="1030"/>
      <c r="AD853" s="1030"/>
      <c r="AE853" s="1030"/>
      <c r="AF853" s="1030"/>
      <c r="AG853" s="1030"/>
      <c r="AH853" s="1030"/>
      <c r="AI853" s="1030"/>
      <c r="AJ853" s="1030"/>
      <c r="AK853" s="1030"/>
      <c r="AL853" s="1030"/>
      <c r="AM853" s="1030"/>
      <c r="AN853" s="1030"/>
    </row>
    <row r="854">
      <c r="A854" s="1083"/>
      <c r="B854" s="1104"/>
      <c r="C854" s="1030"/>
      <c r="D854" s="1030"/>
      <c r="E854" s="1030"/>
      <c r="F854" s="1030"/>
      <c r="G854" s="1030"/>
      <c r="H854" s="1030"/>
      <c r="I854" s="1030"/>
      <c r="J854" s="1030"/>
      <c r="K854" s="1030"/>
      <c r="L854" s="1030"/>
      <c r="M854" s="1030"/>
      <c r="N854" s="1030"/>
      <c r="O854" s="1030"/>
      <c r="P854" s="1030"/>
      <c r="Q854" s="1030"/>
      <c r="R854" s="1030"/>
      <c r="S854" s="1030"/>
      <c r="T854" s="1030"/>
      <c r="U854" s="1064"/>
      <c r="V854" s="1030"/>
      <c r="W854" s="1030"/>
      <c r="X854" s="1030"/>
      <c r="Y854" s="1030"/>
      <c r="Z854" s="1030"/>
      <c r="AA854" s="1030"/>
      <c r="AB854" s="1030"/>
      <c r="AC854" s="1030"/>
      <c r="AD854" s="1030"/>
      <c r="AE854" s="1030"/>
      <c r="AF854" s="1030"/>
      <c r="AG854" s="1030"/>
      <c r="AH854" s="1030"/>
      <c r="AI854" s="1030"/>
      <c r="AJ854" s="1030"/>
      <c r="AK854" s="1030"/>
      <c r="AL854" s="1030"/>
      <c r="AM854" s="1030"/>
      <c r="AN854" s="1030"/>
    </row>
    <row r="855">
      <c r="A855" s="1083"/>
      <c r="B855" s="1104"/>
      <c r="C855" s="1030"/>
      <c r="D855" s="1030"/>
      <c r="E855" s="1030"/>
      <c r="F855" s="1030"/>
      <c r="G855" s="1030"/>
      <c r="H855" s="1030"/>
      <c r="I855" s="1030"/>
      <c r="J855" s="1030"/>
      <c r="K855" s="1030"/>
      <c r="L855" s="1030"/>
      <c r="M855" s="1030"/>
      <c r="N855" s="1030"/>
      <c r="O855" s="1030"/>
      <c r="P855" s="1030"/>
      <c r="Q855" s="1030"/>
      <c r="R855" s="1030"/>
      <c r="S855" s="1030"/>
      <c r="T855" s="1030"/>
      <c r="U855" s="1064"/>
      <c r="V855" s="1030"/>
      <c r="W855" s="1030"/>
      <c r="X855" s="1030"/>
      <c r="Y855" s="1030"/>
      <c r="Z855" s="1030"/>
      <c r="AA855" s="1030"/>
      <c r="AB855" s="1030"/>
      <c r="AC855" s="1030"/>
      <c r="AD855" s="1030"/>
      <c r="AE855" s="1030"/>
      <c r="AF855" s="1030"/>
      <c r="AG855" s="1030"/>
      <c r="AH855" s="1030"/>
      <c r="AI855" s="1030"/>
      <c r="AJ855" s="1030"/>
      <c r="AK855" s="1030"/>
      <c r="AL855" s="1030"/>
      <c r="AM855" s="1030"/>
      <c r="AN855" s="1030"/>
    </row>
    <row r="856">
      <c r="A856" s="1083"/>
      <c r="B856" s="1104"/>
      <c r="C856" s="1030"/>
      <c r="D856" s="1030"/>
      <c r="E856" s="1030"/>
      <c r="F856" s="1030"/>
      <c r="G856" s="1030"/>
      <c r="H856" s="1030"/>
      <c r="I856" s="1030"/>
      <c r="J856" s="1030"/>
      <c r="K856" s="1030"/>
      <c r="L856" s="1030"/>
      <c r="M856" s="1030"/>
      <c r="N856" s="1030"/>
      <c r="O856" s="1030"/>
      <c r="P856" s="1030"/>
      <c r="Q856" s="1030"/>
      <c r="R856" s="1030"/>
      <c r="S856" s="1030"/>
      <c r="T856" s="1030"/>
      <c r="U856" s="1064"/>
      <c r="V856" s="1030"/>
      <c r="W856" s="1030"/>
      <c r="X856" s="1030"/>
      <c r="Y856" s="1030"/>
      <c r="Z856" s="1030"/>
      <c r="AA856" s="1030"/>
      <c r="AB856" s="1030"/>
      <c r="AC856" s="1030"/>
      <c r="AD856" s="1030"/>
      <c r="AE856" s="1030"/>
      <c r="AF856" s="1030"/>
      <c r="AG856" s="1030"/>
      <c r="AH856" s="1030"/>
      <c r="AI856" s="1030"/>
      <c r="AJ856" s="1030"/>
      <c r="AK856" s="1030"/>
      <c r="AL856" s="1030"/>
      <c r="AM856" s="1030"/>
      <c r="AN856" s="1030"/>
    </row>
    <row r="857">
      <c r="A857" s="1083"/>
      <c r="B857" s="1104"/>
      <c r="C857" s="1030"/>
      <c r="D857" s="1030"/>
      <c r="E857" s="1030"/>
      <c r="F857" s="1030"/>
      <c r="G857" s="1030"/>
      <c r="H857" s="1030"/>
      <c r="I857" s="1030"/>
      <c r="J857" s="1030"/>
      <c r="K857" s="1030"/>
      <c r="L857" s="1030"/>
      <c r="M857" s="1030"/>
      <c r="N857" s="1030"/>
      <c r="O857" s="1030"/>
      <c r="P857" s="1030"/>
      <c r="Q857" s="1030"/>
      <c r="R857" s="1030"/>
      <c r="S857" s="1030"/>
      <c r="T857" s="1030"/>
      <c r="U857" s="1064"/>
      <c r="V857" s="1030"/>
      <c r="W857" s="1030"/>
      <c r="X857" s="1030"/>
      <c r="Y857" s="1030"/>
      <c r="Z857" s="1030"/>
      <c r="AA857" s="1030"/>
      <c r="AB857" s="1030"/>
      <c r="AC857" s="1030"/>
      <c r="AD857" s="1030"/>
      <c r="AE857" s="1030"/>
      <c r="AF857" s="1030"/>
      <c r="AG857" s="1030"/>
      <c r="AH857" s="1030"/>
      <c r="AI857" s="1030"/>
      <c r="AJ857" s="1030"/>
      <c r="AK857" s="1030"/>
      <c r="AL857" s="1030"/>
      <c r="AM857" s="1030"/>
      <c r="AN857" s="1030"/>
    </row>
    <row r="858">
      <c r="A858" s="1083"/>
      <c r="B858" s="1104"/>
      <c r="C858" s="1030"/>
      <c r="D858" s="1030"/>
      <c r="E858" s="1030"/>
      <c r="F858" s="1030"/>
      <c r="G858" s="1030"/>
      <c r="H858" s="1030"/>
      <c r="I858" s="1030"/>
      <c r="J858" s="1030"/>
      <c r="K858" s="1030"/>
      <c r="L858" s="1030"/>
      <c r="M858" s="1030"/>
      <c r="N858" s="1030"/>
      <c r="O858" s="1030"/>
      <c r="P858" s="1030"/>
      <c r="Q858" s="1030"/>
      <c r="R858" s="1030"/>
      <c r="S858" s="1030"/>
      <c r="T858" s="1030"/>
      <c r="U858" s="1064"/>
      <c r="V858" s="1030"/>
      <c r="W858" s="1030"/>
      <c r="X858" s="1030"/>
      <c r="Y858" s="1030"/>
      <c r="Z858" s="1030"/>
      <c r="AA858" s="1030"/>
      <c r="AB858" s="1030"/>
      <c r="AC858" s="1030"/>
      <c r="AD858" s="1030"/>
      <c r="AE858" s="1030"/>
      <c r="AF858" s="1030"/>
      <c r="AG858" s="1030"/>
      <c r="AH858" s="1030"/>
      <c r="AI858" s="1030"/>
      <c r="AJ858" s="1030"/>
      <c r="AK858" s="1030"/>
      <c r="AL858" s="1030"/>
      <c r="AM858" s="1030"/>
      <c r="AN858" s="1030"/>
    </row>
    <row r="859">
      <c r="A859" s="1083"/>
      <c r="B859" s="1104"/>
      <c r="C859" s="1030"/>
      <c r="D859" s="1030"/>
      <c r="E859" s="1030"/>
      <c r="F859" s="1030"/>
      <c r="G859" s="1030"/>
      <c r="H859" s="1030"/>
      <c r="I859" s="1030"/>
      <c r="J859" s="1030"/>
      <c r="K859" s="1030"/>
      <c r="L859" s="1030"/>
      <c r="M859" s="1030"/>
      <c r="N859" s="1030"/>
      <c r="O859" s="1030"/>
      <c r="P859" s="1030"/>
      <c r="Q859" s="1030"/>
      <c r="R859" s="1030"/>
      <c r="S859" s="1030"/>
      <c r="T859" s="1030"/>
      <c r="U859" s="1064"/>
      <c r="V859" s="1030"/>
      <c r="W859" s="1030"/>
      <c r="X859" s="1030"/>
      <c r="Y859" s="1030"/>
      <c r="Z859" s="1030"/>
      <c r="AA859" s="1030"/>
      <c r="AB859" s="1030"/>
      <c r="AC859" s="1030"/>
      <c r="AD859" s="1030"/>
      <c r="AE859" s="1030"/>
      <c r="AF859" s="1030"/>
      <c r="AG859" s="1030"/>
      <c r="AH859" s="1030"/>
      <c r="AI859" s="1030"/>
      <c r="AJ859" s="1030"/>
      <c r="AK859" s="1030"/>
      <c r="AL859" s="1030"/>
      <c r="AM859" s="1030"/>
      <c r="AN859" s="1030"/>
    </row>
    <row r="860">
      <c r="A860" s="1083"/>
      <c r="B860" s="1104"/>
      <c r="C860" s="1030"/>
      <c r="D860" s="1030"/>
      <c r="E860" s="1030"/>
      <c r="F860" s="1030"/>
      <c r="G860" s="1030"/>
      <c r="H860" s="1030"/>
      <c r="I860" s="1030"/>
      <c r="J860" s="1030"/>
      <c r="K860" s="1030"/>
      <c r="L860" s="1030"/>
      <c r="M860" s="1030"/>
      <c r="N860" s="1030"/>
      <c r="O860" s="1030"/>
      <c r="P860" s="1030"/>
      <c r="Q860" s="1030"/>
      <c r="R860" s="1030"/>
      <c r="S860" s="1030"/>
      <c r="T860" s="1030"/>
      <c r="U860" s="1064"/>
      <c r="V860" s="1030"/>
      <c r="W860" s="1030"/>
      <c r="X860" s="1030"/>
      <c r="Y860" s="1030"/>
      <c r="Z860" s="1030"/>
      <c r="AA860" s="1030"/>
      <c r="AB860" s="1030"/>
      <c r="AC860" s="1030"/>
      <c r="AD860" s="1030"/>
      <c r="AE860" s="1030"/>
      <c r="AF860" s="1030"/>
      <c r="AG860" s="1030"/>
      <c r="AH860" s="1030"/>
      <c r="AI860" s="1030"/>
      <c r="AJ860" s="1030"/>
      <c r="AK860" s="1030"/>
      <c r="AL860" s="1030"/>
      <c r="AM860" s="1030"/>
      <c r="AN860" s="1030"/>
    </row>
    <row r="861">
      <c r="A861" s="1083"/>
      <c r="B861" s="1104"/>
      <c r="C861" s="1030"/>
      <c r="D861" s="1030"/>
      <c r="E861" s="1030"/>
      <c r="F861" s="1030"/>
      <c r="G861" s="1030"/>
      <c r="H861" s="1030"/>
      <c r="I861" s="1030"/>
      <c r="J861" s="1030"/>
      <c r="K861" s="1030"/>
      <c r="L861" s="1030"/>
      <c r="M861" s="1030"/>
      <c r="N861" s="1030"/>
      <c r="O861" s="1030"/>
      <c r="P861" s="1030"/>
      <c r="Q861" s="1030"/>
      <c r="R861" s="1030"/>
      <c r="S861" s="1030"/>
      <c r="T861" s="1030"/>
      <c r="U861" s="1064"/>
      <c r="V861" s="1030"/>
      <c r="W861" s="1030"/>
      <c r="X861" s="1030"/>
      <c r="Y861" s="1030"/>
      <c r="Z861" s="1030"/>
      <c r="AA861" s="1030"/>
      <c r="AB861" s="1030"/>
      <c r="AC861" s="1030"/>
      <c r="AD861" s="1030"/>
      <c r="AE861" s="1030"/>
      <c r="AF861" s="1030"/>
      <c r="AG861" s="1030"/>
      <c r="AH861" s="1030"/>
      <c r="AI861" s="1030"/>
      <c r="AJ861" s="1030"/>
      <c r="AK861" s="1030"/>
      <c r="AL861" s="1030"/>
      <c r="AM861" s="1030"/>
      <c r="AN861" s="1030"/>
    </row>
    <row r="862">
      <c r="A862" s="1083"/>
      <c r="B862" s="1104"/>
      <c r="C862" s="1030"/>
      <c r="D862" s="1030"/>
      <c r="E862" s="1030"/>
      <c r="F862" s="1030"/>
      <c r="G862" s="1030"/>
      <c r="H862" s="1030"/>
      <c r="I862" s="1030"/>
      <c r="J862" s="1030"/>
      <c r="K862" s="1030"/>
      <c r="L862" s="1030"/>
      <c r="M862" s="1030"/>
      <c r="N862" s="1030"/>
      <c r="O862" s="1030"/>
      <c r="P862" s="1030"/>
      <c r="Q862" s="1030"/>
      <c r="R862" s="1030"/>
      <c r="S862" s="1030"/>
      <c r="T862" s="1030"/>
      <c r="U862" s="1064"/>
      <c r="V862" s="1030"/>
      <c r="W862" s="1030"/>
      <c r="X862" s="1030"/>
      <c r="Y862" s="1030"/>
      <c r="Z862" s="1030"/>
      <c r="AA862" s="1030"/>
      <c r="AB862" s="1030"/>
      <c r="AC862" s="1030"/>
      <c r="AD862" s="1030"/>
      <c r="AE862" s="1030"/>
      <c r="AF862" s="1030"/>
      <c r="AG862" s="1030"/>
      <c r="AH862" s="1030"/>
      <c r="AI862" s="1030"/>
      <c r="AJ862" s="1030"/>
      <c r="AK862" s="1030"/>
      <c r="AL862" s="1030"/>
      <c r="AM862" s="1030"/>
      <c r="AN862" s="1030"/>
    </row>
    <row r="863">
      <c r="A863" s="1083"/>
      <c r="B863" s="1104"/>
      <c r="C863" s="1030"/>
      <c r="D863" s="1030"/>
      <c r="E863" s="1030"/>
      <c r="F863" s="1030"/>
      <c r="G863" s="1030"/>
      <c r="H863" s="1030"/>
      <c r="I863" s="1030"/>
      <c r="J863" s="1030"/>
      <c r="K863" s="1030"/>
      <c r="L863" s="1030"/>
      <c r="M863" s="1030"/>
      <c r="N863" s="1030"/>
      <c r="O863" s="1030"/>
      <c r="P863" s="1030"/>
      <c r="Q863" s="1030"/>
      <c r="R863" s="1030"/>
      <c r="S863" s="1030"/>
      <c r="T863" s="1030"/>
      <c r="U863" s="1064"/>
      <c r="V863" s="1030"/>
      <c r="W863" s="1030"/>
      <c r="X863" s="1030"/>
      <c r="Y863" s="1030"/>
      <c r="Z863" s="1030"/>
      <c r="AA863" s="1030"/>
      <c r="AB863" s="1030"/>
      <c r="AC863" s="1030"/>
      <c r="AD863" s="1030"/>
      <c r="AE863" s="1030"/>
      <c r="AF863" s="1030"/>
      <c r="AG863" s="1030"/>
      <c r="AH863" s="1030"/>
      <c r="AI863" s="1030"/>
      <c r="AJ863" s="1030"/>
      <c r="AK863" s="1030"/>
      <c r="AL863" s="1030"/>
      <c r="AM863" s="1030"/>
      <c r="AN863" s="1030"/>
    </row>
    <row r="864">
      <c r="A864" s="1083"/>
      <c r="B864" s="1104"/>
      <c r="C864" s="1030"/>
      <c r="D864" s="1030"/>
      <c r="E864" s="1030"/>
      <c r="F864" s="1030"/>
      <c r="G864" s="1030"/>
      <c r="H864" s="1030"/>
      <c r="I864" s="1030"/>
      <c r="J864" s="1030"/>
      <c r="K864" s="1030"/>
      <c r="L864" s="1030"/>
      <c r="M864" s="1030"/>
      <c r="N864" s="1030"/>
      <c r="O864" s="1030"/>
      <c r="P864" s="1030"/>
      <c r="Q864" s="1030"/>
      <c r="R864" s="1030"/>
      <c r="S864" s="1030"/>
      <c r="T864" s="1030"/>
      <c r="U864" s="1064"/>
      <c r="V864" s="1030"/>
      <c r="W864" s="1030"/>
      <c r="X864" s="1030"/>
      <c r="Y864" s="1030"/>
      <c r="Z864" s="1030"/>
      <c r="AA864" s="1030"/>
      <c r="AB864" s="1030"/>
      <c r="AC864" s="1030"/>
      <c r="AD864" s="1030"/>
      <c r="AE864" s="1030"/>
      <c r="AF864" s="1030"/>
      <c r="AG864" s="1030"/>
      <c r="AH864" s="1030"/>
      <c r="AI864" s="1030"/>
      <c r="AJ864" s="1030"/>
      <c r="AK864" s="1030"/>
      <c r="AL864" s="1030"/>
      <c r="AM864" s="1030"/>
      <c r="AN864" s="1030"/>
    </row>
    <row r="865">
      <c r="A865" s="1083"/>
      <c r="B865" s="1104"/>
      <c r="C865" s="1030"/>
      <c r="D865" s="1030"/>
      <c r="E865" s="1030"/>
      <c r="F865" s="1030"/>
      <c r="G865" s="1030"/>
      <c r="H865" s="1030"/>
      <c r="I865" s="1030"/>
      <c r="J865" s="1030"/>
      <c r="K865" s="1030"/>
      <c r="L865" s="1030"/>
      <c r="M865" s="1030"/>
      <c r="N865" s="1030"/>
      <c r="O865" s="1030"/>
      <c r="P865" s="1030"/>
      <c r="Q865" s="1030"/>
      <c r="R865" s="1030"/>
      <c r="S865" s="1030"/>
      <c r="T865" s="1030"/>
      <c r="U865" s="1064"/>
      <c r="V865" s="1030"/>
      <c r="W865" s="1030"/>
      <c r="X865" s="1030"/>
      <c r="Y865" s="1030"/>
      <c r="Z865" s="1030"/>
      <c r="AA865" s="1030"/>
      <c r="AB865" s="1030"/>
      <c r="AC865" s="1030"/>
      <c r="AD865" s="1030"/>
      <c r="AE865" s="1030"/>
      <c r="AF865" s="1030"/>
      <c r="AG865" s="1030"/>
      <c r="AH865" s="1030"/>
      <c r="AI865" s="1030"/>
      <c r="AJ865" s="1030"/>
      <c r="AK865" s="1030"/>
      <c r="AL865" s="1030"/>
      <c r="AM865" s="1030"/>
      <c r="AN865" s="1030"/>
    </row>
    <row r="866">
      <c r="A866" s="1083"/>
      <c r="B866" s="1104"/>
      <c r="C866" s="1030"/>
      <c r="D866" s="1030"/>
      <c r="E866" s="1030"/>
      <c r="F866" s="1030"/>
      <c r="G866" s="1030"/>
      <c r="H866" s="1030"/>
      <c r="I866" s="1030"/>
      <c r="J866" s="1030"/>
      <c r="K866" s="1030"/>
      <c r="L866" s="1030"/>
      <c r="M866" s="1030"/>
      <c r="N866" s="1030"/>
      <c r="O866" s="1030"/>
      <c r="P866" s="1030"/>
      <c r="Q866" s="1030"/>
      <c r="R866" s="1030"/>
      <c r="S866" s="1030"/>
      <c r="T866" s="1030"/>
      <c r="U866" s="1064"/>
      <c r="V866" s="1030"/>
      <c r="W866" s="1030"/>
      <c r="X866" s="1030"/>
      <c r="Y866" s="1030"/>
      <c r="Z866" s="1030"/>
      <c r="AA866" s="1030"/>
      <c r="AB866" s="1030"/>
      <c r="AC866" s="1030"/>
      <c r="AD866" s="1030"/>
      <c r="AE866" s="1030"/>
      <c r="AF866" s="1030"/>
      <c r="AG866" s="1030"/>
      <c r="AH866" s="1030"/>
      <c r="AI866" s="1030"/>
      <c r="AJ866" s="1030"/>
      <c r="AK866" s="1030"/>
      <c r="AL866" s="1030"/>
      <c r="AM866" s="1030"/>
      <c r="AN866" s="1030"/>
    </row>
    <row r="867">
      <c r="A867" s="1083"/>
      <c r="B867" s="1104"/>
      <c r="C867" s="1030"/>
      <c r="D867" s="1030"/>
      <c r="E867" s="1030"/>
      <c r="F867" s="1030"/>
      <c r="G867" s="1030"/>
      <c r="H867" s="1030"/>
      <c r="I867" s="1030"/>
      <c r="J867" s="1030"/>
      <c r="K867" s="1030"/>
      <c r="L867" s="1030"/>
      <c r="M867" s="1030"/>
      <c r="N867" s="1030"/>
      <c r="O867" s="1030"/>
      <c r="P867" s="1030"/>
      <c r="Q867" s="1030"/>
      <c r="R867" s="1030"/>
      <c r="S867" s="1030"/>
      <c r="T867" s="1030"/>
      <c r="U867" s="1064"/>
      <c r="V867" s="1030"/>
      <c r="W867" s="1030"/>
      <c r="X867" s="1030"/>
      <c r="Y867" s="1030"/>
      <c r="Z867" s="1030"/>
      <c r="AA867" s="1030"/>
      <c r="AB867" s="1030"/>
      <c r="AC867" s="1030"/>
      <c r="AD867" s="1030"/>
      <c r="AE867" s="1030"/>
      <c r="AF867" s="1030"/>
      <c r="AG867" s="1030"/>
      <c r="AH867" s="1030"/>
      <c r="AI867" s="1030"/>
      <c r="AJ867" s="1030"/>
      <c r="AK867" s="1030"/>
      <c r="AL867" s="1030"/>
      <c r="AM867" s="1030"/>
      <c r="AN867" s="1030"/>
    </row>
    <row r="868">
      <c r="A868" s="1083"/>
      <c r="B868" s="1104"/>
      <c r="C868" s="1030"/>
      <c r="D868" s="1030"/>
      <c r="E868" s="1030"/>
      <c r="F868" s="1030"/>
      <c r="G868" s="1030"/>
      <c r="H868" s="1030"/>
      <c r="I868" s="1030"/>
      <c r="J868" s="1030"/>
      <c r="K868" s="1030"/>
      <c r="L868" s="1030"/>
      <c r="M868" s="1030"/>
      <c r="N868" s="1030"/>
      <c r="O868" s="1030"/>
      <c r="P868" s="1030"/>
      <c r="Q868" s="1030"/>
      <c r="R868" s="1030"/>
      <c r="S868" s="1030"/>
      <c r="T868" s="1030"/>
      <c r="U868" s="1064"/>
      <c r="V868" s="1030"/>
      <c r="W868" s="1030"/>
      <c r="X868" s="1030"/>
      <c r="Y868" s="1030"/>
      <c r="Z868" s="1030"/>
      <c r="AA868" s="1030"/>
      <c r="AB868" s="1030"/>
      <c r="AC868" s="1030"/>
      <c r="AD868" s="1030"/>
      <c r="AE868" s="1030"/>
      <c r="AF868" s="1030"/>
      <c r="AG868" s="1030"/>
      <c r="AH868" s="1030"/>
      <c r="AI868" s="1030"/>
      <c r="AJ868" s="1030"/>
      <c r="AK868" s="1030"/>
      <c r="AL868" s="1030"/>
      <c r="AM868" s="1030"/>
      <c r="AN868" s="1030"/>
    </row>
    <row r="869">
      <c r="A869" s="1083"/>
      <c r="B869" s="1104"/>
      <c r="C869" s="1030"/>
      <c r="D869" s="1030"/>
      <c r="E869" s="1030"/>
      <c r="F869" s="1030"/>
      <c r="G869" s="1030"/>
      <c r="H869" s="1030"/>
      <c r="I869" s="1030"/>
      <c r="J869" s="1030"/>
      <c r="K869" s="1030"/>
      <c r="L869" s="1030"/>
      <c r="M869" s="1030"/>
      <c r="N869" s="1030"/>
      <c r="O869" s="1030"/>
      <c r="P869" s="1030"/>
      <c r="Q869" s="1030"/>
      <c r="R869" s="1030"/>
      <c r="S869" s="1030"/>
      <c r="T869" s="1030"/>
      <c r="U869" s="1064"/>
      <c r="V869" s="1030"/>
      <c r="W869" s="1030"/>
      <c r="X869" s="1030"/>
      <c r="Y869" s="1030"/>
      <c r="Z869" s="1030"/>
      <c r="AA869" s="1030"/>
      <c r="AB869" s="1030"/>
      <c r="AC869" s="1030"/>
      <c r="AD869" s="1030"/>
      <c r="AE869" s="1030"/>
      <c r="AF869" s="1030"/>
      <c r="AG869" s="1030"/>
      <c r="AH869" s="1030"/>
      <c r="AI869" s="1030"/>
      <c r="AJ869" s="1030"/>
      <c r="AK869" s="1030"/>
      <c r="AL869" s="1030"/>
      <c r="AM869" s="1030"/>
      <c r="AN869" s="1030"/>
    </row>
    <row r="870">
      <c r="A870" s="1083"/>
      <c r="B870" s="1104"/>
      <c r="C870" s="1030"/>
      <c r="D870" s="1030"/>
      <c r="E870" s="1030"/>
      <c r="F870" s="1030"/>
      <c r="G870" s="1030"/>
      <c r="H870" s="1030"/>
      <c r="I870" s="1030"/>
      <c r="J870" s="1030"/>
      <c r="K870" s="1030"/>
      <c r="L870" s="1030"/>
      <c r="M870" s="1030"/>
      <c r="N870" s="1030"/>
      <c r="O870" s="1030"/>
      <c r="P870" s="1030"/>
      <c r="Q870" s="1030"/>
      <c r="R870" s="1030"/>
      <c r="S870" s="1030"/>
      <c r="T870" s="1030"/>
      <c r="U870" s="1064"/>
      <c r="V870" s="1030"/>
      <c r="W870" s="1030"/>
      <c r="X870" s="1030"/>
      <c r="Y870" s="1030"/>
      <c r="Z870" s="1030"/>
      <c r="AA870" s="1030"/>
      <c r="AB870" s="1030"/>
      <c r="AC870" s="1030"/>
      <c r="AD870" s="1030"/>
      <c r="AE870" s="1030"/>
      <c r="AF870" s="1030"/>
      <c r="AG870" s="1030"/>
      <c r="AH870" s="1030"/>
      <c r="AI870" s="1030"/>
      <c r="AJ870" s="1030"/>
      <c r="AK870" s="1030"/>
      <c r="AL870" s="1030"/>
      <c r="AM870" s="1030"/>
      <c r="AN870" s="1030"/>
    </row>
    <row r="871">
      <c r="A871" s="1083"/>
      <c r="B871" s="1104"/>
      <c r="C871" s="1030"/>
      <c r="D871" s="1030"/>
      <c r="E871" s="1030"/>
      <c r="F871" s="1030"/>
      <c r="G871" s="1030"/>
      <c r="H871" s="1030"/>
      <c r="I871" s="1030"/>
      <c r="J871" s="1030"/>
      <c r="K871" s="1030"/>
      <c r="L871" s="1030"/>
      <c r="M871" s="1030"/>
      <c r="N871" s="1030"/>
      <c r="O871" s="1030"/>
      <c r="P871" s="1030"/>
      <c r="Q871" s="1030"/>
      <c r="R871" s="1030"/>
      <c r="S871" s="1030"/>
      <c r="T871" s="1030"/>
      <c r="U871" s="1064"/>
      <c r="V871" s="1030"/>
      <c r="W871" s="1030"/>
      <c r="X871" s="1030"/>
      <c r="Y871" s="1030"/>
      <c r="Z871" s="1030"/>
      <c r="AA871" s="1030"/>
      <c r="AB871" s="1030"/>
      <c r="AC871" s="1030"/>
      <c r="AD871" s="1030"/>
      <c r="AE871" s="1030"/>
      <c r="AF871" s="1030"/>
      <c r="AG871" s="1030"/>
      <c r="AH871" s="1030"/>
      <c r="AI871" s="1030"/>
      <c r="AJ871" s="1030"/>
      <c r="AK871" s="1030"/>
      <c r="AL871" s="1030"/>
      <c r="AM871" s="1030"/>
      <c r="AN871" s="1030"/>
    </row>
    <row r="872">
      <c r="A872" s="1083"/>
      <c r="B872" s="1104"/>
      <c r="C872" s="1030"/>
      <c r="D872" s="1030"/>
      <c r="E872" s="1030"/>
      <c r="F872" s="1030"/>
      <c r="G872" s="1030"/>
      <c r="H872" s="1030"/>
      <c r="I872" s="1030"/>
      <c r="J872" s="1030"/>
      <c r="K872" s="1030"/>
      <c r="L872" s="1030"/>
      <c r="M872" s="1030"/>
      <c r="N872" s="1030"/>
      <c r="O872" s="1030"/>
      <c r="P872" s="1030"/>
      <c r="Q872" s="1030"/>
      <c r="R872" s="1030"/>
      <c r="S872" s="1030"/>
      <c r="T872" s="1030"/>
      <c r="U872" s="1064"/>
      <c r="V872" s="1030"/>
      <c r="W872" s="1030"/>
      <c r="X872" s="1030"/>
      <c r="Y872" s="1030"/>
      <c r="Z872" s="1030"/>
      <c r="AA872" s="1030"/>
      <c r="AB872" s="1030"/>
      <c r="AC872" s="1030"/>
      <c r="AD872" s="1030"/>
      <c r="AE872" s="1030"/>
      <c r="AF872" s="1030"/>
      <c r="AG872" s="1030"/>
      <c r="AH872" s="1030"/>
      <c r="AI872" s="1030"/>
      <c r="AJ872" s="1030"/>
      <c r="AK872" s="1030"/>
      <c r="AL872" s="1030"/>
      <c r="AM872" s="1030"/>
      <c r="AN872" s="1030"/>
    </row>
    <row r="873">
      <c r="A873" s="1083"/>
      <c r="B873" s="1104"/>
      <c r="C873" s="1030"/>
      <c r="D873" s="1030"/>
      <c r="E873" s="1030"/>
      <c r="F873" s="1030"/>
      <c r="G873" s="1030"/>
      <c r="H873" s="1030"/>
      <c r="I873" s="1030"/>
      <c r="J873" s="1030"/>
      <c r="K873" s="1030"/>
      <c r="L873" s="1030"/>
      <c r="M873" s="1030"/>
      <c r="N873" s="1030"/>
      <c r="O873" s="1030"/>
      <c r="P873" s="1030"/>
      <c r="Q873" s="1030"/>
      <c r="R873" s="1030"/>
      <c r="S873" s="1030"/>
      <c r="T873" s="1030"/>
      <c r="U873" s="1064"/>
      <c r="V873" s="1030"/>
      <c r="W873" s="1030"/>
      <c r="X873" s="1030"/>
      <c r="Y873" s="1030"/>
      <c r="Z873" s="1030"/>
      <c r="AA873" s="1030"/>
      <c r="AB873" s="1030"/>
      <c r="AC873" s="1030"/>
      <c r="AD873" s="1030"/>
      <c r="AE873" s="1030"/>
      <c r="AF873" s="1030"/>
      <c r="AG873" s="1030"/>
      <c r="AH873" s="1030"/>
      <c r="AI873" s="1030"/>
      <c r="AJ873" s="1030"/>
      <c r="AK873" s="1030"/>
      <c r="AL873" s="1030"/>
      <c r="AM873" s="1030"/>
      <c r="AN873" s="1030"/>
    </row>
    <row r="874">
      <c r="A874" s="1083"/>
      <c r="B874" s="1104"/>
      <c r="C874" s="1030"/>
      <c r="D874" s="1030"/>
      <c r="E874" s="1030"/>
      <c r="F874" s="1030"/>
      <c r="G874" s="1030"/>
      <c r="H874" s="1030"/>
      <c r="I874" s="1030"/>
      <c r="J874" s="1030"/>
      <c r="K874" s="1030"/>
      <c r="L874" s="1030"/>
      <c r="M874" s="1030"/>
      <c r="N874" s="1030"/>
      <c r="O874" s="1030"/>
      <c r="P874" s="1030"/>
      <c r="Q874" s="1030"/>
      <c r="R874" s="1030"/>
      <c r="S874" s="1030"/>
      <c r="T874" s="1030"/>
      <c r="U874" s="1064"/>
      <c r="V874" s="1030"/>
      <c r="W874" s="1030"/>
      <c r="X874" s="1030"/>
      <c r="Y874" s="1030"/>
      <c r="Z874" s="1030"/>
      <c r="AA874" s="1030"/>
      <c r="AB874" s="1030"/>
      <c r="AC874" s="1030"/>
      <c r="AD874" s="1030"/>
      <c r="AE874" s="1030"/>
      <c r="AF874" s="1030"/>
      <c r="AG874" s="1030"/>
      <c r="AH874" s="1030"/>
      <c r="AI874" s="1030"/>
      <c r="AJ874" s="1030"/>
      <c r="AK874" s="1030"/>
      <c r="AL874" s="1030"/>
      <c r="AM874" s="1030"/>
      <c r="AN874" s="1030"/>
    </row>
    <row r="875">
      <c r="A875" s="1083"/>
      <c r="B875" s="1104"/>
      <c r="C875" s="1030"/>
      <c r="D875" s="1030"/>
      <c r="E875" s="1030"/>
      <c r="F875" s="1030"/>
      <c r="G875" s="1030"/>
      <c r="H875" s="1030"/>
      <c r="I875" s="1030"/>
      <c r="J875" s="1030"/>
      <c r="K875" s="1030"/>
      <c r="L875" s="1030"/>
      <c r="M875" s="1030"/>
      <c r="N875" s="1030"/>
      <c r="O875" s="1030"/>
      <c r="P875" s="1030"/>
      <c r="Q875" s="1030"/>
      <c r="R875" s="1030"/>
      <c r="S875" s="1030"/>
      <c r="T875" s="1030"/>
      <c r="U875" s="1064"/>
      <c r="V875" s="1030"/>
      <c r="W875" s="1030"/>
      <c r="X875" s="1030"/>
      <c r="Y875" s="1030"/>
      <c r="Z875" s="1030"/>
      <c r="AA875" s="1030"/>
      <c r="AB875" s="1030"/>
      <c r="AC875" s="1030"/>
      <c r="AD875" s="1030"/>
      <c r="AE875" s="1030"/>
      <c r="AF875" s="1030"/>
      <c r="AG875" s="1030"/>
      <c r="AH875" s="1030"/>
      <c r="AI875" s="1030"/>
      <c r="AJ875" s="1030"/>
      <c r="AK875" s="1030"/>
      <c r="AL875" s="1030"/>
      <c r="AM875" s="1030"/>
      <c r="AN875" s="1030"/>
    </row>
    <row r="876">
      <c r="A876" s="1083"/>
      <c r="B876" s="1104"/>
      <c r="C876" s="1030"/>
      <c r="D876" s="1030"/>
      <c r="E876" s="1030"/>
      <c r="F876" s="1030"/>
      <c r="G876" s="1030"/>
      <c r="H876" s="1030"/>
      <c r="I876" s="1030"/>
      <c r="J876" s="1030"/>
      <c r="K876" s="1030"/>
      <c r="L876" s="1030"/>
      <c r="M876" s="1030"/>
      <c r="N876" s="1030"/>
      <c r="O876" s="1030"/>
      <c r="P876" s="1030"/>
      <c r="Q876" s="1030"/>
      <c r="R876" s="1030"/>
      <c r="S876" s="1030"/>
      <c r="T876" s="1030"/>
      <c r="U876" s="1064"/>
      <c r="V876" s="1030"/>
      <c r="W876" s="1030"/>
      <c r="X876" s="1030"/>
      <c r="Y876" s="1030"/>
      <c r="Z876" s="1030"/>
      <c r="AA876" s="1030"/>
      <c r="AB876" s="1030"/>
      <c r="AC876" s="1030"/>
      <c r="AD876" s="1030"/>
      <c r="AE876" s="1030"/>
      <c r="AF876" s="1030"/>
      <c r="AG876" s="1030"/>
      <c r="AH876" s="1030"/>
      <c r="AI876" s="1030"/>
      <c r="AJ876" s="1030"/>
      <c r="AK876" s="1030"/>
      <c r="AL876" s="1030"/>
      <c r="AM876" s="1030"/>
      <c r="AN876" s="1030"/>
    </row>
    <row r="877">
      <c r="A877" s="1083"/>
      <c r="B877" s="1104"/>
      <c r="C877" s="1030"/>
      <c r="D877" s="1030"/>
      <c r="E877" s="1030"/>
      <c r="F877" s="1030"/>
      <c r="G877" s="1030"/>
      <c r="H877" s="1030"/>
      <c r="I877" s="1030"/>
      <c r="J877" s="1030"/>
      <c r="K877" s="1030"/>
      <c r="L877" s="1030"/>
      <c r="M877" s="1030"/>
      <c r="N877" s="1030"/>
      <c r="O877" s="1030"/>
      <c r="P877" s="1030"/>
      <c r="Q877" s="1030"/>
      <c r="R877" s="1030"/>
      <c r="S877" s="1030"/>
      <c r="T877" s="1030"/>
      <c r="U877" s="1064"/>
      <c r="V877" s="1030"/>
      <c r="W877" s="1030"/>
      <c r="X877" s="1030"/>
      <c r="Y877" s="1030"/>
      <c r="Z877" s="1030"/>
      <c r="AA877" s="1030"/>
      <c r="AB877" s="1030"/>
      <c r="AC877" s="1030"/>
      <c r="AD877" s="1030"/>
      <c r="AE877" s="1030"/>
      <c r="AF877" s="1030"/>
      <c r="AG877" s="1030"/>
      <c r="AH877" s="1030"/>
      <c r="AI877" s="1030"/>
      <c r="AJ877" s="1030"/>
      <c r="AK877" s="1030"/>
      <c r="AL877" s="1030"/>
      <c r="AM877" s="1030"/>
      <c r="AN877" s="1030"/>
    </row>
    <row r="878">
      <c r="A878" s="1083"/>
      <c r="B878" s="1104"/>
      <c r="C878" s="1030"/>
      <c r="D878" s="1030"/>
      <c r="E878" s="1030"/>
      <c r="F878" s="1030"/>
      <c r="G878" s="1030"/>
      <c r="H878" s="1030"/>
      <c r="I878" s="1030"/>
      <c r="J878" s="1030"/>
      <c r="K878" s="1030"/>
      <c r="L878" s="1030"/>
      <c r="M878" s="1030"/>
      <c r="N878" s="1030"/>
      <c r="O878" s="1030"/>
      <c r="P878" s="1030"/>
      <c r="Q878" s="1030"/>
      <c r="R878" s="1030"/>
      <c r="S878" s="1030"/>
      <c r="T878" s="1030"/>
      <c r="U878" s="1064"/>
      <c r="V878" s="1030"/>
      <c r="W878" s="1030"/>
      <c r="X878" s="1030"/>
      <c r="Y878" s="1030"/>
      <c r="Z878" s="1030"/>
      <c r="AA878" s="1030"/>
      <c r="AB878" s="1030"/>
      <c r="AC878" s="1030"/>
      <c r="AD878" s="1030"/>
      <c r="AE878" s="1030"/>
      <c r="AF878" s="1030"/>
      <c r="AG878" s="1030"/>
      <c r="AH878" s="1030"/>
      <c r="AI878" s="1030"/>
      <c r="AJ878" s="1030"/>
      <c r="AK878" s="1030"/>
      <c r="AL878" s="1030"/>
      <c r="AM878" s="1030"/>
      <c r="AN878" s="1030"/>
    </row>
    <row r="879">
      <c r="A879" s="1083"/>
      <c r="B879" s="1104"/>
      <c r="C879" s="1030"/>
      <c r="D879" s="1030"/>
      <c r="E879" s="1030"/>
      <c r="F879" s="1030"/>
      <c r="G879" s="1030"/>
      <c r="H879" s="1030"/>
      <c r="I879" s="1030"/>
      <c r="J879" s="1030"/>
      <c r="K879" s="1030"/>
      <c r="L879" s="1030"/>
      <c r="M879" s="1030"/>
      <c r="N879" s="1030"/>
      <c r="O879" s="1030"/>
      <c r="P879" s="1030"/>
      <c r="Q879" s="1030"/>
      <c r="R879" s="1030"/>
      <c r="S879" s="1030"/>
      <c r="T879" s="1030"/>
      <c r="U879" s="1064"/>
      <c r="V879" s="1030"/>
      <c r="W879" s="1030"/>
      <c r="X879" s="1030"/>
      <c r="Y879" s="1030"/>
      <c r="Z879" s="1030"/>
      <c r="AA879" s="1030"/>
      <c r="AB879" s="1030"/>
      <c r="AC879" s="1030"/>
      <c r="AD879" s="1030"/>
      <c r="AE879" s="1030"/>
      <c r="AF879" s="1030"/>
      <c r="AG879" s="1030"/>
      <c r="AH879" s="1030"/>
      <c r="AI879" s="1030"/>
      <c r="AJ879" s="1030"/>
      <c r="AK879" s="1030"/>
      <c r="AL879" s="1030"/>
      <c r="AM879" s="1030"/>
      <c r="AN879" s="1030"/>
    </row>
    <row r="880">
      <c r="A880" s="1083"/>
      <c r="B880" s="1104"/>
      <c r="C880" s="1030"/>
      <c r="D880" s="1030"/>
      <c r="E880" s="1030"/>
      <c r="F880" s="1030"/>
      <c r="G880" s="1030"/>
      <c r="H880" s="1030"/>
      <c r="I880" s="1030"/>
      <c r="J880" s="1030"/>
      <c r="K880" s="1030"/>
      <c r="L880" s="1030"/>
      <c r="M880" s="1030"/>
      <c r="N880" s="1030"/>
      <c r="O880" s="1030"/>
      <c r="P880" s="1030"/>
      <c r="Q880" s="1030"/>
      <c r="R880" s="1030"/>
      <c r="S880" s="1030"/>
      <c r="T880" s="1030"/>
      <c r="U880" s="1064"/>
      <c r="V880" s="1030"/>
      <c r="W880" s="1030"/>
      <c r="X880" s="1030"/>
      <c r="Y880" s="1030"/>
      <c r="Z880" s="1030"/>
      <c r="AA880" s="1030"/>
      <c r="AB880" s="1030"/>
      <c r="AC880" s="1030"/>
      <c r="AD880" s="1030"/>
      <c r="AE880" s="1030"/>
      <c r="AF880" s="1030"/>
      <c r="AG880" s="1030"/>
      <c r="AH880" s="1030"/>
      <c r="AI880" s="1030"/>
      <c r="AJ880" s="1030"/>
      <c r="AK880" s="1030"/>
      <c r="AL880" s="1030"/>
      <c r="AM880" s="1030"/>
      <c r="AN880" s="1030"/>
    </row>
    <row r="881">
      <c r="A881" s="1083"/>
      <c r="B881" s="1104"/>
      <c r="C881" s="1030"/>
      <c r="D881" s="1030"/>
      <c r="E881" s="1030"/>
      <c r="F881" s="1030"/>
      <c r="G881" s="1030"/>
      <c r="H881" s="1030"/>
      <c r="I881" s="1030"/>
      <c r="J881" s="1030"/>
      <c r="K881" s="1030"/>
      <c r="L881" s="1030"/>
      <c r="M881" s="1030"/>
      <c r="N881" s="1030"/>
      <c r="O881" s="1030"/>
      <c r="P881" s="1030"/>
      <c r="Q881" s="1030"/>
      <c r="R881" s="1030"/>
      <c r="S881" s="1030"/>
      <c r="T881" s="1030"/>
      <c r="U881" s="1064"/>
      <c r="V881" s="1030"/>
      <c r="W881" s="1030"/>
      <c r="X881" s="1030"/>
      <c r="Y881" s="1030"/>
      <c r="Z881" s="1030"/>
      <c r="AA881" s="1030"/>
      <c r="AB881" s="1030"/>
      <c r="AC881" s="1030"/>
      <c r="AD881" s="1030"/>
      <c r="AE881" s="1030"/>
      <c r="AF881" s="1030"/>
      <c r="AG881" s="1030"/>
      <c r="AH881" s="1030"/>
      <c r="AI881" s="1030"/>
      <c r="AJ881" s="1030"/>
      <c r="AK881" s="1030"/>
      <c r="AL881" s="1030"/>
      <c r="AM881" s="1030"/>
      <c r="AN881" s="1030"/>
    </row>
    <row r="882">
      <c r="A882" s="1083"/>
      <c r="B882" s="1104"/>
      <c r="C882" s="1030"/>
      <c r="D882" s="1030"/>
      <c r="E882" s="1030"/>
      <c r="F882" s="1030"/>
      <c r="G882" s="1030"/>
      <c r="H882" s="1030"/>
      <c r="I882" s="1030"/>
      <c r="J882" s="1030"/>
      <c r="K882" s="1030"/>
      <c r="L882" s="1030"/>
      <c r="M882" s="1030"/>
      <c r="N882" s="1030"/>
      <c r="O882" s="1030"/>
      <c r="P882" s="1030"/>
      <c r="Q882" s="1030"/>
      <c r="R882" s="1030"/>
      <c r="S882" s="1030"/>
      <c r="T882" s="1030"/>
      <c r="U882" s="1064"/>
      <c r="V882" s="1030"/>
      <c r="W882" s="1030"/>
      <c r="X882" s="1030"/>
      <c r="Y882" s="1030"/>
      <c r="Z882" s="1030"/>
      <c r="AA882" s="1030"/>
      <c r="AB882" s="1030"/>
      <c r="AC882" s="1030"/>
      <c r="AD882" s="1030"/>
      <c r="AE882" s="1030"/>
      <c r="AF882" s="1030"/>
      <c r="AG882" s="1030"/>
      <c r="AH882" s="1030"/>
      <c r="AI882" s="1030"/>
      <c r="AJ882" s="1030"/>
      <c r="AK882" s="1030"/>
      <c r="AL882" s="1030"/>
      <c r="AM882" s="1030"/>
      <c r="AN882" s="1030"/>
    </row>
    <row r="883">
      <c r="A883" s="1083"/>
      <c r="B883" s="1104"/>
      <c r="C883" s="1030"/>
      <c r="D883" s="1030"/>
      <c r="E883" s="1030"/>
      <c r="F883" s="1030"/>
      <c r="G883" s="1030"/>
      <c r="H883" s="1030"/>
      <c r="I883" s="1030"/>
      <c r="J883" s="1030"/>
      <c r="K883" s="1030"/>
      <c r="L883" s="1030"/>
      <c r="M883" s="1030"/>
      <c r="N883" s="1030"/>
      <c r="O883" s="1030"/>
      <c r="P883" s="1030"/>
      <c r="Q883" s="1030"/>
      <c r="R883" s="1030"/>
      <c r="S883" s="1030"/>
      <c r="T883" s="1030"/>
      <c r="U883" s="1064"/>
      <c r="V883" s="1030"/>
      <c r="W883" s="1030"/>
      <c r="X883" s="1030"/>
      <c r="Y883" s="1030"/>
      <c r="Z883" s="1030"/>
      <c r="AA883" s="1030"/>
      <c r="AB883" s="1030"/>
      <c r="AC883" s="1030"/>
      <c r="AD883" s="1030"/>
      <c r="AE883" s="1030"/>
      <c r="AF883" s="1030"/>
      <c r="AG883" s="1030"/>
      <c r="AH883" s="1030"/>
      <c r="AI883" s="1030"/>
      <c r="AJ883" s="1030"/>
      <c r="AK883" s="1030"/>
      <c r="AL883" s="1030"/>
      <c r="AM883" s="1030"/>
      <c r="AN883" s="1030"/>
    </row>
    <row r="884">
      <c r="A884" s="1083"/>
      <c r="B884" s="1104"/>
      <c r="C884" s="1030"/>
      <c r="D884" s="1030"/>
      <c r="E884" s="1030"/>
      <c r="F884" s="1030"/>
      <c r="G884" s="1030"/>
      <c r="H884" s="1030"/>
      <c r="I884" s="1030"/>
      <c r="J884" s="1030"/>
      <c r="K884" s="1030"/>
      <c r="L884" s="1030"/>
      <c r="M884" s="1030"/>
      <c r="N884" s="1030"/>
      <c r="O884" s="1030"/>
      <c r="P884" s="1030"/>
      <c r="Q884" s="1030"/>
      <c r="R884" s="1030"/>
      <c r="S884" s="1030"/>
      <c r="T884" s="1030"/>
      <c r="U884" s="1064"/>
      <c r="V884" s="1030"/>
      <c r="W884" s="1030"/>
      <c r="X884" s="1030"/>
      <c r="Y884" s="1030"/>
      <c r="Z884" s="1030"/>
      <c r="AA884" s="1030"/>
      <c r="AB884" s="1030"/>
      <c r="AC884" s="1030"/>
      <c r="AD884" s="1030"/>
      <c r="AE884" s="1030"/>
      <c r="AF884" s="1030"/>
      <c r="AG884" s="1030"/>
      <c r="AH884" s="1030"/>
      <c r="AI884" s="1030"/>
      <c r="AJ884" s="1030"/>
      <c r="AK884" s="1030"/>
      <c r="AL884" s="1030"/>
      <c r="AM884" s="1030"/>
      <c r="AN884" s="1030"/>
    </row>
    <row r="885">
      <c r="A885" s="1083"/>
      <c r="B885" s="1104"/>
      <c r="C885" s="1030"/>
      <c r="D885" s="1030"/>
      <c r="E885" s="1030"/>
      <c r="F885" s="1030"/>
      <c r="G885" s="1030"/>
      <c r="H885" s="1030"/>
      <c r="I885" s="1030"/>
      <c r="J885" s="1030"/>
      <c r="K885" s="1030"/>
      <c r="L885" s="1030"/>
      <c r="M885" s="1030"/>
      <c r="N885" s="1030"/>
      <c r="O885" s="1030"/>
      <c r="P885" s="1030"/>
      <c r="Q885" s="1030"/>
      <c r="R885" s="1030"/>
      <c r="S885" s="1030"/>
      <c r="T885" s="1030"/>
      <c r="U885" s="1064"/>
      <c r="V885" s="1030"/>
      <c r="W885" s="1030"/>
      <c r="X885" s="1030"/>
      <c r="Y885" s="1030"/>
      <c r="Z885" s="1030"/>
      <c r="AA885" s="1030"/>
      <c r="AB885" s="1030"/>
      <c r="AC885" s="1030"/>
      <c r="AD885" s="1030"/>
      <c r="AE885" s="1030"/>
      <c r="AF885" s="1030"/>
      <c r="AG885" s="1030"/>
      <c r="AH885" s="1030"/>
      <c r="AI885" s="1030"/>
      <c r="AJ885" s="1030"/>
      <c r="AK885" s="1030"/>
      <c r="AL885" s="1030"/>
      <c r="AM885" s="1030"/>
      <c r="AN885" s="1030"/>
    </row>
    <row r="886">
      <c r="A886" s="1083"/>
      <c r="B886" s="1104"/>
      <c r="C886" s="1030"/>
      <c r="D886" s="1030"/>
      <c r="E886" s="1030"/>
      <c r="F886" s="1030"/>
      <c r="G886" s="1030"/>
      <c r="H886" s="1030"/>
      <c r="I886" s="1030"/>
      <c r="J886" s="1030"/>
      <c r="K886" s="1030"/>
      <c r="L886" s="1030"/>
      <c r="M886" s="1030"/>
      <c r="N886" s="1030"/>
      <c r="O886" s="1030"/>
      <c r="P886" s="1030"/>
      <c r="Q886" s="1030"/>
      <c r="R886" s="1030"/>
      <c r="S886" s="1030"/>
      <c r="T886" s="1030"/>
      <c r="U886" s="1064"/>
      <c r="V886" s="1030"/>
      <c r="W886" s="1030"/>
      <c r="X886" s="1030"/>
      <c r="Y886" s="1030"/>
      <c r="Z886" s="1030"/>
      <c r="AA886" s="1030"/>
      <c r="AB886" s="1030"/>
      <c r="AC886" s="1030"/>
      <c r="AD886" s="1030"/>
      <c r="AE886" s="1030"/>
      <c r="AF886" s="1030"/>
      <c r="AG886" s="1030"/>
      <c r="AH886" s="1030"/>
      <c r="AI886" s="1030"/>
      <c r="AJ886" s="1030"/>
      <c r="AK886" s="1030"/>
      <c r="AL886" s="1030"/>
      <c r="AM886" s="1030"/>
      <c r="AN886" s="1030"/>
    </row>
    <row r="887">
      <c r="A887" s="1083"/>
      <c r="B887" s="1104"/>
      <c r="C887" s="1030"/>
      <c r="D887" s="1030"/>
      <c r="E887" s="1030"/>
      <c r="F887" s="1030"/>
      <c r="G887" s="1030"/>
      <c r="H887" s="1030"/>
      <c r="I887" s="1030"/>
      <c r="J887" s="1030"/>
      <c r="K887" s="1030"/>
      <c r="L887" s="1030"/>
      <c r="M887" s="1030"/>
      <c r="N887" s="1030"/>
      <c r="O887" s="1030"/>
      <c r="P887" s="1030"/>
      <c r="Q887" s="1030"/>
      <c r="R887" s="1030"/>
      <c r="S887" s="1030"/>
      <c r="T887" s="1030"/>
      <c r="U887" s="1064"/>
      <c r="V887" s="1030"/>
      <c r="W887" s="1030"/>
      <c r="X887" s="1030"/>
      <c r="Y887" s="1030"/>
      <c r="Z887" s="1030"/>
      <c r="AA887" s="1030"/>
      <c r="AB887" s="1030"/>
      <c r="AC887" s="1030"/>
      <c r="AD887" s="1030"/>
      <c r="AE887" s="1030"/>
      <c r="AF887" s="1030"/>
      <c r="AG887" s="1030"/>
      <c r="AH887" s="1030"/>
      <c r="AI887" s="1030"/>
      <c r="AJ887" s="1030"/>
      <c r="AK887" s="1030"/>
      <c r="AL887" s="1030"/>
      <c r="AM887" s="1030"/>
      <c r="AN887" s="1030"/>
    </row>
    <row r="888">
      <c r="A888" s="1083"/>
      <c r="B888" s="1104"/>
      <c r="C888" s="1030"/>
      <c r="D888" s="1030"/>
      <c r="E888" s="1030"/>
      <c r="F888" s="1030"/>
      <c r="G888" s="1030"/>
      <c r="H888" s="1030"/>
      <c r="I888" s="1030"/>
      <c r="J888" s="1030"/>
      <c r="K888" s="1030"/>
      <c r="L888" s="1030"/>
      <c r="M888" s="1030"/>
      <c r="N888" s="1030"/>
      <c r="O888" s="1030"/>
      <c r="P888" s="1030"/>
      <c r="Q888" s="1030"/>
      <c r="R888" s="1030"/>
      <c r="S888" s="1030"/>
      <c r="T888" s="1030"/>
      <c r="U888" s="1064"/>
      <c r="V888" s="1030"/>
      <c r="W888" s="1030"/>
      <c r="X888" s="1030"/>
      <c r="Y888" s="1030"/>
      <c r="Z888" s="1030"/>
      <c r="AA888" s="1030"/>
      <c r="AB888" s="1030"/>
      <c r="AC888" s="1030"/>
      <c r="AD888" s="1030"/>
      <c r="AE888" s="1030"/>
      <c r="AF888" s="1030"/>
      <c r="AG888" s="1030"/>
      <c r="AH888" s="1030"/>
      <c r="AI888" s="1030"/>
      <c r="AJ888" s="1030"/>
      <c r="AK888" s="1030"/>
      <c r="AL888" s="1030"/>
      <c r="AM888" s="1030"/>
      <c r="AN888" s="1030"/>
    </row>
    <row r="889">
      <c r="A889" s="1083"/>
      <c r="B889" s="1104"/>
      <c r="C889" s="1030"/>
      <c r="D889" s="1030"/>
      <c r="E889" s="1030"/>
      <c r="F889" s="1030"/>
      <c r="G889" s="1030"/>
      <c r="H889" s="1030"/>
      <c r="I889" s="1030"/>
      <c r="J889" s="1030"/>
      <c r="K889" s="1030"/>
      <c r="L889" s="1030"/>
      <c r="M889" s="1030"/>
      <c r="N889" s="1030"/>
      <c r="O889" s="1030"/>
      <c r="P889" s="1030"/>
      <c r="Q889" s="1030"/>
      <c r="R889" s="1030"/>
      <c r="S889" s="1030"/>
      <c r="T889" s="1030"/>
      <c r="U889" s="1064"/>
      <c r="V889" s="1030"/>
      <c r="W889" s="1030"/>
      <c r="X889" s="1030"/>
      <c r="Y889" s="1030"/>
      <c r="Z889" s="1030"/>
      <c r="AA889" s="1030"/>
      <c r="AB889" s="1030"/>
      <c r="AC889" s="1030"/>
      <c r="AD889" s="1030"/>
      <c r="AE889" s="1030"/>
      <c r="AF889" s="1030"/>
      <c r="AG889" s="1030"/>
      <c r="AH889" s="1030"/>
      <c r="AI889" s="1030"/>
      <c r="AJ889" s="1030"/>
      <c r="AK889" s="1030"/>
      <c r="AL889" s="1030"/>
      <c r="AM889" s="1030"/>
      <c r="AN889" s="1030"/>
    </row>
    <row r="890">
      <c r="A890" s="1083"/>
      <c r="B890" s="1104"/>
      <c r="C890" s="1030"/>
      <c r="D890" s="1030"/>
      <c r="E890" s="1030"/>
      <c r="F890" s="1030"/>
      <c r="G890" s="1030"/>
      <c r="H890" s="1030"/>
      <c r="I890" s="1030"/>
      <c r="J890" s="1030"/>
      <c r="K890" s="1030"/>
      <c r="L890" s="1030"/>
      <c r="M890" s="1030"/>
      <c r="N890" s="1030"/>
      <c r="O890" s="1030"/>
      <c r="P890" s="1030"/>
      <c r="Q890" s="1030"/>
      <c r="R890" s="1030"/>
      <c r="S890" s="1030"/>
      <c r="T890" s="1030"/>
      <c r="U890" s="1064"/>
      <c r="V890" s="1030"/>
      <c r="W890" s="1030"/>
      <c r="X890" s="1030"/>
      <c r="Y890" s="1030"/>
      <c r="Z890" s="1030"/>
      <c r="AA890" s="1030"/>
      <c r="AB890" s="1030"/>
      <c r="AC890" s="1030"/>
      <c r="AD890" s="1030"/>
      <c r="AE890" s="1030"/>
      <c r="AF890" s="1030"/>
      <c r="AG890" s="1030"/>
      <c r="AH890" s="1030"/>
      <c r="AI890" s="1030"/>
      <c r="AJ890" s="1030"/>
      <c r="AK890" s="1030"/>
      <c r="AL890" s="1030"/>
      <c r="AM890" s="1030"/>
      <c r="AN890" s="1030"/>
    </row>
    <row r="891">
      <c r="A891" s="1083"/>
      <c r="B891" s="1104"/>
      <c r="C891" s="1030"/>
      <c r="D891" s="1030"/>
      <c r="E891" s="1030"/>
      <c r="F891" s="1030"/>
      <c r="G891" s="1030"/>
      <c r="H891" s="1030"/>
      <c r="I891" s="1030"/>
      <c r="J891" s="1030"/>
      <c r="K891" s="1030"/>
      <c r="L891" s="1030"/>
      <c r="M891" s="1030"/>
      <c r="N891" s="1030"/>
      <c r="O891" s="1030"/>
      <c r="P891" s="1030"/>
      <c r="Q891" s="1030"/>
      <c r="R891" s="1030"/>
      <c r="S891" s="1030"/>
      <c r="T891" s="1030"/>
      <c r="U891" s="1064"/>
      <c r="V891" s="1030"/>
      <c r="W891" s="1030"/>
      <c r="X891" s="1030"/>
      <c r="Y891" s="1030"/>
      <c r="Z891" s="1030"/>
      <c r="AA891" s="1030"/>
      <c r="AB891" s="1030"/>
      <c r="AC891" s="1030"/>
      <c r="AD891" s="1030"/>
      <c r="AE891" s="1030"/>
      <c r="AF891" s="1030"/>
      <c r="AG891" s="1030"/>
      <c r="AH891" s="1030"/>
      <c r="AI891" s="1030"/>
      <c r="AJ891" s="1030"/>
      <c r="AK891" s="1030"/>
      <c r="AL891" s="1030"/>
      <c r="AM891" s="1030"/>
      <c r="AN891" s="1030"/>
    </row>
    <row r="892">
      <c r="A892" s="1083"/>
      <c r="B892" s="1104"/>
      <c r="C892" s="1030"/>
      <c r="D892" s="1030"/>
      <c r="E892" s="1030"/>
      <c r="F892" s="1030"/>
      <c r="G892" s="1030"/>
      <c r="H892" s="1030"/>
      <c r="I892" s="1030"/>
      <c r="J892" s="1030"/>
      <c r="K892" s="1030"/>
      <c r="L892" s="1030"/>
      <c r="M892" s="1030"/>
      <c r="N892" s="1030"/>
      <c r="O892" s="1030"/>
      <c r="P892" s="1030"/>
      <c r="Q892" s="1030"/>
      <c r="R892" s="1030"/>
      <c r="S892" s="1030"/>
      <c r="T892" s="1030"/>
      <c r="U892" s="1064"/>
      <c r="V892" s="1030"/>
      <c r="W892" s="1030"/>
      <c r="X892" s="1030"/>
      <c r="Y892" s="1030"/>
      <c r="Z892" s="1030"/>
      <c r="AA892" s="1030"/>
      <c r="AB892" s="1030"/>
      <c r="AC892" s="1030"/>
      <c r="AD892" s="1030"/>
      <c r="AE892" s="1030"/>
      <c r="AF892" s="1030"/>
      <c r="AG892" s="1030"/>
      <c r="AH892" s="1030"/>
      <c r="AI892" s="1030"/>
      <c r="AJ892" s="1030"/>
      <c r="AK892" s="1030"/>
      <c r="AL892" s="1030"/>
      <c r="AM892" s="1030"/>
      <c r="AN892" s="1030"/>
    </row>
    <row r="893">
      <c r="A893" s="1083"/>
      <c r="B893" s="1104"/>
      <c r="C893" s="1030"/>
      <c r="D893" s="1030"/>
      <c r="E893" s="1030"/>
      <c r="F893" s="1030"/>
      <c r="G893" s="1030"/>
      <c r="H893" s="1030"/>
      <c r="I893" s="1030"/>
      <c r="J893" s="1030"/>
      <c r="K893" s="1030"/>
      <c r="L893" s="1030"/>
      <c r="M893" s="1030"/>
      <c r="N893" s="1030"/>
      <c r="O893" s="1030"/>
      <c r="P893" s="1030"/>
      <c r="Q893" s="1030"/>
      <c r="R893" s="1030"/>
      <c r="S893" s="1030"/>
      <c r="T893" s="1030"/>
      <c r="U893" s="1064"/>
      <c r="V893" s="1030"/>
      <c r="W893" s="1030"/>
      <c r="X893" s="1030"/>
      <c r="Y893" s="1030"/>
      <c r="Z893" s="1030"/>
      <c r="AA893" s="1030"/>
      <c r="AB893" s="1030"/>
      <c r="AC893" s="1030"/>
      <c r="AD893" s="1030"/>
      <c r="AE893" s="1030"/>
      <c r="AF893" s="1030"/>
      <c r="AG893" s="1030"/>
      <c r="AH893" s="1030"/>
      <c r="AI893" s="1030"/>
      <c r="AJ893" s="1030"/>
      <c r="AK893" s="1030"/>
      <c r="AL893" s="1030"/>
      <c r="AM893" s="1030"/>
      <c r="AN893" s="1030"/>
    </row>
    <row r="894">
      <c r="A894" s="1083"/>
      <c r="B894" s="1104"/>
      <c r="C894" s="1030"/>
      <c r="D894" s="1030"/>
      <c r="E894" s="1030"/>
      <c r="F894" s="1030"/>
      <c r="G894" s="1030"/>
      <c r="H894" s="1030"/>
      <c r="I894" s="1030"/>
      <c r="J894" s="1030"/>
      <c r="K894" s="1030"/>
      <c r="L894" s="1030"/>
      <c r="M894" s="1030"/>
      <c r="N894" s="1030"/>
      <c r="O894" s="1030"/>
      <c r="P894" s="1030"/>
      <c r="Q894" s="1030"/>
      <c r="R894" s="1030"/>
      <c r="S894" s="1030"/>
      <c r="T894" s="1030"/>
      <c r="U894" s="1064"/>
      <c r="V894" s="1030"/>
      <c r="W894" s="1030"/>
      <c r="X894" s="1030"/>
      <c r="Y894" s="1030"/>
      <c r="Z894" s="1030"/>
      <c r="AA894" s="1030"/>
      <c r="AB894" s="1030"/>
      <c r="AC894" s="1030"/>
      <c r="AD894" s="1030"/>
      <c r="AE894" s="1030"/>
      <c r="AF894" s="1030"/>
      <c r="AG894" s="1030"/>
      <c r="AH894" s="1030"/>
      <c r="AI894" s="1030"/>
      <c r="AJ894" s="1030"/>
      <c r="AK894" s="1030"/>
      <c r="AL894" s="1030"/>
      <c r="AM894" s="1030"/>
      <c r="AN894" s="1030"/>
    </row>
    <row r="895">
      <c r="A895" s="1083"/>
      <c r="B895" s="1104"/>
      <c r="C895" s="1030"/>
      <c r="D895" s="1030"/>
      <c r="E895" s="1030"/>
      <c r="F895" s="1030"/>
      <c r="G895" s="1030"/>
      <c r="H895" s="1030"/>
      <c r="I895" s="1030"/>
      <c r="J895" s="1030"/>
      <c r="K895" s="1030"/>
      <c r="L895" s="1030"/>
      <c r="M895" s="1030"/>
      <c r="N895" s="1030"/>
      <c r="O895" s="1030"/>
      <c r="P895" s="1030"/>
      <c r="Q895" s="1030"/>
      <c r="R895" s="1030"/>
      <c r="S895" s="1030"/>
      <c r="T895" s="1030"/>
      <c r="U895" s="1064"/>
      <c r="V895" s="1030"/>
      <c r="W895" s="1030"/>
      <c r="X895" s="1030"/>
      <c r="Y895" s="1030"/>
      <c r="Z895" s="1030"/>
      <c r="AA895" s="1030"/>
      <c r="AB895" s="1030"/>
      <c r="AC895" s="1030"/>
      <c r="AD895" s="1030"/>
      <c r="AE895" s="1030"/>
      <c r="AF895" s="1030"/>
      <c r="AG895" s="1030"/>
      <c r="AH895" s="1030"/>
      <c r="AI895" s="1030"/>
      <c r="AJ895" s="1030"/>
      <c r="AK895" s="1030"/>
      <c r="AL895" s="1030"/>
      <c r="AM895" s="1030"/>
      <c r="AN895" s="1030"/>
    </row>
    <row r="896">
      <c r="A896" s="1083"/>
      <c r="B896" s="1104"/>
      <c r="C896" s="1030"/>
      <c r="D896" s="1030"/>
      <c r="E896" s="1030"/>
      <c r="F896" s="1030"/>
      <c r="G896" s="1030"/>
      <c r="H896" s="1030"/>
      <c r="I896" s="1030"/>
      <c r="J896" s="1030"/>
      <c r="K896" s="1030"/>
      <c r="L896" s="1030"/>
      <c r="M896" s="1030"/>
      <c r="N896" s="1030"/>
      <c r="O896" s="1030"/>
      <c r="P896" s="1030"/>
      <c r="Q896" s="1030"/>
      <c r="R896" s="1030"/>
      <c r="S896" s="1030"/>
      <c r="T896" s="1030"/>
      <c r="U896" s="1064"/>
      <c r="V896" s="1030"/>
      <c r="W896" s="1030"/>
      <c r="X896" s="1030"/>
      <c r="Y896" s="1030"/>
      <c r="Z896" s="1030"/>
      <c r="AA896" s="1030"/>
      <c r="AB896" s="1030"/>
      <c r="AC896" s="1030"/>
      <c r="AD896" s="1030"/>
      <c r="AE896" s="1030"/>
      <c r="AF896" s="1030"/>
      <c r="AG896" s="1030"/>
      <c r="AH896" s="1030"/>
      <c r="AI896" s="1030"/>
      <c r="AJ896" s="1030"/>
      <c r="AK896" s="1030"/>
      <c r="AL896" s="1030"/>
      <c r="AM896" s="1030"/>
      <c r="AN896" s="1030"/>
    </row>
    <row r="897">
      <c r="A897" s="1083"/>
      <c r="B897" s="1104"/>
      <c r="C897" s="1030"/>
      <c r="D897" s="1030"/>
      <c r="E897" s="1030"/>
      <c r="F897" s="1030"/>
      <c r="G897" s="1030"/>
      <c r="H897" s="1030"/>
      <c r="I897" s="1030"/>
      <c r="J897" s="1030"/>
      <c r="K897" s="1030"/>
      <c r="L897" s="1030"/>
      <c r="M897" s="1030"/>
      <c r="N897" s="1030"/>
      <c r="O897" s="1030"/>
      <c r="P897" s="1030"/>
      <c r="Q897" s="1030"/>
      <c r="R897" s="1030"/>
      <c r="S897" s="1030"/>
      <c r="T897" s="1030"/>
      <c r="U897" s="1064"/>
      <c r="V897" s="1030"/>
      <c r="W897" s="1030"/>
      <c r="X897" s="1030"/>
      <c r="Y897" s="1030"/>
      <c r="Z897" s="1030"/>
      <c r="AA897" s="1030"/>
      <c r="AB897" s="1030"/>
      <c r="AC897" s="1030"/>
      <c r="AD897" s="1030"/>
      <c r="AE897" s="1030"/>
      <c r="AF897" s="1030"/>
      <c r="AG897" s="1030"/>
      <c r="AH897" s="1030"/>
      <c r="AI897" s="1030"/>
      <c r="AJ897" s="1030"/>
      <c r="AK897" s="1030"/>
      <c r="AL897" s="1030"/>
      <c r="AM897" s="1030"/>
      <c r="AN897" s="1030"/>
    </row>
    <row r="898">
      <c r="A898" s="1083"/>
      <c r="B898" s="1104"/>
      <c r="C898" s="1030"/>
      <c r="D898" s="1030"/>
      <c r="E898" s="1030"/>
      <c r="F898" s="1030"/>
      <c r="G898" s="1030"/>
      <c r="H898" s="1030"/>
      <c r="I898" s="1030"/>
      <c r="J898" s="1030"/>
      <c r="K898" s="1030"/>
      <c r="L898" s="1030"/>
      <c r="M898" s="1030"/>
      <c r="N898" s="1030"/>
      <c r="O898" s="1030"/>
      <c r="P898" s="1030"/>
      <c r="Q898" s="1030"/>
      <c r="R898" s="1030"/>
      <c r="S898" s="1030"/>
      <c r="T898" s="1030"/>
      <c r="U898" s="1064"/>
      <c r="V898" s="1030"/>
      <c r="W898" s="1030"/>
      <c r="X898" s="1030"/>
      <c r="Y898" s="1030"/>
      <c r="Z898" s="1030"/>
      <c r="AA898" s="1030"/>
      <c r="AB898" s="1030"/>
      <c r="AC898" s="1030"/>
      <c r="AD898" s="1030"/>
      <c r="AE898" s="1030"/>
      <c r="AF898" s="1030"/>
      <c r="AG898" s="1030"/>
      <c r="AH898" s="1030"/>
      <c r="AI898" s="1030"/>
      <c r="AJ898" s="1030"/>
      <c r="AK898" s="1030"/>
      <c r="AL898" s="1030"/>
      <c r="AM898" s="1030"/>
      <c r="AN898" s="1030"/>
    </row>
    <row r="899">
      <c r="A899" s="1083"/>
      <c r="B899" s="1104"/>
      <c r="C899" s="1030"/>
      <c r="D899" s="1030"/>
      <c r="E899" s="1030"/>
      <c r="F899" s="1030"/>
      <c r="G899" s="1030"/>
      <c r="H899" s="1030"/>
      <c r="I899" s="1030"/>
      <c r="J899" s="1030"/>
      <c r="K899" s="1030"/>
      <c r="L899" s="1030"/>
      <c r="M899" s="1030"/>
      <c r="N899" s="1030"/>
      <c r="O899" s="1030"/>
      <c r="P899" s="1030"/>
      <c r="Q899" s="1030"/>
      <c r="R899" s="1030"/>
      <c r="S899" s="1030"/>
      <c r="T899" s="1030"/>
      <c r="U899" s="1064"/>
      <c r="V899" s="1030"/>
      <c r="W899" s="1030"/>
      <c r="X899" s="1030"/>
      <c r="Y899" s="1030"/>
      <c r="Z899" s="1030"/>
      <c r="AA899" s="1030"/>
      <c r="AB899" s="1030"/>
      <c r="AC899" s="1030"/>
      <c r="AD899" s="1030"/>
      <c r="AE899" s="1030"/>
      <c r="AF899" s="1030"/>
      <c r="AG899" s="1030"/>
      <c r="AH899" s="1030"/>
      <c r="AI899" s="1030"/>
      <c r="AJ899" s="1030"/>
      <c r="AK899" s="1030"/>
      <c r="AL899" s="1030"/>
      <c r="AM899" s="1030"/>
      <c r="AN899" s="1030"/>
    </row>
    <row r="900">
      <c r="A900" s="1083"/>
      <c r="B900" s="1104"/>
      <c r="C900" s="1030"/>
      <c r="D900" s="1030"/>
      <c r="E900" s="1030"/>
      <c r="F900" s="1030"/>
      <c r="G900" s="1030"/>
      <c r="H900" s="1030"/>
      <c r="I900" s="1030"/>
      <c r="J900" s="1030"/>
      <c r="K900" s="1030"/>
      <c r="L900" s="1030"/>
      <c r="M900" s="1030"/>
      <c r="N900" s="1030"/>
      <c r="O900" s="1030"/>
      <c r="P900" s="1030"/>
      <c r="Q900" s="1030"/>
      <c r="R900" s="1030"/>
      <c r="S900" s="1030"/>
      <c r="T900" s="1030"/>
      <c r="U900" s="1064"/>
      <c r="V900" s="1030"/>
      <c r="W900" s="1030"/>
      <c r="X900" s="1030"/>
      <c r="Y900" s="1030"/>
      <c r="Z900" s="1030"/>
      <c r="AA900" s="1030"/>
      <c r="AB900" s="1030"/>
      <c r="AC900" s="1030"/>
      <c r="AD900" s="1030"/>
      <c r="AE900" s="1030"/>
      <c r="AF900" s="1030"/>
      <c r="AG900" s="1030"/>
      <c r="AH900" s="1030"/>
      <c r="AI900" s="1030"/>
      <c r="AJ900" s="1030"/>
      <c r="AK900" s="1030"/>
      <c r="AL900" s="1030"/>
      <c r="AM900" s="1030"/>
      <c r="AN900" s="1030"/>
    </row>
    <row r="901">
      <c r="A901" s="1083"/>
      <c r="B901" s="1104"/>
      <c r="C901" s="1030"/>
      <c r="D901" s="1030"/>
      <c r="E901" s="1030"/>
      <c r="F901" s="1030"/>
      <c r="G901" s="1030"/>
      <c r="H901" s="1030"/>
      <c r="I901" s="1030"/>
      <c r="J901" s="1030"/>
      <c r="K901" s="1030"/>
      <c r="L901" s="1030"/>
      <c r="M901" s="1030"/>
      <c r="N901" s="1030"/>
      <c r="O901" s="1030"/>
      <c r="P901" s="1030"/>
      <c r="Q901" s="1030"/>
      <c r="R901" s="1030"/>
      <c r="S901" s="1030"/>
      <c r="T901" s="1030"/>
      <c r="U901" s="1064"/>
      <c r="V901" s="1030"/>
      <c r="W901" s="1030"/>
      <c r="X901" s="1030"/>
      <c r="Y901" s="1030"/>
      <c r="Z901" s="1030"/>
      <c r="AA901" s="1030"/>
      <c r="AB901" s="1030"/>
      <c r="AC901" s="1030"/>
      <c r="AD901" s="1030"/>
      <c r="AE901" s="1030"/>
      <c r="AF901" s="1030"/>
      <c r="AG901" s="1030"/>
      <c r="AH901" s="1030"/>
      <c r="AI901" s="1030"/>
      <c r="AJ901" s="1030"/>
      <c r="AK901" s="1030"/>
      <c r="AL901" s="1030"/>
      <c r="AM901" s="1030"/>
      <c r="AN901" s="1030"/>
    </row>
    <row r="902">
      <c r="A902" s="1083"/>
      <c r="B902" s="1104"/>
      <c r="C902" s="1030"/>
      <c r="D902" s="1030"/>
      <c r="E902" s="1030"/>
      <c r="F902" s="1030"/>
      <c r="G902" s="1030"/>
      <c r="H902" s="1030"/>
      <c r="I902" s="1030"/>
      <c r="J902" s="1030"/>
      <c r="K902" s="1030"/>
      <c r="L902" s="1030"/>
      <c r="M902" s="1030"/>
      <c r="N902" s="1030"/>
      <c r="O902" s="1030"/>
      <c r="P902" s="1030"/>
      <c r="Q902" s="1030"/>
      <c r="R902" s="1030"/>
      <c r="S902" s="1030"/>
      <c r="T902" s="1030"/>
      <c r="U902" s="1064"/>
      <c r="V902" s="1030"/>
      <c r="W902" s="1030"/>
      <c r="X902" s="1030"/>
      <c r="Y902" s="1030"/>
      <c r="Z902" s="1030"/>
      <c r="AA902" s="1030"/>
      <c r="AB902" s="1030"/>
      <c r="AC902" s="1030"/>
      <c r="AD902" s="1030"/>
      <c r="AE902" s="1030"/>
      <c r="AF902" s="1030"/>
      <c r="AG902" s="1030"/>
      <c r="AH902" s="1030"/>
      <c r="AI902" s="1030"/>
      <c r="AJ902" s="1030"/>
      <c r="AK902" s="1030"/>
      <c r="AL902" s="1030"/>
      <c r="AM902" s="1030"/>
      <c r="AN902" s="1030"/>
    </row>
    <row r="903">
      <c r="A903" s="1083"/>
      <c r="B903" s="1104"/>
      <c r="C903" s="1030"/>
      <c r="D903" s="1030"/>
      <c r="E903" s="1030"/>
      <c r="F903" s="1030"/>
      <c r="G903" s="1030"/>
      <c r="H903" s="1030"/>
      <c r="I903" s="1030"/>
      <c r="J903" s="1030"/>
      <c r="K903" s="1030"/>
      <c r="L903" s="1030"/>
      <c r="M903" s="1030"/>
      <c r="N903" s="1030"/>
      <c r="O903" s="1030"/>
      <c r="P903" s="1030"/>
      <c r="Q903" s="1030"/>
      <c r="R903" s="1030"/>
      <c r="S903" s="1030"/>
      <c r="T903" s="1030"/>
      <c r="U903" s="1064"/>
      <c r="V903" s="1030"/>
      <c r="W903" s="1030"/>
      <c r="X903" s="1030"/>
      <c r="Y903" s="1030"/>
      <c r="Z903" s="1030"/>
      <c r="AA903" s="1030"/>
      <c r="AB903" s="1030"/>
      <c r="AC903" s="1030"/>
      <c r="AD903" s="1030"/>
      <c r="AE903" s="1030"/>
      <c r="AF903" s="1030"/>
      <c r="AG903" s="1030"/>
      <c r="AH903" s="1030"/>
      <c r="AI903" s="1030"/>
      <c r="AJ903" s="1030"/>
      <c r="AK903" s="1030"/>
      <c r="AL903" s="1030"/>
      <c r="AM903" s="1030"/>
      <c r="AN903" s="1030"/>
    </row>
    <row r="904">
      <c r="A904" s="1083"/>
      <c r="B904" s="1104"/>
      <c r="C904" s="1030"/>
      <c r="D904" s="1030"/>
      <c r="E904" s="1030"/>
      <c r="F904" s="1030"/>
      <c r="G904" s="1030"/>
      <c r="H904" s="1030"/>
      <c r="I904" s="1030"/>
      <c r="J904" s="1030"/>
      <c r="K904" s="1030"/>
      <c r="L904" s="1030"/>
      <c r="M904" s="1030"/>
      <c r="N904" s="1030"/>
      <c r="O904" s="1030"/>
      <c r="P904" s="1030"/>
      <c r="Q904" s="1030"/>
      <c r="R904" s="1030"/>
      <c r="S904" s="1030"/>
      <c r="T904" s="1030"/>
      <c r="U904" s="1064"/>
      <c r="V904" s="1030"/>
      <c r="W904" s="1030"/>
      <c r="X904" s="1030"/>
      <c r="Y904" s="1030"/>
      <c r="Z904" s="1030"/>
      <c r="AA904" s="1030"/>
      <c r="AB904" s="1030"/>
      <c r="AC904" s="1030"/>
      <c r="AD904" s="1030"/>
      <c r="AE904" s="1030"/>
      <c r="AF904" s="1030"/>
      <c r="AG904" s="1030"/>
      <c r="AH904" s="1030"/>
      <c r="AI904" s="1030"/>
      <c r="AJ904" s="1030"/>
      <c r="AK904" s="1030"/>
      <c r="AL904" s="1030"/>
      <c r="AM904" s="1030"/>
      <c r="AN904" s="1030"/>
    </row>
    <row r="905">
      <c r="A905" s="1083"/>
      <c r="B905" s="1104"/>
      <c r="C905" s="1030"/>
      <c r="D905" s="1030"/>
      <c r="E905" s="1030"/>
      <c r="F905" s="1030"/>
      <c r="G905" s="1030"/>
      <c r="H905" s="1030"/>
      <c r="I905" s="1030"/>
      <c r="J905" s="1030"/>
      <c r="K905" s="1030"/>
      <c r="L905" s="1030"/>
      <c r="M905" s="1030"/>
      <c r="N905" s="1030"/>
      <c r="O905" s="1030"/>
      <c r="P905" s="1030"/>
      <c r="Q905" s="1030"/>
      <c r="R905" s="1030"/>
      <c r="S905" s="1030"/>
      <c r="T905" s="1030"/>
      <c r="U905" s="1064"/>
      <c r="V905" s="1030"/>
      <c r="W905" s="1030"/>
      <c r="X905" s="1030"/>
      <c r="Y905" s="1030"/>
      <c r="Z905" s="1030"/>
      <c r="AA905" s="1030"/>
      <c r="AB905" s="1030"/>
      <c r="AC905" s="1030"/>
      <c r="AD905" s="1030"/>
      <c r="AE905" s="1030"/>
      <c r="AF905" s="1030"/>
      <c r="AG905" s="1030"/>
      <c r="AH905" s="1030"/>
      <c r="AI905" s="1030"/>
      <c r="AJ905" s="1030"/>
      <c r="AK905" s="1030"/>
      <c r="AL905" s="1030"/>
      <c r="AM905" s="1030"/>
      <c r="AN905" s="1030"/>
    </row>
    <row r="906">
      <c r="A906" s="1083"/>
      <c r="B906" s="1104"/>
      <c r="C906" s="1030"/>
      <c r="D906" s="1030"/>
      <c r="E906" s="1030"/>
      <c r="F906" s="1030"/>
      <c r="G906" s="1030"/>
      <c r="H906" s="1030"/>
      <c r="I906" s="1030"/>
      <c r="J906" s="1030"/>
      <c r="K906" s="1030"/>
      <c r="L906" s="1030"/>
      <c r="M906" s="1030"/>
      <c r="N906" s="1030"/>
      <c r="O906" s="1030"/>
      <c r="P906" s="1030"/>
      <c r="Q906" s="1030"/>
      <c r="R906" s="1030"/>
      <c r="S906" s="1030"/>
      <c r="T906" s="1030"/>
      <c r="U906" s="1064"/>
      <c r="V906" s="1030"/>
      <c r="W906" s="1030"/>
      <c r="X906" s="1030"/>
      <c r="Y906" s="1030"/>
      <c r="Z906" s="1030"/>
      <c r="AA906" s="1030"/>
      <c r="AB906" s="1030"/>
      <c r="AC906" s="1030"/>
      <c r="AD906" s="1030"/>
      <c r="AE906" s="1030"/>
      <c r="AF906" s="1030"/>
      <c r="AG906" s="1030"/>
      <c r="AH906" s="1030"/>
      <c r="AI906" s="1030"/>
      <c r="AJ906" s="1030"/>
      <c r="AK906" s="1030"/>
      <c r="AL906" s="1030"/>
      <c r="AM906" s="1030"/>
      <c r="AN906" s="1030"/>
    </row>
    <row r="907">
      <c r="A907" s="1083"/>
      <c r="B907" s="1104"/>
      <c r="C907" s="1030"/>
      <c r="D907" s="1030"/>
      <c r="E907" s="1030"/>
      <c r="F907" s="1030"/>
      <c r="G907" s="1030"/>
      <c r="H907" s="1030"/>
      <c r="I907" s="1030"/>
      <c r="J907" s="1030"/>
      <c r="K907" s="1030"/>
      <c r="L907" s="1030"/>
      <c r="M907" s="1030"/>
      <c r="N907" s="1030"/>
      <c r="O907" s="1030"/>
      <c r="P907" s="1030"/>
      <c r="Q907" s="1030"/>
      <c r="R907" s="1030"/>
      <c r="S907" s="1030"/>
      <c r="T907" s="1030"/>
      <c r="U907" s="1064"/>
      <c r="V907" s="1030"/>
      <c r="W907" s="1030"/>
      <c r="X907" s="1030"/>
      <c r="Y907" s="1030"/>
      <c r="Z907" s="1030"/>
      <c r="AA907" s="1030"/>
      <c r="AB907" s="1030"/>
      <c r="AC907" s="1030"/>
      <c r="AD907" s="1030"/>
      <c r="AE907" s="1030"/>
      <c r="AF907" s="1030"/>
      <c r="AG907" s="1030"/>
      <c r="AH907" s="1030"/>
      <c r="AI907" s="1030"/>
      <c r="AJ907" s="1030"/>
      <c r="AK907" s="1030"/>
      <c r="AL907" s="1030"/>
      <c r="AM907" s="1030"/>
      <c r="AN907" s="1030"/>
    </row>
    <row r="908">
      <c r="A908" s="1083"/>
      <c r="B908" s="1104"/>
      <c r="C908" s="1030"/>
      <c r="D908" s="1030"/>
      <c r="E908" s="1030"/>
      <c r="F908" s="1030"/>
      <c r="G908" s="1030"/>
      <c r="H908" s="1030"/>
      <c r="I908" s="1030"/>
      <c r="J908" s="1030"/>
      <c r="K908" s="1030"/>
      <c r="L908" s="1030"/>
      <c r="M908" s="1030"/>
      <c r="N908" s="1030"/>
      <c r="O908" s="1030"/>
      <c r="P908" s="1030"/>
      <c r="Q908" s="1030"/>
      <c r="R908" s="1030"/>
      <c r="S908" s="1030"/>
      <c r="T908" s="1030"/>
      <c r="U908" s="1064"/>
      <c r="V908" s="1030"/>
      <c r="W908" s="1030"/>
      <c r="X908" s="1030"/>
      <c r="Y908" s="1030"/>
      <c r="Z908" s="1030"/>
      <c r="AA908" s="1030"/>
      <c r="AB908" s="1030"/>
      <c r="AC908" s="1030"/>
      <c r="AD908" s="1030"/>
      <c r="AE908" s="1030"/>
      <c r="AF908" s="1030"/>
      <c r="AG908" s="1030"/>
      <c r="AH908" s="1030"/>
      <c r="AI908" s="1030"/>
      <c r="AJ908" s="1030"/>
      <c r="AK908" s="1030"/>
      <c r="AL908" s="1030"/>
      <c r="AM908" s="1030"/>
      <c r="AN908" s="1030"/>
    </row>
    <row r="909">
      <c r="A909" s="1083"/>
      <c r="B909" s="1104"/>
      <c r="C909" s="1030"/>
      <c r="D909" s="1030"/>
      <c r="E909" s="1030"/>
      <c r="F909" s="1030"/>
      <c r="G909" s="1030"/>
      <c r="H909" s="1030"/>
      <c r="I909" s="1030"/>
      <c r="J909" s="1030"/>
      <c r="K909" s="1030"/>
      <c r="L909" s="1030"/>
      <c r="M909" s="1030"/>
      <c r="N909" s="1030"/>
      <c r="O909" s="1030"/>
      <c r="P909" s="1030"/>
      <c r="Q909" s="1030"/>
      <c r="R909" s="1030"/>
      <c r="S909" s="1030"/>
      <c r="T909" s="1030"/>
      <c r="U909" s="1064"/>
      <c r="V909" s="1030"/>
      <c r="W909" s="1030"/>
      <c r="X909" s="1030"/>
      <c r="Y909" s="1030"/>
      <c r="Z909" s="1030"/>
      <c r="AA909" s="1030"/>
      <c r="AB909" s="1030"/>
      <c r="AC909" s="1030"/>
      <c r="AD909" s="1030"/>
      <c r="AE909" s="1030"/>
      <c r="AF909" s="1030"/>
      <c r="AG909" s="1030"/>
      <c r="AH909" s="1030"/>
      <c r="AI909" s="1030"/>
      <c r="AJ909" s="1030"/>
      <c r="AK909" s="1030"/>
      <c r="AL909" s="1030"/>
      <c r="AM909" s="1030"/>
      <c r="AN909" s="1030"/>
    </row>
    <row r="910">
      <c r="A910" s="1083"/>
      <c r="B910" s="1104"/>
      <c r="C910" s="1030"/>
      <c r="D910" s="1030"/>
      <c r="E910" s="1030"/>
      <c r="F910" s="1030"/>
      <c r="G910" s="1030"/>
      <c r="H910" s="1030"/>
      <c r="I910" s="1030"/>
      <c r="J910" s="1030"/>
      <c r="K910" s="1030"/>
      <c r="L910" s="1030"/>
      <c r="M910" s="1030"/>
      <c r="N910" s="1030"/>
      <c r="O910" s="1030"/>
      <c r="P910" s="1030"/>
      <c r="Q910" s="1030"/>
      <c r="R910" s="1030"/>
      <c r="S910" s="1030"/>
      <c r="T910" s="1030"/>
      <c r="U910" s="1064"/>
      <c r="V910" s="1030"/>
      <c r="W910" s="1030"/>
      <c r="X910" s="1030"/>
      <c r="Y910" s="1030"/>
      <c r="Z910" s="1030"/>
      <c r="AA910" s="1030"/>
      <c r="AB910" s="1030"/>
      <c r="AC910" s="1030"/>
      <c r="AD910" s="1030"/>
      <c r="AE910" s="1030"/>
      <c r="AF910" s="1030"/>
      <c r="AG910" s="1030"/>
      <c r="AH910" s="1030"/>
      <c r="AI910" s="1030"/>
      <c r="AJ910" s="1030"/>
      <c r="AK910" s="1030"/>
      <c r="AL910" s="1030"/>
      <c r="AM910" s="1030"/>
      <c r="AN910" s="1030"/>
    </row>
    <row r="911">
      <c r="A911" s="1083"/>
      <c r="B911" s="1104"/>
      <c r="C911" s="1030"/>
      <c r="D911" s="1030"/>
      <c r="E911" s="1030"/>
      <c r="F911" s="1030"/>
      <c r="G911" s="1030"/>
      <c r="H911" s="1030"/>
      <c r="I911" s="1030"/>
      <c r="J911" s="1030"/>
      <c r="K911" s="1030"/>
      <c r="L911" s="1030"/>
      <c r="M911" s="1030"/>
      <c r="N911" s="1030"/>
      <c r="O911" s="1030"/>
      <c r="P911" s="1030"/>
      <c r="Q911" s="1030"/>
      <c r="R911" s="1030"/>
      <c r="S911" s="1030"/>
      <c r="T911" s="1030"/>
      <c r="U911" s="1064"/>
      <c r="V911" s="1030"/>
      <c r="W911" s="1030"/>
      <c r="X911" s="1030"/>
      <c r="Y911" s="1030"/>
      <c r="Z911" s="1030"/>
      <c r="AA911" s="1030"/>
      <c r="AB911" s="1030"/>
      <c r="AC911" s="1030"/>
      <c r="AD911" s="1030"/>
      <c r="AE911" s="1030"/>
      <c r="AF911" s="1030"/>
      <c r="AG911" s="1030"/>
      <c r="AH911" s="1030"/>
      <c r="AI911" s="1030"/>
      <c r="AJ911" s="1030"/>
      <c r="AK911" s="1030"/>
      <c r="AL911" s="1030"/>
      <c r="AM911" s="1030"/>
      <c r="AN911" s="1030"/>
    </row>
    <row r="912">
      <c r="A912" s="1083"/>
      <c r="B912" s="1104"/>
      <c r="C912" s="1030"/>
      <c r="D912" s="1030"/>
      <c r="E912" s="1030"/>
      <c r="F912" s="1030"/>
      <c r="G912" s="1030"/>
      <c r="H912" s="1030"/>
      <c r="I912" s="1030"/>
      <c r="J912" s="1030"/>
      <c r="K912" s="1030"/>
      <c r="L912" s="1030"/>
      <c r="M912" s="1030"/>
      <c r="N912" s="1030"/>
      <c r="O912" s="1030"/>
      <c r="P912" s="1030"/>
      <c r="Q912" s="1030"/>
      <c r="R912" s="1030"/>
      <c r="S912" s="1030"/>
      <c r="T912" s="1030"/>
      <c r="U912" s="1064"/>
      <c r="V912" s="1030"/>
      <c r="W912" s="1030"/>
      <c r="X912" s="1030"/>
      <c r="Y912" s="1030"/>
      <c r="Z912" s="1030"/>
      <c r="AA912" s="1030"/>
      <c r="AB912" s="1030"/>
      <c r="AC912" s="1030"/>
      <c r="AD912" s="1030"/>
      <c r="AE912" s="1030"/>
      <c r="AF912" s="1030"/>
      <c r="AG912" s="1030"/>
      <c r="AH912" s="1030"/>
      <c r="AI912" s="1030"/>
      <c r="AJ912" s="1030"/>
      <c r="AK912" s="1030"/>
      <c r="AL912" s="1030"/>
      <c r="AM912" s="1030"/>
      <c r="AN912" s="1030"/>
    </row>
    <row r="913">
      <c r="A913" s="1083"/>
      <c r="B913" s="1104"/>
      <c r="C913" s="1030"/>
      <c r="D913" s="1030"/>
      <c r="E913" s="1030"/>
      <c r="F913" s="1030"/>
      <c r="G913" s="1030"/>
      <c r="H913" s="1030"/>
      <c r="I913" s="1030"/>
      <c r="J913" s="1030"/>
      <c r="K913" s="1030"/>
      <c r="L913" s="1030"/>
      <c r="M913" s="1030"/>
      <c r="N913" s="1030"/>
      <c r="O913" s="1030"/>
      <c r="P913" s="1030"/>
      <c r="Q913" s="1030"/>
      <c r="R913" s="1030"/>
      <c r="S913" s="1030"/>
      <c r="T913" s="1030"/>
      <c r="U913" s="1064"/>
      <c r="V913" s="1030"/>
      <c r="W913" s="1030"/>
      <c r="X913" s="1030"/>
      <c r="Y913" s="1030"/>
      <c r="Z913" s="1030"/>
      <c r="AA913" s="1030"/>
      <c r="AB913" s="1030"/>
      <c r="AC913" s="1030"/>
      <c r="AD913" s="1030"/>
      <c r="AE913" s="1030"/>
      <c r="AF913" s="1030"/>
      <c r="AG913" s="1030"/>
      <c r="AH913" s="1030"/>
      <c r="AI913" s="1030"/>
      <c r="AJ913" s="1030"/>
      <c r="AK913" s="1030"/>
      <c r="AL913" s="1030"/>
      <c r="AM913" s="1030"/>
      <c r="AN913" s="1030"/>
    </row>
    <row r="914">
      <c r="A914" s="1083"/>
      <c r="B914" s="1104"/>
      <c r="C914" s="1030"/>
      <c r="D914" s="1030"/>
      <c r="E914" s="1030"/>
      <c r="F914" s="1030"/>
      <c r="G914" s="1030"/>
      <c r="H914" s="1030"/>
      <c r="I914" s="1030"/>
      <c r="J914" s="1030"/>
      <c r="K914" s="1030"/>
      <c r="L914" s="1030"/>
      <c r="M914" s="1030"/>
      <c r="N914" s="1030"/>
      <c r="O914" s="1030"/>
      <c r="P914" s="1030"/>
      <c r="Q914" s="1030"/>
      <c r="R914" s="1030"/>
      <c r="S914" s="1030"/>
      <c r="T914" s="1030"/>
      <c r="U914" s="1064"/>
      <c r="V914" s="1030"/>
      <c r="W914" s="1030"/>
      <c r="X914" s="1030"/>
      <c r="Y914" s="1030"/>
      <c r="Z914" s="1030"/>
      <c r="AA914" s="1030"/>
      <c r="AB914" s="1030"/>
      <c r="AC914" s="1030"/>
      <c r="AD914" s="1030"/>
      <c r="AE914" s="1030"/>
      <c r="AF914" s="1030"/>
      <c r="AG914" s="1030"/>
      <c r="AH914" s="1030"/>
      <c r="AI914" s="1030"/>
      <c r="AJ914" s="1030"/>
      <c r="AK914" s="1030"/>
      <c r="AL914" s="1030"/>
      <c r="AM914" s="1030"/>
      <c r="AN914" s="1030"/>
    </row>
    <row r="915">
      <c r="A915" s="1083"/>
      <c r="B915" s="1104"/>
      <c r="C915" s="1030"/>
      <c r="D915" s="1030"/>
      <c r="E915" s="1030"/>
      <c r="F915" s="1030"/>
      <c r="G915" s="1030"/>
      <c r="H915" s="1030"/>
      <c r="I915" s="1030"/>
      <c r="J915" s="1030"/>
      <c r="K915" s="1030"/>
      <c r="L915" s="1030"/>
      <c r="M915" s="1030"/>
      <c r="N915" s="1030"/>
      <c r="O915" s="1030"/>
      <c r="P915" s="1030"/>
      <c r="Q915" s="1030"/>
      <c r="R915" s="1030"/>
      <c r="S915" s="1030"/>
      <c r="T915" s="1030"/>
      <c r="U915" s="1064"/>
      <c r="V915" s="1030"/>
      <c r="W915" s="1030"/>
      <c r="X915" s="1030"/>
      <c r="Y915" s="1030"/>
      <c r="Z915" s="1030"/>
      <c r="AA915" s="1030"/>
      <c r="AB915" s="1030"/>
      <c r="AC915" s="1030"/>
      <c r="AD915" s="1030"/>
      <c r="AE915" s="1030"/>
      <c r="AF915" s="1030"/>
      <c r="AG915" s="1030"/>
      <c r="AH915" s="1030"/>
      <c r="AI915" s="1030"/>
      <c r="AJ915" s="1030"/>
      <c r="AK915" s="1030"/>
      <c r="AL915" s="1030"/>
      <c r="AM915" s="1030"/>
      <c r="AN915" s="1030"/>
    </row>
    <row r="916">
      <c r="A916" s="1083"/>
      <c r="B916" s="1104"/>
      <c r="C916" s="1030"/>
      <c r="D916" s="1030"/>
      <c r="E916" s="1030"/>
      <c r="F916" s="1030"/>
      <c r="G916" s="1030"/>
      <c r="H916" s="1030"/>
      <c r="I916" s="1030"/>
      <c r="J916" s="1030"/>
      <c r="K916" s="1030"/>
      <c r="L916" s="1030"/>
      <c r="M916" s="1030"/>
      <c r="N916" s="1030"/>
      <c r="O916" s="1030"/>
      <c r="P916" s="1030"/>
      <c r="Q916" s="1030"/>
      <c r="R916" s="1030"/>
      <c r="S916" s="1030"/>
      <c r="T916" s="1030"/>
      <c r="U916" s="1064"/>
      <c r="V916" s="1030"/>
      <c r="W916" s="1030"/>
      <c r="X916" s="1030"/>
      <c r="Y916" s="1030"/>
      <c r="Z916" s="1030"/>
      <c r="AA916" s="1030"/>
      <c r="AB916" s="1030"/>
      <c r="AC916" s="1030"/>
      <c r="AD916" s="1030"/>
      <c r="AE916" s="1030"/>
      <c r="AF916" s="1030"/>
      <c r="AG916" s="1030"/>
      <c r="AH916" s="1030"/>
      <c r="AI916" s="1030"/>
      <c r="AJ916" s="1030"/>
      <c r="AK916" s="1030"/>
      <c r="AL916" s="1030"/>
      <c r="AM916" s="1030"/>
      <c r="AN916" s="1030"/>
    </row>
    <row r="917">
      <c r="A917" s="1083"/>
      <c r="B917" s="1104"/>
      <c r="C917" s="1030"/>
      <c r="D917" s="1030"/>
      <c r="E917" s="1030"/>
      <c r="F917" s="1030"/>
      <c r="G917" s="1030"/>
      <c r="H917" s="1030"/>
      <c r="I917" s="1030"/>
      <c r="J917" s="1030"/>
      <c r="K917" s="1030"/>
      <c r="L917" s="1030"/>
      <c r="M917" s="1030"/>
      <c r="N917" s="1030"/>
      <c r="O917" s="1030"/>
      <c r="P917" s="1030"/>
      <c r="Q917" s="1030"/>
      <c r="R917" s="1030"/>
      <c r="S917" s="1030"/>
      <c r="T917" s="1030"/>
      <c r="U917" s="1064"/>
      <c r="V917" s="1030"/>
      <c r="W917" s="1030"/>
      <c r="X917" s="1030"/>
      <c r="Y917" s="1030"/>
      <c r="Z917" s="1030"/>
      <c r="AA917" s="1030"/>
      <c r="AB917" s="1030"/>
      <c r="AC917" s="1030"/>
      <c r="AD917" s="1030"/>
      <c r="AE917" s="1030"/>
      <c r="AF917" s="1030"/>
      <c r="AG917" s="1030"/>
      <c r="AH917" s="1030"/>
      <c r="AI917" s="1030"/>
      <c r="AJ917" s="1030"/>
      <c r="AK917" s="1030"/>
      <c r="AL917" s="1030"/>
      <c r="AM917" s="1030"/>
      <c r="AN917" s="1030"/>
    </row>
    <row r="918">
      <c r="A918" s="1083"/>
      <c r="B918" s="1104"/>
      <c r="C918" s="1030"/>
      <c r="D918" s="1030"/>
      <c r="E918" s="1030"/>
      <c r="F918" s="1030"/>
      <c r="G918" s="1030"/>
      <c r="H918" s="1030"/>
      <c r="I918" s="1030"/>
      <c r="J918" s="1030"/>
      <c r="K918" s="1030"/>
      <c r="L918" s="1030"/>
      <c r="M918" s="1030"/>
      <c r="N918" s="1030"/>
      <c r="O918" s="1030"/>
      <c r="P918" s="1030"/>
      <c r="Q918" s="1030"/>
      <c r="R918" s="1030"/>
      <c r="S918" s="1030"/>
      <c r="T918" s="1030"/>
      <c r="U918" s="1064"/>
      <c r="V918" s="1030"/>
      <c r="W918" s="1030"/>
      <c r="X918" s="1030"/>
      <c r="Y918" s="1030"/>
      <c r="Z918" s="1030"/>
      <c r="AA918" s="1030"/>
      <c r="AB918" s="1030"/>
      <c r="AC918" s="1030"/>
      <c r="AD918" s="1030"/>
      <c r="AE918" s="1030"/>
      <c r="AF918" s="1030"/>
      <c r="AG918" s="1030"/>
      <c r="AH918" s="1030"/>
      <c r="AI918" s="1030"/>
      <c r="AJ918" s="1030"/>
      <c r="AK918" s="1030"/>
      <c r="AL918" s="1030"/>
      <c r="AM918" s="1030"/>
      <c r="AN918" s="1030"/>
    </row>
    <row r="919">
      <c r="A919" s="1083"/>
      <c r="B919" s="1104"/>
      <c r="C919" s="1030"/>
      <c r="D919" s="1030"/>
      <c r="E919" s="1030"/>
      <c r="F919" s="1030"/>
      <c r="G919" s="1030"/>
      <c r="H919" s="1030"/>
      <c r="I919" s="1030"/>
      <c r="J919" s="1030"/>
      <c r="K919" s="1030"/>
      <c r="L919" s="1030"/>
      <c r="M919" s="1030"/>
      <c r="N919" s="1030"/>
      <c r="O919" s="1030"/>
      <c r="P919" s="1030"/>
      <c r="Q919" s="1030"/>
      <c r="R919" s="1030"/>
      <c r="S919" s="1030"/>
      <c r="T919" s="1030"/>
      <c r="U919" s="1064"/>
      <c r="V919" s="1030"/>
      <c r="W919" s="1030"/>
      <c r="X919" s="1030"/>
      <c r="Y919" s="1030"/>
      <c r="Z919" s="1030"/>
      <c r="AA919" s="1030"/>
      <c r="AB919" s="1030"/>
      <c r="AC919" s="1030"/>
      <c r="AD919" s="1030"/>
      <c r="AE919" s="1030"/>
      <c r="AF919" s="1030"/>
      <c r="AG919" s="1030"/>
      <c r="AH919" s="1030"/>
      <c r="AI919" s="1030"/>
      <c r="AJ919" s="1030"/>
      <c r="AK919" s="1030"/>
      <c r="AL919" s="1030"/>
      <c r="AM919" s="1030"/>
      <c r="AN919" s="1030"/>
    </row>
    <row r="920">
      <c r="A920" s="1083"/>
      <c r="B920" s="1104"/>
      <c r="C920" s="1030"/>
      <c r="D920" s="1030"/>
      <c r="E920" s="1030"/>
      <c r="F920" s="1030"/>
      <c r="G920" s="1030"/>
      <c r="H920" s="1030"/>
      <c r="I920" s="1030"/>
      <c r="J920" s="1030"/>
      <c r="K920" s="1030"/>
      <c r="L920" s="1030"/>
      <c r="M920" s="1030"/>
      <c r="N920" s="1030"/>
      <c r="O920" s="1030"/>
      <c r="P920" s="1030"/>
      <c r="Q920" s="1030"/>
      <c r="R920" s="1030"/>
      <c r="S920" s="1030"/>
      <c r="T920" s="1030"/>
      <c r="U920" s="1064"/>
      <c r="V920" s="1030"/>
      <c r="W920" s="1030"/>
      <c r="X920" s="1030"/>
      <c r="Y920" s="1030"/>
      <c r="Z920" s="1030"/>
      <c r="AA920" s="1030"/>
      <c r="AB920" s="1030"/>
      <c r="AC920" s="1030"/>
      <c r="AD920" s="1030"/>
      <c r="AE920" s="1030"/>
      <c r="AF920" s="1030"/>
      <c r="AG920" s="1030"/>
      <c r="AH920" s="1030"/>
      <c r="AI920" s="1030"/>
      <c r="AJ920" s="1030"/>
      <c r="AK920" s="1030"/>
      <c r="AL920" s="1030"/>
      <c r="AM920" s="1030"/>
      <c r="AN920" s="1030"/>
    </row>
    <row r="921">
      <c r="A921" s="1083"/>
      <c r="B921" s="1104"/>
      <c r="C921" s="1030"/>
      <c r="D921" s="1030"/>
      <c r="E921" s="1030"/>
      <c r="F921" s="1030"/>
      <c r="G921" s="1030"/>
      <c r="H921" s="1030"/>
      <c r="I921" s="1030"/>
      <c r="J921" s="1030"/>
      <c r="K921" s="1030"/>
      <c r="L921" s="1030"/>
      <c r="M921" s="1030"/>
      <c r="N921" s="1030"/>
      <c r="O921" s="1030"/>
      <c r="P921" s="1030"/>
      <c r="Q921" s="1030"/>
      <c r="R921" s="1030"/>
      <c r="S921" s="1030"/>
      <c r="T921" s="1030"/>
      <c r="U921" s="1064"/>
      <c r="V921" s="1030"/>
      <c r="W921" s="1030"/>
      <c r="X921" s="1030"/>
      <c r="Y921" s="1030"/>
      <c r="Z921" s="1030"/>
      <c r="AA921" s="1030"/>
      <c r="AB921" s="1030"/>
      <c r="AC921" s="1030"/>
      <c r="AD921" s="1030"/>
      <c r="AE921" s="1030"/>
      <c r="AF921" s="1030"/>
      <c r="AG921" s="1030"/>
      <c r="AH921" s="1030"/>
      <c r="AI921" s="1030"/>
      <c r="AJ921" s="1030"/>
      <c r="AK921" s="1030"/>
      <c r="AL921" s="1030"/>
      <c r="AM921" s="1030"/>
      <c r="AN921" s="1030"/>
    </row>
    <row r="922">
      <c r="A922" s="1083"/>
      <c r="B922" s="1104"/>
      <c r="C922" s="1030"/>
      <c r="D922" s="1030"/>
      <c r="E922" s="1030"/>
      <c r="F922" s="1030"/>
      <c r="G922" s="1030"/>
      <c r="H922" s="1030"/>
      <c r="I922" s="1030"/>
      <c r="J922" s="1030"/>
      <c r="K922" s="1030"/>
      <c r="L922" s="1030"/>
      <c r="M922" s="1030"/>
      <c r="N922" s="1030"/>
      <c r="O922" s="1030"/>
      <c r="P922" s="1030"/>
      <c r="Q922" s="1030"/>
      <c r="R922" s="1030"/>
      <c r="S922" s="1030"/>
      <c r="T922" s="1030"/>
      <c r="U922" s="1064"/>
      <c r="V922" s="1030"/>
      <c r="W922" s="1030"/>
      <c r="X922" s="1030"/>
      <c r="Y922" s="1030"/>
      <c r="Z922" s="1030"/>
      <c r="AA922" s="1030"/>
      <c r="AB922" s="1030"/>
      <c r="AC922" s="1030"/>
      <c r="AD922" s="1030"/>
      <c r="AE922" s="1030"/>
      <c r="AF922" s="1030"/>
      <c r="AG922" s="1030"/>
      <c r="AH922" s="1030"/>
      <c r="AI922" s="1030"/>
      <c r="AJ922" s="1030"/>
      <c r="AK922" s="1030"/>
      <c r="AL922" s="1030"/>
      <c r="AM922" s="1030"/>
      <c r="AN922" s="1030"/>
    </row>
    <row r="923">
      <c r="A923" s="1083"/>
      <c r="B923" s="1104"/>
      <c r="C923" s="1030"/>
      <c r="D923" s="1030"/>
      <c r="E923" s="1030"/>
      <c r="F923" s="1030"/>
      <c r="G923" s="1030"/>
      <c r="H923" s="1030"/>
      <c r="I923" s="1030"/>
      <c r="J923" s="1030"/>
      <c r="K923" s="1030"/>
      <c r="L923" s="1030"/>
      <c r="M923" s="1030"/>
      <c r="N923" s="1030"/>
      <c r="O923" s="1030"/>
      <c r="P923" s="1030"/>
      <c r="Q923" s="1030"/>
      <c r="R923" s="1030"/>
      <c r="S923" s="1030"/>
      <c r="T923" s="1030"/>
      <c r="U923" s="1064"/>
      <c r="V923" s="1030"/>
      <c r="W923" s="1030"/>
      <c r="X923" s="1030"/>
      <c r="Y923" s="1030"/>
      <c r="Z923" s="1030"/>
      <c r="AA923" s="1030"/>
      <c r="AB923" s="1030"/>
      <c r="AC923" s="1030"/>
      <c r="AD923" s="1030"/>
      <c r="AE923" s="1030"/>
      <c r="AF923" s="1030"/>
      <c r="AG923" s="1030"/>
      <c r="AH923" s="1030"/>
      <c r="AI923" s="1030"/>
      <c r="AJ923" s="1030"/>
      <c r="AK923" s="1030"/>
      <c r="AL923" s="1030"/>
      <c r="AM923" s="1030"/>
      <c r="AN923" s="1030"/>
    </row>
    <row r="924">
      <c r="A924" s="1083"/>
      <c r="B924" s="1104"/>
      <c r="C924" s="1030"/>
      <c r="D924" s="1030"/>
      <c r="E924" s="1030"/>
      <c r="F924" s="1030"/>
      <c r="G924" s="1030"/>
      <c r="H924" s="1030"/>
      <c r="I924" s="1030"/>
      <c r="J924" s="1030"/>
      <c r="K924" s="1030"/>
      <c r="L924" s="1030"/>
      <c r="M924" s="1030"/>
      <c r="N924" s="1030"/>
      <c r="O924" s="1030"/>
      <c r="P924" s="1030"/>
      <c r="Q924" s="1030"/>
      <c r="R924" s="1030"/>
      <c r="S924" s="1030"/>
      <c r="T924" s="1030"/>
      <c r="U924" s="1064"/>
      <c r="V924" s="1030"/>
      <c r="W924" s="1030"/>
      <c r="X924" s="1030"/>
      <c r="Y924" s="1030"/>
      <c r="Z924" s="1030"/>
      <c r="AA924" s="1030"/>
      <c r="AB924" s="1030"/>
      <c r="AC924" s="1030"/>
      <c r="AD924" s="1030"/>
      <c r="AE924" s="1030"/>
      <c r="AF924" s="1030"/>
      <c r="AG924" s="1030"/>
      <c r="AH924" s="1030"/>
      <c r="AI924" s="1030"/>
      <c r="AJ924" s="1030"/>
      <c r="AK924" s="1030"/>
      <c r="AL924" s="1030"/>
      <c r="AM924" s="1030"/>
      <c r="AN924" s="1030"/>
    </row>
    <row r="925">
      <c r="A925" s="1083"/>
      <c r="B925" s="1104"/>
      <c r="C925" s="1030"/>
      <c r="D925" s="1030"/>
      <c r="E925" s="1030"/>
      <c r="F925" s="1030"/>
      <c r="G925" s="1030"/>
      <c r="H925" s="1030"/>
      <c r="I925" s="1030"/>
      <c r="J925" s="1030"/>
      <c r="K925" s="1030"/>
      <c r="L925" s="1030"/>
      <c r="M925" s="1030"/>
      <c r="N925" s="1030"/>
      <c r="O925" s="1030"/>
      <c r="P925" s="1030"/>
      <c r="Q925" s="1030"/>
      <c r="R925" s="1030"/>
      <c r="S925" s="1030"/>
      <c r="T925" s="1030"/>
      <c r="U925" s="1064"/>
      <c r="V925" s="1030"/>
      <c r="W925" s="1030"/>
      <c r="X925" s="1030"/>
      <c r="Y925" s="1030"/>
      <c r="Z925" s="1030"/>
      <c r="AA925" s="1030"/>
      <c r="AB925" s="1030"/>
      <c r="AC925" s="1030"/>
      <c r="AD925" s="1030"/>
      <c r="AE925" s="1030"/>
      <c r="AF925" s="1030"/>
      <c r="AG925" s="1030"/>
      <c r="AH925" s="1030"/>
      <c r="AI925" s="1030"/>
      <c r="AJ925" s="1030"/>
      <c r="AK925" s="1030"/>
      <c r="AL925" s="1030"/>
      <c r="AM925" s="1030"/>
      <c r="AN925" s="1030"/>
    </row>
    <row r="926">
      <c r="A926" s="1083"/>
      <c r="B926" s="1104"/>
      <c r="C926" s="1030"/>
      <c r="D926" s="1030"/>
      <c r="E926" s="1030"/>
      <c r="F926" s="1030"/>
      <c r="G926" s="1030"/>
      <c r="H926" s="1030"/>
      <c r="I926" s="1030"/>
      <c r="J926" s="1030"/>
      <c r="K926" s="1030"/>
      <c r="L926" s="1030"/>
      <c r="M926" s="1030"/>
      <c r="N926" s="1030"/>
      <c r="O926" s="1030"/>
      <c r="P926" s="1030"/>
      <c r="Q926" s="1030"/>
      <c r="R926" s="1030"/>
      <c r="S926" s="1030"/>
      <c r="T926" s="1030"/>
      <c r="U926" s="1064"/>
      <c r="V926" s="1030"/>
      <c r="W926" s="1030"/>
      <c r="X926" s="1030"/>
      <c r="Y926" s="1030"/>
      <c r="Z926" s="1030"/>
      <c r="AA926" s="1030"/>
      <c r="AB926" s="1030"/>
      <c r="AC926" s="1030"/>
      <c r="AD926" s="1030"/>
      <c r="AE926" s="1030"/>
      <c r="AF926" s="1030"/>
      <c r="AG926" s="1030"/>
      <c r="AH926" s="1030"/>
      <c r="AI926" s="1030"/>
      <c r="AJ926" s="1030"/>
      <c r="AK926" s="1030"/>
      <c r="AL926" s="1030"/>
      <c r="AM926" s="1030"/>
      <c r="AN926" s="1030"/>
    </row>
    <row r="927">
      <c r="A927" s="1083"/>
      <c r="B927" s="1104"/>
      <c r="C927" s="1030"/>
      <c r="D927" s="1030"/>
      <c r="E927" s="1030"/>
      <c r="F927" s="1030"/>
      <c r="G927" s="1030"/>
      <c r="H927" s="1030"/>
      <c r="I927" s="1030"/>
      <c r="J927" s="1030"/>
      <c r="K927" s="1030"/>
      <c r="L927" s="1030"/>
      <c r="M927" s="1030"/>
      <c r="N927" s="1030"/>
      <c r="O927" s="1030"/>
      <c r="P927" s="1030"/>
      <c r="Q927" s="1030"/>
      <c r="R927" s="1030"/>
      <c r="S927" s="1030"/>
      <c r="T927" s="1030"/>
      <c r="U927" s="1064"/>
      <c r="V927" s="1030"/>
      <c r="W927" s="1030"/>
      <c r="X927" s="1030"/>
      <c r="Y927" s="1030"/>
      <c r="Z927" s="1030"/>
      <c r="AA927" s="1030"/>
      <c r="AB927" s="1030"/>
      <c r="AC927" s="1030"/>
      <c r="AD927" s="1030"/>
      <c r="AE927" s="1030"/>
      <c r="AF927" s="1030"/>
      <c r="AG927" s="1030"/>
      <c r="AH927" s="1030"/>
      <c r="AI927" s="1030"/>
      <c r="AJ927" s="1030"/>
      <c r="AK927" s="1030"/>
      <c r="AL927" s="1030"/>
      <c r="AM927" s="1030"/>
      <c r="AN927" s="1030"/>
    </row>
    <row r="928">
      <c r="A928" s="1083"/>
      <c r="B928" s="1104"/>
      <c r="C928" s="1030"/>
      <c r="D928" s="1030"/>
      <c r="E928" s="1030"/>
      <c r="F928" s="1030"/>
      <c r="G928" s="1030"/>
      <c r="H928" s="1030"/>
      <c r="I928" s="1030"/>
      <c r="J928" s="1030"/>
      <c r="K928" s="1030"/>
      <c r="L928" s="1030"/>
      <c r="M928" s="1030"/>
      <c r="N928" s="1030"/>
      <c r="O928" s="1030"/>
      <c r="P928" s="1030"/>
      <c r="Q928" s="1030"/>
      <c r="R928" s="1030"/>
      <c r="S928" s="1030"/>
      <c r="T928" s="1030"/>
      <c r="U928" s="1064"/>
      <c r="V928" s="1030"/>
      <c r="W928" s="1030"/>
      <c r="X928" s="1030"/>
      <c r="Y928" s="1030"/>
      <c r="Z928" s="1030"/>
      <c r="AA928" s="1030"/>
      <c r="AB928" s="1030"/>
      <c r="AC928" s="1030"/>
      <c r="AD928" s="1030"/>
      <c r="AE928" s="1030"/>
      <c r="AF928" s="1030"/>
      <c r="AG928" s="1030"/>
      <c r="AH928" s="1030"/>
      <c r="AI928" s="1030"/>
      <c r="AJ928" s="1030"/>
      <c r="AK928" s="1030"/>
      <c r="AL928" s="1030"/>
      <c r="AM928" s="1030"/>
      <c r="AN928" s="1030"/>
    </row>
    <row r="929">
      <c r="A929" s="1083"/>
      <c r="B929" s="1104"/>
      <c r="C929" s="1030"/>
      <c r="D929" s="1030"/>
      <c r="E929" s="1030"/>
      <c r="F929" s="1030"/>
      <c r="G929" s="1030"/>
      <c r="H929" s="1030"/>
      <c r="I929" s="1030"/>
      <c r="J929" s="1030"/>
      <c r="K929" s="1030"/>
      <c r="L929" s="1030"/>
      <c r="M929" s="1030"/>
      <c r="N929" s="1030"/>
      <c r="O929" s="1030"/>
      <c r="P929" s="1030"/>
      <c r="Q929" s="1030"/>
      <c r="R929" s="1030"/>
      <c r="S929" s="1030"/>
      <c r="T929" s="1030"/>
      <c r="U929" s="1064"/>
      <c r="V929" s="1030"/>
      <c r="W929" s="1030"/>
      <c r="X929" s="1030"/>
      <c r="Y929" s="1030"/>
      <c r="Z929" s="1030"/>
      <c r="AA929" s="1030"/>
      <c r="AB929" s="1030"/>
      <c r="AC929" s="1030"/>
      <c r="AD929" s="1030"/>
      <c r="AE929" s="1030"/>
      <c r="AF929" s="1030"/>
      <c r="AG929" s="1030"/>
      <c r="AH929" s="1030"/>
      <c r="AI929" s="1030"/>
      <c r="AJ929" s="1030"/>
      <c r="AK929" s="1030"/>
      <c r="AL929" s="1030"/>
      <c r="AM929" s="1030"/>
      <c r="AN929" s="1030"/>
    </row>
    <row r="930">
      <c r="A930" s="1083"/>
      <c r="B930" s="1104"/>
      <c r="C930" s="1030"/>
      <c r="D930" s="1030"/>
      <c r="E930" s="1030"/>
      <c r="F930" s="1030"/>
      <c r="G930" s="1030"/>
      <c r="H930" s="1030"/>
      <c r="I930" s="1030"/>
      <c r="J930" s="1030"/>
      <c r="K930" s="1030"/>
      <c r="L930" s="1030"/>
      <c r="M930" s="1030"/>
      <c r="N930" s="1030"/>
      <c r="O930" s="1030"/>
      <c r="P930" s="1030"/>
      <c r="Q930" s="1030"/>
      <c r="R930" s="1030"/>
      <c r="S930" s="1030"/>
      <c r="T930" s="1030"/>
      <c r="U930" s="1064"/>
      <c r="V930" s="1030"/>
      <c r="W930" s="1030"/>
      <c r="X930" s="1030"/>
      <c r="Y930" s="1030"/>
      <c r="Z930" s="1030"/>
      <c r="AA930" s="1030"/>
      <c r="AB930" s="1030"/>
      <c r="AC930" s="1030"/>
      <c r="AD930" s="1030"/>
      <c r="AE930" s="1030"/>
      <c r="AF930" s="1030"/>
      <c r="AG930" s="1030"/>
      <c r="AH930" s="1030"/>
      <c r="AI930" s="1030"/>
      <c r="AJ930" s="1030"/>
      <c r="AK930" s="1030"/>
      <c r="AL930" s="1030"/>
      <c r="AM930" s="1030"/>
      <c r="AN930" s="1030"/>
    </row>
    <row r="931">
      <c r="A931" s="1083"/>
      <c r="B931" s="1104"/>
      <c r="C931" s="1030"/>
      <c r="D931" s="1030"/>
      <c r="E931" s="1030"/>
      <c r="F931" s="1030"/>
      <c r="G931" s="1030"/>
      <c r="H931" s="1030"/>
      <c r="I931" s="1030"/>
      <c r="J931" s="1030"/>
      <c r="K931" s="1030"/>
      <c r="L931" s="1030"/>
      <c r="M931" s="1030"/>
      <c r="N931" s="1030"/>
      <c r="O931" s="1030"/>
      <c r="P931" s="1030"/>
      <c r="Q931" s="1030"/>
      <c r="R931" s="1030"/>
      <c r="S931" s="1030"/>
      <c r="T931" s="1030"/>
      <c r="U931" s="1064"/>
      <c r="V931" s="1030"/>
      <c r="W931" s="1030"/>
      <c r="X931" s="1030"/>
      <c r="Y931" s="1030"/>
      <c r="Z931" s="1030"/>
      <c r="AA931" s="1030"/>
      <c r="AB931" s="1030"/>
      <c r="AC931" s="1030"/>
      <c r="AD931" s="1030"/>
      <c r="AE931" s="1030"/>
      <c r="AF931" s="1030"/>
      <c r="AG931" s="1030"/>
      <c r="AH931" s="1030"/>
      <c r="AI931" s="1030"/>
      <c r="AJ931" s="1030"/>
      <c r="AK931" s="1030"/>
      <c r="AL931" s="1030"/>
      <c r="AM931" s="1030"/>
      <c r="AN931" s="1030"/>
    </row>
    <row r="932">
      <c r="A932" s="1083"/>
      <c r="B932" s="1104"/>
      <c r="C932" s="1030"/>
      <c r="D932" s="1030"/>
      <c r="E932" s="1030"/>
      <c r="F932" s="1030"/>
      <c r="G932" s="1030"/>
      <c r="H932" s="1030"/>
      <c r="I932" s="1030"/>
      <c r="J932" s="1030"/>
      <c r="K932" s="1030"/>
      <c r="L932" s="1030"/>
      <c r="M932" s="1030"/>
      <c r="N932" s="1030"/>
      <c r="O932" s="1030"/>
      <c r="P932" s="1030"/>
      <c r="Q932" s="1030"/>
      <c r="R932" s="1030"/>
      <c r="S932" s="1030"/>
      <c r="T932" s="1030"/>
      <c r="U932" s="1064"/>
      <c r="V932" s="1030"/>
      <c r="W932" s="1030"/>
      <c r="X932" s="1030"/>
      <c r="Y932" s="1030"/>
      <c r="Z932" s="1030"/>
      <c r="AA932" s="1030"/>
      <c r="AB932" s="1030"/>
      <c r="AC932" s="1030"/>
      <c r="AD932" s="1030"/>
      <c r="AE932" s="1030"/>
      <c r="AF932" s="1030"/>
      <c r="AG932" s="1030"/>
      <c r="AH932" s="1030"/>
      <c r="AI932" s="1030"/>
      <c r="AJ932" s="1030"/>
      <c r="AK932" s="1030"/>
      <c r="AL932" s="1030"/>
      <c r="AM932" s="1030"/>
      <c r="AN932" s="1030"/>
    </row>
    <row r="933">
      <c r="A933" s="1083"/>
      <c r="B933" s="1104"/>
      <c r="C933" s="1030"/>
      <c r="D933" s="1030"/>
      <c r="E933" s="1030"/>
      <c r="F933" s="1030"/>
      <c r="G933" s="1030"/>
      <c r="H933" s="1030"/>
      <c r="I933" s="1030"/>
      <c r="J933" s="1030"/>
      <c r="K933" s="1030"/>
      <c r="L933" s="1030"/>
      <c r="M933" s="1030"/>
      <c r="N933" s="1030"/>
      <c r="O933" s="1030"/>
      <c r="P933" s="1030"/>
      <c r="Q933" s="1030"/>
      <c r="R933" s="1030"/>
      <c r="S933" s="1030"/>
      <c r="T933" s="1030"/>
      <c r="U933" s="1064"/>
      <c r="V933" s="1030"/>
      <c r="W933" s="1030"/>
      <c r="X933" s="1030"/>
      <c r="Y933" s="1030"/>
      <c r="Z933" s="1030"/>
      <c r="AA933" s="1030"/>
      <c r="AB933" s="1030"/>
      <c r="AC933" s="1030"/>
      <c r="AD933" s="1030"/>
      <c r="AE933" s="1030"/>
      <c r="AF933" s="1030"/>
      <c r="AG933" s="1030"/>
      <c r="AH933" s="1030"/>
      <c r="AI933" s="1030"/>
      <c r="AJ933" s="1030"/>
      <c r="AK933" s="1030"/>
      <c r="AL933" s="1030"/>
      <c r="AM933" s="1030"/>
      <c r="AN933" s="1030"/>
    </row>
    <row r="934">
      <c r="A934" s="1083"/>
      <c r="B934" s="1104"/>
      <c r="C934" s="1030"/>
      <c r="D934" s="1030"/>
      <c r="E934" s="1030"/>
      <c r="F934" s="1030"/>
      <c r="G934" s="1030"/>
      <c r="H934" s="1030"/>
      <c r="I934" s="1030"/>
      <c r="J934" s="1030"/>
      <c r="K934" s="1030"/>
      <c r="L934" s="1030"/>
      <c r="M934" s="1030"/>
      <c r="N934" s="1030"/>
      <c r="O934" s="1030"/>
      <c r="P934" s="1030"/>
      <c r="Q934" s="1030"/>
      <c r="R934" s="1030"/>
      <c r="S934" s="1030"/>
      <c r="T934" s="1030"/>
      <c r="U934" s="1064"/>
      <c r="V934" s="1030"/>
      <c r="W934" s="1030"/>
      <c r="X934" s="1030"/>
      <c r="Y934" s="1030"/>
      <c r="Z934" s="1030"/>
      <c r="AA934" s="1030"/>
      <c r="AB934" s="1030"/>
      <c r="AC934" s="1030"/>
      <c r="AD934" s="1030"/>
      <c r="AE934" s="1030"/>
      <c r="AF934" s="1030"/>
      <c r="AG934" s="1030"/>
      <c r="AH934" s="1030"/>
      <c r="AI934" s="1030"/>
      <c r="AJ934" s="1030"/>
      <c r="AK934" s="1030"/>
      <c r="AL934" s="1030"/>
      <c r="AM934" s="1030"/>
      <c r="AN934" s="1030"/>
    </row>
    <row r="935">
      <c r="A935" s="1083"/>
      <c r="B935" s="1104"/>
      <c r="C935" s="1030"/>
      <c r="D935" s="1030"/>
      <c r="E935" s="1030"/>
      <c r="F935" s="1030"/>
      <c r="G935" s="1030"/>
      <c r="H935" s="1030"/>
      <c r="I935" s="1030"/>
      <c r="J935" s="1030"/>
      <c r="K935" s="1030"/>
      <c r="L935" s="1030"/>
      <c r="M935" s="1030"/>
      <c r="N935" s="1030"/>
      <c r="O935" s="1030"/>
      <c r="P935" s="1030"/>
      <c r="Q935" s="1030"/>
      <c r="R935" s="1030"/>
      <c r="S935" s="1030"/>
      <c r="T935" s="1030"/>
      <c r="U935" s="1064"/>
      <c r="V935" s="1030"/>
      <c r="W935" s="1030"/>
      <c r="X935" s="1030"/>
      <c r="Y935" s="1030"/>
      <c r="Z935" s="1030"/>
      <c r="AA935" s="1030"/>
      <c r="AB935" s="1030"/>
      <c r="AC935" s="1030"/>
      <c r="AD935" s="1030"/>
      <c r="AE935" s="1030"/>
      <c r="AF935" s="1030"/>
      <c r="AG935" s="1030"/>
      <c r="AH935" s="1030"/>
      <c r="AI935" s="1030"/>
      <c r="AJ935" s="1030"/>
      <c r="AK935" s="1030"/>
      <c r="AL935" s="1030"/>
      <c r="AM935" s="1030"/>
      <c r="AN935" s="1030"/>
    </row>
    <row r="936">
      <c r="A936" s="1083"/>
      <c r="B936" s="1104"/>
      <c r="C936" s="1030"/>
      <c r="D936" s="1030"/>
      <c r="E936" s="1030"/>
      <c r="F936" s="1030"/>
      <c r="G936" s="1030"/>
      <c r="H936" s="1030"/>
      <c r="I936" s="1030"/>
      <c r="J936" s="1030"/>
      <c r="K936" s="1030"/>
      <c r="L936" s="1030"/>
      <c r="M936" s="1030"/>
      <c r="N936" s="1030"/>
      <c r="O936" s="1030"/>
      <c r="P936" s="1030"/>
      <c r="Q936" s="1030"/>
      <c r="R936" s="1030"/>
      <c r="S936" s="1030"/>
      <c r="T936" s="1030"/>
      <c r="U936" s="1064"/>
      <c r="V936" s="1030"/>
      <c r="W936" s="1030"/>
      <c r="X936" s="1030"/>
      <c r="Y936" s="1030"/>
      <c r="Z936" s="1030"/>
      <c r="AA936" s="1030"/>
      <c r="AB936" s="1030"/>
      <c r="AC936" s="1030"/>
      <c r="AD936" s="1030"/>
      <c r="AE936" s="1030"/>
      <c r="AF936" s="1030"/>
      <c r="AG936" s="1030"/>
      <c r="AH936" s="1030"/>
      <c r="AI936" s="1030"/>
      <c r="AJ936" s="1030"/>
      <c r="AK936" s="1030"/>
      <c r="AL936" s="1030"/>
      <c r="AM936" s="1030"/>
      <c r="AN936" s="1030"/>
    </row>
    <row r="937">
      <c r="A937" s="1083"/>
      <c r="B937" s="1104"/>
      <c r="C937" s="1030"/>
      <c r="D937" s="1030"/>
      <c r="E937" s="1030"/>
      <c r="F937" s="1030"/>
      <c r="G937" s="1030"/>
      <c r="H937" s="1030"/>
      <c r="I937" s="1030"/>
      <c r="J937" s="1030"/>
      <c r="K937" s="1030"/>
      <c r="L937" s="1030"/>
      <c r="M937" s="1030"/>
      <c r="N937" s="1030"/>
      <c r="O937" s="1030"/>
      <c r="P937" s="1030"/>
      <c r="Q937" s="1030"/>
      <c r="R937" s="1030"/>
      <c r="S937" s="1030"/>
      <c r="T937" s="1030"/>
      <c r="U937" s="1064"/>
      <c r="V937" s="1030"/>
      <c r="W937" s="1030"/>
      <c r="X937" s="1030"/>
      <c r="Y937" s="1030"/>
      <c r="Z937" s="1030"/>
      <c r="AA937" s="1030"/>
      <c r="AB937" s="1030"/>
      <c r="AC937" s="1030"/>
      <c r="AD937" s="1030"/>
      <c r="AE937" s="1030"/>
      <c r="AF937" s="1030"/>
      <c r="AG937" s="1030"/>
      <c r="AH937" s="1030"/>
      <c r="AI937" s="1030"/>
      <c r="AJ937" s="1030"/>
      <c r="AK937" s="1030"/>
      <c r="AL937" s="1030"/>
      <c r="AM937" s="1030"/>
      <c r="AN937" s="1030"/>
    </row>
    <row r="938">
      <c r="A938" s="1083"/>
      <c r="B938" s="1104"/>
      <c r="C938" s="1030"/>
      <c r="D938" s="1030"/>
      <c r="E938" s="1030"/>
      <c r="F938" s="1030"/>
      <c r="G938" s="1030"/>
      <c r="H938" s="1030"/>
      <c r="I938" s="1030"/>
      <c r="J938" s="1030"/>
      <c r="K938" s="1030"/>
      <c r="L938" s="1030"/>
      <c r="M938" s="1030"/>
      <c r="N938" s="1030"/>
      <c r="O938" s="1030"/>
      <c r="P938" s="1030"/>
      <c r="Q938" s="1030"/>
      <c r="R938" s="1030"/>
      <c r="S938" s="1030"/>
      <c r="T938" s="1030"/>
      <c r="U938" s="1064"/>
      <c r="V938" s="1030"/>
      <c r="W938" s="1030"/>
      <c r="X938" s="1030"/>
      <c r="Y938" s="1030"/>
      <c r="Z938" s="1030"/>
      <c r="AA938" s="1030"/>
      <c r="AB938" s="1030"/>
      <c r="AC938" s="1030"/>
      <c r="AD938" s="1030"/>
      <c r="AE938" s="1030"/>
      <c r="AF938" s="1030"/>
      <c r="AG938" s="1030"/>
      <c r="AH938" s="1030"/>
      <c r="AI938" s="1030"/>
      <c r="AJ938" s="1030"/>
      <c r="AK938" s="1030"/>
      <c r="AL938" s="1030"/>
      <c r="AM938" s="1030"/>
      <c r="AN938" s="1030"/>
    </row>
    <row r="939">
      <c r="A939" s="1083"/>
      <c r="B939" s="1104"/>
      <c r="C939" s="1030"/>
      <c r="D939" s="1030"/>
      <c r="E939" s="1030"/>
      <c r="F939" s="1030"/>
      <c r="G939" s="1030"/>
      <c r="H939" s="1030"/>
      <c r="I939" s="1030"/>
      <c r="J939" s="1030"/>
      <c r="K939" s="1030"/>
      <c r="L939" s="1030"/>
      <c r="M939" s="1030"/>
      <c r="N939" s="1030"/>
      <c r="O939" s="1030"/>
      <c r="P939" s="1030"/>
      <c r="Q939" s="1030"/>
      <c r="R939" s="1030"/>
      <c r="S939" s="1030"/>
      <c r="T939" s="1030"/>
      <c r="U939" s="1064"/>
      <c r="V939" s="1030"/>
      <c r="W939" s="1030"/>
      <c r="X939" s="1030"/>
      <c r="Y939" s="1030"/>
      <c r="Z939" s="1030"/>
      <c r="AA939" s="1030"/>
      <c r="AB939" s="1030"/>
      <c r="AC939" s="1030"/>
      <c r="AD939" s="1030"/>
      <c r="AE939" s="1030"/>
      <c r="AF939" s="1030"/>
      <c r="AG939" s="1030"/>
      <c r="AH939" s="1030"/>
      <c r="AI939" s="1030"/>
      <c r="AJ939" s="1030"/>
      <c r="AK939" s="1030"/>
      <c r="AL939" s="1030"/>
      <c r="AM939" s="1030"/>
      <c r="AN939" s="1030"/>
    </row>
    <row r="940">
      <c r="A940" s="1083"/>
      <c r="B940" s="1104"/>
      <c r="C940" s="1030"/>
      <c r="D940" s="1030"/>
      <c r="E940" s="1030"/>
      <c r="F940" s="1030"/>
      <c r="G940" s="1030"/>
      <c r="H940" s="1030"/>
      <c r="I940" s="1030"/>
      <c r="J940" s="1030"/>
      <c r="K940" s="1030"/>
      <c r="L940" s="1030"/>
      <c r="M940" s="1030"/>
      <c r="N940" s="1030"/>
      <c r="O940" s="1030"/>
      <c r="P940" s="1030"/>
      <c r="Q940" s="1030"/>
      <c r="R940" s="1030"/>
      <c r="S940" s="1030"/>
      <c r="T940" s="1030"/>
      <c r="U940" s="1064"/>
      <c r="V940" s="1030"/>
      <c r="W940" s="1030"/>
      <c r="X940" s="1030"/>
      <c r="Y940" s="1030"/>
      <c r="Z940" s="1030"/>
      <c r="AA940" s="1030"/>
      <c r="AB940" s="1030"/>
      <c r="AC940" s="1030"/>
      <c r="AD940" s="1030"/>
      <c r="AE940" s="1030"/>
      <c r="AF940" s="1030"/>
      <c r="AG940" s="1030"/>
      <c r="AH940" s="1030"/>
      <c r="AI940" s="1030"/>
      <c r="AJ940" s="1030"/>
      <c r="AK940" s="1030"/>
      <c r="AL940" s="1030"/>
      <c r="AM940" s="1030"/>
      <c r="AN940" s="1030"/>
    </row>
    <row r="941">
      <c r="A941" s="1083"/>
      <c r="B941" s="1104"/>
      <c r="C941" s="1030"/>
      <c r="D941" s="1030"/>
      <c r="E941" s="1030"/>
      <c r="F941" s="1030"/>
      <c r="G941" s="1030"/>
      <c r="H941" s="1030"/>
      <c r="I941" s="1030"/>
      <c r="J941" s="1030"/>
      <c r="K941" s="1030"/>
      <c r="L941" s="1030"/>
      <c r="M941" s="1030"/>
      <c r="N941" s="1030"/>
      <c r="O941" s="1030"/>
      <c r="P941" s="1030"/>
      <c r="Q941" s="1030"/>
      <c r="R941" s="1030"/>
      <c r="S941" s="1030"/>
      <c r="T941" s="1030"/>
      <c r="U941" s="1064"/>
      <c r="V941" s="1030"/>
      <c r="W941" s="1030"/>
      <c r="X941" s="1030"/>
      <c r="Y941" s="1030"/>
      <c r="Z941" s="1030"/>
      <c r="AA941" s="1030"/>
      <c r="AB941" s="1030"/>
      <c r="AC941" s="1030"/>
      <c r="AD941" s="1030"/>
      <c r="AE941" s="1030"/>
      <c r="AF941" s="1030"/>
      <c r="AG941" s="1030"/>
      <c r="AH941" s="1030"/>
      <c r="AI941" s="1030"/>
      <c r="AJ941" s="1030"/>
      <c r="AK941" s="1030"/>
      <c r="AL941" s="1030"/>
      <c r="AM941" s="1030"/>
      <c r="AN941" s="1030"/>
    </row>
    <row r="942">
      <c r="A942" s="1083"/>
      <c r="B942" s="1104"/>
      <c r="C942" s="1030"/>
      <c r="D942" s="1030"/>
      <c r="E942" s="1030"/>
      <c r="F942" s="1030"/>
      <c r="G942" s="1030"/>
      <c r="H942" s="1030"/>
      <c r="I942" s="1030"/>
      <c r="J942" s="1030"/>
      <c r="K942" s="1030"/>
      <c r="L942" s="1030"/>
      <c r="M942" s="1030"/>
      <c r="N942" s="1030"/>
      <c r="O942" s="1030"/>
      <c r="P942" s="1030"/>
      <c r="Q942" s="1030"/>
      <c r="R942" s="1030"/>
      <c r="S942" s="1030"/>
      <c r="T942" s="1030"/>
      <c r="U942" s="1064"/>
      <c r="V942" s="1030"/>
      <c r="W942" s="1030"/>
      <c r="X942" s="1030"/>
      <c r="Y942" s="1030"/>
      <c r="Z942" s="1030"/>
      <c r="AA942" s="1030"/>
      <c r="AB942" s="1030"/>
      <c r="AC942" s="1030"/>
      <c r="AD942" s="1030"/>
      <c r="AE942" s="1030"/>
      <c r="AF942" s="1030"/>
      <c r="AG942" s="1030"/>
      <c r="AH942" s="1030"/>
      <c r="AI942" s="1030"/>
      <c r="AJ942" s="1030"/>
      <c r="AK942" s="1030"/>
      <c r="AL942" s="1030"/>
      <c r="AM942" s="1030"/>
      <c r="AN942" s="1030"/>
    </row>
    <row r="943">
      <c r="A943" s="1083"/>
      <c r="B943" s="1104"/>
      <c r="C943" s="1030"/>
      <c r="D943" s="1030"/>
      <c r="E943" s="1030"/>
      <c r="F943" s="1030"/>
      <c r="G943" s="1030"/>
      <c r="H943" s="1030"/>
      <c r="I943" s="1030"/>
      <c r="J943" s="1030"/>
      <c r="K943" s="1030"/>
      <c r="L943" s="1030"/>
      <c r="M943" s="1030"/>
      <c r="N943" s="1030"/>
      <c r="O943" s="1030"/>
      <c r="P943" s="1030"/>
      <c r="Q943" s="1030"/>
      <c r="R943" s="1030"/>
      <c r="S943" s="1030"/>
      <c r="T943" s="1030"/>
      <c r="U943" s="1064"/>
      <c r="V943" s="1030"/>
      <c r="W943" s="1030"/>
      <c r="X943" s="1030"/>
      <c r="Y943" s="1030"/>
      <c r="Z943" s="1030"/>
      <c r="AA943" s="1030"/>
      <c r="AB943" s="1030"/>
      <c r="AC943" s="1030"/>
      <c r="AD943" s="1030"/>
      <c r="AE943" s="1030"/>
      <c r="AF943" s="1030"/>
      <c r="AG943" s="1030"/>
      <c r="AH943" s="1030"/>
      <c r="AI943" s="1030"/>
      <c r="AJ943" s="1030"/>
      <c r="AK943" s="1030"/>
      <c r="AL943" s="1030"/>
      <c r="AM943" s="1030"/>
      <c r="AN943" s="1030"/>
    </row>
    <row r="944">
      <c r="A944" s="1083"/>
      <c r="B944" s="1104"/>
      <c r="C944" s="1030"/>
      <c r="D944" s="1030"/>
      <c r="E944" s="1030"/>
      <c r="F944" s="1030"/>
      <c r="G944" s="1030"/>
      <c r="H944" s="1030"/>
      <c r="I944" s="1030"/>
      <c r="J944" s="1030"/>
      <c r="K944" s="1030"/>
      <c r="L944" s="1030"/>
      <c r="M944" s="1030"/>
      <c r="N944" s="1030"/>
      <c r="O944" s="1030"/>
      <c r="P944" s="1030"/>
      <c r="Q944" s="1030"/>
      <c r="R944" s="1030"/>
      <c r="S944" s="1030"/>
      <c r="T944" s="1030"/>
      <c r="U944" s="1064"/>
      <c r="V944" s="1030"/>
      <c r="W944" s="1030"/>
      <c r="X944" s="1030"/>
      <c r="Y944" s="1030"/>
      <c r="Z944" s="1030"/>
      <c r="AA944" s="1030"/>
      <c r="AB944" s="1030"/>
      <c r="AC944" s="1030"/>
      <c r="AD944" s="1030"/>
      <c r="AE944" s="1030"/>
      <c r="AF944" s="1030"/>
      <c r="AG944" s="1030"/>
      <c r="AH944" s="1030"/>
      <c r="AI944" s="1030"/>
      <c r="AJ944" s="1030"/>
      <c r="AK944" s="1030"/>
      <c r="AL944" s="1030"/>
      <c r="AM944" s="1030"/>
      <c r="AN944" s="1030"/>
    </row>
    <row r="945">
      <c r="A945" s="1083"/>
      <c r="B945" s="1104"/>
      <c r="C945" s="1030"/>
      <c r="D945" s="1030"/>
      <c r="E945" s="1030"/>
      <c r="F945" s="1030"/>
      <c r="G945" s="1030"/>
      <c r="H945" s="1030"/>
      <c r="I945" s="1030"/>
      <c r="J945" s="1030"/>
      <c r="K945" s="1030"/>
      <c r="L945" s="1030"/>
      <c r="M945" s="1030"/>
      <c r="N945" s="1030"/>
      <c r="O945" s="1030"/>
      <c r="P945" s="1030"/>
      <c r="Q945" s="1030"/>
      <c r="R945" s="1030"/>
      <c r="S945" s="1030"/>
      <c r="T945" s="1030"/>
      <c r="U945" s="1064"/>
      <c r="V945" s="1030"/>
      <c r="W945" s="1030"/>
      <c r="X945" s="1030"/>
      <c r="Y945" s="1030"/>
      <c r="Z945" s="1030"/>
      <c r="AA945" s="1030"/>
      <c r="AB945" s="1030"/>
      <c r="AC945" s="1030"/>
      <c r="AD945" s="1030"/>
      <c r="AE945" s="1030"/>
      <c r="AF945" s="1030"/>
      <c r="AG945" s="1030"/>
      <c r="AH945" s="1030"/>
      <c r="AI945" s="1030"/>
      <c r="AJ945" s="1030"/>
      <c r="AK945" s="1030"/>
      <c r="AL945" s="1030"/>
      <c r="AM945" s="1030"/>
      <c r="AN945" s="1030"/>
    </row>
    <row r="946">
      <c r="A946" s="1083"/>
      <c r="B946" s="1104"/>
      <c r="C946" s="1030"/>
      <c r="D946" s="1030"/>
      <c r="E946" s="1030"/>
      <c r="F946" s="1030"/>
      <c r="G946" s="1030"/>
      <c r="H946" s="1030"/>
      <c r="I946" s="1030"/>
      <c r="J946" s="1030"/>
      <c r="K946" s="1030"/>
      <c r="L946" s="1030"/>
      <c r="M946" s="1030"/>
      <c r="N946" s="1030"/>
      <c r="O946" s="1030"/>
      <c r="P946" s="1030"/>
      <c r="Q946" s="1030"/>
      <c r="R946" s="1030"/>
      <c r="S946" s="1030"/>
      <c r="T946" s="1030"/>
      <c r="U946" s="1064"/>
      <c r="V946" s="1030"/>
      <c r="W946" s="1030"/>
      <c r="X946" s="1030"/>
      <c r="Y946" s="1030"/>
      <c r="Z946" s="1030"/>
      <c r="AA946" s="1030"/>
      <c r="AB946" s="1030"/>
      <c r="AC946" s="1030"/>
      <c r="AD946" s="1030"/>
      <c r="AE946" s="1030"/>
      <c r="AF946" s="1030"/>
      <c r="AG946" s="1030"/>
      <c r="AH946" s="1030"/>
      <c r="AI946" s="1030"/>
      <c r="AJ946" s="1030"/>
      <c r="AK946" s="1030"/>
      <c r="AL946" s="1030"/>
      <c r="AM946" s="1030"/>
      <c r="AN946" s="1030"/>
    </row>
    <row r="947">
      <c r="A947" s="1083"/>
      <c r="B947" s="1104"/>
      <c r="C947" s="1030"/>
      <c r="D947" s="1030"/>
      <c r="E947" s="1030"/>
      <c r="F947" s="1030"/>
      <c r="G947" s="1030"/>
      <c r="H947" s="1030"/>
      <c r="I947" s="1030"/>
      <c r="J947" s="1030"/>
      <c r="K947" s="1030"/>
      <c r="L947" s="1030"/>
      <c r="M947" s="1030"/>
      <c r="N947" s="1030"/>
      <c r="O947" s="1030"/>
      <c r="P947" s="1030"/>
      <c r="Q947" s="1030"/>
      <c r="R947" s="1030"/>
      <c r="S947" s="1030"/>
      <c r="T947" s="1030"/>
      <c r="U947" s="1064"/>
      <c r="V947" s="1030"/>
      <c r="W947" s="1030"/>
      <c r="X947" s="1030"/>
      <c r="Y947" s="1030"/>
      <c r="Z947" s="1030"/>
      <c r="AA947" s="1030"/>
      <c r="AB947" s="1030"/>
      <c r="AC947" s="1030"/>
      <c r="AD947" s="1030"/>
      <c r="AE947" s="1030"/>
      <c r="AF947" s="1030"/>
      <c r="AG947" s="1030"/>
      <c r="AH947" s="1030"/>
      <c r="AI947" s="1030"/>
      <c r="AJ947" s="1030"/>
      <c r="AK947" s="1030"/>
      <c r="AL947" s="1030"/>
      <c r="AM947" s="1030"/>
      <c r="AN947" s="1030"/>
    </row>
    <row r="948">
      <c r="A948" s="1083"/>
      <c r="B948" s="1104"/>
      <c r="C948" s="1030"/>
      <c r="D948" s="1030"/>
      <c r="E948" s="1030"/>
      <c r="F948" s="1030"/>
      <c r="G948" s="1030"/>
      <c r="H948" s="1030"/>
      <c r="I948" s="1030"/>
      <c r="J948" s="1030"/>
      <c r="K948" s="1030"/>
      <c r="L948" s="1030"/>
      <c r="M948" s="1030"/>
      <c r="N948" s="1030"/>
      <c r="O948" s="1030"/>
      <c r="P948" s="1030"/>
      <c r="Q948" s="1030"/>
      <c r="R948" s="1030"/>
      <c r="S948" s="1030"/>
      <c r="T948" s="1030"/>
      <c r="U948" s="1064"/>
      <c r="V948" s="1030"/>
      <c r="W948" s="1030"/>
      <c r="X948" s="1030"/>
      <c r="Y948" s="1030"/>
      <c r="Z948" s="1030"/>
      <c r="AA948" s="1030"/>
      <c r="AB948" s="1030"/>
      <c r="AC948" s="1030"/>
      <c r="AD948" s="1030"/>
      <c r="AE948" s="1030"/>
      <c r="AF948" s="1030"/>
      <c r="AG948" s="1030"/>
      <c r="AH948" s="1030"/>
      <c r="AI948" s="1030"/>
      <c r="AJ948" s="1030"/>
      <c r="AK948" s="1030"/>
      <c r="AL948" s="1030"/>
      <c r="AM948" s="1030"/>
      <c r="AN948" s="1030"/>
    </row>
    <row r="949">
      <c r="A949" s="1083"/>
      <c r="B949" s="1104"/>
      <c r="C949" s="1030"/>
      <c r="D949" s="1030"/>
      <c r="E949" s="1030"/>
      <c r="F949" s="1030"/>
      <c r="G949" s="1030"/>
      <c r="H949" s="1030"/>
      <c r="I949" s="1030"/>
      <c r="J949" s="1030"/>
      <c r="K949" s="1030"/>
      <c r="L949" s="1030"/>
      <c r="M949" s="1030"/>
      <c r="N949" s="1030"/>
      <c r="O949" s="1030"/>
      <c r="P949" s="1030"/>
      <c r="Q949" s="1030"/>
      <c r="R949" s="1030"/>
      <c r="S949" s="1030"/>
      <c r="T949" s="1030"/>
      <c r="U949" s="1064"/>
      <c r="V949" s="1030"/>
      <c r="W949" s="1030"/>
      <c r="X949" s="1030"/>
      <c r="Y949" s="1030"/>
      <c r="Z949" s="1030"/>
      <c r="AA949" s="1030"/>
      <c r="AB949" s="1030"/>
      <c r="AC949" s="1030"/>
      <c r="AD949" s="1030"/>
      <c r="AE949" s="1030"/>
      <c r="AF949" s="1030"/>
      <c r="AG949" s="1030"/>
      <c r="AH949" s="1030"/>
      <c r="AI949" s="1030"/>
      <c r="AJ949" s="1030"/>
      <c r="AK949" s="1030"/>
      <c r="AL949" s="1030"/>
      <c r="AM949" s="1030"/>
      <c r="AN949" s="1030"/>
    </row>
    <row r="950">
      <c r="A950" s="1083"/>
      <c r="B950" s="1104"/>
      <c r="C950" s="1030"/>
      <c r="D950" s="1030"/>
      <c r="E950" s="1030"/>
      <c r="F950" s="1030"/>
      <c r="G950" s="1030"/>
      <c r="H950" s="1030"/>
      <c r="I950" s="1030"/>
      <c r="J950" s="1030"/>
      <c r="K950" s="1030"/>
      <c r="L950" s="1030"/>
      <c r="M950" s="1030"/>
      <c r="N950" s="1030"/>
      <c r="O950" s="1030"/>
      <c r="P950" s="1030"/>
      <c r="Q950" s="1030"/>
      <c r="R950" s="1030"/>
      <c r="S950" s="1030"/>
      <c r="T950" s="1030"/>
      <c r="U950" s="1064"/>
      <c r="V950" s="1030"/>
      <c r="W950" s="1030"/>
      <c r="X950" s="1030"/>
      <c r="Y950" s="1030"/>
      <c r="Z950" s="1030"/>
      <c r="AA950" s="1030"/>
      <c r="AB950" s="1030"/>
      <c r="AC950" s="1030"/>
      <c r="AD950" s="1030"/>
      <c r="AE950" s="1030"/>
      <c r="AF950" s="1030"/>
      <c r="AG950" s="1030"/>
      <c r="AH950" s="1030"/>
      <c r="AI950" s="1030"/>
      <c r="AJ950" s="1030"/>
      <c r="AK950" s="1030"/>
      <c r="AL950" s="1030"/>
      <c r="AM950" s="1030"/>
      <c r="AN950" s="1030"/>
    </row>
    <row r="951">
      <c r="A951" s="1083"/>
      <c r="B951" s="1104"/>
      <c r="C951" s="1030"/>
      <c r="D951" s="1030"/>
      <c r="E951" s="1030"/>
      <c r="F951" s="1030"/>
      <c r="G951" s="1030"/>
      <c r="H951" s="1030"/>
      <c r="I951" s="1030"/>
      <c r="J951" s="1030"/>
      <c r="K951" s="1030"/>
      <c r="L951" s="1030"/>
      <c r="M951" s="1030"/>
      <c r="N951" s="1030"/>
      <c r="O951" s="1030"/>
      <c r="P951" s="1030"/>
      <c r="Q951" s="1030"/>
      <c r="R951" s="1030"/>
      <c r="S951" s="1030"/>
      <c r="T951" s="1030"/>
      <c r="U951" s="1064"/>
      <c r="V951" s="1030"/>
      <c r="W951" s="1030"/>
      <c r="X951" s="1030"/>
      <c r="Y951" s="1030"/>
      <c r="Z951" s="1030"/>
      <c r="AA951" s="1030"/>
      <c r="AB951" s="1030"/>
      <c r="AC951" s="1030"/>
      <c r="AD951" s="1030"/>
      <c r="AE951" s="1030"/>
      <c r="AF951" s="1030"/>
      <c r="AG951" s="1030"/>
      <c r="AH951" s="1030"/>
      <c r="AI951" s="1030"/>
      <c r="AJ951" s="1030"/>
      <c r="AK951" s="1030"/>
      <c r="AL951" s="1030"/>
      <c r="AM951" s="1030"/>
      <c r="AN951" s="1030"/>
    </row>
    <row r="952">
      <c r="A952" s="1083"/>
      <c r="B952" s="1104"/>
      <c r="C952" s="1030"/>
      <c r="D952" s="1030"/>
      <c r="E952" s="1030"/>
      <c r="F952" s="1030"/>
      <c r="G952" s="1030"/>
      <c r="H952" s="1030"/>
      <c r="I952" s="1030"/>
      <c r="J952" s="1030"/>
      <c r="K952" s="1030"/>
      <c r="L952" s="1030"/>
      <c r="M952" s="1030"/>
      <c r="N952" s="1030"/>
      <c r="O952" s="1030"/>
      <c r="P952" s="1030"/>
      <c r="Q952" s="1030"/>
      <c r="R952" s="1030"/>
      <c r="S952" s="1030"/>
      <c r="T952" s="1030"/>
      <c r="U952" s="1064"/>
      <c r="V952" s="1030"/>
      <c r="W952" s="1030"/>
      <c r="X952" s="1030"/>
      <c r="Y952" s="1030"/>
      <c r="Z952" s="1030"/>
      <c r="AA952" s="1030"/>
      <c r="AB952" s="1030"/>
      <c r="AC952" s="1030"/>
      <c r="AD952" s="1030"/>
      <c r="AE952" s="1030"/>
      <c r="AF952" s="1030"/>
      <c r="AG952" s="1030"/>
      <c r="AH952" s="1030"/>
      <c r="AI952" s="1030"/>
      <c r="AJ952" s="1030"/>
      <c r="AK952" s="1030"/>
      <c r="AL952" s="1030"/>
      <c r="AM952" s="1030"/>
      <c r="AN952" s="1030"/>
    </row>
    <row r="953">
      <c r="A953" s="1083"/>
      <c r="B953" s="1104"/>
      <c r="C953" s="1030"/>
      <c r="D953" s="1030"/>
      <c r="E953" s="1030"/>
      <c r="F953" s="1030"/>
      <c r="G953" s="1030"/>
      <c r="H953" s="1030"/>
      <c r="I953" s="1030"/>
      <c r="J953" s="1030"/>
      <c r="K953" s="1030"/>
      <c r="L953" s="1030"/>
      <c r="M953" s="1030"/>
      <c r="N953" s="1030"/>
      <c r="O953" s="1030"/>
      <c r="P953" s="1030"/>
      <c r="Q953" s="1030"/>
      <c r="R953" s="1030"/>
      <c r="S953" s="1030"/>
      <c r="T953" s="1030"/>
      <c r="U953" s="1064"/>
      <c r="V953" s="1030"/>
      <c r="W953" s="1030"/>
      <c r="X953" s="1030"/>
      <c r="Y953" s="1030"/>
      <c r="Z953" s="1030"/>
      <c r="AA953" s="1030"/>
      <c r="AB953" s="1030"/>
      <c r="AC953" s="1030"/>
      <c r="AD953" s="1030"/>
      <c r="AE953" s="1030"/>
      <c r="AF953" s="1030"/>
      <c r="AG953" s="1030"/>
      <c r="AH953" s="1030"/>
      <c r="AI953" s="1030"/>
      <c r="AJ953" s="1030"/>
      <c r="AK953" s="1030"/>
      <c r="AL953" s="1030"/>
      <c r="AM953" s="1030"/>
      <c r="AN953" s="1030"/>
    </row>
    <row r="954">
      <c r="A954" s="1083"/>
      <c r="B954" s="1104"/>
      <c r="C954" s="1030"/>
      <c r="D954" s="1030"/>
      <c r="E954" s="1030"/>
      <c r="F954" s="1030"/>
      <c r="G954" s="1030"/>
      <c r="H954" s="1030"/>
      <c r="I954" s="1030"/>
      <c r="J954" s="1030"/>
      <c r="K954" s="1030"/>
      <c r="L954" s="1030"/>
      <c r="M954" s="1030"/>
      <c r="N954" s="1030"/>
      <c r="O954" s="1030"/>
      <c r="P954" s="1030"/>
      <c r="Q954" s="1030"/>
      <c r="R954" s="1030"/>
      <c r="S954" s="1030"/>
      <c r="T954" s="1030"/>
      <c r="U954" s="1064"/>
      <c r="V954" s="1030"/>
      <c r="W954" s="1030"/>
      <c r="X954" s="1030"/>
      <c r="Y954" s="1030"/>
      <c r="Z954" s="1030"/>
      <c r="AA954" s="1030"/>
      <c r="AB954" s="1030"/>
      <c r="AC954" s="1030"/>
      <c r="AD954" s="1030"/>
      <c r="AE954" s="1030"/>
      <c r="AF954" s="1030"/>
      <c r="AG954" s="1030"/>
      <c r="AH954" s="1030"/>
      <c r="AI954" s="1030"/>
      <c r="AJ954" s="1030"/>
      <c r="AK954" s="1030"/>
      <c r="AL954" s="1030"/>
      <c r="AM954" s="1030"/>
      <c r="AN954" s="1030"/>
    </row>
    <row r="955">
      <c r="A955" s="1083"/>
      <c r="B955" s="1104"/>
      <c r="C955" s="1030"/>
      <c r="D955" s="1030"/>
      <c r="E955" s="1030"/>
      <c r="F955" s="1030"/>
      <c r="G955" s="1030"/>
      <c r="H955" s="1030"/>
      <c r="I955" s="1030"/>
      <c r="J955" s="1030"/>
      <c r="K955" s="1030"/>
      <c r="L955" s="1030"/>
      <c r="M955" s="1030"/>
      <c r="N955" s="1030"/>
      <c r="O955" s="1030"/>
      <c r="P955" s="1030"/>
      <c r="Q955" s="1030"/>
      <c r="R955" s="1030"/>
      <c r="S955" s="1030"/>
      <c r="T955" s="1030"/>
      <c r="U955" s="1064"/>
      <c r="V955" s="1030"/>
      <c r="W955" s="1030"/>
      <c r="X955" s="1030"/>
      <c r="Y955" s="1030"/>
      <c r="Z955" s="1030"/>
      <c r="AA955" s="1030"/>
      <c r="AB955" s="1030"/>
      <c r="AC955" s="1030"/>
      <c r="AD955" s="1030"/>
      <c r="AE955" s="1030"/>
      <c r="AF955" s="1030"/>
      <c r="AG955" s="1030"/>
      <c r="AH955" s="1030"/>
      <c r="AI955" s="1030"/>
      <c r="AJ955" s="1030"/>
      <c r="AK955" s="1030"/>
      <c r="AL955" s="1030"/>
      <c r="AM955" s="1030"/>
      <c r="AN955" s="1030"/>
    </row>
    <row r="956">
      <c r="A956" s="1083"/>
      <c r="B956" s="1104"/>
      <c r="C956" s="1030"/>
      <c r="D956" s="1030"/>
      <c r="E956" s="1030"/>
      <c r="F956" s="1030"/>
      <c r="G956" s="1030"/>
      <c r="H956" s="1030"/>
      <c r="I956" s="1030"/>
      <c r="J956" s="1030"/>
      <c r="K956" s="1030"/>
      <c r="L956" s="1030"/>
      <c r="M956" s="1030"/>
      <c r="N956" s="1030"/>
      <c r="O956" s="1030"/>
      <c r="P956" s="1030"/>
      <c r="Q956" s="1030"/>
      <c r="R956" s="1030"/>
      <c r="S956" s="1030"/>
      <c r="T956" s="1030"/>
      <c r="U956" s="1064"/>
      <c r="V956" s="1030"/>
      <c r="W956" s="1030"/>
      <c r="X956" s="1030"/>
      <c r="Y956" s="1030"/>
      <c r="Z956" s="1030"/>
      <c r="AA956" s="1030"/>
      <c r="AB956" s="1030"/>
      <c r="AC956" s="1030"/>
      <c r="AD956" s="1030"/>
      <c r="AE956" s="1030"/>
      <c r="AF956" s="1030"/>
      <c r="AG956" s="1030"/>
      <c r="AH956" s="1030"/>
      <c r="AI956" s="1030"/>
      <c r="AJ956" s="1030"/>
      <c r="AK956" s="1030"/>
      <c r="AL956" s="1030"/>
      <c r="AM956" s="1030"/>
      <c r="AN956" s="1030"/>
    </row>
    <row r="957">
      <c r="A957" s="1083"/>
      <c r="B957" s="1104"/>
      <c r="C957" s="1030"/>
      <c r="D957" s="1030"/>
      <c r="E957" s="1030"/>
      <c r="F957" s="1030"/>
      <c r="G957" s="1030"/>
      <c r="H957" s="1030"/>
      <c r="I957" s="1030"/>
      <c r="J957" s="1030"/>
      <c r="K957" s="1030"/>
      <c r="L957" s="1030"/>
      <c r="M957" s="1030"/>
      <c r="N957" s="1030"/>
      <c r="O957" s="1030"/>
      <c r="P957" s="1030"/>
      <c r="Q957" s="1030"/>
      <c r="R957" s="1030"/>
      <c r="S957" s="1030"/>
      <c r="T957" s="1030"/>
      <c r="U957" s="1064"/>
      <c r="V957" s="1030"/>
      <c r="W957" s="1030"/>
      <c r="X957" s="1030"/>
      <c r="Y957" s="1030"/>
      <c r="Z957" s="1030"/>
      <c r="AA957" s="1030"/>
      <c r="AB957" s="1030"/>
      <c r="AC957" s="1030"/>
      <c r="AD957" s="1030"/>
      <c r="AE957" s="1030"/>
      <c r="AF957" s="1030"/>
      <c r="AG957" s="1030"/>
      <c r="AH957" s="1030"/>
      <c r="AI957" s="1030"/>
      <c r="AJ957" s="1030"/>
      <c r="AK957" s="1030"/>
      <c r="AL957" s="1030"/>
      <c r="AM957" s="1030"/>
      <c r="AN957" s="1030"/>
    </row>
    <row r="958">
      <c r="A958" s="1083"/>
      <c r="B958" s="1104"/>
      <c r="C958" s="1030"/>
      <c r="D958" s="1030"/>
      <c r="E958" s="1030"/>
      <c r="F958" s="1030"/>
      <c r="G958" s="1030"/>
      <c r="H958" s="1030"/>
      <c r="I958" s="1030"/>
      <c r="J958" s="1030"/>
      <c r="K958" s="1030"/>
      <c r="L958" s="1030"/>
      <c r="M958" s="1030"/>
      <c r="N958" s="1030"/>
      <c r="O958" s="1030"/>
      <c r="P958" s="1030"/>
      <c r="Q958" s="1030"/>
      <c r="R958" s="1030"/>
      <c r="S958" s="1030"/>
      <c r="T958" s="1030"/>
      <c r="U958" s="1064"/>
      <c r="V958" s="1030"/>
      <c r="W958" s="1030"/>
      <c r="X958" s="1030"/>
      <c r="Y958" s="1030"/>
      <c r="Z958" s="1030"/>
      <c r="AA958" s="1030"/>
      <c r="AB958" s="1030"/>
      <c r="AC958" s="1030"/>
      <c r="AD958" s="1030"/>
      <c r="AE958" s="1030"/>
      <c r="AF958" s="1030"/>
      <c r="AG958" s="1030"/>
      <c r="AH958" s="1030"/>
      <c r="AI958" s="1030"/>
      <c r="AJ958" s="1030"/>
      <c r="AK958" s="1030"/>
      <c r="AL958" s="1030"/>
      <c r="AM958" s="1030"/>
      <c r="AN958" s="1030"/>
    </row>
    <row r="959">
      <c r="A959" s="1083"/>
      <c r="B959" s="1104"/>
      <c r="C959" s="1030"/>
      <c r="D959" s="1030"/>
      <c r="E959" s="1030"/>
      <c r="F959" s="1030"/>
      <c r="G959" s="1030"/>
      <c r="H959" s="1030"/>
      <c r="I959" s="1030"/>
      <c r="J959" s="1030"/>
      <c r="K959" s="1030"/>
      <c r="L959" s="1030"/>
      <c r="M959" s="1030"/>
      <c r="N959" s="1030"/>
      <c r="O959" s="1030"/>
      <c r="P959" s="1030"/>
      <c r="Q959" s="1030"/>
      <c r="R959" s="1030"/>
      <c r="S959" s="1030"/>
      <c r="T959" s="1030"/>
      <c r="U959" s="1064"/>
      <c r="V959" s="1030"/>
      <c r="W959" s="1030"/>
      <c r="X959" s="1030"/>
      <c r="Y959" s="1030"/>
      <c r="Z959" s="1030"/>
      <c r="AA959" s="1030"/>
      <c r="AB959" s="1030"/>
      <c r="AC959" s="1030"/>
      <c r="AD959" s="1030"/>
      <c r="AE959" s="1030"/>
      <c r="AF959" s="1030"/>
      <c r="AG959" s="1030"/>
      <c r="AH959" s="1030"/>
      <c r="AI959" s="1030"/>
      <c r="AJ959" s="1030"/>
      <c r="AK959" s="1030"/>
      <c r="AL959" s="1030"/>
      <c r="AM959" s="1030"/>
      <c r="AN959" s="1030"/>
    </row>
    <row r="960">
      <c r="A960" s="1083"/>
      <c r="B960" s="1104"/>
      <c r="C960" s="1030"/>
      <c r="D960" s="1030"/>
      <c r="E960" s="1030"/>
      <c r="F960" s="1030"/>
      <c r="G960" s="1030"/>
      <c r="H960" s="1030"/>
      <c r="I960" s="1030"/>
      <c r="J960" s="1030"/>
      <c r="K960" s="1030"/>
      <c r="L960" s="1030"/>
      <c r="M960" s="1030"/>
      <c r="N960" s="1030"/>
      <c r="O960" s="1030"/>
      <c r="P960" s="1030"/>
      <c r="Q960" s="1030"/>
      <c r="R960" s="1030"/>
      <c r="S960" s="1030"/>
      <c r="T960" s="1030"/>
      <c r="U960" s="1064"/>
      <c r="V960" s="1030"/>
      <c r="W960" s="1030"/>
      <c r="X960" s="1030"/>
      <c r="Y960" s="1030"/>
      <c r="Z960" s="1030"/>
      <c r="AA960" s="1030"/>
      <c r="AB960" s="1030"/>
      <c r="AC960" s="1030"/>
      <c r="AD960" s="1030"/>
      <c r="AE960" s="1030"/>
      <c r="AF960" s="1030"/>
      <c r="AG960" s="1030"/>
      <c r="AH960" s="1030"/>
      <c r="AI960" s="1030"/>
      <c r="AJ960" s="1030"/>
      <c r="AK960" s="1030"/>
      <c r="AL960" s="1030"/>
      <c r="AM960" s="1030"/>
      <c r="AN960" s="1030"/>
    </row>
    <row r="961">
      <c r="A961" s="1083"/>
      <c r="B961" s="1104"/>
      <c r="C961" s="1030"/>
      <c r="D961" s="1030"/>
      <c r="E961" s="1030"/>
      <c r="F961" s="1030"/>
      <c r="G961" s="1030"/>
      <c r="H961" s="1030"/>
      <c r="I961" s="1030"/>
      <c r="J961" s="1030"/>
      <c r="K961" s="1030"/>
      <c r="L961" s="1030"/>
      <c r="M961" s="1030"/>
      <c r="N961" s="1030"/>
      <c r="O961" s="1030"/>
      <c r="P961" s="1030"/>
      <c r="Q961" s="1030"/>
      <c r="R961" s="1030"/>
      <c r="S961" s="1030"/>
      <c r="T961" s="1030"/>
      <c r="U961" s="1064"/>
      <c r="V961" s="1030"/>
      <c r="W961" s="1030"/>
      <c r="X961" s="1030"/>
      <c r="Y961" s="1030"/>
      <c r="Z961" s="1030"/>
      <c r="AA961" s="1030"/>
      <c r="AB961" s="1030"/>
      <c r="AC961" s="1030"/>
      <c r="AD961" s="1030"/>
      <c r="AE961" s="1030"/>
      <c r="AF961" s="1030"/>
      <c r="AG961" s="1030"/>
      <c r="AH961" s="1030"/>
      <c r="AI961" s="1030"/>
      <c r="AJ961" s="1030"/>
      <c r="AK961" s="1030"/>
      <c r="AL961" s="1030"/>
      <c r="AM961" s="1030"/>
      <c r="AN961" s="1030"/>
    </row>
    <row r="962">
      <c r="A962" s="1083"/>
      <c r="B962" s="1104"/>
      <c r="C962" s="1030"/>
      <c r="D962" s="1030"/>
      <c r="E962" s="1030"/>
      <c r="F962" s="1030"/>
      <c r="G962" s="1030"/>
      <c r="H962" s="1030"/>
      <c r="I962" s="1030"/>
      <c r="J962" s="1030"/>
      <c r="K962" s="1030"/>
      <c r="L962" s="1030"/>
      <c r="M962" s="1030"/>
      <c r="N962" s="1030"/>
      <c r="O962" s="1030"/>
      <c r="P962" s="1030"/>
      <c r="Q962" s="1030"/>
      <c r="R962" s="1030"/>
      <c r="S962" s="1030"/>
      <c r="T962" s="1030"/>
      <c r="U962" s="1064"/>
      <c r="V962" s="1030"/>
      <c r="W962" s="1030"/>
      <c r="X962" s="1030"/>
      <c r="Y962" s="1030"/>
      <c r="Z962" s="1030"/>
      <c r="AA962" s="1030"/>
      <c r="AB962" s="1030"/>
      <c r="AC962" s="1030"/>
      <c r="AD962" s="1030"/>
      <c r="AE962" s="1030"/>
      <c r="AF962" s="1030"/>
      <c r="AG962" s="1030"/>
      <c r="AH962" s="1030"/>
      <c r="AI962" s="1030"/>
      <c r="AJ962" s="1030"/>
      <c r="AK962" s="1030"/>
      <c r="AL962" s="1030"/>
      <c r="AM962" s="1030"/>
      <c r="AN962" s="1030"/>
    </row>
    <row r="963">
      <c r="A963" s="1083"/>
      <c r="B963" s="1104"/>
      <c r="C963" s="1030"/>
      <c r="D963" s="1030"/>
      <c r="E963" s="1030"/>
      <c r="F963" s="1030"/>
      <c r="G963" s="1030"/>
      <c r="H963" s="1030"/>
      <c r="I963" s="1030"/>
      <c r="J963" s="1030"/>
      <c r="K963" s="1030"/>
      <c r="L963" s="1030"/>
      <c r="M963" s="1030"/>
      <c r="N963" s="1030"/>
      <c r="O963" s="1030"/>
      <c r="P963" s="1030"/>
      <c r="Q963" s="1030"/>
      <c r="R963" s="1030"/>
      <c r="S963" s="1030"/>
      <c r="T963" s="1030"/>
      <c r="U963" s="1064"/>
      <c r="V963" s="1030"/>
      <c r="W963" s="1030"/>
      <c r="X963" s="1030"/>
      <c r="Y963" s="1030"/>
      <c r="Z963" s="1030"/>
      <c r="AA963" s="1030"/>
      <c r="AB963" s="1030"/>
      <c r="AC963" s="1030"/>
      <c r="AD963" s="1030"/>
      <c r="AE963" s="1030"/>
      <c r="AF963" s="1030"/>
      <c r="AG963" s="1030"/>
      <c r="AH963" s="1030"/>
      <c r="AI963" s="1030"/>
      <c r="AJ963" s="1030"/>
      <c r="AK963" s="1030"/>
      <c r="AL963" s="1030"/>
      <c r="AM963" s="1030"/>
      <c r="AN963" s="1030"/>
    </row>
    <row r="964">
      <c r="A964" s="1083"/>
      <c r="B964" s="1104"/>
      <c r="C964" s="1030"/>
      <c r="D964" s="1030"/>
      <c r="E964" s="1030"/>
      <c r="F964" s="1030"/>
      <c r="G964" s="1030"/>
      <c r="H964" s="1030"/>
      <c r="I964" s="1030"/>
      <c r="J964" s="1030"/>
      <c r="K964" s="1030"/>
      <c r="L964" s="1030"/>
      <c r="M964" s="1030"/>
      <c r="N964" s="1030"/>
      <c r="O964" s="1030"/>
      <c r="P964" s="1030"/>
      <c r="Q964" s="1030"/>
      <c r="R964" s="1030"/>
      <c r="S964" s="1030"/>
      <c r="T964" s="1030"/>
      <c r="U964" s="1064"/>
      <c r="V964" s="1030"/>
      <c r="W964" s="1030"/>
      <c r="X964" s="1030"/>
      <c r="Y964" s="1030"/>
      <c r="Z964" s="1030"/>
      <c r="AA964" s="1030"/>
      <c r="AB964" s="1030"/>
      <c r="AC964" s="1030"/>
      <c r="AD964" s="1030"/>
      <c r="AE964" s="1030"/>
      <c r="AF964" s="1030"/>
      <c r="AG964" s="1030"/>
      <c r="AH964" s="1030"/>
      <c r="AI964" s="1030"/>
      <c r="AJ964" s="1030"/>
      <c r="AK964" s="1030"/>
      <c r="AL964" s="1030"/>
      <c r="AM964" s="1030"/>
      <c r="AN964" s="1030"/>
    </row>
    <row r="965">
      <c r="A965" s="1083"/>
      <c r="B965" s="1104"/>
      <c r="C965" s="1030"/>
      <c r="D965" s="1030"/>
      <c r="E965" s="1030"/>
      <c r="F965" s="1030"/>
      <c r="G965" s="1030"/>
      <c r="H965" s="1030"/>
      <c r="I965" s="1030"/>
      <c r="J965" s="1030"/>
      <c r="K965" s="1030"/>
      <c r="L965" s="1030"/>
      <c r="M965" s="1030"/>
      <c r="N965" s="1030"/>
      <c r="O965" s="1030"/>
      <c r="P965" s="1030"/>
      <c r="Q965" s="1030"/>
      <c r="R965" s="1030"/>
      <c r="S965" s="1030"/>
      <c r="T965" s="1030"/>
      <c r="U965" s="1064"/>
      <c r="V965" s="1030"/>
      <c r="W965" s="1030"/>
      <c r="X965" s="1030"/>
      <c r="Y965" s="1030"/>
      <c r="Z965" s="1030"/>
      <c r="AA965" s="1030"/>
      <c r="AB965" s="1030"/>
      <c r="AC965" s="1030"/>
      <c r="AD965" s="1030"/>
      <c r="AE965" s="1030"/>
      <c r="AF965" s="1030"/>
      <c r="AG965" s="1030"/>
      <c r="AH965" s="1030"/>
      <c r="AI965" s="1030"/>
      <c r="AJ965" s="1030"/>
      <c r="AK965" s="1030"/>
      <c r="AL965" s="1030"/>
      <c r="AM965" s="1030"/>
      <c r="AN965" s="1030"/>
    </row>
    <row r="966">
      <c r="A966" s="1083"/>
      <c r="B966" s="1104"/>
      <c r="C966" s="1030"/>
      <c r="D966" s="1030"/>
      <c r="E966" s="1030"/>
      <c r="F966" s="1030"/>
      <c r="G966" s="1030"/>
      <c r="H966" s="1030"/>
      <c r="I966" s="1030"/>
      <c r="J966" s="1030"/>
      <c r="K966" s="1030"/>
      <c r="L966" s="1030"/>
      <c r="M966" s="1030"/>
      <c r="N966" s="1030"/>
      <c r="O966" s="1030"/>
      <c r="P966" s="1030"/>
      <c r="Q966" s="1030"/>
      <c r="R966" s="1030"/>
      <c r="S966" s="1030"/>
      <c r="T966" s="1030"/>
      <c r="U966" s="1064"/>
      <c r="V966" s="1030"/>
      <c r="W966" s="1030"/>
      <c r="X966" s="1030"/>
      <c r="Y966" s="1030"/>
      <c r="Z966" s="1030"/>
      <c r="AA966" s="1030"/>
      <c r="AB966" s="1030"/>
      <c r="AC966" s="1030"/>
      <c r="AD966" s="1030"/>
      <c r="AE966" s="1030"/>
      <c r="AF966" s="1030"/>
      <c r="AG966" s="1030"/>
      <c r="AH966" s="1030"/>
      <c r="AI966" s="1030"/>
      <c r="AJ966" s="1030"/>
      <c r="AK966" s="1030"/>
      <c r="AL966" s="1030"/>
      <c r="AM966" s="1030"/>
      <c r="AN966" s="1030"/>
    </row>
    <row r="967">
      <c r="A967" s="1083"/>
      <c r="B967" s="1104"/>
      <c r="C967" s="1030"/>
      <c r="D967" s="1030"/>
      <c r="E967" s="1030"/>
      <c r="F967" s="1030"/>
      <c r="G967" s="1030"/>
      <c r="H967" s="1030"/>
      <c r="I967" s="1030"/>
      <c r="J967" s="1030"/>
      <c r="K967" s="1030"/>
      <c r="L967" s="1030"/>
      <c r="M967" s="1030"/>
      <c r="N967" s="1030"/>
      <c r="O967" s="1030"/>
      <c r="P967" s="1030"/>
      <c r="Q967" s="1030"/>
      <c r="R967" s="1030"/>
      <c r="S967" s="1030"/>
      <c r="T967" s="1030"/>
      <c r="U967" s="1064"/>
      <c r="V967" s="1030"/>
      <c r="W967" s="1030"/>
      <c r="X967" s="1030"/>
      <c r="Y967" s="1030"/>
      <c r="Z967" s="1030"/>
      <c r="AA967" s="1030"/>
      <c r="AB967" s="1030"/>
      <c r="AC967" s="1030"/>
      <c r="AD967" s="1030"/>
      <c r="AE967" s="1030"/>
      <c r="AF967" s="1030"/>
      <c r="AG967" s="1030"/>
      <c r="AH967" s="1030"/>
      <c r="AI967" s="1030"/>
      <c r="AJ967" s="1030"/>
      <c r="AK967" s="1030"/>
      <c r="AL967" s="1030"/>
      <c r="AM967" s="1030"/>
      <c r="AN967" s="1030"/>
    </row>
    <row r="968">
      <c r="A968" s="1083"/>
      <c r="B968" s="1104"/>
      <c r="C968" s="1030"/>
      <c r="D968" s="1030"/>
      <c r="E968" s="1030"/>
      <c r="F968" s="1030"/>
      <c r="G968" s="1030"/>
      <c r="H968" s="1030"/>
      <c r="I968" s="1030"/>
      <c r="J968" s="1030"/>
      <c r="K968" s="1030"/>
      <c r="L968" s="1030"/>
      <c r="M968" s="1030"/>
      <c r="N968" s="1030"/>
      <c r="O968" s="1030"/>
      <c r="P968" s="1030"/>
      <c r="Q968" s="1030"/>
      <c r="R968" s="1030"/>
      <c r="S968" s="1030"/>
      <c r="T968" s="1030"/>
      <c r="U968" s="1064"/>
      <c r="V968" s="1030"/>
      <c r="W968" s="1030"/>
      <c r="X968" s="1030"/>
      <c r="Y968" s="1030"/>
      <c r="Z968" s="1030"/>
      <c r="AA968" s="1030"/>
      <c r="AB968" s="1030"/>
      <c r="AC968" s="1030"/>
      <c r="AD968" s="1030"/>
      <c r="AE968" s="1030"/>
      <c r="AF968" s="1030"/>
      <c r="AG968" s="1030"/>
      <c r="AH968" s="1030"/>
      <c r="AI968" s="1030"/>
      <c r="AJ968" s="1030"/>
      <c r="AK968" s="1030"/>
      <c r="AL968" s="1030"/>
      <c r="AM968" s="1030"/>
      <c r="AN968" s="1030"/>
    </row>
    <row r="969">
      <c r="A969" s="1083"/>
      <c r="B969" s="1104"/>
      <c r="C969" s="1030"/>
      <c r="D969" s="1030"/>
      <c r="E969" s="1030"/>
      <c r="F969" s="1030"/>
      <c r="G969" s="1030"/>
      <c r="H969" s="1030"/>
      <c r="I969" s="1030"/>
      <c r="J969" s="1030"/>
      <c r="K969" s="1030"/>
      <c r="L969" s="1030"/>
      <c r="M969" s="1030"/>
      <c r="N969" s="1030"/>
      <c r="O969" s="1030"/>
      <c r="P969" s="1030"/>
      <c r="Q969" s="1030"/>
      <c r="R969" s="1030"/>
      <c r="S969" s="1030"/>
      <c r="T969" s="1030"/>
      <c r="U969" s="1064"/>
      <c r="V969" s="1030"/>
      <c r="W969" s="1030"/>
      <c r="X969" s="1030"/>
      <c r="Y969" s="1030"/>
      <c r="Z969" s="1030"/>
      <c r="AA969" s="1030"/>
      <c r="AB969" s="1030"/>
      <c r="AC969" s="1030"/>
      <c r="AD969" s="1030"/>
      <c r="AE969" s="1030"/>
      <c r="AF969" s="1030"/>
      <c r="AG969" s="1030"/>
      <c r="AH969" s="1030"/>
      <c r="AI969" s="1030"/>
      <c r="AJ969" s="1030"/>
      <c r="AK969" s="1030"/>
      <c r="AL969" s="1030"/>
      <c r="AM969" s="1030"/>
      <c r="AN969" s="1030"/>
    </row>
    <row r="970">
      <c r="A970" s="1083"/>
      <c r="B970" s="1104"/>
      <c r="C970" s="1030"/>
      <c r="D970" s="1030"/>
      <c r="E970" s="1030"/>
      <c r="F970" s="1030"/>
      <c r="G970" s="1030"/>
      <c r="H970" s="1030"/>
      <c r="I970" s="1030"/>
      <c r="J970" s="1030"/>
      <c r="K970" s="1030"/>
      <c r="L970" s="1030"/>
      <c r="M970" s="1030"/>
      <c r="N970" s="1030"/>
      <c r="O970" s="1030"/>
      <c r="P970" s="1030"/>
      <c r="Q970" s="1030"/>
      <c r="R970" s="1030"/>
      <c r="S970" s="1030"/>
      <c r="T970" s="1030"/>
      <c r="U970" s="1064"/>
      <c r="V970" s="1030"/>
      <c r="W970" s="1030"/>
      <c r="X970" s="1030"/>
      <c r="Y970" s="1030"/>
      <c r="Z970" s="1030"/>
      <c r="AA970" s="1030"/>
      <c r="AB970" s="1030"/>
      <c r="AC970" s="1030"/>
      <c r="AD970" s="1030"/>
      <c r="AE970" s="1030"/>
      <c r="AF970" s="1030"/>
      <c r="AG970" s="1030"/>
      <c r="AH970" s="1030"/>
      <c r="AI970" s="1030"/>
      <c r="AJ970" s="1030"/>
      <c r="AK970" s="1030"/>
      <c r="AL970" s="1030"/>
      <c r="AM970" s="1030"/>
      <c r="AN970" s="1030"/>
    </row>
    <row r="971">
      <c r="A971" s="1083"/>
      <c r="B971" s="1104"/>
      <c r="C971" s="1030"/>
      <c r="D971" s="1030"/>
      <c r="E971" s="1030"/>
      <c r="F971" s="1030"/>
      <c r="G971" s="1030"/>
      <c r="H971" s="1030"/>
      <c r="I971" s="1030"/>
      <c r="J971" s="1030"/>
      <c r="K971" s="1030"/>
      <c r="L971" s="1030"/>
      <c r="M971" s="1030"/>
      <c r="N971" s="1030"/>
      <c r="O971" s="1030"/>
      <c r="P971" s="1030"/>
      <c r="Q971" s="1030"/>
      <c r="R971" s="1030"/>
      <c r="S971" s="1030"/>
      <c r="T971" s="1030"/>
      <c r="U971" s="1064"/>
      <c r="V971" s="1030"/>
      <c r="W971" s="1030"/>
      <c r="X971" s="1030"/>
      <c r="Y971" s="1030"/>
      <c r="Z971" s="1030"/>
      <c r="AA971" s="1030"/>
      <c r="AB971" s="1030"/>
      <c r="AC971" s="1030"/>
      <c r="AD971" s="1030"/>
      <c r="AE971" s="1030"/>
      <c r="AF971" s="1030"/>
      <c r="AG971" s="1030"/>
      <c r="AH971" s="1030"/>
      <c r="AI971" s="1030"/>
      <c r="AJ971" s="1030"/>
      <c r="AK971" s="1030"/>
      <c r="AL971" s="1030"/>
      <c r="AM971" s="1030"/>
      <c r="AN971" s="1030"/>
    </row>
    <row r="972">
      <c r="A972" s="1083"/>
      <c r="B972" s="1104"/>
      <c r="C972" s="1030"/>
      <c r="D972" s="1030"/>
      <c r="E972" s="1030"/>
      <c r="F972" s="1030"/>
      <c r="G972" s="1030"/>
      <c r="H972" s="1030"/>
      <c r="I972" s="1030"/>
      <c r="J972" s="1030"/>
      <c r="K972" s="1030"/>
      <c r="L972" s="1030"/>
      <c r="M972" s="1030"/>
      <c r="N972" s="1030"/>
      <c r="O972" s="1030"/>
      <c r="P972" s="1030"/>
      <c r="Q972" s="1030"/>
      <c r="R972" s="1030"/>
      <c r="S972" s="1030"/>
      <c r="T972" s="1030"/>
      <c r="U972" s="1064"/>
      <c r="V972" s="1030"/>
      <c r="W972" s="1030"/>
      <c r="X972" s="1030"/>
      <c r="Y972" s="1030"/>
      <c r="Z972" s="1030"/>
      <c r="AA972" s="1030"/>
      <c r="AB972" s="1030"/>
      <c r="AC972" s="1030"/>
      <c r="AD972" s="1030"/>
      <c r="AE972" s="1030"/>
      <c r="AF972" s="1030"/>
      <c r="AG972" s="1030"/>
      <c r="AH972" s="1030"/>
      <c r="AI972" s="1030"/>
      <c r="AJ972" s="1030"/>
      <c r="AK972" s="1030"/>
      <c r="AL972" s="1030"/>
      <c r="AM972" s="1030"/>
      <c r="AN972" s="1030"/>
    </row>
    <row r="973">
      <c r="A973" s="1083"/>
      <c r="B973" s="1104"/>
      <c r="C973" s="1030"/>
      <c r="D973" s="1030"/>
      <c r="E973" s="1030"/>
      <c r="F973" s="1030"/>
      <c r="G973" s="1030"/>
      <c r="H973" s="1030"/>
      <c r="I973" s="1030"/>
      <c r="J973" s="1030"/>
      <c r="K973" s="1030"/>
      <c r="L973" s="1030"/>
      <c r="M973" s="1030"/>
      <c r="N973" s="1030"/>
      <c r="O973" s="1030"/>
      <c r="P973" s="1030"/>
      <c r="Q973" s="1030"/>
      <c r="R973" s="1030"/>
      <c r="S973" s="1030"/>
      <c r="T973" s="1030"/>
      <c r="U973" s="1064"/>
      <c r="V973" s="1030"/>
      <c r="W973" s="1030"/>
      <c r="X973" s="1030"/>
      <c r="Y973" s="1030"/>
      <c r="Z973" s="1030"/>
      <c r="AA973" s="1030"/>
      <c r="AB973" s="1030"/>
      <c r="AC973" s="1030"/>
      <c r="AD973" s="1030"/>
      <c r="AE973" s="1030"/>
      <c r="AF973" s="1030"/>
      <c r="AG973" s="1030"/>
      <c r="AH973" s="1030"/>
      <c r="AI973" s="1030"/>
      <c r="AJ973" s="1030"/>
      <c r="AK973" s="1030"/>
      <c r="AL973" s="1030"/>
      <c r="AM973" s="1030"/>
      <c r="AN973" s="1030"/>
    </row>
    <row r="974">
      <c r="A974" s="1083"/>
      <c r="B974" s="1104"/>
      <c r="C974" s="1030"/>
      <c r="D974" s="1030"/>
      <c r="E974" s="1030"/>
      <c r="F974" s="1030"/>
      <c r="G974" s="1030"/>
      <c r="H974" s="1030"/>
      <c r="I974" s="1030"/>
      <c r="J974" s="1030"/>
      <c r="K974" s="1030"/>
      <c r="L974" s="1030"/>
      <c r="M974" s="1030"/>
      <c r="N974" s="1030"/>
      <c r="O974" s="1030"/>
      <c r="P974" s="1030"/>
      <c r="Q974" s="1030"/>
      <c r="R974" s="1030"/>
      <c r="S974" s="1030"/>
      <c r="T974" s="1030"/>
      <c r="U974" s="1064"/>
      <c r="V974" s="1030"/>
      <c r="W974" s="1030"/>
      <c r="X974" s="1030"/>
      <c r="Y974" s="1030"/>
      <c r="Z974" s="1030"/>
      <c r="AA974" s="1030"/>
      <c r="AB974" s="1030"/>
      <c r="AC974" s="1030"/>
      <c r="AD974" s="1030"/>
      <c r="AE974" s="1030"/>
      <c r="AF974" s="1030"/>
      <c r="AG974" s="1030"/>
      <c r="AH974" s="1030"/>
      <c r="AI974" s="1030"/>
      <c r="AJ974" s="1030"/>
      <c r="AK974" s="1030"/>
      <c r="AL974" s="1030"/>
      <c r="AM974" s="1030"/>
      <c r="AN974" s="1030"/>
    </row>
    <row r="975">
      <c r="A975" s="1083"/>
      <c r="B975" s="1104"/>
      <c r="C975" s="1030"/>
      <c r="D975" s="1030"/>
      <c r="E975" s="1030"/>
      <c r="F975" s="1030"/>
      <c r="G975" s="1030"/>
      <c r="H975" s="1030"/>
      <c r="I975" s="1030"/>
      <c r="J975" s="1030"/>
      <c r="K975" s="1030"/>
      <c r="L975" s="1030"/>
      <c r="M975" s="1030"/>
      <c r="N975" s="1030"/>
      <c r="O975" s="1030"/>
      <c r="P975" s="1030"/>
      <c r="Q975" s="1030"/>
      <c r="R975" s="1030"/>
      <c r="S975" s="1030"/>
      <c r="T975" s="1030"/>
      <c r="U975" s="1064"/>
      <c r="V975" s="1030"/>
      <c r="W975" s="1030"/>
      <c r="X975" s="1030"/>
      <c r="Y975" s="1030"/>
      <c r="Z975" s="1030"/>
      <c r="AA975" s="1030"/>
      <c r="AB975" s="1030"/>
      <c r="AC975" s="1030"/>
      <c r="AD975" s="1030"/>
      <c r="AE975" s="1030"/>
      <c r="AF975" s="1030"/>
      <c r="AG975" s="1030"/>
      <c r="AH975" s="1030"/>
      <c r="AI975" s="1030"/>
      <c r="AJ975" s="1030"/>
      <c r="AK975" s="1030"/>
      <c r="AL975" s="1030"/>
      <c r="AM975" s="1030"/>
      <c r="AN975" s="1030"/>
    </row>
    <row r="976">
      <c r="A976" s="1083"/>
      <c r="B976" s="1104"/>
      <c r="C976" s="1030"/>
      <c r="D976" s="1030"/>
      <c r="E976" s="1030"/>
      <c r="F976" s="1030"/>
      <c r="G976" s="1030"/>
      <c r="H976" s="1030"/>
      <c r="I976" s="1030"/>
      <c r="J976" s="1030"/>
      <c r="K976" s="1030"/>
      <c r="L976" s="1030"/>
      <c r="M976" s="1030"/>
      <c r="N976" s="1030"/>
      <c r="O976" s="1030"/>
      <c r="P976" s="1030"/>
      <c r="Q976" s="1030"/>
      <c r="R976" s="1030"/>
      <c r="S976" s="1030"/>
      <c r="T976" s="1030"/>
      <c r="U976" s="1064"/>
      <c r="V976" s="1030"/>
      <c r="W976" s="1030"/>
      <c r="X976" s="1030"/>
      <c r="Y976" s="1030"/>
      <c r="Z976" s="1030"/>
      <c r="AA976" s="1030"/>
      <c r="AB976" s="1030"/>
      <c r="AC976" s="1030"/>
      <c r="AD976" s="1030"/>
      <c r="AE976" s="1030"/>
      <c r="AF976" s="1030"/>
      <c r="AG976" s="1030"/>
      <c r="AH976" s="1030"/>
      <c r="AI976" s="1030"/>
      <c r="AJ976" s="1030"/>
      <c r="AK976" s="1030"/>
      <c r="AL976" s="1030"/>
      <c r="AM976" s="1030"/>
      <c r="AN976" s="1030"/>
    </row>
    <row r="977">
      <c r="A977" s="1083"/>
      <c r="B977" s="1104"/>
      <c r="C977" s="1030"/>
      <c r="D977" s="1030"/>
      <c r="E977" s="1030"/>
      <c r="F977" s="1030"/>
      <c r="G977" s="1030"/>
      <c r="H977" s="1030"/>
      <c r="I977" s="1030"/>
      <c r="J977" s="1030"/>
      <c r="K977" s="1030"/>
      <c r="L977" s="1030"/>
      <c r="M977" s="1030"/>
      <c r="N977" s="1030"/>
      <c r="O977" s="1030"/>
      <c r="P977" s="1030"/>
      <c r="Q977" s="1030"/>
      <c r="R977" s="1030"/>
      <c r="S977" s="1030"/>
      <c r="T977" s="1030"/>
      <c r="U977" s="1064"/>
      <c r="V977" s="1030"/>
      <c r="W977" s="1030"/>
      <c r="X977" s="1030"/>
      <c r="Y977" s="1030"/>
      <c r="Z977" s="1030"/>
      <c r="AA977" s="1030"/>
      <c r="AB977" s="1030"/>
      <c r="AC977" s="1030"/>
      <c r="AD977" s="1030"/>
      <c r="AE977" s="1030"/>
      <c r="AF977" s="1030"/>
      <c r="AG977" s="1030"/>
      <c r="AH977" s="1030"/>
      <c r="AI977" s="1030"/>
      <c r="AJ977" s="1030"/>
      <c r="AK977" s="1030"/>
      <c r="AL977" s="1030"/>
      <c r="AM977" s="1030"/>
      <c r="AN977" s="1030"/>
    </row>
    <row r="978">
      <c r="A978" s="1083"/>
      <c r="B978" s="1104"/>
      <c r="C978" s="1030"/>
      <c r="D978" s="1030"/>
      <c r="E978" s="1030"/>
      <c r="F978" s="1030"/>
      <c r="G978" s="1030"/>
      <c r="H978" s="1030"/>
      <c r="I978" s="1030"/>
      <c r="J978" s="1030"/>
      <c r="K978" s="1030"/>
      <c r="L978" s="1030"/>
      <c r="M978" s="1030"/>
      <c r="N978" s="1030"/>
      <c r="O978" s="1030"/>
      <c r="P978" s="1030"/>
      <c r="Q978" s="1030"/>
      <c r="R978" s="1030"/>
      <c r="S978" s="1030"/>
      <c r="T978" s="1030"/>
      <c r="U978" s="1064"/>
      <c r="V978" s="1030"/>
      <c r="W978" s="1030"/>
      <c r="X978" s="1030"/>
      <c r="Y978" s="1030"/>
      <c r="Z978" s="1030"/>
      <c r="AA978" s="1030"/>
      <c r="AB978" s="1030"/>
      <c r="AC978" s="1030"/>
      <c r="AD978" s="1030"/>
      <c r="AE978" s="1030"/>
      <c r="AF978" s="1030"/>
      <c r="AG978" s="1030"/>
      <c r="AH978" s="1030"/>
      <c r="AI978" s="1030"/>
      <c r="AJ978" s="1030"/>
      <c r="AK978" s="1030"/>
      <c r="AL978" s="1030"/>
      <c r="AM978" s="1030"/>
      <c r="AN978" s="1030"/>
    </row>
    <row r="979">
      <c r="A979" s="1083"/>
      <c r="B979" s="1104"/>
      <c r="C979" s="1030"/>
      <c r="D979" s="1030"/>
      <c r="E979" s="1030"/>
      <c r="F979" s="1030"/>
      <c r="G979" s="1030"/>
      <c r="H979" s="1030"/>
      <c r="I979" s="1030"/>
      <c r="J979" s="1030"/>
      <c r="K979" s="1030"/>
      <c r="L979" s="1030"/>
      <c r="M979" s="1030"/>
      <c r="N979" s="1030"/>
      <c r="O979" s="1030"/>
      <c r="P979" s="1030"/>
      <c r="Q979" s="1030"/>
      <c r="R979" s="1030"/>
      <c r="S979" s="1030"/>
      <c r="T979" s="1030"/>
      <c r="U979" s="1064"/>
      <c r="V979" s="1030"/>
      <c r="W979" s="1030"/>
      <c r="X979" s="1030"/>
      <c r="Y979" s="1030"/>
      <c r="Z979" s="1030"/>
      <c r="AA979" s="1030"/>
      <c r="AB979" s="1030"/>
      <c r="AC979" s="1030"/>
      <c r="AD979" s="1030"/>
      <c r="AE979" s="1030"/>
      <c r="AF979" s="1030"/>
      <c r="AG979" s="1030"/>
      <c r="AH979" s="1030"/>
      <c r="AI979" s="1030"/>
      <c r="AJ979" s="1030"/>
      <c r="AK979" s="1030"/>
      <c r="AL979" s="1030"/>
      <c r="AM979" s="1030"/>
      <c r="AN979" s="1030"/>
    </row>
    <row r="980">
      <c r="A980" s="1083"/>
      <c r="B980" s="1104"/>
      <c r="C980" s="1030"/>
      <c r="D980" s="1030"/>
      <c r="E980" s="1030"/>
      <c r="F980" s="1030"/>
      <c r="G980" s="1030"/>
      <c r="H980" s="1030"/>
      <c r="I980" s="1030"/>
      <c r="J980" s="1030"/>
      <c r="K980" s="1030"/>
      <c r="L980" s="1030"/>
      <c r="M980" s="1030"/>
      <c r="N980" s="1030"/>
      <c r="O980" s="1030"/>
      <c r="P980" s="1030"/>
      <c r="Q980" s="1030"/>
      <c r="R980" s="1030"/>
      <c r="S980" s="1030"/>
      <c r="T980" s="1030"/>
      <c r="U980" s="1064"/>
      <c r="V980" s="1030"/>
      <c r="W980" s="1030"/>
      <c r="X980" s="1030"/>
      <c r="Y980" s="1030"/>
      <c r="Z980" s="1030"/>
      <c r="AA980" s="1030"/>
      <c r="AB980" s="1030"/>
      <c r="AC980" s="1030"/>
      <c r="AD980" s="1030"/>
      <c r="AE980" s="1030"/>
      <c r="AF980" s="1030"/>
      <c r="AG980" s="1030"/>
      <c r="AH980" s="1030"/>
      <c r="AI980" s="1030"/>
      <c r="AJ980" s="1030"/>
      <c r="AK980" s="1030"/>
      <c r="AL980" s="1030"/>
      <c r="AM980" s="1030"/>
      <c r="AN980" s="1030"/>
    </row>
    <row r="981">
      <c r="A981" s="1083"/>
      <c r="B981" s="1104"/>
      <c r="C981" s="1030"/>
      <c r="D981" s="1030"/>
      <c r="E981" s="1030"/>
      <c r="F981" s="1030"/>
      <c r="G981" s="1030"/>
      <c r="H981" s="1030"/>
      <c r="I981" s="1030"/>
      <c r="J981" s="1030"/>
      <c r="K981" s="1030"/>
      <c r="L981" s="1030"/>
      <c r="M981" s="1030"/>
      <c r="N981" s="1030"/>
      <c r="O981" s="1030"/>
      <c r="P981" s="1030"/>
      <c r="Q981" s="1030"/>
      <c r="R981" s="1030"/>
      <c r="S981" s="1030"/>
      <c r="T981" s="1030"/>
      <c r="U981" s="1064"/>
      <c r="V981" s="1030"/>
      <c r="W981" s="1030"/>
      <c r="X981" s="1030"/>
      <c r="Y981" s="1030"/>
      <c r="Z981" s="1030"/>
      <c r="AA981" s="1030"/>
      <c r="AB981" s="1030"/>
      <c r="AC981" s="1030"/>
      <c r="AD981" s="1030"/>
      <c r="AE981" s="1030"/>
      <c r="AF981" s="1030"/>
      <c r="AG981" s="1030"/>
      <c r="AH981" s="1030"/>
      <c r="AI981" s="1030"/>
      <c r="AJ981" s="1030"/>
      <c r="AK981" s="1030"/>
      <c r="AL981" s="1030"/>
      <c r="AM981" s="1030"/>
      <c r="AN981" s="1030"/>
    </row>
    <row r="982">
      <c r="A982" s="1083"/>
      <c r="B982" s="1104"/>
      <c r="C982" s="1030"/>
      <c r="D982" s="1030"/>
      <c r="E982" s="1030"/>
      <c r="F982" s="1030"/>
      <c r="G982" s="1030"/>
      <c r="H982" s="1030"/>
      <c r="I982" s="1030"/>
      <c r="J982" s="1030"/>
      <c r="K982" s="1030"/>
      <c r="L982" s="1030"/>
      <c r="M982" s="1030"/>
      <c r="N982" s="1030"/>
      <c r="O982" s="1030"/>
      <c r="P982" s="1030"/>
      <c r="Q982" s="1030"/>
      <c r="R982" s="1030"/>
      <c r="S982" s="1030"/>
      <c r="T982" s="1030"/>
      <c r="U982" s="1064"/>
      <c r="V982" s="1030"/>
      <c r="W982" s="1030"/>
      <c r="X982" s="1030"/>
      <c r="Y982" s="1030"/>
      <c r="Z982" s="1030"/>
      <c r="AA982" s="1030"/>
      <c r="AB982" s="1030"/>
      <c r="AC982" s="1030"/>
      <c r="AD982" s="1030"/>
      <c r="AE982" s="1030"/>
      <c r="AF982" s="1030"/>
      <c r="AG982" s="1030"/>
      <c r="AH982" s="1030"/>
      <c r="AI982" s="1030"/>
      <c r="AJ982" s="1030"/>
      <c r="AK982" s="1030"/>
      <c r="AL982" s="1030"/>
      <c r="AM982" s="1030"/>
      <c r="AN982" s="1030"/>
    </row>
    <row r="983">
      <c r="A983" s="1083"/>
      <c r="B983" s="1104"/>
      <c r="C983" s="1030"/>
      <c r="D983" s="1030"/>
      <c r="E983" s="1030"/>
      <c r="F983" s="1030"/>
      <c r="G983" s="1030"/>
      <c r="H983" s="1030"/>
      <c r="I983" s="1030"/>
      <c r="J983" s="1030"/>
      <c r="K983" s="1030"/>
      <c r="L983" s="1030"/>
      <c r="M983" s="1030"/>
      <c r="N983" s="1030"/>
      <c r="O983" s="1030"/>
      <c r="P983" s="1030"/>
      <c r="Q983" s="1030"/>
      <c r="R983" s="1030"/>
      <c r="S983" s="1030"/>
      <c r="T983" s="1030"/>
      <c r="U983" s="1064"/>
      <c r="V983" s="1030"/>
      <c r="W983" s="1030"/>
      <c r="X983" s="1030"/>
      <c r="Y983" s="1030"/>
      <c r="Z983" s="1030"/>
      <c r="AA983" s="1030"/>
      <c r="AB983" s="1030"/>
      <c r="AC983" s="1030"/>
      <c r="AD983" s="1030"/>
      <c r="AE983" s="1030"/>
      <c r="AF983" s="1030"/>
      <c r="AG983" s="1030"/>
      <c r="AH983" s="1030"/>
      <c r="AI983" s="1030"/>
      <c r="AJ983" s="1030"/>
      <c r="AK983" s="1030"/>
      <c r="AL983" s="1030"/>
      <c r="AM983" s="1030"/>
      <c r="AN983" s="1030"/>
    </row>
    <row r="984">
      <c r="A984" s="1083"/>
      <c r="B984" s="1104"/>
      <c r="C984" s="1030"/>
      <c r="D984" s="1030"/>
      <c r="E984" s="1030"/>
      <c r="F984" s="1030"/>
      <c r="G984" s="1030"/>
      <c r="H984" s="1030"/>
      <c r="I984" s="1030"/>
      <c r="J984" s="1030"/>
      <c r="K984" s="1030"/>
      <c r="L984" s="1030"/>
      <c r="M984" s="1030"/>
      <c r="N984" s="1030"/>
      <c r="O984" s="1030"/>
      <c r="P984" s="1030"/>
      <c r="Q984" s="1030"/>
      <c r="R984" s="1030"/>
      <c r="S984" s="1030"/>
      <c r="T984" s="1030"/>
      <c r="U984" s="1064"/>
      <c r="V984" s="1030"/>
      <c r="W984" s="1030"/>
      <c r="X984" s="1030"/>
      <c r="Y984" s="1030"/>
      <c r="Z984" s="1030"/>
      <c r="AA984" s="1030"/>
      <c r="AB984" s="1030"/>
      <c r="AC984" s="1030"/>
      <c r="AD984" s="1030"/>
      <c r="AE984" s="1030"/>
      <c r="AF984" s="1030"/>
      <c r="AG984" s="1030"/>
      <c r="AH984" s="1030"/>
      <c r="AI984" s="1030"/>
      <c r="AJ984" s="1030"/>
      <c r="AK984" s="1030"/>
      <c r="AL984" s="1030"/>
      <c r="AM984" s="1030"/>
      <c r="AN984" s="1030"/>
    </row>
    <row r="985">
      <c r="A985" s="1083"/>
      <c r="B985" s="1104"/>
      <c r="C985" s="1030"/>
      <c r="D985" s="1030"/>
      <c r="E985" s="1030"/>
      <c r="F985" s="1030"/>
      <c r="G985" s="1030"/>
      <c r="H985" s="1030"/>
      <c r="I985" s="1030"/>
      <c r="J985" s="1030"/>
      <c r="K985" s="1030"/>
      <c r="L985" s="1030"/>
      <c r="M985" s="1030"/>
      <c r="N985" s="1030"/>
      <c r="O985" s="1030"/>
      <c r="P985" s="1030"/>
      <c r="Q985" s="1030"/>
      <c r="R985" s="1030"/>
      <c r="S985" s="1030"/>
      <c r="T985" s="1030"/>
      <c r="U985" s="1064"/>
      <c r="V985" s="1030"/>
      <c r="W985" s="1030"/>
      <c r="X985" s="1030"/>
      <c r="Y985" s="1030"/>
      <c r="Z985" s="1030"/>
      <c r="AA985" s="1030"/>
      <c r="AB985" s="1030"/>
      <c r="AC985" s="1030"/>
      <c r="AD985" s="1030"/>
      <c r="AE985" s="1030"/>
      <c r="AF985" s="1030"/>
      <c r="AG985" s="1030"/>
      <c r="AH985" s="1030"/>
      <c r="AI985" s="1030"/>
      <c r="AJ985" s="1030"/>
      <c r="AK985" s="1030"/>
      <c r="AL985" s="1030"/>
      <c r="AM985" s="1030"/>
      <c r="AN985" s="1030"/>
    </row>
    <row r="986">
      <c r="A986" s="1083"/>
      <c r="B986" s="1104"/>
      <c r="C986" s="1030"/>
      <c r="D986" s="1030"/>
      <c r="E986" s="1030"/>
      <c r="F986" s="1030"/>
      <c r="G986" s="1030"/>
      <c r="H986" s="1030"/>
      <c r="I986" s="1030"/>
      <c r="J986" s="1030"/>
      <c r="K986" s="1030"/>
      <c r="L986" s="1030"/>
      <c r="M986" s="1030"/>
      <c r="N986" s="1030"/>
      <c r="O986" s="1030"/>
      <c r="P986" s="1030"/>
      <c r="Q986" s="1030"/>
      <c r="R986" s="1030"/>
      <c r="S986" s="1030"/>
      <c r="T986" s="1030"/>
      <c r="U986" s="1064"/>
      <c r="V986" s="1030"/>
      <c r="W986" s="1030"/>
      <c r="X986" s="1030"/>
      <c r="Y986" s="1030"/>
      <c r="Z986" s="1030"/>
      <c r="AA986" s="1030"/>
      <c r="AB986" s="1030"/>
      <c r="AC986" s="1030"/>
      <c r="AD986" s="1030"/>
      <c r="AE986" s="1030"/>
      <c r="AF986" s="1030"/>
      <c r="AG986" s="1030"/>
      <c r="AH986" s="1030"/>
      <c r="AI986" s="1030"/>
      <c r="AJ986" s="1030"/>
      <c r="AK986" s="1030"/>
      <c r="AL986" s="1030"/>
      <c r="AM986" s="1030"/>
      <c r="AN986" s="1030"/>
    </row>
    <row r="987">
      <c r="A987" s="1083"/>
      <c r="B987" s="1104"/>
      <c r="C987" s="1030"/>
      <c r="D987" s="1030"/>
      <c r="E987" s="1030"/>
      <c r="F987" s="1030"/>
      <c r="G987" s="1030"/>
      <c r="H987" s="1030"/>
      <c r="I987" s="1030"/>
      <c r="J987" s="1030"/>
      <c r="K987" s="1030"/>
      <c r="L987" s="1030"/>
      <c r="M987" s="1030"/>
      <c r="N987" s="1030"/>
      <c r="O987" s="1030"/>
      <c r="P987" s="1030"/>
      <c r="Q987" s="1030"/>
      <c r="R987" s="1030"/>
      <c r="S987" s="1030"/>
      <c r="T987" s="1030"/>
      <c r="U987" s="1064"/>
      <c r="V987" s="1030"/>
      <c r="W987" s="1030"/>
      <c r="X987" s="1030"/>
      <c r="Y987" s="1030"/>
      <c r="Z987" s="1030"/>
      <c r="AA987" s="1030"/>
      <c r="AB987" s="1030"/>
      <c r="AC987" s="1030"/>
      <c r="AD987" s="1030"/>
      <c r="AE987" s="1030"/>
      <c r="AF987" s="1030"/>
      <c r="AG987" s="1030"/>
      <c r="AH987" s="1030"/>
      <c r="AI987" s="1030"/>
      <c r="AJ987" s="1030"/>
      <c r="AK987" s="1030"/>
      <c r="AL987" s="1030"/>
      <c r="AM987" s="1030"/>
      <c r="AN987" s="1030"/>
    </row>
    <row r="988">
      <c r="A988" s="1083"/>
      <c r="B988" s="1104"/>
      <c r="C988" s="1030"/>
      <c r="D988" s="1030"/>
      <c r="E988" s="1030"/>
      <c r="F988" s="1030"/>
      <c r="G988" s="1030"/>
      <c r="H988" s="1030"/>
      <c r="I988" s="1030"/>
      <c r="J988" s="1030"/>
      <c r="K988" s="1030"/>
      <c r="L988" s="1030"/>
      <c r="M988" s="1030"/>
      <c r="N988" s="1030"/>
      <c r="O988" s="1030"/>
      <c r="P988" s="1030"/>
      <c r="Q988" s="1030"/>
      <c r="R988" s="1030"/>
      <c r="S988" s="1030"/>
      <c r="T988" s="1030"/>
      <c r="U988" s="1064"/>
      <c r="V988" s="1030"/>
      <c r="W988" s="1030"/>
      <c r="X988" s="1030"/>
      <c r="Y988" s="1030"/>
      <c r="Z988" s="1030"/>
      <c r="AA988" s="1030"/>
      <c r="AB988" s="1030"/>
      <c r="AC988" s="1030"/>
      <c r="AD988" s="1030"/>
      <c r="AE988" s="1030"/>
      <c r="AF988" s="1030"/>
      <c r="AG988" s="1030"/>
      <c r="AH988" s="1030"/>
      <c r="AI988" s="1030"/>
      <c r="AJ988" s="1030"/>
      <c r="AK988" s="1030"/>
      <c r="AL988" s="1030"/>
      <c r="AM988" s="1030"/>
      <c r="AN988" s="1030"/>
    </row>
    <row r="989">
      <c r="A989" s="1083"/>
      <c r="B989" s="1104"/>
      <c r="C989" s="1030"/>
      <c r="D989" s="1030"/>
      <c r="E989" s="1030"/>
      <c r="F989" s="1030"/>
      <c r="G989" s="1030"/>
      <c r="H989" s="1030"/>
      <c r="I989" s="1030"/>
      <c r="J989" s="1030"/>
      <c r="K989" s="1030"/>
      <c r="L989" s="1030"/>
      <c r="M989" s="1030"/>
      <c r="N989" s="1030"/>
      <c r="O989" s="1030"/>
      <c r="P989" s="1030"/>
      <c r="Q989" s="1030"/>
      <c r="R989" s="1030"/>
      <c r="S989" s="1030"/>
      <c r="T989" s="1030"/>
      <c r="U989" s="1064"/>
      <c r="V989" s="1030"/>
      <c r="W989" s="1030"/>
      <c r="X989" s="1030"/>
      <c r="Y989" s="1030"/>
      <c r="Z989" s="1030"/>
      <c r="AA989" s="1030"/>
      <c r="AB989" s="1030"/>
      <c r="AC989" s="1030"/>
      <c r="AD989" s="1030"/>
      <c r="AE989" s="1030"/>
      <c r="AF989" s="1030"/>
      <c r="AG989" s="1030"/>
      <c r="AH989" s="1030"/>
      <c r="AI989" s="1030"/>
      <c r="AJ989" s="1030"/>
      <c r="AK989" s="1030"/>
      <c r="AL989" s="1030"/>
      <c r="AM989" s="1030"/>
      <c r="AN989" s="1030"/>
    </row>
    <row r="990">
      <c r="A990" s="1083"/>
      <c r="B990" s="1104"/>
      <c r="C990" s="1030"/>
      <c r="D990" s="1030"/>
      <c r="E990" s="1030"/>
      <c r="F990" s="1030"/>
      <c r="G990" s="1030"/>
      <c r="H990" s="1030"/>
      <c r="I990" s="1030"/>
      <c r="J990" s="1030"/>
      <c r="K990" s="1030"/>
      <c r="L990" s="1030"/>
      <c r="M990" s="1030"/>
      <c r="N990" s="1030"/>
      <c r="O990" s="1030"/>
      <c r="P990" s="1030"/>
      <c r="Q990" s="1030"/>
      <c r="R990" s="1030"/>
      <c r="S990" s="1030"/>
      <c r="T990" s="1030"/>
      <c r="U990" s="1064"/>
      <c r="V990" s="1030"/>
      <c r="W990" s="1030"/>
      <c r="X990" s="1030"/>
      <c r="Y990" s="1030"/>
      <c r="Z990" s="1030"/>
      <c r="AA990" s="1030"/>
      <c r="AB990" s="1030"/>
      <c r="AC990" s="1030"/>
      <c r="AD990" s="1030"/>
      <c r="AE990" s="1030"/>
      <c r="AF990" s="1030"/>
      <c r="AG990" s="1030"/>
      <c r="AH990" s="1030"/>
      <c r="AI990" s="1030"/>
      <c r="AJ990" s="1030"/>
      <c r="AK990" s="1030"/>
      <c r="AL990" s="1030"/>
      <c r="AM990" s="1030"/>
      <c r="AN990" s="1030"/>
    </row>
    <row r="991">
      <c r="A991" s="1083"/>
      <c r="B991" s="1104"/>
      <c r="C991" s="1030"/>
      <c r="D991" s="1030"/>
      <c r="E991" s="1030"/>
      <c r="F991" s="1030"/>
      <c r="G991" s="1030"/>
      <c r="H991" s="1030"/>
      <c r="I991" s="1030"/>
      <c r="J991" s="1030"/>
      <c r="K991" s="1030"/>
      <c r="L991" s="1030"/>
      <c r="M991" s="1030"/>
      <c r="N991" s="1030"/>
      <c r="O991" s="1030"/>
      <c r="P991" s="1030"/>
      <c r="Q991" s="1030"/>
      <c r="R991" s="1030"/>
      <c r="S991" s="1030"/>
      <c r="T991" s="1030"/>
      <c r="U991" s="1064"/>
      <c r="V991" s="1030"/>
      <c r="W991" s="1030"/>
      <c r="X991" s="1030"/>
      <c r="Y991" s="1030"/>
      <c r="Z991" s="1030"/>
      <c r="AA991" s="1030"/>
      <c r="AB991" s="1030"/>
      <c r="AC991" s="1030"/>
      <c r="AD991" s="1030"/>
      <c r="AE991" s="1030"/>
      <c r="AF991" s="1030"/>
      <c r="AG991" s="1030"/>
      <c r="AH991" s="1030"/>
      <c r="AI991" s="1030"/>
      <c r="AJ991" s="1030"/>
      <c r="AK991" s="1030"/>
      <c r="AL991" s="1030"/>
      <c r="AM991" s="1030"/>
      <c r="AN991" s="1030"/>
    </row>
    <row r="992">
      <c r="A992" s="1083"/>
      <c r="B992" s="1104"/>
      <c r="C992" s="1030"/>
      <c r="D992" s="1030"/>
      <c r="E992" s="1030"/>
      <c r="F992" s="1030"/>
      <c r="G992" s="1030"/>
      <c r="H992" s="1030"/>
      <c r="I992" s="1030"/>
      <c r="J992" s="1030"/>
      <c r="K992" s="1030"/>
      <c r="L992" s="1030"/>
      <c r="M992" s="1030"/>
      <c r="N992" s="1030"/>
      <c r="O992" s="1030"/>
      <c r="P992" s="1030"/>
      <c r="Q992" s="1030"/>
      <c r="R992" s="1030"/>
      <c r="S992" s="1030"/>
      <c r="T992" s="1030"/>
      <c r="U992" s="1064"/>
      <c r="V992" s="1030"/>
      <c r="W992" s="1030"/>
      <c r="X992" s="1030"/>
      <c r="Y992" s="1030"/>
      <c r="Z992" s="1030"/>
      <c r="AA992" s="1030"/>
      <c r="AB992" s="1030"/>
      <c r="AC992" s="1030"/>
      <c r="AD992" s="1030"/>
      <c r="AE992" s="1030"/>
      <c r="AF992" s="1030"/>
      <c r="AG992" s="1030"/>
      <c r="AH992" s="1030"/>
      <c r="AI992" s="1030"/>
      <c r="AJ992" s="1030"/>
      <c r="AK992" s="1030"/>
      <c r="AL992" s="1030"/>
      <c r="AM992" s="1030"/>
      <c r="AN992" s="1030"/>
    </row>
    <row r="993">
      <c r="A993" s="1083"/>
      <c r="B993" s="1104"/>
      <c r="C993" s="1030"/>
      <c r="D993" s="1030"/>
      <c r="E993" s="1030"/>
      <c r="F993" s="1030"/>
      <c r="G993" s="1030"/>
      <c r="H993" s="1030"/>
      <c r="I993" s="1030"/>
      <c r="J993" s="1030"/>
      <c r="K993" s="1030"/>
      <c r="L993" s="1030"/>
      <c r="M993" s="1030"/>
      <c r="N993" s="1030"/>
      <c r="O993" s="1030"/>
      <c r="P993" s="1030"/>
      <c r="Q993" s="1030"/>
      <c r="R993" s="1030"/>
      <c r="S993" s="1030"/>
      <c r="T993" s="1030"/>
      <c r="U993" s="1064"/>
      <c r="V993" s="1030"/>
      <c r="W993" s="1030"/>
      <c r="X993" s="1030"/>
      <c r="Y993" s="1030"/>
      <c r="Z993" s="1030"/>
      <c r="AA993" s="1030"/>
      <c r="AB993" s="1030"/>
      <c r="AC993" s="1030"/>
      <c r="AD993" s="1030"/>
      <c r="AE993" s="1030"/>
      <c r="AF993" s="1030"/>
      <c r="AG993" s="1030"/>
      <c r="AH993" s="1030"/>
      <c r="AI993" s="1030"/>
      <c r="AJ993" s="1030"/>
      <c r="AK993" s="1030"/>
      <c r="AL993" s="1030"/>
      <c r="AM993" s="1030"/>
      <c r="AN993" s="1030"/>
    </row>
    <row r="994">
      <c r="A994" s="1083"/>
      <c r="B994" s="1104"/>
      <c r="C994" s="1030"/>
      <c r="D994" s="1030"/>
      <c r="E994" s="1030"/>
      <c r="F994" s="1030"/>
      <c r="G994" s="1030"/>
      <c r="H994" s="1030"/>
      <c r="I994" s="1030"/>
      <c r="J994" s="1030"/>
      <c r="K994" s="1030"/>
      <c r="L994" s="1030"/>
      <c r="M994" s="1030"/>
      <c r="N994" s="1030"/>
      <c r="O994" s="1030"/>
      <c r="P994" s="1030"/>
      <c r="Q994" s="1030"/>
      <c r="R994" s="1030"/>
      <c r="S994" s="1030"/>
      <c r="T994" s="1030"/>
      <c r="U994" s="1064"/>
      <c r="V994" s="1030"/>
      <c r="W994" s="1030"/>
      <c r="X994" s="1030"/>
      <c r="Y994" s="1030"/>
      <c r="Z994" s="1030"/>
      <c r="AA994" s="1030"/>
      <c r="AB994" s="1030"/>
      <c r="AC994" s="1030"/>
      <c r="AD994" s="1030"/>
      <c r="AE994" s="1030"/>
      <c r="AF994" s="1030"/>
      <c r="AG994" s="1030"/>
      <c r="AH994" s="1030"/>
      <c r="AI994" s="1030"/>
      <c r="AJ994" s="1030"/>
      <c r="AK994" s="1030"/>
      <c r="AL994" s="1030"/>
      <c r="AM994" s="1030"/>
      <c r="AN994" s="1030"/>
    </row>
    <row r="995">
      <c r="A995" s="1083"/>
      <c r="B995" s="1104"/>
      <c r="C995" s="1030"/>
      <c r="D995" s="1030"/>
      <c r="E995" s="1030"/>
      <c r="F995" s="1030"/>
      <c r="G995" s="1030"/>
      <c r="H995" s="1030"/>
      <c r="I995" s="1030"/>
      <c r="J995" s="1030"/>
      <c r="K995" s="1030"/>
      <c r="L995" s="1030"/>
      <c r="M995" s="1030"/>
      <c r="N995" s="1030"/>
      <c r="O995" s="1030"/>
      <c r="P995" s="1030"/>
      <c r="Q995" s="1030"/>
      <c r="R995" s="1030"/>
      <c r="S995" s="1030"/>
      <c r="T995" s="1030"/>
      <c r="U995" s="1064"/>
      <c r="V995" s="1030"/>
      <c r="W995" s="1030"/>
      <c r="X995" s="1030"/>
      <c r="Y995" s="1030"/>
      <c r="Z995" s="1030"/>
      <c r="AA995" s="1030"/>
      <c r="AB995" s="1030"/>
      <c r="AC995" s="1030"/>
      <c r="AD995" s="1030"/>
      <c r="AE995" s="1030"/>
      <c r="AF995" s="1030"/>
      <c r="AG995" s="1030"/>
      <c r="AH995" s="1030"/>
      <c r="AI995" s="1030"/>
      <c r="AJ995" s="1030"/>
      <c r="AK995" s="1030"/>
      <c r="AL995" s="1030"/>
      <c r="AM995" s="1030"/>
      <c r="AN995" s="1030"/>
    </row>
    <row r="996">
      <c r="A996" s="1083"/>
      <c r="B996" s="1104"/>
      <c r="C996" s="1030"/>
      <c r="D996" s="1030"/>
      <c r="E996" s="1030"/>
      <c r="F996" s="1030"/>
      <c r="G996" s="1030"/>
      <c r="H996" s="1030"/>
      <c r="I996" s="1030"/>
      <c r="J996" s="1030"/>
      <c r="K996" s="1030"/>
      <c r="L996" s="1030"/>
      <c r="M996" s="1030"/>
      <c r="N996" s="1030"/>
      <c r="O996" s="1030"/>
      <c r="P996" s="1030"/>
      <c r="Q996" s="1030"/>
      <c r="R996" s="1030"/>
      <c r="S996" s="1030"/>
      <c r="T996" s="1030"/>
      <c r="U996" s="1064"/>
      <c r="V996" s="1030"/>
      <c r="W996" s="1030"/>
      <c r="X996" s="1030"/>
      <c r="Y996" s="1030"/>
      <c r="Z996" s="1030"/>
      <c r="AA996" s="1030"/>
      <c r="AB996" s="1030"/>
      <c r="AC996" s="1030"/>
      <c r="AD996" s="1030"/>
      <c r="AE996" s="1030"/>
      <c r="AF996" s="1030"/>
      <c r="AG996" s="1030"/>
      <c r="AH996" s="1030"/>
      <c r="AI996" s="1030"/>
      <c r="AJ996" s="1030"/>
      <c r="AK996" s="1030"/>
      <c r="AL996" s="1030"/>
      <c r="AM996" s="1030"/>
      <c r="AN996" s="1030"/>
    </row>
    <row r="997">
      <c r="A997" s="1083"/>
      <c r="B997" s="1104"/>
      <c r="C997" s="1030"/>
      <c r="D997" s="1030"/>
      <c r="E997" s="1030"/>
      <c r="F997" s="1030"/>
      <c r="G997" s="1030"/>
      <c r="H997" s="1030"/>
      <c r="I997" s="1030"/>
      <c r="J997" s="1030"/>
      <c r="K997" s="1030"/>
      <c r="L997" s="1030"/>
      <c r="M997" s="1030"/>
      <c r="N997" s="1030"/>
      <c r="O997" s="1030"/>
      <c r="P997" s="1030"/>
      <c r="Q997" s="1030"/>
      <c r="R997" s="1030"/>
      <c r="S997" s="1030"/>
      <c r="T997" s="1030"/>
      <c r="U997" s="1064"/>
      <c r="V997" s="1030"/>
      <c r="W997" s="1030"/>
      <c r="X997" s="1030"/>
      <c r="Y997" s="1030"/>
      <c r="Z997" s="1030"/>
      <c r="AA997" s="1030"/>
      <c r="AB997" s="1030"/>
      <c r="AC997" s="1030"/>
      <c r="AD997" s="1030"/>
      <c r="AE997" s="1030"/>
      <c r="AF997" s="1030"/>
      <c r="AG997" s="1030"/>
      <c r="AH997" s="1030"/>
      <c r="AI997" s="1030"/>
      <c r="AJ997" s="1030"/>
      <c r="AK997" s="1030"/>
      <c r="AL997" s="1030"/>
      <c r="AM997" s="1030"/>
      <c r="AN997" s="1030"/>
    </row>
    <row r="998">
      <c r="A998" s="1083"/>
      <c r="B998" s="1104"/>
      <c r="C998" s="1030"/>
      <c r="D998" s="1030"/>
      <c r="E998" s="1030"/>
      <c r="F998" s="1030"/>
      <c r="G998" s="1030"/>
      <c r="H998" s="1030"/>
      <c r="I998" s="1030"/>
      <c r="J998" s="1030"/>
      <c r="K998" s="1030"/>
      <c r="L998" s="1030"/>
      <c r="M998" s="1030"/>
      <c r="N998" s="1030"/>
      <c r="O998" s="1030"/>
      <c r="P998" s="1030"/>
      <c r="Q998" s="1030"/>
      <c r="R998" s="1030"/>
      <c r="S998" s="1030"/>
      <c r="T998" s="1030"/>
      <c r="U998" s="1064"/>
      <c r="V998" s="1030"/>
      <c r="W998" s="1030"/>
      <c r="X998" s="1030"/>
      <c r="Y998" s="1030"/>
      <c r="Z998" s="1030"/>
      <c r="AA998" s="1030"/>
      <c r="AB998" s="1030"/>
      <c r="AC998" s="1030"/>
      <c r="AD998" s="1030"/>
      <c r="AE998" s="1030"/>
      <c r="AF998" s="1030"/>
      <c r="AG998" s="1030"/>
      <c r="AH998" s="1030"/>
      <c r="AI998" s="1030"/>
      <c r="AJ998" s="1030"/>
      <c r="AK998" s="1030"/>
      <c r="AL998" s="1030"/>
      <c r="AM998" s="1030"/>
      <c r="AN998" s="1030"/>
    </row>
    <row r="999">
      <c r="A999" s="1083"/>
      <c r="B999" s="1104"/>
      <c r="C999" s="1030"/>
      <c r="D999" s="1030"/>
      <c r="E999" s="1030"/>
      <c r="F999" s="1030"/>
      <c r="G999" s="1030"/>
      <c r="H999" s="1030"/>
      <c r="I999" s="1030"/>
      <c r="J999" s="1030"/>
      <c r="K999" s="1030"/>
      <c r="L999" s="1030"/>
      <c r="M999" s="1030"/>
      <c r="N999" s="1030"/>
      <c r="O999" s="1030"/>
      <c r="P999" s="1030"/>
      <c r="Q999" s="1030"/>
      <c r="R999" s="1030"/>
      <c r="S999" s="1030"/>
      <c r="T999" s="1030"/>
      <c r="U999" s="1064"/>
      <c r="V999" s="1030"/>
      <c r="W999" s="1030"/>
      <c r="X999" s="1030"/>
      <c r="Y999" s="1030"/>
      <c r="Z999" s="1030"/>
      <c r="AA999" s="1030"/>
      <c r="AB999" s="1030"/>
      <c r="AC999" s="1030"/>
      <c r="AD999" s="1030"/>
      <c r="AE999" s="1030"/>
      <c r="AF999" s="1030"/>
      <c r="AG999" s="1030"/>
      <c r="AH999" s="1030"/>
      <c r="AI999" s="1030"/>
      <c r="AJ999" s="1030"/>
      <c r="AK999" s="1030"/>
      <c r="AL999" s="1030"/>
      <c r="AM999" s="1030"/>
      <c r="AN999" s="1030"/>
    </row>
    <row r="1000">
      <c r="A1000" s="1083"/>
      <c r="B1000" s="1104"/>
      <c r="C1000" s="1030"/>
      <c r="D1000" s="1030"/>
      <c r="E1000" s="1030"/>
      <c r="F1000" s="1030"/>
      <c r="G1000" s="1030"/>
      <c r="H1000" s="1030"/>
      <c r="I1000" s="1030"/>
      <c r="J1000" s="1030"/>
      <c r="K1000" s="1030"/>
      <c r="L1000" s="1030"/>
      <c r="M1000" s="1030"/>
      <c r="N1000" s="1030"/>
      <c r="O1000" s="1030"/>
      <c r="P1000" s="1030"/>
      <c r="Q1000" s="1030"/>
      <c r="R1000" s="1030"/>
      <c r="S1000" s="1030"/>
      <c r="T1000" s="1030"/>
      <c r="U1000" s="1064"/>
      <c r="V1000" s="1030"/>
      <c r="W1000" s="1030"/>
      <c r="X1000" s="1030"/>
      <c r="Y1000" s="1030"/>
      <c r="Z1000" s="1030"/>
      <c r="AA1000" s="1030"/>
      <c r="AB1000" s="1030"/>
      <c r="AC1000" s="1030"/>
      <c r="AD1000" s="1030"/>
      <c r="AE1000" s="1030"/>
      <c r="AF1000" s="1030"/>
      <c r="AG1000" s="1030"/>
      <c r="AH1000" s="1030"/>
      <c r="AI1000" s="1030"/>
      <c r="AJ1000" s="1030"/>
      <c r="AK1000" s="1030"/>
      <c r="AL1000" s="1030"/>
      <c r="AM1000" s="1030"/>
      <c r="AN1000" s="1030"/>
    </row>
    <row r="1001">
      <c r="A1001" s="1083"/>
      <c r="B1001" s="1104"/>
      <c r="C1001" s="1030"/>
      <c r="D1001" s="1030"/>
      <c r="E1001" s="1030"/>
      <c r="F1001" s="1030"/>
      <c r="G1001" s="1030"/>
      <c r="H1001" s="1030"/>
      <c r="I1001" s="1030"/>
      <c r="J1001" s="1030"/>
      <c r="K1001" s="1030"/>
      <c r="L1001" s="1030"/>
      <c r="M1001" s="1030"/>
      <c r="N1001" s="1030"/>
      <c r="O1001" s="1030"/>
      <c r="P1001" s="1030"/>
      <c r="Q1001" s="1030"/>
      <c r="R1001" s="1030"/>
      <c r="S1001" s="1030"/>
      <c r="T1001" s="1030"/>
      <c r="U1001" s="1064"/>
      <c r="V1001" s="1030"/>
      <c r="W1001" s="1030"/>
      <c r="X1001" s="1030"/>
      <c r="Y1001" s="1030"/>
      <c r="Z1001" s="1030"/>
      <c r="AA1001" s="1030"/>
      <c r="AB1001" s="1030"/>
      <c r="AC1001" s="1030"/>
      <c r="AD1001" s="1030"/>
      <c r="AE1001" s="1030"/>
      <c r="AF1001" s="1030"/>
      <c r="AG1001" s="1030"/>
      <c r="AH1001" s="1030"/>
      <c r="AI1001" s="1030"/>
      <c r="AJ1001" s="1030"/>
      <c r="AK1001" s="1030"/>
      <c r="AL1001" s="1030"/>
      <c r="AM1001" s="1030"/>
      <c r="AN1001" s="1030"/>
    </row>
    <row r="1002">
      <c r="A1002" s="1083"/>
      <c r="B1002" s="1104"/>
      <c r="C1002" s="1030"/>
      <c r="D1002" s="1030"/>
      <c r="E1002" s="1030"/>
      <c r="F1002" s="1030"/>
      <c r="G1002" s="1030"/>
      <c r="H1002" s="1030"/>
      <c r="I1002" s="1030"/>
      <c r="J1002" s="1030"/>
      <c r="K1002" s="1030"/>
      <c r="L1002" s="1030"/>
      <c r="M1002" s="1030"/>
      <c r="N1002" s="1030"/>
      <c r="O1002" s="1030"/>
      <c r="P1002" s="1030"/>
      <c r="Q1002" s="1030"/>
      <c r="R1002" s="1030"/>
      <c r="S1002" s="1030"/>
      <c r="T1002" s="1030"/>
      <c r="U1002" s="1064"/>
      <c r="V1002" s="1030"/>
      <c r="W1002" s="1030"/>
      <c r="X1002" s="1030"/>
      <c r="Y1002" s="1030"/>
      <c r="Z1002" s="1030"/>
      <c r="AA1002" s="1030"/>
      <c r="AB1002" s="1030"/>
      <c r="AC1002" s="1030"/>
      <c r="AD1002" s="1030"/>
      <c r="AE1002" s="1030"/>
      <c r="AF1002" s="1030"/>
      <c r="AG1002" s="1030"/>
      <c r="AH1002" s="1030"/>
      <c r="AI1002" s="1030"/>
      <c r="AJ1002" s="1030"/>
      <c r="AK1002" s="1030"/>
      <c r="AL1002" s="1030"/>
      <c r="AM1002" s="1030"/>
      <c r="AN1002" s="1030"/>
    </row>
    <row r="1003">
      <c r="A1003" s="1083"/>
      <c r="B1003" s="1104"/>
      <c r="C1003" s="1030"/>
      <c r="D1003" s="1030"/>
      <c r="E1003" s="1030"/>
      <c r="F1003" s="1030"/>
      <c r="G1003" s="1030"/>
      <c r="H1003" s="1030"/>
      <c r="I1003" s="1030"/>
      <c r="J1003" s="1030"/>
      <c r="K1003" s="1030"/>
      <c r="L1003" s="1030"/>
      <c r="M1003" s="1030"/>
      <c r="N1003" s="1030"/>
      <c r="O1003" s="1030"/>
      <c r="P1003" s="1030"/>
      <c r="Q1003" s="1030"/>
      <c r="R1003" s="1030"/>
      <c r="S1003" s="1030"/>
      <c r="T1003" s="1030"/>
      <c r="U1003" s="1064"/>
      <c r="V1003" s="1030"/>
      <c r="W1003" s="1030"/>
      <c r="X1003" s="1030"/>
      <c r="Y1003" s="1030"/>
      <c r="Z1003" s="1030"/>
      <c r="AA1003" s="1030"/>
      <c r="AB1003" s="1030"/>
      <c r="AC1003" s="1030"/>
      <c r="AD1003" s="1030"/>
      <c r="AE1003" s="1030"/>
      <c r="AF1003" s="1030"/>
      <c r="AG1003" s="1030"/>
      <c r="AH1003" s="1030"/>
      <c r="AI1003" s="1030"/>
      <c r="AJ1003" s="1030"/>
      <c r="AK1003" s="1030"/>
      <c r="AL1003" s="1030"/>
      <c r="AM1003" s="1030"/>
      <c r="AN1003" s="1030"/>
    </row>
    <row r="1004">
      <c r="A1004" s="1083"/>
      <c r="B1004" s="1104"/>
      <c r="C1004" s="1030"/>
      <c r="D1004" s="1030"/>
      <c r="E1004" s="1030"/>
      <c r="F1004" s="1030"/>
      <c r="G1004" s="1030"/>
      <c r="H1004" s="1030"/>
      <c r="I1004" s="1030"/>
      <c r="J1004" s="1030"/>
      <c r="K1004" s="1030"/>
      <c r="L1004" s="1030"/>
      <c r="M1004" s="1030"/>
      <c r="N1004" s="1030"/>
      <c r="O1004" s="1030"/>
      <c r="P1004" s="1030"/>
      <c r="Q1004" s="1030"/>
      <c r="R1004" s="1030"/>
      <c r="S1004" s="1030"/>
      <c r="T1004" s="1030"/>
      <c r="U1004" s="1064"/>
      <c r="V1004" s="1030"/>
      <c r="W1004" s="1030"/>
      <c r="X1004" s="1030"/>
      <c r="Y1004" s="1030"/>
      <c r="Z1004" s="1030"/>
      <c r="AA1004" s="1030"/>
      <c r="AB1004" s="1030"/>
      <c r="AC1004" s="1030"/>
      <c r="AD1004" s="1030"/>
      <c r="AE1004" s="1030"/>
      <c r="AF1004" s="1030"/>
      <c r="AG1004" s="1030"/>
      <c r="AH1004" s="1030"/>
      <c r="AI1004" s="1030"/>
      <c r="AJ1004" s="1030"/>
      <c r="AK1004" s="1030"/>
      <c r="AL1004" s="1030"/>
      <c r="AM1004" s="1030"/>
      <c r="AN1004" s="1030"/>
    </row>
    <row r="1005">
      <c r="A1005" s="1083"/>
      <c r="B1005" s="1104"/>
      <c r="C1005" s="1030"/>
      <c r="D1005" s="1030"/>
      <c r="E1005" s="1030"/>
      <c r="F1005" s="1030"/>
      <c r="G1005" s="1030"/>
      <c r="H1005" s="1030"/>
      <c r="I1005" s="1030"/>
      <c r="J1005" s="1030"/>
      <c r="K1005" s="1030"/>
      <c r="L1005" s="1030"/>
      <c r="M1005" s="1030"/>
      <c r="N1005" s="1030"/>
      <c r="O1005" s="1030"/>
      <c r="P1005" s="1030"/>
      <c r="Q1005" s="1030"/>
      <c r="R1005" s="1030"/>
      <c r="S1005" s="1030"/>
      <c r="T1005" s="1030"/>
      <c r="U1005" s="1064"/>
      <c r="V1005" s="1030"/>
      <c r="W1005" s="1030"/>
      <c r="X1005" s="1030"/>
      <c r="Y1005" s="1030"/>
      <c r="Z1005" s="1030"/>
      <c r="AA1005" s="1030"/>
      <c r="AB1005" s="1030"/>
      <c r="AC1005" s="1030"/>
      <c r="AD1005" s="1030"/>
      <c r="AE1005" s="1030"/>
      <c r="AF1005" s="1030"/>
      <c r="AG1005" s="1030"/>
      <c r="AH1005" s="1030"/>
      <c r="AI1005" s="1030"/>
      <c r="AJ1005" s="1030"/>
      <c r="AK1005" s="1030"/>
      <c r="AL1005" s="1030"/>
      <c r="AM1005" s="1030"/>
      <c r="AN1005" s="1030"/>
    </row>
    <row r="1006">
      <c r="A1006" s="1083"/>
      <c r="B1006" s="1104"/>
      <c r="C1006" s="1030"/>
      <c r="D1006" s="1030"/>
      <c r="E1006" s="1030"/>
      <c r="F1006" s="1030"/>
      <c r="G1006" s="1030"/>
      <c r="H1006" s="1030"/>
      <c r="I1006" s="1030"/>
      <c r="J1006" s="1030"/>
      <c r="K1006" s="1030"/>
      <c r="L1006" s="1030"/>
      <c r="M1006" s="1030"/>
      <c r="N1006" s="1030"/>
      <c r="O1006" s="1030"/>
      <c r="P1006" s="1030"/>
      <c r="Q1006" s="1030"/>
      <c r="R1006" s="1030"/>
      <c r="S1006" s="1030"/>
      <c r="T1006" s="1030"/>
      <c r="U1006" s="1064"/>
      <c r="V1006" s="1030"/>
      <c r="W1006" s="1030"/>
      <c r="X1006" s="1030"/>
      <c r="Y1006" s="1030"/>
      <c r="Z1006" s="1030"/>
      <c r="AA1006" s="1030"/>
      <c r="AB1006" s="1030"/>
      <c r="AC1006" s="1030"/>
      <c r="AD1006" s="1030"/>
      <c r="AE1006" s="1030"/>
      <c r="AF1006" s="1030"/>
      <c r="AG1006" s="1030"/>
      <c r="AH1006" s="1030"/>
      <c r="AI1006" s="1030"/>
      <c r="AJ1006" s="1030"/>
      <c r="AK1006" s="1030"/>
      <c r="AL1006" s="1030"/>
      <c r="AM1006" s="1030"/>
      <c r="AN1006" s="1030"/>
    </row>
    <row r="1007">
      <c r="A1007" s="1083"/>
      <c r="B1007" s="1104"/>
      <c r="C1007" s="1030"/>
      <c r="D1007" s="1030"/>
      <c r="F1007" s="1030"/>
      <c r="G1007" s="1030"/>
      <c r="H1007" s="1030"/>
      <c r="I1007" s="1030"/>
      <c r="J1007" s="1030"/>
      <c r="K1007" s="1030"/>
      <c r="L1007" s="1030"/>
      <c r="M1007" s="1030"/>
      <c r="N1007" s="1030"/>
      <c r="O1007" s="1030"/>
      <c r="P1007" s="1030"/>
      <c r="Q1007" s="1030"/>
      <c r="R1007" s="1030"/>
      <c r="S1007" s="1030"/>
      <c r="T1007" s="1030"/>
      <c r="U1007" s="1064"/>
      <c r="V1007" s="1030"/>
      <c r="W1007" s="1030"/>
      <c r="X1007" s="1030"/>
      <c r="Y1007" s="1030"/>
      <c r="Z1007" s="1030"/>
      <c r="AA1007" s="1030"/>
      <c r="AB1007" s="1030"/>
      <c r="AC1007" s="1030"/>
      <c r="AD1007" s="1030"/>
      <c r="AE1007" s="1030"/>
      <c r="AF1007" s="1030"/>
      <c r="AG1007" s="1030"/>
      <c r="AH1007" s="1030"/>
      <c r="AI1007" s="1030"/>
      <c r="AJ1007" s="1030"/>
      <c r="AK1007" s="1030"/>
      <c r="AL1007" s="1030"/>
      <c r="AM1007" s="1030"/>
      <c r="AN1007" s="1030"/>
    </row>
  </sheetData>
  <customSheetViews>
    <customSheetView guid="{32ADF364-09A7-4258-9BB6-7607C77A6A4C}" filter="1" showAutoFilter="1">
      <autoFilter ref="$A$1:$Z$117">
        <filterColumn colId="9">
          <filters>
            <filter val="245-250"/>
            <filter val="26x"/>
            <filter val="25X"/>
            <filter val="24x"/>
            <filter val="24X"/>
            <filter val="23X"/>
            <filter val="22x"/>
          </filters>
        </filterColumn>
      </autoFilter>
    </customSheetView>
    <customSheetView guid="{63A27C6A-93BF-4D03-B114-96BD1AAE2972}" filter="1" showAutoFilter="1">
      <autoFilter ref="$A$1:$AN$1007">
        <filterColumn colId="9">
          <filters>
            <filter val="Step 1"/>
            <filter val="26x"/>
            <filter val="25X"/>
            <filter val="24x"/>
            <filter val="24X"/>
            <filter val="23X"/>
            <filter val="22x"/>
          </filters>
        </filterColumn>
        <filterColumn colId="16">
          <filters>
            <filter val="22"/>
            <filter val="23"/>
            <filter val="24"/>
            <filter val="25"/>
            <filter val="26"/>
            <filter val="28"/>
            <filter val="30.0"/>
            <filter val="15-20"/>
            <filter val="26.0"/>
            <filter val="23.0"/>
            <filter val="&gt;10"/>
            <filter val="33"/>
            <filter val="12"/>
            <filter val="36"/>
            <filter val="15"/>
            <filter val="16"/>
            <filter val="17"/>
            <filter val="18"/>
            <filter val="19"/>
            <filter val="12.0"/>
            <filter val="9"/>
            <filter val="&gt;20"/>
            <filter val="41"/>
            <filter val="~20"/>
            <filter val="20"/>
            <filter val="64"/>
            <filter val="21"/>
          </filters>
        </filterColumn>
      </autoFilter>
    </customSheetView>
    <customSheetView guid="{770C6045-BC5E-4D7B-A1BE-6BA722DA69E6}" filter="1" showAutoFilter="1">
      <autoFilter ref="$A$1:$Z$94">
        <filterColumn colId="9">
          <filters>
            <filter val="Step 1"/>
            <filter val="262"/>
            <filter val="26x"/>
            <filter val="25X"/>
            <filter val="24x"/>
            <filter val="24X"/>
            <filter val="23X"/>
            <filter val="22x"/>
          </filters>
        </filterColumn>
        <filterColumn colId="16">
          <filters>
            <filter val="22"/>
            <filter val="23"/>
            <filter val="24"/>
            <filter val="25"/>
            <filter val="26"/>
            <filter val="28"/>
            <filter val="30.0"/>
            <filter val="15-20"/>
            <filter val="26.0"/>
            <filter val="23.0"/>
            <filter val="33"/>
            <filter val="12"/>
            <filter val="13"/>
            <filter val="36"/>
            <filter val="15"/>
            <filter val="16"/>
            <filter val="17"/>
            <filter val="19"/>
            <filter val="12.0"/>
            <filter val="7"/>
            <filter val="9"/>
            <filter val="&gt;20"/>
            <filter val="41"/>
            <filter val="~20"/>
            <filter val="20"/>
            <filter val="64"/>
            <filter val="21"/>
          </filters>
        </filterColumn>
      </autoFilter>
    </customSheetView>
    <customSheetView guid="{A2B25D27-F1A7-4ECF-BE2D-9EC23E8E4056}" filter="1" showAutoFilter="1">
      <autoFilter ref="$A$1:$Z$94">
        <filterColumn colId="17">
          <filters>
            <filter val="no"/>
            <filter val="Yes"/>
            <filter val="yes"/>
            <filter val="Y"/>
            <filter val="PhD"/>
            <filter val="N"/>
          </filters>
        </filterColumn>
      </autoFilter>
    </customSheetView>
    <customSheetView guid="{1BA6612C-5C91-473A-B726-876D90CDFF95}" filter="1" showAutoFilter="1">
      <autoFilter ref="$A$1:$Z$93">
        <sortState ref="A1:Z93">
          <sortCondition descending="1" ref="P1:P93"/>
          <sortCondition descending="1" ref="Q1:Q93"/>
        </sortState>
      </autoFilter>
    </customSheetView>
    <customSheetView guid="{1D925A9A-541D-42DB-A643-83A859179D85}" filter="1" showAutoFilter="1">
      <autoFilter ref="$A$1:$Z$90">
        <filterColumn colId="7">
          <filters>
            <filter val="68"/>
            <filter val="90-100"/>
            <filter val="28"/>
            <filter val="100-110"/>
            <filter val="~100"/>
            <filter val="110"/>
            <filter val="113"/>
            <filter val="&gt;90"/>
            <filter val="115"/>
            <filter val="80-85"/>
            <filter val="55"/>
            <filter val="90-95"/>
            <filter val="&gt;100"/>
            <filter val="100"/>
          </filters>
        </filterColumn>
      </autoFilter>
    </customSheetView>
    <customSheetView guid="{B6FB8B0D-BBE3-424C-ADBA-AAF87EF84DED}" filter="1" showAutoFilter="1">
      <autoFilter ref="$R$1:$R$1007">
        <filterColumn colId="0">
          <filters>
            <filter val="no"/>
            <filter val="Yes"/>
            <filter val="yes"/>
            <filter val="Y"/>
            <filter val="PhD"/>
            <filter val="N"/>
          </filters>
        </filterColumn>
      </autoFilter>
    </customSheetView>
  </customSheetViews>
  <conditionalFormatting sqref="Z77:Z79">
    <cfRule type="notContainsBlanks" dxfId="2" priority="1">
      <formula>LEN(TRIM(Z77))&gt;0</formula>
    </cfRule>
  </conditionalFormatting>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3.57"/>
    <col customWidth="1" min="2" max="2" width="20.86"/>
    <col customWidth="1" min="3" max="3" width="23.29"/>
    <col customWidth="1" min="4" max="4" width="24.14"/>
    <col customWidth="1" min="5" max="5" width="19.0"/>
    <col customWidth="1" min="6" max="6" width="20.57"/>
    <col customWidth="1" min="7" max="7" width="18.43"/>
  </cols>
  <sheetData>
    <row r="1">
      <c r="A1" s="1105"/>
      <c r="B1" s="1106" t="s">
        <v>9844</v>
      </c>
      <c r="C1" s="1106" t="s">
        <v>9845</v>
      </c>
      <c r="D1" s="1106" t="s">
        <v>9846</v>
      </c>
      <c r="E1" s="1106" t="s">
        <v>9847</v>
      </c>
      <c r="F1" s="1106" t="s">
        <v>9848</v>
      </c>
    </row>
    <row r="2">
      <c r="A2" s="1107" t="s">
        <v>9849</v>
      </c>
      <c r="B2" s="43"/>
      <c r="D2" s="132"/>
    </row>
    <row r="3">
      <c r="A3" s="1108" t="s">
        <v>9850</v>
      </c>
      <c r="B3" s="43" t="s">
        <v>9851</v>
      </c>
      <c r="C3" s="43" t="s">
        <v>9852</v>
      </c>
      <c r="D3" s="43"/>
      <c r="E3" s="43"/>
      <c r="F3" s="50"/>
    </row>
    <row r="4">
      <c r="A4" s="43" t="s">
        <v>9853</v>
      </c>
      <c r="B4" s="43" t="s">
        <v>9854</v>
      </c>
      <c r="C4" s="43" t="s">
        <v>9855</v>
      </c>
      <c r="D4" s="43" t="s">
        <v>9856</v>
      </c>
      <c r="E4" s="43" t="s">
        <v>9857</v>
      </c>
      <c r="F4" s="50" t="s">
        <v>9858</v>
      </c>
      <c r="G4" s="50" t="s">
        <v>9859</v>
      </c>
    </row>
    <row r="5">
      <c r="A5" s="43" t="s">
        <v>9860</v>
      </c>
      <c r="B5" s="132" t="s">
        <v>9861</v>
      </c>
      <c r="C5" s="5"/>
      <c r="D5" s="5"/>
      <c r="E5" s="5"/>
    </row>
    <row r="6">
      <c r="A6" s="43" t="s">
        <v>9862</v>
      </c>
      <c r="B6" s="43" t="s">
        <v>7386</v>
      </c>
      <c r="C6" s="43" t="s">
        <v>8704</v>
      </c>
      <c r="D6" s="43" t="s">
        <v>8099</v>
      </c>
      <c r="E6" s="43" t="s">
        <v>7377</v>
      </c>
      <c r="F6" s="50" t="s">
        <v>7662</v>
      </c>
      <c r="G6" s="50" t="s">
        <v>7490</v>
      </c>
      <c r="H6" s="50" t="s">
        <v>9863</v>
      </c>
      <c r="I6" s="50" t="s">
        <v>9864</v>
      </c>
      <c r="J6" s="50" t="s">
        <v>7820</v>
      </c>
      <c r="K6" s="50" t="s">
        <v>7466</v>
      </c>
      <c r="L6" s="50" t="s">
        <v>9865</v>
      </c>
      <c r="M6" s="50" t="s">
        <v>7437</v>
      </c>
    </row>
    <row r="7">
      <c r="A7" s="43" t="s">
        <v>9866</v>
      </c>
      <c r="B7" s="43" t="s">
        <v>9867</v>
      </c>
      <c r="C7" s="43" t="s">
        <v>9868</v>
      </c>
      <c r="D7" s="43" t="s">
        <v>9869</v>
      </c>
      <c r="E7" s="43" t="s">
        <v>9870</v>
      </c>
    </row>
    <row r="8">
      <c r="A8" s="43" t="s">
        <v>9871</v>
      </c>
      <c r="B8" s="43" t="s">
        <v>9872</v>
      </c>
      <c r="C8" s="43" t="s">
        <v>9873</v>
      </c>
      <c r="D8" s="43" t="s">
        <v>9874</v>
      </c>
      <c r="E8" s="43" t="s">
        <v>87</v>
      </c>
    </row>
    <row r="9">
      <c r="A9" s="43" t="s">
        <v>9875</v>
      </c>
      <c r="B9" s="43" t="s">
        <v>9876</v>
      </c>
      <c r="C9" s="43" t="s">
        <v>9877</v>
      </c>
      <c r="D9" s="43" t="s">
        <v>9878</v>
      </c>
      <c r="E9" s="5"/>
    </row>
    <row r="10" ht="26.25" customHeight="1">
      <c r="A10" s="43" t="s">
        <v>9879</v>
      </c>
      <c r="B10" s="5"/>
      <c r="C10" s="5"/>
      <c r="D10" s="5"/>
      <c r="E10" s="5"/>
    </row>
    <row r="11">
      <c r="A11" s="43" t="s">
        <v>9880</v>
      </c>
      <c r="B11" s="43" t="s">
        <v>9881</v>
      </c>
      <c r="C11" s="43" t="s">
        <v>9882</v>
      </c>
      <c r="D11" s="43" t="s">
        <v>9883</v>
      </c>
      <c r="E11" s="43" t="s">
        <v>9884</v>
      </c>
    </row>
    <row r="12">
      <c r="A12" s="43" t="s">
        <v>9885</v>
      </c>
      <c r="B12" s="43" t="s">
        <v>9886</v>
      </c>
      <c r="C12" s="43" t="s">
        <v>9887</v>
      </c>
      <c r="D12" s="5"/>
      <c r="E12" s="5"/>
    </row>
    <row r="13">
      <c r="A13" s="43" t="s">
        <v>9888</v>
      </c>
      <c r="B13" s="43" t="s">
        <v>9889</v>
      </c>
      <c r="C13" s="43" t="s">
        <v>9890</v>
      </c>
      <c r="D13" s="43" t="s">
        <v>9891</v>
      </c>
      <c r="E13" s="43" t="s">
        <v>9892</v>
      </c>
      <c r="F13" s="50" t="s">
        <v>9893</v>
      </c>
    </row>
    <row r="14">
      <c r="A14" s="43" t="s">
        <v>9894</v>
      </c>
      <c r="B14" s="43" t="s">
        <v>9895</v>
      </c>
      <c r="C14" s="43" t="s">
        <v>9896</v>
      </c>
      <c r="D14" s="43" t="s">
        <v>9897</v>
      </c>
      <c r="E14" s="43" t="s">
        <v>9898</v>
      </c>
      <c r="F14" s="43" t="s">
        <v>9899</v>
      </c>
    </row>
    <row r="15">
      <c r="A15" s="43" t="s">
        <v>9900</v>
      </c>
      <c r="B15" s="43">
        <v>12.0</v>
      </c>
      <c r="C15" s="43" t="s">
        <v>9901</v>
      </c>
      <c r="D15" s="43" t="s">
        <v>9902</v>
      </c>
      <c r="E15" s="43" t="s">
        <v>9903</v>
      </c>
      <c r="F15" s="43" t="s">
        <v>9904</v>
      </c>
      <c r="G15" s="50" t="s">
        <v>9905</v>
      </c>
    </row>
    <row r="16">
      <c r="A16" s="43" t="s">
        <v>9906</v>
      </c>
      <c r="B16" s="43" t="s">
        <v>9907</v>
      </c>
      <c r="C16" s="43" t="s">
        <v>9908</v>
      </c>
      <c r="D16" s="43" t="s">
        <v>9909</v>
      </c>
      <c r="E16" s="43" t="s">
        <v>9910</v>
      </c>
    </row>
    <row r="17">
      <c r="A17" s="43" t="s">
        <v>9911</v>
      </c>
      <c r="B17" s="43" t="s">
        <v>9912</v>
      </c>
      <c r="C17" s="43" t="s">
        <v>9913</v>
      </c>
      <c r="D17" s="43" t="s">
        <v>9914</v>
      </c>
      <c r="E17" s="5"/>
    </row>
    <row r="18">
      <c r="A18" s="43" t="s">
        <v>9915</v>
      </c>
      <c r="B18" s="43" t="s">
        <v>9916</v>
      </c>
      <c r="C18" s="43" t="s">
        <v>9917</v>
      </c>
      <c r="D18" s="43" t="s">
        <v>9918</v>
      </c>
      <c r="E18" s="5"/>
    </row>
    <row r="19">
      <c r="A19" s="43" t="s">
        <v>9919</v>
      </c>
      <c r="B19" s="43" t="s">
        <v>9920</v>
      </c>
      <c r="C19" s="43" t="s">
        <v>9921</v>
      </c>
      <c r="D19" s="43" t="s">
        <v>9922</v>
      </c>
      <c r="E19" s="43" t="s">
        <v>9923</v>
      </c>
      <c r="F19" s="481" t="s">
        <v>9924</v>
      </c>
      <c r="G19" s="552" t="s">
        <v>9925</v>
      </c>
      <c r="H19" s="132" t="s">
        <v>9926</v>
      </c>
      <c r="I19" s="43" t="s">
        <v>9927</v>
      </c>
    </row>
    <row r="20">
      <c r="A20" s="235" t="s">
        <v>9928</v>
      </c>
      <c r="B20" s="43" t="s">
        <v>9929</v>
      </c>
      <c r="C20" s="5"/>
      <c r="D20" s="5"/>
      <c r="E20" s="5"/>
    </row>
    <row r="21">
      <c r="A21" s="5"/>
      <c r="B21" s="5"/>
      <c r="C21" s="5"/>
      <c r="D21" s="5"/>
      <c r="E21" s="5"/>
    </row>
    <row r="22">
      <c r="A22" s="5"/>
      <c r="B22" s="5"/>
      <c r="C22" s="5"/>
      <c r="D22" s="5"/>
      <c r="E22" s="5"/>
    </row>
    <row r="23">
      <c r="A23" s="5"/>
      <c r="B23" s="5"/>
      <c r="C23" s="5"/>
      <c r="D23" s="5"/>
      <c r="E23" s="5"/>
    </row>
    <row r="24">
      <c r="A24" s="5"/>
      <c r="B24" s="5"/>
      <c r="C24" s="43"/>
      <c r="D24" s="5"/>
      <c r="E24" s="5"/>
    </row>
    <row r="25">
      <c r="A25" s="5"/>
      <c r="B25" s="5"/>
      <c r="C25" s="5"/>
      <c r="D25" s="5"/>
      <c r="E25" s="5"/>
    </row>
    <row r="26">
      <c r="A26" s="5"/>
      <c r="B26" s="5"/>
      <c r="C26" s="5"/>
      <c r="D26" s="5"/>
      <c r="E26" s="5"/>
    </row>
    <row r="27">
      <c r="A27" s="5"/>
      <c r="B27" s="5"/>
      <c r="C27" s="5"/>
      <c r="D27" s="5"/>
      <c r="E27" s="5"/>
    </row>
    <row r="28">
      <c r="A28" s="5"/>
      <c r="B28" s="5"/>
      <c r="C28" s="5"/>
      <c r="D28" s="5"/>
      <c r="E28" s="5"/>
    </row>
    <row r="29">
      <c r="A29" s="5"/>
      <c r="B29" s="5"/>
      <c r="C29" s="5"/>
      <c r="D29" s="5"/>
      <c r="E29" s="5"/>
    </row>
    <row r="30">
      <c r="A30" s="5"/>
      <c r="B30" s="5"/>
      <c r="C30" s="5"/>
      <c r="D30" s="5"/>
      <c r="E30" s="5"/>
    </row>
    <row r="31">
      <c r="A31" s="5"/>
      <c r="B31" s="5"/>
      <c r="C31" s="5"/>
      <c r="D31" s="5"/>
      <c r="E31"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5.0"/>
    <col customWidth="1" min="2" max="2" width="21.86"/>
    <col customWidth="1" min="3" max="3" width="19.29"/>
    <col customWidth="1" min="4" max="4" width="20.0"/>
    <col customWidth="1" min="5" max="5" width="30.71"/>
    <col customWidth="1" min="6" max="6" width="34.14"/>
  </cols>
  <sheetData>
    <row r="1">
      <c r="A1" s="1109"/>
      <c r="B1" s="481" t="s">
        <v>9930</v>
      </c>
      <c r="C1" s="481" t="s">
        <v>9931</v>
      </c>
      <c r="D1" s="481" t="s">
        <v>9932</v>
      </c>
      <c r="E1" s="481" t="s">
        <v>9933</v>
      </c>
      <c r="F1" s="966" t="s">
        <v>8742</v>
      </c>
    </row>
    <row r="2">
      <c r="A2" s="1110" t="s">
        <v>9934</v>
      </c>
      <c r="B2" s="972"/>
      <c r="C2" s="972"/>
      <c r="D2" s="972"/>
    </row>
    <row r="3">
      <c r="A3" s="1111" t="s">
        <v>9935</v>
      </c>
      <c r="B3" s="966">
        <v>1.0</v>
      </c>
      <c r="C3" s="972"/>
      <c r="D3" s="972"/>
    </row>
    <row r="4">
      <c r="A4" s="1111" t="s">
        <v>9936</v>
      </c>
      <c r="B4" s="972"/>
      <c r="C4" s="972"/>
      <c r="D4" s="972"/>
    </row>
    <row r="5">
      <c r="A5" s="1112" t="s">
        <v>9937</v>
      </c>
      <c r="B5" s="972"/>
      <c r="C5" s="972"/>
      <c r="D5" s="972"/>
    </row>
    <row r="6">
      <c r="A6" s="1113" t="s">
        <v>8067</v>
      </c>
      <c r="B6" s="1114">
        <v>4.0</v>
      </c>
      <c r="C6" s="1115"/>
      <c r="D6" s="1116">
        <v>2.0</v>
      </c>
      <c r="E6" s="1117">
        <f t="shared" ref="E6:E7" si="1">IF(AND(ISBLANK(B6)=FALSE,ISBLANK(D6)=FALSE,D6&gt;0),B6/D6,)</f>
        <v>2</v>
      </c>
      <c r="F6" s="5"/>
    </row>
    <row r="7">
      <c r="A7" s="1113" t="s">
        <v>8075</v>
      </c>
      <c r="B7" s="1114">
        <v>5.0</v>
      </c>
      <c r="C7" s="1115"/>
      <c r="D7" s="1114">
        <v>4.0</v>
      </c>
      <c r="E7" s="1117">
        <f t="shared" si="1"/>
        <v>1.25</v>
      </c>
      <c r="F7" s="5"/>
    </row>
    <row r="8">
      <c r="A8" s="1112" t="s">
        <v>9938</v>
      </c>
      <c r="B8" s="966">
        <v>2.0</v>
      </c>
      <c r="C8" s="972"/>
      <c r="D8" s="972"/>
    </row>
    <row r="9">
      <c r="A9" s="1112" t="s">
        <v>9939</v>
      </c>
      <c r="B9" s="966">
        <v>1.0</v>
      </c>
      <c r="C9" s="972"/>
      <c r="D9" s="972"/>
    </row>
    <row r="10" ht="15.0" customHeight="1">
      <c r="A10" s="1113" t="s">
        <v>9940</v>
      </c>
      <c r="B10" s="966">
        <v>5.0</v>
      </c>
      <c r="C10" s="1114">
        <v>1.0</v>
      </c>
      <c r="D10" s="1114">
        <v>5.0</v>
      </c>
      <c r="E10" s="1117">
        <f t="shared" ref="E10:E12" si="2">IF(AND(ISBLANK(B10)=FALSE,ISBLANK(D10)=FALSE,D10&gt;0),B10/D10,)</f>
        <v>1</v>
      </c>
      <c r="F10" s="5"/>
    </row>
    <row r="11">
      <c r="A11" s="1113" t="s">
        <v>7441</v>
      </c>
      <c r="B11" s="1114">
        <v>8.0</v>
      </c>
      <c r="C11" s="1115"/>
      <c r="D11" s="1114">
        <v>4.0</v>
      </c>
      <c r="E11" s="1117">
        <f t="shared" si="2"/>
        <v>2</v>
      </c>
      <c r="F11" s="5"/>
    </row>
    <row r="12">
      <c r="A12" s="1113" t="s">
        <v>9941</v>
      </c>
      <c r="B12" s="1114">
        <v>1.0</v>
      </c>
      <c r="C12" s="1115"/>
      <c r="D12" s="1114">
        <v>0.0</v>
      </c>
      <c r="E12" s="1117" t="str">
        <f t="shared" si="2"/>
        <v/>
      </c>
      <c r="F12" s="5"/>
    </row>
    <row r="13">
      <c r="A13" s="1111" t="s">
        <v>9942</v>
      </c>
      <c r="B13" s="972"/>
      <c r="C13" s="972"/>
      <c r="D13" s="972"/>
    </row>
    <row r="14">
      <c r="A14" s="1111" t="s">
        <v>9943</v>
      </c>
      <c r="B14" s="972"/>
      <c r="C14" s="972"/>
      <c r="D14" s="972"/>
    </row>
    <row r="15">
      <c r="A15" s="1111" t="s">
        <v>9944</v>
      </c>
      <c r="B15" s="966">
        <v>2.0</v>
      </c>
      <c r="C15" s="972"/>
      <c r="D15" s="972"/>
    </row>
    <row r="16">
      <c r="A16" s="1113" t="s">
        <v>9945</v>
      </c>
      <c r="B16" s="1114">
        <v>8.0</v>
      </c>
      <c r="C16" s="1115"/>
      <c r="D16" s="1114">
        <v>4.0</v>
      </c>
      <c r="E16" s="1117">
        <f t="shared" ref="E16:E17" si="3">IF(AND(ISBLANK(B16)=FALSE,ISBLANK(D16)=FALSE,D16&gt;0),B16/D16,)</f>
        <v>2</v>
      </c>
      <c r="F16" s="5"/>
    </row>
    <row r="17">
      <c r="A17" s="1113" t="s">
        <v>9946</v>
      </c>
      <c r="B17" s="1114">
        <v>0.0</v>
      </c>
      <c r="C17" s="1115"/>
      <c r="D17" s="1114">
        <v>0.0</v>
      </c>
      <c r="E17" s="1117" t="str">
        <f t="shared" si="3"/>
        <v/>
      </c>
      <c r="F17" s="5"/>
    </row>
    <row r="18">
      <c r="A18" s="1111" t="s">
        <v>9947</v>
      </c>
      <c r="B18" s="966">
        <v>2.0</v>
      </c>
      <c r="C18" s="972"/>
      <c r="D18" s="972"/>
    </row>
    <row r="19">
      <c r="A19" s="1113" t="s">
        <v>7471</v>
      </c>
      <c r="B19" s="1114">
        <v>6.0</v>
      </c>
      <c r="C19" s="1115"/>
      <c r="D19" s="1114">
        <v>4.0</v>
      </c>
      <c r="E19" s="1117">
        <f t="shared" ref="E19:E24" si="4">IF(AND(ISBLANK(B19)=FALSE,ISBLANK(D19)=FALSE,D19&gt;0),B19/D19,)</f>
        <v>1.5</v>
      </c>
      <c r="F19" s="5"/>
    </row>
    <row r="20">
      <c r="A20" s="1113" t="s">
        <v>7457</v>
      </c>
      <c r="B20" s="1114">
        <v>2.0</v>
      </c>
      <c r="C20" s="1115"/>
      <c r="D20" s="1114">
        <v>4.0</v>
      </c>
      <c r="E20" s="1117">
        <f t="shared" si="4"/>
        <v>0.5</v>
      </c>
      <c r="F20" s="5"/>
    </row>
    <row r="21">
      <c r="A21" s="1113" t="s">
        <v>9948</v>
      </c>
      <c r="B21" s="1114">
        <v>1.0</v>
      </c>
      <c r="C21" s="1115"/>
      <c r="D21" s="1114">
        <v>1.0</v>
      </c>
      <c r="E21" s="1117">
        <f t="shared" si="4"/>
        <v>1</v>
      </c>
      <c r="F21" s="5"/>
    </row>
    <row r="22">
      <c r="A22" s="1113" t="s">
        <v>9949</v>
      </c>
      <c r="B22" s="1114">
        <v>11.0</v>
      </c>
      <c r="C22" s="1114">
        <v>0.0</v>
      </c>
      <c r="D22" s="1114">
        <v>4.0</v>
      </c>
      <c r="E22" s="1117">
        <f t="shared" si="4"/>
        <v>2.75</v>
      </c>
      <c r="F22" s="43" t="s">
        <v>9950</v>
      </c>
    </row>
    <row r="23">
      <c r="A23" s="1113" t="s">
        <v>9951</v>
      </c>
      <c r="B23" s="1118">
        <v>1.0</v>
      </c>
      <c r="C23" s="1115"/>
      <c r="D23" s="1114">
        <v>0.0</v>
      </c>
      <c r="E23" s="1117" t="str">
        <f t="shared" si="4"/>
        <v/>
      </c>
      <c r="F23" s="5"/>
    </row>
    <row r="24">
      <c r="A24" s="1113" t="s">
        <v>9952</v>
      </c>
      <c r="B24" s="1114">
        <v>4.0</v>
      </c>
      <c r="C24" s="1115"/>
      <c r="D24" s="1114">
        <v>1.0</v>
      </c>
      <c r="E24" s="1117">
        <f t="shared" si="4"/>
        <v>4</v>
      </c>
      <c r="F24" s="5"/>
    </row>
    <row r="25">
      <c r="A25" s="1111" t="s">
        <v>9953</v>
      </c>
      <c r="B25" s="966">
        <v>1.0</v>
      </c>
      <c r="C25" s="972"/>
      <c r="D25" s="972"/>
    </row>
    <row r="26">
      <c r="A26" s="1113" t="s">
        <v>7741</v>
      </c>
      <c r="B26" s="1114">
        <v>4.0</v>
      </c>
      <c r="C26" s="1115"/>
      <c r="D26" s="1114">
        <v>0.0</v>
      </c>
      <c r="E26" s="1117" t="str">
        <f t="shared" ref="E26:E30" si="5">IF(AND(ISBLANK(B26)=FALSE,ISBLANK(D26)=FALSE,D26&gt;0),B26/D26,)</f>
        <v/>
      </c>
      <c r="F26" s="5"/>
    </row>
    <row r="27">
      <c r="A27" s="1113" t="s">
        <v>9954</v>
      </c>
      <c r="B27" s="1114">
        <v>3.0</v>
      </c>
      <c r="C27" s="1114">
        <v>0.0</v>
      </c>
      <c r="D27" s="1114">
        <v>4.0</v>
      </c>
      <c r="E27" s="1117">
        <f t="shared" si="5"/>
        <v>0.75</v>
      </c>
      <c r="F27" s="43"/>
    </row>
    <row r="28">
      <c r="A28" s="1113" t="s">
        <v>9955</v>
      </c>
      <c r="B28" s="1114">
        <v>1.0</v>
      </c>
      <c r="C28" s="1115"/>
      <c r="D28" s="1114">
        <v>0.0</v>
      </c>
      <c r="E28" s="1117" t="str">
        <f t="shared" si="5"/>
        <v/>
      </c>
      <c r="F28" s="5"/>
    </row>
    <row r="29">
      <c r="A29" s="1113" t="s">
        <v>9956</v>
      </c>
      <c r="B29" s="1118">
        <v>0.0</v>
      </c>
      <c r="C29" s="1114" t="s">
        <v>87</v>
      </c>
      <c r="D29" s="1114">
        <v>0.0</v>
      </c>
      <c r="E29" s="1117" t="str">
        <f t="shared" si="5"/>
        <v/>
      </c>
      <c r="F29" s="5"/>
    </row>
    <row r="30">
      <c r="A30" s="1113" t="s">
        <v>9957</v>
      </c>
      <c r="B30" s="1114">
        <v>3.0</v>
      </c>
      <c r="C30" s="1115"/>
      <c r="D30" s="1114">
        <v>3.0</v>
      </c>
      <c r="E30" s="1117">
        <f t="shared" si="5"/>
        <v>1</v>
      </c>
      <c r="F30" s="5"/>
    </row>
    <row r="31">
      <c r="A31" s="1111" t="s">
        <v>9958</v>
      </c>
      <c r="B31" s="966">
        <v>4.0</v>
      </c>
      <c r="C31" s="972"/>
      <c r="D31" s="972"/>
    </row>
    <row r="32">
      <c r="A32" s="1113" t="s">
        <v>9959</v>
      </c>
      <c r="B32" s="1114">
        <v>4.0</v>
      </c>
      <c r="C32" s="1114">
        <v>0.0</v>
      </c>
      <c r="D32" s="1114">
        <v>4.0</v>
      </c>
      <c r="E32" s="1117">
        <f t="shared" ref="E32:E34" si="6">IF(AND(ISBLANK(B32)=FALSE,ISBLANK(D32)=FALSE,D32&gt;0),B32/D32,)</f>
        <v>1</v>
      </c>
      <c r="F32" s="5"/>
    </row>
    <row r="33">
      <c r="A33" s="1113" t="s">
        <v>9960</v>
      </c>
      <c r="B33" s="1118">
        <v>1.0</v>
      </c>
      <c r="C33" s="1115"/>
      <c r="D33" s="1114">
        <v>0.0</v>
      </c>
      <c r="E33" s="1117" t="str">
        <f t="shared" si="6"/>
        <v/>
      </c>
      <c r="F33" s="5"/>
    </row>
    <row r="34">
      <c r="A34" s="1113" t="s">
        <v>9961</v>
      </c>
      <c r="B34" s="1114">
        <v>3.0</v>
      </c>
      <c r="C34" s="1114">
        <v>2.0</v>
      </c>
      <c r="D34" s="1114">
        <v>0.0</v>
      </c>
      <c r="E34" s="1117" t="str">
        <f t="shared" si="6"/>
        <v/>
      </c>
      <c r="F34" s="5"/>
    </row>
    <row r="35">
      <c r="A35" s="1112" t="s">
        <v>9962</v>
      </c>
      <c r="B35" s="972"/>
      <c r="C35" s="972"/>
      <c r="D35" s="972"/>
    </row>
    <row r="36">
      <c r="A36" s="1113" t="s">
        <v>9963</v>
      </c>
      <c r="B36" s="1114">
        <v>2.0</v>
      </c>
      <c r="C36" s="1115"/>
      <c r="D36" s="1114">
        <v>2.0</v>
      </c>
      <c r="E36" s="1117">
        <f t="shared" ref="E36:E43" si="7">IF(AND(ISBLANK(B36)=FALSE,ISBLANK(D36)=FALSE,D36&gt;0),B36/D36,)</f>
        <v>1</v>
      </c>
      <c r="F36" s="5"/>
    </row>
    <row r="37">
      <c r="A37" s="1113" t="s">
        <v>9964</v>
      </c>
      <c r="B37" s="1114">
        <v>7.0</v>
      </c>
      <c r="C37" s="1114">
        <v>1.0</v>
      </c>
      <c r="D37" s="1114">
        <v>1.0</v>
      </c>
      <c r="E37" s="1117">
        <f t="shared" si="7"/>
        <v>7</v>
      </c>
      <c r="F37" s="43" t="s">
        <v>9965</v>
      </c>
    </row>
    <row r="38" ht="14.25" customHeight="1">
      <c r="A38" s="1113" t="s">
        <v>9966</v>
      </c>
      <c r="B38" s="1114">
        <v>2.0</v>
      </c>
      <c r="C38" s="1114">
        <v>1.0</v>
      </c>
      <c r="D38" s="1114">
        <v>3.0</v>
      </c>
      <c r="E38" s="1117">
        <f t="shared" si="7"/>
        <v>0.6666666667</v>
      </c>
      <c r="F38" s="5"/>
    </row>
    <row r="39">
      <c r="A39" s="1113" t="s">
        <v>7748</v>
      </c>
      <c r="B39" s="1114">
        <v>5.0</v>
      </c>
      <c r="C39" s="1114">
        <v>0.0</v>
      </c>
      <c r="D39" s="1114">
        <v>7.0</v>
      </c>
      <c r="E39" s="1117">
        <f t="shared" si="7"/>
        <v>0.7142857143</v>
      </c>
      <c r="F39" s="43" t="s">
        <v>9967</v>
      </c>
    </row>
    <row r="40">
      <c r="A40" s="1113" t="s">
        <v>9968</v>
      </c>
      <c r="B40" s="1118">
        <v>0.0</v>
      </c>
      <c r="C40" s="1115"/>
      <c r="D40" s="1114">
        <v>0.0</v>
      </c>
      <c r="E40" s="1117" t="str">
        <f t="shared" si="7"/>
        <v/>
      </c>
      <c r="F40" s="43" t="s">
        <v>9969</v>
      </c>
    </row>
    <row r="41">
      <c r="A41" s="1119" t="s">
        <v>9970</v>
      </c>
      <c r="B41" s="1114">
        <v>1.0</v>
      </c>
      <c r="C41" s="1115"/>
      <c r="D41" s="1114">
        <v>2.0</v>
      </c>
      <c r="E41" s="1117">
        <f t="shared" si="7"/>
        <v>0.5</v>
      </c>
      <c r="F41" s="5"/>
    </row>
    <row r="42">
      <c r="A42" s="1113" t="s">
        <v>9971</v>
      </c>
      <c r="B42" s="1114">
        <v>2.0</v>
      </c>
      <c r="C42" s="1114">
        <v>0.0</v>
      </c>
      <c r="D42" s="1114">
        <v>0.0</v>
      </c>
      <c r="E42" s="1117" t="str">
        <f t="shared" si="7"/>
        <v/>
      </c>
      <c r="F42" s="5"/>
    </row>
    <row r="43">
      <c r="A43" s="1120" t="s">
        <v>9972</v>
      </c>
      <c r="B43" s="1114">
        <v>11.0</v>
      </c>
      <c r="C43" s="1114">
        <v>1.0</v>
      </c>
      <c r="D43" s="1114">
        <v>6.0</v>
      </c>
      <c r="E43" s="1117">
        <f t="shared" si="7"/>
        <v>1.833333333</v>
      </c>
      <c r="F43" s="5"/>
    </row>
    <row r="44">
      <c r="A44" s="1121" t="s">
        <v>9973</v>
      </c>
      <c r="B44" s="972"/>
      <c r="C44" s="972"/>
      <c r="D44" s="972"/>
    </row>
    <row r="45">
      <c r="A45" s="1120" t="s">
        <v>9974</v>
      </c>
      <c r="B45" s="1114">
        <v>9.0</v>
      </c>
      <c r="C45" s="1114">
        <v>1.0</v>
      </c>
      <c r="D45" s="1114">
        <v>4.0</v>
      </c>
      <c r="E45" s="1117">
        <f>IF(AND(ISBLANK(B45)=FALSE,ISBLANK(D45)=FALSE,D45&gt;0),B45/D45,)</f>
        <v>2.25</v>
      </c>
      <c r="F45" s="5"/>
    </row>
    <row r="46">
      <c r="A46" s="1120" t="s">
        <v>9975</v>
      </c>
      <c r="B46" s="1114">
        <v>7.0</v>
      </c>
      <c r="C46" s="1114">
        <v>0.0</v>
      </c>
      <c r="D46" s="1114">
        <v>5.0</v>
      </c>
      <c r="E46" s="1122">
        <v>1.4</v>
      </c>
      <c r="F46" s="5"/>
    </row>
    <row r="47">
      <c r="A47" s="1120" t="s">
        <v>9976</v>
      </c>
      <c r="B47" s="1114">
        <v>10.0</v>
      </c>
      <c r="C47" s="1114">
        <v>0.0</v>
      </c>
      <c r="D47" s="1114">
        <v>4.0</v>
      </c>
      <c r="E47" s="1117">
        <f t="shared" ref="E47:E48" si="8">IF(AND(ISBLANK(B47)=FALSE,ISBLANK(D47)=FALSE,D47&gt;0),B47/D47,)</f>
        <v>2.5</v>
      </c>
      <c r="F47" s="5"/>
    </row>
    <row r="48">
      <c r="A48" s="1120" t="s">
        <v>7662</v>
      </c>
      <c r="B48" s="1114">
        <v>5.0</v>
      </c>
      <c r="C48" s="1114">
        <v>0.0</v>
      </c>
      <c r="D48" s="1114">
        <v>4.0</v>
      </c>
      <c r="E48" s="1117">
        <f t="shared" si="8"/>
        <v>1.25</v>
      </c>
      <c r="F48" s="5"/>
    </row>
    <row r="49">
      <c r="A49" s="1121" t="s">
        <v>9977</v>
      </c>
      <c r="B49" s="966">
        <v>3.0</v>
      </c>
      <c r="C49" s="972"/>
      <c r="D49" s="966">
        <v>1.0</v>
      </c>
    </row>
    <row r="50">
      <c r="A50" s="1121" t="s">
        <v>9978</v>
      </c>
      <c r="B50" s="966">
        <v>3.0</v>
      </c>
      <c r="C50" s="330"/>
      <c r="D50" s="966">
        <v>1.0</v>
      </c>
    </row>
    <row r="51">
      <c r="A51" s="1121" t="s">
        <v>9979</v>
      </c>
      <c r="B51" s="966"/>
      <c r="C51" s="972"/>
      <c r="D51" s="972"/>
    </row>
    <row r="52">
      <c r="A52" s="1121" t="s">
        <v>9980</v>
      </c>
      <c r="B52" s="966">
        <v>2.0</v>
      </c>
      <c r="C52" s="972"/>
      <c r="D52" s="972"/>
    </row>
    <row r="53">
      <c r="A53" s="1120" t="s">
        <v>9981</v>
      </c>
      <c r="B53" s="1114">
        <v>2.0</v>
      </c>
      <c r="C53" s="1114">
        <v>0.0</v>
      </c>
      <c r="D53" s="1114">
        <v>4.0</v>
      </c>
      <c r="E53" s="1117">
        <f t="shared" ref="E53:E56" si="9">IF(AND(ISBLANK(B53)=FALSE,ISBLANK(D53)=FALSE,D53&gt;0),B53/D53,)</f>
        <v>0.5</v>
      </c>
      <c r="F53" s="5"/>
    </row>
    <row r="54">
      <c r="A54" s="1120" t="s">
        <v>9982</v>
      </c>
      <c r="B54" s="1118">
        <v>3.0</v>
      </c>
      <c r="C54" s="1115"/>
      <c r="D54" s="1114">
        <v>3.0</v>
      </c>
      <c r="E54" s="1117">
        <f t="shared" si="9"/>
        <v>1</v>
      </c>
      <c r="F54" s="43" t="s">
        <v>9983</v>
      </c>
    </row>
    <row r="55">
      <c r="A55" s="1120" t="s">
        <v>7709</v>
      </c>
      <c r="B55" s="1114">
        <v>8.0</v>
      </c>
      <c r="C55" s="1114">
        <v>2.0</v>
      </c>
      <c r="D55" s="1114">
        <v>4.0</v>
      </c>
      <c r="E55" s="1117">
        <f t="shared" si="9"/>
        <v>2</v>
      </c>
      <c r="F55" s="5"/>
    </row>
    <row r="56">
      <c r="A56" s="1120" t="s">
        <v>9984</v>
      </c>
      <c r="B56" s="1114">
        <v>6.0</v>
      </c>
      <c r="C56" s="1114"/>
      <c r="D56" s="1114">
        <v>3.0</v>
      </c>
      <c r="E56" s="1117">
        <f t="shared" si="9"/>
        <v>2</v>
      </c>
      <c r="F56" s="5"/>
    </row>
    <row r="57">
      <c r="A57" s="1121" t="s">
        <v>9985</v>
      </c>
      <c r="B57" s="1123">
        <v>2.0</v>
      </c>
      <c r="C57" s="972"/>
      <c r="D57" s="972"/>
      <c r="F57" s="50" t="s">
        <v>9986</v>
      </c>
    </row>
    <row r="58">
      <c r="A58" s="1120" t="s">
        <v>9987</v>
      </c>
      <c r="B58" s="1114">
        <v>2.0</v>
      </c>
      <c r="C58" s="1114"/>
      <c r="D58" s="1114" t="s">
        <v>9988</v>
      </c>
      <c r="E58" s="1117" t="str">
        <f t="shared" ref="E58:E61" si="10">IF(AND(ISBLANK(B58)=FALSE,ISBLANK(D58)=FALSE,D58&gt;0),B58/D58,)</f>
        <v>#VALUE!</v>
      </c>
      <c r="F58" s="5"/>
    </row>
    <row r="59">
      <c r="A59" s="1120" t="s">
        <v>9989</v>
      </c>
      <c r="B59" s="1114">
        <v>3.0</v>
      </c>
      <c r="C59" s="1114">
        <v>0.0</v>
      </c>
      <c r="D59" s="1114">
        <v>2.0</v>
      </c>
      <c r="E59" s="1117">
        <f t="shared" si="10"/>
        <v>1.5</v>
      </c>
      <c r="F59" s="5"/>
    </row>
    <row r="60">
      <c r="A60" s="1120" t="s">
        <v>9990</v>
      </c>
      <c r="B60" s="1114">
        <v>2.0</v>
      </c>
      <c r="C60" s="1114">
        <v>0.0</v>
      </c>
      <c r="D60" s="1114">
        <v>5.0</v>
      </c>
      <c r="E60" s="1117">
        <f t="shared" si="10"/>
        <v>0.4</v>
      </c>
      <c r="F60" s="5"/>
    </row>
    <row r="61">
      <c r="A61" s="1120" t="s">
        <v>9991</v>
      </c>
      <c r="B61" s="1114">
        <v>3.0</v>
      </c>
      <c r="C61" s="1115"/>
      <c r="D61" s="1114">
        <v>3.0</v>
      </c>
      <c r="E61" s="1117">
        <f t="shared" si="10"/>
        <v>1</v>
      </c>
      <c r="F61" s="5"/>
    </row>
    <row r="62">
      <c r="A62" s="50" t="s">
        <v>9992</v>
      </c>
      <c r="B62" s="972"/>
      <c r="C62" s="972" t="str">
        <f>SUM(#REF!)</f>
        <v>#REF!</v>
      </c>
      <c r="D62" s="972"/>
      <c r="E62" s="1124" t="str">
        <f>B62/D62</f>
        <v>#DIV/0!</v>
      </c>
      <c r="F62" s="43"/>
      <c r="I62" s="43"/>
      <c r="J62" s="43"/>
      <c r="K62" s="43"/>
    </row>
    <row r="63">
      <c r="A63" s="1120" t="s">
        <v>9993</v>
      </c>
      <c r="B63" s="1114">
        <v>7.0</v>
      </c>
      <c r="C63" s="1115"/>
      <c r="D63" s="1114">
        <v>2.0</v>
      </c>
      <c r="E63" s="1117">
        <f t="shared" ref="E63:E65" si="11">IF(AND(ISBLANK(B63)=FALSE,ISBLANK(D63)=FALSE,D63&gt;0),B63/D63,)</f>
        <v>3.5</v>
      </c>
      <c r="F63" s="5"/>
    </row>
    <row r="64">
      <c r="A64" s="1120" t="s">
        <v>7686</v>
      </c>
      <c r="B64" s="1114">
        <v>4.0</v>
      </c>
      <c r="C64" s="1115"/>
      <c r="D64" s="1114">
        <v>3.0</v>
      </c>
      <c r="E64" s="1117">
        <f t="shared" si="11"/>
        <v>1.333333333</v>
      </c>
      <c r="F64" s="5"/>
    </row>
    <row r="65">
      <c r="A65" s="1120" t="s">
        <v>9994</v>
      </c>
      <c r="B65" s="1114">
        <v>2.0</v>
      </c>
      <c r="C65" s="1114">
        <v>1.0</v>
      </c>
      <c r="D65" s="1114">
        <v>4.0</v>
      </c>
      <c r="E65" s="1117">
        <f t="shared" si="11"/>
        <v>0.5</v>
      </c>
      <c r="F65" s="5"/>
    </row>
    <row r="66">
      <c r="A66" s="1120" t="s">
        <v>9995</v>
      </c>
      <c r="B66" s="1118">
        <v>0.0</v>
      </c>
      <c r="C66" s="1115"/>
      <c r="E66" s="1117" t="str">
        <f>IF(AND(ISBLANK(B66)=FALSE,ISBLANK(D68)=FALSE,D68&gt;0),B66/D68,)</f>
        <v/>
      </c>
      <c r="F66" s="5"/>
    </row>
    <row r="67">
      <c r="A67" s="1120" t="s">
        <v>9996</v>
      </c>
      <c r="B67" s="1114">
        <v>6.0</v>
      </c>
      <c r="C67" s="1114">
        <v>1.0</v>
      </c>
      <c r="D67" s="1114">
        <v>4.0</v>
      </c>
      <c r="E67" s="1117">
        <f>IF(AND(ISBLANK(B67)=FALSE,ISBLANK(D67)=FALSE,D67&gt;0),B67/D67,)</f>
        <v>1.5</v>
      </c>
      <c r="F67" s="5"/>
    </row>
    <row r="68">
      <c r="A68" s="1120" t="s">
        <v>9997</v>
      </c>
      <c r="B68" s="1118">
        <v>1.0</v>
      </c>
      <c r="C68" s="1115"/>
      <c r="D68" s="1114">
        <v>0.0</v>
      </c>
      <c r="E68" s="1117" t="str">
        <f>IF(AND(ISBLANK(B68)=FALSE,ISBLANK(#REF!)=FALSE,#REF!&gt;0),B68/#REF!,)</f>
        <v>#REF!</v>
      </c>
      <c r="F68" s="43" t="s">
        <v>9998</v>
      </c>
      <c r="G68" s="50" t="s">
        <v>9999</v>
      </c>
    </row>
    <row r="69">
      <c r="A69" s="1121" t="s">
        <v>10000</v>
      </c>
      <c r="B69" s="966">
        <v>12.0</v>
      </c>
      <c r="C69" s="863" t="s">
        <v>10001</v>
      </c>
      <c r="D69" s="1125">
        <v>8.0</v>
      </c>
    </row>
    <row r="70">
      <c r="A70" s="1120" t="s">
        <v>10002</v>
      </c>
      <c r="B70" s="1115"/>
      <c r="C70" s="1115"/>
      <c r="D70" s="1114">
        <v>2.0</v>
      </c>
      <c r="E70" s="1117" t="str">
        <f t="shared" ref="E70:E73" si="12">IF(AND(ISBLANK(B70)=FALSE,ISBLANK(D70)=FALSE,D70&gt;0),B70/D70,)</f>
        <v/>
      </c>
      <c r="F70" s="5"/>
    </row>
    <row r="71">
      <c r="A71" s="1120" t="s">
        <v>10003</v>
      </c>
      <c r="B71" s="1118">
        <v>1.0</v>
      </c>
      <c r="C71" s="1115"/>
      <c r="D71" s="1114">
        <v>0.0</v>
      </c>
      <c r="E71" s="1117" t="str">
        <f t="shared" si="12"/>
        <v/>
      </c>
      <c r="F71" s="5"/>
    </row>
    <row r="72">
      <c r="A72" s="1120" t="s">
        <v>10004</v>
      </c>
      <c r="B72" s="1118">
        <v>1.0</v>
      </c>
      <c r="C72" s="1115"/>
      <c r="D72" s="1114">
        <v>0.0</v>
      </c>
      <c r="E72" s="1117" t="str">
        <f t="shared" si="12"/>
        <v/>
      </c>
      <c r="F72" s="5"/>
    </row>
    <row r="73">
      <c r="A73" s="1120" t="s">
        <v>7892</v>
      </c>
      <c r="B73" s="1114">
        <v>3.0</v>
      </c>
      <c r="C73" s="1115"/>
      <c r="D73" s="1114">
        <v>3.0</v>
      </c>
      <c r="E73" s="1117">
        <f t="shared" si="12"/>
        <v>1</v>
      </c>
      <c r="F73" s="5"/>
    </row>
    <row r="74">
      <c r="A74" s="1121" t="s">
        <v>10005</v>
      </c>
      <c r="B74" s="972"/>
      <c r="C74" s="972"/>
      <c r="D74" s="972"/>
    </row>
    <row r="75">
      <c r="A75" s="1120" t="s">
        <v>7879</v>
      </c>
      <c r="B75" s="1114">
        <v>1.0</v>
      </c>
      <c r="C75" s="1114">
        <v>1.0</v>
      </c>
      <c r="D75" s="1114">
        <v>0.0</v>
      </c>
      <c r="E75" s="1117" t="str">
        <f t="shared" ref="E75:E76" si="13">IF(AND(ISBLANK(B75)=FALSE,ISBLANK(D75)=FALSE,D75&gt;0),B75/D75,)</f>
        <v/>
      </c>
      <c r="F75" s="43" t="s">
        <v>10006</v>
      </c>
    </row>
    <row r="76">
      <c r="A76" s="1120" t="s">
        <v>10007</v>
      </c>
      <c r="B76" s="1114">
        <v>4.0</v>
      </c>
      <c r="C76" s="1114">
        <v>0.0</v>
      </c>
      <c r="D76" s="1114">
        <v>3.0</v>
      </c>
      <c r="E76" s="1117">
        <f t="shared" si="13"/>
        <v>1.333333333</v>
      </c>
      <c r="F76" s="5"/>
    </row>
    <row r="77">
      <c r="A77" s="1121" t="s">
        <v>10008</v>
      </c>
      <c r="B77" s="972"/>
      <c r="C77" s="972"/>
      <c r="D77" s="972"/>
    </row>
    <row r="78">
      <c r="A78" s="1120" t="s">
        <v>7920</v>
      </c>
      <c r="B78" s="1114">
        <v>5.0</v>
      </c>
      <c r="C78" s="1114">
        <v>1.0</v>
      </c>
      <c r="D78" s="1114">
        <v>4.0</v>
      </c>
      <c r="E78" s="1117">
        <f t="shared" ref="E78:E80" si="14">IF(AND(ISBLANK(B78)=FALSE,ISBLANK(D78)=FALSE,D78&gt;0),B78/D78,)</f>
        <v>1.25</v>
      </c>
      <c r="F78" s="43"/>
    </row>
    <row r="79">
      <c r="A79" s="1120" t="s">
        <v>10009</v>
      </c>
      <c r="B79" s="1114">
        <v>4.0</v>
      </c>
      <c r="C79" s="1114">
        <v>0.0</v>
      </c>
      <c r="D79" s="1114">
        <v>0.0</v>
      </c>
      <c r="E79" s="1117" t="str">
        <f t="shared" si="14"/>
        <v/>
      </c>
      <c r="F79" s="5"/>
    </row>
    <row r="80">
      <c r="A80" s="1120" t="s">
        <v>10010</v>
      </c>
      <c r="B80" s="1114">
        <v>4.0</v>
      </c>
      <c r="C80" s="1115"/>
      <c r="D80" s="1114">
        <v>5.0</v>
      </c>
      <c r="E80" s="1117">
        <f t="shared" si="14"/>
        <v>0.8</v>
      </c>
      <c r="F80" s="5"/>
    </row>
    <row r="81">
      <c r="A81" s="1121" t="s">
        <v>10011</v>
      </c>
      <c r="B81" s="966">
        <v>3.0</v>
      </c>
      <c r="C81" s="972"/>
      <c r="D81" s="966">
        <v>4.0</v>
      </c>
      <c r="F81" s="50" t="s">
        <v>10012</v>
      </c>
    </row>
    <row r="82">
      <c r="A82" s="1121" t="s">
        <v>10013</v>
      </c>
      <c r="B82" s="966">
        <v>1.0</v>
      </c>
      <c r="C82" s="972"/>
      <c r="D82" s="966">
        <v>1.0</v>
      </c>
    </row>
    <row r="83">
      <c r="A83" s="1120" t="s">
        <v>10014</v>
      </c>
      <c r="B83" s="1114">
        <v>4.0</v>
      </c>
      <c r="C83" s="1114"/>
      <c r="D83" s="1114">
        <v>3.0</v>
      </c>
      <c r="E83" s="1117">
        <f>IF(AND(ISBLANK(B83)=FALSE,ISBLANK(D83)=FALSE,D83&gt;0),B83/D83,)</f>
        <v>1.333333333</v>
      </c>
      <c r="F83" s="5"/>
    </row>
    <row r="84">
      <c r="A84" s="1121" t="s">
        <v>10015</v>
      </c>
      <c r="B84" s="972"/>
      <c r="C84" s="972"/>
      <c r="D84" s="972"/>
    </row>
    <row r="85">
      <c r="A85" s="1120" t="s">
        <v>10016</v>
      </c>
      <c r="B85" s="1114">
        <v>4.0</v>
      </c>
      <c r="C85" s="1114">
        <v>2.0</v>
      </c>
      <c r="D85" s="1114">
        <v>2.0</v>
      </c>
      <c r="E85" s="1117">
        <f>IF(AND(ISBLANK(B85)=FALSE,ISBLANK(D85)=FALSE,D85&gt;0),B85/D85,)</f>
        <v>2</v>
      </c>
      <c r="F85" s="5"/>
    </row>
    <row r="86">
      <c r="A86" s="1121" t="s">
        <v>10017</v>
      </c>
      <c r="B86" s="1123">
        <v>2.0</v>
      </c>
      <c r="C86" s="972"/>
      <c r="D86" s="966">
        <v>3.0</v>
      </c>
      <c r="F86" s="50" t="s">
        <v>10018</v>
      </c>
    </row>
    <row r="87">
      <c r="A87" s="1120" t="s">
        <v>10019</v>
      </c>
      <c r="B87" s="1114"/>
      <c r="C87" s="1115"/>
      <c r="D87" s="1114"/>
      <c r="E87" s="1117"/>
      <c r="F87" s="5"/>
    </row>
    <row r="88">
      <c r="A88" s="1121" t="s">
        <v>10020</v>
      </c>
      <c r="B88" s="966">
        <v>1.0</v>
      </c>
      <c r="C88" s="966"/>
      <c r="D88" s="966">
        <v>0.0</v>
      </c>
    </row>
    <row r="89">
      <c r="A89" s="1120" t="s">
        <v>10021</v>
      </c>
      <c r="B89" s="1114">
        <v>3.0</v>
      </c>
      <c r="C89" s="1114">
        <v>1.0</v>
      </c>
      <c r="D89" s="1114">
        <v>0.0</v>
      </c>
      <c r="E89" s="1117" t="str">
        <f>IF(AND(ISBLANK(B89)=FALSE,ISBLANK(D89)=FALSE,D89&gt;0),B89/D89,)</f>
        <v/>
      </c>
      <c r="F89" s="5"/>
    </row>
    <row r="90">
      <c r="A90" s="1121" t="s">
        <v>10022</v>
      </c>
      <c r="B90" s="972"/>
      <c r="C90" s="972"/>
      <c r="D90" s="972"/>
    </row>
    <row r="91">
      <c r="A91" s="1120" t="s">
        <v>7997</v>
      </c>
      <c r="B91" s="1118">
        <v>6.0</v>
      </c>
      <c r="C91" s="1114">
        <v>3.0</v>
      </c>
      <c r="D91" s="1114">
        <v>2.0</v>
      </c>
      <c r="E91" s="1117">
        <f t="shared" ref="E91:E93" si="15">IF(AND(ISBLANK(B91)=FALSE,ISBLANK(D91)=FALSE,D91&gt;0),B91/D91,)</f>
        <v>3</v>
      </c>
      <c r="F91" s="43" t="s">
        <v>10023</v>
      </c>
    </row>
    <row r="92">
      <c r="A92" s="1120" t="s">
        <v>10024</v>
      </c>
      <c r="B92" s="1114">
        <v>6.0</v>
      </c>
      <c r="C92" s="1114">
        <v>0.0</v>
      </c>
      <c r="D92" s="1114">
        <v>3.0</v>
      </c>
      <c r="E92" s="1117">
        <f t="shared" si="15"/>
        <v>2</v>
      </c>
      <c r="F92" s="5"/>
    </row>
    <row r="93">
      <c r="A93" s="1120" t="s">
        <v>10025</v>
      </c>
      <c r="B93" s="1114">
        <v>4.0</v>
      </c>
      <c r="C93" s="1114">
        <v>0.0</v>
      </c>
      <c r="D93" s="1114">
        <v>0.0</v>
      </c>
      <c r="E93" s="1117" t="str">
        <f t="shared" si="15"/>
        <v/>
      </c>
      <c r="F93" s="5"/>
    </row>
    <row r="94">
      <c r="A94" s="1121" t="s">
        <v>10026</v>
      </c>
      <c r="B94" s="972"/>
      <c r="C94" s="972"/>
      <c r="D94" s="972"/>
    </row>
    <row r="95">
      <c r="A95" s="1126"/>
      <c r="B95" s="966"/>
      <c r="C95" s="966"/>
      <c r="D95" s="972"/>
      <c r="E95" s="972"/>
      <c r="F95" s="966"/>
    </row>
    <row r="96">
      <c r="A96" s="1126" t="s">
        <v>10027</v>
      </c>
      <c r="B96" s="966" t="s">
        <v>10028</v>
      </c>
      <c r="C96" s="966" t="s">
        <v>10029</v>
      </c>
      <c r="D96" s="972"/>
      <c r="E96" s="972"/>
      <c r="F96" s="966" t="s">
        <v>10030</v>
      </c>
    </row>
    <row r="97">
      <c r="A97" s="1120" t="s">
        <v>8020</v>
      </c>
      <c r="B97" s="1114">
        <v>2.0</v>
      </c>
      <c r="C97" s="1114">
        <v>0.0</v>
      </c>
      <c r="D97" s="1114">
        <v>2.0</v>
      </c>
      <c r="E97" s="1117">
        <f t="shared" ref="E97:E107" si="16">IF(AND(ISBLANK(B97)=FALSE,ISBLANK(D97)=FALSE,D97&gt;0),B97/D97,)</f>
        <v>1</v>
      </c>
      <c r="F97" s="5"/>
    </row>
    <row r="98">
      <c r="A98" s="1120" t="s">
        <v>8031</v>
      </c>
      <c r="B98" s="1114">
        <v>4.0</v>
      </c>
      <c r="C98" s="1114">
        <v>0.0</v>
      </c>
      <c r="D98" s="1114">
        <v>2.0</v>
      </c>
      <c r="E98" s="1117">
        <f t="shared" si="16"/>
        <v>2</v>
      </c>
      <c r="F98" s="5"/>
    </row>
    <row r="99">
      <c r="A99" s="1120" t="s">
        <v>10031</v>
      </c>
      <c r="B99" s="1114">
        <v>5.0</v>
      </c>
      <c r="C99" s="1115"/>
      <c r="D99" s="1114">
        <v>5.0</v>
      </c>
      <c r="E99" s="1117">
        <f t="shared" si="16"/>
        <v>1</v>
      </c>
      <c r="F99" s="5"/>
    </row>
    <row r="100">
      <c r="A100" s="1120" t="s">
        <v>7377</v>
      </c>
      <c r="B100" s="1114">
        <v>3.0</v>
      </c>
      <c r="C100" s="1114">
        <v>0.0</v>
      </c>
      <c r="D100" s="1114">
        <v>1.0</v>
      </c>
      <c r="E100" s="1117">
        <f t="shared" si="16"/>
        <v>3</v>
      </c>
      <c r="F100" s="5"/>
    </row>
    <row r="101">
      <c r="A101" s="1120" t="s">
        <v>10032</v>
      </c>
      <c r="B101" s="1114">
        <v>2.0</v>
      </c>
      <c r="C101" s="1114">
        <v>0.0</v>
      </c>
      <c r="D101" s="1114">
        <v>2.0</v>
      </c>
      <c r="E101" s="1117">
        <f t="shared" si="16"/>
        <v>1</v>
      </c>
      <c r="F101" s="5"/>
    </row>
    <row r="102">
      <c r="A102" s="1120" t="s">
        <v>7606</v>
      </c>
      <c r="B102" s="1114">
        <v>2.0</v>
      </c>
      <c r="C102" s="1115"/>
      <c r="D102" s="1114">
        <v>3.0</v>
      </c>
      <c r="E102" s="1117">
        <f t="shared" si="16"/>
        <v>0.6666666667</v>
      </c>
      <c r="F102" s="5"/>
    </row>
    <row r="103">
      <c r="A103" s="1120" t="s">
        <v>8065</v>
      </c>
      <c r="B103" s="1114">
        <v>4.0</v>
      </c>
      <c r="C103" s="1114">
        <v>0.0</v>
      </c>
      <c r="D103" s="1114">
        <v>3.0</v>
      </c>
      <c r="E103" s="1117">
        <f t="shared" si="16"/>
        <v>1.333333333</v>
      </c>
      <c r="F103" s="5"/>
    </row>
    <row r="104">
      <c r="A104" s="1120" t="s">
        <v>7523</v>
      </c>
      <c r="B104" s="1114">
        <v>6.0</v>
      </c>
      <c r="C104" s="1114">
        <v>2.0</v>
      </c>
      <c r="D104" s="1114">
        <v>2.0</v>
      </c>
      <c r="E104" s="1117">
        <f t="shared" si="16"/>
        <v>3</v>
      </c>
      <c r="F104" s="5"/>
    </row>
    <row r="105">
      <c r="A105" s="1120" t="s">
        <v>10033</v>
      </c>
      <c r="B105" s="1114">
        <v>2.0</v>
      </c>
      <c r="C105" s="1114">
        <v>1.0</v>
      </c>
      <c r="D105" s="1114">
        <v>1.0</v>
      </c>
      <c r="E105" s="1117">
        <f t="shared" si="16"/>
        <v>2</v>
      </c>
      <c r="F105" s="5"/>
    </row>
    <row r="106">
      <c r="A106" s="1120" t="s">
        <v>10034</v>
      </c>
      <c r="B106" s="1118">
        <v>0.0</v>
      </c>
      <c r="C106" s="1115"/>
      <c r="D106" s="1114">
        <v>0.0</v>
      </c>
      <c r="E106" s="1117" t="str">
        <f t="shared" si="16"/>
        <v/>
      </c>
      <c r="F106" s="5"/>
    </row>
    <row r="107">
      <c r="A107" s="1120" t="s">
        <v>10035</v>
      </c>
      <c r="B107" s="1114">
        <v>3.0</v>
      </c>
      <c r="C107" s="1114">
        <v>0.0</v>
      </c>
      <c r="D107" s="1114">
        <v>1.0</v>
      </c>
      <c r="E107" s="1117">
        <f t="shared" si="16"/>
        <v>3</v>
      </c>
      <c r="F107" s="5"/>
    </row>
    <row r="108">
      <c r="A108" s="1121" t="s">
        <v>10036</v>
      </c>
      <c r="B108" s="972"/>
      <c r="C108" s="972"/>
      <c r="D108" s="972"/>
    </row>
    <row r="109">
      <c r="A109" s="1121" t="s">
        <v>10037</v>
      </c>
      <c r="B109" s="972"/>
      <c r="C109" s="972"/>
      <c r="D109" s="972"/>
    </row>
    <row r="110">
      <c r="A110" s="1121" t="s">
        <v>10038</v>
      </c>
      <c r="B110" s="972"/>
      <c r="C110" s="972"/>
      <c r="D110" s="972"/>
    </row>
    <row r="111">
      <c r="A111" s="1120" t="s">
        <v>10039</v>
      </c>
      <c r="B111" s="1114">
        <v>4.0</v>
      </c>
      <c r="C111" s="1114">
        <v>0.0</v>
      </c>
      <c r="D111" s="1114">
        <v>2.0</v>
      </c>
      <c r="E111" s="1117">
        <f t="shared" ref="E111:E121" si="17">IF(AND(ISBLANK(B111)=FALSE,ISBLANK(D111)=FALSE,D111&gt;0),B111/D111,)</f>
        <v>2</v>
      </c>
      <c r="F111" s="5"/>
    </row>
    <row r="112">
      <c r="A112" s="1120" t="s">
        <v>7437</v>
      </c>
      <c r="B112" s="1114">
        <v>6.0</v>
      </c>
      <c r="C112" s="1115"/>
      <c r="D112" s="1114">
        <v>3.0</v>
      </c>
      <c r="E112" s="1117">
        <f t="shared" si="17"/>
        <v>2</v>
      </c>
      <c r="F112" s="5"/>
    </row>
    <row r="113">
      <c r="A113" s="1120" t="s">
        <v>10040</v>
      </c>
      <c r="B113" s="1115"/>
      <c r="C113" s="1115"/>
      <c r="D113" s="1114">
        <v>3.0</v>
      </c>
      <c r="E113" s="1117" t="str">
        <f t="shared" si="17"/>
        <v/>
      </c>
      <c r="F113" s="5"/>
    </row>
    <row r="114">
      <c r="A114" s="1120" t="s">
        <v>10041</v>
      </c>
      <c r="B114" s="1114">
        <v>4.0</v>
      </c>
      <c r="C114" s="1114">
        <v>1.0</v>
      </c>
      <c r="D114" s="1114">
        <v>3.0</v>
      </c>
      <c r="E114" s="1117">
        <f t="shared" si="17"/>
        <v>1.333333333</v>
      </c>
      <c r="F114" s="5"/>
    </row>
    <row r="115">
      <c r="A115" s="1120" t="s">
        <v>8130</v>
      </c>
      <c r="B115" s="1114">
        <v>4.0</v>
      </c>
      <c r="C115" s="1114">
        <v>0.0</v>
      </c>
      <c r="D115" s="1114">
        <v>5.0</v>
      </c>
      <c r="E115" s="1117">
        <f t="shared" si="17"/>
        <v>0.8</v>
      </c>
      <c r="F115" s="5"/>
    </row>
    <row r="116">
      <c r="A116" s="1120" t="s">
        <v>7386</v>
      </c>
      <c r="B116" s="1114">
        <v>5.0</v>
      </c>
      <c r="C116" s="1114">
        <v>0.0</v>
      </c>
      <c r="D116" s="1114">
        <v>2.0</v>
      </c>
      <c r="E116" s="1117">
        <f t="shared" si="17"/>
        <v>2.5</v>
      </c>
      <c r="F116" s="43" t="s">
        <v>10042</v>
      </c>
    </row>
    <row r="117">
      <c r="A117" s="1120" t="s">
        <v>8121</v>
      </c>
      <c r="B117" s="1114">
        <v>5.0</v>
      </c>
      <c r="C117" s="1114">
        <v>0.0</v>
      </c>
      <c r="D117" s="1114">
        <v>2.0</v>
      </c>
      <c r="E117" s="1117">
        <f t="shared" si="17"/>
        <v>2.5</v>
      </c>
      <c r="F117" s="5"/>
    </row>
    <row r="118">
      <c r="A118" s="1120" t="s">
        <v>8059</v>
      </c>
      <c r="B118" s="1114">
        <v>5.0</v>
      </c>
      <c r="C118" s="1114">
        <v>0.0</v>
      </c>
      <c r="D118" s="1114">
        <v>5.0</v>
      </c>
      <c r="E118" s="1117">
        <f t="shared" si="17"/>
        <v>1</v>
      </c>
      <c r="F118" s="5"/>
    </row>
    <row r="119">
      <c r="A119" s="1120" t="s">
        <v>8190</v>
      </c>
      <c r="B119" s="1118">
        <v>2.0</v>
      </c>
      <c r="C119" s="1114">
        <v>0.0</v>
      </c>
      <c r="D119" s="1114">
        <v>0.0</v>
      </c>
      <c r="E119" s="1117" t="str">
        <f t="shared" si="17"/>
        <v/>
      </c>
      <c r="F119" s="5"/>
    </row>
    <row r="120">
      <c r="A120" s="1120" t="s">
        <v>7440</v>
      </c>
      <c r="B120" s="1114">
        <v>5.0</v>
      </c>
      <c r="C120" s="1114">
        <v>0.0</v>
      </c>
      <c r="D120" s="1114">
        <v>4.0</v>
      </c>
      <c r="E120" s="1117">
        <f t="shared" si="17"/>
        <v>1.25</v>
      </c>
      <c r="F120" s="5"/>
    </row>
    <row r="121">
      <c r="A121" s="1120" t="s">
        <v>10043</v>
      </c>
      <c r="B121" s="1118">
        <v>1.0</v>
      </c>
      <c r="C121" s="1114">
        <v>0.0</v>
      </c>
      <c r="D121" s="1114">
        <v>0.0</v>
      </c>
      <c r="E121" s="1117" t="str">
        <f t="shared" si="17"/>
        <v/>
      </c>
      <c r="F121" s="5"/>
    </row>
    <row r="122">
      <c r="A122" s="1120" t="s">
        <v>10044</v>
      </c>
      <c r="B122" s="1114">
        <v>5.0</v>
      </c>
      <c r="C122" s="1114">
        <v>0.0</v>
      </c>
      <c r="D122" s="1114">
        <v>4.0</v>
      </c>
      <c r="E122" s="1117" t="str">
        <f>IF(AND(ISBLANK(#REF!)=FALSE,ISBLANK(D122)=FALSE,D122&gt;0),#REF!/D122,)</f>
        <v>#REF!</v>
      </c>
      <c r="F122" s="5"/>
    </row>
    <row r="123">
      <c r="A123" s="1120" t="s">
        <v>10045</v>
      </c>
      <c r="B123" s="1114">
        <v>1.0</v>
      </c>
      <c r="C123" s="1114">
        <v>1.0</v>
      </c>
      <c r="D123" s="1114">
        <v>2.0</v>
      </c>
      <c r="E123" s="1117">
        <f t="shared" ref="E123:E138" si="18">IF(AND(ISBLANK(B123)=FALSE,ISBLANK(D123)=FALSE,D123&gt;0),B123/D123,)</f>
        <v>0.5</v>
      </c>
      <c r="F123" s="5"/>
    </row>
    <row r="124">
      <c r="A124" s="1120" t="s">
        <v>10046</v>
      </c>
      <c r="B124" s="1114">
        <v>6.0</v>
      </c>
      <c r="C124" s="1114">
        <v>1.0</v>
      </c>
      <c r="D124" s="1114">
        <v>3.0</v>
      </c>
      <c r="E124" s="1117">
        <f t="shared" si="18"/>
        <v>2</v>
      </c>
      <c r="F124" s="5"/>
    </row>
    <row r="125">
      <c r="A125" s="1120" t="s">
        <v>10047</v>
      </c>
      <c r="B125" s="1114">
        <v>2.0</v>
      </c>
      <c r="C125" s="1114"/>
      <c r="D125" s="1114">
        <v>0.0</v>
      </c>
      <c r="E125" s="1117" t="str">
        <f t="shared" si="18"/>
        <v/>
      </c>
      <c r="F125" s="5"/>
    </row>
    <row r="126">
      <c r="A126" s="1120" t="s">
        <v>10048</v>
      </c>
      <c r="B126" s="1114">
        <v>6.0</v>
      </c>
      <c r="C126" s="1114">
        <v>0.0</v>
      </c>
      <c r="D126" s="1114">
        <v>3.0</v>
      </c>
      <c r="E126" s="1117">
        <f t="shared" si="18"/>
        <v>2</v>
      </c>
      <c r="F126" s="5"/>
    </row>
    <row r="127">
      <c r="A127" s="1120" t="s">
        <v>10049</v>
      </c>
      <c r="B127" s="1114">
        <v>1.0</v>
      </c>
      <c r="C127" s="1115"/>
      <c r="D127" s="1114">
        <v>4.0</v>
      </c>
      <c r="E127" s="1117">
        <f t="shared" si="18"/>
        <v>0.25</v>
      </c>
      <c r="F127" s="5"/>
    </row>
    <row r="128">
      <c r="A128" s="1120" t="s">
        <v>8213</v>
      </c>
      <c r="B128" s="1114">
        <v>3.0</v>
      </c>
      <c r="C128" s="1114">
        <v>1.0</v>
      </c>
      <c r="D128" s="1114">
        <v>3.0</v>
      </c>
      <c r="E128" s="1117">
        <f t="shared" si="18"/>
        <v>1</v>
      </c>
      <c r="F128" s="5"/>
    </row>
    <row r="129">
      <c r="A129" s="1120" t="s">
        <v>10050</v>
      </c>
      <c r="B129" s="1114">
        <v>4.0</v>
      </c>
      <c r="C129" s="1115"/>
      <c r="D129" s="1114">
        <v>3.0</v>
      </c>
      <c r="E129" s="1117">
        <f t="shared" si="18"/>
        <v>1.333333333</v>
      </c>
      <c r="F129" s="5"/>
    </row>
    <row r="130">
      <c r="A130" s="1120" t="s">
        <v>7753</v>
      </c>
      <c r="B130" s="1114">
        <v>2.0</v>
      </c>
      <c r="C130" s="1115"/>
      <c r="D130" s="1114">
        <v>5.0</v>
      </c>
      <c r="E130" s="1117">
        <f t="shared" si="18"/>
        <v>0.4</v>
      </c>
      <c r="F130" s="5"/>
    </row>
    <row r="131">
      <c r="A131" s="1120" t="s">
        <v>7573</v>
      </c>
      <c r="B131" s="1114">
        <v>4.0</v>
      </c>
      <c r="C131" s="1114">
        <v>1.0</v>
      </c>
      <c r="D131" s="1114">
        <v>4.0</v>
      </c>
      <c r="E131" s="1117">
        <f t="shared" si="18"/>
        <v>1</v>
      </c>
      <c r="F131" s="5"/>
    </row>
    <row r="132">
      <c r="A132" s="1120" t="s">
        <v>10051</v>
      </c>
      <c r="B132" s="1114">
        <v>3.0</v>
      </c>
      <c r="C132" s="1115"/>
      <c r="D132" s="1114">
        <v>3.0</v>
      </c>
      <c r="E132" s="1117">
        <f t="shared" si="18"/>
        <v>1</v>
      </c>
      <c r="F132" s="5"/>
    </row>
    <row r="133">
      <c r="A133" s="1120" t="s">
        <v>7476</v>
      </c>
      <c r="B133" s="1114">
        <v>6.0</v>
      </c>
      <c r="C133" s="1114">
        <v>0.0</v>
      </c>
      <c r="D133" s="1114">
        <v>3.0</v>
      </c>
      <c r="E133" s="1117">
        <f t="shared" si="18"/>
        <v>2</v>
      </c>
      <c r="F133" s="5"/>
    </row>
    <row r="134">
      <c r="A134" s="1120" t="s">
        <v>7822</v>
      </c>
      <c r="B134" s="1114">
        <v>7.0</v>
      </c>
      <c r="C134" s="1114">
        <v>2.0</v>
      </c>
      <c r="D134" s="1114">
        <v>5.0</v>
      </c>
      <c r="E134" s="1117">
        <f t="shared" si="18"/>
        <v>1.4</v>
      </c>
      <c r="F134" s="5"/>
    </row>
    <row r="135">
      <c r="A135" s="1120" t="s">
        <v>7844</v>
      </c>
      <c r="B135" s="1114">
        <v>6.0</v>
      </c>
      <c r="C135" s="1114">
        <v>0.0</v>
      </c>
      <c r="D135" s="1114">
        <v>4.0</v>
      </c>
      <c r="E135" s="1117">
        <f t="shared" si="18"/>
        <v>1.5</v>
      </c>
      <c r="F135" s="43" t="s">
        <v>10052</v>
      </c>
    </row>
    <row r="136">
      <c r="A136" s="1127" t="s">
        <v>10053</v>
      </c>
      <c r="B136" s="1128">
        <v>5.0</v>
      </c>
      <c r="C136" s="1128">
        <v>1.0</v>
      </c>
      <c r="D136" s="1128">
        <v>3.0</v>
      </c>
      <c r="E136" s="1129">
        <f t="shared" si="18"/>
        <v>1.666666667</v>
      </c>
      <c r="F136" s="1130"/>
      <c r="G136" s="1131"/>
      <c r="I136" s="1131"/>
      <c r="J136" s="1131"/>
      <c r="K136" s="1131"/>
      <c r="L136" s="1131"/>
      <c r="M136" s="1131"/>
      <c r="N136" s="1131"/>
      <c r="O136" s="1131"/>
      <c r="P136" s="1131"/>
      <c r="Q136" s="1131"/>
      <c r="R136" s="1131"/>
      <c r="S136" s="1131"/>
      <c r="T136" s="1131"/>
      <c r="U136" s="1131"/>
      <c r="V136" s="1131"/>
      <c r="W136" s="1131"/>
      <c r="X136" s="1131"/>
      <c r="Y136" s="1131"/>
      <c r="Z136" s="1131"/>
      <c r="AA136" s="1131"/>
    </row>
    <row r="137">
      <c r="A137" s="1120" t="s">
        <v>10054</v>
      </c>
      <c r="B137" s="1115"/>
      <c r="C137" s="1115"/>
      <c r="D137" s="1114">
        <v>2.0</v>
      </c>
      <c r="E137" s="1117" t="str">
        <f t="shared" si="18"/>
        <v/>
      </c>
      <c r="F137" s="5"/>
    </row>
    <row r="138">
      <c r="A138" s="1120" t="s">
        <v>10055</v>
      </c>
      <c r="B138" s="1118">
        <v>1.0</v>
      </c>
      <c r="C138" s="1115"/>
      <c r="D138" s="1114">
        <v>0.0</v>
      </c>
      <c r="E138" s="1117" t="str">
        <f t="shared" si="18"/>
        <v/>
      </c>
      <c r="F138" s="5"/>
    </row>
    <row r="139">
      <c r="A139" s="1121" t="s">
        <v>10056</v>
      </c>
      <c r="B139" s="966">
        <v>1.0</v>
      </c>
      <c r="C139" s="972"/>
      <c r="D139" s="972"/>
    </row>
    <row r="140">
      <c r="A140" s="1120" t="s">
        <v>10057</v>
      </c>
      <c r="B140" s="1114">
        <v>3.0</v>
      </c>
      <c r="C140" s="1115"/>
      <c r="D140" s="1114">
        <v>2.0</v>
      </c>
      <c r="E140" s="1117">
        <f t="shared" ref="E140:E141" si="19">IF(AND(ISBLANK(B140)=FALSE,ISBLANK(D140)=FALSE,D140&gt;0),B140/D140,)</f>
        <v>1.5</v>
      </c>
      <c r="F140" s="5"/>
    </row>
    <row r="141">
      <c r="A141" s="1120" t="s">
        <v>10058</v>
      </c>
      <c r="B141" s="1118">
        <v>0.0</v>
      </c>
      <c r="C141" s="1115"/>
      <c r="D141" s="1114">
        <v>0.0</v>
      </c>
      <c r="E141" s="1117" t="str">
        <f t="shared" si="19"/>
        <v/>
      </c>
      <c r="F141" s="5"/>
    </row>
    <row r="142">
      <c r="A142" s="1121" t="s">
        <v>10059</v>
      </c>
      <c r="B142" s="966">
        <v>1.0</v>
      </c>
      <c r="C142" s="972"/>
      <c r="D142" s="972"/>
    </row>
    <row r="143">
      <c r="A143" s="1120" t="s">
        <v>7550</v>
      </c>
      <c r="B143" s="1114">
        <v>3.0</v>
      </c>
      <c r="C143" s="1114">
        <v>0.0</v>
      </c>
      <c r="D143" s="1114">
        <v>3.0</v>
      </c>
      <c r="E143" s="1117">
        <f t="shared" ref="E143:E144" si="20">IF(AND(ISBLANK(B143)=FALSE,ISBLANK(D143)=FALSE,D143&gt;0),B143/D143,)</f>
        <v>1</v>
      </c>
      <c r="F143" s="5"/>
    </row>
    <row r="144">
      <c r="A144" s="1120" t="s">
        <v>10060</v>
      </c>
      <c r="B144" s="1114">
        <v>8.0</v>
      </c>
      <c r="C144" s="1114">
        <v>0.0</v>
      </c>
      <c r="D144" s="1114">
        <v>5.0</v>
      </c>
      <c r="E144" s="1117">
        <f t="shared" si="20"/>
        <v>1.6</v>
      </c>
      <c r="F144" s="5"/>
    </row>
    <row r="145">
      <c r="A145" s="1121" t="s">
        <v>10061</v>
      </c>
      <c r="B145" s="972"/>
      <c r="C145" s="972"/>
      <c r="D145" s="972"/>
    </row>
    <row r="146">
      <c r="A146" s="1120" t="s">
        <v>10062</v>
      </c>
      <c r="B146" s="1114">
        <v>5.0</v>
      </c>
      <c r="C146" s="1114">
        <v>0.0</v>
      </c>
      <c r="D146" s="1114">
        <v>5.0</v>
      </c>
      <c r="E146" s="1117">
        <f t="shared" ref="E146:E148" si="21">IF(AND(ISBLANK(B146)=FALSE,ISBLANK(D146)=FALSE,D146&gt;0),B146/D146,)</f>
        <v>1</v>
      </c>
      <c r="F146" s="5"/>
    </row>
    <row r="147">
      <c r="A147" s="1120" t="s">
        <v>8033</v>
      </c>
      <c r="B147" s="1114">
        <v>6.0</v>
      </c>
      <c r="C147" s="1114">
        <v>2.0</v>
      </c>
      <c r="D147" s="1114">
        <v>2.0</v>
      </c>
      <c r="E147" s="1117">
        <f t="shared" si="21"/>
        <v>3</v>
      </c>
      <c r="F147" s="5"/>
    </row>
    <row r="148">
      <c r="A148" s="1120" t="s">
        <v>7992</v>
      </c>
      <c r="B148" s="1114">
        <v>1.0</v>
      </c>
      <c r="C148" s="1114">
        <v>0.0</v>
      </c>
      <c r="D148" s="1114">
        <v>3.0</v>
      </c>
      <c r="E148" s="1117">
        <f t="shared" si="21"/>
        <v>0.3333333333</v>
      </c>
      <c r="F148" s="43"/>
    </row>
    <row r="149">
      <c r="A149" s="1120" t="s">
        <v>8112</v>
      </c>
      <c r="B149" s="1114">
        <v>2.0</v>
      </c>
      <c r="C149" s="1114">
        <v>0.0</v>
      </c>
      <c r="D149" s="1114">
        <v>0.0</v>
      </c>
      <c r="E149" s="1117"/>
      <c r="F149" s="5"/>
    </row>
    <row r="150">
      <c r="A150" s="1120" t="s">
        <v>10063</v>
      </c>
      <c r="B150" s="1114">
        <v>1.0</v>
      </c>
      <c r="C150" s="1114">
        <v>0.0</v>
      </c>
      <c r="D150" s="1114">
        <v>0.0</v>
      </c>
      <c r="E150" s="1117" t="str">
        <f t="shared" ref="E150:E151" si="22">IF(AND(ISBLANK(B150)=FALSE,ISBLANK(D150)=FALSE,D150&gt;0),B150/D150,)</f>
        <v/>
      </c>
      <c r="F150" s="5"/>
    </row>
    <row r="151">
      <c r="A151" s="1120" t="s">
        <v>10064</v>
      </c>
      <c r="B151" s="1118">
        <v>0.0</v>
      </c>
      <c r="C151" s="1115"/>
      <c r="D151" s="1114">
        <v>0.0</v>
      </c>
      <c r="E151" s="1117" t="str">
        <f t="shared" si="22"/>
        <v/>
      </c>
      <c r="F151" s="5"/>
    </row>
    <row r="152">
      <c r="A152" s="1120" t="s">
        <v>7455</v>
      </c>
      <c r="B152" s="1114">
        <v>3.0</v>
      </c>
      <c r="C152" s="1114">
        <v>0.0</v>
      </c>
      <c r="D152" s="1114">
        <v>0.0</v>
      </c>
      <c r="E152" s="1117"/>
      <c r="F152" s="5"/>
    </row>
    <row r="153">
      <c r="A153" s="1120" t="s">
        <v>10065</v>
      </c>
      <c r="B153" s="1114">
        <v>8.0</v>
      </c>
      <c r="C153" s="1114">
        <v>1.0</v>
      </c>
      <c r="D153" s="1114">
        <v>4.0</v>
      </c>
      <c r="E153" s="1117">
        <f>IF(AND(ISBLANK(B153)=FALSE,ISBLANK(D153)=FALSE,D153&gt;0),B153/D153,)</f>
        <v>2</v>
      </c>
      <c r="F153" s="5"/>
    </row>
    <row r="154">
      <c r="A154" s="1121" t="s">
        <v>10066</v>
      </c>
      <c r="B154" s="972"/>
      <c r="C154" s="972"/>
      <c r="D154" s="972"/>
    </row>
    <row r="155">
      <c r="A155" s="1120" t="s">
        <v>10067</v>
      </c>
      <c r="B155" s="1114">
        <v>1.0</v>
      </c>
      <c r="C155" s="1114">
        <v>0.0</v>
      </c>
      <c r="D155" s="1114">
        <v>0.0</v>
      </c>
      <c r="E155" s="1117" t="str">
        <f t="shared" ref="E155:E166" si="23">IF(AND(ISBLANK(B155)=FALSE,ISBLANK(D155)=FALSE,D155&gt;0),B155/D155,)</f>
        <v/>
      </c>
      <c r="F155" s="5"/>
    </row>
    <row r="156">
      <c r="A156" s="1120" t="s">
        <v>10068</v>
      </c>
      <c r="B156" s="1114">
        <v>2.0</v>
      </c>
      <c r="C156" s="1114">
        <v>0.0</v>
      </c>
      <c r="D156" s="1114">
        <v>3.0</v>
      </c>
      <c r="E156" s="1117">
        <f t="shared" si="23"/>
        <v>0.6666666667</v>
      </c>
      <c r="F156" s="5"/>
    </row>
    <row r="157">
      <c r="A157" s="1120" t="s">
        <v>7473</v>
      </c>
      <c r="B157" s="1114">
        <v>1.0</v>
      </c>
      <c r="C157" s="1115"/>
      <c r="D157" s="1114">
        <v>1.0</v>
      </c>
      <c r="E157" s="1117">
        <f t="shared" si="23"/>
        <v>1</v>
      </c>
      <c r="F157" s="5"/>
    </row>
    <row r="158">
      <c r="A158" s="1120" t="s">
        <v>9444</v>
      </c>
      <c r="B158" s="1114">
        <v>5.0</v>
      </c>
      <c r="C158" s="1114">
        <v>0.0</v>
      </c>
      <c r="D158" s="1114">
        <v>3.0</v>
      </c>
      <c r="E158" s="1117">
        <f t="shared" si="23"/>
        <v>1.666666667</v>
      </c>
      <c r="F158" s="5"/>
    </row>
    <row r="159">
      <c r="A159" s="1120" t="s">
        <v>7400</v>
      </c>
      <c r="B159" s="1114">
        <v>8.0</v>
      </c>
      <c r="C159" s="1115"/>
      <c r="D159" s="1114">
        <v>4.0</v>
      </c>
      <c r="E159" s="1117">
        <f t="shared" si="23"/>
        <v>2</v>
      </c>
      <c r="F159" s="5"/>
    </row>
    <row r="160">
      <c r="A160" s="1120" t="s">
        <v>8022</v>
      </c>
      <c r="B160" s="1118">
        <v>2.0</v>
      </c>
      <c r="C160" s="1114">
        <v>0.0</v>
      </c>
      <c r="D160" s="1114">
        <v>3.0</v>
      </c>
      <c r="E160" s="1117">
        <f t="shared" si="23"/>
        <v>0.6666666667</v>
      </c>
      <c r="F160" s="43" t="s">
        <v>10069</v>
      </c>
    </row>
    <row r="161">
      <c r="A161" s="1120" t="s">
        <v>10070</v>
      </c>
      <c r="B161" s="1114">
        <v>4.0</v>
      </c>
      <c r="C161" s="1115"/>
      <c r="D161" s="1114">
        <v>4.0</v>
      </c>
      <c r="E161" s="1117">
        <f t="shared" si="23"/>
        <v>1</v>
      </c>
      <c r="F161" s="5"/>
    </row>
    <row r="162">
      <c r="A162" s="1120" t="s">
        <v>8019</v>
      </c>
      <c r="B162" s="1114">
        <v>4.0</v>
      </c>
      <c r="C162" s="1114">
        <v>1.0</v>
      </c>
      <c r="D162" s="1114">
        <v>3.0</v>
      </c>
      <c r="E162" s="1117">
        <f t="shared" si="23"/>
        <v>1.333333333</v>
      </c>
      <c r="F162" s="5"/>
    </row>
    <row r="163">
      <c r="A163" s="1120" t="s">
        <v>10071</v>
      </c>
      <c r="B163" s="1118">
        <v>0.0</v>
      </c>
      <c r="C163" s="1115"/>
      <c r="D163" s="1114">
        <v>0.0</v>
      </c>
      <c r="E163" s="1117" t="str">
        <f t="shared" si="23"/>
        <v/>
      </c>
      <c r="F163" s="5"/>
    </row>
    <row r="164">
      <c r="A164" s="1120" t="s">
        <v>8229</v>
      </c>
      <c r="B164" s="1114">
        <v>6.0</v>
      </c>
      <c r="C164" s="1114">
        <v>1.0</v>
      </c>
      <c r="D164" s="1114">
        <v>3.0</v>
      </c>
      <c r="E164" s="1117">
        <f t="shared" si="23"/>
        <v>2</v>
      </c>
      <c r="F164" s="5"/>
    </row>
    <row r="165">
      <c r="A165" s="1120" t="s">
        <v>10072</v>
      </c>
      <c r="B165" s="1114">
        <v>1.0</v>
      </c>
      <c r="C165" s="1115"/>
      <c r="D165" s="1114">
        <v>0.0</v>
      </c>
      <c r="E165" s="1117" t="str">
        <f t="shared" si="23"/>
        <v/>
      </c>
      <c r="F165" s="5"/>
    </row>
    <row r="166">
      <c r="A166" s="1120" t="s">
        <v>10073</v>
      </c>
      <c r="B166" s="1114">
        <v>6.0</v>
      </c>
      <c r="C166" s="1114">
        <v>1.0</v>
      </c>
      <c r="D166" s="1114">
        <v>2.0</v>
      </c>
      <c r="E166" s="1117">
        <f t="shared" si="23"/>
        <v>3</v>
      </c>
      <c r="F166" s="5"/>
    </row>
    <row r="167">
      <c r="A167" s="1120" t="s">
        <v>9041</v>
      </c>
      <c r="B167" s="966">
        <v>5.0</v>
      </c>
      <c r="C167" s="1115"/>
      <c r="D167" s="1114">
        <v>4.0</v>
      </c>
      <c r="E167" s="1117">
        <f>IF(AND(ISBLANK(B166)=FALSE,ISBLANK(D167)=FALSE,D167&gt;0),B166/D167,)</f>
        <v>1.5</v>
      </c>
      <c r="F167" s="5"/>
    </row>
    <row r="168">
      <c r="A168" s="1120" t="s">
        <v>10074</v>
      </c>
      <c r="B168" s="1114">
        <v>3.0</v>
      </c>
      <c r="C168" s="1115"/>
      <c r="D168" s="1114">
        <v>5.0</v>
      </c>
      <c r="E168" s="1117">
        <f t="shared" ref="E168:E174" si="24">IF(AND(ISBLANK(B168)=FALSE,ISBLANK(D168)=FALSE,D168&gt;0),B168/D168,)</f>
        <v>0.6</v>
      </c>
      <c r="F168" s="5"/>
    </row>
    <row r="169">
      <c r="A169" s="1120" t="s">
        <v>7544</v>
      </c>
      <c r="B169" s="1114">
        <v>5.0</v>
      </c>
      <c r="C169" s="1115"/>
      <c r="D169" s="1114">
        <v>2.0</v>
      </c>
      <c r="E169" s="1117">
        <f t="shared" si="24"/>
        <v>2.5</v>
      </c>
      <c r="F169" s="5"/>
    </row>
    <row r="170">
      <c r="A170" s="1120" t="s">
        <v>10075</v>
      </c>
      <c r="B170" s="1118">
        <v>1.0</v>
      </c>
      <c r="C170" s="1115"/>
      <c r="D170" s="1114">
        <v>0.0</v>
      </c>
      <c r="E170" s="1117" t="str">
        <f t="shared" si="24"/>
        <v/>
      </c>
      <c r="F170" s="5"/>
    </row>
    <row r="171">
      <c r="A171" s="1120" t="s">
        <v>10076</v>
      </c>
      <c r="B171" s="1114">
        <v>3.0</v>
      </c>
      <c r="C171" s="1114">
        <v>1.0</v>
      </c>
      <c r="D171" s="1114">
        <v>3.0</v>
      </c>
      <c r="E171" s="1117">
        <f t="shared" si="24"/>
        <v>1</v>
      </c>
      <c r="F171" s="5"/>
    </row>
    <row r="172">
      <c r="A172" s="1120" t="s">
        <v>7782</v>
      </c>
      <c r="B172" s="1114">
        <v>2.0</v>
      </c>
      <c r="C172" s="1115"/>
      <c r="D172" s="1114">
        <v>0.0</v>
      </c>
      <c r="E172" s="1117" t="str">
        <f t="shared" si="24"/>
        <v/>
      </c>
      <c r="F172" s="5"/>
    </row>
    <row r="173">
      <c r="A173" s="1120" t="s">
        <v>10077</v>
      </c>
      <c r="B173" s="1114">
        <v>1.0</v>
      </c>
      <c r="C173" s="1115"/>
      <c r="D173" s="1114">
        <v>5.0</v>
      </c>
      <c r="E173" s="1117">
        <f t="shared" si="24"/>
        <v>0.2</v>
      </c>
      <c r="F173" s="5"/>
    </row>
    <row r="174">
      <c r="A174" s="1120" t="s">
        <v>10078</v>
      </c>
      <c r="B174" s="1114">
        <v>7.0</v>
      </c>
      <c r="C174" s="1114">
        <v>1.0</v>
      </c>
      <c r="D174" s="1114">
        <v>6.0</v>
      </c>
      <c r="E174" s="1117">
        <f t="shared" si="24"/>
        <v>1.166666667</v>
      </c>
      <c r="F174" s="43" t="s">
        <v>10079</v>
      </c>
    </row>
    <row r="175">
      <c r="A175" s="1121" t="s">
        <v>10080</v>
      </c>
      <c r="B175" s="966">
        <v>1.0</v>
      </c>
      <c r="C175" s="972"/>
      <c r="D175" s="972"/>
    </row>
    <row r="176">
      <c r="A176" s="1120" t="s">
        <v>10081</v>
      </c>
      <c r="B176" s="1114">
        <v>1.0</v>
      </c>
      <c r="C176" s="1115"/>
      <c r="D176" s="1114">
        <v>3.0</v>
      </c>
      <c r="E176" s="1117">
        <f t="shared" ref="E176:E177" si="25">IF(AND(ISBLANK(B176)=FALSE,ISBLANK(D176)=FALSE,D176&gt;0),B176/D176,)</f>
        <v>0.3333333333</v>
      </c>
      <c r="F176" s="5"/>
    </row>
    <row r="177">
      <c r="A177" s="1120" t="s">
        <v>10082</v>
      </c>
      <c r="B177" s="1118">
        <v>0.0</v>
      </c>
      <c r="C177" s="1115"/>
      <c r="D177" s="1114">
        <v>0.0</v>
      </c>
      <c r="E177" s="1117" t="str">
        <f t="shared" si="25"/>
        <v/>
      </c>
      <c r="F177" s="5"/>
    </row>
    <row r="178">
      <c r="A178" s="1121" t="s">
        <v>10083</v>
      </c>
      <c r="B178" s="972"/>
      <c r="C178" s="972"/>
      <c r="D178" s="972"/>
    </row>
    <row r="179">
      <c r="A179" s="1121" t="s">
        <v>10084</v>
      </c>
      <c r="B179" s="972"/>
      <c r="C179" s="972"/>
      <c r="D179" s="972"/>
    </row>
    <row r="180">
      <c r="A180" s="1120" t="s">
        <v>10085</v>
      </c>
      <c r="B180" s="1114">
        <v>1.0</v>
      </c>
      <c r="C180" s="1115"/>
      <c r="D180" s="1114">
        <v>0.0</v>
      </c>
      <c r="E180" s="1117" t="str">
        <f t="shared" ref="E180:E181" si="26">IF(AND(ISBLANK(B180)=FALSE,ISBLANK(D180)=FALSE,D180&gt;0),B180/D180,)</f>
        <v/>
      </c>
      <c r="F180" s="5"/>
    </row>
    <row r="181">
      <c r="A181" s="1120" t="s">
        <v>10086</v>
      </c>
      <c r="B181" s="1114">
        <v>3.0</v>
      </c>
      <c r="C181" s="1115"/>
      <c r="D181" s="1114">
        <v>3.0</v>
      </c>
      <c r="E181" s="1117">
        <f t="shared" si="26"/>
        <v>1</v>
      </c>
      <c r="F181" s="966" t="s">
        <v>10087</v>
      </c>
      <c r="G181" s="50" t="s">
        <v>10088</v>
      </c>
    </row>
    <row r="182">
      <c r="B182" s="972"/>
      <c r="C182" s="972"/>
      <c r="D182" s="481"/>
      <c r="E182" s="481"/>
      <c r="F182" s="43"/>
      <c r="I182" s="43"/>
      <c r="J182" s="43"/>
      <c r="K182" s="43"/>
    </row>
    <row r="183">
      <c r="B183" s="972">
        <f>sum(B2:B181)</f>
        <v>528</v>
      </c>
      <c r="C183" s="972"/>
      <c r="D183" s="481">
        <f>sum(D2:D181)</f>
        <v>347</v>
      </c>
      <c r="E183" s="481">
        <f>B183/D183</f>
        <v>1.521613833</v>
      </c>
      <c r="F183" s="43"/>
      <c r="I183" s="43"/>
      <c r="J183" s="43"/>
      <c r="K183" s="43"/>
    </row>
    <row r="184">
      <c r="B184" s="972"/>
      <c r="C184" s="972"/>
      <c r="D184" s="481" t="s">
        <v>10089</v>
      </c>
      <c r="E184" s="481"/>
      <c r="F184" s="43" t="s">
        <v>10090</v>
      </c>
      <c r="I184" s="43"/>
    </row>
    <row r="185">
      <c r="A185" s="1132"/>
      <c r="B185" s="972"/>
      <c r="C185" s="972"/>
      <c r="D185" s="972"/>
    </row>
    <row r="186">
      <c r="B186" s="972"/>
      <c r="C186" s="972"/>
      <c r="D186" s="972"/>
    </row>
    <row r="187">
      <c r="B187" s="972"/>
      <c r="C187" s="972"/>
      <c r="D187" s="972"/>
    </row>
    <row r="188">
      <c r="B188" s="972"/>
      <c r="C188" s="972"/>
      <c r="D188" s="972"/>
    </row>
    <row r="189">
      <c r="B189" s="972"/>
      <c r="C189" s="972"/>
      <c r="D189" s="972"/>
    </row>
    <row r="190">
      <c r="B190" s="972"/>
      <c r="C190" s="972"/>
      <c r="D190" s="972"/>
    </row>
    <row r="191">
      <c r="B191" s="972"/>
      <c r="C191" s="972"/>
      <c r="D191" s="972"/>
    </row>
    <row r="192">
      <c r="B192" s="972"/>
      <c r="C192" s="972"/>
      <c r="D192" s="972"/>
    </row>
    <row r="193">
      <c r="B193" s="972"/>
      <c r="C193" s="972"/>
      <c r="D193" s="972"/>
    </row>
    <row r="194">
      <c r="B194" s="972"/>
      <c r="C194" s="972"/>
      <c r="D194" s="972"/>
    </row>
    <row r="195">
      <c r="B195" s="972"/>
      <c r="C195" s="972"/>
      <c r="D195" s="972"/>
    </row>
    <row r="196">
      <c r="B196" s="972"/>
      <c r="C196" s="972"/>
      <c r="D196" s="972"/>
    </row>
    <row r="197">
      <c r="B197" s="972"/>
      <c r="C197" s="972"/>
      <c r="D197" s="972"/>
    </row>
    <row r="198">
      <c r="B198" s="972"/>
      <c r="C198" s="972"/>
      <c r="D198" s="972"/>
    </row>
    <row r="199">
      <c r="B199" s="972"/>
      <c r="C199" s="972"/>
      <c r="D199" s="972"/>
    </row>
    <row r="200">
      <c r="B200" s="972"/>
      <c r="C200" s="972"/>
      <c r="D200" s="972"/>
    </row>
    <row r="201">
      <c r="B201" s="972"/>
      <c r="C201" s="972"/>
      <c r="D201" s="972"/>
    </row>
    <row r="202">
      <c r="B202" s="972"/>
      <c r="C202" s="972"/>
      <c r="D202" s="972"/>
    </row>
    <row r="203">
      <c r="B203" s="972"/>
      <c r="C203" s="972"/>
      <c r="D203" s="972"/>
    </row>
    <row r="204">
      <c r="B204" s="972"/>
      <c r="C204" s="972"/>
      <c r="D204" s="972"/>
    </row>
    <row r="205">
      <c r="B205" s="972"/>
      <c r="C205" s="972"/>
      <c r="D205" s="972"/>
    </row>
    <row r="206">
      <c r="B206" s="972"/>
      <c r="C206" s="972"/>
      <c r="D206" s="972"/>
    </row>
    <row r="207">
      <c r="B207" s="972"/>
      <c r="C207" s="972"/>
      <c r="D207" s="972"/>
    </row>
    <row r="208">
      <c r="B208" s="972"/>
      <c r="C208" s="972"/>
      <c r="D208" s="972"/>
    </row>
    <row r="209">
      <c r="B209" s="972"/>
      <c r="C209" s="972"/>
      <c r="D209" s="972"/>
    </row>
    <row r="210">
      <c r="B210" s="972"/>
      <c r="C210" s="972"/>
      <c r="D210" s="972"/>
    </row>
    <row r="211">
      <c r="B211" s="972"/>
      <c r="C211" s="972"/>
      <c r="D211" s="972"/>
    </row>
    <row r="212">
      <c r="B212" s="972"/>
      <c r="C212" s="972"/>
      <c r="D212" s="972"/>
    </row>
    <row r="213">
      <c r="B213" s="972"/>
      <c r="C213" s="972"/>
      <c r="D213" s="972"/>
    </row>
    <row r="214">
      <c r="B214" s="972"/>
      <c r="C214" s="972"/>
      <c r="D214" s="972"/>
    </row>
    <row r="215">
      <c r="B215" s="972"/>
      <c r="C215" s="972"/>
      <c r="D215" s="972"/>
    </row>
    <row r="216">
      <c r="B216" s="972"/>
      <c r="C216" s="972"/>
      <c r="D216" s="972"/>
    </row>
    <row r="217">
      <c r="B217" s="972"/>
      <c r="C217" s="972"/>
      <c r="D217" s="972"/>
    </row>
    <row r="218">
      <c r="B218" s="972"/>
      <c r="C218" s="972"/>
      <c r="D218" s="972"/>
    </row>
    <row r="219">
      <c r="B219" s="972"/>
      <c r="C219" s="972"/>
      <c r="D219" s="972"/>
    </row>
    <row r="220">
      <c r="B220" s="972"/>
      <c r="C220" s="972"/>
      <c r="D220" s="972"/>
    </row>
    <row r="221">
      <c r="B221" s="972"/>
      <c r="C221" s="972"/>
      <c r="D221" s="972"/>
    </row>
    <row r="222">
      <c r="B222" s="972"/>
      <c r="C222" s="972"/>
      <c r="D222" s="972"/>
      <c r="F222" s="1133" t="s">
        <v>10091</v>
      </c>
      <c r="H222" s="50" t="s">
        <v>10092</v>
      </c>
      <c r="I222" s="50" t="s">
        <v>10093</v>
      </c>
      <c r="K222" s="50" t="s">
        <v>10094</v>
      </c>
      <c r="L222" s="50" t="s">
        <v>10093</v>
      </c>
      <c r="M222" s="50" t="s">
        <v>10095</v>
      </c>
      <c r="N222" s="50" t="s">
        <v>10093</v>
      </c>
    </row>
    <row r="223">
      <c r="B223" s="972"/>
      <c r="C223" s="972"/>
      <c r="D223" s="972"/>
      <c r="H223" s="50">
        <v>0.0</v>
      </c>
      <c r="I223" s="50">
        <v>21.0</v>
      </c>
      <c r="K223" s="50">
        <v>0.0</v>
      </c>
      <c r="L223" s="50">
        <v>2.0</v>
      </c>
      <c r="M223" s="50">
        <v>0.0</v>
      </c>
      <c r="N223" s="50">
        <v>1.0</v>
      </c>
    </row>
    <row r="224">
      <c r="B224" s="972"/>
      <c r="C224" s="972"/>
      <c r="D224" s="972"/>
      <c r="H224" s="50" t="s">
        <v>10096</v>
      </c>
      <c r="I224" s="50">
        <v>29.0</v>
      </c>
      <c r="K224" s="50">
        <v>1.0</v>
      </c>
      <c r="L224" s="50">
        <v>38.0</v>
      </c>
      <c r="M224" s="50">
        <v>1.0</v>
      </c>
      <c r="N224" s="50">
        <v>17.0</v>
      </c>
    </row>
    <row r="225">
      <c r="B225" s="972"/>
      <c r="C225" s="972"/>
      <c r="D225" s="972"/>
      <c r="H225" s="50" t="s">
        <v>10097</v>
      </c>
      <c r="I225" s="50">
        <v>45.0</v>
      </c>
      <c r="K225" s="50">
        <v>2.0</v>
      </c>
      <c r="L225" s="50">
        <v>17.0</v>
      </c>
      <c r="M225" s="50">
        <v>2.0</v>
      </c>
      <c r="N225" s="50">
        <v>10.0</v>
      </c>
    </row>
    <row r="226">
      <c r="B226" s="972"/>
      <c r="C226" s="972"/>
      <c r="D226" s="972"/>
      <c r="H226" s="50" t="s">
        <v>10098</v>
      </c>
      <c r="I226" s="50">
        <v>28.0</v>
      </c>
      <c r="K226" s="50">
        <v>3.0</v>
      </c>
      <c r="L226" s="50">
        <v>2.0</v>
      </c>
      <c r="M226" s="50">
        <v>3.0</v>
      </c>
      <c r="N226" s="50">
        <v>3.0</v>
      </c>
    </row>
    <row r="227">
      <c r="B227" s="972"/>
      <c r="C227" s="972"/>
      <c r="D227" s="972"/>
      <c r="H227" s="50" t="s">
        <v>10099</v>
      </c>
      <c r="I227" s="50">
        <v>11.0</v>
      </c>
      <c r="K227" s="50">
        <v>4.0</v>
      </c>
      <c r="L227" s="50">
        <v>1.0</v>
      </c>
      <c r="M227" s="50">
        <v>4.0</v>
      </c>
      <c r="N227" s="50">
        <v>0.0</v>
      </c>
    </row>
    <row r="228">
      <c r="B228" s="972"/>
      <c r="C228" s="972"/>
      <c r="D228" s="972"/>
      <c r="H228" s="50" t="s">
        <v>10100</v>
      </c>
      <c r="I228" s="50">
        <v>3.0</v>
      </c>
      <c r="K228" s="50">
        <v>5.0</v>
      </c>
      <c r="L228" s="50">
        <v>0.0</v>
      </c>
      <c r="M228" s="50">
        <v>5.0</v>
      </c>
      <c r="N228" s="50">
        <v>0.0</v>
      </c>
    </row>
    <row r="229">
      <c r="B229" s="972"/>
      <c r="C229" s="972"/>
      <c r="D229" s="972"/>
      <c r="H229" s="50" t="s">
        <v>10101</v>
      </c>
      <c r="I229" s="50">
        <v>3.0</v>
      </c>
    </row>
    <row r="230">
      <c r="B230" s="972"/>
      <c r="C230" s="972"/>
      <c r="D230" s="972"/>
      <c r="H230" s="50" t="s">
        <v>10102</v>
      </c>
      <c r="I230" s="50">
        <v>1.0</v>
      </c>
    </row>
    <row r="231">
      <c r="B231" s="972"/>
      <c r="C231" s="972"/>
      <c r="D231" s="972"/>
      <c r="H231" s="50" t="s">
        <v>10103</v>
      </c>
      <c r="I231" s="50">
        <v>0.0</v>
      </c>
    </row>
    <row r="232">
      <c r="B232" s="972"/>
      <c r="C232" s="972"/>
      <c r="D232" s="972"/>
      <c r="H232" s="50" t="s">
        <v>10104</v>
      </c>
      <c r="I232" s="50">
        <v>0.0</v>
      </c>
    </row>
    <row r="233">
      <c r="B233" s="972"/>
      <c r="C233" s="972"/>
      <c r="D233" s="972"/>
      <c r="H233" s="50" t="s">
        <v>10105</v>
      </c>
      <c r="I233" s="50">
        <v>0.0</v>
      </c>
    </row>
    <row r="234">
      <c r="B234" s="972"/>
      <c r="C234" s="972"/>
      <c r="D234" s="972"/>
      <c r="H234" s="50" t="s">
        <v>9708</v>
      </c>
      <c r="I234" s="50">
        <v>0.0</v>
      </c>
    </row>
    <row r="235">
      <c r="B235" s="972"/>
      <c r="C235" s="972"/>
      <c r="D235" s="972"/>
    </row>
    <row r="236">
      <c r="B236" s="972"/>
      <c r="C236" s="972"/>
      <c r="D236" s="972"/>
    </row>
    <row r="237">
      <c r="B237" s="972"/>
      <c r="C237" s="972"/>
      <c r="D237" s="972"/>
    </row>
    <row r="238">
      <c r="B238" s="972"/>
      <c r="C238" s="972"/>
      <c r="D238" s="972"/>
    </row>
    <row r="239">
      <c r="B239" s="972"/>
      <c r="C239" s="972"/>
      <c r="D239" s="972"/>
    </row>
    <row r="240">
      <c r="B240" s="972"/>
      <c r="C240" s="972"/>
      <c r="D240" s="972"/>
    </row>
    <row r="241">
      <c r="B241" s="972"/>
      <c r="C241" s="972"/>
      <c r="D241" s="972"/>
    </row>
    <row r="242">
      <c r="B242" s="972"/>
      <c r="C242" s="972"/>
      <c r="D242" s="972"/>
    </row>
    <row r="243">
      <c r="B243" s="972"/>
      <c r="C243" s="972"/>
      <c r="D243" s="972"/>
    </row>
    <row r="244">
      <c r="B244" s="972"/>
      <c r="C244" s="972"/>
      <c r="D244" s="972"/>
    </row>
    <row r="245">
      <c r="B245" s="972"/>
      <c r="C245" s="972"/>
      <c r="D245" s="972"/>
    </row>
    <row r="246">
      <c r="B246" s="972"/>
      <c r="C246" s="972"/>
      <c r="D246" s="972"/>
    </row>
    <row r="247">
      <c r="B247" s="972"/>
      <c r="C247" s="972"/>
      <c r="D247" s="972"/>
    </row>
    <row r="248">
      <c r="B248" s="972"/>
      <c r="C248" s="972"/>
      <c r="D248" s="972"/>
    </row>
    <row r="249">
      <c r="B249" s="972"/>
      <c r="C249" s="972"/>
      <c r="D249" s="972"/>
    </row>
    <row r="250">
      <c r="B250" s="972"/>
      <c r="C250" s="972"/>
      <c r="D250" s="972"/>
    </row>
    <row r="251">
      <c r="B251" s="972"/>
      <c r="C251" s="972"/>
      <c r="D251" s="972"/>
    </row>
    <row r="252">
      <c r="B252" s="972"/>
      <c r="C252" s="972"/>
      <c r="D252" s="972"/>
    </row>
    <row r="253">
      <c r="B253" s="972"/>
      <c r="C253" s="972"/>
      <c r="D253" s="972"/>
    </row>
    <row r="254">
      <c r="B254" s="972"/>
      <c r="C254" s="972"/>
      <c r="D254" s="972"/>
    </row>
    <row r="255">
      <c r="B255" s="972"/>
      <c r="C255" s="972"/>
      <c r="D255" s="972"/>
    </row>
    <row r="256">
      <c r="B256" s="972"/>
      <c r="C256" s="972"/>
      <c r="D256" s="972"/>
    </row>
    <row r="257">
      <c r="B257" s="972"/>
      <c r="C257" s="972"/>
      <c r="D257" s="972"/>
    </row>
    <row r="258">
      <c r="B258" s="972"/>
      <c r="C258" s="972"/>
      <c r="D258" s="972"/>
    </row>
    <row r="259">
      <c r="B259" s="972"/>
      <c r="C259" s="972"/>
      <c r="D259" s="972"/>
    </row>
    <row r="260">
      <c r="B260" s="972"/>
      <c r="C260" s="972"/>
      <c r="D260" s="972"/>
    </row>
    <row r="261">
      <c r="B261" s="972"/>
      <c r="C261" s="972"/>
      <c r="D261" s="972"/>
    </row>
    <row r="262">
      <c r="B262" s="972"/>
      <c r="C262" s="972"/>
      <c r="D262" s="972"/>
    </row>
    <row r="263">
      <c r="B263" s="972"/>
      <c r="C263" s="972"/>
      <c r="D263" s="972"/>
    </row>
    <row r="264">
      <c r="B264" s="972"/>
      <c r="C264" s="972"/>
      <c r="D264" s="972"/>
    </row>
    <row r="265">
      <c r="B265" s="972"/>
      <c r="C265" s="972"/>
      <c r="D265" s="972"/>
    </row>
    <row r="266">
      <c r="B266" s="972"/>
      <c r="C266" s="972"/>
      <c r="D266" s="972"/>
    </row>
    <row r="267">
      <c r="B267" s="972"/>
      <c r="C267" s="972"/>
      <c r="D267" s="972"/>
    </row>
    <row r="268">
      <c r="B268" s="972"/>
      <c r="C268" s="972"/>
      <c r="D268" s="972"/>
    </row>
    <row r="269">
      <c r="B269" s="972"/>
      <c r="C269" s="972"/>
      <c r="D269" s="972"/>
    </row>
    <row r="270">
      <c r="B270" s="972"/>
      <c r="C270" s="972"/>
      <c r="D270" s="972"/>
    </row>
    <row r="271">
      <c r="B271" s="972"/>
      <c r="C271" s="972"/>
      <c r="D271" s="972"/>
    </row>
    <row r="272">
      <c r="B272" s="972"/>
      <c r="C272" s="972"/>
      <c r="D272" s="972"/>
    </row>
    <row r="273">
      <c r="B273" s="972"/>
      <c r="C273" s="972"/>
      <c r="D273" s="972"/>
    </row>
    <row r="274">
      <c r="B274" s="972"/>
      <c r="C274" s="972"/>
      <c r="D274" s="972"/>
    </row>
    <row r="275">
      <c r="B275" s="972"/>
      <c r="C275" s="972"/>
      <c r="D275" s="972"/>
    </row>
    <row r="276">
      <c r="B276" s="972"/>
      <c r="C276" s="972"/>
      <c r="D276" s="972"/>
    </row>
    <row r="277">
      <c r="B277" s="972"/>
      <c r="C277" s="972"/>
      <c r="D277" s="972"/>
    </row>
    <row r="278">
      <c r="B278" s="972"/>
      <c r="C278" s="972"/>
      <c r="D278" s="972"/>
    </row>
    <row r="279">
      <c r="B279" s="972"/>
      <c r="C279" s="972"/>
      <c r="D279" s="972"/>
    </row>
    <row r="280">
      <c r="B280" s="972"/>
      <c r="C280" s="972"/>
      <c r="D280" s="972"/>
    </row>
    <row r="281">
      <c r="B281" s="972"/>
      <c r="C281" s="972"/>
      <c r="D281" s="972"/>
    </row>
    <row r="282">
      <c r="B282" s="972"/>
      <c r="C282" s="972"/>
      <c r="D282" s="972"/>
    </row>
    <row r="283">
      <c r="B283" s="972"/>
      <c r="C283" s="972"/>
      <c r="D283" s="972"/>
    </row>
    <row r="284">
      <c r="B284" s="972"/>
      <c r="C284" s="972"/>
      <c r="D284" s="972"/>
    </row>
    <row r="285">
      <c r="B285" s="972"/>
      <c r="C285" s="972"/>
      <c r="D285" s="972"/>
    </row>
    <row r="286">
      <c r="B286" s="972"/>
      <c r="C286" s="972"/>
      <c r="D286" s="972"/>
    </row>
    <row r="287">
      <c r="B287" s="972"/>
      <c r="C287" s="972"/>
      <c r="D287" s="972"/>
    </row>
    <row r="288">
      <c r="B288" s="972"/>
      <c r="C288" s="972"/>
      <c r="D288" s="972"/>
    </row>
    <row r="289">
      <c r="B289" s="972"/>
      <c r="C289" s="972"/>
      <c r="D289" s="972"/>
    </row>
    <row r="290">
      <c r="B290" s="972"/>
      <c r="C290" s="972"/>
      <c r="D290" s="972"/>
    </row>
    <row r="291">
      <c r="B291" s="972"/>
      <c r="C291" s="972"/>
      <c r="D291" s="972"/>
    </row>
    <row r="292">
      <c r="B292" s="972"/>
      <c r="C292" s="972"/>
      <c r="D292" s="972"/>
    </row>
    <row r="293">
      <c r="B293" s="972"/>
      <c r="C293" s="972"/>
      <c r="D293" s="972"/>
    </row>
    <row r="294">
      <c r="B294" s="972"/>
      <c r="C294" s="972"/>
      <c r="D294" s="972"/>
    </row>
    <row r="295">
      <c r="B295" s="972"/>
      <c r="C295" s="972"/>
      <c r="D295" s="972"/>
    </row>
    <row r="296">
      <c r="B296" s="972"/>
      <c r="C296" s="972"/>
      <c r="D296" s="972"/>
    </row>
    <row r="297">
      <c r="B297" s="972"/>
      <c r="C297" s="972"/>
      <c r="D297" s="972"/>
    </row>
    <row r="298">
      <c r="B298" s="972"/>
      <c r="C298" s="972"/>
      <c r="D298" s="972"/>
    </row>
    <row r="299">
      <c r="B299" s="972"/>
      <c r="C299" s="972"/>
      <c r="D299" s="972"/>
    </row>
    <row r="300">
      <c r="B300" s="972"/>
      <c r="C300" s="972"/>
      <c r="D300" s="972"/>
    </row>
    <row r="301">
      <c r="B301" s="972"/>
      <c r="C301" s="972"/>
      <c r="D301" s="972"/>
    </row>
    <row r="302">
      <c r="B302" s="972"/>
      <c r="C302" s="972"/>
      <c r="D302" s="972"/>
    </row>
    <row r="303">
      <c r="B303" s="972"/>
      <c r="C303" s="972"/>
      <c r="D303" s="972"/>
    </row>
    <row r="304">
      <c r="B304" s="972"/>
      <c r="C304" s="972"/>
      <c r="D304" s="972"/>
    </row>
    <row r="305">
      <c r="B305" s="972"/>
      <c r="C305" s="972"/>
      <c r="D305" s="972"/>
    </row>
    <row r="306">
      <c r="B306" s="972"/>
      <c r="C306" s="972"/>
      <c r="D306" s="972"/>
    </row>
    <row r="307">
      <c r="B307" s="972"/>
      <c r="C307" s="972"/>
      <c r="D307" s="972"/>
    </row>
    <row r="308">
      <c r="B308" s="972"/>
      <c r="C308" s="972"/>
      <c r="D308" s="972"/>
    </row>
    <row r="309">
      <c r="B309" s="972"/>
      <c r="C309" s="972"/>
      <c r="D309" s="972"/>
    </row>
    <row r="310">
      <c r="B310" s="972"/>
      <c r="C310" s="972"/>
      <c r="D310" s="972"/>
    </row>
    <row r="311">
      <c r="B311" s="972"/>
      <c r="C311" s="972"/>
      <c r="D311" s="972"/>
    </row>
    <row r="312">
      <c r="B312" s="972"/>
      <c r="C312" s="972"/>
      <c r="D312" s="972"/>
    </row>
    <row r="313">
      <c r="B313" s="972"/>
      <c r="C313" s="972"/>
      <c r="D313" s="972"/>
    </row>
    <row r="314">
      <c r="B314" s="972"/>
      <c r="C314" s="972"/>
      <c r="D314" s="972"/>
    </row>
    <row r="315">
      <c r="B315" s="972"/>
      <c r="C315" s="972"/>
      <c r="D315" s="972"/>
    </row>
    <row r="316">
      <c r="B316" s="972"/>
      <c r="C316" s="972"/>
      <c r="D316" s="972"/>
    </row>
    <row r="317">
      <c r="B317" s="972"/>
      <c r="C317" s="972"/>
      <c r="D317" s="972"/>
    </row>
    <row r="318">
      <c r="B318" s="972"/>
      <c r="C318" s="972"/>
      <c r="D318" s="972"/>
    </row>
    <row r="319">
      <c r="B319" s="972"/>
      <c r="C319" s="972"/>
      <c r="D319" s="972"/>
    </row>
    <row r="320">
      <c r="B320" s="972"/>
      <c r="C320" s="972"/>
      <c r="D320" s="972"/>
    </row>
    <row r="321">
      <c r="B321" s="972"/>
      <c r="C321" s="972"/>
      <c r="D321" s="972"/>
    </row>
    <row r="322">
      <c r="B322" s="972"/>
      <c r="C322" s="972"/>
      <c r="D322" s="972"/>
    </row>
    <row r="323">
      <c r="B323" s="972"/>
      <c r="C323" s="972"/>
      <c r="D323" s="972"/>
    </row>
    <row r="324">
      <c r="B324" s="972"/>
      <c r="C324" s="972"/>
      <c r="D324" s="972"/>
    </row>
    <row r="325">
      <c r="B325" s="972"/>
      <c r="C325" s="972"/>
      <c r="D325" s="972"/>
    </row>
    <row r="326">
      <c r="B326" s="972"/>
      <c r="C326" s="972"/>
      <c r="D326" s="972"/>
    </row>
    <row r="327">
      <c r="B327" s="972"/>
      <c r="C327" s="972"/>
      <c r="D327" s="972"/>
    </row>
    <row r="328">
      <c r="B328" s="972"/>
      <c r="C328" s="972"/>
      <c r="D328" s="972"/>
    </row>
    <row r="329">
      <c r="B329" s="972"/>
      <c r="C329" s="972"/>
      <c r="D329" s="972"/>
    </row>
    <row r="330">
      <c r="B330" s="972"/>
      <c r="C330" s="972"/>
      <c r="D330" s="972"/>
    </row>
    <row r="331">
      <c r="B331" s="972"/>
      <c r="C331" s="972"/>
      <c r="D331" s="972"/>
    </row>
    <row r="332">
      <c r="B332" s="972"/>
      <c r="C332" s="972"/>
      <c r="D332" s="972"/>
    </row>
    <row r="333">
      <c r="B333" s="972"/>
      <c r="C333" s="972"/>
      <c r="D333" s="972"/>
    </row>
    <row r="334">
      <c r="B334" s="972"/>
      <c r="C334" s="972"/>
      <c r="D334" s="972"/>
    </row>
    <row r="335">
      <c r="B335" s="972"/>
      <c r="C335" s="972"/>
      <c r="D335" s="972"/>
    </row>
    <row r="336">
      <c r="B336" s="972"/>
      <c r="C336" s="972"/>
      <c r="D336" s="972"/>
    </row>
    <row r="337">
      <c r="B337" s="972"/>
      <c r="C337" s="972"/>
      <c r="D337" s="972"/>
    </row>
    <row r="338">
      <c r="B338" s="972"/>
      <c r="C338" s="972"/>
      <c r="D338" s="972"/>
    </row>
    <row r="339">
      <c r="B339" s="972"/>
      <c r="C339" s="972"/>
      <c r="D339" s="972"/>
    </row>
    <row r="340">
      <c r="B340" s="972"/>
      <c r="C340" s="972"/>
      <c r="D340" s="972"/>
    </row>
    <row r="341">
      <c r="B341" s="972"/>
      <c r="C341" s="972"/>
      <c r="D341" s="972"/>
    </row>
    <row r="342">
      <c r="B342" s="972"/>
      <c r="C342" s="972"/>
      <c r="D342" s="972"/>
    </row>
    <row r="343">
      <c r="B343" s="972"/>
      <c r="C343" s="972"/>
      <c r="D343" s="972"/>
    </row>
    <row r="344">
      <c r="B344" s="972"/>
      <c r="C344" s="972"/>
      <c r="D344" s="972"/>
    </row>
    <row r="345">
      <c r="B345" s="972"/>
      <c r="C345" s="972"/>
      <c r="D345" s="972"/>
    </row>
    <row r="346">
      <c r="B346" s="972"/>
      <c r="C346" s="972"/>
      <c r="D346" s="972"/>
    </row>
    <row r="347">
      <c r="B347" s="972"/>
      <c r="C347" s="972"/>
      <c r="D347" s="972"/>
    </row>
    <row r="348">
      <c r="B348" s="972"/>
      <c r="C348" s="972"/>
      <c r="D348" s="972"/>
    </row>
    <row r="349">
      <c r="B349" s="972"/>
      <c r="C349" s="972"/>
      <c r="D349" s="972"/>
    </row>
    <row r="350">
      <c r="B350" s="972"/>
      <c r="C350" s="972"/>
      <c r="D350" s="972"/>
    </row>
    <row r="351">
      <c r="B351" s="972"/>
      <c r="C351" s="972"/>
      <c r="D351" s="972"/>
    </row>
    <row r="352">
      <c r="B352" s="972"/>
      <c r="C352" s="972"/>
      <c r="D352" s="972"/>
    </row>
    <row r="353">
      <c r="B353" s="972"/>
      <c r="C353" s="972"/>
      <c r="D353" s="972"/>
    </row>
    <row r="354">
      <c r="B354" s="972"/>
      <c r="C354" s="972"/>
      <c r="D354" s="972"/>
    </row>
    <row r="355">
      <c r="B355" s="972"/>
      <c r="C355" s="972"/>
      <c r="D355" s="972"/>
    </row>
    <row r="356">
      <c r="B356" s="972"/>
      <c r="C356" s="972"/>
      <c r="D356" s="972"/>
    </row>
    <row r="357">
      <c r="B357" s="972"/>
      <c r="C357" s="972"/>
      <c r="D357" s="972"/>
    </row>
    <row r="358">
      <c r="B358" s="972"/>
      <c r="C358" s="972"/>
      <c r="D358" s="972"/>
    </row>
    <row r="359">
      <c r="B359" s="972"/>
      <c r="C359" s="972"/>
      <c r="D359" s="972"/>
    </row>
    <row r="360">
      <c r="B360" s="972"/>
      <c r="C360" s="972"/>
      <c r="D360" s="972"/>
    </row>
    <row r="361">
      <c r="B361" s="972"/>
      <c r="C361" s="972"/>
      <c r="D361" s="972"/>
    </row>
    <row r="362">
      <c r="B362" s="972"/>
      <c r="C362" s="972"/>
      <c r="D362" s="972"/>
    </row>
    <row r="363">
      <c r="B363" s="972"/>
      <c r="C363" s="972"/>
      <c r="D363" s="972"/>
    </row>
    <row r="364">
      <c r="B364" s="972"/>
      <c r="C364" s="972"/>
      <c r="D364" s="972"/>
    </row>
    <row r="365">
      <c r="B365" s="972"/>
      <c r="C365" s="972"/>
      <c r="D365" s="972"/>
    </row>
    <row r="366">
      <c r="B366" s="972"/>
      <c r="C366" s="972"/>
      <c r="D366" s="972"/>
    </row>
    <row r="367">
      <c r="B367" s="972"/>
      <c r="C367" s="972"/>
      <c r="D367" s="972"/>
    </row>
    <row r="368">
      <c r="B368" s="972"/>
      <c r="C368" s="972"/>
      <c r="D368" s="972"/>
    </row>
    <row r="369">
      <c r="B369" s="972"/>
      <c r="C369" s="972"/>
      <c r="D369" s="972"/>
    </row>
    <row r="370">
      <c r="B370" s="972"/>
      <c r="C370" s="972"/>
      <c r="D370" s="972"/>
    </row>
    <row r="371">
      <c r="B371" s="972"/>
      <c r="C371" s="972"/>
      <c r="D371" s="972"/>
    </row>
    <row r="372">
      <c r="B372" s="972"/>
      <c r="C372" s="972"/>
      <c r="D372" s="972"/>
    </row>
    <row r="373">
      <c r="B373" s="972"/>
      <c r="C373" s="972"/>
      <c r="D373" s="972"/>
    </row>
    <row r="374">
      <c r="B374" s="972"/>
      <c r="C374" s="972"/>
      <c r="D374" s="972"/>
    </row>
    <row r="375">
      <c r="B375" s="972"/>
      <c r="C375" s="972"/>
      <c r="D375" s="972"/>
    </row>
    <row r="376">
      <c r="B376" s="972"/>
      <c r="C376" s="972"/>
      <c r="D376" s="972"/>
    </row>
    <row r="377">
      <c r="B377" s="972"/>
      <c r="C377" s="972"/>
      <c r="D377" s="972"/>
    </row>
    <row r="378">
      <c r="B378" s="972"/>
      <c r="C378" s="972"/>
      <c r="D378" s="972"/>
    </row>
    <row r="379">
      <c r="B379" s="972"/>
      <c r="C379" s="972"/>
      <c r="D379" s="972"/>
    </row>
    <row r="380">
      <c r="B380" s="972"/>
      <c r="C380" s="972"/>
      <c r="D380" s="972"/>
    </row>
    <row r="381">
      <c r="B381" s="972"/>
      <c r="C381" s="972"/>
      <c r="D381" s="972"/>
    </row>
    <row r="382">
      <c r="B382" s="972"/>
      <c r="C382" s="972"/>
      <c r="D382" s="972"/>
    </row>
    <row r="383">
      <c r="B383" s="972"/>
      <c r="C383" s="972"/>
      <c r="D383" s="972"/>
    </row>
    <row r="384">
      <c r="B384" s="972"/>
      <c r="C384" s="972"/>
      <c r="D384" s="972"/>
    </row>
    <row r="385">
      <c r="B385" s="972"/>
      <c r="C385" s="972"/>
      <c r="D385" s="972"/>
    </row>
    <row r="386">
      <c r="B386" s="972"/>
      <c r="C386" s="972"/>
      <c r="D386" s="972"/>
    </row>
    <row r="387">
      <c r="B387" s="972"/>
      <c r="C387" s="972"/>
      <c r="D387" s="972"/>
    </row>
    <row r="388">
      <c r="B388" s="972"/>
      <c r="C388" s="972"/>
      <c r="D388" s="972"/>
    </row>
    <row r="389">
      <c r="B389" s="972"/>
      <c r="C389" s="972"/>
      <c r="D389" s="972"/>
    </row>
    <row r="390">
      <c r="B390" s="972"/>
      <c r="C390" s="972"/>
      <c r="D390" s="972"/>
    </row>
    <row r="391">
      <c r="B391" s="972"/>
      <c r="C391" s="972"/>
      <c r="D391" s="972"/>
    </row>
    <row r="392">
      <c r="B392" s="972"/>
      <c r="C392" s="972"/>
      <c r="D392" s="972"/>
    </row>
    <row r="393">
      <c r="B393" s="972"/>
      <c r="C393" s="972"/>
      <c r="D393" s="972"/>
    </row>
    <row r="394">
      <c r="B394" s="972"/>
      <c r="C394" s="972"/>
      <c r="D394" s="972"/>
    </row>
    <row r="395">
      <c r="B395" s="972"/>
      <c r="C395" s="972"/>
      <c r="D395" s="972"/>
    </row>
    <row r="396">
      <c r="B396" s="972"/>
      <c r="C396" s="972"/>
      <c r="D396" s="972"/>
    </row>
    <row r="397">
      <c r="B397" s="972"/>
      <c r="C397" s="972"/>
      <c r="D397" s="972"/>
    </row>
    <row r="398">
      <c r="B398" s="972"/>
      <c r="C398" s="972"/>
      <c r="D398" s="972"/>
    </row>
    <row r="399">
      <c r="B399" s="972"/>
      <c r="C399" s="972"/>
      <c r="D399" s="972"/>
    </row>
    <row r="400">
      <c r="B400" s="972"/>
      <c r="C400" s="972"/>
      <c r="D400" s="972"/>
    </row>
    <row r="401">
      <c r="B401" s="972"/>
      <c r="C401" s="972"/>
      <c r="D401" s="972"/>
    </row>
    <row r="402">
      <c r="B402" s="972"/>
      <c r="C402" s="972"/>
      <c r="D402" s="972"/>
    </row>
    <row r="403">
      <c r="B403" s="972"/>
      <c r="C403" s="972"/>
      <c r="D403" s="972"/>
    </row>
    <row r="404">
      <c r="B404" s="972"/>
      <c r="C404" s="972"/>
      <c r="D404" s="972"/>
    </row>
    <row r="405">
      <c r="B405" s="972"/>
      <c r="C405" s="972"/>
      <c r="D405" s="972"/>
    </row>
    <row r="406">
      <c r="B406" s="972"/>
      <c r="C406" s="972"/>
      <c r="D406" s="972"/>
    </row>
    <row r="407">
      <c r="B407" s="972"/>
      <c r="C407" s="972"/>
      <c r="D407" s="972"/>
    </row>
    <row r="408">
      <c r="B408" s="972"/>
      <c r="C408" s="972"/>
      <c r="D408" s="972"/>
    </row>
    <row r="409">
      <c r="B409" s="972"/>
      <c r="C409" s="972"/>
      <c r="D409" s="972"/>
    </row>
    <row r="410">
      <c r="B410" s="972"/>
      <c r="C410" s="972"/>
      <c r="D410" s="972"/>
    </row>
    <row r="411">
      <c r="B411" s="972"/>
      <c r="C411" s="972"/>
      <c r="D411" s="972"/>
    </row>
    <row r="412">
      <c r="B412" s="972"/>
      <c r="C412" s="972"/>
      <c r="D412" s="972"/>
    </row>
    <row r="413">
      <c r="B413" s="972"/>
      <c r="C413" s="972"/>
      <c r="D413" s="972"/>
    </row>
    <row r="414">
      <c r="B414" s="972"/>
      <c r="C414" s="972"/>
      <c r="D414" s="972"/>
    </row>
    <row r="415">
      <c r="B415" s="972"/>
      <c r="C415" s="972"/>
      <c r="D415" s="972"/>
    </row>
    <row r="416">
      <c r="B416" s="972"/>
      <c r="C416" s="972"/>
      <c r="D416" s="972"/>
    </row>
    <row r="417">
      <c r="B417" s="972"/>
      <c r="C417" s="972"/>
      <c r="D417" s="972"/>
    </row>
    <row r="418">
      <c r="B418" s="972"/>
      <c r="C418" s="972"/>
      <c r="D418" s="972"/>
    </row>
    <row r="419">
      <c r="B419" s="972"/>
      <c r="C419" s="972"/>
      <c r="D419" s="972"/>
    </row>
    <row r="420">
      <c r="B420" s="972"/>
      <c r="C420" s="972"/>
      <c r="D420" s="972"/>
    </row>
    <row r="421">
      <c r="B421" s="972"/>
      <c r="C421" s="972"/>
      <c r="D421" s="972"/>
    </row>
    <row r="422">
      <c r="B422" s="972"/>
      <c r="C422" s="972"/>
      <c r="D422" s="972"/>
    </row>
    <row r="423">
      <c r="B423" s="972"/>
      <c r="C423" s="972"/>
      <c r="D423" s="972"/>
    </row>
    <row r="424">
      <c r="B424" s="972"/>
      <c r="C424" s="972"/>
      <c r="D424" s="972"/>
    </row>
    <row r="425">
      <c r="B425" s="972"/>
      <c r="C425" s="972"/>
      <c r="D425" s="972"/>
    </row>
    <row r="426">
      <c r="B426" s="972"/>
      <c r="C426" s="972"/>
      <c r="D426" s="972"/>
    </row>
    <row r="427">
      <c r="B427" s="972"/>
      <c r="C427" s="972"/>
      <c r="D427" s="972"/>
    </row>
    <row r="428">
      <c r="B428" s="972"/>
      <c r="C428" s="972"/>
      <c r="D428" s="972"/>
    </row>
    <row r="429">
      <c r="B429" s="972"/>
      <c r="C429" s="972"/>
      <c r="D429" s="972"/>
    </row>
    <row r="430">
      <c r="B430" s="972"/>
      <c r="C430" s="972"/>
      <c r="D430" s="972"/>
    </row>
    <row r="431">
      <c r="B431" s="972"/>
      <c r="C431" s="972"/>
      <c r="D431" s="972"/>
    </row>
    <row r="432">
      <c r="B432" s="972"/>
      <c r="C432" s="972"/>
      <c r="D432" s="972"/>
    </row>
    <row r="433">
      <c r="B433" s="972"/>
      <c r="C433" s="972"/>
      <c r="D433" s="972"/>
    </row>
    <row r="434">
      <c r="B434" s="972"/>
      <c r="C434" s="972"/>
      <c r="D434" s="972"/>
    </row>
    <row r="435">
      <c r="B435" s="972"/>
      <c r="C435" s="972"/>
      <c r="D435" s="972"/>
    </row>
    <row r="436">
      <c r="B436" s="972"/>
      <c r="C436" s="972"/>
      <c r="D436" s="972"/>
    </row>
    <row r="437">
      <c r="B437" s="972"/>
      <c r="C437" s="972"/>
      <c r="D437" s="972"/>
    </row>
    <row r="438">
      <c r="B438" s="972"/>
      <c r="C438" s="972"/>
      <c r="D438" s="972"/>
    </row>
    <row r="439">
      <c r="B439" s="972"/>
      <c r="C439" s="972"/>
      <c r="D439" s="972"/>
    </row>
    <row r="440">
      <c r="B440" s="972"/>
      <c r="C440" s="972"/>
      <c r="D440" s="972"/>
    </row>
    <row r="441">
      <c r="B441" s="972"/>
      <c r="C441" s="972"/>
      <c r="D441" s="972"/>
    </row>
    <row r="442">
      <c r="B442" s="972"/>
      <c r="C442" s="972"/>
      <c r="D442" s="972"/>
    </row>
    <row r="443">
      <c r="B443" s="972"/>
      <c r="C443" s="972"/>
      <c r="D443" s="972"/>
    </row>
    <row r="444">
      <c r="B444" s="972"/>
      <c r="C444" s="972"/>
      <c r="D444" s="972"/>
    </row>
    <row r="445">
      <c r="B445" s="972"/>
      <c r="C445" s="972"/>
      <c r="D445" s="972"/>
    </row>
    <row r="446">
      <c r="B446" s="972"/>
      <c r="C446" s="972"/>
      <c r="D446" s="972"/>
    </row>
    <row r="447">
      <c r="B447" s="972"/>
      <c r="C447" s="972"/>
      <c r="D447" s="972"/>
    </row>
    <row r="448">
      <c r="B448" s="972"/>
      <c r="C448" s="972"/>
      <c r="D448" s="972"/>
    </row>
    <row r="449">
      <c r="B449" s="972"/>
      <c r="C449" s="972"/>
      <c r="D449" s="972"/>
    </row>
    <row r="450">
      <c r="B450" s="972"/>
      <c r="C450" s="972"/>
      <c r="D450" s="972"/>
    </row>
    <row r="451">
      <c r="B451" s="972"/>
      <c r="C451" s="972"/>
      <c r="D451" s="972"/>
    </row>
    <row r="452">
      <c r="B452" s="972"/>
      <c r="C452" s="972"/>
      <c r="D452" s="972"/>
    </row>
    <row r="453">
      <c r="B453" s="972"/>
      <c r="C453" s="972"/>
      <c r="D453" s="972"/>
    </row>
    <row r="454">
      <c r="B454" s="972"/>
      <c r="C454" s="972"/>
      <c r="D454" s="972"/>
    </row>
    <row r="455">
      <c r="B455" s="972"/>
      <c r="C455" s="972"/>
      <c r="D455" s="972"/>
    </row>
    <row r="456">
      <c r="B456" s="972"/>
      <c r="C456" s="972"/>
      <c r="D456" s="972"/>
    </row>
    <row r="457">
      <c r="B457" s="972"/>
      <c r="C457" s="972"/>
      <c r="D457" s="972"/>
    </row>
    <row r="458">
      <c r="B458" s="972"/>
      <c r="C458" s="972"/>
      <c r="D458" s="972"/>
    </row>
    <row r="459">
      <c r="B459" s="972"/>
      <c r="C459" s="972"/>
      <c r="D459" s="972"/>
    </row>
    <row r="460">
      <c r="B460" s="972"/>
      <c r="C460" s="972"/>
      <c r="D460" s="972"/>
    </row>
    <row r="461">
      <c r="B461" s="972"/>
      <c r="C461" s="972"/>
      <c r="D461" s="972"/>
    </row>
    <row r="462">
      <c r="B462" s="972"/>
      <c r="C462" s="972"/>
      <c r="D462" s="972"/>
    </row>
    <row r="463">
      <c r="B463" s="972"/>
      <c r="C463" s="972"/>
      <c r="D463" s="972"/>
    </row>
    <row r="464">
      <c r="B464" s="972"/>
      <c r="C464" s="972"/>
      <c r="D464" s="972"/>
    </row>
    <row r="465">
      <c r="B465" s="972"/>
      <c r="C465" s="972"/>
      <c r="D465" s="972"/>
    </row>
    <row r="466">
      <c r="B466" s="972"/>
      <c r="C466" s="972"/>
      <c r="D466" s="972"/>
    </row>
    <row r="467">
      <c r="B467" s="972"/>
      <c r="C467" s="972"/>
      <c r="D467" s="972"/>
    </row>
    <row r="468">
      <c r="B468" s="972"/>
      <c r="C468" s="972"/>
      <c r="D468" s="972"/>
    </row>
    <row r="469">
      <c r="B469" s="972"/>
      <c r="C469" s="972"/>
      <c r="D469" s="972"/>
    </row>
    <row r="470">
      <c r="B470" s="972"/>
      <c r="C470" s="972"/>
      <c r="D470" s="972"/>
    </row>
    <row r="471">
      <c r="B471" s="972"/>
      <c r="C471" s="972"/>
      <c r="D471" s="972"/>
    </row>
    <row r="472">
      <c r="B472" s="972"/>
      <c r="C472" s="972"/>
      <c r="D472" s="972"/>
    </row>
    <row r="473">
      <c r="B473" s="972"/>
      <c r="C473" s="972"/>
      <c r="D473" s="972"/>
    </row>
    <row r="474">
      <c r="B474" s="972"/>
      <c r="C474" s="972"/>
      <c r="D474" s="972"/>
    </row>
    <row r="475">
      <c r="B475" s="972"/>
      <c r="C475" s="972"/>
      <c r="D475" s="972"/>
    </row>
    <row r="476">
      <c r="B476" s="972"/>
      <c r="C476" s="972"/>
      <c r="D476" s="972"/>
    </row>
    <row r="477">
      <c r="B477" s="972"/>
      <c r="C477" s="972"/>
      <c r="D477" s="972"/>
    </row>
    <row r="478">
      <c r="B478" s="972"/>
      <c r="C478" s="972"/>
      <c r="D478" s="972"/>
    </row>
    <row r="479">
      <c r="B479" s="972"/>
      <c r="C479" s="972"/>
      <c r="D479" s="972"/>
    </row>
    <row r="480">
      <c r="B480" s="972"/>
      <c r="C480" s="972"/>
      <c r="D480" s="972"/>
    </row>
    <row r="481">
      <c r="B481" s="972"/>
      <c r="C481" s="972"/>
      <c r="D481" s="972"/>
    </row>
    <row r="482">
      <c r="B482" s="972"/>
      <c r="C482" s="972"/>
      <c r="D482" s="972"/>
    </row>
    <row r="483">
      <c r="B483" s="972"/>
      <c r="C483" s="972"/>
      <c r="D483" s="972"/>
    </row>
    <row r="484">
      <c r="B484" s="972"/>
      <c r="C484" s="972"/>
      <c r="D484" s="972"/>
    </row>
    <row r="485">
      <c r="B485" s="972"/>
      <c r="C485" s="972"/>
      <c r="D485" s="972"/>
    </row>
    <row r="486">
      <c r="B486" s="972"/>
      <c r="C486" s="972"/>
      <c r="D486" s="972"/>
    </row>
    <row r="487">
      <c r="B487" s="972"/>
      <c r="C487" s="972"/>
      <c r="D487" s="972"/>
    </row>
    <row r="488">
      <c r="B488" s="972"/>
      <c r="C488" s="972"/>
      <c r="D488" s="972"/>
    </row>
    <row r="489">
      <c r="B489" s="972"/>
      <c r="C489" s="972"/>
      <c r="D489" s="972"/>
    </row>
    <row r="490">
      <c r="B490" s="972"/>
      <c r="C490" s="972"/>
      <c r="D490" s="972"/>
    </row>
    <row r="491">
      <c r="B491" s="972"/>
      <c r="C491" s="972"/>
      <c r="D491" s="972"/>
    </row>
    <row r="492">
      <c r="B492" s="972"/>
      <c r="C492" s="972"/>
      <c r="D492" s="972"/>
    </row>
    <row r="493">
      <c r="B493" s="972"/>
      <c r="C493" s="972"/>
      <c r="D493" s="972"/>
    </row>
    <row r="494">
      <c r="B494" s="972"/>
      <c r="C494" s="972"/>
      <c r="D494" s="972"/>
    </row>
    <row r="495">
      <c r="B495" s="972"/>
      <c r="C495" s="972"/>
      <c r="D495" s="972"/>
    </row>
    <row r="496">
      <c r="B496" s="972"/>
      <c r="C496" s="972"/>
      <c r="D496" s="972"/>
    </row>
    <row r="497">
      <c r="B497" s="972"/>
      <c r="C497" s="972"/>
      <c r="D497" s="972"/>
    </row>
    <row r="498">
      <c r="B498" s="972"/>
      <c r="C498" s="972"/>
      <c r="D498" s="972"/>
    </row>
    <row r="499">
      <c r="B499" s="972"/>
      <c r="C499" s="972"/>
      <c r="D499" s="972"/>
    </row>
    <row r="500">
      <c r="B500" s="972"/>
      <c r="C500" s="972"/>
      <c r="D500" s="972"/>
    </row>
    <row r="501">
      <c r="B501" s="972"/>
      <c r="C501" s="972"/>
      <c r="D501" s="972"/>
    </row>
    <row r="502">
      <c r="B502" s="972"/>
      <c r="C502" s="972"/>
      <c r="D502" s="972"/>
    </row>
    <row r="503">
      <c r="B503" s="972"/>
      <c r="C503" s="972"/>
      <c r="D503" s="972"/>
    </row>
    <row r="504">
      <c r="B504" s="972"/>
      <c r="C504" s="972"/>
      <c r="D504" s="972"/>
    </row>
    <row r="505">
      <c r="B505" s="972"/>
      <c r="C505" s="972"/>
      <c r="D505" s="972"/>
    </row>
    <row r="506">
      <c r="B506" s="972"/>
      <c r="C506" s="972"/>
      <c r="D506" s="972"/>
    </row>
    <row r="507">
      <c r="B507" s="972"/>
      <c r="C507" s="972"/>
      <c r="D507" s="972"/>
    </row>
    <row r="508">
      <c r="B508" s="972"/>
      <c r="C508" s="972"/>
      <c r="D508" s="972"/>
    </row>
    <row r="509">
      <c r="B509" s="972"/>
      <c r="C509" s="972"/>
      <c r="D509" s="972"/>
    </row>
    <row r="510">
      <c r="B510" s="972"/>
      <c r="C510" s="972"/>
      <c r="D510" s="972"/>
    </row>
    <row r="511">
      <c r="B511" s="972"/>
      <c r="C511" s="972"/>
      <c r="D511" s="972"/>
    </row>
    <row r="512">
      <c r="B512" s="972"/>
      <c r="C512" s="972"/>
      <c r="D512" s="972"/>
    </row>
    <row r="513">
      <c r="B513" s="972"/>
      <c r="C513" s="972"/>
      <c r="D513" s="972"/>
    </row>
    <row r="514">
      <c r="B514" s="972"/>
      <c r="C514" s="972"/>
      <c r="D514" s="972"/>
    </row>
    <row r="515">
      <c r="B515" s="972"/>
      <c r="C515" s="972"/>
      <c r="D515" s="972"/>
    </row>
    <row r="516">
      <c r="B516" s="972"/>
      <c r="C516" s="972"/>
      <c r="D516" s="972"/>
    </row>
    <row r="517">
      <c r="B517" s="972"/>
      <c r="C517" s="972"/>
      <c r="D517" s="972"/>
    </row>
    <row r="518">
      <c r="B518" s="972"/>
      <c r="C518" s="972"/>
      <c r="D518" s="972"/>
    </row>
    <row r="519">
      <c r="B519" s="972"/>
      <c r="C519" s="972"/>
      <c r="D519" s="972"/>
    </row>
    <row r="520">
      <c r="B520" s="972"/>
      <c r="C520" s="972"/>
      <c r="D520" s="972"/>
    </row>
    <row r="521">
      <c r="B521" s="972"/>
      <c r="C521" s="972"/>
      <c r="D521" s="972"/>
    </row>
    <row r="522">
      <c r="B522" s="972"/>
      <c r="C522" s="972"/>
      <c r="D522" s="972"/>
    </row>
    <row r="523">
      <c r="B523" s="972"/>
      <c r="C523" s="972"/>
      <c r="D523" s="972"/>
    </row>
    <row r="524">
      <c r="B524" s="972"/>
      <c r="C524" s="972"/>
      <c r="D524" s="972"/>
    </row>
    <row r="525">
      <c r="B525" s="972"/>
      <c r="C525" s="972"/>
      <c r="D525" s="972"/>
    </row>
    <row r="526">
      <c r="B526" s="972"/>
      <c r="C526" s="972"/>
      <c r="D526" s="972"/>
    </row>
    <row r="527">
      <c r="B527" s="972"/>
      <c r="C527" s="972"/>
      <c r="D527" s="972"/>
    </row>
    <row r="528">
      <c r="B528" s="972"/>
      <c r="C528" s="972"/>
      <c r="D528" s="972"/>
    </row>
    <row r="529">
      <c r="B529" s="972"/>
      <c r="C529" s="972"/>
      <c r="D529" s="972"/>
    </row>
    <row r="530">
      <c r="B530" s="972"/>
      <c r="C530" s="972"/>
      <c r="D530" s="972"/>
    </row>
    <row r="531">
      <c r="B531" s="972"/>
      <c r="C531" s="972"/>
      <c r="D531" s="972"/>
    </row>
    <row r="532">
      <c r="B532" s="972"/>
      <c r="C532" s="972"/>
      <c r="D532" s="972"/>
    </row>
    <row r="533">
      <c r="B533" s="972"/>
      <c r="C533" s="972"/>
      <c r="D533" s="972"/>
    </row>
    <row r="534">
      <c r="B534" s="972"/>
      <c r="C534" s="972"/>
      <c r="D534" s="972"/>
    </row>
    <row r="535">
      <c r="B535" s="972"/>
      <c r="C535" s="972"/>
      <c r="D535" s="972"/>
    </row>
    <row r="536">
      <c r="B536" s="972"/>
      <c r="C536" s="972"/>
      <c r="D536" s="972"/>
    </row>
    <row r="537">
      <c r="B537" s="972"/>
      <c r="C537" s="972"/>
      <c r="D537" s="972"/>
    </row>
    <row r="538">
      <c r="B538" s="972"/>
      <c r="C538" s="972"/>
      <c r="D538" s="972"/>
    </row>
    <row r="539">
      <c r="B539" s="972"/>
      <c r="C539" s="972"/>
      <c r="D539" s="972"/>
    </row>
    <row r="540">
      <c r="B540" s="972"/>
      <c r="C540" s="972"/>
      <c r="D540" s="972"/>
    </row>
    <row r="541">
      <c r="B541" s="972"/>
      <c r="C541" s="972"/>
      <c r="D541" s="972"/>
    </row>
    <row r="542">
      <c r="B542" s="972"/>
      <c r="C542" s="972"/>
      <c r="D542" s="972"/>
    </row>
    <row r="543">
      <c r="B543" s="972"/>
      <c r="C543" s="972"/>
      <c r="D543" s="972"/>
    </row>
    <row r="544">
      <c r="B544" s="972"/>
      <c r="C544" s="972"/>
      <c r="D544" s="972"/>
    </row>
    <row r="545">
      <c r="B545" s="972"/>
      <c r="C545" s="972"/>
      <c r="D545" s="972"/>
    </row>
    <row r="546">
      <c r="B546" s="972"/>
      <c r="C546" s="972"/>
      <c r="D546" s="972"/>
    </row>
    <row r="547">
      <c r="B547" s="972"/>
      <c r="C547" s="972"/>
      <c r="D547" s="972"/>
    </row>
    <row r="548">
      <c r="B548" s="972"/>
      <c r="C548" s="972"/>
      <c r="D548" s="972"/>
    </row>
    <row r="549">
      <c r="B549" s="972"/>
      <c r="C549" s="972"/>
      <c r="D549" s="972"/>
    </row>
    <row r="550">
      <c r="B550" s="972"/>
      <c r="C550" s="972"/>
      <c r="D550" s="972"/>
    </row>
    <row r="551">
      <c r="B551" s="972"/>
      <c r="C551" s="972"/>
      <c r="D551" s="972"/>
    </row>
    <row r="552">
      <c r="B552" s="972"/>
      <c r="C552" s="972"/>
      <c r="D552" s="972"/>
    </row>
    <row r="553">
      <c r="B553" s="972"/>
      <c r="C553" s="972"/>
      <c r="D553" s="972"/>
    </row>
    <row r="554">
      <c r="B554" s="972"/>
      <c r="C554" s="972"/>
      <c r="D554" s="972"/>
    </row>
    <row r="555">
      <c r="B555" s="972"/>
      <c r="C555" s="972"/>
      <c r="D555" s="972"/>
    </row>
    <row r="556">
      <c r="B556" s="972"/>
      <c r="C556" s="972"/>
      <c r="D556" s="972"/>
    </row>
    <row r="557">
      <c r="B557" s="972"/>
      <c r="C557" s="972"/>
      <c r="D557" s="972"/>
    </row>
    <row r="558">
      <c r="B558" s="972"/>
      <c r="C558" s="972"/>
      <c r="D558" s="972"/>
    </row>
    <row r="559">
      <c r="B559" s="972"/>
      <c r="C559" s="972"/>
      <c r="D559" s="972"/>
    </row>
    <row r="560">
      <c r="B560" s="972"/>
      <c r="C560" s="972"/>
      <c r="D560" s="972"/>
    </row>
    <row r="561">
      <c r="B561" s="972"/>
      <c r="C561" s="972"/>
      <c r="D561" s="972"/>
    </row>
    <row r="562">
      <c r="B562" s="972"/>
      <c r="C562" s="972"/>
      <c r="D562" s="972"/>
    </row>
    <row r="563">
      <c r="B563" s="972"/>
      <c r="C563" s="972"/>
      <c r="D563" s="972"/>
    </row>
    <row r="564">
      <c r="B564" s="972"/>
      <c r="C564" s="972"/>
      <c r="D564" s="972"/>
    </row>
    <row r="565">
      <c r="B565" s="972"/>
      <c r="C565" s="972"/>
      <c r="D565" s="972"/>
    </row>
    <row r="566">
      <c r="B566" s="972"/>
      <c r="C566" s="972"/>
      <c r="D566" s="972"/>
    </row>
    <row r="567">
      <c r="B567" s="972"/>
      <c r="C567" s="972"/>
      <c r="D567" s="972"/>
    </row>
    <row r="568">
      <c r="B568" s="972"/>
      <c r="C568" s="972"/>
      <c r="D568" s="972"/>
    </row>
    <row r="569">
      <c r="B569" s="972"/>
      <c r="C569" s="972"/>
      <c r="D569" s="972"/>
    </row>
    <row r="570">
      <c r="B570" s="972"/>
      <c r="C570" s="972"/>
      <c r="D570" s="972"/>
    </row>
    <row r="571">
      <c r="B571" s="972"/>
      <c r="C571" s="972"/>
      <c r="D571" s="972"/>
    </row>
    <row r="572">
      <c r="B572" s="972"/>
      <c r="C572" s="972"/>
      <c r="D572" s="972"/>
    </row>
    <row r="573">
      <c r="B573" s="972"/>
      <c r="C573" s="972"/>
      <c r="D573" s="972"/>
    </row>
    <row r="574">
      <c r="B574" s="972"/>
      <c r="C574" s="972"/>
      <c r="D574" s="972"/>
    </row>
    <row r="575">
      <c r="B575" s="972"/>
      <c r="C575" s="972"/>
      <c r="D575" s="972"/>
    </row>
    <row r="576">
      <c r="B576" s="972"/>
      <c r="C576" s="972"/>
      <c r="D576" s="972"/>
    </row>
    <row r="577">
      <c r="B577" s="972"/>
      <c r="C577" s="972"/>
      <c r="D577" s="972"/>
    </row>
    <row r="578">
      <c r="B578" s="972"/>
      <c r="C578" s="972"/>
      <c r="D578" s="972"/>
    </row>
    <row r="579">
      <c r="B579" s="972"/>
      <c r="C579" s="972"/>
      <c r="D579" s="972"/>
    </row>
    <row r="580">
      <c r="B580" s="972"/>
      <c r="C580" s="972"/>
      <c r="D580" s="972"/>
    </row>
    <row r="581">
      <c r="B581" s="972"/>
      <c r="C581" s="972"/>
      <c r="D581" s="972"/>
    </row>
    <row r="582">
      <c r="B582" s="972"/>
      <c r="C582" s="972"/>
      <c r="D582" s="972"/>
    </row>
    <row r="583">
      <c r="B583" s="972"/>
      <c r="C583" s="972"/>
      <c r="D583" s="972"/>
    </row>
    <row r="584">
      <c r="B584" s="972"/>
      <c r="C584" s="972"/>
      <c r="D584" s="972"/>
    </row>
    <row r="585">
      <c r="B585" s="972"/>
      <c r="C585" s="972"/>
      <c r="D585" s="972"/>
    </row>
    <row r="586">
      <c r="B586" s="972"/>
      <c r="C586" s="972"/>
      <c r="D586" s="972"/>
    </row>
    <row r="587">
      <c r="B587" s="972"/>
      <c r="C587" s="972"/>
      <c r="D587" s="972"/>
    </row>
    <row r="588">
      <c r="B588" s="972"/>
      <c r="C588" s="972"/>
      <c r="D588" s="972"/>
    </row>
    <row r="589">
      <c r="B589" s="972"/>
      <c r="C589" s="972"/>
      <c r="D589" s="972"/>
    </row>
    <row r="590">
      <c r="B590" s="972"/>
      <c r="C590" s="972"/>
      <c r="D590" s="972"/>
    </row>
    <row r="591">
      <c r="B591" s="972"/>
      <c r="C591" s="972"/>
      <c r="D591" s="972"/>
    </row>
    <row r="592">
      <c r="B592" s="972"/>
      <c r="C592" s="972"/>
      <c r="D592" s="972"/>
    </row>
    <row r="593">
      <c r="B593" s="972"/>
      <c r="C593" s="972"/>
      <c r="D593" s="972"/>
    </row>
    <row r="594">
      <c r="B594" s="972"/>
      <c r="C594" s="972"/>
      <c r="D594" s="972"/>
    </row>
    <row r="595">
      <c r="B595" s="972"/>
      <c r="C595" s="972"/>
      <c r="D595" s="972"/>
    </row>
    <row r="596">
      <c r="B596" s="972"/>
      <c r="C596" s="972"/>
      <c r="D596" s="972"/>
    </row>
    <row r="597">
      <c r="B597" s="972"/>
      <c r="C597" s="972"/>
      <c r="D597" s="972"/>
    </row>
    <row r="598">
      <c r="B598" s="972"/>
      <c r="C598" s="972"/>
      <c r="D598" s="972"/>
    </row>
    <row r="599">
      <c r="B599" s="972"/>
      <c r="C599" s="972"/>
      <c r="D599" s="972"/>
    </row>
    <row r="600">
      <c r="B600" s="972"/>
      <c r="C600" s="972"/>
      <c r="D600" s="972"/>
    </row>
    <row r="601">
      <c r="B601" s="972"/>
      <c r="C601" s="972"/>
      <c r="D601" s="972"/>
    </row>
    <row r="602">
      <c r="B602" s="972"/>
      <c r="C602" s="972"/>
      <c r="D602" s="972"/>
    </row>
    <row r="603">
      <c r="B603" s="972"/>
      <c r="C603" s="972"/>
      <c r="D603" s="972"/>
    </row>
    <row r="604">
      <c r="B604" s="972"/>
      <c r="C604" s="972"/>
      <c r="D604" s="972"/>
    </row>
    <row r="605">
      <c r="B605" s="972"/>
      <c r="C605" s="972"/>
      <c r="D605" s="972"/>
    </row>
    <row r="606">
      <c r="B606" s="972"/>
      <c r="C606" s="972"/>
      <c r="D606" s="972"/>
    </row>
    <row r="607">
      <c r="B607" s="972"/>
      <c r="C607" s="972"/>
      <c r="D607" s="972"/>
    </row>
    <row r="608">
      <c r="B608" s="972"/>
      <c r="C608" s="972"/>
      <c r="D608" s="972"/>
    </row>
    <row r="609">
      <c r="B609" s="972"/>
      <c r="C609" s="972"/>
      <c r="D609" s="972"/>
    </row>
    <row r="610">
      <c r="B610" s="972"/>
      <c r="C610" s="972"/>
      <c r="D610" s="972"/>
    </row>
    <row r="611">
      <c r="B611" s="972"/>
      <c r="C611" s="972"/>
      <c r="D611" s="972"/>
    </row>
    <row r="612">
      <c r="B612" s="972"/>
      <c r="C612" s="972"/>
      <c r="D612" s="972"/>
    </row>
    <row r="613">
      <c r="B613" s="972"/>
      <c r="C613" s="972"/>
      <c r="D613" s="972"/>
    </row>
    <row r="614">
      <c r="B614" s="972"/>
      <c r="C614" s="972"/>
      <c r="D614" s="972"/>
    </row>
    <row r="615">
      <c r="B615" s="972"/>
      <c r="C615" s="972"/>
      <c r="D615" s="972"/>
    </row>
    <row r="616">
      <c r="B616" s="972"/>
      <c r="C616" s="972"/>
      <c r="D616" s="972"/>
    </row>
    <row r="617">
      <c r="B617" s="972"/>
      <c r="C617" s="972"/>
      <c r="D617" s="972"/>
    </row>
    <row r="618">
      <c r="B618" s="972"/>
      <c r="C618" s="972"/>
      <c r="D618" s="972"/>
    </row>
    <row r="619">
      <c r="B619" s="972"/>
      <c r="C619" s="972"/>
      <c r="D619" s="972"/>
    </row>
    <row r="620">
      <c r="B620" s="972"/>
      <c r="C620" s="972"/>
      <c r="D620" s="972"/>
    </row>
    <row r="621">
      <c r="B621" s="972"/>
      <c r="C621" s="972"/>
      <c r="D621" s="972"/>
    </row>
    <row r="622">
      <c r="B622" s="972"/>
      <c r="C622" s="972"/>
      <c r="D622" s="972"/>
    </row>
    <row r="623">
      <c r="B623" s="972"/>
      <c r="C623" s="972"/>
      <c r="D623" s="972"/>
    </row>
    <row r="624">
      <c r="B624" s="972"/>
      <c r="C624" s="972"/>
      <c r="D624" s="972"/>
    </row>
    <row r="625">
      <c r="B625" s="972"/>
      <c r="C625" s="972"/>
      <c r="D625" s="972"/>
    </row>
    <row r="626">
      <c r="B626" s="972"/>
      <c r="C626" s="972"/>
      <c r="D626" s="972"/>
    </row>
    <row r="627">
      <c r="B627" s="972"/>
      <c r="C627" s="972"/>
      <c r="D627" s="972"/>
    </row>
    <row r="628">
      <c r="B628" s="972"/>
      <c r="C628" s="972"/>
      <c r="D628" s="972"/>
    </row>
    <row r="629">
      <c r="B629" s="972"/>
      <c r="C629" s="972"/>
      <c r="D629" s="972"/>
    </row>
    <row r="630">
      <c r="B630" s="972"/>
      <c r="C630" s="972"/>
      <c r="D630" s="972"/>
    </row>
    <row r="631">
      <c r="B631" s="972"/>
      <c r="C631" s="972"/>
      <c r="D631" s="972"/>
    </row>
    <row r="632">
      <c r="B632" s="972"/>
      <c r="C632" s="972"/>
      <c r="D632" s="972"/>
    </row>
    <row r="633">
      <c r="B633" s="972"/>
      <c r="C633" s="972"/>
      <c r="D633" s="972"/>
    </row>
    <row r="634">
      <c r="B634" s="972"/>
      <c r="C634" s="972"/>
      <c r="D634" s="972"/>
    </row>
    <row r="635">
      <c r="B635" s="972"/>
      <c r="C635" s="972"/>
      <c r="D635" s="972"/>
    </row>
    <row r="636">
      <c r="B636" s="972"/>
      <c r="C636" s="972"/>
      <c r="D636" s="972"/>
    </row>
    <row r="637">
      <c r="B637" s="972"/>
      <c r="C637" s="972"/>
      <c r="D637" s="972"/>
    </row>
    <row r="638">
      <c r="B638" s="972"/>
      <c r="C638" s="972"/>
      <c r="D638" s="972"/>
    </row>
    <row r="639">
      <c r="B639" s="972"/>
      <c r="C639" s="972"/>
      <c r="D639" s="972"/>
    </row>
    <row r="640">
      <c r="B640" s="972"/>
      <c r="C640" s="972"/>
      <c r="D640" s="972"/>
    </row>
    <row r="641">
      <c r="B641" s="972"/>
      <c r="C641" s="972"/>
      <c r="D641" s="972"/>
    </row>
    <row r="642">
      <c r="B642" s="972"/>
      <c r="C642" s="972"/>
      <c r="D642" s="972"/>
    </row>
    <row r="643">
      <c r="B643" s="972"/>
      <c r="C643" s="972"/>
      <c r="D643" s="972"/>
    </row>
    <row r="644">
      <c r="B644" s="972"/>
      <c r="C644" s="972"/>
      <c r="D644" s="972"/>
    </row>
    <row r="645">
      <c r="B645" s="972"/>
      <c r="C645" s="972"/>
      <c r="D645" s="972"/>
    </row>
    <row r="646">
      <c r="B646" s="972"/>
      <c r="C646" s="972"/>
      <c r="D646" s="972"/>
    </row>
    <row r="647">
      <c r="B647" s="972"/>
      <c r="C647" s="972"/>
      <c r="D647" s="972"/>
    </row>
    <row r="648">
      <c r="B648" s="972"/>
      <c r="C648" s="972"/>
      <c r="D648" s="972"/>
    </row>
    <row r="649">
      <c r="B649" s="972"/>
      <c r="C649" s="972"/>
      <c r="D649" s="972"/>
    </row>
    <row r="650">
      <c r="B650" s="972"/>
      <c r="C650" s="972"/>
      <c r="D650" s="972"/>
    </row>
    <row r="651">
      <c r="B651" s="972"/>
      <c r="C651" s="972"/>
      <c r="D651" s="972"/>
    </row>
    <row r="652">
      <c r="B652" s="972"/>
      <c r="C652" s="972"/>
      <c r="D652" s="972"/>
    </row>
    <row r="653">
      <c r="B653" s="972"/>
      <c r="C653" s="972"/>
      <c r="D653" s="972"/>
    </row>
    <row r="654">
      <c r="B654" s="972"/>
      <c r="C654" s="972"/>
      <c r="D654" s="972"/>
    </row>
    <row r="655">
      <c r="B655" s="972"/>
      <c r="C655" s="972"/>
      <c r="D655" s="972"/>
    </row>
    <row r="656">
      <c r="B656" s="972"/>
      <c r="C656" s="972"/>
      <c r="D656" s="972"/>
    </row>
    <row r="657">
      <c r="B657" s="972"/>
      <c r="C657" s="972"/>
      <c r="D657" s="972"/>
    </row>
    <row r="658">
      <c r="B658" s="972"/>
      <c r="C658" s="972"/>
      <c r="D658" s="972"/>
    </row>
    <row r="659">
      <c r="B659" s="972"/>
      <c r="C659" s="972"/>
      <c r="D659" s="972"/>
    </row>
    <row r="660">
      <c r="B660" s="972"/>
      <c r="C660" s="972"/>
      <c r="D660" s="972"/>
    </row>
    <row r="661">
      <c r="B661" s="972"/>
      <c r="C661" s="972"/>
      <c r="D661" s="972"/>
    </row>
    <row r="662">
      <c r="B662" s="972"/>
      <c r="C662" s="972"/>
      <c r="D662" s="972"/>
    </row>
    <row r="663">
      <c r="B663" s="972"/>
      <c r="C663" s="972"/>
      <c r="D663" s="972"/>
    </row>
    <row r="664">
      <c r="B664" s="972"/>
      <c r="C664" s="972"/>
      <c r="D664" s="972"/>
    </row>
    <row r="665">
      <c r="B665" s="972"/>
      <c r="C665" s="972"/>
      <c r="D665" s="972"/>
    </row>
    <row r="666">
      <c r="B666" s="972"/>
      <c r="C666" s="972"/>
      <c r="D666" s="972"/>
    </row>
    <row r="667">
      <c r="B667" s="972"/>
      <c r="C667" s="972"/>
      <c r="D667" s="972"/>
    </row>
    <row r="668">
      <c r="B668" s="972"/>
      <c r="C668" s="972"/>
      <c r="D668" s="972"/>
    </row>
    <row r="669">
      <c r="B669" s="972"/>
      <c r="C669" s="972"/>
      <c r="D669" s="972"/>
    </row>
    <row r="670">
      <c r="B670" s="972"/>
      <c r="C670" s="972"/>
      <c r="D670" s="972"/>
    </row>
    <row r="671">
      <c r="B671" s="972"/>
      <c r="C671" s="972"/>
      <c r="D671" s="972"/>
    </row>
    <row r="672">
      <c r="B672" s="972"/>
      <c r="C672" s="972"/>
      <c r="D672" s="972"/>
    </row>
    <row r="673">
      <c r="B673" s="972"/>
      <c r="C673" s="972"/>
      <c r="D673" s="972"/>
    </row>
    <row r="674">
      <c r="B674" s="972"/>
      <c r="C674" s="972"/>
      <c r="D674" s="972"/>
    </row>
    <row r="675">
      <c r="B675" s="972"/>
      <c r="C675" s="972"/>
      <c r="D675" s="972"/>
    </row>
    <row r="676">
      <c r="B676" s="972"/>
      <c r="C676" s="972"/>
      <c r="D676" s="972"/>
    </row>
    <row r="677">
      <c r="B677" s="972"/>
      <c r="C677" s="972"/>
      <c r="D677" s="972"/>
    </row>
    <row r="678">
      <c r="B678" s="972"/>
      <c r="C678" s="972"/>
      <c r="D678" s="972"/>
    </row>
    <row r="679">
      <c r="B679" s="972"/>
      <c r="C679" s="972"/>
      <c r="D679" s="972"/>
    </row>
    <row r="680">
      <c r="B680" s="972"/>
      <c r="C680" s="972"/>
      <c r="D680" s="972"/>
    </row>
    <row r="681">
      <c r="B681" s="972"/>
      <c r="C681" s="972"/>
      <c r="D681" s="972"/>
    </row>
    <row r="682">
      <c r="B682" s="972"/>
      <c r="C682" s="972"/>
      <c r="D682" s="972"/>
    </row>
    <row r="683">
      <c r="B683" s="972"/>
      <c r="C683" s="972"/>
      <c r="D683" s="972"/>
    </row>
    <row r="684">
      <c r="B684" s="972"/>
      <c r="C684" s="972"/>
      <c r="D684" s="972"/>
    </row>
    <row r="685">
      <c r="B685" s="972"/>
      <c r="C685" s="972"/>
      <c r="D685" s="972"/>
    </row>
    <row r="686">
      <c r="B686" s="972"/>
      <c r="C686" s="972"/>
      <c r="D686" s="972"/>
    </row>
    <row r="687">
      <c r="B687" s="972"/>
      <c r="C687" s="972"/>
      <c r="D687" s="972"/>
    </row>
    <row r="688">
      <c r="B688" s="972"/>
      <c r="C688" s="972"/>
      <c r="D688" s="972"/>
    </row>
    <row r="689">
      <c r="B689" s="972"/>
      <c r="C689" s="972"/>
      <c r="D689" s="972"/>
    </row>
    <row r="690">
      <c r="B690" s="972"/>
      <c r="C690" s="972"/>
      <c r="D690" s="972"/>
    </row>
    <row r="691">
      <c r="B691" s="972"/>
      <c r="C691" s="972"/>
      <c r="D691" s="972"/>
    </row>
    <row r="692">
      <c r="B692" s="972"/>
      <c r="C692" s="972"/>
      <c r="D692" s="972"/>
    </row>
    <row r="693">
      <c r="B693" s="972"/>
      <c r="C693" s="972"/>
      <c r="D693" s="972"/>
    </row>
    <row r="694">
      <c r="B694" s="972"/>
      <c r="C694" s="972"/>
      <c r="D694" s="972"/>
    </row>
    <row r="695">
      <c r="B695" s="972"/>
      <c r="C695" s="972"/>
      <c r="D695" s="972"/>
    </row>
    <row r="696">
      <c r="B696" s="972"/>
      <c r="C696" s="972"/>
      <c r="D696" s="972"/>
    </row>
    <row r="697">
      <c r="B697" s="972"/>
      <c r="C697" s="972"/>
      <c r="D697" s="972"/>
    </row>
    <row r="698">
      <c r="B698" s="972"/>
      <c r="C698" s="972"/>
      <c r="D698" s="972"/>
    </row>
    <row r="699">
      <c r="B699" s="972"/>
      <c r="C699" s="972"/>
      <c r="D699" s="972"/>
    </row>
    <row r="700">
      <c r="B700" s="972"/>
      <c r="C700" s="972"/>
      <c r="D700" s="972"/>
    </row>
    <row r="701">
      <c r="B701" s="972"/>
      <c r="C701" s="972"/>
      <c r="D701" s="972"/>
    </row>
    <row r="702">
      <c r="B702" s="972"/>
      <c r="C702" s="972"/>
      <c r="D702" s="972"/>
    </row>
    <row r="703">
      <c r="B703" s="972"/>
      <c r="C703" s="972"/>
      <c r="D703" s="972"/>
    </row>
    <row r="704">
      <c r="B704" s="972"/>
      <c r="C704" s="972"/>
      <c r="D704" s="972"/>
    </row>
    <row r="705">
      <c r="B705" s="972"/>
      <c r="C705" s="972"/>
      <c r="D705" s="972"/>
    </row>
    <row r="706">
      <c r="B706" s="972"/>
      <c r="C706" s="972"/>
      <c r="D706" s="972"/>
    </row>
    <row r="707">
      <c r="B707" s="972"/>
      <c r="C707" s="972"/>
      <c r="D707" s="972"/>
    </row>
    <row r="708">
      <c r="B708" s="972"/>
      <c r="C708" s="972"/>
      <c r="D708" s="972"/>
    </row>
    <row r="709">
      <c r="B709" s="972"/>
      <c r="C709" s="972"/>
      <c r="D709" s="972"/>
    </row>
    <row r="710">
      <c r="B710" s="972"/>
      <c r="C710" s="972"/>
      <c r="D710" s="972"/>
    </row>
    <row r="711">
      <c r="B711" s="972"/>
      <c r="C711" s="972"/>
      <c r="D711" s="972"/>
    </row>
    <row r="712">
      <c r="B712" s="972"/>
      <c r="C712" s="972"/>
      <c r="D712" s="972"/>
    </row>
    <row r="713">
      <c r="B713" s="972"/>
      <c r="C713" s="972"/>
      <c r="D713" s="972"/>
    </row>
    <row r="714">
      <c r="B714" s="972"/>
      <c r="C714" s="972"/>
      <c r="D714" s="972"/>
    </row>
    <row r="715">
      <c r="B715" s="972"/>
      <c r="C715" s="972"/>
      <c r="D715" s="972"/>
    </row>
    <row r="716">
      <c r="B716" s="972"/>
      <c r="C716" s="972"/>
      <c r="D716" s="972"/>
    </row>
    <row r="717">
      <c r="B717" s="972"/>
      <c r="C717" s="972"/>
      <c r="D717" s="972"/>
    </row>
    <row r="718">
      <c r="B718" s="972"/>
      <c r="C718" s="972"/>
      <c r="D718" s="972"/>
    </row>
    <row r="719">
      <c r="B719" s="972"/>
      <c r="C719" s="972"/>
      <c r="D719" s="972"/>
    </row>
    <row r="720">
      <c r="B720" s="972"/>
      <c r="C720" s="972"/>
      <c r="D720" s="972"/>
    </row>
    <row r="721">
      <c r="B721" s="972"/>
      <c r="C721" s="972"/>
      <c r="D721" s="972"/>
    </row>
    <row r="722">
      <c r="B722" s="972"/>
      <c r="C722" s="972"/>
      <c r="D722" s="972"/>
    </row>
    <row r="723">
      <c r="B723" s="972"/>
      <c r="C723" s="972"/>
      <c r="D723" s="972"/>
    </row>
    <row r="724">
      <c r="B724" s="972"/>
      <c r="C724" s="972"/>
      <c r="D724" s="972"/>
    </row>
    <row r="725">
      <c r="B725" s="972"/>
      <c r="C725" s="972"/>
      <c r="D725" s="972"/>
    </row>
    <row r="726">
      <c r="B726" s="972"/>
      <c r="C726" s="972"/>
      <c r="D726" s="972"/>
    </row>
    <row r="727">
      <c r="B727" s="972"/>
      <c r="C727" s="972"/>
      <c r="D727" s="972"/>
    </row>
    <row r="728">
      <c r="B728" s="972"/>
      <c r="C728" s="972"/>
      <c r="D728" s="972"/>
    </row>
    <row r="729">
      <c r="B729" s="972"/>
      <c r="C729" s="972"/>
      <c r="D729" s="972"/>
    </row>
    <row r="730">
      <c r="B730" s="972"/>
      <c r="C730" s="972"/>
      <c r="D730" s="972"/>
    </row>
    <row r="731">
      <c r="B731" s="972"/>
      <c r="C731" s="972"/>
      <c r="D731" s="972"/>
    </row>
    <row r="732">
      <c r="B732" s="972"/>
      <c r="C732" s="972"/>
      <c r="D732" s="972"/>
    </row>
    <row r="733">
      <c r="B733" s="972"/>
      <c r="C733" s="972"/>
      <c r="D733" s="972"/>
    </row>
    <row r="734">
      <c r="B734" s="972"/>
      <c r="C734" s="972"/>
      <c r="D734" s="972"/>
    </row>
    <row r="735">
      <c r="B735" s="972"/>
      <c r="C735" s="972"/>
      <c r="D735" s="972"/>
    </row>
    <row r="736">
      <c r="B736" s="972"/>
      <c r="C736" s="972"/>
      <c r="D736" s="972"/>
    </row>
    <row r="737">
      <c r="B737" s="972"/>
      <c r="C737" s="972"/>
      <c r="D737" s="972"/>
    </row>
    <row r="738">
      <c r="B738" s="972"/>
      <c r="C738" s="972"/>
      <c r="D738" s="972"/>
    </row>
    <row r="739">
      <c r="B739" s="972"/>
      <c r="C739" s="972"/>
      <c r="D739" s="972"/>
    </row>
    <row r="740">
      <c r="B740" s="972"/>
      <c r="C740" s="972"/>
      <c r="D740" s="972"/>
    </row>
    <row r="741">
      <c r="B741" s="972"/>
      <c r="C741" s="972"/>
      <c r="D741" s="972"/>
    </row>
    <row r="742">
      <c r="B742" s="972"/>
      <c r="C742" s="972"/>
      <c r="D742" s="972"/>
    </row>
    <row r="743">
      <c r="B743" s="972"/>
      <c r="C743" s="972"/>
      <c r="D743" s="972"/>
    </row>
    <row r="744">
      <c r="B744" s="972"/>
      <c r="C744" s="972"/>
      <c r="D744" s="972"/>
    </row>
    <row r="745">
      <c r="B745" s="972"/>
      <c r="C745" s="972"/>
      <c r="D745" s="972"/>
    </row>
    <row r="746">
      <c r="B746" s="972"/>
      <c r="C746" s="972"/>
      <c r="D746" s="972"/>
    </row>
    <row r="747">
      <c r="B747" s="972"/>
      <c r="C747" s="972"/>
      <c r="D747" s="972"/>
    </row>
    <row r="748">
      <c r="B748" s="972"/>
      <c r="C748" s="972"/>
      <c r="D748" s="972"/>
    </row>
    <row r="749">
      <c r="B749" s="972"/>
      <c r="C749" s="972"/>
      <c r="D749" s="972"/>
    </row>
    <row r="750">
      <c r="B750" s="972"/>
      <c r="C750" s="972"/>
      <c r="D750" s="972"/>
    </row>
    <row r="751">
      <c r="B751" s="972"/>
      <c r="C751" s="972"/>
      <c r="D751" s="972"/>
    </row>
    <row r="752">
      <c r="B752" s="972"/>
      <c r="C752" s="972"/>
      <c r="D752" s="972"/>
    </row>
    <row r="753">
      <c r="B753" s="972"/>
      <c r="C753" s="972"/>
      <c r="D753" s="972"/>
    </row>
    <row r="754">
      <c r="B754" s="972"/>
      <c r="C754" s="972"/>
      <c r="D754" s="972"/>
    </row>
    <row r="755">
      <c r="B755" s="972"/>
      <c r="C755" s="972"/>
      <c r="D755" s="972"/>
    </row>
    <row r="756">
      <c r="B756" s="972"/>
      <c r="C756" s="972"/>
      <c r="D756" s="972"/>
    </row>
    <row r="757">
      <c r="B757" s="972"/>
      <c r="C757" s="972"/>
      <c r="D757" s="972"/>
    </row>
    <row r="758">
      <c r="B758" s="972"/>
      <c r="C758" s="972"/>
      <c r="D758" s="972"/>
    </row>
    <row r="759">
      <c r="B759" s="972"/>
      <c r="C759" s="972"/>
      <c r="D759" s="972"/>
    </row>
    <row r="760">
      <c r="B760" s="972"/>
      <c r="C760" s="972"/>
      <c r="D760" s="972"/>
    </row>
    <row r="761">
      <c r="B761" s="972"/>
      <c r="C761" s="972"/>
      <c r="D761" s="972"/>
    </row>
    <row r="762">
      <c r="B762" s="972"/>
      <c r="C762" s="972"/>
      <c r="D762" s="972"/>
    </row>
    <row r="763">
      <c r="B763" s="972"/>
      <c r="C763" s="972"/>
      <c r="D763" s="972"/>
    </row>
    <row r="764">
      <c r="B764" s="972"/>
      <c r="C764" s="972"/>
      <c r="D764" s="972"/>
    </row>
    <row r="765">
      <c r="B765" s="972"/>
      <c r="C765" s="972"/>
      <c r="D765" s="972"/>
    </row>
    <row r="766">
      <c r="B766" s="972"/>
      <c r="C766" s="972"/>
      <c r="D766" s="972"/>
    </row>
    <row r="767">
      <c r="B767" s="972"/>
      <c r="C767" s="972"/>
      <c r="D767" s="972"/>
    </row>
    <row r="768">
      <c r="B768" s="972"/>
      <c r="C768" s="972"/>
      <c r="D768" s="972"/>
    </row>
    <row r="769">
      <c r="B769" s="972"/>
      <c r="C769" s="972"/>
      <c r="D769" s="972"/>
    </row>
    <row r="770">
      <c r="B770" s="972"/>
      <c r="C770" s="972"/>
      <c r="D770" s="972"/>
    </row>
    <row r="771">
      <c r="B771" s="972"/>
      <c r="C771" s="972"/>
      <c r="D771" s="972"/>
    </row>
    <row r="772">
      <c r="B772" s="972"/>
      <c r="C772" s="972"/>
      <c r="D772" s="972"/>
    </row>
    <row r="773">
      <c r="B773" s="972"/>
      <c r="C773" s="972"/>
      <c r="D773" s="972"/>
    </row>
    <row r="774">
      <c r="B774" s="972"/>
      <c r="C774" s="972"/>
      <c r="D774" s="972"/>
    </row>
    <row r="775">
      <c r="B775" s="972"/>
      <c r="C775" s="972"/>
      <c r="D775" s="972"/>
    </row>
    <row r="776">
      <c r="B776" s="972"/>
      <c r="C776" s="972"/>
      <c r="D776" s="972"/>
    </row>
    <row r="777">
      <c r="B777" s="972"/>
      <c r="C777" s="972"/>
      <c r="D777" s="972"/>
    </row>
    <row r="778">
      <c r="B778" s="972"/>
      <c r="C778" s="972"/>
      <c r="D778" s="972"/>
    </row>
    <row r="779">
      <c r="B779" s="972"/>
      <c r="C779" s="972"/>
      <c r="D779" s="972"/>
    </row>
    <row r="780">
      <c r="B780" s="972"/>
      <c r="C780" s="972"/>
      <c r="D780" s="972"/>
    </row>
    <row r="781">
      <c r="B781" s="972"/>
      <c r="C781" s="972"/>
      <c r="D781" s="972"/>
    </row>
    <row r="782">
      <c r="B782" s="972"/>
      <c r="C782" s="972"/>
      <c r="D782" s="972"/>
    </row>
    <row r="783">
      <c r="B783" s="972"/>
      <c r="C783" s="972"/>
      <c r="D783" s="972"/>
    </row>
    <row r="784">
      <c r="B784" s="972"/>
      <c r="C784" s="972"/>
      <c r="D784" s="972"/>
    </row>
    <row r="785">
      <c r="B785" s="972"/>
      <c r="C785" s="972"/>
      <c r="D785" s="972"/>
    </row>
    <row r="786">
      <c r="B786" s="972"/>
      <c r="C786" s="972"/>
      <c r="D786" s="972"/>
    </row>
    <row r="787">
      <c r="B787" s="972"/>
      <c r="C787" s="972"/>
      <c r="D787" s="972"/>
    </row>
    <row r="788">
      <c r="B788" s="972"/>
      <c r="C788" s="972"/>
      <c r="D788" s="972"/>
    </row>
    <row r="789">
      <c r="B789" s="972"/>
      <c r="C789" s="972"/>
      <c r="D789" s="972"/>
    </row>
    <row r="790">
      <c r="B790" s="972"/>
      <c r="C790" s="972"/>
      <c r="D790" s="972"/>
    </row>
    <row r="791">
      <c r="B791" s="972"/>
      <c r="C791" s="972"/>
      <c r="D791" s="972"/>
    </row>
    <row r="792">
      <c r="B792" s="972"/>
      <c r="C792" s="972"/>
      <c r="D792" s="972"/>
    </row>
    <row r="793">
      <c r="B793" s="972"/>
      <c r="C793" s="972"/>
      <c r="D793" s="972"/>
    </row>
    <row r="794">
      <c r="B794" s="972"/>
      <c r="C794" s="972"/>
      <c r="D794" s="972"/>
    </row>
    <row r="795">
      <c r="B795" s="972"/>
      <c r="C795" s="972"/>
      <c r="D795" s="972"/>
    </row>
    <row r="796">
      <c r="B796" s="972"/>
      <c r="C796" s="972"/>
      <c r="D796" s="972"/>
    </row>
    <row r="797">
      <c r="B797" s="972"/>
      <c r="C797" s="972"/>
      <c r="D797" s="972"/>
    </row>
    <row r="798">
      <c r="B798" s="972"/>
      <c r="C798" s="972"/>
      <c r="D798" s="972"/>
    </row>
    <row r="799">
      <c r="B799" s="972"/>
      <c r="C799" s="972"/>
      <c r="D799" s="972"/>
    </row>
    <row r="800">
      <c r="B800" s="972"/>
      <c r="C800" s="972"/>
      <c r="D800" s="972"/>
    </row>
    <row r="801">
      <c r="B801" s="972"/>
      <c r="C801" s="972"/>
      <c r="D801" s="972"/>
    </row>
    <row r="802">
      <c r="B802" s="972"/>
      <c r="C802" s="972"/>
      <c r="D802" s="972"/>
    </row>
    <row r="803">
      <c r="B803" s="972"/>
      <c r="C803" s="972"/>
      <c r="D803" s="972"/>
    </row>
    <row r="804">
      <c r="B804" s="972"/>
      <c r="C804" s="972"/>
      <c r="D804" s="972"/>
    </row>
    <row r="805">
      <c r="B805" s="972"/>
      <c r="C805" s="972"/>
      <c r="D805" s="972"/>
    </row>
    <row r="806">
      <c r="B806" s="972"/>
      <c r="C806" s="972"/>
      <c r="D806" s="972"/>
    </row>
    <row r="807">
      <c r="B807" s="972"/>
      <c r="C807" s="972"/>
      <c r="D807" s="972"/>
    </row>
    <row r="808">
      <c r="B808" s="972"/>
      <c r="C808" s="972"/>
      <c r="D808" s="972"/>
    </row>
    <row r="809">
      <c r="B809" s="972"/>
      <c r="C809" s="972"/>
      <c r="D809" s="972"/>
    </row>
    <row r="810">
      <c r="B810" s="972"/>
      <c r="C810" s="972"/>
      <c r="D810" s="972"/>
    </row>
    <row r="811">
      <c r="B811" s="972"/>
      <c r="C811" s="972"/>
      <c r="D811" s="972"/>
    </row>
    <row r="812">
      <c r="B812" s="972"/>
      <c r="C812" s="972"/>
      <c r="D812" s="972"/>
    </row>
    <row r="813">
      <c r="B813" s="972"/>
      <c r="C813" s="972"/>
      <c r="D813" s="972"/>
    </row>
    <row r="814">
      <c r="B814" s="972"/>
      <c r="C814" s="972"/>
      <c r="D814" s="972"/>
    </row>
    <row r="815">
      <c r="B815" s="972"/>
      <c r="C815" s="972"/>
      <c r="D815" s="972"/>
    </row>
    <row r="816">
      <c r="B816" s="972"/>
      <c r="C816" s="972"/>
      <c r="D816" s="972"/>
    </row>
    <row r="817">
      <c r="B817" s="972"/>
      <c r="C817" s="972"/>
      <c r="D817" s="972"/>
    </row>
    <row r="818">
      <c r="B818" s="972"/>
      <c r="C818" s="972"/>
      <c r="D818" s="972"/>
    </row>
    <row r="819">
      <c r="B819" s="972"/>
      <c r="C819" s="972"/>
      <c r="D819" s="972"/>
    </row>
    <row r="820">
      <c r="B820" s="972"/>
      <c r="C820" s="972"/>
      <c r="D820" s="972"/>
    </row>
    <row r="821">
      <c r="B821" s="972"/>
      <c r="C821" s="972"/>
      <c r="D821" s="972"/>
    </row>
    <row r="822">
      <c r="B822" s="972"/>
      <c r="C822" s="972"/>
      <c r="D822" s="972"/>
    </row>
    <row r="823">
      <c r="B823" s="972"/>
      <c r="C823" s="972"/>
      <c r="D823" s="972"/>
    </row>
    <row r="824">
      <c r="B824" s="972"/>
      <c r="C824" s="972"/>
      <c r="D824" s="972"/>
    </row>
    <row r="825">
      <c r="B825" s="972"/>
      <c r="C825" s="972"/>
      <c r="D825" s="972"/>
    </row>
    <row r="826">
      <c r="B826" s="972"/>
      <c r="C826" s="972"/>
      <c r="D826" s="972"/>
    </row>
    <row r="827">
      <c r="B827" s="972"/>
      <c r="C827" s="972"/>
      <c r="D827" s="972"/>
    </row>
    <row r="828">
      <c r="B828" s="972"/>
      <c r="C828" s="972"/>
      <c r="D828" s="972"/>
    </row>
    <row r="829">
      <c r="B829" s="972"/>
      <c r="C829" s="972"/>
      <c r="D829" s="972"/>
    </row>
    <row r="830">
      <c r="B830" s="972"/>
      <c r="C830" s="972"/>
      <c r="D830" s="972"/>
    </row>
    <row r="831">
      <c r="B831" s="972"/>
      <c r="C831" s="972"/>
      <c r="D831" s="972"/>
    </row>
    <row r="832">
      <c r="B832" s="972"/>
      <c r="C832" s="972"/>
      <c r="D832" s="972"/>
    </row>
    <row r="833">
      <c r="B833" s="972"/>
      <c r="C833" s="972"/>
      <c r="D833" s="972"/>
    </row>
    <row r="834">
      <c r="B834" s="972"/>
      <c r="C834" s="972"/>
      <c r="D834" s="972"/>
    </row>
    <row r="835">
      <c r="B835" s="972"/>
      <c r="C835" s="972"/>
      <c r="D835" s="972"/>
    </row>
    <row r="836">
      <c r="B836" s="972"/>
      <c r="C836" s="972"/>
      <c r="D836" s="972"/>
    </row>
    <row r="837">
      <c r="B837" s="972"/>
      <c r="C837" s="972"/>
      <c r="D837" s="972"/>
    </row>
    <row r="838">
      <c r="B838" s="972"/>
      <c r="C838" s="972"/>
      <c r="D838" s="972"/>
    </row>
    <row r="839">
      <c r="B839" s="972"/>
      <c r="C839" s="972"/>
      <c r="D839" s="972"/>
    </row>
    <row r="840">
      <c r="B840" s="972"/>
      <c r="C840" s="972"/>
      <c r="D840" s="972"/>
    </row>
    <row r="841">
      <c r="B841" s="972"/>
      <c r="C841" s="972"/>
      <c r="D841" s="972"/>
    </row>
    <row r="842">
      <c r="B842" s="972"/>
      <c r="C842" s="972"/>
      <c r="D842" s="972"/>
    </row>
    <row r="843">
      <c r="B843" s="972"/>
      <c r="C843" s="972"/>
      <c r="D843" s="972"/>
    </row>
    <row r="844">
      <c r="B844" s="972"/>
      <c r="C844" s="972"/>
      <c r="D844" s="972"/>
    </row>
    <row r="845">
      <c r="B845" s="972"/>
      <c r="C845" s="972"/>
      <c r="D845" s="972"/>
    </row>
    <row r="846">
      <c r="B846" s="972"/>
      <c r="C846" s="972"/>
      <c r="D846" s="972"/>
    </row>
    <row r="847">
      <c r="B847" s="972"/>
      <c r="C847" s="972"/>
      <c r="D847" s="972"/>
    </row>
    <row r="848">
      <c r="B848" s="972"/>
      <c r="C848" s="972"/>
      <c r="D848" s="972"/>
    </row>
    <row r="849">
      <c r="B849" s="972"/>
      <c r="C849" s="972"/>
      <c r="D849" s="972"/>
    </row>
    <row r="850">
      <c r="B850" s="972"/>
      <c r="C850" s="972"/>
      <c r="D850" s="972"/>
    </row>
    <row r="851">
      <c r="B851" s="972"/>
      <c r="C851" s="972"/>
      <c r="D851" s="972"/>
    </row>
    <row r="852">
      <c r="B852" s="972"/>
      <c r="C852" s="972"/>
      <c r="D852" s="972"/>
    </row>
    <row r="853">
      <c r="B853" s="972"/>
      <c r="C853" s="972"/>
      <c r="D853" s="972"/>
    </row>
    <row r="854">
      <c r="B854" s="972"/>
      <c r="C854" s="972"/>
      <c r="D854" s="972"/>
    </row>
    <row r="855">
      <c r="B855" s="972"/>
      <c r="C855" s="972"/>
      <c r="D855" s="972"/>
    </row>
    <row r="856">
      <c r="B856" s="972"/>
      <c r="C856" s="972"/>
      <c r="D856" s="972"/>
    </row>
    <row r="857">
      <c r="B857" s="972"/>
      <c r="C857" s="972"/>
      <c r="D857" s="972"/>
    </row>
    <row r="858">
      <c r="B858" s="972"/>
      <c r="C858" s="972"/>
      <c r="D858" s="972"/>
    </row>
    <row r="859">
      <c r="B859" s="972"/>
      <c r="C859" s="972"/>
      <c r="D859" s="972"/>
    </row>
    <row r="860">
      <c r="B860" s="972"/>
      <c r="C860" s="972"/>
      <c r="D860" s="972"/>
    </row>
    <row r="861">
      <c r="B861" s="972"/>
      <c r="C861" s="972"/>
      <c r="D861" s="972"/>
    </row>
    <row r="862">
      <c r="B862" s="972"/>
      <c r="C862" s="972"/>
      <c r="D862" s="972"/>
    </row>
    <row r="863">
      <c r="B863" s="972"/>
      <c r="C863" s="972"/>
      <c r="D863" s="972"/>
    </row>
    <row r="864">
      <c r="B864" s="972"/>
      <c r="C864" s="972"/>
      <c r="D864" s="972"/>
    </row>
    <row r="865">
      <c r="B865" s="972"/>
      <c r="C865" s="972"/>
      <c r="D865" s="972"/>
    </row>
    <row r="866">
      <c r="B866" s="972"/>
      <c r="C866" s="972"/>
      <c r="D866" s="972"/>
    </row>
    <row r="867">
      <c r="B867" s="972"/>
      <c r="C867" s="972"/>
      <c r="D867" s="972"/>
    </row>
    <row r="868">
      <c r="B868" s="972"/>
      <c r="C868" s="972"/>
      <c r="D868" s="972"/>
    </row>
    <row r="869">
      <c r="B869" s="972"/>
      <c r="C869" s="972"/>
      <c r="D869" s="972"/>
    </row>
    <row r="870">
      <c r="B870" s="972"/>
      <c r="C870" s="972"/>
      <c r="D870" s="972"/>
    </row>
    <row r="871">
      <c r="B871" s="972"/>
      <c r="C871" s="972"/>
      <c r="D871" s="972"/>
    </row>
    <row r="872">
      <c r="B872" s="972"/>
      <c r="C872" s="972"/>
      <c r="D872" s="972"/>
    </row>
    <row r="873">
      <c r="B873" s="972"/>
      <c r="C873" s="972"/>
      <c r="D873" s="972"/>
    </row>
    <row r="874">
      <c r="B874" s="972"/>
      <c r="C874" s="972"/>
      <c r="D874" s="972"/>
    </row>
    <row r="875">
      <c r="B875" s="972"/>
      <c r="C875" s="972"/>
      <c r="D875" s="972"/>
    </row>
    <row r="876">
      <c r="B876" s="972"/>
      <c r="C876" s="972"/>
      <c r="D876" s="972"/>
    </row>
    <row r="877">
      <c r="B877" s="972"/>
      <c r="C877" s="972"/>
      <c r="D877" s="972"/>
    </row>
    <row r="878">
      <c r="B878" s="972"/>
      <c r="C878" s="972"/>
      <c r="D878" s="972"/>
    </row>
    <row r="879">
      <c r="B879" s="972"/>
      <c r="C879" s="972"/>
      <c r="D879" s="972"/>
    </row>
    <row r="880">
      <c r="B880" s="972"/>
      <c r="C880" s="972"/>
      <c r="D880" s="972"/>
    </row>
    <row r="881">
      <c r="B881" s="972"/>
      <c r="C881" s="972"/>
      <c r="D881" s="972"/>
    </row>
    <row r="882">
      <c r="B882" s="972"/>
      <c r="C882" s="972"/>
      <c r="D882" s="972"/>
    </row>
    <row r="883">
      <c r="B883" s="972"/>
      <c r="C883" s="972"/>
      <c r="D883" s="972"/>
    </row>
    <row r="884">
      <c r="B884" s="972"/>
      <c r="C884" s="972"/>
      <c r="D884" s="972"/>
    </row>
    <row r="885">
      <c r="B885" s="972"/>
      <c r="C885" s="972"/>
      <c r="D885" s="972"/>
    </row>
    <row r="886">
      <c r="B886" s="972"/>
      <c r="C886" s="972"/>
      <c r="D886" s="972"/>
    </row>
    <row r="887">
      <c r="B887" s="972"/>
      <c r="C887" s="972"/>
      <c r="D887" s="972"/>
    </row>
    <row r="888">
      <c r="B888" s="972"/>
      <c r="C888" s="972"/>
      <c r="D888" s="972"/>
    </row>
    <row r="889">
      <c r="B889" s="972"/>
      <c r="C889" s="972"/>
      <c r="D889" s="972"/>
    </row>
    <row r="890">
      <c r="B890" s="972"/>
      <c r="C890" s="972"/>
      <c r="D890" s="972"/>
    </row>
    <row r="891">
      <c r="B891" s="972"/>
      <c r="C891" s="972"/>
      <c r="D891" s="972"/>
    </row>
    <row r="892">
      <c r="B892" s="972"/>
      <c r="C892" s="972"/>
      <c r="D892" s="972"/>
    </row>
    <row r="893">
      <c r="B893" s="972"/>
      <c r="C893" s="972"/>
      <c r="D893" s="972"/>
    </row>
    <row r="894">
      <c r="B894" s="972"/>
      <c r="C894" s="972"/>
      <c r="D894" s="972"/>
    </row>
    <row r="895">
      <c r="B895" s="972"/>
      <c r="C895" s="972"/>
      <c r="D895" s="972"/>
    </row>
    <row r="896">
      <c r="B896" s="972"/>
      <c r="C896" s="972"/>
      <c r="D896" s="972"/>
    </row>
    <row r="897">
      <c r="B897" s="972"/>
      <c r="C897" s="972"/>
      <c r="D897" s="972"/>
    </row>
    <row r="898">
      <c r="B898" s="972"/>
      <c r="C898" s="972"/>
      <c r="D898" s="972"/>
    </row>
    <row r="899">
      <c r="B899" s="972"/>
      <c r="C899" s="972"/>
      <c r="D899" s="972"/>
    </row>
    <row r="900">
      <c r="B900" s="972"/>
      <c r="C900" s="972"/>
      <c r="D900" s="972"/>
    </row>
    <row r="901">
      <c r="B901" s="972"/>
      <c r="C901" s="972"/>
      <c r="D901" s="972"/>
    </row>
    <row r="902">
      <c r="B902" s="972"/>
      <c r="C902" s="972"/>
      <c r="D902" s="972"/>
    </row>
    <row r="903">
      <c r="B903" s="972"/>
      <c r="C903" s="972"/>
      <c r="D903" s="972"/>
    </row>
    <row r="904">
      <c r="B904" s="972"/>
      <c r="C904" s="972"/>
      <c r="D904" s="972"/>
    </row>
    <row r="905">
      <c r="B905" s="972"/>
      <c r="C905" s="972"/>
      <c r="D905" s="972"/>
    </row>
    <row r="906">
      <c r="B906" s="972"/>
      <c r="C906" s="972"/>
      <c r="D906" s="972"/>
    </row>
    <row r="907">
      <c r="B907" s="972"/>
      <c r="C907" s="972"/>
      <c r="D907" s="972"/>
    </row>
    <row r="908">
      <c r="B908" s="972"/>
      <c r="C908" s="972"/>
      <c r="D908" s="972"/>
    </row>
    <row r="909">
      <c r="B909" s="972"/>
      <c r="C909" s="972"/>
      <c r="D909" s="972"/>
    </row>
    <row r="910">
      <c r="B910" s="972"/>
      <c r="C910" s="972"/>
      <c r="D910" s="972"/>
    </row>
    <row r="911">
      <c r="B911" s="972"/>
      <c r="C911" s="972"/>
      <c r="D911" s="972"/>
    </row>
    <row r="912">
      <c r="B912" s="972"/>
      <c r="C912" s="972"/>
      <c r="D912" s="972"/>
    </row>
    <row r="913">
      <c r="B913" s="972"/>
      <c r="C913" s="972"/>
      <c r="D913" s="972"/>
    </row>
    <row r="914">
      <c r="B914" s="972"/>
      <c r="C914" s="972"/>
      <c r="D914" s="972"/>
    </row>
    <row r="915">
      <c r="B915" s="972"/>
      <c r="C915" s="972"/>
      <c r="D915" s="972"/>
    </row>
    <row r="916">
      <c r="B916" s="972"/>
      <c r="C916" s="972"/>
      <c r="D916" s="972"/>
    </row>
    <row r="917">
      <c r="B917" s="972"/>
      <c r="C917" s="972"/>
      <c r="D917" s="972"/>
    </row>
    <row r="918">
      <c r="B918" s="972"/>
      <c r="C918" s="972"/>
      <c r="D918" s="972"/>
    </row>
    <row r="919">
      <c r="B919" s="972"/>
      <c r="C919" s="972"/>
      <c r="D919" s="972"/>
    </row>
    <row r="920">
      <c r="B920" s="972"/>
      <c r="C920" s="972"/>
      <c r="D920" s="972"/>
    </row>
    <row r="921">
      <c r="B921" s="972"/>
      <c r="C921" s="972"/>
      <c r="D921" s="972"/>
    </row>
    <row r="922">
      <c r="B922" s="972"/>
      <c r="C922" s="972"/>
      <c r="D922" s="972"/>
    </row>
    <row r="923">
      <c r="B923" s="972"/>
      <c r="C923" s="972"/>
      <c r="D923" s="972"/>
    </row>
    <row r="924">
      <c r="B924" s="972"/>
      <c r="C924" s="972"/>
      <c r="D924" s="972"/>
    </row>
    <row r="925">
      <c r="B925" s="972"/>
      <c r="C925" s="972"/>
      <c r="D925" s="972"/>
    </row>
    <row r="926">
      <c r="B926" s="972"/>
      <c r="C926" s="972"/>
      <c r="D926" s="972"/>
    </row>
    <row r="927">
      <c r="B927" s="972"/>
      <c r="C927" s="972"/>
      <c r="D927" s="972"/>
    </row>
    <row r="928">
      <c r="B928" s="972"/>
      <c r="C928" s="972"/>
      <c r="D928" s="972"/>
    </row>
    <row r="929">
      <c r="B929" s="972"/>
      <c r="C929" s="972"/>
      <c r="D929" s="972"/>
    </row>
    <row r="930">
      <c r="B930" s="972"/>
      <c r="C930" s="972"/>
      <c r="D930" s="972"/>
    </row>
    <row r="931">
      <c r="B931" s="972"/>
      <c r="C931" s="972"/>
      <c r="D931" s="972"/>
    </row>
    <row r="932">
      <c r="B932" s="972"/>
      <c r="C932" s="972"/>
      <c r="D932" s="972"/>
    </row>
    <row r="933">
      <c r="B933" s="972"/>
      <c r="C933" s="972"/>
      <c r="D933" s="972"/>
    </row>
    <row r="934">
      <c r="B934" s="972"/>
      <c r="C934" s="972"/>
      <c r="D934" s="972"/>
    </row>
    <row r="935">
      <c r="B935" s="972"/>
      <c r="C935" s="972"/>
      <c r="D935" s="972"/>
    </row>
    <row r="936">
      <c r="B936" s="972"/>
      <c r="C936" s="972"/>
      <c r="D936" s="972"/>
    </row>
    <row r="937">
      <c r="B937" s="972"/>
      <c r="C937" s="972"/>
      <c r="D937" s="972"/>
    </row>
    <row r="938">
      <c r="B938" s="972"/>
      <c r="C938" s="972"/>
      <c r="D938" s="972"/>
    </row>
    <row r="939">
      <c r="B939" s="972"/>
      <c r="C939" s="972"/>
      <c r="D939" s="972"/>
    </row>
    <row r="940">
      <c r="B940" s="972"/>
      <c r="C940" s="972"/>
      <c r="D940" s="972"/>
    </row>
    <row r="941">
      <c r="B941" s="972"/>
      <c r="C941" s="972"/>
      <c r="D941" s="972"/>
    </row>
    <row r="942">
      <c r="B942" s="972"/>
      <c r="C942" s="972"/>
      <c r="D942" s="972"/>
    </row>
    <row r="943">
      <c r="B943" s="972"/>
      <c r="C943" s="972"/>
      <c r="D943" s="972"/>
    </row>
    <row r="944">
      <c r="B944" s="972"/>
      <c r="C944" s="972"/>
      <c r="D944" s="972"/>
    </row>
    <row r="945">
      <c r="B945" s="972"/>
      <c r="C945" s="972"/>
      <c r="D945" s="972"/>
    </row>
    <row r="946">
      <c r="B946" s="972"/>
      <c r="C946" s="972"/>
      <c r="D946" s="972"/>
    </row>
    <row r="947">
      <c r="B947" s="972"/>
      <c r="C947" s="972"/>
      <c r="D947" s="972"/>
    </row>
    <row r="948">
      <c r="B948" s="972"/>
      <c r="C948" s="972"/>
      <c r="D948" s="972"/>
    </row>
    <row r="949">
      <c r="B949" s="972"/>
      <c r="C949" s="972"/>
      <c r="D949" s="972"/>
    </row>
    <row r="950">
      <c r="B950" s="972"/>
      <c r="C950" s="972"/>
      <c r="D950" s="972"/>
    </row>
    <row r="951">
      <c r="B951" s="972"/>
      <c r="C951" s="972"/>
      <c r="D951" s="972"/>
    </row>
    <row r="952">
      <c r="B952" s="972"/>
      <c r="C952" s="972"/>
      <c r="D952" s="972"/>
    </row>
    <row r="953">
      <c r="B953" s="972"/>
      <c r="C953" s="972"/>
      <c r="D953" s="972"/>
    </row>
    <row r="954">
      <c r="B954" s="972"/>
      <c r="C954" s="972"/>
      <c r="D954" s="972"/>
    </row>
    <row r="955">
      <c r="B955" s="972"/>
      <c r="C955" s="972"/>
      <c r="D955" s="972"/>
    </row>
    <row r="956">
      <c r="B956" s="972"/>
      <c r="C956" s="972"/>
      <c r="D956" s="972"/>
    </row>
    <row r="957">
      <c r="B957" s="972"/>
      <c r="C957" s="972"/>
      <c r="D957" s="972"/>
    </row>
    <row r="958">
      <c r="B958" s="972"/>
      <c r="C958" s="972"/>
      <c r="D958" s="972"/>
    </row>
    <row r="959">
      <c r="B959" s="972"/>
      <c r="C959" s="972"/>
      <c r="D959" s="972"/>
    </row>
    <row r="960">
      <c r="B960" s="972"/>
      <c r="C960" s="972"/>
      <c r="D960" s="972"/>
    </row>
    <row r="961">
      <c r="B961" s="972"/>
      <c r="C961" s="972"/>
      <c r="D961" s="972"/>
    </row>
    <row r="962">
      <c r="B962" s="972"/>
      <c r="C962" s="972"/>
      <c r="D962" s="972"/>
    </row>
    <row r="963">
      <c r="B963" s="972"/>
      <c r="C963" s="972"/>
      <c r="D963" s="972"/>
    </row>
    <row r="964">
      <c r="B964" s="972"/>
      <c r="C964" s="972"/>
      <c r="D964" s="972"/>
    </row>
    <row r="965">
      <c r="B965" s="972"/>
      <c r="C965" s="972"/>
      <c r="D965" s="972"/>
    </row>
    <row r="966">
      <c r="B966" s="972"/>
      <c r="C966" s="972"/>
      <c r="D966" s="972"/>
    </row>
    <row r="967">
      <c r="B967" s="972"/>
      <c r="C967" s="972"/>
      <c r="D967" s="972"/>
    </row>
    <row r="968">
      <c r="B968" s="972"/>
      <c r="C968" s="972"/>
      <c r="D968" s="972"/>
    </row>
    <row r="969">
      <c r="B969" s="972"/>
      <c r="C969" s="972"/>
      <c r="D969" s="972"/>
    </row>
    <row r="970">
      <c r="B970" s="972"/>
      <c r="C970" s="972"/>
      <c r="D970" s="972"/>
    </row>
    <row r="971">
      <c r="B971" s="972"/>
      <c r="C971" s="972"/>
      <c r="D971" s="972"/>
    </row>
    <row r="972">
      <c r="B972" s="972"/>
      <c r="C972" s="972"/>
      <c r="D972" s="972"/>
    </row>
    <row r="973">
      <c r="B973" s="972"/>
      <c r="C973" s="972"/>
      <c r="D973" s="972"/>
    </row>
    <row r="974">
      <c r="B974" s="972"/>
      <c r="C974" s="972"/>
      <c r="D974" s="972"/>
    </row>
    <row r="975">
      <c r="B975" s="972"/>
      <c r="C975" s="972"/>
      <c r="D975" s="972"/>
    </row>
    <row r="976">
      <c r="B976" s="972"/>
      <c r="C976" s="972"/>
      <c r="D976" s="972"/>
    </row>
    <row r="977">
      <c r="B977" s="972"/>
      <c r="C977" s="972"/>
      <c r="D977" s="972"/>
    </row>
    <row r="978">
      <c r="B978" s="972"/>
      <c r="C978" s="972"/>
      <c r="D978" s="972"/>
    </row>
    <row r="979">
      <c r="B979" s="972"/>
      <c r="C979" s="972"/>
      <c r="D979" s="972"/>
    </row>
    <row r="980">
      <c r="B980" s="972"/>
      <c r="C980" s="972"/>
      <c r="D980" s="972"/>
    </row>
    <row r="981">
      <c r="B981" s="972"/>
      <c r="C981" s="972"/>
      <c r="D981" s="972"/>
    </row>
    <row r="982">
      <c r="B982" s="972"/>
      <c r="C982" s="972"/>
      <c r="D982" s="972"/>
    </row>
    <row r="983">
      <c r="B983" s="972"/>
      <c r="C983" s="972"/>
      <c r="D983" s="972"/>
    </row>
    <row r="984">
      <c r="B984" s="972"/>
      <c r="C984" s="972"/>
      <c r="D984" s="972"/>
    </row>
    <row r="985">
      <c r="B985" s="972"/>
      <c r="C985" s="972"/>
      <c r="D985" s="972"/>
    </row>
    <row r="986">
      <c r="B986" s="972"/>
      <c r="C986" s="972"/>
      <c r="D986" s="972"/>
    </row>
    <row r="987">
      <c r="B987" s="972"/>
      <c r="C987" s="972"/>
      <c r="D987" s="972"/>
    </row>
    <row r="988">
      <c r="B988" s="972"/>
      <c r="C988" s="972"/>
      <c r="D988" s="972"/>
    </row>
    <row r="989">
      <c r="B989" s="972"/>
      <c r="C989" s="972"/>
      <c r="D989" s="972"/>
    </row>
    <row r="990">
      <c r="B990" s="972"/>
      <c r="C990" s="972"/>
      <c r="D990" s="972"/>
    </row>
    <row r="991">
      <c r="B991" s="972"/>
      <c r="C991" s="972"/>
      <c r="D991" s="972"/>
    </row>
    <row r="992">
      <c r="B992" s="972"/>
      <c r="C992" s="972"/>
      <c r="D992" s="972"/>
    </row>
    <row r="993">
      <c r="B993" s="972"/>
      <c r="C993" s="972"/>
      <c r="D993" s="972"/>
    </row>
    <row r="994">
      <c r="B994" s="972"/>
      <c r="C994" s="972"/>
      <c r="D994" s="972"/>
    </row>
    <row r="995">
      <c r="B995" s="972"/>
      <c r="C995" s="972"/>
      <c r="D995" s="972"/>
    </row>
    <row r="996">
      <c r="B996" s="972"/>
      <c r="C996" s="972"/>
      <c r="D996" s="972"/>
    </row>
    <row r="997">
      <c r="B997" s="972"/>
      <c r="C997" s="972"/>
      <c r="D997" s="972"/>
    </row>
    <row r="998">
      <c r="B998" s="972"/>
      <c r="C998" s="972"/>
      <c r="D998" s="972"/>
    </row>
    <row r="999">
      <c r="B999" s="972"/>
      <c r="C999" s="972"/>
      <c r="D999" s="972"/>
    </row>
    <row r="1000">
      <c r="B1000" s="972"/>
      <c r="C1000" s="972"/>
      <c r="D1000" s="972"/>
    </row>
    <row r="1001">
      <c r="B1001" s="972"/>
      <c r="C1001" s="972"/>
      <c r="D1001" s="972"/>
    </row>
    <row r="1002">
      <c r="B1002" s="972"/>
      <c r="C1002" s="972"/>
      <c r="D1002" s="972"/>
    </row>
    <row r="1003">
      <c r="B1003" s="972"/>
      <c r="C1003" s="972"/>
      <c r="D1003" s="972"/>
    </row>
    <row r="1004">
      <c r="B1004" s="972"/>
      <c r="C1004" s="972"/>
      <c r="D1004" s="972"/>
    </row>
    <row r="1005">
      <c r="B1005" s="972"/>
      <c r="C1005" s="972"/>
      <c r="D1005" s="972"/>
    </row>
    <row r="1006">
      <c r="B1006" s="972"/>
      <c r="C1006" s="972"/>
      <c r="D1006" s="972"/>
    </row>
    <row r="1007">
      <c r="B1007" s="972"/>
      <c r="C1007" s="972"/>
      <c r="D1007" s="972"/>
    </row>
    <row r="1008">
      <c r="B1008" s="972"/>
      <c r="C1008" s="972"/>
      <c r="D1008" s="972"/>
    </row>
    <row r="1009">
      <c r="B1009" s="972"/>
      <c r="C1009" s="972"/>
      <c r="D1009" s="972"/>
    </row>
    <row r="1010">
      <c r="B1010" s="972"/>
      <c r="C1010" s="972"/>
      <c r="D1010" s="972"/>
    </row>
    <row r="1011">
      <c r="B1011" s="972"/>
      <c r="C1011" s="972"/>
      <c r="D1011" s="972"/>
    </row>
    <row r="1012">
      <c r="B1012" s="972"/>
      <c r="C1012" s="972"/>
      <c r="D1012" s="972"/>
    </row>
  </sheetData>
  <mergeCells count="1">
    <mergeCell ref="I184:K18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38.43"/>
    <col customWidth="1" min="2" max="2" width="11.43"/>
    <col customWidth="1" min="3" max="3" width="12.86"/>
    <col customWidth="1" min="6" max="6" width="9.0"/>
    <col customWidth="1" min="7" max="7" width="13.71"/>
    <col customWidth="1" min="8" max="8" width="23.14"/>
    <col customWidth="1" min="10" max="10" width="69.14"/>
    <col customWidth="1" min="11" max="11" width="23.14"/>
    <col customWidth="1" min="13" max="13" width="29.14"/>
  </cols>
  <sheetData>
    <row r="1">
      <c r="A1" s="1134"/>
      <c r="B1" s="1135" t="s">
        <v>10106</v>
      </c>
      <c r="C1" s="1135" t="s">
        <v>10107</v>
      </c>
      <c r="D1" s="1136" t="s">
        <v>10108</v>
      </c>
      <c r="E1" s="1137" t="s">
        <v>8318</v>
      </c>
      <c r="F1" s="1138" t="s">
        <v>10109</v>
      </c>
      <c r="G1" s="1139" t="s">
        <v>10110</v>
      </c>
      <c r="H1" s="1140" t="s">
        <v>10111</v>
      </c>
      <c r="I1" s="1141" t="s">
        <v>10112</v>
      </c>
      <c r="J1" s="1142" t="s">
        <v>10113</v>
      </c>
      <c r="K1" s="1143"/>
      <c r="M1" s="10"/>
      <c r="N1" s="10"/>
      <c r="O1" s="10"/>
      <c r="P1" s="10"/>
      <c r="Q1" s="10"/>
      <c r="R1" s="10"/>
      <c r="S1" s="10"/>
      <c r="T1" s="10"/>
      <c r="U1" s="10"/>
      <c r="V1" s="10"/>
      <c r="W1" s="10"/>
      <c r="X1" s="10"/>
      <c r="Y1" s="10"/>
      <c r="Z1" s="10"/>
      <c r="AA1" s="10"/>
    </row>
    <row r="2" ht="22.5" customHeight="1">
      <c r="A2" s="1144" t="s">
        <v>8318</v>
      </c>
      <c r="B2" s="1145">
        <f t="shared" ref="B2:E2" si="1">SUM(B3:B141)</f>
        <v>288</v>
      </c>
      <c r="C2" s="1145">
        <f t="shared" si="1"/>
        <v>206</v>
      </c>
      <c r="D2" s="1145">
        <f t="shared" si="1"/>
        <v>175</v>
      </c>
      <c r="E2" s="1146">
        <f t="shared" si="1"/>
        <v>1451</v>
      </c>
      <c r="F2" s="1146">
        <f>SUM(F3:F141)</f>
        <v>362</v>
      </c>
      <c r="G2" s="1147"/>
      <c r="H2" s="1146">
        <f t="shared" ref="H2:I2" si="2">SUM(H3:H141)</f>
        <v>22</v>
      </c>
      <c r="I2" s="1146">
        <f t="shared" si="2"/>
        <v>52</v>
      </c>
      <c r="J2" s="1148"/>
      <c r="K2" s="1149"/>
      <c r="L2" s="10"/>
      <c r="M2" s="10"/>
      <c r="N2" s="10"/>
      <c r="O2" s="10"/>
      <c r="P2" s="10"/>
      <c r="Q2" s="10"/>
      <c r="R2" s="10"/>
      <c r="S2" s="10"/>
      <c r="T2" s="10"/>
      <c r="U2" s="10"/>
      <c r="V2" s="10"/>
      <c r="W2" s="10"/>
      <c r="X2" s="10"/>
      <c r="Y2" s="10"/>
      <c r="Z2" s="10"/>
      <c r="AA2" s="10"/>
    </row>
    <row r="3" ht="22.5" customHeight="1">
      <c r="A3" s="1150" t="s">
        <v>9408</v>
      </c>
      <c r="B3" s="1151">
        <v>18.0</v>
      </c>
      <c r="C3" s="1151">
        <v>10.0</v>
      </c>
      <c r="D3" s="1152">
        <v>3.0</v>
      </c>
      <c r="E3" s="1153">
        <f t="shared" ref="E3:E31" si="3">3*B3+2*C3+D3</f>
        <v>77</v>
      </c>
      <c r="F3" s="1154">
        <v>5.0</v>
      </c>
      <c r="G3" s="1155">
        <f t="shared" ref="G3:G6" si="4">E3/F3</f>
        <v>15.4</v>
      </c>
      <c r="H3" s="1156"/>
      <c r="I3" s="1157"/>
      <c r="J3" s="1158"/>
      <c r="K3" s="1159"/>
      <c r="L3" s="10"/>
      <c r="M3" s="10"/>
      <c r="N3" s="10"/>
      <c r="O3" s="10"/>
      <c r="P3" s="10"/>
      <c r="Q3" s="10"/>
      <c r="R3" s="10"/>
      <c r="S3" s="10"/>
      <c r="T3" s="10"/>
      <c r="U3" s="10"/>
      <c r="V3" s="10"/>
      <c r="W3" s="10"/>
      <c r="X3" s="10"/>
      <c r="Y3" s="10"/>
      <c r="Z3" s="10"/>
      <c r="AA3" s="10"/>
    </row>
    <row r="4" ht="22.5" customHeight="1">
      <c r="A4" s="1160" t="s">
        <v>9414</v>
      </c>
      <c r="B4" s="1161">
        <v>13.0</v>
      </c>
      <c r="C4" s="1145">
        <v>10.0</v>
      </c>
      <c r="D4" s="1161">
        <v>6.0</v>
      </c>
      <c r="E4" s="1162">
        <f t="shared" si="3"/>
        <v>65</v>
      </c>
      <c r="F4" s="1163">
        <v>5.0</v>
      </c>
      <c r="G4" s="1147">
        <f t="shared" si="4"/>
        <v>13</v>
      </c>
      <c r="H4" s="1164"/>
      <c r="I4" s="1165"/>
      <c r="J4" s="1166"/>
      <c r="K4" s="1149"/>
      <c r="L4" s="10"/>
      <c r="M4" s="10"/>
      <c r="N4" s="10"/>
      <c r="O4" s="10"/>
      <c r="P4" s="10"/>
      <c r="Q4" s="10"/>
      <c r="R4" s="10"/>
      <c r="S4" s="10"/>
      <c r="T4" s="10"/>
      <c r="U4" s="10"/>
      <c r="V4" s="10"/>
      <c r="W4" s="10"/>
      <c r="X4" s="10"/>
      <c r="Y4" s="10"/>
      <c r="Z4" s="10"/>
      <c r="AA4" s="10"/>
    </row>
    <row r="5" ht="22.5" customHeight="1">
      <c r="A5" s="1150" t="s">
        <v>9446</v>
      </c>
      <c r="B5" s="1151">
        <v>16.0</v>
      </c>
      <c r="C5" s="1167">
        <v>6.0</v>
      </c>
      <c r="D5" s="1152">
        <v>4.0</v>
      </c>
      <c r="E5" s="1152">
        <f t="shared" si="3"/>
        <v>64</v>
      </c>
      <c r="F5" s="1154">
        <v>5.0</v>
      </c>
      <c r="G5" s="1155">
        <f t="shared" si="4"/>
        <v>12.8</v>
      </c>
      <c r="H5" s="1156"/>
      <c r="I5" s="1158"/>
      <c r="J5" s="1168"/>
      <c r="K5" s="1159"/>
      <c r="L5" s="10"/>
      <c r="M5" s="10"/>
      <c r="N5" s="10"/>
      <c r="O5" s="10"/>
      <c r="P5" s="10"/>
      <c r="Q5" s="10"/>
      <c r="R5" s="10"/>
      <c r="S5" s="10"/>
      <c r="T5" s="10"/>
      <c r="U5" s="10"/>
      <c r="V5" s="10"/>
      <c r="W5" s="10"/>
      <c r="X5" s="10"/>
      <c r="Y5" s="10"/>
      <c r="Z5" s="10"/>
      <c r="AA5" s="10"/>
    </row>
    <row r="6" ht="22.5" customHeight="1">
      <c r="A6" s="1160" t="s">
        <v>7642</v>
      </c>
      <c r="B6" s="1161">
        <v>13.0</v>
      </c>
      <c r="C6" s="1161">
        <v>7.0</v>
      </c>
      <c r="D6" s="1145">
        <v>7.0</v>
      </c>
      <c r="E6" s="1146">
        <f t="shared" si="3"/>
        <v>60</v>
      </c>
      <c r="F6" s="1169">
        <v>2.0</v>
      </c>
      <c r="G6" s="1170">
        <f t="shared" si="4"/>
        <v>30</v>
      </c>
      <c r="H6" s="1146"/>
      <c r="I6" s="1148"/>
      <c r="J6" s="1148"/>
      <c r="K6" s="1149"/>
      <c r="L6" s="10"/>
      <c r="M6" s="10"/>
      <c r="N6" s="10"/>
      <c r="O6" s="10"/>
      <c r="P6" s="10"/>
      <c r="Q6" s="10"/>
      <c r="R6" s="10"/>
      <c r="S6" s="10"/>
      <c r="T6" s="10"/>
      <c r="U6" s="10"/>
      <c r="V6" s="10"/>
      <c r="W6" s="10"/>
      <c r="X6" s="10"/>
      <c r="Y6" s="10"/>
      <c r="Z6" s="10"/>
      <c r="AA6" s="10"/>
    </row>
    <row r="7" ht="22.5" customHeight="1">
      <c r="A7" s="1150" t="s">
        <v>9411</v>
      </c>
      <c r="B7" s="1167">
        <v>15.0</v>
      </c>
      <c r="C7" s="1151">
        <v>4.0</v>
      </c>
      <c r="D7" s="1167">
        <v>4.0</v>
      </c>
      <c r="E7" s="1171">
        <f t="shared" si="3"/>
        <v>57</v>
      </c>
      <c r="F7" s="1154">
        <v>6.0</v>
      </c>
      <c r="G7" s="1154">
        <v>6.0</v>
      </c>
      <c r="H7" s="1171"/>
      <c r="I7" s="1168"/>
      <c r="J7" s="1172"/>
      <c r="K7" s="1159"/>
      <c r="L7" s="10"/>
      <c r="M7" s="10"/>
      <c r="N7" s="10"/>
      <c r="O7" s="10"/>
      <c r="P7" s="10"/>
      <c r="Q7" s="10"/>
      <c r="R7" s="10"/>
      <c r="S7" s="10"/>
      <c r="T7" s="10"/>
      <c r="U7" s="10"/>
      <c r="V7" s="10"/>
      <c r="W7" s="10"/>
      <c r="X7" s="10"/>
      <c r="Y7" s="10"/>
      <c r="Z7" s="10"/>
      <c r="AA7" s="10"/>
    </row>
    <row r="8" ht="22.5" customHeight="1">
      <c r="A8" s="1160" t="s">
        <v>9427</v>
      </c>
      <c r="B8" s="1161">
        <v>12.0</v>
      </c>
      <c r="C8" s="1161">
        <v>8.0</v>
      </c>
      <c r="D8" s="1145">
        <v>3.0</v>
      </c>
      <c r="E8" s="1146">
        <f t="shared" si="3"/>
        <v>55</v>
      </c>
      <c r="F8" s="1169">
        <v>5.0</v>
      </c>
      <c r="G8" s="1147">
        <f t="shared" ref="G8:G136" si="5">E8/F8</f>
        <v>11</v>
      </c>
      <c r="H8" s="1146">
        <v>1.0</v>
      </c>
      <c r="I8" s="1148"/>
      <c r="J8" s="1173" t="s">
        <v>10114</v>
      </c>
      <c r="K8" s="1149"/>
      <c r="L8" s="10"/>
      <c r="M8" s="10"/>
      <c r="N8" s="10"/>
      <c r="O8" s="10"/>
      <c r="P8" s="10"/>
      <c r="Q8" s="10"/>
      <c r="R8" s="10"/>
      <c r="S8" s="10"/>
      <c r="T8" s="10"/>
      <c r="U8" s="10"/>
      <c r="V8" s="10"/>
      <c r="W8" s="10"/>
      <c r="X8" s="10"/>
      <c r="Y8" s="10"/>
      <c r="Z8" s="10"/>
      <c r="AA8" s="10"/>
    </row>
    <row r="9" ht="22.5" customHeight="1">
      <c r="A9" s="1150" t="s">
        <v>9420</v>
      </c>
      <c r="B9" s="1151">
        <v>12.0</v>
      </c>
      <c r="C9" s="1167">
        <v>5.0</v>
      </c>
      <c r="D9" s="1152">
        <v>5.0</v>
      </c>
      <c r="E9" s="1152">
        <f t="shared" si="3"/>
        <v>51</v>
      </c>
      <c r="F9" s="1154">
        <v>4.0</v>
      </c>
      <c r="G9" s="1155">
        <f t="shared" si="5"/>
        <v>12.75</v>
      </c>
      <c r="H9" s="1174"/>
      <c r="I9" s="1158"/>
      <c r="J9" s="1168"/>
      <c r="K9" s="1159"/>
      <c r="L9" s="10"/>
      <c r="M9" s="10"/>
      <c r="N9" s="10"/>
      <c r="O9" s="10"/>
      <c r="P9" s="10"/>
      <c r="Q9" s="10"/>
      <c r="R9" s="10"/>
      <c r="S9" s="10"/>
      <c r="T9" s="10"/>
      <c r="U9" s="10"/>
      <c r="V9" s="10"/>
      <c r="W9" s="10"/>
      <c r="X9" s="10"/>
      <c r="Y9" s="10"/>
      <c r="Z9" s="10"/>
      <c r="AA9" s="10"/>
    </row>
    <row r="10" ht="22.5" customHeight="1">
      <c r="A10" s="245" t="s">
        <v>9416</v>
      </c>
      <c r="B10" s="1145">
        <v>10.0</v>
      </c>
      <c r="C10" s="1161">
        <v>7.0</v>
      </c>
      <c r="D10" s="1162">
        <v>7.0</v>
      </c>
      <c r="E10" s="1162">
        <f t="shared" si="3"/>
        <v>51</v>
      </c>
      <c r="F10" s="1169">
        <v>3.0</v>
      </c>
      <c r="G10" s="1170">
        <f t="shared" si="5"/>
        <v>17</v>
      </c>
      <c r="H10" s="1175"/>
      <c r="I10" s="1166"/>
      <c r="J10" s="1148"/>
      <c r="K10" s="1149"/>
      <c r="L10" s="10"/>
      <c r="M10" s="10"/>
      <c r="N10" s="10"/>
      <c r="O10" s="10"/>
      <c r="P10" s="10"/>
      <c r="Q10" s="10"/>
      <c r="R10" s="10"/>
      <c r="S10" s="10"/>
      <c r="T10" s="10"/>
      <c r="U10" s="10"/>
      <c r="V10" s="10"/>
      <c r="W10" s="10"/>
      <c r="X10" s="10"/>
      <c r="Y10" s="10"/>
      <c r="Z10" s="10"/>
      <c r="AA10" s="10"/>
    </row>
    <row r="11" ht="22.5" customHeight="1">
      <c r="A11" s="846" t="s">
        <v>9429</v>
      </c>
      <c r="B11" s="1151">
        <v>7.0</v>
      </c>
      <c r="C11" s="1151">
        <v>10.0</v>
      </c>
      <c r="D11" s="1151">
        <v>7.0</v>
      </c>
      <c r="E11" s="1152">
        <f t="shared" si="3"/>
        <v>48</v>
      </c>
      <c r="F11" s="1154">
        <v>4.0</v>
      </c>
      <c r="G11" s="1155">
        <f t="shared" si="5"/>
        <v>12</v>
      </c>
      <c r="H11" s="1174"/>
      <c r="I11" s="1157"/>
      <c r="J11" s="1158"/>
      <c r="K11" s="1159"/>
      <c r="L11" s="10"/>
      <c r="M11" s="10"/>
      <c r="N11" s="10"/>
      <c r="O11" s="10"/>
      <c r="P11" s="10"/>
      <c r="Q11" s="10"/>
      <c r="R11" s="10"/>
      <c r="S11" s="10"/>
      <c r="T11" s="10"/>
      <c r="U11" s="10"/>
      <c r="V11" s="10"/>
      <c r="W11" s="10"/>
      <c r="X11" s="10"/>
      <c r="Y11" s="10"/>
      <c r="Z11" s="10"/>
      <c r="AA11" s="10"/>
    </row>
    <row r="12" ht="22.5" customHeight="1">
      <c r="A12" s="1176" t="s">
        <v>9485</v>
      </c>
      <c r="B12" s="1161">
        <v>8.0</v>
      </c>
      <c r="C12" s="1145">
        <v>8.0</v>
      </c>
      <c r="D12" s="1145">
        <v>5.0</v>
      </c>
      <c r="E12" s="1146">
        <f t="shared" si="3"/>
        <v>45</v>
      </c>
      <c r="F12" s="1169">
        <v>4.0</v>
      </c>
      <c r="G12" s="1170">
        <f t="shared" si="5"/>
        <v>11.25</v>
      </c>
      <c r="H12" s="1175"/>
      <c r="I12" s="1166"/>
      <c r="J12" s="1177"/>
      <c r="K12" s="1178"/>
      <c r="L12" s="10"/>
      <c r="M12" s="1179"/>
      <c r="N12" s="1179"/>
      <c r="O12" s="1179"/>
      <c r="P12" s="1179"/>
      <c r="Q12" s="1179"/>
      <c r="R12" s="1179"/>
      <c r="S12" s="1179"/>
      <c r="T12" s="1179"/>
      <c r="U12" s="1179"/>
      <c r="V12" s="1179"/>
      <c r="W12" s="1179"/>
      <c r="X12" s="1179"/>
      <c r="Y12" s="1179"/>
      <c r="Z12" s="1179"/>
      <c r="AA12" s="1179"/>
    </row>
    <row r="13" ht="22.5" customHeight="1">
      <c r="A13" s="1150" t="s">
        <v>9426</v>
      </c>
      <c r="B13" s="1167">
        <v>11.0</v>
      </c>
      <c r="C13" s="1167">
        <v>4.0</v>
      </c>
      <c r="D13" s="1167">
        <v>3.0</v>
      </c>
      <c r="E13" s="1171">
        <f t="shared" si="3"/>
        <v>44</v>
      </c>
      <c r="F13" s="1154">
        <v>5.0</v>
      </c>
      <c r="G13" s="1155">
        <f t="shared" si="5"/>
        <v>8.8</v>
      </c>
      <c r="H13" s="1174"/>
      <c r="I13" s="1158"/>
      <c r="J13" s="1158"/>
      <c r="K13" s="1159"/>
      <c r="L13" s="10"/>
      <c r="M13" s="10"/>
      <c r="N13" s="10"/>
      <c r="O13" s="10"/>
      <c r="P13" s="10"/>
      <c r="Q13" s="10"/>
      <c r="R13" s="10"/>
      <c r="S13" s="10"/>
      <c r="T13" s="10"/>
      <c r="U13" s="10"/>
      <c r="V13" s="10"/>
      <c r="W13" s="10"/>
      <c r="X13" s="10"/>
      <c r="Y13" s="10"/>
      <c r="Z13" s="10"/>
      <c r="AA13" s="10"/>
    </row>
    <row r="14" ht="22.5" customHeight="1">
      <c r="A14" s="1160" t="s">
        <v>9417</v>
      </c>
      <c r="B14" s="1145">
        <v>9.0</v>
      </c>
      <c r="C14" s="1145">
        <v>4.0</v>
      </c>
      <c r="D14" s="1145">
        <v>1.0</v>
      </c>
      <c r="E14" s="1180">
        <f t="shared" si="3"/>
        <v>36</v>
      </c>
      <c r="F14" s="1169">
        <v>5.0</v>
      </c>
      <c r="G14" s="1170">
        <f t="shared" si="5"/>
        <v>7.2</v>
      </c>
      <c r="H14" s="1175"/>
      <c r="I14" s="1166"/>
      <c r="J14" s="1166"/>
      <c r="K14" s="1149"/>
      <c r="L14" s="10"/>
      <c r="M14" s="10"/>
      <c r="N14" s="10"/>
      <c r="O14" s="10"/>
      <c r="P14" s="10"/>
      <c r="Q14" s="10"/>
      <c r="R14" s="10"/>
      <c r="S14" s="10"/>
      <c r="T14" s="10"/>
      <c r="U14" s="10"/>
      <c r="V14" s="10"/>
      <c r="W14" s="10"/>
      <c r="X14" s="10"/>
    </row>
    <row r="15">
      <c r="A15" s="1150" t="s">
        <v>9409</v>
      </c>
      <c r="B15" s="1151">
        <v>8.0</v>
      </c>
      <c r="C15" s="1167">
        <v>3.0</v>
      </c>
      <c r="D15" s="1152">
        <v>3.0</v>
      </c>
      <c r="E15" s="1152">
        <f t="shared" si="3"/>
        <v>33</v>
      </c>
      <c r="F15" s="1154">
        <v>3.0</v>
      </c>
      <c r="G15" s="1155">
        <f t="shared" si="5"/>
        <v>11</v>
      </c>
      <c r="H15" s="1174"/>
      <c r="I15" s="1157"/>
      <c r="J15" s="1168"/>
      <c r="K15" s="1159"/>
      <c r="L15" s="10"/>
      <c r="M15" s="10"/>
      <c r="N15" s="10"/>
      <c r="O15" s="10"/>
      <c r="P15" s="10"/>
      <c r="Q15" s="10"/>
      <c r="R15" s="10"/>
      <c r="S15" s="10"/>
      <c r="T15" s="10"/>
      <c r="U15" s="10"/>
      <c r="V15" s="10"/>
      <c r="W15" s="10"/>
      <c r="X15" s="10"/>
      <c r="Y15" s="10"/>
      <c r="Z15" s="10"/>
      <c r="AA15" s="10"/>
    </row>
    <row r="16" ht="22.5" customHeight="1">
      <c r="A16" s="493" t="s">
        <v>9410</v>
      </c>
      <c r="B16" s="1161">
        <v>8.0</v>
      </c>
      <c r="C16" s="1145">
        <v>3.0</v>
      </c>
      <c r="D16" s="1146">
        <v>3.0</v>
      </c>
      <c r="E16" s="1146">
        <f t="shared" si="3"/>
        <v>33</v>
      </c>
      <c r="F16" s="1169">
        <v>5.0</v>
      </c>
      <c r="G16" s="1147">
        <f t="shared" si="5"/>
        <v>6.6</v>
      </c>
      <c r="H16" s="1164">
        <v>1.0</v>
      </c>
      <c r="I16" s="1165"/>
      <c r="J16" s="1173" t="s">
        <v>10115</v>
      </c>
      <c r="K16" s="1149"/>
      <c r="L16" s="10"/>
      <c r="M16" s="10"/>
      <c r="N16" s="10"/>
      <c r="O16" s="10"/>
      <c r="P16" s="10"/>
      <c r="Q16" s="10"/>
      <c r="R16" s="10"/>
      <c r="S16" s="10"/>
      <c r="T16" s="10"/>
      <c r="U16" s="10"/>
      <c r="V16" s="10"/>
      <c r="W16" s="10"/>
      <c r="X16" s="10"/>
      <c r="Y16" s="10"/>
      <c r="Z16" s="10"/>
      <c r="AA16" s="10"/>
    </row>
    <row r="17" ht="22.5" customHeight="1">
      <c r="A17" s="1181" t="s">
        <v>9407</v>
      </c>
      <c r="B17" s="1167">
        <v>5.0</v>
      </c>
      <c r="C17" s="1167">
        <v>6.0</v>
      </c>
      <c r="D17" s="1171">
        <v>6.0</v>
      </c>
      <c r="E17" s="1171">
        <f t="shared" si="3"/>
        <v>33</v>
      </c>
      <c r="F17" s="1154">
        <v>4.0</v>
      </c>
      <c r="G17" s="1155">
        <f t="shared" si="5"/>
        <v>8.25</v>
      </c>
      <c r="H17" s="1174"/>
      <c r="I17" s="1158"/>
      <c r="J17" s="1168"/>
      <c r="K17" s="1159"/>
      <c r="L17" s="10"/>
      <c r="M17" s="10"/>
      <c r="N17" s="10"/>
      <c r="O17" s="10"/>
      <c r="P17" s="10"/>
      <c r="Q17" s="10"/>
      <c r="R17" s="10"/>
      <c r="S17" s="10"/>
      <c r="T17" s="10"/>
      <c r="U17" s="10"/>
      <c r="V17" s="10"/>
      <c r="W17" s="10"/>
      <c r="X17" s="10"/>
      <c r="Y17" s="10"/>
      <c r="Z17" s="10"/>
      <c r="AA17" s="10"/>
    </row>
    <row r="18" ht="22.5" customHeight="1">
      <c r="A18" s="1160" t="s">
        <v>9450</v>
      </c>
      <c r="B18" s="1145">
        <v>5.0</v>
      </c>
      <c r="C18" s="1161">
        <v>2.0</v>
      </c>
      <c r="D18" s="1146">
        <v>8.0</v>
      </c>
      <c r="E18" s="1146">
        <f t="shared" si="3"/>
        <v>27</v>
      </c>
      <c r="F18" s="1169">
        <v>3.0</v>
      </c>
      <c r="G18" s="1170">
        <f t="shared" si="5"/>
        <v>9</v>
      </c>
      <c r="H18" s="1175"/>
      <c r="I18" s="1166"/>
      <c r="J18" s="1148"/>
      <c r="K18" s="1149"/>
      <c r="L18" s="10"/>
      <c r="M18" s="10"/>
      <c r="N18" s="10"/>
      <c r="O18" s="10"/>
      <c r="P18" s="10"/>
      <c r="Q18" s="10"/>
      <c r="R18" s="10"/>
      <c r="S18" s="10"/>
      <c r="T18" s="10"/>
      <c r="U18" s="10"/>
      <c r="V18" s="10"/>
      <c r="W18" s="10"/>
      <c r="X18" s="10"/>
      <c r="Y18" s="10"/>
      <c r="Z18" s="10"/>
      <c r="AA18" s="10"/>
    </row>
    <row r="19">
      <c r="A19" s="1150" t="s">
        <v>9419</v>
      </c>
      <c r="B19" s="1167">
        <v>5.0</v>
      </c>
      <c r="C19" s="1167">
        <v>4.0</v>
      </c>
      <c r="D19" s="1171">
        <v>4.0</v>
      </c>
      <c r="E19" s="1171">
        <f t="shared" si="3"/>
        <v>27</v>
      </c>
      <c r="F19" s="1154">
        <v>4.0</v>
      </c>
      <c r="G19" s="1155">
        <f t="shared" si="5"/>
        <v>6.75</v>
      </c>
      <c r="H19" s="1174"/>
      <c r="I19" s="1158"/>
      <c r="J19" s="1168"/>
      <c r="K19" s="1159"/>
      <c r="L19" s="10"/>
      <c r="M19" s="10"/>
      <c r="N19" s="10"/>
      <c r="O19" s="10"/>
      <c r="P19" s="10"/>
      <c r="Q19" s="10"/>
      <c r="R19" s="10"/>
      <c r="S19" s="10"/>
      <c r="T19" s="10"/>
      <c r="U19" s="10"/>
      <c r="V19" s="10"/>
      <c r="W19" s="10"/>
      <c r="X19" s="10"/>
      <c r="Y19" s="10"/>
      <c r="Z19" s="10"/>
      <c r="AA19" s="10"/>
    </row>
    <row r="20" ht="22.5" customHeight="1">
      <c r="A20" s="1160" t="s">
        <v>9442</v>
      </c>
      <c r="B20" s="1145">
        <v>7.0</v>
      </c>
      <c r="C20" s="1145">
        <v>2.0</v>
      </c>
      <c r="D20" s="1146">
        <v>1.0</v>
      </c>
      <c r="E20" s="1180">
        <f t="shared" si="3"/>
        <v>26</v>
      </c>
      <c r="F20" s="1169">
        <v>4.0</v>
      </c>
      <c r="G20" s="1170">
        <f t="shared" si="5"/>
        <v>6.5</v>
      </c>
      <c r="H20" s="1175"/>
      <c r="I20" s="1166"/>
      <c r="J20" s="1148"/>
      <c r="K20" s="1149"/>
      <c r="L20" s="10"/>
      <c r="M20" s="10"/>
      <c r="N20" s="10"/>
      <c r="O20" s="10"/>
      <c r="P20" s="10"/>
      <c r="Q20" s="10"/>
      <c r="R20" s="10"/>
      <c r="S20" s="10"/>
      <c r="T20" s="10"/>
      <c r="U20" s="10"/>
      <c r="V20" s="10"/>
      <c r="W20" s="10"/>
      <c r="X20" s="10"/>
      <c r="Y20" s="10"/>
      <c r="Z20" s="10"/>
      <c r="AA20" s="10"/>
    </row>
    <row r="21" ht="22.5" customHeight="1">
      <c r="A21" s="1150" t="s">
        <v>7561</v>
      </c>
      <c r="B21" s="1167">
        <v>5.0</v>
      </c>
      <c r="C21" s="1167">
        <v>4.0</v>
      </c>
      <c r="D21" s="1171">
        <v>2.0</v>
      </c>
      <c r="E21" s="1182">
        <f t="shared" si="3"/>
        <v>25</v>
      </c>
      <c r="F21" s="1154">
        <v>3.0</v>
      </c>
      <c r="G21" s="1155">
        <f t="shared" si="5"/>
        <v>8.333333333</v>
      </c>
      <c r="H21" s="1174"/>
      <c r="I21" s="1158"/>
      <c r="J21" s="1168"/>
      <c r="K21" s="1159"/>
      <c r="L21" s="10"/>
      <c r="M21" s="10"/>
      <c r="N21" s="10"/>
      <c r="O21" s="10"/>
      <c r="P21" s="10"/>
      <c r="Q21" s="10"/>
      <c r="R21" s="10"/>
      <c r="S21" s="10"/>
      <c r="T21" s="10"/>
      <c r="U21" s="10"/>
      <c r="V21" s="10"/>
      <c r="W21" s="10"/>
      <c r="X21" s="10"/>
      <c r="Y21" s="10"/>
      <c r="Z21" s="10"/>
      <c r="AA21" s="10"/>
    </row>
    <row r="22" ht="22.5" customHeight="1">
      <c r="A22" s="1160" t="s">
        <v>9423</v>
      </c>
      <c r="B22" s="1145">
        <v>6.0</v>
      </c>
      <c r="C22" s="1161">
        <v>1.0</v>
      </c>
      <c r="D22" s="1146">
        <v>4.0</v>
      </c>
      <c r="E22" s="1146">
        <f t="shared" si="3"/>
        <v>24</v>
      </c>
      <c r="F22" s="1169">
        <v>3.0</v>
      </c>
      <c r="G22" s="1170">
        <f t="shared" si="5"/>
        <v>8</v>
      </c>
      <c r="H22" s="1175"/>
      <c r="I22" s="1166"/>
      <c r="J22" s="1148"/>
      <c r="K22" s="1149"/>
      <c r="L22" s="10"/>
      <c r="M22" s="10"/>
      <c r="N22" s="10"/>
      <c r="O22" s="10"/>
      <c r="P22" s="10"/>
      <c r="Q22" s="10"/>
      <c r="R22" s="10"/>
      <c r="S22" s="10"/>
      <c r="T22" s="10"/>
      <c r="U22" s="10"/>
      <c r="V22" s="10"/>
      <c r="W22" s="10"/>
      <c r="X22" s="10"/>
      <c r="Y22" s="10"/>
      <c r="Z22" s="10"/>
      <c r="AA22" s="10"/>
    </row>
    <row r="23" ht="22.5" customHeight="1">
      <c r="A23" s="1150" t="s">
        <v>9413</v>
      </c>
      <c r="B23" s="1167">
        <v>4.0</v>
      </c>
      <c r="C23" s="1167">
        <v>6.0</v>
      </c>
      <c r="D23" s="1182"/>
      <c r="E23" s="1182">
        <f t="shared" si="3"/>
        <v>24</v>
      </c>
      <c r="F23" s="1154">
        <v>4.0</v>
      </c>
      <c r="G23" s="1155">
        <f t="shared" si="5"/>
        <v>6</v>
      </c>
      <c r="H23" s="1174"/>
      <c r="I23" s="1158"/>
      <c r="J23" s="1168"/>
      <c r="K23" s="1159"/>
      <c r="L23" s="10"/>
      <c r="M23" s="10"/>
      <c r="N23" s="10"/>
      <c r="O23" s="10"/>
      <c r="P23" s="10"/>
      <c r="Q23" s="10"/>
      <c r="R23" s="10"/>
      <c r="S23" s="10"/>
      <c r="T23" s="10"/>
      <c r="U23" s="10"/>
      <c r="V23" s="10"/>
      <c r="W23" s="10"/>
      <c r="X23" s="10"/>
      <c r="Y23" s="10"/>
      <c r="Z23" s="10"/>
      <c r="AA23" s="10"/>
    </row>
    <row r="24" ht="22.5" customHeight="1">
      <c r="A24" s="1160" t="s">
        <v>9425</v>
      </c>
      <c r="B24" s="1145">
        <v>4.0</v>
      </c>
      <c r="C24" s="1161">
        <v>4.0</v>
      </c>
      <c r="D24" s="1146">
        <v>2.0</v>
      </c>
      <c r="E24" s="1146">
        <f t="shared" si="3"/>
        <v>22</v>
      </c>
      <c r="F24" s="1169">
        <v>3.0</v>
      </c>
      <c r="G24" s="1170">
        <f t="shared" si="5"/>
        <v>7.333333333</v>
      </c>
      <c r="H24" s="1175"/>
      <c r="I24" s="1166"/>
      <c r="J24" s="1148"/>
      <c r="K24" s="1149"/>
      <c r="L24" s="10"/>
      <c r="M24" s="10"/>
      <c r="N24" s="10"/>
      <c r="O24" s="10"/>
      <c r="P24" s="10"/>
      <c r="Q24" s="10"/>
      <c r="R24" s="10"/>
      <c r="S24" s="10"/>
      <c r="T24" s="10"/>
      <c r="U24" s="10"/>
      <c r="V24" s="10"/>
      <c r="W24" s="10"/>
      <c r="X24" s="10"/>
      <c r="Y24" s="10"/>
      <c r="Z24" s="10"/>
      <c r="AA24" s="10"/>
    </row>
    <row r="25" ht="22.5" customHeight="1">
      <c r="A25" s="1150" t="s">
        <v>9451</v>
      </c>
      <c r="B25" s="1167">
        <v>5.0</v>
      </c>
      <c r="C25" s="1167">
        <v>2.0</v>
      </c>
      <c r="D25" s="1171">
        <v>2.0</v>
      </c>
      <c r="E25" s="1182">
        <f t="shared" si="3"/>
        <v>21</v>
      </c>
      <c r="F25" s="1154">
        <v>4.0</v>
      </c>
      <c r="G25" s="1155">
        <f t="shared" si="5"/>
        <v>5.25</v>
      </c>
      <c r="H25" s="1174"/>
      <c r="I25" s="1158"/>
      <c r="J25" s="1168"/>
      <c r="K25" s="1159"/>
      <c r="L25" s="10"/>
      <c r="M25" s="10"/>
      <c r="N25" s="10"/>
      <c r="O25" s="10"/>
      <c r="P25" s="10"/>
      <c r="Q25" s="10"/>
      <c r="R25" s="10"/>
      <c r="S25" s="10"/>
      <c r="T25" s="10"/>
      <c r="U25" s="10"/>
      <c r="V25" s="10"/>
      <c r="W25" s="10"/>
      <c r="X25" s="10"/>
      <c r="Y25" s="10"/>
      <c r="Z25" s="10"/>
      <c r="AA25" s="10"/>
    </row>
    <row r="26" ht="22.5" customHeight="1">
      <c r="A26" s="1160" t="s">
        <v>9412</v>
      </c>
      <c r="B26" s="1145">
        <v>4.0</v>
      </c>
      <c r="C26" s="1145">
        <v>1.0</v>
      </c>
      <c r="D26" s="1146">
        <v>4.0</v>
      </c>
      <c r="E26" s="1146">
        <f t="shared" si="3"/>
        <v>18</v>
      </c>
      <c r="F26" s="1169">
        <v>3.0</v>
      </c>
      <c r="G26" s="1170">
        <f t="shared" si="5"/>
        <v>6</v>
      </c>
      <c r="H26" s="1175"/>
      <c r="I26" s="1165"/>
      <c r="J26" s="1148"/>
      <c r="K26" s="1149"/>
      <c r="L26" s="10"/>
      <c r="M26" s="10"/>
      <c r="N26" s="10"/>
      <c r="O26" s="10"/>
      <c r="P26" s="10"/>
      <c r="Q26" s="10"/>
      <c r="R26" s="10"/>
      <c r="S26" s="10"/>
      <c r="T26" s="10"/>
      <c r="U26" s="10"/>
      <c r="V26" s="10"/>
      <c r="W26" s="10"/>
      <c r="X26" s="10"/>
      <c r="Y26" s="10"/>
      <c r="Z26" s="10"/>
      <c r="AA26" s="10"/>
    </row>
    <row r="27">
      <c r="A27" s="1181" t="s">
        <v>9439</v>
      </c>
      <c r="B27" s="1167">
        <v>2.0</v>
      </c>
      <c r="C27" s="1151">
        <v>3.0</v>
      </c>
      <c r="D27" s="1171">
        <v>6.0</v>
      </c>
      <c r="E27" s="1171">
        <f t="shared" si="3"/>
        <v>18</v>
      </c>
      <c r="F27" s="1154">
        <v>4.0</v>
      </c>
      <c r="G27" s="1155">
        <f t="shared" si="5"/>
        <v>4.5</v>
      </c>
      <c r="H27" s="1174"/>
      <c r="I27" s="1158"/>
      <c r="J27" s="1168"/>
      <c r="K27" s="1159"/>
      <c r="L27" s="10"/>
      <c r="M27" s="10"/>
      <c r="N27" s="10"/>
      <c r="O27" s="10"/>
      <c r="P27" s="10"/>
      <c r="Q27" s="10"/>
      <c r="R27" s="10"/>
      <c r="S27" s="10"/>
      <c r="T27" s="10"/>
      <c r="U27" s="10"/>
      <c r="V27" s="10"/>
      <c r="W27" s="10"/>
      <c r="X27" s="10"/>
      <c r="Y27" s="10"/>
      <c r="Z27" s="10"/>
      <c r="AA27" s="10"/>
    </row>
    <row r="28">
      <c r="A28" s="1160" t="s">
        <v>9428</v>
      </c>
      <c r="B28" s="1145">
        <v>2.0</v>
      </c>
      <c r="C28" s="1145">
        <v>4.0</v>
      </c>
      <c r="D28" s="1146">
        <v>2.0</v>
      </c>
      <c r="E28" s="1180">
        <f t="shared" si="3"/>
        <v>16</v>
      </c>
      <c r="F28" s="1169">
        <v>3.0</v>
      </c>
      <c r="G28" s="1147">
        <f t="shared" si="5"/>
        <v>5.333333333</v>
      </c>
      <c r="H28" s="1164">
        <v>1.0</v>
      </c>
      <c r="I28" s="1165"/>
      <c r="J28" s="1173" t="s">
        <v>10116</v>
      </c>
      <c r="K28" s="269"/>
      <c r="L28" s="10"/>
      <c r="M28" s="10"/>
      <c r="N28" s="10"/>
      <c r="O28" s="10"/>
      <c r="P28" s="10"/>
      <c r="Q28" s="10"/>
      <c r="R28" s="10"/>
      <c r="S28" s="10"/>
      <c r="T28" s="10"/>
      <c r="U28" s="10"/>
      <c r="V28" s="10"/>
      <c r="W28" s="10"/>
      <c r="X28" s="10"/>
      <c r="Y28" s="10"/>
      <c r="Z28" s="10"/>
      <c r="AA28" s="10"/>
    </row>
    <row r="29" ht="22.5" customHeight="1">
      <c r="A29" s="1150" t="s">
        <v>9422</v>
      </c>
      <c r="B29" s="1167">
        <v>1.0</v>
      </c>
      <c r="C29" s="1167">
        <v>3.0</v>
      </c>
      <c r="D29" s="1171">
        <v>7.0</v>
      </c>
      <c r="E29" s="1171">
        <f t="shared" si="3"/>
        <v>16</v>
      </c>
      <c r="F29" s="1154">
        <v>4.0</v>
      </c>
      <c r="G29" s="1155">
        <f t="shared" si="5"/>
        <v>4</v>
      </c>
      <c r="H29" s="1174"/>
      <c r="I29" s="1183" t="s">
        <v>10117</v>
      </c>
      <c r="J29" s="1172" t="s">
        <v>10118</v>
      </c>
      <c r="K29" s="1159"/>
      <c r="L29" s="10"/>
      <c r="M29" s="10"/>
      <c r="N29" s="10"/>
      <c r="O29" s="10"/>
      <c r="P29" s="10"/>
      <c r="Q29" s="10"/>
      <c r="R29" s="10"/>
      <c r="S29" s="10"/>
      <c r="T29" s="10"/>
      <c r="U29" s="10"/>
      <c r="V29" s="10"/>
      <c r="W29" s="10"/>
      <c r="X29" s="10"/>
      <c r="Y29" s="10"/>
      <c r="Z29" s="10"/>
      <c r="AA29" s="10"/>
    </row>
    <row r="30" ht="22.5" customHeight="1">
      <c r="A30" s="1160" t="s">
        <v>9453</v>
      </c>
      <c r="B30" s="1161">
        <v>3.0</v>
      </c>
      <c r="C30" s="1145">
        <v>2.0</v>
      </c>
      <c r="D30" s="1146">
        <v>2.0</v>
      </c>
      <c r="E30" s="1146">
        <f t="shared" si="3"/>
        <v>15</v>
      </c>
      <c r="F30" s="1169">
        <v>3.0</v>
      </c>
      <c r="G30" s="1170">
        <f t="shared" si="5"/>
        <v>5</v>
      </c>
      <c r="H30" s="1175"/>
      <c r="I30" s="1166"/>
      <c r="J30" s="1148"/>
      <c r="K30" s="1149"/>
      <c r="L30" s="10"/>
      <c r="M30" s="10"/>
      <c r="N30" s="10"/>
      <c r="O30" s="10"/>
      <c r="P30" s="10"/>
      <c r="Q30" s="10"/>
      <c r="R30" s="10"/>
      <c r="S30" s="10"/>
      <c r="T30" s="10"/>
      <c r="U30" s="10"/>
      <c r="V30" s="10"/>
      <c r="W30" s="10"/>
      <c r="X30" s="10"/>
      <c r="Y30" s="10"/>
      <c r="Z30" s="10"/>
      <c r="AA30" s="10"/>
    </row>
    <row r="31" ht="27.0" customHeight="1">
      <c r="A31" s="1150" t="s">
        <v>9443</v>
      </c>
      <c r="B31" s="1167">
        <v>3.0</v>
      </c>
      <c r="C31" s="1167">
        <v>1.0</v>
      </c>
      <c r="D31" s="1171">
        <v>3.0</v>
      </c>
      <c r="E31" s="1182">
        <f t="shared" si="3"/>
        <v>14</v>
      </c>
      <c r="F31" s="1154">
        <v>2.0</v>
      </c>
      <c r="G31" s="1155">
        <f t="shared" si="5"/>
        <v>7</v>
      </c>
      <c r="H31" s="1174"/>
      <c r="I31" s="1158"/>
      <c r="J31" s="1168"/>
      <c r="K31" s="1159"/>
      <c r="L31" s="10"/>
      <c r="M31" s="10"/>
      <c r="N31" s="10"/>
      <c r="O31" s="10"/>
      <c r="P31" s="10"/>
      <c r="Q31" s="10"/>
      <c r="R31" s="10"/>
      <c r="S31" s="10"/>
      <c r="T31" s="10"/>
      <c r="U31" s="10"/>
      <c r="V31" s="10"/>
      <c r="W31" s="10"/>
      <c r="X31" s="10"/>
      <c r="Y31" s="10"/>
      <c r="Z31" s="10"/>
      <c r="AA31" s="10"/>
    </row>
    <row r="32">
      <c r="A32" s="1160" t="s">
        <v>10119</v>
      </c>
      <c r="B32" s="1161">
        <v>3.0</v>
      </c>
      <c r="C32" s="1145">
        <v>1.0</v>
      </c>
      <c r="D32" s="1146">
        <v>2.0</v>
      </c>
      <c r="E32" s="1180">
        <f>3*B32+2*C32+D32</f>
        <v>13</v>
      </c>
      <c r="F32" s="1169">
        <v>5.0</v>
      </c>
      <c r="G32" s="1170">
        <f t="shared" si="5"/>
        <v>2.6</v>
      </c>
      <c r="H32" s="1175"/>
      <c r="I32" s="1166"/>
      <c r="J32" s="1184"/>
      <c r="K32" s="1149"/>
      <c r="L32" s="10"/>
      <c r="M32" s="10"/>
      <c r="N32" s="10"/>
      <c r="O32" s="10"/>
      <c r="P32" s="10"/>
      <c r="Q32" s="10"/>
      <c r="R32" s="10"/>
      <c r="S32" s="10"/>
      <c r="T32" s="10"/>
      <c r="U32" s="10"/>
      <c r="V32" s="10"/>
      <c r="W32" s="10"/>
      <c r="X32" s="10"/>
      <c r="Y32" s="10"/>
      <c r="Z32" s="10"/>
      <c r="AA32" s="10"/>
    </row>
    <row r="33" ht="22.5" customHeight="1">
      <c r="A33" s="1181" t="s">
        <v>9434</v>
      </c>
      <c r="B33" s="1167">
        <v>2.0</v>
      </c>
      <c r="C33" s="1167">
        <v>3.0</v>
      </c>
      <c r="D33" s="1171">
        <v>1.0</v>
      </c>
      <c r="E33" s="1182">
        <f t="shared" ref="E33:E136" si="6">3*B33+2*C33+D33</f>
        <v>13</v>
      </c>
      <c r="F33" s="1154">
        <v>3.0</v>
      </c>
      <c r="G33" s="1185">
        <f t="shared" si="5"/>
        <v>4.333333333</v>
      </c>
      <c r="H33" s="1156">
        <v>2.0</v>
      </c>
      <c r="I33" s="1183">
        <v>1.0</v>
      </c>
      <c r="J33" s="1172" t="s">
        <v>10120</v>
      </c>
      <c r="K33" s="1159"/>
      <c r="L33" s="10"/>
      <c r="M33" s="10"/>
      <c r="N33" s="10"/>
      <c r="O33" s="10"/>
      <c r="P33" s="10"/>
      <c r="Q33" s="10"/>
      <c r="R33" s="10"/>
      <c r="S33" s="10"/>
      <c r="T33" s="10"/>
      <c r="U33" s="10"/>
      <c r="V33" s="10"/>
      <c r="W33" s="10"/>
      <c r="X33" s="10"/>
      <c r="Y33" s="10"/>
      <c r="Z33" s="10"/>
      <c r="AA33" s="10"/>
    </row>
    <row r="34">
      <c r="A34" s="1160" t="s">
        <v>9440</v>
      </c>
      <c r="B34" s="1161">
        <v>1.0</v>
      </c>
      <c r="C34" s="1145">
        <v>4.0</v>
      </c>
      <c r="D34" s="1162">
        <v>2.0</v>
      </c>
      <c r="E34" s="1186">
        <f t="shared" si="6"/>
        <v>13</v>
      </c>
      <c r="F34" s="1169">
        <v>4.0</v>
      </c>
      <c r="G34" s="1170">
        <f t="shared" si="5"/>
        <v>3.25</v>
      </c>
      <c r="H34" s="1175"/>
      <c r="I34" s="1165"/>
      <c r="J34" s="1148"/>
      <c r="K34" s="1149"/>
      <c r="L34" s="10"/>
      <c r="M34" s="10"/>
      <c r="N34" s="10"/>
      <c r="O34" s="10"/>
      <c r="P34" s="10"/>
      <c r="Q34" s="10"/>
      <c r="R34" s="10"/>
      <c r="S34" s="10"/>
      <c r="T34" s="10"/>
      <c r="U34" s="10"/>
      <c r="V34" s="10"/>
      <c r="W34" s="10"/>
      <c r="X34" s="10"/>
      <c r="Y34" s="10"/>
      <c r="Z34" s="10"/>
      <c r="AA34" s="10"/>
    </row>
    <row r="35" ht="22.5" customHeight="1">
      <c r="A35" s="1150" t="s">
        <v>9437</v>
      </c>
      <c r="B35" s="1167">
        <v>3.0</v>
      </c>
      <c r="C35" s="1167">
        <v>1.0</v>
      </c>
      <c r="D35" s="1171">
        <v>1.0</v>
      </c>
      <c r="E35" s="1171">
        <f t="shared" si="6"/>
        <v>12</v>
      </c>
      <c r="F35" s="1154">
        <v>2.0</v>
      </c>
      <c r="G35" s="1155">
        <f t="shared" si="5"/>
        <v>6</v>
      </c>
      <c r="H35" s="1174"/>
      <c r="I35" s="1183">
        <v>1.0</v>
      </c>
      <c r="J35" s="1172" t="s">
        <v>10121</v>
      </c>
      <c r="K35" s="1159"/>
      <c r="L35" s="10"/>
      <c r="M35" s="10"/>
      <c r="N35" s="10"/>
      <c r="O35" s="10"/>
      <c r="P35" s="10"/>
      <c r="Q35" s="10"/>
      <c r="R35" s="10"/>
      <c r="S35" s="10"/>
      <c r="T35" s="10"/>
      <c r="U35" s="10"/>
      <c r="V35" s="10"/>
      <c r="W35" s="10"/>
      <c r="X35" s="10"/>
      <c r="Y35" s="10"/>
      <c r="Z35" s="10"/>
      <c r="AA35" s="10"/>
    </row>
    <row r="36" ht="22.5" customHeight="1">
      <c r="A36" s="1160" t="s">
        <v>9457</v>
      </c>
      <c r="B36" s="1145">
        <v>3.0</v>
      </c>
      <c r="C36" s="1145">
        <v>1.0</v>
      </c>
      <c r="D36" s="1146">
        <v>1.0</v>
      </c>
      <c r="E36" s="1146">
        <f t="shared" si="6"/>
        <v>12</v>
      </c>
      <c r="F36" s="1169">
        <v>5.0</v>
      </c>
      <c r="G36" s="1147">
        <f t="shared" si="5"/>
        <v>2.4</v>
      </c>
      <c r="H36" s="1164">
        <v>1.0</v>
      </c>
      <c r="I36" s="1187"/>
      <c r="J36" s="1173" t="s">
        <v>10122</v>
      </c>
      <c r="K36" s="1149"/>
      <c r="L36" s="10"/>
      <c r="M36" s="10"/>
      <c r="N36" s="10"/>
      <c r="O36" s="10"/>
      <c r="P36" s="10"/>
      <c r="Q36" s="10"/>
      <c r="R36" s="10"/>
      <c r="S36" s="10"/>
      <c r="T36" s="10"/>
      <c r="U36" s="10"/>
      <c r="V36" s="10"/>
      <c r="W36" s="10"/>
      <c r="X36" s="10"/>
      <c r="Y36" s="10"/>
      <c r="Z36" s="10"/>
      <c r="AA36" s="10"/>
    </row>
    <row r="37" ht="22.5" customHeight="1">
      <c r="A37" s="1150" t="s">
        <v>9432</v>
      </c>
      <c r="B37" s="1167">
        <v>1.0</v>
      </c>
      <c r="C37" s="1167">
        <v>3.0</v>
      </c>
      <c r="D37" s="1152">
        <v>3.0</v>
      </c>
      <c r="E37" s="1152">
        <f t="shared" si="6"/>
        <v>12</v>
      </c>
      <c r="F37" s="1154">
        <v>4.0</v>
      </c>
      <c r="G37" s="1155">
        <f t="shared" si="5"/>
        <v>3</v>
      </c>
      <c r="H37" s="1174"/>
      <c r="I37" s="1158"/>
      <c r="J37" s="1168"/>
      <c r="K37" s="1159"/>
      <c r="L37" s="10"/>
      <c r="M37" s="10"/>
      <c r="N37" s="10"/>
      <c r="O37" s="10"/>
      <c r="P37" s="10"/>
    </row>
    <row r="38" ht="22.5" customHeight="1">
      <c r="A38" s="1160" t="s">
        <v>9489</v>
      </c>
      <c r="B38" s="1145">
        <v>2.0</v>
      </c>
      <c r="C38" s="1145">
        <v>2.0</v>
      </c>
      <c r="D38" s="1146">
        <v>1.0</v>
      </c>
      <c r="E38" s="1146">
        <f t="shared" si="6"/>
        <v>11</v>
      </c>
      <c r="F38" s="1169">
        <v>3.0</v>
      </c>
      <c r="G38" s="1170">
        <f t="shared" si="5"/>
        <v>3.666666667</v>
      </c>
      <c r="H38" s="1175"/>
      <c r="I38" s="1166"/>
      <c r="J38" s="1148"/>
      <c r="K38" s="1149"/>
      <c r="L38" s="10"/>
      <c r="M38" s="10"/>
      <c r="N38" s="10"/>
      <c r="O38" s="10"/>
      <c r="P38" s="10"/>
      <c r="Q38" s="10"/>
      <c r="R38" s="10"/>
      <c r="S38" s="10"/>
      <c r="T38" s="10"/>
      <c r="U38" s="10"/>
      <c r="V38" s="10"/>
      <c r="W38" s="10"/>
      <c r="X38" s="10"/>
      <c r="Y38" s="10"/>
      <c r="Z38" s="10"/>
      <c r="AA38" s="10"/>
    </row>
    <row r="39" ht="22.5" customHeight="1">
      <c r="A39" s="1150" t="s">
        <v>9421</v>
      </c>
      <c r="B39" s="1151">
        <v>2.0</v>
      </c>
      <c r="C39" s="1167">
        <v>2.0</v>
      </c>
      <c r="D39" s="1171">
        <v>1.0</v>
      </c>
      <c r="E39" s="1182">
        <f t="shared" si="6"/>
        <v>11</v>
      </c>
      <c r="F39" s="1154">
        <v>3.0</v>
      </c>
      <c r="G39" s="1155">
        <f t="shared" si="5"/>
        <v>3.666666667</v>
      </c>
      <c r="H39" s="1174"/>
      <c r="I39" s="1158"/>
      <c r="J39" s="1168"/>
      <c r="K39" s="1159"/>
      <c r="L39" s="10"/>
      <c r="M39" s="10"/>
      <c r="N39" s="10"/>
      <c r="O39" s="10"/>
      <c r="P39" s="10"/>
      <c r="Q39" s="10"/>
      <c r="R39" s="10"/>
      <c r="S39" s="10"/>
      <c r="T39" s="10"/>
      <c r="U39" s="10"/>
      <c r="V39" s="10"/>
      <c r="W39" s="10"/>
      <c r="X39" s="10"/>
      <c r="Y39" s="10"/>
      <c r="Z39" s="10"/>
      <c r="AA39" s="10"/>
    </row>
    <row r="40" ht="22.5" customHeight="1">
      <c r="A40" s="1160" t="s">
        <v>9431</v>
      </c>
      <c r="B40" s="1145">
        <v>3.0</v>
      </c>
      <c r="C40" s="1145">
        <v>1.0</v>
      </c>
      <c r="D40" s="1146">
        <v>3.0</v>
      </c>
      <c r="E40" s="1146">
        <f t="shared" si="6"/>
        <v>14</v>
      </c>
      <c r="F40" s="1169">
        <v>3.0</v>
      </c>
      <c r="G40" s="1170">
        <f t="shared" si="5"/>
        <v>4.666666667</v>
      </c>
      <c r="H40" s="1175"/>
      <c r="I40" s="1165"/>
      <c r="J40" s="1148"/>
      <c r="K40" s="1149"/>
      <c r="L40" s="10"/>
      <c r="M40" s="10"/>
      <c r="N40" s="10"/>
      <c r="O40" s="10"/>
      <c r="P40" s="10"/>
      <c r="Q40" s="10"/>
      <c r="R40" s="10"/>
      <c r="S40" s="10"/>
      <c r="T40" s="10"/>
      <c r="U40" s="10"/>
      <c r="V40" s="10"/>
      <c r="W40" s="10"/>
      <c r="X40" s="10"/>
      <c r="Y40" s="10"/>
      <c r="Z40" s="10"/>
      <c r="AA40" s="10"/>
    </row>
    <row r="41" ht="22.5" customHeight="1">
      <c r="A41" s="1150" t="s">
        <v>9464</v>
      </c>
      <c r="B41" s="1167">
        <v>1.0</v>
      </c>
      <c r="C41" s="1167">
        <v>4.0</v>
      </c>
      <c r="D41" s="1171"/>
      <c r="E41" s="1171">
        <f t="shared" si="6"/>
        <v>11</v>
      </c>
      <c r="F41" s="1154">
        <v>3.0</v>
      </c>
      <c r="G41" s="1155">
        <f t="shared" si="5"/>
        <v>3.666666667</v>
      </c>
      <c r="H41" s="1174"/>
      <c r="I41" s="1158"/>
      <c r="J41" s="1168"/>
      <c r="K41" s="1159"/>
      <c r="L41" s="10"/>
      <c r="M41" s="10"/>
      <c r="N41" s="10"/>
      <c r="O41" s="10"/>
      <c r="P41" s="10"/>
      <c r="Q41" s="10"/>
      <c r="R41" s="10"/>
      <c r="S41" s="10"/>
      <c r="T41" s="10"/>
      <c r="U41" s="10"/>
      <c r="V41" s="10"/>
      <c r="W41" s="10"/>
      <c r="X41" s="10"/>
      <c r="Y41" s="10"/>
      <c r="Z41" s="10"/>
      <c r="AA41" s="10"/>
    </row>
    <row r="42">
      <c r="A42" s="1160" t="s">
        <v>9486</v>
      </c>
      <c r="B42" s="1145">
        <v>2.0</v>
      </c>
      <c r="C42" s="1145">
        <v>2.0</v>
      </c>
      <c r="D42" s="1180"/>
      <c r="E42" s="1180">
        <f t="shared" si="6"/>
        <v>10</v>
      </c>
      <c r="F42" s="1169">
        <v>3.0</v>
      </c>
      <c r="G42" s="1170">
        <f t="shared" si="5"/>
        <v>3.333333333</v>
      </c>
      <c r="H42" s="1175"/>
      <c r="I42" s="1165"/>
      <c r="J42" s="1148"/>
      <c r="K42" s="1149"/>
      <c r="L42" s="10"/>
      <c r="M42" s="10"/>
      <c r="N42" s="10"/>
      <c r="O42" s="10"/>
      <c r="P42" s="10"/>
      <c r="Q42" s="10"/>
      <c r="R42" s="10"/>
      <c r="S42" s="10"/>
      <c r="T42" s="10"/>
      <c r="U42" s="10"/>
      <c r="V42" s="10"/>
      <c r="W42" s="10"/>
      <c r="X42" s="10"/>
      <c r="Y42" s="10"/>
      <c r="Z42" s="10"/>
      <c r="AA42" s="10"/>
    </row>
    <row r="43">
      <c r="A43" s="1150" t="s">
        <v>9455</v>
      </c>
      <c r="B43" s="1167">
        <v>2.0</v>
      </c>
      <c r="C43" s="1167">
        <v>1.0</v>
      </c>
      <c r="D43" s="1171">
        <v>2.0</v>
      </c>
      <c r="E43" s="1171">
        <f t="shared" si="6"/>
        <v>10</v>
      </c>
      <c r="F43" s="1154">
        <v>4.0</v>
      </c>
      <c r="G43" s="1185">
        <f t="shared" si="5"/>
        <v>2.5</v>
      </c>
      <c r="H43" s="1156">
        <v>1.0</v>
      </c>
      <c r="I43" s="1183">
        <v>1.0</v>
      </c>
      <c r="J43" s="1172" t="s">
        <v>10123</v>
      </c>
      <c r="K43" s="1159"/>
      <c r="L43" s="10"/>
      <c r="M43" s="10"/>
      <c r="N43" s="10"/>
      <c r="O43" s="10"/>
      <c r="P43" s="10"/>
      <c r="Q43" s="10"/>
      <c r="R43" s="10"/>
      <c r="S43" s="10"/>
      <c r="T43" s="10"/>
      <c r="U43" s="10"/>
      <c r="V43" s="10"/>
      <c r="W43" s="10"/>
      <c r="X43" s="10"/>
      <c r="Y43" s="10"/>
      <c r="Z43" s="10"/>
      <c r="AA43" s="10"/>
    </row>
    <row r="44">
      <c r="A44" s="1160" t="s">
        <v>10124</v>
      </c>
      <c r="B44" s="1145">
        <v>2.0</v>
      </c>
      <c r="C44" s="1145">
        <v>2.0</v>
      </c>
      <c r="D44" s="1146"/>
      <c r="E44" s="1180">
        <f t="shared" si="6"/>
        <v>10</v>
      </c>
      <c r="F44" s="1169">
        <v>4.0</v>
      </c>
      <c r="G44" s="1170">
        <f t="shared" si="5"/>
        <v>2.5</v>
      </c>
      <c r="H44" s="1175"/>
      <c r="I44" s="1166"/>
      <c r="J44" s="1148"/>
      <c r="K44" s="1149"/>
      <c r="L44" s="10"/>
      <c r="M44" s="10"/>
      <c r="N44" s="10"/>
      <c r="O44" s="10"/>
      <c r="P44" s="10"/>
      <c r="Q44" s="10"/>
      <c r="R44" s="10"/>
      <c r="S44" s="10"/>
      <c r="T44" s="10"/>
      <c r="U44" s="10"/>
      <c r="V44" s="10"/>
      <c r="W44" s="10"/>
      <c r="X44" s="10"/>
      <c r="Y44" s="10"/>
      <c r="Z44" s="10"/>
      <c r="AA44" s="10"/>
    </row>
    <row r="45" ht="22.5" customHeight="1">
      <c r="A45" s="1150" t="s">
        <v>8213</v>
      </c>
      <c r="B45" s="1167">
        <v>3.0</v>
      </c>
      <c r="C45" s="1167"/>
      <c r="D45" s="1171">
        <v>1.0</v>
      </c>
      <c r="E45" s="1171">
        <f t="shared" si="6"/>
        <v>10</v>
      </c>
      <c r="F45" s="1154">
        <v>3.0</v>
      </c>
      <c r="G45" s="1155">
        <f t="shared" si="5"/>
        <v>3.333333333</v>
      </c>
      <c r="H45" s="1174"/>
      <c r="I45" s="1158"/>
      <c r="J45" s="1168"/>
      <c r="K45" s="1159"/>
      <c r="L45" s="10"/>
      <c r="M45" s="10"/>
      <c r="N45" s="10"/>
      <c r="O45" s="10"/>
      <c r="P45" s="10"/>
      <c r="Q45" s="10"/>
      <c r="R45" s="10"/>
      <c r="S45" s="10"/>
      <c r="T45" s="10"/>
      <c r="U45" s="10"/>
      <c r="V45" s="10"/>
      <c r="W45" s="10"/>
      <c r="X45" s="10"/>
      <c r="Y45" s="10"/>
      <c r="Z45" s="10"/>
      <c r="AA45" s="10"/>
    </row>
    <row r="46" ht="22.5" customHeight="1">
      <c r="A46" s="1160" t="s">
        <v>9418</v>
      </c>
      <c r="B46" s="1145">
        <v>1.0</v>
      </c>
      <c r="C46" s="1145">
        <v>2.0</v>
      </c>
      <c r="D46" s="1146">
        <v>3.0</v>
      </c>
      <c r="E46" s="1180">
        <f t="shared" si="6"/>
        <v>10</v>
      </c>
      <c r="F46" s="1169">
        <v>3.0</v>
      </c>
      <c r="G46" s="1170">
        <f t="shared" si="5"/>
        <v>3.333333333</v>
      </c>
      <c r="H46" s="1175"/>
      <c r="I46" s="1166"/>
      <c r="J46" s="1148"/>
      <c r="K46" s="1149"/>
      <c r="L46" s="10"/>
      <c r="M46" s="10"/>
      <c r="N46" s="10"/>
      <c r="O46" s="10"/>
      <c r="P46" s="10"/>
      <c r="Q46" s="10"/>
      <c r="R46" s="10"/>
      <c r="S46" s="10"/>
      <c r="T46" s="10"/>
      <c r="U46" s="10"/>
      <c r="V46" s="10"/>
      <c r="W46" s="10"/>
      <c r="X46" s="10"/>
      <c r="Y46" s="10"/>
      <c r="Z46" s="10"/>
      <c r="AA46" s="10"/>
    </row>
    <row r="47" ht="22.5" customHeight="1">
      <c r="A47" s="1150" t="s">
        <v>9510</v>
      </c>
      <c r="B47" s="1167">
        <v>2.0</v>
      </c>
      <c r="C47" s="1167">
        <v>1.0</v>
      </c>
      <c r="D47" s="1171">
        <v>1.0</v>
      </c>
      <c r="E47" s="1182">
        <f t="shared" si="6"/>
        <v>9</v>
      </c>
      <c r="F47" s="1154">
        <v>2.0</v>
      </c>
      <c r="G47" s="1155">
        <f t="shared" si="5"/>
        <v>4.5</v>
      </c>
      <c r="H47" s="1174"/>
      <c r="I47" s="1157"/>
      <c r="J47" s="1168"/>
      <c r="K47" s="1159"/>
      <c r="L47" s="10"/>
      <c r="M47" s="10"/>
      <c r="N47" s="10"/>
      <c r="O47" s="10"/>
      <c r="P47" s="10"/>
      <c r="Q47" s="10"/>
      <c r="R47" s="10"/>
      <c r="S47" s="10"/>
      <c r="T47" s="10"/>
      <c r="U47" s="10"/>
      <c r="V47" s="10"/>
      <c r="W47" s="10"/>
      <c r="X47" s="10"/>
      <c r="Y47" s="10"/>
      <c r="Z47" s="10"/>
      <c r="AA47" s="10"/>
    </row>
    <row r="48" ht="22.5" customHeight="1">
      <c r="A48" s="1160" t="s">
        <v>9462</v>
      </c>
      <c r="B48" s="1145">
        <v>2.0</v>
      </c>
      <c r="C48" s="1145">
        <v>1.0</v>
      </c>
      <c r="D48" s="1146">
        <v>1.0</v>
      </c>
      <c r="E48" s="1180">
        <f t="shared" si="6"/>
        <v>9</v>
      </c>
      <c r="F48" s="1169">
        <v>3.0</v>
      </c>
      <c r="G48" s="1170">
        <f t="shared" si="5"/>
        <v>3</v>
      </c>
      <c r="H48" s="1175"/>
      <c r="I48" s="1166"/>
      <c r="J48" s="1173" t="s">
        <v>10125</v>
      </c>
      <c r="K48" s="1149"/>
      <c r="L48" s="10"/>
      <c r="M48" s="10"/>
      <c r="N48" s="10"/>
      <c r="O48" s="10"/>
      <c r="P48" s="10"/>
      <c r="Q48" s="10"/>
      <c r="R48" s="10"/>
      <c r="S48" s="10"/>
      <c r="T48" s="10"/>
      <c r="U48" s="10"/>
      <c r="V48" s="10"/>
      <c r="W48" s="10"/>
      <c r="X48" s="10"/>
      <c r="Y48" s="10"/>
      <c r="Z48" s="10"/>
      <c r="AA48" s="10"/>
    </row>
    <row r="49" ht="22.5" customHeight="1">
      <c r="A49" s="1188" t="s">
        <v>10126</v>
      </c>
      <c r="B49" s="1167">
        <v>1.0</v>
      </c>
      <c r="C49" s="1151">
        <v>3.0</v>
      </c>
      <c r="D49" s="1153"/>
      <c r="E49" s="1153">
        <f t="shared" si="6"/>
        <v>9</v>
      </c>
      <c r="F49" s="1154">
        <v>1.0</v>
      </c>
      <c r="G49" s="1155">
        <f t="shared" si="5"/>
        <v>9</v>
      </c>
      <c r="H49" s="1174"/>
      <c r="I49" s="1158"/>
      <c r="J49" s="1168"/>
      <c r="K49" s="1159"/>
      <c r="L49" s="10"/>
      <c r="M49" s="10"/>
      <c r="N49" s="10"/>
      <c r="O49" s="10"/>
      <c r="P49" s="10"/>
      <c r="Q49" s="10"/>
      <c r="R49" s="10"/>
      <c r="S49" s="10"/>
      <c r="T49" s="10"/>
      <c r="U49" s="10"/>
      <c r="V49" s="10"/>
      <c r="W49" s="10"/>
      <c r="X49" s="10"/>
      <c r="Y49" s="10"/>
      <c r="Z49" s="10"/>
      <c r="AA49" s="10"/>
    </row>
    <row r="50" ht="22.5" customHeight="1">
      <c r="A50" s="1160" t="s">
        <v>10127</v>
      </c>
      <c r="B50" s="1145">
        <v>1.0</v>
      </c>
      <c r="C50" s="1145">
        <v>3.0</v>
      </c>
      <c r="D50" s="1180"/>
      <c r="E50" s="1180">
        <f t="shared" si="6"/>
        <v>9</v>
      </c>
      <c r="F50" s="1169">
        <v>1.0</v>
      </c>
      <c r="G50" s="1170">
        <f t="shared" si="5"/>
        <v>9</v>
      </c>
      <c r="H50" s="1175"/>
      <c r="I50" s="1165"/>
      <c r="J50" s="1148"/>
      <c r="K50" s="1149"/>
      <c r="L50" s="10"/>
      <c r="M50" s="10"/>
      <c r="N50" s="10"/>
      <c r="O50" s="10"/>
      <c r="P50" s="10"/>
      <c r="Q50" s="10"/>
      <c r="R50" s="10"/>
      <c r="S50" s="10"/>
      <c r="T50" s="10"/>
      <c r="U50" s="10"/>
      <c r="V50" s="10"/>
      <c r="W50" s="10"/>
      <c r="X50" s="10"/>
      <c r="Y50" s="10"/>
      <c r="Z50" s="10"/>
      <c r="AA50" s="10"/>
    </row>
    <row r="51" ht="22.5" customHeight="1">
      <c r="A51" s="1150" t="s">
        <v>9438</v>
      </c>
      <c r="B51" s="1167">
        <v>1.0</v>
      </c>
      <c r="C51" s="1167">
        <v>2.0</v>
      </c>
      <c r="D51" s="1171">
        <v>2.0</v>
      </c>
      <c r="E51" s="1182">
        <f t="shared" si="6"/>
        <v>9</v>
      </c>
      <c r="F51" s="1154">
        <v>3.0</v>
      </c>
      <c r="G51" s="1155">
        <f t="shared" si="5"/>
        <v>3</v>
      </c>
      <c r="H51" s="1174"/>
      <c r="I51" s="1183">
        <v>1.0</v>
      </c>
      <c r="J51" s="1172" t="s">
        <v>10128</v>
      </c>
      <c r="K51" s="1159"/>
      <c r="L51" s="10"/>
      <c r="M51" s="10"/>
      <c r="N51" s="10"/>
      <c r="O51" s="10"/>
      <c r="P51" s="10"/>
      <c r="Q51" s="10"/>
      <c r="R51" s="10"/>
      <c r="S51" s="10"/>
      <c r="T51" s="10"/>
      <c r="U51" s="10"/>
      <c r="V51" s="10"/>
      <c r="W51" s="10"/>
      <c r="X51" s="10"/>
      <c r="Y51" s="10"/>
      <c r="Z51" s="10"/>
      <c r="AA51" s="10"/>
    </row>
    <row r="52" ht="22.5" customHeight="1">
      <c r="A52" s="1160" t="s">
        <v>9435</v>
      </c>
      <c r="B52" s="1145">
        <v>1.0</v>
      </c>
      <c r="C52" s="1145">
        <v>2.0</v>
      </c>
      <c r="D52" s="1146">
        <v>2.0</v>
      </c>
      <c r="E52" s="1180">
        <f t="shared" si="6"/>
        <v>9</v>
      </c>
      <c r="F52" s="1169">
        <v>4.0</v>
      </c>
      <c r="G52" s="1170">
        <f t="shared" si="5"/>
        <v>2.25</v>
      </c>
      <c r="H52" s="1175"/>
      <c r="I52" s="1166"/>
      <c r="J52" s="1148"/>
      <c r="K52" s="1149"/>
      <c r="L52" s="10"/>
      <c r="M52" s="10"/>
      <c r="N52" s="10"/>
      <c r="O52" s="10"/>
      <c r="P52" s="10"/>
      <c r="Q52" s="10"/>
      <c r="R52" s="10"/>
      <c r="S52" s="10"/>
      <c r="T52" s="10"/>
      <c r="U52" s="10"/>
      <c r="V52" s="10"/>
      <c r="W52" s="10"/>
      <c r="X52" s="10"/>
      <c r="Y52" s="10"/>
      <c r="Z52" s="10"/>
      <c r="AA52" s="10"/>
    </row>
    <row r="53" ht="22.5" customHeight="1">
      <c r="A53" s="1150" t="s">
        <v>8596</v>
      </c>
      <c r="B53" s="1167">
        <v>2.0</v>
      </c>
      <c r="C53" s="1167">
        <v>1.0</v>
      </c>
      <c r="D53" s="1182"/>
      <c r="E53" s="1182">
        <f t="shared" si="6"/>
        <v>8</v>
      </c>
      <c r="F53" s="1154">
        <v>3.0</v>
      </c>
      <c r="G53" s="1155">
        <f t="shared" si="5"/>
        <v>2.666666667</v>
      </c>
      <c r="H53" s="1174"/>
      <c r="I53" s="1158"/>
      <c r="J53" s="1168"/>
      <c r="K53" s="1159"/>
      <c r="L53" s="10"/>
      <c r="M53" s="10"/>
      <c r="N53" s="10"/>
      <c r="O53" s="10"/>
      <c r="P53" s="10"/>
      <c r="Q53" s="10"/>
      <c r="R53" s="10"/>
      <c r="S53" s="10"/>
      <c r="T53" s="10"/>
      <c r="U53" s="10"/>
      <c r="V53" s="10"/>
      <c r="W53" s="10"/>
      <c r="X53" s="10"/>
      <c r="Y53" s="10"/>
      <c r="Z53" s="10"/>
      <c r="AA53" s="10"/>
    </row>
    <row r="54" ht="22.5" customHeight="1">
      <c r="A54" s="1160" t="s">
        <v>9482</v>
      </c>
      <c r="B54" s="1145">
        <v>2.0</v>
      </c>
      <c r="C54" s="1189"/>
      <c r="D54" s="1146">
        <v>1.0</v>
      </c>
      <c r="E54" s="1180">
        <f t="shared" si="6"/>
        <v>7</v>
      </c>
      <c r="F54" s="1169">
        <v>3.0</v>
      </c>
      <c r="G54" s="1170">
        <f t="shared" si="5"/>
        <v>2.333333333</v>
      </c>
      <c r="H54" s="1175"/>
      <c r="I54" s="1166"/>
      <c r="J54" s="1148"/>
      <c r="K54" s="269"/>
      <c r="L54" s="10"/>
      <c r="M54" s="10"/>
      <c r="N54" s="10"/>
      <c r="O54" s="10"/>
      <c r="P54" s="10"/>
      <c r="Q54" s="10"/>
      <c r="R54" s="10"/>
      <c r="S54" s="10"/>
      <c r="T54" s="10"/>
      <c r="U54" s="10"/>
      <c r="V54" s="10"/>
      <c r="W54" s="10"/>
      <c r="X54" s="10"/>
      <c r="Y54" s="10"/>
      <c r="Z54" s="10"/>
      <c r="AA54" s="10"/>
    </row>
    <row r="55" ht="22.5" customHeight="1">
      <c r="A55" s="1150" t="s">
        <v>9493</v>
      </c>
      <c r="B55" s="1167">
        <v>1.0</v>
      </c>
      <c r="C55" s="1167">
        <v>1.0</v>
      </c>
      <c r="D55" s="1171">
        <v>2.0</v>
      </c>
      <c r="E55" s="1171">
        <f t="shared" si="6"/>
        <v>7</v>
      </c>
      <c r="F55" s="1154">
        <v>3.0</v>
      </c>
      <c r="G55" s="1155">
        <f t="shared" si="5"/>
        <v>2.333333333</v>
      </c>
      <c r="H55" s="1174"/>
      <c r="I55" s="1158"/>
      <c r="J55" s="1168"/>
      <c r="K55" s="1159"/>
      <c r="L55" s="10"/>
      <c r="M55" s="10"/>
      <c r="N55" s="10"/>
      <c r="O55" s="10"/>
      <c r="P55" s="10"/>
      <c r="Q55" s="10"/>
      <c r="R55" s="10"/>
      <c r="S55" s="10"/>
      <c r="T55" s="10"/>
      <c r="U55" s="10"/>
      <c r="V55" s="10"/>
      <c r="W55" s="10"/>
      <c r="X55" s="10"/>
      <c r="Y55" s="10"/>
      <c r="Z55" s="10"/>
      <c r="AA55" s="10"/>
    </row>
    <row r="56">
      <c r="A56" s="1160" t="s">
        <v>9430</v>
      </c>
      <c r="B56" s="1145">
        <v>1.0</v>
      </c>
      <c r="C56" s="1145">
        <v>2.0</v>
      </c>
      <c r="D56" s="1180"/>
      <c r="E56" s="1180">
        <f t="shared" si="6"/>
        <v>7</v>
      </c>
      <c r="F56" s="1169">
        <v>3.0</v>
      </c>
      <c r="G56" s="1170">
        <f t="shared" si="5"/>
        <v>2.333333333</v>
      </c>
      <c r="H56" s="1175"/>
      <c r="I56" s="1165"/>
      <c r="J56" s="1148"/>
      <c r="K56" s="1149"/>
      <c r="L56" s="10"/>
      <c r="M56" s="10"/>
      <c r="N56" s="10"/>
      <c r="O56" s="10"/>
      <c r="P56" s="10"/>
      <c r="Q56" s="10"/>
      <c r="R56" s="10"/>
      <c r="S56" s="10"/>
      <c r="T56" s="10"/>
      <c r="U56" s="10"/>
      <c r="V56" s="10"/>
      <c r="W56" s="10"/>
      <c r="X56" s="10"/>
      <c r="Y56" s="10"/>
      <c r="Z56" s="10"/>
      <c r="AA56" s="10"/>
    </row>
    <row r="57" ht="22.5" customHeight="1">
      <c r="A57" s="1150" t="s">
        <v>10129</v>
      </c>
      <c r="B57" s="1167">
        <v>2.0</v>
      </c>
      <c r="C57" s="1190"/>
      <c r="D57" s="1191"/>
      <c r="E57" s="1182">
        <f t="shared" si="6"/>
        <v>6</v>
      </c>
      <c r="F57" s="1154">
        <v>1.0</v>
      </c>
      <c r="G57" s="1155">
        <f t="shared" si="5"/>
        <v>6</v>
      </c>
      <c r="H57" s="1174"/>
      <c r="I57" s="1158"/>
      <c r="J57" s="1159"/>
      <c r="K57" s="1159"/>
      <c r="L57" s="10"/>
      <c r="Q57" s="10"/>
      <c r="R57" s="10"/>
      <c r="S57" s="10"/>
      <c r="T57" s="10"/>
      <c r="U57" s="10"/>
      <c r="V57" s="10"/>
      <c r="W57" s="10"/>
      <c r="X57" s="10"/>
      <c r="Y57" s="10"/>
      <c r="Z57" s="10"/>
      <c r="AA57" s="10"/>
    </row>
    <row r="58">
      <c r="A58" s="493" t="s">
        <v>10130</v>
      </c>
      <c r="B58" s="1145">
        <v>1.0</v>
      </c>
      <c r="C58" s="1145">
        <v>1.0</v>
      </c>
      <c r="D58" s="1146">
        <v>1.0</v>
      </c>
      <c r="E58" s="1180">
        <f t="shared" si="6"/>
        <v>6</v>
      </c>
      <c r="F58" s="1169">
        <v>1.0</v>
      </c>
      <c r="G58" s="1170">
        <f t="shared" si="5"/>
        <v>6</v>
      </c>
      <c r="H58" s="1175"/>
      <c r="I58" s="1166"/>
      <c r="J58" s="1148"/>
      <c r="K58" s="1149"/>
      <c r="L58" s="10"/>
      <c r="M58" s="10"/>
      <c r="N58" s="10"/>
      <c r="O58" s="10"/>
      <c r="P58" s="10"/>
      <c r="Q58" s="10"/>
      <c r="R58" s="10"/>
      <c r="S58" s="10"/>
      <c r="T58" s="10"/>
      <c r="U58" s="10"/>
      <c r="V58" s="10"/>
      <c r="W58" s="10"/>
      <c r="X58" s="10"/>
      <c r="Y58" s="10"/>
      <c r="Z58" s="10"/>
      <c r="AA58" s="10"/>
    </row>
    <row r="59" ht="22.5" customHeight="1">
      <c r="A59" s="1150" t="s">
        <v>9470</v>
      </c>
      <c r="B59" s="1167">
        <v>1.0</v>
      </c>
      <c r="C59" s="1167">
        <v>1.0</v>
      </c>
      <c r="D59" s="1171">
        <v>1.0</v>
      </c>
      <c r="E59" s="1171">
        <f t="shared" si="6"/>
        <v>6</v>
      </c>
      <c r="F59" s="1154">
        <v>2.0</v>
      </c>
      <c r="G59" s="1155">
        <f t="shared" si="5"/>
        <v>3</v>
      </c>
      <c r="H59" s="1174"/>
      <c r="I59" s="1158"/>
      <c r="J59" s="1168"/>
      <c r="K59" s="1159"/>
      <c r="L59" s="10"/>
      <c r="M59" s="10"/>
      <c r="N59" s="10"/>
      <c r="O59" s="10"/>
      <c r="P59" s="10"/>
      <c r="Q59" s="10"/>
      <c r="R59" s="10"/>
      <c r="S59" s="10"/>
      <c r="T59" s="10"/>
      <c r="U59" s="10"/>
      <c r="V59" s="10"/>
      <c r="W59" s="10"/>
      <c r="X59" s="10"/>
      <c r="Y59" s="10"/>
      <c r="Z59" s="10"/>
      <c r="AA59" s="10"/>
    </row>
    <row r="60" ht="22.5" customHeight="1">
      <c r="A60" s="1160" t="s">
        <v>9466</v>
      </c>
      <c r="B60" s="1145">
        <v>1.0</v>
      </c>
      <c r="C60" s="1189"/>
      <c r="D60" s="1162">
        <v>3.0</v>
      </c>
      <c r="E60" s="1162">
        <f t="shared" si="6"/>
        <v>6</v>
      </c>
      <c r="F60" s="1169">
        <v>2.0</v>
      </c>
      <c r="G60" s="1170">
        <f t="shared" si="5"/>
        <v>3</v>
      </c>
      <c r="H60" s="1175"/>
      <c r="I60" s="1187">
        <v>1.0</v>
      </c>
      <c r="J60" s="1148"/>
      <c r="K60" s="1149"/>
      <c r="L60" s="10"/>
      <c r="M60" s="10"/>
      <c r="N60" s="10"/>
      <c r="O60" s="10"/>
      <c r="P60" s="10"/>
      <c r="Q60" s="10"/>
      <c r="R60" s="10"/>
      <c r="S60" s="10"/>
      <c r="T60" s="10"/>
      <c r="U60" s="10"/>
      <c r="V60" s="10"/>
      <c r="W60" s="10"/>
      <c r="X60" s="10"/>
      <c r="Y60" s="10"/>
      <c r="Z60" s="10"/>
      <c r="AA60" s="10"/>
    </row>
    <row r="61" ht="22.5" customHeight="1">
      <c r="A61" s="1150" t="s">
        <v>9483</v>
      </c>
      <c r="B61" s="1167">
        <v>1.0</v>
      </c>
      <c r="C61" s="1192">
        <v>1.0</v>
      </c>
      <c r="D61" s="1171">
        <v>1.0</v>
      </c>
      <c r="E61" s="1182">
        <f t="shared" si="6"/>
        <v>6</v>
      </c>
      <c r="F61" s="1154">
        <v>2.0</v>
      </c>
      <c r="G61" s="1155">
        <f t="shared" si="5"/>
        <v>3</v>
      </c>
      <c r="H61" s="1174"/>
      <c r="I61" s="1183">
        <v>3.0</v>
      </c>
      <c r="J61" s="1168"/>
      <c r="K61" s="1159"/>
      <c r="L61" s="10"/>
      <c r="M61" s="10"/>
      <c r="N61" s="10"/>
      <c r="O61" s="10"/>
      <c r="P61" s="10"/>
      <c r="Q61" s="10"/>
      <c r="R61" s="10"/>
      <c r="S61" s="10"/>
      <c r="T61" s="10"/>
      <c r="U61" s="10"/>
      <c r="V61" s="10"/>
      <c r="W61" s="10"/>
      <c r="X61" s="10"/>
      <c r="Y61" s="10"/>
      <c r="Z61" s="10"/>
      <c r="AA61" s="10"/>
    </row>
    <row r="62" ht="22.5" customHeight="1">
      <c r="A62" s="245" t="s">
        <v>10131</v>
      </c>
      <c r="B62" s="1145">
        <v>1.0</v>
      </c>
      <c r="C62" s="1145">
        <v>1.0</v>
      </c>
      <c r="D62" s="1146">
        <v>1.0</v>
      </c>
      <c r="E62" s="1146">
        <f t="shared" si="6"/>
        <v>6</v>
      </c>
      <c r="F62" s="1169">
        <v>3.0</v>
      </c>
      <c r="G62" s="1147">
        <f t="shared" si="5"/>
        <v>2</v>
      </c>
      <c r="H62" s="1164">
        <v>1.0</v>
      </c>
      <c r="I62" s="1165"/>
      <c r="J62" s="1173" t="s">
        <v>10132</v>
      </c>
      <c r="K62" s="1149"/>
      <c r="L62" s="10"/>
      <c r="M62" s="10"/>
      <c r="N62" s="10"/>
      <c r="O62" s="10"/>
      <c r="P62" s="10"/>
      <c r="Q62" s="10"/>
      <c r="R62" s="10"/>
      <c r="S62" s="10"/>
      <c r="T62" s="10"/>
      <c r="U62" s="10"/>
      <c r="V62" s="10"/>
      <c r="W62" s="10"/>
      <c r="X62" s="10"/>
      <c r="Y62" s="10"/>
      <c r="Z62" s="10"/>
      <c r="AA62" s="10"/>
    </row>
    <row r="63" ht="22.5" customHeight="1">
      <c r="A63" s="1150" t="s">
        <v>9415</v>
      </c>
      <c r="B63" s="1167">
        <v>1.0</v>
      </c>
      <c r="C63" s="1167">
        <v>1.0</v>
      </c>
      <c r="D63" s="1171">
        <v>1.0</v>
      </c>
      <c r="E63" s="1182">
        <f t="shared" si="6"/>
        <v>6</v>
      </c>
      <c r="F63" s="1154">
        <v>4.0</v>
      </c>
      <c r="G63" s="1155">
        <f t="shared" si="5"/>
        <v>1.5</v>
      </c>
      <c r="H63" s="1174"/>
      <c r="I63" s="1158"/>
      <c r="J63" s="1168"/>
      <c r="K63" s="1159"/>
      <c r="L63" s="10"/>
      <c r="M63" s="10"/>
      <c r="N63" s="10"/>
      <c r="O63" s="10"/>
      <c r="P63" s="10"/>
      <c r="Q63" s="10"/>
      <c r="R63" s="10"/>
      <c r="S63" s="10"/>
      <c r="T63" s="10"/>
      <c r="U63" s="10"/>
      <c r="V63" s="10"/>
      <c r="W63" s="10"/>
      <c r="X63" s="10"/>
      <c r="Y63" s="10"/>
      <c r="Z63" s="10"/>
      <c r="AA63" s="10"/>
    </row>
    <row r="64">
      <c r="A64" s="1160" t="s">
        <v>7612</v>
      </c>
      <c r="B64" s="1189"/>
      <c r="C64" s="1145">
        <v>3.0</v>
      </c>
      <c r="D64" s="1180"/>
      <c r="E64" s="1180">
        <f t="shared" si="6"/>
        <v>6</v>
      </c>
      <c r="F64" s="1169">
        <v>5.0</v>
      </c>
      <c r="G64" s="1170">
        <f t="shared" si="5"/>
        <v>1.2</v>
      </c>
      <c r="H64" s="1175"/>
      <c r="I64" s="1166"/>
      <c r="J64" s="1148"/>
      <c r="K64" s="1149"/>
      <c r="L64" s="10"/>
      <c r="M64" s="10"/>
      <c r="N64" s="10"/>
      <c r="O64" s="10"/>
      <c r="P64" s="10"/>
      <c r="Q64" s="10"/>
      <c r="R64" s="10"/>
      <c r="S64" s="10"/>
      <c r="T64" s="10"/>
      <c r="U64" s="10"/>
      <c r="V64" s="10"/>
      <c r="W64" s="10"/>
      <c r="X64" s="10"/>
      <c r="Y64" s="10"/>
      <c r="Z64" s="10"/>
      <c r="AA64" s="10"/>
    </row>
    <row r="65" ht="55.5" customHeight="1">
      <c r="A65" s="1181" t="s">
        <v>10133</v>
      </c>
      <c r="B65" s="1167">
        <v>1.0</v>
      </c>
      <c r="C65" s="1167">
        <v>1.0</v>
      </c>
      <c r="D65" s="1182"/>
      <c r="E65" s="1182">
        <f t="shared" si="6"/>
        <v>5</v>
      </c>
      <c r="F65" s="1154">
        <v>1.0</v>
      </c>
      <c r="G65" s="1155">
        <f t="shared" si="5"/>
        <v>5</v>
      </c>
      <c r="H65" s="1174"/>
      <c r="I65" s="1158"/>
      <c r="J65" s="1168"/>
      <c r="K65" s="1159"/>
      <c r="L65" s="10"/>
      <c r="M65" s="10"/>
      <c r="N65" s="10"/>
      <c r="O65" s="10"/>
      <c r="P65" s="10"/>
      <c r="Q65" s="10"/>
      <c r="R65" s="10"/>
      <c r="S65" s="10"/>
      <c r="T65" s="10"/>
      <c r="U65" s="10"/>
      <c r="V65" s="10"/>
      <c r="W65" s="10"/>
      <c r="X65" s="10"/>
      <c r="Y65" s="10"/>
      <c r="Z65" s="10"/>
      <c r="AA65" s="10"/>
    </row>
    <row r="66" ht="22.5" customHeight="1">
      <c r="A66" s="493" t="s">
        <v>9458</v>
      </c>
      <c r="B66" s="1145">
        <v>1.0</v>
      </c>
      <c r="C66" s="1145">
        <v>1.0</v>
      </c>
      <c r="D66" s="1180"/>
      <c r="E66" s="1180">
        <f t="shared" si="6"/>
        <v>5</v>
      </c>
      <c r="F66" s="1169">
        <v>3.0</v>
      </c>
      <c r="G66" s="1170">
        <f t="shared" si="5"/>
        <v>1.666666667</v>
      </c>
      <c r="H66" s="1175"/>
      <c r="I66" s="1187">
        <v>2.0</v>
      </c>
      <c r="J66" s="1173" t="s">
        <v>10134</v>
      </c>
      <c r="K66" s="1149"/>
      <c r="L66" s="10"/>
      <c r="M66" s="10"/>
      <c r="N66" s="10"/>
      <c r="O66" s="10"/>
      <c r="P66" s="10"/>
      <c r="Q66" s="10"/>
      <c r="R66" s="10"/>
      <c r="S66" s="10"/>
      <c r="T66" s="10"/>
      <c r="U66" s="10"/>
      <c r="V66" s="10"/>
      <c r="W66" s="10"/>
      <c r="X66" s="10"/>
      <c r="Y66" s="10"/>
      <c r="Z66" s="10"/>
      <c r="AA66" s="10"/>
    </row>
    <row r="67" ht="22.5" customHeight="1">
      <c r="A67" s="1150" t="s">
        <v>9436</v>
      </c>
      <c r="B67" s="1190"/>
      <c r="C67" s="1167">
        <v>1.0</v>
      </c>
      <c r="D67" s="1193">
        <v>3.0</v>
      </c>
      <c r="E67" s="1182">
        <f t="shared" si="6"/>
        <v>5</v>
      </c>
      <c r="F67" s="1154">
        <v>2.0</v>
      </c>
      <c r="G67" s="1155">
        <f t="shared" si="5"/>
        <v>2.5</v>
      </c>
      <c r="H67" s="1174"/>
      <c r="I67" s="1158"/>
      <c r="J67" s="1168"/>
      <c r="K67" s="1159"/>
      <c r="L67" s="10"/>
      <c r="M67" s="10"/>
      <c r="N67" s="10"/>
      <c r="O67" s="10"/>
      <c r="P67" s="10"/>
      <c r="Q67" s="10"/>
      <c r="R67" s="10"/>
      <c r="S67" s="10"/>
      <c r="T67" s="10"/>
      <c r="U67" s="10"/>
      <c r="V67" s="10"/>
      <c r="W67" s="10"/>
      <c r="X67" s="10"/>
      <c r="Y67" s="10"/>
      <c r="Z67" s="10"/>
      <c r="AA67" s="10"/>
    </row>
    <row r="68">
      <c r="A68" s="1160" t="s">
        <v>9475</v>
      </c>
      <c r="B68" s="1189"/>
      <c r="C68" s="1145">
        <v>2.0</v>
      </c>
      <c r="D68" s="1146">
        <v>1.0</v>
      </c>
      <c r="E68" s="1180">
        <f t="shared" si="6"/>
        <v>5</v>
      </c>
      <c r="F68" s="1169">
        <v>2.0</v>
      </c>
      <c r="G68" s="1170">
        <f t="shared" si="5"/>
        <v>2.5</v>
      </c>
      <c r="H68" s="1175"/>
      <c r="I68" s="1194">
        <v>1.0</v>
      </c>
      <c r="J68" s="1148"/>
      <c r="K68" s="1149"/>
      <c r="L68" s="10"/>
      <c r="M68" s="10"/>
      <c r="N68" s="10"/>
      <c r="O68" s="10"/>
      <c r="P68" s="10"/>
      <c r="Q68" s="10"/>
      <c r="R68" s="10"/>
      <c r="S68" s="10"/>
      <c r="T68" s="10"/>
      <c r="U68" s="10"/>
      <c r="V68" s="10"/>
      <c r="W68" s="10"/>
      <c r="X68" s="10"/>
      <c r="Y68" s="10"/>
      <c r="Z68" s="10"/>
      <c r="AA68" s="10"/>
    </row>
    <row r="69" ht="22.5" customHeight="1">
      <c r="A69" s="1195" t="s">
        <v>8588</v>
      </c>
      <c r="B69" s="1167">
        <v>1.0</v>
      </c>
      <c r="C69" s="1190"/>
      <c r="D69" s="1171">
        <v>1.0</v>
      </c>
      <c r="E69" s="1182">
        <f t="shared" si="6"/>
        <v>4</v>
      </c>
      <c r="F69" s="1154">
        <v>1.0</v>
      </c>
      <c r="G69" s="1155">
        <f t="shared" si="5"/>
        <v>4</v>
      </c>
      <c r="H69" s="1174"/>
      <c r="I69" s="1158"/>
      <c r="J69" s="1168"/>
      <c r="K69" s="1159"/>
      <c r="L69" s="10"/>
      <c r="M69" s="10"/>
      <c r="N69" s="10"/>
      <c r="O69" s="10"/>
      <c r="P69" s="10"/>
      <c r="Q69" s="10"/>
      <c r="R69" s="10"/>
      <c r="S69" s="10"/>
      <c r="T69" s="10"/>
      <c r="U69" s="10"/>
      <c r="V69" s="10"/>
      <c r="W69" s="10"/>
      <c r="X69" s="10"/>
      <c r="Y69" s="10"/>
      <c r="Z69" s="10"/>
      <c r="AA69" s="10"/>
    </row>
    <row r="70" ht="22.5" customHeight="1">
      <c r="A70" s="1160" t="s">
        <v>9467</v>
      </c>
      <c r="B70" s="1145">
        <v>1.0</v>
      </c>
      <c r="C70" s="1189"/>
      <c r="D70" s="1146">
        <v>1.0</v>
      </c>
      <c r="E70" s="1180">
        <f t="shared" si="6"/>
        <v>4</v>
      </c>
      <c r="F70" s="1169">
        <v>1.0</v>
      </c>
      <c r="G70" s="1196">
        <f t="shared" si="5"/>
        <v>4</v>
      </c>
      <c r="H70" s="1197">
        <v>1.0</v>
      </c>
      <c r="I70" s="1198" t="s">
        <v>10135</v>
      </c>
      <c r="J70" s="1148" t="s">
        <v>10136</v>
      </c>
      <c r="K70" s="1149"/>
      <c r="L70" s="10"/>
      <c r="M70" s="10"/>
      <c r="N70" s="10"/>
      <c r="O70" s="10"/>
      <c r="P70" s="10"/>
      <c r="Q70" s="10"/>
      <c r="R70" s="10"/>
      <c r="S70" s="10"/>
      <c r="T70" s="10"/>
      <c r="U70" s="10"/>
      <c r="V70" s="10"/>
      <c r="W70" s="10"/>
      <c r="X70" s="10"/>
      <c r="Y70" s="10"/>
      <c r="Z70" s="10"/>
      <c r="AA70" s="10"/>
    </row>
    <row r="71" ht="22.5" customHeight="1">
      <c r="A71" s="1150" t="s">
        <v>9473</v>
      </c>
      <c r="B71" s="1167">
        <v>1.0</v>
      </c>
      <c r="C71" s="1190"/>
      <c r="D71" s="1171">
        <v>1.0</v>
      </c>
      <c r="E71" s="1182">
        <f t="shared" si="6"/>
        <v>4</v>
      </c>
      <c r="F71" s="1154">
        <v>2.0</v>
      </c>
      <c r="G71" s="1155">
        <f t="shared" si="5"/>
        <v>2</v>
      </c>
      <c r="H71" s="1174"/>
      <c r="I71" s="1183">
        <v>1.0</v>
      </c>
      <c r="J71" s="1168"/>
      <c r="K71" s="1159"/>
      <c r="L71" s="10"/>
      <c r="M71" s="10"/>
      <c r="N71" s="10"/>
      <c r="O71" s="10"/>
      <c r="P71" s="10"/>
      <c r="Q71" s="10"/>
      <c r="R71" s="10"/>
      <c r="S71" s="10"/>
      <c r="T71" s="10"/>
      <c r="U71" s="10"/>
      <c r="V71" s="10"/>
      <c r="W71" s="10"/>
      <c r="X71" s="10"/>
      <c r="Y71" s="10"/>
      <c r="Z71" s="10"/>
      <c r="AA71" s="10"/>
    </row>
    <row r="72" ht="22.5" customHeight="1">
      <c r="A72" s="1160" t="s">
        <v>10137</v>
      </c>
      <c r="B72" s="1145">
        <v>1.0</v>
      </c>
      <c r="C72" s="1189"/>
      <c r="D72" s="1146">
        <v>1.0</v>
      </c>
      <c r="E72" s="1146">
        <f t="shared" si="6"/>
        <v>4</v>
      </c>
      <c r="F72" s="1169">
        <v>2.0</v>
      </c>
      <c r="G72" s="1170">
        <f t="shared" si="5"/>
        <v>2</v>
      </c>
      <c r="H72" s="1175"/>
      <c r="I72" s="1166"/>
      <c r="J72" s="1148"/>
      <c r="K72" s="269"/>
      <c r="L72" s="10"/>
      <c r="M72" s="10"/>
      <c r="N72" s="10"/>
      <c r="O72" s="10"/>
      <c r="P72" s="10"/>
      <c r="Q72" s="10"/>
      <c r="R72" s="10"/>
      <c r="S72" s="10"/>
      <c r="T72" s="10"/>
      <c r="U72" s="10"/>
      <c r="V72" s="10"/>
      <c r="W72" s="10"/>
      <c r="X72" s="10"/>
      <c r="Y72" s="10"/>
      <c r="Z72" s="10"/>
      <c r="AA72" s="10"/>
    </row>
    <row r="73">
      <c r="A73" s="1150" t="s">
        <v>9441</v>
      </c>
      <c r="B73" s="1167">
        <v>1.0</v>
      </c>
      <c r="C73" s="1190"/>
      <c r="D73" s="1171">
        <v>1.0</v>
      </c>
      <c r="E73" s="1171">
        <f t="shared" si="6"/>
        <v>4</v>
      </c>
      <c r="F73" s="1154">
        <v>4.0</v>
      </c>
      <c r="G73" s="1155">
        <f t="shared" si="5"/>
        <v>1</v>
      </c>
      <c r="H73" s="1174"/>
      <c r="I73" s="1158"/>
      <c r="J73" s="1168"/>
      <c r="K73" s="1159"/>
      <c r="L73" s="10"/>
      <c r="M73" s="10"/>
      <c r="N73" s="10"/>
      <c r="O73" s="10"/>
      <c r="P73" s="10"/>
      <c r="Q73" s="10"/>
      <c r="R73" s="10"/>
      <c r="S73" s="10"/>
      <c r="T73" s="10"/>
      <c r="U73" s="10"/>
      <c r="V73" s="10"/>
      <c r="W73" s="10"/>
      <c r="X73" s="10"/>
      <c r="Y73" s="10"/>
      <c r="Z73" s="10"/>
      <c r="AA73" s="10"/>
    </row>
    <row r="74" ht="22.5" customHeight="1">
      <c r="A74" s="1160" t="s">
        <v>7651</v>
      </c>
      <c r="B74" s="1189"/>
      <c r="C74" s="1145">
        <v>1.0</v>
      </c>
      <c r="D74" s="1145">
        <v>2.0</v>
      </c>
      <c r="E74" s="1180">
        <f t="shared" si="6"/>
        <v>4</v>
      </c>
      <c r="F74" s="1169">
        <v>2.0</v>
      </c>
      <c r="G74" s="1170">
        <f t="shared" si="5"/>
        <v>2</v>
      </c>
      <c r="H74" s="1175"/>
      <c r="I74" s="1166"/>
      <c r="J74" s="1166"/>
      <c r="K74" s="1149"/>
      <c r="L74" s="10"/>
      <c r="M74" s="10"/>
      <c r="N74" s="10"/>
      <c r="O74" s="10"/>
      <c r="P74" s="10"/>
      <c r="Q74" s="10"/>
      <c r="R74" s="10"/>
      <c r="S74" s="10"/>
      <c r="T74" s="10"/>
      <c r="U74" s="10"/>
      <c r="V74" s="10"/>
      <c r="W74" s="10"/>
      <c r="X74" s="10"/>
      <c r="Y74" s="10"/>
      <c r="Z74" s="10"/>
      <c r="AA74" s="10"/>
    </row>
    <row r="75">
      <c r="A75" s="1150" t="s">
        <v>9505</v>
      </c>
      <c r="B75" s="1167"/>
      <c r="C75" s="1167">
        <v>2.0</v>
      </c>
      <c r="D75" s="1190"/>
      <c r="E75" s="1182">
        <f t="shared" si="6"/>
        <v>4</v>
      </c>
      <c r="F75" s="1154">
        <v>2.0</v>
      </c>
      <c r="G75" s="1155">
        <f t="shared" si="5"/>
        <v>2</v>
      </c>
      <c r="H75" s="1174"/>
      <c r="I75" s="1158"/>
      <c r="J75" s="1158"/>
      <c r="K75" s="1159"/>
      <c r="L75" s="10"/>
      <c r="M75" s="10"/>
      <c r="N75" s="10"/>
      <c r="O75" s="10"/>
      <c r="P75" s="10"/>
      <c r="Q75" s="10"/>
      <c r="R75" s="10"/>
      <c r="S75" s="10"/>
      <c r="T75" s="10"/>
      <c r="U75" s="10"/>
      <c r="V75" s="10"/>
      <c r="W75" s="10"/>
      <c r="X75" s="10"/>
      <c r="Y75" s="10"/>
      <c r="Z75" s="10"/>
      <c r="AA75" s="10"/>
    </row>
    <row r="76">
      <c r="A76" s="493" t="s">
        <v>9447</v>
      </c>
      <c r="B76" s="1189"/>
      <c r="C76" s="1145">
        <v>2.0</v>
      </c>
      <c r="D76" s="1189"/>
      <c r="E76" s="1180">
        <f t="shared" si="6"/>
        <v>4</v>
      </c>
      <c r="F76" s="1169">
        <v>3.0</v>
      </c>
      <c r="G76" s="1199">
        <f t="shared" si="5"/>
        <v>1.333333333</v>
      </c>
      <c r="H76" s="1200"/>
      <c r="I76" s="1166"/>
      <c r="J76" s="1166"/>
      <c r="K76" s="1149"/>
      <c r="L76" s="10"/>
      <c r="M76" s="10"/>
      <c r="N76" s="10"/>
      <c r="O76" s="10"/>
      <c r="P76" s="10"/>
      <c r="Q76" s="10"/>
      <c r="R76" s="10"/>
      <c r="S76" s="10"/>
      <c r="T76" s="10"/>
      <c r="U76" s="10"/>
      <c r="V76" s="10"/>
      <c r="W76" s="10"/>
      <c r="X76" s="10"/>
      <c r="Y76" s="10"/>
      <c r="Z76" s="10"/>
      <c r="AA76" s="10"/>
    </row>
    <row r="77" ht="48.75" customHeight="1">
      <c r="A77" s="1150" t="s">
        <v>9456</v>
      </c>
      <c r="B77" s="1167">
        <v>1.0</v>
      </c>
      <c r="C77" s="1190"/>
      <c r="D77" s="1182"/>
      <c r="E77" s="1182">
        <f t="shared" si="6"/>
        <v>3</v>
      </c>
      <c r="F77" s="1154">
        <v>1.0</v>
      </c>
      <c r="G77" s="1185">
        <f t="shared" si="5"/>
        <v>3</v>
      </c>
      <c r="H77" s="1156">
        <v>1.0</v>
      </c>
      <c r="I77" s="1158"/>
      <c r="J77" s="1172" t="s">
        <v>10138</v>
      </c>
      <c r="K77" s="1159"/>
      <c r="L77" s="10"/>
      <c r="M77" s="10"/>
      <c r="N77" s="10"/>
      <c r="O77" s="10"/>
      <c r="P77" s="10"/>
      <c r="Q77" s="10"/>
      <c r="R77" s="10"/>
      <c r="S77" s="10"/>
      <c r="T77" s="10"/>
      <c r="U77" s="10"/>
      <c r="V77" s="10"/>
      <c r="W77" s="10"/>
      <c r="X77" s="10"/>
      <c r="Y77" s="10"/>
      <c r="Z77" s="10"/>
      <c r="AA77" s="10"/>
    </row>
    <row r="78" ht="48.75" customHeight="1">
      <c r="A78" s="1160" t="s">
        <v>10139</v>
      </c>
      <c r="B78" s="1145">
        <v>1.0</v>
      </c>
      <c r="C78" s="1189"/>
      <c r="D78" s="1180"/>
      <c r="E78" s="1180">
        <f t="shared" si="6"/>
        <v>3</v>
      </c>
      <c r="F78" s="1169">
        <v>1.0</v>
      </c>
      <c r="G78" s="1170">
        <f t="shared" si="5"/>
        <v>3</v>
      </c>
      <c r="H78" s="1175"/>
      <c r="I78" s="1166"/>
      <c r="J78" s="1148"/>
      <c r="K78" s="1149"/>
      <c r="L78" s="10"/>
      <c r="M78" s="10"/>
      <c r="N78" s="10"/>
      <c r="O78" s="10"/>
      <c r="P78" s="10"/>
      <c r="Q78" s="10"/>
      <c r="R78" s="10"/>
      <c r="S78" s="10"/>
      <c r="T78" s="10"/>
      <c r="U78" s="10"/>
      <c r="V78" s="10"/>
      <c r="W78" s="10"/>
      <c r="X78" s="10"/>
      <c r="Y78" s="10"/>
      <c r="Z78" s="10"/>
      <c r="AA78" s="10"/>
    </row>
    <row r="79" ht="22.5" customHeight="1">
      <c r="A79" s="1150" t="s">
        <v>9509</v>
      </c>
      <c r="B79" s="1167">
        <v>1.0</v>
      </c>
      <c r="C79" s="1190"/>
      <c r="D79" s="1182"/>
      <c r="E79" s="1182">
        <f t="shared" si="6"/>
        <v>3</v>
      </c>
      <c r="F79" s="1154">
        <v>1.0</v>
      </c>
      <c r="G79" s="1155">
        <f t="shared" si="5"/>
        <v>3</v>
      </c>
      <c r="H79" s="1174"/>
      <c r="I79" s="1157"/>
      <c r="J79" s="1168"/>
      <c r="K79" s="1159"/>
      <c r="L79" s="10"/>
      <c r="M79" s="10"/>
      <c r="N79" s="10"/>
      <c r="O79" s="10"/>
      <c r="P79" s="10"/>
      <c r="Q79" s="10"/>
      <c r="R79" s="10"/>
      <c r="S79" s="10"/>
      <c r="T79" s="10"/>
      <c r="U79" s="10"/>
      <c r="V79" s="10"/>
      <c r="W79" s="10"/>
      <c r="X79" s="10"/>
      <c r="Y79" s="10"/>
      <c r="Z79" s="10"/>
      <c r="AA79" s="10"/>
    </row>
    <row r="80">
      <c r="A80" s="1160" t="s">
        <v>9424</v>
      </c>
      <c r="B80" s="1145">
        <v>1.0</v>
      </c>
      <c r="C80" s="1189"/>
      <c r="D80" s="1180"/>
      <c r="E80" s="1180">
        <f t="shared" si="6"/>
        <v>3</v>
      </c>
      <c r="F80" s="1169">
        <v>3.0</v>
      </c>
      <c r="G80" s="1170">
        <f t="shared" si="5"/>
        <v>1</v>
      </c>
      <c r="H80" s="1175"/>
      <c r="I80" s="1166"/>
      <c r="J80" s="1148"/>
      <c r="K80" s="1149"/>
      <c r="L80" s="10"/>
      <c r="M80" s="10"/>
      <c r="N80" s="10"/>
      <c r="O80" s="10"/>
      <c r="P80" s="10"/>
      <c r="Q80" s="10"/>
      <c r="R80" s="10"/>
      <c r="S80" s="10"/>
      <c r="T80" s="10"/>
      <c r="U80" s="10"/>
      <c r="V80" s="10"/>
      <c r="W80" s="10"/>
      <c r="X80" s="10"/>
      <c r="Y80" s="10"/>
      <c r="Z80" s="10"/>
      <c r="AA80" s="10"/>
    </row>
    <row r="81" ht="22.5" customHeight="1">
      <c r="A81" s="1181" t="s">
        <v>9507</v>
      </c>
      <c r="B81" s="1167">
        <v>1.0</v>
      </c>
      <c r="C81" s="1190"/>
      <c r="D81" s="1182"/>
      <c r="E81" s="1182">
        <f t="shared" si="6"/>
        <v>3</v>
      </c>
      <c r="F81" s="1154">
        <v>3.0</v>
      </c>
      <c r="G81" s="1155">
        <f t="shared" si="5"/>
        <v>1</v>
      </c>
      <c r="H81" s="1174"/>
      <c r="I81" s="1158"/>
      <c r="J81" s="1168"/>
      <c r="K81" s="1159"/>
      <c r="L81" s="10"/>
      <c r="M81" s="10"/>
      <c r="N81" s="10"/>
      <c r="O81" s="10"/>
      <c r="P81" s="10"/>
      <c r="Q81" s="10"/>
      <c r="R81" s="10"/>
      <c r="S81" s="10"/>
      <c r="T81" s="10"/>
      <c r="U81" s="10"/>
      <c r="V81" s="10"/>
      <c r="W81" s="10"/>
      <c r="X81" s="10"/>
      <c r="Y81" s="10"/>
      <c r="Z81" s="10"/>
      <c r="AA81" s="10"/>
    </row>
    <row r="82" ht="22.5" customHeight="1">
      <c r="A82" s="1160" t="s">
        <v>9444</v>
      </c>
      <c r="B82" s="1145">
        <v>1.0</v>
      </c>
      <c r="C82" s="1189"/>
      <c r="D82" s="1180"/>
      <c r="E82" s="1180">
        <f t="shared" si="6"/>
        <v>3</v>
      </c>
      <c r="F82" s="1169">
        <v>3.0</v>
      </c>
      <c r="G82" s="1170">
        <f t="shared" si="5"/>
        <v>1</v>
      </c>
      <c r="H82" s="1175"/>
      <c r="I82" s="1165"/>
      <c r="J82" s="1148"/>
      <c r="K82" s="1149"/>
      <c r="L82" s="10"/>
      <c r="M82" s="10"/>
      <c r="N82" s="10"/>
      <c r="O82" s="10"/>
      <c r="P82" s="10"/>
      <c r="Q82" s="10"/>
      <c r="R82" s="10"/>
      <c r="S82" s="10"/>
      <c r="T82" s="10"/>
      <c r="U82" s="10"/>
      <c r="V82" s="10"/>
      <c r="W82" s="10"/>
      <c r="X82" s="10"/>
      <c r="Y82" s="10"/>
      <c r="Z82" s="10"/>
      <c r="AA82" s="10"/>
    </row>
    <row r="83" ht="22.5" customHeight="1">
      <c r="A83" s="1150" t="s">
        <v>9449</v>
      </c>
      <c r="B83" s="1167">
        <v>1.0</v>
      </c>
      <c r="C83" s="1190"/>
      <c r="D83" s="1182"/>
      <c r="E83" s="1182">
        <f t="shared" si="6"/>
        <v>3</v>
      </c>
      <c r="F83" s="1154">
        <v>4.0</v>
      </c>
      <c r="G83" s="1155">
        <f t="shared" si="5"/>
        <v>0.75</v>
      </c>
      <c r="H83" s="1174"/>
      <c r="I83" s="1158"/>
      <c r="J83" s="1168"/>
      <c r="K83" s="1159"/>
      <c r="L83" s="10"/>
      <c r="M83" s="10"/>
      <c r="N83" s="10"/>
      <c r="O83" s="10"/>
      <c r="P83" s="10"/>
      <c r="Q83" s="10"/>
      <c r="R83" s="10"/>
      <c r="S83" s="10"/>
      <c r="T83" s="10"/>
      <c r="U83" s="10"/>
      <c r="V83" s="10"/>
      <c r="W83" s="10"/>
      <c r="X83" s="10"/>
      <c r="Y83" s="10"/>
      <c r="Z83" s="10"/>
      <c r="AA83" s="10"/>
    </row>
    <row r="84" ht="22.5" customHeight="1">
      <c r="A84" s="1160" t="s">
        <v>9494</v>
      </c>
      <c r="B84" s="1189"/>
      <c r="C84" s="1145">
        <v>1.0</v>
      </c>
      <c r="D84" s="1146">
        <v>1.0</v>
      </c>
      <c r="E84" s="1180">
        <f t="shared" si="6"/>
        <v>3</v>
      </c>
      <c r="F84" s="1169">
        <v>3.0</v>
      </c>
      <c r="G84" s="1170">
        <f t="shared" si="5"/>
        <v>1</v>
      </c>
      <c r="H84" s="1175"/>
      <c r="I84" s="1166"/>
      <c r="J84" s="1148"/>
      <c r="K84" s="1149"/>
      <c r="L84" s="10"/>
      <c r="M84" s="10"/>
      <c r="N84" s="10"/>
      <c r="O84" s="10"/>
      <c r="P84" s="10"/>
      <c r="Q84" s="10"/>
      <c r="R84" s="10"/>
      <c r="S84" s="10"/>
      <c r="T84" s="10"/>
      <c r="U84" s="10"/>
      <c r="V84" s="10"/>
      <c r="W84" s="10"/>
      <c r="X84" s="10"/>
      <c r="Y84" s="10"/>
      <c r="Z84" s="10"/>
      <c r="AA84" s="10"/>
    </row>
    <row r="85" ht="22.5" customHeight="1">
      <c r="A85" s="1150" t="s">
        <v>9448</v>
      </c>
      <c r="B85" s="1190"/>
      <c r="C85" s="1167">
        <v>1.0</v>
      </c>
      <c r="D85" s="1171">
        <v>1.0</v>
      </c>
      <c r="E85" s="1182">
        <f t="shared" si="6"/>
        <v>3</v>
      </c>
      <c r="F85" s="1154">
        <v>3.0</v>
      </c>
      <c r="G85" s="1155">
        <f t="shared" si="5"/>
        <v>1</v>
      </c>
      <c r="H85" s="1174"/>
      <c r="I85" s="1157"/>
      <c r="J85" s="1168"/>
      <c r="K85" s="1159"/>
      <c r="L85" s="10"/>
      <c r="M85" s="10"/>
      <c r="N85" s="10"/>
      <c r="O85" s="10"/>
      <c r="P85" s="10"/>
      <c r="Q85" s="10"/>
      <c r="R85" s="10"/>
      <c r="S85" s="10"/>
      <c r="T85" s="10"/>
      <c r="U85" s="10"/>
      <c r="V85" s="10"/>
      <c r="W85" s="10"/>
      <c r="X85" s="10"/>
      <c r="Y85" s="10"/>
      <c r="Z85" s="10"/>
      <c r="AA85" s="10"/>
    </row>
    <row r="86">
      <c r="A86" s="1160" t="s">
        <v>9465</v>
      </c>
      <c r="B86" s="1189"/>
      <c r="C86" s="1145">
        <v>1.0</v>
      </c>
      <c r="D86" s="1180"/>
      <c r="E86" s="1180">
        <f t="shared" si="6"/>
        <v>2</v>
      </c>
      <c r="F86" s="1169">
        <v>1.0</v>
      </c>
      <c r="G86" s="1170">
        <f t="shared" si="5"/>
        <v>2</v>
      </c>
      <c r="H86" s="1175"/>
      <c r="I86" s="1187">
        <v>1.0</v>
      </c>
      <c r="J86" s="1148"/>
      <c r="K86" s="1149"/>
      <c r="L86" s="10"/>
      <c r="M86" s="10"/>
      <c r="N86" s="10"/>
      <c r="O86" s="10"/>
      <c r="P86" s="10"/>
      <c r="Q86" s="10"/>
      <c r="R86" s="10"/>
      <c r="S86" s="10"/>
      <c r="T86" s="10"/>
      <c r="U86" s="10"/>
      <c r="V86" s="10"/>
      <c r="W86" s="10"/>
      <c r="X86" s="10"/>
      <c r="Y86" s="10"/>
      <c r="Z86" s="10"/>
      <c r="AA86" s="10"/>
    </row>
    <row r="87">
      <c r="A87" s="1150" t="s">
        <v>10140</v>
      </c>
      <c r="B87" s="1190"/>
      <c r="C87" s="1167">
        <v>1.0</v>
      </c>
      <c r="D87" s="1182"/>
      <c r="E87" s="1182">
        <f t="shared" si="6"/>
        <v>2</v>
      </c>
      <c r="F87" s="1154">
        <v>1.0</v>
      </c>
      <c r="G87" s="1155">
        <f t="shared" si="5"/>
        <v>2</v>
      </c>
      <c r="H87" s="1174"/>
      <c r="I87" s="1183">
        <v>1.0</v>
      </c>
      <c r="J87" s="1168"/>
      <c r="K87" s="1159"/>
      <c r="L87" s="10"/>
      <c r="M87" s="10"/>
      <c r="N87" s="10"/>
      <c r="O87" s="10"/>
      <c r="P87" s="10"/>
      <c r="Q87" s="10"/>
      <c r="R87" s="10"/>
      <c r="S87" s="10"/>
      <c r="T87" s="10"/>
      <c r="U87" s="10"/>
      <c r="V87" s="10"/>
      <c r="W87" s="10"/>
      <c r="X87" s="10"/>
      <c r="Y87" s="10"/>
      <c r="Z87" s="10"/>
      <c r="AA87" s="10"/>
    </row>
    <row r="88" ht="22.5" customHeight="1">
      <c r="A88" s="1160" t="s">
        <v>10141</v>
      </c>
      <c r="B88" s="1189"/>
      <c r="C88" s="1145">
        <v>1.0</v>
      </c>
      <c r="D88" s="1180"/>
      <c r="E88" s="1180">
        <f t="shared" si="6"/>
        <v>2</v>
      </c>
      <c r="F88" s="1169">
        <v>1.0</v>
      </c>
      <c r="G88" s="1170">
        <f t="shared" si="5"/>
        <v>2</v>
      </c>
      <c r="H88" s="1175"/>
      <c r="I88" s="1166"/>
      <c r="J88" s="1148"/>
      <c r="K88" s="1149"/>
      <c r="L88" s="10"/>
      <c r="M88" s="10"/>
      <c r="N88" s="10"/>
      <c r="O88" s="10"/>
      <c r="P88" s="10"/>
      <c r="Q88" s="10"/>
      <c r="R88" s="10"/>
      <c r="S88" s="10"/>
      <c r="T88" s="10"/>
      <c r="U88" s="10"/>
      <c r="V88" s="10"/>
      <c r="W88" s="10"/>
      <c r="X88" s="10"/>
      <c r="Y88" s="10"/>
      <c r="Z88" s="10"/>
      <c r="AA88" s="10"/>
    </row>
    <row r="89" ht="22.5" customHeight="1">
      <c r="A89" s="1150" t="s">
        <v>10142</v>
      </c>
      <c r="B89" s="1190"/>
      <c r="C89" s="1167">
        <v>1.0</v>
      </c>
      <c r="D89" s="1182"/>
      <c r="E89" s="1182">
        <f t="shared" si="6"/>
        <v>2</v>
      </c>
      <c r="F89" s="1154">
        <v>1.0</v>
      </c>
      <c r="G89" s="1155">
        <f t="shared" si="5"/>
        <v>2</v>
      </c>
      <c r="H89" s="1174"/>
      <c r="I89" s="1158"/>
      <c r="J89" s="1168"/>
      <c r="K89" s="1159"/>
      <c r="L89" s="10"/>
      <c r="M89" s="10"/>
      <c r="N89" s="10"/>
      <c r="O89" s="10"/>
      <c r="P89" s="10"/>
      <c r="Q89" s="10"/>
      <c r="R89" s="10"/>
      <c r="S89" s="10"/>
      <c r="T89" s="10"/>
      <c r="U89" s="10"/>
      <c r="V89" s="10"/>
      <c r="W89" s="10"/>
      <c r="X89" s="10"/>
      <c r="Y89" s="10"/>
      <c r="Z89" s="10"/>
      <c r="AA89" s="10"/>
    </row>
    <row r="90" ht="22.5" customHeight="1">
      <c r="A90" s="1160" t="s">
        <v>9501</v>
      </c>
      <c r="B90" s="1189"/>
      <c r="C90" s="1189"/>
      <c r="D90" s="1146">
        <v>2.0</v>
      </c>
      <c r="E90" s="1146">
        <f t="shared" si="6"/>
        <v>2</v>
      </c>
      <c r="F90" s="1169">
        <v>2.0</v>
      </c>
      <c r="G90" s="1170">
        <f t="shared" si="5"/>
        <v>1</v>
      </c>
      <c r="H90" s="1175"/>
      <c r="I90" s="1166"/>
      <c r="J90" s="1148"/>
      <c r="K90" s="1149"/>
      <c r="L90" s="10"/>
      <c r="M90" s="10"/>
      <c r="N90" s="10"/>
      <c r="O90" s="10"/>
      <c r="P90" s="10"/>
      <c r="Q90" s="10"/>
      <c r="R90" s="10"/>
      <c r="S90" s="10"/>
      <c r="T90" s="10"/>
      <c r="U90" s="10"/>
      <c r="V90" s="10"/>
      <c r="W90" s="10"/>
      <c r="X90" s="10"/>
      <c r="Y90" s="10"/>
      <c r="Z90" s="10"/>
      <c r="AA90" s="10"/>
    </row>
    <row r="91" ht="27.0" customHeight="1">
      <c r="A91" s="1150" t="s">
        <v>9506</v>
      </c>
      <c r="B91" s="1190"/>
      <c r="C91" s="1190"/>
      <c r="D91" s="1171">
        <v>2.0</v>
      </c>
      <c r="E91" s="1171">
        <f t="shared" si="6"/>
        <v>2</v>
      </c>
      <c r="F91" s="1154">
        <v>3.0</v>
      </c>
      <c r="G91" s="1155">
        <f t="shared" si="5"/>
        <v>0.6666666667</v>
      </c>
      <c r="H91" s="1174"/>
      <c r="I91" s="1158"/>
      <c r="J91" s="1158"/>
      <c r="K91" s="1159"/>
      <c r="L91" s="10"/>
      <c r="M91" s="10"/>
      <c r="N91" s="10"/>
      <c r="O91" s="10"/>
      <c r="P91" s="10"/>
      <c r="Q91" s="10"/>
      <c r="R91" s="10"/>
      <c r="S91" s="10"/>
      <c r="T91" s="10"/>
      <c r="U91" s="10"/>
      <c r="V91" s="10"/>
      <c r="W91" s="10"/>
      <c r="X91" s="10"/>
      <c r="Y91" s="10"/>
      <c r="Z91" s="10"/>
      <c r="AA91" s="10"/>
    </row>
    <row r="92" ht="22.5" customHeight="1">
      <c r="A92" s="1160" t="s">
        <v>9433</v>
      </c>
      <c r="B92" s="1189"/>
      <c r="C92" s="1145">
        <v>1.0</v>
      </c>
      <c r="D92" s="1180"/>
      <c r="E92" s="1180">
        <f t="shared" si="6"/>
        <v>2</v>
      </c>
      <c r="F92" s="1169">
        <v>3.0</v>
      </c>
      <c r="G92" s="1170">
        <f t="shared" si="5"/>
        <v>0.6666666667</v>
      </c>
      <c r="H92" s="1175"/>
      <c r="I92" s="1166"/>
      <c r="J92" s="1148"/>
      <c r="K92" s="1149"/>
      <c r="L92" s="10"/>
      <c r="M92" s="10"/>
      <c r="N92" s="10"/>
      <c r="O92" s="10"/>
      <c r="P92" s="10"/>
      <c r="Q92" s="10"/>
      <c r="R92" s="10"/>
      <c r="S92" s="10"/>
      <c r="T92" s="10"/>
      <c r="U92" s="10"/>
      <c r="V92" s="10"/>
      <c r="W92" s="10"/>
      <c r="X92" s="10"/>
      <c r="Y92" s="10"/>
      <c r="Z92" s="10"/>
      <c r="AA92" s="10"/>
    </row>
    <row r="93">
      <c r="A93" s="1150" t="s">
        <v>10143</v>
      </c>
      <c r="B93" s="1190"/>
      <c r="C93" s="1167">
        <v>1.0</v>
      </c>
      <c r="D93" s="1182"/>
      <c r="E93" s="1182">
        <f t="shared" si="6"/>
        <v>2</v>
      </c>
      <c r="F93" s="1154">
        <v>4.0</v>
      </c>
      <c r="G93" s="1155">
        <f t="shared" si="5"/>
        <v>0.5</v>
      </c>
      <c r="H93" s="1174"/>
      <c r="I93" s="1201">
        <v>1.0</v>
      </c>
      <c r="J93" s="1168"/>
      <c r="K93" s="1159"/>
      <c r="L93" s="10"/>
      <c r="M93" s="10"/>
      <c r="N93" s="10"/>
      <c r="O93" s="10"/>
      <c r="P93" s="10"/>
      <c r="Q93" s="10"/>
      <c r="R93" s="10"/>
      <c r="S93" s="10"/>
      <c r="T93" s="10"/>
      <c r="U93" s="10"/>
      <c r="V93" s="10"/>
      <c r="W93" s="10"/>
      <c r="X93" s="10"/>
      <c r="Y93" s="10"/>
      <c r="Z93" s="10"/>
      <c r="AA93" s="10"/>
    </row>
    <row r="94">
      <c r="A94" s="1202" t="s">
        <v>8587</v>
      </c>
      <c r="B94" s="1145"/>
      <c r="C94" s="1145">
        <v>1.0</v>
      </c>
      <c r="D94" s="1180"/>
      <c r="E94" s="1180">
        <f t="shared" si="6"/>
        <v>2</v>
      </c>
      <c r="F94" s="1169">
        <v>2.0</v>
      </c>
      <c r="G94" s="1170">
        <f t="shared" si="5"/>
        <v>1</v>
      </c>
      <c r="H94" s="1175"/>
      <c r="I94" s="1166"/>
      <c r="J94" s="1148"/>
      <c r="K94" s="1149"/>
      <c r="L94" s="10"/>
      <c r="M94" s="10"/>
      <c r="N94" s="10"/>
      <c r="O94" s="10"/>
      <c r="P94" s="10"/>
      <c r="Q94" s="10"/>
      <c r="R94" s="10"/>
      <c r="S94" s="10"/>
      <c r="T94" s="10"/>
      <c r="U94" s="10"/>
      <c r="V94" s="10"/>
      <c r="W94" s="10"/>
      <c r="X94" s="10"/>
      <c r="Y94" s="10"/>
      <c r="Z94" s="10"/>
      <c r="AA94" s="10"/>
    </row>
    <row r="95" ht="25.5" customHeight="1">
      <c r="A95" s="846" t="s">
        <v>10144</v>
      </c>
      <c r="B95" s="1167"/>
      <c r="C95" s="1190"/>
      <c r="D95" s="1171">
        <v>1.0</v>
      </c>
      <c r="E95" s="1171">
        <f t="shared" si="6"/>
        <v>1</v>
      </c>
      <c r="F95" s="1154">
        <v>1.0</v>
      </c>
      <c r="G95" s="1155">
        <f t="shared" si="5"/>
        <v>1</v>
      </c>
      <c r="H95" s="1174"/>
      <c r="I95" s="1158"/>
      <c r="J95" s="1168"/>
      <c r="K95" s="1159"/>
      <c r="L95" s="10"/>
      <c r="M95" s="10"/>
      <c r="N95" s="10"/>
      <c r="O95" s="10"/>
      <c r="P95" s="10"/>
      <c r="Q95" s="10"/>
      <c r="R95" s="10"/>
      <c r="S95" s="10"/>
      <c r="T95" s="10"/>
      <c r="U95" s="10"/>
      <c r="V95" s="10"/>
      <c r="W95" s="10"/>
      <c r="X95" s="10"/>
      <c r="Y95" s="10"/>
      <c r="Z95" s="10"/>
      <c r="AA95" s="10"/>
    </row>
    <row r="96" ht="22.5" customHeight="1">
      <c r="A96" s="1160" t="s">
        <v>9469</v>
      </c>
      <c r="B96" s="1189"/>
      <c r="C96" s="1189"/>
      <c r="D96" s="1146">
        <v>1.0</v>
      </c>
      <c r="E96" s="1146">
        <f t="shared" si="6"/>
        <v>1</v>
      </c>
      <c r="F96" s="1169">
        <v>2.0</v>
      </c>
      <c r="G96" s="1170">
        <f t="shared" si="5"/>
        <v>0.5</v>
      </c>
      <c r="H96" s="1175"/>
      <c r="I96" s="1166"/>
      <c r="J96" s="1148"/>
      <c r="K96" s="1149"/>
      <c r="L96" s="10"/>
      <c r="M96" s="10"/>
      <c r="N96" s="10"/>
      <c r="O96" s="10"/>
      <c r="P96" s="10"/>
      <c r="Q96" s="10"/>
      <c r="R96" s="10"/>
      <c r="S96" s="10"/>
      <c r="T96" s="10"/>
      <c r="U96" s="10"/>
      <c r="V96" s="10"/>
      <c r="W96" s="10"/>
      <c r="X96" s="10"/>
      <c r="Y96" s="10"/>
      <c r="Z96" s="10"/>
      <c r="AA96" s="10"/>
    </row>
    <row r="97" ht="22.5" customHeight="1">
      <c r="A97" s="1150" t="s">
        <v>9477</v>
      </c>
      <c r="B97" s="1190"/>
      <c r="C97" s="1190"/>
      <c r="D97" s="1171">
        <v>1.0</v>
      </c>
      <c r="E97" s="1182">
        <f t="shared" si="6"/>
        <v>1</v>
      </c>
      <c r="F97" s="1154">
        <v>2.0</v>
      </c>
      <c r="G97" s="1155">
        <f t="shared" si="5"/>
        <v>0.5</v>
      </c>
      <c r="H97" s="1174"/>
      <c r="I97" s="1158"/>
      <c r="J97" s="1168"/>
      <c r="K97" s="1159"/>
      <c r="L97" s="10"/>
      <c r="M97" s="10"/>
      <c r="N97" s="10"/>
      <c r="O97" s="10"/>
      <c r="P97" s="10"/>
      <c r="Q97" s="10"/>
      <c r="R97" s="10"/>
      <c r="S97" s="10"/>
      <c r="T97" s="10"/>
      <c r="U97" s="10"/>
      <c r="V97" s="10"/>
      <c r="W97" s="10"/>
      <c r="X97" s="10"/>
      <c r="Y97" s="10"/>
      <c r="Z97" s="10"/>
      <c r="AA97" s="10"/>
    </row>
    <row r="98">
      <c r="A98" s="1160" t="s">
        <v>9499</v>
      </c>
      <c r="B98" s="1189"/>
      <c r="C98" s="1189"/>
      <c r="D98" s="1146">
        <v>1.0</v>
      </c>
      <c r="E98" s="1180">
        <f t="shared" si="6"/>
        <v>1</v>
      </c>
      <c r="F98" s="1169">
        <v>3.0</v>
      </c>
      <c r="G98" s="1170">
        <f t="shared" si="5"/>
        <v>0.3333333333</v>
      </c>
      <c r="H98" s="1175"/>
      <c r="I98" s="1166"/>
      <c r="J98" s="1148"/>
      <c r="K98" s="1149"/>
      <c r="L98" s="10"/>
      <c r="M98" s="10"/>
      <c r="N98" s="10"/>
      <c r="O98" s="10"/>
      <c r="P98" s="10"/>
      <c r="Q98" s="10"/>
      <c r="R98" s="10"/>
      <c r="S98" s="10"/>
      <c r="T98" s="10"/>
      <c r="U98" s="10"/>
      <c r="V98" s="10"/>
      <c r="W98" s="10"/>
      <c r="X98" s="10"/>
      <c r="Y98" s="10"/>
      <c r="Z98" s="10"/>
      <c r="AA98" s="10"/>
    </row>
    <row r="99" ht="22.5" customHeight="1">
      <c r="A99" s="1181" t="s">
        <v>9445</v>
      </c>
      <c r="B99" s="1190"/>
      <c r="C99" s="1167"/>
      <c r="D99" s="1171">
        <v>1.0</v>
      </c>
      <c r="E99" s="1182">
        <f t="shared" si="6"/>
        <v>1</v>
      </c>
      <c r="F99" s="1154">
        <v>3.0</v>
      </c>
      <c r="G99" s="1185">
        <f t="shared" si="5"/>
        <v>0.3333333333</v>
      </c>
      <c r="H99" s="1156">
        <v>2.0</v>
      </c>
      <c r="I99" s="1201">
        <v>3.0</v>
      </c>
      <c r="J99" s="1172" t="s">
        <v>10145</v>
      </c>
      <c r="K99" s="1159"/>
      <c r="L99" s="10"/>
      <c r="M99" s="10"/>
      <c r="N99" s="10"/>
      <c r="O99" s="10"/>
      <c r="P99" s="10"/>
      <c r="Q99" s="10"/>
      <c r="R99" s="10"/>
      <c r="S99" s="10"/>
      <c r="T99" s="10"/>
      <c r="U99" s="10"/>
      <c r="V99" s="10"/>
      <c r="W99" s="10"/>
      <c r="X99" s="10"/>
      <c r="Y99" s="10"/>
      <c r="Z99" s="10"/>
      <c r="AA99" s="10"/>
    </row>
    <row r="100" ht="22.5" customHeight="1">
      <c r="A100" s="493" t="s">
        <v>9474</v>
      </c>
      <c r="B100" s="1189"/>
      <c r="C100" s="1189"/>
      <c r="D100" s="1146">
        <v>1.0</v>
      </c>
      <c r="E100" s="1146">
        <f t="shared" si="6"/>
        <v>1</v>
      </c>
      <c r="F100" s="1169">
        <v>4.0</v>
      </c>
      <c r="G100" s="1170">
        <f t="shared" si="5"/>
        <v>0.25</v>
      </c>
      <c r="H100" s="1175"/>
      <c r="I100" s="1166"/>
      <c r="J100" s="1148"/>
      <c r="K100" s="1149"/>
      <c r="L100" s="10"/>
      <c r="M100" s="10"/>
      <c r="N100" s="10"/>
      <c r="O100" s="10"/>
      <c r="P100" s="10"/>
      <c r="Q100" s="10"/>
      <c r="R100" s="10"/>
      <c r="S100" s="10"/>
      <c r="T100" s="10"/>
      <c r="U100" s="10"/>
      <c r="V100" s="10"/>
      <c r="W100" s="10"/>
      <c r="X100" s="10"/>
      <c r="Y100" s="10"/>
      <c r="Z100" s="10"/>
      <c r="AA100" s="10"/>
    </row>
    <row r="101" ht="22.5" customHeight="1">
      <c r="A101" s="1150" t="s">
        <v>8589</v>
      </c>
      <c r="B101" s="1190"/>
      <c r="C101" s="1190"/>
      <c r="D101" s="1182"/>
      <c r="E101" s="1182">
        <f t="shared" si="6"/>
        <v>0</v>
      </c>
      <c r="F101" s="1154">
        <v>2.0</v>
      </c>
      <c r="G101" s="1155">
        <f t="shared" si="5"/>
        <v>0</v>
      </c>
      <c r="H101" s="1174"/>
      <c r="I101" s="1158"/>
      <c r="J101" s="1168"/>
      <c r="K101" s="1159"/>
      <c r="L101" s="10"/>
      <c r="M101" s="10"/>
      <c r="N101" s="10"/>
      <c r="O101" s="10"/>
      <c r="P101" s="10"/>
      <c r="Q101" s="10"/>
      <c r="R101" s="10"/>
      <c r="S101" s="10"/>
      <c r="T101" s="10"/>
      <c r="U101" s="10"/>
      <c r="V101" s="10"/>
      <c r="W101" s="10"/>
      <c r="X101" s="10"/>
      <c r="Y101" s="10"/>
      <c r="Z101" s="10"/>
      <c r="AA101" s="10"/>
    </row>
    <row r="102">
      <c r="A102" s="1160" t="s">
        <v>8590</v>
      </c>
      <c r="B102" s="1189"/>
      <c r="C102" s="1189"/>
      <c r="D102" s="1180"/>
      <c r="E102" s="1180">
        <f t="shared" si="6"/>
        <v>0</v>
      </c>
      <c r="F102" s="1169">
        <v>1.0</v>
      </c>
      <c r="G102" s="1170">
        <f t="shared" si="5"/>
        <v>0</v>
      </c>
      <c r="H102" s="1175"/>
      <c r="I102" s="1166"/>
      <c r="J102" s="1148"/>
      <c r="K102" s="1149"/>
      <c r="L102" s="10"/>
      <c r="M102" s="10"/>
      <c r="N102" s="10"/>
      <c r="O102" s="10"/>
      <c r="P102" s="10"/>
      <c r="Q102" s="10"/>
      <c r="R102" s="10"/>
      <c r="S102" s="10"/>
      <c r="T102" s="10"/>
      <c r="U102" s="10"/>
      <c r="V102" s="10"/>
      <c r="W102" s="10"/>
      <c r="X102" s="10"/>
      <c r="Y102" s="10"/>
      <c r="Z102" s="10"/>
      <c r="AA102" s="10"/>
    </row>
    <row r="103" ht="36.75" customHeight="1">
      <c r="A103" s="1150" t="s">
        <v>9481</v>
      </c>
      <c r="B103" s="1190"/>
      <c r="C103" s="1190"/>
      <c r="D103" s="1182"/>
      <c r="E103" s="1182">
        <f t="shared" si="6"/>
        <v>0</v>
      </c>
      <c r="F103" s="1154">
        <v>2.0</v>
      </c>
      <c r="G103" s="1155">
        <f t="shared" si="5"/>
        <v>0</v>
      </c>
      <c r="H103" s="1174"/>
      <c r="I103" s="1183">
        <v>1.0</v>
      </c>
      <c r="J103" s="1168"/>
      <c r="K103" s="1159"/>
      <c r="L103" s="10"/>
      <c r="M103" s="10"/>
      <c r="N103" s="10"/>
      <c r="O103" s="10"/>
      <c r="P103" s="10"/>
      <c r="Q103" s="10"/>
      <c r="R103" s="10"/>
      <c r="S103" s="10"/>
      <c r="T103" s="10"/>
      <c r="U103" s="10"/>
      <c r="V103" s="10"/>
      <c r="W103" s="10"/>
      <c r="X103" s="10"/>
      <c r="Y103" s="10"/>
      <c r="Z103" s="10"/>
      <c r="AA103" s="10"/>
    </row>
    <row r="104" ht="22.5" customHeight="1">
      <c r="A104" s="1160" t="s">
        <v>9488</v>
      </c>
      <c r="B104" s="1189"/>
      <c r="C104" s="1189"/>
      <c r="D104" s="1180"/>
      <c r="E104" s="1180">
        <f t="shared" si="6"/>
        <v>0</v>
      </c>
      <c r="F104" s="1169">
        <v>2.0</v>
      </c>
      <c r="G104" s="1170">
        <f t="shared" si="5"/>
        <v>0</v>
      </c>
      <c r="H104" s="1175"/>
      <c r="I104" s="1166"/>
      <c r="J104" s="1148"/>
      <c r="K104" s="1149"/>
      <c r="L104" s="10"/>
      <c r="M104" s="10"/>
      <c r="N104" s="10"/>
      <c r="O104" s="10"/>
      <c r="P104" s="10"/>
      <c r="Q104" s="10"/>
      <c r="R104" s="10"/>
      <c r="S104" s="10"/>
      <c r="T104" s="10"/>
      <c r="U104" s="10"/>
      <c r="V104" s="10"/>
      <c r="W104" s="10"/>
      <c r="X104" s="10"/>
      <c r="Y104" s="10"/>
      <c r="Z104" s="10"/>
      <c r="AA104" s="10"/>
    </row>
    <row r="105" ht="22.5" customHeight="1">
      <c r="A105" s="1150" t="s">
        <v>8591</v>
      </c>
      <c r="B105" s="1167"/>
      <c r="C105" s="1190"/>
      <c r="D105" s="1182"/>
      <c r="E105" s="1182">
        <f t="shared" si="6"/>
        <v>0</v>
      </c>
      <c r="F105" s="1154">
        <v>1.0</v>
      </c>
      <c r="G105" s="1155">
        <f t="shared" si="5"/>
        <v>0</v>
      </c>
      <c r="H105" s="1174"/>
      <c r="I105" s="1158"/>
      <c r="J105" s="1168"/>
      <c r="K105" s="1159"/>
      <c r="L105" s="10"/>
      <c r="M105" s="10"/>
      <c r="N105" s="10"/>
      <c r="O105" s="10"/>
      <c r="P105" s="10"/>
      <c r="Q105" s="10"/>
      <c r="R105" s="10"/>
      <c r="S105" s="10"/>
      <c r="T105" s="10"/>
      <c r="U105" s="10"/>
      <c r="V105" s="10"/>
      <c r="W105" s="10"/>
      <c r="X105" s="10"/>
      <c r="Y105" s="10"/>
      <c r="Z105" s="10"/>
      <c r="AA105" s="10"/>
    </row>
    <row r="106">
      <c r="A106" s="1160" t="s">
        <v>8592</v>
      </c>
      <c r="B106" s="1189"/>
      <c r="C106" s="1189"/>
      <c r="D106" s="1180"/>
      <c r="E106" s="1180">
        <f t="shared" si="6"/>
        <v>0</v>
      </c>
      <c r="F106" s="1169">
        <v>1.0</v>
      </c>
      <c r="G106" s="1170">
        <f t="shared" si="5"/>
        <v>0</v>
      </c>
      <c r="H106" s="1175"/>
      <c r="I106" s="1166"/>
      <c r="J106" s="1148"/>
      <c r="K106" s="1149"/>
      <c r="L106" s="10"/>
      <c r="M106" s="10"/>
      <c r="N106" s="10"/>
      <c r="O106" s="10"/>
      <c r="P106" s="10"/>
      <c r="Q106" s="10"/>
      <c r="R106" s="10"/>
      <c r="S106" s="10"/>
      <c r="T106" s="10"/>
      <c r="U106" s="10"/>
      <c r="V106" s="10"/>
      <c r="W106" s="10"/>
      <c r="X106" s="10"/>
      <c r="Y106" s="10"/>
      <c r="Z106" s="10"/>
      <c r="AA106" s="10"/>
    </row>
    <row r="107" ht="22.5" customHeight="1">
      <c r="A107" s="1150" t="s">
        <v>8594</v>
      </c>
      <c r="B107" s="1190"/>
      <c r="C107" s="1190"/>
      <c r="D107" s="1182"/>
      <c r="E107" s="1182">
        <f t="shared" si="6"/>
        <v>0</v>
      </c>
      <c r="F107" s="1154">
        <v>1.0</v>
      </c>
      <c r="G107" s="1155">
        <f t="shared" si="5"/>
        <v>0</v>
      </c>
      <c r="H107" s="1174"/>
      <c r="I107" s="1158"/>
      <c r="J107" s="1168"/>
      <c r="K107" s="1159"/>
      <c r="L107" s="10"/>
      <c r="M107" s="10"/>
      <c r="N107" s="10"/>
      <c r="O107" s="10"/>
      <c r="P107" s="10"/>
      <c r="Q107" s="10"/>
      <c r="R107" s="10"/>
      <c r="S107" s="10"/>
      <c r="T107" s="10"/>
      <c r="U107" s="10"/>
      <c r="V107" s="10"/>
      <c r="W107" s="10"/>
      <c r="X107" s="10"/>
      <c r="Y107" s="10"/>
      <c r="Z107" s="10"/>
      <c r="AA107" s="10"/>
    </row>
    <row r="108">
      <c r="A108" s="1160" t="s">
        <v>9463</v>
      </c>
      <c r="B108" s="1189"/>
      <c r="C108" s="1189"/>
      <c r="D108" s="1180"/>
      <c r="E108" s="1180">
        <f t="shared" si="6"/>
        <v>0</v>
      </c>
      <c r="F108" s="1169">
        <v>3.0</v>
      </c>
      <c r="G108" s="1147">
        <f t="shared" si="5"/>
        <v>0</v>
      </c>
      <c r="H108" s="1164">
        <v>1.0</v>
      </c>
      <c r="I108" s="1187">
        <v>1.0</v>
      </c>
      <c r="J108" s="1173" t="s">
        <v>10146</v>
      </c>
      <c r="K108" s="1149"/>
      <c r="L108" s="10"/>
      <c r="M108" s="10"/>
      <c r="N108" s="10"/>
      <c r="O108" s="10"/>
      <c r="P108" s="10"/>
      <c r="Q108" s="10"/>
      <c r="R108" s="10"/>
      <c r="S108" s="10"/>
      <c r="T108" s="10"/>
      <c r="U108" s="10"/>
      <c r="V108" s="10"/>
      <c r="W108" s="10"/>
      <c r="X108" s="10"/>
      <c r="Y108" s="10"/>
      <c r="Z108" s="10"/>
      <c r="AA108" s="10"/>
    </row>
    <row r="109">
      <c r="A109" s="1150" t="s">
        <v>9468</v>
      </c>
      <c r="B109" s="1190"/>
      <c r="C109" s="1190"/>
      <c r="D109" s="1182"/>
      <c r="E109" s="1182">
        <f t="shared" si="6"/>
        <v>0</v>
      </c>
      <c r="F109" s="1154">
        <v>4.0</v>
      </c>
      <c r="G109" s="1155">
        <f t="shared" si="5"/>
        <v>0</v>
      </c>
      <c r="H109" s="1174"/>
      <c r="I109" s="1183">
        <v>1.0</v>
      </c>
      <c r="J109" s="1168"/>
      <c r="K109" s="1159"/>
      <c r="L109" s="10"/>
      <c r="M109" s="10"/>
      <c r="N109" s="10"/>
      <c r="O109" s="10"/>
      <c r="P109" s="10"/>
      <c r="Q109" s="10"/>
      <c r="R109" s="10"/>
      <c r="S109" s="10"/>
      <c r="T109" s="10"/>
      <c r="U109" s="10"/>
      <c r="V109" s="10"/>
      <c r="W109" s="10"/>
      <c r="X109" s="10"/>
      <c r="Y109" s="10"/>
      <c r="Z109" s="10"/>
      <c r="AA109" s="10"/>
    </row>
    <row r="110" ht="22.5" customHeight="1">
      <c r="A110" s="1160" t="s">
        <v>9490</v>
      </c>
      <c r="B110" s="1189"/>
      <c r="C110" s="1189"/>
      <c r="D110" s="1180"/>
      <c r="E110" s="1180">
        <f t="shared" si="6"/>
        <v>0</v>
      </c>
      <c r="F110" s="1169">
        <v>2.0</v>
      </c>
      <c r="G110" s="1170">
        <f t="shared" si="5"/>
        <v>0</v>
      </c>
      <c r="H110" s="1175"/>
      <c r="I110" s="1166"/>
      <c r="J110" s="1166"/>
      <c r="K110" s="1149"/>
      <c r="L110" s="10"/>
      <c r="M110" s="10"/>
      <c r="N110" s="10"/>
      <c r="O110" s="10"/>
      <c r="P110" s="10"/>
      <c r="Q110" s="10"/>
      <c r="R110" s="10"/>
      <c r="S110" s="10"/>
      <c r="T110" s="10"/>
      <c r="U110" s="10"/>
      <c r="V110" s="10"/>
      <c r="W110" s="10"/>
      <c r="X110" s="10"/>
      <c r="Y110" s="10"/>
      <c r="Z110" s="10"/>
      <c r="AA110" s="10"/>
    </row>
    <row r="111" ht="22.5" customHeight="1">
      <c r="A111" s="1150" t="s">
        <v>9491</v>
      </c>
      <c r="B111" s="1190"/>
      <c r="C111" s="1190"/>
      <c r="D111" s="1182"/>
      <c r="E111" s="1182">
        <f t="shared" si="6"/>
        <v>0</v>
      </c>
      <c r="F111" s="1154">
        <v>1.0</v>
      </c>
      <c r="G111" s="1155">
        <f t="shared" si="5"/>
        <v>0</v>
      </c>
      <c r="H111" s="1174"/>
      <c r="I111" s="1158"/>
      <c r="J111" s="1168"/>
      <c r="K111" s="1159"/>
      <c r="L111" s="10"/>
      <c r="M111" s="10"/>
      <c r="N111" s="10"/>
      <c r="O111" s="10"/>
      <c r="P111" s="10"/>
      <c r="Q111" s="10"/>
      <c r="R111" s="10"/>
      <c r="S111" s="10"/>
      <c r="T111" s="10"/>
      <c r="U111" s="10"/>
      <c r="V111" s="10"/>
      <c r="W111" s="10"/>
      <c r="X111" s="10"/>
      <c r="Y111" s="10"/>
      <c r="Z111" s="10"/>
      <c r="AA111" s="10"/>
    </row>
    <row r="112" ht="33.75" customHeight="1">
      <c r="A112" s="1160" t="s">
        <v>9492</v>
      </c>
      <c r="B112" s="1189"/>
      <c r="C112" s="1189"/>
      <c r="D112" s="1180"/>
      <c r="E112" s="1180">
        <f t="shared" si="6"/>
        <v>0</v>
      </c>
      <c r="F112" s="1169">
        <v>2.0</v>
      </c>
      <c r="G112" s="1170">
        <f t="shared" si="5"/>
        <v>0</v>
      </c>
      <c r="H112" s="1175"/>
      <c r="I112" s="1166"/>
      <c r="J112" s="1148"/>
      <c r="K112" s="1149"/>
      <c r="L112" s="10"/>
      <c r="M112" s="10"/>
      <c r="N112" s="10"/>
      <c r="O112" s="10"/>
      <c r="P112" s="10"/>
      <c r="Q112" s="10"/>
      <c r="R112" s="10"/>
      <c r="S112" s="10"/>
      <c r="T112" s="10"/>
      <c r="U112" s="10"/>
      <c r="V112" s="10"/>
      <c r="W112" s="10"/>
      <c r="X112" s="10"/>
      <c r="Y112" s="10"/>
      <c r="Z112" s="10"/>
      <c r="AA112" s="10"/>
    </row>
    <row r="113" ht="22.5" customHeight="1">
      <c r="A113" s="1150" t="s">
        <v>9495</v>
      </c>
      <c r="B113" s="1190"/>
      <c r="C113" s="1190"/>
      <c r="D113" s="1182"/>
      <c r="E113" s="1182">
        <f t="shared" si="6"/>
        <v>0</v>
      </c>
      <c r="F113" s="1154">
        <v>3.0</v>
      </c>
      <c r="G113" s="1155">
        <f t="shared" si="5"/>
        <v>0</v>
      </c>
      <c r="H113" s="1174"/>
      <c r="I113" s="1158"/>
      <c r="J113" s="1168"/>
      <c r="K113" s="1159"/>
      <c r="L113" s="10"/>
      <c r="M113" s="10"/>
      <c r="N113" s="10"/>
      <c r="O113" s="10"/>
      <c r="P113" s="10"/>
      <c r="Q113" s="10"/>
      <c r="R113" s="10"/>
      <c r="S113" s="10"/>
      <c r="T113" s="10"/>
      <c r="U113" s="10"/>
      <c r="V113" s="10"/>
      <c r="W113" s="10"/>
      <c r="X113" s="10"/>
      <c r="Y113" s="10"/>
      <c r="Z113" s="10"/>
      <c r="AA113" s="10"/>
    </row>
    <row r="114" ht="22.5" customHeight="1">
      <c r="A114" s="1160" t="s">
        <v>9496</v>
      </c>
      <c r="B114" s="1189"/>
      <c r="C114" s="1189"/>
      <c r="D114" s="1180"/>
      <c r="E114" s="1180">
        <f t="shared" si="6"/>
        <v>0</v>
      </c>
      <c r="F114" s="1169">
        <v>2.0</v>
      </c>
      <c r="G114" s="1170">
        <f t="shared" si="5"/>
        <v>0</v>
      </c>
      <c r="H114" s="1175"/>
      <c r="I114" s="1166"/>
      <c r="J114" s="1148"/>
      <c r="K114" s="1149"/>
      <c r="L114" s="10"/>
      <c r="M114" s="10"/>
      <c r="N114" s="10"/>
      <c r="O114" s="10"/>
      <c r="P114" s="10"/>
      <c r="Q114" s="10"/>
      <c r="R114" s="10"/>
      <c r="S114" s="10"/>
      <c r="T114" s="10"/>
      <c r="U114" s="10"/>
      <c r="V114" s="10"/>
      <c r="W114" s="10"/>
      <c r="X114" s="10"/>
      <c r="Y114" s="10"/>
      <c r="Z114" s="10"/>
      <c r="AA114" s="10"/>
    </row>
    <row r="115" ht="22.5" customHeight="1">
      <c r="A115" s="1150" t="s">
        <v>9497</v>
      </c>
      <c r="B115" s="1190"/>
      <c r="C115" s="1190"/>
      <c r="D115" s="1182"/>
      <c r="E115" s="1182">
        <f t="shared" si="6"/>
        <v>0</v>
      </c>
      <c r="F115" s="1154">
        <v>2.0</v>
      </c>
      <c r="G115" s="1155">
        <f t="shared" si="5"/>
        <v>0</v>
      </c>
      <c r="H115" s="1174"/>
      <c r="I115" s="1158"/>
      <c r="J115" s="1158"/>
      <c r="K115" s="1159"/>
      <c r="L115" s="10"/>
      <c r="M115" s="10"/>
      <c r="N115" s="10"/>
      <c r="O115" s="10"/>
      <c r="P115" s="10"/>
      <c r="Q115" s="10"/>
      <c r="R115" s="10"/>
      <c r="S115" s="10"/>
      <c r="T115" s="10"/>
      <c r="U115" s="10"/>
      <c r="V115" s="10"/>
      <c r="W115" s="10"/>
      <c r="X115" s="10"/>
      <c r="Y115" s="10"/>
      <c r="Z115" s="10"/>
      <c r="AA115" s="10"/>
    </row>
    <row r="116" ht="22.5" customHeight="1">
      <c r="A116" s="1160" t="s">
        <v>8595</v>
      </c>
      <c r="B116" s="1189"/>
      <c r="C116" s="1189"/>
      <c r="D116" s="1180"/>
      <c r="E116" s="1180">
        <f t="shared" si="6"/>
        <v>0</v>
      </c>
      <c r="F116" s="1169">
        <v>1.0</v>
      </c>
      <c r="G116" s="1170">
        <f t="shared" si="5"/>
        <v>0</v>
      </c>
      <c r="H116" s="1175"/>
      <c r="I116" s="1166"/>
      <c r="J116" s="1166"/>
      <c r="K116" s="1149"/>
      <c r="L116" s="10"/>
      <c r="M116" s="10"/>
      <c r="N116" s="10"/>
      <c r="O116" s="10"/>
      <c r="P116" s="10"/>
      <c r="Q116" s="10"/>
      <c r="R116" s="10"/>
      <c r="S116" s="10"/>
      <c r="T116" s="10"/>
      <c r="U116" s="10"/>
      <c r="V116" s="10"/>
      <c r="W116" s="10"/>
      <c r="X116" s="10"/>
      <c r="Y116" s="10"/>
      <c r="Z116" s="10"/>
      <c r="AA116" s="10"/>
    </row>
    <row r="117" ht="22.5" customHeight="1">
      <c r="A117" s="1203" t="s">
        <v>9498</v>
      </c>
      <c r="B117" s="1190"/>
      <c r="C117" s="1190"/>
      <c r="D117" s="1182"/>
      <c r="E117" s="1182">
        <f t="shared" si="6"/>
        <v>0</v>
      </c>
      <c r="F117" s="1154">
        <v>2.0</v>
      </c>
      <c r="G117" s="1155">
        <f t="shared" si="5"/>
        <v>0</v>
      </c>
      <c r="H117" s="1174"/>
      <c r="I117" s="1158"/>
      <c r="J117" s="1158"/>
      <c r="K117" s="1159"/>
      <c r="L117" s="10"/>
      <c r="M117" s="10"/>
      <c r="N117" s="10"/>
      <c r="O117" s="10"/>
      <c r="P117" s="10"/>
      <c r="Q117" s="10"/>
      <c r="R117" s="10"/>
      <c r="S117" s="10"/>
      <c r="T117" s="10"/>
      <c r="U117" s="10"/>
      <c r="V117" s="10"/>
      <c r="W117" s="10"/>
      <c r="X117" s="10"/>
      <c r="Y117" s="10"/>
      <c r="Z117" s="10"/>
      <c r="AA117" s="10"/>
    </row>
    <row r="118" ht="22.5" customHeight="1">
      <c r="A118" s="1160" t="s">
        <v>8597</v>
      </c>
      <c r="B118" s="1189"/>
      <c r="C118" s="1189"/>
      <c r="D118" s="1180"/>
      <c r="E118" s="1180">
        <f t="shared" si="6"/>
        <v>0</v>
      </c>
      <c r="F118" s="1169">
        <v>1.0</v>
      </c>
      <c r="G118" s="1170">
        <f t="shared" si="5"/>
        <v>0</v>
      </c>
      <c r="H118" s="1175"/>
      <c r="I118" s="1166"/>
      <c r="J118" s="1166"/>
      <c r="K118" s="1149"/>
      <c r="L118" s="10"/>
      <c r="M118" s="10"/>
      <c r="N118" s="10"/>
      <c r="O118" s="10"/>
      <c r="P118" s="10"/>
      <c r="Q118" s="10"/>
      <c r="R118" s="10"/>
      <c r="S118" s="10"/>
      <c r="T118" s="10"/>
      <c r="U118" s="10"/>
      <c r="V118" s="10"/>
      <c r="W118" s="10"/>
      <c r="X118" s="10"/>
      <c r="Y118" s="10"/>
      <c r="Z118" s="10"/>
      <c r="AA118" s="10"/>
    </row>
    <row r="119" ht="22.5" customHeight="1">
      <c r="A119" s="1150" t="s">
        <v>9487</v>
      </c>
      <c r="B119" s="1190"/>
      <c r="C119" s="1190"/>
      <c r="D119" s="1182"/>
      <c r="E119" s="1182">
        <f t="shared" si="6"/>
        <v>0</v>
      </c>
      <c r="F119" s="1154">
        <v>1.0</v>
      </c>
      <c r="G119" s="1185">
        <f t="shared" si="5"/>
        <v>0</v>
      </c>
      <c r="H119" s="1156">
        <v>2.0</v>
      </c>
      <c r="I119" s="1183">
        <v>4.0</v>
      </c>
      <c r="J119" s="1158"/>
      <c r="K119" s="1159"/>
      <c r="L119" s="10"/>
      <c r="M119" s="10"/>
      <c r="N119" s="10"/>
      <c r="O119" s="10"/>
      <c r="P119" s="10"/>
      <c r="Q119" s="10"/>
      <c r="R119" s="10"/>
      <c r="S119" s="10"/>
      <c r="T119" s="10"/>
      <c r="U119" s="10"/>
      <c r="V119" s="10"/>
      <c r="W119" s="10"/>
      <c r="X119" s="10"/>
      <c r="Y119" s="10"/>
      <c r="Z119" s="10"/>
      <c r="AA119" s="10"/>
    </row>
    <row r="120" ht="22.5" customHeight="1">
      <c r="A120" s="1160" t="s">
        <v>9500</v>
      </c>
      <c r="B120" s="1189"/>
      <c r="C120" s="1189"/>
      <c r="D120" s="1180"/>
      <c r="E120" s="1180">
        <f t="shared" si="6"/>
        <v>0</v>
      </c>
      <c r="F120" s="1169">
        <v>3.0</v>
      </c>
      <c r="G120" s="1170">
        <f t="shared" si="5"/>
        <v>0</v>
      </c>
      <c r="H120" s="1175"/>
      <c r="I120" s="1187">
        <v>2.0</v>
      </c>
      <c r="J120" s="1166"/>
      <c r="K120" s="1149"/>
      <c r="L120" s="10"/>
      <c r="M120" s="10"/>
      <c r="N120" s="10"/>
      <c r="O120" s="10"/>
      <c r="P120" s="10"/>
      <c r="Q120" s="10"/>
      <c r="R120" s="10"/>
      <c r="S120" s="10"/>
      <c r="T120" s="10"/>
      <c r="U120" s="10"/>
      <c r="V120" s="10"/>
      <c r="W120" s="10"/>
      <c r="X120" s="10"/>
      <c r="Y120" s="10"/>
      <c r="Z120" s="10"/>
      <c r="AA120" s="10"/>
    </row>
    <row r="121">
      <c r="A121" s="1150" t="s">
        <v>9503</v>
      </c>
      <c r="B121" s="1190"/>
      <c r="C121" s="1190"/>
      <c r="D121" s="1182"/>
      <c r="E121" s="1182">
        <f t="shared" si="6"/>
        <v>0</v>
      </c>
      <c r="F121" s="1154">
        <v>1.0</v>
      </c>
      <c r="G121" s="1155">
        <f t="shared" si="5"/>
        <v>0</v>
      </c>
      <c r="H121" s="1174"/>
      <c r="I121" s="1183">
        <v>3.0</v>
      </c>
      <c r="J121" s="1158"/>
      <c r="K121" s="1159"/>
      <c r="L121" s="10"/>
      <c r="M121" s="10"/>
      <c r="N121" s="10"/>
      <c r="O121" s="10"/>
      <c r="P121" s="10"/>
      <c r="Q121" s="10"/>
      <c r="R121" s="10"/>
      <c r="S121" s="10"/>
      <c r="T121" s="10"/>
      <c r="U121" s="10"/>
      <c r="V121" s="10"/>
      <c r="W121" s="10"/>
      <c r="X121" s="10"/>
      <c r="Y121" s="10"/>
      <c r="Z121" s="10"/>
      <c r="AA121" s="10"/>
    </row>
    <row r="122">
      <c r="A122" s="1160" t="s">
        <v>9504</v>
      </c>
      <c r="B122" s="1189"/>
      <c r="C122" s="1189"/>
      <c r="D122" s="1180"/>
      <c r="E122" s="1180">
        <f t="shared" si="6"/>
        <v>0</v>
      </c>
      <c r="F122" s="1169">
        <v>2.0</v>
      </c>
      <c r="G122" s="1170">
        <f t="shared" si="5"/>
        <v>0</v>
      </c>
      <c r="H122" s="1175"/>
      <c r="I122" s="1166"/>
      <c r="J122" s="1166"/>
      <c r="K122" s="1149"/>
      <c r="L122" s="10"/>
      <c r="M122" s="10"/>
      <c r="N122" s="10"/>
      <c r="O122" s="10"/>
      <c r="P122" s="10"/>
      <c r="Q122" s="10"/>
      <c r="R122" s="10"/>
      <c r="S122" s="10"/>
      <c r="T122" s="10"/>
      <c r="U122" s="10"/>
      <c r="V122" s="10"/>
      <c r="W122" s="10"/>
      <c r="X122" s="10"/>
      <c r="Y122" s="10"/>
      <c r="Z122" s="10"/>
      <c r="AA122" s="10"/>
    </row>
    <row r="123" ht="22.5" customHeight="1">
      <c r="A123" s="1150" t="s">
        <v>9479</v>
      </c>
      <c r="B123" s="1167"/>
      <c r="C123" s="1190"/>
      <c r="D123" s="1182"/>
      <c r="E123" s="1182">
        <f t="shared" si="6"/>
        <v>0</v>
      </c>
      <c r="F123" s="1154">
        <v>2.0</v>
      </c>
      <c r="G123" s="1155">
        <f t="shared" si="5"/>
        <v>0</v>
      </c>
      <c r="H123" s="1174"/>
      <c r="I123" s="1158"/>
      <c r="J123" s="1158"/>
      <c r="K123" s="1159"/>
      <c r="L123" s="10"/>
      <c r="M123" s="10"/>
      <c r="N123" s="10"/>
      <c r="O123" s="10"/>
      <c r="P123" s="10"/>
      <c r="Q123" s="10"/>
      <c r="R123" s="10"/>
      <c r="S123" s="10"/>
      <c r="T123" s="10"/>
      <c r="U123" s="10"/>
      <c r="V123" s="10"/>
      <c r="W123" s="10"/>
      <c r="X123" s="10"/>
      <c r="Y123" s="10"/>
      <c r="Z123" s="10"/>
      <c r="AA123" s="10"/>
    </row>
    <row r="124" ht="22.5" customHeight="1">
      <c r="A124" s="493" t="s">
        <v>9459</v>
      </c>
      <c r="B124" s="1189"/>
      <c r="C124" s="1189"/>
      <c r="D124" s="1180"/>
      <c r="E124" s="1180">
        <f t="shared" si="6"/>
        <v>0</v>
      </c>
      <c r="F124" s="1169">
        <v>2.0</v>
      </c>
      <c r="G124" s="1170">
        <f t="shared" si="5"/>
        <v>0</v>
      </c>
      <c r="H124" s="1175"/>
      <c r="I124" s="1187">
        <v>3.0</v>
      </c>
      <c r="J124" s="1187" t="s">
        <v>10147</v>
      </c>
      <c r="K124" s="1149"/>
      <c r="L124" s="10"/>
      <c r="M124" s="10"/>
      <c r="N124" s="10"/>
      <c r="O124" s="10"/>
      <c r="P124" s="10"/>
      <c r="Q124" s="10"/>
      <c r="R124" s="10"/>
      <c r="S124" s="10"/>
      <c r="T124" s="10"/>
      <c r="U124" s="10"/>
      <c r="V124" s="10"/>
      <c r="W124" s="10"/>
      <c r="X124" s="10"/>
      <c r="Y124" s="10"/>
      <c r="Z124" s="10"/>
      <c r="AA124" s="10"/>
    </row>
    <row r="125" ht="22.5" customHeight="1">
      <c r="A125" s="1181" t="s">
        <v>9484</v>
      </c>
      <c r="B125" s="1190"/>
      <c r="C125" s="1190"/>
      <c r="D125" s="1182"/>
      <c r="E125" s="1182">
        <f t="shared" si="6"/>
        <v>0</v>
      </c>
      <c r="F125" s="1154">
        <v>2.0</v>
      </c>
      <c r="G125" s="1185">
        <f t="shared" si="5"/>
        <v>0</v>
      </c>
      <c r="H125" s="1156">
        <v>2.0</v>
      </c>
      <c r="I125" s="1183">
        <v>5.0</v>
      </c>
      <c r="J125" s="1183" t="s">
        <v>10148</v>
      </c>
      <c r="K125" s="1159"/>
      <c r="L125" s="10"/>
      <c r="M125" s="10"/>
      <c r="N125" s="10"/>
      <c r="O125" s="10"/>
      <c r="P125" s="10"/>
      <c r="Q125" s="10"/>
      <c r="R125" s="10"/>
      <c r="S125" s="10"/>
      <c r="T125" s="10"/>
      <c r="U125" s="10"/>
      <c r="V125" s="10"/>
      <c r="W125" s="10"/>
      <c r="X125" s="10"/>
      <c r="Y125" s="10"/>
      <c r="Z125" s="10"/>
      <c r="AA125" s="10"/>
    </row>
    <row r="126" ht="22.5" customHeight="1">
      <c r="A126" s="493" t="s">
        <v>9478</v>
      </c>
      <c r="B126" s="1189"/>
      <c r="C126" s="1189"/>
      <c r="D126" s="1180"/>
      <c r="E126" s="1180">
        <f t="shared" si="6"/>
        <v>0</v>
      </c>
      <c r="F126" s="1169">
        <v>2.0</v>
      </c>
      <c r="G126" s="1170">
        <f t="shared" si="5"/>
        <v>0</v>
      </c>
      <c r="H126" s="1175"/>
      <c r="I126" s="1187">
        <v>2.0</v>
      </c>
      <c r="J126" s="1166"/>
      <c r="K126" s="1149"/>
      <c r="L126" s="10"/>
      <c r="M126" s="10"/>
      <c r="N126" s="10"/>
      <c r="O126" s="10"/>
      <c r="P126" s="10"/>
      <c r="Q126" s="10"/>
      <c r="R126" s="10"/>
      <c r="S126" s="10"/>
      <c r="T126" s="10"/>
      <c r="U126" s="10"/>
      <c r="V126" s="10"/>
      <c r="W126" s="10"/>
      <c r="X126" s="10"/>
      <c r="Y126" s="10"/>
      <c r="Z126" s="10"/>
      <c r="AA126" s="10"/>
    </row>
    <row r="127" ht="22.5" customHeight="1">
      <c r="A127" s="1181" t="s">
        <v>9480</v>
      </c>
      <c r="B127" s="1190"/>
      <c r="C127" s="1190"/>
      <c r="D127" s="1182"/>
      <c r="E127" s="1182">
        <f t="shared" si="6"/>
        <v>0</v>
      </c>
      <c r="F127" s="1154">
        <v>3.0</v>
      </c>
      <c r="G127" s="1185">
        <f t="shared" si="5"/>
        <v>0</v>
      </c>
      <c r="H127" s="1156">
        <v>1.0</v>
      </c>
      <c r="I127" s="1201">
        <v>1.0</v>
      </c>
      <c r="J127" s="1183" t="s">
        <v>10149</v>
      </c>
      <c r="K127" s="1159"/>
      <c r="L127" s="10"/>
      <c r="M127" s="10"/>
      <c r="N127" s="10"/>
      <c r="O127" s="10"/>
      <c r="P127" s="10"/>
      <c r="Q127" s="10"/>
      <c r="R127" s="10"/>
      <c r="S127" s="10"/>
      <c r="T127" s="10"/>
      <c r="U127" s="10"/>
      <c r="V127" s="10"/>
      <c r="W127" s="10"/>
      <c r="X127" s="10"/>
      <c r="Y127" s="10"/>
      <c r="Z127" s="10"/>
      <c r="AA127" s="10"/>
    </row>
    <row r="128" ht="22.5" customHeight="1">
      <c r="A128" s="493" t="s">
        <v>9508</v>
      </c>
      <c r="B128" s="1189"/>
      <c r="C128" s="1189"/>
      <c r="D128" s="1180"/>
      <c r="E128" s="1180">
        <f t="shared" si="6"/>
        <v>0</v>
      </c>
      <c r="F128" s="1169">
        <v>2.0</v>
      </c>
      <c r="G128" s="1147">
        <f t="shared" si="5"/>
        <v>0</v>
      </c>
      <c r="H128" s="1164">
        <v>1.0</v>
      </c>
      <c r="I128" s="1165"/>
      <c r="J128" s="1187"/>
      <c r="K128" s="1149"/>
      <c r="L128" s="10"/>
      <c r="M128" s="10"/>
      <c r="N128" s="10"/>
      <c r="O128" s="10"/>
      <c r="P128" s="10"/>
      <c r="Q128" s="10"/>
      <c r="R128" s="10"/>
      <c r="S128" s="10"/>
      <c r="T128" s="10"/>
      <c r="U128" s="10"/>
      <c r="V128" s="10"/>
      <c r="W128" s="10"/>
      <c r="X128" s="10"/>
      <c r="Y128" s="10"/>
      <c r="Z128" s="10"/>
      <c r="AA128" s="10"/>
    </row>
    <row r="129" ht="22.5" customHeight="1">
      <c r="A129" s="1181" t="s">
        <v>9460</v>
      </c>
      <c r="B129" s="1167"/>
      <c r="C129" s="1190"/>
      <c r="D129" s="1182"/>
      <c r="E129" s="1182">
        <f t="shared" si="6"/>
        <v>0</v>
      </c>
      <c r="F129" s="1154">
        <v>3.0</v>
      </c>
      <c r="G129" s="1155">
        <f t="shared" si="5"/>
        <v>0</v>
      </c>
      <c r="H129" s="1174"/>
      <c r="I129" s="1201">
        <v>4.0</v>
      </c>
      <c r="J129" s="1158"/>
      <c r="K129" s="1204"/>
      <c r="L129" s="10"/>
      <c r="M129" s="10"/>
      <c r="N129" s="10"/>
      <c r="O129" s="10"/>
      <c r="P129" s="10"/>
      <c r="Q129" s="10"/>
      <c r="R129" s="10"/>
      <c r="S129" s="10"/>
      <c r="T129" s="10"/>
      <c r="U129" s="10"/>
      <c r="V129" s="10"/>
      <c r="W129" s="10"/>
      <c r="X129" s="10"/>
      <c r="Y129" s="10"/>
      <c r="Z129" s="10"/>
      <c r="AA129" s="10"/>
    </row>
    <row r="130" ht="22.5" customHeight="1">
      <c r="A130" s="1160" t="s">
        <v>9476</v>
      </c>
      <c r="B130" s="1189"/>
      <c r="C130" s="1189"/>
      <c r="D130" s="1180"/>
      <c r="E130" s="1180">
        <f t="shared" si="6"/>
        <v>0</v>
      </c>
      <c r="F130" s="1169">
        <v>3.0</v>
      </c>
      <c r="G130" s="1170">
        <f t="shared" si="5"/>
        <v>0</v>
      </c>
      <c r="H130" s="1175"/>
      <c r="I130" s="1194">
        <v>2.0</v>
      </c>
      <c r="J130" s="1166"/>
      <c r="K130" s="1149"/>
      <c r="L130" s="10"/>
      <c r="M130" s="10"/>
      <c r="N130" s="10"/>
      <c r="O130" s="10"/>
      <c r="P130" s="10"/>
      <c r="Q130" s="10"/>
      <c r="R130" s="10"/>
      <c r="S130" s="10"/>
      <c r="T130" s="10"/>
      <c r="U130" s="10"/>
      <c r="V130" s="10"/>
      <c r="W130" s="10"/>
      <c r="X130" s="10"/>
      <c r="Y130" s="10"/>
      <c r="Z130" s="10"/>
      <c r="AA130" s="10"/>
    </row>
    <row r="131" ht="22.5" customHeight="1">
      <c r="A131" s="1150" t="s">
        <v>8598</v>
      </c>
      <c r="B131" s="1190"/>
      <c r="C131" s="1190"/>
      <c r="D131" s="1182"/>
      <c r="E131" s="1182">
        <f t="shared" si="6"/>
        <v>0</v>
      </c>
      <c r="F131" s="1154">
        <v>1.0</v>
      </c>
      <c r="G131" s="1155">
        <f t="shared" si="5"/>
        <v>0</v>
      </c>
      <c r="H131" s="1174"/>
      <c r="I131" s="1157"/>
      <c r="J131" s="1158"/>
      <c r="K131" s="1159"/>
      <c r="L131" s="10"/>
      <c r="M131" s="10"/>
      <c r="N131" s="10"/>
      <c r="O131" s="10"/>
      <c r="P131" s="10"/>
      <c r="Q131" s="10"/>
      <c r="R131" s="10"/>
      <c r="S131" s="10"/>
      <c r="T131" s="10"/>
      <c r="U131" s="10"/>
      <c r="V131" s="10"/>
      <c r="W131" s="10"/>
      <c r="X131" s="10"/>
      <c r="Y131" s="10"/>
      <c r="Z131" s="10"/>
      <c r="AA131" s="10"/>
    </row>
    <row r="132">
      <c r="A132" s="1160" t="s">
        <v>10150</v>
      </c>
      <c r="B132" s="1189"/>
      <c r="C132" s="1189"/>
      <c r="D132" s="1180"/>
      <c r="E132" s="1180">
        <f t="shared" si="6"/>
        <v>0</v>
      </c>
      <c r="F132" s="1169">
        <v>2.0</v>
      </c>
      <c r="G132" s="1147">
        <f t="shared" si="5"/>
        <v>0</v>
      </c>
      <c r="H132" s="1164">
        <v>1.0</v>
      </c>
      <c r="I132" s="1165"/>
      <c r="J132" s="1173" t="s">
        <v>10151</v>
      </c>
      <c r="K132" s="1149"/>
      <c r="L132" s="10"/>
      <c r="M132" s="10"/>
      <c r="N132" s="10"/>
      <c r="O132" s="10"/>
      <c r="P132" s="10"/>
      <c r="Q132" s="10"/>
      <c r="R132" s="10"/>
      <c r="S132" s="10"/>
      <c r="T132" s="10"/>
      <c r="U132" s="10"/>
      <c r="V132" s="10"/>
      <c r="W132" s="10"/>
      <c r="X132" s="10"/>
      <c r="Y132" s="10"/>
      <c r="Z132" s="10"/>
      <c r="AA132" s="10"/>
    </row>
    <row r="133" ht="37.5" customHeight="1">
      <c r="A133" s="1150" t="s">
        <v>9454</v>
      </c>
      <c r="B133" s="1190"/>
      <c r="C133" s="1190"/>
      <c r="D133" s="1182"/>
      <c r="E133" s="1182">
        <f t="shared" si="6"/>
        <v>0</v>
      </c>
      <c r="F133" s="1154">
        <v>4.0</v>
      </c>
      <c r="G133" s="1185">
        <f t="shared" si="5"/>
        <v>0</v>
      </c>
      <c r="H133" s="1156">
        <v>1.0</v>
      </c>
      <c r="I133" s="1201">
        <v>1.0</v>
      </c>
      <c r="J133" s="1183" t="s">
        <v>10152</v>
      </c>
      <c r="K133" s="1159"/>
      <c r="L133" s="10"/>
      <c r="M133" s="10"/>
      <c r="N133" s="10"/>
      <c r="O133" s="10"/>
      <c r="P133" s="10"/>
      <c r="Q133" s="10"/>
      <c r="R133" s="10"/>
      <c r="S133" s="10"/>
      <c r="T133" s="10"/>
      <c r="U133" s="10"/>
      <c r="V133" s="10"/>
      <c r="W133" s="10"/>
      <c r="X133" s="10"/>
      <c r="Y133" s="10"/>
      <c r="Z133" s="10"/>
      <c r="AA133" s="10"/>
    </row>
    <row r="134" ht="174.75" customHeight="1">
      <c r="A134" s="1160" t="s">
        <v>9471</v>
      </c>
      <c r="B134" s="1189"/>
      <c r="C134" s="1189"/>
      <c r="D134" s="1180"/>
      <c r="E134" s="1180">
        <f t="shared" si="6"/>
        <v>0</v>
      </c>
      <c r="F134" s="1169">
        <v>3.0</v>
      </c>
      <c r="G134" s="1147">
        <f t="shared" si="5"/>
        <v>0</v>
      </c>
      <c r="H134" s="1164">
        <v>1.0</v>
      </c>
      <c r="I134" s="1194">
        <v>2.0</v>
      </c>
      <c r="J134" s="1187" t="s">
        <v>10153</v>
      </c>
      <c r="K134" s="1149"/>
      <c r="L134" s="10"/>
      <c r="M134" s="10"/>
      <c r="N134" s="10"/>
      <c r="O134" s="10"/>
      <c r="P134" s="10"/>
      <c r="Q134" s="10"/>
      <c r="R134" s="10"/>
      <c r="S134" s="10"/>
      <c r="T134" s="10"/>
      <c r="U134" s="10"/>
      <c r="V134" s="10"/>
      <c r="W134" s="10"/>
      <c r="X134" s="10"/>
      <c r="Y134" s="10"/>
      <c r="Z134" s="10"/>
      <c r="AA134" s="10"/>
    </row>
    <row r="135" ht="22.5" customHeight="1">
      <c r="A135" s="1150" t="s">
        <v>8599</v>
      </c>
      <c r="B135" s="1190"/>
      <c r="C135" s="1190"/>
      <c r="D135" s="1182"/>
      <c r="E135" s="1182">
        <f t="shared" si="6"/>
        <v>0</v>
      </c>
      <c r="F135" s="1154">
        <v>1.0</v>
      </c>
      <c r="G135" s="1155">
        <f t="shared" si="5"/>
        <v>0</v>
      </c>
      <c r="H135" s="1174"/>
      <c r="I135" s="1158"/>
      <c r="J135" s="1158"/>
      <c r="K135" s="1159"/>
      <c r="L135" s="10"/>
      <c r="M135" s="10"/>
      <c r="N135" s="10"/>
      <c r="O135" s="10"/>
      <c r="P135" s="10"/>
      <c r="Q135" s="10"/>
      <c r="R135" s="10"/>
      <c r="S135" s="10"/>
      <c r="T135" s="10"/>
      <c r="U135" s="10"/>
      <c r="V135" s="10"/>
      <c r="W135" s="10"/>
      <c r="X135" s="10"/>
      <c r="Y135" s="10"/>
      <c r="Z135" s="10"/>
      <c r="AA135" s="10"/>
    </row>
    <row r="136" ht="22.5" customHeight="1">
      <c r="A136" s="1160" t="s">
        <v>10154</v>
      </c>
      <c r="B136" s="1189"/>
      <c r="C136" s="1189"/>
      <c r="D136" s="1180"/>
      <c r="E136" s="1180">
        <f t="shared" si="6"/>
        <v>0</v>
      </c>
      <c r="F136" s="1169">
        <v>2.0</v>
      </c>
      <c r="G136" s="1170">
        <f t="shared" si="5"/>
        <v>0</v>
      </c>
      <c r="H136" s="1175"/>
      <c r="I136" s="1187">
        <v>2.0</v>
      </c>
      <c r="J136" s="1187" t="s">
        <v>10155</v>
      </c>
      <c r="K136" s="1149"/>
      <c r="L136" s="10"/>
      <c r="M136" s="10"/>
      <c r="N136" s="10"/>
      <c r="O136" s="10"/>
      <c r="P136" s="10"/>
      <c r="Q136" s="10"/>
      <c r="R136" s="10"/>
      <c r="S136" s="10"/>
      <c r="T136" s="10"/>
      <c r="U136" s="10"/>
      <c r="V136" s="10"/>
      <c r="W136" s="10"/>
      <c r="X136" s="10"/>
      <c r="Y136" s="10"/>
      <c r="Z136" s="10"/>
      <c r="AA136" s="10"/>
    </row>
    <row r="137">
      <c r="B137" s="1205"/>
      <c r="C137" s="1205"/>
      <c r="D137" s="1206"/>
      <c r="E137" s="1206"/>
      <c r="F137" s="1157"/>
      <c r="G137" s="1207"/>
      <c r="H137" s="1157"/>
      <c r="I137" s="1157"/>
      <c r="J137" s="1157"/>
      <c r="M137" s="10"/>
      <c r="N137" s="10"/>
      <c r="O137" s="10"/>
      <c r="P137" s="10"/>
      <c r="Q137" s="10"/>
      <c r="R137" s="10"/>
      <c r="S137" s="10"/>
      <c r="T137" s="10"/>
      <c r="U137" s="10"/>
      <c r="V137" s="10"/>
      <c r="W137" s="10"/>
      <c r="X137" s="10"/>
      <c r="Y137" s="10"/>
      <c r="Z137" s="10"/>
      <c r="AA137" s="10"/>
    </row>
    <row r="138">
      <c r="B138" s="1208"/>
      <c r="C138" s="1208"/>
      <c r="D138" s="1184"/>
      <c r="E138" s="1184"/>
      <c r="F138" s="1165"/>
      <c r="G138" s="1209"/>
      <c r="H138" s="1165"/>
      <c r="I138" s="1165"/>
      <c r="J138" s="1165"/>
      <c r="M138" s="10"/>
      <c r="N138" s="10"/>
      <c r="O138" s="10"/>
      <c r="P138" s="10"/>
      <c r="Q138" s="10"/>
      <c r="R138" s="10"/>
      <c r="S138" s="10"/>
      <c r="T138" s="10"/>
      <c r="U138" s="10"/>
      <c r="V138" s="10"/>
      <c r="W138" s="10"/>
      <c r="X138" s="10"/>
      <c r="Y138" s="10"/>
      <c r="Z138" s="10"/>
      <c r="AA138" s="10"/>
    </row>
    <row r="139">
      <c r="A139" s="1134"/>
      <c r="B139" s="1167"/>
      <c r="C139" s="1190"/>
      <c r="D139" s="1182"/>
      <c r="E139" s="1182"/>
      <c r="F139" s="1174"/>
      <c r="G139" s="1185"/>
      <c r="H139" s="1156"/>
      <c r="I139" s="1156"/>
      <c r="J139" s="1183"/>
      <c r="K139" s="1210"/>
      <c r="L139" s="10"/>
      <c r="M139" s="10"/>
      <c r="N139" s="10"/>
      <c r="O139" s="10"/>
      <c r="P139" s="10"/>
      <c r="Q139" s="10"/>
      <c r="R139" s="10"/>
      <c r="S139" s="10"/>
      <c r="T139" s="10"/>
      <c r="U139" s="10"/>
      <c r="V139" s="10"/>
      <c r="W139" s="10"/>
      <c r="X139" s="10"/>
      <c r="Y139" s="10"/>
      <c r="Z139" s="10"/>
      <c r="AA139" s="10"/>
    </row>
    <row r="140">
      <c r="B140" s="1208"/>
      <c r="C140" s="1208"/>
      <c r="D140" s="1208"/>
      <c r="E140" s="1184"/>
      <c r="F140" s="1165"/>
      <c r="G140" s="1209"/>
      <c r="H140" s="1165"/>
      <c r="I140" s="1165"/>
      <c r="J140" s="1148"/>
      <c r="K140" s="1149"/>
      <c r="L140" s="10"/>
    </row>
    <row r="141">
      <c r="B141" s="1205"/>
      <c r="C141" s="1205"/>
      <c r="D141" s="1206"/>
      <c r="E141" s="1206"/>
      <c r="F141" s="1157"/>
      <c r="G141" s="1207"/>
      <c r="H141" s="1157"/>
      <c r="I141" s="1157"/>
      <c r="J141" s="1206"/>
    </row>
  </sheetData>
  <customSheetViews>
    <customSheetView guid="{B6FB8B0D-BBE3-424C-ADBA-AAF87EF84DED}" filter="1" showAutoFilter="1">
      <autoFilter ref="$A$10:$J$141"/>
    </customSheetView>
    <customSheetView guid="{32ADF364-09A7-4258-9BB6-7607C77A6A4C}" filter="1" showAutoFilter="1">
      <autoFilter ref="$A$10:$J$141">
        <sortState ref="A10:J141">
          <sortCondition descending="1" ref="E10:E141"/>
        </sortState>
      </autoFilter>
    </customSheetView>
    <customSheetView guid="{1D925A9A-541D-42DB-A643-83A859179D85}" filter="1" showAutoFilter="1">
      <autoFilter ref="$A$3:$AA$136">
        <sortState ref="A3:AA136">
          <sortCondition descending="1" ref="E3:E136"/>
        </sortState>
      </autoFilter>
    </customSheetView>
  </customSheetViews>
  <mergeCells count="1">
    <mergeCell ref="K1:L1"/>
  </mergeCells>
  <conditionalFormatting sqref="E3:E137">
    <cfRule type="colorScale" priority="1">
      <colorScale>
        <cfvo type="min"/>
        <cfvo type="max"/>
        <color rgb="FFFFFFFF"/>
        <color rgb="FF45818E"/>
      </colorScale>
    </cfRule>
  </conditionalFormatting>
  <conditionalFormatting sqref="K33">
    <cfRule type="notContainsBlanks" dxfId="2" priority="2">
      <formula>LEN(TRIM(K33))&gt;0</formula>
    </cfRule>
  </conditionalFormatting>
  <conditionalFormatting sqref="H3:H137">
    <cfRule type="colorScale" priority="3">
      <colorScale>
        <cfvo type="min"/>
        <cfvo type="max"/>
        <color rgb="FFFEF1F1"/>
        <color rgb="FFEA9999"/>
      </colorScale>
    </cfRule>
  </conditionalFormatting>
  <conditionalFormatting sqref="B3:B137">
    <cfRule type="colorScale" priority="4">
      <colorScale>
        <cfvo type="min"/>
        <cfvo type="max"/>
        <color rgb="FFFFFFFF"/>
        <color rgb="FF8E7CC3"/>
      </colorScale>
    </cfRule>
  </conditionalFormatting>
  <conditionalFormatting sqref="C3:C137">
    <cfRule type="colorScale" priority="5">
      <colorScale>
        <cfvo type="min"/>
        <cfvo type="max"/>
        <color rgb="FFFFFFFF"/>
        <color rgb="FF6FA8DC"/>
      </colorScale>
    </cfRule>
  </conditionalFormatting>
  <conditionalFormatting sqref="D3:D137">
    <cfRule type="colorScale" priority="6">
      <colorScale>
        <cfvo type="min"/>
        <cfvo type="max"/>
        <color rgb="FFFFFFFF"/>
        <color rgb="FF6D9EEB"/>
      </colorScale>
    </cfRule>
  </conditionalFormatting>
  <hyperlinks>
    <hyperlink r:id="rId1" ref="A69"/>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0.0"/>
    <col customWidth="1" min="2" max="2" width="39.14"/>
    <col customWidth="1" min="3" max="3" width="98.43"/>
    <col customWidth="1" min="4" max="4" width="61.57"/>
    <col customWidth="1" min="5" max="5" width="40.43"/>
    <col customWidth="1" min="6" max="6" width="32.71"/>
    <col customWidth="1" min="7" max="7" width="48.29"/>
  </cols>
  <sheetData>
    <row r="1">
      <c r="A1" s="25" t="s">
        <v>10156</v>
      </c>
      <c r="B1" s="25" t="s">
        <v>10157</v>
      </c>
      <c r="C1" s="25" t="s">
        <v>10158</v>
      </c>
      <c r="D1" s="5"/>
      <c r="E1" s="5"/>
    </row>
    <row r="2">
      <c r="A2" s="63" t="s">
        <v>10159</v>
      </c>
      <c r="B2" s="63"/>
      <c r="C2" s="63"/>
      <c r="D2" s="5"/>
      <c r="E2" s="5"/>
    </row>
    <row r="3">
      <c r="A3" s="269" t="s">
        <v>7466</v>
      </c>
      <c r="B3" s="133" t="s">
        <v>7394</v>
      </c>
      <c r="C3" s="133" t="s">
        <v>10160</v>
      </c>
      <c r="D3" s="447"/>
      <c r="E3" s="447"/>
      <c r="F3" s="10"/>
      <c r="G3" s="10"/>
      <c r="H3" s="10"/>
      <c r="I3" s="10"/>
      <c r="J3" s="10"/>
      <c r="K3" s="10"/>
      <c r="L3" s="10"/>
      <c r="M3" s="10"/>
      <c r="N3" s="10"/>
      <c r="O3" s="10"/>
      <c r="P3" s="10"/>
      <c r="Q3" s="10"/>
      <c r="R3" s="10"/>
      <c r="S3" s="10"/>
      <c r="T3" s="10"/>
      <c r="U3" s="10"/>
      <c r="V3" s="10"/>
      <c r="W3" s="10"/>
      <c r="X3" s="10"/>
      <c r="Y3" s="10"/>
      <c r="Z3" s="10"/>
    </row>
    <row r="4">
      <c r="A4" s="269" t="s">
        <v>7617</v>
      </c>
      <c r="B4" s="133" t="s">
        <v>9323</v>
      </c>
      <c r="C4" s="133" t="s">
        <v>10161</v>
      </c>
      <c r="D4" s="447"/>
      <c r="E4" s="447"/>
      <c r="F4" s="10"/>
      <c r="G4" s="10"/>
      <c r="H4" s="10"/>
      <c r="I4" s="10"/>
      <c r="J4" s="10"/>
      <c r="K4" s="10"/>
      <c r="L4" s="10"/>
      <c r="M4" s="10"/>
      <c r="N4" s="10"/>
      <c r="O4" s="10"/>
      <c r="P4" s="10"/>
      <c r="Q4" s="10"/>
      <c r="R4" s="10"/>
      <c r="S4" s="10"/>
      <c r="T4" s="10"/>
      <c r="U4" s="10"/>
      <c r="V4" s="10"/>
      <c r="W4" s="10"/>
      <c r="X4" s="10"/>
      <c r="Y4" s="10"/>
      <c r="Z4" s="10"/>
    </row>
    <row r="5">
      <c r="A5" s="269" t="s">
        <v>7838</v>
      </c>
      <c r="B5" s="133" t="s">
        <v>10162</v>
      </c>
      <c r="C5" s="133" t="s">
        <v>10163</v>
      </c>
      <c r="D5" s="447"/>
      <c r="E5" s="447"/>
      <c r="F5" s="10"/>
      <c r="G5" s="10"/>
      <c r="H5" s="10"/>
      <c r="I5" s="10"/>
      <c r="J5" s="10"/>
      <c r="K5" s="10"/>
      <c r="L5" s="10"/>
      <c r="M5" s="10"/>
      <c r="N5" s="10"/>
      <c r="O5" s="10"/>
      <c r="P5" s="10"/>
      <c r="Q5" s="10"/>
      <c r="R5" s="10"/>
      <c r="S5" s="10"/>
      <c r="T5" s="10"/>
      <c r="U5" s="10"/>
      <c r="V5" s="10"/>
      <c r="W5" s="10"/>
      <c r="X5" s="10"/>
      <c r="Y5" s="10"/>
      <c r="Z5" s="10"/>
    </row>
    <row r="6">
      <c r="A6" s="269" t="s">
        <v>9323</v>
      </c>
      <c r="B6" s="133" t="s">
        <v>9146</v>
      </c>
      <c r="C6" s="133" t="s">
        <v>10164</v>
      </c>
      <c r="D6" s="447"/>
      <c r="E6" s="447"/>
      <c r="F6" s="10"/>
      <c r="G6" s="10"/>
      <c r="H6" s="10"/>
      <c r="I6" s="10"/>
      <c r="J6" s="10"/>
      <c r="K6" s="10"/>
      <c r="L6" s="10"/>
      <c r="M6" s="10"/>
      <c r="N6" s="10"/>
      <c r="O6" s="10"/>
      <c r="P6" s="10"/>
      <c r="Q6" s="10"/>
      <c r="R6" s="10"/>
      <c r="S6" s="10"/>
      <c r="T6" s="10"/>
      <c r="U6" s="10"/>
      <c r="V6" s="10"/>
      <c r="W6" s="10"/>
      <c r="X6" s="10"/>
      <c r="Y6" s="10"/>
      <c r="Z6" s="10"/>
    </row>
    <row r="7">
      <c r="A7" s="269" t="s">
        <v>7532</v>
      </c>
      <c r="B7" s="133" t="s">
        <v>7694</v>
      </c>
      <c r="C7" s="133" t="s">
        <v>10165</v>
      </c>
      <c r="D7" s="133"/>
      <c r="E7" s="447"/>
      <c r="F7" s="10"/>
      <c r="G7" s="10"/>
      <c r="H7" s="10"/>
      <c r="I7" s="10"/>
      <c r="J7" s="10"/>
      <c r="K7" s="10"/>
      <c r="L7" s="10"/>
      <c r="M7" s="10"/>
      <c r="N7" s="10"/>
      <c r="O7" s="10"/>
      <c r="P7" s="10"/>
      <c r="Q7" s="10"/>
      <c r="R7" s="10"/>
      <c r="S7" s="10"/>
      <c r="T7" s="10"/>
      <c r="U7" s="10"/>
      <c r="V7" s="10"/>
      <c r="W7" s="10"/>
      <c r="X7" s="10"/>
      <c r="Y7" s="10"/>
      <c r="Z7" s="10"/>
    </row>
    <row r="8">
      <c r="A8" s="269" t="s">
        <v>8059</v>
      </c>
      <c r="B8" s="133" t="s">
        <v>7820</v>
      </c>
      <c r="C8" s="133" t="s">
        <v>10166</v>
      </c>
      <c r="D8" s="447"/>
      <c r="E8" s="447"/>
      <c r="F8" s="10"/>
      <c r="G8" s="10"/>
      <c r="H8" s="10"/>
      <c r="I8" s="10"/>
      <c r="J8" s="10"/>
      <c r="K8" s="10"/>
      <c r="L8" s="10"/>
      <c r="M8" s="10"/>
      <c r="N8" s="10"/>
      <c r="O8" s="10"/>
      <c r="P8" s="10"/>
      <c r="Q8" s="10"/>
      <c r="R8" s="10"/>
      <c r="S8" s="10"/>
      <c r="T8" s="10"/>
      <c r="U8" s="10"/>
      <c r="V8" s="10"/>
      <c r="W8" s="10"/>
      <c r="X8" s="10"/>
      <c r="Y8" s="10"/>
      <c r="Z8" s="10"/>
    </row>
    <row r="9">
      <c r="A9" s="269" t="s">
        <v>7532</v>
      </c>
      <c r="B9" s="133" t="s">
        <v>10167</v>
      </c>
      <c r="C9" s="133" t="s">
        <v>10168</v>
      </c>
      <c r="D9" s="334" t="s">
        <v>10169</v>
      </c>
      <c r="E9" s="447"/>
      <c r="F9" s="10"/>
      <c r="G9" s="10"/>
      <c r="H9" s="10"/>
      <c r="I9" s="10"/>
      <c r="J9" s="10"/>
      <c r="K9" s="10"/>
      <c r="L9" s="10"/>
      <c r="M9" s="10"/>
      <c r="N9" s="10"/>
      <c r="O9" s="10"/>
      <c r="P9" s="10"/>
      <c r="Q9" s="10"/>
      <c r="R9" s="10"/>
      <c r="S9" s="10"/>
      <c r="T9" s="10"/>
      <c r="U9" s="10"/>
      <c r="V9" s="10"/>
      <c r="W9" s="10"/>
      <c r="X9" s="10"/>
      <c r="Y9" s="10"/>
      <c r="Z9" s="10"/>
    </row>
    <row r="10">
      <c r="A10" s="269" t="s">
        <v>9126</v>
      </c>
      <c r="B10" s="133" t="s">
        <v>7558</v>
      </c>
      <c r="C10" s="133"/>
      <c r="D10" s="447"/>
      <c r="E10" s="447"/>
      <c r="F10" s="10"/>
      <c r="G10" s="10"/>
      <c r="H10" s="10"/>
      <c r="I10" s="10"/>
      <c r="J10" s="10"/>
      <c r="K10" s="10"/>
      <c r="L10" s="10"/>
      <c r="M10" s="10"/>
      <c r="N10" s="10"/>
      <c r="O10" s="10"/>
      <c r="P10" s="10"/>
      <c r="Q10" s="10"/>
      <c r="R10" s="10"/>
      <c r="S10" s="10"/>
      <c r="T10" s="10"/>
      <c r="U10" s="10"/>
      <c r="V10" s="10"/>
      <c r="W10" s="10"/>
      <c r="X10" s="10"/>
      <c r="Y10" s="10"/>
      <c r="Z10" s="10"/>
    </row>
    <row r="11">
      <c r="A11" s="269" t="s">
        <v>7948</v>
      </c>
      <c r="B11" s="133" t="s">
        <v>7892</v>
      </c>
      <c r="C11" s="133" t="s">
        <v>10170</v>
      </c>
      <c r="D11" s="447"/>
      <c r="E11" s="447"/>
      <c r="F11" s="10"/>
      <c r="G11" s="10"/>
      <c r="H11" s="10"/>
      <c r="I11" s="447"/>
      <c r="J11" s="10"/>
      <c r="K11" s="10"/>
      <c r="L11" s="10"/>
      <c r="M11" s="10"/>
      <c r="N11" s="10"/>
      <c r="O11" s="10"/>
      <c r="P11" s="10"/>
      <c r="Q11" s="10"/>
      <c r="R11" s="10"/>
      <c r="S11" s="10"/>
      <c r="T11" s="10"/>
      <c r="U11" s="10"/>
      <c r="V11" s="10"/>
      <c r="W11" s="10"/>
      <c r="X11" s="10"/>
      <c r="Y11" s="10"/>
      <c r="Z11" s="10"/>
    </row>
    <row r="12">
      <c r="A12" s="269" t="s">
        <v>7594</v>
      </c>
      <c r="B12" s="133" t="s">
        <v>8076</v>
      </c>
      <c r="C12" s="133"/>
      <c r="D12" s="447"/>
      <c r="E12" s="447"/>
      <c r="F12" s="10"/>
      <c r="G12" s="10"/>
      <c r="H12" s="10"/>
      <c r="I12" s="10"/>
      <c r="J12" s="10"/>
      <c r="K12" s="10"/>
      <c r="L12" s="10"/>
      <c r="M12" s="10"/>
      <c r="N12" s="10"/>
      <c r="O12" s="10"/>
      <c r="P12" s="10"/>
      <c r="Q12" s="10"/>
      <c r="R12" s="10"/>
      <c r="S12" s="10"/>
      <c r="T12" s="10"/>
      <c r="U12" s="10"/>
      <c r="V12" s="10"/>
      <c r="W12" s="10"/>
      <c r="X12" s="10"/>
      <c r="Y12" s="10"/>
      <c r="Z12" s="10"/>
    </row>
    <row r="13">
      <c r="A13" s="269" t="s">
        <v>10171</v>
      </c>
      <c r="B13" s="133" t="s">
        <v>7948</v>
      </c>
      <c r="C13" s="133"/>
      <c r="D13" s="447"/>
      <c r="E13" s="447"/>
      <c r="F13" s="10"/>
      <c r="G13" s="10"/>
      <c r="H13" s="10"/>
      <c r="I13" s="10"/>
      <c r="J13" s="10"/>
      <c r="K13" s="10"/>
      <c r="L13" s="10"/>
      <c r="M13" s="10"/>
      <c r="N13" s="10"/>
      <c r="O13" s="10"/>
      <c r="P13" s="10"/>
      <c r="Q13" s="10"/>
      <c r="R13" s="10"/>
      <c r="S13" s="10"/>
      <c r="T13" s="10"/>
      <c r="U13" s="10"/>
      <c r="V13" s="10"/>
      <c r="W13" s="10"/>
      <c r="X13" s="10"/>
      <c r="Y13" s="10"/>
      <c r="Z13" s="10"/>
    </row>
    <row r="14">
      <c r="A14" s="269" t="s">
        <v>9041</v>
      </c>
      <c r="B14" s="133" t="s">
        <v>7820</v>
      </c>
      <c r="C14" s="133" t="s">
        <v>10172</v>
      </c>
      <c r="D14" s="447"/>
      <c r="E14" s="447"/>
      <c r="F14" s="10"/>
      <c r="G14" s="10"/>
      <c r="H14" s="10"/>
      <c r="I14" s="10"/>
      <c r="J14" s="10"/>
      <c r="K14" s="10"/>
      <c r="L14" s="10"/>
      <c r="M14" s="10"/>
      <c r="N14" s="10"/>
      <c r="O14" s="10"/>
      <c r="P14" s="10"/>
      <c r="Q14" s="10"/>
      <c r="R14" s="10"/>
      <c r="S14" s="10"/>
      <c r="T14" s="10"/>
      <c r="U14" s="10"/>
      <c r="V14" s="10"/>
      <c r="W14" s="10"/>
      <c r="X14" s="10"/>
      <c r="Y14" s="10"/>
      <c r="Z14" s="10"/>
    </row>
    <row r="15">
      <c r="A15" s="269" t="s">
        <v>9097</v>
      </c>
      <c r="B15" s="133" t="s">
        <v>10173</v>
      </c>
      <c r="C15" s="133"/>
      <c r="D15" s="447"/>
      <c r="E15" s="447"/>
      <c r="F15" s="10"/>
      <c r="G15" s="10"/>
      <c r="H15" s="10"/>
      <c r="I15" s="10"/>
      <c r="J15" s="10"/>
      <c r="K15" s="10"/>
      <c r="L15" s="10"/>
      <c r="M15" s="10"/>
      <c r="N15" s="10"/>
      <c r="O15" s="10"/>
      <c r="P15" s="10"/>
      <c r="Q15" s="10"/>
      <c r="R15" s="10"/>
      <c r="S15" s="10"/>
      <c r="T15" s="10"/>
      <c r="U15" s="10"/>
      <c r="V15" s="10"/>
      <c r="W15" s="10"/>
      <c r="X15" s="10"/>
      <c r="Y15" s="10"/>
      <c r="Z15" s="10"/>
    </row>
    <row r="16">
      <c r="A16" s="269" t="s">
        <v>10174</v>
      </c>
      <c r="B16" s="133" t="s">
        <v>10175</v>
      </c>
      <c r="C16" s="133"/>
      <c r="D16" s="447"/>
      <c r="E16" s="447"/>
      <c r="F16" s="10"/>
      <c r="G16" s="10"/>
      <c r="H16" s="10"/>
      <c r="I16" s="10"/>
      <c r="J16" s="10"/>
      <c r="K16" s="10"/>
      <c r="L16" s="10"/>
      <c r="M16" s="10"/>
      <c r="N16" s="10"/>
      <c r="O16" s="10"/>
      <c r="P16" s="10"/>
      <c r="Q16" s="10"/>
      <c r="R16" s="10"/>
      <c r="S16" s="10"/>
      <c r="T16" s="10"/>
      <c r="U16" s="10"/>
      <c r="V16" s="10"/>
      <c r="W16" s="10"/>
      <c r="X16" s="10"/>
      <c r="Y16" s="10"/>
      <c r="Z16" s="10"/>
    </row>
    <row r="17">
      <c r="A17" s="269" t="s">
        <v>7561</v>
      </c>
      <c r="B17" s="133" t="s">
        <v>10176</v>
      </c>
      <c r="C17" s="133" t="s">
        <v>10177</v>
      </c>
      <c r="D17" s="447"/>
      <c r="E17" s="447"/>
      <c r="F17" s="10"/>
      <c r="G17" s="10"/>
      <c r="H17" s="10"/>
      <c r="I17" s="10"/>
      <c r="J17" s="10"/>
      <c r="K17" s="10"/>
      <c r="L17" s="10"/>
      <c r="M17" s="10"/>
      <c r="N17" s="10"/>
      <c r="O17" s="10"/>
      <c r="P17" s="10"/>
      <c r="Q17" s="10"/>
      <c r="R17" s="10"/>
      <c r="S17" s="10"/>
      <c r="T17" s="10"/>
      <c r="U17" s="10"/>
      <c r="V17" s="10"/>
      <c r="W17" s="10"/>
      <c r="X17" s="10"/>
      <c r="Y17" s="10"/>
      <c r="Z17" s="10"/>
    </row>
    <row r="18">
      <c r="A18" s="1211" t="s">
        <v>10178</v>
      </c>
      <c r="B18" s="1211" t="s">
        <v>7499</v>
      </c>
      <c r="C18" s="43" t="s">
        <v>10179</v>
      </c>
      <c r="D18" s="43"/>
      <c r="E18" s="43"/>
      <c r="F18" s="43"/>
      <c r="G18" s="43"/>
    </row>
    <row r="19">
      <c r="A19" s="1212" t="s">
        <v>10180</v>
      </c>
      <c r="B19" s="1212" t="s">
        <v>7471</v>
      </c>
      <c r="C19" s="43" t="s">
        <v>10181</v>
      </c>
      <c r="D19" s="43"/>
      <c r="E19" s="43"/>
      <c r="F19" s="43"/>
      <c r="G19" s="43"/>
    </row>
    <row r="20">
      <c r="A20" s="1211" t="s">
        <v>9135</v>
      </c>
      <c r="B20" s="1211" t="s">
        <v>10182</v>
      </c>
      <c r="C20" s="43" t="s">
        <v>10183</v>
      </c>
      <c r="D20" s="43"/>
      <c r="E20" s="43"/>
      <c r="F20" s="43"/>
      <c r="G20" s="43"/>
    </row>
    <row r="21">
      <c r="A21" s="1211" t="s">
        <v>8264</v>
      </c>
      <c r="B21" s="1211" t="s">
        <v>10184</v>
      </c>
      <c r="C21" s="43" t="s">
        <v>10185</v>
      </c>
      <c r="D21" s="43"/>
      <c r="E21" s="43"/>
      <c r="F21" s="43"/>
      <c r="G21" s="43"/>
    </row>
    <row r="22">
      <c r="A22" s="1211" t="s">
        <v>8117</v>
      </c>
      <c r="B22" s="1211" t="s">
        <v>10186</v>
      </c>
      <c r="C22" s="43" t="s">
        <v>10187</v>
      </c>
      <c r="D22" s="43"/>
      <c r="E22" s="43"/>
      <c r="F22" s="43"/>
      <c r="G22" s="43"/>
    </row>
    <row r="23">
      <c r="A23" s="1211" t="s">
        <v>9243</v>
      </c>
      <c r="B23" s="1211" t="s">
        <v>10188</v>
      </c>
      <c r="C23" s="43"/>
      <c r="D23" s="43"/>
      <c r="E23" s="43"/>
      <c r="F23" s="43"/>
      <c r="G23" s="43"/>
    </row>
    <row r="24">
      <c r="A24" s="63" t="s">
        <v>9187</v>
      </c>
      <c r="B24" s="63" t="s">
        <v>10162</v>
      </c>
      <c r="C24" s="43"/>
      <c r="D24" s="43"/>
      <c r="E24" s="43"/>
      <c r="F24" s="43"/>
      <c r="G24" s="43"/>
    </row>
    <row r="25">
      <c r="A25" s="63" t="s">
        <v>10189</v>
      </c>
      <c r="B25" s="63" t="s">
        <v>7511</v>
      </c>
      <c r="C25" s="43" t="s">
        <v>10190</v>
      </c>
      <c r="D25" s="43"/>
      <c r="E25" s="43"/>
      <c r="F25" s="43"/>
      <c r="G25" s="43"/>
    </row>
    <row r="26">
      <c r="A26" s="63" t="s">
        <v>7617</v>
      </c>
      <c r="B26" s="63" t="s">
        <v>10191</v>
      </c>
      <c r="C26" s="1213" t="s">
        <v>10192</v>
      </c>
      <c r="D26" s="43"/>
      <c r="E26" s="43"/>
      <c r="F26" s="43"/>
      <c r="G26" s="43"/>
    </row>
    <row r="27">
      <c r="A27" s="63" t="s">
        <v>9247</v>
      </c>
      <c r="B27" s="63" t="s">
        <v>7466</v>
      </c>
      <c r="C27" s="43" t="s">
        <v>10193</v>
      </c>
      <c r="D27" s="43"/>
      <c r="E27" s="43"/>
      <c r="F27" s="43"/>
      <c r="G27" s="43"/>
    </row>
    <row r="28">
      <c r="A28" s="63" t="s">
        <v>9281</v>
      </c>
      <c r="B28" s="63" t="s">
        <v>7694</v>
      </c>
      <c r="C28" s="43"/>
      <c r="D28" s="43"/>
      <c r="E28" s="43"/>
      <c r="F28" s="43"/>
      <c r="G28" s="43"/>
    </row>
    <row r="29">
      <c r="A29" s="63" t="s">
        <v>7532</v>
      </c>
      <c r="B29" s="63" t="s">
        <v>7471</v>
      </c>
      <c r="C29" s="43" t="s">
        <v>10194</v>
      </c>
      <c r="D29" s="43" t="s">
        <v>10195</v>
      </c>
      <c r="E29" s="43"/>
      <c r="F29" s="43"/>
      <c r="G29" s="43"/>
    </row>
    <row r="30">
      <c r="A30" s="63" t="s">
        <v>9041</v>
      </c>
      <c r="B30" s="63" t="s">
        <v>7540</v>
      </c>
      <c r="C30" s="43" t="s">
        <v>10196</v>
      </c>
      <c r="D30" s="43"/>
      <c r="E30" s="43"/>
      <c r="F30" s="43"/>
      <c r="G30" s="43"/>
    </row>
    <row r="31">
      <c r="A31" s="63" t="s">
        <v>10197</v>
      </c>
      <c r="B31" s="63" t="s">
        <v>7579</v>
      </c>
      <c r="C31" s="43" t="s">
        <v>10198</v>
      </c>
      <c r="D31" s="43"/>
      <c r="E31" s="43"/>
      <c r="F31" s="43"/>
      <c r="G31" s="43"/>
    </row>
    <row r="32">
      <c r="A32" s="63" t="s">
        <v>7390</v>
      </c>
      <c r="B32" s="63" t="s">
        <v>7596</v>
      </c>
      <c r="C32" s="43"/>
      <c r="D32" s="43"/>
      <c r="E32" s="43"/>
      <c r="F32" s="43"/>
      <c r="G32" s="43"/>
    </row>
    <row r="33">
      <c r="A33" s="63" t="s">
        <v>7556</v>
      </c>
      <c r="B33" s="63" t="s">
        <v>9041</v>
      </c>
      <c r="C33" s="43" t="s">
        <v>10199</v>
      </c>
      <c r="D33" s="43"/>
      <c r="E33" s="43"/>
      <c r="F33" s="43"/>
      <c r="G33" s="43"/>
    </row>
    <row r="34">
      <c r="A34" s="63" t="s">
        <v>9146</v>
      </c>
      <c r="B34" s="63" t="s">
        <v>9323</v>
      </c>
      <c r="C34" s="43" t="s">
        <v>10200</v>
      </c>
      <c r="D34" s="43"/>
      <c r="E34" s="43"/>
      <c r="F34" s="43"/>
      <c r="G34" s="43"/>
    </row>
    <row r="35">
      <c r="A35" s="63" t="s">
        <v>10201</v>
      </c>
      <c r="B35" s="63" t="s">
        <v>10202</v>
      </c>
      <c r="D35" s="43" t="s">
        <v>10203</v>
      </c>
      <c r="E35" s="43"/>
      <c r="F35" s="43"/>
      <c r="G35" s="43"/>
    </row>
    <row r="36">
      <c r="A36" s="63" t="s">
        <v>8130</v>
      </c>
      <c r="B36" s="63" t="s">
        <v>9323</v>
      </c>
      <c r="C36" s="43" t="s">
        <v>10204</v>
      </c>
      <c r="D36" s="43"/>
      <c r="E36" s="43"/>
      <c r="F36" s="43"/>
      <c r="G36" s="43"/>
    </row>
    <row r="37">
      <c r="A37" s="63" t="s">
        <v>7791</v>
      </c>
      <c r="B37" s="63" t="s">
        <v>9041</v>
      </c>
      <c r="C37" s="43" t="s">
        <v>10205</v>
      </c>
      <c r="D37" s="43"/>
      <c r="E37" s="43"/>
      <c r="F37" s="43"/>
      <c r="G37" s="43"/>
    </row>
    <row r="38">
      <c r="A38" s="63" t="s">
        <v>8093</v>
      </c>
      <c r="B38" s="63" t="s">
        <v>10206</v>
      </c>
      <c r="C38" s="43"/>
      <c r="D38" s="43"/>
      <c r="E38" s="43"/>
      <c r="F38" s="43"/>
      <c r="G38" s="43"/>
    </row>
    <row r="39">
      <c r="A39" s="63" t="s">
        <v>7556</v>
      </c>
      <c r="B39" s="63" t="s">
        <v>10207</v>
      </c>
      <c r="C39" s="43" t="s">
        <v>10208</v>
      </c>
      <c r="D39" s="43"/>
      <c r="E39" s="43"/>
      <c r="F39" s="43"/>
      <c r="G39" s="43"/>
    </row>
    <row r="40">
      <c r="A40" s="63" t="s">
        <v>9135</v>
      </c>
      <c r="B40" s="63" t="s">
        <v>9146</v>
      </c>
      <c r="C40" s="43" t="s">
        <v>10209</v>
      </c>
      <c r="D40" s="43"/>
      <c r="E40" s="43"/>
      <c r="F40" s="43"/>
      <c r="G40" s="43"/>
    </row>
    <row r="41">
      <c r="A41" s="63" t="s">
        <v>7892</v>
      </c>
      <c r="B41" s="63" t="s">
        <v>7860</v>
      </c>
      <c r="C41" s="43"/>
      <c r="D41" s="43"/>
      <c r="E41" s="43"/>
      <c r="F41" s="43"/>
      <c r="G41" s="43"/>
    </row>
    <row r="42" ht="18.0" customHeight="1">
      <c r="A42" s="63" t="s">
        <v>8059</v>
      </c>
      <c r="B42" s="63" t="s">
        <v>10210</v>
      </c>
      <c r="C42" s="1214" t="s">
        <v>10211</v>
      </c>
      <c r="D42" s="43"/>
      <c r="E42" s="43"/>
      <c r="F42" s="43"/>
      <c r="G42" s="43"/>
    </row>
    <row r="43">
      <c r="A43" s="63" t="s">
        <v>9250</v>
      </c>
      <c r="B43" s="63" t="s">
        <v>9368</v>
      </c>
      <c r="C43" s="43" t="s">
        <v>10212</v>
      </c>
      <c r="D43" s="43"/>
      <c r="E43" s="43"/>
      <c r="F43" s="43"/>
      <c r="G43" s="43"/>
    </row>
    <row r="44">
      <c r="A44" s="63" t="s">
        <v>7511</v>
      </c>
      <c r="B44" s="63" t="s">
        <v>10207</v>
      </c>
      <c r="C44" s="43"/>
      <c r="D44" s="43"/>
      <c r="E44" s="43"/>
      <c r="F44" s="43"/>
      <c r="G44" s="43"/>
    </row>
    <row r="45">
      <c r="A45" s="63" t="s">
        <v>7694</v>
      </c>
      <c r="B45" s="63" t="s">
        <v>7511</v>
      </c>
      <c r="C45" s="43" t="s">
        <v>10213</v>
      </c>
      <c r="D45" s="43"/>
      <c r="E45" s="43"/>
      <c r="F45" s="43"/>
      <c r="G45" s="43"/>
    </row>
    <row r="46">
      <c r="A46" s="63" t="s">
        <v>7485</v>
      </c>
      <c r="B46" s="63" t="s">
        <v>10207</v>
      </c>
      <c r="C46" s="43"/>
      <c r="D46" s="43"/>
      <c r="E46" s="43"/>
      <c r="F46" s="43"/>
      <c r="G46" s="43"/>
    </row>
    <row r="47">
      <c r="A47" s="63" t="s">
        <v>7466</v>
      </c>
      <c r="B47" s="63" t="s">
        <v>7838</v>
      </c>
      <c r="C47" s="43"/>
      <c r="D47" s="43"/>
      <c r="E47" s="43"/>
      <c r="F47" s="43"/>
      <c r="G47" s="43"/>
    </row>
    <row r="48">
      <c r="A48" s="63" t="s">
        <v>10214</v>
      </c>
      <c r="B48" s="63" t="s">
        <v>7691</v>
      </c>
      <c r="C48" s="43" t="s">
        <v>10215</v>
      </c>
      <c r="D48" s="43"/>
      <c r="E48" s="43"/>
      <c r="F48" s="43"/>
      <c r="G48" s="43"/>
    </row>
    <row r="49">
      <c r="A49" s="63" t="s">
        <v>7982</v>
      </c>
      <c r="B49" s="63" t="s">
        <v>7877</v>
      </c>
      <c r="C49" s="43" t="s">
        <v>10216</v>
      </c>
      <c r="D49" s="43"/>
      <c r="E49" s="43"/>
      <c r="F49" s="43"/>
      <c r="G49" s="43"/>
    </row>
    <row r="50">
      <c r="A50" s="63" t="s">
        <v>7596</v>
      </c>
      <c r="B50" s="63" t="s">
        <v>7556</v>
      </c>
      <c r="C50" s="43" t="s">
        <v>7556</v>
      </c>
      <c r="D50" s="43"/>
      <c r="E50" s="43"/>
      <c r="F50" s="43"/>
      <c r="G50" s="43"/>
    </row>
    <row r="51">
      <c r="A51" s="63" t="s">
        <v>10217</v>
      </c>
      <c r="B51" s="63" t="s">
        <v>10218</v>
      </c>
      <c r="C51" s="43" t="s">
        <v>10219</v>
      </c>
      <c r="D51" s="43" t="s">
        <v>10220</v>
      </c>
      <c r="E51" s="43"/>
      <c r="F51" s="43"/>
      <c r="G51" s="43"/>
    </row>
    <row r="52">
      <c r="A52" s="63" t="s">
        <v>8148</v>
      </c>
      <c r="B52" s="63" t="s">
        <v>10221</v>
      </c>
      <c r="C52" s="43"/>
      <c r="D52" s="43"/>
      <c r="E52" s="43"/>
      <c r="F52" s="43"/>
      <c r="G52" s="43"/>
    </row>
    <row r="53">
      <c r="A53" s="63" t="s">
        <v>7390</v>
      </c>
      <c r="B53" s="63" t="s">
        <v>7892</v>
      </c>
      <c r="C53" s="43" t="s">
        <v>10222</v>
      </c>
      <c r="D53" s="43"/>
      <c r="E53" s="43"/>
      <c r="F53" s="43"/>
      <c r="G53" s="43"/>
    </row>
    <row r="54">
      <c r="A54" s="63" t="s">
        <v>8148</v>
      </c>
      <c r="B54" s="63" t="s">
        <v>7390</v>
      </c>
      <c r="C54" s="1215" t="s">
        <v>10223</v>
      </c>
      <c r="D54" s="43"/>
      <c r="E54" s="43"/>
      <c r="F54" s="43"/>
      <c r="G54" s="43"/>
    </row>
    <row r="55">
      <c r="A55" s="63" t="s">
        <v>8130</v>
      </c>
      <c r="B55" s="63" t="s">
        <v>8964</v>
      </c>
      <c r="C55" s="43" t="s">
        <v>10224</v>
      </c>
      <c r="D55" s="43"/>
      <c r="E55" s="43"/>
      <c r="F55" s="43"/>
      <c r="G55" s="43"/>
    </row>
    <row r="56">
      <c r="A56" s="63" t="s">
        <v>7565</v>
      </c>
      <c r="B56" s="63" t="s">
        <v>8076</v>
      </c>
      <c r="C56" s="43"/>
      <c r="D56" s="43"/>
      <c r="E56" s="43"/>
      <c r="F56" s="43"/>
      <c r="G56" s="43"/>
    </row>
    <row r="57">
      <c r="A57" s="63" t="s">
        <v>8059</v>
      </c>
      <c r="B57" s="63" t="s">
        <v>9323</v>
      </c>
      <c r="C57" s="43" t="s">
        <v>10225</v>
      </c>
      <c r="D57" s="43"/>
      <c r="E57" s="43"/>
      <c r="F57" s="43"/>
      <c r="G57" s="43"/>
    </row>
    <row r="58">
      <c r="A58" s="63" t="s">
        <v>7466</v>
      </c>
      <c r="B58" s="63" t="s">
        <v>7624</v>
      </c>
      <c r="C58" s="43"/>
      <c r="D58" s="43"/>
      <c r="E58" s="43"/>
      <c r="F58" s="43"/>
      <c r="G58" s="43"/>
    </row>
    <row r="59">
      <c r="A59" s="63" t="s">
        <v>7905</v>
      </c>
      <c r="B59" s="63" t="s">
        <v>7877</v>
      </c>
      <c r="C59" s="43" t="s">
        <v>10226</v>
      </c>
      <c r="D59" s="43"/>
      <c r="E59" s="43"/>
      <c r="F59" s="43"/>
      <c r="G59" s="43"/>
    </row>
    <row r="60">
      <c r="A60" s="63" t="s">
        <v>8130</v>
      </c>
      <c r="B60" s="63" t="s">
        <v>7471</v>
      </c>
      <c r="C60" s="43"/>
      <c r="D60" s="43"/>
      <c r="E60" s="43"/>
      <c r="F60" s="43"/>
      <c r="G60" s="43"/>
    </row>
    <row r="61">
      <c r="A61" s="63" t="s">
        <v>10180</v>
      </c>
      <c r="B61" s="63" t="s">
        <v>10227</v>
      </c>
      <c r="C61" s="43" t="s">
        <v>10228</v>
      </c>
      <c r="D61" s="43"/>
      <c r="E61" s="43"/>
      <c r="F61" s="43"/>
      <c r="G61" s="43"/>
    </row>
    <row r="62">
      <c r="A62" s="63" t="s">
        <v>7424</v>
      </c>
      <c r="B62" s="63" t="s">
        <v>10207</v>
      </c>
      <c r="C62" s="43"/>
      <c r="D62" s="43"/>
      <c r="E62" s="43"/>
      <c r="F62" s="43"/>
      <c r="G62" s="43"/>
    </row>
    <row r="63">
      <c r="A63" s="63" t="s">
        <v>10229</v>
      </c>
      <c r="B63" s="63" t="s">
        <v>10178</v>
      </c>
      <c r="C63" s="43"/>
      <c r="D63" s="43"/>
      <c r="E63" s="43"/>
      <c r="F63" s="43"/>
      <c r="G63" s="43"/>
    </row>
    <row r="64">
      <c r="A64" s="63" t="s">
        <v>10189</v>
      </c>
      <c r="B64" s="63" t="s">
        <v>7511</v>
      </c>
      <c r="C64" s="43" t="s">
        <v>10230</v>
      </c>
      <c r="D64" s="43"/>
      <c r="E64" s="43"/>
      <c r="F64" s="43"/>
      <c r="G64" s="43"/>
    </row>
    <row r="65">
      <c r="A65" s="63" t="s">
        <v>10231</v>
      </c>
      <c r="B65" s="63" t="s">
        <v>8091</v>
      </c>
      <c r="C65" s="43" t="s">
        <v>10232</v>
      </c>
      <c r="D65" s="43"/>
      <c r="E65" s="43"/>
      <c r="F65" s="43"/>
      <c r="G65" s="43"/>
    </row>
    <row r="66">
      <c r="A66" s="63" t="s">
        <v>7624</v>
      </c>
      <c r="B66" s="63" t="s">
        <v>7838</v>
      </c>
      <c r="C66" s="43" t="s">
        <v>10233</v>
      </c>
      <c r="D66" s="43" t="s">
        <v>10234</v>
      </c>
      <c r="E66" s="43"/>
      <c r="F66" s="43"/>
      <c r="G66" s="43"/>
    </row>
    <row r="67">
      <c r="A67" s="63" t="s">
        <v>10235</v>
      </c>
      <c r="B67" s="63" t="s">
        <v>7540</v>
      </c>
      <c r="C67" s="43" t="s">
        <v>10236</v>
      </c>
      <c r="D67" s="43"/>
      <c r="E67" s="43"/>
      <c r="F67" s="43"/>
      <c r="G67" s="43"/>
    </row>
    <row r="68">
      <c r="A68" s="63" t="s">
        <v>10237</v>
      </c>
      <c r="B68" s="63" t="s">
        <v>10238</v>
      </c>
      <c r="C68" s="43"/>
      <c r="D68" s="43"/>
      <c r="E68" s="43"/>
      <c r="F68" s="43"/>
      <c r="G68" s="43"/>
    </row>
    <row r="69">
      <c r="A69" s="63" t="s">
        <v>10239</v>
      </c>
      <c r="B69" s="63" t="s">
        <v>10240</v>
      </c>
      <c r="C69" s="43" t="s">
        <v>10241</v>
      </c>
      <c r="D69" s="43"/>
      <c r="E69" s="43"/>
      <c r="F69" s="43"/>
      <c r="G69" s="43"/>
    </row>
    <row r="70">
      <c r="A70" s="63" t="s">
        <v>7691</v>
      </c>
      <c r="B70" s="63" t="s">
        <v>8121</v>
      </c>
      <c r="C70" s="43" t="s">
        <v>10242</v>
      </c>
      <c r="D70" s="43"/>
      <c r="E70" s="43"/>
      <c r="F70" s="43"/>
      <c r="G70" s="43"/>
    </row>
    <row r="71">
      <c r="A71" s="63" t="s">
        <v>7499</v>
      </c>
      <c r="B71" s="63" t="s">
        <v>7441</v>
      </c>
      <c r="C71" s="43" t="s">
        <v>10243</v>
      </c>
      <c r="D71" s="43"/>
      <c r="E71" s="43"/>
      <c r="F71" s="43"/>
      <c r="G71" s="43"/>
    </row>
    <row r="72">
      <c r="A72" s="63" t="s">
        <v>7390</v>
      </c>
      <c r="B72" s="63" t="s">
        <v>7579</v>
      </c>
      <c r="C72" s="43" t="s">
        <v>10244</v>
      </c>
      <c r="D72" s="43" t="s">
        <v>10245</v>
      </c>
      <c r="E72" s="43" t="s">
        <v>10246</v>
      </c>
      <c r="F72" s="43" t="s">
        <v>10247</v>
      </c>
      <c r="G72" s="43" t="s">
        <v>10248</v>
      </c>
    </row>
    <row r="73">
      <c r="A73" s="63" t="s">
        <v>7624</v>
      </c>
      <c r="B73" s="63" t="s">
        <v>7767</v>
      </c>
      <c r="C73" s="43" t="s">
        <v>10249</v>
      </c>
      <c r="D73" s="5"/>
      <c r="E73" s="5"/>
    </row>
    <row r="74">
      <c r="A74" s="63" t="s">
        <v>8130</v>
      </c>
      <c r="B74" s="63" t="s">
        <v>7767</v>
      </c>
      <c r="C74" s="43" t="s">
        <v>10250</v>
      </c>
      <c r="D74" s="43" t="s">
        <v>10251</v>
      </c>
      <c r="E74" s="5"/>
    </row>
    <row r="75">
      <c r="A75" s="63" t="s">
        <v>7905</v>
      </c>
      <c r="B75" s="63" t="s">
        <v>8059</v>
      </c>
      <c r="C75" s="43"/>
      <c r="D75" s="5"/>
      <c r="E75" s="5"/>
    </row>
    <row r="76">
      <c r="A76" s="63" t="s">
        <v>10252</v>
      </c>
      <c r="B76" s="63" t="s">
        <v>10253</v>
      </c>
      <c r="C76" s="43" t="s">
        <v>10254</v>
      </c>
      <c r="D76" s="5"/>
      <c r="E76" s="5"/>
    </row>
    <row r="77">
      <c r="A77" s="63" t="s">
        <v>7733</v>
      </c>
      <c r="B77" s="63" t="s">
        <v>8019</v>
      </c>
      <c r="C77" s="43" t="s">
        <v>10255</v>
      </c>
      <c r="D77" s="5"/>
      <c r="E77" s="5"/>
    </row>
    <row r="78">
      <c r="A78" s="63" t="s">
        <v>8185</v>
      </c>
      <c r="B78" s="63" t="s">
        <v>8099</v>
      </c>
      <c r="C78" s="43" t="s">
        <v>8099</v>
      </c>
      <c r="D78" s="43" t="s">
        <v>10256</v>
      </c>
      <c r="E78" s="5"/>
    </row>
    <row r="79">
      <c r="A79" s="63" t="s">
        <v>8221</v>
      </c>
      <c r="B79" s="63" t="s">
        <v>8185</v>
      </c>
      <c r="C79" s="43" t="s">
        <v>10257</v>
      </c>
      <c r="D79" s="5"/>
      <c r="E79" s="5"/>
    </row>
    <row r="80">
      <c r="A80" s="63" t="s">
        <v>8221</v>
      </c>
      <c r="B80" s="63" t="s">
        <v>8099</v>
      </c>
      <c r="C80" s="43" t="s">
        <v>8221</v>
      </c>
      <c r="D80" s="5"/>
      <c r="E80" s="5"/>
    </row>
    <row r="81">
      <c r="A81" s="63" t="s">
        <v>10237</v>
      </c>
      <c r="B81" s="63" t="s">
        <v>8004</v>
      </c>
      <c r="C81" s="43" t="s">
        <v>10258</v>
      </c>
      <c r="D81" s="5"/>
      <c r="E81" s="5"/>
    </row>
    <row r="82">
      <c r="A82" s="63" t="s">
        <v>7511</v>
      </c>
      <c r="B82" s="63" t="s">
        <v>7982</v>
      </c>
      <c r="C82" s="43"/>
      <c r="D82" s="5"/>
      <c r="E82" s="5"/>
    </row>
    <row r="83">
      <c r="A83" s="63" t="s">
        <v>7386</v>
      </c>
      <c r="B83" s="63" t="s">
        <v>9368</v>
      </c>
      <c r="C83" s="43" t="s">
        <v>10259</v>
      </c>
      <c r="D83" s="5"/>
      <c r="E83" s="5"/>
    </row>
    <row r="84">
      <c r="A84" s="63" t="s">
        <v>7424</v>
      </c>
      <c r="B84" s="50" t="s">
        <v>9187</v>
      </c>
      <c r="C84" s="43"/>
      <c r="D84" s="5"/>
      <c r="E84" s="5"/>
    </row>
    <row r="85">
      <c r="A85" s="63" t="s">
        <v>10189</v>
      </c>
      <c r="B85" s="50" t="s">
        <v>7694</v>
      </c>
      <c r="C85" s="43" t="s">
        <v>10260</v>
      </c>
      <c r="D85" s="5"/>
      <c r="E85" s="5"/>
    </row>
    <row r="86">
      <c r="A86" s="63" t="s">
        <v>8059</v>
      </c>
      <c r="B86" s="50" t="s">
        <v>7820</v>
      </c>
      <c r="C86" s="43" t="s">
        <v>10261</v>
      </c>
      <c r="D86" s="5"/>
      <c r="E86" s="5"/>
    </row>
    <row r="87">
      <c r="A87" s="63" t="s">
        <v>7471</v>
      </c>
      <c r="B87" s="50" t="s">
        <v>7499</v>
      </c>
      <c r="C87" s="43"/>
      <c r="D87" s="5"/>
      <c r="E87" s="5"/>
    </row>
    <row r="88">
      <c r="A88" s="63" t="s">
        <v>7838</v>
      </c>
      <c r="B88" s="50" t="s">
        <v>7471</v>
      </c>
      <c r="C88" s="43" t="s">
        <v>10262</v>
      </c>
      <c r="D88" s="5"/>
      <c r="E88" s="5"/>
    </row>
    <row r="89">
      <c r="A89" s="63" t="s">
        <v>10263</v>
      </c>
      <c r="B89" s="705" t="s">
        <v>7681</v>
      </c>
      <c r="C89" s="43" t="s">
        <v>10264</v>
      </c>
      <c r="D89" s="5"/>
      <c r="E89" s="5"/>
    </row>
    <row r="90">
      <c r="A90" s="63" t="s">
        <v>7820</v>
      </c>
      <c r="B90" s="63" t="s">
        <v>10265</v>
      </c>
      <c r="C90" s="43" t="s">
        <v>10266</v>
      </c>
      <c r="D90" s="5"/>
      <c r="E90" s="5"/>
    </row>
    <row r="91">
      <c r="A91" s="63" t="s">
        <v>8704</v>
      </c>
      <c r="B91" s="63" t="s">
        <v>7624</v>
      </c>
      <c r="C91" s="43"/>
      <c r="D91" s="5"/>
      <c r="E91" s="5"/>
    </row>
    <row r="92">
      <c r="A92" s="63" t="s">
        <v>10267</v>
      </c>
      <c r="B92" s="63" t="s">
        <v>10268</v>
      </c>
      <c r="C92" s="43" t="s">
        <v>10269</v>
      </c>
      <c r="D92" s="5"/>
      <c r="E92" s="5"/>
    </row>
    <row r="93">
      <c r="A93" s="63" t="s">
        <v>10206</v>
      </c>
      <c r="B93" s="63" t="s">
        <v>8121</v>
      </c>
      <c r="C93" s="43"/>
      <c r="D93" s="5"/>
      <c r="E93" s="5"/>
    </row>
    <row r="94">
      <c r="A94" s="63" t="s">
        <v>7838</v>
      </c>
      <c r="B94" s="63" t="s">
        <v>7445</v>
      </c>
      <c r="C94" s="43" t="s">
        <v>10270</v>
      </c>
      <c r="D94" s="5"/>
      <c r="E94" s="5"/>
    </row>
    <row r="95">
      <c r="A95" s="63" t="s">
        <v>7511</v>
      </c>
      <c r="B95" s="63" t="s">
        <v>7905</v>
      </c>
      <c r="C95" s="43" t="s">
        <v>10271</v>
      </c>
      <c r="D95" s="5"/>
      <c r="E95" s="5"/>
    </row>
    <row r="96">
      <c r="A96" s="63" t="s">
        <v>8059</v>
      </c>
      <c r="B96" s="63" t="s">
        <v>7466</v>
      </c>
      <c r="C96" s="43" t="s">
        <v>10272</v>
      </c>
      <c r="D96" s="5"/>
      <c r="E96" s="5"/>
    </row>
    <row r="97">
      <c r="A97" s="63" t="s">
        <v>8004</v>
      </c>
      <c r="B97" s="63" t="s">
        <v>7606</v>
      </c>
      <c r="C97" s="43" t="s">
        <v>10273</v>
      </c>
      <c r="D97" s="5"/>
      <c r="E97" s="5"/>
    </row>
    <row r="98">
      <c r="A98" s="63" t="s">
        <v>7694</v>
      </c>
      <c r="B98" s="63" t="s">
        <v>7424</v>
      </c>
      <c r="C98" s="43" t="s">
        <v>10274</v>
      </c>
      <c r="D98" s="5"/>
      <c r="E98" s="5"/>
    </row>
    <row r="99">
      <c r="A99" s="63" t="s">
        <v>8264</v>
      </c>
      <c r="B99" s="63" t="s">
        <v>7617</v>
      </c>
      <c r="C99" s="43" t="s">
        <v>10275</v>
      </c>
      <c r="D99" s="5"/>
      <c r="E99" s="5"/>
    </row>
    <row r="100">
      <c r="A100" s="63" t="s">
        <v>7905</v>
      </c>
      <c r="B100" s="63" t="s">
        <v>9095</v>
      </c>
      <c r="C100" s="43" t="s">
        <v>10276</v>
      </c>
      <c r="D100" s="5"/>
      <c r="E100" s="5"/>
    </row>
    <row r="101">
      <c r="A101" s="63" t="s">
        <v>8121</v>
      </c>
      <c r="B101" s="63" t="s">
        <v>7694</v>
      </c>
      <c r="C101" s="43"/>
      <c r="D101" s="5"/>
      <c r="E101" s="5"/>
    </row>
    <row r="102">
      <c r="A102" s="63" t="s">
        <v>9146</v>
      </c>
      <c r="B102" s="63" t="s">
        <v>7609</v>
      </c>
      <c r="C102" s="43"/>
      <c r="D102" s="5"/>
      <c r="E102" s="5"/>
    </row>
    <row r="103">
      <c r="A103" s="63" t="s">
        <v>9146</v>
      </c>
      <c r="B103" s="63" t="s">
        <v>10277</v>
      </c>
      <c r="C103" s="43"/>
      <c r="D103" s="5"/>
      <c r="E103" s="5"/>
    </row>
    <row r="104">
      <c r="A104" s="63" t="s">
        <v>7767</v>
      </c>
      <c r="B104" s="63" t="s">
        <v>10278</v>
      </c>
      <c r="C104" s="43" t="s">
        <v>10279</v>
      </c>
      <c r="D104" s="5"/>
      <c r="E104" s="5"/>
    </row>
    <row r="105">
      <c r="A105" s="63" t="s">
        <v>9041</v>
      </c>
      <c r="B105" s="63" t="s">
        <v>7501</v>
      </c>
      <c r="C105" s="43"/>
      <c r="D105" s="5"/>
      <c r="E105" s="5"/>
    </row>
    <row r="106">
      <c r="A106" s="63" t="s">
        <v>10280</v>
      </c>
      <c r="B106" s="63" t="s">
        <v>9323</v>
      </c>
      <c r="C106" s="43" t="s">
        <v>10281</v>
      </c>
      <c r="D106" s="43" t="s">
        <v>10282</v>
      </c>
      <c r="E106" s="5"/>
    </row>
    <row r="107">
      <c r="A107" s="63" t="s">
        <v>10283</v>
      </c>
      <c r="B107" s="63" t="s">
        <v>7485</v>
      </c>
      <c r="C107" s="43" t="s">
        <v>10284</v>
      </c>
      <c r="D107" s="5"/>
      <c r="E107" s="5"/>
    </row>
    <row r="108">
      <c r="A108" s="63" t="s">
        <v>7664</v>
      </c>
      <c r="B108" s="63" t="s">
        <v>8264</v>
      </c>
      <c r="C108" s="43" t="s">
        <v>10285</v>
      </c>
      <c r="D108" s="5"/>
      <c r="E108" s="5"/>
    </row>
    <row r="109">
      <c r="A109" s="63" t="s">
        <v>7624</v>
      </c>
      <c r="B109" s="63" t="s">
        <v>7767</v>
      </c>
      <c r="C109" s="43"/>
      <c r="D109" s="5"/>
      <c r="E109" s="5"/>
    </row>
    <row r="110">
      <c r="A110" s="63" t="s">
        <v>10189</v>
      </c>
      <c r="B110" s="63" t="s">
        <v>7532</v>
      </c>
      <c r="C110" s="43"/>
      <c r="D110" s="5"/>
      <c r="E110" s="5"/>
    </row>
    <row r="111">
      <c r="A111" s="63" t="s">
        <v>10189</v>
      </c>
      <c r="B111" s="63" t="s">
        <v>7694</v>
      </c>
      <c r="C111" s="43"/>
      <c r="D111" s="5"/>
      <c r="E111" s="5"/>
    </row>
    <row r="112">
      <c r="A112" s="63" t="s">
        <v>9323</v>
      </c>
      <c r="B112" s="63" t="s">
        <v>7820</v>
      </c>
      <c r="C112" s="43" t="s">
        <v>10286</v>
      </c>
      <c r="D112" s="5"/>
      <c r="E112" s="5"/>
    </row>
    <row r="113">
      <c r="A113" s="63" t="s">
        <v>7501</v>
      </c>
      <c r="B113" s="63" t="s">
        <v>7397</v>
      </c>
      <c r="C113" s="43"/>
      <c r="D113" s="5"/>
      <c r="E113" s="5"/>
    </row>
    <row r="114">
      <c r="A114" s="63" t="s">
        <v>7849</v>
      </c>
      <c r="B114" s="63"/>
      <c r="C114" s="43" t="s">
        <v>10287</v>
      </c>
      <c r="D114" s="5"/>
      <c r="E114" s="5"/>
    </row>
    <row r="115">
      <c r="A115" s="63" t="s">
        <v>7624</v>
      </c>
      <c r="B115" s="63" t="s">
        <v>7540</v>
      </c>
      <c r="C115" s="43"/>
      <c r="D115" s="5"/>
      <c r="E115" s="5"/>
    </row>
    <row r="116">
      <c r="A116" s="63" t="s">
        <v>8185</v>
      </c>
      <c r="B116" s="63" t="s">
        <v>10288</v>
      </c>
      <c r="C116" s="43" t="s">
        <v>10289</v>
      </c>
      <c r="D116" s="5"/>
      <c r="E116" s="5"/>
    </row>
    <row r="117">
      <c r="A117" s="63" t="s">
        <v>10290</v>
      </c>
      <c r="B117" s="63" t="s">
        <v>7556</v>
      </c>
      <c r="C117" s="43" t="s">
        <v>10291</v>
      </c>
      <c r="D117" s="5"/>
      <c r="E117" s="5"/>
    </row>
    <row r="118">
      <c r="A118" s="63" t="s">
        <v>7838</v>
      </c>
      <c r="B118" s="63" t="s">
        <v>10207</v>
      </c>
      <c r="C118" s="43"/>
      <c r="D118" s="5"/>
      <c r="E118" s="5"/>
    </row>
    <row r="119">
      <c r="A119" s="63" t="s">
        <v>7596</v>
      </c>
      <c r="B119" s="63" t="s">
        <v>1878</v>
      </c>
      <c r="C119" s="43" t="s">
        <v>10292</v>
      </c>
      <c r="D119" s="5"/>
      <c r="E119" s="5"/>
    </row>
    <row r="120">
      <c r="A120" s="63" t="s">
        <v>10293</v>
      </c>
      <c r="B120" s="63" t="s">
        <v>7499</v>
      </c>
      <c r="C120" s="43"/>
      <c r="D120" s="5"/>
      <c r="E120" s="5"/>
    </row>
    <row r="121">
      <c r="A121" s="63" t="s">
        <v>7499</v>
      </c>
      <c r="B121" s="63" t="s">
        <v>1878</v>
      </c>
      <c r="C121" s="43" t="s">
        <v>10294</v>
      </c>
      <c r="D121" s="5"/>
      <c r="E121" s="5"/>
    </row>
    <row r="122">
      <c r="A122" s="63" t="s">
        <v>7499</v>
      </c>
      <c r="B122" s="63" t="s">
        <v>7694</v>
      </c>
      <c r="C122" s="43"/>
      <c r="D122" s="5"/>
      <c r="E122" s="5"/>
    </row>
    <row r="123">
      <c r="A123" s="63" t="s">
        <v>8221</v>
      </c>
      <c r="B123" s="63" t="s">
        <v>7838</v>
      </c>
      <c r="C123" s="43" t="s">
        <v>10295</v>
      </c>
      <c r="D123" s="5"/>
      <c r="E123" s="5"/>
    </row>
    <row r="124">
      <c r="A124" s="63" t="s">
        <v>8130</v>
      </c>
      <c r="B124" s="63" t="s">
        <v>8059</v>
      </c>
      <c r="C124" s="43"/>
      <c r="D124" s="5"/>
      <c r="E124" s="5"/>
    </row>
    <row r="125">
      <c r="A125" s="63" t="s">
        <v>7662</v>
      </c>
      <c r="B125" s="63" t="s">
        <v>7499</v>
      </c>
      <c r="C125" s="43" t="s">
        <v>10296</v>
      </c>
      <c r="D125" s="5"/>
      <c r="E125" s="5"/>
    </row>
    <row r="126">
      <c r="A126" s="63" t="s">
        <v>1878</v>
      </c>
      <c r="B126" s="63" t="s">
        <v>8126</v>
      </c>
      <c r="C126" s="43" t="s">
        <v>10297</v>
      </c>
      <c r="D126" s="43"/>
      <c r="E126" s="5"/>
    </row>
    <row r="127">
      <c r="A127" s="63" t="s">
        <v>8004</v>
      </c>
      <c r="B127" s="63" t="s">
        <v>7544</v>
      </c>
      <c r="C127" s="43" t="s">
        <v>10298</v>
      </c>
      <c r="D127" s="5"/>
      <c r="E127" s="5"/>
    </row>
    <row r="128">
      <c r="A128" s="63" t="s">
        <v>10299</v>
      </c>
      <c r="B128" s="63" t="s">
        <v>10300</v>
      </c>
      <c r="C128" s="43" t="s">
        <v>10301</v>
      </c>
      <c r="D128" s="5"/>
      <c r="E128" s="5"/>
    </row>
    <row r="129">
      <c r="A129" s="43" t="s">
        <v>8076</v>
      </c>
      <c r="B129" s="43" t="s">
        <v>7966</v>
      </c>
      <c r="C129" s="43"/>
      <c r="D129" s="5"/>
      <c r="E129" s="5"/>
    </row>
    <row r="130">
      <c r="A130" s="43" t="s">
        <v>7596</v>
      </c>
      <c r="B130" s="43" t="s">
        <v>10206</v>
      </c>
      <c r="C130" s="43"/>
      <c r="D130" s="5"/>
      <c r="E130" s="5"/>
    </row>
    <row r="131">
      <c r="A131" s="43" t="s">
        <v>8221</v>
      </c>
      <c r="B131" s="43" t="s">
        <v>8117</v>
      </c>
      <c r="C131" s="43" t="s">
        <v>10302</v>
      </c>
      <c r="D131" s="43" t="s">
        <v>10303</v>
      </c>
      <c r="E131" s="5"/>
    </row>
    <row r="132">
      <c r="A132" s="43" t="s">
        <v>9146</v>
      </c>
      <c r="B132" s="43" t="s">
        <v>10304</v>
      </c>
      <c r="C132" s="43" t="s">
        <v>10305</v>
      </c>
      <c r="D132" s="43" t="s">
        <v>10306</v>
      </c>
      <c r="E132" s="5"/>
    </row>
    <row r="133">
      <c r="A133" s="43" t="s">
        <v>9357</v>
      </c>
      <c r="B133" s="43" t="s">
        <v>7440</v>
      </c>
      <c r="C133" s="43" t="s">
        <v>10307</v>
      </c>
      <c r="D133" s="5"/>
      <c r="E133" s="5"/>
    </row>
    <row r="134">
      <c r="A134" s="43" t="s">
        <v>9357</v>
      </c>
      <c r="B134" s="43" t="s">
        <v>9146</v>
      </c>
      <c r="C134" s="43" t="s">
        <v>10308</v>
      </c>
      <c r="D134" s="5"/>
      <c r="E134" s="5"/>
    </row>
    <row r="135">
      <c r="A135" s="43" t="s">
        <v>7624</v>
      </c>
      <c r="B135" s="43" t="s">
        <v>7820</v>
      </c>
      <c r="C135" s="43" t="s">
        <v>10309</v>
      </c>
      <c r="D135" s="5"/>
      <c r="E135" s="5"/>
    </row>
    <row r="136">
      <c r="A136" s="43" t="s">
        <v>7374</v>
      </c>
      <c r="B136" s="43" t="s">
        <v>7424</v>
      </c>
      <c r="C136" s="43" t="s">
        <v>10310</v>
      </c>
      <c r="D136" s="5"/>
      <c r="E136" s="5"/>
    </row>
    <row r="137">
      <c r="A137" s="43" t="s">
        <v>7374</v>
      </c>
      <c r="B137" s="43" t="s">
        <v>7554</v>
      </c>
      <c r="C137" s="43"/>
      <c r="D137" s="5"/>
      <c r="E137" s="5"/>
    </row>
    <row r="138">
      <c r="A138" s="50" t="s">
        <v>7374</v>
      </c>
      <c r="B138" s="50" t="s">
        <v>7644</v>
      </c>
      <c r="C138" s="43" t="s">
        <v>10311</v>
      </c>
      <c r="D138" s="5"/>
    </row>
    <row r="139">
      <c r="A139" s="50" t="s">
        <v>7374</v>
      </c>
      <c r="B139" s="50" t="s">
        <v>7451</v>
      </c>
      <c r="C139" s="5"/>
      <c r="D139" s="5"/>
    </row>
    <row r="140">
      <c r="A140" s="269" t="s">
        <v>10312</v>
      </c>
      <c r="B140" s="133" t="s">
        <v>10313</v>
      </c>
      <c r="C140" s="5"/>
      <c r="D140" s="447"/>
      <c r="E140" s="447"/>
      <c r="F140" s="10"/>
      <c r="G140" s="10"/>
      <c r="H140" s="10"/>
      <c r="I140" s="10"/>
      <c r="J140" s="10"/>
      <c r="K140" s="10"/>
      <c r="L140" s="10"/>
      <c r="M140" s="10"/>
      <c r="N140" s="10"/>
      <c r="O140" s="10"/>
      <c r="P140" s="10"/>
      <c r="Q140" s="10"/>
      <c r="R140" s="10"/>
      <c r="S140" s="10"/>
      <c r="T140" s="10"/>
      <c r="U140" s="10"/>
      <c r="V140" s="10"/>
      <c r="W140" s="10"/>
      <c r="X140" s="10"/>
      <c r="Y140" s="10"/>
      <c r="Z140" s="10"/>
    </row>
    <row r="141">
      <c r="A141" s="50" t="s">
        <v>10314</v>
      </c>
      <c r="B141" s="50" t="s">
        <v>10315</v>
      </c>
      <c r="C141" s="43" t="s">
        <v>10316</v>
      </c>
      <c r="D141" s="5"/>
    </row>
    <row r="142">
      <c r="A142" s="43" t="s">
        <v>7424</v>
      </c>
      <c r="B142" s="43" t="s">
        <v>10207</v>
      </c>
      <c r="C142" s="43" t="s">
        <v>10317</v>
      </c>
      <c r="D142" s="5"/>
      <c r="E142" s="5"/>
    </row>
    <row r="143">
      <c r="A143" s="43" t="s">
        <v>7424</v>
      </c>
      <c r="B143" s="43" t="s">
        <v>7640</v>
      </c>
      <c r="C143" s="43" t="s">
        <v>10318</v>
      </c>
      <c r="D143" s="5"/>
      <c r="E143" s="5"/>
    </row>
    <row r="144">
      <c r="A144" s="50" t="s">
        <v>7424</v>
      </c>
      <c r="B144" s="50" t="s">
        <v>7556</v>
      </c>
      <c r="C144" s="43" t="s">
        <v>10319</v>
      </c>
      <c r="D144" s="5"/>
    </row>
    <row r="145">
      <c r="A145" s="43" t="s">
        <v>10320</v>
      </c>
      <c r="B145" s="43" t="s">
        <v>10321</v>
      </c>
      <c r="C145" s="43"/>
      <c r="D145" s="5"/>
      <c r="E145" s="5"/>
    </row>
    <row r="146">
      <c r="A146" s="50" t="s">
        <v>7441</v>
      </c>
      <c r="B146" s="50" t="s">
        <v>7761</v>
      </c>
      <c r="C146" s="5"/>
      <c r="D146" s="5"/>
    </row>
    <row r="147">
      <c r="A147" s="50" t="s">
        <v>7451</v>
      </c>
      <c r="B147" s="50" t="s">
        <v>7490</v>
      </c>
      <c r="C147" s="5"/>
      <c r="D147" s="5"/>
    </row>
    <row r="148">
      <c r="A148" s="50" t="s">
        <v>10322</v>
      </c>
      <c r="B148" s="50" t="s">
        <v>7485</v>
      </c>
      <c r="C148" s="43" t="s">
        <v>10323</v>
      </c>
      <c r="D148" s="5"/>
    </row>
    <row r="149">
      <c r="A149" s="133" t="s">
        <v>7445</v>
      </c>
      <c r="B149" s="133" t="s">
        <v>8221</v>
      </c>
      <c r="C149" s="133" t="s">
        <v>10324</v>
      </c>
      <c r="D149" s="447"/>
      <c r="E149" s="447"/>
      <c r="F149" s="10"/>
      <c r="G149" s="10"/>
      <c r="H149" s="10"/>
      <c r="I149" s="10"/>
      <c r="J149" s="10"/>
      <c r="K149" s="10"/>
      <c r="L149" s="10"/>
      <c r="M149" s="10"/>
      <c r="N149" s="10"/>
      <c r="O149" s="10"/>
      <c r="P149" s="10"/>
      <c r="Q149" s="10"/>
      <c r="R149" s="10"/>
      <c r="S149" s="10"/>
      <c r="T149" s="10"/>
      <c r="U149" s="10"/>
      <c r="V149" s="10"/>
      <c r="W149" s="10"/>
      <c r="X149" s="10"/>
      <c r="Y149" s="10"/>
      <c r="Z149" s="10"/>
    </row>
    <row r="150">
      <c r="A150" s="50" t="s">
        <v>9250</v>
      </c>
      <c r="B150" s="50" t="s">
        <v>10325</v>
      </c>
      <c r="C150" s="43" t="s">
        <v>10326</v>
      </c>
      <c r="D150" s="5"/>
    </row>
    <row r="151">
      <c r="A151" s="50" t="s">
        <v>7471</v>
      </c>
      <c r="B151" s="50" t="s">
        <v>7466</v>
      </c>
      <c r="C151" s="43" t="s">
        <v>10327</v>
      </c>
      <c r="D151" s="5"/>
    </row>
    <row r="152">
      <c r="A152" s="269" t="s">
        <v>7499</v>
      </c>
      <c r="B152" s="133" t="s">
        <v>7511</v>
      </c>
      <c r="C152" s="133" t="s">
        <v>10328</v>
      </c>
      <c r="D152" s="447"/>
      <c r="E152" s="447"/>
      <c r="F152" s="10"/>
      <c r="G152" s="10"/>
      <c r="H152" s="10"/>
      <c r="I152" s="10"/>
      <c r="J152" s="10"/>
      <c r="K152" s="10"/>
      <c r="L152" s="10"/>
      <c r="M152" s="10"/>
      <c r="N152" s="10"/>
      <c r="O152" s="10"/>
      <c r="P152" s="10"/>
      <c r="Q152" s="10"/>
      <c r="R152" s="10"/>
      <c r="S152" s="10"/>
      <c r="T152" s="10"/>
      <c r="U152" s="10"/>
      <c r="V152" s="10"/>
      <c r="W152" s="10"/>
      <c r="X152" s="10"/>
      <c r="Y152" s="10"/>
      <c r="Z152" s="10"/>
    </row>
    <row r="153">
      <c r="A153" s="50" t="s">
        <v>7499</v>
      </c>
      <c r="B153" s="50" t="s">
        <v>9041</v>
      </c>
      <c r="C153" s="5">
        <f>1</f>
        <v>1</v>
      </c>
      <c r="D153" s="5"/>
    </row>
    <row r="154">
      <c r="A154" s="50" t="s">
        <v>7499</v>
      </c>
      <c r="B154" s="50" t="s">
        <v>7556</v>
      </c>
      <c r="C154" s="43" t="s">
        <v>10329</v>
      </c>
      <c r="D154" s="5"/>
    </row>
    <row r="155">
      <c r="A155" s="50" t="s">
        <v>10330</v>
      </c>
      <c r="B155" s="50" t="s">
        <v>10331</v>
      </c>
      <c r="C155" s="43" t="s">
        <v>10332</v>
      </c>
      <c r="D155" s="5"/>
    </row>
    <row r="156">
      <c r="A156" s="50" t="s">
        <v>7469</v>
      </c>
      <c r="B156" s="50" t="s">
        <v>7644</v>
      </c>
      <c r="C156" s="5"/>
      <c r="D156" s="5"/>
    </row>
    <row r="157">
      <c r="A157" s="133" t="s">
        <v>7532</v>
      </c>
      <c r="B157" s="133" t="s">
        <v>7767</v>
      </c>
      <c r="C157" s="133" t="s">
        <v>10333</v>
      </c>
      <c r="D157" s="133" t="s">
        <v>10334</v>
      </c>
      <c r="E157" s="133" t="s">
        <v>10335</v>
      </c>
      <c r="F157" s="10"/>
      <c r="G157" s="10"/>
      <c r="H157" s="10"/>
      <c r="I157" s="10"/>
      <c r="J157" s="10"/>
      <c r="K157" s="10"/>
      <c r="L157" s="10"/>
      <c r="M157" s="10"/>
      <c r="N157" s="10"/>
      <c r="O157" s="10"/>
      <c r="P157" s="10"/>
      <c r="Q157" s="10"/>
      <c r="R157" s="10"/>
      <c r="S157" s="10"/>
      <c r="T157" s="10"/>
      <c r="U157" s="10"/>
      <c r="V157" s="10"/>
      <c r="W157" s="10"/>
      <c r="X157" s="10"/>
      <c r="Y157" s="10"/>
      <c r="Z157" s="10"/>
    </row>
    <row r="158">
      <c r="A158" s="133" t="s">
        <v>7532</v>
      </c>
      <c r="B158" s="133" t="s">
        <v>8221</v>
      </c>
      <c r="C158" s="133"/>
      <c r="D158" s="447"/>
      <c r="E158" s="447"/>
      <c r="F158" s="10"/>
      <c r="G158" s="10"/>
      <c r="H158" s="10"/>
      <c r="I158" s="10"/>
      <c r="J158" s="10"/>
      <c r="K158" s="10"/>
      <c r="L158" s="10"/>
      <c r="M158" s="10"/>
      <c r="N158" s="10"/>
      <c r="O158" s="10"/>
      <c r="P158" s="10"/>
      <c r="Q158" s="10"/>
      <c r="R158" s="10"/>
      <c r="S158" s="10"/>
      <c r="T158" s="10"/>
      <c r="U158" s="10"/>
      <c r="V158" s="10"/>
      <c r="W158" s="10"/>
      <c r="X158" s="10"/>
      <c r="Y158" s="10"/>
      <c r="Z158" s="10"/>
    </row>
    <row r="159" ht="143.25" customHeight="1">
      <c r="A159" s="133" t="s">
        <v>7532</v>
      </c>
      <c r="B159" s="133" t="s">
        <v>7624</v>
      </c>
      <c r="C159" s="133" t="s">
        <v>10336</v>
      </c>
      <c r="D159" s="447"/>
      <c r="E159" s="447"/>
      <c r="F159" s="10"/>
      <c r="G159" s="10"/>
      <c r="H159" s="10"/>
      <c r="I159" s="10"/>
      <c r="J159" s="10"/>
      <c r="K159" s="10"/>
      <c r="L159" s="10"/>
      <c r="M159" s="10"/>
      <c r="N159" s="10"/>
      <c r="O159" s="10"/>
      <c r="P159" s="10"/>
      <c r="Q159" s="10"/>
      <c r="R159" s="10"/>
      <c r="S159" s="10"/>
      <c r="T159" s="10"/>
      <c r="U159" s="10"/>
      <c r="V159" s="10"/>
      <c r="W159" s="10"/>
      <c r="X159" s="10"/>
      <c r="Y159" s="10"/>
      <c r="Z159" s="10"/>
    </row>
    <row r="160" ht="46.5" customHeight="1">
      <c r="A160" s="43" t="s">
        <v>7532</v>
      </c>
      <c r="B160" s="43" t="s">
        <v>10207</v>
      </c>
      <c r="C160" s="43" t="s">
        <v>10337</v>
      </c>
      <c r="D160" s="5"/>
      <c r="E160" s="5"/>
    </row>
    <row r="161">
      <c r="A161" s="43" t="s">
        <v>7532</v>
      </c>
      <c r="B161" s="43" t="s">
        <v>7440</v>
      </c>
      <c r="C161" s="43" t="s">
        <v>10338</v>
      </c>
      <c r="D161" s="43" t="s">
        <v>10339</v>
      </c>
      <c r="E161" s="43" t="s">
        <v>10340</v>
      </c>
    </row>
    <row r="162">
      <c r="A162" s="50" t="s">
        <v>7556</v>
      </c>
      <c r="B162" s="50" t="s">
        <v>8221</v>
      </c>
      <c r="C162" s="43" t="s">
        <v>10341</v>
      </c>
      <c r="D162" s="43" t="s">
        <v>10342</v>
      </c>
    </row>
    <row r="163">
      <c r="A163" s="50" t="s">
        <v>7556</v>
      </c>
      <c r="B163" s="50" t="s">
        <v>7620</v>
      </c>
      <c r="C163" s="50" t="s">
        <v>10343</v>
      </c>
    </row>
    <row r="164">
      <c r="A164" s="50" t="s">
        <v>7556</v>
      </c>
      <c r="B164" s="43" t="s">
        <v>10344</v>
      </c>
      <c r="C164" s="43"/>
      <c r="D164" s="5"/>
    </row>
    <row r="165">
      <c r="A165" s="50" t="s">
        <v>7556</v>
      </c>
      <c r="B165" s="50" t="s">
        <v>7838</v>
      </c>
      <c r="C165" s="5"/>
      <c r="D165" s="5"/>
    </row>
    <row r="166">
      <c r="A166" s="43" t="s">
        <v>7390</v>
      </c>
      <c r="B166" s="43" t="s">
        <v>10345</v>
      </c>
      <c r="C166" s="43"/>
      <c r="D166" s="5"/>
      <c r="E166" s="5"/>
    </row>
    <row r="167">
      <c r="A167" s="269" t="s">
        <v>10237</v>
      </c>
      <c r="B167" s="133" t="s">
        <v>10313</v>
      </c>
      <c r="C167" s="133"/>
      <c r="D167" s="447"/>
      <c r="E167" s="447"/>
      <c r="F167" s="10"/>
      <c r="G167" s="10"/>
      <c r="H167" s="10"/>
      <c r="I167" s="10"/>
      <c r="J167" s="10"/>
      <c r="K167" s="10"/>
      <c r="L167" s="10"/>
      <c r="M167" s="10"/>
      <c r="N167" s="10"/>
      <c r="O167" s="10"/>
      <c r="P167" s="10"/>
      <c r="Q167" s="10"/>
      <c r="R167" s="10"/>
      <c r="S167" s="10"/>
      <c r="T167" s="10"/>
      <c r="U167" s="10"/>
      <c r="V167" s="10"/>
      <c r="W167" s="10"/>
      <c r="X167" s="10"/>
      <c r="Y167" s="10"/>
      <c r="Z167" s="10"/>
    </row>
    <row r="168">
      <c r="A168" s="269" t="s">
        <v>7982</v>
      </c>
      <c r="B168" s="133" t="s">
        <v>8264</v>
      </c>
      <c r="C168" s="133" t="s">
        <v>10346</v>
      </c>
      <c r="D168" s="447"/>
      <c r="E168" s="447"/>
      <c r="F168" s="10"/>
      <c r="G168" s="10"/>
      <c r="H168" s="10"/>
      <c r="I168" s="10"/>
      <c r="J168" s="10"/>
      <c r="K168" s="10"/>
      <c r="L168" s="10"/>
      <c r="M168" s="10"/>
      <c r="N168" s="10"/>
      <c r="O168" s="10"/>
      <c r="P168" s="10"/>
      <c r="Q168" s="10"/>
      <c r="R168" s="10"/>
      <c r="S168" s="10"/>
      <c r="T168" s="10"/>
      <c r="U168" s="10"/>
      <c r="V168" s="10"/>
      <c r="W168" s="10"/>
      <c r="X168" s="10"/>
      <c r="Y168" s="10"/>
      <c r="Z168" s="10"/>
    </row>
    <row r="169">
      <c r="A169" s="43" t="s">
        <v>7982</v>
      </c>
      <c r="B169" s="43" t="s">
        <v>7820</v>
      </c>
      <c r="C169" s="43" t="s">
        <v>10347</v>
      </c>
      <c r="D169" s="5"/>
      <c r="E169" s="5"/>
    </row>
    <row r="170">
      <c r="A170" s="43" t="s">
        <v>7982</v>
      </c>
      <c r="B170" s="43" t="s">
        <v>9247</v>
      </c>
      <c r="C170" s="43" t="s">
        <v>10348</v>
      </c>
      <c r="D170" s="43" t="s">
        <v>10349</v>
      </c>
      <c r="E170" s="5"/>
    </row>
    <row r="171">
      <c r="A171" s="50" t="s">
        <v>7982</v>
      </c>
      <c r="B171" s="50" t="s">
        <v>10350</v>
      </c>
      <c r="C171" s="5"/>
      <c r="D171" s="5"/>
    </row>
    <row r="172">
      <c r="A172" s="133" t="s">
        <v>7612</v>
      </c>
      <c r="B172" s="133" t="s">
        <v>8117</v>
      </c>
      <c r="C172" s="133" t="s">
        <v>10351</v>
      </c>
      <c r="D172" s="133" t="s">
        <v>10352</v>
      </c>
      <c r="E172" s="447"/>
      <c r="F172" s="10"/>
      <c r="G172" s="10"/>
      <c r="H172" s="10"/>
      <c r="I172" s="10"/>
      <c r="J172" s="10"/>
      <c r="K172" s="10"/>
      <c r="L172" s="10"/>
      <c r="M172" s="10"/>
      <c r="N172" s="10"/>
      <c r="O172" s="10"/>
      <c r="P172" s="10"/>
      <c r="Q172" s="10"/>
      <c r="R172" s="10"/>
      <c r="S172" s="10"/>
      <c r="T172" s="10"/>
      <c r="U172" s="10"/>
      <c r="V172" s="10"/>
      <c r="W172" s="10"/>
      <c r="X172" s="10"/>
      <c r="Y172" s="10"/>
      <c r="Z172" s="10"/>
    </row>
    <row r="173">
      <c r="A173" s="1216" t="s">
        <v>7612</v>
      </c>
      <c r="B173" s="166" t="s">
        <v>7620</v>
      </c>
      <c r="C173" s="43" t="s">
        <v>10353</v>
      </c>
      <c r="D173" s="5"/>
      <c r="E173" s="5"/>
    </row>
    <row r="174">
      <c r="A174" s="43" t="s">
        <v>7624</v>
      </c>
      <c r="B174" s="43" t="s">
        <v>8264</v>
      </c>
      <c r="C174" s="43" t="s">
        <v>10354</v>
      </c>
      <c r="D174" s="5"/>
      <c r="E174" s="5"/>
    </row>
    <row r="175">
      <c r="A175" s="50" t="s">
        <v>7624</v>
      </c>
      <c r="B175" s="50" t="s">
        <v>8264</v>
      </c>
      <c r="C175" s="5"/>
      <c r="D175" s="5"/>
    </row>
    <row r="176">
      <c r="A176" s="133" t="s">
        <v>9357</v>
      </c>
      <c r="B176" s="133" t="s">
        <v>7877</v>
      </c>
      <c r="C176" s="133"/>
      <c r="D176" s="447"/>
      <c r="E176" s="447"/>
      <c r="F176" s="10"/>
      <c r="G176" s="10"/>
      <c r="H176" s="10"/>
      <c r="I176" s="10"/>
      <c r="J176" s="10"/>
      <c r="K176" s="10"/>
      <c r="L176" s="10"/>
      <c r="M176" s="10"/>
      <c r="N176" s="10"/>
      <c r="O176" s="10"/>
      <c r="P176" s="10"/>
      <c r="Q176" s="10"/>
      <c r="R176" s="10"/>
      <c r="S176" s="10"/>
      <c r="T176" s="10"/>
      <c r="U176" s="10"/>
      <c r="V176" s="10"/>
      <c r="W176" s="10"/>
      <c r="X176" s="10"/>
      <c r="Y176" s="10"/>
      <c r="Z176" s="10"/>
    </row>
    <row r="177">
      <c r="A177" s="50" t="s">
        <v>10214</v>
      </c>
      <c r="B177" s="50" t="s">
        <v>7905</v>
      </c>
      <c r="C177" s="43" t="s">
        <v>10355</v>
      </c>
      <c r="D177" s="5"/>
    </row>
    <row r="178">
      <c r="A178" s="43" t="s">
        <v>7662</v>
      </c>
      <c r="B178" s="43" t="s">
        <v>7440</v>
      </c>
      <c r="C178" s="43" t="s">
        <v>10356</v>
      </c>
      <c r="D178" s="5"/>
      <c r="E178" s="5"/>
    </row>
    <row r="179">
      <c r="A179" s="133" t="s">
        <v>10357</v>
      </c>
      <c r="B179" s="133" t="s">
        <v>8713</v>
      </c>
      <c r="C179" s="133"/>
      <c r="D179" s="447"/>
      <c r="E179" s="447"/>
      <c r="F179" s="10"/>
      <c r="G179" s="10"/>
      <c r="H179" s="10"/>
      <c r="I179" s="10"/>
      <c r="J179" s="10"/>
      <c r="K179" s="10"/>
      <c r="L179" s="10"/>
      <c r="M179" s="10"/>
      <c r="N179" s="10"/>
      <c r="O179" s="10"/>
      <c r="P179" s="10"/>
      <c r="Q179" s="10"/>
      <c r="R179" s="10"/>
      <c r="S179" s="10"/>
      <c r="T179" s="10"/>
      <c r="U179" s="10"/>
      <c r="V179" s="10"/>
      <c r="W179" s="10"/>
      <c r="X179" s="10"/>
      <c r="Y179" s="10"/>
      <c r="Z179" s="10"/>
    </row>
    <row r="180">
      <c r="A180" s="1216" t="s">
        <v>10358</v>
      </c>
      <c r="B180" s="166" t="s">
        <v>7406</v>
      </c>
      <c r="C180" s="43"/>
      <c r="D180" s="5"/>
      <c r="E180" s="5"/>
    </row>
    <row r="181">
      <c r="A181" s="1216" t="s">
        <v>7702</v>
      </c>
      <c r="B181" s="166" t="s">
        <v>9303</v>
      </c>
      <c r="C181" s="43" t="s">
        <v>10359</v>
      </c>
      <c r="D181" s="5"/>
      <c r="E181" s="5"/>
    </row>
    <row r="182">
      <c r="A182" s="50" t="s">
        <v>7702</v>
      </c>
      <c r="B182" s="50" t="s">
        <v>10360</v>
      </c>
      <c r="C182" s="5"/>
      <c r="D182" s="5"/>
    </row>
    <row r="183">
      <c r="A183" s="269" t="s">
        <v>7501</v>
      </c>
      <c r="B183" s="133" t="s">
        <v>7920</v>
      </c>
      <c r="C183" s="133"/>
      <c r="D183" s="447"/>
      <c r="E183" s="447"/>
      <c r="F183" s="10"/>
      <c r="G183" s="10"/>
      <c r="H183" s="10"/>
      <c r="I183" s="10"/>
      <c r="J183" s="10"/>
      <c r="K183" s="10"/>
      <c r="L183" s="10"/>
      <c r="M183" s="10"/>
      <c r="N183" s="10"/>
      <c r="O183" s="10"/>
      <c r="P183" s="10"/>
      <c r="Q183" s="10"/>
      <c r="R183" s="10"/>
      <c r="S183" s="10"/>
      <c r="T183" s="10"/>
      <c r="U183" s="10"/>
      <c r="V183" s="10"/>
      <c r="W183" s="10"/>
      <c r="X183" s="10"/>
      <c r="Y183" s="10"/>
      <c r="Z183" s="10"/>
    </row>
    <row r="184">
      <c r="A184" s="50" t="s">
        <v>10361</v>
      </c>
      <c r="B184" s="50" t="s">
        <v>9156</v>
      </c>
      <c r="C184" s="5"/>
      <c r="D184" s="5"/>
    </row>
    <row r="185">
      <c r="A185" s="50" t="s">
        <v>10362</v>
      </c>
      <c r="B185" s="50" t="s">
        <v>7437</v>
      </c>
      <c r="C185" s="43" t="s">
        <v>10363</v>
      </c>
      <c r="D185" s="5"/>
    </row>
    <row r="186">
      <c r="A186" s="43" t="s">
        <v>10364</v>
      </c>
      <c r="B186" s="43" t="s">
        <v>7390</v>
      </c>
      <c r="C186" s="5"/>
      <c r="D186" s="5"/>
      <c r="E186" s="5"/>
    </row>
    <row r="187">
      <c r="A187" s="50" t="s">
        <v>10365</v>
      </c>
      <c r="B187" s="50" t="s">
        <v>9323</v>
      </c>
      <c r="C187" s="43" t="s">
        <v>10366</v>
      </c>
      <c r="D187" s="5"/>
    </row>
    <row r="188">
      <c r="A188" s="133" t="s">
        <v>7761</v>
      </c>
      <c r="B188" s="133" t="s">
        <v>10367</v>
      </c>
      <c r="C188" s="133" t="s">
        <v>10368</v>
      </c>
      <c r="D188" s="447"/>
      <c r="E188" s="447"/>
      <c r="F188" s="10"/>
      <c r="G188" s="10"/>
      <c r="H188" s="10"/>
      <c r="I188" s="10"/>
      <c r="J188" s="10"/>
      <c r="K188" s="10"/>
      <c r="L188" s="10"/>
      <c r="M188" s="10"/>
      <c r="N188" s="10"/>
      <c r="O188" s="10"/>
      <c r="P188" s="10"/>
      <c r="Q188" s="10"/>
      <c r="R188" s="10"/>
      <c r="S188" s="10"/>
      <c r="T188" s="10"/>
      <c r="U188" s="10"/>
      <c r="V188" s="10"/>
      <c r="W188" s="10"/>
      <c r="X188" s="10"/>
      <c r="Y188" s="10"/>
      <c r="Z188" s="10"/>
    </row>
    <row r="189">
      <c r="A189" s="50" t="s">
        <v>7761</v>
      </c>
      <c r="B189" s="50" t="s">
        <v>10369</v>
      </c>
      <c r="C189" s="43" t="s">
        <v>10370</v>
      </c>
      <c r="D189" s="5"/>
    </row>
    <row r="190">
      <c r="A190" s="133" t="s">
        <v>7767</v>
      </c>
      <c r="B190" s="133" t="s">
        <v>7820</v>
      </c>
      <c r="C190" s="133" t="s">
        <v>10371</v>
      </c>
      <c r="D190" s="133" t="s">
        <v>10372</v>
      </c>
      <c r="E190" s="133" t="s">
        <v>10373</v>
      </c>
      <c r="F190" s="10"/>
      <c r="G190" s="10"/>
      <c r="H190" s="10"/>
      <c r="I190" s="10"/>
      <c r="J190" s="10"/>
      <c r="K190" s="10"/>
      <c r="L190" s="10"/>
      <c r="M190" s="10"/>
      <c r="N190" s="10"/>
      <c r="O190" s="10"/>
      <c r="P190" s="10"/>
      <c r="Q190" s="10"/>
      <c r="R190" s="10"/>
      <c r="S190" s="10"/>
      <c r="T190" s="10"/>
      <c r="U190" s="10"/>
      <c r="V190" s="10"/>
      <c r="W190" s="10"/>
      <c r="X190" s="10"/>
      <c r="Y190" s="10"/>
      <c r="Z190" s="10"/>
    </row>
    <row r="191">
      <c r="A191" s="43" t="s">
        <v>7767</v>
      </c>
      <c r="B191" s="43" t="s">
        <v>7761</v>
      </c>
      <c r="C191" s="43" t="s">
        <v>10374</v>
      </c>
      <c r="D191" s="5"/>
      <c r="E191" s="5"/>
    </row>
    <row r="192">
      <c r="A192" s="43" t="s">
        <v>7767</v>
      </c>
      <c r="B192" s="43" t="s">
        <v>7838</v>
      </c>
      <c r="C192" s="43" t="s">
        <v>10375</v>
      </c>
      <c r="D192" s="43" t="s">
        <v>10376</v>
      </c>
      <c r="E192" s="5"/>
    </row>
    <row r="193">
      <c r="A193" s="43" t="s">
        <v>9323</v>
      </c>
      <c r="B193" s="43" t="s">
        <v>10377</v>
      </c>
      <c r="C193" s="43" t="s">
        <v>10378</v>
      </c>
      <c r="D193" s="5"/>
      <c r="E193" s="5"/>
    </row>
    <row r="194">
      <c r="A194" s="50" t="s">
        <v>9323</v>
      </c>
      <c r="B194" s="50" t="s">
        <v>7982</v>
      </c>
      <c r="C194" s="43" t="s">
        <v>10379</v>
      </c>
      <c r="D194" s="43" t="s">
        <v>10380</v>
      </c>
    </row>
    <row r="195">
      <c r="A195" s="50" t="s">
        <v>9323</v>
      </c>
      <c r="B195" s="50" t="s">
        <v>10381</v>
      </c>
      <c r="C195" s="43" t="s">
        <v>10382</v>
      </c>
      <c r="D195" s="5"/>
    </row>
    <row r="196">
      <c r="A196" s="133" t="s">
        <v>10189</v>
      </c>
      <c r="B196" s="133" t="s">
        <v>7424</v>
      </c>
      <c r="C196" s="133" t="s">
        <v>10383</v>
      </c>
      <c r="D196" s="447"/>
      <c r="E196" s="447"/>
      <c r="F196" s="10"/>
      <c r="G196" s="10"/>
      <c r="H196" s="10"/>
      <c r="I196" s="10"/>
      <c r="J196" s="10"/>
      <c r="K196" s="10"/>
      <c r="L196" s="10"/>
      <c r="M196" s="10"/>
      <c r="N196" s="10"/>
      <c r="O196" s="10"/>
      <c r="P196" s="10"/>
      <c r="Q196" s="10"/>
      <c r="R196" s="10"/>
      <c r="S196" s="10"/>
      <c r="T196" s="10"/>
      <c r="U196" s="10"/>
      <c r="V196" s="10"/>
      <c r="W196" s="10"/>
      <c r="X196" s="10"/>
      <c r="Y196" s="10"/>
      <c r="Z196" s="10"/>
    </row>
    <row r="197">
      <c r="A197" s="1216" t="s">
        <v>10189</v>
      </c>
      <c r="B197" s="166" t="s">
        <v>9187</v>
      </c>
      <c r="C197" s="43" t="s">
        <v>10384</v>
      </c>
      <c r="D197" s="43"/>
      <c r="E197" s="5"/>
    </row>
    <row r="198">
      <c r="A198" s="50" t="s">
        <v>10189</v>
      </c>
      <c r="B198" s="50" t="s">
        <v>7624</v>
      </c>
      <c r="C198" s="43" t="s">
        <v>10385</v>
      </c>
      <c r="D198" s="5"/>
    </row>
    <row r="199">
      <c r="A199" s="43" t="s">
        <v>7820</v>
      </c>
      <c r="B199" s="50" t="s">
        <v>8264</v>
      </c>
      <c r="C199" s="43" t="s">
        <v>10386</v>
      </c>
      <c r="D199" s="43" t="s">
        <v>10387</v>
      </c>
      <c r="E199" s="5"/>
    </row>
    <row r="200">
      <c r="A200" s="43" t="s">
        <v>7838</v>
      </c>
      <c r="B200" s="43" t="s">
        <v>10388</v>
      </c>
      <c r="C200" s="43" t="s">
        <v>10389</v>
      </c>
      <c r="D200" s="5"/>
      <c r="E200" s="5"/>
    </row>
    <row r="201">
      <c r="A201" s="50" t="s">
        <v>7838</v>
      </c>
      <c r="B201" s="50" t="s">
        <v>9451</v>
      </c>
      <c r="C201" s="43" t="s">
        <v>10390</v>
      </c>
      <c r="D201" s="5"/>
    </row>
    <row r="202">
      <c r="A202" s="269" t="s">
        <v>9330</v>
      </c>
      <c r="B202" s="133" t="s">
        <v>8241</v>
      </c>
      <c r="C202" s="133"/>
      <c r="D202" s="447"/>
      <c r="E202" s="447"/>
      <c r="F202" s="10"/>
      <c r="G202" s="10"/>
      <c r="H202" s="10"/>
      <c r="I202" s="10"/>
      <c r="J202" s="10"/>
      <c r="K202" s="10"/>
      <c r="L202" s="10"/>
      <c r="M202" s="10"/>
      <c r="N202" s="10"/>
      <c r="O202" s="10"/>
      <c r="P202" s="10"/>
      <c r="Q202" s="10"/>
      <c r="R202" s="10"/>
      <c r="S202" s="10"/>
      <c r="T202" s="10"/>
      <c r="U202" s="10"/>
      <c r="V202" s="10"/>
      <c r="W202" s="10"/>
      <c r="X202" s="10"/>
      <c r="Y202" s="10"/>
      <c r="Z202" s="10"/>
    </row>
    <row r="203">
      <c r="A203" s="133" t="s">
        <v>7877</v>
      </c>
      <c r="B203" s="133" t="s">
        <v>8264</v>
      </c>
      <c r="C203" s="133"/>
      <c r="D203" s="447"/>
      <c r="E203" s="447"/>
      <c r="F203" s="10"/>
      <c r="G203" s="10"/>
      <c r="H203" s="10"/>
      <c r="I203" s="10"/>
      <c r="J203" s="10"/>
      <c r="K203" s="10"/>
      <c r="L203" s="10"/>
      <c r="M203" s="10"/>
      <c r="N203" s="10"/>
      <c r="O203" s="10"/>
      <c r="P203" s="10"/>
      <c r="Q203" s="10"/>
      <c r="R203" s="10"/>
      <c r="S203" s="10"/>
      <c r="T203" s="10"/>
      <c r="U203" s="10"/>
      <c r="V203" s="10"/>
      <c r="W203" s="10"/>
      <c r="X203" s="10"/>
      <c r="Y203" s="10"/>
      <c r="Z203" s="10"/>
    </row>
    <row r="204">
      <c r="A204" s="43" t="s">
        <v>7877</v>
      </c>
      <c r="B204" s="43" t="s">
        <v>10391</v>
      </c>
      <c r="C204" s="43" t="s">
        <v>10392</v>
      </c>
      <c r="D204" s="43" t="s">
        <v>10393</v>
      </c>
      <c r="E204" s="5"/>
    </row>
    <row r="205">
      <c r="A205" s="50" t="s">
        <v>7877</v>
      </c>
      <c r="B205" s="50" t="s">
        <v>7620</v>
      </c>
      <c r="C205" s="43" t="s">
        <v>10394</v>
      </c>
      <c r="D205" s="43" t="s">
        <v>10395</v>
      </c>
    </row>
    <row r="206">
      <c r="A206" s="50" t="s">
        <v>7877</v>
      </c>
      <c r="B206" s="50" t="s">
        <v>7440</v>
      </c>
      <c r="C206" s="5"/>
      <c r="D206" s="5"/>
    </row>
    <row r="207">
      <c r="A207" s="43" t="s">
        <v>7899</v>
      </c>
      <c r="B207" s="43" t="s">
        <v>8185</v>
      </c>
      <c r="C207" s="43" t="s">
        <v>4118</v>
      </c>
      <c r="D207" s="5"/>
      <c r="E207" s="5"/>
    </row>
    <row r="208">
      <c r="A208" s="50" t="s">
        <v>7899</v>
      </c>
      <c r="B208" s="50" t="s">
        <v>8185</v>
      </c>
      <c r="C208" s="5"/>
      <c r="D208" s="5"/>
    </row>
    <row r="209">
      <c r="A209" s="50" t="s">
        <v>10396</v>
      </c>
      <c r="B209" s="50" t="s">
        <v>10397</v>
      </c>
      <c r="C209" s="43" t="s">
        <v>10398</v>
      </c>
      <c r="D209" s="5"/>
    </row>
    <row r="210">
      <c r="A210" s="269" t="s">
        <v>7561</v>
      </c>
      <c r="B210" s="133" t="s">
        <v>7838</v>
      </c>
      <c r="C210" s="133"/>
      <c r="D210" s="447"/>
      <c r="E210" s="447"/>
      <c r="F210" s="10"/>
      <c r="G210" s="10"/>
      <c r="H210" s="10"/>
      <c r="I210" s="10"/>
      <c r="J210" s="10"/>
      <c r="K210" s="10"/>
      <c r="L210" s="10"/>
      <c r="M210" s="10"/>
      <c r="N210" s="10"/>
      <c r="O210" s="10"/>
      <c r="P210" s="10"/>
      <c r="Q210" s="10"/>
      <c r="R210" s="10"/>
      <c r="S210" s="10"/>
      <c r="T210" s="10"/>
      <c r="U210" s="10"/>
      <c r="V210" s="10"/>
      <c r="W210" s="10"/>
      <c r="X210" s="10"/>
      <c r="Y210" s="10"/>
      <c r="Z210" s="10"/>
    </row>
    <row r="211">
      <c r="A211" s="133" t="s">
        <v>7561</v>
      </c>
      <c r="B211" s="133" t="s">
        <v>7532</v>
      </c>
      <c r="C211" s="133"/>
      <c r="D211" s="447"/>
      <c r="E211" s="447"/>
      <c r="F211" s="10"/>
      <c r="G211" s="10"/>
      <c r="H211" s="10"/>
      <c r="I211" s="10"/>
      <c r="J211" s="10"/>
      <c r="K211" s="10"/>
      <c r="L211" s="10"/>
      <c r="M211" s="10"/>
      <c r="N211" s="10"/>
      <c r="O211" s="10"/>
      <c r="P211" s="10"/>
      <c r="Q211" s="10"/>
      <c r="R211" s="10"/>
      <c r="S211" s="10"/>
      <c r="T211" s="10"/>
      <c r="U211" s="10"/>
      <c r="V211" s="10"/>
      <c r="W211" s="10"/>
      <c r="X211" s="10"/>
      <c r="Y211" s="10"/>
      <c r="Z211" s="10"/>
    </row>
    <row r="212">
      <c r="A212" s="43" t="s">
        <v>7561</v>
      </c>
      <c r="B212" s="43" t="s">
        <v>10399</v>
      </c>
      <c r="C212" s="43" t="s">
        <v>10400</v>
      </c>
      <c r="D212" s="43" t="s">
        <v>10401</v>
      </c>
      <c r="E212" s="5"/>
    </row>
    <row r="213">
      <c r="A213" s="50" t="s">
        <v>7561</v>
      </c>
      <c r="B213" s="50" t="s">
        <v>10402</v>
      </c>
      <c r="C213" s="5"/>
      <c r="D213" s="5"/>
    </row>
    <row r="214">
      <c r="A214" s="133" t="s">
        <v>9187</v>
      </c>
      <c r="B214" s="133" t="s">
        <v>7511</v>
      </c>
      <c r="C214" s="133"/>
      <c r="D214" s="447"/>
      <c r="E214" s="447"/>
      <c r="F214" s="10"/>
      <c r="G214" s="10"/>
      <c r="H214" s="10"/>
      <c r="I214" s="10"/>
      <c r="J214" s="10"/>
      <c r="K214" s="10"/>
      <c r="L214" s="10"/>
      <c r="M214" s="10"/>
      <c r="N214" s="10"/>
      <c r="O214" s="10"/>
      <c r="P214" s="10"/>
      <c r="Q214" s="10"/>
      <c r="R214" s="10"/>
      <c r="S214" s="10"/>
      <c r="T214" s="10"/>
      <c r="U214" s="10"/>
      <c r="V214" s="10"/>
      <c r="W214" s="10"/>
      <c r="X214" s="10"/>
      <c r="Y214" s="10"/>
      <c r="Z214" s="10"/>
    </row>
    <row r="215">
      <c r="A215" s="43" t="s">
        <v>9187</v>
      </c>
      <c r="B215" s="43" t="s">
        <v>9095</v>
      </c>
      <c r="C215" s="43" t="s">
        <v>10403</v>
      </c>
      <c r="D215" s="43" t="s">
        <v>10404</v>
      </c>
      <c r="E215" s="5"/>
    </row>
    <row r="216">
      <c r="A216" s="269" t="s">
        <v>10405</v>
      </c>
      <c r="B216" s="133" t="s">
        <v>9368</v>
      </c>
      <c r="C216" s="133" t="s">
        <v>10406</v>
      </c>
      <c r="D216" s="447"/>
      <c r="E216" s="447"/>
      <c r="F216" s="10"/>
      <c r="G216" s="10"/>
      <c r="H216" s="10"/>
      <c r="I216" s="10"/>
      <c r="J216" s="10"/>
      <c r="K216" s="10"/>
      <c r="L216" s="10"/>
      <c r="M216" s="10"/>
      <c r="N216" s="10"/>
      <c r="O216" s="10"/>
      <c r="P216" s="10"/>
      <c r="Q216" s="10"/>
      <c r="R216" s="10"/>
      <c r="S216" s="10"/>
      <c r="T216" s="10"/>
      <c r="U216" s="10"/>
      <c r="V216" s="10"/>
      <c r="W216" s="10"/>
      <c r="X216" s="10"/>
      <c r="Y216" s="10"/>
      <c r="Z216" s="10"/>
    </row>
    <row r="217" ht="167.25" customHeight="1">
      <c r="A217" s="133" t="s">
        <v>7920</v>
      </c>
      <c r="B217" s="133" t="s">
        <v>10206</v>
      </c>
      <c r="C217" s="133" t="s">
        <v>10407</v>
      </c>
      <c r="D217" s="447"/>
      <c r="E217" s="447"/>
      <c r="F217" s="10"/>
      <c r="G217" s="10"/>
      <c r="H217" s="10"/>
      <c r="I217" s="10"/>
      <c r="J217" s="10"/>
      <c r="K217" s="10"/>
      <c r="L217" s="10"/>
      <c r="M217" s="10"/>
      <c r="N217" s="10"/>
      <c r="O217" s="10"/>
      <c r="P217" s="10"/>
      <c r="Q217" s="10"/>
      <c r="R217" s="10"/>
      <c r="S217" s="10"/>
      <c r="T217" s="10"/>
      <c r="U217" s="10"/>
      <c r="V217" s="10"/>
      <c r="W217" s="10"/>
      <c r="X217" s="10"/>
      <c r="Y217" s="10"/>
      <c r="Z217" s="10"/>
    </row>
    <row r="218">
      <c r="A218" s="133" t="s">
        <v>7920</v>
      </c>
      <c r="B218" s="133" t="s">
        <v>10207</v>
      </c>
      <c r="C218" s="133"/>
      <c r="D218" s="447"/>
      <c r="E218" s="447"/>
      <c r="F218" s="10"/>
      <c r="G218" s="10"/>
      <c r="H218" s="10"/>
      <c r="I218" s="10"/>
      <c r="J218" s="10"/>
      <c r="K218" s="10"/>
      <c r="L218" s="10"/>
      <c r="M218" s="10"/>
      <c r="N218" s="10"/>
      <c r="O218" s="10"/>
      <c r="P218" s="10"/>
      <c r="Q218" s="10"/>
      <c r="R218" s="10"/>
      <c r="S218" s="10"/>
      <c r="T218" s="10"/>
      <c r="U218" s="10"/>
      <c r="V218" s="10"/>
      <c r="W218" s="10"/>
      <c r="X218" s="10"/>
      <c r="Y218" s="10"/>
      <c r="Z218" s="10"/>
    </row>
    <row r="219">
      <c r="A219" s="133" t="s">
        <v>7920</v>
      </c>
      <c r="B219" s="133" t="s">
        <v>10408</v>
      </c>
      <c r="C219" s="133" t="s">
        <v>10409</v>
      </c>
      <c r="D219" s="447"/>
      <c r="E219" s="447"/>
      <c r="F219" s="10"/>
      <c r="G219" s="10"/>
      <c r="H219" s="10"/>
      <c r="I219" s="10"/>
      <c r="J219" s="10"/>
      <c r="K219" s="10"/>
      <c r="L219" s="10"/>
      <c r="M219" s="10"/>
      <c r="N219" s="10"/>
      <c r="O219" s="10"/>
      <c r="P219" s="10"/>
      <c r="Q219" s="10"/>
      <c r="R219" s="10"/>
      <c r="S219" s="10"/>
      <c r="T219" s="10"/>
      <c r="U219" s="10"/>
      <c r="V219" s="10"/>
      <c r="W219" s="10"/>
      <c r="X219" s="10"/>
      <c r="Y219" s="10"/>
      <c r="Z219" s="10"/>
    </row>
    <row r="220" ht="42.0" customHeight="1">
      <c r="A220" s="43" t="s">
        <v>7920</v>
      </c>
      <c r="B220" s="43" t="s">
        <v>9187</v>
      </c>
      <c r="C220" s="43" t="s">
        <v>10410</v>
      </c>
      <c r="D220" s="5"/>
      <c r="E220" s="5"/>
    </row>
    <row r="221">
      <c r="A221" s="50" t="s">
        <v>7920</v>
      </c>
      <c r="B221" s="50" t="s">
        <v>7866</v>
      </c>
      <c r="C221" s="43" t="s">
        <v>10411</v>
      </c>
      <c r="D221" s="5"/>
    </row>
    <row r="222">
      <c r="A222" s="43" t="s">
        <v>7466</v>
      </c>
      <c r="B222" s="43" t="s">
        <v>7617</v>
      </c>
      <c r="C222" s="43" t="s">
        <v>10412</v>
      </c>
      <c r="D222" s="43" t="s">
        <v>10413</v>
      </c>
      <c r="E222" s="5"/>
    </row>
    <row r="223">
      <c r="A223" s="1217" t="s">
        <v>7466</v>
      </c>
      <c r="B223" s="1217" t="s">
        <v>8264</v>
      </c>
      <c r="C223" s="43" t="s">
        <v>10414</v>
      </c>
      <c r="D223" s="5"/>
    </row>
    <row r="224">
      <c r="A224" s="133" t="s">
        <v>7511</v>
      </c>
      <c r="B224" s="133" t="s">
        <v>7540</v>
      </c>
      <c r="C224" s="133" t="s">
        <v>10415</v>
      </c>
      <c r="D224" s="447"/>
      <c r="E224" s="447"/>
      <c r="F224" s="10"/>
      <c r="G224" s="10"/>
      <c r="H224" s="10"/>
      <c r="I224" s="10"/>
      <c r="J224" s="10"/>
      <c r="K224" s="10"/>
      <c r="L224" s="10"/>
      <c r="M224" s="10"/>
      <c r="N224" s="10"/>
      <c r="O224" s="10"/>
      <c r="P224" s="10"/>
      <c r="Q224" s="10"/>
      <c r="R224" s="10"/>
      <c r="S224" s="10"/>
      <c r="T224" s="10"/>
      <c r="U224" s="10"/>
      <c r="V224" s="10"/>
      <c r="W224" s="10"/>
      <c r="X224" s="10"/>
      <c r="Y224" s="10"/>
      <c r="Z224" s="10"/>
    </row>
    <row r="225">
      <c r="A225" s="133" t="s">
        <v>7511</v>
      </c>
      <c r="B225" s="133" t="s">
        <v>7471</v>
      </c>
      <c r="C225" s="133" t="s">
        <v>10416</v>
      </c>
      <c r="D225" s="447"/>
      <c r="E225" s="447"/>
      <c r="F225" s="10"/>
      <c r="G225" s="10"/>
      <c r="H225" s="10"/>
      <c r="I225" s="10"/>
      <c r="J225" s="10"/>
      <c r="K225" s="10"/>
      <c r="L225" s="10"/>
      <c r="M225" s="10"/>
      <c r="N225" s="10"/>
      <c r="O225" s="10"/>
      <c r="P225" s="10"/>
      <c r="Q225" s="10"/>
      <c r="R225" s="10"/>
      <c r="S225" s="10"/>
      <c r="T225" s="10"/>
      <c r="U225" s="10"/>
      <c r="V225" s="10"/>
      <c r="W225" s="10"/>
      <c r="X225" s="10"/>
      <c r="Y225" s="10"/>
      <c r="Z225" s="10"/>
    </row>
    <row r="226">
      <c r="A226" s="43" t="s">
        <v>7511</v>
      </c>
      <c r="B226" s="43" t="s">
        <v>9146</v>
      </c>
      <c r="C226" s="43" t="s">
        <v>10417</v>
      </c>
      <c r="D226" s="43" t="s">
        <v>10418</v>
      </c>
      <c r="E226" s="43" t="s">
        <v>10419</v>
      </c>
    </row>
    <row r="227">
      <c r="A227" s="50" t="s">
        <v>7511</v>
      </c>
      <c r="B227" s="50" t="s">
        <v>8059</v>
      </c>
      <c r="C227" s="5"/>
      <c r="D227" s="5"/>
    </row>
    <row r="228">
      <c r="C228" s="5"/>
      <c r="D228" s="5"/>
    </row>
    <row r="229">
      <c r="A229" s="43" t="s">
        <v>10420</v>
      </c>
      <c r="B229" s="43" t="s">
        <v>10421</v>
      </c>
      <c r="C229" s="43" t="s">
        <v>10422</v>
      </c>
      <c r="D229" s="5"/>
      <c r="E229" s="5"/>
    </row>
    <row r="230">
      <c r="A230" s="133" t="s">
        <v>9266</v>
      </c>
      <c r="B230" s="133" t="s">
        <v>7892</v>
      </c>
      <c r="C230" s="133" t="s">
        <v>10423</v>
      </c>
      <c r="D230" s="447"/>
      <c r="E230" s="447"/>
      <c r="F230" s="10"/>
      <c r="G230" s="10"/>
      <c r="H230" s="10"/>
      <c r="I230" s="10"/>
      <c r="J230" s="10"/>
      <c r="K230" s="10"/>
      <c r="L230" s="10"/>
      <c r="M230" s="10"/>
      <c r="N230" s="10"/>
      <c r="O230" s="10"/>
      <c r="P230" s="10"/>
      <c r="Q230" s="10"/>
      <c r="R230" s="10"/>
      <c r="S230" s="10"/>
      <c r="T230" s="10"/>
      <c r="U230" s="10"/>
      <c r="V230" s="10"/>
      <c r="W230" s="10"/>
      <c r="X230" s="10"/>
      <c r="Y230" s="10"/>
      <c r="Z230" s="10"/>
    </row>
    <row r="231">
      <c r="A231" s="133" t="s">
        <v>9247</v>
      </c>
      <c r="B231" s="133" t="s">
        <v>7617</v>
      </c>
      <c r="C231" s="133" t="s">
        <v>10424</v>
      </c>
      <c r="D231" s="447"/>
      <c r="E231" s="447"/>
      <c r="F231" s="10"/>
      <c r="G231" s="10"/>
      <c r="H231" s="10"/>
      <c r="I231" s="10"/>
      <c r="J231" s="10"/>
      <c r="K231" s="10"/>
      <c r="L231" s="10"/>
      <c r="M231" s="10"/>
      <c r="N231" s="10"/>
      <c r="O231" s="10"/>
      <c r="P231" s="10"/>
      <c r="Q231" s="10"/>
      <c r="R231" s="10"/>
      <c r="S231" s="10"/>
      <c r="T231" s="10"/>
      <c r="U231" s="10"/>
      <c r="V231" s="10"/>
      <c r="W231" s="10"/>
      <c r="X231" s="10"/>
      <c r="Y231" s="10"/>
      <c r="Z231" s="10"/>
    </row>
    <row r="232">
      <c r="A232" s="1218" t="s">
        <v>9247</v>
      </c>
      <c r="B232" s="1218" t="s">
        <v>8059</v>
      </c>
      <c r="C232" s="133" t="s">
        <v>10425</v>
      </c>
      <c r="D232" s="447"/>
      <c r="E232" s="447"/>
      <c r="F232" s="10"/>
      <c r="G232" s="10"/>
      <c r="H232" s="10"/>
      <c r="I232" s="10"/>
      <c r="J232" s="10"/>
      <c r="K232" s="10"/>
      <c r="L232" s="10"/>
      <c r="M232" s="10"/>
      <c r="N232" s="10"/>
      <c r="O232" s="10"/>
      <c r="P232" s="10"/>
      <c r="Q232" s="10"/>
      <c r="R232" s="10"/>
      <c r="S232" s="10"/>
      <c r="T232" s="10"/>
      <c r="U232" s="10"/>
      <c r="V232" s="10"/>
      <c r="W232" s="10"/>
      <c r="X232" s="10"/>
      <c r="Y232" s="10"/>
      <c r="Z232" s="10"/>
    </row>
    <row r="233" ht="150.0" customHeight="1">
      <c r="A233" s="50" t="s">
        <v>9247</v>
      </c>
      <c r="B233" s="50" t="s">
        <v>7807</v>
      </c>
      <c r="C233" s="43" t="s">
        <v>10426</v>
      </c>
      <c r="D233" s="5"/>
    </row>
    <row r="234">
      <c r="A234" s="50" t="s">
        <v>9247</v>
      </c>
      <c r="B234" s="50" t="s">
        <v>8059</v>
      </c>
      <c r="C234" s="5"/>
      <c r="D234" s="5"/>
    </row>
    <row r="235">
      <c r="A235" s="50" t="s">
        <v>9247</v>
      </c>
      <c r="B235" s="50" t="s">
        <v>9323</v>
      </c>
      <c r="C235" s="43" t="s">
        <v>10427</v>
      </c>
      <c r="D235" s="5"/>
    </row>
    <row r="236">
      <c r="A236" s="50" t="s">
        <v>7966</v>
      </c>
      <c r="B236" s="50" t="s">
        <v>7386</v>
      </c>
      <c r="C236" s="43" t="s">
        <v>10428</v>
      </c>
      <c r="D236" s="43" t="s">
        <v>10429</v>
      </c>
    </row>
    <row r="237">
      <c r="A237" s="50" t="s">
        <v>7966</v>
      </c>
      <c r="B237" s="50" t="s">
        <v>7374</v>
      </c>
      <c r="C237" s="5"/>
      <c r="D237" s="5"/>
    </row>
    <row r="238" ht="153.75" customHeight="1">
      <c r="A238" s="50" t="s">
        <v>7966</v>
      </c>
      <c r="B238" s="50" t="s">
        <v>7390</v>
      </c>
      <c r="C238" s="43" t="s">
        <v>10430</v>
      </c>
      <c r="D238" s="5"/>
    </row>
    <row r="239">
      <c r="A239" s="43" t="s">
        <v>7807</v>
      </c>
      <c r="B239" s="43" t="s">
        <v>7694</v>
      </c>
      <c r="C239" s="43" t="s">
        <v>10431</v>
      </c>
      <c r="D239" s="5"/>
      <c r="E239" s="5"/>
    </row>
    <row r="240">
      <c r="A240" s="50" t="s">
        <v>7558</v>
      </c>
      <c r="B240" s="50" t="s">
        <v>8178</v>
      </c>
      <c r="C240" s="43" t="s">
        <v>10432</v>
      </c>
      <c r="D240" s="5"/>
    </row>
    <row r="241">
      <c r="A241" s="50" t="s">
        <v>8004</v>
      </c>
      <c r="B241" s="50" t="s">
        <v>9368</v>
      </c>
      <c r="C241" s="43" t="s">
        <v>10433</v>
      </c>
      <c r="D241" s="5"/>
    </row>
    <row r="242">
      <c r="A242" s="50" t="s">
        <v>9095</v>
      </c>
      <c r="B242" s="50" t="s">
        <v>7982</v>
      </c>
      <c r="C242" s="43" t="s">
        <v>10434</v>
      </c>
      <c r="D242" s="43" t="s">
        <v>10435</v>
      </c>
    </row>
    <row r="243">
      <c r="A243" s="133" t="s">
        <v>10436</v>
      </c>
      <c r="B243" s="133" t="s">
        <v>9247</v>
      </c>
      <c r="C243" s="133" t="s">
        <v>10437</v>
      </c>
      <c r="D243" s="447"/>
      <c r="E243" s="447"/>
      <c r="F243" s="10"/>
      <c r="G243" s="10"/>
      <c r="H243" s="10"/>
      <c r="I243" s="10"/>
      <c r="J243" s="10"/>
      <c r="K243" s="10"/>
      <c r="L243" s="10"/>
      <c r="M243" s="10"/>
      <c r="N243" s="10"/>
      <c r="O243" s="10"/>
      <c r="P243" s="10"/>
      <c r="Q243" s="10"/>
      <c r="R243" s="10"/>
      <c r="S243" s="10"/>
      <c r="T243" s="10"/>
      <c r="U243" s="10"/>
      <c r="V243" s="10"/>
      <c r="W243" s="10"/>
      <c r="X243" s="10"/>
      <c r="Y243" s="10"/>
      <c r="Z243" s="10"/>
    </row>
    <row r="244">
      <c r="A244" s="43" t="s">
        <v>10436</v>
      </c>
      <c r="B244" s="43" t="s">
        <v>10207</v>
      </c>
      <c r="C244" s="43" t="s">
        <v>10438</v>
      </c>
      <c r="D244" s="5"/>
      <c r="E244" s="5"/>
    </row>
    <row r="245">
      <c r="A245" s="50" t="s">
        <v>10439</v>
      </c>
      <c r="B245" s="50" t="s">
        <v>10440</v>
      </c>
      <c r="C245" s="43" t="s">
        <v>10441</v>
      </c>
      <c r="D245" s="5"/>
    </row>
    <row r="246">
      <c r="A246" s="133" t="s">
        <v>7694</v>
      </c>
      <c r="B246" s="133" t="s">
        <v>7982</v>
      </c>
      <c r="C246" s="133" t="s">
        <v>10442</v>
      </c>
      <c r="D246" s="447"/>
      <c r="E246" s="447"/>
      <c r="F246" s="10"/>
      <c r="G246" s="10"/>
      <c r="H246" s="10"/>
      <c r="I246" s="10"/>
      <c r="J246" s="10"/>
      <c r="K246" s="10"/>
      <c r="L246" s="10"/>
      <c r="M246" s="10"/>
      <c r="N246" s="10"/>
      <c r="O246" s="10"/>
      <c r="P246" s="10"/>
      <c r="Q246" s="10"/>
      <c r="R246" s="10"/>
      <c r="S246" s="10"/>
      <c r="T246" s="10"/>
      <c r="U246" s="10"/>
      <c r="V246" s="10"/>
      <c r="W246" s="10"/>
      <c r="X246" s="10"/>
      <c r="Y246" s="10"/>
      <c r="Z246" s="10"/>
    </row>
    <row r="247" ht="501.0" customHeight="1">
      <c r="A247" s="50" t="s">
        <v>7694</v>
      </c>
      <c r="B247" s="50" t="s">
        <v>8727</v>
      </c>
      <c r="C247" s="130" t="s">
        <v>10443</v>
      </c>
      <c r="D247" s="5"/>
      <c r="E247" s="5"/>
    </row>
    <row r="248" ht="101.25" customHeight="1">
      <c r="A248" s="50" t="s">
        <v>7694</v>
      </c>
      <c r="B248" s="50" t="s">
        <v>8059</v>
      </c>
      <c r="C248" s="1219" t="s">
        <v>3357</v>
      </c>
      <c r="D248" s="5"/>
    </row>
    <row r="249">
      <c r="A249" s="43" t="s">
        <v>7620</v>
      </c>
      <c r="B249" s="43" t="s">
        <v>7532</v>
      </c>
      <c r="C249" s="43" t="s">
        <v>10444</v>
      </c>
      <c r="D249" s="43" t="s">
        <v>10445</v>
      </c>
      <c r="E249" s="43" t="s">
        <v>10446</v>
      </c>
    </row>
    <row r="250">
      <c r="A250" s="50" t="s">
        <v>7620</v>
      </c>
      <c r="B250" s="50" t="s">
        <v>8221</v>
      </c>
      <c r="C250" s="43" t="s">
        <v>10447</v>
      </c>
      <c r="D250" s="5"/>
    </row>
    <row r="251">
      <c r="A251" s="133" t="s">
        <v>8117</v>
      </c>
      <c r="B251" s="133" t="s">
        <v>7499</v>
      </c>
      <c r="C251" s="133"/>
      <c r="D251" s="447"/>
      <c r="E251" s="447"/>
      <c r="F251" s="10"/>
      <c r="G251" s="10"/>
      <c r="H251" s="10"/>
      <c r="I251" s="10"/>
      <c r="J251" s="10"/>
      <c r="K251" s="10"/>
      <c r="L251" s="10"/>
      <c r="M251" s="10"/>
      <c r="N251" s="10"/>
      <c r="O251" s="10"/>
      <c r="P251" s="10"/>
      <c r="Q251" s="10"/>
      <c r="R251" s="10"/>
      <c r="S251" s="10"/>
      <c r="T251" s="10"/>
      <c r="U251" s="10"/>
      <c r="V251" s="10"/>
      <c r="W251" s="10"/>
      <c r="X251" s="10"/>
      <c r="Y251" s="10"/>
      <c r="Z251" s="10"/>
    </row>
    <row r="252">
      <c r="A252" s="1216" t="s">
        <v>8117</v>
      </c>
      <c r="B252" s="166" t="s">
        <v>7620</v>
      </c>
      <c r="C252" s="43" t="s">
        <v>10448</v>
      </c>
      <c r="D252" s="5"/>
      <c r="E252" s="5"/>
    </row>
    <row r="253">
      <c r="A253" s="269" t="s">
        <v>8126</v>
      </c>
      <c r="B253" s="133" t="s">
        <v>7636</v>
      </c>
      <c r="C253" s="133" t="s">
        <v>10449</v>
      </c>
      <c r="D253" s="133" t="s">
        <v>10450</v>
      </c>
      <c r="E253" s="447"/>
      <c r="F253" s="10"/>
      <c r="G253" s="10"/>
      <c r="H253" s="10"/>
      <c r="I253" s="10"/>
      <c r="J253" s="10"/>
      <c r="K253" s="10"/>
      <c r="L253" s="10"/>
      <c r="M253" s="10"/>
      <c r="N253" s="10"/>
      <c r="O253" s="10"/>
      <c r="P253" s="10"/>
      <c r="Q253" s="10"/>
      <c r="R253" s="10"/>
      <c r="S253" s="10"/>
      <c r="T253" s="10"/>
      <c r="U253" s="10"/>
      <c r="V253" s="10"/>
      <c r="W253" s="10"/>
      <c r="X253" s="10"/>
      <c r="Y253" s="10"/>
      <c r="Z253" s="10"/>
    </row>
    <row r="254">
      <c r="A254" s="43" t="s">
        <v>10293</v>
      </c>
      <c r="B254" s="43" t="s">
        <v>7905</v>
      </c>
      <c r="C254" s="43" t="s">
        <v>10451</v>
      </c>
      <c r="D254" s="5"/>
      <c r="E254" s="5"/>
    </row>
    <row r="255">
      <c r="A255" s="50" t="s">
        <v>10452</v>
      </c>
      <c r="B255" s="50" t="s">
        <v>8117</v>
      </c>
      <c r="C255" s="43"/>
      <c r="D255" s="5"/>
    </row>
    <row r="256">
      <c r="A256" s="50" t="s">
        <v>8964</v>
      </c>
      <c r="B256" s="50" t="s">
        <v>8121</v>
      </c>
      <c r="C256" s="43" t="s">
        <v>10453</v>
      </c>
      <c r="D256" s="5"/>
    </row>
    <row r="257">
      <c r="A257" s="269" t="s">
        <v>8964</v>
      </c>
      <c r="B257" s="133" t="s">
        <v>10454</v>
      </c>
      <c r="C257" s="133"/>
      <c r="D257" s="447"/>
      <c r="E257" s="447"/>
      <c r="F257" s="10"/>
      <c r="G257" s="10"/>
      <c r="H257" s="10"/>
      <c r="I257" s="10"/>
      <c r="J257" s="10"/>
      <c r="K257" s="10"/>
      <c r="L257" s="10"/>
      <c r="M257" s="10"/>
      <c r="N257" s="10"/>
      <c r="O257" s="10"/>
      <c r="P257" s="10"/>
      <c r="Q257" s="10"/>
      <c r="R257" s="10"/>
      <c r="S257" s="10"/>
      <c r="T257" s="10"/>
      <c r="U257" s="10"/>
      <c r="V257" s="10"/>
      <c r="W257" s="10"/>
      <c r="X257" s="10"/>
      <c r="Y257" s="10"/>
      <c r="Z257" s="10"/>
    </row>
    <row r="258">
      <c r="A258" s="269" t="s">
        <v>8130</v>
      </c>
      <c r="B258" s="133" t="s">
        <v>7532</v>
      </c>
      <c r="C258" s="133" t="s">
        <v>8130</v>
      </c>
      <c r="D258" s="447"/>
      <c r="E258" s="447"/>
      <c r="F258" s="10"/>
      <c r="G258" s="10"/>
      <c r="H258" s="10"/>
      <c r="I258" s="10"/>
      <c r="J258" s="10"/>
      <c r="K258" s="10"/>
      <c r="L258" s="10"/>
      <c r="M258" s="10"/>
      <c r="N258" s="10"/>
      <c r="O258" s="10"/>
      <c r="P258" s="10"/>
      <c r="Q258" s="10"/>
      <c r="R258" s="10"/>
      <c r="S258" s="10"/>
      <c r="T258" s="10"/>
      <c r="U258" s="10"/>
      <c r="V258" s="10"/>
      <c r="W258" s="10"/>
      <c r="X258" s="10"/>
      <c r="Y258" s="10"/>
      <c r="Z258" s="10"/>
    </row>
    <row r="259">
      <c r="A259" s="43" t="s">
        <v>8130</v>
      </c>
      <c r="B259" s="43" t="s">
        <v>7877</v>
      </c>
      <c r="C259" s="43" t="s">
        <v>10455</v>
      </c>
      <c r="D259" s="5"/>
      <c r="E259" s="5"/>
    </row>
    <row r="260">
      <c r="A260" s="43" t="s">
        <v>8130</v>
      </c>
      <c r="B260" s="43" t="s">
        <v>7982</v>
      </c>
      <c r="C260" s="43" t="s">
        <v>10456</v>
      </c>
      <c r="D260" s="5"/>
      <c r="E260" s="5"/>
    </row>
    <row r="261">
      <c r="A261" s="50" t="s">
        <v>8130</v>
      </c>
      <c r="B261" s="50" t="s">
        <v>10457</v>
      </c>
      <c r="C261" s="43" t="s">
        <v>10458</v>
      </c>
      <c r="D261" s="5"/>
    </row>
    <row r="262">
      <c r="A262" s="50" t="s">
        <v>8130</v>
      </c>
      <c r="B262" s="50" t="s">
        <v>7820</v>
      </c>
      <c r="C262" s="43" t="s">
        <v>8130</v>
      </c>
      <c r="D262" s="5"/>
    </row>
    <row r="263">
      <c r="A263" s="50" t="s">
        <v>8130</v>
      </c>
      <c r="B263" s="50" t="s">
        <v>7694</v>
      </c>
      <c r="C263" s="43" t="s">
        <v>8130</v>
      </c>
      <c r="D263" s="5"/>
    </row>
    <row r="264">
      <c r="A264" s="552"/>
      <c r="B264" s="43"/>
      <c r="C264" s="43"/>
      <c r="D264" s="447"/>
      <c r="E264" s="447"/>
      <c r="F264" s="10"/>
      <c r="G264" s="10"/>
      <c r="H264" s="10"/>
      <c r="I264" s="10"/>
      <c r="J264" s="10"/>
      <c r="K264" s="10"/>
      <c r="L264" s="10"/>
      <c r="M264" s="10"/>
      <c r="N264" s="10"/>
      <c r="O264" s="10"/>
      <c r="P264" s="10"/>
      <c r="Q264" s="10"/>
      <c r="R264" s="10"/>
      <c r="S264" s="10"/>
      <c r="T264" s="10"/>
      <c r="U264" s="10"/>
      <c r="V264" s="10"/>
      <c r="W264" s="10"/>
      <c r="X264" s="10"/>
      <c r="Y264" s="10"/>
      <c r="Z264" s="10"/>
    </row>
    <row r="265">
      <c r="A265" s="552"/>
      <c r="B265" s="43"/>
      <c r="C265" s="43"/>
      <c r="D265" s="5"/>
      <c r="E265" s="5"/>
    </row>
    <row r="266">
      <c r="A266" s="43" t="s">
        <v>8121</v>
      </c>
      <c r="B266" s="43" t="s">
        <v>10459</v>
      </c>
      <c r="C266" s="43" t="s">
        <v>10460</v>
      </c>
      <c r="D266" s="5"/>
      <c r="E266" s="5"/>
    </row>
    <row r="267">
      <c r="A267" s="43" t="s">
        <v>8059</v>
      </c>
      <c r="B267" s="43" t="s">
        <v>7694</v>
      </c>
      <c r="C267" s="43" t="s">
        <v>10461</v>
      </c>
      <c r="D267" s="363" t="s">
        <v>10462</v>
      </c>
      <c r="E267" s="5"/>
    </row>
    <row r="268">
      <c r="A268" s="269" t="s">
        <v>8059</v>
      </c>
      <c r="B268" s="133" t="s">
        <v>7540</v>
      </c>
      <c r="C268" s="133"/>
      <c r="D268" s="447"/>
      <c r="E268" s="447"/>
      <c r="F268" s="10"/>
      <c r="G268" s="10"/>
      <c r="H268" s="10"/>
      <c r="I268" s="10"/>
      <c r="J268" s="10"/>
      <c r="K268" s="10"/>
      <c r="L268" s="10"/>
      <c r="M268" s="10"/>
      <c r="N268" s="10"/>
      <c r="O268" s="10"/>
      <c r="P268" s="10"/>
      <c r="Q268" s="10"/>
      <c r="R268" s="10"/>
      <c r="S268" s="10"/>
      <c r="T268" s="10"/>
      <c r="U268" s="10"/>
      <c r="V268" s="10"/>
      <c r="W268" s="10"/>
      <c r="X268" s="10"/>
      <c r="Y268" s="10"/>
      <c r="Z268" s="10"/>
    </row>
    <row r="269">
      <c r="A269" s="269" t="s">
        <v>10463</v>
      </c>
      <c r="B269" s="133" t="s">
        <v>9126</v>
      </c>
      <c r="C269" s="133"/>
      <c r="D269" s="447"/>
      <c r="E269" s="447"/>
      <c r="F269" s="10"/>
      <c r="G269" s="10"/>
      <c r="H269" s="10"/>
      <c r="I269" s="10"/>
      <c r="J269" s="10"/>
      <c r="K269" s="10"/>
      <c r="L269" s="10"/>
      <c r="M269" s="10"/>
      <c r="N269" s="10"/>
      <c r="O269" s="10"/>
      <c r="P269" s="10"/>
      <c r="Q269" s="10"/>
      <c r="R269" s="10"/>
      <c r="S269" s="10"/>
      <c r="T269" s="10"/>
      <c r="U269" s="10"/>
      <c r="V269" s="10"/>
      <c r="W269" s="10"/>
      <c r="X269" s="10"/>
      <c r="Y269" s="10"/>
      <c r="Z269" s="10"/>
    </row>
    <row r="270">
      <c r="A270" s="133" t="s">
        <v>7440</v>
      </c>
      <c r="B270" s="133" t="s">
        <v>7466</v>
      </c>
      <c r="C270" s="133" t="s">
        <v>10464</v>
      </c>
      <c r="D270" s="447"/>
      <c r="E270" s="447"/>
      <c r="F270" s="10"/>
      <c r="G270" s="10"/>
      <c r="H270" s="10"/>
      <c r="I270" s="10"/>
      <c r="J270" s="10"/>
      <c r="K270" s="10"/>
      <c r="L270" s="10"/>
      <c r="M270" s="10"/>
      <c r="N270" s="10"/>
      <c r="O270" s="10"/>
      <c r="P270" s="10"/>
      <c r="Q270" s="10"/>
      <c r="R270" s="10"/>
      <c r="S270" s="10"/>
      <c r="T270" s="10"/>
      <c r="U270" s="10"/>
      <c r="V270" s="10"/>
      <c r="W270" s="10"/>
      <c r="X270" s="10"/>
      <c r="Y270" s="10"/>
      <c r="Z270" s="10"/>
    </row>
    <row r="271">
      <c r="A271" s="43" t="s">
        <v>7440</v>
      </c>
      <c r="B271" s="43" t="s">
        <v>8221</v>
      </c>
      <c r="C271" s="43" t="s">
        <v>10465</v>
      </c>
      <c r="D271" s="5"/>
      <c r="E271" s="5"/>
    </row>
    <row r="272">
      <c r="A272" s="43" t="s">
        <v>7440</v>
      </c>
      <c r="B272" s="43" t="s">
        <v>9247</v>
      </c>
      <c r="C272" s="43" t="s">
        <v>10466</v>
      </c>
      <c r="D272" s="5"/>
      <c r="E272" s="5"/>
    </row>
    <row r="273">
      <c r="A273" s="43" t="s">
        <v>7440</v>
      </c>
      <c r="B273" s="43" t="s">
        <v>7445</v>
      </c>
      <c r="C273" s="43" t="s">
        <v>10467</v>
      </c>
      <c r="D273" s="5"/>
      <c r="E273" s="5"/>
    </row>
    <row r="274">
      <c r="A274" s="133" t="s">
        <v>7400</v>
      </c>
      <c r="B274" s="133" t="s">
        <v>7466</v>
      </c>
      <c r="C274" s="133"/>
      <c r="D274" s="447"/>
      <c r="E274" s="447"/>
      <c r="F274" s="10"/>
      <c r="G274" s="10"/>
      <c r="H274" s="10"/>
      <c r="I274" s="10"/>
      <c r="J274" s="10"/>
      <c r="K274" s="10"/>
      <c r="L274" s="10"/>
      <c r="M274" s="10"/>
      <c r="N274" s="10"/>
      <c r="O274" s="10"/>
      <c r="P274" s="10"/>
      <c r="Q274" s="10"/>
      <c r="R274" s="10"/>
      <c r="S274" s="10"/>
      <c r="T274" s="10"/>
      <c r="U274" s="10"/>
      <c r="V274" s="10"/>
      <c r="W274" s="10"/>
      <c r="X274" s="10"/>
      <c r="Y274" s="10"/>
      <c r="Z274" s="10"/>
    </row>
    <row r="275">
      <c r="A275" s="133" t="s">
        <v>8022</v>
      </c>
      <c r="B275" s="133" t="s">
        <v>7804</v>
      </c>
      <c r="C275" s="133" t="s">
        <v>10468</v>
      </c>
      <c r="D275" s="447"/>
      <c r="E275" s="447"/>
      <c r="F275" s="10"/>
      <c r="G275" s="10"/>
      <c r="H275" s="10"/>
      <c r="I275" s="10"/>
      <c r="J275" s="10"/>
      <c r="K275" s="10"/>
      <c r="L275" s="10"/>
      <c r="M275" s="10"/>
      <c r="N275" s="10"/>
      <c r="O275" s="10"/>
      <c r="P275" s="10"/>
      <c r="Q275" s="10"/>
      <c r="R275" s="10"/>
      <c r="S275" s="10"/>
      <c r="T275" s="10"/>
      <c r="U275" s="10"/>
      <c r="V275" s="10"/>
      <c r="W275" s="10"/>
      <c r="X275" s="10"/>
      <c r="Y275" s="10"/>
      <c r="Z275" s="10"/>
    </row>
    <row r="276">
      <c r="A276" s="43" t="s">
        <v>7609</v>
      </c>
      <c r="B276" s="43" t="s">
        <v>10207</v>
      </c>
      <c r="C276" s="43" t="s">
        <v>10469</v>
      </c>
      <c r="D276" s="43" t="s">
        <v>10470</v>
      </c>
      <c r="E276" s="5"/>
    </row>
    <row r="277">
      <c r="A277" s="133" t="s">
        <v>10283</v>
      </c>
      <c r="B277" s="133" t="s">
        <v>10207</v>
      </c>
      <c r="C277" s="133" t="s">
        <v>10471</v>
      </c>
      <c r="D277" s="447"/>
      <c r="E277" s="447"/>
      <c r="F277" s="10"/>
      <c r="G277" s="10"/>
      <c r="H277" s="10"/>
      <c r="I277" s="10"/>
      <c r="J277" s="10"/>
      <c r="K277" s="10"/>
      <c r="L277" s="10"/>
      <c r="M277" s="10"/>
      <c r="N277" s="10"/>
      <c r="O277" s="10"/>
      <c r="P277" s="10"/>
      <c r="Q277" s="10"/>
      <c r="R277" s="10"/>
      <c r="S277" s="10"/>
      <c r="T277" s="10"/>
      <c r="U277" s="10"/>
      <c r="V277" s="10"/>
      <c r="W277" s="10"/>
      <c r="X277" s="10"/>
      <c r="Y277" s="10"/>
      <c r="Z277" s="10"/>
    </row>
    <row r="278">
      <c r="A278" s="50" t="s">
        <v>10283</v>
      </c>
      <c r="B278" s="50" t="s">
        <v>7664</v>
      </c>
      <c r="C278" s="43" t="s">
        <v>10279</v>
      </c>
      <c r="D278" s="5"/>
    </row>
    <row r="279">
      <c r="A279" s="133" t="s">
        <v>7905</v>
      </c>
      <c r="B279" s="133" t="s">
        <v>10207</v>
      </c>
      <c r="C279" s="133" t="s">
        <v>10472</v>
      </c>
      <c r="D279" s="447"/>
      <c r="E279" s="447"/>
      <c r="F279" s="10"/>
      <c r="G279" s="10"/>
      <c r="H279" s="10"/>
      <c r="I279" s="10"/>
      <c r="J279" s="10"/>
      <c r="K279" s="10"/>
      <c r="L279" s="10"/>
      <c r="M279" s="10"/>
      <c r="N279" s="10"/>
      <c r="O279" s="10"/>
      <c r="P279" s="10"/>
      <c r="Q279" s="10"/>
      <c r="R279" s="10"/>
      <c r="S279" s="10"/>
      <c r="T279" s="10"/>
      <c r="U279" s="10"/>
      <c r="V279" s="10"/>
      <c r="W279" s="10"/>
      <c r="X279" s="10"/>
      <c r="Y279" s="10"/>
      <c r="Z279" s="10"/>
    </row>
    <row r="280">
      <c r="A280" s="43" t="s">
        <v>7905</v>
      </c>
      <c r="B280" s="43" t="s">
        <v>7694</v>
      </c>
      <c r="C280" s="43" t="s">
        <v>10473</v>
      </c>
      <c r="D280" s="5"/>
      <c r="E280" s="5"/>
    </row>
    <row r="281">
      <c r="A281" s="43" t="s">
        <v>7905</v>
      </c>
      <c r="B281" s="43" t="s">
        <v>8130</v>
      </c>
      <c r="C281" s="43" t="s">
        <v>10474</v>
      </c>
      <c r="D281" s="43" t="s">
        <v>10475</v>
      </c>
      <c r="E281" s="5"/>
    </row>
    <row r="282">
      <c r="A282" s="50" t="s">
        <v>7905</v>
      </c>
      <c r="B282" s="50" t="s">
        <v>10476</v>
      </c>
      <c r="C282" s="43" t="s">
        <v>10477</v>
      </c>
      <c r="D282" s="5"/>
    </row>
    <row r="283">
      <c r="A283" s="50" t="s">
        <v>7905</v>
      </c>
      <c r="B283" s="50" t="s">
        <v>7540</v>
      </c>
      <c r="C283" s="43" t="s">
        <v>10478</v>
      </c>
      <c r="D283" s="5"/>
    </row>
    <row r="284">
      <c r="A284" s="133" t="s">
        <v>10479</v>
      </c>
      <c r="B284" s="133" t="s">
        <v>10480</v>
      </c>
      <c r="C284" s="133"/>
      <c r="D284" s="447"/>
      <c r="E284" s="447"/>
      <c r="F284" s="10"/>
      <c r="G284" s="10"/>
      <c r="H284" s="10"/>
      <c r="I284" s="10"/>
      <c r="J284" s="10"/>
      <c r="K284" s="10"/>
      <c r="L284" s="10"/>
      <c r="M284" s="10"/>
      <c r="N284" s="10"/>
      <c r="O284" s="10"/>
      <c r="P284" s="10"/>
      <c r="Q284" s="10"/>
      <c r="R284" s="10"/>
      <c r="S284" s="10"/>
      <c r="T284" s="10"/>
      <c r="U284" s="10"/>
      <c r="V284" s="10"/>
      <c r="W284" s="10"/>
      <c r="X284" s="10"/>
      <c r="Y284" s="10"/>
      <c r="Z284" s="10"/>
    </row>
    <row r="285">
      <c r="A285" s="269" t="s">
        <v>8221</v>
      </c>
      <c r="B285" s="133" t="s">
        <v>7406</v>
      </c>
      <c r="C285" s="133" t="s">
        <v>10481</v>
      </c>
      <c r="D285" s="447"/>
      <c r="E285" s="447"/>
      <c r="F285" s="10"/>
      <c r="G285" s="10"/>
      <c r="H285" s="10"/>
      <c r="I285" s="10"/>
      <c r="J285" s="10"/>
      <c r="K285" s="10"/>
      <c r="L285" s="10"/>
      <c r="M285" s="10"/>
      <c r="N285" s="10"/>
      <c r="O285" s="10"/>
      <c r="P285" s="10"/>
      <c r="Q285" s="10"/>
      <c r="R285" s="10"/>
      <c r="S285" s="10"/>
      <c r="T285" s="10"/>
      <c r="U285" s="10"/>
      <c r="V285" s="10"/>
      <c r="W285" s="10"/>
      <c r="X285" s="10"/>
      <c r="Y285" s="10"/>
      <c r="Z285" s="10"/>
    </row>
    <row r="286">
      <c r="A286" s="43" t="s">
        <v>8221</v>
      </c>
      <c r="B286" s="43" t="s">
        <v>7838</v>
      </c>
      <c r="C286" s="43" t="s">
        <v>10482</v>
      </c>
      <c r="D286" s="5"/>
      <c r="E286" s="5"/>
    </row>
    <row r="287">
      <c r="A287" s="43" t="s">
        <v>8221</v>
      </c>
      <c r="B287" s="43" t="s">
        <v>7511</v>
      </c>
      <c r="C287" s="43" t="s">
        <v>10483</v>
      </c>
      <c r="D287" s="43" t="s">
        <v>10484</v>
      </c>
      <c r="E287" s="5"/>
    </row>
    <row r="288">
      <c r="A288" s="43" t="s">
        <v>8221</v>
      </c>
      <c r="B288" s="43" t="s">
        <v>10485</v>
      </c>
      <c r="C288" s="43" t="s">
        <v>10486</v>
      </c>
      <c r="D288" s="43" t="s">
        <v>10487</v>
      </c>
      <c r="E288" s="43" t="s">
        <v>10488</v>
      </c>
    </row>
    <row r="289">
      <c r="A289" s="50" t="s">
        <v>8221</v>
      </c>
      <c r="B289" s="50" t="s">
        <v>7554</v>
      </c>
      <c r="C289" s="5"/>
      <c r="D289" s="5"/>
    </row>
    <row r="290">
      <c r="A290" s="50" t="s">
        <v>8229</v>
      </c>
      <c r="B290" s="50" t="s">
        <v>7791</v>
      </c>
      <c r="C290" s="5"/>
      <c r="D290" s="5"/>
    </row>
    <row r="291">
      <c r="A291" s="133" t="s">
        <v>9041</v>
      </c>
      <c r="B291" s="133" t="s">
        <v>10489</v>
      </c>
      <c r="C291" s="133"/>
      <c r="D291" s="447"/>
      <c r="E291" s="447"/>
      <c r="F291" s="10"/>
      <c r="G291" s="10"/>
      <c r="H291" s="10"/>
      <c r="I291" s="10"/>
      <c r="J291" s="10"/>
      <c r="K291" s="10"/>
      <c r="L291" s="10"/>
      <c r="M291" s="10"/>
      <c r="N291" s="10"/>
      <c r="O291" s="10"/>
      <c r="P291" s="10"/>
      <c r="Q291" s="10"/>
      <c r="R291" s="10"/>
      <c r="S291" s="10"/>
      <c r="T291" s="10"/>
      <c r="U291" s="10"/>
      <c r="V291" s="10"/>
      <c r="W291" s="10"/>
      <c r="X291" s="10"/>
      <c r="Y291" s="10"/>
      <c r="Z291" s="10"/>
    </row>
    <row r="292">
      <c r="A292" s="269" t="s">
        <v>9041</v>
      </c>
      <c r="B292" s="133" t="s">
        <v>7499</v>
      </c>
      <c r="C292" s="133" t="s">
        <v>10490</v>
      </c>
      <c r="D292" s="447"/>
      <c r="E292" s="447"/>
      <c r="F292" s="10"/>
      <c r="G292" s="10"/>
      <c r="H292" s="10"/>
      <c r="I292" s="10"/>
      <c r="J292" s="10"/>
      <c r="K292" s="10"/>
      <c r="L292" s="10"/>
      <c r="M292" s="10"/>
      <c r="N292" s="10"/>
      <c r="O292" s="10"/>
      <c r="P292" s="10"/>
      <c r="Q292" s="10"/>
      <c r="R292" s="10"/>
      <c r="S292" s="10"/>
      <c r="T292" s="10"/>
      <c r="U292" s="10"/>
      <c r="V292" s="10"/>
      <c r="W292" s="10"/>
      <c r="X292" s="10"/>
      <c r="Y292" s="10"/>
      <c r="Z292" s="10"/>
    </row>
    <row r="293">
      <c r="A293" s="133" t="s">
        <v>9041</v>
      </c>
      <c r="B293" s="133" t="s">
        <v>7838</v>
      </c>
      <c r="C293" s="43" t="s">
        <v>10491</v>
      </c>
      <c r="D293" s="5"/>
      <c r="E293" s="447"/>
      <c r="F293" s="10"/>
      <c r="G293" s="10"/>
      <c r="H293" s="10"/>
      <c r="I293" s="10"/>
      <c r="J293" s="10"/>
      <c r="K293" s="10"/>
      <c r="L293" s="10"/>
      <c r="M293" s="10"/>
      <c r="N293" s="10"/>
      <c r="O293" s="10"/>
      <c r="P293" s="10"/>
      <c r="Q293" s="10"/>
      <c r="R293" s="10"/>
      <c r="S293" s="10"/>
      <c r="T293" s="10"/>
      <c r="U293" s="10"/>
      <c r="V293" s="10"/>
      <c r="W293" s="10"/>
      <c r="X293" s="10"/>
      <c r="Y293" s="10"/>
      <c r="Z293" s="10"/>
    </row>
    <row r="294">
      <c r="A294" s="133" t="s">
        <v>7596</v>
      </c>
      <c r="B294" s="133" t="s">
        <v>10206</v>
      </c>
      <c r="C294" s="133"/>
      <c r="D294" s="447"/>
      <c r="E294" s="447"/>
      <c r="F294" s="10"/>
      <c r="G294" s="10"/>
      <c r="H294" s="10"/>
      <c r="I294" s="10"/>
      <c r="J294" s="10"/>
      <c r="K294" s="10"/>
      <c r="L294" s="10"/>
      <c r="M294" s="10"/>
      <c r="N294" s="10"/>
      <c r="O294" s="10"/>
      <c r="P294" s="10"/>
      <c r="Q294" s="10"/>
      <c r="R294" s="10"/>
      <c r="S294" s="10"/>
      <c r="T294" s="10"/>
      <c r="U294" s="10"/>
      <c r="V294" s="10"/>
      <c r="W294" s="10"/>
      <c r="X294" s="10"/>
      <c r="Y294" s="10"/>
      <c r="Z294" s="10"/>
    </row>
    <row r="295">
      <c r="A295" s="269" t="s">
        <v>7596</v>
      </c>
      <c r="B295" s="133" t="s">
        <v>10367</v>
      </c>
      <c r="C295" s="133" t="s">
        <v>10492</v>
      </c>
      <c r="D295" s="447"/>
      <c r="E295" s="447"/>
      <c r="F295" s="10"/>
      <c r="G295" s="10"/>
      <c r="H295" s="10"/>
      <c r="I295" s="10"/>
      <c r="J295" s="10"/>
      <c r="K295" s="10"/>
      <c r="L295" s="10"/>
      <c r="M295" s="10"/>
      <c r="N295" s="10"/>
      <c r="O295" s="10"/>
      <c r="P295" s="10"/>
      <c r="Q295" s="10"/>
      <c r="R295" s="10"/>
      <c r="S295" s="10"/>
      <c r="T295" s="10"/>
      <c r="U295" s="10"/>
      <c r="V295" s="10"/>
      <c r="W295" s="10"/>
      <c r="X295" s="10"/>
      <c r="Y295" s="10"/>
      <c r="Z295" s="10"/>
    </row>
    <row r="296">
      <c r="A296" s="43" t="s">
        <v>7596</v>
      </c>
      <c r="B296" s="43" t="s">
        <v>7532</v>
      </c>
      <c r="C296" s="43" t="s">
        <v>10493</v>
      </c>
      <c r="D296" s="43" t="s">
        <v>10494</v>
      </c>
      <c r="E296" s="5"/>
    </row>
    <row r="297">
      <c r="A297" s="133" t="s">
        <v>9146</v>
      </c>
      <c r="B297" s="133" t="s">
        <v>7617</v>
      </c>
      <c r="C297" s="133" t="s">
        <v>10495</v>
      </c>
      <c r="D297" s="447"/>
      <c r="E297" s="447"/>
      <c r="F297" s="10"/>
      <c r="G297" s="10"/>
      <c r="H297" s="10"/>
      <c r="I297" s="10"/>
      <c r="J297" s="10"/>
      <c r="K297" s="10"/>
      <c r="L297" s="10"/>
      <c r="M297" s="10"/>
      <c r="N297" s="10"/>
      <c r="O297" s="10"/>
      <c r="P297" s="10"/>
      <c r="Q297" s="10"/>
      <c r="R297" s="10"/>
      <c r="S297" s="10"/>
      <c r="T297" s="10"/>
      <c r="U297" s="10"/>
      <c r="V297" s="10"/>
      <c r="W297" s="10"/>
      <c r="X297" s="10"/>
      <c r="Y297" s="10"/>
      <c r="Z297" s="10"/>
    </row>
    <row r="298">
      <c r="A298" s="269" t="s">
        <v>9146</v>
      </c>
      <c r="B298" s="133" t="s">
        <v>9095</v>
      </c>
      <c r="C298" s="133" t="s">
        <v>10496</v>
      </c>
      <c r="D298" s="447"/>
      <c r="E298" s="447"/>
      <c r="F298" s="10"/>
      <c r="G298" s="10"/>
      <c r="H298" s="10"/>
      <c r="I298" s="10"/>
      <c r="J298" s="10"/>
      <c r="K298" s="10"/>
      <c r="L298" s="10"/>
      <c r="M298" s="10"/>
      <c r="N298" s="10"/>
      <c r="O298" s="10"/>
      <c r="P298" s="10"/>
      <c r="Q298" s="10"/>
      <c r="R298" s="10"/>
      <c r="S298" s="10"/>
      <c r="T298" s="10"/>
      <c r="U298" s="10"/>
      <c r="V298" s="10"/>
      <c r="W298" s="10"/>
      <c r="X298" s="10"/>
      <c r="Y298" s="10"/>
      <c r="Z298" s="10"/>
    </row>
    <row r="299">
      <c r="A299" s="43" t="s">
        <v>9146</v>
      </c>
      <c r="B299" s="43" t="s">
        <v>7982</v>
      </c>
      <c r="C299" s="43" t="s">
        <v>10497</v>
      </c>
      <c r="D299" s="43"/>
      <c r="E299" s="5"/>
    </row>
    <row r="300">
      <c r="A300" s="43" t="s">
        <v>9146</v>
      </c>
      <c r="B300" s="43" t="s">
        <v>7694</v>
      </c>
      <c r="C300" s="43"/>
      <c r="D300" s="5"/>
      <c r="E300" s="5"/>
    </row>
    <row r="301">
      <c r="A301" s="43" t="s">
        <v>9146</v>
      </c>
      <c r="B301" s="43" t="s">
        <v>7820</v>
      </c>
      <c r="C301" s="43" t="s">
        <v>10498</v>
      </c>
      <c r="D301" s="43" t="s">
        <v>10499</v>
      </c>
      <c r="E301" s="5"/>
    </row>
    <row r="302">
      <c r="A302" s="43" t="s">
        <v>9146</v>
      </c>
      <c r="B302" s="43" t="s">
        <v>8121</v>
      </c>
      <c r="C302" s="43" t="s">
        <v>10500</v>
      </c>
      <c r="D302" s="5"/>
      <c r="E302" s="5"/>
    </row>
    <row r="303">
      <c r="A303" s="50" t="s">
        <v>7697</v>
      </c>
      <c r="B303" s="50" t="s">
        <v>10365</v>
      </c>
      <c r="C303" s="43" t="s">
        <v>10501</v>
      </c>
      <c r="D303" s="5"/>
    </row>
    <row r="304">
      <c r="A304" s="50" t="s">
        <v>9146</v>
      </c>
      <c r="B304" s="50" t="s">
        <v>8059</v>
      </c>
      <c r="C304" s="5"/>
      <c r="D304" s="5"/>
    </row>
    <row r="305">
      <c r="A305" s="50" t="s">
        <v>9146</v>
      </c>
      <c r="B305" s="50" t="s">
        <v>8121</v>
      </c>
      <c r="C305" s="43" t="s">
        <v>10502</v>
      </c>
      <c r="D305" s="5"/>
    </row>
    <row r="306">
      <c r="A306" s="50" t="s">
        <v>10503</v>
      </c>
      <c r="B306" s="50" t="s">
        <v>7532</v>
      </c>
      <c r="C306" s="43" t="s">
        <v>10504</v>
      </c>
      <c r="D306" s="43" t="s">
        <v>10505</v>
      </c>
    </row>
    <row r="307">
      <c r="A307" s="50" t="s">
        <v>7617</v>
      </c>
      <c r="B307" s="50" t="s">
        <v>7820</v>
      </c>
      <c r="C307" s="43" t="s">
        <v>10506</v>
      </c>
    </row>
    <row r="308">
      <c r="A308" s="43" t="s">
        <v>8727</v>
      </c>
      <c r="B308" s="43" t="s">
        <v>7982</v>
      </c>
      <c r="C308" s="508" t="s">
        <v>10507</v>
      </c>
      <c r="D308" s="43" t="s">
        <v>10508</v>
      </c>
      <c r="E308" s="43" t="s">
        <v>10509</v>
      </c>
      <c r="F308" s="43" t="s">
        <v>10510</v>
      </c>
    </row>
    <row r="309">
      <c r="A309" s="43" t="s">
        <v>8727</v>
      </c>
      <c r="B309" s="43" t="s">
        <v>7694</v>
      </c>
      <c r="C309" s="43" t="s">
        <v>10511</v>
      </c>
      <c r="D309" s="43" t="s">
        <v>10512</v>
      </c>
      <c r="E309" s="5"/>
    </row>
    <row r="310">
      <c r="A310" s="50" t="s">
        <v>7544</v>
      </c>
      <c r="B310" s="50" t="s">
        <v>10513</v>
      </c>
      <c r="C310" s="5"/>
      <c r="D310" s="5"/>
    </row>
    <row r="311">
      <c r="A311" s="269" t="s">
        <v>8241</v>
      </c>
      <c r="B311" s="133" t="s">
        <v>7386</v>
      </c>
      <c r="C311" s="133"/>
      <c r="D311" s="447"/>
      <c r="E311" s="447"/>
      <c r="F311" s="10"/>
      <c r="G311" s="10"/>
      <c r="H311" s="10"/>
      <c r="I311" s="10"/>
      <c r="J311" s="10"/>
      <c r="K311" s="10"/>
      <c r="L311" s="10"/>
      <c r="M311" s="10"/>
      <c r="N311" s="10"/>
      <c r="O311" s="10"/>
      <c r="P311" s="10"/>
      <c r="Q311" s="10"/>
      <c r="R311" s="10"/>
      <c r="S311" s="10"/>
      <c r="T311" s="10"/>
      <c r="U311" s="10"/>
      <c r="V311" s="10"/>
      <c r="W311" s="10"/>
      <c r="X311" s="10"/>
      <c r="Y311" s="10"/>
      <c r="Z311" s="10"/>
    </row>
    <row r="312">
      <c r="A312" s="50" t="s">
        <v>8252</v>
      </c>
      <c r="B312" s="50" t="s">
        <v>9993</v>
      </c>
      <c r="C312" s="5"/>
      <c r="D312" s="5"/>
    </row>
    <row r="313">
      <c r="A313" s="50" t="s">
        <v>6680</v>
      </c>
      <c r="B313" s="50"/>
      <c r="C313" s="5"/>
      <c r="D313" s="5"/>
    </row>
    <row r="314">
      <c r="A314" s="50" t="s">
        <v>8252</v>
      </c>
      <c r="B314" s="50" t="s">
        <v>7554</v>
      </c>
      <c r="C314" s="5"/>
      <c r="D314" s="5"/>
    </row>
    <row r="315">
      <c r="A315" s="50" t="s">
        <v>8099</v>
      </c>
      <c r="B315" s="50" t="s">
        <v>10514</v>
      </c>
      <c r="C315" s="306" t="s">
        <v>10515</v>
      </c>
      <c r="D315" s="5"/>
    </row>
    <row r="316">
      <c r="A316" s="50" t="s">
        <v>8294</v>
      </c>
      <c r="B316" s="50" t="s">
        <v>7804</v>
      </c>
      <c r="C316" s="43" t="s">
        <v>10516</v>
      </c>
      <c r="D316" s="5"/>
    </row>
    <row r="317">
      <c r="A317" s="133" t="s">
        <v>8264</v>
      </c>
      <c r="B317" s="133" t="s">
        <v>9041</v>
      </c>
      <c r="C317" s="133" t="s">
        <v>10517</v>
      </c>
      <c r="D317" s="447"/>
      <c r="E317" s="447"/>
      <c r="F317" s="10"/>
      <c r="G317" s="10"/>
      <c r="H317" s="10"/>
      <c r="I317" s="10"/>
      <c r="J317" s="10"/>
      <c r="K317" s="10"/>
      <c r="L317" s="10"/>
      <c r="M317" s="10"/>
      <c r="N317" s="10"/>
      <c r="O317" s="10"/>
      <c r="P317" s="10"/>
      <c r="Q317" s="10"/>
      <c r="R317" s="10"/>
      <c r="S317" s="10"/>
      <c r="T317" s="10"/>
      <c r="U317" s="10"/>
      <c r="V317" s="10"/>
      <c r="W317" s="10"/>
      <c r="X317" s="10"/>
      <c r="Y317" s="10"/>
      <c r="Z317" s="10"/>
    </row>
    <row r="318">
      <c r="A318" s="133" t="s">
        <v>1878</v>
      </c>
      <c r="B318" s="133" t="s">
        <v>7561</v>
      </c>
      <c r="C318" s="133"/>
      <c r="D318" s="447"/>
      <c r="E318" s="447"/>
      <c r="F318" s="10"/>
      <c r="G318" s="10"/>
      <c r="H318" s="10"/>
      <c r="I318" s="10"/>
      <c r="J318" s="10"/>
      <c r="K318" s="10"/>
      <c r="L318" s="10"/>
      <c r="M318" s="10"/>
      <c r="N318" s="10"/>
      <c r="O318" s="10"/>
      <c r="P318" s="10"/>
      <c r="Q318" s="10"/>
      <c r="R318" s="10"/>
      <c r="S318" s="10"/>
      <c r="T318" s="10"/>
      <c r="U318" s="10"/>
      <c r="V318" s="10"/>
      <c r="W318" s="10"/>
      <c r="X318" s="10"/>
      <c r="Y318" s="10"/>
      <c r="Z318" s="10"/>
    </row>
    <row r="319">
      <c r="A319" s="43" t="s">
        <v>1878</v>
      </c>
      <c r="B319" s="43" t="s">
        <v>7469</v>
      </c>
      <c r="C319" s="43" t="s">
        <v>10518</v>
      </c>
      <c r="D319" s="5"/>
      <c r="E319" s="5"/>
    </row>
    <row r="320">
      <c r="A320" s="50" t="s">
        <v>7556</v>
      </c>
      <c r="B320" s="50" t="s">
        <v>7540</v>
      </c>
      <c r="C320" s="50" t="s">
        <v>10279</v>
      </c>
    </row>
    <row r="321">
      <c r="A321" s="50" t="s">
        <v>8059</v>
      </c>
      <c r="B321" s="50" t="s">
        <v>7394</v>
      </c>
      <c r="C321" s="43" t="s">
        <v>10519</v>
      </c>
      <c r="D321" s="5"/>
    </row>
    <row r="322">
      <c r="A322" s="50" t="s">
        <v>8121</v>
      </c>
      <c r="B322" s="50" t="s">
        <v>8117</v>
      </c>
      <c r="C322" s="43" t="s">
        <v>10520</v>
      </c>
      <c r="D322" s="5"/>
    </row>
    <row r="323">
      <c r="A323" s="50" t="s">
        <v>7662</v>
      </c>
      <c r="B323" s="50" t="s">
        <v>7681</v>
      </c>
      <c r="C323" s="43" t="s">
        <v>10521</v>
      </c>
      <c r="D323" s="5"/>
    </row>
    <row r="324">
      <c r="A324" s="50" t="s">
        <v>10522</v>
      </c>
      <c r="B324" s="50" t="s">
        <v>10523</v>
      </c>
      <c r="C324" s="5"/>
      <c r="D324" s="5"/>
    </row>
    <row r="325">
      <c r="A325" s="50" t="s">
        <v>10524</v>
      </c>
      <c r="B325" s="50" t="s">
        <v>7520</v>
      </c>
      <c r="C325" s="5"/>
      <c r="D325" s="5"/>
    </row>
    <row r="326">
      <c r="A326" s="50" t="s">
        <v>7948</v>
      </c>
      <c r="B326" s="50" t="s">
        <v>10525</v>
      </c>
      <c r="C326" s="5"/>
      <c r="D326" s="5"/>
    </row>
    <row r="327">
      <c r="A327" s="50" t="s">
        <v>7702</v>
      </c>
      <c r="B327" s="50" t="s">
        <v>10526</v>
      </c>
      <c r="C327" s="43" t="s">
        <v>10527</v>
      </c>
      <c r="D327" s="5"/>
    </row>
    <row r="328">
      <c r="A328" s="50" t="s">
        <v>10231</v>
      </c>
      <c r="B328" s="50" t="s">
        <v>7390</v>
      </c>
      <c r="C328" s="43" t="s">
        <v>10528</v>
      </c>
      <c r="D328" s="5"/>
    </row>
    <row r="329">
      <c r="A329" s="50" t="s">
        <v>10350</v>
      </c>
      <c r="B329" s="50" t="s">
        <v>7540</v>
      </c>
      <c r="C329" s="43" t="s">
        <v>10529</v>
      </c>
      <c r="D329" s="5"/>
    </row>
    <row r="330">
      <c r="A330" s="50" t="s">
        <v>7532</v>
      </c>
      <c r="B330" s="50" t="s">
        <v>8121</v>
      </c>
      <c r="C330" s="5"/>
      <c r="D330" s="5"/>
    </row>
    <row r="331">
      <c r="A331" s="50" t="s">
        <v>7596</v>
      </c>
      <c r="B331" s="50" t="s">
        <v>10530</v>
      </c>
      <c r="C331" s="43" t="s">
        <v>10528</v>
      </c>
      <c r="D331" s="5"/>
    </row>
    <row r="332">
      <c r="A332" s="50" t="s">
        <v>8178</v>
      </c>
      <c r="B332" s="50" t="s">
        <v>1878</v>
      </c>
      <c r="C332" s="43" t="s">
        <v>10531</v>
      </c>
      <c r="D332" s="5"/>
    </row>
    <row r="333">
      <c r="A333" s="50" t="s">
        <v>7466</v>
      </c>
      <c r="B333" s="50" t="s">
        <v>7485</v>
      </c>
      <c r="C333" s="43" t="s">
        <v>10532</v>
      </c>
      <c r="D333" s="5"/>
    </row>
    <row r="334">
      <c r="A334" s="50" t="s">
        <v>7612</v>
      </c>
      <c r="B334" s="50" t="s">
        <v>10533</v>
      </c>
      <c r="C334" s="5"/>
      <c r="D334" s="5"/>
    </row>
    <row r="335">
      <c r="A335" s="50" t="s">
        <v>10534</v>
      </c>
      <c r="B335" s="50" t="s">
        <v>10535</v>
      </c>
      <c r="C335" s="5"/>
      <c r="D335" s="5"/>
    </row>
    <row r="336">
      <c r="C336" s="5"/>
      <c r="D336" s="5"/>
    </row>
    <row r="337">
      <c r="C337" s="5"/>
      <c r="D337" s="5"/>
    </row>
    <row r="338">
      <c r="C338" s="5"/>
      <c r="D338" s="5"/>
    </row>
    <row r="339">
      <c r="C339" s="5"/>
      <c r="D339" s="5"/>
    </row>
    <row r="340">
      <c r="C340" s="5"/>
      <c r="D340" s="5"/>
    </row>
    <row r="341">
      <c r="C341" s="5"/>
      <c r="D341" s="5"/>
    </row>
    <row r="342">
      <c r="C342" s="5"/>
      <c r="D342" s="5"/>
    </row>
    <row r="343">
      <c r="C343" s="5"/>
      <c r="D343" s="5"/>
    </row>
    <row r="344">
      <c r="C344" s="5"/>
      <c r="D344" s="5"/>
    </row>
    <row r="345">
      <c r="C345" s="5"/>
      <c r="D345" s="5"/>
    </row>
    <row r="346">
      <c r="C346" s="5"/>
      <c r="D346" s="5"/>
    </row>
    <row r="347">
      <c r="C347" s="5"/>
      <c r="D347" s="5"/>
    </row>
    <row r="348">
      <c r="C348" s="5"/>
      <c r="D348" s="5"/>
    </row>
    <row r="349">
      <c r="C349" s="5"/>
      <c r="D349" s="5"/>
    </row>
    <row r="350">
      <c r="C350" s="5"/>
      <c r="D350" s="5"/>
    </row>
    <row r="351">
      <c r="C351" s="5"/>
      <c r="D351" s="5"/>
    </row>
    <row r="352">
      <c r="C352" s="5"/>
      <c r="D352" s="5"/>
    </row>
    <row r="353">
      <c r="C353" s="5"/>
      <c r="D353" s="5"/>
    </row>
    <row r="354">
      <c r="C354" s="5"/>
      <c r="D354" s="5"/>
    </row>
    <row r="355">
      <c r="C355" s="5"/>
      <c r="D355" s="5"/>
    </row>
    <row r="356">
      <c r="C356" s="5"/>
      <c r="D356" s="5"/>
    </row>
    <row r="357">
      <c r="C357" s="5"/>
      <c r="D357" s="5"/>
    </row>
    <row r="358">
      <c r="C358" s="5"/>
      <c r="D358" s="5"/>
    </row>
    <row r="359">
      <c r="C359" s="5"/>
      <c r="D359" s="5"/>
    </row>
    <row r="360">
      <c r="C360" s="5"/>
      <c r="D360" s="5"/>
    </row>
    <row r="361">
      <c r="C361" s="5"/>
      <c r="D361" s="5"/>
    </row>
    <row r="362">
      <c r="C362" s="5"/>
      <c r="D362" s="5"/>
    </row>
    <row r="363">
      <c r="C363" s="5"/>
      <c r="D363" s="5"/>
    </row>
    <row r="364">
      <c r="C364" s="5"/>
      <c r="D364" s="5"/>
    </row>
    <row r="365">
      <c r="C365" s="5"/>
      <c r="D365" s="5"/>
    </row>
    <row r="366">
      <c r="C366" s="5"/>
      <c r="D366" s="5"/>
    </row>
    <row r="367">
      <c r="C367" s="5"/>
      <c r="D367" s="5"/>
    </row>
    <row r="368">
      <c r="C368" s="5"/>
      <c r="D368" s="5"/>
    </row>
    <row r="369">
      <c r="C369" s="5"/>
      <c r="D369" s="5"/>
    </row>
    <row r="370">
      <c r="C370" s="5"/>
      <c r="D370" s="5"/>
    </row>
    <row r="371">
      <c r="C371" s="5"/>
      <c r="D371" s="5"/>
    </row>
    <row r="372">
      <c r="C372" s="5"/>
      <c r="D372" s="5"/>
    </row>
    <row r="373">
      <c r="C373" s="5"/>
      <c r="D373" s="5"/>
    </row>
    <row r="374">
      <c r="C374" s="5"/>
      <c r="D374" s="5"/>
    </row>
    <row r="375">
      <c r="C375" s="5"/>
      <c r="D375" s="5"/>
    </row>
    <row r="376">
      <c r="C376" s="5"/>
      <c r="D376" s="5"/>
    </row>
    <row r="377">
      <c r="C377" s="5"/>
      <c r="D377" s="5"/>
    </row>
    <row r="378">
      <c r="C378" s="5"/>
      <c r="D378" s="5"/>
    </row>
    <row r="379">
      <c r="C379" s="5"/>
      <c r="D379" s="5"/>
    </row>
    <row r="380">
      <c r="C380" s="5"/>
      <c r="D380" s="5"/>
    </row>
    <row r="381">
      <c r="C381" s="5"/>
      <c r="D381" s="5"/>
    </row>
    <row r="382">
      <c r="C382" s="5"/>
      <c r="D382" s="5"/>
    </row>
    <row r="383">
      <c r="C383" s="5"/>
      <c r="D383" s="5"/>
    </row>
    <row r="384">
      <c r="C384" s="5"/>
      <c r="D384" s="5"/>
    </row>
    <row r="385">
      <c r="C385" s="5"/>
      <c r="D385" s="5"/>
    </row>
    <row r="386">
      <c r="C386" s="5"/>
      <c r="D386" s="5"/>
    </row>
    <row r="387">
      <c r="C387" s="5"/>
      <c r="D387" s="5"/>
    </row>
    <row r="388">
      <c r="C388" s="5"/>
      <c r="D388" s="5"/>
    </row>
    <row r="389">
      <c r="C389" s="5"/>
      <c r="D389" s="5"/>
    </row>
    <row r="390">
      <c r="C390" s="5"/>
      <c r="D390" s="5"/>
    </row>
    <row r="391">
      <c r="C391" s="5"/>
      <c r="D391" s="5"/>
    </row>
    <row r="392">
      <c r="C392" s="5"/>
      <c r="D392" s="5"/>
    </row>
    <row r="393">
      <c r="C393" s="5"/>
      <c r="D393" s="5"/>
    </row>
    <row r="394">
      <c r="C394" s="5"/>
      <c r="D394" s="5"/>
    </row>
    <row r="395">
      <c r="C395" s="5"/>
      <c r="D395" s="5"/>
    </row>
    <row r="396">
      <c r="C396" s="5"/>
      <c r="D396" s="5"/>
    </row>
    <row r="397">
      <c r="C397" s="5"/>
      <c r="D397" s="5"/>
    </row>
    <row r="398">
      <c r="C398" s="5"/>
      <c r="D398" s="5"/>
    </row>
    <row r="399">
      <c r="C399" s="5"/>
      <c r="D399" s="5"/>
    </row>
    <row r="400">
      <c r="C400" s="5"/>
      <c r="D400" s="5"/>
    </row>
    <row r="401">
      <c r="C401" s="5"/>
      <c r="D401" s="5"/>
    </row>
    <row r="402">
      <c r="C402" s="5"/>
      <c r="D402" s="5"/>
    </row>
    <row r="403">
      <c r="C403" s="5"/>
      <c r="D403" s="5"/>
    </row>
    <row r="404">
      <c r="C404" s="5"/>
      <c r="D404" s="5"/>
    </row>
    <row r="405">
      <c r="C405" s="5"/>
      <c r="D405" s="5"/>
    </row>
    <row r="406">
      <c r="C406" s="5"/>
      <c r="D406" s="5"/>
    </row>
    <row r="407">
      <c r="C407" s="5"/>
      <c r="D407" s="5"/>
    </row>
    <row r="408">
      <c r="C408" s="5"/>
      <c r="D408" s="5"/>
    </row>
    <row r="409">
      <c r="C409" s="5"/>
      <c r="D409" s="5"/>
    </row>
    <row r="410">
      <c r="C410" s="5"/>
      <c r="D410" s="5"/>
    </row>
    <row r="411">
      <c r="C411" s="5"/>
      <c r="D411" s="5"/>
    </row>
    <row r="412">
      <c r="C412" s="5"/>
      <c r="D412" s="5"/>
    </row>
    <row r="413">
      <c r="C413" s="5"/>
      <c r="D413" s="5"/>
    </row>
    <row r="414">
      <c r="C414" s="5"/>
      <c r="D414" s="5"/>
    </row>
    <row r="415">
      <c r="C415" s="5"/>
      <c r="D415" s="5"/>
    </row>
    <row r="416">
      <c r="C416" s="5"/>
      <c r="D416" s="5"/>
    </row>
    <row r="417">
      <c r="C417" s="5"/>
      <c r="D417" s="5"/>
    </row>
    <row r="418">
      <c r="C418" s="5"/>
      <c r="D418" s="5"/>
    </row>
    <row r="419">
      <c r="C419" s="5"/>
      <c r="D419" s="5"/>
    </row>
    <row r="420">
      <c r="C420" s="5"/>
      <c r="D420" s="5"/>
    </row>
    <row r="421">
      <c r="C421" s="5"/>
      <c r="D421" s="5"/>
    </row>
    <row r="422">
      <c r="C422" s="5"/>
      <c r="D422" s="5"/>
    </row>
    <row r="423">
      <c r="C423" s="5"/>
      <c r="D423" s="5"/>
    </row>
    <row r="424">
      <c r="C424" s="5"/>
      <c r="D424" s="5"/>
    </row>
    <row r="425">
      <c r="C425" s="5"/>
      <c r="D425" s="5"/>
    </row>
    <row r="426">
      <c r="C426" s="5"/>
      <c r="D426" s="5"/>
    </row>
    <row r="427">
      <c r="C427" s="5"/>
      <c r="D427" s="5"/>
    </row>
    <row r="428">
      <c r="C428" s="5"/>
      <c r="D428" s="5"/>
    </row>
    <row r="429">
      <c r="C429" s="5"/>
      <c r="D429" s="5"/>
    </row>
    <row r="430">
      <c r="C430" s="5"/>
      <c r="D430" s="5"/>
    </row>
    <row r="431">
      <c r="C431" s="5"/>
      <c r="D431" s="5"/>
    </row>
    <row r="432">
      <c r="C432" s="5"/>
      <c r="D432" s="5"/>
    </row>
    <row r="433">
      <c r="C433" s="5"/>
      <c r="D433" s="5"/>
    </row>
    <row r="434">
      <c r="C434" s="5"/>
      <c r="D434" s="5"/>
    </row>
    <row r="435">
      <c r="C435" s="5"/>
      <c r="D435" s="5"/>
    </row>
    <row r="436">
      <c r="C436" s="5"/>
      <c r="D436" s="5"/>
    </row>
    <row r="437">
      <c r="C437" s="5"/>
      <c r="D437" s="5"/>
    </row>
    <row r="438">
      <c r="C438" s="5"/>
      <c r="D438" s="5"/>
    </row>
    <row r="439">
      <c r="C439" s="5"/>
      <c r="D439" s="5"/>
    </row>
    <row r="440">
      <c r="C440" s="5"/>
      <c r="D440" s="5"/>
    </row>
    <row r="441">
      <c r="C441" s="5"/>
      <c r="D441" s="5"/>
    </row>
    <row r="442">
      <c r="C442" s="5"/>
      <c r="D442" s="5"/>
    </row>
    <row r="443">
      <c r="C443" s="5"/>
      <c r="D443" s="5"/>
    </row>
    <row r="444">
      <c r="C444" s="5"/>
      <c r="D444" s="5"/>
    </row>
    <row r="445">
      <c r="C445" s="5"/>
      <c r="D445" s="5"/>
    </row>
    <row r="446">
      <c r="C446" s="5"/>
      <c r="D446" s="5"/>
    </row>
    <row r="447">
      <c r="C447" s="5"/>
      <c r="D447" s="5"/>
    </row>
    <row r="448">
      <c r="C448" s="5"/>
      <c r="D448" s="5"/>
    </row>
    <row r="449">
      <c r="C449" s="5"/>
      <c r="D449" s="5"/>
    </row>
    <row r="450">
      <c r="C450" s="5"/>
      <c r="D450" s="5"/>
    </row>
    <row r="451">
      <c r="C451" s="5"/>
      <c r="D451" s="5"/>
    </row>
    <row r="452">
      <c r="C452" s="5"/>
      <c r="D452" s="5"/>
    </row>
    <row r="453">
      <c r="C453" s="5"/>
      <c r="D453" s="5"/>
    </row>
    <row r="454">
      <c r="C454" s="5"/>
      <c r="D454" s="5"/>
    </row>
    <row r="455">
      <c r="C455" s="5"/>
      <c r="D455" s="5"/>
    </row>
    <row r="456">
      <c r="C456" s="5"/>
      <c r="D456" s="5"/>
    </row>
    <row r="457">
      <c r="C457" s="5"/>
      <c r="D457" s="5"/>
    </row>
    <row r="458">
      <c r="C458" s="5"/>
      <c r="D458" s="5"/>
    </row>
    <row r="459">
      <c r="C459" s="5"/>
      <c r="D459" s="5"/>
    </row>
    <row r="460">
      <c r="C460" s="5"/>
      <c r="D460" s="5"/>
    </row>
    <row r="461">
      <c r="C461" s="5"/>
      <c r="D461" s="5"/>
    </row>
    <row r="462">
      <c r="C462" s="5"/>
      <c r="D462" s="5"/>
    </row>
    <row r="463">
      <c r="C463" s="5"/>
      <c r="D463" s="5"/>
    </row>
    <row r="464">
      <c r="C464" s="5"/>
      <c r="D464" s="5"/>
    </row>
    <row r="465">
      <c r="C465" s="5"/>
      <c r="D465" s="5"/>
    </row>
    <row r="466">
      <c r="C466" s="5"/>
      <c r="D466" s="5"/>
    </row>
    <row r="467">
      <c r="C467" s="5"/>
      <c r="D467" s="5"/>
    </row>
    <row r="468">
      <c r="C468" s="5"/>
      <c r="D468" s="5"/>
    </row>
    <row r="469">
      <c r="C469" s="5"/>
      <c r="D469" s="5"/>
    </row>
    <row r="470">
      <c r="C470" s="5"/>
      <c r="D470" s="5"/>
    </row>
    <row r="471">
      <c r="C471" s="5"/>
      <c r="D471" s="5"/>
    </row>
    <row r="472">
      <c r="C472" s="5"/>
      <c r="D472" s="5"/>
    </row>
    <row r="473">
      <c r="C473" s="5"/>
      <c r="D473" s="5"/>
    </row>
    <row r="474">
      <c r="C474" s="5"/>
      <c r="D474" s="5"/>
    </row>
    <row r="475">
      <c r="C475" s="5"/>
      <c r="D475" s="5"/>
    </row>
    <row r="476">
      <c r="C476" s="5"/>
      <c r="D476" s="5"/>
    </row>
    <row r="477">
      <c r="C477" s="5"/>
      <c r="D477" s="5"/>
    </row>
    <row r="478">
      <c r="C478" s="5"/>
      <c r="D478" s="5"/>
    </row>
    <row r="479">
      <c r="C479" s="5"/>
      <c r="D479" s="5"/>
    </row>
    <row r="480">
      <c r="C480" s="5"/>
      <c r="D480" s="5"/>
    </row>
    <row r="481">
      <c r="C481" s="5"/>
      <c r="D481" s="5"/>
    </row>
    <row r="482">
      <c r="C482" s="5"/>
      <c r="D482" s="5"/>
    </row>
    <row r="483">
      <c r="C483" s="5"/>
      <c r="D483" s="5"/>
    </row>
    <row r="484">
      <c r="C484" s="5"/>
      <c r="D484" s="5"/>
    </row>
    <row r="485">
      <c r="C485" s="5"/>
      <c r="D485" s="5"/>
    </row>
    <row r="486">
      <c r="C486" s="5"/>
      <c r="D486" s="5"/>
    </row>
    <row r="487">
      <c r="C487" s="5"/>
      <c r="D487" s="5"/>
    </row>
    <row r="488">
      <c r="C488" s="5"/>
      <c r="D488" s="5"/>
    </row>
    <row r="489">
      <c r="C489" s="5"/>
      <c r="D489" s="5"/>
    </row>
    <row r="490">
      <c r="C490" s="5"/>
      <c r="D490" s="5"/>
    </row>
    <row r="491">
      <c r="C491" s="5"/>
      <c r="D491" s="5"/>
    </row>
    <row r="492">
      <c r="C492" s="5"/>
      <c r="D492" s="5"/>
    </row>
    <row r="493">
      <c r="C493" s="5"/>
      <c r="D493" s="5"/>
    </row>
    <row r="494">
      <c r="C494" s="5"/>
      <c r="D494" s="5"/>
    </row>
    <row r="495">
      <c r="C495" s="5"/>
      <c r="D495" s="5"/>
    </row>
    <row r="496">
      <c r="C496" s="5"/>
      <c r="D496" s="5"/>
    </row>
    <row r="497">
      <c r="C497" s="5"/>
      <c r="D497" s="5"/>
    </row>
    <row r="498">
      <c r="C498" s="5"/>
      <c r="D498" s="5"/>
    </row>
    <row r="499">
      <c r="C499" s="5"/>
      <c r="D499" s="5"/>
    </row>
    <row r="500">
      <c r="C500" s="5"/>
      <c r="D500" s="5"/>
    </row>
    <row r="501">
      <c r="C501" s="5"/>
      <c r="D501" s="5"/>
    </row>
    <row r="502">
      <c r="C502" s="5"/>
      <c r="D502" s="5"/>
    </row>
    <row r="503">
      <c r="C503" s="5"/>
      <c r="D503" s="5"/>
    </row>
    <row r="504">
      <c r="C504" s="5"/>
      <c r="D504" s="5"/>
    </row>
    <row r="505">
      <c r="C505" s="5"/>
      <c r="D505" s="5"/>
    </row>
    <row r="506">
      <c r="C506" s="5"/>
      <c r="D506" s="5"/>
    </row>
    <row r="507">
      <c r="C507" s="5"/>
      <c r="D507" s="5"/>
    </row>
    <row r="508">
      <c r="C508" s="5"/>
      <c r="D508" s="5"/>
    </row>
    <row r="509">
      <c r="C509" s="5"/>
      <c r="D509" s="5"/>
    </row>
    <row r="510">
      <c r="C510" s="5"/>
      <c r="D510" s="5"/>
    </row>
    <row r="511">
      <c r="C511" s="5"/>
      <c r="D511" s="5"/>
    </row>
    <row r="512">
      <c r="C512" s="5"/>
      <c r="D512" s="5"/>
    </row>
    <row r="513">
      <c r="C513" s="5"/>
      <c r="D513" s="5"/>
    </row>
    <row r="514">
      <c r="C514" s="5"/>
      <c r="D514" s="5"/>
    </row>
    <row r="515">
      <c r="C515" s="5"/>
      <c r="D515" s="5"/>
    </row>
    <row r="516">
      <c r="C516" s="5"/>
      <c r="D516" s="5"/>
    </row>
    <row r="517">
      <c r="C517" s="5"/>
      <c r="D517" s="5"/>
    </row>
    <row r="518">
      <c r="C518" s="5"/>
      <c r="D518" s="5"/>
    </row>
    <row r="519">
      <c r="C519" s="5"/>
      <c r="D519" s="5"/>
    </row>
    <row r="520">
      <c r="C520" s="5"/>
      <c r="D520" s="5"/>
    </row>
    <row r="521">
      <c r="C521" s="5"/>
      <c r="D521" s="5"/>
    </row>
    <row r="522">
      <c r="C522" s="5"/>
      <c r="D522" s="5"/>
    </row>
    <row r="523">
      <c r="C523" s="5"/>
      <c r="D523" s="5"/>
    </row>
    <row r="524">
      <c r="C524" s="5"/>
      <c r="D524" s="5"/>
    </row>
    <row r="525">
      <c r="C525" s="5"/>
      <c r="D525" s="5"/>
    </row>
    <row r="526">
      <c r="C526" s="5"/>
      <c r="D526" s="5"/>
    </row>
    <row r="527">
      <c r="C527" s="5"/>
      <c r="D527" s="5"/>
    </row>
    <row r="528">
      <c r="C528" s="5"/>
      <c r="D528" s="5"/>
    </row>
    <row r="529">
      <c r="C529" s="5"/>
      <c r="D529" s="5"/>
    </row>
    <row r="530">
      <c r="C530" s="5"/>
      <c r="D530" s="5"/>
    </row>
    <row r="531">
      <c r="C531" s="5"/>
      <c r="D531" s="5"/>
    </row>
    <row r="532">
      <c r="C532" s="5"/>
      <c r="D532" s="5"/>
    </row>
    <row r="533">
      <c r="C533" s="5"/>
      <c r="D533" s="5"/>
    </row>
    <row r="534">
      <c r="C534" s="5"/>
      <c r="D534" s="5"/>
    </row>
    <row r="535">
      <c r="C535" s="5"/>
      <c r="D535" s="5"/>
    </row>
    <row r="536">
      <c r="C536" s="5"/>
      <c r="D536" s="5"/>
    </row>
    <row r="537">
      <c r="C537" s="5"/>
      <c r="D537" s="5"/>
    </row>
    <row r="538">
      <c r="C538" s="5"/>
      <c r="D538" s="5"/>
    </row>
    <row r="539">
      <c r="C539" s="5"/>
      <c r="D539" s="5"/>
    </row>
    <row r="540">
      <c r="C540" s="5"/>
      <c r="D540" s="5"/>
    </row>
    <row r="541">
      <c r="C541" s="5"/>
      <c r="D541" s="5"/>
    </row>
    <row r="542">
      <c r="C542" s="5"/>
      <c r="D542" s="5"/>
    </row>
    <row r="543">
      <c r="C543" s="5"/>
      <c r="D543" s="5"/>
    </row>
    <row r="544">
      <c r="C544" s="5"/>
      <c r="D544" s="5"/>
    </row>
    <row r="545">
      <c r="C545" s="5"/>
      <c r="D545" s="5"/>
    </row>
    <row r="546">
      <c r="C546" s="5"/>
      <c r="D546" s="5"/>
    </row>
    <row r="547">
      <c r="C547" s="5"/>
      <c r="D547" s="5"/>
    </row>
    <row r="548">
      <c r="C548" s="5"/>
      <c r="D548" s="5"/>
    </row>
    <row r="549">
      <c r="C549" s="5"/>
      <c r="D549" s="5"/>
    </row>
    <row r="550">
      <c r="C550" s="5"/>
      <c r="D550" s="5"/>
    </row>
    <row r="551">
      <c r="C551" s="5"/>
      <c r="D551" s="5"/>
    </row>
    <row r="552">
      <c r="C552" s="5"/>
      <c r="D552" s="5"/>
    </row>
    <row r="553">
      <c r="C553" s="5"/>
      <c r="D553" s="5"/>
    </row>
    <row r="554">
      <c r="C554" s="5"/>
      <c r="D554" s="5"/>
    </row>
    <row r="555">
      <c r="C555" s="5"/>
      <c r="D555" s="5"/>
    </row>
    <row r="556">
      <c r="C556" s="5"/>
      <c r="D556" s="5"/>
    </row>
    <row r="557">
      <c r="C557" s="5"/>
      <c r="D557" s="5"/>
    </row>
    <row r="558">
      <c r="C558" s="5"/>
      <c r="D558" s="5"/>
    </row>
    <row r="559">
      <c r="C559" s="5"/>
      <c r="D559" s="5"/>
    </row>
    <row r="560">
      <c r="C560" s="5"/>
      <c r="D560" s="5"/>
    </row>
    <row r="561">
      <c r="C561" s="5"/>
      <c r="D561" s="5"/>
    </row>
    <row r="562">
      <c r="C562" s="5"/>
      <c r="D562" s="5"/>
    </row>
    <row r="563">
      <c r="C563" s="5"/>
      <c r="D563" s="5"/>
    </row>
    <row r="564">
      <c r="C564" s="5"/>
      <c r="D564" s="5"/>
    </row>
    <row r="565">
      <c r="C565" s="5"/>
      <c r="D565" s="5"/>
    </row>
    <row r="566">
      <c r="C566" s="5"/>
      <c r="D566" s="5"/>
    </row>
    <row r="567">
      <c r="C567" s="5"/>
      <c r="D567" s="5"/>
    </row>
    <row r="568">
      <c r="C568" s="5"/>
      <c r="D568" s="5"/>
    </row>
    <row r="569">
      <c r="C569" s="5"/>
      <c r="D569" s="5"/>
    </row>
    <row r="570">
      <c r="C570" s="5"/>
      <c r="D570" s="5"/>
    </row>
    <row r="571">
      <c r="C571" s="5"/>
      <c r="D571" s="5"/>
    </row>
    <row r="572">
      <c r="C572" s="5"/>
      <c r="D572" s="5"/>
    </row>
    <row r="573">
      <c r="C573" s="5"/>
      <c r="D573" s="5"/>
    </row>
    <row r="574">
      <c r="C574" s="5"/>
      <c r="D574" s="5"/>
    </row>
    <row r="575">
      <c r="C575" s="5"/>
      <c r="D575" s="5"/>
    </row>
    <row r="576">
      <c r="C576" s="5"/>
      <c r="D576" s="5"/>
    </row>
    <row r="577">
      <c r="C577" s="5"/>
      <c r="D577" s="5"/>
    </row>
    <row r="578">
      <c r="C578" s="5"/>
      <c r="D578" s="5"/>
    </row>
    <row r="579">
      <c r="C579" s="5"/>
      <c r="D579" s="5"/>
    </row>
    <row r="580">
      <c r="C580" s="5"/>
      <c r="D580" s="5"/>
    </row>
    <row r="581">
      <c r="C581" s="5"/>
      <c r="D581" s="5"/>
    </row>
    <row r="582">
      <c r="C582" s="5"/>
      <c r="D582" s="5"/>
    </row>
    <row r="583">
      <c r="C583" s="5"/>
      <c r="D583" s="5"/>
    </row>
    <row r="584">
      <c r="C584" s="5"/>
      <c r="D584" s="5"/>
    </row>
    <row r="585">
      <c r="C585" s="5"/>
      <c r="D585" s="5"/>
    </row>
    <row r="586">
      <c r="C586" s="5"/>
      <c r="D586" s="5"/>
    </row>
    <row r="587">
      <c r="C587" s="5"/>
      <c r="D587" s="5"/>
    </row>
    <row r="588">
      <c r="C588" s="5"/>
      <c r="D588" s="5"/>
    </row>
    <row r="589">
      <c r="C589" s="5"/>
      <c r="D589" s="5"/>
    </row>
    <row r="590">
      <c r="C590" s="5"/>
      <c r="D590" s="5"/>
    </row>
    <row r="591">
      <c r="C591" s="5"/>
      <c r="D591" s="5"/>
    </row>
    <row r="592">
      <c r="C592" s="5"/>
      <c r="D592" s="5"/>
    </row>
    <row r="593">
      <c r="C593" s="5"/>
      <c r="D593" s="5"/>
    </row>
    <row r="594">
      <c r="C594" s="5"/>
      <c r="D594" s="5"/>
    </row>
    <row r="595">
      <c r="C595" s="5"/>
      <c r="D595" s="5"/>
    </row>
    <row r="596">
      <c r="C596" s="5"/>
      <c r="D596" s="5"/>
    </row>
    <row r="597">
      <c r="C597" s="5"/>
      <c r="D597" s="5"/>
    </row>
    <row r="598">
      <c r="C598" s="5"/>
      <c r="D598" s="5"/>
    </row>
    <row r="599">
      <c r="C599" s="5"/>
      <c r="D599" s="5"/>
    </row>
    <row r="600">
      <c r="C600" s="5"/>
      <c r="D600" s="5"/>
    </row>
    <row r="601">
      <c r="C601" s="5"/>
      <c r="D601" s="5"/>
    </row>
    <row r="602">
      <c r="C602" s="5"/>
      <c r="D602" s="5"/>
    </row>
    <row r="603">
      <c r="C603" s="5"/>
      <c r="D603" s="5"/>
    </row>
    <row r="604">
      <c r="C604" s="5"/>
      <c r="D604" s="5"/>
    </row>
    <row r="605">
      <c r="C605" s="5"/>
      <c r="D605" s="5"/>
    </row>
    <row r="606">
      <c r="C606" s="5"/>
      <c r="D606" s="5"/>
    </row>
    <row r="607">
      <c r="C607" s="5"/>
      <c r="D607" s="5"/>
    </row>
    <row r="608">
      <c r="C608" s="5"/>
      <c r="D608" s="5"/>
    </row>
    <row r="609">
      <c r="C609" s="5"/>
      <c r="D609" s="5"/>
    </row>
    <row r="610">
      <c r="C610" s="5"/>
      <c r="D610" s="5"/>
    </row>
    <row r="611">
      <c r="C611" s="5"/>
      <c r="D611" s="5"/>
    </row>
    <row r="612">
      <c r="C612" s="5"/>
      <c r="D612" s="5"/>
    </row>
    <row r="613">
      <c r="C613" s="5"/>
      <c r="D613" s="5"/>
    </row>
    <row r="614">
      <c r="C614" s="5"/>
      <c r="D614" s="5"/>
    </row>
    <row r="615">
      <c r="C615" s="5"/>
      <c r="D615" s="5"/>
    </row>
    <row r="616">
      <c r="C616" s="5"/>
      <c r="D616" s="5"/>
    </row>
    <row r="617">
      <c r="C617" s="5"/>
      <c r="D617" s="5"/>
    </row>
    <row r="618">
      <c r="C618" s="5"/>
      <c r="D618" s="5"/>
    </row>
    <row r="619">
      <c r="C619" s="5"/>
      <c r="D619" s="5"/>
    </row>
    <row r="620">
      <c r="C620" s="5"/>
      <c r="D620" s="5"/>
    </row>
    <row r="621">
      <c r="C621" s="5"/>
      <c r="D621" s="5"/>
    </row>
    <row r="622">
      <c r="C622" s="5"/>
      <c r="D622" s="5"/>
    </row>
    <row r="623">
      <c r="C623" s="5"/>
      <c r="D623" s="5"/>
    </row>
    <row r="624">
      <c r="C624" s="5"/>
      <c r="D624" s="5"/>
    </row>
    <row r="625">
      <c r="C625" s="5"/>
      <c r="D625" s="5"/>
    </row>
    <row r="626">
      <c r="C626" s="5"/>
      <c r="D626" s="5"/>
    </row>
    <row r="627">
      <c r="C627" s="5"/>
      <c r="D627" s="5"/>
    </row>
    <row r="628">
      <c r="C628" s="5"/>
      <c r="D628" s="5"/>
    </row>
    <row r="629">
      <c r="C629" s="5"/>
      <c r="D629" s="5"/>
    </row>
    <row r="630">
      <c r="C630" s="5"/>
      <c r="D630" s="5"/>
    </row>
    <row r="631">
      <c r="C631" s="5"/>
      <c r="D631" s="5"/>
    </row>
    <row r="632">
      <c r="C632" s="5"/>
      <c r="D632" s="5"/>
    </row>
    <row r="633">
      <c r="C633" s="5"/>
      <c r="D633" s="5"/>
    </row>
    <row r="634">
      <c r="C634" s="5"/>
      <c r="D634" s="5"/>
    </row>
    <row r="635">
      <c r="C635" s="5"/>
      <c r="D635" s="5"/>
    </row>
    <row r="636">
      <c r="C636" s="5"/>
      <c r="D636" s="5"/>
    </row>
    <row r="637">
      <c r="C637" s="5"/>
      <c r="D637" s="5"/>
    </row>
    <row r="638">
      <c r="C638" s="5"/>
      <c r="D638" s="5"/>
    </row>
    <row r="639">
      <c r="C639" s="5"/>
      <c r="D639" s="5"/>
    </row>
    <row r="640">
      <c r="C640" s="5"/>
      <c r="D640" s="5"/>
    </row>
    <row r="641">
      <c r="C641" s="5"/>
      <c r="D641" s="5"/>
    </row>
    <row r="642">
      <c r="C642" s="5"/>
      <c r="D642" s="5"/>
    </row>
    <row r="643">
      <c r="C643" s="5"/>
      <c r="D643" s="5"/>
    </row>
    <row r="644">
      <c r="C644" s="5"/>
      <c r="D644" s="5"/>
    </row>
    <row r="645">
      <c r="C645" s="5"/>
      <c r="D645" s="5"/>
    </row>
    <row r="646">
      <c r="C646" s="5"/>
      <c r="D646" s="5"/>
    </row>
    <row r="647">
      <c r="C647" s="5"/>
      <c r="D647" s="5"/>
    </row>
    <row r="648">
      <c r="C648" s="5"/>
      <c r="D648" s="5"/>
    </row>
    <row r="649">
      <c r="C649" s="5"/>
      <c r="D649" s="5"/>
    </row>
    <row r="650">
      <c r="C650" s="5"/>
      <c r="D650" s="5"/>
    </row>
    <row r="651">
      <c r="C651" s="5"/>
      <c r="D651" s="5"/>
    </row>
    <row r="652">
      <c r="C652" s="5"/>
      <c r="D652" s="5"/>
    </row>
    <row r="653">
      <c r="C653" s="5"/>
      <c r="D653" s="5"/>
    </row>
    <row r="654">
      <c r="C654" s="5"/>
      <c r="D654" s="5"/>
    </row>
    <row r="655">
      <c r="C655" s="5"/>
      <c r="D655" s="5"/>
    </row>
    <row r="656">
      <c r="C656" s="5"/>
      <c r="D656" s="5"/>
    </row>
    <row r="657">
      <c r="C657" s="5"/>
      <c r="D657" s="5"/>
    </row>
    <row r="658">
      <c r="C658" s="5"/>
      <c r="D658" s="5"/>
    </row>
    <row r="659">
      <c r="C659" s="5"/>
      <c r="D659" s="5"/>
    </row>
    <row r="660">
      <c r="C660" s="5"/>
      <c r="D660" s="5"/>
    </row>
    <row r="661">
      <c r="C661" s="5"/>
      <c r="D661" s="5"/>
    </row>
    <row r="662">
      <c r="C662" s="5"/>
      <c r="D662" s="5"/>
    </row>
    <row r="663">
      <c r="C663" s="5"/>
      <c r="D663" s="5"/>
    </row>
    <row r="664">
      <c r="C664" s="5"/>
      <c r="D664" s="5"/>
    </row>
    <row r="665">
      <c r="C665" s="5"/>
      <c r="D665" s="5"/>
    </row>
    <row r="666">
      <c r="C666" s="5"/>
      <c r="D666" s="5"/>
    </row>
    <row r="667">
      <c r="C667" s="5"/>
      <c r="D667" s="5"/>
    </row>
    <row r="668">
      <c r="C668" s="5"/>
      <c r="D668" s="5"/>
    </row>
    <row r="669">
      <c r="C669" s="5"/>
      <c r="D669" s="5"/>
    </row>
    <row r="670">
      <c r="C670" s="5"/>
      <c r="D670" s="5"/>
    </row>
    <row r="671">
      <c r="C671" s="5"/>
      <c r="D671" s="5"/>
    </row>
    <row r="672">
      <c r="C672" s="5"/>
      <c r="D672" s="5"/>
    </row>
    <row r="673">
      <c r="C673" s="5"/>
      <c r="D673" s="5"/>
    </row>
    <row r="674">
      <c r="C674" s="5"/>
      <c r="D674" s="5"/>
    </row>
    <row r="675">
      <c r="C675" s="5"/>
      <c r="D675" s="5"/>
    </row>
    <row r="676">
      <c r="C676" s="5"/>
      <c r="D676" s="5"/>
    </row>
    <row r="677">
      <c r="C677" s="5"/>
      <c r="D677" s="5"/>
    </row>
    <row r="678">
      <c r="C678" s="5"/>
      <c r="D678" s="5"/>
    </row>
    <row r="679">
      <c r="C679" s="5"/>
      <c r="D679" s="5"/>
    </row>
    <row r="680">
      <c r="C680" s="5"/>
      <c r="D680" s="5"/>
    </row>
    <row r="681">
      <c r="C681" s="5"/>
      <c r="D681" s="5"/>
    </row>
    <row r="682">
      <c r="C682" s="5"/>
      <c r="D682" s="5"/>
    </row>
    <row r="683">
      <c r="C683" s="5"/>
      <c r="D683" s="5"/>
    </row>
    <row r="684">
      <c r="C684" s="5"/>
      <c r="D684" s="5"/>
    </row>
    <row r="685">
      <c r="C685" s="5"/>
      <c r="D685" s="5"/>
    </row>
    <row r="686">
      <c r="C686" s="5"/>
      <c r="D686" s="5"/>
    </row>
    <row r="687">
      <c r="C687" s="5"/>
      <c r="D687" s="5"/>
    </row>
    <row r="688">
      <c r="C688" s="5"/>
      <c r="D688" s="5"/>
    </row>
    <row r="689">
      <c r="C689" s="5"/>
      <c r="D689" s="5"/>
    </row>
    <row r="690">
      <c r="C690" s="5"/>
      <c r="D690" s="5"/>
    </row>
    <row r="691">
      <c r="C691" s="5"/>
      <c r="D691" s="5"/>
    </row>
    <row r="692">
      <c r="C692" s="5"/>
      <c r="D692" s="5"/>
    </row>
    <row r="693">
      <c r="C693" s="5"/>
      <c r="D693" s="5"/>
    </row>
    <row r="694">
      <c r="C694" s="5"/>
      <c r="D694" s="5"/>
    </row>
    <row r="695">
      <c r="C695" s="5"/>
      <c r="D695" s="5"/>
    </row>
    <row r="696">
      <c r="C696" s="5"/>
      <c r="D696" s="5"/>
    </row>
    <row r="697">
      <c r="C697" s="5"/>
      <c r="D697" s="5"/>
    </row>
    <row r="698">
      <c r="C698" s="5"/>
      <c r="D698" s="5"/>
    </row>
    <row r="699">
      <c r="C699" s="5"/>
      <c r="D699" s="5"/>
    </row>
    <row r="700">
      <c r="C700" s="5"/>
      <c r="D700" s="5"/>
    </row>
    <row r="701">
      <c r="C701" s="5"/>
      <c r="D701" s="5"/>
    </row>
    <row r="702">
      <c r="C702" s="5"/>
      <c r="D702" s="5"/>
    </row>
    <row r="703">
      <c r="C703" s="5"/>
      <c r="D703" s="5"/>
    </row>
    <row r="704">
      <c r="C704" s="5"/>
      <c r="D704" s="5"/>
    </row>
    <row r="705">
      <c r="C705" s="5"/>
      <c r="D705" s="5"/>
    </row>
    <row r="706">
      <c r="C706" s="5"/>
      <c r="D706" s="5"/>
    </row>
    <row r="707">
      <c r="C707" s="5"/>
      <c r="D707" s="5"/>
    </row>
    <row r="708">
      <c r="C708" s="5"/>
      <c r="D708" s="5"/>
    </row>
    <row r="709">
      <c r="C709" s="5"/>
      <c r="D709" s="5"/>
    </row>
    <row r="710">
      <c r="C710" s="5"/>
      <c r="D710" s="5"/>
    </row>
    <row r="711">
      <c r="C711" s="5"/>
      <c r="D711" s="5"/>
    </row>
    <row r="712">
      <c r="C712" s="5"/>
      <c r="D712" s="5"/>
    </row>
    <row r="713">
      <c r="C713" s="5"/>
      <c r="D713" s="5"/>
    </row>
    <row r="714">
      <c r="C714" s="5"/>
      <c r="D714" s="5"/>
    </row>
    <row r="715">
      <c r="C715" s="5"/>
      <c r="D715" s="5"/>
    </row>
    <row r="716">
      <c r="C716" s="5"/>
      <c r="D716" s="5"/>
    </row>
    <row r="717">
      <c r="C717" s="5"/>
      <c r="D717" s="5"/>
    </row>
    <row r="718">
      <c r="C718" s="5"/>
      <c r="D718" s="5"/>
    </row>
    <row r="719">
      <c r="C719" s="5"/>
      <c r="D719" s="5"/>
    </row>
    <row r="720">
      <c r="C720" s="5"/>
      <c r="D720" s="5"/>
    </row>
    <row r="721">
      <c r="C721" s="5"/>
      <c r="D721" s="5"/>
    </row>
    <row r="722">
      <c r="C722" s="5"/>
      <c r="D722" s="5"/>
    </row>
    <row r="723">
      <c r="C723" s="5"/>
      <c r="D723" s="5"/>
    </row>
    <row r="724">
      <c r="C724" s="5"/>
      <c r="D724" s="5"/>
    </row>
    <row r="725">
      <c r="C725" s="5"/>
      <c r="D725" s="5"/>
    </row>
    <row r="726">
      <c r="C726" s="5"/>
      <c r="D726" s="5"/>
    </row>
    <row r="727">
      <c r="C727" s="5"/>
      <c r="D727" s="5"/>
    </row>
    <row r="728">
      <c r="C728" s="5"/>
      <c r="D728" s="5"/>
    </row>
    <row r="729">
      <c r="C729" s="5"/>
      <c r="D729" s="5"/>
    </row>
    <row r="730">
      <c r="C730" s="5"/>
      <c r="D730" s="5"/>
    </row>
    <row r="731">
      <c r="C731" s="5"/>
      <c r="D731" s="5"/>
    </row>
    <row r="732">
      <c r="C732" s="5"/>
      <c r="D732" s="5"/>
    </row>
    <row r="733">
      <c r="C733" s="5"/>
      <c r="D733" s="5"/>
    </row>
    <row r="734">
      <c r="C734" s="5"/>
      <c r="D734" s="5"/>
    </row>
    <row r="735">
      <c r="C735" s="5"/>
      <c r="D735" s="5"/>
    </row>
    <row r="736">
      <c r="C736" s="5"/>
      <c r="D736" s="5"/>
    </row>
    <row r="737">
      <c r="C737" s="5"/>
      <c r="D737" s="5"/>
    </row>
    <row r="738">
      <c r="C738" s="5"/>
      <c r="D738" s="5"/>
    </row>
    <row r="739">
      <c r="C739" s="5"/>
      <c r="D739" s="5"/>
    </row>
    <row r="740">
      <c r="C740" s="5"/>
      <c r="D740" s="5"/>
    </row>
    <row r="741">
      <c r="C741" s="5"/>
      <c r="D741" s="5"/>
    </row>
    <row r="742">
      <c r="C742" s="5"/>
      <c r="D742" s="5"/>
    </row>
    <row r="743">
      <c r="C743" s="5"/>
      <c r="D743" s="5"/>
    </row>
    <row r="744">
      <c r="C744" s="5"/>
      <c r="D744" s="5"/>
    </row>
    <row r="745">
      <c r="C745" s="5"/>
      <c r="D745" s="5"/>
    </row>
    <row r="746">
      <c r="C746" s="5"/>
      <c r="D746" s="5"/>
    </row>
    <row r="747">
      <c r="C747" s="5"/>
      <c r="D747" s="5"/>
    </row>
    <row r="748">
      <c r="C748" s="5"/>
      <c r="D748" s="5"/>
    </row>
    <row r="749">
      <c r="C749" s="5"/>
      <c r="D749" s="5"/>
    </row>
    <row r="750">
      <c r="C750" s="5"/>
      <c r="D750" s="5"/>
    </row>
    <row r="751">
      <c r="C751" s="5"/>
      <c r="D751" s="5"/>
    </row>
    <row r="752">
      <c r="C752" s="5"/>
      <c r="D752" s="5"/>
    </row>
    <row r="753">
      <c r="C753" s="5"/>
      <c r="D753" s="5"/>
    </row>
    <row r="754">
      <c r="C754" s="5"/>
      <c r="D754" s="5"/>
    </row>
    <row r="755">
      <c r="C755" s="5"/>
      <c r="D755" s="5"/>
    </row>
    <row r="756">
      <c r="C756" s="5"/>
      <c r="D756" s="5"/>
    </row>
    <row r="757">
      <c r="C757" s="5"/>
      <c r="D757" s="5"/>
    </row>
    <row r="758">
      <c r="C758" s="5"/>
      <c r="D758" s="5"/>
    </row>
    <row r="759">
      <c r="C759" s="5"/>
      <c r="D759" s="5"/>
    </row>
    <row r="760">
      <c r="C760" s="5"/>
      <c r="D760" s="5"/>
    </row>
    <row r="761">
      <c r="C761" s="5"/>
      <c r="D761" s="5"/>
    </row>
    <row r="762">
      <c r="C762" s="5"/>
      <c r="D762" s="5"/>
    </row>
    <row r="763">
      <c r="C763" s="5"/>
      <c r="D763" s="5"/>
    </row>
    <row r="764">
      <c r="C764" s="5"/>
      <c r="D764" s="5"/>
    </row>
    <row r="765">
      <c r="C765" s="5"/>
      <c r="D765" s="5"/>
    </row>
    <row r="766">
      <c r="C766" s="5"/>
      <c r="D766" s="5"/>
    </row>
    <row r="767">
      <c r="C767" s="5"/>
      <c r="D767" s="5"/>
    </row>
    <row r="768">
      <c r="C768" s="5"/>
      <c r="D768" s="5"/>
    </row>
    <row r="769">
      <c r="C769" s="5"/>
      <c r="D769" s="5"/>
    </row>
    <row r="770">
      <c r="C770" s="5"/>
      <c r="D770" s="5"/>
    </row>
    <row r="771">
      <c r="C771" s="5"/>
      <c r="D771" s="5"/>
    </row>
    <row r="772">
      <c r="C772" s="5"/>
      <c r="D772" s="5"/>
    </row>
    <row r="773">
      <c r="C773" s="5"/>
      <c r="D773" s="5"/>
    </row>
    <row r="774">
      <c r="C774" s="5"/>
      <c r="D774" s="5"/>
    </row>
    <row r="775">
      <c r="C775" s="5"/>
      <c r="D775" s="5"/>
    </row>
    <row r="776">
      <c r="C776" s="5"/>
      <c r="D776" s="5"/>
    </row>
    <row r="777">
      <c r="C777" s="5"/>
      <c r="D777" s="5"/>
    </row>
    <row r="778">
      <c r="C778" s="5"/>
      <c r="D778" s="5"/>
    </row>
    <row r="779">
      <c r="C779" s="5"/>
      <c r="D779" s="5"/>
    </row>
    <row r="780">
      <c r="C780" s="5"/>
      <c r="D780" s="5"/>
    </row>
    <row r="781">
      <c r="C781" s="5"/>
      <c r="D781" s="5"/>
    </row>
    <row r="782">
      <c r="C782" s="5"/>
      <c r="D782" s="5"/>
    </row>
    <row r="783">
      <c r="C783" s="5"/>
      <c r="D783" s="5"/>
    </row>
    <row r="784">
      <c r="C784" s="5"/>
      <c r="D784" s="5"/>
    </row>
    <row r="785">
      <c r="C785" s="5"/>
      <c r="D785" s="5"/>
    </row>
    <row r="786">
      <c r="C786" s="5"/>
      <c r="D786" s="5"/>
    </row>
    <row r="787">
      <c r="C787" s="5"/>
      <c r="D787" s="5"/>
    </row>
    <row r="788">
      <c r="C788" s="5"/>
      <c r="D788" s="5"/>
    </row>
    <row r="789">
      <c r="C789" s="5"/>
      <c r="D789" s="5"/>
    </row>
    <row r="790">
      <c r="C790" s="5"/>
      <c r="D790" s="5"/>
    </row>
    <row r="791">
      <c r="C791" s="5"/>
      <c r="D791" s="5"/>
    </row>
    <row r="792">
      <c r="C792" s="5"/>
      <c r="D792" s="5"/>
    </row>
    <row r="793">
      <c r="C793" s="5"/>
      <c r="D793" s="5"/>
    </row>
    <row r="794">
      <c r="C794" s="5"/>
      <c r="D794" s="5"/>
    </row>
    <row r="795">
      <c r="C795" s="5"/>
      <c r="D795" s="5"/>
    </row>
    <row r="796">
      <c r="C796" s="5"/>
      <c r="D796" s="5"/>
    </row>
    <row r="797">
      <c r="C797" s="5"/>
      <c r="D797" s="5"/>
    </row>
    <row r="798">
      <c r="C798" s="5"/>
      <c r="D798" s="5"/>
    </row>
    <row r="799">
      <c r="C799" s="5"/>
      <c r="D799" s="5"/>
    </row>
    <row r="800">
      <c r="C800" s="5"/>
      <c r="D800" s="5"/>
    </row>
    <row r="801">
      <c r="C801" s="5"/>
      <c r="D801" s="5"/>
    </row>
    <row r="802">
      <c r="C802" s="5"/>
      <c r="D802" s="5"/>
    </row>
    <row r="803">
      <c r="C803" s="5"/>
      <c r="D803" s="5"/>
    </row>
    <row r="804">
      <c r="C804" s="5"/>
      <c r="D804" s="5"/>
    </row>
    <row r="805">
      <c r="C805" s="5"/>
      <c r="D805" s="5"/>
    </row>
    <row r="806">
      <c r="C806" s="5"/>
      <c r="D806" s="5"/>
    </row>
    <row r="807">
      <c r="C807" s="5"/>
      <c r="D807" s="5"/>
    </row>
    <row r="808">
      <c r="C808" s="5"/>
      <c r="D808" s="5"/>
    </row>
    <row r="809">
      <c r="C809" s="5"/>
      <c r="D809" s="5"/>
    </row>
    <row r="810">
      <c r="C810" s="5"/>
      <c r="D810" s="5"/>
    </row>
    <row r="811">
      <c r="C811" s="5"/>
      <c r="D811" s="5"/>
    </row>
    <row r="812">
      <c r="C812" s="5"/>
      <c r="D812" s="5"/>
    </row>
    <row r="813">
      <c r="C813" s="5"/>
      <c r="D813" s="5"/>
    </row>
    <row r="814">
      <c r="C814" s="5"/>
      <c r="D814" s="5"/>
    </row>
    <row r="815">
      <c r="C815" s="5"/>
      <c r="D815" s="5"/>
    </row>
    <row r="816">
      <c r="C816" s="5"/>
      <c r="D816" s="5"/>
    </row>
    <row r="817">
      <c r="C817" s="5"/>
      <c r="D817" s="5"/>
    </row>
    <row r="818">
      <c r="C818" s="5"/>
      <c r="D818" s="5"/>
    </row>
    <row r="819">
      <c r="C819" s="5"/>
      <c r="D819" s="5"/>
    </row>
    <row r="820">
      <c r="C820" s="5"/>
      <c r="D820" s="5"/>
    </row>
    <row r="821">
      <c r="C821" s="5"/>
      <c r="D821" s="5"/>
    </row>
    <row r="822">
      <c r="C822" s="5"/>
      <c r="D822" s="5"/>
    </row>
    <row r="823">
      <c r="C823" s="5"/>
      <c r="D823" s="5"/>
    </row>
    <row r="824">
      <c r="C824" s="5"/>
      <c r="D824" s="5"/>
    </row>
    <row r="825">
      <c r="C825" s="5"/>
      <c r="D825" s="5"/>
    </row>
    <row r="826">
      <c r="C826" s="5"/>
      <c r="D826" s="5"/>
    </row>
    <row r="827">
      <c r="C827" s="5"/>
      <c r="D827" s="5"/>
    </row>
    <row r="828">
      <c r="C828" s="5"/>
      <c r="D828" s="5"/>
    </row>
    <row r="829">
      <c r="C829" s="5"/>
      <c r="D829" s="5"/>
    </row>
    <row r="830">
      <c r="C830" s="5"/>
      <c r="D830" s="5"/>
    </row>
    <row r="831">
      <c r="C831" s="5"/>
      <c r="D831" s="5"/>
    </row>
    <row r="832">
      <c r="C832" s="5"/>
      <c r="D832" s="5"/>
    </row>
    <row r="833">
      <c r="C833" s="5"/>
      <c r="D833" s="5"/>
    </row>
    <row r="834">
      <c r="C834" s="5"/>
      <c r="D834" s="5"/>
    </row>
    <row r="835">
      <c r="C835" s="5"/>
      <c r="D835" s="5"/>
    </row>
    <row r="836">
      <c r="C836" s="5"/>
      <c r="D836" s="5"/>
    </row>
    <row r="837">
      <c r="C837" s="5"/>
      <c r="D837" s="5"/>
    </row>
    <row r="838">
      <c r="C838" s="5"/>
      <c r="D838" s="5"/>
    </row>
    <row r="839">
      <c r="C839" s="5"/>
      <c r="D839" s="5"/>
    </row>
    <row r="840">
      <c r="C840" s="5"/>
      <c r="D840" s="5"/>
    </row>
    <row r="841">
      <c r="C841" s="5"/>
      <c r="D841" s="5"/>
    </row>
    <row r="842">
      <c r="C842" s="5"/>
      <c r="D842" s="5"/>
    </row>
    <row r="843">
      <c r="C843" s="5"/>
      <c r="D843" s="5"/>
    </row>
    <row r="844">
      <c r="C844" s="5"/>
      <c r="D844" s="5"/>
    </row>
    <row r="845">
      <c r="C845" s="5"/>
      <c r="D845" s="5"/>
    </row>
    <row r="846">
      <c r="C846" s="5"/>
      <c r="D846" s="5"/>
    </row>
    <row r="847">
      <c r="C847" s="5"/>
      <c r="D847" s="5"/>
    </row>
    <row r="848">
      <c r="C848" s="5"/>
      <c r="D848" s="5"/>
    </row>
    <row r="849">
      <c r="C849" s="5"/>
      <c r="D849" s="5"/>
    </row>
    <row r="850">
      <c r="C850" s="5"/>
      <c r="D850" s="5"/>
    </row>
    <row r="851">
      <c r="C851" s="5"/>
      <c r="D851" s="5"/>
    </row>
    <row r="852">
      <c r="C852" s="5"/>
      <c r="D852" s="5"/>
    </row>
    <row r="853">
      <c r="C853" s="5"/>
      <c r="D853" s="5"/>
    </row>
    <row r="854">
      <c r="C854" s="5"/>
      <c r="D854" s="5"/>
    </row>
    <row r="855">
      <c r="C855" s="5"/>
      <c r="D855" s="5"/>
    </row>
    <row r="856">
      <c r="C856" s="5"/>
      <c r="D856" s="5"/>
    </row>
    <row r="857">
      <c r="C857" s="5"/>
      <c r="D857" s="5"/>
    </row>
    <row r="858">
      <c r="C858" s="5"/>
      <c r="D858" s="5"/>
    </row>
    <row r="859">
      <c r="C859" s="5"/>
      <c r="D859" s="5"/>
    </row>
    <row r="860">
      <c r="C860" s="5"/>
      <c r="D860" s="5"/>
    </row>
    <row r="861">
      <c r="C861" s="5"/>
      <c r="D861" s="5"/>
    </row>
    <row r="862">
      <c r="C862" s="5"/>
      <c r="D862" s="5"/>
    </row>
    <row r="863">
      <c r="C863" s="5"/>
      <c r="D863" s="5"/>
    </row>
    <row r="864">
      <c r="C864" s="5"/>
      <c r="D864" s="5"/>
    </row>
    <row r="865">
      <c r="C865" s="5"/>
      <c r="D865" s="5"/>
    </row>
    <row r="866">
      <c r="C866" s="5"/>
      <c r="D866" s="5"/>
    </row>
    <row r="867">
      <c r="C867" s="5"/>
      <c r="D867" s="5"/>
    </row>
    <row r="868">
      <c r="C868" s="5"/>
      <c r="D868" s="5"/>
    </row>
    <row r="869">
      <c r="C869" s="5"/>
      <c r="D869" s="5"/>
    </row>
    <row r="870">
      <c r="C870" s="5"/>
      <c r="D870" s="5"/>
    </row>
    <row r="871">
      <c r="C871" s="5"/>
      <c r="D871" s="5"/>
    </row>
    <row r="872">
      <c r="C872" s="5"/>
      <c r="D872" s="5"/>
    </row>
    <row r="873">
      <c r="C873" s="5"/>
      <c r="D873" s="5"/>
    </row>
    <row r="874">
      <c r="C874" s="5"/>
      <c r="D874" s="5"/>
    </row>
    <row r="875">
      <c r="C875" s="5"/>
      <c r="D875" s="5"/>
    </row>
    <row r="876">
      <c r="C876" s="5"/>
      <c r="D876" s="5"/>
    </row>
    <row r="877">
      <c r="C877" s="5"/>
      <c r="D877" s="5"/>
    </row>
    <row r="878">
      <c r="C878" s="5"/>
      <c r="D878" s="5"/>
    </row>
    <row r="879">
      <c r="C879" s="5"/>
      <c r="D879" s="5"/>
    </row>
    <row r="880">
      <c r="C880" s="5"/>
      <c r="D880" s="5"/>
    </row>
    <row r="881">
      <c r="C881" s="5"/>
      <c r="D881" s="5"/>
    </row>
    <row r="882">
      <c r="C882" s="5"/>
      <c r="D882" s="5"/>
    </row>
    <row r="883">
      <c r="C883" s="5"/>
      <c r="D883" s="5"/>
    </row>
    <row r="884">
      <c r="C884" s="5"/>
      <c r="D884" s="5"/>
    </row>
    <row r="885">
      <c r="C885" s="5"/>
      <c r="D885" s="5"/>
    </row>
    <row r="886">
      <c r="C886" s="5"/>
      <c r="D886" s="5"/>
    </row>
    <row r="887">
      <c r="C887" s="5"/>
      <c r="D887" s="5"/>
    </row>
    <row r="888">
      <c r="C888" s="5"/>
      <c r="D888" s="5"/>
    </row>
    <row r="889">
      <c r="C889" s="5"/>
      <c r="D889" s="5"/>
    </row>
    <row r="890">
      <c r="C890" s="5"/>
      <c r="D890" s="5"/>
    </row>
    <row r="891">
      <c r="C891" s="5"/>
      <c r="D891" s="5"/>
    </row>
    <row r="892">
      <c r="C892" s="5"/>
      <c r="D892" s="5"/>
    </row>
    <row r="893">
      <c r="C893" s="5"/>
      <c r="D893" s="5"/>
    </row>
    <row r="894">
      <c r="C894" s="5"/>
      <c r="D894" s="5"/>
    </row>
    <row r="895">
      <c r="C895" s="5"/>
      <c r="D895" s="5"/>
    </row>
    <row r="896">
      <c r="C896" s="5"/>
      <c r="D896" s="5"/>
    </row>
    <row r="897">
      <c r="C897" s="5"/>
      <c r="D897" s="5"/>
    </row>
    <row r="898">
      <c r="C898" s="5"/>
      <c r="D898" s="5"/>
    </row>
    <row r="899">
      <c r="C899" s="5"/>
      <c r="D899" s="5"/>
    </row>
    <row r="900">
      <c r="C900" s="5"/>
      <c r="D900" s="5"/>
    </row>
    <row r="901">
      <c r="C901" s="5"/>
      <c r="D901" s="5"/>
    </row>
    <row r="902">
      <c r="C902" s="5"/>
      <c r="D902" s="5"/>
    </row>
    <row r="903">
      <c r="C903" s="5"/>
      <c r="D903" s="5"/>
    </row>
    <row r="904">
      <c r="C904" s="5"/>
      <c r="D904" s="5"/>
    </row>
    <row r="905">
      <c r="C905" s="5"/>
      <c r="D905" s="5"/>
    </row>
    <row r="906">
      <c r="C906" s="5"/>
      <c r="D906" s="5"/>
    </row>
    <row r="907">
      <c r="C907" s="5"/>
      <c r="D907" s="5"/>
    </row>
    <row r="908">
      <c r="C908" s="5"/>
      <c r="D908" s="5"/>
    </row>
    <row r="909">
      <c r="C909" s="5"/>
      <c r="D909" s="5"/>
    </row>
    <row r="910">
      <c r="C910" s="5"/>
      <c r="D910" s="5"/>
    </row>
    <row r="911">
      <c r="C911" s="5"/>
      <c r="D911" s="5"/>
    </row>
    <row r="912">
      <c r="C912" s="5"/>
      <c r="D912" s="5"/>
    </row>
    <row r="913">
      <c r="C913" s="5"/>
      <c r="D913" s="5"/>
    </row>
    <row r="914">
      <c r="C914" s="5"/>
      <c r="D914" s="5"/>
    </row>
    <row r="915">
      <c r="C915" s="5"/>
      <c r="D915" s="5"/>
    </row>
    <row r="916">
      <c r="C916" s="5"/>
      <c r="D916" s="5"/>
    </row>
    <row r="917">
      <c r="C917" s="5"/>
      <c r="D917" s="5"/>
    </row>
    <row r="918">
      <c r="C918" s="5"/>
      <c r="D918" s="5"/>
    </row>
    <row r="919">
      <c r="C919" s="5"/>
      <c r="D919" s="5"/>
    </row>
    <row r="920">
      <c r="C920" s="5"/>
      <c r="D920" s="5"/>
    </row>
    <row r="921">
      <c r="C921" s="5"/>
      <c r="D921" s="5"/>
    </row>
    <row r="922">
      <c r="C922" s="5"/>
      <c r="D922" s="5"/>
    </row>
    <row r="923">
      <c r="C923" s="5"/>
      <c r="D923" s="5"/>
    </row>
    <row r="924">
      <c r="C924" s="5"/>
      <c r="D924" s="5"/>
    </row>
    <row r="925">
      <c r="C925" s="5"/>
      <c r="D925" s="5"/>
    </row>
    <row r="926">
      <c r="C926" s="5"/>
      <c r="D926" s="5"/>
    </row>
    <row r="927">
      <c r="C927" s="5"/>
      <c r="D927" s="5"/>
    </row>
    <row r="928">
      <c r="C928" s="5"/>
      <c r="D928" s="5"/>
    </row>
    <row r="929">
      <c r="C929" s="5"/>
      <c r="D929" s="5"/>
    </row>
    <row r="930">
      <c r="C930" s="5"/>
      <c r="D930" s="5"/>
    </row>
    <row r="931">
      <c r="C931" s="5"/>
      <c r="D931" s="5"/>
    </row>
    <row r="932">
      <c r="C932" s="5"/>
      <c r="D932" s="5"/>
    </row>
    <row r="933">
      <c r="C933" s="5"/>
      <c r="D933" s="5"/>
    </row>
    <row r="934">
      <c r="C934" s="5"/>
      <c r="D934" s="5"/>
    </row>
    <row r="935">
      <c r="C935" s="5"/>
      <c r="D935" s="5"/>
    </row>
    <row r="936">
      <c r="C936" s="5"/>
      <c r="D936" s="5"/>
    </row>
    <row r="937">
      <c r="C937" s="5"/>
      <c r="D937" s="5"/>
    </row>
    <row r="938">
      <c r="C938" s="5"/>
      <c r="D938" s="5"/>
    </row>
    <row r="939">
      <c r="C939" s="5"/>
      <c r="D939" s="5"/>
    </row>
    <row r="940">
      <c r="C940" s="5"/>
      <c r="D940" s="5"/>
    </row>
    <row r="941">
      <c r="C941" s="5"/>
      <c r="D941" s="5"/>
    </row>
    <row r="942">
      <c r="C942" s="5"/>
      <c r="D942" s="5"/>
    </row>
    <row r="943">
      <c r="C943" s="5"/>
      <c r="D943" s="5"/>
    </row>
    <row r="944">
      <c r="C944" s="5"/>
      <c r="D944" s="5"/>
    </row>
    <row r="945">
      <c r="C945" s="5"/>
      <c r="D945" s="5"/>
    </row>
    <row r="946">
      <c r="C946" s="5"/>
      <c r="D946" s="5"/>
    </row>
    <row r="947">
      <c r="C947" s="5"/>
      <c r="D947" s="5"/>
    </row>
    <row r="948">
      <c r="C948" s="5"/>
      <c r="D948" s="5"/>
    </row>
    <row r="949">
      <c r="C949" s="5"/>
      <c r="D949" s="5"/>
    </row>
    <row r="950">
      <c r="C950" s="5"/>
      <c r="D950" s="5"/>
    </row>
    <row r="951">
      <c r="C951" s="5"/>
      <c r="D951" s="5"/>
    </row>
    <row r="952">
      <c r="C952" s="5"/>
      <c r="D952" s="5"/>
    </row>
    <row r="953">
      <c r="C953" s="5"/>
      <c r="D953" s="5"/>
    </row>
    <row r="954">
      <c r="C954" s="5"/>
      <c r="D954" s="5"/>
    </row>
    <row r="955">
      <c r="C955" s="5"/>
      <c r="D955" s="5"/>
    </row>
    <row r="956">
      <c r="C956" s="5"/>
      <c r="D956" s="5"/>
    </row>
    <row r="957">
      <c r="C957" s="5"/>
      <c r="D957" s="5"/>
    </row>
    <row r="958">
      <c r="C958" s="5"/>
      <c r="D958" s="5"/>
    </row>
    <row r="959">
      <c r="C959" s="5"/>
      <c r="D959" s="5"/>
    </row>
    <row r="960">
      <c r="C960" s="5"/>
      <c r="D960" s="5"/>
    </row>
    <row r="961">
      <c r="C961" s="5"/>
      <c r="D961" s="5"/>
    </row>
    <row r="962">
      <c r="C962" s="5"/>
      <c r="D962" s="5"/>
    </row>
    <row r="963">
      <c r="C963" s="5"/>
      <c r="D963" s="5"/>
    </row>
    <row r="964">
      <c r="C964" s="5"/>
      <c r="D964" s="5"/>
    </row>
    <row r="965">
      <c r="C965" s="5"/>
      <c r="D965" s="5"/>
    </row>
    <row r="966">
      <c r="C966" s="5"/>
      <c r="D966" s="5"/>
    </row>
    <row r="967">
      <c r="C967" s="5"/>
      <c r="D967" s="5"/>
    </row>
    <row r="968">
      <c r="C968" s="5"/>
      <c r="D968" s="5"/>
    </row>
    <row r="969">
      <c r="C969" s="5"/>
      <c r="D969" s="5"/>
    </row>
    <row r="970">
      <c r="C970" s="5"/>
      <c r="D970" s="5"/>
    </row>
    <row r="971">
      <c r="C971" s="5"/>
      <c r="D971" s="5"/>
    </row>
    <row r="972">
      <c r="C972" s="5"/>
      <c r="D972" s="5"/>
    </row>
    <row r="973">
      <c r="C973" s="5"/>
      <c r="D973" s="5"/>
    </row>
    <row r="974">
      <c r="C974" s="5"/>
      <c r="D974" s="5"/>
    </row>
    <row r="975">
      <c r="C975" s="5"/>
      <c r="D975" s="5"/>
    </row>
    <row r="976">
      <c r="C976" s="5"/>
      <c r="D976" s="5"/>
    </row>
    <row r="977">
      <c r="C977" s="5"/>
      <c r="D977" s="5"/>
    </row>
    <row r="978">
      <c r="C978" s="5"/>
      <c r="D978" s="5"/>
    </row>
    <row r="979">
      <c r="C979" s="5"/>
      <c r="D979" s="5"/>
    </row>
    <row r="980">
      <c r="C980" s="5"/>
      <c r="D980" s="5"/>
    </row>
    <row r="981">
      <c r="C981" s="5"/>
      <c r="D981" s="5"/>
    </row>
    <row r="982">
      <c r="C982" s="5"/>
      <c r="D982" s="5"/>
    </row>
    <row r="983">
      <c r="C983" s="5"/>
      <c r="D983" s="5"/>
    </row>
    <row r="984">
      <c r="C984" s="5"/>
      <c r="D984" s="5"/>
    </row>
    <row r="985">
      <c r="C985" s="5"/>
      <c r="D985" s="5"/>
    </row>
    <row r="986">
      <c r="C986" s="5"/>
      <c r="D986" s="5"/>
    </row>
    <row r="987">
      <c r="C987" s="5"/>
      <c r="D987" s="5"/>
    </row>
    <row r="988">
      <c r="C988" s="5"/>
      <c r="D988" s="5"/>
    </row>
    <row r="989">
      <c r="C989" s="5"/>
      <c r="D989" s="5"/>
    </row>
    <row r="990">
      <c r="C990" s="5"/>
      <c r="D990" s="5"/>
    </row>
    <row r="991">
      <c r="C991" s="5"/>
      <c r="D991" s="5"/>
    </row>
    <row r="992">
      <c r="C992" s="5"/>
      <c r="D992" s="5"/>
    </row>
    <row r="993">
      <c r="C993" s="5"/>
      <c r="D993" s="5"/>
    </row>
    <row r="994">
      <c r="C994" s="5"/>
      <c r="D994" s="5"/>
    </row>
    <row r="995">
      <c r="C995" s="5"/>
      <c r="D995" s="5"/>
    </row>
    <row r="996">
      <c r="C996" s="5"/>
      <c r="D996" s="5"/>
    </row>
    <row r="997">
      <c r="C997" s="5"/>
      <c r="D997" s="5"/>
    </row>
    <row r="998">
      <c r="C998" s="5"/>
      <c r="D998" s="5"/>
    </row>
    <row r="999">
      <c r="C999" s="5"/>
      <c r="D999" s="5"/>
    </row>
    <row r="1000">
      <c r="C1000" s="5"/>
      <c r="D1000" s="5"/>
    </row>
    <row r="1001">
      <c r="C1001" s="5"/>
      <c r="D1001" s="5"/>
    </row>
    <row r="1002">
      <c r="C1002" s="5"/>
      <c r="D1002" s="5"/>
    </row>
    <row r="1003">
      <c r="C1003" s="5"/>
      <c r="D1003" s="5"/>
    </row>
    <row r="1004">
      <c r="C1004" s="5"/>
      <c r="D1004" s="5"/>
    </row>
    <row r="1005">
      <c r="C1005" s="5"/>
      <c r="D1005" s="5"/>
    </row>
    <row r="1006">
      <c r="C1006" s="5"/>
      <c r="D1006" s="5"/>
    </row>
    <row r="1007">
      <c r="C1007" s="5"/>
      <c r="D1007" s="5"/>
    </row>
    <row r="1008">
      <c r="C1008" s="5"/>
      <c r="D1008" s="5"/>
    </row>
    <row r="1009">
      <c r="C1009" s="5"/>
      <c r="D1009" s="5"/>
    </row>
    <row r="1010">
      <c r="C1010" s="5"/>
      <c r="D1010" s="5"/>
    </row>
    <row r="1011">
      <c r="C1011" s="5"/>
      <c r="D1011" s="5"/>
    </row>
    <row r="1012">
      <c r="C1012" s="5"/>
      <c r="D1012" s="5"/>
    </row>
    <row r="1013">
      <c r="C1013" s="5"/>
      <c r="D1013" s="5"/>
    </row>
    <row r="1014">
      <c r="C1014" s="5"/>
      <c r="D1014" s="5"/>
    </row>
    <row r="1015">
      <c r="C1015" s="5"/>
      <c r="D1015" s="5"/>
    </row>
    <row r="1016">
      <c r="C1016" s="5"/>
      <c r="D1016" s="5"/>
    </row>
    <row r="1017">
      <c r="C1017" s="5"/>
      <c r="D1017" s="5"/>
    </row>
    <row r="1018">
      <c r="C1018" s="5"/>
      <c r="D1018" s="5"/>
    </row>
    <row r="1019">
      <c r="C1019" s="5"/>
      <c r="D1019" s="5"/>
    </row>
    <row r="1020">
      <c r="C1020" s="5"/>
      <c r="D1020" s="5"/>
    </row>
    <row r="1021">
      <c r="C1021" s="5"/>
      <c r="D1021" s="5"/>
    </row>
    <row r="1022">
      <c r="C1022" s="5"/>
      <c r="D1022" s="5"/>
    </row>
    <row r="1023">
      <c r="C1023" s="5"/>
      <c r="D1023" s="5"/>
    </row>
    <row r="1024">
      <c r="C1024" s="5"/>
      <c r="D1024" s="5"/>
    </row>
    <row r="1025">
      <c r="C1025" s="5"/>
      <c r="D1025" s="5"/>
    </row>
    <row r="1026">
      <c r="C1026" s="5"/>
      <c r="D1026" s="5"/>
    </row>
    <row r="1027">
      <c r="C1027" s="5"/>
      <c r="D1027" s="5"/>
    </row>
    <row r="1028">
      <c r="C1028" s="5"/>
      <c r="D1028" s="5"/>
    </row>
    <row r="1029">
      <c r="C1029" s="5"/>
      <c r="D1029" s="5"/>
    </row>
    <row r="1030">
      <c r="C1030" s="5"/>
      <c r="D1030" s="5"/>
    </row>
    <row r="1031">
      <c r="C1031" s="5"/>
      <c r="D1031" s="5"/>
    </row>
    <row r="1032">
      <c r="C1032" s="5"/>
      <c r="D1032" s="5"/>
    </row>
    <row r="1033">
      <c r="C1033" s="5"/>
      <c r="D1033" s="5"/>
    </row>
    <row r="1034">
      <c r="C1034" s="5"/>
      <c r="D1034" s="5"/>
    </row>
    <row r="1035">
      <c r="C1035" s="5"/>
      <c r="D1035" s="5"/>
    </row>
    <row r="1036">
      <c r="C1036" s="5"/>
      <c r="D1036" s="5"/>
    </row>
    <row r="1037">
      <c r="C1037" s="5"/>
      <c r="D1037" s="5"/>
    </row>
    <row r="1038">
      <c r="C1038" s="5"/>
      <c r="D1038" s="5"/>
    </row>
    <row r="1039">
      <c r="C1039" s="5"/>
      <c r="D1039" s="5"/>
    </row>
    <row r="1040">
      <c r="C1040" s="5"/>
      <c r="D1040" s="5"/>
    </row>
    <row r="1041">
      <c r="C1041" s="5"/>
      <c r="D1041" s="5"/>
    </row>
    <row r="1042">
      <c r="C1042" s="5"/>
      <c r="D1042" s="5"/>
    </row>
    <row r="1043">
      <c r="C1043" s="5"/>
      <c r="D1043" s="5"/>
    </row>
    <row r="1044">
      <c r="C1044" s="5"/>
      <c r="D1044" s="5"/>
    </row>
    <row r="1045">
      <c r="C1045" s="5"/>
      <c r="D1045" s="5"/>
    </row>
    <row r="1046">
      <c r="C1046" s="5"/>
      <c r="D1046" s="5"/>
    </row>
    <row r="1047">
      <c r="C1047" s="5"/>
      <c r="D1047" s="5"/>
    </row>
    <row r="1048">
      <c r="C1048" s="5"/>
      <c r="D1048" s="5"/>
    </row>
    <row r="1049">
      <c r="C1049" s="5"/>
      <c r="D1049" s="5"/>
    </row>
    <row r="1050">
      <c r="C1050" s="5"/>
      <c r="D1050" s="5"/>
    </row>
    <row r="1051">
      <c r="C1051" s="5"/>
      <c r="D1051" s="5"/>
    </row>
    <row r="1052">
      <c r="C1052" s="5"/>
      <c r="D1052" s="5"/>
    </row>
    <row r="1053">
      <c r="C1053" s="5"/>
      <c r="D1053" s="5"/>
    </row>
    <row r="1054">
      <c r="C1054" s="5"/>
      <c r="D1054" s="5"/>
    </row>
    <row r="1055">
      <c r="C1055" s="5"/>
      <c r="D1055" s="5"/>
    </row>
    <row r="1056">
      <c r="C1056" s="5"/>
      <c r="D1056" s="5"/>
    </row>
    <row r="1057">
      <c r="C1057" s="5"/>
      <c r="D1057" s="5"/>
    </row>
    <row r="1058">
      <c r="C1058" s="5"/>
      <c r="D1058" s="5"/>
    </row>
    <row r="1059">
      <c r="C1059" s="5"/>
      <c r="D1059" s="5"/>
    </row>
    <row r="1060">
      <c r="C1060" s="5"/>
      <c r="D1060" s="5"/>
    </row>
    <row r="1061">
      <c r="C1061" s="5"/>
      <c r="D1061" s="5"/>
    </row>
    <row r="1062">
      <c r="C1062" s="5"/>
      <c r="D1062" s="5"/>
    </row>
    <row r="1063">
      <c r="C1063" s="5"/>
      <c r="D1063" s="5"/>
    </row>
    <row r="1064">
      <c r="C1064" s="5"/>
      <c r="D1064" s="5"/>
    </row>
    <row r="1065">
      <c r="C1065" s="5"/>
      <c r="D1065" s="5"/>
    </row>
    <row r="1066">
      <c r="C1066" s="5"/>
      <c r="D1066" s="5"/>
    </row>
    <row r="1067">
      <c r="C1067" s="5"/>
      <c r="D1067" s="5"/>
    </row>
    <row r="1068">
      <c r="C1068" s="5"/>
      <c r="D1068" s="5"/>
    </row>
    <row r="1069">
      <c r="C1069" s="5"/>
      <c r="D1069" s="5"/>
    </row>
    <row r="1070">
      <c r="C1070" s="5"/>
      <c r="D1070" s="5"/>
    </row>
    <row r="1071">
      <c r="C1071" s="5"/>
      <c r="D1071" s="5"/>
    </row>
    <row r="1072">
      <c r="C1072" s="5"/>
      <c r="D1072" s="5"/>
    </row>
    <row r="1073">
      <c r="C1073" s="5"/>
      <c r="D1073" s="5"/>
    </row>
    <row r="1074">
      <c r="C1074" s="5"/>
      <c r="D1074" s="5"/>
    </row>
    <row r="1075">
      <c r="C1075" s="5"/>
      <c r="D1075" s="5"/>
    </row>
    <row r="1076">
      <c r="C1076" s="5"/>
      <c r="D1076" s="5"/>
    </row>
    <row r="1077">
      <c r="C1077" s="5"/>
      <c r="D1077" s="5"/>
    </row>
    <row r="1078">
      <c r="C1078" s="5"/>
      <c r="D1078" s="5"/>
    </row>
    <row r="1079">
      <c r="C1079" s="5"/>
      <c r="D1079" s="5"/>
    </row>
    <row r="1080">
      <c r="C1080" s="5"/>
      <c r="D1080" s="5"/>
    </row>
    <row r="1081">
      <c r="C1081" s="5"/>
      <c r="D1081" s="5"/>
    </row>
    <row r="1082">
      <c r="C1082" s="5"/>
      <c r="D1082" s="5"/>
    </row>
    <row r="1083">
      <c r="C1083" s="5"/>
      <c r="D1083" s="5"/>
    </row>
    <row r="1084">
      <c r="C1084" s="5"/>
      <c r="D1084" s="5"/>
    </row>
    <row r="1085">
      <c r="C1085" s="5"/>
      <c r="D1085" s="5"/>
    </row>
    <row r="1086">
      <c r="C1086" s="5"/>
      <c r="D1086" s="5"/>
    </row>
    <row r="1087">
      <c r="C1087" s="5"/>
      <c r="D1087" s="5"/>
    </row>
    <row r="1088">
      <c r="C1088" s="5"/>
      <c r="D1088" s="5"/>
    </row>
    <row r="1089">
      <c r="C1089" s="5"/>
      <c r="D1089" s="5"/>
    </row>
    <row r="1090">
      <c r="C1090" s="5"/>
      <c r="D1090" s="5"/>
    </row>
    <row r="1091">
      <c r="C1091" s="5"/>
      <c r="D1091" s="5"/>
    </row>
    <row r="1092">
      <c r="C1092" s="5"/>
      <c r="D1092" s="5"/>
    </row>
    <row r="1093">
      <c r="C1093" s="5"/>
      <c r="D1093" s="5"/>
    </row>
    <row r="1094">
      <c r="C1094" s="5"/>
      <c r="D1094" s="5"/>
    </row>
    <row r="1095">
      <c r="C1095" s="5"/>
      <c r="D1095" s="5"/>
    </row>
    <row r="1096">
      <c r="C1096" s="5"/>
      <c r="D1096" s="5"/>
    </row>
    <row r="1097">
      <c r="C1097" s="5"/>
      <c r="D1097" s="5"/>
    </row>
    <row r="1098">
      <c r="C1098" s="5"/>
      <c r="D1098" s="5"/>
    </row>
    <row r="1099">
      <c r="C1099" s="5"/>
      <c r="D1099" s="5"/>
    </row>
    <row r="1100">
      <c r="C1100" s="5"/>
      <c r="D1100" s="5"/>
    </row>
    <row r="1101">
      <c r="C1101" s="5"/>
      <c r="D1101" s="5"/>
    </row>
    <row r="1102">
      <c r="C1102" s="5"/>
      <c r="D1102" s="5"/>
    </row>
    <row r="1103">
      <c r="C1103" s="5"/>
      <c r="D1103" s="5"/>
    </row>
    <row r="1104">
      <c r="C1104" s="5"/>
      <c r="D1104" s="5"/>
    </row>
    <row r="1105">
      <c r="C1105" s="5"/>
      <c r="D1105" s="5"/>
    </row>
    <row r="1106">
      <c r="C1106" s="5"/>
      <c r="D1106" s="5"/>
    </row>
    <row r="1107">
      <c r="C1107" s="5"/>
      <c r="D1107" s="5"/>
    </row>
    <row r="1108">
      <c r="C1108" s="5"/>
      <c r="D1108" s="5"/>
    </row>
    <row r="1109">
      <c r="C1109" s="5"/>
      <c r="D1109" s="5"/>
    </row>
    <row r="1110">
      <c r="C1110" s="5"/>
      <c r="D1110" s="5"/>
    </row>
    <row r="1111">
      <c r="C1111" s="5"/>
      <c r="D1111" s="5"/>
    </row>
    <row r="1112">
      <c r="C1112" s="5"/>
      <c r="D1112" s="5"/>
    </row>
    <row r="1113">
      <c r="C1113" s="5"/>
      <c r="D1113" s="5"/>
    </row>
    <row r="1114">
      <c r="C1114" s="5"/>
      <c r="D1114" s="5"/>
    </row>
    <row r="1115">
      <c r="C1115" s="5"/>
      <c r="D1115" s="5"/>
    </row>
    <row r="1116">
      <c r="C1116" s="5"/>
      <c r="D1116" s="5"/>
    </row>
    <row r="1117">
      <c r="C1117" s="5"/>
      <c r="D1117" s="5"/>
    </row>
    <row r="1118">
      <c r="C1118" s="5"/>
      <c r="D1118" s="5"/>
    </row>
    <row r="1119">
      <c r="C1119" s="5"/>
      <c r="D1119" s="5"/>
    </row>
    <row r="1120">
      <c r="C1120" s="5"/>
      <c r="D1120" s="5"/>
    </row>
    <row r="1121">
      <c r="C1121" s="5"/>
      <c r="D1121" s="5"/>
    </row>
    <row r="1122">
      <c r="C1122" s="5"/>
      <c r="D1122" s="5"/>
    </row>
    <row r="1123">
      <c r="C1123" s="5"/>
      <c r="D1123" s="5"/>
    </row>
    <row r="1124">
      <c r="C1124" s="5"/>
      <c r="D1124" s="5"/>
    </row>
    <row r="1125">
      <c r="C1125" s="5"/>
      <c r="D1125" s="5"/>
    </row>
    <row r="1126">
      <c r="C1126" s="5"/>
      <c r="D1126" s="5"/>
    </row>
    <row r="1127">
      <c r="C1127" s="5"/>
      <c r="D1127" s="5"/>
    </row>
    <row r="1128">
      <c r="C1128" s="5"/>
      <c r="D1128" s="5"/>
    </row>
    <row r="1129">
      <c r="C1129" s="5"/>
      <c r="D1129" s="5"/>
    </row>
    <row r="1130">
      <c r="C1130" s="5"/>
      <c r="D1130" s="5"/>
    </row>
    <row r="1131">
      <c r="C1131" s="5"/>
      <c r="D1131" s="5"/>
    </row>
    <row r="1132">
      <c r="C1132" s="5"/>
      <c r="D1132" s="5"/>
    </row>
    <row r="1133">
      <c r="C1133" s="5"/>
      <c r="D1133" s="5"/>
    </row>
    <row r="1134">
      <c r="C1134" s="5"/>
      <c r="D1134" s="5"/>
    </row>
    <row r="1135">
      <c r="C1135" s="5"/>
      <c r="D1135" s="5"/>
    </row>
    <row r="1136">
      <c r="C1136" s="5"/>
      <c r="D1136" s="5"/>
    </row>
    <row r="1137">
      <c r="C1137" s="5"/>
      <c r="D1137" s="5"/>
    </row>
    <row r="1138">
      <c r="C1138" s="5"/>
      <c r="D1138" s="5"/>
    </row>
    <row r="1139">
      <c r="C1139" s="5"/>
      <c r="D1139" s="5"/>
    </row>
    <row r="1140">
      <c r="C1140" s="5"/>
      <c r="D1140" s="5"/>
    </row>
    <row r="1141">
      <c r="C1141" s="5"/>
      <c r="D1141" s="5"/>
    </row>
    <row r="1142">
      <c r="C1142" s="5"/>
      <c r="D1142" s="5"/>
    </row>
    <row r="1143">
      <c r="C1143" s="5"/>
      <c r="D1143" s="5"/>
    </row>
    <row r="1144">
      <c r="C1144" s="5"/>
      <c r="D1144" s="5"/>
    </row>
    <row r="1145">
      <c r="C1145" s="5"/>
      <c r="D1145" s="5"/>
    </row>
    <row r="1146">
      <c r="C1146" s="5"/>
      <c r="D1146" s="5"/>
    </row>
    <row r="1147">
      <c r="C1147" s="5"/>
      <c r="D1147" s="5"/>
    </row>
    <row r="1148">
      <c r="C1148" s="5"/>
      <c r="D1148" s="5"/>
    </row>
    <row r="1149">
      <c r="C1149" s="5"/>
      <c r="D1149" s="5"/>
    </row>
    <row r="1150">
      <c r="C1150" s="5"/>
      <c r="D1150" s="5"/>
    </row>
    <row r="1151">
      <c r="C1151" s="5"/>
      <c r="D1151" s="5"/>
    </row>
    <row r="1152">
      <c r="C1152" s="5"/>
      <c r="D1152" s="5"/>
    </row>
    <row r="1153">
      <c r="C1153" s="5"/>
      <c r="D1153" s="5"/>
    </row>
    <row r="1154">
      <c r="C1154" s="5"/>
      <c r="D1154" s="5"/>
    </row>
    <row r="1155">
      <c r="C1155" s="5"/>
      <c r="D1155" s="5"/>
    </row>
    <row r="1156">
      <c r="C1156" s="5"/>
      <c r="D1156" s="5"/>
    </row>
    <row r="1157">
      <c r="C1157" s="5"/>
      <c r="D1157" s="5"/>
    </row>
    <row r="1158">
      <c r="C1158" s="5"/>
      <c r="D1158" s="5"/>
    </row>
    <row r="1159">
      <c r="C1159" s="5"/>
      <c r="D1159" s="5"/>
    </row>
    <row r="1160">
      <c r="C1160" s="5"/>
      <c r="D1160" s="5"/>
    </row>
    <row r="1161">
      <c r="C1161" s="5"/>
      <c r="D1161" s="5"/>
    </row>
    <row r="1162">
      <c r="C1162" s="5"/>
      <c r="D1162" s="5"/>
    </row>
    <row r="1163">
      <c r="C1163" s="5"/>
      <c r="D1163" s="5"/>
    </row>
    <row r="1164">
      <c r="C1164" s="5"/>
      <c r="D1164" s="5"/>
    </row>
    <row r="1165">
      <c r="C1165" s="5"/>
      <c r="D1165" s="5"/>
    </row>
    <row r="1166">
      <c r="C1166" s="5"/>
      <c r="D1166" s="5"/>
    </row>
    <row r="1167">
      <c r="C1167" s="5"/>
      <c r="D1167" s="5"/>
    </row>
    <row r="1168">
      <c r="C1168" s="5"/>
      <c r="D1168" s="5"/>
    </row>
    <row r="1169">
      <c r="C1169" s="5"/>
      <c r="D1169" s="5"/>
    </row>
    <row r="1170">
      <c r="C1170" s="5"/>
      <c r="D1170" s="5"/>
    </row>
    <row r="1171">
      <c r="C1171" s="5"/>
      <c r="D1171" s="5"/>
    </row>
    <row r="1172">
      <c r="C1172" s="5"/>
      <c r="D1172" s="5"/>
    </row>
    <row r="1173">
      <c r="C1173" s="5"/>
      <c r="D1173" s="5"/>
    </row>
    <row r="1174">
      <c r="C1174" s="5"/>
      <c r="D1174" s="5"/>
    </row>
    <row r="1175">
      <c r="C1175" s="5"/>
      <c r="D1175" s="5"/>
    </row>
    <row r="1176">
      <c r="C1176" s="5"/>
      <c r="D1176" s="5"/>
    </row>
    <row r="1177">
      <c r="C1177" s="5"/>
      <c r="D1177" s="5"/>
    </row>
    <row r="1178">
      <c r="C1178" s="5"/>
      <c r="D1178" s="5"/>
    </row>
    <row r="1179">
      <c r="C1179" s="5"/>
      <c r="D1179" s="5"/>
    </row>
    <row r="1180">
      <c r="C1180" s="5"/>
      <c r="D1180" s="5"/>
    </row>
    <row r="1181">
      <c r="C1181" s="5"/>
      <c r="D1181" s="5"/>
    </row>
    <row r="1182">
      <c r="C1182" s="5"/>
      <c r="D1182" s="5"/>
    </row>
    <row r="1183">
      <c r="C1183" s="5"/>
      <c r="D1183" s="5"/>
    </row>
    <row r="1184">
      <c r="C1184" s="5"/>
      <c r="D1184" s="5"/>
    </row>
    <row r="1185">
      <c r="C1185" s="5"/>
      <c r="D1185" s="5"/>
    </row>
    <row r="1186">
      <c r="C1186" s="5"/>
      <c r="D1186" s="5"/>
    </row>
    <row r="1187">
      <c r="C1187" s="5"/>
      <c r="D1187" s="5"/>
    </row>
    <row r="1188">
      <c r="C1188" s="5"/>
      <c r="D1188" s="5"/>
    </row>
    <row r="1189">
      <c r="C1189" s="5"/>
      <c r="D1189" s="5"/>
    </row>
    <row r="1190">
      <c r="C1190" s="5"/>
      <c r="D1190" s="5"/>
    </row>
    <row r="1191">
      <c r="C1191" s="5"/>
      <c r="D1191" s="5"/>
    </row>
    <row r="1192">
      <c r="C1192" s="5"/>
      <c r="D1192" s="5"/>
    </row>
    <row r="1193">
      <c r="C1193" s="5"/>
      <c r="D1193" s="5"/>
    </row>
    <row r="1194">
      <c r="C1194" s="5"/>
      <c r="D1194" s="5"/>
    </row>
    <row r="1195">
      <c r="C1195" s="5"/>
      <c r="D1195" s="5"/>
    </row>
    <row r="1196">
      <c r="C1196" s="5"/>
      <c r="D1196" s="5"/>
    </row>
    <row r="1197">
      <c r="C1197" s="5"/>
      <c r="D1197" s="5"/>
    </row>
    <row r="1198">
      <c r="C1198" s="5"/>
      <c r="D1198" s="5"/>
    </row>
    <row r="1199">
      <c r="C1199" s="5"/>
      <c r="D1199" s="5"/>
    </row>
    <row r="1200">
      <c r="C1200" s="5"/>
      <c r="D1200" s="5"/>
    </row>
    <row r="1201">
      <c r="C1201" s="5"/>
      <c r="D1201" s="5"/>
    </row>
    <row r="1202">
      <c r="C1202" s="5"/>
      <c r="D1202" s="5"/>
    </row>
    <row r="1203">
      <c r="C1203" s="5"/>
      <c r="D1203" s="5"/>
    </row>
    <row r="1204">
      <c r="C1204" s="5"/>
      <c r="D1204" s="5"/>
    </row>
    <row r="1205">
      <c r="C1205" s="5"/>
      <c r="D1205" s="5"/>
    </row>
    <row r="1206">
      <c r="C1206" s="5"/>
      <c r="D1206" s="5"/>
    </row>
    <row r="1207">
      <c r="C1207" s="5"/>
      <c r="D1207" s="5"/>
    </row>
    <row r="1208">
      <c r="C1208" s="5"/>
      <c r="D1208" s="5"/>
    </row>
    <row r="1209">
      <c r="C1209" s="5"/>
      <c r="D1209" s="5"/>
    </row>
    <row r="1210">
      <c r="C1210" s="5"/>
      <c r="D1210" s="5"/>
    </row>
    <row r="1211">
      <c r="C1211" s="5"/>
      <c r="D1211" s="5"/>
    </row>
    <row r="1212">
      <c r="C1212" s="5"/>
      <c r="D1212" s="5"/>
    </row>
    <row r="1213">
      <c r="C1213" s="5"/>
      <c r="D1213" s="5"/>
    </row>
    <row r="1214">
      <c r="C1214" s="5"/>
      <c r="D1214" s="5"/>
    </row>
    <row r="1215">
      <c r="C1215" s="5"/>
      <c r="D1215" s="5"/>
    </row>
    <row r="1216">
      <c r="C1216" s="5"/>
      <c r="D1216" s="5"/>
    </row>
    <row r="1217">
      <c r="C1217" s="5"/>
      <c r="D1217" s="5"/>
    </row>
    <row r="1218">
      <c r="C1218" s="5"/>
      <c r="D1218" s="5"/>
    </row>
    <row r="1219">
      <c r="C1219" s="5"/>
      <c r="D1219" s="5"/>
    </row>
    <row r="1220">
      <c r="C1220" s="5"/>
      <c r="D1220" s="5"/>
    </row>
    <row r="1221">
      <c r="C1221" s="5"/>
      <c r="D1221" s="5"/>
    </row>
    <row r="1222">
      <c r="C1222" s="5"/>
      <c r="D1222" s="5"/>
    </row>
    <row r="1223">
      <c r="C1223" s="5"/>
      <c r="D1223" s="5"/>
    </row>
    <row r="1224">
      <c r="C1224" s="5"/>
      <c r="D1224" s="5"/>
    </row>
    <row r="1225">
      <c r="C1225" s="5"/>
      <c r="D1225" s="5"/>
    </row>
    <row r="1226">
      <c r="C1226" s="5"/>
      <c r="D1226" s="5"/>
    </row>
    <row r="1227">
      <c r="C1227" s="5"/>
      <c r="D1227" s="5"/>
    </row>
  </sheetData>
  <hyperlinks>
    <hyperlink r:id="rId1" ref="D9"/>
    <hyperlink r:id="rId2" ref="D267"/>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57"/>
    <col customWidth="1" min="2" max="2" width="48.29"/>
    <col customWidth="1" min="3" max="3" width="48.86"/>
    <col customWidth="1" min="4" max="4" width="22.57"/>
    <col customWidth="1" min="5" max="5" width="24.57"/>
    <col customWidth="1" min="6" max="6" width="31.14"/>
    <col customWidth="1" min="7" max="7" width="26.29"/>
    <col customWidth="1" min="8" max="8" width="42.43"/>
    <col customWidth="1" min="9" max="9" width="31.14"/>
  </cols>
  <sheetData>
    <row r="1">
      <c r="A1" s="43"/>
      <c r="B1" s="1220" t="s">
        <v>10536</v>
      </c>
      <c r="C1" s="1220" t="s">
        <v>10537</v>
      </c>
      <c r="D1" s="1221" t="s">
        <v>10538</v>
      </c>
      <c r="E1" s="1221" t="s">
        <v>10539</v>
      </c>
      <c r="F1" s="1221" t="s">
        <v>10540</v>
      </c>
      <c r="G1" s="1221" t="s">
        <v>10541</v>
      </c>
      <c r="H1" s="1221" t="s">
        <v>10542</v>
      </c>
      <c r="I1" s="25" t="s">
        <v>10543</v>
      </c>
      <c r="J1" s="1222"/>
      <c r="K1" s="1222"/>
      <c r="L1" s="1222"/>
      <c r="M1" s="1222"/>
      <c r="N1" s="1222"/>
      <c r="O1" s="1222"/>
      <c r="P1" s="1222"/>
      <c r="Q1" s="1222"/>
      <c r="R1" s="1222"/>
      <c r="S1" s="1222"/>
      <c r="T1" s="1222"/>
      <c r="U1" s="1222"/>
      <c r="V1" s="1222"/>
      <c r="W1" s="1222"/>
      <c r="X1" s="1222"/>
      <c r="Y1" s="1222"/>
      <c r="Z1" s="1222"/>
      <c r="AA1" s="1222"/>
      <c r="AB1" s="1222"/>
    </row>
    <row r="2">
      <c r="A2" s="43" t="s">
        <v>10544</v>
      </c>
      <c r="B2" s="43" t="s">
        <v>10545</v>
      </c>
      <c r="C2" s="43" t="s">
        <v>10546</v>
      </c>
      <c r="D2" s="43"/>
      <c r="E2" s="43" t="s">
        <v>10547</v>
      </c>
      <c r="F2" s="43" t="s">
        <v>10548</v>
      </c>
      <c r="G2" s="43" t="s">
        <v>10549</v>
      </c>
      <c r="H2" s="43"/>
      <c r="I2" s="43" t="s">
        <v>10550</v>
      </c>
      <c r="J2" s="5"/>
      <c r="K2" s="5"/>
      <c r="L2" s="5"/>
      <c r="M2" s="5"/>
      <c r="N2" s="5"/>
      <c r="O2" s="5"/>
      <c r="P2" s="5"/>
      <c r="Q2" s="5"/>
      <c r="R2" s="5"/>
      <c r="S2" s="5"/>
      <c r="T2" s="5"/>
      <c r="U2" s="5"/>
      <c r="V2" s="5"/>
      <c r="W2" s="5"/>
      <c r="X2" s="5"/>
      <c r="Y2" s="5"/>
      <c r="Z2" s="5"/>
      <c r="AA2" s="5"/>
      <c r="AB2" s="5"/>
    </row>
    <row r="3">
      <c r="A3" s="50" t="s">
        <v>10551</v>
      </c>
      <c r="B3" s="43" t="s">
        <v>10552</v>
      </c>
      <c r="C3" s="43" t="s">
        <v>10553</v>
      </c>
      <c r="D3" s="43"/>
      <c r="E3" s="43" t="s">
        <v>9595</v>
      </c>
      <c r="F3" s="43" t="s">
        <v>10554</v>
      </c>
      <c r="G3" s="43" t="s">
        <v>10555</v>
      </c>
      <c r="H3" s="43" t="s">
        <v>10556</v>
      </c>
      <c r="I3" s="43" t="s">
        <v>10557</v>
      </c>
      <c r="J3" s="5"/>
      <c r="K3" s="5"/>
      <c r="L3" s="5"/>
      <c r="M3" s="5"/>
      <c r="N3" s="5"/>
      <c r="O3" s="5"/>
      <c r="P3" s="5"/>
      <c r="Q3" s="5"/>
      <c r="R3" s="5"/>
      <c r="S3" s="5"/>
      <c r="T3" s="5"/>
      <c r="U3" s="5"/>
      <c r="V3" s="5"/>
      <c r="W3" s="5"/>
      <c r="X3" s="5"/>
      <c r="Y3" s="5"/>
      <c r="Z3" s="5"/>
      <c r="AA3" s="5"/>
      <c r="AB3" s="5"/>
    </row>
    <row r="4">
      <c r="A4" s="50" t="s">
        <v>10558</v>
      </c>
      <c r="B4" s="43" t="s">
        <v>10559</v>
      </c>
      <c r="C4" s="43" t="s">
        <v>10560</v>
      </c>
      <c r="D4" s="43" t="s">
        <v>10561</v>
      </c>
      <c r="E4" s="43" t="s">
        <v>9576</v>
      </c>
      <c r="F4" s="43" t="s">
        <v>10562</v>
      </c>
      <c r="G4" s="43" t="s">
        <v>10563</v>
      </c>
      <c r="H4" s="43" t="s">
        <v>10564</v>
      </c>
      <c r="I4" s="43" t="s">
        <v>10565</v>
      </c>
      <c r="J4" s="5"/>
      <c r="K4" s="5"/>
      <c r="L4" s="5"/>
      <c r="M4" s="5"/>
      <c r="N4" s="5"/>
      <c r="O4" s="5"/>
      <c r="P4" s="5"/>
      <c r="Q4" s="5"/>
      <c r="R4" s="5"/>
      <c r="S4" s="5"/>
      <c r="T4" s="5"/>
      <c r="U4" s="5"/>
      <c r="V4" s="5"/>
      <c r="W4" s="5"/>
      <c r="X4" s="5"/>
      <c r="Y4" s="5"/>
      <c r="Z4" s="5"/>
      <c r="AA4" s="5"/>
      <c r="AB4" s="5"/>
    </row>
    <row r="5">
      <c r="A5" s="50" t="s">
        <v>10566</v>
      </c>
      <c r="B5" s="43" t="s">
        <v>10567</v>
      </c>
      <c r="C5" s="43" t="s">
        <v>10568</v>
      </c>
      <c r="D5" s="5"/>
      <c r="E5" s="43" t="s">
        <v>10569</v>
      </c>
      <c r="F5" s="43" t="s">
        <v>10570</v>
      </c>
      <c r="G5" s="43" t="s">
        <v>10571</v>
      </c>
      <c r="H5" s="43" t="s">
        <v>10572</v>
      </c>
      <c r="I5" s="5"/>
      <c r="J5" s="5"/>
      <c r="K5" s="5"/>
      <c r="L5" s="5"/>
      <c r="M5" s="5"/>
      <c r="N5" s="5"/>
      <c r="O5" s="5"/>
      <c r="P5" s="5"/>
      <c r="Q5" s="5"/>
      <c r="R5" s="5"/>
      <c r="S5" s="5"/>
      <c r="T5" s="5"/>
      <c r="U5" s="5"/>
      <c r="V5" s="5"/>
      <c r="W5" s="5"/>
      <c r="X5" s="5"/>
      <c r="Y5" s="5"/>
      <c r="Z5" s="5"/>
      <c r="AA5" s="5"/>
      <c r="AB5" s="5"/>
    </row>
    <row r="6">
      <c r="A6" s="50" t="s">
        <v>10573</v>
      </c>
      <c r="B6" s="43"/>
      <c r="C6" s="43"/>
      <c r="D6" s="43"/>
      <c r="E6" s="43"/>
      <c r="F6" s="43"/>
      <c r="G6" s="43"/>
      <c r="H6" s="43" t="s">
        <v>10574</v>
      </c>
      <c r="I6" s="5"/>
      <c r="J6" s="5"/>
      <c r="K6" s="5"/>
      <c r="L6" s="5"/>
      <c r="M6" s="5"/>
      <c r="N6" s="5"/>
      <c r="O6" s="5"/>
      <c r="P6" s="5"/>
      <c r="Q6" s="5"/>
      <c r="R6" s="5"/>
      <c r="S6" s="5"/>
      <c r="T6" s="5"/>
      <c r="U6" s="5"/>
      <c r="V6" s="5"/>
      <c r="W6" s="5"/>
      <c r="X6" s="5"/>
      <c r="Y6" s="5"/>
      <c r="Z6" s="5"/>
      <c r="AA6" s="5"/>
      <c r="AB6" s="5"/>
    </row>
    <row r="7">
      <c r="A7" s="50" t="s">
        <v>10575</v>
      </c>
      <c r="B7" s="481" t="s">
        <v>10576</v>
      </c>
      <c r="C7" s="43" t="s">
        <v>10577</v>
      </c>
      <c r="D7" s="43" t="s">
        <v>10578</v>
      </c>
      <c r="E7" s="43" t="s">
        <v>9595</v>
      </c>
      <c r="F7" s="43" t="s">
        <v>10579</v>
      </c>
      <c r="G7" s="43" t="s">
        <v>10580</v>
      </c>
      <c r="H7" s="43" t="s">
        <v>10581</v>
      </c>
      <c r="I7" s="43" t="s">
        <v>10582</v>
      </c>
      <c r="J7" s="5"/>
      <c r="K7" s="5"/>
      <c r="L7" s="5"/>
      <c r="M7" s="5"/>
      <c r="N7" s="5"/>
      <c r="O7" s="5"/>
      <c r="P7" s="5"/>
      <c r="Q7" s="5"/>
      <c r="R7" s="5"/>
      <c r="S7" s="5"/>
      <c r="T7" s="5"/>
      <c r="U7" s="5"/>
      <c r="V7" s="5"/>
      <c r="W7" s="5"/>
      <c r="X7" s="5"/>
      <c r="Y7" s="5"/>
      <c r="Z7" s="5"/>
      <c r="AA7" s="5"/>
      <c r="AB7" s="5"/>
    </row>
    <row r="8">
      <c r="A8" s="43" t="s">
        <v>10583</v>
      </c>
      <c r="B8" s="43" t="s">
        <v>10584</v>
      </c>
      <c r="C8" s="43" t="s">
        <v>10585</v>
      </c>
      <c r="D8" s="43" t="s">
        <v>10586</v>
      </c>
      <c r="E8" s="43" t="s">
        <v>10587</v>
      </c>
      <c r="F8" s="43" t="s">
        <v>10554</v>
      </c>
      <c r="G8" s="43" t="s">
        <v>10588</v>
      </c>
      <c r="H8" s="5"/>
      <c r="I8" s="5"/>
      <c r="J8" s="5"/>
      <c r="K8" s="5"/>
      <c r="L8" s="5"/>
      <c r="M8" s="5"/>
      <c r="N8" s="5"/>
      <c r="O8" s="5"/>
      <c r="P8" s="5"/>
      <c r="Q8" s="5"/>
      <c r="R8" s="5"/>
      <c r="S8" s="5"/>
      <c r="T8" s="5"/>
      <c r="U8" s="5"/>
      <c r="V8" s="5"/>
      <c r="W8" s="5"/>
      <c r="X8" s="5"/>
      <c r="Y8" s="5"/>
      <c r="Z8" s="5"/>
      <c r="AA8" s="5"/>
      <c r="AB8" s="5"/>
    </row>
    <row r="9">
      <c r="A9" s="43" t="s">
        <v>10589</v>
      </c>
      <c r="B9" s="43" t="s">
        <v>10590</v>
      </c>
      <c r="C9" s="43" t="s">
        <v>10591</v>
      </c>
      <c r="D9" s="43" t="s">
        <v>10592</v>
      </c>
      <c r="E9" s="43" t="s">
        <v>10593</v>
      </c>
      <c r="F9" s="43" t="s">
        <v>10594</v>
      </c>
      <c r="G9" s="43" t="s">
        <v>10595</v>
      </c>
      <c r="H9" s="43" t="s">
        <v>10596</v>
      </c>
      <c r="I9" s="43" t="s">
        <v>10597</v>
      </c>
      <c r="J9" s="5"/>
      <c r="K9" s="5"/>
      <c r="L9" s="5"/>
      <c r="M9" s="5"/>
      <c r="N9" s="5"/>
      <c r="O9" s="5"/>
      <c r="P9" s="5"/>
      <c r="Q9" s="5"/>
      <c r="R9" s="5"/>
      <c r="S9" s="5"/>
      <c r="T9" s="5"/>
      <c r="U9" s="5"/>
      <c r="V9" s="5"/>
      <c r="W9" s="5"/>
      <c r="X9" s="5"/>
      <c r="Y9" s="5"/>
      <c r="Z9" s="5"/>
      <c r="AA9" s="5"/>
      <c r="AB9" s="5"/>
    </row>
    <row r="10">
      <c r="A10" s="43" t="s">
        <v>10598</v>
      </c>
      <c r="B10" s="43"/>
      <c r="C10" s="43"/>
      <c r="D10" s="43"/>
      <c r="E10" s="43"/>
      <c r="F10" s="43"/>
      <c r="G10" s="43"/>
      <c r="H10" s="5"/>
      <c r="I10" s="5"/>
      <c r="J10" s="5"/>
      <c r="K10" s="5"/>
      <c r="L10" s="5"/>
      <c r="M10" s="5"/>
      <c r="N10" s="5"/>
      <c r="O10" s="5"/>
      <c r="P10" s="5"/>
      <c r="Q10" s="5"/>
      <c r="R10" s="5"/>
      <c r="S10" s="5"/>
      <c r="T10" s="5"/>
      <c r="U10" s="5"/>
      <c r="V10" s="5"/>
      <c r="W10" s="5"/>
      <c r="X10" s="5"/>
      <c r="Y10" s="5"/>
      <c r="Z10" s="5"/>
      <c r="AA10" s="5"/>
      <c r="AB10" s="5"/>
    </row>
    <row r="11">
      <c r="A11" s="43" t="s">
        <v>10599</v>
      </c>
      <c r="B11" s="43"/>
      <c r="C11" s="43"/>
      <c r="D11" s="43"/>
      <c r="E11" s="43"/>
      <c r="F11" s="43"/>
      <c r="G11" s="43"/>
      <c r="H11" s="5"/>
      <c r="I11" s="5"/>
      <c r="J11" s="5"/>
      <c r="K11" s="5"/>
      <c r="L11" s="5"/>
      <c r="M11" s="5"/>
      <c r="N11" s="5"/>
      <c r="O11" s="5"/>
      <c r="P11" s="5"/>
      <c r="Q11" s="5"/>
      <c r="R11" s="5"/>
      <c r="S11" s="5"/>
      <c r="T11" s="5"/>
      <c r="U11" s="5"/>
      <c r="V11" s="5"/>
      <c r="W11" s="5"/>
      <c r="X11" s="5"/>
      <c r="Y11" s="5"/>
      <c r="Z11" s="5"/>
      <c r="AA11" s="5"/>
      <c r="AB11" s="5"/>
    </row>
    <row r="12">
      <c r="A12" s="43" t="s">
        <v>10600</v>
      </c>
      <c r="B12" s="43" t="s">
        <v>10601</v>
      </c>
      <c r="C12" s="43" t="s">
        <v>10602</v>
      </c>
      <c r="D12" s="43"/>
      <c r="E12" s="43" t="s">
        <v>10603</v>
      </c>
      <c r="F12" s="43" t="s">
        <v>10604</v>
      </c>
      <c r="G12" s="43" t="s">
        <v>10605</v>
      </c>
      <c r="H12" s="43" t="s">
        <v>10606</v>
      </c>
      <c r="I12" s="43" t="s">
        <v>10607</v>
      </c>
      <c r="J12" s="5"/>
      <c r="K12" s="5"/>
      <c r="L12" s="5"/>
      <c r="M12" s="5"/>
      <c r="N12" s="5"/>
      <c r="O12" s="5"/>
      <c r="P12" s="5"/>
      <c r="Q12" s="5"/>
      <c r="R12" s="5"/>
      <c r="S12" s="5"/>
      <c r="T12" s="5"/>
      <c r="U12" s="5"/>
      <c r="V12" s="5"/>
      <c r="W12" s="5"/>
      <c r="X12" s="5"/>
      <c r="Y12" s="5"/>
      <c r="Z12" s="5"/>
      <c r="AA12" s="5"/>
      <c r="AB12" s="5"/>
    </row>
    <row r="13">
      <c r="A13" s="43" t="s">
        <v>10608</v>
      </c>
      <c r="B13" s="43" t="s">
        <v>10609</v>
      </c>
      <c r="C13" s="43" t="s">
        <v>10610</v>
      </c>
      <c r="D13" s="43" t="s">
        <v>10611</v>
      </c>
      <c r="E13" s="5"/>
      <c r="F13" s="43" t="s">
        <v>10612</v>
      </c>
      <c r="G13" s="5"/>
      <c r="H13" s="5"/>
      <c r="I13" s="5"/>
      <c r="J13" s="5"/>
      <c r="K13" s="5"/>
      <c r="L13" s="5"/>
      <c r="M13" s="5"/>
      <c r="N13" s="5"/>
      <c r="O13" s="5"/>
      <c r="P13" s="5"/>
      <c r="Q13" s="5"/>
      <c r="R13" s="5"/>
      <c r="S13" s="5"/>
      <c r="T13" s="5"/>
      <c r="U13" s="5"/>
      <c r="V13" s="5"/>
      <c r="W13" s="5"/>
      <c r="X13" s="5"/>
      <c r="Y13" s="5"/>
      <c r="Z13" s="5"/>
      <c r="AA13" s="5"/>
      <c r="AB13" s="5"/>
    </row>
    <row r="14">
      <c r="A14" s="43" t="s">
        <v>10613</v>
      </c>
      <c r="B14" s="43" t="s">
        <v>10614</v>
      </c>
      <c r="C14" s="43" t="s">
        <v>10615</v>
      </c>
      <c r="D14" s="43" t="s">
        <v>10616</v>
      </c>
      <c r="E14" s="43" t="s">
        <v>10617</v>
      </c>
      <c r="F14" s="43" t="s">
        <v>10554</v>
      </c>
      <c r="G14" s="43" t="s">
        <v>10618</v>
      </c>
      <c r="H14" s="43" t="s">
        <v>10619</v>
      </c>
      <c r="I14" s="5"/>
      <c r="J14" s="5"/>
      <c r="K14" s="5"/>
      <c r="L14" s="5"/>
      <c r="M14" s="5"/>
      <c r="N14" s="5"/>
      <c r="O14" s="5"/>
      <c r="P14" s="5"/>
      <c r="Q14" s="5"/>
      <c r="R14" s="5"/>
      <c r="S14" s="5"/>
      <c r="T14" s="5"/>
      <c r="U14" s="5"/>
      <c r="V14" s="5"/>
      <c r="W14" s="5"/>
      <c r="X14" s="5"/>
      <c r="Y14" s="5"/>
      <c r="Z14" s="5"/>
      <c r="AA14" s="5"/>
      <c r="AB14" s="5"/>
    </row>
    <row r="15">
      <c r="A15" s="1223" t="s">
        <v>10620</v>
      </c>
      <c r="B15" s="1223" t="s">
        <v>10621</v>
      </c>
      <c r="C15" s="1223" t="s">
        <v>10622</v>
      </c>
      <c r="D15" s="1223"/>
      <c r="E15" s="1223"/>
      <c r="F15" s="1223"/>
      <c r="G15" s="1223"/>
      <c r="H15" s="1223"/>
      <c r="I15" s="1223"/>
      <c r="J15" s="1223"/>
      <c r="K15" s="1223"/>
      <c r="L15" s="1223"/>
      <c r="M15" s="1223"/>
      <c r="N15" s="1223"/>
      <c r="O15" s="1223"/>
      <c r="P15" s="1223"/>
      <c r="Q15" s="1223"/>
      <c r="R15" s="1223"/>
      <c r="S15" s="1223"/>
      <c r="T15" s="1223"/>
      <c r="U15" s="1223"/>
      <c r="V15" s="1223"/>
      <c r="W15" s="1223"/>
      <c r="X15" s="1223"/>
      <c r="Y15" s="1223"/>
      <c r="Z15" s="1223"/>
      <c r="AA15" s="1223"/>
      <c r="AB15" s="1223"/>
    </row>
    <row r="16">
      <c r="A16" s="1224" t="s">
        <v>10623</v>
      </c>
      <c r="B16" s="1224" t="s">
        <v>10624</v>
      </c>
      <c r="C16" s="1224" t="s">
        <v>10625</v>
      </c>
      <c r="D16" s="1224"/>
      <c r="E16" s="1224"/>
      <c r="F16" s="1224"/>
      <c r="G16" s="1224"/>
      <c r="H16" s="1224"/>
      <c r="I16" s="1224"/>
      <c r="J16" s="1224"/>
      <c r="K16" s="1224"/>
      <c r="L16" s="1224"/>
      <c r="M16" s="1224"/>
      <c r="N16" s="1224"/>
      <c r="O16" s="1224"/>
      <c r="P16" s="1224"/>
      <c r="Q16" s="1224"/>
      <c r="R16" s="1224"/>
      <c r="S16" s="1224"/>
      <c r="T16" s="1224"/>
      <c r="U16" s="1224"/>
      <c r="V16" s="1224"/>
      <c r="W16" s="1224"/>
      <c r="X16" s="1224"/>
      <c r="Y16" s="1224"/>
      <c r="Z16" s="1224"/>
      <c r="AA16" s="1224"/>
      <c r="AB16" s="1224"/>
    </row>
    <row r="17">
      <c r="A17" s="43" t="s">
        <v>10626</v>
      </c>
      <c r="B17" s="43" t="s">
        <v>10627</v>
      </c>
      <c r="C17" s="43" t="s">
        <v>10628</v>
      </c>
      <c r="D17" s="43" t="s">
        <v>10629</v>
      </c>
      <c r="E17" s="5"/>
      <c r="F17" s="43" t="s">
        <v>10630</v>
      </c>
      <c r="G17" s="43" t="s">
        <v>10631</v>
      </c>
      <c r="H17" s="43" t="s">
        <v>10632</v>
      </c>
      <c r="I17" s="5"/>
      <c r="J17" s="5"/>
      <c r="K17" s="5"/>
      <c r="L17" s="5"/>
      <c r="M17" s="5"/>
      <c r="N17" s="5"/>
      <c r="O17" s="5"/>
      <c r="P17" s="5"/>
      <c r="Q17" s="5"/>
      <c r="R17" s="5"/>
      <c r="S17" s="5"/>
      <c r="T17" s="5"/>
      <c r="U17" s="5"/>
      <c r="V17" s="5"/>
      <c r="W17" s="5"/>
      <c r="X17" s="5"/>
      <c r="Y17" s="5"/>
      <c r="Z17" s="5"/>
      <c r="AA17" s="5"/>
      <c r="AB17" s="5"/>
    </row>
    <row r="18">
      <c r="A18" s="43" t="s">
        <v>10633</v>
      </c>
      <c r="B18" s="43" t="s">
        <v>10634</v>
      </c>
      <c r="C18" s="5"/>
      <c r="D18" s="5"/>
      <c r="E18" s="43" t="s">
        <v>10635</v>
      </c>
      <c r="F18" s="43" t="s">
        <v>10636</v>
      </c>
      <c r="G18" s="43" t="s">
        <v>10637</v>
      </c>
      <c r="H18" s="43" t="s">
        <v>10638</v>
      </c>
      <c r="I18" s="43" t="s">
        <v>10639</v>
      </c>
      <c r="J18" s="5"/>
      <c r="K18" s="5"/>
      <c r="L18" s="5"/>
      <c r="M18" s="5"/>
      <c r="N18" s="5"/>
      <c r="O18" s="5"/>
      <c r="P18" s="5"/>
      <c r="Q18" s="5"/>
      <c r="R18" s="5"/>
      <c r="S18" s="5"/>
      <c r="T18" s="5"/>
      <c r="U18" s="5"/>
      <c r="V18" s="5"/>
      <c r="W18" s="5"/>
      <c r="X18" s="5"/>
      <c r="Y18" s="5"/>
      <c r="Z18" s="5"/>
      <c r="AA18" s="5"/>
      <c r="AB18" s="5"/>
    </row>
    <row r="19">
      <c r="A19" s="43" t="s">
        <v>10640</v>
      </c>
      <c r="B19" s="43" t="s">
        <v>10641</v>
      </c>
      <c r="C19" s="43" t="s">
        <v>10642</v>
      </c>
      <c r="D19" s="43" t="s">
        <v>10643</v>
      </c>
      <c r="E19" s="43" t="s">
        <v>10644</v>
      </c>
      <c r="F19" s="43" t="s">
        <v>10645</v>
      </c>
      <c r="G19" s="43" t="s">
        <v>10646</v>
      </c>
      <c r="H19" s="5"/>
      <c r="I19" s="5"/>
      <c r="J19" s="5"/>
      <c r="K19" s="5"/>
      <c r="L19" s="5"/>
      <c r="M19" s="5"/>
      <c r="N19" s="5"/>
      <c r="O19" s="5"/>
      <c r="P19" s="5"/>
      <c r="Q19" s="5"/>
      <c r="R19" s="5"/>
      <c r="S19" s="5"/>
      <c r="T19" s="5"/>
      <c r="U19" s="5"/>
      <c r="V19" s="5"/>
      <c r="W19" s="5"/>
      <c r="X19" s="5"/>
      <c r="Y19" s="5"/>
      <c r="Z19" s="5"/>
      <c r="AA19" s="5"/>
      <c r="AB19" s="5"/>
    </row>
    <row r="20">
      <c r="A20" s="43" t="s">
        <v>10647</v>
      </c>
      <c r="B20" s="43"/>
      <c r="C20" s="5"/>
      <c r="D20" s="5"/>
      <c r="E20" s="5"/>
      <c r="F20" s="5"/>
      <c r="G20" s="5"/>
      <c r="H20" s="5"/>
      <c r="I20" s="5"/>
      <c r="J20" s="5"/>
      <c r="K20" s="5"/>
      <c r="L20" s="5"/>
      <c r="M20" s="5"/>
      <c r="N20" s="5"/>
      <c r="O20" s="5"/>
      <c r="P20" s="5"/>
      <c r="Q20" s="5"/>
      <c r="R20" s="5"/>
      <c r="S20" s="5"/>
      <c r="T20" s="5"/>
      <c r="U20" s="5"/>
      <c r="V20" s="5"/>
      <c r="W20" s="5"/>
      <c r="X20" s="5"/>
      <c r="Y20" s="5"/>
      <c r="Z20" s="5"/>
      <c r="AA20" s="5"/>
      <c r="AB20" s="5"/>
    </row>
    <row r="21">
      <c r="A21" s="43" t="s">
        <v>10648</v>
      </c>
      <c r="B21" s="43" t="s">
        <v>10649</v>
      </c>
      <c r="C21" s="43" t="s">
        <v>10650</v>
      </c>
      <c r="D21" s="43" t="s">
        <v>9813</v>
      </c>
      <c r="E21" s="5"/>
      <c r="F21" s="5"/>
      <c r="G21" s="5"/>
      <c r="H21" s="5"/>
      <c r="I21" s="5"/>
      <c r="J21" s="5"/>
      <c r="K21" s="5"/>
      <c r="L21" s="5"/>
      <c r="M21" s="5"/>
      <c r="N21" s="5"/>
      <c r="O21" s="5"/>
      <c r="P21" s="5"/>
      <c r="Q21" s="5"/>
      <c r="R21" s="5"/>
      <c r="S21" s="5"/>
      <c r="T21" s="5"/>
      <c r="U21" s="5"/>
      <c r="V21" s="5"/>
      <c r="W21" s="5"/>
      <c r="X21" s="5"/>
      <c r="Y21" s="5"/>
      <c r="Z21" s="5"/>
      <c r="AA21" s="5"/>
      <c r="AB21" s="5"/>
    </row>
    <row r="22">
      <c r="A22" s="43" t="s">
        <v>10651</v>
      </c>
      <c r="B22" s="43" t="s">
        <v>10652</v>
      </c>
      <c r="C22" s="43" t="s">
        <v>10653</v>
      </c>
      <c r="D22" s="43"/>
      <c r="E22" s="43" t="s">
        <v>10654</v>
      </c>
      <c r="F22" s="43" t="s">
        <v>10655</v>
      </c>
      <c r="G22" s="43" t="s">
        <v>10656</v>
      </c>
      <c r="H22" s="5"/>
      <c r="I22" s="5"/>
      <c r="J22" s="5"/>
      <c r="K22" s="5"/>
      <c r="L22" s="5"/>
      <c r="M22" s="5"/>
      <c r="N22" s="5"/>
      <c r="O22" s="5"/>
      <c r="P22" s="5"/>
      <c r="Q22" s="5"/>
      <c r="R22" s="5"/>
      <c r="S22" s="5"/>
      <c r="T22" s="5"/>
      <c r="U22" s="5"/>
      <c r="V22" s="5"/>
      <c r="W22" s="5"/>
      <c r="X22" s="5"/>
      <c r="Y22" s="5"/>
      <c r="Z22" s="5"/>
      <c r="AA22" s="5"/>
      <c r="AB22" s="5"/>
    </row>
    <row r="23">
      <c r="A23" s="43" t="s">
        <v>10657</v>
      </c>
      <c r="B23" s="43" t="s">
        <v>10658</v>
      </c>
      <c r="C23" s="43" t="s">
        <v>10659</v>
      </c>
      <c r="D23" s="43" t="s">
        <v>10660</v>
      </c>
      <c r="E23" s="43" t="s">
        <v>10661</v>
      </c>
      <c r="F23" s="43" t="s">
        <v>10662</v>
      </c>
      <c r="G23" s="43" t="s">
        <v>10663</v>
      </c>
      <c r="H23" s="43" t="s">
        <v>10664</v>
      </c>
      <c r="I23" s="43" t="s">
        <v>10665</v>
      </c>
      <c r="J23" s="5"/>
      <c r="K23" s="5"/>
      <c r="L23" s="5"/>
      <c r="M23" s="5"/>
      <c r="N23" s="5"/>
      <c r="O23" s="5"/>
      <c r="P23" s="5"/>
      <c r="Q23" s="5"/>
      <c r="R23" s="5"/>
      <c r="S23" s="5"/>
      <c r="T23" s="5"/>
      <c r="U23" s="5"/>
      <c r="V23" s="5"/>
      <c r="W23" s="5"/>
      <c r="X23" s="5"/>
      <c r="Y23" s="5"/>
      <c r="Z23" s="5"/>
      <c r="AA23" s="5"/>
      <c r="AB23" s="5"/>
    </row>
    <row r="24">
      <c r="A24" s="43" t="s">
        <v>10666</v>
      </c>
      <c r="B24" s="43" t="s">
        <v>10667</v>
      </c>
      <c r="C24" s="43" t="s">
        <v>10668</v>
      </c>
      <c r="D24" s="5"/>
      <c r="E24" s="43" t="s">
        <v>10669</v>
      </c>
      <c r="F24" s="43" t="s">
        <v>10662</v>
      </c>
      <c r="G24" s="43" t="s">
        <v>10670</v>
      </c>
      <c r="H24" s="43" t="s">
        <v>10671</v>
      </c>
      <c r="I24" s="5"/>
      <c r="J24" s="5"/>
      <c r="K24" s="5"/>
      <c r="L24" s="5"/>
      <c r="M24" s="5"/>
      <c r="N24" s="5"/>
      <c r="O24" s="5"/>
      <c r="P24" s="5"/>
      <c r="Q24" s="5"/>
      <c r="R24" s="5"/>
      <c r="S24" s="5"/>
      <c r="T24" s="5"/>
      <c r="U24" s="5"/>
      <c r="V24" s="5"/>
      <c r="W24" s="5"/>
      <c r="X24" s="5"/>
      <c r="Y24" s="5"/>
      <c r="Z24" s="5"/>
      <c r="AA24" s="5"/>
      <c r="AB24" s="5"/>
    </row>
    <row r="25">
      <c r="A25" s="43" t="s">
        <v>10672</v>
      </c>
      <c r="B25" s="43" t="s">
        <v>10673</v>
      </c>
      <c r="C25" s="43" t="s">
        <v>10674</v>
      </c>
      <c r="D25" s="43" t="s">
        <v>10675</v>
      </c>
      <c r="E25" s="43" t="s">
        <v>10676</v>
      </c>
      <c r="F25" s="43" t="s">
        <v>10677</v>
      </c>
      <c r="G25" s="43" t="s">
        <v>10678</v>
      </c>
      <c r="H25" s="5"/>
      <c r="I25" s="43" t="s">
        <v>10679</v>
      </c>
      <c r="J25" s="5"/>
      <c r="K25" s="5"/>
      <c r="L25" s="5"/>
      <c r="M25" s="5"/>
      <c r="N25" s="5"/>
      <c r="O25" s="5"/>
      <c r="P25" s="5"/>
      <c r="Q25" s="5"/>
      <c r="R25" s="5"/>
      <c r="S25" s="5"/>
      <c r="T25" s="5"/>
      <c r="U25" s="5"/>
      <c r="V25" s="5"/>
      <c r="W25" s="5"/>
      <c r="X25" s="5"/>
      <c r="Y25" s="5"/>
      <c r="Z25" s="5"/>
      <c r="AA25" s="5"/>
      <c r="AB25" s="5"/>
    </row>
    <row r="26">
      <c r="A26" s="43" t="s">
        <v>10680</v>
      </c>
      <c r="B26" s="43" t="s">
        <v>10681</v>
      </c>
      <c r="C26" s="43" t="s">
        <v>10682</v>
      </c>
      <c r="D26" s="5"/>
      <c r="E26" s="5"/>
      <c r="F26" s="5"/>
      <c r="G26" s="5"/>
      <c r="H26" s="5"/>
      <c r="I26" s="5"/>
      <c r="J26" s="5"/>
      <c r="K26" s="5"/>
      <c r="L26" s="5"/>
      <c r="M26" s="5"/>
      <c r="N26" s="5"/>
      <c r="O26" s="5"/>
      <c r="P26" s="5"/>
      <c r="Q26" s="5"/>
      <c r="R26" s="5"/>
      <c r="S26" s="5"/>
      <c r="T26" s="5"/>
      <c r="U26" s="5"/>
      <c r="V26" s="5"/>
      <c r="W26" s="5"/>
      <c r="X26" s="5"/>
      <c r="Y26" s="5"/>
      <c r="Z26" s="5"/>
      <c r="AA26" s="5"/>
      <c r="AB26" s="5"/>
    </row>
    <row r="27">
      <c r="A27" s="43" t="s">
        <v>10683</v>
      </c>
      <c r="B27" s="43" t="s">
        <v>10684</v>
      </c>
      <c r="C27" s="43" t="s">
        <v>10685</v>
      </c>
      <c r="D27" s="5"/>
      <c r="E27" s="5"/>
      <c r="F27" s="5"/>
      <c r="G27" s="5"/>
      <c r="H27" s="5"/>
      <c r="I27" s="5"/>
      <c r="J27" s="5"/>
      <c r="K27" s="5"/>
      <c r="L27" s="5"/>
      <c r="M27" s="5"/>
      <c r="N27" s="5"/>
      <c r="O27" s="5"/>
      <c r="P27" s="5"/>
      <c r="Q27" s="5"/>
      <c r="R27" s="5"/>
      <c r="S27" s="5"/>
      <c r="T27" s="5"/>
      <c r="U27" s="5"/>
      <c r="V27" s="5"/>
      <c r="W27" s="5"/>
      <c r="X27" s="5"/>
      <c r="Y27" s="5"/>
      <c r="Z27" s="5"/>
      <c r="AA27" s="5"/>
      <c r="AB27" s="5"/>
    </row>
    <row r="28">
      <c r="A28" s="43" t="s">
        <v>10686</v>
      </c>
      <c r="B28" s="5"/>
      <c r="C28" s="5"/>
      <c r="D28" s="5"/>
      <c r="E28" s="5"/>
      <c r="F28" s="5"/>
      <c r="G28" s="5"/>
      <c r="H28" s="5"/>
      <c r="I28" s="5"/>
      <c r="J28" s="5"/>
      <c r="K28" s="5"/>
      <c r="L28" s="5"/>
      <c r="M28" s="5"/>
      <c r="N28" s="5"/>
      <c r="O28" s="5"/>
      <c r="P28" s="5"/>
      <c r="Q28" s="5"/>
      <c r="R28" s="5"/>
      <c r="S28" s="5"/>
      <c r="T28" s="5"/>
      <c r="U28" s="5"/>
      <c r="V28" s="5"/>
      <c r="W28" s="5"/>
      <c r="X28" s="5"/>
      <c r="Y28" s="5"/>
      <c r="Z28" s="5"/>
      <c r="AA28" s="5"/>
      <c r="AB28" s="5"/>
    </row>
    <row r="29">
      <c r="A29" s="43" t="s">
        <v>10687</v>
      </c>
      <c r="B29" s="5"/>
      <c r="C29" s="5"/>
      <c r="D29" s="5"/>
      <c r="E29" s="5"/>
      <c r="F29" s="5"/>
      <c r="G29" s="5"/>
      <c r="H29" s="5"/>
      <c r="I29" s="5"/>
      <c r="J29" s="5"/>
      <c r="K29" s="5"/>
      <c r="L29" s="5"/>
      <c r="M29" s="5"/>
      <c r="N29" s="5"/>
      <c r="O29" s="5"/>
      <c r="P29" s="5"/>
      <c r="Q29" s="5"/>
      <c r="R29" s="5"/>
      <c r="S29" s="5"/>
      <c r="T29" s="5"/>
      <c r="U29" s="5"/>
      <c r="V29" s="5"/>
      <c r="W29" s="5"/>
      <c r="X29" s="5"/>
      <c r="Y29" s="5"/>
      <c r="Z29" s="5"/>
      <c r="AA29" s="5"/>
      <c r="AB29" s="5"/>
    </row>
    <row r="30">
      <c r="A30" s="43" t="s">
        <v>10688</v>
      </c>
      <c r="B30" s="43" t="s">
        <v>10689</v>
      </c>
      <c r="C30" s="43" t="s">
        <v>10690</v>
      </c>
      <c r="D30" s="43"/>
      <c r="E30" s="43"/>
      <c r="F30" s="43" t="s">
        <v>10691</v>
      </c>
      <c r="G30" s="43" t="s">
        <v>10692</v>
      </c>
      <c r="H30" s="43" t="s">
        <v>10693</v>
      </c>
      <c r="I30" s="43" t="s">
        <v>10694</v>
      </c>
      <c r="J30" s="5"/>
      <c r="K30" s="5"/>
      <c r="L30" s="5"/>
      <c r="M30" s="5"/>
      <c r="N30" s="5"/>
      <c r="O30" s="5"/>
      <c r="P30" s="5"/>
      <c r="Q30" s="5"/>
      <c r="R30" s="5"/>
      <c r="S30" s="5"/>
      <c r="T30" s="5"/>
      <c r="U30" s="5"/>
      <c r="V30" s="5"/>
      <c r="W30" s="5"/>
      <c r="X30" s="5"/>
      <c r="Y30" s="5"/>
      <c r="Z30" s="5"/>
      <c r="AA30" s="5"/>
      <c r="AB30" s="5"/>
    </row>
    <row r="31">
      <c r="A31" s="43" t="s">
        <v>10695</v>
      </c>
      <c r="B31" s="43" t="s">
        <v>10696</v>
      </c>
      <c r="C31" s="43" t="s">
        <v>10697</v>
      </c>
      <c r="D31" s="43" t="s">
        <v>10698</v>
      </c>
      <c r="E31" s="43" t="s">
        <v>10699</v>
      </c>
      <c r="F31" s="43" t="s">
        <v>10691</v>
      </c>
      <c r="G31" s="43" t="s">
        <v>10700</v>
      </c>
      <c r="H31" s="43" t="s">
        <v>10701</v>
      </c>
      <c r="I31" s="5"/>
      <c r="J31" s="5"/>
      <c r="K31" s="5"/>
      <c r="L31" s="5"/>
      <c r="M31" s="5"/>
      <c r="N31" s="5"/>
      <c r="O31" s="5"/>
      <c r="P31" s="5"/>
      <c r="Q31" s="5"/>
      <c r="R31" s="5"/>
      <c r="S31" s="5"/>
      <c r="T31" s="5"/>
      <c r="U31" s="5"/>
      <c r="V31" s="5"/>
      <c r="W31" s="5"/>
      <c r="X31" s="5"/>
      <c r="Y31" s="5"/>
      <c r="Z31" s="5"/>
      <c r="AA31" s="5"/>
      <c r="AB31" s="5"/>
    </row>
    <row r="32">
      <c r="A32" s="43" t="s">
        <v>10702</v>
      </c>
      <c r="B32" s="5"/>
      <c r="C32" s="5"/>
      <c r="D32" s="43"/>
      <c r="E32" s="5"/>
      <c r="F32" s="5"/>
      <c r="G32" s="5"/>
      <c r="H32" s="5"/>
      <c r="I32" s="5"/>
      <c r="J32" s="5"/>
      <c r="K32" s="5"/>
      <c r="L32" s="5"/>
      <c r="M32" s="5"/>
      <c r="N32" s="5"/>
      <c r="O32" s="5"/>
      <c r="P32" s="5"/>
      <c r="Q32" s="5"/>
      <c r="R32" s="5"/>
      <c r="S32" s="5"/>
      <c r="T32" s="5"/>
      <c r="U32" s="5"/>
      <c r="V32" s="5"/>
      <c r="W32" s="5"/>
      <c r="X32" s="5"/>
      <c r="Y32" s="5"/>
      <c r="Z32" s="5"/>
      <c r="AA32" s="5"/>
      <c r="AB32" s="5"/>
    </row>
    <row r="33">
      <c r="A33" s="43" t="s">
        <v>10703</v>
      </c>
      <c r="B33" s="5"/>
      <c r="C33" s="5"/>
      <c r="D33" s="43" t="s">
        <v>10704</v>
      </c>
      <c r="E33" s="5"/>
      <c r="F33" s="5"/>
      <c r="G33" s="5"/>
      <c r="H33" s="5"/>
      <c r="I33" s="5"/>
      <c r="J33" s="5"/>
      <c r="K33" s="5"/>
      <c r="L33" s="5"/>
      <c r="M33" s="5"/>
      <c r="N33" s="5"/>
      <c r="O33" s="5"/>
      <c r="P33" s="5"/>
      <c r="Q33" s="5"/>
      <c r="R33" s="5"/>
      <c r="S33" s="5"/>
      <c r="T33" s="5"/>
      <c r="U33" s="5"/>
      <c r="V33" s="5"/>
      <c r="W33" s="5"/>
      <c r="X33" s="5"/>
      <c r="Y33" s="5"/>
      <c r="Z33" s="5"/>
      <c r="AA33" s="5"/>
      <c r="AB33" s="5"/>
    </row>
    <row r="34">
      <c r="A34" s="43" t="s">
        <v>10705</v>
      </c>
      <c r="B34" s="43" t="s">
        <v>10706</v>
      </c>
      <c r="C34" s="43" t="s">
        <v>10707</v>
      </c>
      <c r="D34" s="43" t="s">
        <v>10708</v>
      </c>
      <c r="E34" s="43" t="s">
        <v>10709</v>
      </c>
      <c r="F34" s="43" t="s">
        <v>10710</v>
      </c>
      <c r="G34" s="43" t="s">
        <v>10711</v>
      </c>
      <c r="H34" s="43" t="s">
        <v>10712</v>
      </c>
      <c r="I34" s="43" t="s">
        <v>10713</v>
      </c>
      <c r="J34" s="5"/>
      <c r="K34" s="5"/>
      <c r="L34" s="5"/>
      <c r="M34" s="5"/>
      <c r="N34" s="5"/>
      <c r="O34" s="5"/>
      <c r="P34" s="5"/>
      <c r="Q34" s="5"/>
      <c r="R34" s="5"/>
      <c r="S34" s="5"/>
      <c r="T34" s="5"/>
      <c r="U34" s="5"/>
      <c r="V34" s="5"/>
      <c r="W34" s="5"/>
      <c r="X34" s="5"/>
      <c r="Y34" s="5"/>
      <c r="Z34" s="5"/>
      <c r="AA34" s="5"/>
      <c r="AB34" s="5"/>
    </row>
    <row r="35">
      <c r="A35" s="43" t="s">
        <v>10714</v>
      </c>
      <c r="B35" s="43" t="s">
        <v>10715</v>
      </c>
      <c r="C35" s="43" t="s">
        <v>10716</v>
      </c>
      <c r="D35" s="43"/>
      <c r="E35" s="43" t="s">
        <v>10717</v>
      </c>
      <c r="F35" s="43" t="s">
        <v>10662</v>
      </c>
      <c r="G35" s="43" t="s">
        <v>10718</v>
      </c>
      <c r="H35" s="43" t="s">
        <v>10719</v>
      </c>
      <c r="I35" s="43" t="s">
        <v>10720</v>
      </c>
      <c r="J35" s="5"/>
      <c r="K35" s="5"/>
      <c r="L35" s="5"/>
      <c r="M35" s="5"/>
      <c r="N35" s="5"/>
      <c r="O35" s="5"/>
      <c r="P35" s="5"/>
      <c r="Q35" s="5"/>
      <c r="R35" s="5"/>
      <c r="S35" s="5"/>
      <c r="T35" s="5"/>
      <c r="U35" s="5"/>
      <c r="V35" s="5"/>
      <c r="W35" s="5"/>
      <c r="X35" s="5"/>
      <c r="Y35" s="5"/>
      <c r="Z35" s="5"/>
      <c r="AA35" s="5"/>
      <c r="AB35" s="5"/>
    </row>
    <row r="36">
      <c r="A36" s="43" t="s">
        <v>10721</v>
      </c>
      <c r="B36" s="43" t="s">
        <v>87</v>
      </c>
      <c r="C36" s="5"/>
      <c r="D36" s="43"/>
      <c r="E36" s="43"/>
      <c r="F36" s="43"/>
      <c r="G36" s="43"/>
      <c r="H36" s="43"/>
      <c r="I36" s="5"/>
      <c r="J36" s="5"/>
      <c r="K36" s="5"/>
      <c r="L36" s="5"/>
      <c r="M36" s="5"/>
      <c r="N36" s="5"/>
      <c r="O36" s="5"/>
      <c r="P36" s="5"/>
      <c r="Q36" s="5"/>
      <c r="R36" s="5"/>
      <c r="S36" s="5"/>
      <c r="T36" s="5"/>
      <c r="U36" s="5"/>
      <c r="V36" s="5"/>
      <c r="W36" s="5"/>
      <c r="X36" s="5"/>
      <c r="Y36" s="5"/>
      <c r="Z36" s="5"/>
      <c r="AA36" s="5"/>
      <c r="AB36" s="5"/>
    </row>
    <row r="37">
      <c r="A37" s="43" t="s">
        <v>10722</v>
      </c>
      <c r="B37" s="43" t="s">
        <v>10723</v>
      </c>
      <c r="C37" s="43" t="s">
        <v>10724</v>
      </c>
      <c r="D37" s="43" t="s">
        <v>10725</v>
      </c>
      <c r="E37" s="43" t="s">
        <v>10726</v>
      </c>
      <c r="F37" s="43"/>
      <c r="G37" s="43" t="s">
        <v>10727</v>
      </c>
      <c r="H37" s="43" t="s">
        <v>10728</v>
      </c>
      <c r="I37" s="5"/>
      <c r="J37" s="5"/>
      <c r="K37" s="5"/>
      <c r="L37" s="5"/>
      <c r="M37" s="5"/>
      <c r="N37" s="5"/>
      <c r="O37" s="5"/>
      <c r="P37" s="5"/>
      <c r="Q37" s="5"/>
      <c r="R37" s="5"/>
      <c r="S37" s="5"/>
      <c r="T37" s="5"/>
      <c r="U37" s="5"/>
      <c r="V37" s="5"/>
      <c r="W37" s="5"/>
      <c r="X37" s="5"/>
      <c r="Y37" s="5"/>
      <c r="Z37" s="5"/>
      <c r="AA37" s="5"/>
      <c r="AB37" s="5"/>
    </row>
    <row r="38">
      <c r="A38" s="43" t="s">
        <v>10729</v>
      </c>
      <c r="B38" s="43" t="s">
        <v>10730</v>
      </c>
      <c r="C38" s="5"/>
      <c r="D38" s="43"/>
      <c r="E38" s="43" t="s">
        <v>10731</v>
      </c>
      <c r="F38" s="43" t="s">
        <v>10691</v>
      </c>
      <c r="G38" s="43" t="s">
        <v>10732</v>
      </c>
      <c r="H38" s="43" t="s">
        <v>10733</v>
      </c>
      <c r="I38" s="5"/>
      <c r="J38" s="5"/>
      <c r="K38" s="5"/>
      <c r="L38" s="5"/>
      <c r="M38" s="5"/>
      <c r="N38" s="5"/>
      <c r="O38" s="5"/>
      <c r="P38" s="5"/>
      <c r="Q38" s="5"/>
      <c r="R38" s="5"/>
      <c r="S38" s="5"/>
      <c r="T38" s="5"/>
      <c r="U38" s="5"/>
      <c r="V38" s="5"/>
      <c r="W38" s="5"/>
      <c r="X38" s="5"/>
      <c r="Y38" s="5"/>
      <c r="Z38" s="5"/>
      <c r="AA38" s="5"/>
      <c r="AB38" s="5"/>
    </row>
    <row r="39">
      <c r="A39" s="43" t="s">
        <v>10734</v>
      </c>
      <c r="B39" s="43"/>
      <c r="C39" s="43"/>
      <c r="D39" s="43"/>
      <c r="E39" s="43"/>
      <c r="F39" s="43"/>
      <c r="G39" s="43"/>
      <c r="H39" s="5"/>
      <c r="I39" s="5"/>
      <c r="J39" s="5"/>
      <c r="K39" s="5"/>
      <c r="L39" s="5"/>
      <c r="M39" s="5"/>
      <c r="N39" s="5"/>
      <c r="O39" s="5"/>
      <c r="P39" s="5"/>
      <c r="Q39" s="5"/>
      <c r="R39" s="5"/>
      <c r="S39" s="5"/>
      <c r="T39" s="5"/>
      <c r="U39" s="5"/>
      <c r="V39" s="5"/>
      <c r="W39" s="5"/>
      <c r="X39" s="5"/>
      <c r="Y39" s="5"/>
      <c r="Z39" s="5"/>
      <c r="AA39" s="5"/>
      <c r="AB39" s="5"/>
    </row>
    <row r="40">
      <c r="A40" s="43" t="s">
        <v>10735</v>
      </c>
      <c r="B40" s="43" t="s">
        <v>10736</v>
      </c>
      <c r="C40" s="43" t="s">
        <v>10737</v>
      </c>
      <c r="D40" s="43"/>
      <c r="E40" s="43" t="s">
        <v>10738</v>
      </c>
      <c r="F40" s="43" t="s">
        <v>10739</v>
      </c>
      <c r="G40" s="43" t="s">
        <v>10740</v>
      </c>
      <c r="H40" s="5"/>
      <c r="I40" s="5"/>
      <c r="J40" s="5"/>
      <c r="K40" s="5"/>
      <c r="L40" s="5"/>
      <c r="M40" s="5"/>
      <c r="N40" s="5"/>
      <c r="O40" s="5"/>
      <c r="P40" s="5"/>
      <c r="Q40" s="5"/>
      <c r="R40" s="5"/>
      <c r="S40" s="5"/>
      <c r="T40" s="5"/>
      <c r="U40" s="5"/>
      <c r="V40" s="5"/>
      <c r="W40" s="5"/>
      <c r="X40" s="5"/>
      <c r="Y40" s="5"/>
      <c r="Z40" s="5"/>
      <c r="AA40" s="5"/>
      <c r="AB40" s="5"/>
    </row>
    <row r="41">
      <c r="A41" s="43" t="s">
        <v>10741</v>
      </c>
      <c r="B41" s="43" t="s">
        <v>10742</v>
      </c>
      <c r="C41" s="43" t="s">
        <v>10743</v>
      </c>
      <c r="D41" s="43" t="s">
        <v>10744</v>
      </c>
      <c r="E41" s="43" t="s">
        <v>10745</v>
      </c>
      <c r="F41" s="43" t="s">
        <v>10746</v>
      </c>
      <c r="G41" s="43" t="s">
        <v>10747</v>
      </c>
      <c r="H41" s="43" t="s">
        <v>10748</v>
      </c>
      <c r="I41" s="5"/>
      <c r="J41" s="5"/>
      <c r="K41" s="5"/>
      <c r="L41" s="5"/>
      <c r="M41" s="5"/>
      <c r="N41" s="5"/>
      <c r="O41" s="5"/>
      <c r="P41" s="5"/>
      <c r="Q41" s="5"/>
      <c r="R41" s="5"/>
      <c r="S41" s="5"/>
      <c r="T41" s="5"/>
      <c r="U41" s="5"/>
      <c r="V41" s="5"/>
      <c r="W41" s="5"/>
      <c r="X41" s="5"/>
      <c r="Y41" s="5"/>
      <c r="Z41" s="5"/>
      <c r="AA41" s="5"/>
      <c r="AB41" s="5"/>
    </row>
    <row r="42">
      <c r="A42" s="43" t="s">
        <v>10749</v>
      </c>
      <c r="B42" s="43" t="s">
        <v>10750</v>
      </c>
      <c r="C42" s="43" t="s">
        <v>10751</v>
      </c>
      <c r="D42" s="5"/>
      <c r="E42" s="5"/>
      <c r="F42" s="5"/>
      <c r="G42" s="43" t="s">
        <v>10752</v>
      </c>
      <c r="H42" s="5"/>
      <c r="I42" s="43" t="s">
        <v>10753</v>
      </c>
      <c r="J42" s="5"/>
      <c r="K42" s="5"/>
      <c r="L42" s="5"/>
      <c r="M42" s="5"/>
      <c r="N42" s="5"/>
      <c r="O42" s="5"/>
      <c r="P42" s="5"/>
      <c r="Q42" s="5"/>
      <c r="R42" s="5"/>
      <c r="S42" s="5"/>
      <c r="T42" s="5"/>
      <c r="U42" s="5"/>
      <c r="V42" s="5"/>
      <c r="W42" s="5"/>
      <c r="X42" s="5"/>
      <c r="Y42" s="5"/>
      <c r="Z42" s="5"/>
      <c r="AA42" s="5"/>
      <c r="AB42" s="5"/>
    </row>
    <row r="43">
      <c r="A43" s="43" t="s">
        <v>10702</v>
      </c>
      <c r="B43" s="43" t="s">
        <v>10754</v>
      </c>
      <c r="C43" s="5"/>
      <c r="D43" s="5"/>
      <c r="E43" s="5"/>
      <c r="F43" s="5"/>
      <c r="G43" s="5"/>
      <c r="H43" s="5"/>
      <c r="I43" s="5"/>
      <c r="J43" s="5"/>
      <c r="K43" s="5"/>
      <c r="L43" s="5"/>
      <c r="M43" s="5"/>
      <c r="N43" s="5"/>
      <c r="O43" s="5"/>
      <c r="P43" s="5"/>
      <c r="Q43" s="5"/>
      <c r="R43" s="5"/>
      <c r="S43" s="5"/>
      <c r="T43" s="5"/>
      <c r="U43" s="5"/>
      <c r="V43" s="5"/>
      <c r="W43" s="5"/>
      <c r="X43" s="5"/>
      <c r="Y43" s="5"/>
      <c r="Z43" s="5"/>
      <c r="AA43" s="5"/>
      <c r="AB43" s="5"/>
    </row>
    <row r="44">
      <c r="A44" s="43" t="s">
        <v>10755</v>
      </c>
      <c r="B44" s="43" t="s">
        <v>10756</v>
      </c>
      <c r="C44" s="43" t="s">
        <v>10757</v>
      </c>
      <c r="D44" s="5"/>
      <c r="E44" s="5"/>
      <c r="F44" s="43" t="s">
        <v>10758</v>
      </c>
      <c r="G44" s="43" t="s">
        <v>10759</v>
      </c>
      <c r="H44" s="43" t="s">
        <v>10760</v>
      </c>
      <c r="I44" s="43" t="s">
        <v>10761</v>
      </c>
      <c r="J44" s="5"/>
      <c r="K44" s="5"/>
      <c r="L44" s="5"/>
      <c r="M44" s="5"/>
      <c r="N44" s="5"/>
      <c r="O44" s="5"/>
      <c r="P44" s="5"/>
      <c r="Q44" s="5"/>
      <c r="R44" s="5"/>
      <c r="S44" s="5"/>
      <c r="T44" s="5"/>
      <c r="U44" s="5"/>
      <c r="V44" s="5"/>
      <c r="W44" s="5"/>
      <c r="X44" s="5"/>
      <c r="Y44" s="5"/>
      <c r="Z44" s="5"/>
      <c r="AA44" s="5"/>
      <c r="AB44" s="5"/>
    </row>
    <row r="45">
      <c r="A45" s="43" t="s">
        <v>10762</v>
      </c>
      <c r="B45" s="43" t="s">
        <v>10763</v>
      </c>
      <c r="C45" s="43" t="s">
        <v>10764</v>
      </c>
      <c r="D45" s="43"/>
      <c r="E45" s="43" t="s">
        <v>10765</v>
      </c>
      <c r="F45" s="43" t="s">
        <v>10691</v>
      </c>
      <c r="G45" s="43" t="s">
        <v>10766</v>
      </c>
      <c r="H45" s="43" t="s">
        <v>10767</v>
      </c>
      <c r="I45" s="5"/>
      <c r="J45" s="5"/>
      <c r="K45" s="5"/>
      <c r="L45" s="5"/>
      <c r="M45" s="5"/>
      <c r="N45" s="5"/>
      <c r="O45" s="5"/>
      <c r="P45" s="5"/>
      <c r="Q45" s="5"/>
      <c r="R45" s="5"/>
      <c r="S45" s="5"/>
      <c r="T45" s="5"/>
      <c r="U45" s="5"/>
      <c r="V45" s="5"/>
      <c r="W45" s="5"/>
      <c r="X45" s="5"/>
      <c r="Y45" s="5"/>
      <c r="Z45" s="5"/>
      <c r="AA45" s="5"/>
      <c r="AB45" s="5"/>
    </row>
    <row r="46">
      <c r="A46" s="43" t="s">
        <v>10768</v>
      </c>
      <c r="B46" s="43" t="s">
        <v>10769</v>
      </c>
      <c r="C46" s="43" t="s">
        <v>10770</v>
      </c>
      <c r="D46" s="43" t="s">
        <v>10771</v>
      </c>
      <c r="E46" s="43" t="s">
        <v>10772</v>
      </c>
      <c r="F46" s="43" t="s">
        <v>10773</v>
      </c>
      <c r="G46" s="43" t="s">
        <v>10774</v>
      </c>
      <c r="H46" s="363" t="s">
        <v>10775</v>
      </c>
      <c r="I46" s="43" t="s">
        <v>10776</v>
      </c>
      <c r="J46" s="5"/>
      <c r="K46" s="5"/>
      <c r="L46" s="5"/>
      <c r="M46" s="5"/>
      <c r="N46" s="5"/>
      <c r="O46" s="5"/>
      <c r="P46" s="5"/>
      <c r="Q46" s="5"/>
      <c r="R46" s="5"/>
      <c r="S46" s="5"/>
      <c r="T46" s="5"/>
      <c r="U46" s="5"/>
      <c r="V46" s="5"/>
      <c r="W46" s="5"/>
      <c r="X46" s="5"/>
      <c r="Y46" s="5"/>
      <c r="Z46" s="5"/>
      <c r="AA46" s="5"/>
      <c r="AB46" s="5"/>
    </row>
    <row r="47">
      <c r="A47" s="43" t="s">
        <v>10777</v>
      </c>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43" t="s">
        <v>10778</v>
      </c>
      <c r="B48" s="43" t="s">
        <v>10779</v>
      </c>
      <c r="C48" s="43" t="s">
        <v>10780</v>
      </c>
      <c r="D48" s="43" t="s">
        <v>10781</v>
      </c>
      <c r="E48" s="5"/>
      <c r="F48" s="5"/>
      <c r="G48" s="5"/>
      <c r="H48" s="43" t="s">
        <v>10782</v>
      </c>
      <c r="I48" s="5"/>
      <c r="J48" s="5"/>
      <c r="K48" s="5"/>
      <c r="L48" s="5"/>
      <c r="M48" s="5"/>
      <c r="N48" s="5"/>
      <c r="O48" s="5"/>
      <c r="P48" s="5"/>
      <c r="Q48" s="5"/>
      <c r="R48" s="5"/>
      <c r="S48" s="5"/>
      <c r="T48" s="5"/>
      <c r="U48" s="5"/>
      <c r="V48" s="5"/>
      <c r="W48" s="5"/>
      <c r="X48" s="5"/>
      <c r="Y48" s="5"/>
      <c r="Z48" s="5"/>
      <c r="AA48" s="5"/>
      <c r="AB48" s="5"/>
    </row>
    <row r="49">
      <c r="A49" s="43" t="s">
        <v>10783</v>
      </c>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0" t="s">
        <v>10784</v>
      </c>
      <c r="B50" s="43" t="s">
        <v>10785</v>
      </c>
      <c r="C50" s="43"/>
      <c r="D50" s="5"/>
      <c r="E50" s="5"/>
      <c r="F50" s="5"/>
      <c r="G50" s="5"/>
      <c r="H50" s="5"/>
      <c r="I50" s="5"/>
      <c r="J50" s="5"/>
      <c r="K50" s="5"/>
      <c r="L50" s="5"/>
      <c r="M50" s="5"/>
      <c r="N50" s="5"/>
      <c r="O50" s="5"/>
      <c r="P50" s="5"/>
      <c r="Q50" s="5"/>
      <c r="R50" s="5"/>
      <c r="S50" s="5"/>
      <c r="T50" s="5"/>
      <c r="U50" s="5"/>
      <c r="V50" s="5"/>
      <c r="W50" s="5"/>
      <c r="X50" s="5"/>
      <c r="Y50" s="5"/>
      <c r="Z50" s="5"/>
      <c r="AA50" s="5"/>
      <c r="AB50" s="5"/>
    </row>
    <row r="51">
      <c r="A51" s="50" t="s">
        <v>10786</v>
      </c>
      <c r="B51" s="43" t="s">
        <v>10787</v>
      </c>
      <c r="C51" s="43" t="s">
        <v>10788</v>
      </c>
      <c r="D51" s="43"/>
      <c r="E51" s="43"/>
      <c r="F51" s="43" t="s">
        <v>10789</v>
      </c>
      <c r="G51" s="43" t="s">
        <v>10790</v>
      </c>
      <c r="H51" s="43" t="s">
        <v>10791</v>
      </c>
      <c r="I51" s="5"/>
      <c r="J51" s="5"/>
      <c r="K51" s="5"/>
      <c r="L51" s="5"/>
      <c r="M51" s="5"/>
      <c r="N51" s="5"/>
      <c r="O51" s="5"/>
      <c r="P51" s="5"/>
      <c r="Q51" s="5"/>
      <c r="R51" s="5"/>
      <c r="S51" s="5"/>
      <c r="T51" s="5"/>
      <c r="U51" s="5"/>
      <c r="V51" s="5"/>
      <c r="W51" s="5"/>
      <c r="X51" s="5"/>
      <c r="Y51" s="5"/>
      <c r="Z51" s="5"/>
      <c r="AA51" s="5"/>
      <c r="AB51" s="5"/>
    </row>
    <row r="52">
      <c r="A52" s="50" t="s">
        <v>10792</v>
      </c>
      <c r="B52" s="43" t="s">
        <v>10793</v>
      </c>
      <c r="C52" s="43" t="s">
        <v>10794</v>
      </c>
      <c r="D52" s="43"/>
      <c r="E52" s="43"/>
      <c r="F52" s="43" t="s">
        <v>10795</v>
      </c>
      <c r="G52" s="43" t="s">
        <v>10796</v>
      </c>
      <c r="H52" s="43" t="s">
        <v>10797</v>
      </c>
      <c r="I52" s="5"/>
      <c r="J52" s="5"/>
      <c r="K52" s="5"/>
      <c r="L52" s="5"/>
      <c r="M52" s="5"/>
      <c r="N52" s="5"/>
      <c r="O52" s="5"/>
      <c r="P52" s="5"/>
      <c r="Q52" s="5"/>
      <c r="R52" s="5"/>
      <c r="S52" s="5"/>
      <c r="T52" s="5"/>
      <c r="U52" s="5"/>
      <c r="V52" s="5"/>
      <c r="W52" s="5"/>
      <c r="X52" s="5"/>
      <c r="Y52" s="5"/>
      <c r="Z52" s="5"/>
      <c r="AA52" s="5"/>
      <c r="AB52" s="5"/>
    </row>
    <row r="53">
      <c r="A53" s="50" t="s">
        <v>10798</v>
      </c>
      <c r="B53" s="43" t="s">
        <v>10799</v>
      </c>
      <c r="C53" s="43" t="s">
        <v>10800</v>
      </c>
      <c r="D53" s="43" t="s">
        <v>10801</v>
      </c>
      <c r="E53" s="43" t="s">
        <v>10802</v>
      </c>
      <c r="F53" s="43" t="s">
        <v>10803</v>
      </c>
      <c r="G53" s="43" t="s">
        <v>10804</v>
      </c>
      <c r="H53" s="43" t="s">
        <v>10805</v>
      </c>
      <c r="I53" s="43" t="s">
        <v>10806</v>
      </c>
      <c r="J53" s="5"/>
      <c r="K53" s="5"/>
      <c r="L53" s="5"/>
      <c r="M53" s="5"/>
      <c r="N53" s="5"/>
      <c r="O53" s="5"/>
      <c r="P53" s="5"/>
      <c r="Q53" s="5"/>
      <c r="R53" s="5"/>
      <c r="S53" s="5"/>
      <c r="T53" s="5"/>
      <c r="U53" s="5"/>
      <c r="V53" s="5"/>
      <c r="W53" s="5"/>
      <c r="X53" s="5"/>
      <c r="Y53" s="5"/>
      <c r="Z53" s="5"/>
      <c r="AA53" s="5"/>
      <c r="AB53" s="5"/>
    </row>
    <row r="54">
      <c r="A54" s="43" t="s">
        <v>10807</v>
      </c>
      <c r="B54" s="43" t="s">
        <v>10808</v>
      </c>
      <c r="C54" s="43" t="s">
        <v>10809</v>
      </c>
      <c r="D54" s="43" t="s">
        <v>10810</v>
      </c>
      <c r="E54" s="43" t="s">
        <v>10811</v>
      </c>
      <c r="F54" s="43" t="s">
        <v>10812</v>
      </c>
      <c r="G54" s="43" t="s">
        <v>10813</v>
      </c>
      <c r="H54" s="43" t="s">
        <v>10814</v>
      </c>
      <c r="I54" s="5"/>
      <c r="J54" s="5"/>
      <c r="K54" s="5"/>
      <c r="L54" s="5"/>
      <c r="M54" s="5"/>
      <c r="N54" s="5"/>
      <c r="O54" s="5"/>
      <c r="P54" s="5"/>
      <c r="Q54" s="5"/>
      <c r="R54" s="5"/>
      <c r="S54" s="5"/>
      <c r="T54" s="5"/>
      <c r="U54" s="5"/>
      <c r="V54" s="5"/>
      <c r="W54" s="5"/>
      <c r="X54" s="5"/>
      <c r="Y54" s="5"/>
      <c r="Z54" s="5"/>
      <c r="AA54" s="5"/>
      <c r="AB54" s="5"/>
    </row>
    <row r="55">
      <c r="A55" s="43" t="s">
        <v>10815</v>
      </c>
      <c r="B55" s="43" t="s">
        <v>10816</v>
      </c>
      <c r="C55" s="43" t="s">
        <v>10817</v>
      </c>
      <c r="D55" s="5"/>
      <c r="E55" s="43" t="s">
        <v>10818</v>
      </c>
      <c r="F55" s="5"/>
      <c r="G55" s="43" t="s">
        <v>9608</v>
      </c>
      <c r="H55" s="43" t="s">
        <v>10819</v>
      </c>
      <c r="I55" s="5"/>
      <c r="J55" s="5"/>
      <c r="K55" s="5"/>
      <c r="L55" s="5"/>
      <c r="M55" s="5"/>
      <c r="N55" s="5"/>
      <c r="O55" s="5"/>
      <c r="P55" s="5"/>
      <c r="Q55" s="5"/>
      <c r="R55" s="5"/>
      <c r="S55" s="5"/>
      <c r="T55" s="5"/>
      <c r="U55" s="5"/>
      <c r="V55" s="5"/>
      <c r="W55" s="5"/>
      <c r="X55" s="5"/>
      <c r="Y55" s="5"/>
      <c r="Z55" s="5"/>
      <c r="AA55" s="5"/>
      <c r="AB55" s="5"/>
    </row>
    <row r="56">
      <c r="A56" s="43" t="s">
        <v>10820</v>
      </c>
      <c r="B56" s="43" t="s">
        <v>10821</v>
      </c>
      <c r="C56" s="43" t="s">
        <v>10822</v>
      </c>
      <c r="D56" s="43"/>
      <c r="E56" s="43" t="s">
        <v>10823</v>
      </c>
      <c r="F56" s="43" t="s">
        <v>10824</v>
      </c>
      <c r="G56" s="43" t="s">
        <v>10825</v>
      </c>
      <c r="H56" s="5"/>
      <c r="I56" s="43" t="s">
        <v>10826</v>
      </c>
      <c r="J56" s="5"/>
      <c r="K56" s="5"/>
      <c r="L56" s="5"/>
      <c r="M56" s="5"/>
      <c r="N56" s="5"/>
      <c r="O56" s="5"/>
      <c r="P56" s="5"/>
      <c r="Q56" s="5"/>
      <c r="R56" s="5"/>
      <c r="S56" s="5"/>
      <c r="T56" s="5"/>
      <c r="U56" s="5"/>
      <c r="V56" s="5"/>
      <c r="W56" s="5"/>
      <c r="X56" s="5"/>
      <c r="Y56" s="5"/>
      <c r="Z56" s="5"/>
      <c r="AA56" s="5"/>
      <c r="AB56" s="5"/>
    </row>
    <row r="57">
      <c r="A57" s="43" t="s">
        <v>10827</v>
      </c>
      <c r="B57" s="43" t="s">
        <v>10828</v>
      </c>
      <c r="C57" s="43" t="s">
        <v>10829</v>
      </c>
      <c r="D57" s="43"/>
      <c r="E57" s="43"/>
      <c r="F57" s="43" t="s">
        <v>10830</v>
      </c>
      <c r="G57" s="43" t="s">
        <v>10831</v>
      </c>
      <c r="H57" s="5"/>
      <c r="I57" s="43" t="s">
        <v>10832</v>
      </c>
      <c r="J57" s="5"/>
      <c r="K57" s="5"/>
      <c r="L57" s="5"/>
      <c r="M57" s="5"/>
      <c r="N57" s="5"/>
      <c r="O57" s="5"/>
      <c r="P57" s="5"/>
      <c r="Q57" s="5"/>
      <c r="R57" s="5"/>
      <c r="S57" s="5"/>
      <c r="T57" s="5"/>
      <c r="U57" s="5"/>
      <c r="V57" s="5"/>
      <c r="W57" s="5"/>
      <c r="X57" s="5"/>
      <c r="Y57" s="5"/>
      <c r="Z57" s="5"/>
      <c r="AA57" s="5"/>
      <c r="AB57" s="5"/>
    </row>
    <row r="58">
      <c r="A58" s="43" t="s">
        <v>10833</v>
      </c>
      <c r="B58" s="43" t="s">
        <v>10834</v>
      </c>
      <c r="C58" s="43" t="s">
        <v>10835</v>
      </c>
      <c r="D58" s="43" t="s">
        <v>10836</v>
      </c>
      <c r="E58" s="43" t="s">
        <v>10837</v>
      </c>
      <c r="F58" s="43" t="s">
        <v>10838</v>
      </c>
      <c r="G58" s="43" t="s">
        <v>10839</v>
      </c>
      <c r="H58" s="5"/>
      <c r="I58" s="43" t="s">
        <v>10840</v>
      </c>
      <c r="J58" s="5"/>
      <c r="K58" s="5"/>
      <c r="L58" s="5"/>
      <c r="M58" s="5"/>
      <c r="N58" s="5"/>
      <c r="O58" s="5"/>
      <c r="P58" s="5"/>
      <c r="Q58" s="5"/>
      <c r="R58" s="5"/>
      <c r="S58" s="5"/>
      <c r="T58" s="5"/>
      <c r="U58" s="5"/>
      <c r="V58" s="5"/>
      <c r="W58" s="5"/>
      <c r="X58" s="5"/>
      <c r="Y58" s="5"/>
      <c r="Z58" s="5"/>
      <c r="AA58" s="5"/>
      <c r="AB58" s="5"/>
    </row>
    <row r="59">
      <c r="A59" s="43" t="s">
        <v>10841</v>
      </c>
      <c r="B59" s="43" t="s">
        <v>10842</v>
      </c>
      <c r="C59" s="43" t="s">
        <v>10843</v>
      </c>
      <c r="D59" s="43"/>
      <c r="E59" s="43" t="s">
        <v>10844</v>
      </c>
      <c r="F59" s="5"/>
      <c r="G59" s="5"/>
      <c r="H59" s="5"/>
      <c r="I59" s="5"/>
      <c r="J59" s="5"/>
      <c r="K59" s="5"/>
      <c r="L59" s="5"/>
      <c r="M59" s="5"/>
      <c r="N59" s="5"/>
      <c r="O59" s="5"/>
      <c r="P59" s="5"/>
      <c r="Q59" s="5"/>
      <c r="R59" s="5"/>
      <c r="S59" s="5"/>
      <c r="T59" s="5"/>
      <c r="U59" s="5"/>
      <c r="V59" s="5"/>
      <c r="W59" s="5"/>
      <c r="X59" s="5"/>
      <c r="Y59" s="5"/>
      <c r="Z59" s="5"/>
      <c r="AA59" s="5"/>
      <c r="AB59" s="5"/>
    </row>
    <row r="60">
      <c r="A60" s="1225" t="s">
        <v>10845</v>
      </c>
      <c r="B60" s="43" t="s">
        <v>10846</v>
      </c>
      <c r="C60" s="43" t="s">
        <v>10847</v>
      </c>
      <c r="D60" s="5"/>
      <c r="E60" s="5"/>
      <c r="F60" s="5"/>
      <c r="G60" s="5"/>
      <c r="H60" s="5"/>
      <c r="I60" s="5"/>
      <c r="J60" s="5"/>
      <c r="K60" s="5"/>
      <c r="L60" s="5"/>
      <c r="M60" s="5"/>
      <c r="N60" s="5"/>
      <c r="O60" s="5"/>
      <c r="P60" s="5"/>
      <c r="Q60" s="5"/>
      <c r="R60" s="5"/>
      <c r="S60" s="5"/>
      <c r="T60" s="5"/>
      <c r="U60" s="5"/>
      <c r="V60" s="5"/>
      <c r="W60" s="5"/>
      <c r="X60" s="5"/>
      <c r="Y60" s="5"/>
      <c r="Z60" s="5"/>
      <c r="AA60" s="5"/>
      <c r="AB60" s="5"/>
    </row>
    <row r="61">
      <c r="A61" s="43" t="s">
        <v>10848</v>
      </c>
      <c r="B61" s="632" t="s">
        <v>10849</v>
      </c>
      <c r="C61" s="43" t="s">
        <v>10850</v>
      </c>
      <c r="D61" s="43"/>
      <c r="E61" s="43" t="s">
        <v>10851</v>
      </c>
      <c r="F61" s="43" t="s">
        <v>10852</v>
      </c>
      <c r="G61" s="43" t="s">
        <v>10853</v>
      </c>
      <c r="H61" s="43" t="s">
        <v>10854</v>
      </c>
      <c r="I61" s="5"/>
      <c r="J61" s="5"/>
      <c r="K61" s="5"/>
      <c r="L61" s="5"/>
      <c r="M61" s="5"/>
      <c r="N61" s="5"/>
      <c r="O61" s="5"/>
      <c r="P61" s="5"/>
      <c r="Q61" s="5"/>
      <c r="R61" s="5"/>
      <c r="S61" s="5"/>
      <c r="T61" s="5"/>
      <c r="U61" s="5"/>
      <c r="V61" s="5"/>
      <c r="W61" s="5"/>
      <c r="X61" s="5"/>
      <c r="Y61" s="5"/>
      <c r="Z61" s="5"/>
      <c r="AA61" s="5"/>
      <c r="AB61" s="5"/>
    </row>
    <row r="62">
      <c r="A62" s="43" t="s">
        <v>10855</v>
      </c>
      <c r="B62" s="43" t="s">
        <v>10856</v>
      </c>
      <c r="C62" s="43" t="s">
        <v>10857</v>
      </c>
      <c r="D62" s="43" t="s">
        <v>10858</v>
      </c>
      <c r="E62" s="43" t="s">
        <v>10859</v>
      </c>
      <c r="F62" s="43" t="s">
        <v>10860</v>
      </c>
      <c r="G62" s="43" t="s">
        <v>10861</v>
      </c>
      <c r="H62" s="43" t="s">
        <v>10862</v>
      </c>
      <c r="I62" s="43" t="s">
        <v>10863</v>
      </c>
      <c r="J62" s="5"/>
      <c r="K62" s="5"/>
      <c r="L62" s="5"/>
      <c r="M62" s="5"/>
      <c r="N62" s="5"/>
      <c r="O62" s="5"/>
      <c r="P62" s="5"/>
      <c r="Q62" s="5"/>
      <c r="R62" s="5"/>
      <c r="S62" s="5"/>
      <c r="T62" s="5"/>
      <c r="U62" s="5"/>
      <c r="V62" s="5"/>
      <c r="W62" s="5"/>
      <c r="X62" s="5"/>
      <c r="Y62" s="5"/>
      <c r="Z62" s="5"/>
      <c r="AA62" s="5"/>
      <c r="AB62" s="5"/>
    </row>
    <row r="63">
      <c r="A63" s="43" t="s">
        <v>10864</v>
      </c>
      <c r="B63" s="43"/>
      <c r="C63" s="43"/>
      <c r="D63" s="43"/>
      <c r="E63" s="43"/>
      <c r="F63" s="43"/>
      <c r="G63" s="43"/>
      <c r="H63" s="43"/>
      <c r="I63" s="5"/>
      <c r="J63" s="5"/>
      <c r="K63" s="5"/>
      <c r="L63" s="5"/>
      <c r="M63" s="5"/>
      <c r="N63" s="5"/>
      <c r="O63" s="5"/>
      <c r="P63" s="5"/>
      <c r="Q63" s="5"/>
      <c r="R63" s="5"/>
      <c r="S63" s="5"/>
      <c r="T63" s="5"/>
      <c r="U63" s="5"/>
      <c r="V63" s="5"/>
      <c r="W63" s="5"/>
      <c r="X63" s="5"/>
      <c r="Y63" s="5"/>
      <c r="Z63" s="5"/>
      <c r="AA63" s="5"/>
      <c r="AB63" s="5"/>
    </row>
    <row r="64">
      <c r="A64" s="43" t="s">
        <v>10865</v>
      </c>
      <c r="B64" s="43" t="s">
        <v>10866</v>
      </c>
      <c r="C64" s="43" t="s">
        <v>10867</v>
      </c>
      <c r="D64" s="43" t="s">
        <v>10868</v>
      </c>
      <c r="E64" s="5"/>
      <c r="F64" s="43" t="s">
        <v>10691</v>
      </c>
      <c r="G64" s="43" t="s">
        <v>10869</v>
      </c>
      <c r="H64" s="43" t="s">
        <v>10870</v>
      </c>
      <c r="I64" s="43"/>
      <c r="J64" s="5"/>
      <c r="K64" s="5"/>
      <c r="L64" s="5"/>
      <c r="M64" s="5"/>
      <c r="N64" s="5"/>
      <c r="O64" s="5"/>
      <c r="P64" s="5"/>
      <c r="Q64" s="5"/>
      <c r="R64" s="5"/>
      <c r="S64" s="5"/>
      <c r="T64" s="5"/>
      <c r="U64" s="5"/>
      <c r="V64" s="5"/>
      <c r="W64" s="5"/>
      <c r="X64" s="5"/>
      <c r="Y64" s="5"/>
      <c r="Z64" s="5"/>
      <c r="AA64" s="5"/>
      <c r="AB64" s="5"/>
    </row>
    <row r="65">
      <c r="A65" s="43" t="s">
        <v>10871</v>
      </c>
      <c r="B65" s="43" t="s">
        <v>10872</v>
      </c>
      <c r="C65" s="43" t="s">
        <v>10873</v>
      </c>
      <c r="D65" s="43" t="s">
        <v>10874</v>
      </c>
      <c r="E65" s="43" t="s">
        <v>10875</v>
      </c>
      <c r="F65" s="43" t="s">
        <v>10691</v>
      </c>
      <c r="G65" s="43" t="s">
        <v>10876</v>
      </c>
      <c r="H65" s="5"/>
      <c r="I65" s="5"/>
      <c r="J65" s="5"/>
      <c r="K65" s="5"/>
      <c r="L65" s="5"/>
      <c r="M65" s="5"/>
      <c r="N65" s="5"/>
      <c r="O65" s="5"/>
      <c r="P65" s="5"/>
      <c r="Q65" s="5"/>
      <c r="R65" s="5"/>
      <c r="S65" s="5"/>
      <c r="T65" s="5"/>
      <c r="U65" s="5"/>
      <c r="V65" s="5"/>
      <c r="W65" s="5"/>
      <c r="X65" s="5"/>
      <c r="Y65" s="5"/>
      <c r="Z65" s="5"/>
      <c r="AA65" s="5"/>
      <c r="AB65" s="5"/>
    </row>
    <row r="66">
      <c r="A66" s="43" t="s">
        <v>10877</v>
      </c>
      <c r="B66" s="43" t="s">
        <v>10878</v>
      </c>
      <c r="C66" s="43" t="s">
        <v>10879</v>
      </c>
      <c r="D66" s="43" t="s">
        <v>10880</v>
      </c>
      <c r="E66" s="43" t="s">
        <v>10881</v>
      </c>
      <c r="F66" s="43" t="s">
        <v>10691</v>
      </c>
      <c r="G66" s="43" t="s">
        <v>10882</v>
      </c>
      <c r="H66" s="43" t="s">
        <v>10883</v>
      </c>
      <c r="I66" s="5"/>
      <c r="J66" s="5"/>
      <c r="K66" s="5"/>
      <c r="L66" s="5"/>
      <c r="M66" s="5"/>
      <c r="N66" s="5"/>
      <c r="O66" s="5"/>
      <c r="P66" s="5"/>
      <c r="Q66" s="5"/>
      <c r="R66" s="5"/>
      <c r="S66" s="5"/>
      <c r="T66" s="5"/>
      <c r="U66" s="5"/>
      <c r="V66" s="5"/>
      <c r="W66" s="5"/>
      <c r="X66" s="5"/>
      <c r="Y66" s="5"/>
      <c r="Z66" s="5"/>
      <c r="AA66" s="5"/>
      <c r="AB66" s="5"/>
    </row>
    <row r="67">
      <c r="A67" s="43" t="s">
        <v>10884</v>
      </c>
      <c r="B67" s="43" t="s">
        <v>10885</v>
      </c>
      <c r="C67" s="5"/>
      <c r="D67" s="43" t="s">
        <v>10886</v>
      </c>
      <c r="E67" s="43" t="s">
        <v>10887</v>
      </c>
      <c r="F67" s="43" t="s">
        <v>10554</v>
      </c>
      <c r="G67" s="43" t="s">
        <v>10888</v>
      </c>
      <c r="H67" s="43" t="s">
        <v>10889</v>
      </c>
      <c r="I67" s="43" t="s">
        <v>10890</v>
      </c>
      <c r="J67" s="5"/>
      <c r="K67" s="5"/>
      <c r="L67" s="5"/>
      <c r="M67" s="5"/>
      <c r="N67" s="5"/>
      <c r="O67" s="5"/>
      <c r="P67" s="5"/>
      <c r="Q67" s="5"/>
      <c r="R67" s="5"/>
      <c r="S67" s="5"/>
      <c r="T67" s="5"/>
      <c r="U67" s="5"/>
      <c r="V67" s="5"/>
      <c r="W67" s="5"/>
      <c r="X67" s="5"/>
      <c r="Y67" s="5"/>
      <c r="Z67" s="5"/>
      <c r="AA67" s="5"/>
      <c r="AB67" s="5"/>
    </row>
    <row r="68">
      <c r="A68" s="43" t="s">
        <v>10891</v>
      </c>
      <c r="B68" s="43" t="s">
        <v>10892</v>
      </c>
      <c r="D68" s="5"/>
      <c r="E68" s="43" t="s">
        <v>10893</v>
      </c>
      <c r="F68" s="43" t="s">
        <v>10691</v>
      </c>
      <c r="G68" s="43" t="s">
        <v>10894</v>
      </c>
      <c r="H68" s="5"/>
      <c r="I68" s="5"/>
      <c r="J68" s="5"/>
      <c r="K68" s="5"/>
      <c r="L68" s="5"/>
      <c r="M68" s="5"/>
      <c r="N68" s="5"/>
      <c r="O68" s="5"/>
      <c r="P68" s="5"/>
      <c r="Q68" s="5"/>
      <c r="R68" s="5"/>
      <c r="S68" s="5"/>
      <c r="T68" s="5"/>
      <c r="U68" s="5"/>
      <c r="V68" s="5"/>
      <c r="W68" s="5"/>
      <c r="X68" s="5"/>
      <c r="Y68" s="5"/>
      <c r="Z68" s="5"/>
      <c r="AA68" s="5"/>
      <c r="AB68" s="5"/>
    </row>
    <row r="69">
      <c r="A69" s="43" t="s">
        <v>10895</v>
      </c>
      <c r="B69" s="43" t="s">
        <v>10896</v>
      </c>
      <c r="C69" s="43" t="s">
        <v>10897</v>
      </c>
      <c r="D69" s="5"/>
      <c r="E69" s="43" t="s">
        <v>10898</v>
      </c>
      <c r="F69" s="43" t="s">
        <v>10899</v>
      </c>
      <c r="G69" s="43" t="s">
        <v>10900</v>
      </c>
      <c r="H69" s="43" t="s">
        <v>10901</v>
      </c>
      <c r="I69" s="43" t="s">
        <v>10902</v>
      </c>
      <c r="J69" s="5"/>
      <c r="K69" s="5"/>
      <c r="L69" s="5"/>
      <c r="M69" s="5"/>
      <c r="N69" s="5"/>
      <c r="O69" s="5"/>
      <c r="P69" s="5"/>
      <c r="Q69" s="5"/>
      <c r="R69" s="5"/>
      <c r="S69" s="5"/>
      <c r="T69" s="5"/>
      <c r="U69" s="5"/>
      <c r="V69" s="5"/>
      <c r="W69" s="5"/>
      <c r="X69" s="5"/>
      <c r="Y69" s="5"/>
      <c r="Z69" s="5"/>
      <c r="AA69" s="5"/>
      <c r="AB69" s="5"/>
    </row>
    <row r="70">
      <c r="A70" s="43" t="s">
        <v>10903</v>
      </c>
      <c r="B70" s="43" t="s">
        <v>10904</v>
      </c>
      <c r="C70" s="43" t="s">
        <v>10905</v>
      </c>
      <c r="D70" s="43" t="s">
        <v>10906</v>
      </c>
      <c r="E70" s="43" t="s">
        <v>10907</v>
      </c>
      <c r="F70" s="43" t="s">
        <v>10908</v>
      </c>
      <c r="G70" s="43" t="s">
        <v>10909</v>
      </c>
      <c r="H70" s="43" t="s">
        <v>10910</v>
      </c>
      <c r="I70" s="43" t="s">
        <v>10911</v>
      </c>
      <c r="J70" s="5"/>
      <c r="K70" s="5"/>
      <c r="L70" s="5"/>
      <c r="M70" s="5"/>
      <c r="N70" s="5"/>
      <c r="O70" s="5"/>
      <c r="P70" s="5"/>
      <c r="Q70" s="5"/>
      <c r="R70" s="5"/>
      <c r="S70" s="5"/>
      <c r="T70" s="5"/>
      <c r="U70" s="5"/>
      <c r="V70" s="5"/>
      <c r="W70" s="5"/>
      <c r="X70" s="5"/>
      <c r="Y70" s="5"/>
      <c r="Z70" s="5"/>
      <c r="AA70" s="5"/>
      <c r="AB70" s="5"/>
    </row>
    <row r="71">
      <c r="A71" s="43" t="s">
        <v>10912</v>
      </c>
      <c r="B71" s="43" t="s">
        <v>10913</v>
      </c>
      <c r="C71" s="43"/>
      <c r="E71" s="43" t="s">
        <v>10914</v>
      </c>
      <c r="F71" s="43" t="s">
        <v>10915</v>
      </c>
      <c r="G71" s="43" t="s">
        <v>10916</v>
      </c>
      <c r="H71" s="5"/>
      <c r="I71" s="5"/>
      <c r="J71" s="5"/>
      <c r="K71" s="5"/>
      <c r="L71" s="5"/>
      <c r="M71" s="5"/>
      <c r="N71" s="5"/>
      <c r="O71" s="5"/>
      <c r="P71" s="5"/>
      <c r="Q71" s="5"/>
      <c r="R71" s="5"/>
      <c r="S71" s="5"/>
      <c r="T71" s="5"/>
      <c r="U71" s="5"/>
      <c r="V71" s="5"/>
      <c r="W71" s="5"/>
      <c r="X71" s="5"/>
      <c r="Y71" s="5"/>
      <c r="Z71" s="5"/>
      <c r="AA71" s="5"/>
      <c r="AB71" s="5"/>
    </row>
    <row r="72">
      <c r="A72" s="43" t="s">
        <v>10917</v>
      </c>
      <c r="B72" s="43" t="s">
        <v>10918</v>
      </c>
      <c r="C72" s="43" t="s">
        <v>10919</v>
      </c>
      <c r="D72" s="5"/>
      <c r="E72" s="43" t="s">
        <v>10920</v>
      </c>
      <c r="F72" s="43" t="s">
        <v>10921</v>
      </c>
      <c r="G72" s="43" t="s">
        <v>10922</v>
      </c>
      <c r="H72" s="43" t="s">
        <v>10923</v>
      </c>
      <c r="I72" s="5"/>
      <c r="J72" s="5"/>
      <c r="K72" s="5"/>
      <c r="L72" s="5"/>
      <c r="M72" s="5"/>
      <c r="N72" s="5"/>
      <c r="O72" s="5"/>
      <c r="P72" s="5"/>
      <c r="Q72" s="5"/>
      <c r="R72" s="5"/>
      <c r="S72" s="5"/>
      <c r="T72" s="5"/>
      <c r="U72" s="5"/>
      <c r="V72" s="5"/>
      <c r="W72" s="5"/>
      <c r="X72" s="5"/>
      <c r="Y72" s="5"/>
      <c r="Z72" s="5"/>
      <c r="AA72" s="5"/>
      <c r="AB72" s="5"/>
    </row>
    <row r="73">
      <c r="A73" s="43" t="s">
        <v>10924</v>
      </c>
      <c r="B73" s="43" t="s">
        <v>10925</v>
      </c>
      <c r="C73" s="43" t="s">
        <v>10926</v>
      </c>
      <c r="D73" s="5"/>
      <c r="E73" s="43" t="s">
        <v>10927</v>
      </c>
      <c r="F73" s="43" t="s">
        <v>10928</v>
      </c>
      <c r="G73" s="43" t="s">
        <v>10929</v>
      </c>
      <c r="H73" s="43"/>
      <c r="I73" s="43"/>
      <c r="J73" s="5"/>
      <c r="K73" s="5"/>
      <c r="L73" s="5"/>
      <c r="M73" s="5"/>
      <c r="N73" s="5"/>
      <c r="O73" s="5"/>
      <c r="P73" s="5"/>
      <c r="Q73" s="5"/>
      <c r="R73" s="5"/>
      <c r="S73" s="5"/>
      <c r="T73" s="5"/>
      <c r="U73" s="5"/>
      <c r="V73" s="5"/>
      <c r="W73" s="5"/>
      <c r="X73" s="5"/>
      <c r="Y73" s="5"/>
      <c r="Z73" s="5"/>
      <c r="AA73" s="5"/>
      <c r="AB73" s="5"/>
    </row>
    <row r="74">
      <c r="A74" s="43" t="s">
        <v>10930</v>
      </c>
      <c r="B74" s="43"/>
      <c r="C74" s="43"/>
      <c r="D74" s="5"/>
      <c r="E74" s="43"/>
      <c r="F74" s="43"/>
      <c r="G74" s="43"/>
      <c r="H74" s="43"/>
      <c r="I74" s="43"/>
      <c r="J74" s="5"/>
      <c r="K74" s="5"/>
      <c r="L74" s="5"/>
      <c r="M74" s="5"/>
      <c r="N74" s="5"/>
      <c r="O74" s="5"/>
      <c r="P74" s="5"/>
      <c r="Q74" s="5"/>
      <c r="R74" s="5"/>
      <c r="S74" s="5"/>
      <c r="T74" s="5"/>
      <c r="U74" s="5"/>
      <c r="V74" s="5"/>
      <c r="W74" s="5"/>
      <c r="X74" s="5"/>
      <c r="Y74" s="5"/>
      <c r="Z74" s="5"/>
      <c r="AA74" s="5"/>
      <c r="AB74" s="5"/>
    </row>
    <row r="75">
      <c r="A75" s="43" t="s">
        <v>10931</v>
      </c>
      <c r="B75" s="43" t="s">
        <v>10932</v>
      </c>
      <c r="C75" s="43" t="s">
        <v>10933</v>
      </c>
      <c r="D75" s="43" t="s">
        <v>10934</v>
      </c>
      <c r="E75" s="43" t="s">
        <v>10935</v>
      </c>
      <c r="F75" s="43" t="s">
        <v>10936</v>
      </c>
      <c r="G75" s="43" t="s">
        <v>10937</v>
      </c>
      <c r="H75" s="43" t="s">
        <v>10938</v>
      </c>
      <c r="I75" s="43" t="s">
        <v>10939</v>
      </c>
      <c r="J75" s="5"/>
      <c r="K75" s="5"/>
      <c r="L75" s="5"/>
      <c r="M75" s="5"/>
      <c r="N75" s="5"/>
      <c r="O75" s="5"/>
      <c r="P75" s="5"/>
      <c r="Q75" s="5"/>
      <c r="R75" s="5"/>
      <c r="S75" s="5"/>
      <c r="T75" s="5"/>
      <c r="U75" s="5"/>
      <c r="V75" s="5"/>
      <c r="W75" s="5"/>
      <c r="X75" s="5"/>
      <c r="Y75" s="5"/>
      <c r="Z75" s="5"/>
      <c r="AA75" s="5"/>
      <c r="AB75" s="5"/>
    </row>
    <row r="76">
      <c r="A76" s="43" t="s">
        <v>10940</v>
      </c>
      <c r="B76" s="43"/>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43" t="s">
        <v>10941</v>
      </c>
      <c r="B77" s="43" t="s">
        <v>10942</v>
      </c>
      <c r="C77" s="5"/>
      <c r="D77" s="5"/>
      <c r="E77" s="5"/>
      <c r="F77" s="43" t="s">
        <v>10943</v>
      </c>
      <c r="G77" s="43" t="s">
        <v>10944</v>
      </c>
      <c r="H77" s="43" t="s">
        <v>10945</v>
      </c>
      <c r="I77" s="43" t="s">
        <v>10946</v>
      </c>
      <c r="J77" s="5"/>
      <c r="K77" s="5"/>
      <c r="L77" s="5"/>
      <c r="M77" s="5"/>
      <c r="N77" s="5"/>
      <c r="O77" s="5"/>
      <c r="P77" s="5"/>
      <c r="Q77" s="5"/>
      <c r="R77" s="5"/>
      <c r="S77" s="5"/>
      <c r="T77" s="5"/>
      <c r="U77" s="5"/>
      <c r="V77" s="5"/>
      <c r="W77" s="5"/>
      <c r="X77" s="5"/>
      <c r="Y77" s="5"/>
      <c r="Z77" s="5"/>
      <c r="AA77" s="5"/>
      <c r="AB77" s="5"/>
    </row>
    <row r="78">
      <c r="A78" s="43" t="s">
        <v>10947</v>
      </c>
      <c r="B78" s="43" t="s">
        <v>10948</v>
      </c>
      <c r="C78" s="43" t="s">
        <v>10949</v>
      </c>
      <c r="D78" s="43" t="s">
        <v>10950</v>
      </c>
      <c r="E78" s="43"/>
      <c r="F78" s="43" t="s">
        <v>10951</v>
      </c>
      <c r="G78" s="43" t="s">
        <v>10952</v>
      </c>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row>
    <row r="1028">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row>
    <row r="1029">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row>
    <row r="1030">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row>
    <row r="103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row>
    <row r="1032">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row>
    <row r="1033">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row>
    <row r="1034">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row>
    <row r="1035">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row>
    <row r="1036">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row>
    <row r="1037">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row>
    <row r="1038">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row>
    <row r="1039">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row>
    <row r="1040">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row>
    <row r="104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row>
    <row r="1042">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row>
    <row r="1043">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row>
    <row r="1044">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row>
    <row r="1045">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row>
    <row r="1046">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row>
    <row r="1047">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row>
    <row r="1048">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row>
    <row r="1049">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row>
    <row r="1050">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row>
    <row r="105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row>
    <row r="1052">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row>
    <row r="1053">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row>
    <row r="1054">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row>
    <row r="1055">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row>
  </sheetData>
  <conditionalFormatting sqref="A15:AB16">
    <cfRule type="containsBlanks" dxfId="0" priority="1">
      <formula>LEN(TRIM(A15))=0</formula>
    </cfRule>
  </conditionalFormatting>
  <hyperlinks>
    <hyperlink r:id="rId1" ref="H46"/>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9.29"/>
    <col customWidth="1" min="2" max="2" width="63.29"/>
    <col customWidth="1" min="3" max="3" width="49.14"/>
    <col customWidth="1" min="4" max="4" width="22.14"/>
    <col customWidth="1" min="5" max="5" width="32.29"/>
  </cols>
  <sheetData>
    <row r="1">
      <c r="A1" s="974">
        <v>44205.0</v>
      </c>
      <c r="B1" s="43"/>
      <c r="C1" s="5"/>
      <c r="D1" s="5"/>
      <c r="E1" s="5"/>
      <c r="F1" s="5"/>
      <c r="G1" s="5"/>
      <c r="H1" s="5"/>
      <c r="I1" s="5"/>
      <c r="J1" s="5"/>
      <c r="K1" s="5"/>
      <c r="L1" s="5"/>
      <c r="M1" s="5"/>
      <c r="N1" s="5"/>
      <c r="O1" s="5"/>
      <c r="P1" s="5"/>
      <c r="Q1" s="5"/>
      <c r="R1" s="5"/>
      <c r="S1" s="5"/>
      <c r="T1" s="5"/>
      <c r="U1" s="5"/>
      <c r="V1" s="5"/>
      <c r="W1" s="5"/>
      <c r="X1" s="5"/>
      <c r="Y1" s="5"/>
      <c r="Z1" s="5"/>
    </row>
    <row r="2">
      <c r="A2" s="1226" t="s">
        <v>10953</v>
      </c>
      <c r="B2" s="1225"/>
      <c r="C2" s="1227"/>
      <c r="D2" s="1227"/>
      <c r="E2" s="1227"/>
      <c r="F2" s="1227"/>
      <c r="G2" s="1227"/>
      <c r="H2" s="1227"/>
      <c r="I2" s="1227"/>
      <c r="J2" s="1227"/>
      <c r="K2" s="1227"/>
      <c r="L2" s="1227"/>
      <c r="M2" s="1227"/>
      <c r="N2" s="1227"/>
      <c r="O2" s="1227"/>
      <c r="P2" s="1227"/>
      <c r="Q2" s="1227"/>
      <c r="R2" s="1227"/>
      <c r="S2" s="1227"/>
      <c r="T2" s="1227"/>
      <c r="U2" s="1227"/>
      <c r="V2" s="1227"/>
      <c r="W2" s="1227"/>
      <c r="X2" s="1227"/>
      <c r="Y2" s="1227"/>
      <c r="Z2" s="1227"/>
    </row>
    <row r="3">
      <c r="A3" s="43" t="s">
        <v>10954</v>
      </c>
      <c r="B3" s="43" t="s">
        <v>10955</v>
      </c>
      <c r="C3" s="5"/>
      <c r="D3" s="5"/>
      <c r="E3" s="5"/>
      <c r="F3" s="5"/>
      <c r="G3" s="5"/>
      <c r="H3" s="5"/>
      <c r="I3" s="5"/>
      <c r="J3" s="5"/>
      <c r="K3" s="5"/>
      <c r="L3" s="5"/>
      <c r="M3" s="5"/>
      <c r="N3" s="5"/>
      <c r="O3" s="5"/>
      <c r="P3" s="5"/>
      <c r="Q3" s="5"/>
      <c r="R3" s="5"/>
      <c r="S3" s="5"/>
      <c r="T3" s="5"/>
      <c r="U3" s="5"/>
      <c r="V3" s="5"/>
      <c r="W3" s="5"/>
      <c r="X3" s="5"/>
      <c r="Y3" s="5"/>
      <c r="Z3" s="5"/>
    </row>
    <row r="4">
      <c r="A4" s="43" t="s">
        <v>10956</v>
      </c>
      <c r="B4" s="43" t="s">
        <v>10957</v>
      </c>
      <c r="C4" s="5"/>
      <c r="D4" s="5"/>
      <c r="E4" s="5"/>
      <c r="F4" s="5"/>
      <c r="G4" s="5"/>
      <c r="H4" s="5"/>
      <c r="I4" s="5"/>
      <c r="J4" s="5"/>
      <c r="K4" s="5"/>
      <c r="L4" s="5"/>
      <c r="M4" s="5"/>
      <c r="N4" s="5"/>
      <c r="O4" s="5"/>
      <c r="P4" s="5"/>
      <c r="Q4" s="5"/>
      <c r="R4" s="5"/>
      <c r="S4" s="5"/>
      <c r="T4" s="5"/>
      <c r="U4" s="5"/>
      <c r="V4" s="5"/>
      <c r="W4" s="5"/>
      <c r="X4" s="5"/>
      <c r="Y4" s="5"/>
      <c r="Z4" s="5"/>
    </row>
    <row r="5">
      <c r="A5" s="22" t="s">
        <v>10958</v>
      </c>
      <c r="B5" s="43" t="s">
        <v>10959</v>
      </c>
      <c r="C5" s="5"/>
      <c r="D5" s="5"/>
      <c r="E5" s="5"/>
      <c r="F5" s="5"/>
      <c r="G5" s="5"/>
      <c r="H5" s="5"/>
      <c r="I5" s="5"/>
      <c r="J5" s="5"/>
      <c r="K5" s="5"/>
      <c r="L5" s="5"/>
      <c r="M5" s="5"/>
      <c r="N5" s="5"/>
      <c r="O5" s="5"/>
      <c r="P5" s="5"/>
      <c r="Q5" s="5"/>
      <c r="R5" s="5"/>
      <c r="S5" s="5"/>
      <c r="T5" s="5"/>
      <c r="U5" s="5"/>
      <c r="V5" s="5"/>
      <c r="W5" s="5"/>
      <c r="X5" s="5"/>
      <c r="Y5" s="5"/>
      <c r="Z5" s="5"/>
    </row>
    <row r="6">
      <c r="A6" s="22" t="s">
        <v>10960</v>
      </c>
      <c r="B6" s="43" t="s">
        <v>10961</v>
      </c>
      <c r="C6" s="5"/>
      <c r="D6" s="5"/>
      <c r="E6" s="5"/>
      <c r="F6" s="5"/>
      <c r="G6" s="5"/>
      <c r="H6" s="5"/>
      <c r="I6" s="5"/>
      <c r="J6" s="5"/>
      <c r="K6" s="5"/>
      <c r="L6" s="5"/>
      <c r="M6" s="5"/>
      <c r="N6" s="5"/>
      <c r="O6" s="5"/>
      <c r="P6" s="5"/>
      <c r="Q6" s="5"/>
      <c r="R6" s="5"/>
      <c r="S6" s="5"/>
      <c r="T6" s="5"/>
      <c r="U6" s="5"/>
      <c r="V6" s="5"/>
      <c r="W6" s="5"/>
      <c r="X6" s="5"/>
      <c r="Y6" s="5"/>
      <c r="Z6" s="5"/>
    </row>
    <row r="7">
      <c r="A7" s="22" t="s">
        <v>10962</v>
      </c>
      <c r="B7" s="43" t="s">
        <v>10963</v>
      </c>
      <c r="C7" s="5"/>
      <c r="D7" s="5"/>
      <c r="E7" s="5"/>
      <c r="F7" s="5"/>
      <c r="G7" s="5"/>
      <c r="H7" s="5"/>
      <c r="I7" s="5"/>
      <c r="J7" s="5"/>
      <c r="K7" s="5"/>
      <c r="L7" s="5"/>
      <c r="M7" s="5"/>
      <c r="N7" s="5"/>
      <c r="O7" s="5"/>
      <c r="P7" s="5"/>
      <c r="Q7" s="5"/>
      <c r="R7" s="5"/>
      <c r="S7" s="5"/>
      <c r="T7" s="5"/>
      <c r="U7" s="5"/>
      <c r="V7" s="5"/>
      <c r="W7" s="5"/>
      <c r="X7" s="5"/>
      <c r="Y7" s="5"/>
      <c r="Z7" s="5"/>
    </row>
    <row r="8">
      <c r="A8" s="1226" t="s">
        <v>10964</v>
      </c>
      <c r="B8" s="1225"/>
      <c r="C8" s="1227"/>
      <c r="D8" s="1227"/>
      <c r="E8" s="1227"/>
      <c r="F8" s="1227"/>
      <c r="G8" s="1227"/>
      <c r="H8" s="1227"/>
      <c r="I8" s="1227"/>
      <c r="J8" s="1227"/>
      <c r="K8" s="1227"/>
      <c r="L8" s="1227"/>
      <c r="M8" s="1227"/>
      <c r="N8" s="1227"/>
      <c r="O8" s="1227"/>
      <c r="P8" s="1227"/>
      <c r="Q8" s="1227"/>
      <c r="R8" s="1227"/>
      <c r="S8" s="1227"/>
      <c r="T8" s="1227"/>
      <c r="U8" s="1227"/>
      <c r="V8" s="1227"/>
      <c r="W8" s="1227"/>
      <c r="X8" s="1227"/>
      <c r="Y8" s="1227"/>
      <c r="Z8" s="1227"/>
    </row>
    <row r="9" ht="63.75" customHeight="1">
      <c r="A9" s="43" t="s">
        <v>10965</v>
      </c>
      <c r="B9" s="150"/>
      <c r="C9" s="43"/>
      <c r="D9" s="5"/>
      <c r="E9" s="5"/>
      <c r="F9" s="5"/>
      <c r="G9" s="5"/>
      <c r="H9" s="5"/>
      <c r="I9" s="5"/>
      <c r="J9" s="5"/>
      <c r="K9" s="5"/>
      <c r="L9" s="5"/>
      <c r="M9" s="5"/>
      <c r="N9" s="5"/>
      <c r="O9" s="5"/>
      <c r="P9" s="5"/>
      <c r="Q9" s="5"/>
      <c r="R9" s="5"/>
      <c r="S9" s="5"/>
      <c r="T9" s="5"/>
      <c r="U9" s="5"/>
      <c r="V9" s="5"/>
      <c r="W9" s="5"/>
      <c r="X9" s="5"/>
      <c r="Y9" s="5"/>
      <c r="Z9" s="5"/>
    </row>
    <row r="10" ht="63.75" customHeight="1">
      <c r="A10" s="43" t="s">
        <v>10966</v>
      </c>
      <c r="B10" s="150"/>
      <c r="C10" s="43"/>
      <c r="D10" s="5"/>
      <c r="E10" s="5"/>
      <c r="F10" s="5"/>
      <c r="G10" s="5"/>
      <c r="H10" s="5"/>
      <c r="I10" s="5"/>
      <c r="J10" s="5"/>
      <c r="K10" s="5"/>
      <c r="L10" s="5"/>
      <c r="M10" s="5"/>
      <c r="N10" s="5"/>
      <c r="O10" s="5"/>
      <c r="P10" s="5"/>
      <c r="Q10" s="5"/>
      <c r="R10" s="5"/>
      <c r="S10" s="5"/>
      <c r="T10" s="5"/>
      <c r="U10" s="5"/>
      <c r="V10" s="5"/>
      <c r="W10" s="5"/>
      <c r="X10" s="5"/>
      <c r="Y10" s="5"/>
      <c r="Z10" s="5"/>
    </row>
    <row r="11">
      <c r="A11" s="43" t="s">
        <v>10967</v>
      </c>
      <c r="B11" s="363" t="s">
        <v>10968</v>
      </c>
      <c r="C11" s="43" t="s">
        <v>10969</v>
      </c>
      <c r="D11" s="5"/>
      <c r="E11" s="5"/>
      <c r="F11" s="5"/>
      <c r="G11" s="5"/>
      <c r="H11" s="5"/>
      <c r="I11" s="5"/>
      <c r="J11" s="5"/>
      <c r="K11" s="5"/>
      <c r="L11" s="5"/>
      <c r="M11" s="5"/>
      <c r="N11" s="5"/>
      <c r="O11" s="5"/>
      <c r="P11" s="5"/>
      <c r="Q11" s="5"/>
      <c r="R11" s="5"/>
      <c r="S11" s="5"/>
      <c r="T11" s="5"/>
      <c r="U11" s="5"/>
      <c r="V11" s="5"/>
      <c r="W11" s="5"/>
      <c r="X11" s="5"/>
      <c r="Y11" s="5"/>
      <c r="Z11" s="5"/>
    </row>
    <row r="12">
      <c r="A12" s="43" t="s">
        <v>10970</v>
      </c>
      <c r="B12" s="43" t="s">
        <v>10971</v>
      </c>
      <c r="C12" s="43" t="s">
        <v>10972</v>
      </c>
      <c r="D12" s="5"/>
      <c r="E12" s="5"/>
      <c r="F12" s="5"/>
      <c r="G12" s="5"/>
      <c r="H12" s="5"/>
      <c r="I12" s="5"/>
      <c r="J12" s="5"/>
      <c r="K12" s="5"/>
      <c r="L12" s="5"/>
      <c r="M12" s="5"/>
      <c r="N12" s="5"/>
      <c r="O12" s="5"/>
      <c r="P12" s="5"/>
      <c r="Q12" s="5"/>
      <c r="R12" s="5"/>
      <c r="S12" s="5"/>
      <c r="T12" s="5"/>
      <c r="U12" s="5"/>
      <c r="V12" s="5"/>
      <c r="W12" s="5"/>
      <c r="X12" s="5"/>
      <c r="Y12" s="5"/>
      <c r="Z12" s="5"/>
    </row>
    <row r="13">
      <c r="A13" s="43" t="s">
        <v>10973</v>
      </c>
      <c r="B13" s="43" t="s">
        <v>10974</v>
      </c>
      <c r="C13" s="5"/>
      <c r="D13" s="5"/>
      <c r="E13" s="5"/>
      <c r="F13" s="5"/>
      <c r="G13" s="5"/>
      <c r="H13" s="5"/>
      <c r="I13" s="5"/>
      <c r="J13" s="5"/>
      <c r="K13" s="5"/>
      <c r="L13" s="5"/>
      <c r="M13" s="5"/>
      <c r="N13" s="5"/>
      <c r="O13" s="5"/>
      <c r="P13" s="5"/>
      <c r="Q13" s="5"/>
      <c r="R13" s="5"/>
      <c r="S13" s="5"/>
      <c r="T13" s="5"/>
      <c r="U13" s="5"/>
      <c r="V13" s="5"/>
      <c r="W13" s="5"/>
      <c r="X13" s="5"/>
      <c r="Y13" s="5"/>
      <c r="Z13" s="5"/>
    </row>
    <row r="14">
      <c r="A14" s="43" t="s">
        <v>10975</v>
      </c>
      <c r="B14" s="43" t="s">
        <v>10976</v>
      </c>
      <c r="C14" s="5"/>
      <c r="D14" s="5"/>
      <c r="E14" s="5"/>
      <c r="F14" s="5"/>
      <c r="G14" s="5"/>
      <c r="H14" s="5"/>
      <c r="I14" s="5"/>
      <c r="J14" s="5"/>
      <c r="K14" s="5"/>
      <c r="L14" s="5"/>
      <c r="M14" s="5"/>
      <c r="N14" s="5"/>
      <c r="O14" s="5"/>
      <c r="P14" s="5"/>
      <c r="Q14" s="5"/>
      <c r="R14" s="5"/>
      <c r="S14" s="5"/>
      <c r="T14" s="5"/>
      <c r="U14" s="5"/>
      <c r="V14" s="5"/>
      <c r="W14" s="5"/>
      <c r="X14" s="5"/>
      <c r="Y14" s="5"/>
      <c r="Z14" s="5"/>
    </row>
    <row r="15">
      <c r="A15" s="43" t="s">
        <v>10977</v>
      </c>
      <c r="B15" s="43"/>
      <c r="C15" s="5"/>
      <c r="D15" s="5"/>
      <c r="E15" s="5"/>
      <c r="F15" s="5"/>
      <c r="G15" s="5"/>
      <c r="H15" s="5"/>
      <c r="I15" s="5"/>
      <c r="J15" s="5"/>
      <c r="K15" s="5"/>
      <c r="L15" s="5"/>
      <c r="M15" s="5"/>
      <c r="N15" s="5"/>
      <c r="O15" s="5"/>
      <c r="P15" s="5"/>
      <c r="Q15" s="5"/>
      <c r="R15" s="5"/>
      <c r="S15" s="5"/>
      <c r="T15" s="5"/>
      <c r="U15" s="5"/>
      <c r="V15" s="5"/>
      <c r="W15" s="5"/>
      <c r="X15" s="5"/>
      <c r="Y15" s="5"/>
      <c r="Z15" s="5"/>
    </row>
    <row r="16">
      <c r="A16" s="43" t="s">
        <v>10978</v>
      </c>
      <c r="B16" s="43" t="s">
        <v>10979</v>
      </c>
      <c r="C16" s="5"/>
      <c r="D16" s="5"/>
      <c r="E16" s="5"/>
      <c r="F16" s="5"/>
      <c r="G16" s="5"/>
      <c r="H16" s="5"/>
      <c r="I16" s="5"/>
      <c r="J16" s="5"/>
      <c r="K16" s="5"/>
      <c r="L16" s="5"/>
      <c r="M16" s="5"/>
      <c r="N16" s="5"/>
      <c r="O16" s="5"/>
      <c r="P16" s="5"/>
      <c r="Q16" s="5"/>
      <c r="R16" s="5"/>
      <c r="S16" s="5"/>
      <c r="T16" s="5"/>
      <c r="U16" s="5"/>
      <c r="V16" s="5"/>
      <c r="W16" s="5"/>
      <c r="X16" s="5"/>
      <c r="Y16" s="5"/>
      <c r="Z16" s="5"/>
    </row>
    <row r="17">
      <c r="A17" s="43" t="s">
        <v>10980</v>
      </c>
      <c r="B17" s="43" t="s">
        <v>10981</v>
      </c>
      <c r="C17" s="5"/>
      <c r="D17" s="5"/>
      <c r="E17" s="5"/>
      <c r="F17" s="5"/>
      <c r="G17" s="5"/>
      <c r="H17" s="5"/>
      <c r="I17" s="5"/>
      <c r="J17" s="5"/>
      <c r="K17" s="5"/>
      <c r="L17" s="5"/>
      <c r="M17" s="5"/>
      <c r="N17" s="5"/>
      <c r="O17" s="5"/>
      <c r="P17" s="5"/>
      <c r="Q17" s="5"/>
      <c r="R17" s="5"/>
      <c r="S17" s="5"/>
      <c r="T17" s="5"/>
      <c r="U17" s="5"/>
      <c r="V17" s="5"/>
      <c r="W17" s="5"/>
      <c r="X17" s="5"/>
      <c r="Y17" s="5"/>
      <c r="Z17" s="5"/>
    </row>
    <row r="18">
      <c r="A18" s="1226" t="s">
        <v>10982</v>
      </c>
      <c r="B18" s="1225"/>
      <c r="C18" s="1227"/>
      <c r="D18" s="1227"/>
      <c r="E18" s="1227"/>
      <c r="F18" s="1227"/>
      <c r="G18" s="1227"/>
      <c r="H18" s="1227"/>
      <c r="I18" s="1227"/>
      <c r="J18" s="1227"/>
      <c r="K18" s="1227"/>
      <c r="L18" s="1227"/>
      <c r="M18" s="1227"/>
      <c r="N18" s="1227"/>
      <c r="O18" s="1227"/>
      <c r="P18" s="1227"/>
      <c r="Q18" s="1227"/>
      <c r="R18" s="1227"/>
      <c r="S18" s="1227"/>
      <c r="T18" s="1227"/>
      <c r="U18" s="1227"/>
      <c r="V18" s="1227"/>
      <c r="W18" s="1227"/>
      <c r="X18" s="1227"/>
      <c r="Y18" s="1227"/>
      <c r="Z18" s="1227"/>
    </row>
    <row r="19">
      <c r="A19" s="43" t="s">
        <v>10983</v>
      </c>
      <c r="B19" s="43"/>
      <c r="C19" s="5"/>
      <c r="D19" s="5"/>
      <c r="E19" s="5"/>
      <c r="F19" s="5"/>
      <c r="G19" s="5"/>
      <c r="H19" s="5"/>
      <c r="I19" s="5"/>
      <c r="J19" s="5"/>
      <c r="K19" s="5"/>
      <c r="L19" s="5"/>
      <c r="M19" s="5"/>
      <c r="N19" s="5"/>
      <c r="O19" s="5"/>
      <c r="P19" s="5"/>
      <c r="Q19" s="5"/>
      <c r="R19" s="5"/>
      <c r="S19" s="5"/>
      <c r="T19" s="5"/>
      <c r="U19" s="5"/>
      <c r="V19" s="5"/>
      <c r="W19" s="5"/>
      <c r="X19" s="5"/>
      <c r="Y19" s="5"/>
      <c r="Z19" s="5"/>
    </row>
    <row r="20">
      <c r="A20" s="43" t="s">
        <v>10984</v>
      </c>
      <c r="B20" s="43" t="s">
        <v>10985</v>
      </c>
      <c r="C20" s="5"/>
      <c r="D20" s="5"/>
      <c r="E20" s="5"/>
      <c r="F20" s="5"/>
      <c r="G20" s="5"/>
      <c r="H20" s="5"/>
      <c r="I20" s="5"/>
      <c r="J20" s="5"/>
      <c r="K20" s="5"/>
      <c r="L20" s="5"/>
      <c r="M20" s="5"/>
      <c r="N20" s="5"/>
      <c r="O20" s="5"/>
      <c r="P20" s="5"/>
      <c r="Q20" s="5"/>
      <c r="R20" s="5"/>
      <c r="S20" s="5"/>
      <c r="T20" s="5"/>
      <c r="U20" s="5"/>
      <c r="V20" s="5"/>
      <c r="W20" s="5"/>
      <c r="X20" s="5"/>
      <c r="Y20" s="5"/>
      <c r="Z20" s="5"/>
    </row>
    <row r="21" ht="63.75" customHeight="1">
      <c r="A21" s="43" t="s">
        <v>10986</v>
      </c>
      <c r="B21" s="471" t="s">
        <v>10987</v>
      </c>
      <c r="C21" s="5"/>
      <c r="D21" s="5"/>
      <c r="E21" s="5"/>
      <c r="F21" s="5"/>
      <c r="G21" s="5"/>
      <c r="H21" s="5"/>
      <c r="I21" s="5"/>
      <c r="J21" s="5"/>
      <c r="K21" s="5"/>
      <c r="L21" s="5"/>
      <c r="M21" s="5"/>
      <c r="N21" s="5"/>
      <c r="O21" s="5"/>
      <c r="P21" s="5"/>
      <c r="Q21" s="5"/>
      <c r="R21" s="5"/>
      <c r="S21" s="5"/>
      <c r="T21" s="5"/>
      <c r="U21" s="5"/>
      <c r="V21" s="5"/>
      <c r="W21" s="5"/>
      <c r="X21" s="5"/>
      <c r="Y21" s="5"/>
      <c r="Z21" s="5"/>
    </row>
    <row r="22">
      <c r="A22" s="363" t="s">
        <v>10988</v>
      </c>
      <c r="B22" s="155"/>
      <c r="C22" s="5"/>
      <c r="D22" s="5"/>
      <c r="E22" s="5"/>
      <c r="F22" s="5"/>
      <c r="G22" s="5"/>
      <c r="H22" s="5"/>
      <c r="I22" s="5"/>
      <c r="J22" s="5"/>
      <c r="K22" s="5"/>
      <c r="L22" s="5"/>
      <c r="M22" s="5"/>
      <c r="N22" s="5"/>
      <c r="O22" s="5"/>
      <c r="P22" s="5"/>
      <c r="Q22" s="5"/>
      <c r="R22" s="5"/>
      <c r="S22" s="5"/>
      <c r="T22" s="5"/>
      <c r="U22" s="5"/>
      <c r="V22" s="5"/>
      <c r="W22" s="5"/>
      <c r="X22" s="5"/>
      <c r="Y22" s="5"/>
      <c r="Z22" s="5"/>
    </row>
    <row r="23">
      <c r="A23" s="150" t="s">
        <v>10989</v>
      </c>
      <c r="B23" s="155"/>
      <c r="C23" s="5"/>
      <c r="D23" s="5"/>
      <c r="E23" s="5"/>
      <c r="F23" s="5"/>
      <c r="G23" s="5"/>
      <c r="H23" s="5"/>
      <c r="I23" s="5"/>
      <c r="J23" s="5"/>
      <c r="K23" s="5"/>
      <c r="L23" s="5"/>
      <c r="M23" s="5"/>
      <c r="N23" s="5"/>
      <c r="O23" s="5"/>
      <c r="P23" s="5"/>
      <c r="Q23" s="5"/>
      <c r="R23" s="5"/>
      <c r="S23" s="5"/>
      <c r="T23" s="5"/>
      <c r="U23" s="5"/>
      <c r="V23" s="5"/>
      <c r="W23" s="5"/>
      <c r="X23" s="5"/>
      <c r="Y23" s="5"/>
      <c r="Z23" s="5"/>
    </row>
    <row r="24">
      <c r="A24" s="173" t="s">
        <v>10990</v>
      </c>
      <c r="B24" s="155"/>
      <c r="C24" s="5"/>
      <c r="D24" s="5"/>
      <c r="E24" s="5"/>
      <c r="F24" s="5"/>
      <c r="G24" s="5"/>
      <c r="H24" s="5"/>
      <c r="I24" s="5"/>
      <c r="J24" s="5"/>
      <c r="K24" s="5"/>
      <c r="L24" s="5"/>
      <c r="M24" s="5"/>
      <c r="N24" s="5"/>
      <c r="O24" s="5"/>
      <c r="P24" s="5"/>
      <c r="Q24" s="5"/>
      <c r="R24" s="5"/>
      <c r="S24" s="5"/>
      <c r="T24" s="5"/>
      <c r="U24" s="5"/>
      <c r="V24" s="5"/>
      <c r="W24" s="5"/>
      <c r="X24" s="5"/>
      <c r="Y24" s="5"/>
      <c r="Z24" s="5"/>
    </row>
    <row r="25">
      <c r="A25" s="1226" t="s">
        <v>10991</v>
      </c>
      <c r="B25" s="1225"/>
      <c r="C25" s="1227"/>
      <c r="D25" s="1227"/>
      <c r="E25" s="1227"/>
      <c r="F25" s="1227"/>
      <c r="G25" s="1227"/>
      <c r="H25" s="1227"/>
      <c r="I25" s="1227"/>
      <c r="J25" s="1227"/>
      <c r="K25" s="1227"/>
      <c r="L25" s="1227"/>
      <c r="M25" s="1227"/>
      <c r="N25" s="1227"/>
      <c r="O25" s="1227"/>
      <c r="P25" s="1227"/>
      <c r="Q25" s="1227"/>
      <c r="R25" s="1227"/>
      <c r="S25" s="1227"/>
      <c r="T25" s="1227"/>
      <c r="U25" s="1227"/>
      <c r="V25" s="1227"/>
      <c r="W25" s="1227"/>
      <c r="X25" s="1227"/>
      <c r="Y25" s="1227"/>
      <c r="Z25" s="1227"/>
    </row>
    <row r="26">
      <c r="A26" s="43" t="s">
        <v>10992</v>
      </c>
      <c r="B26" s="43"/>
      <c r="C26" s="5"/>
      <c r="D26" s="5"/>
      <c r="E26" s="5"/>
      <c r="F26" s="5"/>
      <c r="G26" s="5"/>
      <c r="H26" s="5"/>
      <c r="I26" s="5"/>
      <c r="J26" s="5"/>
      <c r="K26" s="5"/>
      <c r="L26" s="5"/>
      <c r="M26" s="5"/>
      <c r="N26" s="5"/>
      <c r="O26" s="5"/>
      <c r="P26" s="5"/>
      <c r="Q26" s="5"/>
      <c r="R26" s="5"/>
      <c r="S26" s="5"/>
      <c r="T26" s="5"/>
      <c r="U26" s="5"/>
      <c r="V26" s="5"/>
      <c r="W26" s="5"/>
      <c r="X26" s="5"/>
      <c r="Y26" s="5"/>
      <c r="Z26" s="5"/>
    </row>
    <row r="27">
      <c r="A27" s="43" t="s">
        <v>10993</v>
      </c>
      <c r="B27" s="43" t="s">
        <v>10994</v>
      </c>
      <c r="C27" s="5"/>
      <c r="D27" s="5"/>
      <c r="E27" s="5"/>
      <c r="F27" s="5"/>
      <c r="G27" s="5"/>
      <c r="H27" s="5"/>
      <c r="I27" s="5"/>
      <c r="J27" s="5"/>
      <c r="K27" s="5"/>
      <c r="L27" s="5"/>
      <c r="M27" s="5"/>
      <c r="N27" s="5"/>
      <c r="O27" s="5"/>
      <c r="P27" s="5"/>
      <c r="Q27" s="5"/>
      <c r="R27" s="5"/>
      <c r="S27" s="5"/>
      <c r="T27" s="5"/>
      <c r="U27" s="5"/>
      <c r="V27" s="5"/>
      <c r="W27" s="5"/>
      <c r="X27" s="5"/>
      <c r="Y27" s="5"/>
      <c r="Z27" s="5"/>
    </row>
    <row r="28">
      <c r="A28" s="43"/>
      <c r="B28" s="43"/>
      <c r="C28" s="5"/>
      <c r="D28" s="5"/>
      <c r="E28" s="5"/>
      <c r="F28" s="5"/>
      <c r="G28" s="5"/>
      <c r="H28" s="5"/>
      <c r="I28" s="5"/>
      <c r="J28" s="5"/>
      <c r="K28" s="5"/>
      <c r="L28" s="5"/>
      <c r="M28" s="5"/>
      <c r="N28" s="5"/>
      <c r="O28" s="5"/>
      <c r="P28" s="5"/>
      <c r="Q28" s="5"/>
      <c r="R28" s="5"/>
      <c r="S28" s="5"/>
      <c r="T28" s="5"/>
      <c r="U28" s="5"/>
      <c r="V28" s="5"/>
      <c r="W28" s="5"/>
      <c r="X28" s="5"/>
      <c r="Y28" s="5"/>
      <c r="Z28" s="5"/>
    </row>
    <row r="29">
      <c r="A29" s="1226" t="s">
        <v>10995</v>
      </c>
      <c r="B29" s="1225"/>
      <c r="C29" s="1227"/>
      <c r="D29" s="1227"/>
      <c r="E29" s="1227"/>
      <c r="F29" s="1227"/>
      <c r="G29" s="1227"/>
      <c r="H29" s="1227"/>
      <c r="I29" s="1227"/>
      <c r="J29" s="1227"/>
      <c r="K29" s="1227"/>
      <c r="L29" s="1227"/>
      <c r="M29" s="1227"/>
      <c r="N29" s="1227"/>
      <c r="O29" s="1227"/>
      <c r="P29" s="1227"/>
      <c r="Q29" s="1227"/>
      <c r="R29" s="1227"/>
      <c r="S29" s="1227"/>
      <c r="T29" s="1227"/>
      <c r="U29" s="1227"/>
      <c r="V29" s="1227"/>
      <c r="W29" s="1227"/>
      <c r="X29" s="1227"/>
      <c r="Y29" s="1227"/>
      <c r="Z29" s="1227"/>
    </row>
    <row r="30">
      <c r="A30" s="43" t="s">
        <v>10996</v>
      </c>
      <c r="B30" s="43" t="s">
        <v>10997</v>
      </c>
      <c r="C30" s="5"/>
      <c r="D30" s="5"/>
      <c r="E30" s="5"/>
      <c r="F30" s="5"/>
      <c r="G30" s="5"/>
      <c r="H30" s="5"/>
      <c r="I30" s="5"/>
      <c r="J30" s="5"/>
      <c r="K30" s="5"/>
      <c r="L30" s="5"/>
      <c r="M30" s="5"/>
      <c r="N30" s="5"/>
      <c r="O30" s="5"/>
      <c r="P30" s="5"/>
      <c r="Q30" s="5"/>
      <c r="R30" s="5"/>
      <c r="S30" s="5"/>
      <c r="T30" s="5"/>
      <c r="U30" s="5"/>
      <c r="V30" s="5"/>
      <c r="W30" s="5"/>
      <c r="X30" s="5"/>
      <c r="Y30" s="5"/>
      <c r="Z30" s="5"/>
    </row>
    <row r="31">
      <c r="A31" s="43" t="s">
        <v>10998</v>
      </c>
      <c r="B31" s="43" t="s">
        <v>10999</v>
      </c>
      <c r="C31" s="43" t="s">
        <v>11000</v>
      </c>
      <c r="D31" s="5"/>
      <c r="E31" s="5"/>
      <c r="F31" s="5"/>
      <c r="G31" s="5"/>
      <c r="H31" s="5"/>
      <c r="I31" s="5"/>
      <c r="J31" s="5"/>
      <c r="K31" s="5"/>
      <c r="L31" s="5"/>
      <c r="M31" s="5"/>
      <c r="N31" s="5"/>
      <c r="O31" s="5"/>
      <c r="P31" s="5"/>
      <c r="Q31" s="5"/>
      <c r="R31" s="5"/>
      <c r="S31" s="5"/>
      <c r="T31" s="5"/>
      <c r="U31" s="5"/>
      <c r="V31" s="5"/>
      <c r="W31" s="5"/>
      <c r="X31" s="5"/>
      <c r="Y31" s="5"/>
      <c r="Z31" s="5"/>
    </row>
    <row r="32">
      <c r="A32" s="43" t="s">
        <v>11001</v>
      </c>
      <c r="B32" s="363" t="s">
        <v>11002</v>
      </c>
      <c r="C32" s="43" t="s">
        <v>11003</v>
      </c>
      <c r="D32" s="43" t="s">
        <v>11004</v>
      </c>
      <c r="E32" s="43" t="s">
        <v>11005</v>
      </c>
      <c r="F32" s="5"/>
      <c r="G32" s="5"/>
      <c r="H32" s="5"/>
      <c r="I32" s="5"/>
      <c r="J32" s="5"/>
      <c r="K32" s="5"/>
      <c r="L32" s="5"/>
      <c r="M32" s="5"/>
      <c r="N32" s="5"/>
      <c r="O32" s="5"/>
      <c r="P32" s="5"/>
      <c r="Q32" s="5"/>
      <c r="R32" s="5"/>
      <c r="S32" s="5"/>
      <c r="T32" s="5"/>
      <c r="U32" s="5"/>
      <c r="V32" s="5"/>
      <c r="W32" s="5"/>
      <c r="X32" s="5"/>
      <c r="Y32" s="5"/>
      <c r="Z32" s="5"/>
    </row>
    <row r="33">
      <c r="A33" s="43" t="s">
        <v>11006</v>
      </c>
      <c r="B33" s="43" t="s">
        <v>11007</v>
      </c>
      <c r="C33" s="43" t="s">
        <v>11008</v>
      </c>
      <c r="D33" s="5"/>
      <c r="E33" s="5"/>
      <c r="F33" s="5"/>
      <c r="G33" s="5"/>
      <c r="H33" s="5"/>
      <c r="I33" s="5"/>
      <c r="J33" s="5"/>
      <c r="K33" s="5"/>
      <c r="L33" s="5"/>
      <c r="M33" s="5"/>
      <c r="N33" s="5"/>
      <c r="O33" s="5"/>
      <c r="P33" s="5"/>
      <c r="Q33" s="5"/>
      <c r="R33" s="5"/>
      <c r="S33" s="5"/>
      <c r="T33" s="5"/>
      <c r="U33" s="5"/>
      <c r="V33" s="5"/>
      <c r="W33" s="5"/>
      <c r="X33" s="5"/>
      <c r="Y33" s="5"/>
      <c r="Z33" s="5"/>
    </row>
    <row r="34">
      <c r="A34" s="43" t="s">
        <v>11009</v>
      </c>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row r="1028">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row>
    <row r="1029">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row>
    <row r="1030">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row>
    <row r="103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row>
  </sheetData>
  <hyperlinks>
    <hyperlink r:id="rId1" ref="B11"/>
    <hyperlink r:id="rId2" ref="A22"/>
    <hyperlink r:id="rId3" ref="A24"/>
    <hyperlink r:id="rId4" ref="B32"/>
  </hyperlinks>
  <drawing r:id="rId5"/>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1C00"/>
    <outlinePr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7.0"/>
    <col customWidth="1" min="2" max="2" width="34.14"/>
    <col customWidth="1" min="3" max="3" width="15.43"/>
    <col customWidth="1" min="4" max="4" width="13.57"/>
    <col customWidth="1" min="5" max="5" width="18.43"/>
    <col customWidth="1" min="6" max="6" width="8.14"/>
    <col customWidth="1" min="7" max="7" width="14.0"/>
    <col customWidth="1" min="8" max="8" width="17.86"/>
    <col customWidth="1" min="9" max="9" width="10.43"/>
    <col customWidth="1" min="10" max="11" width="43.0"/>
    <col customWidth="1" min="13" max="13" width="17.14"/>
    <col customWidth="1" min="14" max="14" width="23.14"/>
    <col customWidth="1" min="16" max="16" width="36.57"/>
    <col customWidth="1" min="18" max="18" width="37.43"/>
    <col customWidth="1" min="21" max="21" width="16.86"/>
    <col customWidth="1" min="22" max="22" width="14.0"/>
    <col customWidth="1" min="24" max="24" width="17.71"/>
    <col customWidth="1" min="25" max="25" width="24.43"/>
    <col customWidth="1" min="26" max="27" width="17.14"/>
    <col customWidth="1" min="28" max="28" width="19.86"/>
    <col customWidth="1" min="29" max="29" width="15.71"/>
    <col customWidth="1" min="30" max="30" width="17.0"/>
    <col customWidth="1" min="31" max="31" width="19.57"/>
    <col customWidth="1" min="33" max="33" width="33.14"/>
    <col customWidth="1" min="36" max="36" width="16.14"/>
    <col customWidth="1" min="37" max="37" width="15.86"/>
    <col customWidth="1" min="44" max="44" width="28.57"/>
    <col customWidth="1" min="45" max="45" width="21.29"/>
  </cols>
  <sheetData>
    <row r="1">
      <c r="A1" s="1228" t="s">
        <v>772</v>
      </c>
      <c r="B1" s="1228" t="s">
        <v>11010</v>
      </c>
      <c r="C1" s="1228" t="s">
        <v>11011</v>
      </c>
      <c r="D1" s="1228" t="s">
        <v>11012</v>
      </c>
      <c r="E1" s="1228" t="s">
        <v>11013</v>
      </c>
      <c r="F1" s="1229" t="s">
        <v>11014</v>
      </c>
      <c r="G1" s="1229" t="s">
        <v>11015</v>
      </c>
      <c r="H1" s="1229" t="s">
        <v>11016</v>
      </c>
      <c r="I1" s="1229" t="s">
        <v>11017</v>
      </c>
      <c r="J1" s="1229" t="s">
        <v>11018</v>
      </c>
      <c r="K1" s="1229" t="s">
        <v>10158</v>
      </c>
      <c r="L1" s="1229" t="s">
        <v>11019</v>
      </c>
      <c r="M1" s="1230" t="s">
        <v>11020</v>
      </c>
      <c r="N1" s="1229" t="s">
        <v>11021</v>
      </c>
      <c r="O1" s="1229" t="s">
        <v>11022</v>
      </c>
      <c r="P1" s="1229" t="s">
        <v>11023</v>
      </c>
      <c r="Q1" s="1229" t="s">
        <v>11024</v>
      </c>
      <c r="R1" s="1229" t="s">
        <v>11025</v>
      </c>
      <c r="S1" s="1229" t="s">
        <v>11026</v>
      </c>
      <c r="T1" s="1229" t="s">
        <v>11027</v>
      </c>
      <c r="U1" s="1229" t="s">
        <v>11028</v>
      </c>
      <c r="V1" s="1229" t="s">
        <v>11029</v>
      </c>
      <c r="W1" s="1229" t="s">
        <v>11030</v>
      </c>
      <c r="X1" s="1229" t="s">
        <v>11031</v>
      </c>
      <c r="Y1" s="1229" t="s">
        <v>11032</v>
      </c>
      <c r="Z1" s="1229" t="s">
        <v>11033</v>
      </c>
      <c r="AA1" s="1229" t="s">
        <v>11034</v>
      </c>
      <c r="AB1" s="1229" t="s">
        <v>11035</v>
      </c>
      <c r="AC1" s="1229" t="s">
        <v>11036</v>
      </c>
      <c r="AD1" s="1229" t="s">
        <v>11037</v>
      </c>
      <c r="AE1" s="1229" t="s">
        <v>11038</v>
      </c>
      <c r="AF1" s="1229" t="s">
        <v>11039</v>
      </c>
      <c r="AG1" s="1229" t="s">
        <v>11040</v>
      </c>
      <c r="AH1" s="1229" t="s">
        <v>11041</v>
      </c>
      <c r="AI1" s="1229" t="s">
        <v>11042</v>
      </c>
      <c r="AJ1" s="1229" t="s">
        <v>11043</v>
      </c>
      <c r="AK1" s="1229" t="s">
        <v>11044</v>
      </c>
      <c r="AL1" s="1229" t="s">
        <v>11045</v>
      </c>
      <c r="AM1" s="1229" t="s">
        <v>11046</v>
      </c>
      <c r="AN1" s="1229" t="s">
        <v>11047</v>
      </c>
      <c r="AO1" s="1229" t="s">
        <v>11048</v>
      </c>
      <c r="AP1" s="1229" t="s">
        <v>11049</v>
      </c>
      <c r="AQ1" s="1229" t="s">
        <v>11050</v>
      </c>
      <c r="AR1" s="1229" t="s">
        <v>11051</v>
      </c>
      <c r="AS1" s="1229" t="s">
        <v>11052</v>
      </c>
    </row>
    <row r="2">
      <c r="A2" s="1231">
        <v>2.803521063E9</v>
      </c>
      <c r="B2" s="1232" t="s">
        <v>11053</v>
      </c>
      <c r="C2" s="1224" t="s">
        <v>11054</v>
      </c>
      <c r="D2" s="1224" t="s">
        <v>11055</v>
      </c>
      <c r="E2" s="1224" t="s">
        <v>7374</v>
      </c>
      <c r="F2" s="43" t="s">
        <v>11056</v>
      </c>
      <c r="G2" s="966">
        <v>2.0</v>
      </c>
      <c r="H2" s="481"/>
      <c r="I2" s="5"/>
      <c r="J2" s="5"/>
      <c r="K2" s="5"/>
      <c r="L2" s="1233" t="s">
        <v>11057</v>
      </c>
      <c r="M2" s="1233" t="s">
        <v>11058</v>
      </c>
      <c r="N2" s="5"/>
      <c r="O2" s="43" t="s">
        <v>11059</v>
      </c>
      <c r="P2" s="43" t="s">
        <v>11060</v>
      </c>
      <c r="Q2" s="5"/>
      <c r="R2" s="43" t="s">
        <v>3149</v>
      </c>
      <c r="S2" s="43" t="s">
        <v>3149</v>
      </c>
      <c r="T2" s="43" t="s">
        <v>11061</v>
      </c>
      <c r="U2" s="43" t="s">
        <v>3149</v>
      </c>
      <c r="V2" s="43">
        <v>3.0</v>
      </c>
      <c r="W2" s="43" t="s">
        <v>11062</v>
      </c>
      <c r="X2" s="5"/>
      <c r="Y2" s="5"/>
      <c r="Z2" s="5"/>
      <c r="AA2" s="43" t="s">
        <v>11063</v>
      </c>
      <c r="AB2" s="5"/>
      <c r="AC2" s="5"/>
      <c r="AD2" s="5"/>
      <c r="AE2" s="5"/>
      <c r="AF2" s="5"/>
      <c r="AG2" s="5"/>
      <c r="AH2" s="43">
        <v>0.0</v>
      </c>
      <c r="AI2" s="43">
        <v>2.0</v>
      </c>
      <c r="AJ2" s="43">
        <v>2.0</v>
      </c>
      <c r="AK2" s="43">
        <v>1.0</v>
      </c>
      <c r="AL2" s="43">
        <v>2.0</v>
      </c>
      <c r="AM2" s="43">
        <v>1.0</v>
      </c>
      <c r="AN2" s="43">
        <v>2.0</v>
      </c>
      <c r="AO2" s="43" t="s">
        <v>3149</v>
      </c>
      <c r="AP2" s="43" t="s">
        <v>3149</v>
      </c>
      <c r="AQ2" s="5"/>
      <c r="AR2" s="5"/>
      <c r="AS2" s="43"/>
    </row>
    <row r="3" ht="16.5" customHeight="1">
      <c r="A3" s="1234">
        <v>2.802500139E9</v>
      </c>
      <c r="B3" s="1235" t="s">
        <v>11064</v>
      </c>
      <c r="C3" s="1223" t="s">
        <v>11065</v>
      </c>
      <c r="D3" s="1223"/>
      <c r="E3" s="1223" t="s">
        <v>11066</v>
      </c>
      <c r="F3" s="43" t="s">
        <v>11067</v>
      </c>
      <c r="G3" s="481">
        <v>2.0</v>
      </c>
      <c r="H3" s="5"/>
      <c r="I3" s="43"/>
      <c r="J3" s="5"/>
      <c r="K3" s="5"/>
      <c r="L3" s="5"/>
      <c r="M3" s="851" t="s">
        <v>11068</v>
      </c>
      <c r="N3" s="5"/>
      <c r="O3" s="43" t="s">
        <v>11069</v>
      </c>
      <c r="P3" s="43" t="s">
        <v>11070</v>
      </c>
      <c r="Q3" s="5"/>
      <c r="R3" s="5"/>
      <c r="S3" s="5"/>
      <c r="T3" s="43" t="s">
        <v>3149</v>
      </c>
      <c r="U3" s="43" t="s">
        <v>11071</v>
      </c>
      <c r="V3" s="43">
        <v>3.0</v>
      </c>
      <c r="W3" s="5"/>
      <c r="X3" s="5"/>
      <c r="Y3" s="5"/>
      <c r="Z3" s="5"/>
      <c r="AA3" s="43" t="s">
        <v>11072</v>
      </c>
      <c r="AB3" s="5"/>
      <c r="AC3" s="5"/>
      <c r="AD3" s="5"/>
      <c r="AE3" s="5"/>
      <c r="AF3" s="5"/>
      <c r="AG3" s="5"/>
      <c r="AH3" s="5"/>
      <c r="AI3" s="5"/>
      <c r="AJ3" s="5"/>
      <c r="AK3" s="5"/>
      <c r="AL3" s="5"/>
      <c r="AM3" s="5"/>
      <c r="AN3" s="5"/>
      <c r="AO3" s="5"/>
      <c r="AP3" s="5"/>
      <c r="AQ3" s="5"/>
      <c r="AR3" s="5"/>
      <c r="AS3" s="5"/>
    </row>
    <row r="4">
      <c r="A4" s="1236">
        <v>2.804831104E9</v>
      </c>
      <c r="B4" s="1232" t="s">
        <v>9457</v>
      </c>
      <c r="C4" s="1224" t="s">
        <v>11073</v>
      </c>
      <c r="D4" s="1224" t="s">
        <v>11074</v>
      </c>
      <c r="E4" s="1223" t="s">
        <v>11075</v>
      </c>
      <c r="F4" s="43" t="s">
        <v>9637</v>
      </c>
      <c r="G4" s="481">
        <v>5.0</v>
      </c>
      <c r="H4" s="5"/>
      <c r="I4" s="5"/>
      <c r="J4" s="363" t="s">
        <v>11076</v>
      </c>
      <c r="K4" s="363" t="s">
        <v>11077</v>
      </c>
      <c r="L4" s="5"/>
      <c r="M4" s="1233" t="s">
        <v>11078</v>
      </c>
      <c r="N4" s="5"/>
      <c r="O4" s="5"/>
      <c r="P4" s="5"/>
      <c r="Q4" s="5"/>
      <c r="R4" s="5"/>
      <c r="S4" s="5"/>
      <c r="T4" s="5"/>
      <c r="U4" s="5"/>
      <c r="V4" s="43">
        <v>3.0</v>
      </c>
      <c r="W4" s="5"/>
      <c r="X4" s="5"/>
      <c r="Y4" s="5"/>
      <c r="Z4" s="5"/>
      <c r="AA4" s="43">
        <v>3.0</v>
      </c>
      <c r="AB4" s="5"/>
      <c r="AC4" s="5"/>
      <c r="AD4" s="5"/>
      <c r="AE4" s="5"/>
      <c r="AF4" s="5"/>
      <c r="AG4" s="5"/>
      <c r="AH4" s="43">
        <v>3.0</v>
      </c>
      <c r="AI4" s="43">
        <v>7.0</v>
      </c>
      <c r="AJ4" s="43">
        <v>2.0</v>
      </c>
      <c r="AK4" s="43">
        <v>1.0</v>
      </c>
      <c r="AL4" s="43" t="s">
        <v>11079</v>
      </c>
      <c r="AM4" s="43">
        <v>3.0</v>
      </c>
      <c r="AN4" s="43">
        <v>2.0</v>
      </c>
      <c r="AO4" s="43" t="s">
        <v>3149</v>
      </c>
      <c r="AP4" s="43" t="s">
        <v>3149</v>
      </c>
      <c r="AQ4" s="43" t="s">
        <v>11080</v>
      </c>
      <c r="AR4" s="5"/>
      <c r="AS4" s="5"/>
    </row>
    <row r="5">
      <c r="A5" s="1236">
        <v>2.802500141E9</v>
      </c>
      <c r="B5" s="1232" t="s">
        <v>11081</v>
      </c>
      <c r="C5" s="1224" t="s">
        <v>11082</v>
      </c>
      <c r="D5" s="1224"/>
      <c r="E5" s="1224" t="s">
        <v>11083</v>
      </c>
      <c r="F5" s="43" t="s">
        <v>11067</v>
      </c>
      <c r="G5" s="481">
        <v>1.0</v>
      </c>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row>
    <row r="6">
      <c r="A6" s="1236">
        <v>2.802400053E9</v>
      </c>
      <c r="B6" s="1232" t="s">
        <v>11084</v>
      </c>
      <c r="C6" s="1224" t="s">
        <v>11085</v>
      </c>
      <c r="D6" s="1224" t="s">
        <v>11085</v>
      </c>
      <c r="E6" s="1224" t="s">
        <v>10589</v>
      </c>
      <c r="F6" s="43" t="s">
        <v>11086</v>
      </c>
      <c r="G6" s="481">
        <v>0.0</v>
      </c>
      <c r="H6" s="43">
        <v>2020.0</v>
      </c>
      <c r="I6" s="5"/>
      <c r="J6" s="43"/>
      <c r="K6" s="43" t="s">
        <v>11087</v>
      </c>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43" t="s">
        <v>11088</v>
      </c>
    </row>
    <row r="7">
      <c r="A7" s="1236">
        <v>2.802431051E9</v>
      </c>
      <c r="B7" s="1232" t="s">
        <v>9485</v>
      </c>
      <c r="C7" s="1224" t="s">
        <v>11089</v>
      </c>
      <c r="D7" s="1224" t="s">
        <v>11090</v>
      </c>
      <c r="E7" s="1224" t="s">
        <v>10589</v>
      </c>
      <c r="F7" s="43" t="s">
        <v>11086</v>
      </c>
      <c r="G7" s="481">
        <v>4.0</v>
      </c>
      <c r="H7" s="5"/>
      <c r="I7" s="5"/>
      <c r="J7" s="43" t="s">
        <v>11091</v>
      </c>
      <c r="K7" s="43" t="s">
        <v>11092</v>
      </c>
      <c r="L7" s="5"/>
      <c r="M7" s="5"/>
      <c r="N7" s="5"/>
      <c r="O7" s="5"/>
      <c r="P7" s="5"/>
      <c r="Q7" s="5"/>
      <c r="R7" s="5"/>
      <c r="S7" s="5"/>
      <c r="T7" s="5"/>
      <c r="U7" s="5"/>
      <c r="V7" s="5"/>
      <c r="W7" s="5"/>
      <c r="X7" s="5"/>
      <c r="Y7" s="5"/>
      <c r="Z7" s="43" t="s">
        <v>2249</v>
      </c>
      <c r="AA7" s="5"/>
      <c r="AB7" s="5"/>
      <c r="AC7" s="5"/>
      <c r="AD7" s="5"/>
      <c r="AE7" s="5"/>
      <c r="AF7" s="5"/>
      <c r="AG7" s="5"/>
      <c r="AH7" s="5"/>
      <c r="AI7" s="5"/>
      <c r="AJ7" s="5"/>
      <c r="AK7" s="5"/>
      <c r="AL7" s="5"/>
      <c r="AM7" s="5"/>
      <c r="AN7" s="5"/>
      <c r="AO7" s="5"/>
      <c r="AP7" s="5"/>
      <c r="AQ7" s="5"/>
      <c r="AR7" s="5"/>
      <c r="AS7" s="5"/>
    </row>
    <row r="8">
      <c r="A8" s="1236">
        <v>2.803821124E9</v>
      </c>
      <c r="B8" s="1232" t="s">
        <v>11093</v>
      </c>
      <c r="C8" s="1224" t="s">
        <v>11094</v>
      </c>
      <c r="D8" s="1224" t="s">
        <v>11095</v>
      </c>
      <c r="E8" s="1224" t="s">
        <v>11096</v>
      </c>
      <c r="F8" s="43" t="s">
        <v>11097</v>
      </c>
      <c r="G8" s="1237">
        <v>4.0</v>
      </c>
      <c r="H8" s="5"/>
      <c r="I8" s="5"/>
      <c r="J8" s="363" t="s">
        <v>11098</v>
      </c>
      <c r="K8" s="43" t="s">
        <v>11099</v>
      </c>
      <c r="L8" s="5"/>
      <c r="M8" s="5"/>
      <c r="N8" s="43" t="s">
        <v>11100</v>
      </c>
      <c r="O8" s="5"/>
      <c r="P8" s="5"/>
      <c r="Q8" s="5"/>
      <c r="R8" s="5"/>
      <c r="S8" s="5"/>
      <c r="T8" s="5"/>
      <c r="U8" s="5"/>
      <c r="V8" s="5"/>
      <c r="W8" s="5"/>
      <c r="X8" s="5"/>
      <c r="Y8" s="5"/>
      <c r="Z8" s="5"/>
      <c r="AA8" s="5"/>
      <c r="AB8" s="5"/>
      <c r="AC8" s="5"/>
      <c r="AD8" s="5"/>
      <c r="AE8" s="5"/>
      <c r="AF8" s="5"/>
      <c r="AG8" s="5"/>
      <c r="AH8" s="5"/>
      <c r="AI8" s="43">
        <v>7.0</v>
      </c>
      <c r="AJ8" s="43">
        <v>4.0</v>
      </c>
      <c r="AK8" s="43">
        <v>3.0</v>
      </c>
      <c r="AL8" s="43">
        <v>2.0</v>
      </c>
      <c r="AM8" s="43">
        <v>3.0</v>
      </c>
      <c r="AN8" s="43">
        <v>2.0</v>
      </c>
      <c r="AO8" s="43" t="s">
        <v>1871</v>
      </c>
      <c r="AP8" s="5"/>
      <c r="AQ8" s="5"/>
      <c r="AR8" s="5"/>
      <c r="AS8" s="5"/>
    </row>
    <row r="9">
      <c r="A9" s="1238">
        <v>2.800500118E9</v>
      </c>
      <c r="B9" s="1239" t="s">
        <v>9250</v>
      </c>
      <c r="C9" s="1240" t="s">
        <v>11101</v>
      </c>
      <c r="D9" s="1241" t="s">
        <v>11102</v>
      </c>
      <c r="E9" s="1241" t="s">
        <v>11103</v>
      </c>
      <c r="F9" s="72" t="s">
        <v>11104</v>
      </c>
      <c r="G9" s="1242">
        <v>2.0</v>
      </c>
      <c r="H9" s="72">
        <v>2019.0</v>
      </c>
      <c r="I9" s="1243"/>
      <c r="J9" s="1243"/>
      <c r="K9" s="1243"/>
      <c r="L9" s="1243"/>
      <c r="M9" s="1243"/>
      <c r="N9" s="1243"/>
      <c r="O9" s="72" t="s">
        <v>11105</v>
      </c>
      <c r="P9" s="72" t="s">
        <v>11106</v>
      </c>
      <c r="Q9" s="1243"/>
      <c r="R9" s="1243"/>
      <c r="S9" s="72" t="s">
        <v>11107</v>
      </c>
      <c r="T9" s="72" t="s">
        <v>1871</v>
      </c>
      <c r="U9" s="72" t="s">
        <v>11108</v>
      </c>
      <c r="V9" s="72">
        <v>4.0</v>
      </c>
      <c r="W9" s="72" t="s">
        <v>11109</v>
      </c>
      <c r="X9" s="72" t="s">
        <v>11110</v>
      </c>
      <c r="Y9" s="1243"/>
      <c r="Z9" s="1243"/>
      <c r="AA9" s="1243"/>
      <c r="AB9" s="1243"/>
      <c r="AC9" s="1243"/>
      <c r="AD9" s="1243"/>
      <c r="AE9" s="1243"/>
      <c r="AF9" s="1243"/>
      <c r="AG9" s="1243"/>
      <c r="AH9" s="1243"/>
      <c r="AI9" s="1243"/>
      <c r="AJ9" s="1243"/>
      <c r="AK9" s="1243"/>
      <c r="AL9" s="1243"/>
      <c r="AM9" s="1243"/>
      <c r="AN9" s="1243"/>
      <c r="AO9" s="1243"/>
      <c r="AP9" s="1243"/>
      <c r="AQ9" s="1243"/>
      <c r="AR9" s="1243"/>
      <c r="AS9" s="1243"/>
    </row>
    <row r="10">
      <c r="A10" s="1236">
        <v>2.803822085E9</v>
      </c>
      <c r="B10" s="1232" t="s">
        <v>9422</v>
      </c>
      <c r="C10" s="1224" t="s">
        <v>11111</v>
      </c>
      <c r="D10" s="1224" t="s">
        <v>11112</v>
      </c>
      <c r="E10" s="1224" t="s">
        <v>11096</v>
      </c>
      <c r="F10" s="43" t="s">
        <v>11097</v>
      </c>
      <c r="G10" s="481">
        <v>4.0</v>
      </c>
      <c r="H10" s="5"/>
      <c r="I10" s="5"/>
      <c r="J10" s="363" t="s">
        <v>11113</v>
      </c>
      <c r="K10" s="5"/>
      <c r="L10" s="5"/>
      <c r="M10" s="5"/>
      <c r="N10" s="43" t="s">
        <v>11114</v>
      </c>
      <c r="O10" s="43"/>
      <c r="P10" s="5"/>
      <c r="Q10" s="5"/>
      <c r="R10" s="43" t="s">
        <v>2249</v>
      </c>
      <c r="S10" s="43" t="s">
        <v>11115</v>
      </c>
      <c r="T10" s="5"/>
      <c r="U10" s="5"/>
      <c r="V10" s="43">
        <v>3.0</v>
      </c>
      <c r="W10" s="43" t="s">
        <v>11116</v>
      </c>
      <c r="X10" s="5"/>
      <c r="Y10" s="5"/>
      <c r="Z10" s="43" t="s">
        <v>2249</v>
      </c>
      <c r="AA10" s="43">
        <v>3.0</v>
      </c>
      <c r="AB10" s="5"/>
      <c r="AC10" s="5"/>
      <c r="AD10" s="5"/>
      <c r="AE10" s="5"/>
      <c r="AF10" s="5"/>
      <c r="AG10" s="43" t="s">
        <v>11117</v>
      </c>
      <c r="AH10" s="43">
        <v>6.0</v>
      </c>
      <c r="AI10" s="43">
        <v>6.0</v>
      </c>
      <c r="AJ10" s="43">
        <v>3.0</v>
      </c>
      <c r="AK10" s="43">
        <v>3.0</v>
      </c>
      <c r="AL10" s="43">
        <v>4.0</v>
      </c>
      <c r="AM10" s="43">
        <v>4.0</v>
      </c>
      <c r="AN10" s="43">
        <v>4.0</v>
      </c>
      <c r="AO10" s="43" t="s">
        <v>11118</v>
      </c>
      <c r="AP10" s="43" t="s">
        <v>3149</v>
      </c>
      <c r="AQ10" s="5"/>
      <c r="AR10" s="5"/>
      <c r="AS10" s="5"/>
    </row>
    <row r="11">
      <c r="A11" s="1236">
        <v>2.803300064E9</v>
      </c>
      <c r="B11" s="1232" t="s">
        <v>9465</v>
      </c>
      <c r="C11" s="1224" t="s">
        <v>11119</v>
      </c>
      <c r="D11" s="1224" t="s">
        <v>11119</v>
      </c>
      <c r="E11" s="1244" t="s">
        <v>11120</v>
      </c>
      <c r="F11" s="43" t="s">
        <v>11121</v>
      </c>
      <c r="G11" s="481">
        <v>1.0</v>
      </c>
      <c r="H11" s="43">
        <v>2018.0</v>
      </c>
      <c r="I11" s="43" t="s">
        <v>2249</v>
      </c>
      <c r="J11" s="5"/>
      <c r="K11" s="5"/>
      <c r="L11" s="851" t="s">
        <v>11122</v>
      </c>
      <c r="M11" s="851" t="s">
        <v>11123</v>
      </c>
      <c r="N11" s="43" t="s">
        <v>7382</v>
      </c>
      <c r="O11" s="330" t="s">
        <v>11124</v>
      </c>
      <c r="P11" s="166" t="s">
        <v>11125</v>
      </c>
      <c r="Q11" s="43" t="s">
        <v>2249</v>
      </c>
      <c r="R11" s="43" t="s">
        <v>2249</v>
      </c>
      <c r="S11" s="43" t="s">
        <v>1871</v>
      </c>
      <c r="T11" s="43" t="s">
        <v>11126</v>
      </c>
      <c r="U11" s="5"/>
      <c r="V11" s="43">
        <v>4.0</v>
      </c>
      <c r="W11" s="43" t="s">
        <v>11109</v>
      </c>
      <c r="X11" s="43" t="s">
        <v>2249</v>
      </c>
      <c r="Y11" s="1245" t="s">
        <v>11127</v>
      </c>
      <c r="Z11" s="43" t="s">
        <v>2249</v>
      </c>
      <c r="AA11" s="43">
        <v>3.0</v>
      </c>
      <c r="AB11" s="43" t="s">
        <v>1871</v>
      </c>
      <c r="AC11" s="43" t="s">
        <v>2249</v>
      </c>
      <c r="AD11" s="43" t="s">
        <v>7381</v>
      </c>
      <c r="AE11" s="43" t="s">
        <v>7381</v>
      </c>
      <c r="AF11" s="43" t="s">
        <v>2249</v>
      </c>
      <c r="AG11" s="43" t="s">
        <v>11128</v>
      </c>
      <c r="AH11" s="43">
        <v>12.0</v>
      </c>
      <c r="AI11" s="43">
        <v>2.0</v>
      </c>
      <c r="AJ11" s="43">
        <v>0.0</v>
      </c>
      <c r="AK11" s="43">
        <v>1.0</v>
      </c>
      <c r="AL11" s="43">
        <v>2.0</v>
      </c>
      <c r="AM11" s="43">
        <v>2.0</v>
      </c>
      <c r="AN11" s="43">
        <v>3.0</v>
      </c>
      <c r="AO11" s="43" t="s">
        <v>11118</v>
      </c>
      <c r="AP11" s="43" t="s">
        <v>1871</v>
      </c>
      <c r="AQ11" s="43" t="s">
        <v>7381</v>
      </c>
      <c r="AR11" s="43" t="s">
        <v>11129</v>
      </c>
      <c r="AS11" s="43" t="s">
        <v>7381</v>
      </c>
    </row>
    <row r="12">
      <c r="A12" s="1236">
        <v>2.802500143E9</v>
      </c>
      <c r="B12" s="1232" t="s">
        <v>11130</v>
      </c>
      <c r="C12" s="1224" t="s">
        <v>11131</v>
      </c>
      <c r="D12" s="1224"/>
      <c r="E12" s="1223" t="s">
        <v>11132</v>
      </c>
      <c r="F12" s="43" t="s">
        <v>11067</v>
      </c>
      <c r="G12" s="481">
        <v>2.0</v>
      </c>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row>
    <row r="13">
      <c r="A13" s="1236">
        <v>2.803800125E9</v>
      </c>
      <c r="B13" s="1232" t="s">
        <v>11133</v>
      </c>
      <c r="C13" s="1224" t="s">
        <v>11134</v>
      </c>
      <c r="D13" s="1224"/>
      <c r="E13" s="1224" t="s">
        <v>11135</v>
      </c>
      <c r="F13" s="43" t="s">
        <v>11097</v>
      </c>
      <c r="G13" s="481">
        <v>1.0</v>
      </c>
      <c r="H13" s="5"/>
      <c r="I13" s="5"/>
      <c r="J13" s="5"/>
      <c r="K13" s="5"/>
      <c r="L13" s="851" t="s">
        <v>11136</v>
      </c>
      <c r="M13" s="5"/>
      <c r="N13" s="5"/>
      <c r="O13" s="43" t="s">
        <v>11137</v>
      </c>
      <c r="P13" s="43" t="s">
        <v>11138</v>
      </c>
      <c r="Q13" s="43" t="s">
        <v>2249</v>
      </c>
      <c r="R13" s="43" t="s">
        <v>11139</v>
      </c>
      <c r="S13" s="43" t="s">
        <v>11140</v>
      </c>
      <c r="T13" s="43" t="s">
        <v>1871</v>
      </c>
      <c r="U13" s="5"/>
      <c r="V13" s="5"/>
      <c r="W13" s="43" t="s">
        <v>11141</v>
      </c>
      <c r="X13" s="5"/>
      <c r="Y13" s="5"/>
      <c r="Z13" s="43" t="s">
        <v>2249</v>
      </c>
      <c r="AA13" s="5"/>
      <c r="AB13" s="5"/>
      <c r="AC13" s="5"/>
      <c r="AD13" s="5"/>
      <c r="AE13" s="5"/>
      <c r="AF13" s="5"/>
      <c r="AG13" s="5"/>
      <c r="AH13" s="5"/>
      <c r="AI13" s="5"/>
      <c r="AJ13" s="5"/>
      <c r="AK13" s="5"/>
      <c r="AL13" s="5"/>
      <c r="AM13" s="5"/>
      <c r="AN13" s="5"/>
      <c r="AO13" s="5"/>
      <c r="AP13" s="5"/>
      <c r="AQ13" s="5"/>
      <c r="AR13" s="5"/>
      <c r="AS13" s="5"/>
    </row>
    <row r="14">
      <c r="A14" s="1236">
        <v>2.803621081E9</v>
      </c>
      <c r="B14" s="1232" t="s">
        <v>9423</v>
      </c>
      <c r="C14" s="1224" t="s">
        <v>11142</v>
      </c>
      <c r="D14" s="1224" t="s">
        <v>11143</v>
      </c>
      <c r="E14" s="1224" t="s">
        <v>11144</v>
      </c>
      <c r="F14" s="43" t="s">
        <v>11145</v>
      </c>
      <c r="G14" s="481">
        <v>4.0</v>
      </c>
      <c r="H14" s="853"/>
      <c r="I14" s="43" t="s">
        <v>11146</v>
      </c>
      <c r="J14" s="363" t="s">
        <v>11147</v>
      </c>
      <c r="K14" s="43" t="s">
        <v>11148</v>
      </c>
      <c r="L14" s="837" t="s">
        <v>11149</v>
      </c>
      <c r="M14" s="5"/>
      <c r="N14" s="43" t="s">
        <v>11150</v>
      </c>
      <c r="O14" s="43" t="s">
        <v>11151</v>
      </c>
      <c r="P14" s="43" t="s">
        <v>11152</v>
      </c>
      <c r="Q14" s="43" t="s">
        <v>983</v>
      </c>
      <c r="R14" s="43" t="s">
        <v>983</v>
      </c>
      <c r="S14" s="43" t="s">
        <v>11153</v>
      </c>
      <c r="T14" s="43" t="s">
        <v>11154</v>
      </c>
      <c r="U14" s="43" t="s">
        <v>1871</v>
      </c>
      <c r="V14" s="43" t="s">
        <v>11155</v>
      </c>
      <c r="W14" s="43" t="s">
        <v>11156</v>
      </c>
      <c r="X14" s="43" t="s">
        <v>11157</v>
      </c>
      <c r="Y14" s="43" t="s">
        <v>11158</v>
      </c>
      <c r="Z14" s="43" t="s">
        <v>11159</v>
      </c>
      <c r="AA14" s="43" t="s">
        <v>11160</v>
      </c>
      <c r="AB14" s="43" t="s">
        <v>3149</v>
      </c>
      <c r="AC14" s="5"/>
      <c r="AD14" s="5"/>
      <c r="AE14" s="5"/>
      <c r="AF14" s="43" t="s">
        <v>983</v>
      </c>
      <c r="AG14" s="43" t="s">
        <v>11161</v>
      </c>
      <c r="AH14" s="43" t="s">
        <v>11162</v>
      </c>
      <c r="AI14" s="43" t="s">
        <v>11163</v>
      </c>
      <c r="AJ14" s="43" t="s">
        <v>11164</v>
      </c>
      <c r="AK14" s="43" t="s">
        <v>11165</v>
      </c>
      <c r="AL14" s="43" t="s">
        <v>11166</v>
      </c>
      <c r="AM14" s="43" t="s">
        <v>11167</v>
      </c>
      <c r="AN14" s="43" t="s">
        <v>11168</v>
      </c>
      <c r="AO14" s="43" t="s">
        <v>11169</v>
      </c>
      <c r="AP14" s="43" t="s">
        <v>11170</v>
      </c>
      <c r="AQ14" s="5"/>
      <c r="AR14" s="43" t="s">
        <v>11171</v>
      </c>
      <c r="AS14" s="43" t="s">
        <v>11172</v>
      </c>
    </row>
    <row r="15">
      <c r="A15" s="1236">
        <v>2.80512111E9</v>
      </c>
      <c r="B15" s="1232" t="s">
        <v>9424</v>
      </c>
      <c r="C15" s="1224" t="s">
        <v>11173</v>
      </c>
      <c r="D15" s="1224" t="s">
        <v>11174</v>
      </c>
      <c r="E15" s="1224" t="s">
        <v>11175</v>
      </c>
      <c r="F15" s="43" t="s">
        <v>11176</v>
      </c>
      <c r="G15" s="481">
        <v>3.0</v>
      </c>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row>
    <row r="16">
      <c r="A16" s="1236">
        <v>2.801221031E9</v>
      </c>
      <c r="B16" s="1232" t="s">
        <v>9435</v>
      </c>
      <c r="C16" s="1223" t="s">
        <v>11177</v>
      </c>
      <c r="D16" s="1223" t="s">
        <v>11178</v>
      </c>
      <c r="E16" s="1223" t="s">
        <v>10566</v>
      </c>
      <c r="F16" s="43" t="s">
        <v>11179</v>
      </c>
      <c r="G16" s="481">
        <v>4.0</v>
      </c>
      <c r="H16" s="5"/>
      <c r="I16" s="481" t="s">
        <v>11180</v>
      </c>
      <c r="J16" s="363" t="s">
        <v>11181</v>
      </c>
      <c r="K16" s="43" t="s">
        <v>11182</v>
      </c>
      <c r="L16" s="942" t="s">
        <v>11183</v>
      </c>
      <c r="M16" s="5"/>
      <c r="N16" s="43" t="s">
        <v>11184</v>
      </c>
      <c r="O16" s="43" t="s">
        <v>11185</v>
      </c>
      <c r="P16" s="43" t="s">
        <v>11186</v>
      </c>
      <c r="Q16" s="43" t="s">
        <v>2249</v>
      </c>
      <c r="R16" s="43" t="s">
        <v>11187</v>
      </c>
      <c r="S16" s="43" t="s">
        <v>11188</v>
      </c>
      <c r="T16" s="43" t="s">
        <v>11189</v>
      </c>
      <c r="U16" s="43" t="s">
        <v>11190</v>
      </c>
      <c r="V16" s="43">
        <v>3.0</v>
      </c>
      <c r="W16" s="43" t="s">
        <v>11191</v>
      </c>
      <c r="X16" s="43" t="s">
        <v>11192</v>
      </c>
      <c r="Y16" s="5"/>
      <c r="Z16" s="43" t="s">
        <v>2249</v>
      </c>
      <c r="AA16" s="43" t="s">
        <v>11072</v>
      </c>
      <c r="AB16" s="43" t="s">
        <v>1871</v>
      </c>
      <c r="AC16" s="43" t="s">
        <v>11193</v>
      </c>
      <c r="AD16" s="5"/>
      <c r="AE16" s="1246">
        <v>1.0</v>
      </c>
      <c r="AF16" s="43" t="s">
        <v>11128</v>
      </c>
      <c r="AG16" s="43" t="s">
        <v>11194</v>
      </c>
      <c r="AH16" s="43">
        <v>1.0</v>
      </c>
      <c r="AI16" s="43">
        <v>11.0</v>
      </c>
      <c r="AJ16" s="43">
        <v>3.0</v>
      </c>
      <c r="AK16" s="43">
        <v>4.0</v>
      </c>
      <c r="AL16" s="43">
        <v>8.0</v>
      </c>
      <c r="AM16" s="43">
        <v>2.0</v>
      </c>
      <c r="AN16" s="43">
        <v>7.0</v>
      </c>
      <c r="AO16" s="43" t="s">
        <v>11195</v>
      </c>
      <c r="AP16" s="43" t="s">
        <v>1871</v>
      </c>
      <c r="AQ16" s="481" t="s">
        <v>11196</v>
      </c>
      <c r="AR16" s="43" t="s">
        <v>11197</v>
      </c>
      <c r="AS16" s="43" t="s">
        <v>11198</v>
      </c>
    </row>
    <row r="17">
      <c r="A17" s="1236">
        <v>2.80411209E9</v>
      </c>
      <c r="B17" s="1232" t="s">
        <v>9481</v>
      </c>
      <c r="C17" s="1224" t="s">
        <v>11199</v>
      </c>
      <c r="D17" s="1224" t="s">
        <v>11200</v>
      </c>
      <c r="E17" s="1224" t="s">
        <v>11201</v>
      </c>
      <c r="F17" s="43" t="s">
        <v>11202</v>
      </c>
      <c r="G17" s="481">
        <v>2.0</v>
      </c>
      <c r="H17" s="5"/>
      <c r="I17" s="5"/>
      <c r="J17" s="363" t="s">
        <v>11203</v>
      </c>
      <c r="K17" s="43" t="s">
        <v>11204</v>
      </c>
      <c r="L17" s="43" t="s">
        <v>11205</v>
      </c>
      <c r="M17" s="5"/>
      <c r="N17" s="43" t="s">
        <v>11206</v>
      </c>
      <c r="O17" s="43" t="s">
        <v>11207</v>
      </c>
      <c r="P17" s="43" t="s">
        <v>11109</v>
      </c>
      <c r="Q17" s="5"/>
      <c r="R17" s="5"/>
      <c r="S17" s="43" t="s">
        <v>11208</v>
      </c>
      <c r="T17" s="43" t="s">
        <v>11209</v>
      </c>
      <c r="U17" s="43" t="s">
        <v>11210</v>
      </c>
      <c r="V17" s="43" t="s">
        <v>11211</v>
      </c>
      <c r="W17" s="43" t="s">
        <v>11212</v>
      </c>
      <c r="X17" s="43" t="s">
        <v>11213</v>
      </c>
      <c r="Y17" s="5"/>
      <c r="Z17" s="43" t="s">
        <v>2249</v>
      </c>
      <c r="AA17" s="43" t="s">
        <v>11214</v>
      </c>
      <c r="AB17" s="43" t="s">
        <v>1871</v>
      </c>
      <c r="AC17" s="43" t="s">
        <v>2249</v>
      </c>
      <c r="AD17" s="43" t="s">
        <v>2249</v>
      </c>
      <c r="AE17" s="5"/>
      <c r="AF17" s="5"/>
      <c r="AG17" s="5"/>
      <c r="AH17" s="43">
        <v>5.0</v>
      </c>
      <c r="AI17" s="43">
        <v>3.0</v>
      </c>
      <c r="AJ17" s="43" t="s">
        <v>11215</v>
      </c>
      <c r="AK17" s="43">
        <v>1.0</v>
      </c>
      <c r="AL17" s="43">
        <v>3.0</v>
      </c>
      <c r="AM17" s="43">
        <v>1.0</v>
      </c>
      <c r="AN17" s="43" t="s">
        <v>11216</v>
      </c>
      <c r="AO17" s="43">
        <v>0.0</v>
      </c>
      <c r="AP17" s="43">
        <v>1.0</v>
      </c>
      <c r="AQ17" s="43" t="s">
        <v>11196</v>
      </c>
      <c r="AR17" s="43" t="s">
        <v>11217</v>
      </c>
      <c r="AS17" s="43" t="s">
        <v>11218</v>
      </c>
    </row>
    <row r="18">
      <c r="A18" s="1236">
        <v>2.80102113E9</v>
      </c>
      <c r="B18" s="1232" t="s">
        <v>9467</v>
      </c>
      <c r="C18" s="1224" t="s">
        <v>11219</v>
      </c>
      <c r="D18" s="1224" t="s">
        <v>11220</v>
      </c>
      <c r="E18" s="1224" t="s">
        <v>11221</v>
      </c>
      <c r="F18" s="43" t="s">
        <v>11222</v>
      </c>
      <c r="G18" s="481">
        <v>1.0</v>
      </c>
      <c r="H18" s="43">
        <v>1995.0</v>
      </c>
      <c r="I18" s="5"/>
      <c r="J18" s="5"/>
      <c r="K18" s="43" t="s">
        <v>11223</v>
      </c>
      <c r="L18" s="967" t="s">
        <v>11224</v>
      </c>
      <c r="M18" s="5"/>
      <c r="N18" s="43" t="s">
        <v>11225</v>
      </c>
      <c r="O18" s="5"/>
      <c r="P18" s="5"/>
      <c r="Q18" s="5"/>
      <c r="R18" s="5"/>
      <c r="S18" s="5"/>
      <c r="T18" s="5"/>
      <c r="U18" s="5"/>
      <c r="V18" s="5"/>
      <c r="W18" s="43" t="s">
        <v>11226</v>
      </c>
      <c r="X18" s="5"/>
      <c r="Y18" s="5"/>
      <c r="Z18" s="43" t="s">
        <v>2249</v>
      </c>
      <c r="AA18" s="43" t="s">
        <v>11227</v>
      </c>
      <c r="AB18" s="5"/>
      <c r="AC18" s="5"/>
      <c r="AD18" s="5"/>
      <c r="AE18" s="5"/>
      <c r="AF18" s="5"/>
      <c r="AG18" s="43" t="s">
        <v>11228</v>
      </c>
      <c r="AH18" s="43">
        <v>3.0</v>
      </c>
      <c r="AI18" s="43">
        <v>3.0</v>
      </c>
      <c r="AJ18" s="43">
        <v>1.0</v>
      </c>
      <c r="AK18" s="43">
        <v>1.0</v>
      </c>
      <c r="AL18" s="43" t="s">
        <v>11229</v>
      </c>
      <c r="AM18" s="43" t="s">
        <v>11230</v>
      </c>
      <c r="AN18" s="43">
        <v>1.0</v>
      </c>
      <c r="AO18" s="43" t="s">
        <v>11231</v>
      </c>
      <c r="AP18" s="43" t="s">
        <v>11231</v>
      </c>
      <c r="AQ18" s="5"/>
      <c r="AR18" s="43" t="s">
        <v>11232</v>
      </c>
      <c r="AS18" s="5"/>
    </row>
    <row r="19">
      <c r="A19" s="1247">
        <v>2.802512053E9</v>
      </c>
      <c r="B19" s="1248" t="s">
        <v>9488</v>
      </c>
      <c r="C19" s="1247" t="s">
        <v>11233</v>
      </c>
      <c r="D19" s="1247" t="s">
        <v>11234</v>
      </c>
      <c r="E19" s="1247" t="s">
        <v>10666</v>
      </c>
      <c r="F19" s="892" t="s">
        <v>11067</v>
      </c>
      <c r="G19" s="892">
        <v>2.0</v>
      </c>
      <c r="H19" s="1249"/>
      <c r="I19" s="892" t="s">
        <v>11235</v>
      </c>
      <c r="J19" s="892"/>
      <c r="K19" s="892" t="s">
        <v>11236</v>
      </c>
      <c r="L19" s="1250" t="s">
        <v>11237</v>
      </c>
      <c r="M19" s="1249"/>
      <c r="N19" s="892" t="s">
        <v>11238</v>
      </c>
      <c r="O19" s="1251" t="str">
        <f>HYPERLINK("https://www.henryford.com/hcp/med-ed/residencies-fellowships/applicant-info/stipends-benefits","56K to 64K, might be higher for 2020 residents")</f>
        <v>56K to 64K, might be higher for 2020 residents</v>
      </c>
      <c r="P19" s="892" t="s">
        <v>11109</v>
      </c>
      <c r="Q19" s="1249"/>
      <c r="R19" s="1249"/>
      <c r="S19" s="892" t="s">
        <v>1871</v>
      </c>
      <c r="T19" s="892" t="s">
        <v>11239</v>
      </c>
      <c r="U19" s="892" t="s">
        <v>11240</v>
      </c>
      <c r="V19" s="892" t="s">
        <v>11241</v>
      </c>
      <c r="W19" s="892" t="s">
        <v>11109</v>
      </c>
      <c r="X19" s="892" t="s">
        <v>11242</v>
      </c>
      <c r="Y19" s="892" t="s">
        <v>11235</v>
      </c>
      <c r="Z19" s="892" t="s">
        <v>2249</v>
      </c>
      <c r="AA19" s="892" t="s">
        <v>11243</v>
      </c>
      <c r="AB19" s="892" t="s">
        <v>1871</v>
      </c>
      <c r="AC19" s="892" t="s">
        <v>11235</v>
      </c>
      <c r="AD19" s="892" t="s">
        <v>11235</v>
      </c>
      <c r="AE19" s="892" t="s">
        <v>11235</v>
      </c>
      <c r="AF19" s="892" t="s">
        <v>11235</v>
      </c>
      <c r="AG19" s="892" t="s">
        <v>11235</v>
      </c>
      <c r="AH19" s="892" t="s">
        <v>11244</v>
      </c>
      <c r="AI19" s="892">
        <v>5.0</v>
      </c>
      <c r="AJ19" s="892">
        <v>2.0</v>
      </c>
      <c r="AK19" s="892">
        <v>2.0</v>
      </c>
      <c r="AL19" s="892">
        <v>1.0</v>
      </c>
      <c r="AM19" s="892">
        <v>2.0</v>
      </c>
      <c r="AN19" s="892">
        <v>2.0</v>
      </c>
      <c r="AO19" s="892">
        <v>1.0</v>
      </c>
      <c r="AP19" s="892" t="s">
        <v>11235</v>
      </c>
      <c r="AQ19" s="1249"/>
      <c r="AR19" s="892" t="s">
        <v>11245</v>
      </c>
      <c r="AS19" s="1251" t="str">
        <f>HYPERLINK("https://www.henryford.com/hcp/med-ed/residencies-fellowships/hfh/ent/our-alumni","?")</f>
        <v>?</v>
      </c>
    </row>
    <row r="20" ht="268.5" customHeight="1">
      <c r="A20" s="1236">
        <v>2.80250014E9</v>
      </c>
      <c r="B20" s="1232" t="s">
        <v>11246</v>
      </c>
      <c r="C20" s="1224" t="s">
        <v>11247</v>
      </c>
      <c r="D20" s="1224"/>
      <c r="E20" s="1224" t="s">
        <v>11248</v>
      </c>
      <c r="F20" s="43" t="s">
        <v>11067</v>
      </c>
      <c r="G20" s="481">
        <v>1.0</v>
      </c>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row>
    <row r="21">
      <c r="A21" s="1252">
        <v>2.803500142E9</v>
      </c>
      <c r="B21" s="1253" t="s">
        <v>11249</v>
      </c>
      <c r="C21" s="1224" t="s">
        <v>11250</v>
      </c>
      <c r="D21" s="1224" t="s">
        <v>11251</v>
      </c>
      <c r="E21" s="1224" t="s">
        <v>11252</v>
      </c>
      <c r="F21" s="43" t="s">
        <v>11056</v>
      </c>
      <c r="G21" s="481">
        <v>6.0</v>
      </c>
      <c r="H21" s="5"/>
      <c r="I21" s="5"/>
      <c r="J21" s="1254" t="s">
        <v>11253</v>
      </c>
      <c r="K21" s="43" t="s">
        <v>11254</v>
      </c>
      <c r="L21" s="5"/>
      <c r="M21" s="5"/>
      <c r="N21" s="5"/>
      <c r="O21" s="43" t="s">
        <v>11255</v>
      </c>
      <c r="P21" s="43" t="s">
        <v>11256</v>
      </c>
      <c r="Q21" s="5"/>
      <c r="R21" s="5"/>
      <c r="S21" s="43" t="s">
        <v>1871</v>
      </c>
      <c r="T21" s="43" t="s">
        <v>11257</v>
      </c>
      <c r="U21" s="43" t="s">
        <v>11258</v>
      </c>
      <c r="V21" s="43" t="s">
        <v>11241</v>
      </c>
      <c r="W21" s="5"/>
      <c r="X21" s="43" t="s">
        <v>11259</v>
      </c>
      <c r="Y21" s="5"/>
      <c r="Z21" s="5"/>
      <c r="AA21" s="5"/>
      <c r="AB21" s="5"/>
      <c r="AC21" s="5"/>
      <c r="AD21" s="5"/>
      <c r="AE21" s="5"/>
      <c r="AF21" s="5"/>
      <c r="AG21" s="5"/>
      <c r="AH21" s="5"/>
      <c r="AI21" s="5"/>
      <c r="AJ21" s="5"/>
      <c r="AK21" s="5"/>
      <c r="AL21" s="5"/>
      <c r="AM21" s="5"/>
      <c r="AN21" s="5"/>
      <c r="AO21" s="5"/>
      <c r="AP21" s="5"/>
      <c r="AQ21" s="5"/>
      <c r="AR21" s="43" t="s">
        <v>11260</v>
      </c>
      <c r="AS21" s="5"/>
    </row>
    <row r="22">
      <c r="A22" s="1236">
        <v>2.801721038E9</v>
      </c>
      <c r="B22" s="1232" t="s">
        <v>11261</v>
      </c>
      <c r="C22" s="1224" t="s">
        <v>11262</v>
      </c>
      <c r="D22" s="1224" t="s">
        <v>11263</v>
      </c>
      <c r="E22" s="1224" t="s">
        <v>11264</v>
      </c>
      <c r="F22" s="43" t="s">
        <v>11265</v>
      </c>
      <c r="G22" s="481">
        <v>4.0</v>
      </c>
      <c r="H22" s="5"/>
      <c r="I22" s="5"/>
      <c r="J22" s="5"/>
      <c r="K22" s="5"/>
      <c r="L22" s="851" t="s">
        <v>11266</v>
      </c>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row>
    <row r="23">
      <c r="A23" s="1247">
        <v>2.801121029E9</v>
      </c>
      <c r="B23" s="1255" t="s">
        <v>11267</v>
      </c>
      <c r="C23" s="1256" t="s">
        <v>11268</v>
      </c>
      <c r="D23" s="1257" t="s">
        <v>11269</v>
      </c>
      <c r="E23" s="1256" t="s">
        <v>7540</v>
      </c>
      <c r="F23" s="839" t="s">
        <v>11270</v>
      </c>
      <c r="G23" s="892">
        <v>3.0</v>
      </c>
      <c r="H23" s="1258"/>
      <c r="I23" s="1258"/>
      <c r="J23" s="1259" t="s">
        <v>11271</v>
      </c>
      <c r="K23" s="1258"/>
      <c r="L23" s="1260" t="s">
        <v>11272</v>
      </c>
      <c r="M23" s="1258"/>
      <c r="N23" s="892" t="s">
        <v>11273</v>
      </c>
      <c r="O23" s="839" t="s">
        <v>11274</v>
      </c>
      <c r="P23" s="892" t="s">
        <v>11275</v>
      </c>
      <c r="Q23" s="1261" t="s">
        <v>11276</v>
      </c>
      <c r="R23" s="1258"/>
      <c r="S23" s="892" t="s">
        <v>2249</v>
      </c>
      <c r="T23" s="892" t="s">
        <v>11277</v>
      </c>
      <c r="U23" s="892" t="s">
        <v>11278</v>
      </c>
      <c r="V23" s="892">
        <v>4.0</v>
      </c>
      <c r="W23" s="892" t="s">
        <v>11279</v>
      </c>
      <c r="X23" s="892" t="s">
        <v>2249</v>
      </c>
      <c r="Y23" s="892" t="s">
        <v>1871</v>
      </c>
      <c r="Z23" s="892" t="s">
        <v>2249</v>
      </c>
      <c r="AA23" s="892">
        <v>6.0</v>
      </c>
      <c r="AB23" s="892" t="s">
        <v>1871</v>
      </c>
      <c r="AC23" s="892" t="s">
        <v>11280</v>
      </c>
      <c r="AD23" s="892" t="s">
        <v>2249</v>
      </c>
      <c r="AE23" s="892" t="s">
        <v>11281</v>
      </c>
      <c r="AF23" s="892" t="s">
        <v>2249</v>
      </c>
      <c r="AG23" s="892" t="s">
        <v>11282</v>
      </c>
      <c r="AH23" s="892">
        <v>7.0</v>
      </c>
      <c r="AI23" s="892">
        <v>9.0</v>
      </c>
      <c r="AJ23" s="892">
        <v>7.0</v>
      </c>
      <c r="AK23" s="892">
        <v>2.0</v>
      </c>
      <c r="AL23" s="892">
        <v>2.0</v>
      </c>
      <c r="AM23" s="892">
        <v>2.0</v>
      </c>
      <c r="AN23" s="892">
        <v>2.0</v>
      </c>
      <c r="AO23" s="892" t="s">
        <v>1871</v>
      </c>
      <c r="AP23" s="892" t="s">
        <v>1871</v>
      </c>
      <c r="AQ23" s="892" t="s">
        <v>11196</v>
      </c>
      <c r="AR23" s="892" t="s">
        <v>11283</v>
      </c>
      <c r="AS23" s="892" t="s">
        <v>11284</v>
      </c>
    </row>
    <row r="24">
      <c r="A24" s="1247" t="s">
        <v>11285</v>
      </c>
      <c r="B24" s="1255" t="s">
        <v>11286</v>
      </c>
      <c r="C24" s="1256" t="s">
        <v>11268</v>
      </c>
      <c r="D24" s="1257" t="s">
        <v>11269</v>
      </c>
      <c r="E24" s="1256" t="s">
        <v>7540</v>
      </c>
      <c r="F24" s="839" t="s">
        <v>11270</v>
      </c>
      <c r="G24" s="892">
        <v>1.0</v>
      </c>
      <c r="H24" s="1258"/>
      <c r="I24" s="1258"/>
      <c r="J24" s="1259" t="s">
        <v>11271</v>
      </c>
      <c r="K24" s="1258"/>
      <c r="L24" s="1260" t="s">
        <v>11272</v>
      </c>
      <c r="M24" s="1258"/>
      <c r="N24" s="892" t="s">
        <v>11273</v>
      </c>
      <c r="O24" s="839" t="s">
        <v>11287</v>
      </c>
      <c r="P24" s="892" t="s">
        <v>11275</v>
      </c>
      <c r="Q24" s="1261" t="s">
        <v>11276</v>
      </c>
      <c r="R24" s="1258"/>
      <c r="S24" s="892" t="s">
        <v>2249</v>
      </c>
      <c r="T24" s="892" t="s">
        <v>11277</v>
      </c>
      <c r="U24" s="892" t="s">
        <v>11278</v>
      </c>
      <c r="V24" s="892">
        <v>4.0</v>
      </c>
      <c r="W24" s="892" t="s">
        <v>11279</v>
      </c>
      <c r="X24" s="892" t="s">
        <v>2249</v>
      </c>
      <c r="Y24" s="892" t="s">
        <v>1871</v>
      </c>
      <c r="Z24" s="892" t="s">
        <v>1871</v>
      </c>
      <c r="AA24" s="892">
        <v>18.0</v>
      </c>
      <c r="AB24" s="892" t="s">
        <v>1871</v>
      </c>
      <c r="AC24" s="892" t="s">
        <v>11288</v>
      </c>
      <c r="AD24" s="892" t="s">
        <v>2249</v>
      </c>
      <c r="AE24" s="892" t="s">
        <v>11281</v>
      </c>
      <c r="AF24" s="892" t="s">
        <v>2249</v>
      </c>
      <c r="AG24" s="892" t="s">
        <v>11282</v>
      </c>
      <c r="AH24" s="892">
        <v>7.0</v>
      </c>
      <c r="AI24" s="892">
        <v>9.0</v>
      </c>
      <c r="AJ24" s="892">
        <v>7.0</v>
      </c>
      <c r="AK24" s="892">
        <v>2.0</v>
      </c>
      <c r="AL24" s="892">
        <v>2.0</v>
      </c>
      <c r="AM24" s="892">
        <v>2.0</v>
      </c>
      <c r="AN24" s="892">
        <v>2.0</v>
      </c>
      <c r="AO24" s="892" t="s">
        <v>1871</v>
      </c>
      <c r="AP24" s="892" t="s">
        <v>1871</v>
      </c>
      <c r="AQ24" s="892" t="s">
        <v>11196</v>
      </c>
      <c r="AR24" s="892" t="s">
        <v>11283</v>
      </c>
      <c r="AS24" s="892" t="s">
        <v>11284</v>
      </c>
    </row>
    <row r="25" ht="111.0" customHeight="1">
      <c r="A25" s="1236">
        <v>2.802321047E9</v>
      </c>
      <c r="B25" s="1232" t="s">
        <v>11289</v>
      </c>
      <c r="C25" s="1223" t="s">
        <v>11290</v>
      </c>
      <c r="D25" s="1223" t="s">
        <v>11291</v>
      </c>
      <c r="E25" s="1223" t="s">
        <v>11292</v>
      </c>
      <c r="F25" s="43" t="s">
        <v>9537</v>
      </c>
      <c r="G25" s="481">
        <v>2.0</v>
      </c>
      <c r="H25" s="43"/>
      <c r="I25" s="43"/>
      <c r="J25" s="150"/>
      <c r="K25" s="43" t="s">
        <v>11293</v>
      </c>
      <c r="L25" s="1233" t="s">
        <v>11294</v>
      </c>
      <c r="M25" s="5"/>
      <c r="N25" s="481" t="s">
        <v>11295</v>
      </c>
      <c r="O25" s="5"/>
      <c r="P25" s="481" t="s">
        <v>11296</v>
      </c>
      <c r="Q25" s="43" t="s">
        <v>7376</v>
      </c>
      <c r="R25" s="43" t="s">
        <v>11297</v>
      </c>
      <c r="S25" s="892" t="s">
        <v>1871</v>
      </c>
      <c r="T25" s="892" t="s">
        <v>11298</v>
      </c>
      <c r="U25" s="892" t="s">
        <v>11299</v>
      </c>
      <c r="V25" s="892" t="s">
        <v>11300</v>
      </c>
      <c r="W25" s="892" t="s">
        <v>11226</v>
      </c>
      <c r="X25" s="892" t="s">
        <v>2249</v>
      </c>
      <c r="Y25" s="892" t="s">
        <v>7399</v>
      </c>
      <c r="Z25" s="892" t="s">
        <v>7399</v>
      </c>
      <c r="AA25" s="892" t="s">
        <v>7399</v>
      </c>
      <c r="AB25" s="892" t="s">
        <v>7399</v>
      </c>
      <c r="AC25" s="892" t="s">
        <v>11301</v>
      </c>
      <c r="AD25" s="892" t="s">
        <v>11235</v>
      </c>
      <c r="AE25" s="1249"/>
      <c r="AF25" s="892" t="s">
        <v>7376</v>
      </c>
      <c r="AG25" s="892" t="s">
        <v>11302</v>
      </c>
      <c r="AH25" s="892">
        <v>4.0</v>
      </c>
      <c r="AI25" s="892">
        <v>15.0</v>
      </c>
      <c r="AJ25" s="892">
        <v>10.0</v>
      </c>
      <c r="AK25" s="892">
        <v>6.0</v>
      </c>
      <c r="AL25" s="892">
        <v>5.0</v>
      </c>
      <c r="AM25" s="892">
        <v>5.0</v>
      </c>
      <c r="AN25" s="892">
        <v>9.0</v>
      </c>
      <c r="AO25" s="892" t="s">
        <v>7399</v>
      </c>
      <c r="AP25" s="892" t="s">
        <v>7399</v>
      </c>
      <c r="AQ25" s="1249"/>
      <c r="AR25" s="892" t="s">
        <v>11303</v>
      </c>
      <c r="AS25" s="967" t="s">
        <v>11304</v>
      </c>
    </row>
    <row r="26">
      <c r="A26" s="1247" t="s">
        <v>11285</v>
      </c>
      <c r="B26" s="1262" t="s">
        <v>11305</v>
      </c>
      <c r="C26" s="1224" t="s">
        <v>11290</v>
      </c>
      <c r="D26" s="1224" t="s">
        <v>11291</v>
      </c>
      <c r="E26" s="1224" t="s">
        <v>11292</v>
      </c>
      <c r="F26" s="43" t="s">
        <v>9537</v>
      </c>
      <c r="G26" s="481">
        <v>2.0</v>
      </c>
      <c r="H26" s="43"/>
      <c r="I26" s="43"/>
      <c r="J26" s="43"/>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1233" t="s">
        <v>11306</v>
      </c>
    </row>
    <row r="27">
      <c r="A27" s="1236">
        <v>2.80052202E9</v>
      </c>
      <c r="B27" s="1232" t="s">
        <v>11307</v>
      </c>
      <c r="C27" s="1224" t="s">
        <v>11308</v>
      </c>
      <c r="D27" s="1224" t="s">
        <v>11309</v>
      </c>
      <c r="E27" s="1224" t="s">
        <v>11310</v>
      </c>
      <c r="F27" s="43" t="s">
        <v>11104</v>
      </c>
      <c r="G27" s="481">
        <v>2.0</v>
      </c>
      <c r="H27" s="43">
        <v>1969.0</v>
      </c>
      <c r="I27" s="43"/>
      <c r="J27" s="363" t="s">
        <v>11311</v>
      </c>
      <c r="K27" s="43" t="s">
        <v>11312</v>
      </c>
      <c r="L27" s="1233" t="s">
        <v>11313</v>
      </c>
      <c r="M27" s="5"/>
      <c r="N27" s="1263" t="s">
        <v>11314</v>
      </c>
      <c r="O27" s="1263" t="s">
        <v>11315</v>
      </c>
      <c r="P27" s="43" t="s">
        <v>11316</v>
      </c>
      <c r="Q27" s="43" t="s">
        <v>7376</v>
      </c>
      <c r="R27" s="5"/>
      <c r="S27" s="1263" t="s">
        <v>1871</v>
      </c>
      <c r="T27" s="43" t="s">
        <v>11317</v>
      </c>
      <c r="U27" s="43" t="s">
        <v>11318</v>
      </c>
      <c r="V27" s="43" t="s">
        <v>11300</v>
      </c>
      <c r="W27" s="43" t="s">
        <v>11109</v>
      </c>
      <c r="X27" s="43" t="s">
        <v>11319</v>
      </c>
      <c r="Y27" s="5"/>
      <c r="Z27" s="43" t="s">
        <v>7376</v>
      </c>
      <c r="AA27" s="43" t="s">
        <v>11320</v>
      </c>
      <c r="AB27" s="43" t="s">
        <v>7399</v>
      </c>
      <c r="AC27" s="43" t="s">
        <v>11280</v>
      </c>
      <c r="AD27" s="5"/>
      <c r="AE27" s="1246">
        <v>1.0</v>
      </c>
      <c r="AF27" s="43" t="s">
        <v>7376</v>
      </c>
      <c r="AG27" s="43" t="s">
        <v>11321</v>
      </c>
      <c r="AH27" s="43">
        <v>11.0</v>
      </c>
      <c r="AI27" s="43">
        <v>7.0</v>
      </c>
      <c r="AJ27" s="43">
        <v>4.0</v>
      </c>
      <c r="AK27" s="43">
        <v>4.0</v>
      </c>
      <c r="AL27" s="43">
        <v>3.0</v>
      </c>
      <c r="AM27" s="43">
        <v>5.0</v>
      </c>
      <c r="AN27" s="43">
        <v>5.0</v>
      </c>
      <c r="AO27" s="1263" t="s">
        <v>7399</v>
      </c>
      <c r="AP27" s="43" t="s">
        <v>7399</v>
      </c>
      <c r="AQ27" s="43" t="s">
        <v>11322</v>
      </c>
      <c r="AR27" s="43" t="s">
        <v>11323</v>
      </c>
      <c r="AS27" s="837" t="s">
        <v>11324</v>
      </c>
    </row>
    <row r="28">
      <c r="A28" s="1236">
        <v>2.802800061E9</v>
      </c>
      <c r="B28" s="1232" t="s">
        <v>11325</v>
      </c>
      <c r="C28" s="1224" t="s">
        <v>11326</v>
      </c>
      <c r="D28" s="1224"/>
      <c r="E28" s="1224" t="s">
        <v>11327</v>
      </c>
      <c r="F28" s="43" t="s">
        <v>11328</v>
      </c>
      <c r="G28" s="481">
        <v>1.0</v>
      </c>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43" t="s">
        <v>11329</v>
      </c>
      <c r="AM28" s="43">
        <v>2.0</v>
      </c>
      <c r="AN28" s="5"/>
      <c r="AO28" s="5"/>
      <c r="AP28" s="5"/>
      <c r="AQ28" s="43" t="s">
        <v>11330</v>
      </c>
      <c r="AR28" s="5"/>
      <c r="AS28" s="5"/>
    </row>
    <row r="29">
      <c r="A29" s="1236">
        <v>2.803800128E9</v>
      </c>
      <c r="B29" s="1232" t="s">
        <v>11331</v>
      </c>
      <c r="C29" s="1224" t="s">
        <v>11332</v>
      </c>
      <c r="D29" s="1224"/>
      <c r="E29" s="1224" t="s">
        <v>11333</v>
      </c>
      <c r="F29" s="43" t="s">
        <v>11097</v>
      </c>
      <c r="G29" s="481">
        <v>1.0</v>
      </c>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row>
    <row r="30">
      <c r="A30" s="1236">
        <v>2.800521117E9</v>
      </c>
      <c r="B30" s="1232" t="s">
        <v>9449</v>
      </c>
      <c r="C30" s="1223" t="s">
        <v>11334</v>
      </c>
      <c r="D30" s="1224" t="s">
        <v>11335</v>
      </c>
      <c r="E30" s="1223" t="s">
        <v>7691</v>
      </c>
      <c r="F30" s="43" t="s">
        <v>11104</v>
      </c>
      <c r="G30" s="481">
        <v>4.0</v>
      </c>
      <c r="H30" s="5"/>
      <c r="I30" s="5"/>
      <c r="J30" s="5"/>
      <c r="K30" s="5"/>
      <c r="L30" s="5"/>
      <c r="M30" s="5"/>
      <c r="N30" s="43" t="s">
        <v>11336</v>
      </c>
      <c r="O30" s="5"/>
      <c r="P30" s="43" t="s">
        <v>11109</v>
      </c>
      <c r="Q30" s="43" t="s">
        <v>7376</v>
      </c>
      <c r="R30" s="5"/>
      <c r="S30" s="43" t="s">
        <v>1871</v>
      </c>
      <c r="T30" s="43" t="s">
        <v>11337</v>
      </c>
      <c r="U30" s="43" t="s">
        <v>11338</v>
      </c>
      <c r="V30" s="43" t="s">
        <v>11300</v>
      </c>
      <c r="W30" s="43" t="s">
        <v>11109</v>
      </c>
      <c r="X30" s="43" t="s">
        <v>2249</v>
      </c>
      <c r="Y30" s="5"/>
      <c r="Z30" s="43" t="s">
        <v>7376</v>
      </c>
      <c r="AA30" s="43" t="s">
        <v>11339</v>
      </c>
      <c r="AB30" s="43" t="s">
        <v>7399</v>
      </c>
      <c r="AC30" s="43" t="s">
        <v>11340</v>
      </c>
      <c r="AD30" s="5"/>
      <c r="AE30" s="5"/>
      <c r="AF30" s="43" t="s">
        <v>7376</v>
      </c>
      <c r="AG30" s="43" t="s">
        <v>11341</v>
      </c>
      <c r="AH30" s="43">
        <v>0.0</v>
      </c>
      <c r="AI30" s="43">
        <v>9.0</v>
      </c>
      <c r="AJ30" s="43">
        <v>3.0</v>
      </c>
      <c r="AK30" s="43">
        <v>2.0</v>
      </c>
      <c r="AL30" s="43">
        <v>2.0</v>
      </c>
      <c r="AM30" s="43">
        <v>2.0</v>
      </c>
      <c r="AN30" s="43">
        <v>3.0</v>
      </c>
      <c r="AO30" s="43" t="s">
        <v>7376</v>
      </c>
      <c r="AP30" s="43" t="s">
        <v>7399</v>
      </c>
      <c r="AQ30" s="43" t="s">
        <v>11330</v>
      </c>
      <c r="AR30" s="43" t="s">
        <v>11342</v>
      </c>
      <c r="AS30" s="5"/>
    </row>
    <row r="31">
      <c r="A31" s="1236">
        <v>2.802121121E9</v>
      </c>
      <c r="B31" s="1232" t="s">
        <v>9463</v>
      </c>
      <c r="C31" s="1224" t="s">
        <v>11343</v>
      </c>
      <c r="D31" s="1224" t="s">
        <v>11344</v>
      </c>
      <c r="E31" s="1224" t="s">
        <v>11345</v>
      </c>
      <c r="F31" s="43" t="s">
        <v>11346</v>
      </c>
      <c r="G31" s="481">
        <v>3.0</v>
      </c>
      <c r="H31" s="5"/>
      <c r="I31" s="43" t="s">
        <v>87</v>
      </c>
      <c r="J31" s="1264" t="s">
        <v>11347</v>
      </c>
      <c r="K31" s="1265"/>
      <c r="L31" s="1233" t="s">
        <v>11348</v>
      </c>
      <c r="M31" s="5"/>
      <c r="N31" s="5"/>
      <c r="O31" s="5"/>
      <c r="P31" s="5"/>
      <c r="Q31" s="5"/>
      <c r="R31" s="5"/>
      <c r="S31" s="5"/>
      <c r="T31" s="43"/>
      <c r="U31" s="43" t="s">
        <v>11349</v>
      </c>
      <c r="V31" s="43" t="s">
        <v>11300</v>
      </c>
      <c r="W31" s="5"/>
      <c r="X31" s="5"/>
      <c r="Y31" s="5"/>
      <c r="Z31" s="5"/>
      <c r="AA31" s="43" t="s">
        <v>11350</v>
      </c>
      <c r="AB31" s="5"/>
      <c r="AC31" s="5"/>
      <c r="AD31" s="5"/>
      <c r="AE31" s="1246">
        <v>1.0</v>
      </c>
      <c r="AF31" s="5"/>
      <c r="AG31" s="5"/>
      <c r="AH31" s="43">
        <v>2.0</v>
      </c>
      <c r="AI31" s="43">
        <v>2.0</v>
      </c>
      <c r="AJ31" s="43">
        <v>1.0</v>
      </c>
      <c r="AK31" s="43">
        <v>1.0</v>
      </c>
      <c r="AL31" s="43">
        <v>1.0</v>
      </c>
      <c r="AM31" s="43">
        <v>1.0</v>
      </c>
      <c r="AN31" s="43">
        <v>1.0</v>
      </c>
      <c r="AO31" s="5"/>
      <c r="AP31" s="5"/>
      <c r="AQ31" s="5"/>
      <c r="AR31" s="5"/>
      <c r="AS31" s="5"/>
    </row>
    <row r="32">
      <c r="A32" s="1236">
        <v>2.802131042E9</v>
      </c>
      <c r="B32" s="1232" t="s">
        <v>9468</v>
      </c>
      <c r="C32" s="1224" t="s">
        <v>11351</v>
      </c>
      <c r="D32" s="1224" t="s">
        <v>11352</v>
      </c>
      <c r="E32" s="1224" t="s">
        <v>11353</v>
      </c>
      <c r="F32" s="43" t="s">
        <v>11346</v>
      </c>
      <c r="G32" s="481">
        <v>4.0</v>
      </c>
      <c r="H32" s="5"/>
      <c r="I32" s="5"/>
      <c r="J32" s="1265"/>
      <c r="K32" s="1265"/>
      <c r="L32" s="5"/>
      <c r="M32" s="5"/>
      <c r="N32" s="43"/>
      <c r="O32" s="5"/>
      <c r="P32" s="5"/>
      <c r="Q32" s="5"/>
      <c r="R32" s="5"/>
      <c r="S32" s="5"/>
      <c r="T32" s="5"/>
      <c r="U32" s="5"/>
      <c r="V32" s="5"/>
      <c r="W32" s="5"/>
      <c r="X32" s="5"/>
      <c r="Y32" s="5"/>
      <c r="Z32" s="5"/>
      <c r="AA32" s="5"/>
      <c r="AB32" s="5"/>
      <c r="AC32" s="5"/>
      <c r="AD32" s="5"/>
      <c r="AE32" s="5"/>
      <c r="AF32" s="5"/>
      <c r="AG32" s="5"/>
      <c r="AH32" s="43">
        <v>5.0</v>
      </c>
      <c r="AI32" s="43">
        <v>6.0</v>
      </c>
      <c r="AJ32" s="43">
        <v>3.0</v>
      </c>
      <c r="AK32" s="43">
        <v>2.0</v>
      </c>
      <c r="AL32" s="43">
        <v>7.0</v>
      </c>
      <c r="AM32" s="43">
        <v>4.0</v>
      </c>
      <c r="AN32" s="43">
        <v>3.0</v>
      </c>
      <c r="AO32" s="5"/>
      <c r="AP32" s="43" t="s">
        <v>7399</v>
      </c>
      <c r="AQ32" s="5"/>
      <c r="AR32" s="5"/>
      <c r="AS32" s="5"/>
    </row>
    <row r="33">
      <c r="A33" s="1236">
        <v>2.801631037E9</v>
      </c>
      <c r="B33" s="1232" t="s">
        <v>9489</v>
      </c>
      <c r="C33" s="1224" t="s">
        <v>11354</v>
      </c>
      <c r="D33" s="1224" t="s">
        <v>11354</v>
      </c>
      <c r="E33" s="1224" t="s">
        <v>11355</v>
      </c>
      <c r="F33" s="43" t="s">
        <v>11356</v>
      </c>
      <c r="G33" s="481">
        <v>3.0</v>
      </c>
      <c r="H33" s="5"/>
      <c r="I33" s="5"/>
      <c r="J33" s="1264" t="s">
        <v>11357</v>
      </c>
      <c r="K33" s="166" t="s">
        <v>87</v>
      </c>
      <c r="L33" s="5"/>
      <c r="M33" s="5"/>
      <c r="N33" s="43" t="s">
        <v>11358</v>
      </c>
      <c r="O33" s="5"/>
      <c r="P33" s="43" t="s">
        <v>1871</v>
      </c>
      <c r="Q33" s="43" t="s">
        <v>7376</v>
      </c>
      <c r="R33" s="5"/>
      <c r="S33" s="5"/>
      <c r="T33" s="43" t="s">
        <v>11359</v>
      </c>
      <c r="U33" s="5"/>
      <c r="V33" s="5"/>
      <c r="W33" s="5"/>
      <c r="X33" s="5"/>
      <c r="Y33" s="5"/>
      <c r="Z33" s="5"/>
      <c r="AA33" s="43" t="s">
        <v>11360</v>
      </c>
      <c r="AB33" s="43" t="s">
        <v>7399</v>
      </c>
      <c r="AC33" s="5"/>
      <c r="AD33" s="5"/>
      <c r="AE33" s="5"/>
      <c r="AF33" s="43" t="s">
        <v>7376</v>
      </c>
      <c r="AG33" s="43" t="s">
        <v>11361</v>
      </c>
      <c r="AH33" s="43">
        <v>2.0</v>
      </c>
      <c r="AI33" s="43">
        <v>3.0</v>
      </c>
      <c r="AJ33" s="43">
        <v>4.0</v>
      </c>
      <c r="AK33" s="43">
        <v>1.0</v>
      </c>
      <c r="AL33" s="43">
        <v>1.0</v>
      </c>
      <c r="AM33" s="43">
        <v>2.0</v>
      </c>
      <c r="AN33" s="43">
        <v>3.0</v>
      </c>
      <c r="AO33" s="43" t="s">
        <v>7376</v>
      </c>
      <c r="AP33" s="43" t="s">
        <v>7399</v>
      </c>
      <c r="AQ33" s="5"/>
      <c r="AR33" s="5"/>
      <c r="AS33" s="5"/>
    </row>
    <row r="34" ht="30.75" customHeight="1">
      <c r="A34" s="1236">
        <v>2.805431005E9</v>
      </c>
      <c r="B34" s="1232" t="s">
        <v>9490</v>
      </c>
      <c r="C34" s="1224" t="s">
        <v>11362</v>
      </c>
      <c r="D34" s="1224"/>
      <c r="E34" s="1224" t="s">
        <v>11363</v>
      </c>
      <c r="F34" s="43" t="s">
        <v>11364</v>
      </c>
      <c r="G34" s="481">
        <v>2.0</v>
      </c>
      <c r="H34" s="5"/>
      <c r="I34" s="5"/>
      <c r="J34" s="1265"/>
      <c r="K34" s="126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row>
    <row r="35" ht="257.25" customHeight="1">
      <c r="A35" s="1236">
        <v>2.803212136E9</v>
      </c>
      <c r="B35" s="1232" t="s">
        <v>9491</v>
      </c>
      <c r="C35" s="1224" t="s">
        <v>11365</v>
      </c>
      <c r="D35" s="1224" t="s">
        <v>11366</v>
      </c>
      <c r="E35" s="1224" t="s">
        <v>11367</v>
      </c>
      <c r="F35" s="43" t="s">
        <v>11368</v>
      </c>
      <c r="G35" s="481">
        <v>1.0</v>
      </c>
      <c r="H35" s="5"/>
      <c r="I35" s="5"/>
      <c r="J35" s="1264" t="s">
        <v>11369</v>
      </c>
      <c r="K35" s="1265"/>
      <c r="L35" s="1233" t="s">
        <v>11370</v>
      </c>
      <c r="M35" s="5"/>
      <c r="N35" s="5"/>
      <c r="O35" s="5"/>
      <c r="P35" s="5"/>
      <c r="Q35" s="5"/>
      <c r="R35" s="5"/>
      <c r="S35" s="5"/>
      <c r="T35" s="5"/>
      <c r="U35" s="5"/>
      <c r="V35" s="43" t="s">
        <v>11371</v>
      </c>
      <c r="W35" s="43" t="s">
        <v>11212</v>
      </c>
      <c r="X35" s="5"/>
      <c r="Y35" s="5"/>
      <c r="Z35" s="5"/>
      <c r="AA35" s="43" t="s">
        <v>11372</v>
      </c>
      <c r="AB35" s="5"/>
      <c r="AC35" s="5"/>
      <c r="AD35" s="5"/>
      <c r="AE35" s="5"/>
      <c r="AF35" s="5"/>
      <c r="AG35" s="5"/>
      <c r="AH35" s="5"/>
      <c r="AI35" s="5"/>
      <c r="AJ35" s="5"/>
      <c r="AK35" s="5"/>
      <c r="AL35" s="5"/>
      <c r="AM35" s="5"/>
      <c r="AN35" s="5"/>
      <c r="AO35" s="5"/>
      <c r="AP35" s="5"/>
      <c r="AQ35" s="5"/>
      <c r="AR35" s="5"/>
      <c r="AS35" s="5"/>
    </row>
    <row r="36">
      <c r="A36" s="1236">
        <v>2.802421049E9</v>
      </c>
      <c r="B36" s="1232" t="s">
        <v>9420</v>
      </c>
      <c r="C36" s="1224" t="s">
        <v>11373</v>
      </c>
      <c r="D36" s="1224" t="s">
        <v>11374</v>
      </c>
      <c r="E36" s="1224" t="s">
        <v>10589</v>
      </c>
      <c r="F36" s="43" t="s">
        <v>11086</v>
      </c>
      <c r="G36" s="481">
        <v>4.0</v>
      </c>
      <c r="H36" s="5"/>
      <c r="I36" s="5"/>
      <c r="J36" s="363" t="s">
        <v>11375</v>
      </c>
      <c r="K36" s="43" t="s">
        <v>11376</v>
      </c>
      <c r="L36" s="1266" t="s">
        <v>11377</v>
      </c>
      <c r="M36" s="5"/>
      <c r="N36" s="43" t="s">
        <v>11378</v>
      </c>
      <c r="O36" s="1233" t="s">
        <v>11379</v>
      </c>
      <c r="P36" s="851" t="s">
        <v>11380</v>
      </c>
      <c r="Q36" s="5"/>
      <c r="R36" s="851" t="s">
        <v>11381</v>
      </c>
      <c r="S36" s="43" t="s">
        <v>11382</v>
      </c>
      <c r="T36" s="43" t="s">
        <v>11383</v>
      </c>
      <c r="U36" s="43" t="s">
        <v>11384</v>
      </c>
      <c r="V36" s="851" t="s">
        <v>11385</v>
      </c>
      <c r="W36" s="851" t="s">
        <v>11386</v>
      </c>
      <c r="X36" s="43"/>
      <c r="Y36" s="5"/>
      <c r="Z36" s="50" t="s">
        <v>11387</v>
      </c>
      <c r="AA36" s="1233" t="s">
        <v>11388</v>
      </c>
      <c r="AB36" s="43" t="s">
        <v>11389</v>
      </c>
      <c r="AC36" s="5"/>
      <c r="AD36" s="5"/>
      <c r="AE36" s="5"/>
      <c r="AF36" s="43" t="s">
        <v>2249</v>
      </c>
      <c r="AG36" s="5"/>
      <c r="AH36" s="5"/>
      <c r="AI36" s="5"/>
      <c r="AJ36" s="5"/>
      <c r="AK36" s="5"/>
      <c r="AL36" s="5"/>
      <c r="AM36" s="5"/>
      <c r="AN36" s="5"/>
      <c r="AO36" s="5"/>
      <c r="AP36" s="5"/>
      <c r="AQ36" s="5"/>
      <c r="AR36" s="5"/>
      <c r="AS36" s="5"/>
    </row>
    <row r="37">
      <c r="A37" s="1236" t="s">
        <v>11285</v>
      </c>
      <c r="B37" s="1262" t="s">
        <v>10129</v>
      </c>
      <c r="C37" s="1244" t="s">
        <v>11373</v>
      </c>
      <c r="D37" s="1244" t="s">
        <v>11374</v>
      </c>
      <c r="E37" s="1224" t="s">
        <v>10589</v>
      </c>
      <c r="F37" s="43" t="s">
        <v>11086</v>
      </c>
      <c r="G37" s="481">
        <v>1.0</v>
      </c>
      <c r="H37" s="5"/>
      <c r="I37" s="5"/>
      <c r="J37" s="43"/>
      <c r="K37" s="43" t="s">
        <v>11390</v>
      </c>
      <c r="L37" s="5"/>
      <c r="M37" s="5"/>
      <c r="N37" s="5"/>
      <c r="O37" s="5"/>
      <c r="P37" s="5"/>
      <c r="Q37" s="5"/>
      <c r="R37" s="5"/>
      <c r="S37" s="5"/>
      <c r="T37" s="5"/>
      <c r="U37" s="5"/>
      <c r="V37" s="5"/>
      <c r="W37" s="5"/>
      <c r="X37" s="5"/>
      <c r="Y37" s="5"/>
      <c r="Z37" s="43" t="s">
        <v>11391</v>
      </c>
      <c r="AA37" s="43" t="s">
        <v>11392</v>
      </c>
      <c r="AB37" s="5"/>
      <c r="AC37" s="5"/>
      <c r="AD37" s="5"/>
      <c r="AE37" s="5"/>
      <c r="AF37" s="43" t="s">
        <v>2249</v>
      </c>
      <c r="AG37" s="5"/>
      <c r="AH37" s="5"/>
      <c r="AI37" s="5"/>
      <c r="AJ37" s="5"/>
      <c r="AK37" s="5"/>
      <c r="AL37" s="5"/>
      <c r="AM37" s="5"/>
      <c r="AN37" s="5"/>
      <c r="AO37" s="5"/>
      <c r="AP37" s="5"/>
      <c r="AQ37" s="5"/>
      <c r="AR37" s="5"/>
      <c r="AS37" s="5"/>
    </row>
    <row r="38">
      <c r="A38" s="1236">
        <v>2.800331134E9</v>
      </c>
      <c r="B38" s="1232" t="s">
        <v>9436</v>
      </c>
      <c r="C38" s="1224" t="s">
        <v>11393</v>
      </c>
      <c r="D38" s="1224" t="s">
        <v>11394</v>
      </c>
      <c r="E38" s="1224" t="s">
        <v>11395</v>
      </c>
      <c r="F38" s="43" t="s">
        <v>11396</v>
      </c>
      <c r="G38" s="481">
        <v>2.0</v>
      </c>
      <c r="H38" s="5"/>
      <c r="I38" s="5"/>
      <c r="J38" s="363" t="s">
        <v>11397</v>
      </c>
      <c r="K38" s="5"/>
      <c r="L38" s="5"/>
      <c r="M38" s="5"/>
      <c r="N38" s="43" t="s">
        <v>11398</v>
      </c>
      <c r="O38" s="363" t="s">
        <v>11399</v>
      </c>
      <c r="P38" s="837" t="s">
        <v>11400</v>
      </c>
      <c r="Q38" s="5"/>
      <c r="R38" s="5"/>
      <c r="S38" s="43" t="s">
        <v>11401</v>
      </c>
      <c r="T38" s="43" t="s">
        <v>11402</v>
      </c>
      <c r="U38" s="43" t="s">
        <v>11403</v>
      </c>
      <c r="V38" s="43" t="s">
        <v>11404</v>
      </c>
      <c r="W38" s="43" t="s">
        <v>11405</v>
      </c>
      <c r="X38" s="43" t="s">
        <v>2249</v>
      </c>
      <c r="Y38" s="5"/>
      <c r="Z38" s="5"/>
      <c r="AA38" s="43" t="s">
        <v>11406</v>
      </c>
      <c r="AB38" s="43" t="s">
        <v>11407</v>
      </c>
      <c r="AC38" s="43" t="s">
        <v>11408</v>
      </c>
      <c r="AD38" s="43" t="s">
        <v>11128</v>
      </c>
      <c r="AE38" s="1246">
        <v>1.0</v>
      </c>
      <c r="AF38" s="43" t="s">
        <v>2249</v>
      </c>
      <c r="AG38" s="43" t="s">
        <v>11409</v>
      </c>
      <c r="AH38" s="5"/>
      <c r="AI38" s="43" t="s">
        <v>11410</v>
      </c>
      <c r="AJ38" s="43" t="s">
        <v>11411</v>
      </c>
      <c r="AK38" s="43" t="s">
        <v>11412</v>
      </c>
      <c r="AL38" s="43" t="s">
        <v>11413</v>
      </c>
      <c r="AM38" s="43" t="s">
        <v>11414</v>
      </c>
      <c r="AN38" s="43" t="s">
        <v>11415</v>
      </c>
      <c r="AO38" s="43" t="s">
        <v>11416</v>
      </c>
      <c r="AP38" s="5"/>
      <c r="AQ38" s="5"/>
      <c r="AR38" s="43" t="s">
        <v>11417</v>
      </c>
      <c r="AS38" s="43" t="s">
        <v>11418</v>
      </c>
    </row>
    <row r="39" ht="195.0" customHeight="1">
      <c r="A39" s="1236">
        <v>2.802621056E9</v>
      </c>
      <c r="B39" s="1232" t="s">
        <v>9417</v>
      </c>
      <c r="C39" s="1224" t="s">
        <v>11419</v>
      </c>
      <c r="D39" s="1224" t="s">
        <v>11420</v>
      </c>
      <c r="E39" s="1224" t="s">
        <v>7989</v>
      </c>
      <c r="F39" s="43" t="s">
        <v>11421</v>
      </c>
      <c r="G39" s="481">
        <v>5.0</v>
      </c>
      <c r="H39" s="5"/>
      <c r="I39" s="5"/>
      <c r="J39" s="43"/>
      <c r="K39" s="1267" t="s">
        <v>11422</v>
      </c>
      <c r="L39" s="1268" t="s">
        <v>11423</v>
      </c>
      <c r="M39" s="5"/>
      <c r="N39" s="43" t="s">
        <v>11424</v>
      </c>
      <c r="O39" s="43" t="s">
        <v>11425</v>
      </c>
      <c r="P39" s="5"/>
      <c r="Q39" s="5"/>
      <c r="R39" s="5"/>
      <c r="S39" s="43" t="s">
        <v>11401</v>
      </c>
      <c r="T39" s="43" t="s">
        <v>11426</v>
      </c>
      <c r="U39" s="43" t="s">
        <v>11427</v>
      </c>
      <c r="V39" s="43" t="s">
        <v>11428</v>
      </c>
      <c r="W39" s="43" t="s">
        <v>11429</v>
      </c>
      <c r="X39" s="43" t="s">
        <v>2249</v>
      </c>
      <c r="Y39" s="43" t="s">
        <v>1871</v>
      </c>
      <c r="Z39" s="5"/>
      <c r="AA39" s="43" t="s">
        <v>11430</v>
      </c>
      <c r="AB39" s="43" t="s">
        <v>11431</v>
      </c>
      <c r="AC39" s="43" t="s">
        <v>11432</v>
      </c>
      <c r="AD39" s="43" t="s">
        <v>11128</v>
      </c>
      <c r="AE39" s="1246">
        <v>1.0</v>
      </c>
      <c r="AF39" s="43" t="s">
        <v>2249</v>
      </c>
      <c r="AG39" s="43" t="s">
        <v>11433</v>
      </c>
      <c r="AH39" s="43" t="s">
        <v>11434</v>
      </c>
      <c r="AI39" s="1269" t="s">
        <v>11435</v>
      </c>
      <c r="AJ39" s="166" t="s">
        <v>11436</v>
      </c>
      <c r="AK39" s="43" t="s">
        <v>11437</v>
      </c>
      <c r="AL39" s="1270" t="s">
        <v>11438</v>
      </c>
      <c r="AM39" s="43" t="s">
        <v>11439</v>
      </c>
      <c r="AN39" s="1270" t="s">
        <v>11440</v>
      </c>
      <c r="AO39" s="43" t="s">
        <v>11441</v>
      </c>
      <c r="AP39" s="5"/>
      <c r="AQ39" s="1269" t="s">
        <v>11442</v>
      </c>
      <c r="AR39" s="1269" t="s">
        <v>11443</v>
      </c>
      <c r="AS39" s="1269" t="s">
        <v>11444</v>
      </c>
    </row>
    <row r="40">
      <c r="A40" s="1236">
        <v>2.801621033E9</v>
      </c>
      <c r="B40" s="1232" t="s">
        <v>11445</v>
      </c>
      <c r="C40" s="1224" t="s">
        <v>11446</v>
      </c>
      <c r="D40" s="1224" t="s">
        <v>11447</v>
      </c>
      <c r="E40" s="1224" t="s">
        <v>11448</v>
      </c>
      <c r="F40" s="43" t="s">
        <v>11356</v>
      </c>
      <c r="G40" s="481">
        <v>3.0</v>
      </c>
      <c r="H40" s="5"/>
      <c r="I40" s="5"/>
      <c r="J40" s="363" t="s">
        <v>11449</v>
      </c>
      <c r="K40" s="43" t="s">
        <v>11450</v>
      </c>
      <c r="L40" s="1233" t="s">
        <v>11451</v>
      </c>
      <c r="M40" s="5"/>
      <c r="N40" s="43" t="s">
        <v>11452</v>
      </c>
      <c r="O40" s="43" t="s">
        <v>11453</v>
      </c>
      <c r="P40" s="1233" t="s">
        <v>11454</v>
      </c>
      <c r="Q40" s="5"/>
      <c r="R40" s="5"/>
      <c r="S40" s="43" t="s">
        <v>11455</v>
      </c>
      <c r="T40" s="43" t="s">
        <v>11456</v>
      </c>
      <c r="U40" s="43" t="s">
        <v>11457</v>
      </c>
      <c r="V40" s="43" t="s">
        <v>11458</v>
      </c>
      <c r="W40" s="43" t="s">
        <v>11459</v>
      </c>
      <c r="X40" s="43" t="s">
        <v>11128</v>
      </c>
      <c r="Y40" s="5"/>
      <c r="Z40" s="43" t="s">
        <v>7381</v>
      </c>
      <c r="AA40" s="43" t="s">
        <v>11460</v>
      </c>
      <c r="AB40" s="43" t="s">
        <v>1871</v>
      </c>
      <c r="AC40" s="43" t="s">
        <v>11461</v>
      </c>
      <c r="AD40" s="43" t="s">
        <v>11462</v>
      </c>
      <c r="AE40" s="43" t="s">
        <v>11463</v>
      </c>
      <c r="AF40" s="43" t="s">
        <v>11128</v>
      </c>
      <c r="AG40" s="43" t="s">
        <v>11464</v>
      </c>
      <c r="AH40" s="43" t="s">
        <v>11465</v>
      </c>
      <c r="AI40" s="1270" t="s">
        <v>11466</v>
      </c>
      <c r="AJ40" s="43" t="s">
        <v>11467</v>
      </c>
      <c r="AK40" s="43" t="s">
        <v>11468</v>
      </c>
      <c r="AL40" s="1270" t="s">
        <v>11469</v>
      </c>
      <c r="AM40" s="1270" t="s">
        <v>11470</v>
      </c>
      <c r="AN40" s="50" t="s">
        <v>11471</v>
      </c>
      <c r="AO40" s="43" t="s">
        <v>11472</v>
      </c>
      <c r="AP40" s="43" t="s">
        <v>11473</v>
      </c>
      <c r="AQ40" s="5"/>
      <c r="AR40" s="43" t="s">
        <v>11474</v>
      </c>
      <c r="AS40" s="43" t="s">
        <v>11475</v>
      </c>
    </row>
    <row r="41">
      <c r="A41" s="1236">
        <v>2.802500138E9</v>
      </c>
      <c r="B41" s="1232" t="s">
        <v>11476</v>
      </c>
      <c r="C41" s="1224" t="s">
        <v>11477</v>
      </c>
      <c r="D41" s="1224"/>
      <c r="E41" s="1224" t="s">
        <v>11478</v>
      </c>
      <c r="F41" s="43" t="s">
        <v>11067</v>
      </c>
      <c r="G41" s="481">
        <v>2.0</v>
      </c>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row>
    <row r="42">
      <c r="A42" s="1236">
        <v>2.801221032E9</v>
      </c>
      <c r="B42" s="1232" t="s">
        <v>9493</v>
      </c>
      <c r="C42" s="1224" t="s">
        <v>11479</v>
      </c>
      <c r="D42" s="1224" t="s">
        <v>11480</v>
      </c>
      <c r="E42" s="1224" t="s">
        <v>11481</v>
      </c>
      <c r="F42" s="43" t="s">
        <v>11179</v>
      </c>
      <c r="G42" s="481">
        <v>3.0</v>
      </c>
      <c r="H42" s="5"/>
      <c r="I42" s="5"/>
      <c r="J42" s="245" t="s">
        <v>11482</v>
      </c>
      <c r="K42" s="245" t="s">
        <v>11483</v>
      </c>
      <c r="L42" s="5"/>
      <c r="M42" s="5"/>
      <c r="N42" s="43" t="s">
        <v>11484</v>
      </c>
      <c r="O42" s="5"/>
      <c r="P42" s="5"/>
      <c r="Q42" s="5"/>
      <c r="R42" s="5"/>
      <c r="S42" s="5"/>
      <c r="T42" s="5"/>
      <c r="U42" s="5"/>
      <c r="V42" s="5"/>
      <c r="W42" s="5"/>
      <c r="X42" s="5"/>
      <c r="Y42" s="5"/>
      <c r="Z42" s="5"/>
      <c r="AA42" s="5"/>
      <c r="AB42" s="5"/>
      <c r="AC42" s="5"/>
      <c r="AD42" s="5"/>
      <c r="AE42" s="5"/>
      <c r="AF42" s="5"/>
      <c r="AG42" s="5"/>
      <c r="AH42" s="43">
        <v>1.0</v>
      </c>
      <c r="AI42" s="43" t="s">
        <v>11485</v>
      </c>
      <c r="AJ42" s="43">
        <v>1.0</v>
      </c>
      <c r="AK42" s="43">
        <v>1.0</v>
      </c>
      <c r="AL42" s="43">
        <v>1.0</v>
      </c>
      <c r="AM42" s="43">
        <v>1.0</v>
      </c>
      <c r="AN42" s="43">
        <v>2.0</v>
      </c>
      <c r="AO42" s="5"/>
      <c r="AP42" s="5"/>
      <c r="AQ42" s="5"/>
      <c r="AR42" s="5"/>
      <c r="AS42" s="5"/>
    </row>
    <row r="43">
      <c r="A43" s="1236">
        <v>2.805621115E9</v>
      </c>
      <c r="B43" s="1232" t="s">
        <v>9494</v>
      </c>
      <c r="C43" s="1224" t="s">
        <v>11486</v>
      </c>
      <c r="D43" s="1224" t="s">
        <v>11487</v>
      </c>
      <c r="E43" s="1224" t="s">
        <v>11488</v>
      </c>
      <c r="F43" s="43" t="s">
        <v>11489</v>
      </c>
      <c r="G43" s="481">
        <v>3.0</v>
      </c>
      <c r="H43" s="5"/>
      <c r="I43" s="5"/>
      <c r="J43" s="5"/>
      <c r="K43" s="5"/>
      <c r="L43" s="5"/>
      <c r="M43" s="5"/>
      <c r="N43" s="43" t="s">
        <v>11490</v>
      </c>
      <c r="O43" s="5"/>
      <c r="P43" s="5"/>
      <c r="Q43" s="5"/>
      <c r="R43" s="5"/>
      <c r="S43" s="5"/>
      <c r="T43" s="5"/>
      <c r="U43" s="5"/>
      <c r="V43" s="43" t="s">
        <v>11491</v>
      </c>
      <c r="W43" s="43" t="s">
        <v>11212</v>
      </c>
      <c r="X43" s="5"/>
      <c r="Y43" s="5"/>
      <c r="Z43" s="5"/>
      <c r="AA43" s="43" t="s">
        <v>11492</v>
      </c>
      <c r="AB43" s="43" t="s">
        <v>11493</v>
      </c>
      <c r="AC43" s="5"/>
      <c r="AD43" s="5"/>
      <c r="AE43" s="5"/>
      <c r="AF43" s="43" t="s">
        <v>11128</v>
      </c>
      <c r="AG43" s="43" t="s">
        <v>11494</v>
      </c>
      <c r="AH43" s="43">
        <v>3.0</v>
      </c>
      <c r="AI43" s="43">
        <v>4.0</v>
      </c>
      <c r="AJ43" s="43">
        <v>3.0</v>
      </c>
      <c r="AK43" s="43">
        <v>2.0</v>
      </c>
      <c r="AL43" s="43">
        <v>10.0</v>
      </c>
      <c r="AM43" s="43">
        <v>2.0</v>
      </c>
      <c r="AN43" s="43">
        <v>3.0</v>
      </c>
      <c r="AO43" s="43">
        <v>1.0</v>
      </c>
      <c r="AP43" s="43">
        <v>1.0</v>
      </c>
      <c r="AQ43" s="5"/>
      <c r="AR43" s="5"/>
      <c r="AS43" s="5"/>
    </row>
    <row r="44">
      <c r="A44" s="1236">
        <v>2.8045211E9</v>
      </c>
      <c r="B44" s="1232" t="s">
        <v>9441</v>
      </c>
      <c r="C44" s="1224" t="s">
        <v>11495</v>
      </c>
      <c r="D44" s="1224" t="s">
        <v>11496</v>
      </c>
      <c r="E44" s="1224" t="s">
        <v>11497</v>
      </c>
      <c r="F44" s="43" t="s">
        <v>11498</v>
      </c>
      <c r="G44" s="481">
        <v>4.0</v>
      </c>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43" t="s">
        <v>11499</v>
      </c>
    </row>
    <row r="45">
      <c r="A45" s="1236">
        <v>2.801032027E9</v>
      </c>
      <c r="B45" s="1232" t="s">
        <v>9425</v>
      </c>
      <c r="C45" s="1224" t="s">
        <v>11500</v>
      </c>
      <c r="D45" s="1224" t="s">
        <v>11501</v>
      </c>
      <c r="E45" s="1224" t="s">
        <v>11221</v>
      </c>
      <c r="F45" s="43" t="s">
        <v>11222</v>
      </c>
      <c r="G45" s="481">
        <v>3.0</v>
      </c>
      <c r="H45" s="5"/>
      <c r="I45" s="5"/>
      <c r="J45" s="5"/>
      <c r="K45" s="5"/>
      <c r="L45" s="1270" t="s">
        <v>11502</v>
      </c>
      <c r="M45" s="5"/>
      <c r="N45" s="1270" t="s">
        <v>11503</v>
      </c>
      <c r="O45" s="43" t="s">
        <v>11504</v>
      </c>
      <c r="P45" s="1270" t="s">
        <v>11505</v>
      </c>
      <c r="Q45" s="43" t="s">
        <v>2249</v>
      </c>
      <c r="R45" s="1271" t="s">
        <v>11506</v>
      </c>
      <c r="S45" s="43" t="s">
        <v>11507</v>
      </c>
      <c r="T45" s="1270" t="s">
        <v>11508</v>
      </c>
      <c r="U45" s="1270" t="s">
        <v>11509</v>
      </c>
      <c r="V45" s="1272" t="s">
        <v>11510</v>
      </c>
      <c r="W45" s="43" t="s">
        <v>11511</v>
      </c>
      <c r="X45" s="43" t="s">
        <v>2249</v>
      </c>
      <c r="Y45" s="5"/>
      <c r="Z45" s="43" t="s">
        <v>2249</v>
      </c>
      <c r="AA45" s="43" t="s">
        <v>11512</v>
      </c>
      <c r="AB45" s="43" t="s">
        <v>1871</v>
      </c>
      <c r="AC45" s="43" t="s">
        <v>11513</v>
      </c>
      <c r="AD45" s="43" t="s">
        <v>2249</v>
      </c>
      <c r="AE45" s="5"/>
      <c r="AF45" s="5"/>
      <c r="AG45" s="1270" t="s">
        <v>11514</v>
      </c>
      <c r="AH45" s="43">
        <v>3.0</v>
      </c>
      <c r="AI45" s="43">
        <v>4.0</v>
      </c>
      <c r="AJ45" s="43">
        <v>3.0</v>
      </c>
      <c r="AK45" s="43">
        <v>2.0</v>
      </c>
      <c r="AL45" s="43" t="s">
        <v>11515</v>
      </c>
      <c r="AM45" s="43">
        <v>3.0</v>
      </c>
      <c r="AN45" s="43">
        <v>2.0</v>
      </c>
      <c r="AO45" s="43" t="s">
        <v>1871</v>
      </c>
      <c r="AP45" s="43" t="s">
        <v>1871</v>
      </c>
      <c r="AQ45" s="43" t="s">
        <v>11516</v>
      </c>
      <c r="AR45" s="1270" t="s">
        <v>11517</v>
      </c>
      <c r="AS45" s="1270" t="s">
        <v>11518</v>
      </c>
    </row>
    <row r="46">
      <c r="A46" s="1236">
        <v>2.803521133E9</v>
      </c>
      <c r="B46" s="1232" t="s">
        <v>9455</v>
      </c>
      <c r="C46" s="1224" t="s">
        <v>11519</v>
      </c>
      <c r="D46" s="1224" t="s">
        <v>11520</v>
      </c>
      <c r="E46" s="1224" t="s">
        <v>11521</v>
      </c>
      <c r="F46" s="43" t="s">
        <v>11056</v>
      </c>
      <c r="G46" s="481">
        <v>4.0</v>
      </c>
      <c r="H46" s="5"/>
      <c r="I46" s="5"/>
      <c r="J46" s="545" t="s">
        <v>11522</v>
      </c>
      <c r="K46" s="43"/>
      <c r="L46" s="5"/>
      <c r="M46" s="5"/>
      <c r="N46" s="43" t="s">
        <v>11523</v>
      </c>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row>
    <row r="47">
      <c r="A47" s="1236">
        <v>2.801031132E9</v>
      </c>
      <c r="B47" s="1232" t="s">
        <v>11524</v>
      </c>
      <c r="C47" s="1224" t="s">
        <v>11525</v>
      </c>
      <c r="D47" s="1224"/>
      <c r="E47" s="1224" t="s">
        <v>11526</v>
      </c>
      <c r="F47" s="43" t="s">
        <v>9537</v>
      </c>
      <c r="G47" s="481">
        <v>3.0</v>
      </c>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row>
    <row r="48">
      <c r="A48" s="1236">
        <v>2.80512112E9</v>
      </c>
      <c r="B48" s="1232" t="s">
        <v>9496</v>
      </c>
      <c r="C48" s="1224" t="s">
        <v>11527</v>
      </c>
      <c r="D48" s="1224"/>
      <c r="E48" s="1224" t="s">
        <v>11528</v>
      </c>
      <c r="F48" s="43" t="s">
        <v>11104</v>
      </c>
      <c r="G48" s="481">
        <v>2.0</v>
      </c>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row>
    <row r="49">
      <c r="A49" s="1273">
        <v>2.800511007E9</v>
      </c>
      <c r="B49" s="1232" t="s">
        <v>9497</v>
      </c>
      <c r="C49" s="1274" t="s">
        <v>11529</v>
      </c>
      <c r="D49" s="1274"/>
      <c r="E49" s="1274" t="s">
        <v>11530</v>
      </c>
      <c r="F49" s="50" t="s">
        <v>11104</v>
      </c>
      <c r="G49" s="966">
        <v>2.0</v>
      </c>
      <c r="H49" s="5"/>
      <c r="I49" s="5"/>
      <c r="J49" s="5"/>
      <c r="K49" s="5"/>
      <c r="L49" s="815"/>
      <c r="M49" s="1275"/>
      <c r="N49" s="815"/>
      <c r="O49" s="815"/>
      <c r="P49" s="815"/>
      <c r="Q49" s="815"/>
      <c r="R49" s="815"/>
      <c r="S49" s="815"/>
      <c r="T49" s="815"/>
      <c r="U49" s="815"/>
      <c r="V49" s="815"/>
      <c r="W49" s="5"/>
      <c r="X49" s="815"/>
      <c r="Y49" s="815"/>
      <c r="Z49" s="815"/>
      <c r="AA49" s="815"/>
      <c r="AB49" s="5"/>
      <c r="AC49" s="5"/>
      <c r="AD49" s="815"/>
      <c r="AE49" s="815"/>
      <c r="AF49" s="815"/>
      <c r="AG49" s="5"/>
      <c r="AH49" s="815"/>
      <c r="AI49" s="5"/>
      <c r="AJ49" s="5"/>
      <c r="AK49" s="5"/>
      <c r="AL49" s="5"/>
      <c r="AM49" s="5"/>
      <c r="AN49" s="5"/>
      <c r="AO49" s="5"/>
      <c r="AP49" s="5"/>
      <c r="AQ49" s="5"/>
      <c r="AR49" s="5"/>
      <c r="AS49" s="5"/>
    </row>
    <row r="50">
      <c r="A50" s="1273">
        <v>2.803511074E9</v>
      </c>
      <c r="B50" s="1232" t="s">
        <v>9432</v>
      </c>
      <c r="C50" s="1274" t="s">
        <v>11531</v>
      </c>
      <c r="D50" s="1274" t="s">
        <v>11531</v>
      </c>
      <c r="E50" s="1274" t="s">
        <v>11252</v>
      </c>
      <c r="F50" s="50" t="s">
        <v>11056</v>
      </c>
      <c r="G50" s="966">
        <v>4.0</v>
      </c>
      <c r="H50" s="5"/>
      <c r="I50" s="5"/>
      <c r="J50" s="150" t="s">
        <v>11532</v>
      </c>
      <c r="K50" s="545" t="s">
        <v>11533</v>
      </c>
      <c r="L50" s="815"/>
      <c r="M50" s="1275"/>
      <c r="N50" s="815"/>
      <c r="O50" s="815"/>
      <c r="P50" s="815"/>
      <c r="Q50" s="815"/>
      <c r="R50" s="815"/>
      <c r="S50" s="815"/>
      <c r="T50" s="815"/>
      <c r="U50" s="815"/>
      <c r="V50" s="815"/>
      <c r="W50" s="5"/>
      <c r="X50" s="815"/>
      <c r="Y50" s="815"/>
      <c r="Z50" s="815"/>
      <c r="AA50" s="815"/>
      <c r="AB50" s="5"/>
      <c r="AC50" s="5"/>
      <c r="AD50" s="815"/>
      <c r="AE50" s="815"/>
      <c r="AF50" s="815"/>
      <c r="AG50" s="5"/>
      <c r="AH50" s="815"/>
      <c r="AI50" s="5"/>
      <c r="AJ50" s="5"/>
      <c r="AK50" s="5"/>
      <c r="AL50" s="5"/>
      <c r="AM50" s="5"/>
      <c r="AN50" s="5"/>
      <c r="AO50" s="5"/>
      <c r="AP50" s="5"/>
      <c r="AQ50" s="5"/>
      <c r="AR50" s="5"/>
      <c r="AS50" s="5"/>
    </row>
    <row r="51">
      <c r="A51" s="1273">
        <v>2.803521073E9</v>
      </c>
      <c r="B51" s="1232" t="s">
        <v>9442</v>
      </c>
      <c r="C51" s="1276" t="s">
        <v>11534</v>
      </c>
      <c r="D51" s="1276" t="s">
        <v>11535</v>
      </c>
      <c r="E51" s="1276" t="s">
        <v>11252</v>
      </c>
      <c r="F51" s="50" t="s">
        <v>11056</v>
      </c>
      <c r="G51" s="966">
        <v>4.0</v>
      </c>
      <c r="I51" s="5"/>
      <c r="J51" s="43"/>
      <c r="K51" s="43" t="s">
        <v>11536</v>
      </c>
      <c r="L51" s="815"/>
      <c r="M51" s="1275"/>
      <c r="N51" s="815"/>
      <c r="O51" s="815"/>
      <c r="P51" s="815"/>
      <c r="Q51" s="815"/>
      <c r="R51" s="815"/>
      <c r="S51" s="815"/>
      <c r="T51" s="815"/>
      <c r="U51" s="815"/>
      <c r="V51" s="815"/>
      <c r="W51" s="5"/>
      <c r="X51" s="815"/>
      <c r="Y51" s="815"/>
      <c r="Z51" s="815"/>
      <c r="AA51" s="815"/>
      <c r="AB51" s="5"/>
      <c r="AC51" s="5"/>
      <c r="AD51" s="815"/>
      <c r="AE51" s="815"/>
      <c r="AF51" s="815"/>
      <c r="AG51" s="5"/>
      <c r="AH51" s="815"/>
      <c r="AI51" s="5"/>
      <c r="AJ51" s="5"/>
      <c r="AK51" s="5"/>
      <c r="AL51" s="5"/>
      <c r="AM51" s="5"/>
      <c r="AN51" s="5"/>
      <c r="AO51" s="5"/>
      <c r="AP51" s="5"/>
      <c r="AQ51" s="5"/>
      <c r="AR51" s="5"/>
      <c r="AS51" s="5"/>
    </row>
    <row r="52">
      <c r="A52" s="1273">
        <v>2.803831087E9</v>
      </c>
      <c r="B52" s="1232" t="s">
        <v>10119</v>
      </c>
      <c r="C52" s="1276" t="s">
        <v>11537</v>
      </c>
      <c r="D52" s="1276" t="s">
        <v>11538</v>
      </c>
      <c r="E52" s="1276" t="s">
        <v>11135</v>
      </c>
      <c r="F52" s="50" t="s">
        <v>11097</v>
      </c>
      <c r="G52" s="966">
        <v>5.0</v>
      </c>
      <c r="H52" s="5"/>
      <c r="I52" s="43" t="s">
        <v>2249</v>
      </c>
      <c r="J52" s="882"/>
      <c r="K52" s="921" t="s">
        <v>11539</v>
      </c>
      <c r="L52" s="851" t="s">
        <v>11540</v>
      </c>
      <c r="M52" s="1275"/>
      <c r="N52" s="43" t="s">
        <v>11541</v>
      </c>
      <c r="O52" s="815"/>
      <c r="P52" s="815"/>
      <c r="Q52" s="815"/>
      <c r="R52" s="815"/>
      <c r="S52" s="43" t="s">
        <v>11542</v>
      </c>
      <c r="T52" s="43" t="s">
        <v>1871</v>
      </c>
      <c r="U52" s="1277">
        <v>1000.0</v>
      </c>
      <c r="V52" s="43" t="s">
        <v>11543</v>
      </c>
      <c r="W52" s="43" t="s">
        <v>11544</v>
      </c>
      <c r="X52" s="50" t="s">
        <v>2249</v>
      </c>
      <c r="Y52" s="815"/>
      <c r="Z52" s="50" t="s">
        <v>2249</v>
      </c>
      <c r="AA52" s="50">
        <v>7.0</v>
      </c>
      <c r="AB52" s="43" t="s">
        <v>11545</v>
      </c>
      <c r="AC52" s="43" t="s">
        <v>7553</v>
      </c>
      <c r="AD52" s="50" t="s">
        <v>7553</v>
      </c>
      <c r="AE52" s="815"/>
      <c r="AF52" s="50">
        <v>0.0</v>
      </c>
      <c r="AG52" s="43" t="s">
        <v>11546</v>
      </c>
      <c r="AH52" s="50">
        <v>2.0</v>
      </c>
      <c r="AI52" s="43" t="s">
        <v>11547</v>
      </c>
      <c r="AJ52" s="43" t="s">
        <v>11548</v>
      </c>
      <c r="AK52" s="43">
        <v>4.0</v>
      </c>
      <c r="AL52" s="43">
        <v>13.0</v>
      </c>
      <c r="AM52" s="43">
        <v>3.0</v>
      </c>
      <c r="AN52" s="43" t="s">
        <v>11549</v>
      </c>
      <c r="AO52" s="43" t="s">
        <v>11550</v>
      </c>
      <c r="AP52" s="43" t="s">
        <v>11551</v>
      </c>
      <c r="AQ52" s="43" t="s">
        <v>11552</v>
      </c>
      <c r="AR52" s="43" t="s">
        <v>11553</v>
      </c>
      <c r="AS52" s="43" t="s">
        <v>11554</v>
      </c>
    </row>
    <row r="53">
      <c r="A53" s="1273">
        <v>2.803900089E9</v>
      </c>
      <c r="B53" s="1232" t="s">
        <v>11555</v>
      </c>
      <c r="C53" s="1276" t="s">
        <v>11556</v>
      </c>
      <c r="D53" s="1276" t="s">
        <v>11557</v>
      </c>
      <c r="E53" s="1276" t="s">
        <v>11558</v>
      </c>
      <c r="F53" s="50" t="s">
        <v>11559</v>
      </c>
      <c r="G53" s="966">
        <v>1.0</v>
      </c>
      <c r="H53" s="5"/>
      <c r="I53" s="5"/>
      <c r="J53" s="5"/>
      <c r="K53" s="851" t="s">
        <v>11560</v>
      </c>
      <c r="L53" s="942" t="s">
        <v>11561</v>
      </c>
      <c r="M53" s="1275"/>
      <c r="N53" s="815"/>
      <c r="O53" s="815"/>
      <c r="P53" s="815"/>
      <c r="Q53" s="815"/>
      <c r="R53" s="815"/>
      <c r="S53" s="815"/>
      <c r="T53" s="815"/>
      <c r="U53" s="815"/>
      <c r="V53" s="815"/>
      <c r="W53" s="5"/>
      <c r="X53" s="815"/>
      <c r="Y53" s="815"/>
      <c r="Z53" s="815"/>
      <c r="AA53" s="815"/>
      <c r="AB53" s="5"/>
      <c r="AC53" s="5"/>
      <c r="AD53" s="815"/>
      <c r="AE53" s="815"/>
      <c r="AF53" s="815"/>
      <c r="AG53" s="5"/>
      <c r="AH53" s="815"/>
      <c r="AI53" s="5"/>
      <c r="AJ53" s="5"/>
      <c r="AK53" s="5"/>
      <c r="AL53" s="5"/>
      <c r="AM53" s="5"/>
      <c r="AN53" s="5"/>
      <c r="AO53" s="5"/>
      <c r="AP53" s="5"/>
      <c r="AQ53" s="5"/>
      <c r="AR53" s="5"/>
      <c r="AS53" s="5"/>
    </row>
    <row r="54">
      <c r="A54" s="76">
        <v>2.804021089E9</v>
      </c>
      <c r="B54" s="1232" t="s">
        <v>9418</v>
      </c>
      <c r="C54" s="1276" t="s">
        <v>10240</v>
      </c>
      <c r="D54" s="1276" t="s">
        <v>11562</v>
      </c>
      <c r="E54" s="1276" t="s">
        <v>10217</v>
      </c>
      <c r="F54" s="50" t="s">
        <v>11563</v>
      </c>
      <c r="G54" s="966">
        <v>3.0</v>
      </c>
      <c r="H54" s="5"/>
      <c r="I54" s="5"/>
      <c r="J54" s="1278" t="s">
        <v>11564</v>
      </c>
      <c r="K54" s="1279" t="s">
        <v>11565</v>
      </c>
      <c r="L54" s="815"/>
      <c r="M54" s="1275"/>
      <c r="N54" s="50" t="s">
        <v>11566</v>
      </c>
      <c r="O54" s="815"/>
      <c r="P54" s="815"/>
      <c r="Q54" s="815"/>
      <c r="R54" s="815"/>
      <c r="S54" s="815"/>
      <c r="T54" s="815"/>
      <c r="U54" s="815"/>
      <c r="V54" s="815"/>
      <c r="W54" s="5"/>
      <c r="X54" s="815"/>
      <c r="Y54" s="815"/>
      <c r="Z54" s="815"/>
      <c r="AA54" s="50" t="s">
        <v>11567</v>
      </c>
      <c r="AB54" s="5"/>
      <c r="AC54" s="5"/>
      <c r="AD54" s="815"/>
      <c r="AE54" s="815"/>
      <c r="AF54" s="815"/>
      <c r="AG54" s="5"/>
      <c r="AH54" s="815"/>
      <c r="AI54" s="5"/>
      <c r="AJ54" s="5"/>
      <c r="AK54" s="5"/>
      <c r="AL54" s="5"/>
      <c r="AM54" s="5"/>
      <c r="AN54" s="5"/>
      <c r="AO54" s="5"/>
      <c r="AP54" s="5"/>
      <c r="AQ54" s="5"/>
      <c r="AR54" s="5"/>
      <c r="AS54" s="5"/>
    </row>
    <row r="55">
      <c r="A55" s="1273">
        <v>2.804111091E9</v>
      </c>
      <c r="B55" s="1232" t="s">
        <v>9456</v>
      </c>
      <c r="C55" s="1276" t="s">
        <v>11568</v>
      </c>
      <c r="D55" s="1276" t="s">
        <v>11569</v>
      </c>
      <c r="E55" s="1276" t="s">
        <v>11570</v>
      </c>
      <c r="F55" s="50" t="s">
        <v>11202</v>
      </c>
      <c r="G55" s="966">
        <v>1.0</v>
      </c>
      <c r="H55" s="5"/>
      <c r="I55" s="5"/>
      <c r="J55" s="363" t="s">
        <v>11571</v>
      </c>
      <c r="K55" s="1280" t="s">
        <v>11572</v>
      </c>
      <c r="L55" s="1281" t="s">
        <v>11573</v>
      </c>
      <c r="M55" s="1275"/>
      <c r="N55" s="50" t="s">
        <v>7382</v>
      </c>
      <c r="O55" s="50" t="s">
        <v>11574</v>
      </c>
      <c r="P55" s="43" t="s">
        <v>11575</v>
      </c>
      <c r="Q55" s="815"/>
      <c r="R55" s="815"/>
      <c r="S55" s="815"/>
      <c r="T55" s="43" t="s">
        <v>11576</v>
      </c>
      <c r="U55" s="1282" t="s">
        <v>11577</v>
      </c>
      <c r="V55" s="50">
        <v>4.0</v>
      </c>
      <c r="W55" s="43" t="s">
        <v>11578</v>
      </c>
      <c r="X55" s="50" t="s">
        <v>983</v>
      </c>
      <c r="Y55" s="815"/>
      <c r="Z55" s="815"/>
      <c r="AA55" s="50" t="s">
        <v>11579</v>
      </c>
      <c r="AB55" s="43" t="s">
        <v>1871</v>
      </c>
      <c r="AC55" s="5"/>
      <c r="AD55" s="815"/>
      <c r="AE55" s="815"/>
      <c r="AF55" s="50">
        <v>0.0</v>
      </c>
      <c r="AG55" s="43" t="s">
        <v>11580</v>
      </c>
      <c r="AH55" s="50">
        <v>2.0</v>
      </c>
      <c r="AI55" s="43">
        <v>4.0</v>
      </c>
      <c r="AJ55" s="43">
        <v>2.0</v>
      </c>
      <c r="AK55" s="43">
        <v>1.0</v>
      </c>
      <c r="AL55" s="43">
        <v>1.0</v>
      </c>
      <c r="AM55" s="43">
        <v>2.0</v>
      </c>
      <c r="AN55" s="43">
        <v>0.0</v>
      </c>
      <c r="AO55" s="43" t="s">
        <v>9858</v>
      </c>
      <c r="AP55" s="43" t="s">
        <v>9858</v>
      </c>
      <c r="AQ55" s="5"/>
      <c r="AR55" s="5"/>
      <c r="AS55" s="5"/>
    </row>
    <row r="56">
      <c r="A56" s="1273" t="s">
        <v>11285</v>
      </c>
      <c r="B56" s="1262" t="s">
        <v>10141</v>
      </c>
      <c r="C56" s="1276" t="s">
        <v>11568</v>
      </c>
      <c r="D56" s="1276" t="s">
        <v>11581</v>
      </c>
      <c r="E56" s="1276" t="s">
        <v>11570</v>
      </c>
      <c r="F56" s="50" t="s">
        <v>11202</v>
      </c>
      <c r="G56" s="966">
        <v>1.0</v>
      </c>
      <c r="H56" s="5"/>
      <c r="I56" s="5"/>
      <c r="J56" s="363" t="s">
        <v>11582</v>
      </c>
      <c r="K56" s="1283" t="s">
        <v>11583</v>
      </c>
      <c r="L56" s="1281" t="s">
        <v>11573</v>
      </c>
      <c r="M56" s="1275"/>
      <c r="N56" s="50" t="s">
        <v>7382</v>
      </c>
      <c r="O56" s="50" t="s">
        <v>11574</v>
      </c>
      <c r="P56" s="43" t="s">
        <v>11575</v>
      </c>
      <c r="Q56" s="815"/>
      <c r="R56" s="815"/>
      <c r="S56" s="815"/>
      <c r="T56" s="43" t="s">
        <v>11576</v>
      </c>
      <c r="U56" s="1282" t="s">
        <v>11577</v>
      </c>
      <c r="V56" s="50">
        <v>4.0</v>
      </c>
      <c r="W56" s="43" t="s">
        <v>11578</v>
      </c>
      <c r="X56" s="50" t="s">
        <v>983</v>
      </c>
      <c r="Y56" s="815"/>
      <c r="Z56" s="815"/>
      <c r="AA56" s="50" t="s">
        <v>11579</v>
      </c>
      <c r="AB56" s="43" t="s">
        <v>1871</v>
      </c>
      <c r="AC56" s="5"/>
      <c r="AD56" s="815"/>
      <c r="AE56" s="815"/>
      <c r="AF56" s="50">
        <v>0.0</v>
      </c>
      <c r="AG56" s="43" t="s">
        <v>11580</v>
      </c>
      <c r="AH56" s="50">
        <v>2.0</v>
      </c>
      <c r="AI56" s="43">
        <v>4.0</v>
      </c>
      <c r="AJ56" s="43">
        <v>2.0</v>
      </c>
      <c r="AK56" s="43">
        <v>1.0</v>
      </c>
      <c r="AL56" s="43">
        <v>1.0</v>
      </c>
      <c r="AM56" s="43">
        <v>2.0</v>
      </c>
      <c r="AN56" s="43">
        <v>0.0</v>
      </c>
      <c r="AO56" s="43" t="s">
        <v>9858</v>
      </c>
      <c r="AP56" s="43" t="s">
        <v>9858</v>
      </c>
      <c r="AQ56" s="5"/>
      <c r="AR56" s="5"/>
      <c r="AS56" s="5"/>
    </row>
    <row r="57">
      <c r="A57" s="1273">
        <v>2.804100142E9</v>
      </c>
      <c r="B57" s="1232" t="s">
        <v>11584</v>
      </c>
      <c r="C57" s="1276" t="s">
        <v>11585</v>
      </c>
      <c r="D57" s="1276"/>
      <c r="E57" s="1276" t="s">
        <v>10841</v>
      </c>
      <c r="F57" s="50" t="s">
        <v>11202</v>
      </c>
      <c r="G57" s="966">
        <v>3.0</v>
      </c>
      <c r="H57" s="5"/>
      <c r="I57" s="5"/>
      <c r="J57" s="5"/>
      <c r="K57" s="5"/>
      <c r="L57" s="815"/>
      <c r="M57" s="1275"/>
      <c r="N57" s="815"/>
      <c r="O57" s="815"/>
      <c r="P57" s="815"/>
      <c r="Q57" s="815"/>
      <c r="R57" s="815"/>
      <c r="S57" s="815"/>
      <c r="T57" s="815"/>
      <c r="U57" s="815"/>
      <c r="V57" s="815"/>
      <c r="W57" s="5"/>
      <c r="X57" s="815"/>
      <c r="Y57" s="815"/>
      <c r="Z57" s="815"/>
      <c r="AA57" s="815"/>
      <c r="AB57" s="5"/>
      <c r="AC57" s="5"/>
      <c r="AD57" s="815"/>
      <c r="AE57" s="815"/>
      <c r="AF57" s="815"/>
      <c r="AG57" s="5"/>
      <c r="AH57" s="815"/>
      <c r="AI57" s="5"/>
      <c r="AJ57" s="5"/>
      <c r="AK57" s="5"/>
      <c r="AL57" s="5"/>
      <c r="AM57" s="5"/>
      <c r="AN57" s="5"/>
      <c r="AO57" s="5"/>
      <c r="AP57" s="5"/>
      <c r="AQ57" s="5"/>
      <c r="AR57" s="5"/>
      <c r="AS57" s="5"/>
    </row>
    <row r="58">
      <c r="A58" s="1273">
        <v>2.801621034E9</v>
      </c>
      <c r="B58" s="1232" t="s">
        <v>9437</v>
      </c>
      <c r="C58" s="1274" t="s">
        <v>11586</v>
      </c>
      <c r="D58" s="1274" t="s">
        <v>11587</v>
      </c>
      <c r="E58" s="1274" t="s">
        <v>11448</v>
      </c>
      <c r="F58" s="50" t="s">
        <v>11356</v>
      </c>
      <c r="G58" s="966">
        <v>2.0</v>
      </c>
      <c r="H58" s="43" t="s">
        <v>10430</v>
      </c>
      <c r="I58" s="5"/>
      <c r="J58" s="363" t="s">
        <v>11588</v>
      </c>
      <c r="K58" s="5"/>
      <c r="L58" s="815"/>
      <c r="M58" s="1275"/>
      <c r="N58" s="815"/>
      <c r="O58" s="815"/>
      <c r="P58" s="815"/>
      <c r="Q58" s="815"/>
      <c r="R58" s="815"/>
      <c r="S58" s="815"/>
      <c r="T58" s="815"/>
      <c r="U58" s="815"/>
      <c r="V58" s="50">
        <v>4.0</v>
      </c>
      <c r="W58" s="50" t="s">
        <v>11589</v>
      </c>
      <c r="X58" s="815"/>
      <c r="Y58" s="815"/>
      <c r="Z58" s="815"/>
      <c r="AA58" s="50">
        <v>6.0</v>
      </c>
      <c r="AB58" s="5"/>
      <c r="AC58" s="5"/>
      <c r="AD58" s="815"/>
      <c r="AE58" s="815"/>
      <c r="AF58" s="815"/>
      <c r="AG58" s="43" t="s">
        <v>11590</v>
      </c>
      <c r="AH58" s="50" t="s">
        <v>11591</v>
      </c>
      <c r="AI58" s="43" t="s">
        <v>11592</v>
      </c>
      <c r="AJ58" s="43" t="s">
        <v>11593</v>
      </c>
      <c r="AK58" s="43" t="s">
        <v>11594</v>
      </c>
      <c r="AL58" s="43" t="s">
        <v>11595</v>
      </c>
      <c r="AM58" s="43" t="s">
        <v>11596</v>
      </c>
      <c r="AN58" s="43" t="s">
        <v>11597</v>
      </c>
      <c r="AO58" s="43" t="s">
        <v>11598</v>
      </c>
      <c r="AP58" s="5"/>
      <c r="AQ58" s="5"/>
      <c r="AR58" s="43" t="s">
        <v>11599</v>
      </c>
      <c r="AS58" s="43" t="s">
        <v>11600</v>
      </c>
    </row>
    <row r="59">
      <c r="A59" s="1284">
        <v>2.803300065E9</v>
      </c>
      <c r="B59" s="1232" t="s">
        <v>9438</v>
      </c>
      <c r="C59" s="1276" t="s">
        <v>11601</v>
      </c>
      <c r="D59" s="1276" t="s">
        <v>11602</v>
      </c>
      <c r="E59" s="1276" t="s">
        <v>11603</v>
      </c>
      <c r="F59" s="50" t="s">
        <v>11121</v>
      </c>
      <c r="G59" s="966">
        <v>3.0</v>
      </c>
      <c r="H59" s="5"/>
      <c r="I59" s="5"/>
      <c r="J59" s="935" t="s">
        <v>11604</v>
      </c>
      <c r="K59" s="1285" t="s">
        <v>11605</v>
      </c>
      <c r="L59" s="815"/>
      <c r="M59" s="1275"/>
      <c r="N59" s="50" t="s">
        <v>7382</v>
      </c>
      <c r="O59" s="815"/>
      <c r="P59" s="815"/>
      <c r="Q59" s="815"/>
      <c r="R59" s="815"/>
      <c r="S59" s="815"/>
      <c r="T59" s="815"/>
      <c r="U59" s="815"/>
      <c r="V59" s="815"/>
      <c r="W59" s="43"/>
      <c r="X59" s="815"/>
      <c r="Y59" s="815"/>
      <c r="Z59" s="815"/>
      <c r="AA59" s="815"/>
      <c r="AB59" s="5"/>
      <c r="AC59" s="5"/>
      <c r="AD59" s="815"/>
      <c r="AE59" s="815"/>
      <c r="AF59" s="815"/>
      <c r="AG59" s="5"/>
      <c r="AH59" s="815"/>
      <c r="AI59" s="43"/>
      <c r="AJ59" s="43"/>
      <c r="AK59" s="43"/>
      <c r="AL59" s="43"/>
      <c r="AM59" s="43"/>
      <c r="AN59" s="43"/>
      <c r="AO59" s="43"/>
      <c r="AP59" s="5"/>
      <c r="AQ59" s="5"/>
      <c r="AR59" s="5"/>
      <c r="AS59" s="5"/>
    </row>
    <row r="60">
      <c r="A60" s="1273">
        <v>2.804821131E9</v>
      </c>
      <c r="B60" s="1232" t="s">
        <v>9498</v>
      </c>
      <c r="C60" s="1276" t="s">
        <v>11606</v>
      </c>
      <c r="D60" s="1276"/>
      <c r="E60" s="1286" t="s">
        <v>11607</v>
      </c>
      <c r="F60" s="50" t="s">
        <v>9637</v>
      </c>
      <c r="G60" s="966">
        <v>2.0</v>
      </c>
      <c r="H60" s="5"/>
      <c r="I60" s="5"/>
      <c r="J60" s="5"/>
      <c r="K60" s="5"/>
      <c r="L60" s="815"/>
      <c r="M60" s="1275"/>
      <c r="N60" s="815"/>
      <c r="O60" s="815"/>
      <c r="P60" s="815"/>
      <c r="Q60" s="815"/>
      <c r="R60" s="815"/>
      <c r="S60" s="815"/>
      <c r="T60" s="815"/>
      <c r="U60" s="815"/>
      <c r="V60" s="815"/>
      <c r="W60" s="5"/>
      <c r="X60" s="815"/>
      <c r="Y60" s="815"/>
      <c r="Z60" s="815"/>
      <c r="AA60" s="815"/>
      <c r="AB60" s="5"/>
      <c r="AC60" s="5"/>
      <c r="AD60" s="815"/>
      <c r="AE60" s="815"/>
      <c r="AF60" s="815"/>
      <c r="AG60" s="5"/>
      <c r="AH60" s="815"/>
      <c r="AI60" s="5"/>
      <c r="AJ60" s="5"/>
      <c r="AK60" s="5"/>
      <c r="AL60" s="5"/>
      <c r="AM60" s="5"/>
      <c r="AN60" s="5"/>
      <c r="AO60" s="5"/>
      <c r="AP60" s="5"/>
      <c r="AQ60" s="5"/>
      <c r="AR60" s="5"/>
      <c r="AS60" s="5"/>
    </row>
    <row r="61">
      <c r="A61" s="1236">
        <v>2.804121093E9</v>
      </c>
      <c r="B61" s="1232" t="s">
        <v>9426</v>
      </c>
      <c r="C61" s="1224" t="s">
        <v>11608</v>
      </c>
      <c r="D61" s="1224" t="s">
        <v>11609</v>
      </c>
      <c r="E61" s="1224" t="s">
        <v>10841</v>
      </c>
      <c r="F61" s="43" t="s">
        <v>11202</v>
      </c>
      <c r="G61" s="481">
        <v>5.0</v>
      </c>
      <c r="H61" s="5"/>
      <c r="I61" s="5"/>
      <c r="J61" s="363" t="s">
        <v>11610</v>
      </c>
      <c r="K61" s="1287" t="s">
        <v>11611</v>
      </c>
      <c r="L61" s="1261" t="s">
        <v>11612</v>
      </c>
      <c r="M61" s="5"/>
      <c r="N61" s="839" t="s">
        <v>11613</v>
      </c>
      <c r="O61" s="1233" t="s">
        <v>11614</v>
      </c>
      <c r="P61" s="1233" t="s">
        <v>11615</v>
      </c>
      <c r="Q61" s="5"/>
      <c r="R61" s="5"/>
      <c r="S61" s="5"/>
      <c r="T61" s="43" t="s">
        <v>11616</v>
      </c>
      <c r="U61" s="43" t="s">
        <v>11617</v>
      </c>
      <c r="V61" s="43" t="s">
        <v>11300</v>
      </c>
      <c r="W61" s="5"/>
      <c r="X61" s="5"/>
      <c r="Y61" s="5"/>
      <c r="Z61" s="5"/>
      <c r="AA61" s="43" t="s">
        <v>11618</v>
      </c>
      <c r="AB61" s="43" t="s">
        <v>1871</v>
      </c>
      <c r="AC61" s="43" t="s">
        <v>11619</v>
      </c>
      <c r="AD61" s="5"/>
      <c r="AE61" s="5"/>
      <c r="AF61" s="43">
        <v>1.0</v>
      </c>
      <c r="AG61" s="43" t="s">
        <v>11620</v>
      </c>
      <c r="AH61" s="43">
        <v>5.0</v>
      </c>
      <c r="AI61" s="43">
        <v>6.0</v>
      </c>
      <c r="AJ61" s="43">
        <v>2.0</v>
      </c>
      <c r="AK61" s="43">
        <v>3.0</v>
      </c>
      <c r="AL61" s="43">
        <v>8.0</v>
      </c>
      <c r="AM61" s="43">
        <v>3.0</v>
      </c>
      <c r="AN61" s="43">
        <v>4.0</v>
      </c>
      <c r="AO61" s="43">
        <v>2.0</v>
      </c>
      <c r="AP61" s="43">
        <v>1.0</v>
      </c>
      <c r="AQ61" s="1288" t="s">
        <v>11621</v>
      </c>
      <c r="AR61" s="839" t="s">
        <v>11622</v>
      </c>
      <c r="AS61" s="43" t="s">
        <v>11623</v>
      </c>
    </row>
    <row r="62">
      <c r="A62" s="1273">
        <v>2.801621118E9</v>
      </c>
      <c r="B62" s="1232" t="s">
        <v>9473</v>
      </c>
      <c r="C62" s="1276" t="s">
        <v>11624</v>
      </c>
      <c r="D62" s="1276" t="s">
        <v>11625</v>
      </c>
      <c r="E62" s="1276" t="s">
        <v>11626</v>
      </c>
      <c r="F62" s="50" t="s">
        <v>11356</v>
      </c>
      <c r="G62" s="966">
        <v>2.0</v>
      </c>
      <c r="H62" s="43">
        <v>1970.0</v>
      </c>
      <c r="I62" s="5"/>
      <c r="J62" s="5"/>
      <c r="K62" s="5"/>
      <c r="L62" s="851" t="s">
        <v>11627</v>
      </c>
      <c r="M62" s="1275"/>
      <c r="N62" s="50" t="s">
        <v>11628</v>
      </c>
      <c r="O62" s="50" t="s">
        <v>11629</v>
      </c>
      <c r="P62" s="43" t="s">
        <v>11630</v>
      </c>
      <c r="Q62" s="815"/>
      <c r="R62" s="815"/>
      <c r="S62" s="50" t="s">
        <v>11631</v>
      </c>
      <c r="T62" s="50" t="s">
        <v>11632</v>
      </c>
      <c r="U62" s="815"/>
      <c r="V62" s="43" t="s">
        <v>11633</v>
      </c>
      <c r="W62" s="43" t="s">
        <v>11062</v>
      </c>
      <c r="X62" s="815"/>
      <c r="Y62" s="815"/>
      <c r="Z62" s="815"/>
      <c r="AA62" s="43" t="s">
        <v>11634</v>
      </c>
      <c r="AB62" s="43" t="s">
        <v>11635</v>
      </c>
      <c r="AC62" s="43" t="s">
        <v>11636</v>
      </c>
      <c r="AD62" s="815"/>
      <c r="AE62" s="1289">
        <v>1.0</v>
      </c>
      <c r="AF62" s="246">
        <v>0.0</v>
      </c>
      <c r="AG62" s="245" t="s">
        <v>11637</v>
      </c>
      <c r="AH62" s="50">
        <v>1.0</v>
      </c>
      <c r="AI62" s="43">
        <v>3.0</v>
      </c>
      <c r="AJ62" s="43">
        <v>1.0</v>
      </c>
      <c r="AK62" s="43">
        <v>1.0</v>
      </c>
      <c r="AL62" s="43">
        <v>1.0</v>
      </c>
      <c r="AM62" s="43">
        <v>1.0</v>
      </c>
      <c r="AN62" s="43">
        <v>1.0</v>
      </c>
      <c r="AO62" s="5"/>
      <c r="AP62" s="43" t="s">
        <v>1871</v>
      </c>
      <c r="AQ62" s="5"/>
      <c r="AR62" s="43" t="s">
        <v>11638</v>
      </c>
      <c r="AS62" s="43" t="s">
        <v>11639</v>
      </c>
    </row>
    <row r="63">
      <c r="A63" s="1273">
        <v>2.803800129E9</v>
      </c>
      <c r="B63" s="1232" t="s">
        <v>11640</v>
      </c>
      <c r="C63" s="1276" t="s">
        <v>11641</v>
      </c>
      <c r="D63" s="1276"/>
      <c r="E63" s="1276" t="s">
        <v>11642</v>
      </c>
      <c r="F63" s="50" t="s">
        <v>11097</v>
      </c>
      <c r="G63" s="966">
        <v>1.0</v>
      </c>
      <c r="H63" s="5"/>
      <c r="I63" s="5"/>
      <c r="J63" s="5"/>
      <c r="K63" s="5"/>
      <c r="L63" s="815"/>
      <c r="M63" s="1275"/>
      <c r="N63" s="815"/>
      <c r="O63" s="815"/>
      <c r="P63" s="815"/>
      <c r="Q63" s="815"/>
      <c r="R63" s="815"/>
      <c r="S63" s="815"/>
      <c r="T63" s="815"/>
      <c r="U63" s="815"/>
      <c r="V63" s="815"/>
      <c r="W63" s="5"/>
      <c r="X63" s="815"/>
      <c r="Y63" s="815"/>
      <c r="Z63" s="815"/>
      <c r="AA63" s="815"/>
      <c r="AB63" s="5"/>
      <c r="AC63" s="5"/>
      <c r="AD63" s="815"/>
      <c r="AE63" s="815"/>
      <c r="AF63" s="815"/>
      <c r="AG63" s="5"/>
      <c r="AH63" s="815"/>
      <c r="AI63" s="5"/>
      <c r="AJ63" s="5"/>
      <c r="AK63" s="5"/>
      <c r="AL63" s="5"/>
      <c r="AM63" s="5"/>
      <c r="AN63" s="43"/>
      <c r="AO63" s="5"/>
      <c r="AP63" s="5"/>
      <c r="AQ63" s="5"/>
      <c r="AR63" s="5"/>
      <c r="AS63" s="5"/>
    </row>
    <row r="64">
      <c r="A64" s="1273">
        <v>2.802821059E9</v>
      </c>
      <c r="B64" s="1232" t="s">
        <v>9470</v>
      </c>
      <c r="C64" s="1274" t="s">
        <v>11643</v>
      </c>
      <c r="D64" s="1274" t="s">
        <v>11644</v>
      </c>
      <c r="E64" s="1274" t="s">
        <v>10360</v>
      </c>
      <c r="F64" s="50" t="s">
        <v>11328</v>
      </c>
      <c r="G64" s="966">
        <v>2.0</v>
      </c>
      <c r="H64" s="5"/>
      <c r="I64" s="5"/>
      <c r="J64" s="5"/>
      <c r="K64" s="5"/>
      <c r="L64" s="851" t="s">
        <v>11645</v>
      </c>
      <c r="M64" s="1275"/>
      <c r="N64" s="50" t="s">
        <v>7382</v>
      </c>
      <c r="O64" s="50" t="s">
        <v>11646</v>
      </c>
      <c r="P64" s="815"/>
      <c r="Q64" s="815"/>
      <c r="R64" s="815"/>
      <c r="S64" s="815"/>
      <c r="T64" s="815"/>
      <c r="U64" s="815"/>
      <c r="V64" s="50">
        <v>3.0</v>
      </c>
      <c r="W64" s="43" t="s">
        <v>7399</v>
      </c>
      <c r="X64" s="43" t="s">
        <v>11647</v>
      </c>
      <c r="Y64" s="815"/>
      <c r="Z64" s="50" t="s">
        <v>7376</v>
      </c>
      <c r="AA64" s="50" t="s">
        <v>11648</v>
      </c>
      <c r="AB64" s="43" t="s">
        <v>7399</v>
      </c>
      <c r="AC64" s="5"/>
      <c r="AD64" s="815"/>
      <c r="AE64" s="815"/>
      <c r="AF64" s="815"/>
      <c r="AG64" s="5"/>
      <c r="AH64" s="50">
        <v>2.0</v>
      </c>
      <c r="AI64" s="43">
        <v>2.0</v>
      </c>
      <c r="AJ64" s="43">
        <v>2.0</v>
      </c>
      <c r="AK64" s="43">
        <v>1.0</v>
      </c>
      <c r="AL64" s="43">
        <v>5.0</v>
      </c>
      <c r="AM64" s="43">
        <v>1.0</v>
      </c>
      <c r="AN64" s="43">
        <v>2.0</v>
      </c>
      <c r="AO64" s="5"/>
      <c r="AP64" s="5"/>
      <c r="AQ64" s="5"/>
      <c r="AR64" s="43" t="s">
        <v>11649</v>
      </c>
      <c r="AS64" s="43" t="s">
        <v>11554</v>
      </c>
    </row>
    <row r="65">
      <c r="A65" s="1273">
        <v>2.800521023E9</v>
      </c>
      <c r="B65" s="1244" t="s">
        <v>9413</v>
      </c>
      <c r="C65" s="1290" t="s">
        <v>11650</v>
      </c>
      <c r="D65" s="1290" t="s">
        <v>11651</v>
      </c>
      <c r="E65" s="1290" t="s">
        <v>7694</v>
      </c>
      <c r="F65" s="50" t="s">
        <v>11104</v>
      </c>
      <c r="G65" s="966" t="s">
        <v>11652</v>
      </c>
      <c r="H65" s="5"/>
      <c r="I65" s="5"/>
      <c r="J65" s="545" t="s">
        <v>11653</v>
      </c>
      <c r="K65" s="43" t="s">
        <v>11654</v>
      </c>
      <c r="L65" s="546" t="s">
        <v>11655</v>
      </c>
      <c r="M65" s="1275"/>
      <c r="N65" s="50" t="s">
        <v>11656</v>
      </c>
      <c r="O65" s="50" t="s">
        <v>11657</v>
      </c>
      <c r="P65" s="363" t="s">
        <v>11658</v>
      </c>
      <c r="Q65" s="815"/>
      <c r="R65" s="815"/>
      <c r="S65" s="815"/>
      <c r="T65" s="815"/>
      <c r="U65" s="815"/>
      <c r="V65" s="815"/>
      <c r="W65" s="5"/>
      <c r="X65" s="815"/>
      <c r="Y65" s="815"/>
      <c r="Z65" s="815"/>
      <c r="AA65" s="815"/>
      <c r="AB65" s="5"/>
      <c r="AC65" s="5"/>
      <c r="AD65" s="815"/>
      <c r="AE65" s="815"/>
      <c r="AF65" s="815"/>
      <c r="AG65" s="5"/>
      <c r="AH65" s="815"/>
      <c r="AI65" s="5"/>
      <c r="AJ65" s="5"/>
      <c r="AK65" s="5"/>
      <c r="AL65" s="5"/>
      <c r="AM65" s="5"/>
      <c r="AN65" s="5"/>
      <c r="AO65" s="5"/>
      <c r="AP65" s="5"/>
      <c r="AQ65" s="5"/>
      <c r="AR65" s="5"/>
      <c r="AS65" s="5"/>
    </row>
    <row r="66">
      <c r="A66" s="1273" t="s">
        <v>11285</v>
      </c>
      <c r="B66" s="1244" t="s">
        <v>9413</v>
      </c>
      <c r="C66" s="50"/>
      <c r="D66" s="50"/>
      <c r="E66" s="50"/>
      <c r="F66" s="50"/>
      <c r="G66" s="966"/>
      <c r="H66" s="5"/>
      <c r="I66" s="5"/>
      <c r="J66" s="5"/>
      <c r="K66" s="5"/>
      <c r="L66" s="815"/>
      <c r="M66" s="1275"/>
      <c r="N66" s="815"/>
      <c r="O66" s="815"/>
      <c r="P66" s="815"/>
      <c r="Q66" s="815"/>
      <c r="R66" s="815"/>
      <c r="S66" s="815"/>
      <c r="T66" s="815"/>
      <c r="U66" s="815"/>
      <c r="V66" s="815"/>
      <c r="W66" s="5"/>
      <c r="X66" s="815"/>
      <c r="Y66" s="815"/>
      <c r="Z66" s="815"/>
      <c r="AA66" s="815"/>
      <c r="AB66" s="5"/>
      <c r="AC66" s="5"/>
      <c r="AD66" s="815"/>
      <c r="AE66" s="815"/>
      <c r="AF66" s="815"/>
      <c r="AG66" s="5"/>
      <c r="AH66" s="815"/>
      <c r="AI66" s="5"/>
      <c r="AJ66" s="5"/>
      <c r="AK66" s="5"/>
      <c r="AL66" s="5"/>
      <c r="AM66" s="5"/>
      <c r="AN66" s="5"/>
      <c r="AO66" s="5"/>
      <c r="AP66" s="5"/>
      <c r="AQ66" s="5"/>
      <c r="AR66" s="5"/>
      <c r="AS66" s="5"/>
    </row>
    <row r="67" ht="51.75" customHeight="1">
      <c r="A67" s="1273">
        <v>2.803521123E9</v>
      </c>
      <c r="B67" s="1232" t="s">
        <v>9499</v>
      </c>
      <c r="C67" s="1274" t="s">
        <v>11659</v>
      </c>
      <c r="D67" s="1274"/>
      <c r="E67" s="1274" t="s">
        <v>11660</v>
      </c>
      <c r="F67" s="50" t="s">
        <v>11056</v>
      </c>
      <c r="G67" s="966">
        <v>3.0</v>
      </c>
      <c r="H67" s="5"/>
      <c r="I67" s="5"/>
      <c r="J67" s="5"/>
      <c r="K67" s="5"/>
      <c r="L67" s="815"/>
      <c r="M67" s="1275"/>
      <c r="N67" s="815"/>
      <c r="O67" s="815"/>
      <c r="P67" s="815"/>
      <c r="Q67" s="815"/>
      <c r="R67" s="815"/>
      <c r="S67" s="815"/>
      <c r="T67" s="815"/>
      <c r="U67" s="815"/>
      <c r="V67" s="815"/>
      <c r="W67" s="5"/>
      <c r="X67" s="815"/>
      <c r="Y67" s="815"/>
      <c r="Z67" s="815"/>
      <c r="AA67" s="815"/>
      <c r="AB67" s="5"/>
      <c r="AC67" s="5"/>
      <c r="AD67" s="815"/>
      <c r="AE67" s="815"/>
      <c r="AF67" s="815"/>
      <c r="AG67" s="5"/>
      <c r="AH67" s="815"/>
      <c r="AI67" s="5"/>
      <c r="AJ67" s="5"/>
      <c r="AK67" s="5"/>
      <c r="AL67" s="5"/>
      <c r="AM67" s="5"/>
      <c r="AN67" s="5"/>
      <c r="AO67" s="5"/>
      <c r="AP67" s="5"/>
      <c r="AQ67" s="5"/>
      <c r="AR67" s="5"/>
      <c r="AS67" s="5"/>
    </row>
    <row r="68">
      <c r="A68" s="1273">
        <v>2.803521079E9</v>
      </c>
      <c r="B68" s="1232" t="s">
        <v>9500</v>
      </c>
      <c r="C68" s="1276" t="s">
        <v>11661</v>
      </c>
      <c r="D68" s="1276"/>
      <c r="E68" s="1276" t="s">
        <v>11662</v>
      </c>
      <c r="F68" s="50" t="s">
        <v>11056</v>
      </c>
      <c r="G68" s="966">
        <v>3.0</v>
      </c>
      <c r="H68" s="5"/>
      <c r="I68" s="5"/>
      <c r="J68" s="43" t="s">
        <v>11663</v>
      </c>
      <c r="K68" s="5"/>
      <c r="L68" s="815"/>
      <c r="M68" s="1275"/>
      <c r="N68" s="815"/>
      <c r="O68" s="815"/>
      <c r="P68" s="815"/>
      <c r="Q68" s="815"/>
      <c r="R68" s="815"/>
      <c r="S68" s="815"/>
      <c r="T68" s="815"/>
      <c r="U68" s="815"/>
      <c r="V68" s="815"/>
      <c r="W68" s="5"/>
      <c r="X68" s="815"/>
      <c r="Y68" s="815"/>
      <c r="Z68" s="815"/>
      <c r="AA68" s="815"/>
      <c r="AB68" s="5"/>
      <c r="AC68" s="5"/>
      <c r="AD68" s="815"/>
      <c r="AE68" s="815"/>
      <c r="AF68" s="815"/>
      <c r="AG68" s="5"/>
      <c r="AH68" s="815"/>
      <c r="AI68" s="5"/>
      <c r="AJ68" s="5"/>
      <c r="AK68" s="5"/>
      <c r="AL68" s="5"/>
      <c r="AM68" s="5"/>
      <c r="AN68" s="5"/>
      <c r="AO68" s="5"/>
      <c r="AP68" s="5"/>
      <c r="AQ68" s="5"/>
      <c r="AR68" s="5"/>
      <c r="AS68" s="5"/>
    </row>
    <row r="69">
      <c r="A69" s="1273">
        <v>2.804121092E9</v>
      </c>
      <c r="B69" s="1232" t="s">
        <v>9501</v>
      </c>
      <c r="C69" s="1276" t="s">
        <v>11664</v>
      </c>
      <c r="D69" s="1276" t="s">
        <v>11665</v>
      </c>
      <c r="E69" s="1276" t="s">
        <v>10841</v>
      </c>
      <c r="F69" s="50" t="s">
        <v>11202</v>
      </c>
      <c r="G69" s="966">
        <v>2.0</v>
      </c>
      <c r="H69" s="5"/>
      <c r="I69" s="5"/>
      <c r="J69" s="5"/>
      <c r="K69" s="5"/>
      <c r="L69" s="815"/>
      <c r="M69" s="1275"/>
      <c r="N69" s="815"/>
      <c r="O69" s="815"/>
      <c r="P69" s="815"/>
      <c r="Q69" s="815"/>
      <c r="R69" s="815"/>
      <c r="S69" s="815"/>
      <c r="T69" s="815"/>
      <c r="U69" s="815"/>
      <c r="V69" s="815"/>
      <c r="W69" s="5"/>
      <c r="X69" s="815"/>
      <c r="Y69" s="815"/>
      <c r="Z69" s="815"/>
      <c r="AA69" s="815"/>
      <c r="AB69" s="5"/>
      <c r="AC69" s="5"/>
      <c r="AD69" s="815"/>
      <c r="AE69" s="815"/>
      <c r="AF69" s="815"/>
      <c r="AG69" s="5"/>
      <c r="AH69" s="815"/>
      <c r="AI69" s="5"/>
      <c r="AJ69" s="5"/>
      <c r="AK69" s="5"/>
      <c r="AL69" s="5"/>
      <c r="AM69" s="5"/>
      <c r="AN69" s="5"/>
      <c r="AO69" s="5"/>
      <c r="AP69" s="5"/>
      <c r="AQ69" s="5"/>
      <c r="AR69" s="5"/>
      <c r="AS69" s="5"/>
    </row>
    <row r="70">
      <c r="A70" s="1273">
        <v>2.804812138E9</v>
      </c>
      <c r="B70" s="1232" t="s">
        <v>10139</v>
      </c>
      <c r="C70" s="1276" t="s">
        <v>11666</v>
      </c>
      <c r="D70" s="1276"/>
      <c r="E70" s="1276" t="s">
        <v>7523</v>
      </c>
      <c r="F70" s="50" t="s">
        <v>9637</v>
      </c>
      <c r="G70" s="966">
        <v>1.0</v>
      </c>
      <c r="H70" s="5"/>
      <c r="I70" s="5"/>
      <c r="J70" s="5"/>
      <c r="K70" s="5"/>
      <c r="L70" s="815"/>
      <c r="M70" s="1275"/>
      <c r="N70" s="50" t="s">
        <v>7382</v>
      </c>
      <c r="O70" s="50" t="s">
        <v>11667</v>
      </c>
      <c r="P70" s="942" t="s">
        <v>11668</v>
      </c>
      <c r="Q70" s="815"/>
      <c r="R70" s="815"/>
      <c r="S70" s="815"/>
      <c r="T70" s="50" t="s">
        <v>11669</v>
      </c>
      <c r="U70" s="815"/>
      <c r="V70" s="50">
        <v>3.0</v>
      </c>
      <c r="W70" s="43" t="s">
        <v>11212</v>
      </c>
      <c r="X70" s="50" t="s">
        <v>2249</v>
      </c>
      <c r="Y70" s="815"/>
      <c r="Z70" s="815"/>
      <c r="AA70" s="815"/>
      <c r="AB70" s="43" t="s">
        <v>1871</v>
      </c>
      <c r="AC70" s="5"/>
      <c r="AD70" s="815"/>
      <c r="AE70" s="815"/>
      <c r="AF70" s="815"/>
      <c r="AG70" s="43" t="s">
        <v>11670</v>
      </c>
      <c r="AH70" s="50">
        <v>4.0</v>
      </c>
      <c r="AI70" s="43">
        <v>1.0</v>
      </c>
      <c r="AJ70" s="43">
        <v>3.0</v>
      </c>
      <c r="AK70" s="43">
        <v>1.0</v>
      </c>
      <c r="AL70" s="43">
        <v>2.0</v>
      </c>
      <c r="AM70" s="43">
        <v>0.0</v>
      </c>
      <c r="AN70" s="43">
        <v>1.0</v>
      </c>
      <c r="AO70" s="43" t="s">
        <v>11671</v>
      </c>
      <c r="AP70" s="5"/>
      <c r="AQ70" s="5"/>
      <c r="AR70" s="5"/>
      <c r="AS70" s="43" t="s">
        <v>11672</v>
      </c>
    </row>
    <row r="71" ht="54.75" customHeight="1">
      <c r="A71" s="1273">
        <v>2.804800139E9</v>
      </c>
      <c r="B71" s="1232" t="s">
        <v>9503</v>
      </c>
      <c r="C71" s="1276" t="s">
        <v>11673</v>
      </c>
      <c r="D71" s="1276" t="s">
        <v>11673</v>
      </c>
      <c r="E71" s="1276" t="s">
        <v>11674</v>
      </c>
      <c r="F71" s="50" t="s">
        <v>9637</v>
      </c>
      <c r="G71" s="966">
        <v>1.0</v>
      </c>
      <c r="H71" s="5"/>
      <c r="I71" s="5"/>
      <c r="J71" s="5"/>
      <c r="K71" s="5"/>
      <c r="L71" s="815"/>
      <c r="M71" s="851" t="s">
        <v>11675</v>
      </c>
      <c r="N71" s="815"/>
      <c r="O71" s="815"/>
      <c r="P71" s="815"/>
      <c r="Q71" s="815"/>
      <c r="R71" s="815"/>
      <c r="S71" s="815"/>
      <c r="T71" s="815"/>
      <c r="U71" s="815"/>
      <c r="V71" s="815"/>
      <c r="W71" s="5"/>
      <c r="X71" s="815"/>
      <c r="Y71" s="815"/>
      <c r="Z71" s="815"/>
      <c r="AA71" s="815"/>
      <c r="AB71" s="5"/>
      <c r="AC71" s="5"/>
      <c r="AD71" s="815"/>
      <c r="AE71" s="815"/>
      <c r="AF71" s="815"/>
      <c r="AG71" s="5"/>
      <c r="AH71" s="815"/>
      <c r="AI71" s="5"/>
      <c r="AJ71" s="5"/>
      <c r="AK71" s="5"/>
      <c r="AL71" s="5"/>
      <c r="AM71" s="5"/>
      <c r="AN71" s="5"/>
      <c r="AO71" s="5"/>
      <c r="AP71" s="5"/>
      <c r="AQ71" s="5"/>
      <c r="AR71" s="5"/>
      <c r="AS71" s="5"/>
    </row>
    <row r="72">
      <c r="A72" s="1273">
        <v>2.801411116E9</v>
      </c>
      <c r="B72" s="1232" t="s">
        <v>9504</v>
      </c>
      <c r="C72" s="1276" t="s">
        <v>11676</v>
      </c>
      <c r="D72" s="1276"/>
      <c r="E72" s="1276" t="s">
        <v>11677</v>
      </c>
      <c r="F72" s="50" t="s">
        <v>11678</v>
      </c>
      <c r="G72" s="966">
        <v>2.0</v>
      </c>
      <c r="H72" s="5"/>
      <c r="I72" s="5"/>
      <c r="J72" s="5"/>
      <c r="K72" s="5"/>
      <c r="L72" s="815"/>
      <c r="M72" s="1275"/>
      <c r="N72" s="815"/>
      <c r="O72" s="815"/>
      <c r="P72" s="815"/>
      <c r="Q72" s="815"/>
      <c r="R72" s="815"/>
      <c r="S72" s="815"/>
      <c r="T72" s="815"/>
      <c r="U72" s="815"/>
      <c r="V72" s="815"/>
      <c r="W72" s="5"/>
      <c r="X72" s="815"/>
      <c r="Y72" s="815"/>
      <c r="Z72" s="815"/>
      <c r="AA72" s="815"/>
      <c r="AB72" s="5"/>
      <c r="AC72" s="5"/>
      <c r="AD72" s="815"/>
      <c r="AE72" s="815"/>
      <c r="AF72" s="815"/>
      <c r="AG72" s="5"/>
      <c r="AH72" s="815"/>
      <c r="AI72" s="5"/>
      <c r="AJ72" s="5"/>
      <c r="AK72" s="5"/>
      <c r="AL72" s="5"/>
      <c r="AM72" s="5"/>
      <c r="AN72" s="5"/>
      <c r="AO72" s="5"/>
      <c r="AP72" s="5"/>
      <c r="AQ72" s="5"/>
      <c r="AR72" s="5"/>
      <c r="AS72" s="5"/>
    </row>
    <row r="73">
      <c r="A73" s="1273">
        <v>2.803500141E9</v>
      </c>
      <c r="B73" s="1291" t="s">
        <v>9487</v>
      </c>
      <c r="C73" s="1276" t="s">
        <v>11119</v>
      </c>
      <c r="D73" s="1276" t="s">
        <v>11679</v>
      </c>
      <c r="E73" s="1276" t="s">
        <v>7377</v>
      </c>
      <c r="F73" s="50" t="s">
        <v>11056</v>
      </c>
      <c r="G73" s="966">
        <v>1.0</v>
      </c>
      <c r="H73" s="5"/>
      <c r="I73" s="5"/>
      <c r="J73" s="5"/>
      <c r="K73" s="5"/>
      <c r="L73" s="815"/>
      <c r="M73" s="1275"/>
      <c r="N73" s="815"/>
      <c r="O73" s="815"/>
      <c r="P73" s="815"/>
      <c r="Q73" s="815"/>
      <c r="R73" s="815"/>
      <c r="S73" s="815"/>
      <c r="T73" s="815"/>
      <c r="U73" s="815"/>
      <c r="V73" s="815"/>
      <c r="W73" s="5"/>
      <c r="X73" s="815"/>
      <c r="Y73" s="815"/>
      <c r="Z73" s="815"/>
      <c r="AA73" s="815"/>
      <c r="AB73" s="5"/>
      <c r="AC73" s="5"/>
      <c r="AD73" s="815"/>
      <c r="AE73" s="815"/>
      <c r="AF73" s="815"/>
      <c r="AG73" s="5"/>
      <c r="AH73" s="50">
        <v>1.0</v>
      </c>
      <c r="AI73" s="43">
        <v>1.0</v>
      </c>
      <c r="AJ73" s="43">
        <v>1.0</v>
      </c>
      <c r="AK73" s="43">
        <v>1.0</v>
      </c>
      <c r="AL73" s="43">
        <v>1.0</v>
      </c>
      <c r="AM73" s="43">
        <v>0.0</v>
      </c>
      <c r="AN73" s="43">
        <v>1.0</v>
      </c>
      <c r="AO73" s="43" t="s">
        <v>2249</v>
      </c>
      <c r="AP73" s="43" t="s">
        <v>2249</v>
      </c>
      <c r="AQ73" s="5"/>
      <c r="AR73" s="5"/>
      <c r="AS73" s="5"/>
    </row>
    <row r="74">
      <c r="A74" s="1273">
        <v>2.80243105E9</v>
      </c>
      <c r="B74" s="1232" t="s">
        <v>9505</v>
      </c>
      <c r="C74" s="1276" t="s">
        <v>11680</v>
      </c>
      <c r="D74" s="1276" t="s">
        <v>11681</v>
      </c>
      <c r="E74" s="1276" t="s">
        <v>10589</v>
      </c>
      <c r="F74" s="50" t="s">
        <v>11086</v>
      </c>
      <c r="G74" s="966">
        <v>2.0</v>
      </c>
      <c r="H74" s="5"/>
      <c r="I74" s="5"/>
      <c r="J74" s="1292" t="s">
        <v>11682</v>
      </c>
      <c r="K74" s="5"/>
      <c r="L74" s="815"/>
      <c r="M74" s="1275"/>
      <c r="N74" s="50" t="s">
        <v>7382</v>
      </c>
      <c r="O74" s="50" t="s">
        <v>11683</v>
      </c>
      <c r="P74" s="815"/>
      <c r="Q74" s="815"/>
      <c r="R74" s="815"/>
      <c r="S74" s="815"/>
      <c r="T74" s="50" t="s">
        <v>1871</v>
      </c>
      <c r="U74" s="815"/>
      <c r="V74" s="50">
        <v>3.0</v>
      </c>
      <c r="W74" s="43" t="s">
        <v>11684</v>
      </c>
      <c r="X74" s="50" t="s">
        <v>2249</v>
      </c>
      <c r="Y74" s="815"/>
      <c r="Z74" s="815"/>
      <c r="AA74" s="50">
        <v>3.0</v>
      </c>
      <c r="AB74" s="43" t="s">
        <v>1871</v>
      </c>
      <c r="AC74" s="5"/>
      <c r="AD74" s="815"/>
      <c r="AE74" s="815"/>
      <c r="AF74" s="50" t="s">
        <v>2249</v>
      </c>
      <c r="AG74" s="43" t="s">
        <v>11685</v>
      </c>
      <c r="AH74" s="50" t="s">
        <v>11686</v>
      </c>
      <c r="AI74" s="43">
        <v>2.0</v>
      </c>
      <c r="AJ74" s="43">
        <v>2.0</v>
      </c>
      <c r="AK74" s="43">
        <v>1.0</v>
      </c>
      <c r="AL74" s="43">
        <v>3.0</v>
      </c>
      <c r="AM74" s="43">
        <v>2.0</v>
      </c>
      <c r="AN74" s="43">
        <v>1.0</v>
      </c>
      <c r="AO74" s="43" t="s">
        <v>11687</v>
      </c>
      <c r="AP74" s="5"/>
      <c r="AQ74" s="5"/>
      <c r="AR74" s="5"/>
      <c r="AS74" s="43" t="s">
        <v>11688</v>
      </c>
    </row>
    <row r="75">
      <c r="A75" s="1273">
        <v>2.802121043E9</v>
      </c>
      <c r="B75" s="1232" t="s">
        <v>9482</v>
      </c>
      <c r="C75" s="1276" t="s">
        <v>11689</v>
      </c>
      <c r="D75" s="1276" t="s">
        <v>11689</v>
      </c>
      <c r="E75" s="1276" t="s">
        <v>11353</v>
      </c>
      <c r="F75" s="50" t="s">
        <v>11346</v>
      </c>
      <c r="G75" s="966">
        <v>3.0</v>
      </c>
      <c r="H75" s="5"/>
      <c r="I75" s="5"/>
      <c r="J75" s="5"/>
      <c r="K75" s="5"/>
      <c r="L75" s="815"/>
      <c r="M75" s="1275"/>
      <c r="N75" s="50" t="s">
        <v>7382</v>
      </c>
      <c r="P75" s="50" t="s">
        <v>11690</v>
      </c>
      <c r="Q75" s="50" t="s">
        <v>2249</v>
      </c>
      <c r="R75" s="815"/>
      <c r="S75" s="50" t="s">
        <v>11691</v>
      </c>
      <c r="T75" s="50" t="s">
        <v>11692</v>
      </c>
      <c r="U75" s="815"/>
      <c r="V75" s="50">
        <v>3.0</v>
      </c>
      <c r="W75" s="43" t="s">
        <v>7399</v>
      </c>
      <c r="X75" s="50" t="s">
        <v>7376</v>
      </c>
      <c r="Y75" s="815"/>
      <c r="Z75" s="50" t="s">
        <v>7376</v>
      </c>
      <c r="AA75" s="815"/>
      <c r="AB75" s="43" t="s">
        <v>1871</v>
      </c>
      <c r="AC75" s="5"/>
      <c r="AD75" s="815"/>
      <c r="AE75" s="815"/>
      <c r="AF75" s="50" t="s">
        <v>2249</v>
      </c>
      <c r="AG75" s="43" t="s">
        <v>11693</v>
      </c>
      <c r="AH75" s="50">
        <v>2.0</v>
      </c>
      <c r="AI75" s="43">
        <v>4.0</v>
      </c>
      <c r="AJ75" s="43">
        <v>3.0</v>
      </c>
      <c r="AK75" s="43">
        <v>1.0</v>
      </c>
      <c r="AL75" s="43">
        <v>3.0</v>
      </c>
      <c r="AM75" s="43">
        <v>2.0</v>
      </c>
      <c r="AN75" s="43">
        <v>1.0</v>
      </c>
      <c r="AO75" s="5"/>
      <c r="AP75" s="5"/>
      <c r="AQ75" s="5"/>
      <c r="AR75" s="5"/>
      <c r="AS75" s="5"/>
    </row>
    <row r="76">
      <c r="A76" s="1273">
        <v>2.800521017E9</v>
      </c>
      <c r="B76" s="1232" t="s">
        <v>9427</v>
      </c>
      <c r="C76" s="1276" t="s">
        <v>11694</v>
      </c>
      <c r="D76" s="1276" t="s">
        <v>11695</v>
      </c>
      <c r="E76" s="1276" t="s">
        <v>11103</v>
      </c>
      <c r="F76" s="50" t="s">
        <v>11104</v>
      </c>
      <c r="G76" s="966">
        <v>5.0</v>
      </c>
      <c r="H76" s="5"/>
      <c r="I76" s="5"/>
      <c r="J76" s="43" t="s">
        <v>11696</v>
      </c>
      <c r="K76" s="363" t="s">
        <v>11697</v>
      </c>
      <c r="L76" s="967" t="s">
        <v>11698</v>
      </c>
      <c r="M76" s="1275"/>
      <c r="N76" s="50" t="s">
        <v>11699</v>
      </c>
      <c r="O76" s="50" t="s">
        <v>11700</v>
      </c>
      <c r="P76" s="50" t="s">
        <v>11701</v>
      </c>
      <c r="Q76" s="50" t="s">
        <v>11702</v>
      </c>
      <c r="R76" s="50" t="s">
        <v>11703</v>
      </c>
      <c r="S76" s="815"/>
      <c r="T76" s="1293" t="s">
        <v>11704</v>
      </c>
      <c r="U76" s="50" t="s">
        <v>11705</v>
      </c>
      <c r="V76" s="50">
        <v>4.0</v>
      </c>
      <c r="W76" s="43" t="s">
        <v>11706</v>
      </c>
      <c r="X76" s="815"/>
      <c r="Y76" s="815"/>
      <c r="Z76" s="50" t="s">
        <v>7376</v>
      </c>
      <c r="AA76" s="50" t="s">
        <v>11707</v>
      </c>
      <c r="AB76" s="43" t="s">
        <v>1871</v>
      </c>
      <c r="AC76" s="5"/>
      <c r="AD76" s="815"/>
      <c r="AE76" s="815"/>
      <c r="AF76" s="50" t="s">
        <v>2249</v>
      </c>
      <c r="AG76" s="5"/>
      <c r="AH76" s="50" t="s">
        <v>11708</v>
      </c>
      <c r="AI76" s="43">
        <v>4.0</v>
      </c>
      <c r="AJ76" s="43">
        <v>2.0</v>
      </c>
      <c r="AK76" s="43">
        <v>5.0</v>
      </c>
      <c r="AL76" s="43" t="s">
        <v>11709</v>
      </c>
      <c r="AM76" s="43">
        <v>4.0</v>
      </c>
      <c r="AN76" s="43">
        <v>3.0</v>
      </c>
      <c r="AO76" s="43" t="s">
        <v>11710</v>
      </c>
      <c r="AP76" s="5"/>
      <c r="AQ76" s="5"/>
      <c r="AR76" s="43" t="s">
        <v>11711</v>
      </c>
      <c r="AS76" s="43" t="s">
        <v>11554</v>
      </c>
    </row>
    <row r="77">
      <c r="A77" s="1273">
        <v>2.803513135E9</v>
      </c>
      <c r="B77" s="1294" t="s">
        <v>9483</v>
      </c>
      <c r="C77" s="1276" t="s">
        <v>11712</v>
      </c>
      <c r="D77" s="1276" t="s">
        <v>11713</v>
      </c>
      <c r="E77" s="1276" t="s">
        <v>7451</v>
      </c>
      <c r="F77" s="50" t="s">
        <v>11056</v>
      </c>
      <c r="G77" s="966">
        <v>2.0</v>
      </c>
      <c r="H77" s="481">
        <v>2006.0</v>
      </c>
      <c r="I77" s="5"/>
      <c r="J77" s="1295" t="s">
        <v>11714</v>
      </c>
      <c r="K77" s="1296" t="s">
        <v>11715</v>
      </c>
      <c r="L77" s="1297"/>
      <c r="M77" s="43"/>
      <c r="N77" s="50" t="s">
        <v>11716</v>
      </c>
      <c r="O77" s="50" t="s">
        <v>11717</v>
      </c>
      <c r="P77" s="50" t="s">
        <v>11718</v>
      </c>
      <c r="Q77" s="815"/>
      <c r="R77" s="815"/>
      <c r="S77" s="815"/>
      <c r="T77" s="50" t="s">
        <v>11719</v>
      </c>
      <c r="U77" s="815"/>
      <c r="V77" s="815"/>
      <c r="W77" s="5"/>
      <c r="X77" s="815"/>
      <c r="Y77" s="815"/>
      <c r="Z77" s="815"/>
      <c r="AA77" s="50">
        <v>3.0</v>
      </c>
      <c r="AB77" s="5"/>
      <c r="AC77" s="5"/>
      <c r="AD77" s="815"/>
      <c r="AE77" s="815"/>
      <c r="AF77" s="50" t="s">
        <v>2249</v>
      </c>
      <c r="AG77" s="43" t="s">
        <v>11720</v>
      </c>
      <c r="AH77" s="50" t="s">
        <v>1871</v>
      </c>
      <c r="AI77" s="43" t="s">
        <v>1871</v>
      </c>
      <c r="AJ77" s="43">
        <v>1.0</v>
      </c>
      <c r="AK77" s="5"/>
      <c r="AL77" s="43">
        <v>5.0</v>
      </c>
      <c r="AM77" s="43">
        <v>1.0</v>
      </c>
      <c r="AN77" s="43">
        <v>1.0</v>
      </c>
      <c r="AO77" s="5"/>
      <c r="AP77" s="5"/>
      <c r="AQ77" s="5"/>
      <c r="AR77" s="43" t="s">
        <v>11721</v>
      </c>
      <c r="AS77" s="43" t="s">
        <v>11722</v>
      </c>
    </row>
    <row r="78">
      <c r="A78" s="1298">
        <v>2.80012101E9</v>
      </c>
      <c r="B78" s="1232" t="s">
        <v>9419</v>
      </c>
      <c r="C78" s="1276" t="s">
        <v>11199</v>
      </c>
      <c r="D78" s="1276" t="s">
        <v>11723</v>
      </c>
      <c r="E78" s="1276" t="s">
        <v>11724</v>
      </c>
      <c r="F78" s="50" t="s">
        <v>11725</v>
      </c>
      <c r="G78" s="966">
        <v>4.0</v>
      </c>
      <c r="H78" s="5"/>
      <c r="I78" s="5"/>
      <c r="J78" s="1299" t="s">
        <v>11726</v>
      </c>
      <c r="K78" s="1244"/>
      <c r="L78" s="815"/>
      <c r="M78" s="1275"/>
      <c r="O78" s="815"/>
      <c r="P78" s="815"/>
      <c r="Q78" s="815"/>
      <c r="R78" s="815"/>
      <c r="S78" s="815"/>
      <c r="T78" s="815"/>
      <c r="U78" s="815"/>
      <c r="V78" s="815"/>
      <c r="W78" s="5"/>
      <c r="X78" s="815"/>
      <c r="Y78" s="815"/>
      <c r="Z78" s="815"/>
      <c r="AA78" s="815"/>
      <c r="AB78" s="5"/>
      <c r="AC78" s="5"/>
      <c r="AD78" s="815"/>
      <c r="AE78" s="815"/>
      <c r="AF78" s="815"/>
      <c r="AG78" s="5"/>
      <c r="AH78" s="815"/>
      <c r="AI78" s="5"/>
      <c r="AJ78" s="5"/>
      <c r="AK78" s="5"/>
      <c r="AL78" s="5"/>
      <c r="AM78" s="5"/>
      <c r="AN78" s="5"/>
      <c r="AO78" s="5"/>
      <c r="AP78" s="5"/>
      <c r="AQ78" s="5"/>
      <c r="AR78" s="5"/>
      <c r="AS78" s="5"/>
    </row>
    <row r="79">
      <c r="A79" s="1273">
        <v>2.800300142E9</v>
      </c>
      <c r="B79" s="1232" t="s">
        <v>9466</v>
      </c>
      <c r="C79" s="1276" t="s">
        <v>11727</v>
      </c>
      <c r="D79" s="1276" t="s">
        <v>11728</v>
      </c>
      <c r="E79" s="1276" t="s">
        <v>11729</v>
      </c>
      <c r="F79" s="50" t="s">
        <v>11396</v>
      </c>
      <c r="G79" s="966">
        <v>2.0</v>
      </c>
      <c r="H79" s="43">
        <v>2013.0</v>
      </c>
      <c r="I79" s="5"/>
      <c r="J79" s="43"/>
      <c r="K79" s="5"/>
      <c r="L79" s="942" t="s">
        <v>11730</v>
      </c>
      <c r="M79" s="1275"/>
      <c r="N79" s="50" t="s">
        <v>7382</v>
      </c>
      <c r="O79" s="50" t="s">
        <v>11731</v>
      </c>
      <c r="P79" s="43" t="s">
        <v>11732</v>
      </c>
      <c r="Q79" s="815"/>
      <c r="R79" s="815"/>
      <c r="S79" s="43" t="s">
        <v>11733</v>
      </c>
      <c r="T79" s="1300" t="s">
        <v>11734</v>
      </c>
      <c r="U79" s="815"/>
      <c r="V79" s="815"/>
      <c r="W79" s="43" t="s">
        <v>11212</v>
      </c>
      <c r="X79" s="815"/>
      <c r="Y79" s="815"/>
      <c r="Z79" s="815"/>
      <c r="AA79" s="815"/>
      <c r="AB79" s="43" t="s">
        <v>11735</v>
      </c>
      <c r="AC79" s="5"/>
      <c r="AD79" s="815"/>
      <c r="AE79" s="815"/>
      <c r="AF79" s="50" t="s">
        <v>2249</v>
      </c>
      <c r="AG79" s="5"/>
      <c r="AH79" s="50">
        <v>3.0</v>
      </c>
      <c r="AI79" s="43">
        <v>3.0</v>
      </c>
      <c r="AJ79" s="43">
        <v>2.0</v>
      </c>
      <c r="AK79" s="43">
        <v>1.0</v>
      </c>
      <c r="AL79" s="43">
        <v>2.0</v>
      </c>
      <c r="AM79" s="43">
        <v>2.0</v>
      </c>
      <c r="AN79" s="43">
        <v>2.0</v>
      </c>
      <c r="AO79" s="43" t="s">
        <v>3149</v>
      </c>
      <c r="AP79" s="43" t="s">
        <v>3149</v>
      </c>
      <c r="AQ79" s="5"/>
      <c r="AR79" s="43" t="s">
        <v>11736</v>
      </c>
      <c r="AS79" s="43" t="s">
        <v>11737</v>
      </c>
    </row>
    <row r="80">
      <c r="A80" s="1273">
        <v>2.800421012E9</v>
      </c>
      <c r="B80" s="1232" t="s">
        <v>9453</v>
      </c>
      <c r="C80" s="1276" t="s">
        <v>11738</v>
      </c>
      <c r="D80" s="1276" t="s">
        <v>11739</v>
      </c>
      <c r="E80" s="1276" t="s">
        <v>11740</v>
      </c>
      <c r="F80" s="50" t="s">
        <v>11741</v>
      </c>
      <c r="G80" s="966">
        <v>3.0</v>
      </c>
      <c r="H80" s="5"/>
      <c r="I80" s="5"/>
      <c r="J80" s="363" t="s">
        <v>11742</v>
      </c>
      <c r="K80" s="5"/>
      <c r="L80" s="1301" t="s">
        <v>11743</v>
      </c>
      <c r="M80" s="1275"/>
      <c r="N80" s="50" t="s">
        <v>11744</v>
      </c>
      <c r="O80" s="50" t="s">
        <v>11745</v>
      </c>
      <c r="P80" s="363" t="s">
        <v>11746</v>
      </c>
      <c r="Q80" s="815"/>
      <c r="R80" s="815"/>
      <c r="S80" s="815"/>
      <c r="T80" s="815"/>
      <c r="U80" s="50" t="s">
        <v>11747</v>
      </c>
      <c r="V80" s="50">
        <v>3.0</v>
      </c>
      <c r="W80" s="43" t="s">
        <v>11748</v>
      </c>
      <c r="X80" s="815"/>
      <c r="Y80" s="815"/>
      <c r="Z80" s="815"/>
      <c r="AA80" s="50" t="s">
        <v>11749</v>
      </c>
      <c r="AB80" s="43" t="s">
        <v>11750</v>
      </c>
      <c r="AC80" s="5"/>
      <c r="AD80" s="815"/>
      <c r="AE80" s="815"/>
      <c r="AF80" s="50" t="s">
        <v>2249</v>
      </c>
      <c r="AG80" s="5"/>
      <c r="AH80" s="50">
        <v>1.0</v>
      </c>
      <c r="AI80" s="43">
        <v>5.0</v>
      </c>
      <c r="AJ80" s="43">
        <v>2.0</v>
      </c>
      <c r="AK80" s="43">
        <v>1.0</v>
      </c>
      <c r="AL80" s="43">
        <v>7.0</v>
      </c>
      <c r="AM80" s="43">
        <v>2.0</v>
      </c>
      <c r="AN80" s="43">
        <v>1.0</v>
      </c>
      <c r="AO80" s="5"/>
      <c r="AP80" s="5"/>
      <c r="AQ80" s="5"/>
      <c r="AR80" s="43" t="s">
        <v>11751</v>
      </c>
      <c r="AS80" s="43" t="s">
        <v>11752</v>
      </c>
    </row>
    <row r="81">
      <c r="A81" s="1273">
        <v>2.800521014E9</v>
      </c>
      <c r="B81" s="1232" t="s">
        <v>9462</v>
      </c>
      <c r="C81" s="1276" t="s">
        <v>11753</v>
      </c>
      <c r="D81" s="1276" t="s">
        <v>11754</v>
      </c>
      <c r="E81" s="1276" t="s">
        <v>11755</v>
      </c>
      <c r="F81" s="50" t="s">
        <v>11104</v>
      </c>
      <c r="G81" s="966">
        <v>2.0</v>
      </c>
      <c r="H81" s="5"/>
      <c r="I81" s="5"/>
      <c r="J81" s="1292" t="s">
        <v>11756</v>
      </c>
      <c r="K81" s="5"/>
      <c r="L81" s="815"/>
      <c r="M81" s="1275"/>
      <c r="N81" s="815"/>
      <c r="O81" s="815"/>
      <c r="P81" s="815"/>
      <c r="Q81" s="815"/>
      <c r="R81" s="815"/>
      <c r="S81" s="815"/>
      <c r="T81" s="815"/>
      <c r="U81" s="815"/>
      <c r="V81" s="815"/>
      <c r="W81" s="5"/>
      <c r="X81" s="50" t="s">
        <v>11757</v>
      </c>
      <c r="Y81" s="815"/>
      <c r="Z81" s="815"/>
      <c r="AA81" s="815"/>
      <c r="AB81" s="5"/>
      <c r="AC81" s="5"/>
      <c r="AD81" s="815"/>
      <c r="AE81" s="815"/>
      <c r="AF81" s="815"/>
      <c r="AG81" s="5"/>
      <c r="AH81" s="815"/>
      <c r="AI81" s="5"/>
      <c r="AJ81" s="5"/>
      <c r="AK81" s="5"/>
      <c r="AL81" s="5"/>
      <c r="AM81" s="5"/>
      <c r="AN81" s="5"/>
      <c r="AO81" s="5"/>
      <c r="AP81" s="5"/>
      <c r="AQ81" s="5"/>
      <c r="AR81" s="5"/>
      <c r="AS81" s="5"/>
    </row>
    <row r="82" ht="186.0" customHeight="1">
      <c r="A82" s="1273">
        <v>2.800521021E9</v>
      </c>
      <c r="B82" s="1232" t="s">
        <v>9443</v>
      </c>
      <c r="C82" s="1276" t="s">
        <v>11758</v>
      </c>
      <c r="D82" s="1276" t="s">
        <v>11759</v>
      </c>
      <c r="E82" s="1276" t="s">
        <v>11530</v>
      </c>
      <c r="F82" s="50" t="s">
        <v>11104</v>
      </c>
      <c r="G82" s="966">
        <v>2.0</v>
      </c>
      <c r="H82" s="5"/>
      <c r="I82" s="5"/>
      <c r="J82" s="1302" t="s">
        <v>11760</v>
      </c>
      <c r="K82" s="363" t="s">
        <v>11761</v>
      </c>
      <c r="L82" s="1303" t="s">
        <v>11762</v>
      </c>
      <c r="M82" s="1126" t="s">
        <v>87</v>
      </c>
      <c r="N82" s="815"/>
      <c r="O82" s="50" t="s">
        <v>11763</v>
      </c>
      <c r="P82" s="50" t="s">
        <v>11764</v>
      </c>
      <c r="Q82" s="50" t="s">
        <v>1871</v>
      </c>
      <c r="R82" s="815"/>
      <c r="S82" s="815"/>
      <c r="T82" s="50" t="s">
        <v>1871</v>
      </c>
      <c r="U82" s="50" t="s">
        <v>1871</v>
      </c>
      <c r="V82" s="50" t="s">
        <v>11765</v>
      </c>
      <c r="W82" s="43" t="s">
        <v>11766</v>
      </c>
      <c r="X82" s="50" t="s">
        <v>11767</v>
      </c>
      <c r="Y82" s="815"/>
      <c r="Z82" s="50" t="s">
        <v>11768</v>
      </c>
      <c r="AA82" s="50" t="s">
        <v>11769</v>
      </c>
      <c r="AB82" s="43" t="s">
        <v>11770</v>
      </c>
      <c r="AC82" s="5"/>
      <c r="AD82" s="815"/>
      <c r="AE82" s="1289">
        <v>1.0</v>
      </c>
      <c r="AF82" s="50" t="s">
        <v>11128</v>
      </c>
      <c r="AG82" s="43" t="s">
        <v>11128</v>
      </c>
      <c r="AH82" s="50">
        <v>1.0</v>
      </c>
      <c r="AI82" s="43">
        <v>5.0</v>
      </c>
      <c r="AJ82" s="43">
        <v>4.0</v>
      </c>
      <c r="AK82" s="43">
        <v>2.0</v>
      </c>
      <c r="AL82" s="43">
        <v>7.0</v>
      </c>
      <c r="AM82" s="43">
        <v>3.0</v>
      </c>
      <c r="AN82" s="43">
        <v>2.0</v>
      </c>
      <c r="AO82" s="43" t="s">
        <v>11771</v>
      </c>
      <c r="AP82" s="43" t="s">
        <v>1871</v>
      </c>
      <c r="AQ82" s="43" t="s">
        <v>11772</v>
      </c>
      <c r="AR82" s="43" t="s">
        <v>11773</v>
      </c>
      <c r="AS82" s="43" t="s">
        <v>3701</v>
      </c>
    </row>
    <row r="83" ht="207.0" customHeight="1">
      <c r="A83" s="1273">
        <v>2.800521022E9</v>
      </c>
      <c r="B83" s="1232" t="s">
        <v>9446</v>
      </c>
      <c r="C83" s="1276" t="s">
        <v>11774</v>
      </c>
      <c r="D83" s="1276" t="s">
        <v>11775</v>
      </c>
      <c r="E83" s="1276" t="s">
        <v>11776</v>
      </c>
      <c r="F83" s="50" t="s">
        <v>11104</v>
      </c>
      <c r="G83" s="966">
        <v>5.0</v>
      </c>
      <c r="H83" s="5"/>
      <c r="I83" s="5"/>
      <c r="J83" s="1304" t="s">
        <v>11777</v>
      </c>
      <c r="K83" s="43" t="s">
        <v>11778</v>
      </c>
      <c r="L83" s="967" t="s">
        <v>11779</v>
      </c>
      <c r="M83" s="1275"/>
      <c r="N83" s="50" t="s">
        <v>11780</v>
      </c>
      <c r="O83" s="815"/>
      <c r="P83" s="815"/>
      <c r="Q83" s="815"/>
      <c r="R83" s="815"/>
      <c r="S83" s="815"/>
      <c r="T83" s="815"/>
      <c r="U83" s="50">
        <v>500.0</v>
      </c>
      <c r="V83" s="50">
        <v>4.0</v>
      </c>
      <c r="W83" s="43" t="s">
        <v>11781</v>
      </c>
      <c r="X83" s="50" t="s">
        <v>11782</v>
      </c>
      <c r="Y83" s="815"/>
      <c r="Z83" s="815"/>
      <c r="AA83" s="50">
        <v>3.0</v>
      </c>
      <c r="AB83" s="43" t="s">
        <v>11783</v>
      </c>
      <c r="AC83" s="43" t="s">
        <v>11784</v>
      </c>
      <c r="AD83" s="50" t="s">
        <v>9858</v>
      </c>
      <c r="AE83" s="1289">
        <v>1.0</v>
      </c>
      <c r="AF83" s="50">
        <v>1.0</v>
      </c>
      <c r="AG83" s="43" t="s">
        <v>11785</v>
      </c>
      <c r="AH83" s="50">
        <v>6.0</v>
      </c>
      <c r="AI83" s="43">
        <v>5.0</v>
      </c>
      <c r="AJ83" s="43">
        <v>5.0</v>
      </c>
      <c r="AK83" s="43">
        <v>3.0</v>
      </c>
      <c r="AL83" s="43">
        <v>9.0</v>
      </c>
      <c r="AM83" s="43">
        <v>3.0</v>
      </c>
      <c r="AN83" s="43">
        <v>5.0</v>
      </c>
      <c r="AO83" s="43" t="s">
        <v>1871</v>
      </c>
      <c r="AP83" s="43" t="s">
        <v>1871</v>
      </c>
      <c r="AQ83" s="5"/>
      <c r="AR83" s="43" t="s">
        <v>11786</v>
      </c>
      <c r="AS83" s="43" t="s">
        <v>11787</v>
      </c>
    </row>
    <row r="84" ht="84.75" customHeight="1">
      <c r="A84" s="1273">
        <v>2.800521013E9</v>
      </c>
      <c r="B84" s="1232" t="s">
        <v>11788</v>
      </c>
      <c r="C84" s="1276" t="s">
        <v>11789</v>
      </c>
      <c r="D84" s="1276" t="s">
        <v>11790</v>
      </c>
      <c r="E84" s="1276" t="s">
        <v>11791</v>
      </c>
      <c r="F84" s="50" t="s">
        <v>11104</v>
      </c>
      <c r="G84" s="966">
        <v>3.0</v>
      </c>
      <c r="H84" s="5"/>
      <c r="I84" s="5"/>
      <c r="J84" s="1305" t="s">
        <v>11792</v>
      </c>
      <c r="K84" s="166" t="s">
        <v>11793</v>
      </c>
      <c r="L84" s="967" t="s">
        <v>11794</v>
      </c>
      <c r="M84" s="1275"/>
      <c r="N84" s="50" t="s">
        <v>11795</v>
      </c>
      <c r="O84" s="815"/>
      <c r="P84" s="50" t="s">
        <v>11796</v>
      </c>
      <c r="Q84" s="50" t="s">
        <v>1871</v>
      </c>
      <c r="R84" s="815"/>
      <c r="S84" s="815"/>
      <c r="T84" s="50" t="s">
        <v>11797</v>
      </c>
      <c r="U84" s="50" t="s">
        <v>11798</v>
      </c>
      <c r="V84" s="50">
        <v>4.0</v>
      </c>
      <c r="W84" s="43" t="s">
        <v>11799</v>
      </c>
      <c r="X84" s="43" t="s">
        <v>11800</v>
      </c>
      <c r="Y84" s="815"/>
      <c r="Z84" s="815"/>
      <c r="AA84" s="50">
        <v>3.0</v>
      </c>
      <c r="AB84" s="43" t="s">
        <v>11770</v>
      </c>
      <c r="AC84" s="5"/>
      <c r="AD84" s="815"/>
      <c r="AE84" s="815"/>
      <c r="AF84" s="815"/>
      <c r="AG84" s="5"/>
      <c r="AH84" s="50">
        <v>3.0</v>
      </c>
      <c r="AI84" s="43">
        <v>5.0</v>
      </c>
      <c r="AJ84" s="43">
        <v>2.0</v>
      </c>
      <c r="AK84" s="43">
        <v>3.0</v>
      </c>
      <c r="AL84" s="43">
        <v>2.0</v>
      </c>
      <c r="AM84" s="43">
        <v>1.0</v>
      </c>
      <c r="AN84" s="43">
        <v>2.0</v>
      </c>
      <c r="AO84" s="245" t="s">
        <v>1871</v>
      </c>
      <c r="AP84" s="5"/>
      <c r="AQ84" s="5"/>
      <c r="AR84" s="43" t="s">
        <v>11801</v>
      </c>
      <c r="AS84" s="43" t="s">
        <v>11802</v>
      </c>
    </row>
    <row r="85">
      <c r="A85" s="1273">
        <v>2.801621035E9</v>
      </c>
      <c r="B85" s="1232" t="s">
        <v>9428</v>
      </c>
      <c r="C85" s="1276" t="s">
        <v>11803</v>
      </c>
      <c r="D85" s="1276" t="s">
        <v>11804</v>
      </c>
      <c r="E85" s="1276" t="s">
        <v>11448</v>
      </c>
      <c r="F85" s="50" t="s">
        <v>11356</v>
      </c>
      <c r="G85" s="966">
        <v>3.0</v>
      </c>
      <c r="H85" s="5"/>
      <c r="I85" s="5"/>
      <c r="J85" s="1306" t="s">
        <v>11805</v>
      </c>
      <c r="K85" s="166" t="s">
        <v>11806</v>
      </c>
      <c r="L85" s="967" t="s">
        <v>11807</v>
      </c>
      <c r="N85" s="43" t="s">
        <v>11808</v>
      </c>
      <c r="O85" s="815"/>
      <c r="P85" s="815"/>
      <c r="Q85" s="50" t="s">
        <v>2249</v>
      </c>
      <c r="R85" s="815"/>
      <c r="S85" s="815"/>
      <c r="T85" s="50" t="s">
        <v>3149</v>
      </c>
      <c r="U85" s="50" t="s">
        <v>3149</v>
      </c>
      <c r="V85" s="50">
        <v>4.0</v>
      </c>
      <c r="W85" s="43" t="s">
        <v>11809</v>
      </c>
      <c r="X85" s="815"/>
      <c r="Y85" s="815"/>
      <c r="Z85" s="50" t="s">
        <v>2249</v>
      </c>
      <c r="AA85" s="815"/>
      <c r="AB85" s="43" t="s">
        <v>3149</v>
      </c>
      <c r="AC85" s="5"/>
      <c r="AD85" s="50" t="s">
        <v>983</v>
      </c>
      <c r="AE85" s="815"/>
      <c r="AF85" s="50" t="s">
        <v>2249</v>
      </c>
      <c r="AG85" s="5"/>
      <c r="AH85" s="815"/>
      <c r="AI85" s="43">
        <v>4.0</v>
      </c>
      <c r="AJ85" s="43">
        <v>2.0</v>
      </c>
      <c r="AK85" s="43">
        <v>1.0</v>
      </c>
      <c r="AL85" s="43">
        <v>3.0</v>
      </c>
      <c r="AM85" s="43">
        <v>2.0</v>
      </c>
      <c r="AN85" s="43">
        <v>2.0</v>
      </c>
      <c r="AO85" s="43" t="s">
        <v>11810</v>
      </c>
      <c r="AP85" s="43">
        <v>1.0</v>
      </c>
      <c r="AQ85" s="5"/>
      <c r="AR85" s="5"/>
      <c r="AS85" s="43" t="s">
        <v>11811</v>
      </c>
    </row>
    <row r="86">
      <c r="A86" s="1298">
        <v>2.803821083E9</v>
      </c>
      <c r="B86" s="1235" t="s">
        <v>10124</v>
      </c>
      <c r="C86" s="1274" t="s">
        <v>11812</v>
      </c>
      <c r="D86" s="1274" t="s">
        <v>11813</v>
      </c>
      <c r="E86" s="1274" t="s">
        <v>7471</v>
      </c>
      <c r="F86" s="50" t="s">
        <v>11097</v>
      </c>
      <c r="G86" s="966">
        <v>4.0</v>
      </c>
      <c r="H86" s="5"/>
      <c r="I86" s="5"/>
      <c r="J86" s="1307" t="s">
        <v>11814</v>
      </c>
      <c r="K86" s="166" t="s">
        <v>11182</v>
      </c>
      <c r="L86" s="967" t="s">
        <v>11815</v>
      </c>
      <c r="M86" s="1275"/>
      <c r="N86" s="50" t="s">
        <v>11816</v>
      </c>
      <c r="O86" s="50" t="s">
        <v>11817</v>
      </c>
      <c r="P86" s="50" t="s">
        <v>11818</v>
      </c>
      <c r="Q86" s="50" t="s">
        <v>2249</v>
      </c>
      <c r="R86" s="815"/>
      <c r="S86" s="50" t="s">
        <v>1871</v>
      </c>
      <c r="T86" s="50" t="s">
        <v>2249</v>
      </c>
      <c r="U86" s="50" t="s">
        <v>1871</v>
      </c>
      <c r="V86" s="50">
        <v>4.0</v>
      </c>
      <c r="W86" s="43" t="s">
        <v>11062</v>
      </c>
      <c r="X86" s="50" t="s">
        <v>2249</v>
      </c>
      <c r="Y86" s="815"/>
      <c r="Z86" s="50" t="s">
        <v>2249</v>
      </c>
      <c r="AA86" s="50">
        <v>3.0</v>
      </c>
      <c r="AB86" s="43" t="s">
        <v>11819</v>
      </c>
      <c r="AC86" s="5"/>
      <c r="AD86" s="815"/>
      <c r="AE86" s="815"/>
      <c r="AF86" s="50">
        <v>1.0</v>
      </c>
      <c r="AG86" s="43" t="s">
        <v>11820</v>
      </c>
      <c r="AH86" s="50">
        <v>3.0</v>
      </c>
      <c r="AI86" s="43">
        <v>5.0</v>
      </c>
      <c r="AJ86" s="43">
        <v>3.0</v>
      </c>
      <c r="AK86" s="43">
        <v>3.0</v>
      </c>
      <c r="AL86" s="43">
        <v>14.0</v>
      </c>
      <c r="AM86" s="43">
        <v>2.0</v>
      </c>
      <c r="AN86" s="43">
        <v>3.0</v>
      </c>
      <c r="AO86" s="43" t="s">
        <v>1871</v>
      </c>
      <c r="AP86" s="43" t="s">
        <v>1871</v>
      </c>
      <c r="AQ86" s="5"/>
      <c r="AR86" s="43"/>
      <c r="AS86" s="43" t="s">
        <v>11821</v>
      </c>
    </row>
    <row r="87">
      <c r="A87" s="1298">
        <v>2.800721024E9</v>
      </c>
      <c r="B87" s="1235" t="s">
        <v>9464</v>
      </c>
      <c r="C87" s="1274" t="s">
        <v>11822</v>
      </c>
      <c r="D87" s="1274" t="s">
        <v>11823</v>
      </c>
      <c r="E87" s="1274" t="s">
        <v>11824</v>
      </c>
      <c r="F87" s="50" t="s">
        <v>10485</v>
      </c>
      <c r="G87" s="966">
        <v>3.0</v>
      </c>
      <c r="H87" s="5"/>
      <c r="I87" s="5"/>
      <c r="J87" s="43"/>
      <c r="K87" s="43" t="s">
        <v>11825</v>
      </c>
      <c r="L87" s="815"/>
      <c r="M87" s="1275"/>
      <c r="N87" s="815"/>
      <c r="O87" s="815"/>
      <c r="P87" s="815"/>
      <c r="Q87" s="815"/>
      <c r="R87" s="815"/>
      <c r="S87" s="815"/>
      <c r="T87" s="815"/>
      <c r="U87" s="815"/>
      <c r="V87" s="815"/>
      <c r="W87" s="5"/>
      <c r="X87" s="815"/>
      <c r="Y87" s="815"/>
      <c r="Z87" s="815"/>
      <c r="AA87" s="815"/>
      <c r="AB87" s="5"/>
      <c r="AC87" s="5"/>
      <c r="AD87" s="815"/>
      <c r="AE87" s="815"/>
      <c r="AF87" s="815"/>
      <c r="AG87" s="5"/>
      <c r="AH87" s="815"/>
      <c r="AI87" s="43">
        <v>5.0</v>
      </c>
      <c r="AJ87" s="43">
        <v>3.0</v>
      </c>
      <c r="AK87" s="43">
        <v>3.0</v>
      </c>
      <c r="AL87" s="43">
        <v>19.0</v>
      </c>
      <c r="AM87" s="43">
        <v>3.0</v>
      </c>
      <c r="AN87" s="43">
        <v>3.0</v>
      </c>
      <c r="AO87" s="43" t="s">
        <v>11826</v>
      </c>
      <c r="AP87" s="5"/>
      <c r="AQ87" s="5"/>
      <c r="AR87" s="5"/>
      <c r="AS87" s="43" t="s">
        <v>11827</v>
      </c>
    </row>
    <row r="88">
      <c r="A88" s="1273" t="s">
        <v>11285</v>
      </c>
      <c r="B88" s="1262" t="s">
        <v>10142</v>
      </c>
      <c r="C88" s="1290" t="s">
        <v>11822</v>
      </c>
      <c r="D88" s="1290" t="s">
        <v>11823</v>
      </c>
      <c r="E88" s="1290" t="s">
        <v>11824</v>
      </c>
      <c r="F88" s="50" t="s">
        <v>10485</v>
      </c>
      <c r="G88" s="966">
        <v>1.0</v>
      </c>
      <c r="H88" s="5"/>
      <c r="I88" s="5"/>
      <c r="J88" s="5"/>
      <c r="K88" s="5"/>
      <c r="L88" s="815"/>
      <c r="M88" s="1275"/>
      <c r="N88" s="815"/>
      <c r="O88" s="815"/>
      <c r="P88" s="815"/>
      <c r="Q88" s="815"/>
      <c r="R88" s="815"/>
      <c r="S88" s="815"/>
      <c r="T88" s="815"/>
      <c r="U88" s="815"/>
      <c r="V88" s="815"/>
      <c r="W88" s="5"/>
      <c r="X88" s="815"/>
      <c r="Y88" s="815"/>
      <c r="Z88" s="815"/>
      <c r="AA88" s="815"/>
      <c r="AB88" s="5"/>
      <c r="AC88" s="5"/>
      <c r="AD88" s="815"/>
      <c r="AE88" s="815"/>
      <c r="AF88" s="815"/>
      <c r="AG88" s="5"/>
      <c r="AH88" s="815"/>
      <c r="AI88" s="5"/>
      <c r="AJ88" s="5"/>
      <c r="AK88" s="5"/>
      <c r="AL88" s="5"/>
      <c r="AM88" s="5"/>
      <c r="AN88" s="5"/>
      <c r="AO88" s="5"/>
      <c r="AP88" s="5"/>
      <c r="AQ88" s="5"/>
      <c r="AR88" s="5"/>
      <c r="AS88" s="5"/>
    </row>
    <row r="89">
      <c r="A89" s="1273">
        <v>2.800821025E9</v>
      </c>
      <c r="B89" s="1232" t="s">
        <v>9479</v>
      </c>
      <c r="C89" s="1276" t="s">
        <v>11828</v>
      </c>
      <c r="D89" s="1276" t="s">
        <v>11829</v>
      </c>
      <c r="E89" s="1276" t="s">
        <v>11830</v>
      </c>
      <c r="F89" s="50" t="s">
        <v>11831</v>
      </c>
      <c r="G89" s="966">
        <v>2.0</v>
      </c>
      <c r="H89" s="43">
        <v>1970.0</v>
      </c>
      <c r="I89" s="43" t="s">
        <v>11146</v>
      </c>
      <c r="J89" s="5"/>
      <c r="K89" s="5"/>
      <c r="L89" s="1233" t="s">
        <v>11832</v>
      </c>
      <c r="M89" s="1275"/>
      <c r="N89" s="50" t="s">
        <v>11833</v>
      </c>
      <c r="O89" s="43" t="s">
        <v>11834</v>
      </c>
      <c r="P89" s="43" t="s">
        <v>11835</v>
      </c>
      <c r="Q89" s="50" t="s">
        <v>2249</v>
      </c>
      <c r="R89" s="43" t="s">
        <v>11836</v>
      </c>
      <c r="S89" s="58" t="s">
        <v>11153</v>
      </c>
      <c r="T89" s="50" t="s">
        <v>1871</v>
      </c>
      <c r="U89" s="50" t="s">
        <v>1871</v>
      </c>
      <c r="V89" s="50">
        <v>3.0</v>
      </c>
      <c r="W89" s="43" t="s">
        <v>11212</v>
      </c>
      <c r="X89" s="50" t="s">
        <v>2249</v>
      </c>
      <c r="Y89" s="815"/>
      <c r="Z89" s="815"/>
      <c r="AA89" s="50">
        <v>6.0</v>
      </c>
      <c r="AB89" s="43" t="s">
        <v>1871</v>
      </c>
      <c r="AC89" s="5"/>
      <c r="AD89" s="50" t="s">
        <v>2249</v>
      </c>
      <c r="AE89" s="1289">
        <v>1.0</v>
      </c>
      <c r="AF89" s="50" t="s">
        <v>2249</v>
      </c>
      <c r="AG89" s="43"/>
      <c r="AH89" s="50">
        <v>9.0</v>
      </c>
      <c r="AI89" s="43">
        <v>3.0</v>
      </c>
      <c r="AJ89" s="43">
        <v>3.0</v>
      </c>
      <c r="AK89" s="43">
        <v>2.0</v>
      </c>
      <c r="AL89" s="43">
        <v>6.0</v>
      </c>
      <c r="AM89" s="43">
        <v>3.0</v>
      </c>
      <c r="AN89" s="43">
        <v>2.0</v>
      </c>
      <c r="AO89" s="43" t="s">
        <v>7399</v>
      </c>
      <c r="AP89" s="43" t="s">
        <v>7399</v>
      </c>
      <c r="AQ89" s="5"/>
      <c r="AR89" s="43" t="s">
        <v>11837</v>
      </c>
      <c r="AS89" s="5"/>
    </row>
    <row r="90" ht="48.0" customHeight="1">
      <c r="A90" s="1273">
        <v>2.801121028E9</v>
      </c>
      <c r="B90" s="1232" t="s">
        <v>11838</v>
      </c>
      <c r="C90" s="1276" t="s">
        <v>11839</v>
      </c>
      <c r="D90" s="1276" t="s">
        <v>11840</v>
      </c>
      <c r="E90" s="1276" t="s">
        <v>11841</v>
      </c>
      <c r="F90" s="50" t="s">
        <v>11270</v>
      </c>
      <c r="G90" s="966">
        <v>3.0</v>
      </c>
      <c r="H90" s="5"/>
      <c r="I90" s="5"/>
      <c r="J90" s="43" t="s">
        <v>11842</v>
      </c>
      <c r="K90" s="5"/>
      <c r="L90" s="815"/>
      <c r="M90" s="1275"/>
      <c r="N90" s="43" t="s">
        <v>11843</v>
      </c>
      <c r="O90" s="815"/>
      <c r="P90" s="50" t="s">
        <v>11844</v>
      </c>
      <c r="Q90" s="50" t="s">
        <v>983</v>
      </c>
      <c r="R90" s="50" t="s">
        <v>11845</v>
      </c>
      <c r="S90" s="50" t="s">
        <v>3149</v>
      </c>
      <c r="T90" s="50" t="s">
        <v>1871</v>
      </c>
      <c r="U90" s="50" t="s">
        <v>3149</v>
      </c>
      <c r="V90" s="50">
        <v>3.0</v>
      </c>
      <c r="W90" s="43" t="s">
        <v>11846</v>
      </c>
      <c r="X90" s="50" t="s">
        <v>983</v>
      </c>
      <c r="Y90" s="815"/>
      <c r="Z90" s="815"/>
      <c r="AA90" s="50">
        <v>3.0</v>
      </c>
      <c r="AB90" s="43" t="s">
        <v>11847</v>
      </c>
      <c r="AC90" s="43" t="s">
        <v>11848</v>
      </c>
      <c r="AD90" s="50" t="s">
        <v>983</v>
      </c>
      <c r="AE90" s="1289">
        <v>1.0</v>
      </c>
      <c r="AF90" s="50" t="s">
        <v>983</v>
      </c>
      <c r="AG90" s="43" t="s">
        <v>11849</v>
      </c>
      <c r="AH90" s="50" t="s">
        <v>3149</v>
      </c>
      <c r="AI90" s="43">
        <v>4.0</v>
      </c>
      <c r="AJ90" s="43">
        <v>3.0</v>
      </c>
      <c r="AK90" s="43">
        <v>1.0</v>
      </c>
      <c r="AL90" s="43">
        <v>2.0</v>
      </c>
      <c r="AM90" s="43">
        <v>2.0</v>
      </c>
      <c r="AN90" s="43">
        <v>3.0</v>
      </c>
      <c r="AO90" s="43" t="s">
        <v>11850</v>
      </c>
      <c r="AP90" s="43" t="s">
        <v>3149</v>
      </c>
      <c r="AQ90" s="43" t="s">
        <v>11851</v>
      </c>
      <c r="AR90" s="481" t="s">
        <v>11852</v>
      </c>
    </row>
    <row r="91">
      <c r="A91" s="1273">
        <v>2.801621036E9</v>
      </c>
      <c r="B91" s="1232" t="s">
        <v>9506</v>
      </c>
      <c r="C91" s="1276" t="s">
        <v>11853</v>
      </c>
      <c r="D91" s="1276" t="s">
        <v>11854</v>
      </c>
      <c r="E91" s="1276" t="s">
        <v>11448</v>
      </c>
      <c r="F91" s="50" t="s">
        <v>11356</v>
      </c>
      <c r="G91" s="966">
        <v>3.0</v>
      </c>
      <c r="H91" s="5"/>
      <c r="I91" s="43" t="s">
        <v>11146</v>
      </c>
      <c r="J91" s="1308" t="s">
        <v>11855</v>
      </c>
      <c r="K91" s="960" t="s">
        <v>11856</v>
      </c>
      <c r="L91" s="851" t="s">
        <v>11857</v>
      </c>
      <c r="M91" s="1275"/>
      <c r="N91" s="43" t="s">
        <v>11858</v>
      </c>
      <c r="O91" s="50" t="s">
        <v>11859</v>
      </c>
      <c r="P91" s="815"/>
      <c r="Q91" s="50" t="s">
        <v>983</v>
      </c>
      <c r="R91" s="815"/>
      <c r="S91" s="50" t="s">
        <v>11860</v>
      </c>
      <c r="T91" s="50" t="s">
        <v>3149</v>
      </c>
      <c r="U91" s="50" t="s">
        <v>3149</v>
      </c>
      <c r="V91" s="50">
        <v>4.0</v>
      </c>
      <c r="W91" s="43" t="s">
        <v>11861</v>
      </c>
      <c r="X91" s="50" t="s">
        <v>983</v>
      </c>
      <c r="Y91" s="815"/>
      <c r="Z91" s="815"/>
      <c r="AA91" s="50" t="s">
        <v>11862</v>
      </c>
      <c r="AB91" s="43" t="s">
        <v>3149</v>
      </c>
      <c r="AC91" s="43" t="s">
        <v>11863</v>
      </c>
      <c r="AD91" s="50" t="s">
        <v>983</v>
      </c>
      <c r="AE91" s="815"/>
      <c r="AF91" s="815"/>
      <c r="AG91" s="5"/>
      <c r="AH91" s="43" t="s">
        <v>11864</v>
      </c>
      <c r="AI91" s="43" t="s">
        <v>11865</v>
      </c>
      <c r="AJ91" s="43" t="s">
        <v>11866</v>
      </c>
      <c r="AK91" s="43" t="s">
        <v>11867</v>
      </c>
      <c r="AL91" s="43" t="s">
        <v>11868</v>
      </c>
      <c r="AM91" s="43" t="s">
        <v>11869</v>
      </c>
      <c r="AN91" s="43" t="s">
        <v>11870</v>
      </c>
      <c r="AO91" s="5"/>
      <c r="AP91" s="5"/>
      <c r="AQ91" s="5"/>
      <c r="AR91" s="43" t="s">
        <v>11871</v>
      </c>
      <c r="AS91" s="43" t="s">
        <v>11872</v>
      </c>
    </row>
    <row r="92">
      <c r="A92" s="1273">
        <v>2.801821039E9</v>
      </c>
      <c r="B92" s="1232" t="s">
        <v>9421</v>
      </c>
      <c r="C92" s="1276" t="s">
        <v>11873</v>
      </c>
      <c r="D92" s="1276" t="s">
        <v>11874</v>
      </c>
      <c r="E92" s="1276" t="s">
        <v>11875</v>
      </c>
      <c r="F92" s="50" t="s">
        <v>11876</v>
      </c>
      <c r="G92" s="966">
        <v>3.0</v>
      </c>
      <c r="H92" s="5"/>
      <c r="I92" s="5"/>
      <c r="J92" s="886" t="s">
        <v>11877</v>
      </c>
      <c r="K92" s="5"/>
      <c r="L92" s="815"/>
      <c r="M92" s="1275"/>
      <c r="N92" s="43" t="s">
        <v>11878</v>
      </c>
      <c r="O92" s="815"/>
      <c r="P92" s="43" t="s">
        <v>11879</v>
      </c>
      <c r="Q92" s="815"/>
      <c r="R92" s="815"/>
      <c r="S92" s="815"/>
      <c r="T92" s="50" t="s">
        <v>1871</v>
      </c>
      <c r="U92" s="50" t="s">
        <v>3149</v>
      </c>
      <c r="V92" s="50">
        <v>4.0</v>
      </c>
      <c r="W92" s="43" t="s">
        <v>11880</v>
      </c>
      <c r="X92" s="815"/>
      <c r="Y92" s="815"/>
      <c r="Z92" s="815"/>
      <c r="AA92" s="815"/>
      <c r="AB92" s="5"/>
      <c r="AC92" s="5"/>
      <c r="AD92" s="815"/>
      <c r="AE92" s="815"/>
      <c r="AF92" s="815"/>
      <c r="AG92" s="5"/>
      <c r="AH92" s="50">
        <v>2.0</v>
      </c>
      <c r="AI92" s="43">
        <v>4.0</v>
      </c>
      <c r="AJ92" s="43">
        <v>2.0</v>
      </c>
      <c r="AK92" s="43">
        <v>1.0</v>
      </c>
      <c r="AL92" s="43">
        <v>4.0</v>
      </c>
      <c r="AM92" s="43">
        <v>1.0</v>
      </c>
      <c r="AN92" s="43">
        <v>2.0</v>
      </c>
      <c r="AO92" s="43"/>
      <c r="AP92" s="5"/>
      <c r="AQ92" s="5"/>
      <c r="AR92" s="5"/>
      <c r="AS92" s="5"/>
    </row>
    <row r="93">
      <c r="A93" s="1273" t="s">
        <v>11285</v>
      </c>
      <c r="B93" s="1262" t="s">
        <v>10137</v>
      </c>
      <c r="C93" s="1276" t="s">
        <v>11873</v>
      </c>
      <c r="D93" s="1276" t="s">
        <v>11874</v>
      </c>
      <c r="E93" s="1276" t="s">
        <v>11875</v>
      </c>
      <c r="F93" s="50" t="s">
        <v>11876</v>
      </c>
      <c r="G93" s="966">
        <v>2.0</v>
      </c>
      <c r="H93" s="5"/>
      <c r="I93" s="5"/>
      <c r="J93" s="5"/>
      <c r="K93" s="5"/>
      <c r="L93" s="815"/>
      <c r="M93" s="1275"/>
      <c r="N93" s="43" t="s">
        <v>11881</v>
      </c>
      <c r="O93" s="815"/>
      <c r="P93" s="815"/>
      <c r="Q93" s="815"/>
      <c r="R93" s="815"/>
      <c r="S93" s="815"/>
      <c r="T93" s="815"/>
      <c r="U93" s="815"/>
      <c r="V93" s="815"/>
      <c r="W93" s="5"/>
      <c r="X93" s="815"/>
      <c r="Y93" s="815"/>
      <c r="Z93" s="815"/>
      <c r="AA93" s="815"/>
      <c r="AB93" s="5"/>
      <c r="AC93" s="5"/>
      <c r="AD93" s="815"/>
      <c r="AE93" s="815"/>
      <c r="AF93" s="815"/>
      <c r="AG93" s="5"/>
      <c r="AH93" s="815"/>
      <c r="AI93" s="5"/>
      <c r="AJ93" s="5"/>
      <c r="AK93" s="5"/>
      <c r="AL93" s="5"/>
      <c r="AM93" s="5"/>
      <c r="AN93" s="5"/>
      <c r="AO93" s="5"/>
      <c r="AP93" s="5"/>
      <c r="AQ93" s="5"/>
      <c r="AR93" s="5"/>
      <c r="AS93" s="5"/>
    </row>
    <row r="94">
      <c r="A94" s="1273">
        <v>2.80193104E9</v>
      </c>
      <c r="B94" s="1309" t="s">
        <v>9451</v>
      </c>
      <c r="C94" s="1276" t="s">
        <v>11882</v>
      </c>
      <c r="D94" s="1276" t="s">
        <v>11883</v>
      </c>
      <c r="E94" s="1276" t="s">
        <v>11884</v>
      </c>
      <c r="F94" s="50" t="s">
        <v>11885</v>
      </c>
      <c r="G94" s="966">
        <v>4.0</v>
      </c>
      <c r="H94" s="5"/>
      <c r="I94" s="5"/>
      <c r="J94" s="1310" t="s">
        <v>11886</v>
      </c>
      <c r="K94" s="43" t="s">
        <v>11887</v>
      </c>
      <c r="L94" s="1233" t="s">
        <v>11888</v>
      </c>
      <c r="M94" s="1275"/>
      <c r="N94" s="50" t="s">
        <v>11889</v>
      </c>
      <c r="O94" s="815"/>
      <c r="P94" s="1311" t="s">
        <v>11890</v>
      </c>
      <c r="Q94" s="815"/>
      <c r="R94" s="50" t="s">
        <v>11891</v>
      </c>
      <c r="S94" s="815"/>
      <c r="T94" s="50" t="s">
        <v>3149</v>
      </c>
      <c r="U94" s="50" t="s">
        <v>3149</v>
      </c>
      <c r="V94" s="815"/>
      <c r="W94" s="5"/>
      <c r="X94" s="815"/>
      <c r="Y94" s="815"/>
      <c r="Z94" s="815"/>
      <c r="AA94" s="815"/>
      <c r="AB94" s="43" t="s">
        <v>11892</v>
      </c>
      <c r="AC94" s="5"/>
      <c r="AD94" s="815"/>
      <c r="AE94" s="815"/>
      <c r="AF94" s="815"/>
      <c r="AG94" s="5"/>
      <c r="AH94" s="50">
        <v>5.0</v>
      </c>
      <c r="AI94" s="43">
        <v>6.0</v>
      </c>
      <c r="AJ94" s="43">
        <v>3.0</v>
      </c>
      <c r="AK94" s="43">
        <v>2.0</v>
      </c>
      <c r="AL94" s="43">
        <v>2.0</v>
      </c>
      <c r="AM94" s="43">
        <v>2.0</v>
      </c>
      <c r="AN94" s="43">
        <v>4.0</v>
      </c>
      <c r="AO94" s="43" t="s">
        <v>3149</v>
      </c>
      <c r="AP94" s="43" t="s">
        <v>3149</v>
      </c>
      <c r="AQ94" s="5"/>
      <c r="AR94" s="43" t="s">
        <v>11893</v>
      </c>
      <c r="AS94" s="5"/>
    </row>
    <row r="95">
      <c r="A95" s="1273">
        <v>2.802021127E9</v>
      </c>
      <c r="B95" s="1232" t="s">
        <v>9474</v>
      </c>
      <c r="C95" s="1276" t="s">
        <v>11894</v>
      </c>
      <c r="D95" s="1276" t="s">
        <v>11895</v>
      </c>
      <c r="E95" s="1276" t="s">
        <v>11896</v>
      </c>
      <c r="F95" s="50" t="s">
        <v>10174</v>
      </c>
      <c r="G95" s="966">
        <v>4.0</v>
      </c>
      <c r="H95" s="5"/>
      <c r="I95" s="5"/>
      <c r="J95" s="363" t="s">
        <v>11897</v>
      </c>
      <c r="K95" s="5"/>
      <c r="L95" s="815"/>
      <c r="M95" s="1275"/>
      <c r="N95" s="50" t="s">
        <v>7382</v>
      </c>
      <c r="O95" s="815"/>
      <c r="P95" s="815"/>
      <c r="Q95" s="815"/>
      <c r="R95" s="815"/>
      <c r="S95" s="815"/>
      <c r="T95" s="50" t="s">
        <v>3149</v>
      </c>
      <c r="U95" s="815"/>
      <c r="V95" s="50">
        <v>4.0</v>
      </c>
      <c r="W95" s="43" t="s">
        <v>11062</v>
      </c>
      <c r="X95" s="815"/>
      <c r="Y95" s="815"/>
      <c r="Z95" s="815"/>
      <c r="AA95" s="50">
        <v>3.0</v>
      </c>
      <c r="AB95" s="43" t="s">
        <v>3149</v>
      </c>
      <c r="AC95" s="5"/>
      <c r="AD95" s="815"/>
      <c r="AE95" s="1289">
        <v>1.0</v>
      </c>
      <c r="AF95" s="815"/>
      <c r="AG95" s="43" t="s">
        <v>11898</v>
      </c>
      <c r="AH95" s="50">
        <v>1.0</v>
      </c>
      <c r="AI95" s="43">
        <v>4.0</v>
      </c>
      <c r="AJ95" s="43">
        <v>3.0</v>
      </c>
      <c r="AK95" s="43">
        <v>2.0</v>
      </c>
      <c r="AL95" s="43">
        <v>3.0</v>
      </c>
      <c r="AM95" s="43">
        <v>2.0</v>
      </c>
      <c r="AN95" s="43">
        <v>2.0</v>
      </c>
      <c r="AO95" s="43" t="s">
        <v>983</v>
      </c>
      <c r="AP95" s="43" t="s">
        <v>3149</v>
      </c>
      <c r="AQ95" s="5"/>
      <c r="AR95" s="5"/>
      <c r="AS95" s="5"/>
    </row>
    <row r="96">
      <c r="A96" s="1273">
        <v>2.802021041E9</v>
      </c>
      <c r="B96" s="1232" t="s">
        <v>9507</v>
      </c>
      <c r="C96" s="1276" t="s">
        <v>11899</v>
      </c>
      <c r="D96" s="1276" t="s">
        <v>11900</v>
      </c>
      <c r="E96" s="1276" t="s">
        <v>7702</v>
      </c>
      <c r="F96" s="50" t="s">
        <v>10174</v>
      </c>
      <c r="G96" s="966">
        <v>3.0</v>
      </c>
      <c r="H96" s="5"/>
      <c r="I96" s="5"/>
      <c r="J96" s="43"/>
      <c r="K96" s="43" t="s">
        <v>11901</v>
      </c>
      <c r="L96" s="815"/>
      <c r="M96" s="1275"/>
      <c r="N96" s="815"/>
      <c r="O96" s="815"/>
      <c r="P96" s="815"/>
      <c r="Q96" s="815"/>
      <c r="R96" s="815"/>
      <c r="S96" s="815"/>
      <c r="T96" s="815"/>
      <c r="U96" s="815"/>
      <c r="V96" s="815"/>
      <c r="W96" s="5"/>
      <c r="X96" s="815"/>
      <c r="Y96" s="815"/>
      <c r="Z96" s="815"/>
      <c r="AA96" s="815"/>
      <c r="AB96" s="5"/>
      <c r="AC96" s="5"/>
      <c r="AD96" s="815"/>
      <c r="AE96" s="815"/>
      <c r="AF96" s="815"/>
      <c r="AG96" s="5"/>
      <c r="AH96" s="815"/>
      <c r="AI96" s="5"/>
      <c r="AJ96" s="5"/>
      <c r="AK96" s="5"/>
      <c r="AL96" s="5"/>
      <c r="AM96" s="5"/>
      <c r="AN96" s="5"/>
      <c r="AO96" s="5"/>
      <c r="AP96" s="5"/>
      <c r="AQ96" s="5"/>
      <c r="AR96" s="5"/>
      <c r="AS96" s="5"/>
    </row>
    <row r="97">
      <c r="A97" s="1273">
        <v>2.802321048E9</v>
      </c>
      <c r="B97" s="1232" t="s">
        <v>9447</v>
      </c>
      <c r="C97" s="1276" t="s">
        <v>11902</v>
      </c>
      <c r="D97" s="1276" t="s">
        <v>11903</v>
      </c>
      <c r="E97" s="1276" t="s">
        <v>11292</v>
      </c>
      <c r="F97" s="50" t="s">
        <v>9537</v>
      </c>
      <c r="G97" s="966">
        <v>3.0</v>
      </c>
      <c r="H97" s="5"/>
      <c r="I97" s="5"/>
      <c r="J97" s="5"/>
      <c r="K97" s="5"/>
      <c r="L97" s="815"/>
      <c r="M97" s="1275"/>
      <c r="N97" s="50" t="s">
        <v>11904</v>
      </c>
      <c r="O97" s="815"/>
      <c r="P97" s="815"/>
      <c r="Q97" s="815"/>
      <c r="R97" s="815"/>
      <c r="S97" s="50" t="s">
        <v>11905</v>
      </c>
      <c r="T97" s="815"/>
      <c r="U97" s="815"/>
      <c r="V97" s="50">
        <v>3.0</v>
      </c>
      <c r="W97" s="43" t="s">
        <v>3149</v>
      </c>
      <c r="X97" s="815"/>
      <c r="Y97" s="815"/>
      <c r="Z97" s="815"/>
      <c r="AA97" s="50">
        <v>6.0</v>
      </c>
      <c r="AB97" s="5"/>
      <c r="AC97" s="5"/>
      <c r="AD97" s="815"/>
      <c r="AE97" s="815"/>
      <c r="AF97" s="815"/>
      <c r="AG97" s="43" t="s">
        <v>11906</v>
      </c>
      <c r="AH97" s="815"/>
      <c r="AI97" s="5"/>
      <c r="AJ97" s="5"/>
      <c r="AK97" s="5"/>
      <c r="AL97" s="5"/>
      <c r="AM97" s="5"/>
      <c r="AN97" s="5"/>
      <c r="AO97" s="5"/>
      <c r="AP97" s="5"/>
      <c r="AQ97" s="5"/>
      <c r="AR97" s="5"/>
      <c r="AS97" s="5"/>
    </row>
    <row r="98">
      <c r="A98" s="1236">
        <v>2.802521052E9</v>
      </c>
      <c r="B98" s="1232" t="s">
        <v>9407</v>
      </c>
      <c r="C98" s="1224" t="s">
        <v>11907</v>
      </c>
      <c r="D98" s="1224" t="s">
        <v>11908</v>
      </c>
      <c r="E98" s="1224" t="s">
        <v>10558</v>
      </c>
      <c r="F98" s="43" t="s">
        <v>11067</v>
      </c>
      <c r="G98" s="481">
        <v>4.0</v>
      </c>
      <c r="H98" s="5"/>
      <c r="I98" s="5"/>
      <c r="J98" s="1312" t="s">
        <v>11909</v>
      </c>
      <c r="K98" s="5"/>
      <c r="L98" s="5"/>
      <c r="M98" s="5"/>
      <c r="N98" s="43" t="s">
        <v>11910</v>
      </c>
      <c r="O98" s="43" t="s">
        <v>11911</v>
      </c>
      <c r="P98" s="5"/>
      <c r="Q98" s="43" t="s">
        <v>3149</v>
      </c>
      <c r="R98" s="5"/>
      <c r="S98" s="5"/>
      <c r="T98" s="43" t="s">
        <v>3149</v>
      </c>
      <c r="U98" s="43" t="s">
        <v>3149</v>
      </c>
      <c r="V98" s="43">
        <v>4.0</v>
      </c>
      <c r="W98" s="5"/>
      <c r="X98" s="5"/>
      <c r="Y98" s="5"/>
      <c r="Z98" s="43" t="s">
        <v>11912</v>
      </c>
      <c r="AA98" s="43">
        <v>6.0</v>
      </c>
      <c r="AB98" s="43" t="s">
        <v>11892</v>
      </c>
      <c r="AC98" s="5"/>
      <c r="AD98" s="5"/>
      <c r="AE98" s="5"/>
      <c r="AF98" s="43">
        <v>0.0</v>
      </c>
      <c r="AG98" s="43" t="s">
        <v>11913</v>
      </c>
      <c r="AH98" s="43">
        <v>4.0</v>
      </c>
      <c r="AI98" s="43">
        <v>10.0</v>
      </c>
      <c r="AJ98" s="43">
        <v>6.0</v>
      </c>
      <c r="AK98" s="43">
        <v>3.0</v>
      </c>
      <c r="AL98" s="43">
        <v>10.0</v>
      </c>
      <c r="AM98" s="43">
        <v>6.0</v>
      </c>
      <c r="AN98" s="43">
        <v>5.0</v>
      </c>
      <c r="AO98" s="43" t="s">
        <v>3149</v>
      </c>
      <c r="AP98" s="43" t="s">
        <v>3149</v>
      </c>
      <c r="AQ98" s="5"/>
      <c r="AR98" s="1313" t="s">
        <v>11914</v>
      </c>
      <c r="AS98" s="5"/>
    </row>
    <row r="99">
      <c r="A99" s="1273" t="s">
        <v>11285</v>
      </c>
      <c r="B99" s="1262" t="s">
        <v>10133</v>
      </c>
      <c r="C99" s="1290" t="s">
        <v>11907</v>
      </c>
      <c r="D99" s="1290" t="s">
        <v>11908</v>
      </c>
      <c r="E99" s="1290" t="s">
        <v>10558</v>
      </c>
      <c r="F99" s="50" t="s">
        <v>11067</v>
      </c>
      <c r="G99" s="966">
        <v>1.0</v>
      </c>
      <c r="H99" s="5"/>
      <c r="I99" s="5"/>
      <c r="J99" s="5"/>
      <c r="K99" s="5"/>
      <c r="L99" s="815"/>
      <c r="M99" s="1275"/>
      <c r="N99" s="815"/>
      <c r="O99" s="815"/>
      <c r="P99" s="815"/>
      <c r="Q99" s="815"/>
      <c r="R99" s="815"/>
      <c r="S99" s="815"/>
      <c r="T99" s="815"/>
      <c r="U99" s="815"/>
      <c r="V99" s="815"/>
      <c r="W99" s="5"/>
      <c r="X99" s="815"/>
      <c r="Y99" s="815"/>
      <c r="Z99" s="815"/>
      <c r="AA99" s="815"/>
      <c r="AB99" s="5"/>
      <c r="AC99" s="5"/>
      <c r="AD99" s="815"/>
      <c r="AE99" s="815"/>
      <c r="AF99" s="815"/>
      <c r="AG99" s="5"/>
      <c r="AH99" s="815"/>
      <c r="AI99" s="5"/>
      <c r="AJ99" s="5"/>
      <c r="AK99" s="5"/>
      <c r="AL99" s="5"/>
      <c r="AM99" s="5"/>
      <c r="AN99" s="5"/>
      <c r="AO99" s="5"/>
      <c r="AP99" s="5"/>
      <c r="AQ99" s="5"/>
      <c r="AR99" s="5"/>
      <c r="AS99" s="5"/>
    </row>
    <row r="100" ht="117.0" customHeight="1">
      <c r="A100" s="1273">
        <v>2.802631055E9</v>
      </c>
      <c r="B100" s="1232" t="s">
        <v>9439</v>
      </c>
      <c r="C100" s="1276" t="s">
        <v>11915</v>
      </c>
      <c r="D100" s="1276" t="s">
        <v>11916</v>
      </c>
      <c r="E100" s="1276" t="s">
        <v>11917</v>
      </c>
      <c r="F100" s="50" t="s">
        <v>11421</v>
      </c>
      <c r="G100" s="966">
        <v>4.0</v>
      </c>
      <c r="H100" s="5"/>
      <c r="I100" s="5"/>
      <c r="J100" s="5"/>
      <c r="K100" s="5"/>
      <c r="L100" s="815"/>
      <c r="M100" s="1275"/>
      <c r="N100" s="43" t="s">
        <v>11918</v>
      </c>
      <c r="P100" s="815"/>
      <c r="Q100" s="815"/>
      <c r="R100" s="815"/>
      <c r="S100" s="815"/>
      <c r="T100" s="815"/>
      <c r="U100" s="815"/>
      <c r="V100" s="246">
        <v>3.0</v>
      </c>
      <c r="W100" s="5"/>
      <c r="X100" s="815"/>
      <c r="Y100" s="815"/>
      <c r="Z100" s="815"/>
      <c r="AA100" s="815"/>
      <c r="AB100" s="245" t="s">
        <v>11919</v>
      </c>
      <c r="AC100" s="5"/>
      <c r="AD100" s="815"/>
      <c r="AE100" s="815"/>
      <c r="AF100" s="815"/>
      <c r="AG100" s="5"/>
      <c r="AH100" s="815"/>
      <c r="AI100" s="5"/>
      <c r="AJ100" s="5"/>
      <c r="AK100" s="5"/>
      <c r="AL100" s="5"/>
      <c r="AM100" s="5"/>
      <c r="AN100" s="5"/>
      <c r="AO100" s="5"/>
      <c r="AP100" s="5"/>
      <c r="AQ100" s="5"/>
      <c r="AR100" s="5"/>
      <c r="AS100" s="5"/>
    </row>
    <row r="101">
      <c r="A101" s="1273">
        <v>2.802721122E9</v>
      </c>
      <c r="B101" s="1253" t="s">
        <v>9458</v>
      </c>
      <c r="C101" s="1274" t="s">
        <v>11920</v>
      </c>
      <c r="D101" s="1274" t="s">
        <v>11921</v>
      </c>
      <c r="E101" s="1274" t="s">
        <v>11920</v>
      </c>
      <c r="F101" s="50" t="s">
        <v>11922</v>
      </c>
      <c r="G101" s="966">
        <v>3.0</v>
      </c>
      <c r="H101" s="43">
        <v>1963.0</v>
      </c>
      <c r="I101" s="5"/>
      <c r="J101" s="363" t="s">
        <v>11923</v>
      </c>
      <c r="K101" s="363" t="s">
        <v>11924</v>
      </c>
      <c r="L101" s="1233" t="s">
        <v>11925</v>
      </c>
      <c r="M101" s="1275"/>
      <c r="N101" s="132" t="s">
        <v>11926</v>
      </c>
      <c r="O101" s="815"/>
      <c r="P101" s="815"/>
      <c r="Q101" s="815"/>
      <c r="R101" s="815"/>
      <c r="S101" s="815"/>
      <c r="T101" s="43" t="s">
        <v>11927</v>
      </c>
      <c r="U101" s="50" t="s">
        <v>3149</v>
      </c>
      <c r="V101" s="50">
        <v>3.0</v>
      </c>
      <c r="W101" s="43" t="s">
        <v>11928</v>
      </c>
      <c r="X101" s="815"/>
      <c r="Y101" s="815"/>
      <c r="Z101" s="815"/>
      <c r="AA101" s="50">
        <v>4.0</v>
      </c>
      <c r="AB101" s="43" t="s">
        <v>11929</v>
      </c>
      <c r="AC101" s="5"/>
      <c r="AD101" s="815"/>
      <c r="AE101" s="1289">
        <v>1.0</v>
      </c>
      <c r="AF101" s="50" t="s">
        <v>9858</v>
      </c>
      <c r="AG101" s="43" t="s">
        <v>11930</v>
      </c>
      <c r="AH101" s="50">
        <v>3.0</v>
      </c>
      <c r="AI101" s="43">
        <v>3.0</v>
      </c>
      <c r="AJ101" s="43">
        <v>1.0</v>
      </c>
      <c r="AK101" s="43">
        <v>1.0</v>
      </c>
      <c r="AL101" s="43">
        <v>3.0</v>
      </c>
      <c r="AM101" s="43">
        <v>1.0</v>
      </c>
      <c r="AN101" s="43">
        <v>1.0</v>
      </c>
      <c r="AO101" s="43" t="s">
        <v>11850</v>
      </c>
      <c r="AP101" s="43" t="s">
        <v>3149</v>
      </c>
      <c r="AQ101" s="43" t="s">
        <v>11931</v>
      </c>
      <c r="AR101" s="43" t="s">
        <v>11932</v>
      </c>
      <c r="AS101" s="5"/>
    </row>
    <row r="102">
      <c r="A102" s="1273">
        <v>2.802821058E9</v>
      </c>
      <c r="B102" s="1232" t="s">
        <v>11933</v>
      </c>
      <c r="C102" s="1276" t="s">
        <v>11873</v>
      </c>
      <c r="D102" s="1276" t="s">
        <v>11934</v>
      </c>
      <c r="E102" s="1276" t="s">
        <v>7912</v>
      </c>
      <c r="F102" s="50" t="s">
        <v>11328</v>
      </c>
      <c r="G102" s="966">
        <v>2.0</v>
      </c>
      <c r="H102" s="5"/>
      <c r="I102" s="5"/>
      <c r="J102" s="363" t="s">
        <v>11935</v>
      </c>
      <c r="K102" s="838" t="s">
        <v>11936</v>
      </c>
      <c r="L102" s="1233" t="s">
        <v>11937</v>
      </c>
      <c r="M102" s="1275"/>
      <c r="N102" s="815"/>
      <c r="O102" s="815"/>
      <c r="P102" s="815"/>
      <c r="Q102" s="815"/>
      <c r="R102" s="815"/>
      <c r="S102" s="815"/>
      <c r="T102" s="815"/>
      <c r="U102" s="815"/>
      <c r="V102" s="815"/>
      <c r="W102" s="5"/>
      <c r="X102" s="815"/>
      <c r="Y102" s="815"/>
      <c r="Z102" s="815"/>
      <c r="AA102" s="815"/>
      <c r="AB102" s="5"/>
      <c r="AC102" s="5"/>
      <c r="AD102" s="815"/>
      <c r="AE102" s="815"/>
      <c r="AF102" s="815"/>
      <c r="AG102" s="5"/>
      <c r="AH102" s="50">
        <v>6.0</v>
      </c>
      <c r="AI102" s="43">
        <v>5.0</v>
      </c>
      <c r="AJ102" s="43">
        <v>1.0</v>
      </c>
      <c r="AK102" s="43">
        <v>1.0</v>
      </c>
      <c r="AL102" s="43">
        <v>1.0</v>
      </c>
      <c r="AM102" s="43">
        <v>1.0</v>
      </c>
      <c r="AN102" s="43">
        <v>3.0</v>
      </c>
      <c r="AO102" s="5"/>
      <c r="AP102" s="43" t="s">
        <v>3149</v>
      </c>
      <c r="AQ102" s="5"/>
      <c r="AR102" s="5"/>
      <c r="AS102" s="5"/>
    </row>
    <row r="103">
      <c r="A103" s="1273">
        <v>2.803021061E9</v>
      </c>
      <c r="B103" s="1314" t="s">
        <v>11938</v>
      </c>
      <c r="C103" s="1276" t="s">
        <v>11939</v>
      </c>
      <c r="D103" s="1276" t="s">
        <v>11895</v>
      </c>
      <c r="E103" s="1276" t="s">
        <v>11940</v>
      </c>
      <c r="F103" s="50" t="s">
        <v>9585</v>
      </c>
      <c r="G103" s="966">
        <v>3.0</v>
      </c>
      <c r="H103" s="5"/>
      <c r="I103" s="5"/>
      <c r="J103" s="1133" t="s">
        <v>11941</v>
      </c>
      <c r="K103" s="1315" t="s">
        <v>11942</v>
      </c>
      <c r="L103" s="1233" t="s">
        <v>11943</v>
      </c>
      <c r="M103" s="1275"/>
      <c r="N103" s="50" t="s">
        <v>7403</v>
      </c>
      <c r="O103" s="50" t="s">
        <v>11944</v>
      </c>
      <c r="P103" s="363" t="s">
        <v>11945</v>
      </c>
      <c r="Q103" s="50" t="s">
        <v>1871</v>
      </c>
      <c r="R103" s="815"/>
      <c r="S103" s="815"/>
      <c r="T103" s="50" t="s">
        <v>1871</v>
      </c>
      <c r="U103" s="50" t="s">
        <v>1871</v>
      </c>
      <c r="V103" s="50">
        <v>4.0</v>
      </c>
      <c r="W103" s="43"/>
      <c r="X103" s="50" t="s">
        <v>7381</v>
      </c>
      <c r="Y103" s="815"/>
      <c r="Z103" s="815"/>
      <c r="AA103" s="50">
        <v>4.0</v>
      </c>
      <c r="AB103" s="43" t="s">
        <v>1871</v>
      </c>
      <c r="AC103" s="5"/>
      <c r="AD103" s="815"/>
      <c r="AE103" s="1289">
        <v>1.0</v>
      </c>
      <c r="AF103" s="50" t="s">
        <v>2249</v>
      </c>
      <c r="AG103" s="43" t="s">
        <v>11946</v>
      </c>
      <c r="AH103" s="50">
        <v>2.0</v>
      </c>
      <c r="AI103" s="43">
        <v>2.0</v>
      </c>
      <c r="AJ103" s="43">
        <v>2.0</v>
      </c>
      <c r="AK103" s="43">
        <v>2.0</v>
      </c>
      <c r="AL103" s="43">
        <v>2.0</v>
      </c>
      <c r="AM103" s="43">
        <v>2.0</v>
      </c>
      <c r="AN103" s="43">
        <v>2.0</v>
      </c>
      <c r="AO103" s="43" t="s">
        <v>1871</v>
      </c>
      <c r="AP103" s="43" t="s">
        <v>1871</v>
      </c>
      <c r="AQ103" s="5"/>
      <c r="AR103" s="43" t="s">
        <v>11947</v>
      </c>
      <c r="AS103" s="5"/>
    </row>
    <row r="104">
      <c r="A104" s="1273">
        <v>2.803113139E9</v>
      </c>
      <c r="B104" s="1232" t="s">
        <v>9484</v>
      </c>
      <c r="C104" s="1276" t="s">
        <v>11948</v>
      </c>
      <c r="D104" s="1276" t="s">
        <v>11728</v>
      </c>
      <c r="E104" s="1276" t="s">
        <v>11949</v>
      </c>
      <c r="F104" s="50" t="s">
        <v>11950</v>
      </c>
      <c r="G104" s="966">
        <v>2.0</v>
      </c>
      <c r="H104" s="5"/>
      <c r="I104" s="5"/>
      <c r="J104" s="5"/>
      <c r="K104" s="5"/>
      <c r="L104" s="851" t="s">
        <v>11951</v>
      </c>
      <c r="M104" s="1275"/>
      <c r="N104" s="50" t="s">
        <v>7403</v>
      </c>
      <c r="O104" s="815"/>
      <c r="P104" s="815"/>
      <c r="Q104" s="815"/>
      <c r="R104" s="815"/>
      <c r="S104" s="815"/>
      <c r="T104" s="50" t="s">
        <v>1871</v>
      </c>
      <c r="U104" s="815"/>
      <c r="V104" s="815"/>
      <c r="W104" s="5"/>
      <c r="X104" s="815"/>
      <c r="Y104" s="815"/>
      <c r="Z104" s="815"/>
      <c r="AA104" s="815"/>
      <c r="AB104" s="5"/>
      <c r="AC104" s="5"/>
      <c r="AD104" s="815"/>
      <c r="AE104" s="815"/>
      <c r="AF104" s="815"/>
      <c r="AG104" s="43"/>
      <c r="AH104" s="50">
        <v>1.0</v>
      </c>
      <c r="AI104" s="43">
        <v>3.0</v>
      </c>
      <c r="AJ104" s="43">
        <v>1.0</v>
      </c>
      <c r="AK104" s="5"/>
      <c r="AL104" s="43">
        <v>1.0</v>
      </c>
      <c r="AM104" s="43">
        <v>1.0</v>
      </c>
      <c r="AN104" s="5"/>
      <c r="AO104" s="5"/>
      <c r="AP104" s="43" t="s">
        <v>1871</v>
      </c>
      <c r="AQ104" s="5"/>
      <c r="AR104" s="5"/>
      <c r="AS104" s="5"/>
    </row>
    <row r="105">
      <c r="A105" s="1273">
        <v>2.803421126E9</v>
      </c>
      <c r="B105" s="1232" t="s">
        <v>9478</v>
      </c>
      <c r="C105" s="1276" t="s">
        <v>11952</v>
      </c>
      <c r="D105" s="1276" t="s">
        <v>11953</v>
      </c>
      <c r="E105" s="1276" t="s">
        <v>11954</v>
      </c>
      <c r="F105" s="50" t="s">
        <v>11955</v>
      </c>
      <c r="G105" s="966">
        <v>2.0</v>
      </c>
      <c r="H105" s="5"/>
      <c r="I105" s="5"/>
      <c r="J105" s="1316" t="s">
        <v>11956</v>
      </c>
      <c r="K105" s="5"/>
      <c r="L105" s="851" t="s">
        <v>11957</v>
      </c>
      <c r="M105" s="1275"/>
      <c r="N105" s="50" t="s">
        <v>7382</v>
      </c>
      <c r="O105" s="50" t="s">
        <v>11958</v>
      </c>
      <c r="P105" s="363" t="s">
        <v>11959</v>
      </c>
      <c r="Q105" s="43" t="s">
        <v>11960</v>
      </c>
      <c r="R105" s="50" t="s">
        <v>11961</v>
      </c>
      <c r="S105" s="43" t="s">
        <v>11962</v>
      </c>
      <c r="T105" s="50" t="s">
        <v>11963</v>
      </c>
      <c r="U105" s="43" t="s">
        <v>11964</v>
      </c>
      <c r="V105" s="50">
        <v>3.0</v>
      </c>
      <c r="W105" s="1282" t="s">
        <v>11965</v>
      </c>
      <c r="X105" s="50" t="s">
        <v>7381</v>
      </c>
      <c r="Y105" s="815"/>
      <c r="Z105" s="815"/>
      <c r="AA105" s="50">
        <v>3.0</v>
      </c>
      <c r="AB105" s="43" t="s">
        <v>1871</v>
      </c>
      <c r="AC105" s="43" t="s">
        <v>11966</v>
      </c>
      <c r="AD105" s="50" t="s">
        <v>2249</v>
      </c>
      <c r="AE105" s="1289">
        <v>1.0</v>
      </c>
      <c r="AF105" s="50" t="s">
        <v>2249</v>
      </c>
      <c r="AG105" s="43" t="s">
        <v>11967</v>
      </c>
      <c r="AH105" s="50">
        <v>1.0</v>
      </c>
      <c r="AI105" s="43">
        <v>5.0</v>
      </c>
      <c r="AJ105" s="43">
        <v>1.0</v>
      </c>
      <c r="AK105" s="5"/>
      <c r="AL105" s="43">
        <v>3.0</v>
      </c>
      <c r="AM105" s="43">
        <v>1.0</v>
      </c>
      <c r="AN105" s="43">
        <v>1.0</v>
      </c>
      <c r="AO105" s="5"/>
      <c r="AP105" s="5"/>
      <c r="AQ105" s="43" t="s">
        <v>11968</v>
      </c>
      <c r="AR105" s="5"/>
      <c r="AS105" s="43" t="s">
        <v>11969</v>
      </c>
    </row>
    <row r="106">
      <c r="A106" s="1273">
        <v>2.80362108E9</v>
      </c>
      <c r="B106" s="1232" t="s">
        <v>9434</v>
      </c>
      <c r="C106" s="1276" t="s">
        <v>11970</v>
      </c>
      <c r="D106" s="1276" t="s">
        <v>11971</v>
      </c>
      <c r="E106" s="1276" t="s">
        <v>11972</v>
      </c>
      <c r="F106" s="50" t="s">
        <v>11145</v>
      </c>
      <c r="G106" s="966">
        <v>3.0</v>
      </c>
      <c r="H106" s="5"/>
      <c r="I106" s="5"/>
      <c r="J106" s="5"/>
      <c r="K106" s="5"/>
      <c r="L106" s="815"/>
      <c r="M106" s="1275"/>
      <c r="N106" s="50" t="s">
        <v>7382</v>
      </c>
      <c r="O106" s="50" t="s">
        <v>11973</v>
      </c>
      <c r="P106" s="50" t="s">
        <v>11974</v>
      </c>
      <c r="Q106" s="50" t="s">
        <v>2249</v>
      </c>
      <c r="R106" s="50" t="s">
        <v>11975</v>
      </c>
      <c r="S106" s="50" t="s">
        <v>11976</v>
      </c>
      <c r="T106" s="50" t="s">
        <v>1871</v>
      </c>
      <c r="U106" s="50" t="s">
        <v>2249</v>
      </c>
      <c r="V106" s="50">
        <v>3.0</v>
      </c>
      <c r="W106" s="43" t="s">
        <v>11977</v>
      </c>
      <c r="X106" s="50" t="s">
        <v>7553</v>
      </c>
      <c r="Y106" s="50" t="s">
        <v>11978</v>
      </c>
      <c r="Z106" s="50" t="s">
        <v>1871</v>
      </c>
      <c r="AA106" s="50">
        <v>6.0</v>
      </c>
      <c r="AB106" s="43" t="s">
        <v>1871</v>
      </c>
      <c r="AC106" s="43" t="s">
        <v>11979</v>
      </c>
      <c r="AD106" s="50" t="s">
        <v>2249</v>
      </c>
      <c r="AE106" s="1289">
        <v>1.0</v>
      </c>
      <c r="AF106" s="50" t="s">
        <v>2249</v>
      </c>
      <c r="AG106" s="43" t="s">
        <v>11980</v>
      </c>
      <c r="AH106" s="50">
        <v>3.0</v>
      </c>
      <c r="AI106" s="43">
        <v>6.0</v>
      </c>
      <c r="AJ106" s="43">
        <v>4.0</v>
      </c>
      <c r="AK106" s="43">
        <v>2.0</v>
      </c>
      <c r="AL106" s="43">
        <v>5.0</v>
      </c>
      <c r="AM106" s="43">
        <v>2.0</v>
      </c>
      <c r="AN106" s="43">
        <v>5.0</v>
      </c>
      <c r="AO106" s="43" t="s">
        <v>1871</v>
      </c>
      <c r="AP106" s="43" t="s">
        <v>1871</v>
      </c>
      <c r="AQ106" s="5"/>
      <c r="AR106" s="43" t="s">
        <v>11981</v>
      </c>
      <c r="AS106" s="43" t="s">
        <v>11982</v>
      </c>
    </row>
    <row r="107">
      <c r="A107" s="1273" t="s">
        <v>11285</v>
      </c>
      <c r="B107" s="1262" t="s">
        <v>10130</v>
      </c>
      <c r="C107" s="1276" t="s">
        <v>11970</v>
      </c>
      <c r="D107" s="1276" t="s">
        <v>11971</v>
      </c>
      <c r="E107" s="1276" t="s">
        <v>11972</v>
      </c>
      <c r="F107" s="50" t="s">
        <v>11145</v>
      </c>
      <c r="G107" s="966">
        <v>1.0</v>
      </c>
      <c r="H107" s="5"/>
      <c r="I107" s="5"/>
      <c r="J107" s="5"/>
      <c r="K107" s="5"/>
      <c r="L107" s="815"/>
      <c r="M107" s="1275"/>
      <c r="N107" s="815"/>
      <c r="O107" s="815"/>
      <c r="P107" s="815"/>
      <c r="Q107" s="815"/>
      <c r="R107" s="815"/>
      <c r="S107" s="815"/>
      <c r="T107" s="815"/>
      <c r="U107" s="815"/>
      <c r="V107" s="815"/>
      <c r="W107" s="5"/>
      <c r="X107" s="815"/>
      <c r="Y107" s="815"/>
      <c r="Z107" s="815"/>
      <c r="AA107" s="815"/>
      <c r="AB107" s="5"/>
      <c r="AC107" s="5"/>
      <c r="AD107" s="815"/>
      <c r="AE107" s="815"/>
      <c r="AF107" s="815"/>
      <c r="AG107" s="5"/>
      <c r="AH107" s="815"/>
      <c r="AI107" s="5"/>
      <c r="AJ107" s="5"/>
      <c r="AK107" s="5"/>
      <c r="AL107" s="5"/>
      <c r="AM107" s="5"/>
      <c r="AN107" s="5"/>
      <c r="AO107" s="5"/>
      <c r="AP107" s="5"/>
      <c r="AQ107" s="5"/>
      <c r="AR107" s="5"/>
      <c r="AS107" s="5"/>
    </row>
    <row r="108">
      <c r="A108" s="1273">
        <v>2.803921088E9</v>
      </c>
      <c r="B108" s="1232" t="s">
        <v>9480</v>
      </c>
      <c r="C108" s="1276" t="s">
        <v>11983</v>
      </c>
      <c r="D108" s="1276" t="s">
        <v>11984</v>
      </c>
      <c r="E108" s="1276" t="s">
        <v>11985</v>
      </c>
      <c r="F108" s="50" t="s">
        <v>11559</v>
      </c>
      <c r="G108" s="966" t="s">
        <v>11986</v>
      </c>
      <c r="H108" s="5"/>
      <c r="I108" s="43" t="s">
        <v>11987</v>
      </c>
      <c r="J108" s="43"/>
      <c r="K108" s="43"/>
      <c r="L108" s="815"/>
      <c r="M108" s="1275"/>
      <c r="N108" s="50" t="s">
        <v>7382</v>
      </c>
      <c r="O108" s="815"/>
      <c r="P108" s="815"/>
      <c r="Q108" s="815"/>
      <c r="R108" s="815"/>
      <c r="S108" s="815"/>
      <c r="T108" s="815"/>
      <c r="U108" s="50" t="s">
        <v>11988</v>
      </c>
      <c r="V108" s="815"/>
      <c r="W108" s="5"/>
      <c r="X108" s="815"/>
      <c r="Y108" s="815"/>
      <c r="Z108" s="815"/>
      <c r="AA108" s="815"/>
      <c r="AB108" s="5"/>
      <c r="AC108" s="5"/>
      <c r="AD108" s="815"/>
      <c r="AE108" s="815"/>
      <c r="AF108" s="815"/>
      <c r="AG108" s="43" t="s">
        <v>11989</v>
      </c>
      <c r="AH108" s="50">
        <v>0.0</v>
      </c>
      <c r="AI108" s="43">
        <v>4.0</v>
      </c>
      <c r="AJ108" s="43">
        <v>1.0</v>
      </c>
      <c r="AK108" s="43">
        <v>0.0</v>
      </c>
      <c r="AL108" s="43" t="s">
        <v>11990</v>
      </c>
      <c r="AM108" s="43">
        <v>1.0</v>
      </c>
      <c r="AN108" s="43">
        <v>2.0</v>
      </c>
      <c r="AO108" s="43" t="s">
        <v>11991</v>
      </c>
      <c r="AP108" s="5"/>
      <c r="AQ108" s="5"/>
      <c r="AR108" s="5"/>
      <c r="AS108" s="5"/>
    </row>
    <row r="109">
      <c r="A109" s="1273">
        <v>2.804121095E9</v>
      </c>
      <c r="B109" s="1232" t="s">
        <v>9410</v>
      </c>
      <c r="C109" s="1276" t="s">
        <v>11992</v>
      </c>
      <c r="D109" s="1276"/>
      <c r="E109" s="1276" t="s">
        <v>10841</v>
      </c>
      <c r="F109" s="50" t="s">
        <v>11202</v>
      </c>
      <c r="G109" s="966">
        <v>5.0</v>
      </c>
      <c r="H109" s="5"/>
      <c r="I109" s="5"/>
      <c r="J109" s="891" t="s">
        <v>11993</v>
      </c>
      <c r="K109" s="5"/>
      <c r="L109" s="815"/>
      <c r="M109" s="1275"/>
      <c r="N109" s="50" t="s">
        <v>11994</v>
      </c>
      <c r="O109" s="50" t="s">
        <v>11995</v>
      </c>
      <c r="P109" s="815"/>
      <c r="Q109" s="815"/>
      <c r="R109" s="815"/>
      <c r="S109" s="50" t="s">
        <v>11996</v>
      </c>
      <c r="T109" s="50" t="s">
        <v>1871</v>
      </c>
      <c r="U109" s="50" t="s">
        <v>1871</v>
      </c>
      <c r="V109" s="50">
        <v>4.0</v>
      </c>
      <c r="W109" s="43" t="s">
        <v>11997</v>
      </c>
      <c r="X109" s="50" t="s">
        <v>983</v>
      </c>
      <c r="Y109" s="815"/>
      <c r="Z109" s="50" t="s">
        <v>983</v>
      </c>
      <c r="AA109" s="50">
        <v>5.0</v>
      </c>
      <c r="AB109" s="43" t="s">
        <v>11998</v>
      </c>
      <c r="AC109" s="5"/>
      <c r="AD109" s="815"/>
      <c r="AE109" s="815"/>
      <c r="AF109" s="815"/>
      <c r="AG109" s="43" t="s">
        <v>11999</v>
      </c>
      <c r="AH109" s="50">
        <v>6.0</v>
      </c>
      <c r="AI109" s="43">
        <v>10.0</v>
      </c>
      <c r="AJ109" s="43">
        <v>5.0</v>
      </c>
      <c r="AK109" s="43">
        <v>2.0</v>
      </c>
      <c r="AL109" s="43">
        <v>15.0</v>
      </c>
      <c r="AM109" s="43">
        <v>4.0</v>
      </c>
      <c r="AN109" s="43">
        <v>4.0</v>
      </c>
      <c r="AO109" s="43" t="s">
        <v>7399</v>
      </c>
      <c r="AP109" s="43" t="s">
        <v>7399</v>
      </c>
      <c r="AQ109" s="5"/>
      <c r="AR109" s="5"/>
      <c r="AS109" s="43" t="s">
        <v>12000</v>
      </c>
    </row>
    <row r="110">
      <c r="A110" s="1273">
        <v>2.804231098E9</v>
      </c>
      <c r="B110" s="1232" t="s">
        <v>9508</v>
      </c>
      <c r="C110" s="1274" t="s">
        <v>12001</v>
      </c>
      <c r="D110" s="1274"/>
      <c r="E110" s="1274" t="s">
        <v>12002</v>
      </c>
      <c r="F110" s="50" t="s">
        <v>12003</v>
      </c>
      <c r="G110" s="966">
        <v>2.0</v>
      </c>
      <c r="H110" s="5"/>
      <c r="I110" s="5"/>
      <c r="J110" s="5"/>
      <c r="K110" s="5"/>
      <c r="L110" s="815"/>
      <c r="M110" s="1275"/>
      <c r="N110" s="815"/>
      <c r="O110" s="50" t="s">
        <v>11995</v>
      </c>
      <c r="P110" s="815"/>
      <c r="Q110" s="815"/>
      <c r="R110" s="815"/>
      <c r="S110" s="815"/>
      <c r="T110" s="815"/>
      <c r="U110" s="815"/>
      <c r="V110" s="815"/>
      <c r="W110" s="5"/>
      <c r="X110" s="815"/>
      <c r="Y110" s="815"/>
      <c r="Z110" s="815"/>
      <c r="AA110" s="815"/>
      <c r="AB110" s="5"/>
      <c r="AC110" s="5"/>
      <c r="AD110" s="815"/>
      <c r="AE110" s="815"/>
      <c r="AF110" s="815"/>
      <c r="AG110" s="5"/>
      <c r="AH110" s="815"/>
      <c r="AI110" s="5"/>
      <c r="AJ110" s="5"/>
      <c r="AK110" s="5"/>
      <c r="AL110" s="5"/>
      <c r="AM110" s="5"/>
      <c r="AN110" s="5"/>
      <c r="AO110" s="5"/>
      <c r="AP110" s="5"/>
      <c r="AQ110" s="5"/>
      <c r="AR110" s="5"/>
      <c r="AS110" s="5"/>
    </row>
    <row r="111">
      <c r="A111" s="1273">
        <v>2.803521078E9</v>
      </c>
      <c r="B111" s="1232" t="s">
        <v>9445</v>
      </c>
      <c r="C111" s="1276" t="s">
        <v>12004</v>
      </c>
      <c r="D111" s="1276" t="s">
        <v>12005</v>
      </c>
      <c r="E111" s="1276" t="s">
        <v>7989</v>
      </c>
      <c r="F111" s="50" t="s">
        <v>11056</v>
      </c>
      <c r="G111" s="1032">
        <v>3.0</v>
      </c>
      <c r="H111" s="5"/>
      <c r="I111" s="5"/>
      <c r="J111" s="5"/>
      <c r="K111" s="5"/>
      <c r="L111" s="942" t="s">
        <v>12006</v>
      </c>
      <c r="M111" s="1275"/>
      <c r="N111" s="50" t="s">
        <v>12007</v>
      </c>
      <c r="O111" s="50" t="s">
        <v>11995</v>
      </c>
      <c r="P111" s="815"/>
      <c r="Q111" s="815"/>
      <c r="R111" s="815"/>
      <c r="S111" s="815"/>
      <c r="T111" s="815"/>
      <c r="U111" s="50" t="s">
        <v>12008</v>
      </c>
      <c r="V111" s="50" t="s">
        <v>12009</v>
      </c>
      <c r="W111" s="43" t="s">
        <v>12010</v>
      </c>
      <c r="X111" s="815"/>
      <c r="Y111" s="815"/>
      <c r="Z111" s="815"/>
      <c r="AA111" s="50" t="s">
        <v>12011</v>
      </c>
      <c r="AB111" s="43" t="s">
        <v>12012</v>
      </c>
      <c r="AC111" s="43" t="s">
        <v>12013</v>
      </c>
      <c r="AD111" s="815"/>
      <c r="AE111" s="815"/>
      <c r="AF111" s="50" t="s">
        <v>2249</v>
      </c>
      <c r="AG111" s="43" t="s">
        <v>12014</v>
      </c>
      <c r="AH111" s="50">
        <v>7.0</v>
      </c>
      <c r="AI111" s="43">
        <v>3.0</v>
      </c>
      <c r="AJ111" s="43">
        <v>3.0</v>
      </c>
      <c r="AK111" s="43">
        <v>3.0</v>
      </c>
      <c r="AL111" s="43">
        <v>3.0</v>
      </c>
      <c r="AM111" s="43">
        <v>3.0</v>
      </c>
      <c r="AN111" s="43">
        <v>3.0</v>
      </c>
      <c r="AO111" s="43" t="s">
        <v>12015</v>
      </c>
      <c r="AP111" s="43" t="s">
        <v>1871</v>
      </c>
      <c r="AQ111" s="5"/>
      <c r="AR111" s="43" t="s">
        <v>12016</v>
      </c>
      <c r="AS111" s="43" t="s">
        <v>12017</v>
      </c>
    </row>
    <row r="112" ht="72.0" customHeight="1">
      <c r="A112" s="1273">
        <v>2.80113103E9</v>
      </c>
      <c r="B112" s="1232" t="s">
        <v>9460</v>
      </c>
      <c r="C112" s="1276" t="s">
        <v>12018</v>
      </c>
      <c r="D112" s="1276" t="s">
        <v>12019</v>
      </c>
      <c r="E112" s="1276" t="s">
        <v>12020</v>
      </c>
      <c r="F112" s="50" t="s">
        <v>11270</v>
      </c>
      <c r="G112" s="966">
        <v>3.0</v>
      </c>
      <c r="H112" s="5"/>
      <c r="I112" s="5"/>
      <c r="J112" s="43" t="s">
        <v>12021</v>
      </c>
      <c r="K112" s="5"/>
      <c r="L112" s="815"/>
      <c r="M112" s="1275"/>
      <c r="N112" s="50" t="s">
        <v>7382</v>
      </c>
      <c r="O112" s="50" t="s">
        <v>12022</v>
      </c>
      <c r="P112" s="815"/>
      <c r="Q112" s="815"/>
      <c r="R112" s="815"/>
      <c r="S112" s="815"/>
      <c r="T112" s="50" t="s">
        <v>1871</v>
      </c>
      <c r="U112" s="815"/>
      <c r="V112" s="50">
        <v>3.0</v>
      </c>
      <c r="W112" s="43" t="s">
        <v>12023</v>
      </c>
      <c r="X112" s="815"/>
      <c r="Y112" s="815"/>
      <c r="Z112" s="815"/>
      <c r="AA112" s="50">
        <v>5.0</v>
      </c>
      <c r="AB112" s="43" t="s">
        <v>1871</v>
      </c>
      <c r="AC112" s="43" t="s">
        <v>12024</v>
      </c>
      <c r="AD112" s="815"/>
      <c r="AE112" s="815"/>
      <c r="AF112" s="50" t="s">
        <v>2249</v>
      </c>
      <c r="AG112" s="43" t="s">
        <v>12025</v>
      </c>
      <c r="AH112" s="50">
        <v>3.0</v>
      </c>
      <c r="AI112" s="43">
        <v>8.0</v>
      </c>
      <c r="AJ112" s="43">
        <v>3.0</v>
      </c>
      <c r="AK112" s="43">
        <v>0.0</v>
      </c>
      <c r="AL112" s="43">
        <v>6.0</v>
      </c>
      <c r="AM112" s="43">
        <v>2.0</v>
      </c>
      <c r="AN112" s="43">
        <v>2.0</v>
      </c>
      <c r="AO112" s="43" t="s">
        <v>12026</v>
      </c>
      <c r="AP112" s="5"/>
      <c r="AQ112" s="5"/>
      <c r="AR112" s="5"/>
      <c r="AS112" s="43" t="s">
        <v>12017</v>
      </c>
    </row>
    <row r="113">
      <c r="A113" s="1273">
        <v>2.800521015E9</v>
      </c>
      <c r="B113" s="1232" t="s">
        <v>12027</v>
      </c>
      <c r="C113" s="1276" t="s">
        <v>12028</v>
      </c>
      <c r="D113" s="1276" t="s">
        <v>12029</v>
      </c>
      <c r="E113" s="1276" t="s">
        <v>11103</v>
      </c>
      <c r="F113" s="50" t="s">
        <v>11104</v>
      </c>
      <c r="G113" s="966">
        <v>4.0</v>
      </c>
      <c r="H113" s="43">
        <v>1909.0</v>
      </c>
      <c r="I113" s="43" t="s">
        <v>2249</v>
      </c>
      <c r="J113" s="43" t="s">
        <v>12030</v>
      </c>
      <c r="K113" s="363" t="s">
        <v>12031</v>
      </c>
      <c r="L113" s="942" t="s">
        <v>12032</v>
      </c>
      <c r="M113" s="1275"/>
      <c r="N113" s="50" t="s">
        <v>7382</v>
      </c>
      <c r="O113" s="50" t="s">
        <v>12033</v>
      </c>
      <c r="P113" s="50" t="s">
        <v>12034</v>
      </c>
      <c r="Q113" s="50" t="s">
        <v>1871</v>
      </c>
      <c r="R113" s="815"/>
      <c r="S113" s="815"/>
      <c r="T113" s="50" t="s">
        <v>12035</v>
      </c>
      <c r="U113" s="50" t="s">
        <v>12036</v>
      </c>
      <c r="V113" s="50">
        <v>4.0</v>
      </c>
      <c r="W113" s="43" t="s">
        <v>12037</v>
      </c>
      <c r="X113" s="43" t="s">
        <v>12038</v>
      </c>
      <c r="Y113" s="50" t="s">
        <v>1871</v>
      </c>
      <c r="Z113" s="50" t="s">
        <v>12039</v>
      </c>
      <c r="AA113" s="50">
        <v>3.0</v>
      </c>
      <c r="AB113" s="43" t="s">
        <v>12040</v>
      </c>
      <c r="AC113" s="5"/>
      <c r="AD113" s="815"/>
      <c r="AE113" s="815"/>
      <c r="AF113" s="50" t="s">
        <v>2249</v>
      </c>
      <c r="AG113" s="43" t="s">
        <v>12041</v>
      </c>
      <c r="AH113" s="50">
        <v>1.0</v>
      </c>
      <c r="AI113" s="43">
        <v>6.0</v>
      </c>
      <c r="AJ113" s="43">
        <v>4.0</v>
      </c>
      <c r="AK113" s="43">
        <v>2.0</v>
      </c>
      <c r="AL113" s="43">
        <v>4.0</v>
      </c>
      <c r="AM113" s="43">
        <v>2.0</v>
      </c>
      <c r="AN113" s="43">
        <v>4.0</v>
      </c>
      <c r="AO113" s="43" t="s">
        <v>12042</v>
      </c>
      <c r="AP113" s="43" t="s">
        <v>1871</v>
      </c>
      <c r="AQ113" s="5"/>
      <c r="AR113" s="5"/>
      <c r="AS113" s="43" t="s">
        <v>12043</v>
      </c>
    </row>
    <row r="114">
      <c r="A114" s="1273">
        <v>2.804721101E9</v>
      </c>
      <c r="B114" s="1232" t="s">
        <v>9461</v>
      </c>
      <c r="C114" s="1276" t="s">
        <v>12044</v>
      </c>
      <c r="D114" s="1276" t="s">
        <v>12045</v>
      </c>
      <c r="E114" s="1276" t="s">
        <v>12046</v>
      </c>
      <c r="F114" s="50" t="s">
        <v>12047</v>
      </c>
      <c r="G114" s="966">
        <v>4.0</v>
      </c>
      <c r="H114" s="5"/>
      <c r="I114" s="5"/>
      <c r="J114" s="363" t="s">
        <v>12048</v>
      </c>
      <c r="K114" s="5"/>
      <c r="L114" s="815"/>
      <c r="M114" s="1275"/>
      <c r="N114" s="50" t="s">
        <v>12049</v>
      </c>
      <c r="O114" s="815"/>
      <c r="P114" s="815"/>
      <c r="Q114" s="815"/>
      <c r="R114" s="815"/>
      <c r="S114" s="815"/>
      <c r="T114" s="50" t="s">
        <v>1871</v>
      </c>
      <c r="U114" s="815"/>
      <c r="V114" s="50">
        <v>3.0</v>
      </c>
      <c r="W114" s="43" t="s">
        <v>12037</v>
      </c>
      <c r="X114" s="815"/>
      <c r="Y114" s="815"/>
      <c r="Z114" s="815"/>
      <c r="AA114" s="50">
        <v>3.0</v>
      </c>
      <c r="AB114" s="5"/>
      <c r="AC114" s="5"/>
      <c r="AD114" s="815"/>
      <c r="AE114" s="815"/>
      <c r="AF114" s="815"/>
      <c r="AG114" s="43" t="s">
        <v>12041</v>
      </c>
      <c r="AH114" s="50" t="s">
        <v>12050</v>
      </c>
      <c r="AI114" s="43" t="s">
        <v>12051</v>
      </c>
      <c r="AJ114" s="43" t="s">
        <v>12052</v>
      </c>
      <c r="AK114" s="43" t="s">
        <v>12053</v>
      </c>
      <c r="AL114" s="43" t="s">
        <v>12054</v>
      </c>
      <c r="AM114" s="43" t="s">
        <v>12055</v>
      </c>
      <c r="AN114" s="43" t="s">
        <v>12056</v>
      </c>
      <c r="AO114" s="43" t="s">
        <v>12045</v>
      </c>
      <c r="AP114" s="5"/>
      <c r="AQ114" s="43"/>
      <c r="AR114" s="5"/>
      <c r="AS114" s="43" t="s">
        <v>11554</v>
      </c>
    </row>
    <row r="115">
      <c r="A115" s="1236">
        <v>2.804821105E9</v>
      </c>
      <c r="B115" s="1232" t="s">
        <v>12057</v>
      </c>
      <c r="C115" s="1224" t="s">
        <v>12058</v>
      </c>
      <c r="D115" s="1224" t="s">
        <v>12059</v>
      </c>
      <c r="E115" s="1224" t="s">
        <v>11075</v>
      </c>
      <c r="F115" s="43" t="s">
        <v>9637</v>
      </c>
      <c r="G115" s="481">
        <v>3.0</v>
      </c>
      <c r="H115" s="43">
        <v>1975.0</v>
      </c>
      <c r="I115" s="43" t="s">
        <v>983</v>
      </c>
      <c r="J115" s="363" t="s">
        <v>12060</v>
      </c>
      <c r="K115" s="43" t="s">
        <v>12061</v>
      </c>
      <c r="L115" s="5"/>
      <c r="M115" s="5"/>
      <c r="N115" s="43" t="s">
        <v>12062</v>
      </c>
      <c r="O115" s="1233" t="s">
        <v>12063</v>
      </c>
      <c r="P115" s="363" t="s">
        <v>12064</v>
      </c>
      <c r="Q115" s="5"/>
      <c r="R115" s="5"/>
      <c r="S115" s="5"/>
      <c r="T115" s="43" t="s">
        <v>12065</v>
      </c>
      <c r="U115" s="5"/>
      <c r="V115" s="43">
        <v>3.0</v>
      </c>
      <c r="W115" s="5"/>
      <c r="X115" s="43" t="s">
        <v>2249</v>
      </c>
      <c r="Y115" s="5"/>
      <c r="Z115" s="43" t="s">
        <v>2249</v>
      </c>
      <c r="AA115" s="43" t="s">
        <v>12066</v>
      </c>
      <c r="AB115" s="5"/>
      <c r="AC115" s="5"/>
      <c r="AD115" s="5"/>
      <c r="AE115" s="5"/>
      <c r="AF115" s="43" t="s">
        <v>12067</v>
      </c>
      <c r="AG115" s="43" t="s">
        <v>12068</v>
      </c>
      <c r="AH115" s="43" t="s">
        <v>12069</v>
      </c>
      <c r="AI115" s="43" t="s">
        <v>12070</v>
      </c>
      <c r="AJ115" s="43" t="s">
        <v>12071</v>
      </c>
      <c r="AK115" s="43" t="s">
        <v>12058</v>
      </c>
      <c r="AL115" s="43" t="s">
        <v>12072</v>
      </c>
      <c r="AM115" s="43" t="s">
        <v>12073</v>
      </c>
      <c r="AN115" s="43" t="s">
        <v>12074</v>
      </c>
      <c r="AO115" s="5"/>
      <c r="AP115" s="43" t="s">
        <v>12075</v>
      </c>
      <c r="AQ115" s="5"/>
      <c r="AR115" s="5"/>
      <c r="AS115" s="43" t="s">
        <v>12076</v>
      </c>
    </row>
    <row r="116">
      <c r="A116" s="1273">
        <v>2.804821106E9</v>
      </c>
      <c r="B116" s="1232" t="s">
        <v>9475</v>
      </c>
      <c r="C116" s="1276" t="s">
        <v>12077</v>
      </c>
      <c r="D116" s="1276" t="s">
        <v>11712</v>
      </c>
      <c r="E116" s="1276" t="s">
        <v>8713</v>
      </c>
      <c r="F116" s="50" t="s">
        <v>9637</v>
      </c>
      <c r="G116" s="966">
        <v>2.0</v>
      </c>
      <c r="H116" s="5"/>
      <c r="I116" s="5"/>
      <c r="J116" s="5"/>
      <c r="K116" s="5"/>
      <c r="L116" s="815"/>
      <c r="M116" s="1275"/>
      <c r="N116" s="43" t="s">
        <v>12078</v>
      </c>
      <c r="O116" s="50" t="s">
        <v>11958</v>
      </c>
      <c r="P116" s="815"/>
      <c r="Q116" s="815"/>
      <c r="R116" s="815"/>
      <c r="S116" s="815"/>
      <c r="T116" s="50" t="s">
        <v>12079</v>
      </c>
      <c r="U116" s="50" t="s">
        <v>12080</v>
      </c>
      <c r="V116" s="50">
        <v>3.0</v>
      </c>
      <c r="W116" s="43" t="s">
        <v>12081</v>
      </c>
      <c r="X116" s="50" t="s">
        <v>2249</v>
      </c>
      <c r="Y116" s="815"/>
      <c r="Z116" s="815"/>
      <c r="AA116" s="50">
        <v>3.0</v>
      </c>
      <c r="AB116" s="43" t="s">
        <v>12082</v>
      </c>
      <c r="AC116" s="43" t="s">
        <v>12083</v>
      </c>
      <c r="AD116" s="815"/>
      <c r="AE116" s="1289">
        <v>1.0</v>
      </c>
      <c r="AF116" s="50">
        <v>1.0</v>
      </c>
      <c r="AG116" s="43" t="s">
        <v>12084</v>
      </c>
      <c r="AH116" s="50">
        <v>2.0</v>
      </c>
      <c r="AI116" s="43">
        <v>2.0</v>
      </c>
      <c r="AJ116" s="43">
        <v>3.0</v>
      </c>
      <c r="AK116" s="43">
        <v>1.0</v>
      </c>
      <c r="AL116" s="43">
        <v>2.0</v>
      </c>
      <c r="AM116" s="43">
        <v>2.0</v>
      </c>
      <c r="AN116" s="43">
        <v>1.0</v>
      </c>
      <c r="AO116" s="5"/>
      <c r="AP116" s="5"/>
      <c r="AQ116" s="5"/>
      <c r="AR116" s="5"/>
      <c r="AS116" s="43" t="s">
        <v>11554</v>
      </c>
    </row>
    <row r="117" ht="424.5" customHeight="1">
      <c r="A117" s="1273">
        <v>2.804811103E9</v>
      </c>
      <c r="B117" s="1253" t="s">
        <v>9476</v>
      </c>
      <c r="C117" s="1276" t="s">
        <v>12085</v>
      </c>
      <c r="D117" s="1276" t="s">
        <v>12086</v>
      </c>
      <c r="E117" s="1317" t="s">
        <v>12087</v>
      </c>
      <c r="F117" s="50" t="s">
        <v>9637</v>
      </c>
      <c r="G117" s="966">
        <v>3.0</v>
      </c>
      <c r="H117" s="1318">
        <v>1940.0</v>
      </c>
      <c r="I117" s="1319"/>
      <c r="J117" s="545" t="s">
        <v>12088</v>
      </c>
      <c r="K117" s="1318" t="s">
        <v>12089</v>
      </c>
      <c r="L117" s="1320" t="s">
        <v>12090</v>
      </c>
      <c r="M117" s="1319"/>
      <c r="N117" s="1321" t="s">
        <v>12091</v>
      </c>
      <c r="O117" s="1322" t="str">
        <f>HYPERLINK("https://www.utmb.edu/gme/salaries","56K to 64K for 2020 residents")</f>
        <v>56K to 64K for 2020 residents</v>
      </c>
      <c r="P117" s="1318" t="s">
        <v>12092</v>
      </c>
      <c r="Q117" s="1319"/>
      <c r="R117" s="1319"/>
      <c r="S117" s="1319"/>
      <c r="T117" s="1319"/>
      <c r="U117" s="1319"/>
      <c r="V117" s="1323">
        <v>3.0</v>
      </c>
      <c r="W117" s="1319"/>
      <c r="X117" s="1319"/>
      <c r="Y117" s="1319"/>
      <c r="Z117" s="1319"/>
      <c r="AA117" s="1323">
        <v>3.0</v>
      </c>
      <c r="AB117" s="1323" t="s">
        <v>1871</v>
      </c>
      <c r="AC117" s="1319"/>
      <c r="AD117" s="1319"/>
      <c r="AE117" s="1319"/>
      <c r="AF117" s="1323">
        <v>2.0</v>
      </c>
      <c r="AG117" s="1323" t="s">
        <v>12093</v>
      </c>
      <c r="AH117" s="1318">
        <v>2.0</v>
      </c>
      <c r="AI117" s="1318">
        <v>4.0</v>
      </c>
      <c r="AJ117" s="1324">
        <v>3.0</v>
      </c>
      <c r="AK117" s="1324">
        <v>1.0</v>
      </c>
      <c r="AL117" s="1318">
        <v>3.0</v>
      </c>
      <c r="AM117" s="1324">
        <v>1.0</v>
      </c>
      <c r="AN117" s="1318">
        <v>1.0</v>
      </c>
      <c r="AO117" s="43" t="s">
        <v>11235</v>
      </c>
      <c r="AP117" s="43" t="s">
        <v>3149</v>
      </c>
      <c r="AQ117" s="43" t="s">
        <v>11235</v>
      </c>
      <c r="AR117" s="1325" t="s">
        <v>12094</v>
      </c>
      <c r="AS117" s="1281" t="s">
        <v>12095</v>
      </c>
    </row>
    <row r="118">
      <c r="A118" s="1273">
        <v>2.804821102E9</v>
      </c>
      <c r="B118" s="1232" t="s">
        <v>9440</v>
      </c>
      <c r="C118" s="1276" t="s">
        <v>12096</v>
      </c>
      <c r="D118" s="1276" t="s">
        <v>12097</v>
      </c>
      <c r="E118" s="1276" t="s">
        <v>12098</v>
      </c>
      <c r="F118" s="50" t="s">
        <v>9637</v>
      </c>
      <c r="G118" s="966">
        <v>4.0</v>
      </c>
      <c r="H118" s="5"/>
      <c r="I118" s="5"/>
      <c r="J118" s="43" t="s">
        <v>12099</v>
      </c>
      <c r="K118" s="5"/>
      <c r="L118" s="815"/>
      <c r="M118" s="1275"/>
      <c r="N118" s="50" t="s">
        <v>12100</v>
      </c>
      <c r="O118" s="815"/>
      <c r="P118" s="815"/>
      <c r="Q118" s="815"/>
      <c r="R118" s="815"/>
      <c r="S118" s="50" t="s">
        <v>1871</v>
      </c>
      <c r="T118" s="815"/>
      <c r="U118" s="50" t="s">
        <v>1871</v>
      </c>
      <c r="V118" s="815"/>
      <c r="W118" s="43">
        <v>3.0</v>
      </c>
      <c r="X118" s="815"/>
      <c r="Y118" s="815"/>
      <c r="Z118" s="815"/>
      <c r="AA118" s="50" t="s">
        <v>12101</v>
      </c>
      <c r="AB118" s="43" t="s">
        <v>12102</v>
      </c>
      <c r="AC118" s="5"/>
      <c r="AD118" s="815"/>
      <c r="AE118" s="1289">
        <v>1.0</v>
      </c>
      <c r="AF118" s="50">
        <v>0.0</v>
      </c>
      <c r="AG118" s="43" t="s">
        <v>12103</v>
      </c>
      <c r="AH118" s="50">
        <v>7.0</v>
      </c>
      <c r="AI118" s="43">
        <v>6.0</v>
      </c>
      <c r="AJ118" s="43">
        <v>3.0</v>
      </c>
      <c r="AK118" s="43">
        <v>3.0</v>
      </c>
      <c r="AL118" s="43">
        <v>11.0</v>
      </c>
      <c r="AM118" s="43">
        <v>3.0</v>
      </c>
      <c r="AN118" s="43">
        <v>3.0</v>
      </c>
      <c r="AO118" s="43" t="s">
        <v>1871</v>
      </c>
      <c r="AP118" s="43" t="s">
        <v>12104</v>
      </c>
      <c r="AQ118" s="5"/>
      <c r="AR118" s="43" t="s">
        <v>12105</v>
      </c>
      <c r="AS118" s="43" t="s">
        <v>11554</v>
      </c>
    </row>
    <row r="119">
      <c r="A119" s="1273">
        <v>2.804921107E9</v>
      </c>
      <c r="B119" s="1232" t="s">
        <v>9448</v>
      </c>
      <c r="C119" s="1276" t="s">
        <v>12106</v>
      </c>
      <c r="D119" s="1276" t="s">
        <v>12107</v>
      </c>
      <c r="E119" s="1276" t="s">
        <v>12108</v>
      </c>
      <c r="F119" s="50" t="s">
        <v>12109</v>
      </c>
      <c r="G119" s="966">
        <v>3.0</v>
      </c>
      <c r="H119" s="5"/>
      <c r="I119" s="5"/>
      <c r="J119" s="363" t="s">
        <v>12110</v>
      </c>
      <c r="K119" s="43" t="s">
        <v>12111</v>
      </c>
      <c r="L119" s="942" t="s">
        <v>12112</v>
      </c>
      <c r="M119" s="1326"/>
      <c r="N119" s="50" t="s">
        <v>12113</v>
      </c>
      <c r="O119" s="50" t="s">
        <v>12114</v>
      </c>
      <c r="P119" s="815"/>
      <c r="Q119" s="815"/>
      <c r="R119" s="815"/>
      <c r="S119" s="815"/>
      <c r="T119" s="50" t="s">
        <v>3149</v>
      </c>
      <c r="U119" s="50" t="s">
        <v>12115</v>
      </c>
      <c r="V119" s="50">
        <v>3.0</v>
      </c>
      <c r="W119" s="5"/>
      <c r="X119" s="815"/>
      <c r="Y119" s="815"/>
      <c r="Z119" s="815"/>
      <c r="AA119" s="50">
        <v>6.0</v>
      </c>
      <c r="AB119" s="43" t="s">
        <v>3149</v>
      </c>
      <c r="AC119" s="5"/>
      <c r="AD119" s="815"/>
      <c r="AE119" s="815"/>
      <c r="AF119" s="50">
        <v>1.0</v>
      </c>
      <c r="AG119" s="43" t="s">
        <v>12116</v>
      </c>
      <c r="AH119" s="50">
        <v>3.0</v>
      </c>
      <c r="AI119" s="43">
        <v>4.0</v>
      </c>
      <c r="AJ119" s="43">
        <v>3.0</v>
      </c>
      <c r="AK119" s="43">
        <v>1.0</v>
      </c>
      <c r="AL119" s="43">
        <v>7.0</v>
      </c>
      <c r="AM119" s="43">
        <v>1.0</v>
      </c>
      <c r="AN119" s="43">
        <v>3.0</v>
      </c>
      <c r="AO119" s="5"/>
      <c r="AP119" s="5"/>
      <c r="AQ119" s="5"/>
      <c r="AR119" s="43" t="s">
        <v>3149</v>
      </c>
      <c r="AS119" s="43" t="s">
        <v>12117</v>
      </c>
    </row>
    <row r="120">
      <c r="A120" s="1273">
        <v>2.805011108E9</v>
      </c>
      <c r="B120" s="1232" t="s">
        <v>9509</v>
      </c>
      <c r="C120" s="1276" t="s">
        <v>12118</v>
      </c>
      <c r="D120" s="1276" t="s">
        <v>12119</v>
      </c>
      <c r="E120" s="1276" t="s">
        <v>12120</v>
      </c>
      <c r="F120" s="50" t="s">
        <v>12121</v>
      </c>
      <c r="G120" s="966">
        <v>1.0</v>
      </c>
      <c r="H120" s="5"/>
      <c r="I120" s="5"/>
      <c r="J120" s="43"/>
      <c r="K120" s="5"/>
      <c r="L120" s="815"/>
      <c r="M120" s="1275"/>
      <c r="N120" s="50" t="s">
        <v>11833</v>
      </c>
      <c r="O120" s="815"/>
      <c r="P120" s="815"/>
      <c r="Q120" s="815"/>
      <c r="R120" s="815"/>
      <c r="S120" s="50" t="s">
        <v>1871</v>
      </c>
      <c r="T120" s="50" t="s">
        <v>1871</v>
      </c>
      <c r="U120" s="50" t="s">
        <v>1871</v>
      </c>
      <c r="V120" s="50">
        <v>3.0</v>
      </c>
      <c r="W120" s="43" t="s">
        <v>12122</v>
      </c>
      <c r="X120" s="815"/>
      <c r="Y120" s="815"/>
      <c r="Z120" s="815"/>
      <c r="AA120" s="50" t="s">
        <v>11072</v>
      </c>
      <c r="AB120" s="50" t="s">
        <v>3149</v>
      </c>
      <c r="AC120" s="5"/>
      <c r="AD120" s="815"/>
      <c r="AE120" s="1289">
        <v>1.0</v>
      </c>
      <c r="AF120" s="50" t="s">
        <v>11128</v>
      </c>
      <c r="AG120" s="43" t="s">
        <v>12123</v>
      </c>
      <c r="AH120" s="815"/>
      <c r="AI120" s="43">
        <v>2.0</v>
      </c>
      <c r="AJ120" s="43">
        <v>1.0</v>
      </c>
      <c r="AK120" s="43">
        <v>1.0</v>
      </c>
      <c r="AL120" s="43">
        <v>2.0</v>
      </c>
      <c r="AM120" s="43">
        <v>1.0</v>
      </c>
      <c r="AN120" s="43">
        <v>2.0</v>
      </c>
      <c r="AO120" s="5"/>
      <c r="AP120" s="43" t="s">
        <v>1871</v>
      </c>
      <c r="AQ120" s="5"/>
      <c r="AR120" s="43" t="s">
        <v>12124</v>
      </c>
      <c r="AS120" s="43" t="s">
        <v>11554</v>
      </c>
    </row>
    <row r="121">
      <c r="A121" s="1236">
        <v>2.805121109E9</v>
      </c>
      <c r="B121" s="1232" t="s">
        <v>12125</v>
      </c>
      <c r="C121" s="1224" t="s">
        <v>12126</v>
      </c>
      <c r="D121" s="1224" t="s">
        <v>12127</v>
      </c>
      <c r="E121" s="1224" t="s">
        <v>12128</v>
      </c>
      <c r="F121" s="43" t="s">
        <v>11176</v>
      </c>
      <c r="G121" s="481">
        <v>3.0</v>
      </c>
      <c r="H121" s="43">
        <v>1947.0</v>
      </c>
      <c r="I121" s="5"/>
      <c r="J121" s="363" t="s">
        <v>12129</v>
      </c>
      <c r="K121" s="43" t="s">
        <v>12130</v>
      </c>
      <c r="L121" s="1233" t="s">
        <v>12131</v>
      </c>
      <c r="M121" s="5"/>
      <c r="N121" s="43" t="s">
        <v>12132</v>
      </c>
      <c r="O121" s="1233" t="s">
        <v>12133</v>
      </c>
      <c r="P121" s="43" t="s">
        <v>12134</v>
      </c>
      <c r="Q121" s="5"/>
      <c r="R121" s="363" t="s">
        <v>12135</v>
      </c>
      <c r="S121" s="5"/>
      <c r="T121" s="43" t="s">
        <v>1871</v>
      </c>
      <c r="U121" s="43" t="s">
        <v>12136</v>
      </c>
      <c r="V121" s="43" t="s">
        <v>12137</v>
      </c>
      <c r="W121" s="43" t="s">
        <v>12138</v>
      </c>
      <c r="X121" s="43" t="s">
        <v>2249</v>
      </c>
      <c r="Y121" s="5"/>
      <c r="Z121" s="5"/>
      <c r="AA121" s="43" t="s">
        <v>12139</v>
      </c>
      <c r="AB121" s="43" t="s">
        <v>12140</v>
      </c>
      <c r="AC121" s="43" t="s">
        <v>12141</v>
      </c>
      <c r="AD121" s="5"/>
      <c r="AE121" s="5"/>
      <c r="AF121" s="5"/>
      <c r="AG121" s="43" t="s">
        <v>12142</v>
      </c>
      <c r="AH121" s="43">
        <v>2.0</v>
      </c>
      <c r="AI121" s="43">
        <v>4.0</v>
      </c>
      <c r="AJ121" s="43">
        <v>2.0</v>
      </c>
      <c r="AK121" s="43">
        <v>2.0</v>
      </c>
      <c r="AL121" s="43">
        <v>2.0</v>
      </c>
      <c r="AM121" s="43">
        <v>3.0</v>
      </c>
      <c r="AN121" s="43">
        <v>2.0</v>
      </c>
      <c r="AO121" s="43" t="s">
        <v>12143</v>
      </c>
      <c r="AP121" s="43" t="s">
        <v>3149</v>
      </c>
      <c r="AQ121" s="5"/>
      <c r="AR121" s="43" t="s">
        <v>12144</v>
      </c>
      <c r="AS121" s="43" t="s">
        <v>12145</v>
      </c>
    </row>
    <row r="122">
      <c r="A122" s="1236">
        <v>2.805421112E9</v>
      </c>
      <c r="B122" s="1232" t="s">
        <v>12146</v>
      </c>
      <c r="C122" s="1224" t="s">
        <v>11495</v>
      </c>
      <c r="D122" s="1224" t="s">
        <v>10239</v>
      </c>
      <c r="E122" s="1224" t="s">
        <v>10218</v>
      </c>
      <c r="F122" s="43" t="s">
        <v>11364</v>
      </c>
      <c r="G122" s="481">
        <v>3.0</v>
      </c>
      <c r="H122" s="5"/>
      <c r="I122" s="5"/>
      <c r="J122" s="43" t="s">
        <v>12147</v>
      </c>
      <c r="K122" s="5"/>
      <c r="L122" s="5"/>
      <c r="M122" s="5"/>
      <c r="N122" s="43" t="s">
        <v>12148</v>
      </c>
      <c r="O122" s="5"/>
      <c r="P122" s="5"/>
      <c r="Q122" s="43" t="s">
        <v>7399</v>
      </c>
      <c r="R122" s="5"/>
      <c r="S122" s="43" t="s">
        <v>12149</v>
      </c>
      <c r="T122" s="43" t="s">
        <v>3149</v>
      </c>
      <c r="U122" s="43" t="s">
        <v>12150</v>
      </c>
      <c r="V122" s="43">
        <v>4.0</v>
      </c>
      <c r="W122" s="43" t="s">
        <v>12151</v>
      </c>
      <c r="X122" s="5"/>
      <c r="Y122" s="5"/>
      <c r="Z122" s="43" t="s">
        <v>12152</v>
      </c>
      <c r="AA122" s="43" t="s">
        <v>12153</v>
      </c>
      <c r="AB122" s="43" t="s">
        <v>3149</v>
      </c>
      <c r="AC122" s="5"/>
      <c r="AD122" s="5"/>
      <c r="AE122" s="5"/>
      <c r="AF122" s="43">
        <v>1.0</v>
      </c>
      <c r="AG122" s="43" t="s">
        <v>12154</v>
      </c>
      <c r="AH122" s="43">
        <v>7.0</v>
      </c>
      <c r="AI122" s="43">
        <v>4.0</v>
      </c>
      <c r="AJ122" s="43">
        <v>4.0</v>
      </c>
      <c r="AK122" s="43">
        <v>4.0</v>
      </c>
      <c r="AL122" s="43">
        <v>10.0</v>
      </c>
      <c r="AM122" s="43">
        <v>3.0</v>
      </c>
      <c r="AN122" s="43">
        <v>3.0</v>
      </c>
      <c r="AO122" s="43" t="s">
        <v>3149</v>
      </c>
      <c r="AP122" s="5"/>
      <c r="AQ122" s="5"/>
      <c r="AR122" s="43" t="s">
        <v>12155</v>
      </c>
      <c r="AS122" s="43" t="s">
        <v>12156</v>
      </c>
    </row>
    <row r="123">
      <c r="A123" s="1236" t="s">
        <v>11285</v>
      </c>
      <c r="B123" s="1262" t="s">
        <v>10127</v>
      </c>
      <c r="C123" s="1224" t="s">
        <v>11495</v>
      </c>
      <c r="D123" s="1224" t="s">
        <v>10239</v>
      </c>
      <c r="E123" s="1224" t="s">
        <v>10218</v>
      </c>
      <c r="F123" s="43" t="s">
        <v>11364</v>
      </c>
      <c r="G123" s="481">
        <v>1.0</v>
      </c>
      <c r="H123" s="5"/>
      <c r="I123" s="5"/>
      <c r="J123" s="363" t="s">
        <v>12157</v>
      </c>
      <c r="K123" s="5"/>
      <c r="L123" s="5"/>
      <c r="M123" s="5"/>
      <c r="N123" s="43" t="s">
        <v>12148</v>
      </c>
      <c r="O123" s="5"/>
      <c r="P123" s="5"/>
      <c r="Q123" s="43" t="s">
        <v>7399</v>
      </c>
      <c r="R123" s="5"/>
      <c r="S123" s="43" t="s">
        <v>12149</v>
      </c>
      <c r="T123" s="43" t="s">
        <v>12150</v>
      </c>
      <c r="V123" s="43">
        <v>4.0</v>
      </c>
      <c r="W123" s="43" t="s">
        <v>12151</v>
      </c>
      <c r="X123" s="5"/>
      <c r="Y123" s="5"/>
      <c r="Z123" s="43" t="s">
        <v>12158</v>
      </c>
      <c r="AA123" s="43" t="s">
        <v>12159</v>
      </c>
      <c r="AB123" s="43" t="s">
        <v>3149</v>
      </c>
      <c r="AC123" s="5"/>
      <c r="AD123" s="5"/>
      <c r="AE123" s="5"/>
      <c r="AF123" s="5"/>
      <c r="AG123" s="43" t="s">
        <v>12154</v>
      </c>
      <c r="AH123" s="5"/>
      <c r="AI123" s="5"/>
      <c r="AJ123" s="5"/>
      <c r="AK123" s="5"/>
      <c r="AL123" s="5"/>
      <c r="AM123" s="5"/>
      <c r="AN123" s="5"/>
      <c r="AO123" s="43" t="s">
        <v>3149</v>
      </c>
      <c r="AP123" s="5"/>
      <c r="AQ123" s="5"/>
      <c r="AR123" s="43" t="s">
        <v>12155</v>
      </c>
      <c r="AS123" s="43" t="s">
        <v>12156</v>
      </c>
    </row>
    <row r="124">
      <c r="A124" s="1236">
        <v>2.805621114E9</v>
      </c>
      <c r="B124" s="1232" t="s">
        <v>9430</v>
      </c>
      <c r="C124" s="1224" t="s">
        <v>12160</v>
      </c>
      <c r="D124" s="1224" t="s">
        <v>12161</v>
      </c>
      <c r="E124" s="1224" t="s">
        <v>12162</v>
      </c>
      <c r="F124" s="43" t="s">
        <v>11489</v>
      </c>
      <c r="G124" s="481">
        <v>3.0</v>
      </c>
      <c r="H124" s="5"/>
      <c r="I124" s="43" t="s">
        <v>2249</v>
      </c>
      <c r="J124" s="5"/>
      <c r="K124" s="5"/>
      <c r="L124" s="5"/>
      <c r="M124" s="5"/>
      <c r="N124" s="43" t="s">
        <v>12163</v>
      </c>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row>
    <row r="125">
      <c r="A125" s="1236">
        <v>2.804100143E9</v>
      </c>
      <c r="B125" s="1232" t="s">
        <v>12164</v>
      </c>
      <c r="C125" s="1224" t="s">
        <v>11723</v>
      </c>
      <c r="D125" s="1224"/>
      <c r="E125" s="1224" t="s">
        <v>12165</v>
      </c>
      <c r="F125" s="43" t="s">
        <v>11202</v>
      </c>
      <c r="G125" s="481">
        <v>1.0</v>
      </c>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row>
    <row r="126">
      <c r="A126" s="1234">
        <v>2.804121096E9</v>
      </c>
      <c r="B126" s="1235" t="s">
        <v>9414</v>
      </c>
      <c r="C126" s="1223" t="s">
        <v>12166</v>
      </c>
      <c r="D126" s="1223" t="s">
        <v>11529</v>
      </c>
      <c r="E126" s="1223" t="s">
        <v>7973</v>
      </c>
      <c r="F126" s="1223" t="s">
        <v>11202</v>
      </c>
      <c r="G126" s="1234">
        <v>5.0</v>
      </c>
      <c r="H126" s="1327">
        <v>1952.0</v>
      </c>
      <c r="I126" s="1328" t="s">
        <v>983</v>
      </c>
      <c r="J126" s="1329" t="s">
        <v>12167</v>
      </c>
      <c r="K126" s="1330"/>
      <c r="L126" s="1331" t="s">
        <v>11019</v>
      </c>
      <c r="M126" s="1330"/>
      <c r="N126" s="1223" t="s">
        <v>12168</v>
      </c>
      <c r="O126" s="1332" t="s">
        <v>12169</v>
      </c>
      <c r="P126" s="1332" t="s">
        <v>12170</v>
      </c>
      <c r="Q126" s="1223" t="s">
        <v>2249</v>
      </c>
      <c r="R126" s="1223" t="s">
        <v>2249</v>
      </c>
      <c r="S126" s="1223" t="s">
        <v>12171</v>
      </c>
      <c r="T126" s="1223" t="s">
        <v>12172</v>
      </c>
      <c r="U126" s="1333" t="s">
        <v>12173</v>
      </c>
      <c r="V126" s="1223" t="s">
        <v>12174</v>
      </c>
      <c r="W126" s="1334" t="s">
        <v>12175</v>
      </c>
      <c r="X126" s="1223" t="s">
        <v>2249</v>
      </c>
      <c r="Y126" s="1329"/>
      <c r="Z126" s="1223" t="s">
        <v>12176</v>
      </c>
      <c r="AA126" s="1335">
        <v>3.0</v>
      </c>
      <c r="AB126" s="1223" t="s">
        <v>1871</v>
      </c>
      <c r="AC126" s="1328" t="s">
        <v>12177</v>
      </c>
      <c r="AD126" s="1328" t="s">
        <v>2249</v>
      </c>
      <c r="AE126" s="1336">
        <v>1.0</v>
      </c>
      <c r="AF126" s="1223" t="s">
        <v>2249</v>
      </c>
      <c r="AG126" s="1223" t="s">
        <v>12178</v>
      </c>
      <c r="AH126" s="1337">
        <v>2.0</v>
      </c>
      <c r="AI126" s="1337">
        <v>6.0</v>
      </c>
      <c r="AJ126" s="1337">
        <v>3.0</v>
      </c>
      <c r="AK126" s="1337">
        <v>1.0</v>
      </c>
      <c r="AL126" s="1337">
        <v>10.0</v>
      </c>
      <c r="AM126" s="1337">
        <v>3.0</v>
      </c>
      <c r="AN126" s="1337">
        <v>4.0</v>
      </c>
      <c r="AO126" s="1338">
        <v>1.0</v>
      </c>
      <c r="AP126" s="1339" t="s">
        <v>3149</v>
      </c>
      <c r="AQ126" s="1340"/>
      <c r="AR126" s="1329" t="s">
        <v>12179</v>
      </c>
      <c r="AS126" s="1336"/>
    </row>
    <row r="127">
      <c r="A127" s="1236">
        <v>2.804721125E9</v>
      </c>
      <c r="B127" s="50" t="s">
        <v>9408</v>
      </c>
      <c r="C127" s="1224" t="s">
        <v>12180</v>
      </c>
      <c r="D127" s="1224" t="s">
        <v>12181</v>
      </c>
      <c r="E127" s="1224" t="s">
        <v>12182</v>
      </c>
      <c r="F127" s="43" t="s">
        <v>12047</v>
      </c>
      <c r="G127" s="481">
        <v>5.0</v>
      </c>
      <c r="H127" s="5"/>
      <c r="I127" s="5"/>
      <c r="J127" s="43" t="s">
        <v>12183</v>
      </c>
      <c r="L127" s="851" t="s">
        <v>8926</v>
      </c>
      <c r="M127" s="851" t="s">
        <v>8926</v>
      </c>
      <c r="N127" s="43" t="s">
        <v>12184</v>
      </c>
      <c r="O127" s="1233" t="s">
        <v>12185</v>
      </c>
      <c r="P127" s="43" t="s">
        <v>12186</v>
      </c>
      <c r="Q127" s="43" t="s">
        <v>2249</v>
      </c>
      <c r="R127" s="43" t="s">
        <v>12187</v>
      </c>
      <c r="S127" s="43" t="s">
        <v>12188</v>
      </c>
      <c r="T127" s="43" t="s">
        <v>12189</v>
      </c>
      <c r="U127" s="43" t="s">
        <v>12190</v>
      </c>
      <c r="V127" s="43" t="s">
        <v>12191</v>
      </c>
      <c r="W127" s="43" t="s">
        <v>12192</v>
      </c>
      <c r="X127" s="43" t="s">
        <v>983</v>
      </c>
      <c r="Y127" s="43" t="s">
        <v>12193</v>
      </c>
      <c r="Z127" s="43" t="s">
        <v>983</v>
      </c>
      <c r="AA127" s="43" t="s">
        <v>12194</v>
      </c>
      <c r="AB127" s="43" t="s">
        <v>12195</v>
      </c>
      <c r="AC127" s="1313" t="s">
        <v>12196</v>
      </c>
      <c r="AD127" s="43" t="s">
        <v>12197</v>
      </c>
      <c r="AE127" s="5"/>
      <c r="AF127" s="43" t="s">
        <v>2249</v>
      </c>
      <c r="AG127" s="43" t="s">
        <v>12198</v>
      </c>
      <c r="AH127" s="43" t="s">
        <v>12199</v>
      </c>
      <c r="AI127" s="43">
        <v>7.0</v>
      </c>
      <c r="AJ127" s="43">
        <v>6.0</v>
      </c>
      <c r="AK127" s="43">
        <v>4.0</v>
      </c>
      <c r="AL127" s="43">
        <v>8.0</v>
      </c>
      <c r="AM127" s="43">
        <v>4.0</v>
      </c>
      <c r="AN127" s="43">
        <v>4.0</v>
      </c>
      <c r="AO127" s="43" t="s">
        <v>12200</v>
      </c>
      <c r="AP127" s="43" t="s">
        <v>12201</v>
      </c>
      <c r="AQ127" s="5"/>
      <c r="AR127" s="43" t="s">
        <v>12202</v>
      </c>
      <c r="AS127" s="43" t="s">
        <v>12203</v>
      </c>
    </row>
    <row r="128">
      <c r="A128" s="1236">
        <v>2.805121111E9</v>
      </c>
      <c r="B128" s="1232" t="s">
        <v>9510</v>
      </c>
      <c r="C128" s="1224" t="s">
        <v>12204</v>
      </c>
      <c r="D128" s="1224" t="s">
        <v>12205</v>
      </c>
      <c r="E128" s="1224" t="s">
        <v>12206</v>
      </c>
      <c r="F128" s="43" t="s">
        <v>11176</v>
      </c>
      <c r="G128" s="481">
        <v>2.0</v>
      </c>
      <c r="H128" s="5"/>
      <c r="I128" s="5"/>
      <c r="J128" s="877" t="s">
        <v>12207</v>
      </c>
      <c r="K128" s="5"/>
      <c r="L128" s="1233" t="s">
        <v>12208</v>
      </c>
      <c r="M128" s="5"/>
      <c r="N128" s="43" t="s">
        <v>7382</v>
      </c>
      <c r="O128" s="1233" t="s">
        <v>12209</v>
      </c>
      <c r="P128" s="43" t="s">
        <v>12210</v>
      </c>
      <c r="Q128" s="43" t="s">
        <v>3149</v>
      </c>
      <c r="R128" s="43" t="s">
        <v>12211</v>
      </c>
      <c r="S128" s="43" t="s">
        <v>2249</v>
      </c>
      <c r="T128" s="43" t="s">
        <v>12212</v>
      </c>
      <c r="U128" s="43" t="s">
        <v>12213</v>
      </c>
      <c r="V128" s="43">
        <v>3.0</v>
      </c>
      <c r="W128" s="43" t="s">
        <v>12214</v>
      </c>
      <c r="X128" s="43" t="s">
        <v>983</v>
      </c>
      <c r="Y128" s="5"/>
      <c r="Z128" s="43" t="s">
        <v>983</v>
      </c>
      <c r="AA128" s="43" t="s">
        <v>12215</v>
      </c>
      <c r="AB128" s="43" t="s">
        <v>3149</v>
      </c>
      <c r="AC128" s="5"/>
      <c r="AD128" s="5"/>
      <c r="AE128" s="5"/>
      <c r="AF128" s="43">
        <v>1.0</v>
      </c>
      <c r="AG128" s="43" t="s">
        <v>12216</v>
      </c>
      <c r="AH128" s="43">
        <v>3.0</v>
      </c>
      <c r="AI128" s="43">
        <v>2.0</v>
      </c>
      <c r="AJ128" s="43" t="s">
        <v>12217</v>
      </c>
      <c r="AK128" s="43">
        <v>1.0</v>
      </c>
      <c r="AL128" s="43" t="s">
        <v>12218</v>
      </c>
      <c r="AM128" s="43">
        <v>1.0</v>
      </c>
      <c r="AN128" s="43">
        <v>1.0</v>
      </c>
      <c r="AO128" s="43" t="s">
        <v>3149</v>
      </c>
      <c r="AP128" s="43" t="s">
        <v>12219</v>
      </c>
      <c r="AQ128" s="5"/>
      <c r="AR128" s="43" t="s">
        <v>12220</v>
      </c>
      <c r="AS128" s="43" t="s">
        <v>12221</v>
      </c>
    </row>
    <row r="129">
      <c r="A129" s="1236">
        <v>2.803611082E9</v>
      </c>
      <c r="B129" s="1232" t="s">
        <v>9431</v>
      </c>
      <c r="C129" s="1224" t="s">
        <v>12222</v>
      </c>
      <c r="D129" s="1224" t="s">
        <v>12223</v>
      </c>
      <c r="E129" s="1224" t="s">
        <v>12224</v>
      </c>
      <c r="F129" s="43" t="s">
        <v>11145</v>
      </c>
      <c r="G129" s="481">
        <v>3.0</v>
      </c>
      <c r="H129" s="5"/>
      <c r="I129" s="5"/>
      <c r="J129" s="1341" t="s">
        <v>12225</v>
      </c>
      <c r="K129" s="5"/>
      <c r="L129" s="5"/>
      <c r="M129" s="5"/>
      <c r="N129" s="43" t="s">
        <v>7382</v>
      </c>
      <c r="O129" s="5"/>
      <c r="P129" s="43" t="s">
        <v>12226</v>
      </c>
      <c r="Q129" s="43" t="s">
        <v>2249</v>
      </c>
      <c r="R129" s="43" t="s">
        <v>12227</v>
      </c>
      <c r="S129" s="43"/>
      <c r="T129" s="43" t="s">
        <v>12228</v>
      </c>
      <c r="U129" s="5"/>
      <c r="V129" s="43" t="s">
        <v>12229</v>
      </c>
      <c r="W129" s="43" t="s">
        <v>11212</v>
      </c>
      <c r="X129" s="43" t="s">
        <v>2249</v>
      </c>
      <c r="Y129" s="5"/>
      <c r="Z129" s="43" t="s">
        <v>2249</v>
      </c>
      <c r="AA129" s="43" t="s">
        <v>12230</v>
      </c>
      <c r="AB129" s="43" t="s">
        <v>1871</v>
      </c>
      <c r="AC129" s="5"/>
      <c r="AD129" s="5"/>
      <c r="AE129" s="5"/>
      <c r="AF129" s="43" t="s">
        <v>2249</v>
      </c>
      <c r="AG129" s="43" t="s">
        <v>12231</v>
      </c>
      <c r="AH129" s="43">
        <v>1.0</v>
      </c>
      <c r="AI129" s="43" t="s">
        <v>12232</v>
      </c>
      <c r="AJ129" s="43">
        <v>3.0</v>
      </c>
      <c r="AK129" s="43">
        <v>2.0</v>
      </c>
      <c r="AL129" s="43">
        <v>2.0</v>
      </c>
      <c r="AM129" s="43">
        <v>2.0</v>
      </c>
      <c r="AN129" s="43">
        <v>2.0</v>
      </c>
      <c r="AO129" s="43" t="s">
        <v>2249</v>
      </c>
      <c r="AP129" s="5"/>
      <c r="AQ129" s="43" t="s">
        <v>12233</v>
      </c>
      <c r="AR129" s="5"/>
      <c r="AS129" s="5"/>
    </row>
    <row r="130">
      <c r="A130" s="1236">
        <v>2.80282106E9</v>
      </c>
      <c r="B130" s="1342" t="s">
        <v>9412</v>
      </c>
      <c r="C130" s="1224" t="s">
        <v>12234</v>
      </c>
      <c r="D130" s="1224" t="s">
        <v>12235</v>
      </c>
      <c r="E130" s="1224" t="s">
        <v>10360</v>
      </c>
      <c r="F130" s="43" t="s">
        <v>11328</v>
      </c>
      <c r="G130" s="481">
        <v>3.0</v>
      </c>
      <c r="H130" s="5"/>
      <c r="I130" s="5"/>
      <c r="J130" s="1343" t="s">
        <v>12236</v>
      </c>
      <c r="K130" s="1344"/>
      <c r="L130" s="967" t="s">
        <v>12237</v>
      </c>
      <c r="M130" s="5"/>
      <c r="N130" s="43" t="s">
        <v>12238</v>
      </c>
      <c r="O130" s="851" t="s">
        <v>12239</v>
      </c>
      <c r="P130" s="942" t="s">
        <v>12240</v>
      </c>
      <c r="Q130" s="43" t="s">
        <v>2249</v>
      </c>
      <c r="R130" s="43" t="s">
        <v>12241</v>
      </c>
      <c r="S130" s="43" t="s">
        <v>12242</v>
      </c>
      <c r="T130" s="43" t="s">
        <v>12243</v>
      </c>
      <c r="U130" s="43" t="s">
        <v>12244</v>
      </c>
      <c r="V130" s="43" t="s">
        <v>12245</v>
      </c>
      <c r="W130" s="43" t="s">
        <v>11212</v>
      </c>
      <c r="X130" s="43" t="s">
        <v>2249</v>
      </c>
      <c r="Y130" s="5"/>
      <c r="AA130" s="43" t="s">
        <v>12246</v>
      </c>
      <c r="AB130" s="43" t="s">
        <v>1871</v>
      </c>
      <c r="AC130" s="5"/>
      <c r="AD130" s="5"/>
      <c r="AE130" s="5"/>
      <c r="AF130" s="5"/>
      <c r="AG130" s="43" t="s">
        <v>12247</v>
      </c>
      <c r="AH130" s="43">
        <v>2.0</v>
      </c>
      <c r="AI130" s="43" t="s">
        <v>12248</v>
      </c>
      <c r="AJ130" s="43">
        <v>5.0</v>
      </c>
      <c r="AK130" s="43">
        <v>3.0</v>
      </c>
      <c r="AL130" s="43">
        <v>7.0</v>
      </c>
      <c r="AM130" s="43">
        <v>3.0</v>
      </c>
      <c r="AN130" s="43">
        <v>3.0</v>
      </c>
      <c r="AO130" s="43" t="s">
        <v>12249</v>
      </c>
      <c r="AP130" s="43" t="s">
        <v>12250</v>
      </c>
      <c r="AQ130" s="5"/>
      <c r="AR130" s="43" t="s">
        <v>12251</v>
      </c>
      <c r="AS130" s="5"/>
    </row>
    <row r="131">
      <c r="A131" s="1236" t="s">
        <v>11285</v>
      </c>
      <c r="B131" s="1262" t="s">
        <v>10150</v>
      </c>
      <c r="C131" s="1224" t="s">
        <v>12234</v>
      </c>
      <c r="D131" s="1224" t="s">
        <v>12235</v>
      </c>
      <c r="E131" s="1224" t="s">
        <v>10360</v>
      </c>
      <c r="F131" s="43" t="s">
        <v>11328</v>
      </c>
      <c r="G131" s="481">
        <v>2.0</v>
      </c>
      <c r="H131" s="5"/>
      <c r="I131" s="5"/>
      <c r="J131" s="43" t="s">
        <v>12252</v>
      </c>
      <c r="K131" s="5"/>
      <c r="L131" s="5"/>
      <c r="M131" s="5"/>
      <c r="N131" s="5"/>
      <c r="O131" s="5"/>
      <c r="P131" s="5"/>
      <c r="Q131" s="5"/>
      <c r="R131" s="5"/>
      <c r="S131" s="5"/>
      <c r="T131" s="5"/>
      <c r="U131" s="5"/>
      <c r="V131" s="5"/>
      <c r="W131" s="5"/>
      <c r="X131" s="5"/>
      <c r="Y131" s="5"/>
      <c r="Z131" s="43" t="s">
        <v>12253</v>
      </c>
      <c r="AA131" s="43" t="s">
        <v>12254</v>
      </c>
      <c r="AB131" s="43" t="s">
        <v>1871</v>
      </c>
      <c r="AC131" s="43" t="s">
        <v>12255</v>
      </c>
      <c r="AD131" s="5"/>
      <c r="AE131" s="5"/>
      <c r="AF131" s="43"/>
      <c r="AG131" s="5"/>
      <c r="AH131" s="5"/>
      <c r="AI131" s="5"/>
      <c r="AJ131" s="5"/>
      <c r="AK131" s="5"/>
      <c r="AL131" s="5"/>
      <c r="AM131" s="5"/>
      <c r="AN131" s="5"/>
      <c r="AO131" s="5"/>
      <c r="AP131" s="5"/>
      <c r="AQ131" s="5"/>
      <c r="AR131" s="5"/>
      <c r="AS131" s="5"/>
    </row>
    <row r="132">
      <c r="A132" s="1236">
        <v>2.802521137E9</v>
      </c>
      <c r="B132" s="1232" t="s">
        <v>9454</v>
      </c>
      <c r="C132" s="1224" t="s">
        <v>12256</v>
      </c>
      <c r="D132" s="1224" t="s">
        <v>12257</v>
      </c>
      <c r="E132" s="1224" t="s">
        <v>10666</v>
      </c>
      <c r="F132" s="43" t="s">
        <v>11067</v>
      </c>
      <c r="G132" s="481">
        <v>4.0</v>
      </c>
      <c r="H132" s="43"/>
      <c r="I132" s="43" t="s">
        <v>2249</v>
      </c>
      <c r="J132" s="150"/>
      <c r="K132" s="363" t="str">
        <f>HYPERLINK("https://youtu.be/hXNuuu9AZA4","Video Overview of Program: https://youtu.be/hXNuuu9AZA4")</f>
        <v>Video Overview of Program: https://youtu.be/hXNuuu9AZA4</v>
      </c>
      <c r="L132" s="851" t="s">
        <v>12258</v>
      </c>
      <c r="M132" s="5"/>
      <c r="N132" s="43" t="s">
        <v>12259</v>
      </c>
      <c r="O132" s="363" t="str">
        <f>HYPERLINK("https://gme.med.wayne.edu/resident-info","54K to 61K for 2020 residents")</f>
        <v>54K to 61K for 2020 residents</v>
      </c>
      <c r="P132" s="43" t="s">
        <v>12260</v>
      </c>
      <c r="Q132" s="5"/>
      <c r="R132" s="5"/>
      <c r="S132" s="43" t="s">
        <v>12261</v>
      </c>
      <c r="T132" s="43" t="s">
        <v>12262</v>
      </c>
      <c r="U132" s="43" t="s">
        <v>1871</v>
      </c>
      <c r="V132" s="43" t="s">
        <v>12263</v>
      </c>
      <c r="W132" s="43" t="s">
        <v>11212</v>
      </c>
      <c r="X132" s="43" t="s">
        <v>12264</v>
      </c>
      <c r="Y132" s="43" t="s">
        <v>12265</v>
      </c>
      <c r="Z132" s="43" t="s">
        <v>983</v>
      </c>
      <c r="AA132" s="43" t="s">
        <v>12266</v>
      </c>
      <c r="AB132" s="43" t="s">
        <v>1871</v>
      </c>
      <c r="AC132" s="5"/>
      <c r="AD132" s="5"/>
      <c r="AE132" s="43"/>
      <c r="AF132" s="43"/>
      <c r="AG132" s="5"/>
      <c r="AH132" s="5"/>
      <c r="AI132" s="43">
        <v>5.0</v>
      </c>
      <c r="AJ132" s="43">
        <v>4.0</v>
      </c>
      <c r="AK132" s="43">
        <v>0.0</v>
      </c>
      <c r="AL132" s="43">
        <v>2.0</v>
      </c>
      <c r="AM132" s="43">
        <v>2.0</v>
      </c>
      <c r="AN132" s="43">
        <v>1.0</v>
      </c>
      <c r="AO132" s="43" t="s">
        <v>3149</v>
      </c>
      <c r="AP132" s="5"/>
      <c r="AQ132" s="5"/>
      <c r="AR132" s="43" t="s">
        <v>12267</v>
      </c>
      <c r="AS132" s="363" t="str">
        <f>HYPERLINK("https://otolaryngology.med.wayne.edu/alumni/-fellowship","75 fellowship/25 PP Fellowship Outcomes: https://otolaryngology.med.wayne.edu/alumni/-fellowship")</f>
        <v>75 fellowship/25 PP Fellowship Outcomes: https://otolaryngology.med.wayne.edu/alumni/-fellowship</v>
      </c>
    </row>
    <row r="133">
      <c r="A133" s="1236">
        <v>2.805511113E9</v>
      </c>
      <c r="B133" s="1232" t="s">
        <v>9471</v>
      </c>
      <c r="C133" s="1224" t="s">
        <v>12268</v>
      </c>
      <c r="D133" s="1224" t="s">
        <v>12269</v>
      </c>
      <c r="E133" s="1224" t="s">
        <v>12270</v>
      </c>
      <c r="F133" s="43" t="s">
        <v>12271</v>
      </c>
      <c r="G133" s="481">
        <v>3.0</v>
      </c>
      <c r="H133" s="5"/>
      <c r="I133" s="5"/>
      <c r="J133" s="5"/>
      <c r="K133" s="5"/>
      <c r="L133" s="5"/>
      <c r="M133" s="5"/>
      <c r="N133" s="43" t="s">
        <v>12272</v>
      </c>
      <c r="O133" s="43" t="s">
        <v>11958</v>
      </c>
      <c r="P133" s="5"/>
      <c r="Q133" s="5"/>
      <c r="R133" s="5"/>
      <c r="S133" s="5"/>
      <c r="T133" s="43" t="s">
        <v>1871</v>
      </c>
      <c r="U133" s="43" t="s">
        <v>1871</v>
      </c>
      <c r="V133" s="43" t="s">
        <v>12273</v>
      </c>
      <c r="W133" s="43" t="s">
        <v>11212</v>
      </c>
      <c r="X133" s="5"/>
      <c r="Y133" s="5"/>
      <c r="Z133" s="5"/>
      <c r="AA133" s="43" t="s">
        <v>12274</v>
      </c>
      <c r="AB133" s="43" t="s">
        <v>1871</v>
      </c>
      <c r="AC133" s="5"/>
      <c r="AD133" s="5"/>
      <c r="AE133" s="5"/>
      <c r="AF133" s="5"/>
      <c r="AG133" s="43" t="s">
        <v>12275</v>
      </c>
      <c r="AH133" s="43" t="s">
        <v>12276</v>
      </c>
      <c r="AI133" s="43" t="s">
        <v>12277</v>
      </c>
      <c r="AJ133" s="43" t="s">
        <v>12278</v>
      </c>
      <c r="AK133" s="43">
        <v>1.0</v>
      </c>
      <c r="AL133" s="43" t="s">
        <v>12278</v>
      </c>
      <c r="AM133" s="43">
        <v>1.0</v>
      </c>
      <c r="AN133" s="43">
        <v>3.0</v>
      </c>
      <c r="AO133" s="43" t="s">
        <v>12279</v>
      </c>
      <c r="AP133" s="43" t="s">
        <v>1871</v>
      </c>
      <c r="AQ133" s="5"/>
      <c r="AR133" s="5"/>
      <c r="AS133" s="5"/>
    </row>
    <row r="134">
      <c r="A134" s="1236">
        <v>2.803800126E9</v>
      </c>
      <c r="B134" s="1232" t="s">
        <v>12280</v>
      </c>
      <c r="C134" s="1224" t="s">
        <v>12281</v>
      </c>
      <c r="D134" s="1224"/>
      <c r="E134" s="1224" t="s">
        <v>12282</v>
      </c>
      <c r="F134" s="43" t="s">
        <v>11097</v>
      </c>
      <c r="G134" s="481">
        <v>1.0</v>
      </c>
      <c r="H134" s="5"/>
      <c r="I134" s="43" t="s">
        <v>2249</v>
      </c>
      <c r="J134" s="5"/>
      <c r="K134" s="5"/>
      <c r="L134" s="5"/>
      <c r="M134" s="5"/>
      <c r="N134" s="43" t="s">
        <v>7382</v>
      </c>
      <c r="O134" s="5"/>
      <c r="P134" s="5"/>
      <c r="Q134" s="5"/>
      <c r="R134" s="5"/>
      <c r="S134" s="5"/>
      <c r="T134" s="5"/>
      <c r="U134" s="43" t="s">
        <v>1871</v>
      </c>
      <c r="V134" s="43" t="s">
        <v>12283</v>
      </c>
      <c r="W134" s="43" t="s">
        <v>11212</v>
      </c>
      <c r="X134" s="43" t="s">
        <v>12284</v>
      </c>
      <c r="Y134" s="5"/>
      <c r="Z134" s="43" t="s">
        <v>2249</v>
      </c>
      <c r="AA134" s="43" t="s">
        <v>12285</v>
      </c>
      <c r="AB134" s="43" t="s">
        <v>1871</v>
      </c>
      <c r="AC134" s="43" t="s">
        <v>12286</v>
      </c>
      <c r="AD134" s="43"/>
      <c r="AE134" s="5"/>
      <c r="AF134" s="5"/>
      <c r="AG134" s="5"/>
      <c r="AH134" s="5"/>
      <c r="AI134" s="5"/>
      <c r="AJ134" s="5"/>
      <c r="AK134" s="5"/>
      <c r="AL134" s="5"/>
      <c r="AM134" s="5"/>
      <c r="AN134" s="5"/>
      <c r="AO134" s="5"/>
      <c r="AP134" s="5"/>
      <c r="AQ134" s="5"/>
      <c r="AR134" s="5"/>
      <c r="AS134" s="5"/>
    </row>
    <row r="135" ht="372.75" customHeight="1">
      <c r="A135" s="1234">
        <v>2.800821026E9</v>
      </c>
      <c r="B135" s="1235" t="s">
        <v>9433</v>
      </c>
      <c r="C135" s="1223" t="s">
        <v>12287</v>
      </c>
      <c r="D135" s="1223" t="s">
        <v>12288</v>
      </c>
      <c r="E135" s="1223" t="s">
        <v>12289</v>
      </c>
      <c r="F135" s="43" t="s">
        <v>11831</v>
      </c>
      <c r="G135" s="481">
        <v>3.0</v>
      </c>
      <c r="H135" s="5"/>
      <c r="I135" s="5"/>
      <c r="J135" s="1345" t="s">
        <v>12290</v>
      </c>
      <c r="K135" s="1346"/>
      <c r="L135" s="1346"/>
      <c r="M135" s="5"/>
      <c r="N135" s="132" t="s">
        <v>11161</v>
      </c>
      <c r="O135" s="5"/>
      <c r="P135" s="5"/>
      <c r="Q135" s="5"/>
      <c r="R135" s="5"/>
      <c r="S135" s="5"/>
      <c r="T135" s="5"/>
      <c r="U135" s="5"/>
      <c r="V135" s="5"/>
      <c r="W135" s="5"/>
      <c r="X135" s="5"/>
      <c r="Y135" s="5"/>
      <c r="Z135" s="5"/>
      <c r="AA135" s="5"/>
      <c r="AB135" s="5"/>
      <c r="AC135" s="43" t="s">
        <v>12291</v>
      </c>
      <c r="AD135" s="5"/>
      <c r="AE135" s="5"/>
      <c r="AF135" s="5"/>
      <c r="AG135" s="5"/>
      <c r="AH135" s="5"/>
      <c r="AI135" s="5"/>
      <c r="AJ135" s="5"/>
      <c r="AK135" s="5"/>
      <c r="AL135" s="5"/>
      <c r="AM135" s="5"/>
      <c r="AN135" s="5"/>
      <c r="AO135" s="5"/>
      <c r="AP135" s="5"/>
      <c r="AQ135" s="5"/>
      <c r="AR135" s="5"/>
      <c r="AS135" s="5"/>
    </row>
    <row r="136">
      <c r="A136" s="1234">
        <v>2.803500143E9</v>
      </c>
      <c r="B136" s="1235" t="s">
        <v>9472</v>
      </c>
      <c r="C136" s="1223" t="s">
        <v>12292</v>
      </c>
      <c r="D136" s="1223" t="s">
        <v>12293</v>
      </c>
      <c r="E136" s="1223" t="s">
        <v>11252</v>
      </c>
      <c r="F136" s="43" t="s">
        <v>11056</v>
      </c>
      <c r="G136" s="481">
        <v>2.0</v>
      </c>
      <c r="H136" s="43" t="s">
        <v>12294</v>
      </c>
      <c r="I136" s="5"/>
      <c r="J136" s="1347"/>
      <c r="K136" s="5"/>
      <c r="L136" s="851" t="s">
        <v>12295</v>
      </c>
      <c r="M136" s="5"/>
      <c r="N136" s="43" t="s">
        <v>12296</v>
      </c>
      <c r="O136" s="43" t="s">
        <v>12297</v>
      </c>
      <c r="P136" s="43" t="s">
        <v>12298</v>
      </c>
      <c r="Q136" s="43" t="s">
        <v>2249</v>
      </c>
      <c r="R136" s="5"/>
      <c r="S136" s="43" t="s">
        <v>2249</v>
      </c>
      <c r="T136" s="43" t="s">
        <v>12299</v>
      </c>
      <c r="U136" s="43" t="s">
        <v>12300</v>
      </c>
      <c r="V136" s="43">
        <v>4.0</v>
      </c>
      <c r="W136" s="43" t="s">
        <v>12301</v>
      </c>
      <c r="X136" s="43" t="s">
        <v>1871</v>
      </c>
      <c r="Y136" s="5"/>
      <c r="Z136" s="43" t="s">
        <v>2249</v>
      </c>
      <c r="AA136" s="43" t="s">
        <v>12302</v>
      </c>
      <c r="AB136" s="43" t="s">
        <v>1871</v>
      </c>
      <c r="AC136" s="5"/>
      <c r="AD136" s="43" t="s">
        <v>2249</v>
      </c>
      <c r="AE136" s="43" t="s">
        <v>12303</v>
      </c>
      <c r="AF136" s="43">
        <v>0.0</v>
      </c>
      <c r="AG136" s="5"/>
      <c r="AH136" s="43">
        <v>5.0</v>
      </c>
      <c r="AI136" s="43">
        <v>7.0</v>
      </c>
      <c r="AJ136" s="43">
        <v>4.0</v>
      </c>
      <c r="AK136" s="43">
        <v>2.0</v>
      </c>
      <c r="AL136" s="43">
        <v>3.0</v>
      </c>
      <c r="AM136" s="43">
        <v>4.0</v>
      </c>
      <c r="AN136" s="43">
        <v>2.0</v>
      </c>
      <c r="AO136" s="43" t="s">
        <v>1871</v>
      </c>
      <c r="AP136" s="5"/>
      <c r="AQ136" s="5"/>
      <c r="AR136" s="43" t="s">
        <v>12304</v>
      </c>
      <c r="AS136" s="5"/>
    </row>
    <row r="137">
      <c r="A137" s="972"/>
      <c r="B137" s="815"/>
      <c r="C137" s="815"/>
      <c r="D137" s="815"/>
      <c r="E137" s="815"/>
      <c r="F137" s="358"/>
      <c r="G137" s="972">
        <f>SUM(G2:G136)</f>
        <v>354</v>
      </c>
      <c r="H137" s="25" t="s">
        <v>8318</v>
      </c>
      <c r="I137" s="5"/>
      <c r="J137" s="1346"/>
      <c r="K137" s="5"/>
      <c r="L137" s="815"/>
      <c r="M137" s="1275"/>
      <c r="N137" s="815"/>
      <c r="O137" s="815"/>
      <c r="P137" s="815"/>
      <c r="Q137" s="815"/>
      <c r="R137" s="815"/>
      <c r="S137" s="815"/>
      <c r="T137" s="815"/>
      <c r="U137" s="815"/>
      <c r="V137" s="815"/>
      <c r="W137" s="5"/>
      <c r="X137" s="815"/>
      <c r="Y137" s="815"/>
      <c r="Z137" s="815"/>
      <c r="AA137" s="815"/>
      <c r="AB137" s="5"/>
      <c r="AC137" s="5"/>
      <c r="AD137" s="815"/>
      <c r="AE137" s="815"/>
      <c r="AF137" s="815"/>
      <c r="AG137" s="5"/>
      <c r="AH137" s="815"/>
      <c r="AI137" s="5"/>
      <c r="AJ137" s="5"/>
      <c r="AK137" s="5"/>
      <c r="AL137" s="5"/>
      <c r="AM137" s="5"/>
      <c r="AN137" s="5"/>
      <c r="AO137" s="5"/>
      <c r="AP137" s="5"/>
      <c r="AQ137" s="5"/>
      <c r="AR137" s="5"/>
      <c r="AS137" s="5"/>
    </row>
    <row r="138">
      <c r="A138" s="972"/>
      <c r="B138" s="815"/>
      <c r="C138" s="815"/>
      <c r="D138" s="815"/>
      <c r="E138" s="815"/>
      <c r="F138" s="358"/>
      <c r="G138" s="972">
        <f>G137-(G35+G48+G49+G50+G60+G73)</f>
        <v>342</v>
      </c>
      <c r="H138" s="25" t="s">
        <v>12305</v>
      </c>
      <c r="I138" s="5"/>
      <c r="J138" s="1348"/>
      <c r="K138" s="5"/>
      <c r="L138" s="815"/>
      <c r="M138" s="1275"/>
      <c r="N138" s="815"/>
      <c r="O138" s="815"/>
      <c r="P138" s="815"/>
      <c r="Q138" s="815"/>
      <c r="R138" s="815"/>
      <c r="S138" s="815"/>
      <c r="T138" s="815"/>
      <c r="U138" s="815"/>
      <c r="V138" s="815"/>
      <c r="W138" s="5"/>
      <c r="X138" s="815"/>
      <c r="Y138" s="815"/>
      <c r="Z138" s="815"/>
      <c r="AA138" s="815"/>
      <c r="AB138" s="5"/>
      <c r="AC138" s="5"/>
      <c r="AD138" s="815"/>
      <c r="AE138" s="815"/>
      <c r="AF138" s="815"/>
      <c r="AG138" s="5"/>
      <c r="AH138" s="815"/>
      <c r="AI138" s="5"/>
      <c r="AJ138" s="5"/>
      <c r="AK138" s="5"/>
      <c r="AL138" s="5"/>
      <c r="AM138" s="5"/>
      <c r="AN138" s="5"/>
      <c r="AO138" s="5"/>
      <c r="AP138" s="5"/>
      <c r="AQ138" s="5"/>
      <c r="AR138" s="5"/>
      <c r="AS138" s="5"/>
    </row>
    <row r="139">
      <c r="A139" s="1298"/>
      <c r="B139" s="1235"/>
      <c r="C139" s="1274"/>
      <c r="D139" s="1274"/>
      <c r="E139" s="1274"/>
      <c r="F139" s="815"/>
      <c r="G139" s="972"/>
      <c r="H139" s="5"/>
      <c r="I139" s="5"/>
      <c r="J139" s="1349"/>
      <c r="K139" s="5"/>
      <c r="L139" s="815"/>
      <c r="M139" s="1275"/>
      <c r="N139" s="815"/>
      <c r="O139" s="815"/>
      <c r="P139" s="815"/>
      <c r="Q139" s="815"/>
      <c r="R139" s="815"/>
      <c r="S139" s="815"/>
      <c r="T139" s="815"/>
      <c r="U139" s="815"/>
      <c r="V139" s="815"/>
      <c r="W139" s="5"/>
      <c r="X139" s="815"/>
      <c r="Y139" s="815"/>
      <c r="Z139" s="815"/>
      <c r="AA139" s="815"/>
      <c r="AB139" s="5"/>
      <c r="AC139" s="5"/>
      <c r="AD139" s="815"/>
      <c r="AE139" s="815"/>
      <c r="AF139" s="815"/>
      <c r="AG139" s="5"/>
      <c r="AH139" s="815"/>
      <c r="AI139" s="5"/>
      <c r="AJ139" s="5"/>
      <c r="AK139" s="5"/>
      <c r="AL139" s="5"/>
      <c r="AM139" s="5"/>
      <c r="AN139" s="5"/>
      <c r="AO139" s="5"/>
      <c r="AP139" s="5"/>
      <c r="AQ139" s="5"/>
      <c r="AR139" s="5"/>
      <c r="AS139" s="5"/>
    </row>
    <row r="140">
      <c r="A140" s="1298"/>
      <c r="B140" s="1235"/>
      <c r="C140" s="1274"/>
      <c r="D140" s="1274"/>
      <c r="E140" s="1274"/>
      <c r="F140" s="815"/>
      <c r="G140" s="972"/>
      <c r="H140" s="5"/>
      <c r="I140" s="5"/>
      <c r="J140" s="1348"/>
      <c r="K140" s="5"/>
      <c r="L140" s="815"/>
      <c r="M140" s="1275"/>
      <c r="N140" s="815"/>
      <c r="O140" s="815"/>
      <c r="P140" s="815"/>
      <c r="Q140" s="815"/>
      <c r="R140" s="815"/>
      <c r="S140" s="815"/>
      <c r="T140" s="815"/>
      <c r="U140" s="815"/>
      <c r="V140" s="815"/>
      <c r="W140" s="5"/>
      <c r="X140" s="815"/>
      <c r="Y140" s="815"/>
      <c r="Z140" s="815"/>
      <c r="AA140" s="815"/>
      <c r="AB140" s="5"/>
      <c r="AC140" s="5"/>
      <c r="AD140" s="815"/>
      <c r="AE140" s="815"/>
      <c r="AF140" s="815"/>
      <c r="AG140" s="5"/>
      <c r="AH140" s="815"/>
      <c r="AI140" s="5"/>
      <c r="AJ140" s="5"/>
      <c r="AK140" s="5"/>
      <c r="AL140" s="5"/>
      <c r="AM140" s="5"/>
      <c r="AN140" s="5"/>
      <c r="AO140" s="5"/>
      <c r="AP140" s="5"/>
      <c r="AQ140" s="5"/>
      <c r="AR140" s="5"/>
      <c r="AS140" s="5"/>
    </row>
    <row r="141">
      <c r="A141" s="1298"/>
      <c r="B141" s="1235"/>
      <c r="C141" s="1274"/>
      <c r="D141" s="1274"/>
      <c r="E141" s="1274"/>
      <c r="F141" s="815"/>
      <c r="G141" s="972"/>
      <c r="H141" s="5"/>
      <c r="I141" s="5"/>
      <c r="J141" s="1350"/>
      <c r="K141" s="5"/>
      <c r="L141" s="815"/>
      <c r="M141" s="1275"/>
      <c r="N141" s="815"/>
      <c r="O141" s="815"/>
      <c r="P141" s="815"/>
      <c r="Q141" s="815"/>
      <c r="R141" s="815"/>
      <c r="S141" s="815"/>
      <c r="T141" s="815"/>
      <c r="U141" s="815"/>
      <c r="V141" s="815"/>
      <c r="W141" s="5"/>
      <c r="X141" s="815"/>
      <c r="Y141" s="815"/>
      <c r="Z141" s="815"/>
      <c r="AA141" s="815"/>
      <c r="AB141" s="5"/>
      <c r="AC141" s="5"/>
      <c r="AD141" s="815"/>
      <c r="AE141" s="815"/>
      <c r="AF141" s="815"/>
      <c r="AG141" s="5"/>
      <c r="AH141" s="815"/>
      <c r="AI141" s="5"/>
      <c r="AJ141" s="5"/>
      <c r="AK141" s="5"/>
      <c r="AL141" s="5"/>
      <c r="AM141" s="5"/>
      <c r="AN141" s="5"/>
      <c r="AO141" s="5"/>
      <c r="AP141" s="5"/>
      <c r="AQ141" s="5"/>
      <c r="AR141" s="5"/>
      <c r="AS141" s="5"/>
    </row>
    <row r="142">
      <c r="A142" s="1298"/>
      <c r="B142" s="1235"/>
      <c r="C142" s="1274"/>
      <c r="D142" s="1274"/>
      <c r="E142" s="1274"/>
      <c r="F142" s="815"/>
      <c r="G142" s="972"/>
      <c r="H142" s="5"/>
      <c r="I142" s="5"/>
      <c r="J142" s="1351"/>
      <c r="K142" s="5"/>
      <c r="L142" s="815"/>
      <c r="M142" s="1275"/>
      <c r="N142" s="815"/>
      <c r="O142" s="815"/>
      <c r="P142" s="815"/>
      <c r="Q142" s="815"/>
      <c r="R142" s="815"/>
      <c r="S142" s="815"/>
      <c r="T142" s="815"/>
      <c r="U142" s="815"/>
      <c r="V142" s="815"/>
      <c r="W142" s="5"/>
      <c r="X142" s="815"/>
      <c r="Y142" s="815"/>
      <c r="Z142" s="815"/>
      <c r="AA142" s="815"/>
      <c r="AB142" s="5"/>
      <c r="AC142" s="5"/>
      <c r="AD142" s="815"/>
      <c r="AE142" s="815"/>
      <c r="AF142" s="815"/>
      <c r="AG142" s="5"/>
      <c r="AH142" s="815"/>
      <c r="AI142" s="5"/>
      <c r="AJ142" s="5"/>
      <c r="AK142" s="5"/>
      <c r="AL142" s="5"/>
      <c r="AM142" s="5"/>
      <c r="AN142" s="5"/>
      <c r="AO142" s="5"/>
      <c r="AP142" s="5"/>
      <c r="AQ142" s="5"/>
      <c r="AR142" s="5"/>
      <c r="AS142" s="5"/>
    </row>
    <row r="143">
      <c r="A143" s="1298"/>
      <c r="B143" s="1235"/>
      <c r="C143" s="1274"/>
      <c r="D143" s="1274"/>
      <c r="E143" s="1274"/>
      <c r="F143" s="815"/>
      <c r="G143" s="972"/>
      <c r="H143" s="5"/>
      <c r="I143" s="5"/>
      <c r="J143" s="1350"/>
      <c r="K143" s="5"/>
      <c r="L143" s="815"/>
      <c r="M143" s="1275"/>
      <c r="N143" s="815"/>
      <c r="O143" s="815"/>
      <c r="P143" s="815"/>
      <c r="Q143" s="815"/>
      <c r="R143" s="815"/>
      <c r="S143" s="815"/>
      <c r="T143" s="815"/>
      <c r="U143" s="815"/>
      <c r="V143" s="815"/>
      <c r="W143" s="5"/>
      <c r="X143" s="815"/>
      <c r="Y143" s="815"/>
      <c r="Z143" s="815"/>
      <c r="AA143" s="815"/>
      <c r="AB143" s="5"/>
      <c r="AC143" s="5"/>
      <c r="AD143" s="815"/>
      <c r="AE143" s="815"/>
      <c r="AF143" s="815"/>
      <c r="AG143" s="5"/>
      <c r="AH143" s="815"/>
      <c r="AI143" s="5"/>
      <c r="AJ143" s="5"/>
      <c r="AK143" s="5"/>
      <c r="AL143" s="5"/>
      <c r="AM143" s="5"/>
      <c r="AN143" s="5"/>
      <c r="AO143" s="5"/>
      <c r="AP143" s="5"/>
      <c r="AQ143" s="5"/>
      <c r="AR143" s="5"/>
      <c r="AS143" s="5"/>
    </row>
    <row r="144">
      <c r="A144" s="1298"/>
      <c r="B144" s="1235"/>
      <c r="C144" s="1274"/>
      <c r="D144" s="1274"/>
      <c r="E144" s="1274"/>
      <c r="F144" s="815"/>
      <c r="G144" s="972"/>
      <c r="H144" s="5"/>
      <c r="I144" s="5"/>
      <c r="J144" s="1352"/>
      <c r="K144" s="5"/>
      <c r="L144" s="815"/>
      <c r="M144" s="1275"/>
      <c r="N144" s="815"/>
      <c r="O144" s="815"/>
      <c r="P144" s="815"/>
      <c r="Q144" s="815"/>
      <c r="R144" s="815"/>
      <c r="S144" s="815"/>
      <c r="T144" s="815"/>
      <c r="U144" s="815"/>
      <c r="V144" s="815"/>
      <c r="W144" s="5"/>
      <c r="X144" s="815"/>
      <c r="Y144" s="815"/>
      <c r="Z144" s="815"/>
      <c r="AA144" s="815"/>
      <c r="AB144" s="5"/>
      <c r="AC144" s="5"/>
      <c r="AD144" s="815"/>
      <c r="AE144" s="815"/>
      <c r="AF144" s="815"/>
      <c r="AG144" s="5"/>
      <c r="AH144" s="815"/>
      <c r="AI144" s="5"/>
      <c r="AJ144" s="5"/>
      <c r="AK144" s="5"/>
      <c r="AL144" s="5"/>
      <c r="AM144" s="5"/>
      <c r="AN144" s="5"/>
      <c r="AO144" s="5"/>
      <c r="AP144" s="5"/>
      <c r="AQ144" s="5"/>
      <c r="AR144" s="5"/>
      <c r="AS144" s="5"/>
    </row>
    <row r="145">
      <c r="A145" s="1298"/>
      <c r="B145" s="1235"/>
      <c r="C145" s="1274"/>
      <c r="D145" s="1274"/>
      <c r="E145" s="1274"/>
      <c r="F145" s="815"/>
      <c r="G145" s="972"/>
      <c r="H145" s="5"/>
      <c r="I145" s="5"/>
      <c r="J145" s="1353"/>
      <c r="K145" s="5"/>
      <c r="L145" s="815"/>
      <c r="M145" s="1275"/>
      <c r="N145" s="815"/>
      <c r="O145" s="815"/>
      <c r="P145" s="815"/>
      <c r="Q145" s="815"/>
      <c r="R145" s="815"/>
      <c r="S145" s="815"/>
      <c r="T145" s="815"/>
      <c r="U145" s="815"/>
      <c r="V145" s="815"/>
      <c r="W145" s="5"/>
      <c r="X145" s="815"/>
      <c r="Y145" s="815"/>
      <c r="Z145" s="815"/>
      <c r="AA145" s="815"/>
      <c r="AB145" s="5"/>
      <c r="AC145" s="5"/>
      <c r="AD145" s="815"/>
      <c r="AE145" s="815"/>
      <c r="AF145" s="815"/>
      <c r="AG145" s="5"/>
      <c r="AH145" s="815"/>
      <c r="AI145" s="5"/>
      <c r="AJ145" s="5"/>
      <c r="AK145" s="5"/>
      <c r="AL145" s="5"/>
      <c r="AM145" s="5"/>
      <c r="AN145" s="5"/>
      <c r="AO145" s="5"/>
      <c r="AP145" s="5"/>
      <c r="AQ145" s="5"/>
      <c r="AR145" s="5"/>
      <c r="AS145" s="5"/>
    </row>
    <row r="146">
      <c r="A146" s="1298"/>
      <c r="B146" s="1235"/>
      <c r="C146" s="1274"/>
      <c r="D146" s="1274"/>
      <c r="E146" s="1274"/>
      <c r="F146" s="815"/>
      <c r="G146" s="972"/>
      <c r="H146" s="5"/>
      <c r="I146" s="5"/>
      <c r="J146" s="5"/>
      <c r="K146" s="5"/>
      <c r="L146" s="815"/>
      <c r="M146" s="1275"/>
      <c r="N146" s="815"/>
      <c r="O146" s="815"/>
      <c r="P146" s="815"/>
      <c r="Q146" s="815"/>
      <c r="R146" s="815"/>
      <c r="S146" s="815"/>
      <c r="T146" s="815"/>
      <c r="U146" s="815"/>
      <c r="V146" s="815"/>
      <c r="W146" s="5"/>
      <c r="X146" s="815"/>
      <c r="Y146" s="815"/>
      <c r="Z146" s="815"/>
      <c r="AA146" s="815"/>
      <c r="AB146" s="5"/>
      <c r="AC146" s="5"/>
      <c r="AD146" s="815"/>
      <c r="AE146" s="815"/>
      <c r="AF146" s="815"/>
      <c r="AG146" s="5"/>
      <c r="AH146" s="815"/>
      <c r="AI146" s="5"/>
      <c r="AJ146" s="5"/>
      <c r="AK146" s="5"/>
      <c r="AL146" s="5"/>
      <c r="AM146" s="5"/>
      <c r="AN146" s="5"/>
      <c r="AO146" s="5"/>
      <c r="AP146" s="5"/>
      <c r="AQ146" s="5"/>
      <c r="AR146" s="5"/>
      <c r="AS146" s="5"/>
    </row>
    <row r="147">
      <c r="A147" s="1298"/>
      <c r="B147" s="1235"/>
      <c r="C147" s="1274"/>
      <c r="D147" s="1274"/>
      <c r="E147" s="1274"/>
      <c r="F147" s="815"/>
      <c r="G147" s="972"/>
      <c r="H147" s="5"/>
      <c r="I147" s="5"/>
      <c r="J147" s="5"/>
      <c r="K147" s="5"/>
      <c r="L147" s="815"/>
      <c r="M147" s="1275"/>
      <c r="N147" s="815"/>
      <c r="O147" s="815"/>
      <c r="P147" s="815"/>
      <c r="Q147" s="815"/>
      <c r="R147" s="815"/>
      <c r="S147" s="815"/>
      <c r="T147" s="815"/>
      <c r="U147" s="815"/>
      <c r="V147" s="815"/>
      <c r="W147" s="5"/>
      <c r="X147" s="815"/>
      <c r="Y147" s="815"/>
      <c r="Z147" s="815"/>
      <c r="AA147" s="815"/>
      <c r="AB147" s="5"/>
      <c r="AC147" s="5"/>
      <c r="AD147" s="815"/>
      <c r="AE147" s="815"/>
      <c r="AF147" s="815"/>
      <c r="AG147" s="5"/>
      <c r="AH147" s="815"/>
      <c r="AI147" s="5"/>
      <c r="AJ147" s="5"/>
      <c r="AK147" s="5"/>
      <c r="AL147" s="5"/>
      <c r="AM147" s="5"/>
      <c r="AN147" s="5"/>
      <c r="AO147" s="5"/>
      <c r="AP147" s="5"/>
      <c r="AQ147" s="5"/>
      <c r="AR147" s="5"/>
      <c r="AS147" s="5"/>
    </row>
    <row r="148">
      <c r="A148" s="1298"/>
      <c r="B148" s="1235"/>
      <c r="C148" s="1274"/>
      <c r="D148" s="1274"/>
      <c r="E148" s="1274"/>
      <c r="F148" s="815"/>
      <c r="G148" s="972"/>
      <c r="H148" s="5"/>
      <c r="I148" s="5"/>
      <c r="J148" s="5"/>
      <c r="K148" s="5"/>
      <c r="L148" s="815"/>
      <c r="M148" s="1275"/>
      <c r="N148" s="815"/>
      <c r="O148" s="815"/>
      <c r="P148" s="815"/>
      <c r="Q148" s="815"/>
      <c r="R148" s="815"/>
      <c r="S148" s="815"/>
      <c r="T148" s="815"/>
      <c r="U148" s="815"/>
      <c r="V148" s="815"/>
      <c r="W148" s="5"/>
      <c r="X148" s="815"/>
      <c r="Y148" s="815"/>
      <c r="Z148" s="815"/>
      <c r="AA148" s="815"/>
      <c r="AB148" s="5"/>
      <c r="AC148" s="5"/>
      <c r="AD148" s="815"/>
      <c r="AE148" s="815"/>
      <c r="AF148" s="815"/>
      <c r="AG148" s="5"/>
      <c r="AH148" s="815"/>
      <c r="AI148" s="5"/>
      <c r="AJ148" s="5"/>
      <c r="AK148" s="5"/>
      <c r="AL148" s="5"/>
      <c r="AM148" s="5"/>
      <c r="AN148" s="5"/>
      <c r="AO148" s="5"/>
      <c r="AP148" s="5"/>
      <c r="AQ148" s="5"/>
      <c r="AR148" s="5"/>
      <c r="AS148" s="5"/>
    </row>
    <row r="149">
      <c r="A149" s="1298"/>
      <c r="B149" s="1235"/>
      <c r="C149" s="1274"/>
      <c r="D149" s="1274"/>
      <c r="E149" s="1274"/>
      <c r="F149" s="815"/>
      <c r="G149" s="972"/>
      <c r="H149" s="5"/>
      <c r="I149" s="5"/>
      <c r="J149" s="5"/>
      <c r="K149" s="5"/>
      <c r="L149" s="815"/>
      <c r="M149" s="1275"/>
      <c r="N149" s="815"/>
      <c r="O149" s="815"/>
      <c r="P149" s="815"/>
      <c r="Q149" s="815"/>
      <c r="R149" s="815"/>
      <c r="S149" s="815"/>
      <c r="T149" s="815"/>
      <c r="U149" s="815"/>
      <c r="V149" s="815"/>
      <c r="W149" s="5"/>
      <c r="X149" s="815"/>
      <c r="Y149" s="815"/>
      <c r="Z149" s="815"/>
      <c r="AA149" s="815"/>
      <c r="AB149" s="5"/>
      <c r="AC149" s="5"/>
      <c r="AD149" s="815"/>
      <c r="AE149" s="815"/>
      <c r="AF149" s="815"/>
      <c r="AG149" s="5"/>
      <c r="AH149" s="815"/>
      <c r="AI149" s="5"/>
      <c r="AJ149" s="5"/>
      <c r="AK149" s="5"/>
      <c r="AL149" s="5"/>
      <c r="AM149" s="5"/>
      <c r="AN149" s="5"/>
      <c r="AO149" s="5"/>
      <c r="AP149" s="5"/>
      <c r="AQ149" s="5"/>
      <c r="AR149" s="5"/>
      <c r="AS149" s="5"/>
    </row>
    <row r="150">
      <c r="A150" s="1298"/>
      <c r="B150" s="1235"/>
      <c r="C150" s="1274"/>
      <c r="D150" s="1274"/>
      <c r="E150" s="1274"/>
      <c r="F150" s="815"/>
      <c r="G150" s="972"/>
      <c r="H150" s="5"/>
      <c r="I150" s="5"/>
      <c r="J150" s="5"/>
      <c r="K150" s="5"/>
      <c r="L150" s="815"/>
      <c r="M150" s="1275"/>
      <c r="N150" s="815"/>
      <c r="O150" s="815"/>
      <c r="P150" s="815"/>
      <c r="Q150" s="815"/>
      <c r="R150" s="815"/>
      <c r="S150" s="815"/>
      <c r="T150" s="815"/>
      <c r="U150" s="815"/>
      <c r="V150" s="815"/>
      <c r="W150" s="5"/>
      <c r="X150" s="815"/>
      <c r="Y150" s="815"/>
      <c r="Z150" s="815"/>
      <c r="AA150" s="815"/>
      <c r="AB150" s="5"/>
      <c r="AC150" s="5"/>
      <c r="AD150" s="815"/>
      <c r="AE150" s="815"/>
      <c r="AF150" s="815"/>
      <c r="AG150" s="5"/>
      <c r="AH150" s="815"/>
      <c r="AI150" s="5"/>
      <c r="AJ150" s="5"/>
      <c r="AK150" s="5"/>
      <c r="AL150" s="5"/>
      <c r="AM150" s="5"/>
      <c r="AN150" s="5"/>
      <c r="AO150" s="5"/>
      <c r="AP150" s="5"/>
      <c r="AQ150" s="5"/>
      <c r="AR150" s="5"/>
      <c r="AS150" s="5"/>
    </row>
    <row r="151">
      <c r="A151" s="1298"/>
      <c r="B151" s="1235"/>
      <c r="C151" s="1274"/>
      <c r="D151" s="1274"/>
      <c r="E151" s="1274"/>
      <c r="F151" s="815"/>
      <c r="G151" s="972"/>
      <c r="H151" s="5"/>
      <c r="I151" s="5"/>
      <c r="J151" s="5"/>
      <c r="K151" s="5"/>
      <c r="L151" s="815"/>
      <c r="M151" s="1275"/>
      <c r="N151" s="815"/>
      <c r="O151" s="815"/>
      <c r="P151" s="815"/>
      <c r="Q151" s="815"/>
      <c r="R151" s="815"/>
      <c r="S151" s="815"/>
      <c r="T151" s="815"/>
      <c r="U151" s="815"/>
      <c r="V151" s="815"/>
      <c r="W151" s="5"/>
      <c r="X151" s="815"/>
      <c r="Y151" s="815"/>
      <c r="Z151" s="815"/>
      <c r="AA151" s="815"/>
      <c r="AB151" s="5"/>
      <c r="AC151" s="5"/>
      <c r="AD151" s="815"/>
      <c r="AE151" s="815"/>
      <c r="AF151" s="815"/>
      <c r="AG151" s="5"/>
      <c r="AH151" s="815"/>
      <c r="AI151" s="5"/>
      <c r="AJ151" s="5"/>
      <c r="AK151" s="5"/>
      <c r="AL151" s="5"/>
      <c r="AM151" s="5"/>
      <c r="AN151" s="5"/>
      <c r="AO151" s="5"/>
      <c r="AP151" s="5"/>
      <c r="AQ151" s="5"/>
      <c r="AR151" s="5"/>
      <c r="AS151" s="5"/>
    </row>
    <row r="152">
      <c r="A152" s="1298"/>
      <c r="B152" s="1235"/>
      <c r="C152" s="1274"/>
      <c r="D152" s="1274"/>
      <c r="E152" s="1274"/>
      <c r="F152" s="815"/>
      <c r="G152" s="972"/>
      <c r="H152" s="5"/>
      <c r="I152" s="5"/>
      <c r="J152" s="5"/>
      <c r="K152" s="5"/>
      <c r="L152" s="815"/>
      <c r="M152" s="1275"/>
      <c r="N152" s="815"/>
      <c r="O152" s="815"/>
      <c r="P152" s="815"/>
      <c r="Q152" s="815"/>
      <c r="R152" s="815"/>
      <c r="S152" s="815"/>
      <c r="T152" s="815"/>
      <c r="U152" s="815"/>
      <c r="V152" s="815"/>
      <c r="W152" s="5"/>
      <c r="X152" s="815"/>
      <c r="Y152" s="815"/>
      <c r="Z152" s="815"/>
      <c r="AA152" s="815"/>
      <c r="AB152" s="5"/>
      <c r="AC152" s="5"/>
      <c r="AD152" s="815"/>
      <c r="AE152" s="815"/>
      <c r="AF152" s="815"/>
      <c r="AG152" s="5"/>
      <c r="AH152" s="815"/>
      <c r="AI152" s="5"/>
      <c r="AJ152" s="5"/>
      <c r="AK152" s="5"/>
      <c r="AL152" s="5"/>
      <c r="AM152" s="5"/>
      <c r="AN152" s="5"/>
      <c r="AO152" s="5"/>
      <c r="AP152" s="5"/>
      <c r="AQ152" s="5"/>
      <c r="AR152" s="5"/>
      <c r="AS152" s="5"/>
    </row>
    <row r="153">
      <c r="A153" s="1298"/>
      <c r="B153" s="1235"/>
      <c r="C153" s="1274"/>
      <c r="D153" s="1274"/>
      <c r="E153" s="1274"/>
      <c r="F153" s="815"/>
      <c r="G153" s="972"/>
      <c r="H153" s="5"/>
      <c r="I153" s="5"/>
      <c r="J153" s="5"/>
      <c r="K153" s="5"/>
      <c r="L153" s="815"/>
      <c r="M153" s="1275"/>
      <c r="N153" s="815"/>
      <c r="O153" s="815"/>
      <c r="P153" s="815"/>
      <c r="Q153" s="815"/>
      <c r="R153" s="815"/>
      <c r="S153" s="815"/>
      <c r="T153" s="815"/>
      <c r="U153" s="815"/>
      <c r="V153" s="815"/>
      <c r="W153" s="5"/>
      <c r="X153" s="815"/>
      <c r="Y153" s="815"/>
      <c r="Z153" s="815"/>
      <c r="AA153" s="815"/>
      <c r="AB153" s="5"/>
      <c r="AC153" s="5"/>
      <c r="AD153" s="815"/>
      <c r="AE153" s="815"/>
      <c r="AF153" s="815"/>
      <c r="AG153" s="5"/>
      <c r="AH153" s="815"/>
      <c r="AI153" s="5"/>
      <c r="AJ153" s="5"/>
      <c r="AK153" s="5"/>
      <c r="AL153" s="5"/>
      <c r="AM153" s="5"/>
      <c r="AN153" s="5"/>
      <c r="AO153" s="5"/>
      <c r="AP153" s="5"/>
      <c r="AQ153" s="5"/>
      <c r="AR153" s="5"/>
      <c r="AS153" s="5"/>
    </row>
    <row r="154">
      <c r="A154" s="1298"/>
      <c r="B154" s="1235"/>
      <c r="C154" s="1274"/>
      <c r="D154" s="1274"/>
      <c r="E154" s="1274"/>
      <c r="F154" s="815"/>
      <c r="G154" s="972"/>
      <c r="H154" s="5"/>
      <c r="I154" s="5"/>
      <c r="J154" s="5"/>
      <c r="K154" s="5"/>
      <c r="L154" s="815"/>
      <c r="M154" s="1275"/>
      <c r="N154" s="815"/>
      <c r="O154" s="815"/>
      <c r="P154" s="815"/>
      <c r="Q154" s="815"/>
      <c r="R154" s="815"/>
      <c r="S154" s="815"/>
      <c r="T154" s="815"/>
      <c r="U154" s="815"/>
      <c r="V154" s="815"/>
      <c r="W154" s="5"/>
      <c r="X154" s="815"/>
      <c r="Y154" s="815"/>
      <c r="Z154" s="815"/>
      <c r="AA154" s="815"/>
      <c r="AB154" s="5"/>
      <c r="AC154" s="5"/>
      <c r="AD154" s="815"/>
      <c r="AE154" s="815"/>
      <c r="AF154" s="815"/>
      <c r="AG154" s="5"/>
      <c r="AH154" s="815"/>
      <c r="AI154" s="5"/>
      <c r="AJ154" s="5"/>
      <c r="AK154" s="5"/>
      <c r="AL154" s="5"/>
      <c r="AM154" s="5"/>
      <c r="AN154" s="5"/>
      <c r="AO154" s="5"/>
      <c r="AP154" s="5"/>
      <c r="AQ154" s="5"/>
      <c r="AR154" s="5"/>
      <c r="AS154" s="5"/>
    </row>
    <row r="155">
      <c r="A155" s="1298"/>
      <c r="B155" s="1235"/>
      <c r="C155" s="1274"/>
      <c r="D155" s="1274"/>
      <c r="E155" s="1274"/>
      <c r="F155" s="815"/>
      <c r="G155" s="972"/>
      <c r="H155" s="5"/>
      <c r="I155" s="5"/>
      <c r="J155" s="5"/>
      <c r="K155" s="5"/>
      <c r="L155" s="815"/>
      <c r="M155" s="1275"/>
      <c r="N155" s="815"/>
      <c r="O155" s="815"/>
      <c r="P155" s="815"/>
      <c r="Q155" s="815"/>
      <c r="R155" s="815"/>
      <c r="S155" s="815"/>
      <c r="T155" s="815"/>
      <c r="U155" s="815"/>
      <c r="V155" s="815"/>
      <c r="W155" s="5"/>
      <c r="X155" s="815"/>
      <c r="Y155" s="815"/>
      <c r="Z155" s="815"/>
      <c r="AA155" s="815"/>
      <c r="AB155" s="5"/>
      <c r="AC155" s="5"/>
      <c r="AD155" s="815"/>
      <c r="AE155" s="815"/>
      <c r="AF155" s="815"/>
      <c r="AG155" s="5"/>
      <c r="AH155" s="815"/>
      <c r="AI155" s="5"/>
      <c r="AJ155" s="5"/>
      <c r="AK155" s="5"/>
      <c r="AL155" s="5"/>
      <c r="AM155" s="5"/>
      <c r="AN155" s="5"/>
      <c r="AO155" s="5"/>
      <c r="AP155" s="5"/>
      <c r="AQ155" s="5"/>
      <c r="AR155" s="5"/>
      <c r="AS155" s="5"/>
    </row>
    <row r="156">
      <c r="A156" s="1298"/>
      <c r="B156" s="1235"/>
      <c r="C156" s="1274"/>
      <c r="D156" s="1274"/>
      <c r="E156" s="1274"/>
      <c r="F156" s="815"/>
      <c r="G156" s="972"/>
      <c r="H156" s="5"/>
      <c r="I156" s="5"/>
      <c r="J156" s="5"/>
      <c r="K156" s="5"/>
      <c r="L156" s="815"/>
      <c r="M156" s="1275"/>
      <c r="N156" s="815"/>
      <c r="O156" s="815"/>
      <c r="P156" s="815"/>
      <c r="Q156" s="815"/>
      <c r="R156" s="815"/>
      <c r="S156" s="815"/>
      <c r="T156" s="815"/>
      <c r="U156" s="815"/>
      <c r="V156" s="815"/>
      <c r="W156" s="5"/>
      <c r="X156" s="815"/>
      <c r="Y156" s="815"/>
      <c r="Z156" s="815"/>
      <c r="AA156" s="815"/>
      <c r="AB156" s="5"/>
      <c r="AC156" s="5"/>
      <c r="AD156" s="815"/>
      <c r="AE156" s="815"/>
      <c r="AF156" s="815"/>
      <c r="AG156" s="5"/>
      <c r="AH156" s="815"/>
      <c r="AI156" s="5"/>
      <c r="AJ156" s="5"/>
      <c r="AK156" s="5"/>
      <c r="AL156" s="5"/>
      <c r="AM156" s="5"/>
      <c r="AN156" s="5"/>
      <c r="AO156" s="5"/>
      <c r="AP156" s="5"/>
      <c r="AQ156" s="5"/>
      <c r="AR156" s="5"/>
      <c r="AS156" s="5"/>
    </row>
    <row r="157">
      <c r="A157" s="1298"/>
      <c r="B157" s="1235"/>
      <c r="C157" s="1274"/>
      <c r="D157" s="1274"/>
      <c r="E157" s="1274"/>
      <c r="F157" s="815"/>
      <c r="G157" s="972"/>
      <c r="H157" s="5"/>
      <c r="I157" s="5"/>
      <c r="J157" s="5"/>
      <c r="K157" s="5"/>
      <c r="L157" s="815"/>
      <c r="M157" s="1275"/>
      <c r="N157" s="815"/>
      <c r="O157" s="815"/>
      <c r="P157" s="815"/>
      <c r="Q157" s="815"/>
      <c r="R157" s="815"/>
      <c r="S157" s="815"/>
      <c r="T157" s="815"/>
      <c r="U157" s="815"/>
      <c r="V157" s="815"/>
      <c r="W157" s="5"/>
      <c r="X157" s="815"/>
      <c r="Y157" s="815"/>
      <c r="Z157" s="815"/>
      <c r="AA157" s="815"/>
      <c r="AB157" s="5"/>
      <c r="AC157" s="5"/>
      <c r="AD157" s="815"/>
      <c r="AE157" s="815"/>
      <c r="AF157" s="815"/>
      <c r="AG157" s="5"/>
      <c r="AH157" s="815"/>
      <c r="AI157" s="5"/>
      <c r="AJ157" s="5"/>
      <c r="AK157" s="5"/>
      <c r="AL157" s="5"/>
      <c r="AM157" s="5"/>
      <c r="AN157" s="5"/>
      <c r="AO157" s="5"/>
      <c r="AP157" s="5"/>
      <c r="AQ157" s="5"/>
      <c r="AR157" s="5"/>
      <c r="AS157" s="5"/>
    </row>
    <row r="158">
      <c r="A158" s="1298"/>
      <c r="B158" s="1235"/>
      <c r="C158" s="1274"/>
      <c r="D158" s="1274"/>
      <c r="E158" s="1274"/>
      <c r="F158" s="815"/>
      <c r="G158" s="972"/>
      <c r="H158" s="5"/>
      <c r="I158" s="5"/>
      <c r="J158" s="5"/>
      <c r="K158" s="5"/>
      <c r="L158" s="815"/>
      <c r="M158" s="1275"/>
      <c r="N158" s="815"/>
      <c r="O158" s="815"/>
      <c r="P158" s="815"/>
      <c r="Q158" s="815"/>
      <c r="R158" s="815"/>
      <c r="S158" s="815"/>
      <c r="T158" s="815"/>
      <c r="U158" s="815"/>
      <c r="V158" s="815"/>
      <c r="W158" s="5"/>
      <c r="X158" s="815"/>
      <c r="Y158" s="815"/>
      <c r="Z158" s="815"/>
      <c r="AA158" s="815"/>
      <c r="AB158" s="5"/>
      <c r="AC158" s="5"/>
      <c r="AD158" s="815"/>
      <c r="AE158" s="815"/>
      <c r="AF158" s="815"/>
      <c r="AG158" s="5"/>
      <c r="AH158" s="815"/>
      <c r="AI158" s="5"/>
      <c r="AJ158" s="5"/>
      <c r="AK158" s="5"/>
      <c r="AL158" s="5"/>
      <c r="AM158" s="5"/>
      <c r="AN158" s="5"/>
      <c r="AO158" s="5"/>
      <c r="AP158" s="5"/>
      <c r="AQ158" s="5"/>
      <c r="AR158" s="5"/>
      <c r="AS158" s="5"/>
    </row>
    <row r="159">
      <c r="A159" s="1298"/>
      <c r="B159" s="1235"/>
      <c r="C159" s="1274"/>
      <c r="D159" s="1274"/>
      <c r="E159" s="1274"/>
      <c r="F159" s="815"/>
      <c r="G159" s="972"/>
      <c r="H159" s="5"/>
      <c r="I159" s="5"/>
      <c r="J159" s="5"/>
      <c r="K159" s="5"/>
      <c r="L159" s="815"/>
      <c r="M159" s="1275"/>
      <c r="N159" s="815"/>
      <c r="O159" s="815"/>
      <c r="P159" s="815"/>
      <c r="Q159" s="815"/>
      <c r="R159" s="815"/>
      <c r="S159" s="815"/>
      <c r="T159" s="815"/>
      <c r="U159" s="815"/>
      <c r="V159" s="815"/>
      <c r="W159" s="5"/>
      <c r="X159" s="815"/>
      <c r="Y159" s="815"/>
      <c r="Z159" s="815"/>
      <c r="AA159" s="815"/>
      <c r="AB159" s="5"/>
      <c r="AC159" s="5"/>
      <c r="AD159" s="815"/>
      <c r="AE159" s="815"/>
      <c r="AF159" s="815"/>
      <c r="AG159" s="5"/>
      <c r="AH159" s="815"/>
      <c r="AI159" s="5"/>
      <c r="AJ159" s="5"/>
      <c r="AK159" s="5"/>
      <c r="AL159" s="5"/>
      <c r="AM159" s="5"/>
      <c r="AN159" s="5"/>
      <c r="AO159" s="5"/>
      <c r="AP159" s="5"/>
      <c r="AQ159" s="5"/>
      <c r="AR159" s="5"/>
      <c r="AS159" s="5"/>
    </row>
    <row r="160">
      <c r="A160" s="1298"/>
      <c r="B160" s="1235"/>
      <c r="C160" s="1274"/>
      <c r="D160" s="1274"/>
      <c r="E160" s="1274"/>
      <c r="F160" s="815"/>
      <c r="G160" s="972"/>
      <c r="H160" s="5"/>
      <c r="I160" s="5"/>
      <c r="J160" s="5"/>
      <c r="K160" s="5"/>
      <c r="L160" s="815"/>
      <c r="M160" s="1275"/>
      <c r="N160" s="815"/>
      <c r="O160" s="815"/>
      <c r="P160" s="815"/>
      <c r="Q160" s="815"/>
      <c r="R160" s="815"/>
      <c r="S160" s="815"/>
      <c r="T160" s="815"/>
      <c r="U160" s="815"/>
      <c r="V160" s="815"/>
      <c r="W160" s="5"/>
      <c r="X160" s="815"/>
      <c r="Y160" s="815"/>
      <c r="Z160" s="815"/>
      <c r="AA160" s="815"/>
      <c r="AB160" s="5"/>
      <c r="AC160" s="5"/>
      <c r="AD160" s="815"/>
      <c r="AE160" s="815"/>
      <c r="AF160" s="815"/>
      <c r="AG160" s="5"/>
      <c r="AH160" s="815"/>
      <c r="AI160" s="5"/>
      <c r="AJ160" s="5"/>
      <c r="AK160" s="5"/>
      <c r="AL160" s="5"/>
      <c r="AM160" s="5"/>
      <c r="AN160" s="5"/>
      <c r="AO160" s="5"/>
      <c r="AP160" s="5"/>
      <c r="AQ160" s="5"/>
      <c r="AR160" s="5"/>
      <c r="AS160" s="5"/>
    </row>
    <row r="161">
      <c r="A161" s="1298"/>
      <c r="B161" s="1235"/>
      <c r="C161" s="1274"/>
      <c r="D161" s="1274"/>
      <c r="E161" s="1274"/>
      <c r="F161" s="815"/>
      <c r="G161" s="972"/>
      <c r="H161" s="5"/>
      <c r="I161" s="5"/>
      <c r="J161" s="5"/>
      <c r="K161" s="5"/>
      <c r="L161" s="815"/>
      <c r="M161" s="1275"/>
      <c r="N161" s="815"/>
      <c r="O161" s="815"/>
      <c r="P161" s="815"/>
      <c r="Q161" s="815"/>
      <c r="R161" s="815"/>
      <c r="S161" s="815"/>
      <c r="T161" s="815"/>
      <c r="U161" s="815"/>
      <c r="V161" s="815"/>
      <c r="W161" s="5"/>
      <c r="X161" s="815"/>
      <c r="Y161" s="815"/>
      <c r="Z161" s="815"/>
      <c r="AA161" s="815"/>
      <c r="AB161" s="5"/>
      <c r="AC161" s="5"/>
      <c r="AD161" s="815"/>
      <c r="AE161" s="815"/>
      <c r="AF161" s="815"/>
      <c r="AG161" s="5"/>
      <c r="AH161" s="815"/>
      <c r="AI161" s="5"/>
      <c r="AJ161" s="5"/>
      <c r="AK161" s="5"/>
      <c r="AL161" s="5"/>
      <c r="AM161" s="5"/>
      <c r="AN161" s="5"/>
      <c r="AO161" s="5"/>
      <c r="AP161" s="5"/>
      <c r="AQ161" s="5"/>
      <c r="AR161" s="5"/>
      <c r="AS161" s="5"/>
    </row>
    <row r="162">
      <c r="A162" s="1298"/>
      <c r="B162" s="1235"/>
      <c r="C162" s="1274"/>
      <c r="D162" s="1274"/>
      <c r="E162" s="1274"/>
      <c r="F162" s="815"/>
      <c r="G162" s="972"/>
      <c r="H162" s="5"/>
      <c r="I162" s="5"/>
      <c r="J162" s="5"/>
      <c r="K162" s="5"/>
      <c r="L162" s="815"/>
      <c r="M162" s="1275"/>
      <c r="N162" s="815"/>
      <c r="O162" s="815"/>
      <c r="P162" s="815"/>
      <c r="Q162" s="815"/>
      <c r="R162" s="815"/>
      <c r="S162" s="815"/>
      <c r="T162" s="815"/>
      <c r="U162" s="815"/>
      <c r="V162" s="815"/>
      <c r="W162" s="5"/>
      <c r="X162" s="815"/>
      <c r="Y162" s="815"/>
      <c r="Z162" s="815"/>
      <c r="AA162" s="815"/>
      <c r="AB162" s="5"/>
      <c r="AC162" s="5"/>
      <c r="AD162" s="815"/>
      <c r="AE162" s="815"/>
      <c r="AF162" s="815"/>
      <c r="AG162" s="5"/>
      <c r="AH162" s="815"/>
      <c r="AI162" s="5"/>
      <c r="AJ162" s="5"/>
      <c r="AK162" s="5"/>
      <c r="AL162" s="5"/>
      <c r="AM162" s="5"/>
      <c r="AN162" s="5"/>
      <c r="AO162" s="5"/>
      <c r="AP162" s="5"/>
      <c r="AQ162" s="5"/>
      <c r="AR162" s="5"/>
      <c r="AS162" s="5"/>
    </row>
    <row r="163">
      <c r="A163" s="1298"/>
      <c r="B163" s="1235"/>
      <c r="C163" s="1274"/>
      <c r="D163" s="1274"/>
      <c r="E163" s="1274"/>
      <c r="F163" s="815"/>
      <c r="G163" s="972"/>
      <c r="H163" s="5"/>
      <c r="I163" s="5"/>
      <c r="J163" s="5"/>
      <c r="K163" s="5"/>
      <c r="L163" s="815"/>
      <c r="M163" s="1275"/>
      <c r="N163" s="815"/>
      <c r="O163" s="815"/>
      <c r="P163" s="815"/>
      <c r="Q163" s="815"/>
      <c r="R163" s="815"/>
      <c r="S163" s="815"/>
      <c r="T163" s="815"/>
      <c r="U163" s="815"/>
      <c r="V163" s="815"/>
      <c r="W163" s="5"/>
      <c r="X163" s="815"/>
      <c r="Y163" s="815"/>
      <c r="Z163" s="815"/>
      <c r="AA163" s="815"/>
      <c r="AB163" s="5"/>
      <c r="AC163" s="5"/>
      <c r="AD163" s="815"/>
      <c r="AE163" s="815"/>
      <c r="AF163" s="815"/>
      <c r="AG163" s="5"/>
      <c r="AH163" s="815"/>
      <c r="AI163" s="5"/>
      <c r="AJ163" s="5"/>
      <c r="AK163" s="5"/>
      <c r="AL163" s="5"/>
      <c r="AM163" s="5"/>
      <c r="AN163" s="5"/>
      <c r="AO163" s="5"/>
      <c r="AP163" s="5"/>
      <c r="AQ163" s="5"/>
      <c r="AR163" s="5"/>
      <c r="AS163" s="5"/>
    </row>
    <row r="164">
      <c r="A164" s="1298"/>
      <c r="B164" s="1235"/>
      <c r="C164" s="1274"/>
      <c r="D164" s="1274"/>
      <c r="E164" s="1274"/>
      <c r="F164" s="815"/>
      <c r="G164" s="972"/>
      <c r="H164" s="5"/>
      <c r="I164" s="5"/>
      <c r="J164" s="5"/>
      <c r="K164" s="5"/>
      <c r="L164" s="815"/>
      <c r="M164" s="1275"/>
      <c r="N164" s="815"/>
      <c r="O164" s="815"/>
      <c r="P164" s="815"/>
      <c r="Q164" s="815"/>
      <c r="R164" s="815"/>
      <c r="S164" s="815"/>
      <c r="T164" s="815"/>
      <c r="U164" s="815"/>
      <c r="V164" s="815"/>
      <c r="W164" s="5"/>
      <c r="X164" s="815"/>
      <c r="Y164" s="815"/>
      <c r="Z164" s="815"/>
      <c r="AA164" s="815"/>
      <c r="AB164" s="5"/>
      <c r="AC164" s="5"/>
      <c r="AD164" s="815"/>
      <c r="AE164" s="815"/>
      <c r="AF164" s="815"/>
      <c r="AG164" s="5"/>
      <c r="AH164" s="815"/>
      <c r="AI164" s="5"/>
      <c r="AJ164" s="5"/>
      <c r="AK164" s="5"/>
      <c r="AL164" s="5"/>
      <c r="AM164" s="5"/>
      <c r="AN164" s="5"/>
      <c r="AO164" s="5"/>
      <c r="AP164" s="5"/>
      <c r="AQ164" s="5"/>
      <c r="AR164" s="5"/>
      <c r="AS164" s="5"/>
    </row>
    <row r="165">
      <c r="A165" s="1298"/>
      <c r="B165" s="1235"/>
      <c r="C165" s="1274"/>
      <c r="D165" s="1274"/>
      <c r="E165" s="1274"/>
      <c r="F165" s="815"/>
      <c r="G165" s="972"/>
      <c r="H165" s="5"/>
      <c r="I165" s="5"/>
      <c r="J165" s="5"/>
      <c r="K165" s="5"/>
      <c r="L165" s="815"/>
      <c r="M165" s="1275"/>
      <c r="N165" s="815"/>
      <c r="O165" s="815"/>
      <c r="P165" s="815"/>
      <c r="Q165" s="815"/>
      <c r="R165" s="815"/>
      <c r="S165" s="815"/>
      <c r="T165" s="815"/>
      <c r="U165" s="815"/>
      <c r="V165" s="815"/>
      <c r="W165" s="5"/>
      <c r="X165" s="815"/>
      <c r="Y165" s="815"/>
      <c r="Z165" s="815"/>
      <c r="AA165" s="815"/>
      <c r="AB165" s="5"/>
      <c r="AC165" s="5"/>
      <c r="AD165" s="815"/>
      <c r="AE165" s="815"/>
      <c r="AF165" s="815"/>
      <c r="AG165" s="5"/>
      <c r="AH165" s="815"/>
      <c r="AI165" s="5"/>
      <c r="AJ165" s="5"/>
      <c r="AK165" s="5"/>
      <c r="AL165" s="5"/>
      <c r="AM165" s="5"/>
      <c r="AN165" s="5"/>
      <c r="AO165" s="5"/>
      <c r="AP165" s="5"/>
      <c r="AQ165" s="5"/>
      <c r="AR165" s="5"/>
      <c r="AS165" s="5"/>
    </row>
    <row r="166">
      <c r="A166" s="1298"/>
      <c r="B166" s="1235"/>
      <c r="C166" s="1274"/>
      <c r="D166" s="1274"/>
      <c r="E166" s="1274"/>
      <c r="F166" s="815"/>
      <c r="G166" s="972"/>
      <c r="H166" s="5"/>
      <c r="I166" s="5"/>
      <c r="J166" s="5"/>
      <c r="K166" s="5"/>
      <c r="L166" s="815"/>
      <c r="M166" s="1275"/>
      <c r="N166" s="815"/>
      <c r="O166" s="815"/>
      <c r="P166" s="815"/>
      <c r="Q166" s="815"/>
      <c r="R166" s="815"/>
      <c r="S166" s="815"/>
      <c r="T166" s="815"/>
      <c r="U166" s="815"/>
      <c r="V166" s="815"/>
      <c r="W166" s="5"/>
      <c r="X166" s="815"/>
      <c r="Y166" s="815"/>
      <c r="Z166" s="815"/>
      <c r="AA166" s="815"/>
      <c r="AB166" s="5"/>
      <c r="AC166" s="5"/>
      <c r="AD166" s="815"/>
      <c r="AE166" s="815"/>
      <c r="AF166" s="815"/>
      <c r="AG166" s="5"/>
      <c r="AH166" s="815"/>
      <c r="AI166" s="5"/>
      <c r="AJ166" s="5"/>
      <c r="AK166" s="5"/>
      <c r="AL166" s="5"/>
      <c r="AM166" s="5"/>
      <c r="AN166" s="5"/>
      <c r="AO166" s="5"/>
      <c r="AP166" s="5"/>
      <c r="AQ166" s="5"/>
      <c r="AR166" s="5"/>
      <c r="AS166" s="5"/>
    </row>
    <row r="167">
      <c r="A167" s="1298"/>
      <c r="B167" s="1235"/>
      <c r="C167" s="1274"/>
      <c r="D167" s="1274"/>
      <c r="E167" s="1274"/>
      <c r="F167" s="815"/>
      <c r="G167" s="972"/>
      <c r="H167" s="5"/>
      <c r="I167" s="5"/>
      <c r="J167" s="5"/>
      <c r="K167" s="5"/>
      <c r="L167" s="815"/>
      <c r="M167" s="1275"/>
      <c r="N167" s="815"/>
      <c r="O167" s="815"/>
      <c r="P167" s="815"/>
      <c r="Q167" s="815"/>
      <c r="R167" s="815"/>
      <c r="S167" s="815"/>
      <c r="T167" s="815"/>
      <c r="U167" s="815"/>
      <c r="V167" s="815"/>
      <c r="W167" s="5"/>
      <c r="X167" s="815"/>
      <c r="Y167" s="815"/>
      <c r="Z167" s="815"/>
      <c r="AA167" s="815"/>
      <c r="AB167" s="5"/>
      <c r="AC167" s="5"/>
      <c r="AD167" s="815"/>
      <c r="AE167" s="815"/>
      <c r="AF167" s="815"/>
      <c r="AG167" s="5"/>
      <c r="AH167" s="815"/>
      <c r="AI167" s="5"/>
      <c r="AJ167" s="5"/>
      <c r="AK167" s="5"/>
      <c r="AL167" s="5"/>
      <c r="AM167" s="5"/>
      <c r="AN167" s="5"/>
      <c r="AO167" s="5"/>
      <c r="AP167" s="5"/>
      <c r="AQ167" s="5"/>
      <c r="AR167" s="5"/>
      <c r="AS167" s="5"/>
    </row>
    <row r="168">
      <c r="A168" s="1298"/>
      <c r="B168" s="1235"/>
      <c r="C168" s="1274"/>
      <c r="D168" s="1274"/>
      <c r="E168" s="1274"/>
      <c r="F168" s="815"/>
      <c r="G168" s="972"/>
      <c r="H168" s="5"/>
      <c r="I168" s="5"/>
      <c r="J168" s="5"/>
      <c r="K168" s="5"/>
      <c r="L168" s="815"/>
      <c r="M168" s="1275"/>
      <c r="N168" s="815"/>
      <c r="O168" s="815"/>
      <c r="P168" s="815"/>
      <c r="Q168" s="815"/>
      <c r="R168" s="815"/>
      <c r="S168" s="815"/>
      <c r="T168" s="815"/>
      <c r="U168" s="815"/>
      <c r="V168" s="815"/>
      <c r="W168" s="5"/>
      <c r="X168" s="815"/>
      <c r="Y168" s="815"/>
      <c r="Z168" s="815"/>
      <c r="AA168" s="815"/>
      <c r="AB168" s="5"/>
      <c r="AC168" s="5"/>
      <c r="AD168" s="815"/>
      <c r="AE168" s="815"/>
      <c r="AF168" s="815"/>
      <c r="AG168" s="5"/>
      <c r="AH168" s="815"/>
      <c r="AI168" s="5"/>
      <c r="AJ168" s="5"/>
      <c r="AK168" s="5"/>
      <c r="AL168" s="5"/>
      <c r="AM168" s="5"/>
      <c r="AN168" s="5"/>
      <c r="AO168" s="5"/>
      <c r="AP168" s="5"/>
      <c r="AQ168" s="5"/>
      <c r="AR168" s="5"/>
      <c r="AS168" s="5"/>
    </row>
    <row r="169">
      <c r="A169" s="1298"/>
      <c r="B169" s="1235"/>
      <c r="C169" s="1274"/>
      <c r="D169" s="1274"/>
      <c r="E169" s="1274"/>
      <c r="F169" s="815"/>
      <c r="G169" s="972"/>
      <c r="H169" s="5"/>
      <c r="I169" s="5"/>
      <c r="J169" s="5"/>
      <c r="K169" s="5"/>
      <c r="L169" s="815"/>
      <c r="M169" s="1275"/>
      <c r="N169" s="815"/>
      <c r="O169" s="815"/>
      <c r="P169" s="815"/>
      <c r="Q169" s="815"/>
      <c r="R169" s="815"/>
      <c r="S169" s="815"/>
      <c r="T169" s="815"/>
      <c r="U169" s="815"/>
      <c r="V169" s="815"/>
      <c r="W169" s="5"/>
      <c r="X169" s="815"/>
      <c r="Y169" s="815"/>
      <c r="Z169" s="815"/>
      <c r="AA169" s="815"/>
      <c r="AB169" s="5"/>
      <c r="AC169" s="5"/>
      <c r="AD169" s="815"/>
      <c r="AE169" s="815"/>
      <c r="AF169" s="815"/>
      <c r="AG169" s="5"/>
      <c r="AH169" s="815"/>
      <c r="AI169" s="5"/>
      <c r="AJ169" s="5"/>
      <c r="AK169" s="5"/>
      <c r="AL169" s="5"/>
      <c r="AM169" s="5"/>
      <c r="AN169" s="5"/>
      <c r="AO169" s="5"/>
      <c r="AP169" s="5"/>
      <c r="AQ169" s="5"/>
      <c r="AR169" s="5"/>
      <c r="AS169" s="5"/>
    </row>
    <row r="170">
      <c r="A170" s="1298"/>
      <c r="B170" s="1235"/>
      <c r="C170" s="1274"/>
      <c r="D170" s="1274"/>
      <c r="E170" s="1274"/>
      <c r="F170" s="815"/>
      <c r="G170" s="972"/>
      <c r="H170" s="5"/>
      <c r="I170" s="5"/>
      <c r="J170" s="5"/>
      <c r="K170" s="5"/>
      <c r="L170" s="815"/>
      <c r="M170" s="1275"/>
      <c r="N170" s="815"/>
      <c r="O170" s="815"/>
      <c r="P170" s="815"/>
      <c r="Q170" s="815"/>
      <c r="R170" s="815"/>
      <c r="S170" s="815"/>
      <c r="T170" s="815"/>
      <c r="U170" s="815"/>
      <c r="V170" s="815"/>
      <c r="W170" s="5"/>
      <c r="X170" s="815"/>
      <c r="Y170" s="815"/>
      <c r="Z170" s="815"/>
      <c r="AA170" s="815"/>
      <c r="AB170" s="5"/>
      <c r="AC170" s="5"/>
      <c r="AD170" s="815"/>
      <c r="AE170" s="815"/>
      <c r="AF170" s="815"/>
      <c r="AG170" s="5"/>
      <c r="AH170" s="815"/>
      <c r="AI170" s="5"/>
      <c r="AJ170" s="5"/>
      <c r="AK170" s="5"/>
      <c r="AL170" s="5"/>
      <c r="AM170" s="5"/>
      <c r="AN170" s="5"/>
      <c r="AO170" s="5"/>
      <c r="AP170" s="5"/>
      <c r="AQ170" s="5"/>
      <c r="AR170" s="5"/>
      <c r="AS170" s="5"/>
    </row>
    <row r="171">
      <c r="A171" s="1298"/>
      <c r="B171" s="1235"/>
      <c r="C171" s="1274"/>
      <c r="D171" s="1274"/>
      <c r="E171" s="1274"/>
      <c r="F171" s="815"/>
      <c r="G171" s="972"/>
      <c r="H171" s="5"/>
      <c r="I171" s="5"/>
      <c r="J171" s="5"/>
      <c r="K171" s="5"/>
      <c r="L171" s="815"/>
      <c r="M171" s="1275"/>
      <c r="N171" s="815"/>
      <c r="O171" s="815"/>
      <c r="P171" s="815"/>
      <c r="Q171" s="815"/>
      <c r="R171" s="815"/>
      <c r="S171" s="815"/>
      <c r="T171" s="815"/>
      <c r="U171" s="815"/>
      <c r="V171" s="815"/>
      <c r="W171" s="5"/>
      <c r="X171" s="815"/>
      <c r="Y171" s="815"/>
      <c r="Z171" s="815"/>
      <c r="AA171" s="815"/>
      <c r="AB171" s="5"/>
      <c r="AC171" s="5"/>
      <c r="AD171" s="815"/>
      <c r="AE171" s="815"/>
      <c r="AF171" s="815"/>
      <c r="AG171" s="5"/>
      <c r="AH171" s="815"/>
      <c r="AI171" s="5"/>
      <c r="AJ171" s="5"/>
      <c r="AK171" s="5"/>
      <c r="AL171" s="5"/>
      <c r="AM171" s="5"/>
      <c r="AN171" s="5"/>
      <c r="AO171" s="5"/>
      <c r="AP171" s="5"/>
      <c r="AQ171" s="5"/>
      <c r="AR171" s="5"/>
      <c r="AS171" s="5"/>
    </row>
    <row r="172">
      <c r="A172" s="1298"/>
      <c r="B172" s="1235"/>
      <c r="C172" s="1274"/>
      <c r="D172" s="1274"/>
      <c r="E172" s="1274"/>
      <c r="F172" s="815"/>
      <c r="G172" s="972"/>
      <c r="H172" s="5"/>
      <c r="I172" s="5"/>
      <c r="J172" s="5"/>
      <c r="K172" s="5"/>
      <c r="L172" s="815"/>
      <c r="M172" s="1275"/>
      <c r="N172" s="815"/>
      <c r="O172" s="815"/>
      <c r="P172" s="815"/>
      <c r="Q172" s="815"/>
      <c r="R172" s="815"/>
      <c r="S172" s="815"/>
      <c r="T172" s="815"/>
      <c r="U172" s="815"/>
      <c r="V172" s="815"/>
      <c r="W172" s="5"/>
      <c r="X172" s="815"/>
      <c r="Y172" s="815"/>
      <c r="Z172" s="815"/>
      <c r="AA172" s="815"/>
      <c r="AB172" s="5"/>
      <c r="AC172" s="5"/>
      <c r="AD172" s="815"/>
      <c r="AE172" s="815"/>
      <c r="AF172" s="815"/>
      <c r="AG172" s="5"/>
      <c r="AH172" s="815"/>
      <c r="AI172" s="5"/>
      <c r="AJ172" s="5"/>
      <c r="AK172" s="5"/>
      <c r="AL172" s="5"/>
      <c r="AM172" s="5"/>
      <c r="AN172" s="5"/>
      <c r="AO172" s="5"/>
      <c r="AP172" s="5"/>
      <c r="AQ172" s="5"/>
      <c r="AR172" s="5"/>
      <c r="AS172" s="5"/>
    </row>
    <row r="173">
      <c r="A173" s="1298"/>
      <c r="B173" s="1235"/>
      <c r="C173" s="1274"/>
      <c r="D173" s="1274"/>
      <c r="E173" s="1274"/>
      <c r="F173" s="815"/>
      <c r="G173" s="972"/>
      <c r="H173" s="5"/>
      <c r="I173" s="5"/>
      <c r="J173" s="5"/>
      <c r="K173" s="5"/>
      <c r="L173" s="815"/>
      <c r="M173" s="1275"/>
      <c r="N173" s="815"/>
      <c r="O173" s="815"/>
      <c r="P173" s="815"/>
      <c r="Q173" s="815"/>
      <c r="R173" s="815"/>
      <c r="S173" s="815"/>
      <c r="T173" s="815"/>
      <c r="U173" s="815"/>
      <c r="V173" s="815"/>
      <c r="W173" s="5"/>
      <c r="X173" s="815"/>
      <c r="Y173" s="815"/>
      <c r="Z173" s="815"/>
      <c r="AA173" s="815"/>
      <c r="AB173" s="5"/>
      <c r="AC173" s="5"/>
      <c r="AD173" s="815"/>
      <c r="AE173" s="815"/>
      <c r="AF173" s="815"/>
      <c r="AG173" s="5"/>
      <c r="AH173" s="815"/>
      <c r="AI173" s="5"/>
      <c r="AJ173" s="5"/>
      <c r="AK173" s="5"/>
      <c r="AL173" s="5"/>
      <c r="AM173" s="5"/>
      <c r="AN173" s="5"/>
      <c r="AO173" s="5"/>
      <c r="AP173" s="5"/>
      <c r="AQ173" s="5"/>
      <c r="AR173" s="5"/>
      <c r="AS173" s="5"/>
    </row>
    <row r="174">
      <c r="A174" s="1298"/>
      <c r="B174" s="1235"/>
      <c r="C174" s="1274"/>
      <c r="D174" s="1274"/>
      <c r="E174" s="1274"/>
      <c r="F174" s="815"/>
      <c r="G174" s="972"/>
      <c r="H174" s="5"/>
      <c r="I174" s="5"/>
      <c r="J174" s="5"/>
      <c r="K174" s="5"/>
      <c r="L174" s="815"/>
      <c r="M174" s="1275"/>
      <c r="N174" s="815"/>
      <c r="O174" s="815"/>
      <c r="P174" s="815"/>
      <c r="Q174" s="815"/>
      <c r="R174" s="815"/>
      <c r="S174" s="815"/>
      <c r="T174" s="815"/>
      <c r="U174" s="815"/>
      <c r="V174" s="815"/>
      <c r="W174" s="5"/>
      <c r="X174" s="815"/>
      <c r="Y174" s="815"/>
      <c r="Z174" s="815"/>
      <c r="AA174" s="815"/>
      <c r="AB174" s="5"/>
      <c r="AC174" s="5"/>
      <c r="AD174" s="815"/>
      <c r="AE174" s="815"/>
      <c r="AF174" s="815"/>
      <c r="AG174" s="5"/>
      <c r="AH174" s="815"/>
      <c r="AI174" s="5"/>
      <c r="AJ174" s="5"/>
      <c r="AK174" s="5"/>
      <c r="AL174" s="5"/>
      <c r="AM174" s="5"/>
      <c r="AN174" s="5"/>
      <c r="AO174" s="5"/>
      <c r="AP174" s="5"/>
      <c r="AQ174" s="5"/>
      <c r="AR174" s="5"/>
      <c r="AS174" s="5"/>
    </row>
    <row r="175">
      <c r="A175" s="1298"/>
      <c r="B175" s="1235"/>
      <c r="C175" s="1274"/>
      <c r="D175" s="1274"/>
      <c r="E175" s="1274"/>
      <c r="F175" s="815"/>
      <c r="G175" s="972"/>
      <c r="H175" s="5"/>
      <c r="I175" s="5"/>
      <c r="J175" s="5"/>
      <c r="K175" s="5"/>
      <c r="L175" s="815"/>
      <c r="M175" s="1275"/>
      <c r="N175" s="815"/>
      <c r="O175" s="815"/>
      <c r="P175" s="815"/>
      <c r="Q175" s="815"/>
      <c r="R175" s="815"/>
      <c r="S175" s="815"/>
      <c r="T175" s="815"/>
      <c r="U175" s="815"/>
      <c r="V175" s="815"/>
      <c r="W175" s="5"/>
      <c r="X175" s="815"/>
      <c r="Y175" s="815"/>
      <c r="Z175" s="815"/>
      <c r="AA175" s="815"/>
      <c r="AB175" s="5"/>
      <c r="AC175" s="5"/>
      <c r="AD175" s="815"/>
      <c r="AE175" s="815"/>
      <c r="AF175" s="815"/>
      <c r="AG175" s="5"/>
      <c r="AH175" s="815"/>
      <c r="AI175" s="5"/>
      <c r="AJ175" s="5"/>
      <c r="AK175" s="5"/>
      <c r="AL175" s="5"/>
      <c r="AM175" s="5"/>
      <c r="AN175" s="5"/>
      <c r="AO175" s="5"/>
      <c r="AP175" s="5"/>
      <c r="AQ175" s="5"/>
      <c r="AR175" s="5"/>
      <c r="AS175" s="5"/>
    </row>
    <row r="176">
      <c r="A176" s="1298"/>
      <c r="B176" s="1235"/>
      <c r="C176" s="1274"/>
      <c r="D176" s="1274"/>
      <c r="E176" s="1274"/>
      <c r="F176" s="815"/>
      <c r="G176" s="972"/>
      <c r="H176" s="5"/>
      <c r="I176" s="5"/>
      <c r="J176" s="5"/>
      <c r="K176" s="5"/>
      <c r="L176" s="815"/>
      <c r="M176" s="1275"/>
      <c r="N176" s="815"/>
      <c r="O176" s="815"/>
      <c r="P176" s="815"/>
      <c r="Q176" s="815"/>
      <c r="R176" s="815"/>
      <c r="S176" s="815"/>
      <c r="T176" s="815"/>
      <c r="U176" s="815"/>
      <c r="V176" s="815"/>
      <c r="W176" s="5"/>
      <c r="X176" s="815"/>
      <c r="Y176" s="815"/>
      <c r="Z176" s="815"/>
      <c r="AA176" s="815"/>
      <c r="AB176" s="5"/>
      <c r="AC176" s="5"/>
      <c r="AD176" s="815"/>
      <c r="AE176" s="815"/>
      <c r="AF176" s="815"/>
      <c r="AG176" s="5"/>
      <c r="AH176" s="815"/>
      <c r="AI176" s="5"/>
      <c r="AJ176" s="5"/>
      <c r="AK176" s="5"/>
      <c r="AL176" s="5"/>
      <c r="AM176" s="5"/>
      <c r="AN176" s="5"/>
      <c r="AO176" s="5"/>
      <c r="AP176" s="5"/>
      <c r="AQ176" s="5"/>
      <c r="AR176" s="5"/>
      <c r="AS176" s="5"/>
    </row>
    <row r="177">
      <c r="A177" s="1298"/>
      <c r="B177" s="1235"/>
      <c r="C177" s="1274"/>
      <c r="D177" s="1274"/>
      <c r="E177" s="1274"/>
      <c r="F177" s="815"/>
      <c r="G177" s="972"/>
      <c r="H177" s="5"/>
      <c r="I177" s="5"/>
      <c r="J177" s="5"/>
      <c r="K177" s="5"/>
      <c r="L177" s="815"/>
      <c r="M177" s="1275"/>
      <c r="N177" s="815"/>
      <c r="O177" s="815"/>
      <c r="P177" s="815"/>
      <c r="Q177" s="815"/>
      <c r="R177" s="815"/>
      <c r="S177" s="815"/>
      <c r="T177" s="815"/>
      <c r="U177" s="815"/>
      <c r="V177" s="815"/>
      <c r="W177" s="5"/>
      <c r="X177" s="815"/>
      <c r="Y177" s="815"/>
      <c r="Z177" s="815"/>
      <c r="AA177" s="815"/>
      <c r="AB177" s="5"/>
      <c r="AC177" s="5"/>
      <c r="AD177" s="815"/>
      <c r="AE177" s="815"/>
      <c r="AF177" s="815"/>
      <c r="AG177" s="5"/>
      <c r="AH177" s="815"/>
      <c r="AI177" s="5"/>
      <c r="AJ177" s="5"/>
      <c r="AK177" s="5"/>
      <c r="AL177" s="5"/>
      <c r="AM177" s="5"/>
      <c r="AN177" s="5"/>
      <c r="AO177" s="5"/>
      <c r="AP177" s="5"/>
      <c r="AQ177" s="5"/>
      <c r="AR177" s="5"/>
      <c r="AS177" s="5"/>
    </row>
    <row r="178">
      <c r="A178" s="1298"/>
      <c r="B178" s="1235"/>
      <c r="C178" s="1274"/>
      <c r="D178" s="1274"/>
      <c r="E178" s="1274"/>
      <c r="F178" s="815"/>
      <c r="G178" s="972"/>
      <c r="H178" s="5"/>
      <c r="I178" s="5"/>
      <c r="J178" s="5"/>
      <c r="K178" s="5"/>
      <c r="L178" s="815"/>
      <c r="M178" s="1275"/>
      <c r="N178" s="815"/>
      <c r="O178" s="815"/>
      <c r="P178" s="815"/>
      <c r="Q178" s="815"/>
      <c r="R178" s="815"/>
      <c r="S178" s="815"/>
      <c r="T178" s="815"/>
      <c r="U178" s="815"/>
      <c r="V178" s="815"/>
      <c r="W178" s="5"/>
      <c r="X178" s="815"/>
      <c r="Y178" s="815"/>
      <c r="Z178" s="815"/>
      <c r="AA178" s="815"/>
      <c r="AB178" s="5"/>
      <c r="AC178" s="5"/>
      <c r="AD178" s="815"/>
      <c r="AE178" s="815"/>
      <c r="AF178" s="815"/>
      <c r="AG178" s="5"/>
      <c r="AH178" s="815"/>
      <c r="AI178" s="5"/>
      <c r="AJ178" s="5"/>
      <c r="AK178" s="5"/>
      <c r="AL178" s="5"/>
      <c r="AM178" s="5"/>
      <c r="AN178" s="5"/>
      <c r="AO178" s="5"/>
      <c r="AP178" s="5"/>
      <c r="AQ178" s="5"/>
      <c r="AR178" s="5"/>
      <c r="AS178" s="5"/>
    </row>
    <row r="179">
      <c r="A179" s="1298"/>
      <c r="B179" s="1235"/>
      <c r="C179" s="1274"/>
      <c r="D179" s="1274"/>
      <c r="E179" s="1274"/>
      <c r="F179" s="815"/>
      <c r="G179" s="972"/>
      <c r="H179" s="5"/>
      <c r="I179" s="5"/>
      <c r="J179" s="5"/>
      <c r="K179" s="5"/>
      <c r="L179" s="815"/>
      <c r="M179" s="1275"/>
      <c r="N179" s="815"/>
      <c r="O179" s="815"/>
      <c r="P179" s="815"/>
      <c r="Q179" s="815"/>
      <c r="R179" s="815"/>
      <c r="S179" s="815"/>
      <c r="T179" s="815"/>
      <c r="U179" s="815"/>
      <c r="V179" s="815"/>
      <c r="W179" s="5"/>
      <c r="X179" s="815"/>
      <c r="Y179" s="815"/>
      <c r="Z179" s="815"/>
      <c r="AA179" s="815"/>
      <c r="AB179" s="5"/>
      <c r="AC179" s="5"/>
      <c r="AD179" s="815"/>
      <c r="AE179" s="815"/>
      <c r="AF179" s="815"/>
      <c r="AG179" s="5"/>
      <c r="AH179" s="815"/>
      <c r="AI179" s="5"/>
      <c r="AJ179" s="5"/>
      <c r="AK179" s="5"/>
      <c r="AL179" s="5"/>
      <c r="AM179" s="5"/>
      <c r="AN179" s="5"/>
      <c r="AO179" s="5"/>
      <c r="AP179" s="5"/>
      <c r="AQ179" s="5"/>
      <c r="AR179" s="5"/>
      <c r="AS179" s="5"/>
    </row>
    <row r="180">
      <c r="A180" s="1298"/>
      <c r="B180" s="1235"/>
      <c r="C180" s="1274"/>
      <c r="D180" s="1274"/>
      <c r="E180" s="1274"/>
      <c r="F180" s="815"/>
      <c r="G180" s="972"/>
      <c r="H180" s="5"/>
      <c r="I180" s="5"/>
      <c r="J180" s="5"/>
      <c r="K180" s="5"/>
      <c r="L180" s="815"/>
      <c r="M180" s="1275"/>
      <c r="N180" s="815"/>
      <c r="O180" s="815"/>
      <c r="P180" s="815"/>
      <c r="Q180" s="815"/>
      <c r="R180" s="815"/>
      <c r="S180" s="815"/>
      <c r="T180" s="815"/>
      <c r="U180" s="815"/>
      <c r="V180" s="815"/>
      <c r="W180" s="5"/>
      <c r="X180" s="815"/>
      <c r="Y180" s="815"/>
      <c r="Z180" s="815"/>
      <c r="AA180" s="815"/>
      <c r="AB180" s="5"/>
      <c r="AC180" s="5"/>
      <c r="AD180" s="815"/>
      <c r="AE180" s="815"/>
      <c r="AF180" s="815"/>
      <c r="AG180" s="5"/>
      <c r="AH180" s="815"/>
      <c r="AI180" s="5"/>
      <c r="AJ180" s="5"/>
      <c r="AK180" s="5"/>
      <c r="AL180" s="5"/>
      <c r="AM180" s="5"/>
      <c r="AN180" s="5"/>
      <c r="AO180" s="5"/>
      <c r="AP180" s="5"/>
      <c r="AQ180" s="5"/>
      <c r="AR180" s="5"/>
      <c r="AS180" s="5"/>
    </row>
    <row r="181">
      <c r="A181" s="1298"/>
      <c r="B181" s="1235"/>
      <c r="C181" s="1274"/>
      <c r="D181" s="1274"/>
      <c r="E181" s="1274"/>
      <c r="F181" s="815"/>
      <c r="G181" s="972"/>
      <c r="H181" s="5"/>
      <c r="I181" s="5"/>
      <c r="J181" s="5"/>
      <c r="K181" s="5"/>
      <c r="L181" s="815"/>
      <c r="M181" s="1275"/>
      <c r="N181" s="815"/>
      <c r="O181" s="815"/>
      <c r="P181" s="815"/>
      <c r="Q181" s="815"/>
      <c r="R181" s="815"/>
      <c r="S181" s="815"/>
      <c r="T181" s="815"/>
      <c r="U181" s="815"/>
      <c r="V181" s="815"/>
      <c r="W181" s="5"/>
      <c r="X181" s="815"/>
      <c r="Y181" s="815"/>
      <c r="Z181" s="815"/>
      <c r="AA181" s="815"/>
      <c r="AB181" s="5"/>
      <c r="AC181" s="5"/>
      <c r="AD181" s="815"/>
      <c r="AE181" s="815"/>
      <c r="AF181" s="815"/>
      <c r="AG181" s="5"/>
      <c r="AH181" s="815"/>
      <c r="AI181" s="5"/>
      <c r="AJ181" s="5"/>
      <c r="AK181" s="5"/>
      <c r="AL181" s="5"/>
      <c r="AM181" s="5"/>
      <c r="AN181" s="5"/>
      <c r="AO181" s="5"/>
      <c r="AP181" s="5"/>
      <c r="AQ181" s="5"/>
      <c r="AR181" s="5"/>
      <c r="AS181" s="5"/>
    </row>
    <row r="182">
      <c r="A182" s="1298"/>
      <c r="B182" s="1235"/>
      <c r="C182" s="1274"/>
      <c r="D182" s="1274"/>
      <c r="E182" s="1274"/>
      <c r="F182" s="815"/>
      <c r="G182" s="972"/>
      <c r="H182" s="5"/>
      <c r="I182" s="5"/>
      <c r="J182" s="5"/>
      <c r="K182" s="5"/>
      <c r="L182" s="815"/>
      <c r="M182" s="1275"/>
      <c r="N182" s="815"/>
      <c r="O182" s="815"/>
      <c r="P182" s="815"/>
      <c r="Q182" s="815"/>
      <c r="R182" s="815"/>
      <c r="S182" s="815"/>
      <c r="T182" s="815"/>
      <c r="U182" s="815"/>
      <c r="V182" s="815"/>
      <c r="W182" s="5"/>
      <c r="X182" s="815"/>
      <c r="Y182" s="815"/>
      <c r="Z182" s="815"/>
      <c r="AA182" s="815"/>
      <c r="AB182" s="5"/>
      <c r="AC182" s="5"/>
      <c r="AD182" s="815"/>
      <c r="AE182" s="815"/>
      <c r="AF182" s="815"/>
      <c r="AG182" s="5"/>
      <c r="AH182" s="815"/>
      <c r="AI182" s="5"/>
      <c r="AJ182" s="5"/>
      <c r="AK182" s="5"/>
      <c r="AL182" s="5"/>
      <c r="AM182" s="5"/>
      <c r="AN182" s="5"/>
      <c r="AO182" s="5"/>
      <c r="AP182" s="5"/>
      <c r="AQ182" s="5"/>
      <c r="AR182" s="5"/>
      <c r="AS182" s="5"/>
    </row>
    <row r="183">
      <c r="A183" s="1298"/>
      <c r="B183" s="1235"/>
      <c r="C183" s="1274"/>
      <c r="D183" s="1274"/>
      <c r="E183" s="1274"/>
      <c r="F183" s="815"/>
      <c r="G183" s="972"/>
      <c r="H183" s="5"/>
      <c r="I183" s="5"/>
      <c r="J183" s="5"/>
      <c r="K183" s="5"/>
      <c r="L183" s="815"/>
      <c r="M183" s="1275"/>
      <c r="N183" s="815"/>
      <c r="O183" s="815"/>
      <c r="P183" s="815"/>
      <c r="Q183" s="815"/>
      <c r="R183" s="815"/>
      <c r="S183" s="815"/>
      <c r="T183" s="815"/>
      <c r="U183" s="815"/>
      <c r="V183" s="815"/>
      <c r="W183" s="5"/>
      <c r="X183" s="815"/>
      <c r="Y183" s="815"/>
      <c r="Z183" s="815"/>
      <c r="AA183" s="815"/>
      <c r="AB183" s="5"/>
      <c r="AC183" s="5"/>
      <c r="AD183" s="815"/>
      <c r="AE183" s="815"/>
      <c r="AF183" s="815"/>
      <c r="AG183" s="5"/>
      <c r="AH183" s="815"/>
      <c r="AI183" s="5"/>
      <c r="AJ183" s="5"/>
      <c r="AK183" s="5"/>
      <c r="AL183" s="5"/>
      <c r="AM183" s="5"/>
      <c r="AN183" s="5"/>
      <c r="AO183" s="5"/>
      <c r="AP183" s="5"/>
      <c r="AQ183" s="5"/>
      <c r="AR183" s="5"/>
      <c r="AS183" s="5"/>
    </row>
    <row r="184">
      <c r="A184" s="1298"/>
      <c r="B184" s="1235"/>
      <c r="C184" s="1274"/>
      <c r="D184" s="1274"/>
      <c r="E184" s="1274"/>
      <c r="F184" s="815"/>
      <c r="G184" s="972"/>
      <c r="H184" s="5"/>
      <c r="I184" s="5"/>
      <c r="J184" s="5"/>
      <c r="K184" s="5"/>
      <c r="L184" s="815"/>
      <c r="M184" s="1275"/>
      <c r="N184" s="815"/>
      <c r="O184" s="815"/>
      <c r="P184" s="815"/>
      <c r="Q184" s="815"/>
      <c r="R184" s="815"/>
      <c r="S184" s="815"/>
      <c r="T184" s="815"/>
      <c r="U184" s="815"/>
      <c r="V184" s="815"/>
      <c r="W184" s="5"/>
      <c r="X184" s="815"/>
      <c r="Y184" s="815"/>
      <c r="Z184" s="815"/>
      <c r="AA184" s="815"/>
      <c r="AB184" s="5"/>
      <c r="AC184" s="5"/>
      <c r="AD184" s="815"/>
      <c r="AE184" s="815"/>
      <c r="AF184" s="815"/>
      <c r="AG184" s="5"/>
      <c r="AH184" s="815"/>
      <c r="AI184" s="5"/>
      <c r="AJ184" s="5"/>
      <c r="AK184" s="5"/>
      <c r="AL184" s="5"/>
      <c r="AM184" s="5"/>
      <c r="AN184" s="5"/>
      <c r="AO184" s="5"/>
      <c r="AP184" s="5"/>
      <c r="AQ184" s="5"/>
      <c r="AR184" s="5"/>
      <c r="AS184" s="5"/>
    </row>
    <row r="185">
      <c r="A185" s="1298"/>
      <c r="B185" s="1235"/>
      <c r="C185" s="1274"/>
      <c r="D185" s="1274"/>
      <c r="E185" s="1274"/>
      <c r="F185" s="815"/>
      <c r="G185" s="972"/>
      <c r="H185" s="5"/>
      <c r="I185" s="5"/>
      <c r="J185" s="5"/>
      <c r="K185" s="5"/>
      <c r="L185" s="815"/>
      <c r="M185" s="1275"/>
      <c r="N185" s="815"/>
      <c r="O185" s="815"/>
      <c r="P185" s="815"/>
      <c r="Q185" s="815"/>
      <c r="R185" s="815"/>
      <c r="S185" s="815"/>
      <c r="T185" s="815"/>
      <c r="U185" s="815"/>
      <c r="V185" s="815"/>
      <c r="W185" s="5"/>
      <c r="X185" s="815"/>
      <c r="Y185" s="815"/>
      <c r="Z185" s="815"/>
      <c r="AA185" s="815"/>
      <c r="AB185" s="5"/>
      <c r="AC185" s="5"/>
      <c r="AD185" s="815"/>
      <c r="AE185" s="815"/>
      <c r="AF185" s="815"/>
      <c r="AG185" s="5"/>
      <c r="AH185" s="815"/>
      <c r="AI185" s="5"/>
      <c r="AJ185" s="5"/>
      <c r="AK185" s="5"/>
      <c r="AL185" s="5"/>
      <c r="AM185" s="5"/>
      <c r="AN185" s="5"/>
      <c r="AO185" s="5"/>
      <c r="AP185" s="5"/>
      <c r="AQ185" s="5"/>
      <c r="AR185" s="5"/>
      <c r="AS185" s="5"/>
    </row>
    <row r="186">
      <c r="A186" s="1298"/>
      <c r="B186" s="1235"/>
      <c r="C186" s="1274"/>
      <c r="D186" s="1274"/>
      <c r="E186" s="1274"/>
      <c r="F186" s="815"/>
      <c r="G186" s="972"/>
      <c r="H186" s="5"/>
      <c r="I186" s="5"/>
      <c r="J186" s="5"/>
      <c r="K186" s="5"/>
      <c r="L186" s="815"/>
      <c r="M186" s="1275"/>
      <c r="N186" s="815"/>
      <c r="O186" s="815"/>
      <c r="P186" s="815"/>
      <c r="Q186" s="815"/>
      <c r="R186" s="815"/>
      <c r="S186" s="815"/>
      <c r="T186" s="815"/>
      <c r="U186" s="815"/>
      <c r="V186" s="815"/>
      <c r="W186" s="5"/>
      <c r="X186" s="815"/>
      <c r="Y186" s="815"/>
      <c r="Z186" s="815"/>
      <c r="AA186" s="815"/>
      <c r="AB186" s="5"/>
      <c r="AC186" s="5"/>
      <c r="AD186" s="815"/>
      <c r="AE186" s="815"/>
      <c r="AF186" s="815"/>
      <c r="AG186" s="5"/>
      <c r="AH186" s="815"/>
      <c r="AI186" s="5"/>
      <c r="AJ186" s="5"/>
      <c r="AK186" s="5"/>
      <c r="AL186" s="5"/>
      <c r="AM186" s="5"/>
      <c r="AN186" s="5"/>
      <c r="AO186" s="5"/>
      <c r="AP186" s="5"/>
      <c r="AQ186" s="5"/>
      <c r="AR186" s="5"/>
      <c r="AS186" s="5"/>
    </row>
    <row r="187">
      <c r="A187" s="1298"/>
      <c r="B187" s="1235"/>
      <c r="C187" s="1274"/>
      <c r="D187" s="1274"/>
      <c r="E187" s="1274"/>
      <c r="F187" s="815"/>
      <c r="G187" s="972"/>
      <c r="H187" s="5"/>
      <c r="I187" s="5"/>
      <c r="J187" s="5"/>
      <c r="K187" s="5"/>
      <c r="L187" s="815"/>
      <c r="M187" s="1275"/>
      <c r="N187" s="815"/>
      <c r="O187" s="815"/>
      <c r="P187" s="815"/>
      <c r="Q187" s="815"/>
      <c r="R187" s="815"/>
      <c r="S187" s="815"/>
      <c r="T187" s="815"/>
      <c r="U187" s="815"/>
      <c r="V187" s="815"/>
      <c r="W187" s="5"/>
      <c r="X187" s="815"/>
      <c r="Y187" s="815"/>
      <c r="Z187" s="815"/>
      <c r="AA187" s="815"/>
      <c r="AB187" s="5"/>
      <c r="AC187" s="5"/>
      <c r="AD187" s="815"/>
      <c r="AE187" s="815"/>
      <c r="AF187" s="815"/>
      <c r="AG187" s="5"/>
      <c r="AH187" s="815"/>
      <c r="AI187" s="5"/>
      <c r="AJ187" s="5"/>
      <c r="AK187" s="5"/>
      <c r="AL187" s="5"/>
      <c r="AM187" s="5"/>
      <c r="AN187" s="5"/>
      <c r="AO187" s="5"/>
      <c r="AP187" s="5"/>
      <c r="AQ187" s="5"/>
      <c r="AR187" s="5"/>
      <c r="AS187" s="5"/>
    </row>
    <row r="188">
      <c r="A188" s="1298"/>
      <c r="B188" s="1235"/>
      <c r="C188" s="1274"/>
      <c r="D188" s="1274"/>
      <c r="E188" s="1274"/>
      <c r="F188" s="815"/>
      <c r="G188" s="972"/>
      <c r="H188" s="5"/>
      <c r="I188" s="5"/>
      <c r="J188" s="5"/>
      <c r="K188" s="5"/>
      <c r="L188" s="815"/>
      <c r="M188" s="1275"/>
      <c r="N188" s="815"/>
      <c r="O188" s="815"/>
      <c r="P188" s="815"/>
      <c r="Q188" s="815"/>
      <c r="R188" s="815"/>
      <c r="S188" s="815"/>
      <c r="T188" s="815"/>
      <c r="U188" s="815"/>
      <c r="V188" s="815"/>
      <c r="W188" s="5"/>
      <c r="X188" s="815"/>
      <c r="Y188" s="815"/>
      <c r="Z188" s="815"/>
      <c r="AA188" s="815"/>
      <c r="AB188" s="5"/>
      <c r="AC188" s="5"/>
      <c r="AD188" s="815"/>
      <c r="AE188" s="815"/>
      <c r="AF188" s="815"/>
      <c r="AG188" s="5"/>
      <c r="AH188" s="815"/>
      <c r="AI188" s="5"/>
      <c r="AJ188" s="5"/>
      <c r="AK188" s="5"/>
      <c r="AL188" s="5"/>
      <c r="AM188" s="5"/>
      <c r="AN188" s="5"/>
      <c r="AO188" s="5"/>
      <c r="AP188" s="5"/>
      <c r="AQ188" s="5"/>
      <c r="AR188" s="5"/>
      <c r="AS188" s="5"/>
    </row>
    <row r="189">
      <c r="A189" s="1298"/>
      <c r="B189" s="1235"/>
      <c r="C189" s="1274"/>
      <c r="D189" s="1274"/>
      <c r="E189" s="1274"/>
      <c r="F189" s="815"/>
      <c r="G189" s="972"/>
      <c r="H189" s="5"/>
      <c r="I189" s="5"/>
      <c r="J189" s="5"/>
      <c r="K189" s="5"/>
      <c r="L189" s="815"/>
      <c r="M189" s="1275"/>
      <c r="N189" s="815"/>
      <c r="O189" s="815"/>
      <c r="P189" s="815"/>
      <c r="Q189" s="815"/>
      <c r="R189" s="815"/>
      <c r="S189" s="815"/>
      <c r="T189" s="815"/>
      <c r="U189" s="815"/>
      <c r="V189" s="815"/>
      <c r="W189" s="5"/>
      <c r="X189" s="815"/>
      <c r="Y189" s="815"/>
      <c r="Z189" s="815"/>
      <c r="AA189" s="815"/>
      <c r="AB189" s="5"/>
      <c r="AC189" s="5"/>
      <c r="AD189" s="815"/>
      <c r="AE189" s="815"/>
      <c r="AF189" s="815"/>
      <c r="AG189" s="5"/>
      <c r="AH189" s="815"/>
      <c r="AI189" s="5"/>
      <c r="AJ189" s="5"/>
      <c r="AK189" s="5"/>
      <c r="AL189" s="5"/>
      <c r="AM189" s="5"/>
      <c r="AN189" s="5"/>
      <c r="AO189" s="5"/>
      <c r="AP189" s="5"/>
      <c r="AQ189" s="5"/>
      <c r="AR189" s="5"/>
      <c r="AS189" s="5"/>
    </row>
    <row r="190">
      <c r="A190" s="1298"/>
      <c r="B190" s="1235"/>
      <c r="C190" s="1274"/>
      <c r="D190" s="1274"/>
      <c r="E190" s="1274"/>
      <c r="F190" s="815"/>
      <c r="G190" s="972"/>
      <c r="H190" s="5"/>
      <c r="I190" s="5"/>
      <c r="J190" s="5"/>
      <c r="K190" s="5"/>
      <c r="L190" s="815"/>
      <c r="M190" s="1275"/>
      <c r="N190" s="815"/>
      <c r="O190" s="815"/>
      <c r="P190" s="815"/>
      <c r="Q190" s="815"/>
      <c r="R190" s="815"/>
      <c r="S190" s="815"/>
      <c r="T190" s="815"/>
      <c r="U190" s="815"/>
      <c r="V190" s="815"/>
      <c r="W190" s="5"/>
      <c r="X190" s="815"/>
      <c r="Y190" s="815"/>
      <c r="Z190" s="815"/>
      <c r="AA190" s="815"/>
      <c r="AB190" s="5"/>
      <c r="AC190" s="5"/>
      <c r="AD190" s="815"/>
      <c r="AE190" s="815"/>
      <c r="AF190" s="815"/>
      <c r="AG190" s="5"/>
      <c r="AH190" s="815"/>
      <c r="AI190" s="5"/>
      <c r="AJ190" s="5"/>
      <c r="AK190" s="5"/>
      <c r="AL190" s="5"/>
      <c r="AM190" s="5"/>
      <c r="AN190" s="5"/>
      <c r="AO190" s="5"/>
      <c r="AP190" s="5"/>
      <c r="AQ190" s="5"/>
      <c r="AR190" s="5"/>
      <c r="AS190" s="5"/>
    </row>
    <row r="191">
      <c r="A191" s="1298"/>
      <c r="B191" s="1235"/>
      <c r="C191" s="1274"/>
      <c r="D191" s="1274"/>
      <c r="E191" s="1274"/>
      <c r="F191" s="815"/>
      <c r="G191" s="972"/>
      <c r="H191" s="5"/>
      <c r="I191" s="5"/>
      <c r="J191" s="5"/>
      <c r="K191" s="5"/>
      <c r="L191" s="815"/>
      <c r="M191" s="1275"/>
      <c r="N191" s="815"/>
      <c r="O191" s="815"/>
      <c r="P191" s="815"/>
      <c r="Q191" s="815"/>
      <c r="R191" s="815"/>
      <c r="S191" s="815"/>
      <c r="T191" s="815"/>
      <c r="U191" s="815"/>
      <c r="V191" s="815"/>
      <c r="W191" s="5"/>
      <c r="X191" s="815"/>
      <c r="Y191" s="815"/>
      <c r="Z191" s="815"/>
      <c r="AA191" s="815"/>
      <c r="AB191" s="5"/>
      <c r="AC191" s="5"/>
      <c r="AD191" s="815"/>
      <c r="AE191" s="815"/>
      <c r="AF191" s="815"/>
      <c r="AG191" s="5"/>
      <c r="AH191" s="815"/>
      <c r="AI191" s="5"/>
      <c r="AJ191" s="5"/>
      <c r="AK191" s="5"/>
      <c r="AL191" s="5"/>
      <c r="AM191" s="5"/>
      <c r="AN191" s="5"/>
      <c r="AO191" s="5"/>
      <c r="AP191" s="5"/>
      <c r="AQ191" s="5"/>
      <c r="AR191" s="5"/>
      <c r="AS191" s="5"/>
    </row>
    <row r="192">
      <c r="A192" s="1298"/>
      <c r="B192" s="1235"/>
      <c r="C192" s="1274"/>
      <c r="D192" s="1274"/>
      <c r="E192" s="1274"/>
      <c r="F192" s="815"/>
      <c r="G192" s="972"/>
      <c r="H192" s="5"/>
      <c r="I192" s="5"/>
      <c r="J192" s="5"/>
      <c r="K192" s="5"/>
      <c r="L192" s="815"/>
      <c r="M192" s="1275"/>
      <c r="N192" s="815"/>
      <c r="O192" s="815"/>
      <c r="P192" s="815"/>
      <c r="Q192" s="815"/>
      <c r="R192" s="815"/>
      <c r="S192" s="815"/>
      <c r="T192" s="815"/>
      <c r="U192" s="815"/>
      <c r="V192" s="815"/>
      <c r="W192" s="5"/>
      <c r="X192" s="815"/>
      <c r="Y192" s="815"/>
      <c r="Z192" s="815"/>
      <c r="AA192" s="815"/>
      <c r="AB192" s="5"/>
      <c r="AC192" s="5"/>
      <c r="AD192" s="815"/>
      <c r="AE192" s="815"/>
      <c r="AF192" s="815"/>
      <c r="AG192" s="5"/>
      <c r="AH192" s="815"/>
      <c r="AI192" s="5"/>
      <c r="AJ192" s="5"/>
      <c r="AK192" s="5"/>
      <c r="AL192" s="5"/>
      <c r="AM192" s="5"/>
      <c r="AN192" s="5"/>
      <c r="AO192" s="5"/>
      <c r="AP192" s="5"/>
      <c r="AQ192" s="5"/>
      <c r="AR192" s="5"/>
      <c r="AS192" s="5"/>
    </row>
    <row r="193">
      <c r="A193" s="1298"/>
      <c r="B193" s="1235"/>
      <c r="C193" s="1274"/>
      <c r="D193" s="1274"/>
      <c r="E193" s="1274"/>
      <c r="F193" s="815"/>
      <c r="G193" s="972"/>
      <c r="H193" s="5"/>
      <c r="I193" s="5"/>
      <c r="J193" s="5"/>
      <c r="K193" s="5"/>
      <c r="L193" s="815"/>
      <c r="M193" s="1275"/>
      <c r="N193" s="815"/>
      <c r="O193" s="815"/>
      <c r="P193" s="815"/>
      <c r="Q193" s="815"/>
      <c r="R193" s="815"/>
      <c r="S193" s="815"/>
      <c r="T193" s="815"/>
      <c r="U193" s="815"/>
      <c r="V193" s="815"/>
      <c r="W193" s="5"/>
      <c r="X193" s="815"/>
      <c r="Y193" s="815"/>
      <c r="Z193" s="815"/>
      <c r="AA193" s="815"/>
      <c r="AB193" s="5"/>
      <c r="AC193" s="5"/>
      <c r="AD193" s="815"/>
      <c r="AE193" s="815"/>
      <c r="AF193" s="815"/>
      <c r="AG193" s="5"/>
      <c r="AH193" s="815"/>
      <c r="AI193" s="5"/>
      <c r="AJ193" s="5"/>
      <c r="AK193" s="5"/>
      <c r="AL193" s="5"/>
      <c r="AM193" s="5"/>
      <c r="AN193" s="5"/>
      <c r="AO193" s="5"/>
      <c r="AP193" s="5"/>
      <c r="AQ193" s="5"/>
      <c r="AR193" s="5"/>
      <c r="AS193" s="5"/>
    </row>
    <row r="194">
      <c r="A194" s="1298"/>
      <c r="B194" s="1235"/>
      <c r="C194" s="1274"/>
      <c r="D194" s="1274"/>
      <c r="E194" s="1274"/>
      <c r="F194" s="815"/>
      <c r="G194" s="972"/>
      <c r="H194" s="5"/>
      <c r="I194" s="5"/>
      <c r="J194" s="5"/>
      <c r="K194" s="43"/>
      <c r="L194" s="815"/>
      <c r="M194" s="1275"/>
      <c r="N194" s="815"/>
      <c r="O194" s="815"/>
      <c r="P194" s="815"/>
      <c r="Q194" s="815"/>
      <c r="R194" s="815"/>
      <c r="S194" s="815"/>
      <c r="T194" s="815"/>
      <c r="U194" s="815"/>
      <c r="V194" s="815"/>
      <c r="W194" s="5"/>
      <c r="X194" s="815"/>
      <c r="Y194" s="815"/>
      <c r="Z194" s="815"/>
      <c r="AA194" s="815"/>
      <c r="AB194" s="5"/>
      <c r="AC194" s="5"/>
      <c r="AD194" s="815"/>
      <c r="AE194" s="815"/>
      <c r="AF194" s="815"/>
      <c r="AG194" s="5"/>
      <c r="AH194" s="815"/>
      <c r="AI194" s="5"/>
      <c r="AJ194" s="5"/>
      <c r="AK194" s="5"/>
      <c r="AL194" s="5"/>
      <c r="AM194" s="5"/>
      <c r="AN194" s="5"/>
      <c r="AO194" s="5"/>
      <c r="AP194" s="5"/>
      <c r="AQ194" s="5"/>
      <c r="AR194" s="5"/>
      <c r="AS194" s="5"/>
    </row>
    <row r="195">
      <c r="A195" s="1298"/>
      <c r="B195" s="1235"/>
      <c r="C195" s="1274"/>
      <c r="D195" s="1274"/>
      <c r="E195" s="1274"/>
      <c r="F195" s="815"/>
      <c r="G195" s="972"/>
      <c r="H195" s="5"/>
      <c r="I195" s="5"/>
      <c r="J195" s="5"/>
      <c r="K195" s="5"/>
      <c r="L195" s="815"/>
      <c r="M195" s="1275"/>
      <c r="N195" s="815"/>
      <c r="O195" s="815"/>
      <c r="P195" s="815"/>
      <c r="Q195" s="815"/>
      <c r="R195" s="815"/>
      <c r="S195" s="815"/>
      <c r="T195" s="815"/>
      <c r="U195" s="815"/>
      <c r="V195" s="815"/>
      <c r="W195" s="5"/>
      <c r="X195" s="815"/>
      <c r="Y195" s="815"/>
      <c r="Z195" s="815"/>
      <c r="AA195" s="815"/>
      <c r="AB195" s="5"/>
      <c r="AC195" s="5"/>
      <c r="AD195" s="815"/>
      <c r="AE195" s="815"/>
      <c r="AF195" s="815"/>
      <c r="AG195" s="5"/>
      <c r="AH195" s="815"/>
      <c r="AI195" s="5"/>
      <c r="AJ195" s="5"/>
      <c r="AK195" s="5"/>
      <c r="AL195" s="5"/>
      <c r="AM195" s="5"/>
      <c r="AN195" s="5"/>
      <c r="AO195" s="5"/>
      <c r="AP195" s="5"/>
      <c r="AQ195" s="5"/>
      <c r="AR195" s="5"/>
      <c r="AS195" s="5"/>
    </row>
    <row r="196">
      <c r="A196" s="1298"/>
      <c r="B196" s="1235"/>
      <c r="C196" s="1274"/>
      <c r="D196" s="1274"/>
      <c r="E196" s="1274"/>
      <c r="F196" s="815"/>
      <c r="G196" s="972"/>
      <c r="H196" s="5"/>
      <c r="I196" s="5"/>
      <c r="J196" s="5"/>
      <c r="K196" s="5"/>
      <c r="L196" s="815"/>
      <c r="M196" s="1275"/>
      <c r="N196" s="815"/>
      <c r="O196" s="815"/>
      <c r="P196" s="815"/>
      <c r="Q196" s="815"/>
      <c r="R196" s="815"/>
      <c r="S196" s="815"/>
      <c r="T196" s="815"/>
      <c r="U196" s="815"/>
      <c r="V196" s="815"/>
      <c r="W196" s="5"/>
      <c r="X196" s="815"/>
      <c r="Y196" s="815"/>
      <c r="Z196" s="815"/>
      <c r="AA196" s="815"/>
      <c r="AB196" s="5"/>
      <c r="AC196" s="5"/>
      <c r="AD196" s="815"/>
      <c r="AE196" s="815"/>
      <c r="AF196" s="815"/>
      <c r="AG196" s="5"/>
      <c r="AH196" s="815"/>
      <c r="AI196" s="5"/>
      <c r="AJ196" s="5"/>
      <c r="AK196" s="5"/>
      <c r="AL196" s="5"/>
      <c r="AM196" s="5"/>
      <c r="AN196" s="5"/>
      <c r="AO196" s="5"/>
      <c r="AP196" s="5"/>
      <c r="AQ196" s="5"/>
      <c r="AR196" s="5"/>
      <c r="AS196" s="5"/>
    </row>
    <row r="197">
      <c r="A197" s="1298"/>
      <c r="B197" s="1235"/>
      <c r="C197" s="1274"/>
      <c r="D197" s="1274"/>
      <c r="E197" s="1274"/>
      <c r="F197" s="815"/>
      <c r="G197" s="972"/>
      <c r="H197" s="5"/>
      <c r="I197" s="5"/>
      <c r="J197" s="5"/>
      <c r="K197" s="5"/>
      <c r="L197" s="815"/>
      <c r="M197" s="1275"/>
      <c r="N197" s="815"/>
      <c r="O197" s="815"/>
      <c r="P197" s="815"/>
      <c r="Q197" s="815"/>
      <c r="R197" s="815"/>
      <c r="S197" s="815"/>
      <c r="T197" s="815"/>
      <c r="U197" s="815"/>
      <c r="V197" s="815"/>
      <c r="W197" s="5"/>
      <c r="X197" s="815"/>
      <c r="Y197" s="815"/>
      <c r="Z197" s="815"/>
      <c r="AA197" s="815"/>
      <c r="AB197" s="5"/>
      <c r="AC197" s="5"/>
      <c r="AD197" s="815"/>
      <c r="AE197" s="815"/>
      <c r="AF197" s="815"/>
      <c r="AG197" s="5"/>
      <c r="AH197" s="815"/>
      <c r="AI197" s="5"/>
      <c r="AJ197" s="5"/>
      <c r="AK197" s="5"/>
      <c r="AL197" s="5"/>
      <c r="AM197" s="5"/>
      <c r="AN197" s="5"/>
      <c r="AO197" s="5"/>
      <c r="AP197" s="5"/>
      <c r="AQ197" s="5"/>
      <c r="AR197" s="5"/>
      <c r="AS197" s="5"/>
    </row>
    <row r="198">
      <c r="A198" s="1298"/>
      <c r="B198" s="1235"/>
      <c r="C198" s="1274"/>
      <c r="D198" s="1274"/>
      <c r="E198" s="1274"/>
      <c r="F198" s="815"/>
      <c r="G198" s="972"/>
      <c r="H198" s="5"/>
      <c r="I198" s="5"/>
      <c r="J198" s="5"/>
      <c r="K198" s="5"/>
      <c r="L198" s="815"/>
      <c r="M198" s="1275"/>
      <c r="N198" s="815"/>
      <c r="O198" s="815"/>
      <c r="P198" s="815"/>
      <c r="Q198" s="815"/>
      <c r="R198" s="815"/>
      <c r="S198" s="815"/>
      <c r="T198" s="815"/>
      <c r="U198" s="815"/>
      <c r="V198" s="815"/>
      <c r="W198" s="5"/>
      <c r="X198" s="815"/>
      <c r="Y198" s="815"/>
      <c r="Z198" s="815"/>
      <c r="AA198" s="815"/>
      <c r="AB198" s="5"/>
      <c r="AC198" s="5"/>
      <c r="AD198" s="815"/>
      <c r="AE198" s="815"/>
      <c r="AF198" s="815"/>
      <c r="AG198" s="5"/>
      <c r="AH198" s="815"/>
      <c r="AI198" s="5"/>
      <c r="AJ198" s="5"/>
      <c r="AK198" s="5"/>
      <c r="AL198" s="5"/>
      <c r="AM198" s="5"/>
      <c r="AN198" s="5"/>
      <c r="AO198" s="5"/>
      <c r="AP198" s="5"/>
      <c r="AQ198" s="5"/>
      <c r="AR198" s="5"/>
      <c r="AS198" s="5"/>
    </row>
    <row r="199">
      <c r="A199" s="1298"/>
      <c r="B199" s="1235"/>
      <c r="C199" s="1274"/>
      <c r="D199" s="1274"/>
      <c r="E199" s="1274"/>
      <c r="F199" s="815"/>
      <c r="G199" s="972"/>
      <c r="H199" s="5"/>
      <c r="I199" s="5"/>
      <c r="J199" s="5"/>
      <c r="K199" s="5"/>
      <c r="L199" s="815"/>
      <c r="M199" s="1275"/>
      <c r="N199" s="815"/>
      <c r="O199" s="815"/>
      <c r="P199" s="815"/>
      <c r="Q199" s="815"/>
      <c r="R199" s="815"/>
      <c r="S199" s="815"/>
      <c r="T199" s="815"/>
      <c r="U199" s="815"/>
      <c r="V199" s="815"/>
      <c r="W199" s="5"/>
      <c r="X199" s="815"/>
      <c r="Y199" s="815"/>
      <c r="Z199" s="815"/>
      <c r="AA199" s="815"/>
      <c r="AB199" s="5"/>
      <c r="AC199" s="5"/>
      <c r="AD199" s="815"/>
      <c r="AE199" s="815"/>
      <c r="AF199" s="815"/>
      <c r="AG199" s="5"/>
      <c r="AH199" s="815"/>
      <c r="AI199" s="5"/>
      <c r="AJ199" s="5"/>
      <c r="AK199" s="5"/>
      <c r="AL199" s="5"/>
      <c r="AM199" s="5"/>
      <c r="AN199" s="5"/>
      <c r="AO199" s="5"/>
      <c r="AP199" s="5"/>
      <c r="AQ199" s="5"/>
      <c r="AR199" s="5"/>
      <c r="AS199" s="5"/>
    </row>
    <row r="200">
      <c r="A200" s="1298"/>
      <c r="B200" s="1235"/>
      <c r="C200" s="1274"/>
      <c r="D200" s="1274"/>
      <c r="E200" s="1274"/>
      <c r="F200" s="815"/>
      <c r="G200" s="972"/>
      <c r="H200" s="5"/>
      <c r="I200" s="5"/>
      <c r="J200" s="5"/>
      <c r="K200" s="5"/>
      <c r="L200" s="815"/>
      <c r="M200" s="1275"/>
      <c r="N200" s="815"/>
      <c r="O200" s="815"/>
      <c r="P200" s="815"/>
      <c r="Q200" s="815"/>
      <c r="R200" s="815"/>
      <c r="S200" s="815"/>
      <c r="T200" s="815"/>
      <c r="U200" s="815"/>
      <c r="V200" s="815"/>
      <c r="W200" s="5"/>
      <c r="X200" s="815"/>
      <c r="Y200" s="815"/>
      <c r="Z200" s="815"/>
      <c r="AA200" s="815"/>
      <c r="AB200" s="5"/>
      <c r="AC200" s="5"/>
      <c r="AD200" s="815"/>
      <c r="AE200" s="815"/>
      <c r="AF200" s="815"/>
      <c r="AG200" s="5"/>
      <c r="AH200" s="815"/>
      <c r="AI200" s="5"/>
      <c r="AJ200" s="5"/>
      <c r="AK200" s="5"/>
      <c r="AL200" s="5"/>
      <c r="AM200" s="5"/>
      <c r="AN200" s="5"/>
      <c r="AO200" s="5"/>
      <c r="AP200" s="5"/>
      <c r="AQ200" s="5"/>
      <c r="AR200" s="5"/>
      <c r="AS200" s="5"/>
    </row>
    <row r="201">
      <c r="A201" s="1298"/>
      <c r="B201" s="1235"/>
      <c r="C201" s="1274"/>
      <c r="D201" s="1274"/>
      <c r="E201" s="1274"/>
      <c r="F201" s="815"/>
      <c r="G201" s="972"/>
      <c r="H201" s="5"/>
      <c r="I201" s="5"/>
      <c r="J201" s="5"/>
      <c r="K201" s="5"/>
      <c r="L201" s="815"/>
      <c r="M201" s="1275"/>
      <c r="N201" s="815"/>
      <c r="O201" s="815"/>
      <c r="P201" s="815"/>
      <c r="Q201" s="815"/>
      <c r="R201" s="815"/>
      <c r="S201" s="815"/>
      <c r="T201" s="815"/>
      <c r="U201" s="815"/>
      <c r="V201" s="815"/>
      <c r="W201" s="5"/>
      <c r="X201" s="815"/>
      <c r="Y201" s="815"/>
      <c r="Z201" s="815"/>
      <c r="AA201" s="815"/>
      <c r="AB201" s="5"/>
      <c r="AC201" s="5"/>
      <c r="AD201" s="815"/>
      <c r="AE201" s="815"/>
      <c r="AF201" s="815"/>
      <c r="AG201" s="5"/>
      <c r="AH201" s="815"/>
      <c r="AI201" s="5"/>
      <c r="AJ201" s="5"/>
      <c r="AK201" s="5"/>
      <c r="AL201" s="5"/>
      <c r="AM201" s="5"/>
      <c r="AN201" s="5"/>
      <c r="AO201" s="5"/>
      <c r="AP201" s="5"/>
      <c r="AQ201" s="5"/>
      <c r="AR201" s="5"/>
      <c r="AS201" s="5"/>
    </row>
    <row r="202">
      <c r="A202" s="1298"/>
      <c r="B202" s="1235"/>
      <c r="C202" s="1274"/>
      <c r="D202" s="1274"/>
      <c r="E202" s="1274"/>
      <c r="F202" s="815"/>
      <c r="G202" s="972"/>
      <c r="H202" s="5"/>
      <c r="I202" s="5"/>
      <c r="J202" s="5"/>
      <c r="K202" s="5"/>
      <c r="L202" s="815"/>
      <c r="M202" s="1275"/>
      <c r="N202" s="815"/>
      <c r="O202" s="815"/>
      <c r="P202" s="815"/>
      <c r="Q202" s="815"/>
      <c r="R202" s="815"/>
      <c r="S202" s="815"/>
      <c r="T202" s="815"/>
      <c r="U202" s="815"/>
      <c r="V202" s="815"/>
      <c r="W202" s="5"/>
      <c r="X202" s="815"/>
      <c r="Y202" s="815"/>
      <c r="Z202" s="815"/>
      <c r="AA202" s="815"/>
      <c r="AB202" s="5"/>
      <c r="AC202" s="5"/>
      <c r="AD202" s="815"/>
      <c r="AE202" s="815"/>
      <c r="AF202" s="815"/>
      <c r="AG202" s="5"/>
      <c r="AH202" s="815"/>
      <c r="AI202" s="5"/>
      <c r="AJ202" s="5"/>
      <c r="AK202" s="5"/>
      <c r="AL202" s="5"/>
      <c r="AM202" s="5"/>
      <c r="AN202" s="5"/>
      <c r="AO202" s="5"/>
      <c r="AP202" s="5"/>
      <c r="AQ202" s="5"/>
      <c r="AR202" s="5"/>
      <c r="AS202" s="5"/>
    </row>
    <row r="203">
      <c r="A203" s="1298"/>
      <c r="B203" s="1235"/>
      <c r="C203" s="1274"/>
      <c r="D203" s="1274"/>
      <c r="E203" s="1274"/>
      <c r="F203" s="815"/>
      <c r="G203" s="972"/>
      <c r="H203" s="5"/>
      <c r="I203" s="5"/>
      <c r="J203" s="5"/>
      <c r="K203" s="5"/>
      <c r="L203" s="815"/>
      <c r="M203" s="1275"/>
      <c r="N203" s="815"/>
      <c r="O203" s="815"/>
      <c r="P203" s="815"/>
      <c r="Q203" s="815"/>
      <c r="R203" s="815"/>
      <c r="S203" s="815"/>
      <c r="T203" s="815"/>
      <c r="U203" s="815"/>
      <c r="V203" s="815"/>
      <c r="W203" s="5"/>
      <c r="X203" s="815"/>
      <c r="Y203" s="815"/>
      <c r="Z203" s="815"/>
      <c r="AA203" s="815"/>
      <c r="AB203" s="5"/>
      <c r="AC203" s="5"/>
      <c r="AD203" s="815"/>
      <c r="AE203" s="815"/>
      <c r="AF203" s="815"/>
      <c r="AG203" s="5"/>
      <c r="AH203" s="815"/>
      <c r="AI203" s="5"/>
      <c r="AJ203" s="5"/>
      <c r="AK203" s="5"/>
      <c r="AL203" s="5"/>
      <c r="AM203" s="5"/>
      <c r="AN203" s="5"/>
      <c r="AO203" s="5"/>
      <c r="AP203" s="5"/>
      <c r="AQ203" s="5"/>
      <c r="AR203" s="5"/>
      <c r="AS203" s="5"/>
    </row>
    <row r="204">
      <c r="A204" s="1298"/>
      <c r="B204" s="1235"/>
      <c r="C204" s="1274"/>
      <c r="D204" s="1274"/>
      <c r="E204" s="1274"/>
      <c r="F204" s="815"/>
      <c r="G204" s="972"/>
      <c r="H204" s="5"/>
      <c r="I204" s="5"/>
      <c r="J204" s="5"/>
      <c r="K204" s="5"/>
      <c r="L204" s="815"/>
      <c r="M204" s="1275"/>
      <c r="N204" s="815"/>
      <c r="O204" s="815"/>
      <c r="P204" s="815"/>
      <c r="Q204" s="815"/>
      <c r="R204" s="815"/>
      <c r="S204" s="815"/>
      <c r="T204" s="815"/>
      <c r="U204" s="815"/>
      <c r="V204" s="815"/>
      <c r="W204" s="5"/>
      <c r="X204" s="815"/>
      <c r="Y204" s="815"/>
      <c r="Z204" s="815"/>
      <c r="AA204" s="815"/>
      <c r="AB204" s="5"/>
      <c r="AC204" s="5"/>
      <c r="AD204" s="815"/>
      <c r="AE204" s="815"/>
      <c r="AF204" s="815"/>
      <c r="AG204" s="5"/>
      <c r="AH204" s="815"/>
      <c r="AI204" s="5"/>
      <c r="AJ204" s="5"/>
      <c r="AK204" s="5"/>
      <c r="AL204" s="5"/>
      <c r="AM204" s="5"/>
      <c r="AN204" s="5"/>
      <c r="AO204" s="5"/>
      <c r="AP204" s="5"/>
      <c r="AQ204" s="5"/>
      <c r="AR204" s="5"/>
      <c r="AS204" s="5"/>
    </row>
    <row r="205">
      <c r="A205" s="1298"/>
      <c r="B205" s="1235"/>
      <c r="C205" s="1274"/>
      <c r="D205" s="1274"/>
      <c r="E205" s="1274"/>
      <c r="F205" s="815"/>
      <c r="G205" s="972"/>
      <c r="H205" s="5"/>
      <c r="I205" s="5"/>
      <c r="J205" s="5"/>
      <c r="K205" s="5"/>
      <c r="L205" s="815"/>
      <c r="M205" s="1275"/>
      <c r="N205" s="815"/>
      <c r="O205" s="815"/>
      <c r="P205" s="815"/>
      <c r="Q205" s="815"/>
      <c r="R205" s="815"/>
      <c r="S205" s="815"/>
      <c r="T205" s="815"/>
      <c r="U205" s="815"/>
      <c r="V205" s="815"/>
      <c r="W205" s="5"/>
      <c r="X205" s="815"/>
      <c r="Y205" s="815"/>
      <c r="Z205" s="815"/>
      <c r="AA205" s="815"/>
      <c r="AB205" s="5"/>
      <c r="AC205" s="5"/>
      <c r="AD205" s="815"/>
      <c r="AE205" s="815"/>
      <c r="AF205" s="815"/>
      <c r="AG205" s="5"/>
      <c r="AH205" s="815"/>
      <c r="AI205" s="5"/>
      <c r="AJ205" s="5"/>
      <c r="AK205" s="5"/>
      <c r="AL205" s="5"/>
      <c r="AM205" s="5"/>
      <c r="AN205" s="5"/>
      <c r="AO205" s="5"/>
      <c r="AP205" s="5"/>
      <c r="AQ205" s="5"/>
      <c r="AR205" s="5"/>
      <c r="AS205" s="5"/>
    </row>
    <row r="206">
      <c r="A206" s="1298"/>
      <c r="B206" s="1235"/>
      <c r="C206" s="1274"/>
      <c r="D206" s="1274"/>
      <c r="E206" s="1274"/>
      <c r="F206" s="815"/>
      <c r="G206" s="972"/>
      <c r="H206" s="5"/>
      <c r="I206" s="5"/>
      <c r="J206" s="5"/>
      <c r="K206" s="5"/>
      <c r="L206" s="815"/>
      <c r="M206" s="1275"/>
      <c r="N206" s="815"/>
      <c r="O206" s="815"/>
      <c r="P206" s="815"/>
      <c r="Q206" s="815"/>
      <c r="R206" s="815"/>
      <c r="S206" s="815"/>
      <c r="T206" s="815"/>
      <c r="U206" s="815"/>
      <c r="V206" s="815"/>
      <c r="W206" s="5"/>
      <c r="X206" s="815"/>
      <c r="Y206" s="815"/>
      <c r="Z206" s="815"/>
      <c r="AA206" s="815"/>
      <c r="AB206" s="5"/>
      <c r="AC206" s="5"/>
      <c r="AD206" s="815"/>
      <c r="AE206" s="815"/>
      <c r="AF206" s="815"/>
      <c r="AG206" s="5"/>
      <c r="AH206" s="815"/>
      <c r="AI206" s="5"/>
      <c r="AJ206" s="5"/>
      <c r="AK206" s="5"/>
      <c r="AL206" s="5"/>
      <c r="AM206" s="5"/>
      <c r="AN206" s="5"/>
      <c r="AO206" s="5"/>
      <c r="AP206" s="5"/>
      <c r="AQ206" s="5"/>
      <c r="AR206" s="5"/>
      <c r="AS206" s="5"/>
    </row>
    <row r="207">
      <c r="A207" s="1298"/>
      <c r="B207" s="1235"/>
      <c r="C207" s="1274"/>
      <c r="D207" s="1274"/>
      <c r="E207" s="1274"/>
      <c r="F207" s="815"/>
      <c r="G207" s="972"/>
      <c r="H207" s="5"/>
      <c r="I207" s="5"/>
      <c r="J207" s="5"/>
      <c r="K207" s="5"/>
      <c r="L207" s="815"/>
      <c r="M207" s="1275"/>
      <c r="N207" s="815"/>
      <c r="O207" s="815"/>
      <c r="P207" s="815"/>
      <c r="Q207" s="815"/>
      <c r="R207" s="815"/>
      <c r="S207" s="815"/>
      <c r="T207" s="815"/>
      <c r="U207" s="815"/>
      <c r="V207" s="815"/>
      <c r="W207" s="5"/>
      <c r="X207" s="815"/>
      <c r="Y207" s="815"/>
      <c r="Z207" s="815"/>
      <c r="AA207" s="815"/>
      <c r="AB207" s="5"/>
      <c r="AC207" s="5"/>
      <c r="AD207" s="815"/>
      <c r="AE207" s="815"/>
      <c r="AF207" s="815"/>
      <c r="AG207" s="5"/>
      <c r="AH207" s="815"/>
      <c r="AI207" s="5"/>
      <c r="AJ207" s="5"/>
      <c r="AK207" s="5"/>
      <c r="AL207" s="5"/>
      <c r="AM207" s="5"/>
      <c r="AN207" s="5"/>
      <c r="AO207" s="5"/>
      <c r="AP207" s="5"/>
      <c r="AQ207" s="5"/>
      <c r="AR207" s="5"/>
      <c r="AS207" s="5"/>
    </row>
    <row r="208">
      <c r="A208" s="1298"/>
      <c r="B208" s="1235"/>
      <c r="C208" s="1274"/>
      <c r="D208" s="1274"/>
      <c r="E208" s="1274"/>
      <c r="F208" s="815"/>
      <c r="G208" s="972"/>
      <c r="H208" s="5"/>
      <c r="I208" s="5"/>
      <c r="J208" s="5"/>
      <c r="K208" s="5"/>
      <c r="L208" s="815"/>
      <c r="M208" s="1275"/>
      <c r="N208" s="815"/>
      <c r="O208" s="815"/>
      <c r="P208" s="815"/>
      <c r="Q208" s="815"/>
      <c r="R208" s="815"/>
      <c r="S208" s="815"/>
      <c r="T208" s="815"/>
      <c r="U208" s="815"/>
      <c r="V208" s="815"/>
      <c r="W208" s="5"/>
      <c r="X208" s="815"/>
      <c r="Y208" s="815"/>
      <c r="Z208" s="815"/>
      <c r="AA208" s="815"/>
      <c r="AB208" s="5"/>
      <c r="AC208" s="5"/>
      <c r="AD208" s="815"/>
      <c r="AE208" s="815"/>
      <c r="AF208" s="815"/>
      <c r="AG208" s="5"/>
      <c r="AH208" s="815"/>
      <c r="AI208" s="5"/>
      <c r="AJ208" s="5"/>
      <c r="AK208" s="5"/>
      <c r="AL208" s="5"/>
      <c r="AM208" s="5"/>
      <c r="AN208" s="5"/>
      <c r="AO208" s="5"/>
      <c r="AP208" s="5"/>
      <c r="AQ208" s="5"/>
      <c r="AR208" s="5"/>
      <c r="AS208" s="5"/>
    </row>
    <row r="209">
      <c r="A209" s="1298"/>
      <c r="B209" s="1235"/>
      <c r="C209" s="1274"/>
      <c r="D209" s="1274"/>
      <c r="E209" s="1274"/>
      <c r="F209" s="815"/>
      <c r="G209" s="972"/>
      <c r="H209" s="5"/>
      <c r="I209" s="5"/>
      <c r="J209" s="5"/>
      <c r="K209" s="5"/>
      <c r="L209" s="815"/>
      <c r="M209" s="1275"/>
      <c r="N209" s="815"/>
      <c r="O209" s="815"/>
      <c r="P209" s="815"/>
      <c r="Q209" s="815"/>
      <c r="R209" s="815"/>
      <c r="S209" s="815"/>
      <c r="T209" s="815"/>
      <c r="U209" s="815"/>
      <c r="V209" s="815"/>
      <c r="W209" s="5"/>
      <c r="X209" s="815"/>
      <c r="Y209" s="815"/>
      <c r="Z209" s="815"/>
      <c r="AA209" s="815"/>
      <c r="AB209" s="5"/>
      <c r="AC209" s="5"/>
      <c r="AD209" s="815"/>
      <c r="AE209" s="815"/>
      <c r="AF209" s="815"/>
      <c r="AG209" s="5"/>
      <c r="AH209" s="815"/>
      <c r="AI209" s="5"/>
      <c r="AJ209" s="5"/>
      <c r="AK209" s="5"/>
      <c r="AL209" s="5"/>
      <c r="AM209" s="5"/>
      <c r="AN209" s="5"/>
      <c r="AO209" s="5"/>
      <c r="AP209" s="5"/>
      <c r="AQ209" s="5"/>
      <c r="AR209" s="5"/>
      <c r="AS209" s="5"/>
    </row>
    <row r="210">
      <c r="A210" s="1298"/>
      <c r="B210" s="1235"/>
      <c r="C210" s="1274"/>
      <c r="D210" s="1274"/>
      <c r="E210" s="1274"/>
      <c r="F210" s="815"/>
      <c r="G210" s="972"/>
      <c r="H210" s="5"/>
      <c r="I210" s="5"/>
      <c r="J210" s="5"/>
      <c r="K210" s="5"/>
      <c r="L210" s="815"/>
      <c r="M210" s="1275"/>
      <c r="N210" s="815"/>
      <c r="O210" s="815"/>
      <c r="P210" s="815"/>
      <c r="Q210" s="815"/>
      <c r="R210" s="815"/>
      <c r="S210" s="815"/>
      <c r="T210" s="815"/>
      <c r="U210" s="815"/>
      <c r="V210" s="815"/>
      <c r="W210" s="5"/>
      <c r="X210" s="815"/>
      <c r="Y210" s="815"/>
      <c r="Z210" s="815"/>
      <c r="AA210" s="815"/>
      <c r="AB210" s="5"/>
      <c r="AC210" s="5"/>
      <c r="AD210" s="815"/>
      <c r="AE210" s="815"/>
      <c r="AF210" s="815"/>
      <c r="AG210" s="5"/>
      <c r="AH210" s="815"/>
      <c r="AI210" s="5"/>
      <c r="AJ210" s="5"/>
      <c r="AK210" s="5"/>
      <c r="AL210" s="5"/>
      <c r="AM210" s="5"/>
      <c r="AN210" s="5"/>
      <c r="AO210" s="5"/>
      <c r="AP210" s="5"/>
      <c r="AQ210" s="5"/>
      <c r="AR210" s="5"/>
      <c r="AS210" s="5"/>
    </row>
    <row r="211">
      <c r="A211" s="1298"/>
      <c r="B211" s="1235"/>
      <c r="C211" s="1274"/>
      <c r="D211" s="1274"/>
      <c r="E211" s="1274"/>
      <c r="F211" s="815"/>
      <c r="G211" s="972"/>
      <c r="H211" s="5"/>
      <c r="I211" s="5"/>
      <c r="J211" s="5"/>
      <c r="K211" s="5"/>
      <c r="L211" s="815"/>
      <c r="M211" s="1275"/>
      <c r="N211" s="815"/>
      <c r="O211" s="815"/>
      <c r="P211" s="815"/>
      <c r="Q211" s="815"/>
      <c r="R211" s="815"/>
      <c r="S211" s="815"/>
      <c r="T211" s="815"/>
      <c r="U211" s="815"/>
      <c r="V211" s="815"/>
      <c r="W211" s="5"/>
      <c r="X211" s="815"/>
      <c r="Y211" s="815"/>
      <c r="Z211" s="815"/>
      <c r="AA211" s="815"/>
      <c r="AB211" s="5"/>
      <c r="AC211" s="5"/>
      <c r="AD211" s="815"/>
      <c r="AE211" s="815"/>
      <c r="AF211" s="815"/>
      <c r="AG211" s="5"/>
      <c r="AH211" s="815"/>
      <c r="AI211" s="5"/>
      <c r="AJ211" s="5"/>
      <c r="AK211" s="5"/>
      <c r="AL211" s="5"/>
      <c r="AM211" s="5"/>
      <c r="AN211" s="5"/>
      <c r="AO211" s="5"/>
      <c r="AP211" s="5"/>
      <c r="AQ211" s="5"/>
      <c r="AR211" s="5"/>
      <c r="AS211" s="5"/>
    </row>
    <row r="212">
      <c r="A212" s="1298"/>
      <c r="B212" s="1235"/>
      <c r="C212" s="1274"/>
      <c r="D212" s="1274"/>
      <c r="E212" s="1274"/>
      <c r="F212" s="815"/>
      <c r="G212" s="972"/>
      <c r="H212" s="5"/>
      <c r="I212" s="5"/>
      <c r="J212" s="5"/>
      <c r="K212" s="5"/>
      <c r="L212" s="815"/>
      <c r="M212" s="1275"/>
      <c r="N212" s="815"/>
      <c r="O212" s="815"/>
      <c r="P212" s="815"/>
      <c r="Q212" s="815"/>
      <c r="R212" s="815"/>
      <c r="S212" s="815"/>
      <c r="T212" s="815"/>
      <c r="U212" s="815"/>
      <c r="V212" s="815"/>
      <c r="W212" s="5"/>
      <c r="X212" s="815"/>
      <c r="Y212" s="815"/>
      <c r="Z212" s="815"/>
      <c r="AA212" s="815"/>
      <c r="AB212" s="5"/>
      <c r="AC212" s="5"/>
      <c r="AD212" s="815"/>
      <c r="AE212" s="815"/>
      <c r="AF212" s="815"/>
      <c r="AG212" s="5"/>
      <c r="AH212" s="815"/>
      <c r="AI212" s="5"/>
      <c r="AJ212" s="5"/>
      <c r="AK212" s="5"/>
      <c r="AL212" s="5"/>
      <c r="AM212" s="5"/>
      <c r="AN212" s="5"/>
      <c r="AO212" s="5"/>
      <c r="AP212" s="5"/>
      <c r="AQ212" s="5"/>
      <c r="AR212" s="5"/>
      <c r="AS212" s="5"/>
    </row>
    <row r="213">
      <c r="A213" s="1298"/>
      <c r="B213" s="1235"/>
      <c r="C213" s="1274"/>
      <c r="D213" s="1274"/>
      <c r="E213" s="1274"/>
      <c r="F213" s="815"/>
      <c r="G213" s="972"/>
      <c r="H213" s="5"/>
      <c r="I213" s="5"/>
      <c r="J213" s="5"/>
      <c r="K213" s="5"/>
      <c r="L213" s="815"/>
      <c r="M213" s="1275"/>
      <c r="N213" s="815"/>
      <c r="O213" s="815"/>
      <c r="P213" s="815"/>
      <c r="Q213" s="815"/>
      <c r="R213" s="815"/>
      <c r="S213" s="815"/>
      <c r="T213" s="815"/>
      <c r="U213" s="815"/>
      <c r="V213" s="815"/>
      <c r="W213" s="5"/>
      <c r="X213" s="815"/>
      <c r="Y213" s="815"/>
      <c r="Z213" s="815"/>
      <c r="AA213" s="815"/>
      <c r="AB213" s="5"/>
      <c r="AC213" s="5"/>
      <c r="AD213" s="815"/>
      <c r="AE213" s="815"/>
      <c r="AF213" s="815"/>
      <c r="AG213" s="5"/>
      <c r="AH213" s="815"/>
      <c r="AI213" s="5"/>
      <c r="AJ213" s="5"/>
      <c r="AK213" s="5"/>
      <c r="AL213" s="5"/>
      <c r="AM213" s="5"/>
      <c r="AN213" s="5"/>
      <c r="AO213" s="5"/>
      <c r="AP213" s="5"/>
      <c r="AQ213" s="5"/>
      <c r="AR213" s="5"/>
      <c r="AS213" s="5"/>
    </row>
    <row r="214">
      <c r="A214" s="1298"/>
      <c r="B214" s="1235"/>
      <c r="C214" s="1274"/>
      <c r="D214" s="1274"/>
      <c r="E214" s="1274"/>
      <c r="F214" s="815"/>
      <c r="G214" s="972"/>
      <c r="H214" s="5"/>
      <c r="I214" s="5"/>
      <c r="J214" s="5"/>
      <c r="K214" s="5"/>
      <c r="L214" s="815"/>
      <c r="M214" s="1275"/>
      <c r="N214" s="815"/>
      <c r="O214" s="815"/>
      <c r="P214" s="815"/>
      <c r="Q214" s="815"/>
      <c r="R214" s="815"/>
      <c r="S214" s="815"/>
      <c r="T214" s="815"/>
      <c r="U214" s="815"/>
      <c r="V214" s="815"/>
      <c r="W214" s="5"/>
      <c r="X214" s="815"/>
      <c r="Y214" s="815"/>
      <c r="Z214" s="815"/>
      <c r="AA214" s="815"/>
      <c r="AB214" s="5"/>
      <c r="AC214" s="5"/>
      <c r="AD214" s="815"/>
      <c r="AE214" s="815"/>
      <c r="AF214" s="815"/>
      <c r="AG214" s="5"/>
      <c r="AH214" s="815"/>
      <c r="AI214" s="5"/>
      <c r="AJ214" s="5"/>
      <c r="AK214" s="5"/>
      <c r="AL214" s="5"/>
      <c r="AM214" s="5"/>
      <c r="AN214" s="5"/>
      <c r="AO214" s="5"/>
      <c r="AP214" s="5"/>
      <c r="AQ214" s="5"/>
      <c r="AR214" s="5"/>
      <c r="AS214" s="5"/>
    </row>
    <row r="215">
      <c r="A215" s="1298"/>
      <c r="B215" s="1235"/>
      <c r="C215" s="1274"/>
      <c r="D215" s="1274"/>
      <c r="E215" s="1274"/>
      <c r="F215" s="815"/>
      <c r="G215" s="972"/>
      <c r="H215" s="5"/>
      <c r="I215" s="5"/>
      <c r="J215" s="5"/>
      <c r="K215" s="5"/>
      <c r="L215" s="815"/>
      <c r="M215" s="1275"/>
      <c r="N215" s="815"/>
      <c r="O215" s="815"/>
      <c r="P215" s="815"/>
      <c r="Q215" s="815"/>
      <c r="R215" s="815"/>
      <c r="S215" s="815"/>
      <c r="T215" s="815"/>
      <c r="U215" s="815"/>
      <c r="V215" s="815"/>
      <c r="W215" s="5"/>
      <c r="X215" s="815"/>
      <c r="Y215" s="815"/>
      <c r="Z215" s="815"/>
      <c r="AA215" s="815"/>
      <c r="AB215" s="5"/>
      <c r="AC215" s="5"/>
      <c r="AD215" s="815"/>
      <c r="AE215" s="815"/>
      <c r="AF215" s="815"/>
      <c r="AG215" s="5"/>
      <c r="AH215" s="815"/>
      <c r="AI215" s="5"/>
      <c r="AJ215" s="5"/>
      <c r="AK215" s="5"/>
      <c r="AL215" s="5"/>
      <c r="AM215" s="5"/>
      <c r="AN215" s="5"/>
      <c r="AO215" s="5"/>
      <c r="AP215" s="5"/>
      <c r="AQ215" s="5"/>
      <c r="AR215" s="5"/>
      <c r="AS215" s="5"/>
    </row>
    <row r="216">
      <c r="A216" s="1298"/>
      <c r="B216" s="1235"/>
      <c r="C216" s="1274"/>
      <c r="D216" s="1274"/>
      <c r="E216" s="1274"/>
      <c r="F216" s="815"/>
      <c r="G216" s="972"/>
      <c r="H216" s="5"/>
      <c r="I216" s="5"/>
      <c r="J216" s="5"/>
      <c r="K216" s="5"/>
      <c r="L216" s="815"/>
      <c r="M216" s="1275"/>
      <c r="N216" s="815"/>
      <c r="O216" s="815"/>
      <c r="P216" s="815"/>
      <c r="Q216" s="815"/>
      <c r="R216" s="815"/>
      <c r="S216" s="815"/>
      <c r="T216" s="815"/>
      <c r="U216" s="815"/>
      <c r="V216" s="815"/>
      <c r="W216" s="5"/>
      <c r="X216" s="815"/>
      <c r="Y216" s="815"/>
      <c r="Z216" s="815"/>
      <c r="AA216" s="815"/>
      <c r="AB216" s="5"/>
      <c r="AC216" s="5"/>
      <c r="AD216" s="815"/>
      <c r="AE216" s="815"/>
      <c r="AF216" s="815"/>
      <c r="AG216" s="5"/>
      <c r="AH216" s="815"/>
      <c r="AI216" s="5"/>
      <c r="AJ216" s="5"/>
      <c r="AK216" s="5"/>
      <c r="AL216" s="5"/>
      <c r="AM216" s="5"/>
      <c r="AN216" s="5"/>
      <c r="AO216" s="5"/>
      <c r="AP216" s="5"/>
      <c r="AQ216" s="5"/>
      <c r="AR216" s="5"/>
      <c r="AS216" s="5"/>
    </row>
    <row r="217">
      <c r="A217" s="1298"/>
      <c r="B217" s="1235"/>
      <c r="C217" s="1274"/>
      <c r="D217" s="1274"/>
      <c r="E217" s="1274"/>
      <c r="F217" s="815"/>
      <c r="G217" s="972"/>
      <c r="H217" s="5"/>
      <c r="I217" s="5"/>
      <c r="J217" s="5"/>
      <c r="K217" s="5"/>
      <c r="L217" s="815"/>
      <c r="M217" s="1275"/>
      <c r="N217" s="815"/>
      <c r="O217" s="815"/>
      <c r="P217" s="815"/>
      <c r="Q217" s="815"/>
      <c r="R217" s="815"/>
      <c r="S217" s="815"/>
      <c r="T217" s="815"/>
      <c r="U217" s="815"/>
      <c r="V217" s="815"/>
      <c r="W217" s="5"/>
      <c r="X217" s="815"/>
      <c r="Y217" s="815"/>
      <c r="Z217" s="815"/>
      <c r="AA217" s="815"/>
      <c r="AB217" s="5"/>
      <c r="AC217" s="5"/>
      <c r="AD217" s="815"/>
      <c r="AE217" s="815"/>
      <c r="AF217" s="815"/>
      <c r="AG217" s="5"/>
      <c r="AH217" s="815"/>
      <c r="AI217" s="5"/>
      <c r="AJ217" s="5"/>
      <c r="AK217" s="5"/>
      <c r="AL217" s="5"/>
      <c r="AM217" s="5"/>
      <c r="AN217" s="5"/>
      <c r="AO217" s="5"/>
      <c r="AP217" s="5"/>
      <c r="AQ217" s="5"/>
      <c r="AR217" s="5"/>
      <c r="AS217" s="5"/>
    </row>
    <row r="218">
      <c r="A218" s="1298"/>
      <c r="B218" s="1235"/>
      <c r="C218" s="1274"/>
      <c r="D218" s="1274"/>
      <c r="E218" s="1274"/>
      <c r="F218" s="815"/>
      <c r="G218" s="972"/>
      <c r="H218" s="5"/>
      <c r="I218" s="5"/>
      <c r="J218" s="5"/>
      <c r="K218" s="5"/>
      <c r="L218" s="815"/>
      <c r="M218" s="1275"/>
      <c r="N218" s="815"/>
      <c r="O218" s="815"/>
      <c r="P218" s="815"/>
      <c r="Q218" s="815"/>
      <c r="R218" s="815"/>
      <c r="S218" s="815"/>
      <c r="T218" s="815"/>
      <c r="U218" s="815"/>
      <c r="V218" s="815"/>
      <c r="W218" s="5"/>
      <c r="X218" s="815"/>
      <c r="Y218" s="815"/>
      <c r="Z218" s="815"/>
      <c r="AA218" s="815"/>
      <c r="AB218" s="5"/>
      <c r="AC218" s="5"/>
      <c r="AD218" s="815"/>
      <c r="AE218" s="815"/>
      <c r="AF218" s="815"/>
      <c r="AG218" s="5"/>
      <c r="AH218" s="815"/>
      <c r="AI218" s="5"/>
      <c r="AJ218" s="5"/>
      <c r="AK218" s="5"/>
      <c r="AL218" s="5"/>
      <c r="AM218" s="5"/>
      <c r="AN218" s="5"/>
      <c r="AO218" s="5"/>
      <c r="AP218" s="5"/>
      <c r="AQ218" s="5"/>
      <c r="AR218" s="5"/>
      <c r="AS218" s="5"/>
    </row>
    <row r="219">
      <c r="A219" s="1298"/>
      <c r="B219" s="1235"/>
      <c r="C219" s="1274"/>
      <c r="D219" s="1274"/>
      <c r="E219" s="1274"/>
      <c r="F219" s="815"/>
      <c r="G219" s="972"/>
      <c r="H219" s="5"/>
      <c r="I219" s="5"/>
      <c r="J219" s="5"/>
      <c r="K219" s="5"/>
      <c r="L219" s="815"/>
      <c r="M219" s="1275"/>
      <c r="N219" s="815"/>
      <c r="O219" s="815"/>
      <c r="P219" s="815"/>
      <c r="Q219" s="815"/>
      <c r="R219" s="815"/>
      <c r="S219" s="815"/>
      <c r="T219" s="815"/>
      <c r="U219" s="815"/>
      <c r="V219" s="815"/>
      <c r="W219" s="5"/>
      <c r="X219" s="815"/>
      <c r="Y219" s="815"/>
      <c r="Z219" s="815"/>
      <c r="AA219" s="815"/>
      <c r="AB219" s="5"/>
      <c r="AC219" s="5"/>
      <c r="AD219" s="815"/>
      <c r="AE219" s="815"/>
      <c r="AF219" s="815"/>
      <c r="AG219" s="5"/>
      <c r="AH219" s="815"/>
      <c r="AI219" s="5"/>
      <c r="AJ219" s="5"/>
      <c r="AK219" s="5"/>
      <c r="AL219" s="5"/>
      <c r="AM219" s="5"/>
      <c r="AN219" s="5"/>
      <c r="AO219" s="5"/>
      <c r="AP219" s="5"/>
      <c r="AQ219" s="5"/>
      <c r="AR219" s="5"/>
      <c r="AS219" s="5"/>
    </row>
    <row r="220">
      <c r="A220" s="1298"/>
      <c r="B220" s="1235"/>
      <c r="C220" s="1274"/>
      <c r="D220" s="1274"/>
      <c r="E220" s="1274"/>
      <c r="F220" s="815"/>
      <c r="G220" s="972"/>
      <c r="H220" s="5"/>
      <c r="I220" s="5"/>
      <c r="J220" s="5"/>
      <c r="K220" s="5"/>
      <c r="L220" s="815"/>
      <c r="M220" s="1275"/>
      <c r="N220" s="815"/>
      <c r="O220" s="815"/>
      <c r="P220" s="815"/>
      <c r="Q220" s="815"/>
      <c r="R220" s="815"/>
      <c r="S220" s="815"/>
      <c r="T220" s="815"/>
      <c r="U220" s="815"/>
      <c r="V220" s="815"/>
      <c r="W220" s="5"/>
      <c r="X220" s="815"/>
      <c r="Y220" s="815"/>
      <c r="Z220" s="815"/>
      <c r="AA220" s="815"/>
      <c r="AB220" s="5"/>
      <c r="AC220" s="5"/>
      <c r="AD220" s="815"/>
      <c r="AE220" s="815"/>
      <c r="AF220" s="815"/>
      <c r="AG220" s="5"/>
      <c r="AH220" s="815"/>
      <c r="AI220" s="5"/>
      <c r="AJ220" s="5"/>
      <c r="AK220" s="5"/>
      <c r="AL220" s="5"/>
      <c r="AM220" s="5"/>
      <c r="AN220" s="5"/>
      <c r="AO220" s="5"/>
      <c r="AP220" s="5"/>
      <c r="AQ220" s="5"/>
      <c r="AR220" s="5"/>
      <c r="AS220" s="5"/>
    </row>
    <row r="221">
      <c r="A221" s="1298"/>
      <c r="B221" s="1235"/>
      <c r="C221" s="1274"/>
      <c r="D221" s="1274"/>
      <c r="E221" s="1274"/>
      <c r="F221" s="815"/>
      <c r="G221" s="972"/>
      <c r="H221" s="5"/>
      <c r="I221" s="5"/>
      <c r="J221" s="5"/>
      <c r="K221" s="5"/>
      <c r="L221" s="815"/>
      <c r="M221" s="1275"/>
      <c r="N221" s="815"/>
      <c r="O221" s="815"/>
      <c r="P221" s="815"/>
      <c r="Q221" s="815"/>
      <c r="R221" s="815"/>
      <c r="S221" s="815"/>
      <c r="T221" s="815"/>
      <c r="U221" s="815"/>
      <c r="V221" s="815"/>
      <c r="W221" s="5"/>
      <c r="X221" s="815"/>
      <c r="Y221" s="815"/>
      <c r="Z221" s="815"/>
      <c r="AA221" s="815"/>
      <c r="AB221" s="5"/>
      <c r="AC221" s="5"/>
      <c r="AD221" s="815"/>
      <c r="AE221" s="815"/>
      <c r="AF221" s="815"/>
      <c r="AG221" s="5"/>
      <c r="AH221" s="815"/>
      <c r="AI221" s="5"/>
      <c r="AJ221" s="5"/>
      <c r="AK221" s="5"/>
      <c r="AL221" s="5"/>
      <c r="AM221" s="5"/>
      <c r="AN221" s="5"/>
      <c r="AO221" s="5"/>
      <c r="AP221" s="5"/>
      <c r="AQ221" s="5"/>
      <c r="AR221" s="5"/>
      <c r="AS221" s="5"/>
    </row>
    <row r="222">
      <c r="A222" s="1298"/>
      <c r="B222" s="1235"/>
      <c r="C222" s="1274"/>
      <c r="D222" s="1274"/>
      <c r="E222" s="1274"/>
      <c r="F222" s="815"/>
      <c r="G222" s="972"/>
      <c r="H222" s="5"/>
      <c r="I222" s="5"/>
      <c r="J222" s="5"/>
      <c r="K222" s="5"/>
      <c r="L222" s="815"/>
      <c r="M222" s="1275"/>
      <c r="N222" s="815"/>
      <c r="O222" s="815"/>
      <c r="P222" s="815"/>
      <c r="Q222" s="815"/>
      <c r="R222" s="815"/>
      <c r="S222" s="815"/>
      <c r="T222" s="815"/>
      <c r="U222" s="815"/>
      <c r="V222" s="815"/>
      <c r="W222" s="5"/>
      <c r="X222" s="815"/>
      <c r="Y222" s="815"/>
      <c r="Z222" s="815"/>
      <c r="AA222" s="815"/>
      <c r="AB222" s="5"/>
      <c r="AC222" s="5"/>
      <c r="AD222" s="815"/>
      <c r="AE222" s="815"/>
      <c r="AF222" s="815"/>
      <c r="AG222" s="5"/>
      <c r="AH222" s="815"/>
      <c r="AI222" s="5"/>
      <c r="AJ222" s="5"/>
      <c r="AK222" s="5"/>
      <c r="AL222" s="5"/>
      <c r="AM222" s="5"/>
      <c r="AN222" s="5"/>
      <c r="AO222" s="5"/>
      <c r="AP222" s="5"/>
      <c r="AQ222" s="5"/>
      <c r="AR222" s="5"/>
      <c r="AS222" s="5"/>
    </row>
    <row r="223">
      <c r="A223" s="1298"/>
      <c r="B223" s="1235"/>
      <c r="C223" s="1274"/>
      <c r="D223" s="1274"/>
      <c r="E223" s="1274"/>
      <c r="F223" s="815"/>
      <c r="G223" s="972"/>
      <c r="H223" s="5"/>
      <c r="I223" s="5"/>
      <c r="J223" s="5"/>
      <c r="K223" s="5"/>
      <c r="L223" s="815"/>
      <c r="M223" s="1275"/>
      <c r="N223" s="815"/>
      <c r="O223" s="815"/>
      <c r="P223" s="815"/>
      <c r="Q223" s="815"/>
      <c r="R223" s="815"/>
      <c r="S223" s="815"/>
      <c r="T223" s="815"/>
      <c r="U223" s="815"/>
      <c r="V223" s="815"/>
      <c r="W223" s="5"/>
      <c r="X223" s="815"/>
      <c r="Y223" s="815"/>
      <c r="Z223" s="815"/>
      <c r="AA223" s="815"/>
      <c r="AB223" s="5"/>
      <c r="AC223" s="5"/>
      <c r="AD223" s="815"/>
      <c r="AE223" s="815"/>
      <c r="AF223" s="815"/>
      <c r="AG223" s="5"/>
      <c r="AH223" s="815"/>
      <c r="AI223" s="5"/>
      <c r="AJ223" s="5"/>
      <c r="AK223" s="5"/>
      <c r="AL223" s="5"/>
      <c r="AM223" s="5"/>
      <c r="AN223" s="5"/>
      <c r="AO223" s="5"/>
      <c r="AP223" s="5"/>
      <c r="AQ223" s="5"/>
      <c r="AR223" s="5"/>
      <c r="AS223" s="5"/>
    </row>
    <row r="224">
      <c r="A224" s="1298"/>
      <c r="B224" s="1235"/>
      <c r="C224" s="1274"/>
      <c r="D224" s="1274"/>
      <c r="E224" s="1274"/>
      <c r="F224" s="815"/>
      <c r="G224" s="972"/>
      <c r="H224" s="5"/>
      <c r="I224" s="5"/>
      <c r="J224" s="5"/>
      <c r="K224" s="5"/>
      <c r="L224" s="815"/>
      <c r="M224" s="1275"/>
      <c r="N224" s="815"/>
      <c r="O224" s="815"/>
      <c r="P224" s="815"/>
      <c r="Q224" s="815"/>
      <c r="R224" s="815"/>
      <c r="S224" s="815"/>
      <c r="T224" s="815"/>
      <c r="U224" s="815"/>
      <c r="V224" s="815"/>
      <c r="W224" s="5"/>
      <c r="X224" s="815"/>
      <c r="Y224" s="815"/>
      <c r="Z224" s="815"/>
      <c r="AA224" s="815"/>
      <c r="AB224" s="5"/>
      <c r="AC224" s="5"/>
      <c r="AD224" s="815"/>
      <c r="AE224" s="815"/>
      <c r="AF224" s="815"/>
      <c r="AG224" s="5"/>
      <c r="AH224" s="815"/>
      <c r="AI224" s="5"/>
      <c r="AJ224" s="5"/>
      <c r="AK224" s="5"/>
      <c r="AL224" s="5"/>
      <c r="AM224" s="5"/>
      <c r="AN224" s="5"/>
      <c r="AO224" s="5"/>
      <c r="AP224" s="5"/>
      <c r="AQ224" s="5"/>
      <c r="AR224" s="5"/>
      <c r="AS224" s="5"/>
    </row>
    <row r="225">
      <c r="A225" s="1298"/>
      <c r="B225" s="1235"/>
      <c r="C225" s="1274"/>
      <c r="D225" s="1274"/>
      <c r="E225" s="1274"/>
      <c r="F225" s="815"/>
      <c r="G225" s="972"/>
      <c r="H225" s="5"/>
      <c r="I225" s="5"/>
      <c r="J225" s="5"/>
      <c r="K225" s="5"/>
      <c r="L225" s="815"/>
      <c r="M225" s="1275"/>
      <c r="N225" s="815"/>
      <c r="O225" s="815"/>
      <c r="P225" s="815"/>
      <c r="Q225" s="815"/>
      <c r="R225" s="815"/>
      <c r="S225" s="815"/>
      <c r="T225" s="815"/>
      <c r="U225" s="815"/>
      <c r="V225" s="815"/>
      <c r="W225" s="5"/>
      <c r="X225" s="815"/>
      <c r="Y225" s="815"/>
      <c r="Z225" s="815"/>
      <c r="AA225" s="815"/>
      <c r="AB225" s="5"/>
      <c r="AC225" s="5"/>
      <c r="AD225" s="815"/>
      <c r="AE225" s="815"/>
      <c r="AF225" s="815"/>
      <c r="AG225" s="5"/>
      <c r="AH225" s="815"/>
      <c r="AI225" s="5"/>
      <c r="AJ225" s="5"/>
      <c r="AK225" s="5"/>
      <c r="AL225" s="5"/>
      <c r="AM225" s="5"/>
      <c r="AN225" s="5"/>
      <c r="AO225" s="5"/>
      <c r="AP225" s="5"/>
      <c r="AQ225" s="5"/>
      <c r="AR225" s="5"/>
      <c r="AS225" s="5"/>
    </row>
    <row r="226">
      <c r="A226" s="1298"/>
      <c r="B226" s="1235"/>
      <c r="C226" s="1274"/>
      <c r="D226" s="1274"/>
      <c r="E226" s="1274"/>
      <c r="F226" s="815"/>
      <c r="G226" s="972"/>
      <c r="H226" s="5"/>
      <c r="I226" s="5"/>
      <c r="J226" s="5"/>
      <c r="K226" s="5"/>
      <c r="L226" s="815"/>
      <c r="M226" s="1275"/>
      <c r="N226" s="815"/>
      <c r="O226" s="815"/>
      <c r="P226" s="815"/>
      <c r="Q226" s="815"/>
      <c r="R226" s="815"/>
      <c r="S226" s="815"/>
      <c r="T226" s="815"/>
      <c r="U226" s="815"/>
      <c r="V226" s="815"/>
      <c r="W226" s="5"/>
      <c r="X226" s="815"/>
      <c r="Y226" s="815"/>
      <c r="Z226" s="815"/>
      <c r="AA226" s="815"/>
      <c r="AB226" s="5"/>
      <c r="AC226" s="5"/>
      <c r="AD226" s="815"/>
      <c r="AE226" s="815"/>
      <c r="AF226" s="815"/>
      <c r="AG226" s="5"/>
      <c r="AH226" s="815"/>
      <c r="AI226" s="5"/>
      <c r="AJ226" s="5"/>
      <c r="AK226" s="5"/>
      <c r="AL226" s="5"/>
      <c r="AM226" s="5"/>
      <c r="AN226" s="5"/>
      <c r="AO226" s="5"/>
      <c r="AP226" s="5"/>
      <c r="AQ226" s="5"/>
      <c r="AR226" s="5"/>
      <c r="AS226" s="5"/>
    </row>
    <row r="227">
      <c r="A227" s="1298"/>
      <c r="B227" s="1235"/>
      <c r="C227" s="1274"/>
      <c r="D227" s="1274"/>
      <c r="E227" s="1274"/>
      <c r="F227" s="815"/>
      <c r="G227" s="972"/>
      <c r="H227" s="5"/>
      <c r="I227" s="5"/>
      <c r="J227" s="5"/>
      <c r="K227" s="5"/>
      <c r="L227" s="815"/>
      <c r="M227" s="1275"/>
      <c r="N227" s="815"/>
      <c r="O227" s="815"/>
      <c r="P227" s="815"/>
      <c r="Q227" s="815"/>
      <c r="R227" s="815"/>
      <c r="S227" s="815"/>
      <c r="T227" s="815"/>
      <c r="U227" s="815"/>
      <c r="V227" s="815"/>
      <c r="W227" s="5"/>
      <c r="X227" s="815"/>
      <c r="Y227" s="815"/>
      <c r="Z227" s="815"/>
      <c r="AA227" s="815"/>
      <c r="AB227" s="5"/>
      <c r="AC227" s="5"/>
      <c r="AD227" s="815"/>
      <c r="AE227" s="815"/>
      <c r="AF227" s="815"/>
      <c r="AG227" s="5"/>
      <c r="AH227" s="815"/>
      <c r="AI227" s="5"/>
      <c r="AJ227" s="5"/>
      <c r="AK227" s="5"/>
      <c r="AL227" s="5"/>
      <c r="AM227" s="5"/>
      <c r="AN227" s="5"/>
      <c r="AO227" s="5"/>
      <c r="AP227" s="5"/>
      <c r="AQ227" s="5"/>
      <c r="AR227" s="5"/>
      <c r="AS227" s="5"/>
    </row>
    <row r="228">
      <c r="A228" s="1298"/>
      <c r="B228" s="1235"/>
      <c r="C228" s="1274"/>
      <c r="D228" s="1274"/>
      <c r="E228" s="1274"/>
      <c r="F228" s="815"/>
      <c r="G228" s="972"/>
      <c r="H228" s="5"/>
      <c r="I228" s="5"/>
      <c r="J228" s="5"/>
      <c r="K228" s="5"/>
      <c r="L228" s="815"/>
      <c r="M228" s="1275"/>
      <c r="N228" s="815"/>
      <c r="O228" s="815"/>
      <c r="P228" s="815"/>
      <c r="Q228" s="815"/>
      <c r="R228" s="815"/>
      <c r="S228" s="815"/>
      <c r="T228" s="815"/>
      <c r="U228" s="815"/>
      <c r="V228" s="815"/>
      <c r="W228" s="5"/>
      <c r="X228" s="815"/>
      <c r="Y228" s="815"/>
      <c r="Z228" s="815"/>
      <c r="AA228" s="815"/>
      <c r="AB228" s="5"/>
      <c r="AC228" s="5"/>
      <c r="AD228" s="815"/>
      <c r="AE228" s="815"/>
      <c r="AF228" s="815"/>
      <c r="AG228" s="5"/>
      <c r="AH228" s="815"/>
      <c r="AI228" s="5"/>
      <c r="AJ228" s="5"/>
      <c r="AK228" s="5"/>
      <c r="AL228" s="5"/>
      <c r="AM228" s="5"/>
      <c r="AN228" s="5"/>
      <c r="AO228" s="5"/>
      <c r="AP228" s="5"/>
      <c r="AQ228" s="5"/>
      <c r="AR228" s="5"/>
      <c r="AS228" s="5"/>
    </row>
    <row r="229">
      <c r="A229" s="1298"/>
      <c r="B229" s="1235"/>
      <c r="C229" s="1274"/>
      <c r="D229" s="1274"/>
      <c r="E229" s="1274"/>
      <c r="F229" s="815"/>
      <c r="G229" s="972"/>
      <c r="H229" s="5"/>
      <c r="I229" s="5"/>
      <c r="J229" s="5"/>
      <c r="K229" s="5"/>
      <c r="L229" s="815"/>
      <c r="M229" s="1275"/>
      <c r="N229" s="815"/>
      <c r="O229" s="815"/>
      <c r="P229" s="815"/>
      <c r="Q229" s="815"/>
      <c r="R229" s="815"/>
      <c r="S229" s="815"/>
      <c r="T229" s="815"/>
      <c r="U229" s="815"/>
      <c r="V229" s="815"/>
      <c r="W229" s="5"/>
      <c r="X229" s="815"/>
      <c r="Y229" s="815"/>
      <c r="Z229" s="815"/>
      <c r="AA229" s="815"/>
      <c r="AB229" s="5"/>
      <c r="AC229" s="5"/>
      <c r="AD229" s="815"/>
      <c r="AE229" s="815"/>
      <c r="AF229" s="815"/>
      <c r="AG229" s="5"/>
      <c r="AH229" s="815"/>
      <c r="AI229" s="5"/>
      <c r="AJ229" s="5"/>
      <c r="AK229" s="5"/>
      <c r="AL229" s="5"/>
      <c r="AM229" s="5"/>
      <c r="AN229" s="5"/>
      <c r="AO229" s="5"/>
      <c r="AP229" s="5"/>
      <c r="AQ229" s="5"/>
      <c r="AR229" s="5"/>
      <c r="AS229" s="5"/>
    </row>
    <row r="230">
      <c r="A230" s="1298"/>
      <c r="B230" s="1235"/>
      <c r="C230" s="1274"/>
      <c r="D230" s="1274"/>
      <c r="E230" s="1274"/>
      <c r="F230" s="815"/>
      <c r="G230" s="972"/>
      <c r="H230" s="5"/>
      <c r="I230" s="5"/>
      <c r="J230" s="5"/>
      <c r="K230" s="5"/>
      <c r="L230" s="815"/>
      <c r="M230" s="1275"/>
      <c r="N230" s="815"/>
      <c r="O230" s="815"/>
      <c r="P230" s="815"/>
      <c r="Q230" s="815"/>
      <c r="R230" s="815"/>
      <c r="S230" s="815"/>
      <c r="T230" s="815"/>
      <c r="U230" s="815"/>
      <c r="V230" s="815"/>
      <c r="W230" s="5"/>
      <c r="X230" s="815"/>
      <c r="Y230" s="815"/>
      <c r="Z230" s="815"/>
      <c r="AA230" s="815"/>
      <c r="AB230" s="5"/>
      <c r="AC230" s="5"/>
      <c r="AD230" s="815"/>
      <c r="AE230" s="815"/>
      <c r="AF230" s="815"/>
      <c r="AG230" s="5"/>
      <c r="AH230" s="815"/>
      <c r="AI230" s="5"/>
      <c r="AJ230" s="5"/>
      <c r="AK230" s="5"/>
      <c r="AL230" s="5"/>
      <c r="AM230" s="5"/>
      <c r="AN230" s="5"/>
      <c r="AO230" s="5"/>
      <c r="AP230" s="5"/>
      <c r="AQ230" s="5"/>
      <c r="AR230" s="5"/>
      <c r="AS230" s="5"/>
    </row>
    <row r="231">
      <c r="A231" s="1298"/>
      <c r="B231" s="1235"/>
      <c r="C231" s="1274"/>
      <c r="D231" s="1274"/>
      <c r="E231" s="1274"/>
      <c r="F231" s="815"/>
      <c r="G231" s="972"/>
      <c r="H231" s="5"/>
      <c r="I231" s="5"/>
      <c r="J231" s="5"/>
      <c r="K231" s="5"/>
      <c r="L231" s="815"/>
      <c r="M231" s="1275"/>
      <c r="N231" s="815"/>
      <c r="O231" s="815"/>
      <c r="P231" s="815"/>
      <c r="Q231" s="815"/>
      <c r="R231" s="815"/>
      <c r="S231" s="815"/>
      <c r="T231" s="815"/>
      <c r="U231" s="815"/>
      <c r="V231" s="815"/>
      <c r="W231" s="5"/>
      <c r="X231" s="815"/>
      <c r="Y231" s="815"/>
      <c r="Z231" s="815"/>
      <c r="AA231" s="815"/>
      <c r="AB231" s="5"/>
      <c r="AC231" s="5"/>
      <c r="AD231" s="815"/>
      <c r="AE231" s="815"/>
      <c r="AF231" s="815"/>
      <c r="AG231" s="5"/>
      <c r="AH231" s="815"/>
      <c r="AI231" s="5"/>
      <c r="AJ231" s="5"/>
      <c r="AK231" s="5"/>
      <c r="AL231" s="5"/>
      <c r="AM231" s="5"/>
      <c r="AN231" s="5"/>
      <c r="AO231" s="5"/>
      <c r="AP231" s="5"/>
      <c r="AQ231" s="5"/>
      <c r="AR231" s="5"/>
      <c r="AS231" s="5"/>
    </row>
    <row r="232">
      <c r="A232" s="1298"/>
      <c r="B232" s="1235"/>
      <c r="C232" s="1274"/>
      <c r="D232" s="1274"/>
      <c r="E232" s="1274"/>
      <c r="F232" s="815"/>
      <c r="G232" s="972"/>
      <c r="H232" s="5"/>
      <c r="I232" s="5"/>
      <c r="J232" s="5"/>
      <c r="K232" s="5"/>
      <c r="L232" s="815"/>
      <c r="M232" s="1275"/>
      <c r="N232" s="815"/>
      <c r="O232" s="815"/>
      <c r="P232" s="815"/>
      <c r="Q232" s="815"/>
      <c r="R232" s="815"/>
      <c r="S232" s="815"/>
      <c r="T232" s="815"/>
      <c r="U232" s="815"/>
      <c r="V232" s="815"/>
      <c r="W232" s="5"/>
      <c r="X232" s="815"/>
      <c r="Y232" s="815"/>
      <c r="Z232" s="815"/>
      <c r="AA232" s="815"/>
      <c r="AB232" s="5"/>
      <c r="AC232" s="5"/>
      <c r="AD232" s="815"/>
      <c r="AE232" s="815"/>
      <c r="AF232" s="815"/>
      <c r="AG232" s="5"/>
      <c r="AH232" s="815"/>
      <c r="AI232" s="5"/>
      <c r="AJ232" s="5"/>
      <c r="AK232" s="5"/>
      <c r="AL232" s="5"/>
      <c r="AM232" s="5"/>
      <c r="AN232" s="5"/>
      <c r="AO232" s="5"/>
      <c r="AP232" s="5"/>
      <c r="AQ232" s="5"/>
      <c r="AR232" s="5"/>
      <c r="AS232" s="5"/>
    </row>
    <row r="233">
      <c r="A233" s="1298"/>
      <c r="B233" s="1235"/>
      <c r="C233" s="1274"/>
      <c r="D233" s="1274"/>
      <c r="E233" s="1274"/>
      <c r="F233" s="815"/>
      <c r="G233" s="972"/>
      <c r="H233" s="5"/>
      <c r="I233" s="5"/>
      <c r="J233" s="5"/>
      <c r="K233" s="5"/>
      <c r="L233" s="815"/>
      <c r="M233" s="1275"/>
      <c r="N233" s="815"/>
      <c r="O233" s="815"/>
      <c r="P233" s="815"/>
      <c r="Q233" s="815"/>
      <c r="R233" s="815"/>
      <c r="S233" s="815"/>
      <c r="T233" s="815"/>
      <c r="U233" s="815"/>
      <c r="V233" s="815"/>
      <c r="W233" s="5"/>
      <c r="X233" s="815"/>
      <c r="Y233" s="815"/>
      <c r="Z233" s="815"/>
      <c r="AA233" s="815"/>
      <c r="AB233" s="5"/>
      <c r="AC233" s="5"/>
      <c r="AD233" s="815"/>
      <c r="AE233" s="815"/>
      <c r="AF233" s="815"/>
      <c r="AG233" s="5"/>
      <c r="AH233" s="815"/>
      <c r="AI233" s="5"/>
      <c r="AJ233" s="5"/>
      <c r="AK233" s="5"/>
      <c r="AL233" s="5"/>
      <c r="AM233" s="5"/>
      <c r="AN233" s="5"/>
      <c r="AO233" s="5"/>
      <c r="AP233" s="5"/>
      <c r="AQ233" s="5"/>
      <c r="AR233" s="5"/>
      <c r="AS233" s="5"/>
    </row>
    <row r="234">
      <c r="A234" s="1298"/>
      <c r="B234" s="1235"/>
      <c r="C234" s="1274"/>
      <c r="D234" s="1274"/>
      <c r="E234" s="1274"/>
      <c r="F234" s="815"/>
      <c r="G234" s="972"/>
      <c r="H234" s="5"/>
      <c r="I234" s="5"/>
      <c r="J234" s="5"/>
      <c r="K234" s="5"/>
      <c r="L234" s="815"/>
      <c r="M234" s="1275"/>
      <c r="N234" s="815"/>
      <c r="O234" s="815"/>
      <c r="P234" s="815"/>
      <c r="Q234" s="815"/>
      <c r="R234" s="815"/>
      <c r="S234" s="815"/>
      <c r="T234" s="815"/>
      <c r="U234" s="815"/>
      <c r="V234" s="815"/>
      <c r="W234" s="5"/>
      <c r="X234" s="815"/>
      <c r="Y234" s="815"/>
      <c r="Z234" s="815"/>
      <c r="AA234" s="815"/>
      <c r="AB234" s="5"/>
      <c r="AC234" s="5"/>
      <c r="AD234" s="815"/>
      <c r="AE234" s="815"/>
      <c r="AF234" s="815"/>
      <c r="AG234" s="5"/>
      <c r="AH234" s="815"/>
      <c r="AI234" s="5"/>
      <c r="AJ234" s="5"/>
      <c r="AK234" s="5"/>
      <c r="AL234" s="5"/>
      <c r="AM234" s="5"/>
      <c r="AN234" s="5"/>
      <c r="AO234" s="5"/>
      <c r="AP234" s="5"/>
      <c r="AQ234" s="5"/>
      <c r="AR234" s="5"/>
      <c r="AS234" s="5"/>
    </row>
    <row r="235">
      <c r="A235" s="1298"/>
      <c r="B235" s="1235"/>
      <c r="C235" s="1274"/>
      <c r="D235" s="1274"/>
      <c r="E235" s="1274"/>
      <c r="F235" s="815"/>
      <c r="G235" s="972"/>
      <c r="H235" s="5"/>
      <c r="I235" s="5"/>
      <c r="J235" s="5"/>
      <c r="K235" s="5"/>
      <c r="L235" s="815"/>
      <c r="M235" s="1275"/>
      <c r="N235" s="815"/>
      <c r="O235" s="815"/>
      <c r="P235" s="815"/>
      <c r="Q235" s="815"/>
      <c r="R235" s="815"/>
      <c r="S235" s="815"/>
      <c r="T235" s="815"/>
      <c r="U235" s="815"/>
      <c r="V235" s="815"/>
      <c r="W235" s="5"/>
      <c r="X235" s="815"/>
      <c r="Y235" s="815"/>
      <c r="Z235" s="815"/>
      <c r="AA235" s="815"/>
      <c r="AB235" s="5"/>
      <c r="AC235" s="5"/>
      <c r="AD235" s="815"/>
      <c r="AE235" s="815"/>
      <c r="AF235" s="815"/>
      <c r="AG235" s="5"/>
      <c r="AH235" s="815"/>
      <c r="AI235" s="5"/>
      <c r="AJ235" s="5"/>
      <c r="AK235" s="5"/>
      <c r="AL235" s="5"/>
      <c r="AM235" s="5"/>
      <c r="AN235" s="5"/>
      <c r="AO235" s="5"/>
      <c r="AP235" s="5"/>
      <c r="AQ235" s="5"/>
      <c r="AR235" s="5"/>
      <c r="AS235" s="5"/>
    </row>
    <row r="236">
      <c r="A236" s="1298"/>
      <c r="B236" s="1235"/>
      <c r="C236" s="1274"/>
      <c r="D236" s="1274"/>
      <c r="E236" s="1274"/>
      <c r="F236" s="815"/>
      <c r="G236" s="972"/>
      <c r="H236" s="5"/>
      <c r="I236" s="5"/>
      <c r="J236" s="5"/>
      <c r="K236" s="5"/>
      <c r="L236" s="815"/>
      <c r="M236" s="1275"/>
      <c r="N236" s="815"/>
      <c r="O236" s="815"/>
      <c r="P236" s="815"/>
      <c r="Q236" s="815"/>
      <c r="R236" s="815"/>
      <c r="S236" s="815"/>
      <c r="T236" s="815"/>
      <c r="U236" s="815"/>
      <c r="V236" s="815"/>
      <c r="W236" s="5"/>
      <c r="X236" s="815"/>
      <c r="Y236" s="815"/>
      <c r="Z236" s="815"/>
      <c r="AA236" s="815"/>
      <c r="AB236" s="5"/>
      <c r="AC236" s="5"/>
      <c r="AD236" s="815"/>
      <c r="AE236" s="815"/>
      <c r="AF236" s="815"/>
      <c r="AG236" s="5"/>
      <c r="AH236" s="815"/>
      <c r="AI236" s="5"/>
      <c r="AJ236" s="5"/>
      <c r="AK236" s="5"/>
      <c r="AL236" s="5"/>
      <c r="AM236" s="5"/>
      <c r="AN236" s="5"/>
      <c r="AO236" s="5"/>
      <c r="AP236" s="5"/>
      <c r="AQ236" s="5"/>
      <c r="AR236" s="5"/>
      <c r="AS236" s="5"/>
    </row>
    <row r="237">
      <c r="A237" s="1298"/>
      <c r="B237" s="1235"/>
      <c r="C237" s="1274"/>
      <c r="D237" s="1274"/>
      <c r="E237" s="1274"/>
      <c r="F237" s="815"/>
      <c r="G237" s="972"/>
      <c r="H237" s="5"/>
      <c r="I237" s="5"/>
      <c r="J237" s="5"/>
      <c r="K237" s="5"/>
      <c r="L237" s="815"/>
      <c r="M237" s="1275"/>
      <c r="N237" s="815"/>
      <c r="O237" s="815"/>
      <c r="P237" s="815"/>
      <c r="Q237" s="815"/>
      <c r="R237" s="815"/>
      <c r="S237" s="815"/>
      <c r="T237" s="815"/>
      <c r="U237" s="815"/>
      <c r="V237" s="815"/>
      <c r="W237" s="5"/>
      <c r="X237" s="815"/>
      <c r="Y237" s="815"/>
      <c r="Z237" s="815"/>
      <c r="AA237" s="815"/>
      <c r="AB237" s="5"/>
      <c r="AC237" s="5"/>
      <c r="AD237" s="815"/>
      <c r="AE237" s="815"/>
      <c r="AF237" s="815"/>
      <c r="AG237" s="5"/>
      <c r="AH237" s="815"/>
      <c r="AI237" s="5"/>
      <c r="AJ237" s="5"/>
      <c r="AK237" s="5"/>
      <c r="AL237" s="5"/>
      <c r="AM237" s="5"/>
      <c r="AN237" s="5"/>
      <c r="AO237" s="5"/>
      <c r="AP237" s="5"/>
      <c r="AQ237" s="5"/>
      <c r="AR237" s="5"/>
      <c r="AS237" s="5"/>
    </row>
    <row r="238">
      <c r="A238" s="1298"/>
      <c r="B238" s="1235"/>
      <c r="C238" s="1274"/>
      <c r="D238" s="1274"/>
      <c r="E238" s="1274"/>
      <c r="F238" s="815"/>
      <c r="G238" s="972"/>
      <c r="H238" s="5"/>
      <c r="I238" s="5"/>
      <c r="J238" s="5"/>
      <c r="K238" s="5"/>
      <c r="L238" s="815"/>
      <c r="M238" s="1275"/>
      <c r="N238" s="815"/>
      <c r="O238" s="815"/>
      <c r="P238" s="815"/>
      <c r="Q238" s="815"/>
      <c r="R238" s="815"/>
      <c r="S238" s="815"/>
      <c r="T238" s="815"/>
      <c r="U238" s="815"/>
      <c r="V238" s="815"/>
      <c r="W238" s="5"/>
      <c r="X238" s="815"/>
      <c r="Y238" s="815"/>
      <c r="Z238" s="815"/>
      <c r="AA238" s="815"/>
      <c r="AB238" s="5"/>
      <c r="AC238" s="5"/>
      <c r="AD238" s="815"/>
      <c r="AE238" s="815"/>
      <c r="AF238" s="815"/>
      <c r="AG238" s="5"/>
      <c r="AH238" s="815"/>
      <c r="AI238" s="5"/>
      <c r="AJ238" s="5"/>
      <c r="AK238" s="5"/>
      <c r="AL238" s="5"/>
      <c r="AM238" s="5"/>
      <c r="AN238" s="5"/>
      <c r="AO238" s="5"/>
      <c r="AP238" s="5"/>
      <c r="AQ238" s="5"/>
      <c r="AR238" s="5"/>
      <c r="AS238" s="5"/>
    </row>
    <row r="239">
      <c r="A239" s="1298"/>
      <c r="B239" s="1235"/>
      <c r="C239" s="1274"/>
      <c r="D239" s="1274"/>
      <c r="E239" s="1274"/>
      <c r="F239" s="815"/>
      <c r="G239" s="972"/>
      <c r="H239" s="5"/>
      <c r="I239" s="5"/>
      <c r="J239" s="5"/>
      <c r="K239" s="5"/>
      <c r="L239" s="815"/>
      <c r="M239" s="1275"/>
      <c r="N239" s="815"/>
      <c r="O239" s="815"/>
      <c r="P239" s="815"/>
      <c r="Q239" s="815"/>
      <c r="R239" s="815"/>
      <c r="S239" s="815"/>
      <c r="T239" s="815"/>
      <c r="U239" s="815"/>
      <c r="V239" s="815"/>
      <c r="W239" s="5"/>
      <c r="X239" s="815"/>
      <c r="Y239" s="815"/>
      <c r="Z239" s="815"/>
      <c r="AA239" s="815"/>
      <c r="AB239" s="5"/>
      <c r="AC239" s="5"/>
      <c r="AD239" s="815"/>
      <c r="AE239" s="815"/>
      <c r="AF239" s="815"/>
      <c r="AG239" s="5"/>
      <c r="AH239" s="815"/>
      <c r="AI239" s="5"/>
      <c r="AJ239" s="5"/>
      <c r="AK239" s="5"/>
      <c r="AL239" s="5"/>
      <c r="AM239" s="5"/>
      <c r="AN239" s="5"/>
      <c r="AO239" s="5"/>
      <c r="AP239" s="5"/>
      <c r="AQ239" s="5"/>
      <c r="AR239" s="5"/>
      <c r="AS239" s="5"/>
    </row>
    <row r="240">
      <c r="A240" s="1298"/>
      <c r="B240" s="1235"/>
      <c r="C240" s="1274"/>
      <c r="D240" s="1274"/>
      <c r="E240" s="1274"/>
      <c r="F240" s="815"/>
      <c r="G240" s="972"/>
      <c r="H240" s="5"/>
      <c r="I240" s="5"/>
      <c r="J240" s="5"/>
      <c r="K240" s="5"/>
      <c r="L240" s="815"/>
      <c r="M240" s="1275"/>
      <c r="N240" s="815"/>
      <c r="O240" s="815"/>
      <c r="P240" s="815"/>
      <c r="Q240" s="815"/>
      <c r="R240" s="815"/>
      <c r="S240" s="815"/>
      <c r="T240" s="815"/>
      <c r="U240" s="815"/>
      <c r="V240" s="815"/>
      <c r="W240" s="5"/>
      <c r="X240" s="815"/>
      <c r="Y240" s="815"/>
      <c r="Z240" s="815"/>
      <c r="AA240" s="815"/>
      <c r="AB240" s="5"/>
      <c r="AC240" s="5"/>
      <c r="AD240" s="815"/>
      <c r="AE240" s="815"/>
      <c r="AF240" s="815"/>
      <c r="AG240" s="5"/>
      <c r="AH240" s="815"/>
      <c r="AI240" s="5"/>
      <c r="AJ240" s="5"/>
      <c r="AK240" s="5"/>
      <c r="AL240" s="5"/>
      <c r="AM240" s="5"/>
      <c r="AN240" s="5"/>
      <c r="AO240" s="5"/>
      <c r="AP240" s="5"/>
      <c r="AQ240" s="5"/>
      <c r="AR240" s="5"/>
      <c r="AS240" s="5"/>
    </row>
    <row r="241">
      <c r="A241" s="1298"/>
      <c r="B241" s="1235"/>
      <c r="C241" s="1274"/>
      <c r="D241" s="1274"/>
      <c r="E241" s="1274"/>
      <c r="F241" s="815"/>
      <c r="G241" s="972"/>
      <c r="H241" s="5"/>
      <c r="I241" s="5"/>
      <c r="J241" s="5"/>
      <c r="K241" s="5"/>
      <c r="L241" s="815"/>
      <c r="M241" s="1275"/>
      <c r="N241" s="815"/>
      <c r="O241" s="815"/>
      <c r="P241" s="815"/>
      <c r="Q241" s="815"/>
      <c r="R241" s="815"/>
      <c r="S241" s="815"/>
      <c r="T241" s="815"/>
      <c r="U241" s="815"/>
      <c r="V241" s="815"/>
      <c r="W241" s="5"/>
      <c r="X241" s="815"/>
      <c r="Y241" s="815"/>
      <c r="Z241" s="815"/>
      <c r="AA241" s="815"/>
      <c r="AB241" s="5"/>
      <c r="AC241" s="5"/>
      <c r="AD241" s="815"/>
      <c r="AE241" s="815"/>
      <c r="AF241" s="815"/>
      <c r="AG241" s="5"/>
      <c r="AH241" s="815"/>
      <c r="AI241" s="5"/>
      <c r="AJ241" s="5"/>
      <c r="AK241" s="5"/>
      <c r="AL241" s="5"/>
      <c r="AM241" s="5"/>
      <c r="AN241" s="5"/>
      <c r="AO241" s="5"/>
      <c r="AP241" s="5"/>
      <c r="AQ241" s="5"/>
      <c r="AR241" s="5"/>
      <c r="AS241" s="5"/>
    </row>
    <row r="242">
      <c r="A242" s="1298"/>
      <c r="B242" s="1235"/>
      <c r="C242" s="1274"/>
      <c r="D242" s="1274"/>
      <c r="E242" s="1274"/>
      <c r="F242" s="815"/>
      <c r="G242" s="972"/>
      <c r="H242" s="5"/>
      <c r="I242" s="5"/>
      <c r="J242" s="5"/>
      <c r="K242" s="5"/>
      <c r="L242" s="815"/>
      <c r="M242" s="1275"/>
      <c r="N242" s="815"/>
      <c r="O242" s="815"/>
      <c r="P242" s="815"/>
      <c r="Q242" s="815"/>
      <c r="R242" s="815"/>
      <c r="S242" s="815"/>
      <c r="T242" s="815"/>
      <c r="U242" s="815"/>
      <c r="V242" s="815"/>
      <c r="W242" s="5"/>
      <c r="X242" s="815"/>
      <c r="Y242" s="815"/>
      <c r="Z242" s="815"/>
      <c r="AA242" s="815"/>
      <c r="AB242" s="5"/>
      <c r="AC242" s="5"/>
      <c r="AD242" s="815"/>
      <c r="AE242" s="815"/>
      <c r="AF242" s="815"/>
      <c r="AG242" s="5"/>
      <c r="AH242" s="815"/>
      <c r="AI242" s="5"/>
      <c r="AJ242" s="5"/>
      <c r="AK242" s="5"/>
      <c r="AL242" s="5"/>
      <c r="AM242" s="5"/>
      <c r="AN242" s="5"/>
      <c r="AO242" s="5"/>
      <c r="AP242" s="5"/>
      <c r="AQ242" s="5"/>
      <c r="AR242" s="5"/>
      <c r="AS242" s="5"/>
    </row>
    <row r="243">
      <c r="A243" s="1298"/>
      <c r="B243" s="1235"/>
      <c r="C243" s="1274"/>
      <c r="D243" s="1274"/>
      <c r="E243" s="1274"/>
      <c r="F243" s="815"/>
      <c r="G243" s="972"/>
      <c r="H243" s="5"/>
      <c r="I243" s="5"/>
      <c r="J243" s="5"/>
      <c r="K243" s="5"/>
      <c r="L243" s="815"/>
      <c r="M243" s="1275"/>
      <c r="N243" s="815"/>
      <c r="O243" s="815"/>
      <c r="P243" s="815"/>
      <c r="Q243" s="815"/>
      <c r="R243" s="815"/>
      <c r="S243" s="815"/>
      <c r="T243" s="815"/>
      <c r="U243" s="815"/>
      <c r="V243" s="815"/>
      <c r="W243" s="5"/>
      <c r="X243" s="815"/>
      <c r="Y243" s="815"/>
      <c r="Z243" s="815"/>
      <c r="AA243" s="815"/>
      <c r="AB243" s="5"/>
      <c r="AC243" s="5"/>
      <c r="AD243" s="815"/>
      <c r="AE243" s="815"/>
      <c r="AF243" s="815"/>
      <c r="AG243" s="5"/>
      <c r="AH243" s="815"/>
      <c r="AI243" s="5"/>
      <c r="AJ243" s="5"/>
      <c r="AK243" s="5"/>
      <c r="AL243" s="5"/>
      <c r="AM243" s="5"/>
      <c r="AN243" s="5"/>
      <c r="AO243" s="5"/>
      <c r="AP243" s="5"/>
      <c r="AQ243" s="5"/>
      <c r="AR243" s="5"/>
      <c r="AS243" s="5"/>
    </row>
    <row r="244">
      <c r="A244" s="1298"/>
      <c r="B244" s="1235"/>
      <c r="C244" s="1274"/>
      <c r="D244" s="1274"/>
      <c r="E244" s="1274"/>
      <c r="F244" s="815"/>
      <c r="G244" s="972"/>
      <c r="H244" s="5"/>
      <c r="I244" s="5"/>
      <c r="J244" s="5"/>
      <c r="K244" s="5"/>
      <c r="L244" s="815"/>
      <c r="M244" s="1275"/>
      <c r="N244" s="815"/>
      <c r="O244" s="815"/>
      <c r="P244" s="815"/>
      <c r="Q244" s="815"/>
      <c r="R244" s="815"/>
      <c r="S244" s="815"/>
      <c r="T244" s="815"/>
      <c r="U244" s="815"/>
      <c r="V244" s="815"/>
      <c r="W244" s="5"/>
      <c r="X244" s="815"/>
      <c r="Y244" s="815"/>
      <c r="Z244" s="815"/>
      <c r="AA244" s="815"/>
      <c r="AB244" s="5"/>
      <c r="AC244" s="5"/>
      <c r="AD244" s="815"/>
      <c r="AE244" s="815"/>
      <c r="AF244" s="815"/>
      <c r="AG244" s="5"/>
      <c r="AH244" s="815"/>
      <c r="AI244" s="5"/>
      <c r="AJ244" s="5"/>
      <c r="AK244" s="5"/>
      <c r="AL244" s="5"/>
      <c r="AM244" s="5"/>
      <c r="AN244" s="5"/>
      <c r="AO244" s="5"/>
      <c r="AP244" s="5"/>
      <c r="AQ244" s="5"/>
      <c r="AR244" s="5"/>
      <c r="AS244" s="5"/>
    </row>
    <row r="245">
      <c r="A245" s="1298"/>
      <c r="B245" s="1235"/>
      <c r="C245" s="1274"/>
      <c r="D245" s="1274"/>
      <c r="E245" s="1274"/>
      <c r="F245" s="815"/>
      <c r="G245" s="972"/>
      <c r="H245" s="5"/>
      <c r="I245" s="5"/>
      <c r="J245" s="5"/>
      <c r="K245" s="5"/>
      <c r="L245" s="815"/>
      <c r="M245" s="1275"/>
      <c r="N245" s="815"/>
      <c r="O245" s="815"/>
      <c r="P245" s="815"/>
      <c r="Q245" s="815"/>
      <c r="R245" s="815"/>
      <c r="S245" s="815"/>
      <c r="T245" s="815"/>
      <c r="U245" s="815"/>
      <c r="V245" s="815"/>
      <c r="W245" s="5"/>
      <c r="X245" s="815"/>
      <c r="Y245" s="815"/>
      <c r="Z245" s="815"/>
      <c r="AA245" s="815"/>
      <c r="AB245" s="5"/>
      <c r="AC245" s="5"/>
      <c r="AD245" s="815"/>
      <c r="AE245" s="815"/>
      <c r="AF245" s="815"/>
      <c r="AG245" s="5"/>
      <c r="AH245" s="815"/>
      <c r="AI245" s="5"/>
      <c r="AJ245" s="5"/>
      <c r="AK245" s="5"/>
      <c r="AL245" s="5"/>
      <c r="AM245" s="5"/>
      <c r="AN245" s="5"/>
      <c r="AO245" s="5"/>
      <c r="AP245" s="5"/>
      <c r="AQ245" s="5"/>
      <c r="AR245" s="5"/>
      <c r="AS245" s="5"/>
    </row>
    <row r="246">
      <c r="A246" s="1298"/>
      <c r="B246" s="1235"/>
      <c r="C246" s="1274"/>
      <c r="D246" s="1274"/>
      <c r="E246" s="1274"/>
      <c r="F246" s="815"/>
      <c r="G246" s="972"/>
      <c r="H246" s="5"/>
      <c r="I246" s="5"/>
      <c r="J246" s="5"/>
      <c r="K246" s="5"/>
      <c r="L246" s="815"/>
      <c r="M246" s="1275"/>
      <c r="N246" s="815"/>
      <c r="O246" s="815"/>
      <c r="P246" s="815"/>
      <c r="Q246" s="815"/>
      <c r="R246" s="815"/>
      <c r="S246" s="815"/>
      <c r="T246" s="815"/>
      <c r="U246" s="815"/>
      <c r="V246" s="815"/>
      <c r="W246" s="5"/>
      <c r="X246" s="815"/>
      <c r="Y246" s="815"/>
      <c r="Z246" s="815"/>
      <c r="AA246" s="815"/>
      <c r="AB246" s="5"/>
      <c r="AC246" s="5"/>
      <c r="AD246" s="815"/>
      <c r="AE246" s="815"/>
      <c r="AF246" s="815"/>
      <c r="AG246" s="5"/>
      <c r="AH246" s="815"/>
      <c r="AI246" s="5"/>
      <c r="AJ246" s="5"/>
      <c r="AK246" s="5"/>
      <c r="AL246" s="5"/>
      <c r="AM246" s="5"/>
      <c r="AN246" s="5"/>
      <c r="AO246" s="5"/>
      <c r="AP246" s="5"/>
      <c r="AQ246" s="5"/>
      <c r="AR246" s="5"/>
      <c r="AS246" s="5"/>
    </row>
    <row r="247">
      <c r="A247" s="1298"/>
      <c r="B247" s="1235"/>
      <c r="C247" s="1274"/>
      <c r="D247" s="1274"/>
      <c r="E247" s="1274"/>
      <c r="F247" s="815"/>
      <c r="G247" s="972"/>
      <c r="H247" s="5"/>
      <c r="I247" s="5"/>
      <c r="J247" s="5"/>
      <c r="K247" s="5"/>
      <c r="L247" s="815"/>
      <c r="M247" s="1275"/>
      <c r="N247" s="815"/>
      <c r="O247" s="815"/>
      <c r="P247" s="815"/>
      <c r="Q247" s="815"/>
      <c r="R247" s="815"/>
      <c r="S247" s="815"/>
      <c r="T247" s="815"/>
      <c r="U247" s="815"/>
      <c r="V247" s="815"/>
      <c r="W247" s="5"/>
      <c r="X247" s="815"/>
      <c r="Y247" s="815"/>
      <c r="Z247" s="815"/>
      <c r="AA247" s="815"/>
      <c r="AB247" s="5"/>
      <c r="AC247" s="5"/>
      <c r="AD247" s="815"/>
      <c r="AE247" s="815"/>
      <c r="AF247" s="815"/>
      <c r="AG247" s="5"/>
      <c r="AH247" s="815"/>
      <c r="AI247" s="5"/>
      <c r="AJ247" s="5"/>
      <c r="AK247" s="5"/>
      <c r="AL247" s="5"/>
      <c r="AM247" s="5"/>
      <c r="AN247" s="5"/>
      <c r="AO247" s="5"/>
      <c r="AP247" s="5"/>
      <c r="AQ247" s="5"/>
      <c r="AR247" s="5"/>
      <c r="AS247" s="5"/>
    </row>
    <row r="248">
      <c r="A248" s="1298"/>
      <c r="B248" s="1235"/>
      <c r="C248" s="1274"/>
      <c r="D248" s="1274"/>
      <c r="E248" s="1274"/>
      <c r="F248" s="815"/>
      <c r="G248" s="972"/>
      <c r="H248" s="5"/>
      <c r="I248" s="5"/>
      <c r="J248" s="5"/>
      <c r="K248" s="5"/>
      <c r="L248" s="815"/>
      <c r="M248" s="1275"/>
      <c r="N248" s="815"/>
      <c r="O248" s="815"/>
      <c r="P248" s="815"/>
      <c r="Q248" s="815"/>
      <c r="R248" s="815"/>
      <c r="S248" s="815"/>
      <c r="T248" s="815"/>
      <c r="U248" s="815"/>
      <c r="V248" s="815"/>
      <c r="W248" s="5"/>
      <c r="X248" s="815"/>
      <c r="Y248" s="815"/>
      <c r="Z248" s="815"/>
      <c r="AA248" s="815"/>
      <c r="AB248" s="5"/>
      <c r="AC248" s="5"/>
      <c r="AD248" s="815"/>
      <c r="AE248" s="815"/>
      <c r="AF248" s="815"/>
      <c r="AG248" s="5"/>
      <c r="AH248" s="815"/>
      <c r="AI248" s="5"/>
      <c r="AJ248" s="5"/>
      <c r="AK248" s="5"/>
      <c r="AL248" s="5"/>
      <c r="AM248" s="5"/>
      <c r="AN248" s="5"/>
      <c r="AO248" s="5"/>
      <c r="AP248" s="5"/>
      <c r="AQ248" s="5"/>
      <c r="AR248" s="5"/>
      <c r="AS248" s="5"/>
    </row>
    <row r="249">
      <c r="A249" s="1298"/>
      <c r="B249" s="1235"/>
      <c r="C249" s="1274"/>
      <c r="D249" s="1274"/>
      <c r="E249" s="1274"/>
      <c r="F249" s="815"/>
      <c r="G249" s="972"/>
      <c r="H249" s="5"/>
      <c r="I249" s="5"/>
      <c r="J249" s="5"/>
      <c r="K249" s="5"/>
      <c r="L249" s="815"/>
      <c r="M249" s="1275"/>
      <c r="N249" s="815"/>
      <c r="O249" s="815"/>
      <c r="P249" s="815"/>
      <c r="Q249" s="815"/>
      <c r="R249" s="815"/>
      <c r="S249" s="815"/>
      <c r="T249" s="815"/>
      <c r="U249" s="815"/>
      <c r="V249" s="815"/>
      <c r="W249" s="5"/>
      <c r="X249" s="815"/>
      <c r="Y249" s="815"/>
      <c r="Z249" s="815"/>
      <c r="AA249" s="815"/>
      <c r="AB249" s="5"/>
      <c r="AC249" s="5"/>
      <c r="AD249" s="815"/>
      <c r="AE249" s="815"/>
      <c r="AF249" s="815"/>
      <c r="AG249" s="5"/>
      <c r="AH249" s="815"/>
      <c r="AI249" s="5"/>
      <c r="AJ249" s="5"/>
      <c r="AK249" s="5"/>
      <c r="AL249" s="5"/>
      <c r="AM249" s="5"/>
      <c r="AN249" s="5"/>
      <c r="AO249" s="5"/>
      <c r="AP249" s="5"/>
      <c r="AQ249" s="5"/>
      <c r="AR249" s="5"/>
      <c r="AS249" s="5"/>
    </row>
    <row r="250">
      <c r="A250" s="1298"/>
      <c r="B250" s="1235"/>
      <c r="C250" s="1274"/>
      <c r="D250" s="1274"/>
      <c r="E250" s="1274"/>
      <c r="F250" s="815"/>
      <c r="G250" s="972"/>
      <c r="H250" s="5"/>
      <c r="I250" s="5"/>
      <c r="J250" s="5"/>
      <c r="K250" s="5"/>
      <c r="L250" s="815"/>
      <c r="M250" s="1275"/>
      <c r="N250" s="815"/>
      <c r="O250" s="815"/>
      <c r="P250" s="815"/>
      <c r="Q250" s="815"/>
      <c r="R250" s="815"/>
      <c r="S250" s="815"/>
      <c r="T250" s="815"/>
      <c r="U250" s="815"/>
      <c r="V250" s="815"/>
      <c r="W250" s="5"/>
      <c r="X250" s="815"/>
      <c r="Y250" s="815"/>
      <c r="Z250" s="815"/>
      <c r="AA250" s="815"/>
      <c r="AB250" s="5"/>
      <c r="AC250" s="5"/>
      <c r="AD250" s="815"/>
      <c r="AE250" s="815"/>
      <c r="AF250" s="815"/>
      <c r="AG250" s="5"/>
      <c r="AH250" s="815"/>
      <c r="AI250" s="5"/>
      <c r="AJ250" s="5"/>
      <c r="AK250" s="5"/>
      <c r="AL250" s="5"/>
      <c r="AM250" s="5"/>
      <c r="AN250" s="5"/>
      <c r="AO250" s="5"/>
      <c r="AP250" s="5"/>
      <c r="AQ250" s="5"/>
      <c r="AR250" s="5"/>
      <c r="AS250" s="5"/>
    </row>
    <row r="251">
      <c r="A251" s="1298"/>
      <c r="B251" s="1235"/>
      <c r="C251" s="1274"/>
      <c r="D251" s="1274"/>
      <c r="E251" s="1274"/>
      <c r="F251" s="815"/>
      <c r="G251" s="972"/>
      <c r="H251" s="5"/>
      <c r="I251" s="5"/>
      <c r="J251" s="5"/>
      <c r="K251" s="5"/>
      <c r="L251" s="815"/>
      <c r="M251" s="1275"/>
      <c r="N251" s="815"/>
      <c r="O251" s="815"/>
      <c r="P251" s="815"/>
      <c r="Q251" s="815"/>
      <c r="R251" s="815"/>
      <c r="S251" s="815"/>
      <c r="T251" s="815"/>
      <c r="U251" s="815"/>
      <c r="V251" s="815"/>
      <c r="W251" s="5"/>
      <c r="X251" s="815"/>
      <c r="Y251" s="815"/>
      <c r="Z251" s="815"/>
      <c r="AA251" s="815"/>
      <c r="AB251" s="5"/>
      <c r="AC251" s="5"/>
      <c r="AD251" s="815"/>
      <c r="AE251" s="815"/>
      <c r="AF251" s="815"/>
      <c r="AG251" s="5"/>
      <c r="AH251" s="815"/>
      <c r="AI251" s="5"/>
      <c r="AJ251" s="5"/>
      <c r="AK251" s="5"/>
      <c r="AL251" s="5"/>
      <c r="AM251" s="5"/>
      <c r="AN251" s="5"/>
      <c r="AO251" s="5"/>
      <c r="AP251" s="5"/>
      <c r="AQ251" s="5"/>
      <c r="AR251" s="5"/>
      <c r="AS251" s="5"/>
    </row>
    <row r="252">
      <c r="A252" s="1298"/>
      <c r="B252" s="1235"/>
      <c r="C252" s="1274"/>
      <c r="D252" s="1274"/>
      <c r="E252" s="1274"/>
      <c r="F252" s="815"/>
      <c r="G252" s="972"/>
      <c r="H252" s="5"/>
      <c r="I252" s="5"/>
      <c r="J252" s="5"/>
      <c r="K252" s="5"/>
      <c r="L252" s="815"/>
      <c r="M252" s="1275"/>
      <c r="N252" s="815"/>
      <c r="O252" s="815"/>
      <c r="P252" s="815"/>
      <c r="Q252" s="815"/>
      <c r="R252" s="815"/>
      <c r="S252" s="815"/>
      <c r="T252" s="815"/>
      <c r="U252" s="815"/>
      <c r="V252" s="815"/>
      <c r="W252" s="5"/>
      <c r="X252" s="815"/>
      <c r="Y252" s="815"/>
      <c r="Z252" s="815"/>
      <c r="AA252" s="815"/>
      <c r="AB252" s="5"/>
      <c r="AC252" s="5"/>
      <c r="AD252" s="815"/>
      <c r="AE252" s="815"/>
      <c r="AF252" s="815"/>
      <c r="AG252" s="5"/>
      <c r="AH252" s="815"/>
      <c r="AI252" s="5"/>
      <c r="AJ252" s="5"/>
      <c r="AK252" s="5"/>
      <c r="AL252" s="5"/>
      <c r="AM252" s="5"/>
      <c r="AN252" s="5"/>
      <c r="AO252" s="5"/>
      <c r="AP252" s="5"/>
      <c r="AQ252" s="5"/>
      <c r="AR252" s="5"/>
      <c r="AS252" s="5"/>
    </row>
    <row r="253">
      <c r="A253" s="1298"/>
      <c r="B253" s="1235"/>
      <c r="C253" s="1274"/>
      <c r="D253" s="1274"/>
      <c r="E253" s="1274"/>
      <c r="F253" s="815"/>
      <c r="G253" s="972"/>
      <c r="H253" s="5"/>
      <c r="I253" s="5"/>
      <c r="J253" s="5"/>
      <c r="K253" s="5"/>
      <c r="L253" s="815"/>
      <c r="M253" s="1275"/>
      <c r="N253" s="815"/>
      <c r="O253" s="815"/>
      <c r="P253" s="815"/>
      <c r="Q253" s="815"/>
      <c r="R253" s="815"/>
      <c r="S253" s="815"/>
      <c r="T253" s="815"/>
      <c r="U253" s="815"/>
      <c r="V253" s="815"/>
      <c r="W253" s="5"/>
      <c r="X253" s="815"/>
      <c r="Y253" s="815"/>
      <c r="Z253" s="815"/>
      <c r="AA253" s="815"/>
      <c r="AB253" s="5"/>
      <c r="AC253" s="5"/>
      <c r="AD253" s="815"/>
      <c r="AE253" s="815"/>
      <c r="AF253" s="815"/>
      <c r="AG253" s="5"/>
      <c r="AH253" s="815"/>
      <c r="AI253" s="5"/>
      <c r="AJ253" s="5"/>
      <c r="AK253" s="5"/>
      <c r="AL253" s="5"/>
      <c r="AM253" s="5"/>
      <c r="AN253" s="5"/>
      <c r="AO253" s="5"/>
      <c r="AP253" s="5"/>
      <c r="AQ253" s="5"/>
      <c r="AR253" s="5"/>
      <c r="AS253" s="5"/>
    </row>
    <row r="254">
      <c r="A254" s="1298"/>
      <c r="B254" s="1235"/>
      <c r="C254" s="1274"/>
      <c r="D254" s="1274"/>
      <c r="E254" s="1274"/>
      <c r="F254" s="815"/>
      <c r="G254" s="972"/>
      <c r="H254" s="5"/>
      <c r="I254" s="5"/>
      <c r="J254" s="5"/>
      <c r="K254" s="5"/>
      <c r="L254" s="815"/>
      <c r="M254" s="1275"/>
      <c r="N254" s="815"/>
      <c r="O254" s="815"/>
      <c r="P254" s="815"/>
      <c r="Q254" s="815"/>
      <c r="R254" s="815"/>
      <c r="S254" s="815"/>
      <c r="T254" s="815"/>
      <c r="U254" s="815"/>
      <c r="V254" s="815"/>
      <c r="W254" s="5"/>
      <c r="X254" s="815"/>
      <c r="Y254" s="815"/>
      <c r="Z254" s="815"/>
      <c r="AA254" s="815"/>
      <c r="AB254" s="5"/>
      <c r="AC254" s="5"/>
      <c r="AD254" s="815"/>
      <c r="AE254" s="815"/>
      <c r="AF254" s="815"/>
      <c r="AG254" s="5"/>
      <c r="AH254" s="815"/>
      <c r="AI254" s="5"/>
      <c r="AJ254" s="5"/>
      <c r="AK254" s="5"/>
      <c r="AL254" s="5"/>
      <c r="AM254" s="5"/>
      <c r="AN254" s="5"/>
      <c r="AO254" s="5"/>
      <c r="AP254" s="5"/>
      <c r="AQ254" s="5"/>
      <c r="AR254" s="5"/>
      <c r="AS254" s="5"/>
    </row>
    <row r="255">
      <c r="A255" s="1298"/>
      <c r="B255" s="1235"/>
      <c r="C255" s="1274"/>
      <c r="D255" s="1274"/>
      <c r="E255" s="1274"/>
      <c r="F255" s="815"/>
      <c r="G255" s="972"/>
      <c r="H255" s="5"/>
      <c r="I255" s="5"/>
      <c r="J255" s="5"/>
      <c r="K255" s="5"/>
      <c r="L255" s="815"/>
      <c r="M255" s="1275"/>
      <c r="N255" s="815"/>
      <c r="O255" s="815"/>
      <c r="P255" s="815"/>
      <c r="Q255" s="815"/>
      <c r="R255" s="815"/>
      <c r="S255" s="815"/>
      <c r="T255" s="815"/>
      <c r="U255" s="815"/>
      <c r="V255" s="815"/>
      <c r="W255" s="5"/>
      <c r="X255" s="815"/>
      <c r="Y255" s="815"/>
      <c r="Z255" s="815"/>
      <c r="AA255" s="815"/>
      <c r="AB255" s="5"/>
      <c r="AC255" s="5"/>
      <c r="AD255" s="815"/>
      <c r="AE255" s="815"/>
      <c r="AF255" s="815"/>
      <c r="AG255" s="5"/>
      <c r="AH255" s="815"/>
      <c r="AI255" s="5"/>
      <c r="AJ255" s="5"/>
      <c r="AK255" s="5"/>
      <c r="AL255" s="5"/>
      <c r="AM255" s="5"/>
      <c r="AN255" s="5"/>
      <c r="AO255" s="5"/>
      <c r="AP255" s="5"/>
      <c r="AQ255" s="5"/>
      <c r="AR255" s="5"/>
      <c r="AS255" s="5"/>
    </row>
    <row r="256">
      <c r="A256" s="1298"/>
      <c r="B256" s="1235"/>
      <c r="C256" s="1274"/>
      <c r="D256" s="1274"/>
      <c r="E256" s="1274"/>
      <c r="F256" s="815"/>
      <c r="G256" s="972"/>
      <c r="H256" s="5"/>
      <c r="I256" s="5"/>
      <c r="J256" s="5"/>
      <c r="K256" s="5"/>
      <c r="L256" s="815"/>
      <c r="M256" s="1275"/>
      <c r="N256" s="815"/>
      <c r="O256" s="815"/>
      <c r="P256" s="815"/>
      <c r="Q256" s="815"/>
      <c r="R256" s="815"/>
      <c r="S256" s="815"/>
      <c r="T256" s="815"/>
      <c r="U256" s="815"/>
      <c r="V256" s="815"/>
      <c r="W256" s="5"/>
      <c r="X256" s="815"/>
      <c r="Y256" s="815"/>
      <c r="Z256" s="815"/>
      <c r="AA256" s="815"/>
      <c r="AB256" s="5"/>
      <c r="AC256" s="5"/>
      <c r="AD256" s="815"/>
      <c r="AE256" s="815"/>
      <c r="AF256" s="815"/>
      <c r="AG256" s="5"/>
      <c r="AH256" s="815"/>
      <c r="AI256" s="5"/>
      <c r="AJ256" s="5"/>
      <c r="AK256" s="5"/>
      <c r="AL256" s="5"/>
      <c r="AM256" s="5"/>
      <c r="AN256" s="5"/>
      <c r="AO256" s="5"/>
      <c r="AP256" s="5"/>
      <c r="AQ256" s="5"/>
      <c r="AR256" s="5"/>
      <c r="AS256" s="5"/>
    </row>
    <row r="257">
      <c r="A257" s="1298"/>
      <c r="B257" s="1235"/>
      <c r="C257" s="1274"/>
      <c r="D257" s="1274"/>
      <c r="E257" s="1274"/>
      <c r="F257" s="815"/>
      <c r="G257" s="972"/>
      <c r="H257" s="5"/>
      <c r="I257" s="5"/>
      <c r="J257" s="5"/>
      <c r="K257" s="5"/>
      <c r="L257" s="815"/>
      <c r="M257" s="1275"/>
      <c r="N257" s="815"/>
      <c r="O257" s="815"/>
      <c r="P257" s="815"/>
      <c r="Q257" s="815"/>
      <c r="R257" s="815"/>
      <c r="S257" s="815"/>
      <c r="T257" s="815"/>
      <c r="U257" s="815"/>
      <c r="V257" s="815"/>
      <c r="W257" s="5"/>
      <c r="X257" s="815"/>
      <c r="Y257" s="815"/>
      <c r="Z257" s="815"/>
      <c r="AA257" s="815"/>
      <c r="AB257" s="5"/>
      <c r="AC257" s="5"/>
      <c r="AD257" s="815"/>
      <c r="AE257" s="815"/>
      <c r="AF257" s="815"/>
      <c r="AG257" s="5"/>
      <c r="AH257" s="815"/>
      <c r="AI257" s="5"/>
      <c r="AJ257" s="5"/>
      <c r="AK257" s="5"/>
      <c r="AL257" s="5"/>
      <c r="AM257" s="5"/>
      <c r="AN257" s="5"/>
      <c r="AO257" s="5"/>
      <c r="AP257" s="5"/>
      <c r="AQ257" s="5"/>
      <c r="AR257" s="5"/>
      <c r="AS257" s="5"/>
    </row>
    <row r="258">
      <c r="A258" s="1298"/>
      <c r="B258" s="1235"/>
      <c r="C258" s="1274"/>
      <c r="D258" s="1274"/>
      <c r="E258" s="1274"/>
      <c r="F258" s="815"/>
      <c r="G258" s="972"/>
      <c r="H258" s="5"/>
      <c r="I258" s="5"/>
      <c r="J258" s="5"/>
      <c r="K258" s="5"/>
      <c r="L258" s="815"/>
      <c r="M258" s="1275"/>
      <c r="N258" s="815"/>
      <c r="O258" s="815"/>
      <c r="P258" s="815"/>
      <c r="Q258" s="815"/>
      <c r="R258" s="815"/>
      <c r="S258" s="815"/>
      <c r="T258" s="815"/>
      <c r="U258" s="815"/>
      <c r="V258" s="815"/>
      <c r="W258" s="5"/>
      <c r="X258" s="815"/>
      <c r="Y258" s="815"/>
      <c r="Z258" s="815"/>
      <c r="AA258" s="815"/>
      <c r="AB258" s="5"/>
      <c r="AC258" s="5"/>
      <c r="AD258" s="815"/>
      <c r="AE258" s="815"/>
      <c r="AF258" s="815"/>
      <c r="AG258" s="5"/>
      <c r="AH258" s="815"/>
      <c r="AI258" s="5"/>
      <c r="AJ258" s="5"/>
      <c r="AK258" s="5"/>
      <c r="AL258" s="5"/>
      <c r="AM258" s="5"/>
      <c r="AN258" s="5"/>
      <c r="AO258" s="5"/>
      <c r="AP258" s="5"/>
      <c r="AQ258" s="5"/>
      <c r="AR258" s="5"/>
      <c r="AS258" s="5"/>
    </row>
    <row r="259">
      <c r="A259" s="1298"/>
      <c r="B259" s="1235"/>
      <c r="C259" s="1274"/>
      <c r="D259" s="1274"/>
      <c r="E259" s="1274"/>
      <c r="F259" s="815"/>
      <c r="G259" s="972"/>
      <c r="H259" s="5"/>
      <c r="I259" s="5"/>
      <c r="J259" s="5"/>
      <c r="K259" s="5"/>
      <c r="L259" s="815"/>
      <c r="M259" s="1275"/>
      <c r="N259" s="815"/>
      <c r="O259" s="815"/>
      <c r="P259" s="815"/>
      <c r="Q259" s="815"/>
      <c r="R259" s="815"/>
      <c r="S259" s="815"/>
      <c r="T259" s="815"/>
      <c r="U259" s="815"/>
      <c r="V259" s="815"/>
      <c r="W259" s="5"/>
      <c r="X259" s="815"/>
      <c r="Y259" s="815"/>
      <c r="Z259" s="815"/>
      <c r="AA259" s="815"/>
      <c r="AB259" s="5"/>
      <c r="AC259" s="5"/>
      <c r="AD259" s="815"/>
      <c r="AE259" s="815"/>
      <c r="AF259" s="815"/>
      <c r="AG259" s="5"/>
      <c r="AH259" s="815"/>
      <c r="AI259" s="5"/>
      <c r="AJ259" s="5"/>
      <c r="AK259" s="5"/>
      <c r="AL259" s="5"/>
      <c r="AM259" s="5"/>
      <c r="AN259" s="5"/>
      <c r="AO259" s="5"/>
      <c r="AP259" s="5"/>
      <c r="AQ259" s="5"/>
      <c r="AR259" s="5"/>
      <c r="AS259" s="5"/>
    </row>
    <row r="260">
      <c r="A260" s="1298"/>
      <c r="B260" s="1235"/>
      <c r="C260" s="1274"/>
      <c r="D260" s="1274"/>
      <c r="E260" s="1274"/>
      <c r="F260" s="815"/>
      <c r="G260" s="972"/>
      <c r="H260" s="5"/>
      <c r="I260" s="5"/>
      <c r="J260" s="5"/>
      <c r="K260" s="5"/>
      <c r="L260" s="815"/>
      <c r="M260" s="1275"/>
      <c r="N260" s="815"/>
      <c r="O260" s="815"/>
      <c r="P260" s="815"/>
      <c r="Q260" s="815"/>
      <c r="R260" s="815"/>
      <c r="S260" s="815"/>
      <c r="T260" s="815"/>
      <c r="U260" s="815"/>
      <c r="V260" s="815"/>
      <c r="W260" s="5"/>
      <c r="X260" s="815"/>
      <c r="Y260" s="815"/>
      <c r="Z260" s="815"/>
      <c r="AA260" s="815"/>
      <c r="AB260" s="5"/>
      <c r="AC260" s="5"/>
      <c r="AD260" s="815"/>
      <c r="AE260" s="815"/>
      <c r="AF260" s="815"/>
      <c r="AG260" s="5"/>
      <c r="AH260" s="815"/>
      <c r="AI260" s="5"/>
      <c r="AJ260" s="5"/>
      <c r="AK260" s="5"/>
      <c r="AL260" s="5"/>
      <c r="AM260" s="5"/>
      <c r="AN260" s="5"/>
      <c r="AO260" s="5"/>
      <c r="AP260" s="5"/>
      <c r="AQ260" s="5"/>
      <c r="AR260" s="5"/>
      <c r="AS260" s="5"/>
    </row>
    <row r="261">
      <c r="A261" s="1298"/>
      <c r="B261" s="1235"/>
      <c r="C261" s="1274"/>
      <c r="D261" s="1274"/>
      <c r="E261" s="1274"/>
      <c r="F261" s="815"/>
      <c r="G261" s="972"/>
      <c r="H261" s="5"/>
      <c r="I261" s="5"/>
      <c r="J261" s="5"/>
      <c r="K261" s="5"/>
      <c r="L261" s="815"/>
      <c r="M261" s="1275"/>
      <c r="N261" s="815"/>
      <c r="O261" s="815"/>
      <c r="P261" s="815"/>
      <c r="Q261" s="815"/>
      <c r="R261" s="815"/>
      <c r="S261" s="815"/>
      <c r="T261" s="815"/>
      <c r="U261" s="815"/>
      <c r="V261" s="815"/>
      <c r="W261" s="5"/>
      <c r="X261" s="815"/>
      <c r="Y261" s="815"/>
      <c r="Z261" s="815"/>
      <c r="AA261" s="815"/>
      <c r="AB261" s="5"/>
      <c r="AC261" s="5"/>
      <c r="AD261" s="815"/>
      <c r="AE261" s="815"/>
      <c r="AF261" s="815"/>
      <c r="AG261" s="5"/>
      <c r="AH261" s="815"/>
      <c r="AI261" s="5"/>
      <c r="AJ261" s="5"/>
      <c r="AK261" s="5"/>
      <c r="AL261" s="5"/>
      <c r="AM261" s="5"/>
      <c r="AN261" s="5"/>
      <c r="AO261" s="5"/>
      <c r="AP261" s="5"/>
      <c r="AQ261" s="5"/>
      <c r="AR261" s="5"/>
      <c r="AS261" s="5"/>
    </row>
    <row r="262">
      <c r="A262" s="1298"/>
      <c r="B262" s="1235"/>
      <c r="C262" s="1274"/>
      <c r="D262" s="1274"/>
      <c r="E262" s="1274"/>
      <c r="F262" s="815"/>
      <c r="G262" s="972"/>
      <c r="H262" s="5"/>
      <c r="I262" s="5"/>
      <c r="J262" s="5"/>
      <c r="K262" s="5"/>
      <c r="L262" s="815"/>
      <c r="M262" s="1275"/>
      <c r="N262" s="815"/>
      <c r="O262" s="815"/>
      <c r="P262" s="815"/>
      <c r="Q262" s="815"/>
      <c r="R262" s="815"/>
      <c r="S262" s="815"/>
      <c r="T262" s="815"/>
      <c r="U262" s="815"/>
      <c r="V262" s="815"/>
      <c r="W262" s="5"/>
      <c r="X262" s="815"/>
      <c r="Y262" s="815"/>
      <c r="Z262" s="815"/>
      <c r="AA262" s="815"/>
      <c r="AB262" s="5"/>
      <c r="AC262" s="5"/>
      <c r="AD262" s="815"/>
      <c r="AE262" s="815"/>
      <c r="AF262" s="815"/>
      <c r="AG262" s="5"/>
      <c r="AH262" s="815"/>
      <c r="AI262" s="5"/>
      <c r="AJ262" s="5"/>
      <c r="AK262" s="5"/>
      <c r="AL262" s="5"/>
      <c r="AM262" s="5"/>
      <c r="AN262" s="5"/>
      <c r="AO262" s="5"/>
      <c r="AP262" s="5"/>
      <c r="AQ262" s="5"/>
      <c r="AR262" s="5"/>
      <c r="AS262" s="5"/>
    </row>
    <row r="263">
      <c r="A263" s="1298"/>
      <c r="B263" s="1235"/>
      <c r="C263" s="1274"/>
      <c r="D263" s="1274"/>
      <c r="E263" s="1274"/>
      <c r="F263" s="815"/>
      <c r="G263" s="972"/>
      <c r="H263" s="5"/>
      <c r="I263" s="5"/>
      <c r="J263" s="5"/>
      <c r="K263" s="5"/>
      <c r="L263" s="815"/>
      <c r="M263" s="1275"/>
      <c r="N263" s="815"/>
      <c r="O263" s="815"/>
      <c r="P263" s="815"/>
      <c r="Q263" s="815"/>
      <c r="R263" s="815"/>
      <c r="S263" s="815"/>
      <c r="T263" s="815"/>
      <c r="U263" s="815"/>
      <c r="V263" s="815"/>
      <c r="W263" s="5"/>
      <c r="X263" s="815"/>
      <c r="Y263" s="815"/>
      <c r="Z263" s="815"/>
      <c r="AA263" s="815"/>
      <c r="AB263" s="5"/>
      <c r="AC263" s="5"/>
      <c r="AD263" s="815"/>
      <c r="AE263" s="815"/>
      <c r="AF263" s="815"/>
      <c r="AG263" s="5"/>
      <c r="AH263" s="815"/>
      <c r="AI263" s="5"/>
      <c r="AJ263" s="5"/>
      <c r="AK263" s="5"/>
      <c r="AL263" s="5"/>
      <c r="AM263" s="5"/>
      <c r="AN263" s="5"/>
      <c r="AO263" s="5"/>
      <c r="AP263" s="5"/>
      <c r="AQ263" s="5"/>
      <c r="AR263" s="5"/>
      <c r="AS263" s="5"/>
    </row>
    <row r="264">
      <c r="A264" s="1298"/>
      <c r="B264" s="1235"/>
      <c r="C264" s="1274"/>
      <c r="D264" s="1274"/>
      <c r="E264" s="1274"/>
      <c r="F264" s="815"/>
      <c r="G264" s="972"/>
      <c r="H264" s="5"/>
      <c r="I264" s="5"/>
      <c r="J264" s="5"/>
      <c r="K264" s="5"/>
      <c r="L264" s="815"/>
      <c r="M264" s="1275"/>
      <c r="N264" s="815"/>
      <c r="O264" s="815"/>
      <c r="P264" s="815"/>
      <c r="Q264" s="815"/>
      <c r="R264" s="815"/>
      <c r="S264" s="815"/>
      <c r="T264" s="815"/>
      <c r="U264" s="815"/>
      <c r="V264" s="815"/>
      <c r="W264" s="5"/>
      <c r="X264" s="815"/>
      <c r="Y264" s="815"/>
      <c r="Z264" s="815"/>
      <c r="AA264" s="815"/>
      <c r="AB264" s="5"/>
      <c r="AC264" s="5"/>
      <c r="AD264" s="815"/>
      <c r="AE264" s="815"/>
      <c r="AF264" s="815"/>
      <c r="AG264" s="5"/>
      <c r="AH264" s="815"/>
      <c r="AI264" s="5"/>
      <c r="AJ264" s="5"/>
      <c r="AK264" s="5"/>
      <c r="AL264" s="5"/>
      <c r="AM264" s="5"/>
      <c r="AN264" s="5"/>
      <c r="AO264" s="5"/>
      <c r="AP264" s="5"/>
      <c r="AQ264" s="5"/>
      <c r="AR264" s="5"/>
      <c r="AS264" s="5"/>
    </row>
    <row r="265">
      <c r="A265" s="1298"/>
      <c r="B265" s="1235"/>
      <c r="C265" s="1274"/>
      <c r="D265" s="1274"/>
      <c r="E265" s="1274"/>
      <c r="F265" s="815"/>
      <c r="G265" s="972"/>
      <c r="H265" s="5"/>
      <c r="I265" s="5"/>
      <c r="J265" s="5"/>
      <c r="K265" s="5"/>
      <c r="L265" s="815"/>
      <c r="M265" s="1275"/>
      <c r="N265" s="815"/>
      <c r="O265" s="815"/>
      <c r="P265" s="815"/>
      <c r="Q265" s="815"/>
      <c r="R265" s="815"/>
      <c r="S265" s="815"/>
      <c r="T265" s="815"/>
      <c r="U265" s="815"/>
      <c r="V265" s="815"/>
      <c r="W265" s="5"/>
      <c r="X265" s="815"/>
      <c r="Y265" s="815"/>
      <c r="Z265" s="815"/>
      <c r="AA265" s="815"/>
      <c r="AB265" s="5"/>
      <c r="AC265" s="5"/>
      <c r="AD265" s="815"/>
      <c r="AE265" s="815"/>
      <c r="AF265" s="815"/>
      <c r="AG265" s="5"/>
      <c r="AH265" s="815"/>
      <c r="AI265" s="5"/>
      <c r="AJ265" s="5"/>
      <c r="AK265" s="5"/>
      <c r="AL265" s="5"/>
      <c r="AM265" s="5"/>
      <c r="AN265" s="5"/>
      <c r="AO265" s="5"/>
      <c r="AP265" s="5"/>
      <c r="AQ265" s="5"/>
      <c r="AR265" s="5"/>
      <c r="AS265" s="5"/>
    </row>
    <row r="266">
      <c r="A266" s="1298"/>
      <c r="B266" s="1235"/>
      <c r="C266" s="1274"/>
      <c r="D266" s="1274"/>
      <c r="E266" s="1274"/>
      <c r="F266" s="815"/>
      <c r="G266" s="972"/>
      <c r="H266" s="5"/>
      <c r="I266" s="5"/>
      <c r="J266" s="5"/>
      <c r="K266" s="5"/>
      <c r="L266" s="815"/>
      <c r="M266" s="1275"/>
      <c r="N266" s="815"/>
      <c r="O266" s="815"/>
      <c r="P266" s="815"/>
      <c r="Q266" s="815"/>
      <c r="R266" s="815"/>
      <c r="S266" s="815"/>
      <c r="T266" s="815"/>
      <c r="U266" s="815"/>
      <c r="V266" s="815"/>
      <c r="W266" s="5"/>
      <c r="X266" s="815"/>
      <c r="Y266" s="815"/>
      <c r="Z266" s="815"/>
      <c r="AA266" s="815"/>
      <c r="AB266" s="5"/>
      <c r="AC266" s="5"/>
      <c r="AD266" s="815"/>
      <c r="AE266" s="815"/>
      <c r="AF266" s="815"/>
      <c r="AG266" s="5"/>
      <c r="AH266" s="815"/>
      <c r="AI266" s="5"/>
      <c r="AJ266" s="5"/>
      <c r="AK266" s="5"/>
      <c r="AL266" s="5"/>
      <c r="AM266" s="5"/>
      <c r="AN266" s="5"/>
      <c r="AO266" s="5"/>
      <c r="AP266" s="5"/>
      <c r="AQ266" s="5"/>
      <c r="AR266" s="5"/>
      <c r="AS266" s="5"/>
    </row>
    <row r="267">
      <c r="A267" s="1298"/>
      <c r="B267" s="1235"/>
      <c r="C267" s="1274"/>
      <c r="D267" s="1274"/>
      <c r="E267" s="1274"/>
      <c r="F267" s="815"/>
      <c r="G267" s="972"/>
      <c r="H267" s="5"/>
      <c r="I267" s="5"/>
      <c r="J267" s="5"/>
      <c r="K267" s="5"/>
      <c r="L267" s="815"/>
      <c r="M267" s="1275"/>
      <c r="N267" s="815"/>
      <c r="O267" s="815"/>
      <c r="P267" s="815"/>
      <c r="Q267" s="815"/>
      <c r="R267" s="815"/>
      <c r="S267" s="815"/>
      <c r="T267" s="815"/>
      <c r="U267" s="815"/>
      <c r="V267" s="815"/>
      <c r="W267" s="5"/>
      <c r="X267" s="815"/>
      <c r="Y267" s="815"/>
      <c r="Z267" s="815"/>
      <c r="AA267" s="815"/>
      <c r="AB267" s="5"/>
      <c r="AC267" s="5"/>
      <c r="AD267" s="815"/>
      <c r="AE267" s="815"/>
      <c r="AF267" s="815"/>
      <c r="AG267" s="5"/>
      <c r="AH267" s="815"/>
      <c r="AI267" s="5"/>
      <c r="AJ267" s="5"/>
      <c r="AK267" s="5"/>
      <c r="AL267" s="5"/>
      <c r="AM267" s="5"/>
      <c r="AN267" s="5"/>
      <c r="AO267" s="5"/>
      <c r="AP267" s="5"/>
      <c r="AQ267" s="5"/>
      <c r="AR267" s="5"/>
      <c r="AS267" s="5"/>
    </row>
    <row r="268">
      <c r="A268" s="1298"/>
      <c r="B268" s="1235"/>
      <c r="C268" s="1274"/>
      <c r="D268" s="1274"/>
      <c r="E268" s="1274"/>
      <c r="F268" s="815"/>
      <c r="G268" s="972"/>
      <c r="H268" s="5"/>
      <c r="I268" s="5"/>
      <c r="J268" s="5"/>
      <c r="K268" s="5"/>
      <c r="L268" s="815"/>
      <c r="M268" s="1275"/>
      <c r="N268" s="815"/>
      <c r="O268" s="815"/>
      <c r="P268" s="815"/>
      <c r="Q268" s="815"/>
      <c r="R268" s="815"/>
      <c r="S268" s="815"/>
      <c r="T268" s="815"/>
      <c r="U268" s="815"/>
      <c r="V268" s="815"/>
      <c r="W268" s="5"/>
      <c r="X268" s="815"/>
      <c r="Y268" s="815"/>
      <c r="Z268" s="815"/>
      <c r="AA268" s="815"/>
      <c r="AB268" s="5"/>
      <c r="AC268" s="5"/>
      <c r="AD268" s="815"/>
      <c r="AE268" s="815"/>
      <c r="AF268" s="815"/>
      <c r="AG268" s="5"/>
      <c r="AH268" s="815"/>
      <c r="AI268" s="5"/>
      <c r="AJ268" s="5"/>
      <c r="AK268" s="5"/>
      <c r="AL268" s="5"/>
      <c r="AM268" s="5"/>
      <c r="AN268" s="5"/>
      <c r="AO268" s="5"/>
      <c r="AP268" s="5"/>
      <c r="AQ268" s="5"/>
      <c r="AR268" s="5"/>
      <c r="AS268" s="5"/>
    </row>
    <row r="269">
      <c r="A269" s="1298"/>
      <c r="B269" s="1235"/>
      <c r="C269" s="1274"/>
      <c r="D269" s="1274"/>
      <c r="E269" s="1274"/>
      <c r="F269" s="815"/>
      <c r="G269" s="972"/>
      <c r="H269" s="5"/>
      <c r="I269" s="5"/>
      <c r="J269" s="5"/>
      <c r="K269" s="5"/>
      <c r="L269" s="815"/>
      <c r="M269" s="1275"/>
      <c r="N269" s="815"/>
      <c r="O269" s="815"/>
      <c r="P269" s="815"/>
      <c r="Q269" s="815"/>
      <c r="R269" s="815"/>
      <c r="S269" s="815"/>
      <c r="T269" s="815"/>
      <c r="U269" s="815"/>
      <c r="V269" s="815"/>
      <c r="W269" s="5"/>
      <c r="X269" s="815"/>
      <c r="Y269" s="815"/>
      <c r="Z269" s="815"/>
      <c r="AA269" s="815"/>
      <c r="AB269" s="5"/>
      <c r="AC269" s="5"/>
      <c r="AD269" s="815"/>
      <c r="AE269" s="815"/>
      <c r="AF269" s="815"/>
      <c r="AG269" s="5"/>
      <c r="AH269" s="815"/>
      <c r="AI269" s="5"/>
      <c r="AJ269" s="5"/>
      <c r="AK269" s="5"/>
      <c r="AL269" s="5"/>
      <c r="AM269" s="5"/>
      <c r="AN269" s="5"/>
      <c r="AO269" s="5"/>
      <c r="AP269" s="5"/>
      <c r="AQ269" s="5"/>
      <c r="AR269" s="5"/>
      <c r="AS269" s="5"/>
    </row>
    <row r="270">
      <c r="A270" s="1298"/>
      <c r="B270" s="1235"/>
      <c r="C270" s="1274"/>
      <c r="D270" s="1274"/>
      <c r="E270" s="1274"/>
      <c r="F270" s="815"/>
      <c r="G270" s="972"/>
      <c r="H270" s="5"/>
      <c r="I270" s="5"/>
      <c r="J270" s="5"/>
      <c r="K270" s="5"/>
      <c r="L270" s="815"/>
      <c r="M270" s="1275"/>
      <c r="N270" s="815"/>
      <c r="O270" s="815"/>
      <c r="P270" s="815"/>
      <c r="Q270" s="815"/>
      <c r="R270" s="815"/>
      <c r="S270" s="815"/>
      <c r="T270" s="815"/>
      <c r="U270" s="815"/>
      <c r="V270" s="815"/>
      <c r="W270" s="5"/>
      <c r="X270" s="815"/>
      <c r="Y270" s="815"/>
      <c r="Z270" s="815"/>
      <c r="AA270" s="815"/>
      <c r="AB270" s="5"/>
      <c r="AC270" s="5"/>
      <c r="AD270" s="815"/>
      <c r="AE270" s="815"/>
      <c r="AF270" s="815"/>
      <c r="AG270" s="5"/>
      <c r="AH270" s="815"/>
      <c r="AI270" s="5"/>
      <c r="AJ270" s="5"/>
      <c r="AK270" s="5"/>
      <c r="AL270" s="5"/>
      <c r="AM270" s="5"/>
      <c r="AN270" s="5"/>
      <c r="AO270" s="5"/>
      <c r="AP270" s="5"/>
      <c r="AQ270" s="5"/>
      <c r="AR270" s="5"/>
      <c r="AS270" s="5"/>
    </row>
    <row r="271">
      <c r="A271" s="1298"/>
      <c r="B271" s="1235"/>
      <c r="C271" s="1274"/>
      <c r="D271" s="1274"/>
      <c r="E271" s="1274"/>
      <c r="F271" s="815"/>
      <c r="G271" s="972"/>
      <c r="H271" s="5"/>
      <c r="I271" s="5"/>
      <c r="J271" s="5"/>
      <c r="K271" s="5"/>
      <c r="L271" s="815"/>
      <c r="M271" s="1275"/>
      <c r="N271" s="815"/>
      <c r="O271" s="815"/>
      <c r="P271" s="815"/>
      <c r="Q271" s="815"/>
      <c r="R271" s="815"/>
      <c r="S271" s="815"/>
      <c r="T271" s="815"/>
      <c r="U271" s="815"/>
      <c r="V271" s="815"/>
      <c r="W271" s="5"/>
      <c r="X271" s="815"/>
      <c r="Y271" s="815"/>
      <c r="Z271" s="815"/>
      <c r="AA271" s="815"/>
      <c r="AB271" s="5"/>
      <c r="AC271" s="5"/>
      <c r="AD271" s="815"/>
      <c r="AE271" s="815"/>
      <c r="AF271" s="815"/>
      <c r="AG271" s="5"/>
      <c r="AH271" s="815"/>
      <c r="AI271" s="5"/>
      <c r="AJ271" s="5"/>
      <c r="AK271" s="5"/>
      <c r="AL271" s="5"/>
      <c r="AM271" s="5"/>
      <c r="AN271" s="5"/>
      <c r="AO271" s="5"/>
      <c r="AP271" s="5"/>
      <c r="AQ271" s="5"/>
      <c r="AR271" s="5"/>
      <c r="AS271" s="5"/>
    </row>
    <row r="272">
      <c r="A272" s="1298"/>
      <c r="B272" s="1235"/>
      <c r="C272" s="1274"/>
      <c r="D272" s="1274"/>
      <c r="E272" s="1274"/>
      <c r="F272" s="815"/>
      <c r="G272" s="972"/>
      <c r="H272" s="5"/>
      <c r="I272" s="5"/>
      <c r="J272" s="5"/>
      <c r="K272" s="5"/>
      <c r="L272" s="815"/>
      <c r="M272" s="1275"/>
      <c r="N272" s="815"/>
      <c r="O272" s="815"/>
      <c r="P272" s="815"/>
      <c r="Q272" s="815"/>
      <c r="R272" s="815"/>
      <c r="S272" s="815"/>
      <c r="T272" s="815"/>
      <c r="U272" s="815"/>
      <c r="V272" s="815"/>
      <c r="W272" s="5"/>
      <c r="X272" s="815"/>
      <c r="Y272" s="815"/>
      <c r="Z272" s="815"/>
      <c r="AA272" s="815"/>
      <c r="AB272" s="5"/>
      <c r="AC272" s="5"/>
      <c r="AD272" s="815"/>
      <c r="AE272" s="815"/>
      <c r="AF272" s="815"/>
      <c r="AG272" s="5"/>
      <c r="AH272" s="815"/>
      <c r="AI272" s="5"/>
      <c r="AJ272" s="5"/>
      <c r="AK272" s="5"/>
      <c r="AL272" s="5"/>
      <c r="AM272" s="5"/>
      <c r="AN272" s="5"/>
      <c r="AO272" s="5"/>
      <c r="AP272" s="5"/>
      <c r="AQ272" s="5"/>
      <c r="AR272" s="5"/>
      <c r="AS272" s="5"/>
    </row>
    <row r="273">
      <c r="A273" s="1298"/>
      <c r="B273" s="1235"/>
      <c r="C273" s="1274"/>
      <c r="D273" s="1274"/>
      <c r="E273" s="1274"/>
      <c r="F273" s="815"/>
      <c r="G273" s="972"/>
      <c r="H273" s="5"/>
      <c r="I273" s="5"/>
      <c r="J273" s="5"/>
      <c r="K273" s="5"/>
      <c r="L273" s="815"/>
      <c r="M273" s="1275"/>
      <c r="N273" s="815"/>
      <c r="O273" s="815"/>
      <c r="P273" s="815"/>
      <c r="Q273" s="815"/>
      <c r="R273" s="815"/>
      <c r="S273" s="815"/>
      <c r="T273" s="815"/>
      <c r="U273" s="815"/>
      <c r="V273" s="815"/>
      <c r="W273" s="5"/>
      <c r="X273" s="815"/>
      <c r="Y273" s="815"/>
      <c r="Z273" s="815"/>
      <c r="AA273" s="815"/>
      <c r="AB273" s="5"/>
      <c r="AC273" s="5"/>
      <c r="AD273" s="815"/>
      <c r="AE273" s="815"/>
      <c r="AF273" s="815"/>
      <c r="AG273" s="5"/>
      <c r="AH273" s="815"/>
      <c r="AI273" s="5"/>
      <c r="AJ273" s="5"/>
      <c r="AK273" s="5"/>
      <c r="AL273" s="5"/>
      <c r="AM273" s="5"/>
      <c r="AN273" s="5"/>
      <c r="AO273" s="5"/>
      <c r="AP273" s="5"/>
      <c r="AQ273" s="5"/>
      <c r="AR273" s="5"/>
      <c r="AS273" s="5"/>
    </row>
    <row r="274">
      <c r="A274" s="1298"/>
      <c r="B274" s="1235"/>
      <c r="C274" s="1274"/>
      <c r="D274" s="1274"/>
      <c r="E274" s="1274"/>
      <c r="F274" s="815"/>
      <c r="G274" s="972"/>
      <c r="H274" s="5"/>
      <c r="I274" s="5"/>
      <c r="J274" s="5"/>
      <c r="K274" s="5"/>
      <c r="L274" s="815"/>
      <c r="M274" s="1275"/>
      <c r="N274" s="815"/>
      <c r="O274" s="815"/>
      <c r="P274" s="815"/>
      <c r="Q274" s="815"/>
      <c r="R274" s="815"/>
      <c r="S274" s="815"/>
      <c r="T274" s="815"/>
      <c r="U274" s="815"/>
      <c r="V274" s="815"/>
      <c r="W274" s="5"/>
      <c r="X274" s="815"/>
      <c r="Y274" s="815"/>
      <c r="Z274" s="815"/>
      <c r="AA274" s="815"/>
      <c r="AB274" s="5"/>
      <c r="AC274" s="5"/>
      <c r="AD274" s="815"/>
      <c r="AE274" s="815"/>
      <c r="AF274" s="815"/>
      <c r="AG274" s="5"/>
      <c r="AH274" s="815"/>
      <c r="AI274" s="5"/>
      <c r="AJ274" s="5"/>
      <c r="AK274" s="5"/>
      <c r="AL274" s="5"/>
      <c r="AM274" s="5"/>
      <c r="AN274" s="5"/>
      <c r="AO274" s="5"/>
      <c r="AP274" s="5"/>
      <c r="AQ274" s="5"/>
      <c r="AR274" s="5"/>
      <c r="AS274" s="5"/>
    </row>
    <row r="275">
      <c r="A275" s="1298"/>
      <c r="B275" s="1235"/>
      <c r="C275" s="1274"/>
      <c r="D275" s="1274"/>
      <c r="E275" s="1274"/>
      <c r="F275" s="815"/>
      <c r="G275" s="972"/>
      <c r="H275" s="5"/>
      <c r="I275" s="5"/>
      <c r="J275" s="5"/>
      <c r="K275" s="5"/>
      <c r="L275" s="815"/>
      <c r="M275" s="1275"/>
      <c r="N275" s="815"/>
      <c r="O275" s="815"/>
      <c r="P275" s="815"/>
      <c r="Q275" s="815"/>
      <c r="R275" s="815"/>
      <c r="S275" s="815"/>
      <c r="T275" s="815"/>
      <c r="U275" s="815"/>
      <c r="V275" s="815"/>
      <c r="W275" s="5"/>
      <c r="X275" s="815"/>
      <c r="Y275" s="815"/>
      <c r="Z275" s="815"/>
      <c r="AA275" s="815"/>
      <c r="AB275" s="5"/>
      <c r="AC275" s="5"/>
      <c r="AD275" s="815"/>
      <c r="AE275" s="815"/>
      <c r="AF275" s="815"/>
      <c r="AG275" s="5"/>
      <c r="AH275" s="815"/>
      <c r="AI275" s="5"/>
      <c r="AJ275" s="5"/>
      <c r="AK275" s="5"/>
      <c r="AL275" s="5"/>
      <c r="AM275" s="5"/>
      <c r="AN275" s="5"/>
      <c r="AO275" s="5"/>
      <c r="AP275" s="5"/>
      <c r="AQ275" s="5"/>
      <c r="AR275" s="5"/>
      <c r="AS275" s="5"/>
    </row>
    <row r="276">
      <c r="A276" s="1298"/>
      <c r="B276" s="1235"/>
      <c r="C276" s="1274"/>
      <c r="D276" s="1274"/>
      <c r="E276" s="1274"/>
      <c r="F276" s="815"/>
      <c r="G276" s="972"/>
      <c r="H276" s="5"/>
      <c r="I276" s="5"/>
      <c r="J276" s="5"/>
      <c r="K276" s="5"/>
      <c r="L276" s="815"/>
      <c r="M276" s="1275"/>
      <c r="N276" s="815"/>
      <c r="O276" s="815"/>
      <c r="P276" s="815"/>
      <c r="Q276" s="815"/>
      <c r="R276" s="815"/>
      <c r="S276" s="815"/>
      <c r="T276" s="815"/>
      <c r="U276" s="815"/>
      <c r="V276" s="815"/>
      <c r="W276" s="5"/>
      <c r="X276" s="815"/>
      <c r="Y276" s="815"/>
      <c r="Z276" s="815"/>
      <c r="AA276" s="815"/>
      <c r="AB276" s="5"/>
      <c r="AC276" s="5"/>
      <c r="AD276" s="815"/>
      <c r="AE276" s="815"/>
      <c r="AF276" s="815"/>
      <c r="AG276" s="5"/>
      <c r="AH276" s="815"/>
      <c r="AI276" s="5"/>
      <c r="AJ276" s="5"/>
      <c r="AK276" s="5"/>
      <c r="AL276" s="5"/>
      <c r="AM276" s="5"/>
      <c r="AN276" s="5"/>
      <c r="AO276" s="5"/>
      <c r="AP276" s="5"/>
      <c r="AQ276" s="5"/>
      <c r="AR276" s="5"/>
      <c r="AS276" s="5"/>
    </row>
    <row r="277">
      <c r="A277" s="1298"/>
      <c r="B277" s="1235"/>
      <c r="C277" s="1274"/>
      <c r="D277" s="1274"/>
      <c r="E277" s="1274"/>
      <c r="F277" s="815"/>
      <c r="G277" s="972"/>
      <c r="H277" s="5"/>
      <c r="I277" s="5"/>
      <c r="J277" s="5"/>
      <c r="K277" s="5"/>
      <c r="L277" s="815"/>
      <c r="M277" s="1275"/>
      <c r="N277" s="815"/>
      <c r="O277" s="815"/>
      <c r="P277" s="815"/>
      <c r="Q277" s="815"/>
      <c r="R277" s="815"/>
      <c r="S277" s="815"/>
      <c r="T277" s="815"/>
      <c r="U277" s="815"/>
      <c r="V277" s="815"/>
      <c r="W277" s="5"/>
      <c r="X277" s="815"/>
      <c r="Y277" s="815"/>
      <c r="Z277" s="815"/>
      <c r="AA277" s="815"/>
      <c r="AB277" s="5"/>
      <c r="AC277" s="5"/>
      <c r="AD277" s="815"/>
      <c r="AE277" s="815"/>
      <c r="AF277" s="815"/>
      <c r="AG277" s="5"/>
      <c r="AH277" s="815"/>
      <c r="AI277" s="5"/>
      <c r="AJ277" s="5"/>
      <c r="AK277" s="5"/>
      <c r="AL277" s="5"/>
      <c r="AM277" s="5"/>
      <c r="AN277" s="5"/>
      <c r="AO277" s="5"/>
      <c r="AP277" s="5"/>
      <c r="AQ277" s="5"/>
      <c r="AR277" s="5"/>
      <c r="AS277" s="5"/>
    </row>
    <row r="278">
      <c r="A278" s="1298"/>
      <c r="B278" s="1235"/>
      <c r="C278" s="1274"/>
      <c r="D278" s="1274"/>
      <c r="E278" s="1274"/>
      <c r="F278" s="815"/>
      <c r="G278" s="972"/>
      <c r="H278" s="5"/>
      <c r="I278" s="5"/>
      <c r="J278" s="5"/>
      <c r="K278" s="5"/>
      <c r="L278" s="815"/>
      <c r="M278" s="1275"/>
      <c r="N278" s="815"/>
      <c r="O278" s="815"/>
      <c r="P278" s="815"/>
      <c r="Q278" s="815"/>
      <c r="R278" s="815"/>
      <c r="S278" s="815"/>
      <c r="T278" s="815"/>
      <c r="U278" s="815"/>
      <c r="V278" s="815"/>
      <c r="W278" s="5"/>
      <c r="X278" s="815"/>
      <c r="Y278" s="815"/>
      <c r="Z278" s="815"/>
      <c r="AA278" s="815"/>
      <c r="AB278" s="5"/>
      <c r="AC278" s="5"/>
      <c r="AD278" s="815"/>
      <c r="AE278" s="815"/>
      <c r="AF278" s="815"/>
      <c r="AG278" s="5"/>
      <c r="AH278" s="815"/>
      <c r="AI278" s="5"/>
      <c r="AJ278" s="5"/>
      <c r="AK278" s="5"/>
      <c r="AL278" s="5"/>
      <c r="AM278" s="5"/>
      <c r="AN278" s="5"/>
      <c r="AO278" s="5"/>
      <c r="AP278" s="5"/>
      <c r="AQ278" s="5"/>
      <c r="AR278" s="5"/>
      <c r="AS278" s="5"/>
    </row>
    <row r="279">
      <c r="A279" s="1298"/>
      <c r="B279" s="1235"/>
      <c r="C279" s="1274"/>
      <c r="D279" s="1274"/>
      <c r="E279" s="1274"/>
      <c r="F279" s="815"/>
      <c r="G279" s="972"/>
      <c r="H279" s="5"/>
      <c r="I279" s="5"/>
      <c r="J279" s="5"/>
      <c r="K279" s="5"/>
      <c r="L279" s="815"/>
      <c r="M279" s="1275"/>
      <c r="N279" s="815"/>
      <c r="O279" s="815"/>
      <c r="P279" s="815"/>
      <c r="Q279" s="815"/>
      <c r="R279" s="815"/>
      <c r="S279" s="815"/>
      <c r="T279" s="815"/>
      <c r="U279" s="815"/>
      <c r="V279" s="815"/>
      <c r="W279" s="5"/>
      <c r="X279" s="815"/>
      <c r="Y279" s="815"/>
      <c r="Z279" s="815"/>
      <c r="AA279" s="815"/>
      <c r="AB279" s="5"/>
      <c r="AC279" s="5"/>
      <c r="AD279" s="815"/>
      <c r="AE279" s="815"/>
      <c r="AF279" s="815"/>
      <c r="AG279" s="5"/>
      <c r="AH279" s="815"/>
      <c r="AI279" s="5"/>
      <c r="AJ279" s="5"/>
      <c r="AK279" s="5"/>
      <c r="AL279" s="5"/>
      <c r="AM279" s="5"/>
      <c r="AN279" s="5"/>
      <c r="AO279" s="5"/>
      <c r="AP279" s="5"/>
      <c r="AQ279" s="5"/>
      <c r="AR279" s="5"/>
      <c r="AS279" s="5"/>
    </row>
    <row r="280">
      <c r="A280" s="1298"/>
      <c r="B280" s="1235"/>
      <c r="C280" s="1274"/>
      <c r="D280" s="1274"/>
      <c r="E280" s="1274"/>
      <c r="F280" s="815"/>
      <c r="G280" s="972"/>
      <c r="H280" s="5"/>
      <c r="I280" s="5"/>
      <c r="J280" s="5"/>
      <c r="K280" s="5"/>
      <c r="L280" s="815"/>
      <c r="M280" s="1275"/>
      <c r="N280" s="815"/>
      <c r="O280" s="815"/>
      <c r="P280" s="815"/>
      <c r="Q280" s="815"/>
      <c r="R280" s="815"/>
      <c r="S280" s="815"/>
      <c r="T280" s="815"/>
      <c r="U280" s="815"/>
      <c r="V280" s="815"/>
      <c r="W280" s="5"/>
      <c r="X280" s="815"/>
      <c r="Y280" s="815"/>
      <c r="Z280" s="815"/>
      <c r="AA280" s="815"/>
      <c r="AB280" s="5"/>
      <c r="AC280" s="5"/>
      <c r="AD280" s="815"/>
      <c r="AE280" s="815"/>
      <c r="AF280" s="815"/>
      <c r="AG280" s="5"/>
      <c r="AH280" s="815"/>
      <c r="AI280" s="5"/>
      <c r="AJ280" s="5"/>
      <c r="AK280" s="5"/>
      <c r="AL280" s="5"/>
      <c r="AM280" s="5"/>
      <c r="AN280" s="5"/>
      <c r="AO280" s="5"/>
      <c r="AP280" s="5"/>
      <c r="AQ280" s="5"/>
      <c r="AR280" s="5"/>
      <c r="AS280" s="5"/>
    </row>
    <row r="281">
      <c r="A281" s="1298"/>
      <c r="B281" s="1235"/>
      <c r="C281" s="1274"/>
      <c r="D281" s="1274"/>
      <c r="E281" s="1274"/>
      <c r="F281" s="815"/>
      <c r="G281" s="972"/>
      <c r="H281" s="5"/>
      <c r="I281" s="5"/>
      <c r="J281" s="5"/>
      <c r="K281" s="5"/>
      <c r="L281" s="815"/>
      <c r="M281" s="1275"/>
      <c r="N281" s="815"/>
      <c r="O281" s="815"/>
      <c r="P281" s="815"/>
      <c r="Q281" s="815"/>
      <c r="R281" s="815"/>
      <c r="S281" s="815"/>
      <c r="T281" s="815"/>
      <c r="U281" s="815"/>
      <c r="V281" s="815"/>
      <c r="W281" s="5"/>
      <c r="X281" s="815"/>
      <c r="Y281" s="815"/>
      <c r="Z281" s="815"/>
      <c r="AA281" s="815"/>
      <c r="AB281" s="5"/>
      <c r="AC281" s="5"/>
      <c r="AD281" s="815"/>
      <c r="AE281" s="815"/>
      <c r="AF281" s="815"/>
      <c r="AG281" s="5"/>
      <c r="AH281" s="815"/>
      <c r="AI281" s="5"/>
      <c r="AJ281" s="5"/>
      <c r="AK281" s="5"/>
      <c r="AL281" s="5"/>
      <c r="AM281" s="5"/>
      <c r="AN281" s="5"/>
      <c r="AO281" s="5"/>
      <c r="AP281" s="5"/>
      <c r="AQ281" s="5"/>
      <c r="AR281" s="5"/>
      <c r="AS281" s="5"/>
    </row>
    <row r="282">
      <c r="A282" s="1298"/>
      <c r="B282" s="1235"/>
      <c r="C282" s="1274"/>
      <c r="D282" s="1274"/>
      <c r="E282" s="1274"/>
      <c r="F282" s="815"/>
      <c r="G282" s="972"/>
      <c r="H282" s="5"/>
      <c r="I282" s="5"/>
      <c r="J282" s="5"/>
      <c r="K282" s="5"/>
      <c r="L282" s="815"/>
      <c r="M282" s="1275"/>
      <c r="N282" s="815"/>
      <c r="O282" s="815"/>
      <c r="P282" s="815"/>
      <c r="Q282" s="815"/>
      <c r="R282" s="815"/>
      <c r="S282" s="815"/>
      <c r="T282" s="815"/>
      <c r="U282" s="815"/>
      <c r="V282" s="815"/>
      <c r="W282" s="5"/>
      <c r="X282" s="815"/>
      <c r="Y282" s="815"/>
      <c r="Z282" s="815"/>
      <c r="AA282" s="815"/>
      <c r="AB282" s="5"/>
      <c r="AC282" s="5"/>
      <c r="AD282" s="815"/>
      <c r="AE282" s="815"/>
      <c r="AF282" s="815"/>
      <c r="AG282" s="5"/>
      <c r="AH282" s="815"/>
      <c r="AI282" s="5"/>
      <c r="AJ282" s="5"/>
      <c r="AK282" s="5"/>
      <c r="AL282" s="5"/>
      <c r="AM282" s="5"/>
      <c r="AN282" s="5"/>
      <c r="AO282" s="5"/>
      <c r="AP282" s="5"/>
      <c r="AQ282" s="5"/>
      <c r="AR282" s="5"/>
      <c r="AS282" s="5"/>
    </row>
    <row r="283">
      <c r="A283" s="1298"/>
      <c r="B283" s="1235"/>
      <c r="C283" s="1274"/>
      <c r="D283" s="1274"/>
      <c r="E283" s="1274"/>
      <c r="F283" s="815"/>
      <c r="G283" s="972"/>
      <c r="H283" s="5"/>
      <c r="I283" s="5"/>
      <c r="J283" s="5"/>
      <c r="K283" s="5"/>
      <c r="L283" s="815"/>
      <c r="M283" s="1275"/>
      <c r="N283" s="815"/>
      <c r="O283" s="815"/>
      <c r="P283" s="815"/>
      <c r="Q283" s="815"/>
      <c r="R283" s="815"/>
      <c r="S283" s="815"/>
      <c r="T283" s="815"/>
      <c r="U283" s="815"/>
      <c r="V283" s="815"/>
      <c r="W283" s="5"/>
      <c r="X283" s="815"/>
      <c r="Y283" s="815"/>
      <c r="Z283" s="815"/>
      <c r="AA283" s="815"/>
      <c r="AB283" s="5"/>
      <c r="AC283" s="5"/>
      <c r="AD283" s="815"/>
      <c r="AE283" s="815"/>
      <c r="AF283" s="815"/>
      <c r="AG283" s="5"/>
      <c r="AH283" s="815"/>
      <c r="AI283" s="5"/>
      <c r="AJ283" s="5"/>
      <c r="AK283" s="5"/>
      <c r="AL283" s="5"/>
      <c r="AM283" s="5"/>
      <c r="AN283" s="5"/>
      <c r="AO283" s="5"/>
      <c r="AP283" s="5"/>
      <c r="AQ283" s="5"/>
      <c r="AR283" s="5"/>
      <c r="AS283" s="5"/>
    </row>
    <row r="284">
      <c r="A284" s="1298"/>
      <c r="B284" s="1235"/>
      <c r="C284" s="1274"/>
      <c r="D284" s="1274"/>
      <c r="E284" s="1274"/>
      <c r="F284" s="815"/>
      <c r="G284" s="972"/>
      <c r="H284" s="5"/>
      <c r="I284" s="5"/>
      <c r="J284" s="5"/>
      <c r="K284" s="5"/>
      <c r="L284" s="815"/>
      <c r="M284" s="1275"/>
      <c r="N284" s="815"/>
      <c r="O284" s="815"/>
      <c r="P284" s="815"/>
      <c r="Q284" s="815"/>
      <c r="R284" s="815"/>
      <c r="S284" s="815"/>
      <c r="T284" s="815"/>
      <c r="U284" s="815"/>
      <c r="V284" s="815"/>
      <c r="W284" s="5"/>
      <c r="X284" s="815"/>
      <c r="Y284" s="815"/>
      <c r="Z284" s="815"/>
      <c r="AA284" s="815"/>
      <c r="AB284" s="5"/>
      <c r="AC284" s="5"/>
      <c r="AD284" s="815"/>
      <c r="AE284" s="815"/>
      <c r="AF284" s="815"/>
      <c r="AG284" s="5"/>
      <c r="AH284" s="815"/>
      <c r="AI284" s="5"/>
      <c r="AJ284" s="5"/>
      <c r="AK284" s="5"/>
      <c r="AL284" s="5"/>
      <c r="AM284" s="5"/>
      <c r="AN284" s="5"/>
      <c r="AO284" s="5"/>
      <c r="AP284" s="5"/>
      <c r="AQ284" s="5"/>
      <c r="AR284" s="5"/>
      <c r="AS284" s="5"/>
    </row>
    <row r="285">
      <c r="A285" s="1298"/>
      <c r="B285" s="1235"/>
      <c r="C285" s="1274"/>
      <c r="D285" s="1274"/>
      <c r="E285" s="1274"/>
      <c r="F285" s="815"/>
      <c r="G285" s="972"/>
      <c r="H285" s="5"/>
      <c r="I285" s="5"/>
      <c r="J285" s="5"/>
      <c r="K285" s="5"/>
      <c r="L285" s="815"/>
      <c r="M285" s="1275"/>
      <c r="N285" s="815"/>
      <c r="O285" s="815"/>
      <c r="P285" s="815"/>
      <c r="Q285" s="815"/>
      <c r="R285" s="815"/>
      <c r="S285" s="815"/>
      <c r="T285" s="815"/>
      <c r="U285" s="815"/>
      <c r="V285" s="815"/>
      <c r="W285" s="5"/>
      <c r="X285" s="815"/>
      <c r="Y285" s="815"/>
      <c r="Z285" s="815"/>
      <c r="AA285" s="815"/>
      <c r="AB285" s="5"/>
      <c r="AC285" s="5"/>
      <c r="AD285" s="815"/>
      <c r="AE285" s="815"/>
      <c r="AF285" s="815"/>
      <c r="AG285" s="5"/>
      <c r="AH285" s="815"/>
      <c r="AI285" s="5"/>
      <c r="AJ285" s="5"/>
      <c r="AK285" s="5"/>
      <c r="AL285" s="5"/>
      <c r="AM285" s="5"/>
      <c r="AN285" s="5"/>
      <c r="AO285" s="5"/>
      <c r="AP285" s="5"/>
      <c r="AQ285" s="5"/>
      <c r="AR285" s="5"/>
      <c r="AS285" s="5"/>
    </row>
    <row r="286">
      <c r="A286" s="1298"/>
      <c r="B286" s="1235"/>
      <c r="C286" s="1274"/>
      <c r="D286" s="1274"/>
      <c r="E286" s="1274"/>
      <c r="F286" s="815"/>
      <c r="G286" s="972"/>
      <c r="H286" s="5"/>
      <c r="I286" s="5"/>
      <c r="J286" s="5"/>
      <c r="K286" s="5"/>
      <c r="L286" s="815"/>
      <c r="M286" s="1275"/>
      <c r="N286" s="815"/>
      <c r="O286" s="815"/>
      <c r="P286" s="815"/>
      <c r="Q286" s="815"/>
      <c r="R286" s="815"/>
      <c r="S286" s="815"/>
      <c r="T286" s="815"/>
      <c r="U286" s="815"/>
      <c r="V286" s="815"/>
      <c r="W286" s="5"/>
      <c r="X286" s="815"/>
      <c r="Y286" s="815"/>
      <c r="Z286" s="815"/>
      <c r="AA286" s="815"/>
      <c r="AB286" s="5"/>
      <c r="AC286" s="5"/>
      <c r="AD286" s="815"/>
      <c r="AE286" s="815"/>
      <c r="AF286" s="815"/>
      <c r="AG286" s="5"/>
      <c r="AH286" s="815"/>
      <c r="AI286" s="5"/>
      <c r="AJ286" s="5"/>
      <c r="AK286" s="5"/>
      <c r="AL286" s="5"/>
      <c r="AM286" s="5"/>
      <c r="AN286" s="5"/>
      <c r="AO286" s="5"/>
      <c r="AP286" s="5"/>
      <c r="AQ286" s="5"/>
      <c r="AR286" s="5"/>
      <c r="AS286" s="5"/>
    </row>
    <row r="287">
      <c r="A287" s="1298"/>
      <c r="B287" s="1235"/>
      <c r="C287" s="1274"/>
      <c r="D287" s="1274"/>
      <c r="E287" s="1274"/>
      <c r="F287" s="815"/>
      <c r="G287" s="972"/>
      <c r="H287" s="5"/>
      <c r="I287" s="5"/>
      <c r="J287" s="5"/>
      <c r="K287" s="5"/>
      <c r="L287" s="815"/>
      <c r="M287" s="1275"/>
      <c r="N287" s="815"/>
      <c r="O287" s="815"/>
      <c r="P287" s="815"/>
      <c r="Q287" s="815"/>
      <c r="R287" s="815"/>
      <c r="S287" s="815"/>
      <c r="T287" s="815"/>
      <c r="U287" s="815"/>
      <c r="V287" s="815"/>
      <c r="W287" s="5"/>
      <c r="X287" s="815"/>
      <c r="Y287" s="815"/>
      <c r="Z287" s="815"/>
      <c r="AA287" s="815"/>
      <c r="AB287" s="5"/>
      <c r="AC287" s="5"/>
      <c r="AD287" s="815"/>
      <c r="AE287" s="815"/>
      <c r="AF287" s="815"/>
      <c r="AG287" s="5"/>
      <c r="AH287" s="815"/>
      <c r="AI287" s="5"/>
      <c r="AJ287" s="5"/>
      <c r="AK287" s="5"/>
      <c r="AL287" s="5"/>
      <c r="AM287" s="5"/>
      <c r="AN287" s="5"/>
      <c r="AO287" s="5"/>
      <c r="AP287" s="5"/>
      <c r="AQ287" s="5"/>
      <c r="AR287" s="5"/>
      <c r="AS287" s="5"/>
    </row>
    <row r="288">
      <c r="A288" s="1298"/>
      <c r="B288" s="1235"/>
      <c r="C288" s="1274"/>
      <c r="D288" s="1274"/>
      <c r="E288" s="1274"/>
      <c r="F288" s="815"/>
      <c r="G288" s="972"/>
      <c r="H288" s="5"/>
      <c r="I288" s="5"/>
      <c r="J288" s="5"/>
      <c r="K288" s="5"/>
      <c r="L288" s="815"/>
      <c r="M288" s="1275"/>
      <c r="N288" s="815"/>
      <c r="O288" s="815"/>
      <c r="P288" s="815"/>
      <c r="Q288" s="815"/>
      <c r="R288" s="815"/>
      <c r="S288" s="815"/>
      <c r="T288" s="815"/>
      <c r="U288" s="815"/>
      <c r="V288" s="815"/>
      <c r="W288" s="5"/>
      <c r="X288" s="815"/>
      <c r="Y288" s="815"/>
      <c r="Z288" s="815"/>
      <c r="AA288" s="815"/>
      <c r="AB288" s="5"/>
      <c r="AC288" s="5"/>
      <c r="AD288" s="815"/>
      <c r="AE288" s="815"/>
      <c r="AF288" s="815"/>
      <c r="AG288" s="5"/>
      <c r="AH288" s="815"/>
      <c r="AI288" s="5"/>
      <c r="AJ288" s="5"/>
      <c r="AK288" s="5"/>
      <c r="AL288" s="5"/>
      <c r="AM288" s="5"/>
      <c r="AN288" s="5"/>
      <c r="AO288" s="5"/>
      <c r="AP288" s="5"/>
      <c r="AQ288" s="5"/>
      <c r="AR288" s="5"/>
      <c r="AS288" s="5"/>
    </row>
    <row r="289">
      <c r="A289" s="1298"/>
      <c r="B289" s="1235"/>
      <c r="C289" s="1274"/>
      <c r="D289" s="1274"/>
      <c r="E289" s="1274"/>
      <c r="F289" s="815"/>
      <c r="G289" s="972"/>
      <c r="H289" s="5"/>
      <c r="I289" s="5"/>
      <c r="J289" s="5"/>
      <c r="K289" s="5"/>
      <c r="L289" s="815"/>
      <c r="M289" s="1275"/>
      <c r="N289" s="815"/>
      <c r="O289" s="815"/>
      <c r="P289" s="815"/>
      <c r="Q289" s="815"/>
      <c r="R289" s="815"/>
      <c r="S289" s="815"/>
      <c r="T289" s="815"/>
      <c r="U289" s="815"/>
      <c r="V289" s="815"/>
      <c r="W289" s="5"/>
      <c r="X289" s="815"/>
      <c r="Y289" s="815"/>
      <c r="Z289" s="815"/>
      <c r="AA289" s="815"/>
      <c r="AB289" s="5"/>
      <c r="AC289" s="5"/>
      <c r="AD289" s="815"/>
      <c r="AE289" s="815"/>
      <c r="AF289" s="815"/>
      <c r="AG289" s="5"/>
      <c r="AH289" s="815"/>
      <c r="AI289" s="5"/>
      <c r="AJ289" s="5"/>
      <c r="AK289" s="5"/>
      <c r="AL289" s="5"/>
      <c r="AM289" s="5"/>
      <c r="AN289" s="5"/>
      <c r="AO289" s="5"/>
      <c r="AP289" s="5"/>
      <c r="AQ289" s="5"/>
      <c r="AR289" s="5"/>
      <c r="AS289" s="5"/>
    </row>
    <row r="290">
      <c r="A290" s="1298"/>
      <c r="B290" s="1235"/>
      <c r="C290" s="1274"/>
      <c r="D290" s="1274"/>
      <c r="E290" s="1274"/>
      <c r="F290" s="815"/>
      <c r="G290" s="972"/>
      <c r="H290" s="5"/>
      <c r="I290" s="5"/>
      <c r="J290" s="5"/>
      <c r="K290" s="5"/>
      <c r="L290" s="815"/>
      <c r="M290" s="1275"/>
      <c r="N290" s="815"/>
      <c r="O290" s="815"/>
      <c r="P290" s="815"/>
      <c r="Q290" s="815"/>
      <c r="R290" s="815"/>
      <c r="S290" s="815"/>
      <c r="T290" s="815"/>
      <c r="U290" s="815"/>
      <c r="V290" s="815"/>
      <c r="W290" s="5"/>
      <c r="X290" s="815"/>
      <c r="Y290" s="815"/>
      <c r="Z290" s="815"/>
      <c r="AA290" s="815"/>
      <c r="AB290" s="5"/>
      <c r="AC290" s="5"/>
      <c r="AD290" s="815"/>
      <c r="AE290" s="815"/>
      <c r="AF290" s="815"/>
      <c r="AG290" s="5"/>
      <c r="AH290" s="815"/>
      <c r="AI290" s="5"/>
      <c r="AJ290" s="5"/>
      <c r="AK290" s="5"/>
      <c r="AL290" s="5"/>
      <c r="AM290" s="5"/>
      <c r="AN290" s="5"/>
      <c r="AO290" s="5"/>
      <c r="AP290" s="5"/>
      <c r="AQ290" s="5"/>
      <c r="AR290" s="5"/>
      <c r="AS290" s="5"/>
    </row>
    <row r="291">
      <c r="A291" s="1298"/>
      <c r="B291" s="1235"/>
      <c r="C291" s="1274"/>
      <c r="D291" s="1274"/>
      <c r="E291" s="1274"/>
      <c r="F291" s="815"/>
      <c r="G291" s="972"/>
      <c r="H291" s="5"/>
      <c r="I291" s="5"/>
      <c r="J291" s="5"/>
      <c r="K291" s="5"/>
      <c r="L291" s="815"/>
      <c r="M291" s="1275"/>
      <c r="N291" s="815"/>
      <c r="O291" s="815"/>
      <c r="P291" s="815"/>
      <c r="Q291" s="815"/>
      <c r="R291" s="815"/>
      <c r="S291" s="815"/>
      <c r="T291" s="815"/>
      <c r="U291" s="815"/>
      <c r="V291" s="815"/>
      <c r="W291" s="5"/>
      <c r="X291" s="815"/>
      <c r="Y291" s="815"/>
      <c r="Z291" s="815"/>
      <c r="AA291" s="815"/>
      <c r="AB291" s="5"/>
      <c r="AC291" s="5"/>
      <c r="AD291" s="815"/>
      <c r="AE291" s="815"/>
      <c r="AF291" s="815"/>
      <c r="AG291" s="5"/>
      <c r="AH291" s="815"/>
      <c r="AI291" s="5"/>
      <c r="AJ291" s="5"/>
      <c r="AK291" s="5"/>
      <c r="AL291" s="5"/>
      <c r="AM291" s="5"/>
      <c r="AN291" s="5"/>
      <c r="AO291" s="5"/>
      <c r="AP291" s="5"/>
      <c r="AQ291" s="5"/>
      <c r="AR291" s="5"/>
      <c r="AS291" s="5"/>
    </row>
    <row r="292">
      <c r="A292" s="1298"/>
      <c r="B292" s="1235"/>
      <c r="C292" s="1274"/>
      <c r="D292" s="1274"/>
      <c r="E292" s="1274"/>
      <c r="F292" s="815"/>
      <c r="G292" s="972"/>
      <c r="H292" s="5"/>
      <c r="I292" s="5"/>
      <c r="J292" s="5"/>
      <c r="K292" s="5"/>
      <c r="L292" s="815"/>
      <c r="M292" s="1275"/>
      <c r="N292" s="815"/>
      <c r="O292" s="815"/>
      <c r="P292" s="815"/>
      <c r="Q292" s="815"/>
      <c r="R292" s="815"/>
      <c r="S292" s="815"/>
      <c r="T292" s="815"/>
      <c r="U292" s="815"/>
      <c r="V292" s="815"/>
      <c r="W292" s="5"/>
      <c r="X292" s="815"/>
      <c r="Y292" s="815"/>
      <c r="Z292" s="815"/>
      <c r="AA292" s="815"/>
      <c r="AB292" s="5"/>
      <c r="AC292" s="5"/>
      <c r="AD292" s="815"/>
      <c r="AE292" s="815"/>
      <c r="AF292" s="815"/>
      <c r="AG292" s="5"/>
      <c r="AH292" s="815"/>
      <c r="AI292" s="5"/>
      <c r="AJ292" s="5"/>
      <c r="AK292" s="5"/>
      <c r="AL292" s="5"/>
      <c r="AM292" s="5"/>
      <c r="AN292" s="5"/>
      <c r="AO292" s="5"/>
      <c r="AP292" s="5"/>
      <c r="AQ292" s="5"/>
      <c r="AR292" s="5"/>
      <c r="AS292" s="5"/>
    </row>
    <row r="293">
      <c r="A293" s="1298"/>
      <c r="B293" s="1235"/>
      <c r="C293" s="1274"/>
      <c r="D293" s="1274"/>
      <c r="E293" s="1274"/>
      <c r="F293" s="815"/>
      <c r="G293" s="972"/>
      <c r="H293" s="5"/>
      <c r="I293" s="5"/>
      <c r="J293" s="5"/>
      <c r="K293" s="5"/>
      <c r="L293" s="815"/>
      <c r="M293" s="1275"/>
      <c r="N293" s="815"/>
      <c r="O293" s="815"/>
      <c r="P293" s="815"/>
      <c r="Q293" s="815"/>
      <c r="R293" s="815"/>
      <c r="S293" s="815"/>
      <c r="T293" s="815"/>
      <c r="U293" s="815"/>
      <c r="V293" s="815"/>
      <c r="W293" s="5"/>
      <c r="X293" s="815"/>
      <c r="Y293" s="815"/>
      <c r="Z293" s="815"/>
      <c r="AA293" s="815"/>
      <c r="AB293" s="5"/>
      <c r="AC293" s="5"/>
      <c r="AD293" s="815"/>
      <c r="AE293" s="815"/>
      <c r="AF293" s="815"/>
      <c r="AG293" s="5"/>
      <c r="AH293" s="815"/>
      <c r="AI293" s="5"/>
      <c r="AJ293" s="5"/>
      <c r="AK293" s="5"/>
      <c r="AL293" s="5"/>
      <c r="AM293" s="5"/>
      <c r="AN293" s="5"/>
      <c r="AO293" s="5"/>
      <c r="AP293" s="5"/>
      <c r="AQ293" s="5"/>
      <c r="AR293" s="5"/>
      <c r="AS293" s="5"/>
    </row>
    <row r="294">
      <c r="A294" s="1298"/>
      <c r="B294" s="1235"/>
      <c r="C294" s="1274"/>
      <c r="D294" s="1274"/>
      <c r="E294" s="1274"/>
      <c r="F294" s="815"/>
      <c r="G294" s="972"/>
      <c r="H294" s="5"/>
      <c r="I294" s="5"/>
      <c r="J294" s="5"/>
      <c r="K294" s="5"/>
      <c r="L294" s="815"/>
      <c r="M294" s="1275"/>
      <c r="N294" s="815"/>
      <c r="O294" s="815"/>
      <c r="P294" s="815"/>
      <c r="Q294" s="815"/>
      <c r="R294" s="815"/>
      <c r="S294" s="815"/>
      <c r="T294" s="815"/>
      <c r="U294" s="815"/>
      <c r="V294" s="815"/>
      <c r="W294" s="5"/>
      <c r="X294" s="815"/>
      <c r="Y294" s="815"/>
      <c r="Z294" s="815"/>
      <c r="AA294" s="815"/>
      <c r="AB294" s="5"/>
      <c r="AC294" s="5"/>
      <c r="AD294" s="815"/>
      <c r="AE294" s="815"/>
      <c r="AF294" s="815"/>
      <c r="AG294" s="5"/>
      <c r="AH294" s="815"/>
      <c r="AI294" s="5"/>
      <c r="AJ294" s="5"/>
      <c r="AK294" s="5"/>
      <c r="AL294" s="5"/>
      <c r="AM294" s="5"/>
      <c r="AN294" s="5"/>
      <c r="AO294" s="5"/>
      <c r="AP294" s="5"/>
      <c r="AQ294" s="5"/>
      <c r="AR294" s="5"/>
      <c r="AS294" s="5"/>
    </row>
    <row r="295">
      <c r="A295" s="1298"/>
      <c r="B295" s="1235"/>
      <c r="C295" s="1274"/>
      <c r="D295" s="1274"/>
      <c r="E295" s="1274"/>
      <c r="F295" s="815"/>
      <c r="G295" s="972"/>
      <c r="H295" s="5"/>
      <c r="I295" s="5"/>
      <c r="J295" s="5"/>
      <c r="K295" s="5"/>
      <c r="L295" s="815"/>
      <c r="M295" s="1275"/>
      <c r="N295" s="815"/>
      <c r="O295" s="815"/>
      <c r="P295" s="815"/>
      <c r="Q295" s="815"/>
      <c r="R295" s="815"/>
      <c r="S295" s="815"/>
      <c r="T295" s="815"/>
      <c r="U295" s="815"/>
      <c r="V295" s="815"/>
      <c r="W295" s="5"/>
      <c r="X295" s="815"/>
      <c r="Y295" s="815"/>
      <c r="Z295" s="815"/>
      <c r="AA295" s="815"/>
      <c r="AB295" s="5"/>
      <c r="AC295" s="5"/>
      <c r="AD295" s="815"/>
      <c r="AE295" s="815"/>
      <c r="AF295" s="815"/>
      <c r="AG295" s="5"/>
      <c r="AH295" s="815"/>
      <c r="AI295" s="5"/>
      <c r="AJ295" s="5"/>
      <c r="AK295" s="5"/>
      <c r="AL295" s="5"/>
      <c r="AM295" s="5"/>
      <c r="AN295" s="5"/>
      <c r="AO295" s="5"/>
      <c r="AP295" s="5"/>
      <c r="AQ295" s="5"/>
      <c r="AR295" s="5"/>
      <c r="AS295" s="5"/>
    </row>
    <row r="296">
      <c r="A296" s="1298"/>
      <c r="B296" s="1235"/>
      <c r="C296" s="1274"/>
      <c r="D296" s="1274"/>
      <c r="E296" s="1274"/>
      <c r="F296" s="815"/>
      <c r="G296" s="972"/>
      <c r="H296" s="5"/>
      <c r="I296" s="5"/>
      <c r="J296" s="5"/>
      <c r="K296" s="5"/>
      <c r="L296" s="815"/>
      <c r="M296" s="1275"/>
      <c r="N296" s="815"/>
      <c r="O296" s="815"/>
      <c r="P296" s="815"/>
      <c r="Q296" s="815"/>
      <c r="R296" s="815"/>
      <c r="S296" s="815"/>
      <c r="T296" s="815"/>
      <c r="U296" s="815"/>
      <c r="V296" s="815"/>
      <c r="W296" s="5"/>
      <c r="X296" s="815"/>
      <c r="Y296" s="815"/>
      <c r="Z296" s="815"/>
      <c r="AA296" s="815"/>
      <c r="AB296" s="5"/>
      <c r="AC296" s="5"/>
      <c r="AD296" s="815"/>
      <c r="AE296" s="815"/>
      <c r="AF296" s="815"/>
      <c r="AG296" s="5"/>
      <c r="AH296" s="815"/>
      <c r="AI296" s="5"/>
      <c r="AJ296" s="5"/>
      <c r="AK296" s="5"/>
      <c r="AL296" s="5"/>
      <c r="AM296" s="5"/>
      <c r="AN296" s="5"/>
      <c r="AO296" s="5"/>
      <c r="AP296" s="5"/>
      <c r="AQ296" s="5"/>
      <c r="AR296" s="5"/>
      <c r="AS296" s="5"/>
    </row>
    <row r="297">
      <c r="A297" s="1298"/>
      <c r="B297" s="1235"/>
      <c r="C297" s="1274"/>
      <c r="D297" s="1274"/>
      <c r="E297" s="1274"/>
      <c r="F297" s="815"/>
      <c r="G297" s="972"/>
      <c r="H297" s="5"/>
      <c r="I297" s="5"/>
      <c r="J297" s="5"/>
      <c r="K297" s="5"/>
      <c r="L297" s="815"/>
      <c r="M297" s="1275"/>
      <c r="N297" s="815"/>
      <c r="O297" s="815"/>
      <c r="P297" s="815"/>
      <c r="Q297" s="815"/>
      <c r="R297" s="815"/>
      <c r="S297" s="815"/>
      <c r="T297" s="815"/>
      <c r="U297" s="815"/>
      <c r="V297" s="815"/>
      <c r="W297" s="5"/>
      <c r="X297" s="815"/>
      <c r="Y297" s="815"/>
      <c r="Z297" s="815"/>
      <c r="AA297" s="815"/>
      <c r="AB297" s="5"/>
      <c r="AC297" s="5"/>
      <c r="AD297" s="815"/>
      <c r="AE297" s="815"/>
      <c r="AF297" s="815"/>
      <c r="AG297" s="5"/>
      <c r="AH297" s="815"/>
      <c r="AI297" s="5"/>
      <c r="AJ297" s="5"/>
      <c r="AK297" s="5"/>
      <c r="AL297" s="5"/>
      <c r="AM297" s="5"/>
      <c r="AN297" s="5"/>
      <c r="AO297" s="5"/>
      <c r="AP297" s="5"/>
      <c r="AQ297" s="5"/>
      <c r="AR297" s="5"/>
      <c r="AS297" s="5"/>
    </row>
    <row r="298">
      <c r="A298" s="1298"/>
      <c r="B298" s="1235"/>
      <c r="C298" s="1274"/>
      <c r="D298" s="1274"/>
      <c r="E298" s="1274"/>
      <c r="F298" s="815"/>
      <c r="G298" s="972"/>
      <c r="H298" s="5"/>
      <c r="I298" s="5"/>
      <c r="J298" s="5"/>
      <c r="K298" s="5"/>
      <c r="L298" s="815"/>
      <c r="M298" s="1275"/>
      <c r="N298" s="815"/>
      <c r="O298" s="815"/>
      <c r="P298" s="815"/>
      <c r="Q298" s="815"/>
      <c r="R298" s="815"/>
      <c r="S298" s="815"/>
      <c r="T298" s="815"/>
      <c r="U298" s="815"/>
      <c r="V298" s="815"/>
      <c r="W298" s="5"/>
      <c r="X298" s="815"/>
      <c r="Y298" s="815"/>
      <c r="Z298" s="815"/>
      <c r="AA298" s="815"/>
      <c r="AB298" s="5"/>
      <c r="AC298" s="5"/>
      <c r="AD298" s="815"/>
      <c r="AE298" s="815"/>
      <c r="AF298" s="815"/>
      <c r="AG298" s="5"/>
      <c r="AH298" s="815"/>
      <c r="AI298" s="5"/>
      <c r="AJ298" s="5"/>
      <c r="AK298" s="5"/>
      <c r="AL298" s="5"/>
      <c r="AM298" s="5"/>
      <c r="AN298" s="5"/>
      <c r="AO298" s="5"/>
      <c r="AP298" s="5"/>
      <c r="AQ298" s="5"/>
      <c r="AR298" s="5"/>
      <c r="AS298" s="5"/>
    </row>
    <row r="299">
      <c r="A299" s="1298"/>
      <c r="B299" s="1235"/>
      <c r="C299" s="1274"/>
      <c r="D299" s="1274"/>
      <c r="E299" s="1274"/>
      <c r="F299" s="815"/>
      <c r="G299" s="972"/>
      <c r="H299" s="5"/>
      <c r="I299" s="5"/>
      <c r="J299" s="5"/>
      <c r="K299" s="5"/>
      <c r="L299" s="815"/>
      <c r="M299" s="1275"/>
      <c r="N299" s="815"/>
      <c r="O299" s="815"/>
      <c r="P299" s="815"/>
      <c r="Q299" s="815"/>
      <c r="R299" s="815"/>
      <c r="S299" s="815"/>
      <c r="T299" s="815"/>
      <c r="U299" s="815"/>
      <c r="V299" s="815"/>
      <c r="W299" s="5"/>
      <c r="X299" s="815"/>
      <c r="Y299" s="815"/>
      <c r="Z299" s="815"/>
      <c r="AA299" s="815"/>
      <c r="AB299" s="5"/>
      <c r="AC299" s="5"/>
      <c r="AD299" s="815"/>
      <c r="AE299" s="815"/>
      <c r="AF299" s="815"/>
      <c r="AG299" s="5"/>
      <c r="AH299" s="815"/>
      <c r="AI299" s="5"/>
      <c r="AJ299" s="5"/>
      <c r="AK299" s="5"/>
      <c r="AL299" s="5"/>
      <c r="AM299" s="5"/>
      <c r="AN299" s="5"/>
      <c r="AO299" s="5"/>
      <c r="AP299" s="5"/>
      <c r="AQ299" s="5"/>
      <c r="AR299" s="5"/>
      <c r="AS299" s="5"/>
    </row>
    <row r="300">
      <c r="A300" s="1298"/>
      <c r="B300" s="1235"/>
      <c r="C300" s="1274"/>
      <c r="D300" s="1274"/>
      <c r="E300" s="1274"/>
      <c r="F300" s="815"/>
      <c r="G300" s="972"/>
      <c r="H300" s="5"/>
      <c r="I300" s="5"/>
      <c r="J300" s="5"/>
      <c r="K300" s="5"/>
      <c r="L300" s="815"/>
      <c r="M300" s="1275"/>
      <c r="N300" s="815"/>
      <c r="O300" s="815"/>
      <c r="P300" s="815"/>
      <c r="Q300" s="815"/>
      <c r="R300" s="815"/>
      <c r="S300" s="815"/>
      <c r="T300" s="815"/>
      <c r="U300" s="815"/>
      <c r="V300" s="815"/>
      <c r="W300" s="5"/>
      <c r="X300" s="815"/>
      <c r="Y300" s="815"/>
      <c r="Z300" s="815"/>
      <c r="AA300" s="815"/>
      <c r="AB300" s="5"/>
      <c r="AC300" s="5"/>
      <c r="AD300" s="815"/>
      <c r="AE300" s="815"/>
      <c r="AF300" s="815"/>
      <c r="AG300" s="5"/>
      <c r="AH300" s="815"/>
      <c r="AI300" s="5"/>
      <c r="AJ300" s="5"/>
      <c r="AK300" s="5"/>
      <c r="AL300" s="5"/>
      <c r="AM300" s="5"/>
      <c r="AN300" s="5"/>
      <c r="AO300" s="5"/>
      <c r="AP300" s="5"/>
      <c r="AQ300" s="5"/>
      <c r="AR300" s="5"/>
      <c r="AS300" s="5"/>
    </row>
    <row r="301">
      <c r="A301" s="1298"/>
      <c r="B301" s="1235"/>
      <c r="C301" s="1274"/>
      <c r="D301" s="1274"/>
      <c r="E301" s="1274"/>
      <c r="F301" s="815"/>
      <c r="G301" s="972"/>
      <c r="H301" s="5"/>
      <c r="I301" s="5"/>
      <c r="J301" s="5"/>
      <c r="K301" s="5"/>
      <c r="L301" s="815"/>
      <c r="M301" s="1275"/>
      <c r="N301" s="815"/>
      <c r="O301" s="815"/>
      <c r="P301" s="815"/>
      <c r="Q301" s="815"/>
      <c r="R301" s="815"/>
      <c r="S301" s="815"/>
      <c r="T301" s="815"/>
      <c r="U301" s="815"/>
      <c r="V301" s="815"/>
      <c r="W301" s="5"/>
      <c r="X301" s="815"/>
      <c r="Y301" s="815"/>
      <c r="Z301" s="815"/>
      <c r="AA301" s="815"/>
      <c r="AB301" s="5"/>
      <c r="AC301" s="5"/>
      <c r="AD301" s="815"/>
      <c r="AE301" s="815"/>
      <c r="AF301" s="815"/>
      <c r="AG301" s="5"/>
      <c r="AH301" s="815"/>
      <c r="AI301" s="5"/>
      <c r="AJ301" s="5"/>
      <c r="AK301" s="5"/>
      <c r="AL301" s="5"/>
      <c r="AM301" s="5"/>
      <c r="AN301" s="5"/>
      <c r="AO301" s="5"/>
      <c r="AP301" s="5"/>
      <c r="AQ301" s="5"/>
      <c r="AR301" s="5"/>
      <c r="AS301" s="5"/>
    </row>
    <row r="302">
      <c r="A302" s="1298"/>
      <c r="B302" s="1235"/>
      <c r="C302" s="1274"/>
      <c r="D302" s="1274"/>
      <c r="E302" s="1274"/>
      <c r="F302" s="815"/>
      <c r="G302" s="972"/>
      <c r="H302" s="5"/>
      <c r="I302" s="5"/>
      <c r="J302" s="5"/>
      <c r="K302" s="5"/>
      <c r="L302" s="815"/>
      <c r="M302" s="1275"/>
      <c r="N302" s="815"/>
      <c r="O302" s="815"/>
      <c r="P302" s="815"/>
      <c r="Q302" s="815"/>
      <c r="R302" s="815"/>
      <c r="S302" s="815"/>
      <c r="T302" s="815"/>
      <c r="U302" s="815"/>
      <c r="V302" s="815"/>
      <c r="W302" s="5"/>
      <c r="X302" s="815"/>
      <c r="Y302" s="815"/>
      <c r="Z302" s="815"/>
      <c r="AA302" s="815"/>
      <c r="AB302" s="5"/>
      <c r="AC302" s="5"/>
      <c r="AD302" s="815"/>
      <c r="AE302" s="815"/>
      <c r="AF302" s="815"/>
      <c r="AG302" s="5"/>
      <c r="AH302" s="815"/>
      <c r="AI302" s="5"/>
      <c r="AJ302" s="5"/>
      <c r="AK302" s="5"/>
      <c r="AL302" s="5"/>
      <c r="AM302" s="5"/>
      <c r="AN302" s="5"/>
      <c r="AO302" s="5"/>
      <c r="AP302" s="5"/>
      <c r="AQ302" s="5"/>
      <c r="AR302" s="5"/>
      <c r="AS302" s="5"/>
    </row>
    <row r="303">
      <c r="A303" s="1298"/>
      <c r="B303" s="1235"/>
      <c r="C303" s="1274"/>
      <c r="D303" s="1274"/>
      <c r="E303" s="1274"/>
      <c r="F303" s="815"/>
      <c r="G303" s="972"/>
      <c r="H303" s="5"/>
      <c r="I303" s="5"/>
      <c r="J303" s="5"/>
      <c r="K303" s="5"/>
      <c r="L303" s="815"/>
      <c r="M303" s="1275"/>
      <c r="N303" s="815"/>
      <c r="O303" s="815"/>
      <c r="P303" s="815"/>
      <c r="Q303" s="815"/>
      <c r="R303" s="815"/>
      <c r="S303" s="815"/>
      <c r="T303" s="815"/>
      <c r="U303" s="815"/>
      <c r="V303" s="815"/>
      <c r="W303" s="5"/>
      <c r="X303" s="815"/>
      <c r="Y303" s="815"/>
      <c r="Z303" s="815"/>
      <c r="AA303" s="815"/>
      <c r="AB303" s="5"/>
      <c r="AC303" s="5"/>
      <c r="AD303" s="815"/>
      <c r="AE303" s="815"/>
      <c r="AF303" s="815"/>
      <c r="AG303" s="5"/>
      <c r="AH303" s="815"/>
      <c r="AI303" s="5"/>
      <c r="AJ303" s="5"/>
      <c r="AK303" s="5"/>
      <c r="AL303" s="5"/>
      <c r="AM303" s="5"/>
      <c r="AN303" s="5"/>
      <c r="AO303" s="5"/>
      <c r="AP303" s="5"/>
      <c r="AQ303" s="5"/>
      <c r="AR303" s="5"/>
      <c r="AS303" s="5"/>
    </row>
    <row r="304">
      <c r="A304" s="1298"/>
      <c r="B304" s="1235"/>
      <c r="C304" s="1274"/>
      <c r="D304" s="1274"/>
      <c r="E304" s="1274"/>
      <c r="F304" s="815"/>
      <c r="G304" s="972"/>
      <c r="H304" s="5"/>
      <c r="I304" s="5"/>
      <c r="J304" s="5"/>
      <c r="K304" s="5"/>
      <c r="L304" s="815"/>
      <c r="M304" s="1275"/>
      <c r="N304" s="815"/>
      <c r="O304" s="815"/>
      <c r="P304" s="815"/>
      <c r="Q304" s="815"/>
      <c r="R304" s="815"/>
      <c r="S304" s="815"/>
      <c r="T304" s="815"/>
      <c r="U304" s="815"/>
      <c r="V304" s="815"/>
      <c r="W304" s="5"/>
      <c r="X304" s="815"/>
      <c r="Y304" s="815"/>
      <c r="Z304" s="815"/>
      <c r="AA304" s="815"/>
      <c r="AB304" s="5"/>
      <c r="AC304" s="5"/>
      <c r="AD304" s="815"/>
      <c r="AE304" s="815"/>
      <c r="AF304" s="815"/>
      <c r="AG304" s="5"/>
      <c r="AH304" s="815"/>
      <c r="AI304" s="5"/>
      <c r="AJ304" s="5"/>
      <c r="AK304" s="5"/>
      <c r="AL304" s="5"/>
      <c r="AM304" s="5"/>
      <c r="AN304" s="5"/>
      <c r="AO304" s="5"/>
      <c r="AP304" s="5"/>
      <c r="AQ304" s="5"/>
      <c r="AR304" s="5"/>
      <c r="AS304" s="5"/>
    </row>
    <row r="305">
      <c r="A305" s="1298"/>
      <c r="B305" s="1235"/>
      <c r="C305" s="1274"/>
      <c r="D305" s="1274"/>
      <c r="E305" s="1274"/>
      <c r="F305" s="815"/>
      <c r="G305" s="972"/>
      <c r="H305" s="5"/>
      <c r="I305" s="5"/>
      <c r="J305" s="5"/>
      <c r="K305" s="5"/>
      <c r="L305" s="815"/>
      <c r="M305" s="1275"/>
      <c r="N305" s="815"/>
      <c r="O305" s="815"/>
      <c r="P305" s="815"/>
      <c r="Q305" s="815"/>
      <c r="R305" s="815"/>
      <c r="S305" s="815"/>
      <c r="T305" s="815"/>
      <c r="U305" s="815"/>
      <c r="V305" s="815"/>
      <c r="W305" s="5"/>
      <c r="X305" s="815"/>
      <c r="Y305" s="815"/>
      <c r="Z305" s="815"/>
      <c r="AA305" s="815"/>
      <c r="AB305" s="5"/>
      <c r="AC305" s="5"/>
      <c r="AD305" s="815"/>
      <c r="AE305" s="815"/>
      <c r="AF305" s="815"/>
      <c r="AG305" s="5"/>
      <c r="AH305" s="815"/>
      <c r="AI305" s="5"/>
      <c r="AJ305" s="5"/>
      <c r="AK305" s="5"/>
      <c r="AL305" s="5"/>
      <c r="AM305" s="5"/>
      <c r="AN305" s="5"/>
      <c r="AO305" s="5"/>
      <c r="AP305" s="5"/>
      <c r="AQ305" s="5"/>
      <c r="AR305" s="5"/>
      <c r="AS305" s="5"/>
    </row>
    <row r="306">
      <c r="A306" s="1298"/>
      <c r="B306" s="1235"/>
      <c r="C306" s="1274"/>
      <c r="D306" s="1274"/>
      <c r="E306" s="1274"/>
      <c r="F306" s="815"/>
      <c r="G306" s="972"/>
      <c r="H306" s="5"/>
      <c r="I306" s="5"/>
      <c r="J306" s="5"/>
      <c r="K306" s="5"/>
      <c r="L306" s="815"/>
      <c r="M306" s="1275"/>
      <c r="N306" s="815"/>
      <c r="O306" s="815"/>
      <c r="P306" s="815"/>
      <c r="Q306" s="815"/>
      <c r="R306" s="815"/>
      <c r="S306" s="815"/>
      <c r="T306" s="815"/>
      <c r="U306" s="815"/>
      <c r="V306" s="815"/>
      <c r="W306" s="5"/>
      <c r="X306" s="815"/>
      <c r="Y306" s="815"/>
      <c r="Z306" s="815"/>
      <c r="AA306" s="815"/>
      <c r="AB306" s="5"/>
      <c r="AC306" s="5"/>
      <c r="AD306" s="815"/>
      <c r="AE306" s="815"/>
      <c r="AF306" s="815"/>
      <c r="AG306" s="5"/>
      <c r="AH306" s="815"/>
      <c r="AI306" s="5"/>
      <c r="AJ306" s="5"/>
      <c r="AK306" s="5"/>
      <c r="AL306" s="5"/>
      <c r="AM306" s="5"/>
      <c r="AN306" s="5"/>
      <c r="AO306" s="5"/>
      <c r="AP306" s="5"/>
      <c r="AQ306" s="5"/>
      <c r="AR306" s="5"/>
      <c r="AS306" s="5"/>
    </row>
    <row r="307">
      <c r="A307" s="1298"/>
      <c r="B307" s="1235"/>
      <c r="C307" s="1274"/>
      <c r="D307" s="1274"/>
      <c r="E307" s="1274"/>
      <c r="F307" s="815"/>
      <c r="G307" s="972"/>
      <c r="H307" s="5"/>
      <c r="I307" s="5"/>
      <c r="J307" s="5"/>
      <c r="K307" s="5"/>
      <c r="L307" s="815"/>
      <c r="M307" s="1275"/>
      <c r="N307" s="815"/>
      <c r="O307" s="815"/>
      <c r="P307" s="815"/>
      <c r="Q307" s="815"/>
      <c r="R307" s="815"/>
      <c r="S307" s="815"/>
      <c r="T307" s="815"/>
      <c r="U307" s="815"/>
      <c r="V307" s="815"/>
      <c r="W307" s="5"/>
      <c r="X307" s="815"/>
      <c r="Y307" s="815"/>
      <c r="Z307" s="815"/>
      <c r="AA307" s="815"/>
      <c r="AB307" s="5"/>
      <c r="AC307" s="5"/>
      <c r="AD307" s="815"/>
      <c r="AE307" s="815"/>
      <c r="AF307" s="815"/>
      <c r="AG307" s="5"/>
      <c r="AH307" s="815"/>
      <c r="AI307" s="5"/>
      <c r="AJ307" s="5"/>
      <c r="AK307" s="5"/>
      <c r="AL307" s="5"/>
      <c r="AM307" s="5"/>
      <c r="AN307" s="5"/>
      <c r="AO307" s="5"/>
      <c r="AP307" s="5"/>
      <c r="AQ307" s="5"/>
      <c r="AR307" s="5"/>
      <c r="AS307" s="5"/>
    </row>
    <row r="308">
      <c r="A308" s="1298"/>
      <c r="B308" s="1235"/>
      <c r="C308" s="1274"/>
      <c r="D308" s="1274"/>
      <c r="E308" s="1274"/>
      <c r="F308" s="815"/>
      <c r="G308" s="972"/>
      <c r="H308" s="5"/>
      <c r="I308" s="5"/>
      <c r="J308" s="5"/>
      <c r="K308" s="5"/>
      <c r="L308" s="815"/>
      <c r="M308" s="1275"/>
      <c r="N308" s="815"/>
      <c r="O308" s="815"/>
      <c r="P308" s="815"/>
      <c r="Q308" s="815"/>
      <c r="R308" s="815"/>
      <c r="S308" s="815"/>
      <c r="T308" s="815"/>
      <c r="U308" s="815"/>
      <c r="V308" s="815"/>
      <c r="W308" s="5"/>
      <c r="X308" s="815"/>
      <c r="Y308" s="815"/>
      <c r="Z308" s="815"/>
      <c r="AA308" s="815"/>
      <c r="AB308" s="5"/>
      <c r="AC308" s="5"/>
      <c r="AD308" s="815"/>
      <c r="AE308" s="815"/>
      <c r="AF308" s="815"/>
      <c r="AG308" s="5"/>
      <c r="AH308" s="815"/>
      <c r="AI308" s="5"/>
      <c r="AJ308" s="5"/>
      <c r="AK308" s="5"/>
      <c r="AL308" s="5"/>
      <c r="AM308" s="5"/>
      <c r="AN308" s="5"/>
      <c r="AO308" s="5"/>
      <c r="AP308" s="5"/>
      <c r="AQ308" s="5"/>
      <c r="AR308" s="5"/>
      <c r="AS308" s="5"/>
    </row>
    <row r="309">
      <c r="A309" s="1298"/>
      <c r="B309" s="1235"/>
      <c r="C309" s="1274"/>
      <c r="D309" s="1274"/>
      <c r="E309" s="1274"/>
      <c r="F309" s="815"/>
      <c r="G309" s="972"/>
      <c r="H309" s="5"/>
      <c r="I309" s="5"/>
      <c r="J309" s="5"/>
      <c r="K309" s="5"/>
      <c r="L309" s="815"/>
      <c r="M309" s="1275"/>
      <c r="N309" s="815"/>
      <c r="O309" s="815"/>
      <c r="P309" s="815"/>
      <c r="Q309" s="815"/>
      <c r="R309" s="815"/>
      <c r="S309" s="815"/>
      <c r="T309" s="815"/>
      <c r="U309" s="815"/>
      <c r="V309" s="815"/>
      <c r="W309" s="5"/>
      <c r="X309" s="815"/>
      <c r="Y309" s="815"/>
      <c r="Z309" s="815"/>
      <c r="AA309" s="815"/>
      <c r="AB309" s="5"/>
      <c r="AC309" s="5"/>
      <c r="AD309" s="815"/>
      <c r="AE309" s="815"/>
      <c r="AF309" s="815"/>
      <c r="AG309" s="5"/>
      <c r="AH309" s="815"/>
      <c r="AI309" s="5"/>
      <c r="AJ309" s="5"/>
      <c r="AK309" s="5"/>
      <c r="AL309" s="5"/>
      <c r="AM309" s="5"/>
      <c r="AN309" s="5"/>
      <c r="AO309" s="5"/>
      <c r="AP309" s="5"/>
      <c r="AQ309" s="5"/>
      <c r="AR309" s="5"/>
      <c r="AS309" s="5"/>
    </row>
    <row r="310">
      <c r="A310" s="1298"/>
      <c r="B310" s="1235"/>
      <c r="C310" s="1274"/>
      <c r="D310" s="1274"/>
      <c r="E310" s="1274"/>
      <c r="F310" s="815"/>
      <c r="G310" s="972"/>
      <c r="H310" s="5"/>
      <c r="I310" s="5"/>
      <c r="J310" s="5"/>
      <c r="K310" s="5"/>
      <c r="L310" s="815"/>
      <c r="M310" s="1275"/>
      <c r="N310" s="815"/>
      <c r="O310" s="815"/>
      <c r="P310" s="815"/>
      <c r="Q310" s="815"/>
      <c r="R310" s="815"/>
      <c r="S310" s="815"/>
      <c r="T310" s="815"/>
      <c r="U310" s="815"/>
      <c r="V310" s="815"/>
      <c r="W310" s="5"/>
      <c r="X310" s="815"/>
      <c r="Y310" s="815"/>
      <c r="Z310" s="815"/>
      <c r="AA310" s="815"/>
      <c r="AB310" s="5"/>
      <c r="AC310" s="5"/>
      <c r="AD310" s="815"/>
      <c r="AE310" s="815"/>
      <c r="AF310" s="815"/>
      <c r="AG310" s="5"/>
      <c r="AH310" s="815"/>
      <c r="AI310" s="5"/>
      <c r="AJ310" s="5"/>
      <c r="AK310" s="5"/>
      <c r="AL310" s="5"/>
      <c r="AM310" s="5"/>
      <c r="AN310" s="5"/>
      <c r="AO310" s="5"/>
      <c r="AP310" s="5"/>
      <c r="AQ310" s="5"/>
      <c r="AR310" s="5"/>
      <c r="AS310" s="5"/>
    </row>
    <row r="311">
      <c r="A311" s="1298"/>
      <c r="B311" s="1235"/>
      <c r="C311" s="1274"/>
      <c r="D311" s="1274"/>
      <c r="E311" s="1274"/>
      <c r="F311" s="815"/>
      <c r="G311" s="972"/>
      <c r="H311" s="5"/>
      <c r="I311" s="5"/>
      <c r="J311" s="5"/>
      <c r="K311" s="5"/>
      <c r="L311" s="815"/>
      <c r="M311" s="1275"/>
      <c r="N311" s="815"/>
      <c r="O311" s="815"/>
      <c r="P311" s="815"/>
      <c r="Q311" s="815"/>
      <c r="R311" s="815"/>
      <c r="S311" s="815"/>
      <c r="T311" s="815"/>
      <c r="U311" s="815"/>
      <c r="V311" s="815"/>
      <c r="W311" s="5"/>
      <c r="X311" s="815"/>
      <c r="Y311" s="815"/>
      <c r="Z311" s="815"/>
      <c r="AA311" s="815"/>
      <c r="AB311" s="5"/>
      <c r="AC311" s="5"/>
      <c r="AD311" s="815"/>
      <c r="AE311" s="815"/>
      <c r="AF311" s="815"/>
      <c r="AG311" s="5"/>
      <c r="AH311" s="815"/>
      <c r="AI311" s="5"/>
      <c r="AJ311" s="5"/>
      <c r="AK311" s="5"/>
      <c r="AL311" s="5"/>
      <c r="AM311" s="5"/>
      <c r="AN311" s="5"/>
      <c r="AO311" s="5"/>
      <c r="AP311" s="5"/>
      <c r="AQ311" s="5"/>
      <c r="AR311" s="5"/>
      <c r="AS311" s="5"/>
    </row>
    <row r="312">
      <c r="A312" s="1298"/>
      <c r="B312" s="1235"/>
      <c r="C312" s="1274"/>
      <c r="D312" s="1274"/>
      <c r="E312" s="1274"/>
      <c r="F312" s="815"/>
      <c r="G312" s="972"/>
      <c r="H312" s="5"/>
      <c r="I312" s="5"/>
      <c r="J312" s="5"/>
      <c r="K312" s="5"/>
      <c r="L312" s="815"/>
      <c r="M312" s="1275"/>
      <c r="N312" s="815"/>
      <c r="O312" s="815"/>
      <c r="P312" s="815"/>
      <c r="Q312" s="815"/>
      <c r="R312" s="815"/>
      <c r="S312" s="815"/>
      <c r="T312" s="815"/>
      <c r="U312" s="815"/>
      <c r="V312" s="815"/>
      <c r="W312" s="5"/>
      <c r="X312" s="815"/>
      <c r="Y312" s="815"/>
      <c r="Z312" s="815"/>
      <c r="AA312" s="815"/>
      <c r="AB312" s="5"/>
      <c r="AC312" s="5"/>
      <c r="AD312" s="815"/>
      <c r="AE312" s="815"/>
      <c r="AF312" s="815"/>
      <c r="AG312" s="5"/>
      <c r="AH312" s="815"/>
      <c r="AI312" s="5"/>
      <c r="AJ312" s="5"/>
      <c r="AK312" s="5"/>
      <c r="AL312" s="5"/>
      <c r="AM312" s="5"/>
      <c r="AN312" s="5"/>
      <c r="AO312" s="5"/>
      <c r="AP312" s="5"/>
      <c r="AQ312" s="5"/>
      <c r="AR312" s="5"/>
      <c r="AS312" s="5"/>
    </row>
    <row r="313">
      <c r="A313" s="1298"/>
      <c r="B313" s="1235"/>
      <c r="C313" s="1274"/>
      <c r="D313" s="1274"/>
      <c r="E313" s="1274"/>
      <c r="F313" s="815"/>
      <c r="G313" s="972"/>
      <c r="H313" s="5"/>
      <c r="I313" s="5"/>
      <c r="J313" s="5"/>
      <c r="K313" s="5"/>
      <c r="L313" s="815"/>
      <c r="M313" s="1275"/>
      <c r="N313" s="815"/>
      <c r="O313" s="815"/>
      <c r="P313" s="815"/>
      <c r="Q313" s="815"/>
      <c r="R313" s="815"/>
      <c r="S313" s="815"/>
      <c r="T313" s="815"/>
      <c r="U313" s="815"/>
      <c r="V313" s="815"/>
      <c r="W313" s="5"/>
      <c r="X313" s="815"/>
      <c r="Y313" s="815"/>
      <c r="Z313" s="815"/>
      <c r="AA313" s="815"/>
      <c r="AB313" s="5"/>
      <c r="AC313" s="5"/>
      <c r="AD313" s="815"/>
      <c r="AE313" s="815"/>
      <c r="AF313" s="815"/>
      <c r="AG313" s="5"/>
      <c r="AH313" s="815"/>
      <c r="AI313" s="5"/>
      <c r="AJ313" s="5"/>
      <c r="AK313" s="5"/>
      <c r="AL313" s="5"/>
      <c r="AM313" s="5"/>
      <c r="AN313" s="5"/>
      <c r="AO313" s="5"/>
      <c r="AP313" s="5"/>
      <c r="AQ313" s="5"/>
      <c r="AR313" s="5"/>
      <c r="AS313" s="5"/>
    </row>
    <row r="314">
      <c r="A314" s="1298"/>
      <c r="B314" s="1235"/>
      <c r="C314" s="1274"/>
      <c r="D314" s="1274"/>
      <c r="E314" s="1274"/>
      <c r="F314" s="815"/>
      <c r="G314" s="972"/>
      <c r="H314" s="5"/>
      <c r="I314" s="5"/>
      <c r="J314" s="5"/>
      <c r="K314" s="5"/>
      <c r="L314" s="815"/>
      <c r="M314" s="1275"/>
      <c r="N314" s="815"/>
      <c r="O314" s="815"/>
      <c r="P314" s="815"/>
      <c r="Q314" s="815"/>
      <c r="R314" s="815"/>
      <c r="S314" s="815"/>
      <c r="T314" s="815"/>
      <c r="U314" s="815"/>
      <c r="V314" s="815"/>
      <c r="W314" s="5"/>
      <c r="X314" s="815"/>
      <c r="Y314" s="815"/>
      <c r="Z314" s="815"/>
      <c r="AA314" s="815"/>
      <c r="AB314" s="5"/>
      <c r="AC314" s="5"/>
      <c r="AD314" s="815"/>
      <c r="AE314" s="815"/>
      <c r="AF314" s="815"/>
      <c r="AG314" s="5"/>
      <c r="AH314" s="815"/>
      <c r="AI314" s="5"/>
      <c r="AJ314" s="5"/>
      <c r="AK314" s="5"/>
      <c r="AL314" s="5"/>
      <c r="AM314" s="5"/>
      <c r="AN314" s="5"/>
      <c r="AO314" s="5"/>
      <c r="AP314" s="5"/>
      <c r="AQ314" s="5"/>
      <c r="AR314" s="5"/>
      <c r="AS314" s="5"/>
    </row>
    <row r="315">
      <c r="A315" s="1298"/>
      <c r="B315" s="1235"/>
      <c r="C315" s="1274"/>
      <c r="D315" s="1274"/>
      <c r="E315" s="1274"/>
      <c r="F315" s="815"/>
      <c r="G315" s="972"/>
      <c r="H315" s="5"/>
      <c r="I315" s="5"/>
      <c r="J315" s="5"/>
      <c r="K315" s="5"/>
      <c r="L315" s="815"/>
      <c r="M315" s="1275"/>
      <c r="N315" s="815"/>
      <c r="O315" s="815"/>
      <c r="P315" s="815"/>
      <c r="Q315" s="815"/>
      <c r="R315" s="815"/>
      <c r="S315" s="815"/>
      <c r="T315" s="815"/>
      <c r="U315" s="815"/>
      <c r="V315" s="815"/>
      <c r="W315" s="5"/>
      <c r="X315" s="815"/>
      <c r="Y315" s="815"/>
      <c r="Z315" s="815"/>
      <c r="AA315" s="815"/>
      <c r="AB315" s="5"/>
      <c r="AC315" s="5"/>
      <c r="AD315" s="815"/>
      <c r="AE315" s="815"/>
      <c r="AF315" s="815"/>
      <c r="AG315" s="5"/>
      <c r="AH315" s="815"/>
      <c r="AI315" s="5"/>
      <c r="AJ315" s="5"/>
      <c r="AK315" s="5"/>
      <c r="AL315" s="5"/>
      <c r="AM315" s="5"/>
      <c r="AN315" s="5"/>
      <c r="AO315" s="5"/>
      <c r="AP315" s="5"/>
      <c r="AQ315" s="5"/>
      <c r="AR315" s="5"/>
      <c r="AS315" s="5"/>
    </row>
    <row r="316">
      <c r="A316" s="1298"/>
      <c r="B316" s="1235"/>
      <c r="C316" s="1274"/>
      <c r="D316" s="1274"/>
      <c r="E316" s="1274"/>
      <c r="F316" s="815"/>
      <c r="G316" s="972"/>
      <c r="H316" s="5"/>
      <c r="I316" s="5"/>
      <c r="J316" s="5"/>
      <c r="K316" s="5"/>
      <c r="L316" s="815"/>
      <c r="M316" s="1275"/>
      <c r="N316" s="815"/>
      <c r="O316" s="815"/>
      <c r="P316" s="815"/>
      <c r="Q316" s="815"/>
      <c r="R316" s="815"/>
      <c r="S316" s="815"/>
      <c r="T316" s="815"/>
      <c r="U316" s="815"/>
      <c r="V316" s="815"/>
      <c r="W316" s="5"/>
      <c r="X316" s="815"/>
      <c r="Y316" s="815"/>
      <c r="Z316" s="815"/>
      <c r="AA316" s="815"/>
      <c r="AB316" s="5"/>
      <c r="AC316" s="5"/>
      <c r="AD316" s="815"/>
      <c r="AE316" s="815"/>
      <c r="AF316" s="815"/>
      <c r="AG316" s="5"/>
      <c r="AH316" s="815"/>
      <c r="AI316" s="5"/>
      <c r="AJ316" s="5"/>
      <c r="AK316" s="5"/>
      <c r="AL316" s="5"/>
      <c r="AM316" s="5"/>
      <c r="AN316" s="5"/>
      <c r="AO316" s="5"/>
      <c r="AP316" s="5"/>
      <c r="AQ316" s="5"/>
      <c r="AR316" s="5"/>
      <c r="AS316" s="5"/>
    </row>
    <row r="317">
      <c r="A317" s="1298"/>
      <c r="B317" s="1235"/>
      <c r="C317" s="1274"/>
      <c r="D317" s="1274"/>
      <c r="E317" s="1274"/>
      <c r="F317" s="815"/>
      <c r="G317" s="972"/>
      <c r="H317" s="5"/>
      <c r="I317" s="5"/>
      <c r="J317" s="5"/>
      <c r="K317" s="5"/>
      <c r="L317" s="815"/>
      <c r="M317" s="1275"/>
      <c r="N317" s="815"/>
      <c r="O317" s="815"/>
      <c r="P317" s="815"/>
      <c r="Q317" s="815"/>
      <c r="R317" s="815"/>
      <c r="S317" s="815"/>
      <c r="T317" s="815"/>
      <c r="U317" s="815"/>
      <c r="V317" s="815"/>
      <c r="W317" s="5"/>
      <c r="X317" s="815"/>
      <c r="Y317" s="815"/>
      <c r="Z317" s="815"/>
      <c r="AA317" s="815"/>
      <c r="AB317" s="5"/>
      <c r="AC317" s="5"/>
      <c r="AD317" s="815"/>
      <c r="AE317" s="815"/>
      <c r="AF317" s="815"/>
      <c r="AG317" s="5"/>
      <c r="AH317" s="815"/>
      <c r="AI317" s="5"/>
      <c r="AJ317" s="5"/>
      <c r="AK317" s="5"/>
      <c r="AL317" s="5"/>
      <c r="AM317" s="5"/>
      <c r="AN317" s="5"/>
      <c r="AO317" s="5"/>
      <c r="AP317" s="5"/>
      <c r="AQ317" s="5"/>
      <c r="AR317" s="5"/>
      <c r="AS317" s="5"/>
    </row>
    <row r="318">
      <c r="A318" s="1298"/>
      <c r="B318" s="1235"/>
      <c r="C318" s="1274"/>
      <c r="D318" s="1274"/>
      <c r="E318" s="1274"/>
      <c r="F318" s="815"/>
      <c r="G318" s="972"/>
      <c r="H318" s="5"/>
      <c r="I318" s="5"/>
      <c r="J318" s="5"/>
      <c r="K318" s="5"/>
      <c r="L318" s="815"/>
      <c r="M318" s="1275"/>
      <c r="N318" s="815"/>
      <c r="O318" s="815"/>
      <c r="P318" s="815"/>
      <c r="Q318" s="815"/>
      <c r="R318" s="815"/>
      <c r="S318" s="815"/>
      <c r="T318" s="815"/>
      <c r="U318" s="815"/>
      <c r="V318" s="815"/>
      <c r="W318" s="5"/>
      <c r="X318" s="815"/>
      <c r="Y318" s="815"/>
      <c r="Z318" s="815"/>
      <c r="AA318" s="815"/>
      <c r="AB318" s="5"/>
      <c r="AC318" s="5"/>
      <c r="AD318" s="815"/>
      <c r="AE318" s="815"/>
      <c r="AF318" s="815"/>
      <c r="AG318" s="5"/>
      <c r="AH318" s="815"/>
      <c r="AI318" s="5"/>
      <c r="AJ318" s="5"/>
      <c r="AK318" s="5"/>
      <c r="AL318" s="5"/>
      <c r="AM318" s="5"/>
      <c r="AN318" s="5"/>
      <c r="AO318" s="5"/>
      <c r="AP318" s="5"/>
      <c r="AQ318" s="5"/>
      <c r="AR318" s="5"/>
      <c r="AS318" s="5"/>
    </row>
    <row r="319">
      <c r="A319" s="1298"/>
      <c r="B319" s="1235"/>
      <c r="C319" s="1274"/>
      <c r="D319" s="1274"/>
      <c r="E319" s="1274"/>
      <c r="F319" s="815"/>
      <c r="G319" s="972"/>
      <c r="H319" s="5"/>
      <c r="I319" s="5"/>
      <c r="J319" s="5"/>
      <c r="K319" s="5"/>
      <c r="L319" s="815"/>
      <c r="M319" s="1275"/>
      <c r="N319" s="815"/>
      <c r="O319" s="815"/>
      <c r="P319" s="815"/>
      <c r="Q319" s="815"/>
      <c r="R319" s="815"/>
      <c r="S319" s="815"/>
      <c r="T319" s="815"/>
      <c r="U319" s="815"/>
      <c r="V319" s="815"/>
      <c r="W319" s="5"/>
      <c r="X319" s="815"/>
      <c r="Y319" s="815"/>
      <c r="Z319" s="815"/>
      <c r="AA319" s="815"/>
      <c r="AB319" s="5"/>
      <c r="AC319" s="5"/>
      <c r="AD319" s="815"/>
      <c r="AE319" s="815"/>
      <c r="AF319" s="815"/>
      <c r="AG319" s="5"/>
      <c r="AH319" s="815"/>
      <c r="AI319" s="5"/>
      <c r="AJ319" s="5"/>
      <c r="AK319" s="5"/>
      <c r="AL319" s="5"/>
      <c r="AM319" s="5"/>
      <c r="AN319" s="5"/>
      <c r="AO319" s="5"/>
      <c r="AP319" s="5"/>
      <c r="AQ319" s="5"/>
      <c r="AR319" s="5"/>
      <c r="AS319" s="5"/>
    </row>
    <row r="320">
      <c r="A320" s="1298"/>
      <c r="B320" s="1235"/>
      <c r="C320" s="1274"/>
      <c r="D320" s="1274"/>
      <c r="E320" s="1274"/>
      <c r="F320" s="815"/>
      <c r="G320" s="972"/>
      <c r="H320" s="5"/>
      <c r="I320" s="5"/>
      <c r="J320" s="5"/>
      <c r="K320" s="5"/>
      <c r="L320" s="815"/>
      <c r="M320" s="1275"/>
      <c r="N320" s="815"/>
      <c r="O320" s="815"/>
      <c r="P320" s="815"/>
      <c r="Q320" s="815"/>
      <c r="R320" s="815"/>
      <c r="S320" s="815"/>
      <c r="T320" s="815"/>
      <c r="U320" s="815"/>
      <c r="V320" s="815"/>
      <c r="W320" s="5"/>
      <c r="X320" s="815"/>
      <c r="Y320" s="815"/>
      <c r="Z320" s="815"/>
      <c r="AA320" s="815"/>
      <c r="AB320" s="5"/>
      <c r="AC320" s="5"/>
      <c r="AD320" s="815"/>
      <c r="AE320" s="815"/>
      <c r="AF320" s="815"/>
      <c r="AG320" s="5"/>
      <c r="AH320" s="815"/>
      <c r="AI320" s="5"/>
      <c r="AJ320" s="5"/>
      <c r="AK320" s="5"/>
      <c r="AL320" s="5"/>
      <c r="AM320" s="5"/>
      <c r="AN320" s="5"/>
      <c r="AO320" s="5"/>
      <c r="AP320" s="5"/>
      <c r="AQ320" s="5"/>
      <c r="AR320" s="5"/>
      <c r="AS320" s="5"/>
    </row>
    <row r="321">
      <c r="A321" s="1298"/>
      <c r="B321" s="1235"/>
      <c r="C321" s="1274"/>
      <c r="D321" s="1274"/>
      <c r="E321" s="1274"/>
      <c r="F321" s="815"/>
      <c r="G321" s="972"/>
      <c r="H321" s="5"/>
      <c r="I321" s="5"/>
      <c r="J321" s="5"/>
      <c r="K321" s="5"/>
      <c r="L321" s="815"/>
      <c r="M321" s="1275"/>
      <c r="N321" s="815"/>
      <c r="O321" s="815"/>
      <c r="P321" s="815"/>
      <c r="Q321" s="815"/>
      <c r="R321" s="815"/>
      <c r="S321" s="815"/>
      <c r="T321" s="815"/>
      <c r="U321" s="815"/>
      <c r="V321" s="815"/>
      <c r="W321" s="5"/>
      <c r="X321" s="815"/>
      <c r="Y321" s="815"/>
      <c r="Z321" s="815"/>
      <c r="AA321" s="815"/>
      <c r="AB321" s="5"/>
      <c r="AC321" s="5"/>
      <c r="AD321" s="815"/>
      <c r="AE321" s="815"/>
      <c r="AF321" s="815"/>
      <c r="AG321" s="5"/>
      <c r="AH321" s="815"/>
      <c r="AI321" s="5"/>
      <c r="AJ321" s="5"/>
      <c r="AK321" s="5"/>
      <c r="AL321" s="5"/>
      <c r="AM321" s="5"/>
      <c r="AN321" s="5"/>
      <c r="AO321" s="5"/>
      <c r="AP321" s="5"/>
      <c r="AQ321" s="5"/>
      <c r="AR321" s="5"/>
      <c r="AS321" s="5"/>
    </row>
    <row r="322">
      <c r="A322" s="1298"/>
      <c r="B322" s="1235"/>
      <c r="C322" s="1274"/>
      <c r="D322" s="1274"/>
      <c r="E322" s="1274"/>
      <c r="F322" s="815"/>
      <c r="G322" s="972"/>
      <c r="H322" s="5"/>
      <c r="I322" s="5"/>
      <c r="J322" s="5"/>
      <c r="K322" s="5"/>
      <c r="L322" s="815"/>
      <c r="M322" s="1275"/>
      <c r="N322" s="815"/>
      <c r="O322" s="815"/>
      <c r="P322" s="815"/>
      <c r="Q322" s="815"/>
      <c r="R322" s="815"/>
      <c r="S322" s="815"/>
      <c r="T322" s="815"/>
      <c r="U322" s="815"/>
      <c r="V322" s="815"/>
      <c r="W322" s="5"/>
      <c r="X322" s="815"/>
      <c r="Y322" s="815"/>
      <c r="Z322" s="815"/>
      <c r="AA322" s="815"/>
      <c r="AB322" s="5"/>
      <c r="AC322" s="5"/>
      <c r="AD322" s="815"/>
      <c r="AE322" s="815"/>
      <c r="AF322" s="815"/>
      <c r="AG322" s="5"/>
      <c r="AH322" s="815"/>
      <c r="AI322" s="5"/>
      <c r="AJ322" s="5"/>
      <c r="AK322" s="5"/>
      <c r="AL322" s="5"/>
      <c r="AM322" s="5"/>
      <c r="AN322" s="5"/>
      <c r="AO322" s="5"/>
      <c r="AP322" s="5"/>
      <c r="AQ322" s="5"/>
      <c r="AR322" s="5"/>
      <c r="AS322" s="5"/>
    </row>
    <row r="323">
      <c r="A323" s="1298"/>
      <c r="B323" s="1235"/>
      <c r="C323" s="1274"/>
      <c r="D323" s="1274"/>
      <c r="E323" s="1274"/>
      <c r="F323" s="815"/>
      <c r="G323" s="972"/>
      <c r="H323" s="5"/>
      <c r="I323" s="5"/>
      <c r="J323" s="5"/>
      <c r="K323" s="5"/>
      <c r="L323" s="815"/>
      <c r="M323" s="1275"/>
      <c r="N323" s="815"/>
      <c r="O323" s="815"/>
      <c r="P323" s="815"/>
      <c r="Q323" s="815"/>
      <c r="R323" s="815"/>
      <c r="S323" s="815"/>
      <c r="T323" s="815"/>
      <c r="U323" s="815"/>
      <c r="V323" s="815"/>
      <c r="W323" s="5"/>
      <c r="X323" s="815"/>
      <c r="Y323" s="815"/>
      <c r="Z323" s="815"/>
      <c r="AA323" s="815"/>
      <c r="AB323" s="5"/>
      <c r="AC323" s="5"/>
      <c r="AD323" s="815"/>
      <c r="AE323" s="815"/>
      <c r="AF323" s="815"/>
      <c r="AG323" s="5"/>
      <c r="AH323" s="815"/>
      <c r="AI323" s="5"/>
      <c r="AJ323" s="5"/>
      <c r="AK323" s="5"/>
      <c r="AL323" s="5"/>
      <c r="AM323" s="5"/>
      <c r="AN323" s="5"/>
      <c r="AO323" s="5"/>
      <c r="AP323" s="5"/>
      <c r="AQ323" s="5"/>
      <c r="AR323" s="5"/>
      <c r="AS323" s="5"/>
    </row>
    <row r="324">
      <c r="A324" s="1298"/>
      <c r="B324" s="1235"/>
      <c r="C324" s="1274"/>
      <c r="D324" s="1274"/>
      <c r="E324" s="1274"/>
      <c r="F324" s="815"/>
      <c r="G324" s="972"/>
      <c r="H324" s="5"/>
      <c r="I324" s="5"/>
      <c r="J324" s="5"/>
      <c r="K324" s="5"/>
      <c r="L324" s="815"/>
      <c r="M324" s="1275"/>
      <c r="N324" s="815"/>
      <c r="O324" s="815"/>
      <c r="P324" s="815"/>
      <c r="Q324" s="815"/>
      <c r="R324" s="815"/>
      <c r="S324" s="815"/>
      <c r="T324" s="815"/>
      <c r="U324" s="815"/>
      <c r="V324" s="815"/>
      <c r="W324" s="5"/>
      <c r="X324" s="815"/>
      <c r="Y324" s="815"/>
      <c r="Z324" s="815"/>
      <c r="AA324" s="815"/>
      <c r="AB324" s="5"/>
      <c r="AC324" s="5"/>
      <c r="AD324" s="815"/>
      <c r="AE324" s="815"/>
      <c r="AF324" s="815"/>
      <c r="AG324" s="5"/>
      <c r="AH324" s="815"/>
      <c r="AI324" s="5"/>
      <c r="AJ324" s="5"/>
      <c r="AK324" s="5"/>
      <c r="AL324" s="5"/>
      <c r="AM324" s="5"/>
      <c r="AN324" s="5"/>
      <c r="AO324" s="5"/>
      <c r="AP324" s="5"/>
      <c r="AQ324" s="5"/>
      <c r="AR324" s="5"/>
      <c r="AS324" s="5"/>
    </row>
    <row r="325">
      <c r="A325" s="1298"/>
      <c r="B325" s="1235"/>
      <c r="C325" s="1274"/>
      <c r="D325" s="1274"/>
      <c r="E325" s="1274"/>
      <c r="F325" s="815"/>
      <c r="G325" s="972"/>
      <c r="H325" s="5"/>
      <c r="I325" s="5"/>
      <c r="J325" s="5"/>
      <c r="K325" s="5"/>
      <c r="L325" s="815"/>
      <c r="M325" s="1275"/>
      <c r="N325" s="815"/>
      <c r="O325" s="815"/>
      <c r="P325" s="815"/>
      <c r="Q325" s="815"/>
      <c r="R325" s="815"/>
      <c r="S325" s="815"/>
      <c r="T325" s="815"/>
      <c r="U325" s="815"/>
      <c r="V325" s="815"/>
      <c r="W325" s="5"/>
      <c r="X325" s="815"/>
      <c r="Y325" s="815"/>
      <c r="Z325" s="815"/>
      <c r="AA325" s="815"/>
      <c r="AB325" s="5"/>
      <c r="AC325" s="5"/>
      <c r="AD325" s="815"/>
      <c r="AE325" s="815"/>
      <c r="AF325" s="815"/>
      <c r="AG325" s="5"/>
      <c r="AH325" s="815"/>
      <c r="AI325" s="5"/>
      <c r="AJ325" s="5"/>
      <c r="AK325" s="5"/>
      <c r="AL325" s="5"/>
      <c r="AM325" s="5"/>
      <c r="AN325" s="5"/>
      <c r="AO325" s="5"/>
      <c r="AP325" s="5"/>
      <c r="AQ325" s="5"/>
      <c r="AR325" s="5"/>
      <c r="AS325" s="5"/>
    </row>
    <row r="326">
      <c r="A326" s="1298"/>
      <c r="B326" s="1235"/>
      <c r="C326" s="1274"/>
      <c r="D326" s="1274"/>
      <c r="E326" s="1274"/>
      <c r="F326" s="815"/>
      <c r="G326" s="972"/>
      <c r="H326" s="5"/>
      <c r="I326" s="5"/>
      <c r="J326" s="5"/>
      <c r="K326" s="5"/>
      <c r="L326" s="815"/>
      <c r="M326" s="1275"/>
      <c r="N326" s="815"/>
      <c r="O326" s="815"/>
      <c r="P326" s="815"/>
      <c r="Q326" s="815"/>
      <c r="R326" s="815"/>
      <c r="S326" s="815"/>
      <c r="T326" s="815"/>
      <c r="U326" s="815"/>
      <c r="V326" s="815"/>
      <c r="W326" s="5"/>
      <c r="X326" s="815"/>
      <c r="Y326" s="815"/>
      <c r="Z326" s="815"/>
      <c r="AA326" s="815"/>
      <c r="AB326" s="5"/>
      <c r="AC326" s="5"/>
      <c r="AD326" s="815"/>
      <c r="AE326" s="815"/>
      <c r="AF326" s="815"/>
      <c r="AG326" s="5"/>
      <c r="AH326" s="815"/>
      <c r="AI326" s="5"/>
      <c r="AJ326" s="5"/>
      <c r="AK326" s="5"/>
      <c r="AL326" s="5"/>
      <c r="AM326" s="5"/>
      <c r="AN326" s="5"/>
      <c r="AO326" s="5"/>
      <c r="AP326" s="5"/>
      <c r="AQ326" s="5"/>
      <c r="AR326" s="5"/>
      <c r="AS326" s="5"/>
    </row>
    <row r="327">
      <c r="A327" s="1298"/>
      <c r="B327" s="1235"/>
      <c r="C327" s="1274"/>
      <c r="D327" s="1274"/>
      <c r="E327" s="1274"/>
      <c r="F327" s="815"/>
      <c r="G327" s="972"/>
      <c r="H327" s="5"/>
      <c r="I327" s="5"/>
      <c r="J327" s="5"/>
      <c r="K327" s="5"/>
      <c r="L327" s="815"/>
      <c r="M327" s="1275"/>
      <c r="N327" s="815"/>
      <c r="O327" s="815"/>
      <c r="P327" s="815"/>
      <c r="Q327" s="815"/>
      <c r="R327" s="815"/>
      <c r="S327" s="815"/>
      <c r="T327" s="815"/>
      <c r="U327" s="815"/>
      <c r="V327" s="815"/>
      <c r="W327" s="5"/>
      <c r="X327" s="815"/>
      <c r="Y327" s="815"/>
      <c r="Z327" s="815"/>
      <c r="AA327" s="815"/>
      <c r="AB327" s="5"/>
      <c r="AC327" s="5"/>
      <c r="AD327" s="815"/>
      <c r="AE327" s="815"/>
      <c r="AF327" s="815"/>
      <c r="AG327" s="5"/>
      <c r="AH327" s="815"/>
      <c r="AI327" s="5"/>
      <c r="AJ327" s="5"/>
      <c r="AK327" s="5"/>
      <c r="AL327" s="5"/>
      <c r="AM327" s="5"/>
      <c r="AN327" s="5"/>
      <c r="AO327" s="5"/>
      <c r="AP327" s="5"/>
      <c r="AQ327" s="5"/>
      <c r="AR327" s="5"/>
      <c r="AS327" s="5"/>
    </row>
    <row r="328">
      <c r="A328" s="1298"/>
      <c r="B328" s="1235"/>
      <c r="C328" s="1274"/>
      <c r="D328" s="1274"/>
      <c r="E328" s="1274"/>
      <c r="F328" s="815"/>
      <c r="G328" s="972"/>
      <c r="H328" s="5"/>
      <c r="I328" s="5"/>
      <c r="J328" s="5"/>
      <c r="K328" s="5"/>
      <c r="L328" s="815"/>
      <c r="M328" s="1275"/>
      <c r="N328" s="815"/>
      <c r="O328" s="815"/>
      <c r="P328" s="815"/>
      <c r="Q328" s="815"/>
      <c r="R328" s="815"/>
      <c r="S328" s="815"/>
      <c r="T328" s="815"/>
      <c r="U328" s="815"/>
      <c r="V328" s="815"/>
      <c r="W328" s="5"/>
      <c r="X328" s="815"/>
      <c r="Y328" s="815"/>
      <c r="Z328" s="815"/>
      <c r="AA328" s="815"/>
      <c r="AB328" s="5"/>
      <c r="AC328" s="5"/>
      <c r="AD328" s="815"/>
      <c r="AE328" s="815"/>
      <c r="AF328" s="815"/>
      <c r="AG328" s="5"/>
      <c r="AH328" s="815"/>
      <c r="AI328" s="5"/>
      <c r="AJ328" s="5"/>
      <c r="AK328" s="5"/>
      <c r="AL328" s="5"/>
      <c r="AM328" s="5"/>
      <c r="AN328" s="5"/>
      <c r="AO328" s="5"/>
      <c r="AP328" s="5"/>
      <c r="AQ328" s="5"/>
      <c r="AR328" s="5"/>
      <c r="AS328" s="5"/>
    </row>
    <row r="329">
      <c r="A329" s="1298"/>
      <c r="B329" s="1235"/>
      <c r="C329" s="1274"/>
      <c r="D329" s="1274"/>
      <c r="E329" s="1274"/>
      <c r="F329" s="815"/>
      <c r="G329" s="972"/>
      <c r="H329" s="5"/>
      <c r="I329" s="5"/>
      <c r="J329" s="5"/>
      <c r="K329" s="5"/>
      <c r="L329" s="815"/>
      <c r="M329" s="1275"/>
      <c r="N329" s="815"/>
      <c r="O329" s="815"/>
      <c r="P329" s="815"/>
      <c r="Q329" s="815"/>
      <c r="R329" s="815"/>
      <c r="S329" s="815"/>
      <c r="T329" s="815"/>
      <c r="U329" s="815"/>
      <c r="V329" s="815"/>
      <c r="W329" s="5"/>
      <c r="X329" s="815"/>
      <c r="Y329" s="815"/>
      <c r="Z329" s="815"/>
      <c r="AA329" s="815"/>
      <c r="AB329" s="5"/>
      <c r="AC329" s="5"/>
      <c r="AD329" s="815"/>
      <c r="AE329" s="815"/>
      <c r="AF329" s="815"/>
      <c r="AG329" s="5"/>
      <c r="AH329" s="815"/>
      <c r="AI329" s="5"/>
      <c r="AJ329" s="5"/>
      <c r="AK329" s="5"/>
      <c r="AL329" s="5"/>
      <c r="AM329" s="5"/>
      <c r="AN329" s="5"/>
      <c r="AO329" s="5"/>
      <c r="AP329" s="5"/>
      <c r="AQ329" s="5"/>
      <c r="AR329" s="5"/>
      <c r="AS329" s="5"/>
    </row>
    <row r="330">
      <c r="A330" s="1298"/>
      <c r="B330" s="1235"/>
      <c r="C330" s="1274"/>
      <c r="D330" s="1274"/>
      <c r="E330" s="1274"/>
      <c r="F330" s="815"/>
      <c r="G330" s="972"/>
      <c r="H330" s="5"/>
      <c r="I330" s="5"/>
      <c r="J330" s="5"/>
      <c r="K330" s="5"/>
      <c r="L330" s="815"/>
      <c r="M330" s="1275"/>
      <c r="N330" s="815"/>
      <c r="O330" s="815"/>
      <c r="P330" s="815"/>
      <c r="Q330" s="815"/>
      <c r="R330" s="815"/>
      <c r="S330" s="815"/>
      <c r="T330" s="815"/>
      <c r="U330" s="815"/>
      <c r="V330" s="815"/>
      <c r="W330" s="5"/>
      <c r="X330" s="815"/>
      <c r="Y330" s="815"/>
      <c r="Z330" s="815"/>
      <c r="AA330" s="815"/>
      <c r="AB330" s="5"/>
      <c r="AC330" s="5"/>
      <c r="AD330" s="815"/>
      <c r="AE330" s="815"/>
      <c r="AF330" s="815"/>
      <c r="AG330" s="5"/>
      <c r="AH330" s="815"/>
      <c r="AI330" s="5"/>
      <c r="AJ330" s="5"/>
      <c r="AK330" s="5"/>
      <c r="AL330" s="5"/>
      <c r="AM330" s="5"/>
      <c r="AN330" s="5"/>
      <c r="AO330" s="5"/>
      <c r="AP330" s="5"/>
      <c r="AQ330" s="5"/>
      <c r="AR330" s="5"/>
      <c r="AS330" s="5"/>
    </row>
    <row r="331">
      <c r="A331" s="1298"/>
      <c r="B331" s="1235"/>
      <c r="C331" s="1274"/>
      <c r="D331" s="1274"/>
      <c r="E331" s="1274"/>
      <c r="F331" s="815"/>
      <c r="G331" s="972"/>
      <c r="H331" s="5"/>
      <c r="I331" s="5"/>
      <c r="J331" s="5"/>
      <c r="K331" s="5"/>
      <c r="L331" s="815"/>
      <c r="M331" s="1275"/>
      <c r="N331" s="815"/>
      <c r="O331" s="815"/>
      <c r="P331" s="815"/>
      <c r="Q331" s="815"/>
      <c r="R331" s="815"/>
      <c r="S331" s="815"/>
      <c r="T331" s="815"/>
      <c r="U331" s="815"/>
      <c r="V331" s="815"/>
      <c r="W331" s="5"/>
      <c r="X331" s="815"/>
      <c r="Y331" s="815"/>
      <c r="Z331" s="815"/>
      <c r="AA331" s="815"/>
      <c r="AB331" s="5"/>
      <c r="AC331" s="5"/>
      <c r="AD331" s="815"/>
      <c r="AE331" s="815"/>
      <c r="AF331" s="815"/>
      <c r="AG331" s="5"/>
      <c r="AH331" s="815"/>
      <c r="AI331" s="5"/>
      <c r="AJ331" s="5"/>
      <c r="AK331" s="5"/>
      <c r="AL331" s="5"/>
      <c r="AM331" s="5"/>
      <c r="AN331" s="5"/>
      <c r="AO331" s="5"/>
      <c r="AP331" s="5"/>
      <c r="AQ331" s="5"/>
      <c r="AR331" s="5"/>
      <c r="AS331" s="5"/>
    </row>
    <row r="332">
      <c r="A332" s="1298"/>
      <c r="B332" s="1235"/>
      <c r="C332" s="1274"/>
      <c r="D332" s="1274"/>
      <c r="E332" s="1274"/>
      <c r="F332" s="815"/>
      <c r="G332" s="972"/>
      <c r="H332" s="5"/>
      <c r="I332" s="5"/>
      <c r="J332" s="5"/>
      <c r="K332" s="5"/>
      <c r="L332" s="815"/>
      <c r="M332" s="1275"/>
      <c r="N332" s="815"/>
      <c r="O332" s="815"/>
      <c r="P332" s="815"/>
      <c r="Q332" s="815"/>
      <c r="R332" s="815"/>
      <c r="S332" s="815"/>
      <c r="T332" s="815"/>
      <c r="U332" s="815"/>
      <c r="V332" s="815"/>
      <c r="W332" s="5"/>
      <c r="X332" s="815"/>
      <c r="Y332" s="815"/>
      <c r="Z332" s="815"/>
      <c r="AA332" s="815"/>
      <c r="AB332" s="5"/>
      <c r="AC332" s="5"/>
      <c r="AD332" s="815"/>
      <c r="AE332" s="815"/>
      <c r="AF332" s="815"/>
      <c r="AG332" s="5"/>
      <c r="AH332" s="815"/>
      <c r="AI332" s="5"/>
      <c r="AJ332" s="5"/>
      <c r="AK332" s="5"/>
      <c r="AL332" s="5"/>
      <c r="AM332" s="5"/>
      <c r="AN332" s="5"/>
      <c r="AO332" s="5"/>
      <c r="AP332" s="5"/>
      <c r="AQ332" s="5"/>
      <c r="AR332" s="5"/>
      <c r="AS332" s="5"/>
    </row>
    <row r="333">
      <c r="A333" s="1298"/>
      <c r="B333" s="1235"/>
      <c r="C333" s="1274"/>
      <c r="D333" s="1274"/>
      <c r="E333" s="1274"/>
      <c r="F333" s="815"/>
      <c r="G333" s="972"/>
      <c r="H333" s="5"/>
      <c r="I333" s="5"/>
      <c r="J333" s="5"/>
      <c r="K333" s="5"/>
      <c r="L333" s="815"/>
      <c r="M333" s="1275"/>
      <c r="N333" s="815"/>
      <c r="O333" s="815"/>
      <c r="P333" s="815"/>
      <c r="Q333" s="815"/>
      <c r="R333" s="815"/>
      <c r="S333" s="815"/>
      <c r="T333" s="815"/>
      <c r="U333" s="815"/>
      <c r="V333" s="815"/>
      <c r="W333" s="5"/>
      <c r="X333" s="815"/>
      <c r="Y333" s="815"/>
      <c r="Z333" s="815"/>
      <c r="AA333" s="815"/>
      <c r="AB333" s="5"/>
      <c r="AC333" s="5"/>
      <c r="AD333" s="815"/>
      <c r="AE333" s="815"/>
      <c r="AF333" s="815"/>
      <c r="AG333" s="5"/>
      <c r="AH333" s="815"/>
      <c r="AI333" s="5"/>
      <c r="AJ333" s="5"/>
      <c r="AK333" s="5"/>
      <c r="AL333" s="5"/>
      <c r="AM333" s="5"/>
      <c r="AN333" s="5"/>
      <c r="AO333" s="5"/>
      <c r="AP333" s="5"/>
      <c r="AQ333" s="5"/>
      <c r="AR333" s="5"/>
      <c r="AS333" s="5"/>
    </row>
    <row r="334">
      <c r="A334" s="1298"/>
      <c r="B334" s="1235"/>
      <c r="C334" s="1274"/>
      <c r="D334" s="1274"/>
      <c r="E334" s="1274"/>
      <c r="F334" s="815"/>
      <c r="G334" s="972"/>
      <c r="H334" s="5"/>
      <c r="I334" s="5"/>
      <c r="J334" s="5"/>
      <c r="K334" s="5"/>
      <c r="L334" s="815"/>
      <c r="M334" s="1275"/>
      <c r="N334" s="815"/>
      <c r="O334" s="815"/>
      <c r="P334" s="815"/>
      <c r="Q334" s="815"/>
      <c r="R334" s="815"/>
      <c r="S334" s="815"/>
      <c r="T334" s="815"/>
      <c r="U334" s="815"/>
      <c r="V334" s="815"/>
      <c r="W334" s="5"/>
      <c r="X334" s="815"/>
      <c r="Y334" s="815"/>
      <c r="Z334" s="815"/>
      <c r="AA334" s="815"/>
      <c r="AB334" s="5"/>
      <c r="AC334" s="5"/>
      <c r="AD334" s="815"/>
      <c r="AE334" s="815"/>
      <c r="AF334" s="815"/>
      <c r="AG334" s="5"/>
      <c r="AH334" s="815"/>
      <c r="AI334" s="5"/>
      <c r="AJ334" s="5"/>
      <c r="AK334" s="5"/>
      <c r="AL334" s="5"/>
      <c r="AM334" s="5"/>
      <c r="AN334" s="5"/>
      <c r="AO334" s="5"/>
      <c r="AP334" s="5"/>
      <c r="AQ334" s="5"/>
      <c r="AR334" s="5"/>
      <c r="AS334" s="5"/>
    </row>
    <row r="335">
      <c r="A335" s="1298"/>
      <c r="B335" s="1235"/>
      <c r="C335" s="1274"/>
      <c r="D335" s="1274"/>
      <c r="E335" s="1274"/>
      <c r="F335" s="815"/>
      <c r="G335" s="972"/>
      <c r="H335" s="5"/>
      <c r="I335" s="5"/>
      <c r="J335" s="5"/>
      <c r="K335" s="5"/>
      <c r="L335" s="815"/>
      <c r="M335" s="1275"/>
      <c r="N335" s="815"/>
      <c r="O335" s="815"/>
      <c r="P335" s="815"/>
      <c r="Q335" s="815"/>
      <c r="R335" s="815"/>
      <c r="S335" s="815"/>
      <c r="T335" s="815"/>
      <c r="U335" s="815"/>
      <c r="V335" s="815"/>
      <c r="W335" s="5"/>
      <c r="X335" s="815"/>
      <c r="Y335" s="815"/>
      <c r="Z335" s="815"/>
      <c r="AA335" s="815"/>
      <c r="AB335" s="5"/>
      <c r="AC335" s="5"/>
      <c r="AD335" s="815"/>
      <c r="AE335" s="815"/>
      <c r="AF335" s="815"/>
      <c r="AG335" s="5"/>
      <c r="AH335" s="815"/>
      <c r="AI335" s="5"/>
      <c r="AJ335" s="5"/>
      <c r="AK335" s="5"/>
      <c r="AL335" s="5"/>
      <c r="AM335" s="5"/>
      <c r="AN335" s="5"/>
      <c r="AO335" s="5"/>
      <c r="AP335" s="5"/>
      <c r="AQ335" s="5"/>
      <c r="AR335" s="5"/>
      <c r="AS335" s="5"/>
    </row>
    <row r="336">
      <c r="A336" s="1298"/>
      <c r="B336" s="1235"/>
      <c r="C336" s="1274"/>
      <c r="D336" s="1274"/>
      <c r="E336" s="1274"/>
      <c r="F336" s="815"/>
      <c r="G336" s="972"/>
      <c r="H336" s="5"/>
      <c r="I336" s="5"/>
      <c r="J336" s="5"/>
      <c r="K336" s="5"/>
      <c r="L336" s="815"/>
      <c r="M336" s="1275"/>
      <c r="N336" s="815"/>
      <c r="O336" s="815"/>
      <c r="P336" s="815"/>
      <c r="Q336" s="815"/>
      <c r="R336" s="815"/>
      <c r="S336" s="815"/>
      <c r="T336" s="815"/>
      <c r="U336" s="815"/>
      <c r="V336" s="815"/>
      <c r="W336" s="5"/>
      <c r="X336" s="815"/>
      <c r="Y336" s="815"/>
      <c r="Z336" s="815"/>
      <c r="AA336" s="815"/>
      <c r="AB336" s="5"/>
      <c r="AC336" s="5"/>
      <c r="AD336" s="815"/>
      <c r="AE336" s="815"/>
      <c r="AF336" s="815"/>
      <c r="AG336" s="5"/>
      <c r="AH336" s="815"/>
      <c r="AI336" s="5"/>
      <c r="AJ336" s="5"/>
      <c r="AK336" s="5"/>
      <c r="AL336" s="5"/>
      <c r="AM336" s="5"/>
      <c r="AN336" s="5"/>
      <c r="AO336" s="5"/>
      <c r="AP336" s="5"/>
      <c r="AQ336" s="5"/>
      <c r="AR336" s="5"/>
      <c r="AS336" s="5"/>
    </row>
    <row r="337">
      <c r="A337" s="1298"/>
      <c r="B337" s="1235"/>
      <c r="C337" s="1274"/>
      <c r="D337" s="1274"/>
      <c r="E337" s="1274"/>
      <c r="F337" s="815"/>
      <c r="G337" s="972"/>
      <c r="H337" s="5"/>
      <c r="I337" s="5"/>
      <c r="J337" s="5"/>
      <c r="K337" s="5"/>
      <c r="L337" s="815"/>
      <c r="M337" s="1275"/>
      <c r="N337" s="815"/>
      <c r="O337" s="815"/>
      <c r="P337" s="815"/>
      <c r="Q337" s="815"/>
      <c r="R337" s="815"/>
      <c r="S337" s="815"/>
      <c r="T337" s="815"/>
      <c r="U337" s="815"/>
      <c r="V337" s="815"/>
      <c r="W337" s="5"/>
      <c r="X337" s="815"/>
      <c r="Y337" s="815"/>
      <c r="Z337" s="815"/>
      <c r="AA337" s="815"/>
      <c r="AB337" s="5"/>
      <c r="AC337" s="5"/>
      <c r="AD337" s="815"/>
      <c r="AE337" s="815"/>
      <c r="AF337" s="815"/>
      <c r="AG337" s="5"/>
      <c r="AH337" s="815"/>
      <c r="AI337" s="5"/>
      <c r="AJ337" s="5"/>
      <c r="AK337" s="5"/>
      <c r="AL337" s="5"/>
      <c r="AM337" s="5"/>
      <c r="AN337" s="5"/>
      <c r="AO337" s="5"/>
      <c r="AP337" s="5"/>
      <c r="AQ337" s="5"/>
      <c r="AR337" s="5"/>
      <c r="AS337" s="5"/>
    </row>
    <row r="338">
      <c r="A338" s="1298"/>
      <c r="B338" s="1235"/>
      <c r="C338" s="1274"/>
      <c r="D338" s="1274"/>
      <c r="E338" s="1274"/>
      <c r="F338" s="815"/>
      <c r="G338" s="972"/>
      <c r="H338" s="5"/>
      <c r="I338" s="5"/>
      <c r="J338" s="5"/>
      <c r="K338" s="5"/>
      <c r="L338" s="815"/>
      <c r="M338" s="1275"/>
      <c r="N338" s="815"/>
      <c r="O338" s="815"/>
      <c r="P338" s="815"/>
      <c r="Q338" s="815"/>
      <c r="R338" s="815"/>
      <c r="S338" s="815"/>
      <c r="T338" s="815"/>
      <c r="U338" s="815"/>
      <c r="V338" s="815"/>
      <c r="W338" s="5"/>
      <c r="X338" s="815"/>
      <c r="Y338" s="815"/>
      <c r="Z338" s="815"/>
      <c r="AA338" s="815"/>
      <c r="AB338" s="5"/>
      <c r="AC338" s="5"/>
      <c r="AD338" s="815"/>
      <c r="AE338" s="815"/>
      <c r="AF338" s="815"/>
      <c r="AG338" s="5"/>
      <c r="AH338" s="815"/>
      <c r="AI338" s="5"/>
      <c r="AJ338" s="5"/>
      <c r="AK338" s="5"/>
      <c r="AL338" s="5"/>
      <c r="AM338" s="5"/>
      <c r="AN338" s="5"/>
      <c r="AO338" s="5"/>
      <c r="AP338" s="5"/>
      <c r="AQ338" s="5"/>
      <c r="AR338" s="5"/>
      <c r="AS338" s="5"/>
    </row>
    <row r="339">
      <c r="A339" s="1298"/>
      <c r="B339" s="1235"/>
      <c r="C339" s="1274"/>
      <c r="D339" s="1274"/>
      <c r="E339" s="1274"/>
      <c r="F339" s="815"/>
      <c r="G339" s="972"/>
      <c r="H339" s="5"/>
      <c r="I339" s="5"/>
      <c r="J339" s="5"/>
      <c r="K339" s="5"/>
      <c r="L339" s="815"/>
      <c r="M339" s="1275"/>
      <c r="N339" s="815"/>
      <c r="O339" s="815"/>
      <c r="P339" s="815"/>
      <c r="Q339" s="815"/>
      <c r="R339" s="815"/>
      <c r="S339" s="815"/>
      <c r="T339" s="815"/>
      <c r="U339" s="815"/>
      <c r="V339" s="815"/>
      <c r="W339" s="5"/>
      <c r="X339" s="815"/>
      <c r="Y339" s="815"/>
      <c r="Z339" s="815"/>
      <c r="AA339" s="815"/>
      <c r="AB339" s="5"/>
      <c r="AC339" s="5"/>
      <c r="AD339" s="815"/>
      <c r="AE339" s="815"/>
      <c r="AF339" s="815"/>
      <c r="AG339" s="5"/>
      <c r="AH339" s="815"/>
      <c r="AI339" s="5"/>
      <c r="AJ339" s="5"/>
      <c r="AK339" s="5"/>
      <c r="AL339" s="5"/>
      <c r="AM339" s="5"/>
      <c r="AN339" s="5"/>
      <c r="AO339" s="5"/>
      <c r="AP339" s="5"/>
      <c r="AQ339" s="5"/>
      <c r="AR339" s="5"/>
      <c r="AS339" s="5"/>
    </row>
    <row r="340">
      <c r="A340" s="1298"/>
      <c r="B340" s="1235"/>
      <c r="C340" s="1274"/>
      <c r="D340" s="1274"/>
      <c r="E340" s="1274"/>
      <c r="F340" s="815"/>
      <c r="G340" s="972"/>
      <c r="H340" s="5"/>
      <c r="I340" s="5"/>
      <c r="J340" s="5"/>
      <c r="K340" s="5"/>
      <c r="L340" s="815"/>
      <c r="M340" s="1275"/>
      <c r="N340" s="815"/>
      <c r="O340" s="815"/>
      <c r="P340" s="815"/>
      <c r="Q340" s="815"/>
      <c r="R340" s="815"/>
      <c r="S340" s="815"/>
      <c r="T340" s="815"/>
      <c r="U340" s="815"/>
      <c r="V340" s="815"/>
      <c r="W340" s="5"/>
      <c r="X340" s="815"/>
      <c r="Y340" s="815"/>
      <c r="Z340" s="815"/>
      <c r="AA340" s="815"/>
      <c r="AB340" s="5"/>
      <c r="AC340" s="5"/>
      <c r="AD340" s="815"/>
      <c r="AE340" s="815"/>
      <c r="AF340" s="815"/>
      <c r="AG340" s="5"/>
      <c r="AH340" s="815"/>
      <c r="AI340" s="5"/>
      <c r="AJ340" s="5"/>
      <c r="AK340" s="5"/>
      <c r="AL340" s="5"/>
      <c r="AM340" s="5"/>
      <c r="AN340" s="5"/>
      <c r="AO340" s="5"/>
      <c r="AP340" s="5"/>
      <c r="AQ340" s="5"/>
      <c r="AR340" s="5"/>
      <c r="AS340" s="5"/>
    </row>
    <row r="341">
      <c r="A341" s="1298"/>
      <c r="B341" s="1235"/>
      <c r="C341" s="1274"/>
      <c r="D341" s="1274"/>
      <c r="E341" s="1274"/>
      <c r="F341" s="815"/>
      <c r="G341" s="972"/>
      <c r="H341" s="5"/>
      <c r="I341" s="5"/>
      <c r="J341" s="5"/>
      <c r="K341" s="5"/>
      <c r="L341" s="815"/>
      <c r="M341" s="1275"/>
      <c r="N341" s="815"/>
      <c r="O341" s="815"/>
      <c r="P341" s="815"/>
      <c r="Q341" s="815"/>
      <c r="R341" s="815"/>
      <c r="S341" s="815"/>
      <c r="T341" s="815"/>
      <c r="U341" s="815"/>
      <c r="V341" s="815"/>
      <c r="W341" s="5"/>
      <c r="X341" s="815"/>
      <c r="Y341" s="815"/>
      <c r="Z341" s="815"/>
      <c r="AA341" s="815"/>
      <c r="AB341" s="5"/>
      <c r="AC341" s="5"/>
      <c r="AD341" s="815"/>
      <c r="AE341" s="815"/>
      <c r="AF341" s="815"/>
      <c r="AG341" s="5"/>
      <c r="AH341" s="815"/>
      <c r="AI341" s="5"/>
      <c r="AJ341" s="5"/>
      <c r="AK341" s="5"/>
      <c r="AL341" s="5"/>
      <c r="AM341" s="5"/>
      <c r="AN341" s="5"/>
      <c r="AO341" s="5"/>
      <c r="AP341" s="5"/>
      <c r="AQ341" s="5"/>
      <c r="AR341" s="5"/>
      <c r="AS341" s="5"/>
    </row>
    <row r="342">
      <c r="A342" s="1298"/>
      <c r="B342" s="1235"/>
      <c r="C342" s="1274"/>
      <c r="D342" s="1274"/>
      <c r="E342" s="1274"/>
      <c r="F342" s="815"/>
      <c r="G342" s="972"/>
      <c r="H342" s="5"/>
      <c r="I342" s="5"/>
      <c r="J342" s="5"/>
      <c r="K342" s="5"/>
      <c r="L342" s="815"/>
      <c r="M342" s="1275"/>
      <c r="N342" s="815"/>
      <c r="O342" s="815"/>
      <c r="P342" s="815"/>
      <c r="Q342" s="815"/>
      <c r="R342" s="815"/>
      <c r="S342" s="815"/>
      <c r="T342" s="815"/>
      <c r="U342" s="815"/>
      <c r="V342" s="815"/>
      <c r="W342" s="5"/>
      <c r="X342" s="815"/>
      <c r="Y342" s="815"/>
      <c r="Z342" s="815"/>
      <c r="AA342" s="815"/>
      <c r="AB342" s="5"/>
      <c r="AC342" s="5"/>
      <c r="AD342" s="815"/>
      <c r="AE342" s="815"/>
      <c r="AF342" s="815"/>
      <c r="AG342" s="5"/>
      <c r="AH342" s="815"/>
      <c r="AI342" s="5"/>
      <c r="AJ342" s="5"/>
      <c r="AK342" s="5"/>
      <c r="AL342" s="5"/>
      <c r="AM342" s="5"/>
      <c r="AN342" s="5"/>
      <c r="AO342" s="5"/>
      <c r="AP342" s="5"/>
      <c r="AQ342" s="5"/>
      <c r="AR342" s="5"/>
      <c r="AS342" s="5"/>
    </row>
    <row r="343">
      <c r="A343" s="1298"/>
      <c r="B343" s="1235"/>
      <c r="C343" s="1274"/>
      <c r="D343" s="1274"/>
      <c r="E343" s="1274"/>
      <c r="F343" s="815"/>
      <c r="G343" s="972"/>
      <c r="H343" s="5"/>
      <c r="I343" s="5"/>
      <c r="J343" s="5"/>
      <c r="K343" s="5"/>
      <c r="L343" s="815"/>
      <c r="M343" s="1275"/>
      <c r="N343" s="815"/>
      <c r="O343" s="815"/>
      <c r="P343" s="815"/>
      <c r="Q343" s="815"/>
      <c r="R343" s="815"/>
      <c r="S343" s="815"/>
      <c r="T343" s="815"/>
      <c r="U343" s="815"/>
      <c r="V343" s="815"/>
      <c r="W343" s="5"/>
      <c r="X343" s="815"/>
      <c r="Y343" s="815"/>
      <c r="Z343" s="815"/>
      <c r="AA343" s="815"/>
      <c r="AB343" s="5"/>
      <c r="AC343" s="5"/>
      <c r="AD343" s="815"/>
      <c r="AE343" s="815"/>
      <c r="AF343" s="815"/>
      <c r="AG343" s="5"/>
      <c r="AH343" s="815"/>
      <c r="AI343" s="5"/>
      <c r="AJ343" s="5"/>
      <c r="AK343" s="5"/>
      <c r="AL343" s="5"/>
      <c r="AM343" s="5"/>
      <c r="AN343" s="5"/>
      <c r="AO343" s="5"/>
      <c r="AP343" s="5"/>
      <c r="AQ343" s="5"/>
      <c r="AR343" s="5"/>
      <c r="AS343" s="5"/>
    </row>
    <row r="344">
      <c r="A344" s="1298"/>
      <c r="B344" s="1235"/>
      <c r="C344" s="1274"/>
      <c r="D344" s="1274"/>
      <c r="E344" s="1274"/>
      <c r="F344" s="815"/>
      <c r="G344" s="972"/>
      <c r="H344" s="5"/>
      <c r="I344" s="5"/>
      <c r="J344" s="5"/>
      <c r="K344" s="5"/>
      <c r="L344" s="815"/>
      <c r="M344" s="1275"/>
      <c r="N344" s="815"/>
      <c r="O344" s="815"/>
      <c r="P344" s="815"/>
      <c r="Q344" s="815"/>
      <c r="R344" s="815"/>
      <c r="S344" s="815"/>
      <c r="T344" s="815"/>
      <c r="U344" s="815"/>
      <c r="V344" s="815"/>
      <c r="W344" s="5"/>
      <c r="X344" s="815"/>
      <c r="Y344" s="815"/>
      <c r="Z344" s="815"/>
      <c r="AA344" s="815"/>
      <c r="AB344" s="5"/>
      <c r="AC344" s="5"/>
      <c r="AD344" s="815"/>
      <c r="AE344" s="815"/>
      <c r="AF344" s="815"/>
      <c r="AG344" s="5"/>
      <c r="AH344" s="815"/>
      <c r="AI344" s="5"/>
      <c r="AJ344" s="5"/>
      <c r="AK344" s="5"/>
      <c r="AL344" s="5"/>
      <c r="AM344" s="5"/>
      <c r="AN344" s="5"/>
      <c r="AO344" s="5"/>
      <c r="AP344" s="5"/>
      <c r="AQ344" s="5"/>
      <c r="AR344" s="5"/>
      <c r="AS344" s="5"/>
    </row>
    <row r="345">
      <c r="A345" s="1298"/>
      <c r="B345" s="1235"/>
      <c r="C345" s="1274"/>
      <c r="D345" s="1274"/>
      <c r="E345" s="1274"/>
      <c r="F345" s="815"/>
      <c r="G345" s="972"/>
      <c r="H345" s="5"/>
      <c r="I345" s="5"/>
      <c r="J345" s="5"/>
      <c r="K345" s="5"/>
      <c r="L345" s="815"/>
      <c r="M345" s="1275"/>
      <c r="N345" s="815"/>
      <c r="O345" s="815"/>
      <c r="P345" s="815"/>
      <c r="Q345" s="815"/>
      <c r="R345" s="815"/>
      <c r="S345" s="815"/>
      <c r="T345" s="815"/>
      <c r="U345" s="815"/>
      <c r="V345" s="815"/>
      <c r="W345" s="5"/>
      <c r="X345" s="815"/>
      <c r="Y345" s="815"/>
      <c r="Z345" s="815"/>
      <c r="AA345" s="815"/>
      <c r="AB345" s="5"/>
      <c r="AC345" s="5"/>
      <c r="AD345" s="815"/>
      <c r="AE345" s="815"/>
      <c r="AF345" s="815"/>
      <c r="AG345" s="5"/>
      <c r="AH345" s="815"/>
      <c r="AI345" s="5"/>
      <c r="AJ345" s="5"/>
      <c r="AK345" s="5"/>
      <c r="AL345" s="5"/>
      <c r="AM345" s="5"/>
      <c r="AN345" s="5"/>
      <c r="AO345" s="5"/>
      <c r="AP345" s="5"/>
      <c r="AQ345" s="5"/>
      <c r="AR345" s="5"/>
      <c r="AS345" s="5"/>
    </row>
    <row r="346">
      <c r="A346" s="1298"/>
      <c r="B346" s="1235"/>
      <c r="C346" s="1274"/>
      <c r="D346" s="1274"/>
      <c r="E346" s="1274"/>
      <c r="F346" s="815"/>
      <c r="G346" s="972"/>
      <c r="H346" s="5"/>
      <c r="I346" s="5"/>
      <c r="J346" s="5"/>
      <c r="K346" s="5"/>
      <c r="L346" s="815"/>
      <c r="M346" s="1275"/>
      <c r="N346" s="815"/>
      <c r="O346" s="815"/>
      <c r="P346" s="815"/>
      <c r="Q346" s="815"/>
      <c r="R346" s="815"/>
      <c r="S346" s="815"/>
      <c r="T346" s="815"/>
      <c r="U346" s="815"/>
      <c r="V346" s="815"/>
      <c r="W346" s="5"/>
      <c r="X346" s="815"/>
      <c r="Y346" s="815"/>
      <c r="Z346" s="815"/>
      <c r="AA346" s="815"/>
      <c r="AB346" s="5"/>
      <c r="AC346" s="5"/>
      <c r="AD346" s="815"/>
      <c r="AE346" s="815"/>
      <c r="AF346" s="815"/>
      <c r="AG346" s="5"/>
      <c r="AH346" s="815"/>
      <c r="AI346" s="5"/>
      <c r="AJ346" s="5"/>
      <c r="AK346" s="5"/>
      <c r="AL346" s="5"/>
      <c r="AM346" s="5"/>
      <c r="AN346" s="5"/>
      <c r="AO346" s="5"/>
      <c r="AP346" s="5"/>
      <c r="AQ346" s="5"/>
      <c r="AR346" s="5"/>
      <c r="AS346" s="5"/>
    </row>
    <row r="347">
      <c r="A347" s="1298"/>
      <c r="B347" s="1235"/>
      <c r="C347" s="1274"/>
      <c r="D347" s="1274"/>
      <c r="E347" s="1274"/>
      <c r="F347" s="815"/>
      <c r="G347" s="972"/>
      <c r="H347" s="5"/>
      <c r="I347" s="5"/>
      <c r="J347" s="5"/>
      <c r="K347" s="5"/>
      <c r="L347" s="815"/>
      <c r="M347" s="1275"/>
      <c r="N347" s="815"/>
      <c r="O347" s="815"/>
      <c r="P347" s="815"/>
      <c r="Q347" s="815"/>
      <c r="R347" s="815"/>
      <c r="S347" s="815"/>
      <c r="T347" s="815"/>
      <c r="U347" s="815"/>
      <c r="V347" s="815"/>
      <c r="W347" s="5"/>
      <c r="X347" s="815"/>
      <c r="Y347" s="815"/>
      <c r="Z347" s="815"/>
      <c r="AA347" s="815"/>
      <c r="AB347" s="5"/>
      <c r="AC347" s="5"/>
      <c r="AD347" s="815"/>
      <c r="AE347" s="815"/>
      <c r="AF347" s="815"/>
      <c r="AG347" s="5"/>
      <c r="AH347" s="815"/>
      <c r="AI347" s="5"/>
      <c r="AJ347" s="5"/>
      <c r="AK347" s="5"/>
      <c r="AL347" s="5"/>
      <c r="AM347" s="5"/>
      <c r="AN347" s="5"/>
      <c r="AO347" s="5"/>
      <c r="AP347" s="5"/>
      <c r="AQ347" s="5"/>
      <c r="AR347" s="5"/>
      <c r="AS347" s="5"/>
    </row>
    <row r="348">
      <c r="A348" s="1298"/>
      <c r="B348" s="1235"/>
      <c r="C348" s="1274"/>
      <c r="D348" s="1274"/>
      <c r="E348" s="1274"/>
      <c r="F348" s="815"/>
      <c r="G348" s="972"/>
      <c r="H348" s="5"/>
      <c r="I348" s="5"/>
      <c r="J348" s="5"/>
      <c r="K348" s="5"/>
      <c r="L348" s="815"/>
      <c r="M348" s="1275"/>
      <c r="N348" s="815"/>
      <c r="O348" s="815"/>
      <c r="P348" s="815"/>
      <c r="Q348" s="815"/>
      <c r="R348" s="815"/>
      <c r="S348" s="815"/>
      <c r="T348" s="815"/>
      <c r="U348" s="815"/>
      <c r="V348" s="815"/>
      <c r="W348" s="5"/>
      <c r="X348" s="815"/>
      <c r="Y348" s="815"/>
      <c r="Z348" s="815"/>
      <c r="AA348" s="815"/>
      <c r="AB348" s="5"/>
      <c r="AC348" s="5"/>
      <c r="AD348" s="815"/>
      <c r="AE348" s="815"/>
      <c r="AF348" s="815"/>
      <c r="AG348" s="5"/>
      <c r="AH348" s="815"/>
      <c r="AI348" s="5"/>
      <c r="AJ348" s="5"/>
      <c r="AK348" s="5"/>
      <c r="AL348" s="5"/>
      <c r="AM348" s="5"/>
      <c r="AN348" s="5"/>
      <c r="AO348" s="5"/>
      <c r="AP348" s="5"/>
      <c r="AQ348" s="5"/>
      <c r="AR348" s="5"/>
      <c r="AS348" s="5"/>
    </row>
    <row r="349">
      <c r="A349" s="1298"/>
      <c r="B349" s="1235"/>
      <c r="C349" s="1274"/>
      <c r="D349" s="1274"/>
      <c r="E349" s="1274"/>
      <c r="F349" s="815"/>
      <c r="G349" s="972"/>
      <c r="H349" s="5"/>
      <c r="I349" s="5"/>
      <c r="J349" s="5"/>
      <c r="K349" s="5"/>
      <c r="L349" s="815"/>
      <c r="M349" s="1275"/>
      <c r="N349" s="815"/>
      <c r="O349" s="815"/>
      <c r="P349" s="815"/>
      <c r="Q349" s="815"/>
      <c r="R349" s="815"/>
      <c r="S349" s="815"/>
      <c r="T349" s="815"/>
      <c r="U349" s="815"/>
      <c r="V349" s="815"/>
      <c r="W349" s="5"/>
      <c r="X349" s="815"/>
      <c r="Y349" s="815"/>
      <c r="Z349" s="815"/>
      <c r="AA349" s="815"/>
      <c r="AB349" s="5"/>
      <c r="AC349" s="5"/>
      <c r="AD349" s="815"/>
      <c r="AE349" s="815"/>
      <c r="AF349" s="815"/>
      <c r="AG349" s="5"/>
      <c r="AH349" s="815"/>
      <c r="AI349" s="5"/>
      <c r="AJ349" s="5"/>
      <c r="AK349" s="5"/>
      <c r="AL349" s="5"/>
      <c r="AM349" s="5"/>
      <c r="AN349" s="5"/>
      <c r="AO349" s="5"/>
      <c r="AP349" s="5"/>
      <c r="AQ349" s="5"/>
      <c r="AR349" s="5"/>
      <c r="AS349" s="5"/>
    </row>
    <row r="350">
      <c r="A350" s="1298"/>
      <c r="B350" s="1235"/>
      <c r="C350" s="1274"/>
      <c r="D350" s="1274"/>
      <c r="E350" s="1274"/>
      <c r="F350" s="815"/>
      <c r="G350" s="972"/>
      <c r="H350" s="5"/>
      <c r="I350" s="5"/>
      <c r="J350" s="5"/>
      <c r="K350" s="5"/>
      <c r="L350" s="815"/>
      <c r="M350" s="1275"/>
      <c r="N350" s="815"/>
      <c r="O350" s="815"/>
      <c r="P350" s="815"/>
      <c r="Q350" s="815"/>
      <c r="R350" s="815"/>
      <c r="S350" s="815"/>
      <c r="T350" s="815"/>
      <c r="U350" s="815"/>
      <c r="V350" s="815"/>
      <c r="W350" s="5"/>
      <c r="X350" s="815"/>
      <c r="Y350" s="815"/>
      <c r="Z350" s="815"/>
      <c r="AA350" s="815"/>
      <c r="AB350" s="5"/>
      <c r="AC350" s="5"/>
      <c r="AD350" s="815"/>
      <c r="AE350" s="815"/>
      <c r="AF350" s="815"/>
      <c r="AG350" s="5"/>
      <c r="AH350" s="815"/>
      <c r="AI350" s="5"/>
      <c r="AJ350" s="5"/>
      <c r="AK350" s="5"/>
      <c r="AL350" s="5"/>
      <c r="AM350" s="5"/>
      <c r="AN350" s="5"/>
      <c r="AO350" s="5"/>
      <c r="AP350" s="5"/>
      <c r="AQ350" s="5"/>
      <c r="AR350" s="5"/>
      <c r="AS350" s="5"/>
    </row>
    <row r="351">
      <c r="A351" s="1298"/>
      <c r="B351" s="1235"/>
      <c r="C351" s="1274"/>
      <c r="D351" s="1274"/>
      <c r="E351" s="1274"/>
      <c r="F351" s="815"/>
      <c r="G351" s="972"/>
      <c r="H351" s="5"/>
      <c r="I351" s="5"/>
      <c r="J351" s="5"/>
      <c r="K351" s="5"/>
      <c r="L351" s="815"/>
      <c r="M351" s="1275"/>
      <c r="N351" s="815"/>
      <c r="O351" s="815"/>
      <c r="P351" s="815"/>
      <c r="Q351" s="815"/>
      <c r="R351" s="815"/>
      <c r="S351" s="815"/>
      <c r="T351" s="815"/>
      <c r="U351" s="815"/>
      <c r="V351" s="815"/>
      <c r="W351" s="5"/>
      <c r="X351" s="815"/>
      <c r="Y351" s="815"/>
      <c r="Z351" s="815"/>
      <c r="AA351" s="815"/>
      <c r="AB351" s="5"/>
      <c r="AC351" s="5"/>
      <c r="AD351" s="815"/>
      <c r="AE351" s="815"/>
      <c r="AF351" s="815"/>
      <c r="AG351" s="5"/>
      <c r="AH351" s="815"/>
      <c r="AI351" s="5"/>
      <c r="AJ351" s="5"/>
      <c r="AK351" s="5"/>
      <c r="AL351" s="5"/>
      <c r="AM351" s="5"/>
      <c r="AN351" s="5"/>
      <c r="AO351" s="5"/>
      <c r="AP351" s="5"/>
      <c r="AQ351" s="5"/>
      <c r="AR351" s="5"/>
      <c r="AS351" s="5"/>
    </row>
    <row r="352">
      <c r="A352" s="1298"/>
      <c r="B352" s="1235"/>
      <c r="C352" s="1274"/>
      <c r="D352" s="1274"/>
      <c r="E352" s="1274"/>
      <c r="F352" s="815"/>
      <c r="G352" s="972"/>
      <c r="H352" s="5"/>
      <c r="I352" s="5"/>
      <c r="J352" s="5"/>
      <c r="K352" s="5"/>
      <c r="L352" s="815"/>
      <c r="M352" s="1275"/>
      <c r="N352" s="815"/>
      <c r="O352" s="815"/>
      <c r="P352" s="815"/>
      <c r="Q352" s="815"/>
      <c r="R352" s="815"/>
      <c r="S352" s="815"/>
      <c r="T352" s="815"/>
      <c r="U352" s="815"/>
      <c r="V352" s="815"/>
      <c r="W352" s="5"/>
      <c r="X352" s="815"/>
      <c r="Y352" s="815"/>
      <c r="Z352" s="815"/>
      <c r="AA352" s="815"/>
      <c r="AB352" s="5"/>
      <c r="AC352" s="5"/>
      <c r="AD352" s="815"/>
      <c r="AE352" s="815"/>
      <c r="AF352" s="815"/>
      <c r="AG352" s="5"/>
      <c r="AH352" s="815"/>
      <c r="AI352" s="5"/>
      <c r="AJ352" s="5"/>
      <c r="AK352" s="5"/>
      <c r="AL352" s="5"/>
      <c r="AM352" s="5"/>
      <c r="AN352" s="5"/>
      <c r="AO352" s="5"/>
      <c r="AP352" s="5"/>
      <c r="AQ352" s="5"/>
      <c r="AR352" s="5"/>
      <c r="AS352" s="5"/>
    </row>
    <row r="353">
      <c r="A353" s="1298"/>
      <c r="B353" s="1235"/>
      <c r="C353" s="1274"/>
      <c r="D353" s="1274"/>
      <c r="E353" s="1274"/>
      <c r="F353" s="815"/>
      <c r="G353" s="972"/>
      <c r="H353" s="5"/>
      <c r="I353" s="5"/>
      <c r="J353" s="5"/>
      <c r="K353" s="5"/>
      <c r="L353" s="815"/>
      <c r="M353" s="1275"/>
      <c r="N353" s="815"/>
      <c r="O353" s="815"/>
      <c r="P353" s="815"/>
      <c r="Q353" s="815"/>
      <c r="R353" s="815"/>
      <c r="S353" s="815"/>
      <c r="T353" s="815"/>
      <c r="U353" s="815"/>
      <c r="V353" s="815"/>
      <c r="W353" s="5"/>
      <c r="X353" s="815"/>
      <c r="Y353" s="815"/>
      <c r="Z353" s="815"/>
      <c r="AA353" s="815"/>
      <c r="AB353" s="5"/>
      <c r="AC353" s="5"/>
      <c r="AD353" s="815"/>
      <c r="AE353" s="815"/>
      <c r="AF353" s="815"/>
      <c r="AG353" s="5"/>
      <c r="AH353" s="815"/>
      <c r="AI353" s="5"/>
      <c r="AJ353" s="5"/>
      <c r="AK353" s="5"/>
      <c r="AL353" s="5"/>
      <c r="AM353" s="5"/>
      <c r="AN353" s="5"/>
      <c r="AO353" s="5"/>
      <c r="AP353" s="5"/>
      <c r="AQ353" s="5"/>
      <c r="AR353" s="5"/>
      <c r="AS353" s="5"/>
    </row>
    <row r="354">
      <c r="A354" s="1298"/>
      <c r="B354" s="1235"/>
      <c r="C354" s="1274"/>
      <c r="D354" s="1274"/>
      <c r="E354" s="1274"/>
      <c r="F354" s="815"/>
      <c r="G354" s="972"/>
      <c r="H354" s="5"/>
      <c r="I354" s="5"/>
      <c r="J354" s="5"/>
      <c r="K354" s="5"/>
      <c r="L354" s="815"/>
      <c r="M354" s="1275"/>
      <c r="N354" s="815"/>
      <c r="O354" s="815"/>
      <c r="P354" s="815"/>
      <c r="Q354" s="815"/>
      <c r="R354" s="815"/>
      <c r="S354" s="815"/>
      <c r="T354" s="815"/>
      <c r="U354" s="815"/>
      <c r="V354" s="815"/>
      <c r="W354" s="5"/>
      <c r="X354" s="815"/>
      <c r="Y354" s="815"/>
      <c r="Z354" s="815"/>
      <c r="AA354" s="815"/>
      <c r="AB354" s="5"/>
      <c r="AC354" s="5"/>
      <c r="AD354" s="815"/>
      <c r="AE354" s="815"/>
      <c r="AF354" s="815"/>
      <c r="AG354" s="5"/>
      <c r="AH354" s="815"/>
      <c r="AI354" s="5"/>
      <c r="AJ354" s="5"/>
      <c r="AK354" s="5"/>
      <c r="AL354" s="5"/>
      <c r="AM354" s="5"/>
      <c r="AN354" s="5"/>
      <c r="AO354" s="5"/>
      <c r="AP354" s="5"/>
      <c r="AQ354" s="5"/>
      <c r="AR354" s="5"/>
      <c r="AS354" s="5"/>
    </row>
    <row r="355">
      <c r="A355" s="1298"/>
      <c r="B355" s="1235"/>
      <c r="C355" s="1274"/>
      <c r="D355" s="1274"/>
      <c r="E355" s="1274"/>
      <c r="F355" s="815"/>
      <c r="G355" s="972"/>
      <c r="H355" s="5"/>
      <c r="I355" s="5"/>
      <c r="J355" s="5"/>
      <c r="K355" s="5"/>
      <c r="L355" s="815"/>
      <c r="M355" s="1275"/>
      <c r="N355" s="815"/>
      <c r="O355" s="815"/>
      <c r="P355" s="815"/>
      <c r="Q355" s="815"/>
      <c r="R355" s="815"/>
      <c r="S355" s="815"/>
      <c r="T355" s="815"/>
      <c r="U355" s="815"/>
      <c r="V355" s="815"/>
      <c r="W355" s="5"/>
      <c r="X355" s="815"/>
      <c r="Y355" s="815"/>
      <c r="Z355" s="815"/>
      <c r="AA355" s="815"/>
      <c r="AB355" s="5"/>
      <c r="AC355" s="5"/>
      <c r="AD355" s="815"/>
      <c r="AE355" s="815"/>
      <c r="AF355" s="815"/>
      <c r="AG355" s="5"/>
      <c r="AH355" s="815"/>
      <c r="AI355" s="5"/>
      <c r="AJ355" s="5"/>
      <c r="AK355" s="5"/>
      <c r="AL355" s="5"/>
      <c r="AM355" s="5"/>
      <c r="AN355" s="5"/>
      <c r="AO355" s="5"/>
      <c r="AP355" s="5"/>
      <c r="AQ355" s="5"/>
      <c r="AR355" s="5"/>
      <c r="AS355" s="5"/>
    </row>
    <row r="356">
      <c r="A356" s="1298"/>
      <c r="B356" s="1235"/>
      <c r="C356" s="1274"/>
      <c r="D356" s="1274"/>
      <c r="E356" s="1274"/>
      <c r="F356" s="815"/>
      <c r="G356" s="972"/>
      <c r="H356" s="5"/>
      <c r="I356" s="5"/>
      <c r="J356" s="5"/>
      <c r="K356" s="5"/>
      <c r="L356" s="815"/>
      <c r="M356" s="1275"/>
      <c r="N356" s="815"/>
      <c r="O356" s="815"/>
      <c r="P356" s="815"/>
      <c r="Q356" s="815"/>
      <c r="R356" s="815"/>
      <c r="S356" s="815"/>
      <c r="T356" s="815"/>
      <c r="U356" s="815"/>
      <c r="V356" s="815"/>
      <c r="W356" s="5"/>
      <c r="X356" s="815"/>
      <c r="Y356" s="815"/>
      <c r="Z356" s="815"/>
      <c r="AA356" s="815"/>
      <c r="AB356" s="5"/>
      <c r="AC356" s="5"/>
      <c r="AD356" s="815"/>
      <c r="AE356" s="815"/>
      <c r="AF356" s="815"/>
      <c r="AG356" s="5"/>
      <c r="AH356" s="815"/>
      <c r="AI356" s="5"/>
      <c r="AJ356" s="5"/>
      <c r="AK356" s="5"/>
      <c r="AL356" s="5"/>
      <c r="AM356" s="5"/>
      <c r="AN356" s="5"/>
      <c r="AO356" s="5"/>
      <c r="AP356" s="5"/>
      <c r="AQ356" s="5"/>
      <c r="AR356" s="5"/>
      <c r="AS356" s="5"/>
    </row>
    <row r="357">
      <c r="A357" s="1298"/>
      <c r="B357" s="1235"/>
      <c r="C357" s="1274"/>
      <c r="D357" s="1274"/>
      <c r="E357" s="1274"/>
      <c r="F357" s="815"/>
      <c r="G357" s="972"/>
      <c r="H357" s="5"/>
      <c r="I357" s="5"/>
      <c r="J357" s="5"/>
      <c r="K357" s="5"/>
      <c r="L357" s="815"/>
      <c r="M357" s="1275"/>
      <c r="N357" s="815"/>
      <c r="O357" s="815"/>
      <c r="P357" s="815"/>
      <c r="Q357" s="815"/>
      <c r="R357" s="815"/>
      <c r="S357" s="815"/>
      <c r="T357" s="815"/>
      <c r="U357" s="815"/>
      <c r="V357" s="815"/>
      <c r="W357" s="5"/>
      <c r="X357" s="815"/>
      <c r="Y357" s="815"/>
      <c r="Z357" s="815"/>
      <c r="AA357" s="815"/>
      <c r="AB357" s="5"/>
      <c r="AC357" s="5"/>
      <c r="AD357" s="815"/>
      <c r="AE357" s="815"/>
      <c r="AF357" s="815"/>
      <c r="AG357" s="5"/>
      <c r="AH357" s="815"/>
      <c r="AI357" s="5"/>
      <c r="AJ357" s="5"/>
      <c r="AK357" s="5"/>
      <c r="AL357" s="5"/>
      <c r="AM357" s="5"/>
      <c r="AN357" s="5"/>
      <c r="AO357" s="5"/>
      <c r="AP357" s="5"/>
      <c r="AQ357" s="5"/>
      <c r="AR357" s="5"/>
      <c r="AS357" s="5"/>
    </row>
    <row r="358">
      <c r="A358" s="1298"/>
      <c r="B358" s="1235"/>
      <c r="C358" s="1274"/>
      <c r="D358" s="1274"/>
      <c r="E358" s="1274"/>
      <c r="F358" s="815"/>
      <c r="G358" s="972"/>
      <c r="H358" s="5"/>
      <c r="I358" s="5"/>
      <c r="J358" s="5"/>
      <c r="K358" s="5"/>
      <c r="L358" s="815"/>
      <c r="M358" s="1275"/>
      <c r="N358" s="815"/>
      <c r="O358" s="815"/>
      <c r="P358" s="815"/>
      <c r="Q358" s="815"/>
      <c r="R358" s="815"/>
      <c r="S358" s="815"/>
      <c r="T358" s="815"/>
      <c r="U358" s="815"/>
      <c r="V358" s="815"/>
      <c r="W358" s="5"/>
      <c r="X358" s="815"/>
      <c r="Y358" s="815"/>
      <c r="Z358" s="815"/>
      <c r="AA358" s="815"/>
      <c r="AB358" s="5"/>
      <c r="AC358" s="5"/>
      <c r="AD358" s="815"/>
      <c r="AE358" s="815"/>
      <c r="AF358" s="815"/>
      <c r="AG358" s="5"/>
      <c r="AH358" s="815"/>
      <c r="AI358" s="5"/>
      <c r="AJ358" s="5"/>
      <c r="AK358" s="5"/>
      <c r="AL358" s="5"/>
      <c r="AM358" s="5"/>
      <c r="AN358" s="5"/>
      <c r="AO358" s="5"/>
      <c r="AP358" s="5"/>
      <c r="AQ358" s="5"/>
      <c r="AR358" s="5"/>
      <c r="AS358" s="5"/>
    </row>
    <row r="359">
      <c r="A359" s="1298"/>
      <c r="B359" s="1235"/>
      <c r="C359" s="1274"/>
      <c r="D359" s="1274"/>
      <c r="E359" s="1274"/>
      <c r="F359" s="815"/>
      <c r="G359" s="972"/>
      <c r="H359" s="5"/>
      <c r="I359" s="5"/>
      <c r="J359" s="5"/>
      <c r="K359" s="5"/>
      <c r="L359" s="815"/>
      <c r="M359" s="1275"/>
      <c r="N359" s="815"/>
      <c r="O359" s="815"/>
      <c r="P359" s="815"/>
      <c r="Q359" s="815"/>
      <c r="R359" s="815"/>
      <c r="S359" s="815"/>
      <c r="T359" s="815"/>
      <c r="U359" s="815"/>
      <c r="V359" s="815"/>
      <c r="W359" s="5"/>
      <c r="X359" s="815"/>
      <c r="Y359" s="815"/>
      <c r="Z359" s="815"/>
      <c r="AA359" s="815"/>
      <c r="AB359" s="5"/>
      <c r="AC359" s="5"/>
      <c r="AD359" s="815"/>
      <c r="AE359" s="815"/>
      <c r="AF359" s="815"/>
      <c r="AG359" s="5"/>
      <c r="AH359" s="815"/>
      <c r="AI359" s="5"/>
      <c r="AJ359" s="5"/>
      <c r="AK359" s="5"/>
      <c r="AL359" s="5"/>
      <c r="AM359" s="5"/>
      <c r="AN359" s="5"/>
      <c r="AO359" s="5"/>
      <c r="AP359" s="5"/>
      <c r="AQ359" s="5"/>
      <c r="AR359" s="5"/>
      <c r="AS359" s="5"/>
    </row>
    <row r="360">
      <c r="A360" s="1298"/>
      <c r="B360" s="1235"/>
      <c r="C360" s="1274"/>
      <c r="D360" s="1274"/>
      <c r="E360" s="1274"/>
      <c r="F360" s="815"/>
      <c r="G360" s="972"/>
      <c r="H360" s="5"/>
      <c r="I360" s="5"/>
      <c r="J360" s="5"/>
      <c r="K360" s="5"/>
      <c r="L360" s="815"/>
      <c r="M360" s="1275"/>
      <c r="N360" s="815"/>
      <c r="O360" s="815"/>
      <c r="P360" s="815"/>
      <c r="Q360" s="815"/>
      <c r="R360" s="815"/>
      <c r="S360" s="815"/>
      <c r="T360" s="815"/>
      <c r="U360" s="815"/>
      <c r="V360" s="815"/>
      <c r="W360" s="5"/>
      <c r="X360" s="815"/>
      <c r="Y360" s="815"/>
      <c r="Z360" s="815"/>
      <c r="AA360" s="815"/>
      <c r="AB360" s="5"/>
      <c r="AC360" s="5"/>
      <c r="AD360" s="815"/>
      <c r="AE360" s="815"/>
      <c r="AF360" s="815"/>
      <c r="AG360" s="5"/>
      <c r="AH360" s="815"/>
      <c r="AI360" s="5"/>
      <c r="AJ360" s="5"/>
      <c r="AK360" s="5"/>
      <c r="AL360" s="5"/>
      <c r="AM360" s="5"/>
      <c r="AN360" s="5"/>
      <c r="AO360" s="5"/>
      <c r="AP360" s="5"/>
      <c r="AQ360" s="5"/>
      <c r="AR360" s="5"/>
      <c r="AS360" s="5"/>
    </row>
    <row r="361">
      <c r="A361" s="1298"/>
      <c r="B361" s="1235"/>
      <c r="C361" s="1274"/>
      <c r="D361" s="1274"/>
      <c r="E361" s="1274"/>
      <c r="F361" s="815"/>
      <c r="G361" s="972"/>
      <c r="H361" s="5"/>
      <c r="I361" s="5"/>
      <c r="J361" s="5"/>
      <c r="K361" s="5"/>
      <c r="L361" s="815"/>
      <c r="M361" s="1275"/>
      <c r="N361" s="815"/>
      <c r="O361" s="815"/>
      <c r="P361" s="815"/>
      <c r="Q361" s="815"/>
      <c r="R361" s="815"/>
      <c r="S361" s="815"/>
      <c r="T361" s="815"/>
      <c r="U361" s="815"/>
      <c r="V361" s="815"/>
      <c r="W361" s="5"/>
      <c r="X361" s="815"/>
      <c r="Y361" s="815"/>
      <c r="Z361" s="815"/>
      <c r="AA361" s="815"/>
      <c r="AB361" s="5"/>
      <c r="AC361" s="5"/>
      <c r="AD361" s="815"/>
      <c r="AE361" s="815"/>
      <c r="AF361" s="815"/>
      <c r="AG361" s="5"/>
      <c r="AH361" s="815"/>
      <c r="AI361" s="5"/>
      <c r="AJ361" s="5"/>
      <c r="AK361" s="5"/>
      <c r="AL361" s="5"/>
      <c r="AM361" s="5"/>
      <c r="AN361" s="5"/>
      <c r="AO361" s="5"/>
      <c r="AP361" s="5"/>
      <c r="AQ361" s="5"/>
      <c r="AR361" s="5"/>
      <c r="AS361" s="5"/>
    </row>
    <row r="362">
      <c r="A362" s="1298"/>
      <c r="B362" s="1235"/>
      <c r="C362" s="1274"/>
      <c r="D362" s="1274"/>
      <c r="E362" s="1274"/>
      <c r="F362" s="815"/>
      <c r="G362" s="972"/>
      <c r="H362" s="5"/>
      <c r="I362" s="5"/>
      <c r="J362" s="5"/>
      <c r="K362" s="5"/>
      <c r="L362" s="815"/>
      <c r="M362" s="1275"/>
      <c r="N362" s="815"/>
      <c r="O362" s="815"/>
      <c r="P362" s="815"/>
      <c r="Q362" s="815"/>
      <c r="R362" s="815"/>
      <c r="S362" s="815"/>
      <c r="T362" s="815"/>
      <c r="U362" s="815"/>
      <c r="V362" s="815"/>
      <c r="W362" s="5"/>
      <c r="X362" s="815"/>
      <c r="Y362" s="815"/>
      <c r="Z362" s="815"/>
      <c r="AA362" s="815"/>
      <c r="AB362" s="5"/>
      <c r="AC362" s="5"/>
      <c r="AD362" s="815"/>
      <c r="AE362" s="815"/>
      <c r="AF362" s="815"/>
      <c r="AG362" s="5"/>
      <c r="AH362" s="815"/>
      <c r="AI362" s="5"/>
      <c r="AJ362" s="5"/>
      <c r="AK362" s="5"/>
      <c r="AL362" s="5"/>
      <c r="AM362" s="5"/>
      <c r="AN362" s="5"/>
      <c r="AO362" s="5"/>
      <c r="AP362" s="5"/>
      <c r="AQ362" s="5"/>
      <c r="AR362" s="5"/>
      <c r="AS362" s="5"/>
    </row>
    <row r="363">
      <c r="A363" s="1298"/>
      <c r="B363" s="1235"/>
      <c r="C363" s="1274"/>
      <c r="D363" s="1274"/>
      <c r="E363" s="1274"/>
      <c r="F363" s="815"/>
      <c r="G363" s="972"/>
      <c r="H363" s="5"/>
      <c r="I363" s="5"/>
      <c r="J363" s="5"/>
      <c r="K363" s="5"/>
      <c r="L363" s="815"/>
      <c r="M363" s="1275"/>
      <c r="N363" s="815"/>
      <c r="O363" s="815"/>
      <c r="P363" s="815"/>
      <c r="Q363" s="815"/>
      <c r="R363" s="815"/>
      <c r="S363" s="815"/>
      <c r="T363" s="815"/>
      <c r="U363" s="815"/>
      <c r="V363" s="815"/>
      <c r="W363" s="5"/>
      <c r="X363" s="815"/>
      <c r="Y363" s="815"/>
      <c r="Z363" s="815"/>
      <c r="AA363" s="815"/>
      <c r="AB363" s="5"/>
      <c r="AC363" s="5"/>
      <c r="AD363" s="815"/>
      <c r="AE363" s="815"/>
      <c r="AF363" s="815"/>
      <c r="AG363" s="5"/>
      <c r="AH363" s="815"/>
      <c r="AI363" s="5"/>
      <c r="AJ363" s="5"/>
      <c r="AK363" s="5"/>
      <c r="AL363" s="5"/>
      <c r="AM363" s="5"/>
      <c r="AN363" s="5"/>
      <c r="AO363" s="5"/>
      <c r="AP363" s="5"/>
      <c r="AQ363" s="5"/>
      <c r="AR363" s="5"/>
      <c r="AS363" s="5"/>
    </row>
    <row r="364">
      <c r="A364" s="1298"/>
      <c r="B364" s="1235"/>
      <c r="C364" s="1274"/>
      <c r="D364" s="1274"/>
      <c r="E364" s="1274"/>
      <c r="F364" s="815"/>
      <c r="G364" s="972"/>
      <c r="H364" s="5"/>
      <c r="I364" s="5"/>
      <c r="J364" s="5"/>
      <c r="K364" s="5"/>
      <c r="L364" s="815"/>
      <c r="M364" s="1275"/>
      <c r="N364" s="815"/>
      <c r="O364" s="815"/>
      <c r="P364" s="815"/>
      <c r="Q364" s="815"/>
      <c r="R364" s="815"/>
      <c r="S364" s="815"/>
      <c r="T364" s="815"/>
      <c r="U364" s="815"/>
      <c r="V364" s="815"/>
      <c r="W364" s="5"/>
      <c r="X364" s="815"/>
      <c r="Y364" s="815"/>
      <c r="Z364" s="815"/>
      <c r="AA364" s="815"/>
      <c r="AB364" s="5"/>
      <c r="AC364" s="5"/>
      <c r="AD364" s="815"/>
      <c r="AE364" s="815"/>
      <c r="AF364" s="815"/>
      <c r="AG364" s="5"/>
      <c r="AH364" s="815"/>
      <c r="AI364" s="5"/>
      <c r="AJ364" s="5"/>
      <c r="AK364" s="5"/>
      <c r="AL364" s="5"/>
      <c r="AM364" s="5"/>
      <c r="AN364" s="5"/>
      <c r="AO364" s="5"/>
      <c r="AP364" s="5"/>
      <c r="AQ364" s="5"/>
      <c r="AR364" s="5"/>
      <c r="AS364" s="5"/>
    </row>
    <row r="365">
      <c r="A365" s="1298"/>
      <c r="B365" s="1235"/>
      <c r="C365" s="1274"/>
      <c r="D365" s="1274"/>
      <c r="E365" s="1274"/>
      <c r="F365" s="815"/>
      <c r="G365" s="972"/>
      <c r="H365" s="5"/>
      <c r="I365" s="5"/>
      <c r="J365" s="5"/>
      <c r="K365" s="5"/>
      <c r="L365" s="815"/>
      <c r="M365" s="1275"/>
      <c r="N365" s="815"/>
      <c r="O365" s="815"/>
      <c r="P365" s="815"/>
      <c r="Q365" s="815"/>
      <c r="R365" s="815"/>
      <c r="S365" s="815"/>
      <c r="T365" s="815"/>
      <c r="U365" s="815"/>
      <c r="V365" s="815"/>
      <c r="W365" s="5"/>
      <c r="X365" s="815"/>
      <c r="Y365" s="815"/>
      <c r="Z365" s="815"/>
      <c r="AA365" s="815"/>
      <c r="AB365" s="5"/>
      <c r="AC365" s="5"/>
      <c r="AD365" s="815"/>
      <c r="AE365" s="815"/>
      <c r="AF365" s="815"/>
      <c r="AG365" s="5"/>
      <c r="AH365" s="815"/>
      <c r="AI365" s="5"/>
      <c r="AJ365" s="5"/>
      <c r="AK365" s="5"/>
      <c r="AL365" s="5"/>
      <c r="AM365" s="5"/>
      <c r="AN365" s="5"/>
      <c r="AO365" s="5"/>
      <c r="AP365" s="5"/>
      <c r="AQ365" s="5"/>
      <c r="AR365" s="5"/>
      <c r="AS365" s="5"/>
    </row>
    <row r="366">
      <c r="A366" s="1298"/>
      <c r="B366" s="1235"/>
      <c r="C366" s="1274"/>
      <c r="D366" s="1274"/>
      <c r="E366" s="1274"/>
      <c r="F366" s="815"/>
      <c r="G366" s="972"/>
      <c r="H366" s="5"/>
      <c r="I366" s="5"/>
      <c r="J366" s="5"/>
      <c r="K366" s="5"/>
      <c r="L366" s="815"/>
      <c r="M366" s="1275"/>
      <c r="N366" s="815"/>
      <c r="O366" s="815"/>
      <c r="P366" s="815"/>
      <c r="Q366" s="815"/>
      <c r="R366" s="815"/>
      <c r="S366" s="815"/>
      <c r="T366" s="815"/>
      <c r="U366" s="815"/>
      <c r="V366" s="815"/>
      <c r="W366" s="5"/>
      <c r="X366" s="815"/>
      <c r="Y366" s="815"/>
      <c r="Z366" s="815"/>
      <c r="AA366" s="815"/>
      <c r="AB366" s="5"/>
      <c r="AC366" s="5"/>
      <c r="AD366" s="815"/>
      <c r="AE366" s="815"/>
      <c r="AF366" s="815"/>
      <c r="AG366" s="5"/>
      <c r="AH366" s="815"/>
      <c r="AI366" s="5"/>
      <c r="AJ366" s="5"/>
      <c r="AK366" s="5"/>
      <c r="AL366" s="5"/>
      <c r="AM366" s="5"/>
      <c r="AN366" s="5"/>
      <c r="AO366" s="5"/>
      <c r="AP366" s="5"/>
      <c r="AQ366" s="5"/>
      <c r="AR366" s="5"/>
      <c r="AS366" s="5"/>
    </row>
    <row r="367">
      <c r="A367" s="1298"/>
      <c r="B367" s="1235"/>
      <c r="C367" s="1274"/>
      <c r="D367" s="1274"/>
      <c r="E367" s="1274"/>
      <c r="F367" s="815"/>
      <c r="G367" s="972"/>
      <c r="H367" s="5"/>
      <c r="I367" s="5"/>
      <c r="J367" s="5"/>
      <c r="K367" s="5"/>
      <c r="L367" s="815"/>
      <c r="M367" s="1275"/>
      <c r="N367" s="815"/>
      <c r="O367" s="815"/>
      <c r="P367" s="815"/>
      <c r="Q367" s="815"/>
      <c r="R367" s="815"/>
      <c r="S367" s="815"/>
      <c r="T367" s="815"/>
      <c r="U367" s="815"/>
      <c r="V367" s="815"/>
      <c r="W367" s="5"/>
      <c r="X367" s="815"/>
      <c r="Y367" s="815"/>
      <c r="Z367" s="815"/>
      <c r="AA367" s="815"/>
      <c r="AB367" s="5"/>
      <c r="AC367" s="5"/>
      <c r="AD367" s="815"/>
      <c r="AE367" s="815"/>
      <c r="AF367" s="815"/>
      <c r="AG367" s="5"/>
      <c r="AH367" s="815"/>
      <c r="AI367" s="5"/>
      <c r="AJ367" s="5"/>
      <c r="AK367" s="5"/>
      <c r="AL367" s="5"/>
      <c r="AM367" s="5"/>
      <c r="AN367" s="5"/>
      <c r="AO367" s="5"/>
      <c r="AP367" s="5"/>
      <c r="AQ367" s="5"/>
      <c r="AR367" s="5"/>
      <c r="AS367" s="5"/>
    </row>
    <row r="368">
      <c r="A368" s="1298"/>
      <c r="B368" s="1235"/>
      <c r="C368" s="1274"/>
      <c r="D368" s="1274"/>
      <c r="E368" s="1274"/>
      <c r="F368" s="815"/>
      <c r="G368" s="972"/>
      <c r="H368" s="5"/>
      <c r="I368" s="5"/>
      <c r="J368" s="5"/>
      <c r="K368" s="5"/>
      <c r="L368" s="815"/>
      <c r="M368" s="1275"/>
      <c r="N368" s="815"/>
      <c r="O368" s="815"/>
      <c r="P368" s="815"/>
      <c r="Q368" s="815"/>
      <c r="R368" s="815"/>
      <c r="S368" s="815"/>
      <c r="T368" s="815"/>
      <c r="U368" s="815"/>
      <c r="V368" s="815"/>
      <c r="W368" s="5"/>
      <c r="X368" s="815"/>
      <c r="Y368" s="815"/>
      <c r="Z368" s="815"/>
      <c r="AA368" s="815"/>
      <c r="AB368" s="5"/>
      <c r="AC368" s="5"/>
      <c r="AD368" s="815"/>
      <c r="AE368" s="815"/>
      <c r="AF368" s="815"/>
      <c r="AG368" s="5"/>
      <c r="AH368" s="815"/>
      <c r="AI368" s="5"/>
      <c r="AJ368" s="5"/>
      <c r="AK368" s="5"/>
      <c r="AL368" s="5"/>
      <c r="AM368" s="5"/>
      <c r="AN368" s="5"/>
      <c r="AO368" s="5"/>
      <c r="AP368" s="5"/>
      <c r="AQ368" s="5"/>
      <c r="AR368" s="5"/>
      <c r="AS368" s="5"/>
    </row>
    <row r="369">
      <c r="A369" s="1298"/>
      <c r="B369" s="1235"/>
      <c r="C369" s="1274"/>
      <c r="D369" s="1274"/>
      <c r="E369" s="1274"/>
      <c r="F369" s="815"/>
      <c r="G369" s="972"/>
      <c r="H369" s="5"/>
      <c r="I369" s="5"/>
      <c r="J369" s="5"/>
      <c r="K369" s="5"/>
      <c r="L369" s="815"/>
      <c r="M369" s="1275"/>
      <c r="N369" s="815"/>
      <c r="O369" s="815"/>
      <c r="P369" s="815"/>
      <c r="Q369" s="815"/>
      <c r="R369" s="815"/>
      <c r="S369" s="815"/>
      <c r="T369" s="815"/>
      <c r="U369" s="815"/>
      <c r="V369" s="815"/>
      <c r="W369" s="5"/>
      <c r="X369" s="815"/>
      <c r="Y369" s="815"/>
      <c r="Z369" s="815"/>
      <c r="AA369" s="815"/>
      <c r="AB369" s="5"/>
      <c r="AC369" s="5"/>
      <c r="AD369" s="815"/>
      <c r="AE369" s="815"/>
      <c r="AF369" s="815"/>
      <c r="AG369" s="5"/>
      <c r="AH369" s="815"/>
      <c r="AI369" s="5"/>
      <c r="AJ369" s="5"/>
      <c r="AK369" s="5"/>
      <c r="AL369" s="5"/>
      <c r="AM369" s="5"/>
      <c r="AN369" s="5"/>
      <c r="AO369" s="5"/>
      <c r="AP369" s="5"/>
      <c r="AQ369" s="5"/>
      <c r="AR369" s="5"/>
      <c r="AS369" s="5"/>
    </row>
    <row r="370">
      <c r="A370" s="1298"/>
      <c r="B370" s="1235"/>
      <c r="C370" s="1274"/>
      <c r="D370" s="1274"/>
      <c r="E370" s="1274"/>
      <c r="F370" s="815"/>
      <c r="G370" s="972"/>
      <c r="H370" s="5"/>
      <c r="I370" s="5"/>
      <c r="J370" s="5"/>
      <c r="K370" s="5"/>
      <c r="L370" s="815"/>
      <c r="M370" s="1275"/>
      <c r="N370" s="815"/>
      <c r="O370" s="815"/>
      <c r="P370" s="815"/>
      <c r="Q370" s="815"/>
      <c r="R370" s="815"/>
      <c r="S370" s="815"/>
      <c r="T370" s="815"/>
      <c r="U370" s="815"/>
      <c r="V370" s="815"/>
      <c r="W370" s="5"/>
      <c r="X370" s="815"/>
      <c r="Y370" s="815"/>
      <c r="Z370" s="815"/>
      <c r="AA370" s="815"/>
      <c r="AB370" s="5"/>
      <c r="AC370" s="5"/>
      <c r="AD370" s="815"/>
      <c r="AE370" s="815"/>
      <c r="AF370" s="815"/>
      <c r="AG370" s="5"/>
      <c r="AH370" s="815"/>
      <c r="AI370" s="5"/>
      <c r="AJ370" s="5"/>
      <c r="AK370" s="5"/>
      <c r="AL370" s="5"/>
      <c r="AM370" s="5"/>
      <c r="AN370" s="5"/>
      <c r="AO370" s="5"/>
      <c r="AP370" s="5"/>
      <c r="AQ370" s="5"/>
      <c r="AR370" s="5"/>
      <c r="AS370" s="5"/>
    </row>
    <row r="371">
      <c r="A371" s="1298"/>
      <c r="B371" s="1235"/>
      <c r="C371" s="1274"/>
      <c r="D371" s="1274"/>
      <c r="E371" s="1274"/>
      <c r="F371" s="815"/>
      <c r="G371" s="972"/>
      <c r="H371" s="5"/>
      <c r="I371" s="5"/>
      <c r="J371" s="5"/>
      <c r="K371" s="5"/>
      <c r="L371" s="815"/>
      <c r="M371" s="1275"/>
      <c r="N371" s="815"/>
      <c r="O371" s="815"/>
      <c r="P371" s="815"/>
      <c r="Q371" s="815"/>
      <c r="R371" s="815"/>
      <c r="S371" s="815"/>
      <c r="T371" s="815"/>
      <c r="U371" s="815"/>
      <c r="V371" s="815"/>
      <c r="W371" s="5"/>
      <c r="X371" s="815"/>
      <c r="Y371" s="815"/>
      <c r="Z371" s="815"/>
      <c r="AA371" s="815"/>
      <c r="AB371" s="5"/>
      <c r="AC371" s="5"/>
      <c r="AD371" s="815"/>
      <c r="AE371" s="815"/>
      <c r="AF371" s="815"/>
      <c r="AG371" s="5"/>
      <c r="AH371" s="815"/>
      <c r="AI371" s="5"/>
      <c r="AJ371" s="5"/>
      <c r="AK371" s="5"/>
      <c r="AL371" s="5"/>
      <c r="AM371" s="5"/>
      <c r="AN371" s="5"/>
      <c r="AO371" s="5"/>
      <c r="AP371" s="5"/>
      <c r="AQ371" s="5"/>
      <c r="AR371" s="5"/>
      <c r="AS371" s="5"/>
    </row>
    <row r="372">
      <c r="A372" s="1298"/>
      <c r="B372" s="1235"/>
      <c r="C372" s="1274"/>
      <c r="D372" s="1274"/>
      <c r="E372" s="1274"/>
      <c r="F372" s="815"/>
      <c r="G372" s="972"/>
      <c r="H372" s="5"/>
      <c r="I372" s="5"/>
      <c r="J372" s="5"/>
      <c r="K372" s="5"/>
      <c r="L372" s="815"/>
      <c r="M372" s="1275"/>
      <c r="N372" s="815"/>
      <c r="O372" s="815"/>
      <c r="P372" s="815"/>
      <c r="Q372" s="815"/>
      <c r="R372" s="815"/>
      <c r="S372" s="815"/>
      <c r="T372" s="815"/>
      <c r="U372" s="815"/>
      <c r="V372" s="815"/>
      <c r="W372" s="5"/>
      <c r="X372" s="815"/>
      <c r="Y372" s="815"/>
      <c r="Z372" s="815"/>
      <c r="AA372" s="815"/>
      <c r="AB372" s="5"/>
      <c r="AC372" s="5"/>
      <c r="AD372" s="815"/>
      <c r="AE372" s="815"/>
      <c r="AF372" s="815"/>
      <c r="AG372" s="5"/>
      <c r="AH372" s="815"/>
      <c r="AI372" s="5"/>
      <c r="AJ372" s="5"/>
      <c r="AK372" s="5"/>
      <c r="AL372" s="5"/>
      <c r="AM372" s="5"/>
      <c r="AN372" s="5"/>
      <c r="AO372" s="5"/>
      <c r="AP372" s="5"/>
      <c r="AQ372" s="5"/>
      <c r="AR372" s="5"/>
      <c r="AS372" s="5"/>
    </row>
    <row r="373">
      <c r="A373" s="1298"/>
      <c r="B373" s="1235"/>
      <c r="C373" s="1274"/>
      <c r="D373" s="1274"/>
      <c r="E373" s="1274"/>
      <c r="F373" s="815"/>
      <c r="G373" s="972"/>
      <c r="H373" s="5"/>
      <c r="I373" s="5"/>
      <c r="J373" s="5"/>
      <c r="K373" s="5"/>
      <c r="L373" s="815"/>
      <c r="M373" s="1275"/>
      <c r="N373" s="815"/>
      <c r="O373" s="815"/>
      <c r="P373" s="815"/>
      <c r="Q373" s="815"/>
      <c r="R373" s="815"/>
      <c r="S373" s="815"/>
      <c r="T373" s="815"/>
      <c r="U373" s="815"/>
      <c r="V373" s="815"/>
      <c r="W373" s="5"/>
      <c r="X373" s="815"/>
      <c r="Y373" s="815"/>
      <c r="Z373" s="815"/>
      <c r="AA373" s="815"/>
      <c r="AB373" s="5"/>
      <c r="AC373" s="5"/>
      <c r="AD373" s="815"/>
      <c r="AE373" s="815"/>
      <c r="AF373" s="815"/>
      <c r="AG373" s="5"/>
      <c r="AH373" s="815"/>
      <c r="AI373" s="5"/>
      <c r="AJ373" s="5"/>
      <c r="AK373" s="5"/>
      <c r="AL373" s="5"/>
      <c r="AM373" s="5"/>
      <c r="AN373" s="5"/>
      <c r="AO373" s="5"/>
      <c r="AP373" s="5"/>
      <c r="AQ373" s="5"/>
      <c r="AR373" s="5"/>
      <c r="AS373" s="5"/>
    </row>
    <row r="374">
      <c r="A374" s="1298"/>
      <c r="B374" s="1235"/>
      <c r="C374" s="1274"/>
      <c r="D374" s="1274"/>
      <c r="E374" s="1274"/>
      <c r="F374" s="815"/>
      <c r="G374" s="972"/>
      <c r="H374" s="5"/>
      <c r="I374" s="5"/>
      <c r="J374" s="5"/>
      <c r="K374" s="5"/>
      <c r="L374" s="815"/>
      <c r="M374" s="1275"/>
      <c r="N374" s="815"/>
      <c r="O374" s="815"/>
      <c r="P374" s="815"/>
      <c r="Q374" s="815"/>
      <c r="R374" s="815"/>
      <c r="S374" s="815"/>
      <c r="T374" s="815"/>
      <c r="U374" s="815"/>
      <c r="V374" s="815"/>
      <c r="W374" s="5"/>
      <c r="X374" s="815"/>
      <c r="Y374" s="815"/>
      <c r="Z374" s="815"/>
      <c r="AA374" s="815"/>
      <c r="AB374" s="5"/>
      <c r="AC374" s="5"/>
      <c r="AD374" s="815"/>
      <c r="AE374" s="815"/>
      <c r="AF374" s="815"/>
      <c r="AG374" s="5"/>
      <c r="AH374" s="815"/>
      <c r="AI374" s="5"/>
      <c r="AJ374" s="5"/>
      <c r="AK374" s="5"/>
      <c r="AL374" s="5"/>
      <c r="AM374" s="5"/>
      <c r="AN374" s="5"/>
      <c r="AO374" s="5"/>
      <c r="AP374" s="5"/>
      <c r="AQ374" s="5"/>
      <c r="AR374" s="5"/>
      <c r="AS374" s="5"/>
    </row>
    <row r="375">
      <c r="A375" s="1298"/>
      <c r="B375" s="1235"/>
      <c r="C375" s="1274"/>
      <c r="D375" s="1274"/>
      <c r="E375" s="1274"/>
      <c r="F375" s="815"/>
      <c r="G375" s="972"/>
      <c r="H375" s="5"/>
      <c r="I375" s="5"/>
      <c r="J375" s="5"/>
      <c r="K375" s="5"/>
      <c r="L375" s="815"/>
      <c r="M375" s="1275"/>
      <c r="N375" s="815"/>
      <c r="O375" s="815"/>
      <c r="P375" s="815"/>
      <c r="Q375" s="815"/>
      <c r="R375" s="815"/>
      <c r="S375" s="815"/>
      <c r="T375" s="815"/>
      <c r="U375" s="815"/>
      <c r="V375" s="815"/>
      <c r="W375" s="5"/>
      <c r="X375" s="815"/>
      <c r="Y375" s="815"/>
      <c r="Z375" s="815"/>
      <c r="AA375" s="815"/>
      <c r="AB375" s="5"/>
      <c r="AC375" s="5"/>
      <c r="AD375" s="815"/>
      <c r="AE375" s="815"/>
      <c r="AF375" s="815"/>
      <c r="AG375" s="5"/>
      <c r="AH375" s="815"/>
      <c r="AI375" s="5"/>
      <c r="AJ375" s="5"/>
      <c r="AK375" s="5"/>
      <c r="AL375" s="5"/>
      <c r="AM375" s="5"/>
      <c r="AN375" s="5"/>
      <c r="AO375" s="5"/>
      <c r="AP375" s="5"/>
      <c r="AQ375" s="5"/>
      <c r="AR375" s="5"/>
      <c r="AS375" s="5"/>
    </row>
    <row r="376">
      <c r="A376" s="1298"/>
      <c r="B376" s="1235"/>
      <c r="C376" s="1274"/>
      <c r="D376" s="1274"/>
      <c r="E376" s="1274"/>
      <c r="F376" s="815"/>
      <c r="G376" s="972"/>
      <c r="H376" s="5"/>
      <c r="I376" s="5"/>
      <c r="J376" s="5"/>
      <c r="K376" s="5"/>
      <c r="L376" s="815"/>
      <c r="M376" s="1275"/>
      <c r="N376" s="815"/>
      <c r="O376" s="815"/>
      <c r="P376" s="815"/>
      <c r="Q376" s="815"/>
      <c r="R376" s="815"/>
      <c r="S376" s="815"/>
      <c r="T376" s="815"/>
      <c r="U376" s="815"/>
      <c r="V376" s="815"/>
      <c r="W376" s="5"/>
      <c r="X376" s="815"/>
      <c r="Y376" s="815"/>
      <c r="Z376" s="815"/>
      <c r="AA376" s="815"/>
      <c r="AB376" s="5"/>
      <c r="AC376" s="5"/>
      <c r="AD376" s="815"/>
      <c r="AE376" s="815"/>
      <c r="AF376" s="815"/>
      <c r="AG376" s="5"/>
      <c r="AH376" s="815"/>
      <c r="AI376" s="5"/>
      <c r="AJ376" s="5"/>
      <c r="AK376" s="5"/>
      <c r="AL376" s="5"/>
      <c r="AM376" s="5"/>
      <c r="AN376" s="5"/>
      <c r="AO376" s="5"/>
      <c r="AP376" s="5"/>
      <c r="AQ376" s="5"/>
      <c r="AR376" s="5"/>
      <c r="AS376" s="5"/>
    </row>
    <row r="377">
      <c r="A377" s="1298"/>
      <c r="B377" s="1235"/>
      <c r="C377" s="1274"/>
      <c r="D377" s="1274"/>
      <c r="E377" s="1274"/>
      <c r="F377" s="815"/>
      <c r="G377" s="972"/>
      <c r="H377" s="5"/>
      <c r="I377" s="5"/>
      <c r="J377" s="5"/>
      <c r="K377" s="5"/>
      <c r="L377" s="815"/>
      <c r="M377" s="1275"/>
      <c r="N377" s="815"/>
      <c r="O377" s="815"/>
      <c r="P377" s="815"/>
      <c r="Q377" s="815"/>
      <c r="R377" s="815"/>
      <c r="S377" s="815"/>
      <c r="T377" s="815"/>
      <c r="U377" s="815"/>
      <c r="V377" s="815"/>
      <c r="W377" s="5"/>
      <c r="X377" s="815"/>
      <c r="Y377" s="815"/>
      <c r="Z377" s="815"/>
      <c r="AA377" s="815"/>
      <c r="AB377" s="5"/>
      <c r="AC377" s="5"/>
      <c r="AD377" s="815"/>
      <c r="AE377" s="815"/>
      <c r="AF377" s="815"/>
      <c r="AG377" s="5"/>
      <c r="AH377" s="815"/>
      <c r="AI377" s="5"/>
      <c r="AJ377" s="5"/>
      <c r="AK377" s="5"/>
      <c r="AL377" s="5"/>
      <c r="AM377" s="5"/>
      <c r="AN377" s="5"/>
      <c r="AO377" s="5"/>
      <c r="AP377" s="5"/>
      <c r="AQ377" s="5"/>
      <c r="AR377" s="5"/>
      <c r="AS377" s="5"/>
    </row>
    <row r="378">
      <c r="A378" s="1298"/>
      <c r="B378" s="1235"/>
      <c r="C378" s="1274"/>
      <c r="D378" s="1274"/>
      <c r="E378" s="1274"/>
      <c r="F378" s="815"/>
      <c r="G378" s="972"/>
      <c r="H378" s="5"/>
      <c r="I378" s="5"/>
      <c r="J378" s="5"/>
      <c r="K378" s="5"/>
      <c r="L378" s="815"/>
      <c r="M378" s="1275"/>
      <c r="N378" s="815"/>
      <c r="O378" s="815"/>
      <c r="P378" s="815"/>
      <c r="Q378" s="815"/>
      <c r="R378" s="815"/>
      <c r="S378" s="815"/>
      <c r="T378" s="815"/>
      <c r="U378" s="815"/>
      <c r="V378" s="815"/>
      <c r="W378" s="5"/>
      <c r="X378" s="815"/>
      <c r="Y378" s="815"/>
      <c r="Z378" s="815"/>
      <c r="AA378" s="815"/>
      <c r="AB378" s="5"/>
      <c r="AC378" s="5"/>
      <c r="AD378" s="815"/>
      <c r="AE378" s="815"/>
      <c r="AF378" s="815"/>
      <c r="AG378" s="5"/>
      <c r="AH378" s="815"/>
      <c r="AI378" s="5"/>
      <c r="AJ378" s="5"/>
      <c r="AK378" s="5"/>
      <c r="AL378" s="5"/>
      <c r="AM378" s="5"/>
      <c r="AN378" s="5"/>
      <c r="AO378" s="5"/>
      <c r="AP378" s="5"/>
      <c r="AQ378" s="5"/>
      <c r="AR378" s="5"/>
      <c r="AS378" s="5"/>
    </row>
    <row r="379">
      <c r="A379" s="1298"/>
      <c r="B379" s="1235"/>
      <c r="C379" s="1274"/>
      <c r="D379" s="1274"/>
      <c r="E379" s="1274"/>
      <c r="F379" s="815"/>
      <c r="G379" s="972"/>
      <c r="H379" s="5"/>
      <c r="I379" s="5"/>
      <c r="J379" s="5"/>
      <c r="K379" s="5"/>
      <c r="L379" s="815"/>
      <c r="M379" s="1275"/>
      <c r="N379" s="815"/>
      <c r="O379" s="815"/>
      <c r="P379" s="815"/>
      <c r="Q379" s="815"/>
      <c r="R379" s="815"/>
      <c r="S379" s="815"/>
      <c r="T379" s="815"/>
      <c r="U379" s="815"/>
      <c r="V379" s="815"/>
      <c r="W379" s="5"/>
      <c r="X379" s="815"/>
      <c r="Y379" s="815"/>
      <c r="Z379" s="815"/>
      <c r="AA379" s="815"/>
      <c r="AB379" s="5"/>
      <c r="AC379" s="5"/>
      <c r="AD379" s="815"/>
      <c r="AE379" s="815"/>
      <c r="AF379" s="815"/>
      <c r="AG379" s="5"/>
      <c r="AH379" s="815"/>
      <c r="AI379" s="5"/>
      <c r="AJ379" s="5"/>
      <c r="AK379" s="5"/>
      <c r="AL379" s="5"/>
      <c r="AM379" s="5"/>
      <c r="AN379" s="5"/>
      <c r="AO379" s="5"/>
      <c r="AP379" s="5"/>
      <c r="AQ379" s="5"/>
      <c r="AR379" s="5"/>
      <c r="AS379" s="5"/>
    </row>
    <row r="380">
      <c r="A380" s="1298"/>
      <c r="B380" s="1235"/>
      <c r="C380" s="1274"/>
      <c r="D380" s="1274"/>
      <c r="E380" s="1274"/>
      <c r="F380" s="815"/>
      <c r="G380" s="972"/>
      <c r="H380" s="5"/>
      <c r="I380" s="5"/>
      <c r="J380" s="5"/>
      <c r="K380" s="5"/>
      <c r="L380" s="815"/>
      <c r="M380" s="1275"/>
      <c r="N380" s="815"/>
      <c r="O380" s="815"/>
      <c r="P380" s="815"/>
      <c r="Q380" s="815"/>
      <c r="R380" s="815"/>
      <c r="S380" s="815"/>
      <c r="T380" s="815"/>
      <c r="U380" s="815"/>
      <c r="V380" s="815"/>
      <c r="W380" s="5"/>
      <c r="X380" s="815"/>
      <c r="Y380" s="815"/>
      <c r="Z380" s="815"/>
      <c r="AA380" s="815"/>
      <c r="AB380" s="5"/>
      <c r="AC380" s="5"/>
      <c r="AD380" s="815"/>
      <c r="AE380" s="815"/>
      <c r="AF380" s="815"/>
      <c r="AG380" s="5"/>
      <c r="AH380" s="815"/>
      <c r="AI380" s="5"/>
      <c r="AJ380" s="5"/>
      <c r="AK380" s="5"/>
      <c r="AL380" s="5"/>
      <c r="AM380" s="5"/>
      <c r="AN380" s="5"/>
      <c r="AO380" s="5"/>
      <c r="AP380" s="5"/>
      <c r="AQ380" s="5"/>
      <c r="AR380" s="5"/>
      <c r="AS380" s="5"/>
    </row>
    <row r="381">
      <c r="A381" s="1298"/>
      <c r="B381" s="1235"/>
      <c r="C381" s="1274"/>
      <c r="D381" s="1274"/>
      <c r="E381" s="1274"/>
      <c r="F381" s="815"/>
      <c r="G381" s="972"/>
      <c r="H381" s="5"/>
      <c r="I381" s="5"/>
      <c r="J381" s="5"/>
      <c r="K381" s="5"/>
      <c r="L381" s="815"/>
      <c r="M381" s="1275"/>
      <c r="N381" s="815"/>
      <c r="O381" s="815"/>
      <c r="P381" s="815"/>
      <c r="Q381" s="815"/>
      <c r="R381" s="815"/>
      <c r="S381" s="815"/>
      <c r="T381" s="815"/>
      <c r="U381" s="815"/>
      <c r="V381" s="815"/>
      <c r="W381" s="5"/>
      <c r="X381" s="815"/>
      <c r="Y381" s="815"/>
      <c r="Z381" s="815"/>
      <c r="AA381" s="815"/>
      <c r="AB381" s="5"/>
      <c r="AC381" s="5"/>
      <c r="AD381" s="815"/>
      <c r="AE381" s="815"/>
      <c r="AF381" s="815"/>
      <c r="AG381" s="5"/>
      <c r="AH381" s="815"/>
      <c r="AI381" s="5"/>
      <c r="AJ381" s="5"/>
      <c r="AK381" s="5"/>
      <c r="AL381" s="5"/>
      <c r="AM381" s="5"/>
      <c r="AN381" s="5"/>
      <c r="AO381" s="5"/>
      <c r="AP381" s="5"/>
      <c r="AQ381" s="5"/>
      <c r="AR381" s="5"/>
      <c r="AS381" s="5"/>
    </row>
    <row r="382">
      <c r="A382" s="1298"/>
      <c r="B382" s="1235"/>
      <c r="C382" s="1274"/>
      <c r="D382" s="1274"/>
      <c r="E382" s="1274"/>
      <c r="F382" s="815"/>
      <c r="G382" s="972"/>
      <c r="H382" s="5"/>
      <c r="I382" s="5"/>
      <c r="J382" s="5"/>
      <c r="K382" s="5"/>
      <c r="L382" s="815"/>
      <c r="M382" s="1275"/>
      <c r="N382" s="815"/>
      <c r="O382" s="815"/>
      <c r="P382" s="815"/>
      <c r="Q382" s="815"/>
      <c r="R382" s="815"/>
      <c r="S382" s="815"/>
      <c r="T382" s="815"/>
      <c r="U382" s="815"/>
      <c r="V382" s="815"/>
      <c r="W382" s="5"/>
      <c r="X382" s="815"/>
      <c r="Y382" s="815"/>
      <c r="Z382" s="815"/>
      <c r="AA382" s="815"/>
      <c r="AB382" s="5"/>
      <c r="AC382" s="5"/>
      <c r="AD382" s="815"/>
      <c r="AE382" s="815"/>
      <c r="AF382" s="815"/>
      <c r="AG382" s="5"/>
      <c r="AH382" s="815"/>
      <c r="AI382" s="5"/>
      <c r="AJ382" s="5"/>
      <c r="AK382" s="5"/>
      <c r="AL382" s="5"/>
      <c r="AM382" s="5"/>
      <c r="AN382" s="5"/>
      <c r="AO382" s="5"/>
      <c r="AP382" s="5"/>
      <c r="AQ382" s="5"/>
      <c r="AR382" s="5"/>
      <c r="AS382" s="5"/>
    </row>
    <row r="383">
      <c r="A383" s="1298"/>
      <c r="B383" s="1235"/>
      <c r="C383" s="1274"/>
      <c r="D383" s="1274"/>
      <c r="E383" s="1274"/>
      <c r="F383" s="815"/>
      <c r="G383" s="972"/>
      <c r="H383" s="5"/>
      <c r="I383" s="5"/>
      <c r="J383" s="5"/>
      <c r="K383" s="5"/>
      <c r="L383" s="815"/>
      <c r="M383" s="1275"/>
      <c r="N383" s="815"/>
      <c r="O383" s="815"/>
      <c r="P383" s="815"/>
      <c r="Q383" s="815"/>
      <c r="R383" s="815"/>
      <c r="S383" s="815"/>
      <c r="T383" s="815"/>
      <c r="U383" s="815"/>
      <c r="V383" s="815"/>
      <c r="W383" s="5"/>
      <c r="X383" s="815"/>
      <c r="Y383" s="815"/>
      <c r="Z383" s="815"/>
      <c r="AA383" s="815"/>
      <c r="AB383" s="5"/>
      <c r="AC383" s="5"/>
      <c r="AD383" s="815"/>
      <c r="AE383" s="815"/>
      <c r="AF383" s="815"/>
      <c r="AG383" s="5"/>
      <c r="AH383" s="815"/>
      <c r="AI383" s="5"/>
      <c r="AJ383" s="5"/>
      <c r="AK383" s="5"/>
      <c r="AL383" s="5"/>
      <c r="AM383" s="5"/>
      <c r="AN383" s="5"/>
      <c r="AO383" s="5"/>
      <c r="AP383" s="5"/>
      <c r="AQ383" s="5"/>
      <c r="AR383" s="5"/>
      <c r="AS383" s="5"/>
    </row>
    <row r="384">
      <c r="A384" s="1298"/>
      <c r="B384" s="1235"/>
      <c r="C384" s="1274"/>
      <c r="D384" s="1274"/>
      <c r="E384" s="1274"/>
      <c r="F384" s="815"/>
      <c r="G384" s="972"/>
      <c r="H384" s="5"/>
      <c r="I384" s="5"/>
      <c r="J384" s="5"/>
      <c r="K384" s="5"/>
      <c r="L384" s="815"/>
      <c r="M384" s="1275"/>
      <c r="N384" s="815"/>
      <c r="O384" s="815"/>
      <c r="P384" s="815"/>
      <c r="Q384" s="815"/>
      <c r="R384" s="815"/>
      <c r="S384" s="815"/>
      <c r="T384" s="815"/>
      <c r="U384" s="815"/>
      <c r="V384" s="815"/>
      <c r="W384" s="5"/>
      <c r="X384" s="815"/>
      <c r="Y384" s="815"/>
      <c r="Z384" s="815"/>
      <c r="AA384" s="815"/>
      <c r="AB384" s="5"/>
      <c r="AC384" s="5"/>
      <c r="AD384" s="815"/>
      <c r="AE384" s="815"/>
      <c r="AF384" s="815"/>
      <c r="AG384" s="5"/>
      <c r="AH384" s="815"/>
      <c r="AI384" s="5"/>
      <c r="AJ384" s="5"/>
      <c r="AK384" s="5"/>
      <c r="AL384" s="5"/>
      <c r="AM384" s="5"/>
      <c r="AN384" s="5"/>
      <c r="AO384" s="5"/>
      <c r="AP384" s="5"/>
      <c r="AQ384" s="5"/>
      <c r="AR384" s="5"/>
      <c r="AS384" s="5"/>
    </row>
    <row r="385">
      <c r="A385" s="1298"/>
      <c r="B385" s="1235"/>
      <c r="C385" s="1274"/>
      <c r="D385" s="1274"/>
      <c r="E385" s="1274"/>
      <c r="F385" s="815"/>
      <c r="G385" s="972"/>
      <c r="H385" s="5"/>
      <c r="I385" s="5"/>
      <c r="J385" s="5"/>
      <c r="K385" s="5"/>
      <c r="L385" s="815"/>
      <c r="M385" s="1275"/>
      <c r="N385" s="815"/>
      <c r="O385" s="815"/>
      <c r="P385" s="815"/>
      <c r="Q385" s="815"/>
      <c r="R385" s="815"/>
      <c r="S385" s="815"/>
      <c r="T385" s="815"/>
      <c r="U385" s="815"/>
      <c r="V385" s="815"/>
      <c r="W385" s="5"/>
      <c r="X385" s="815"/>
      <c r="Y385" s="815"/>
      <c r="Z385" s="815"/>
      <c r="AA385" s="815"/>
      <c r="AB385" s="5"/>
      <c r="AC385" s="5"/>
      <c r="AD385" s="815"/>
      <c r="AE385" s="815"/>
      <c r="AF385" s="815"/>
      <c r="AG385" s="5"/>
      <c r="AH385" s="815"/>
      <c r="AI385" s="5"/>
      <c r="AJ385" s="5"/>
      <c r="AK385" s="5"/>
      <c r="AL385" s="5"/>
      <c r="AM385" s="5"/>
      <c r="AN385" s="5"/>
      <c r="AO385" s="5"/>
      <c r="AP385" s="5"/>
      <c r="AQ385" s="5"/>
      <c r="AR385" s="5"/>
      <c r="AS385" s="5"/>
    </row>
    <row r="386">
      <c r="A386" s="1298"/>
      <c r="B386" s="1235"/>
      <c r="C386" s="1274"/>
      <c r="D386" s="1274"/>
      <c r="E386" s="1274"/>
      <c r="F386" s="815"/>
      <c r="G386" s="972"/>
      <c r="H386" s="5"/>
      <c r="I386" s="5"/>
      <c r="J386" s="5"/>
      <c r="K386" s="5"/>
      <c r="L386" s="815"/>
      <c r="M386" s="1275"/>
      <c r="N386" s="815"/>
      <c r="O386" s="815"/>
      <c r="P386" s="815"/>
      <c r="Q386" s="815"/>
      <c r="R386" s="815"/>
      <c r="S386" s="815"/>
      <c r="T386" s="815"/>
      <c r="U386" s="815"/>
      <c r="V386" s="815"/>
      <c r="W386" s="5"/>
      <c r="X386" s="815"/>
      <c r="Y386" s="815"/>
      <c r="Z386" s="815"/>
      <c r="AA386" s="815"/>
      <c r="AB386" s="5"/>
      <c r="AC386" s="5"/>
      <c r="AD386" s="815"/>
      <c r="AE386" s="815"/>
      <c r="AF386" s="815"/>
      <c r="AG386" s="5"/>
      <c r="AH386" s="815"/>
      <c r="AI386" s="5"/>
      <c r="AJ386" s="5"/>
      <c r="AK386" s="5"/>
      <c r="AL386" s="5"/>
      <c r="AM386" s="5"/>
      <c r="AN386" s="5"/>
      <c r="AO386" s="5"/>
      <c r="AP386" s="5"/>
      <c r="AQ386" s="5"/>
      <c r="AR386" s="5"/>
      <c r="AS386" s="5"/>
    </row>
    <row r="387">
      <c r="A387" s="1298"/>
      <c r="B387" s="1235"/>
      <c r="C387" s="1274"/>
      <c r="D387" s="1274"/>
      <c r="E387" s="1274"/>
      <c r="F387" s="815"/>
      <c r="G387" s="972"/>
      <c r="H387" s="5"/>
      <c r="I387" s="5"/>
      <c r="J387" s="5"/>
      <c r="K387" s="5"/>
      <c r="L387" s="815"/>
      <c r="M387" s="1275"/>
      <c r="N387" s="815"/>
      <c r="O387" s="815"/>
      <c r="P387" s="815"/>
      <c r="Q387" s="815"/>
      <c r="R387" s="815"/>
      <c r="S387" s="815"/>
      <c r="T387" s="815"/>
      <c r="U387" s="815"/>
      <c r="V387" s="815"/>
      <c r="W387" s="5"/>
      <c r="X387" s="815"/>
      <c r="Y387" s="815"/>
      <c r="Z387" s="815"/>
      <c r="AA387" s="815"/>
      <c r="AB387" s="5"/>
      <c r="AC387" s="5"/>
      <c r="AD387" s="815"/>
      <c r="AE387" s="815"/>
      <c r="AF387" s="815"/>
      <c r="AG387" s="5"/>
      <c r="AH387" s="815"/>
      <c r="AI387" s="5"/>
      <c r="AJ387" s="5"/>
      <c r="AK387" s="5"/>
      <c r="AL387" s="5"/>
      <c r="AM387" s="5"/>
      <c r="AN387" s="5"/>
      <c r="AO387" s="5"/>
      <c r="AP387" s="5"/>
      <c r="AQ387" s="5"/>
      <c r="AR387" s="5"/>
      <c r="AS387" s="5"/>
    </row>
    <row r="388">
      <c r="A388" s="1298"/>
      <c r="B388" s="1235"/>
      <c r="C388" s="1274"/>
      <c r="D388" s="1274"/>
      <c r="E388" s="1274"/>
      <c r="F388" s="815"/>
      <c r="G388" s="972"/>
      <c r="H388" s="5"/>
      <c r="I388" s="5"/>
      <c r="J388" s="5"/>
      <c r="K388" s="5"/>
      <c r="L388" s="815"/>
      <c r="M388" s="1275"/>
      <c r="N388" s="815"/>
      <c r="O388" s="815"/>
      <c r="P388" s="815"/>
      <c r="Q388" s="815"/>
      <c r="R388" s="815"/>
      <c r="S388" s="815"/>
      <c r="T388" s="815"/>
      <c r="U388" s="815"/>
      <c r="V388" s="815"/>
      <c r="W388" s="5"/>
      <c r="X388" s="815"/>
      <c r="Y388" s="815"/>
      <c r="Z388" s="815"/>
      <c r="AA388" s="815"/>
      <c r="AB388" s="5"/>
      <c r="AC388" s="5"/>
      <c r="AD388" s="815"/>
      <c r="AE388" s="815"/>
      <c r="AF388" s="815"/>
      <c r="AG388" s="5"/>
      <c r="AH388" s="815"/>
      <c r="AI388" s="5"/>
      <c r="AJ388" s="5"/>
      <c r="AK388" s="5"/>
      <c r="AL388" s="5"/>
      <c r="AM388" s="5"/>
      <c r="AN388" s="5"/>
      <c r="AO388" s="5"/>
      <c r="AP388" s="5"/>
      <c r="AQ388" s="5"/>
      <c r="AR388" s="5"/>
      <c r="AS388" s="5"/>
    </row>
    <row r="389">
      <c r="A389" s="1298"/>
      <c r="B389" s="1235"/>
      <c r="C389" s="1274"/>
      <c r="D389" s="1274"/>
      <c r="E389" s="1274"/>
      <c r="F389" s="815"/>
      <c r="G389" s="972"/>
      <c r="H389" s="5"/>
      <c r="I389" s="5"/>
      <c r="J389" s="5"/>
      <c r="K389" s="5"/>
      <c r="L389" s="815"/>
      <c r="M389" s="1275"/>
      <c r="N389" s="815"/>
      <c r="O389" s="815"/>
      <c r="P389" s="815"/>
      <c r="Q389" s="815"/>
      <c r="R389" s="815"/>
      <c r="S389" s="815"/>
      <c r="T389" s="815"/>
      <c r="U389" s="815"/>
      <c r="V389" s="815"/>
      <c r="W389" s="5"/>
      <c r="X389" s="815"/>
      <c r="Y389" s="815"/>
      <c r="Z389" s="815"/>
      <c r="AA389" s="815"/>
      <c r="AB389" s="5"/>
      <c r="AC389" s="5"/>
      <c r="AD389" s="815"/>
      <c r="AE389" s="815"/>
      <c r="AF389" s="815"/>
      <c r="AG389" s="5"/>
      <c r="AH389" s="815"/>
      <c r="AI389" s="5"/>
      <c r="AJ389" s="5"/>
      <c r="AK389" s="5"/>
      <c r="AL389" s="5"/>
      <c r="AM389" s="5"/>
      <c r="AN389" s="5"/>
      <c r="AO389" s="5"/>
      <c r="AP389" s="5"/>
      <c r="AQ389" s="5"/>
      <c r="AR389" s="5"/>
      <c r="AS389" s="5"/>
    </row>
    <row r="390">
      <c r="A390" s="1298"/>
      <c r="B390" s="1235"/>
      <c r="C390" s="1274"/>
      <c r="D390" s="1274"/>
      <c r="E390" s="1274"/>
      <c r="F390" s="815"/>
      <c r="G390" s="972"/>
      <c r="H390" s="5"/>
      <c r="I390" s="5"/>
      <c r="J390" s="5"/>
      <c r="K390" s="5"/>
      <c r="L390" s="815"/>
      <c r="M390" s="1275"/>
      <c r="N390" s="815"/>
      <c r="O390" s="815"/>
      <c r="P390" s="815"/>
      <c r="Q390" s="815"/>
      <c r="R390" s="815"/>
      <c r="S390" s="815"/>
      <c r="T390" s="815"/>
      <c r="U390" s="815"/>
      <c r="V390" s="815"/>
      <c r="W390" s="5"/>
      <c r="X390" s="815"/>
      <c r="Y390" s="815"/>
      <c r="Z390" s="815"/>
      <c r="AA390" s="815"/>
      <c r="AB390" s="5"/>
      <c r="AC390" s="5"/>
      <c r="AD390" s="815"/>
      <c r="AE390" s="815"/>
      <c r="AF390" s="815"/>
      <c r="AG390" s="5"/>
      <c r="AH390" s="815"/>
      <c r="AI390" s="5"/>
      <c r="AJ390" s="5"/>
      <c r="AK390" s="5"/>
      <c r="AL390" s="5"/>
      <c r="AM390" s="5"/>
      <c r="AN390" s="5"/>
      <c r="AO390" s="5"/>
      <c r="AP390" s="5"/>
      <c r="AQ390" s="5"/>
      <c r="AR390" s="5"/>
      <c r="AS390" s="5"/>
    </row>
    <row r="391">
      <c r="A391" s="1298"/>
      <c r="B391" s="1235"/>
      <c r="C391" s="1274"/>
      <c r="D391" s="1274"/>
      <c r="E391" s="1274"/>
      <c r="F391" s="815"/>
      <c r="G391" s="972"/>
      <c r="H391" s="5"/>
      <c r="I391" s="5"/>
      <c r="J391" s="5"/>
      <c r="K391" s="5"/>
      <c r="L391" s="815"/>
      <c r="M391" s="1275"/>
      <c r="N391" s="815"/>
      <c r="O391" s="815"/>
      <c r="P391" s="815"/>
      <c r="Q391" s="815"/>
      <c r="R391" s="815"/>
      <c r="S391" s="815"/>
      <c r="T391" s="815"/>
      <c r="U391" s="815"/>
      <c r="V391" s="815"/>
      <c r="W391" s="5"/>
      <c r="X391" s="815"/>
      <c r="Y391" s="815"/>
      <c r="Z391" s="815"/>
      <c r="AA391" s="815"/>
      <c r="AB391" s="5"/>
      <c r="AC391" s="5"/>
      <c r="AD391" s="815"/>
      <c r="AE391" s="815"/>
      <c r="AF391" s="815"/>
      <c r="AG391" s="5"/>
      <c r="AH391" s="815"/>
      <c r="AI391" s="5"/>
      <c r="AJ391" s="5"/>
      <c r="AK391" s="5"/>
      <c r="AL391" s="5"/>
      <c r="AM391" s="5"/>
      <c r="AN391" s="5"/>
      <c r="AO391" s="5"/>
      <c r="AP391" s="5"/>
      <c r="AQ391" s="5"/>
      <c r="AR391" s="5"/>
      <c r="AS391" s="5"/>
    </row>
    <row r="392">
      <c r="A392" s="1298"/>
      <c r="B392" s="1235"/>
      <c r="C392" s="1274"/>
      <c r="D392" s="1274"/>
      <c r="E392" s="1274"/>
      <c r="F392" s="815"/>
      <c r="G392" s="972"/>
      <c r="H392" s="5"/>
      <c r="I392" s="5"/>
      <c r="J392" s="5"/>
      <c r="K392" s="5"/>
      <c r="L392" s="815"/>
      <c r="M392" s="1275"/>
      <c r="N392" s="815"/>
      <c r="O392" s="815"/>
      <c r="P392" s="815"/>
      <c r="Q392" s="815"/>
      <c r="R392" s="815"/>
      <c r="S392" s="815"/>
      <c r="T392" s="815"/>
      <c r="U392" s="815"/>
      <c r="V392" s="815"/>
      <c r="W392" s="5"/>
      <c r="X392" s="815"/>
      <c r="Y392" s="815"/>
      <c r="Z392" s="815"/>
      <c r="AA392" s="815"/>
      <c r="AB392" s="5"/>
      <c r="AC392" s="5"/>
      <c r="AD392" s="815"/>
      <c r="AE392" s="815"/>
      <c r="AF392" s="815"/>
      <c r="AG392" s="5"/>
      <c r="AH392" s="815"/>
      <c r="AI392" s="5"/>
      <c r="AJ392" s="5"/>
      <c r="AK392" s="5"/>
      <c r="AL392" s="5"/>
      <c r="AM392" s="5"/>
      <c r="AN392" s="5"/>
      <c r="AO392" s="5"/>
      <c r="AP392" s="5"/>
      <c r="AQ392" s="5"/>
      <c r="AR392" s="5"/>
      <c r="AS392" s="5"/>
    </row>
    <row r="393">
      <c r="A393" s="1298"/>
      <c r="B393" s="1235"/>
      <c r="C393" s="1274"/>
      <c r="D393" s="1274"/>
      <c r="E393" s="1274"/>
      <c r="F393" s="815"/>
      <c r="G393" s="972"/>
      <c r="H393" s="5"/>
      <c r="I393" s="5"/>
      <c r="J393" s="5"/>
      <c r="K393" s="5"/>
      <c r="L393" s="815"/>
      <c r="M393" s="1275"/>
      <c r="N393" s="815"/>
      <c r="O393" s="815"/>
      <c r="P393" s="815"/>
      <c r="Q393" s="815"/>
      <c r="R393" s="815"/>
      <c r="S393" s="815"/>
      <c r="T393" s="815"/>
      <c r="U393" s="815"/>
      <c r="V393" s="815"/>
      <c r="W393" s="5"/>
      <c r="X393" s="815"/>
      <c r="Y393" s="815"/>
      <c r="Z393" s="815"/>
      <c r="AA393" s="815"/>
      <c r="AB393" s="5"/>
      <c r="AC393" s="5"/>
      <c r="AD393" s="815"/>
      <c r="AE393" s="815"/>
      <c r="AF393" s="815"/>
      <c r="AG393" s="5"/>
      <c r="AH393" s="815"/>
      <c r="AI393" s="5"/>
      <c r="AJ393" s="5"/>
      <c r="AK393" s="5"/>
      <c r="AL393" s="5"/>
      <c r="AM393" s="5"/>
      <c r="AN393" s="5"/>
      <c r="AO393" s="5"/>
      <c r="AP393" s="5"/>
      <c r="AQ393" s="5"/>
      <c r="AR393" s="5"/>
      <c r="AS393" s="5"/>
    </row>
    <row r="394">
      <c r="A394" s="1298"/>
      <c r="B394" s="1235"/>
      <c r="C394" s="1274"/>
      <c r="D394" s="1274"/>
      <c r="E394" s="1274"/>
      <c r="F394" s="815"/>
      <c r="G394" s="972"/>
      <c r="H394" s="5"/>
      <c r="I394" s="5"/>
      <c r="J394" s="5"/>
      <c r="K394" s="5"/>
      <c r="L394" s="815"/>
      <c r="M394" s="1275"/>
      <c r="N394" s="815"/>
      <c r="O394" s="815"/>
      <c r="P394" s="815"/>
      <c r="Q394" s="815"/>
      <c r="R394" s="815"/>
      <c r="S394" s="815"/>
      <c r="T394" s="815"/>
      <c r="U394" s="815"/>
      <c r="V394" s="815"/>
      <c r="W394" s="5"/>
      <c r="X394" s="815"/>
      <c r="Y394" s="815"/>
      <c r="Z394" s="815"/>
      <c r="AA394" s="815"/>
      <c r="AB394" s="5"/>
      <c r="AC394" s="5"/>
      <c r="AD394" s="815"/>
      <c r="AE394" s="815"/>
      <c r="AF394" s="815"/>
      <c r="AG394" s="5"/>
      <c r="AH394" s="815"/>
      <c r="AI394" s="5"/>
      <c r="AJ394" s="5"/>
      <c r="AK394" s="5"/>
      <c r="AL394" s="5"/>
      <c r="AM394" s="5"/>
      <c r="AN394" s="5"/>
      <c r="AO394" s="5"/>
      <c r="AP394" s="5"/>
      <c r="AQ394" s="5"/>
      <c r="AR394" s="5"/>
      <c r="AS394" s="5"/>
    </row>
    <row r="395">
      <c r="A395" s="1298"/>
      <c r="B395" s="1235"/>
      <c r="C395" s="1274"/>
      <c r="D395" s="1274"/>
      <c r="E395" s="1274"/>
      <c r="F395" s="815"/>
      <c r="G395" s="972"/>
      <c r="H395" s="5"/>
      <c r="I395" s="5"/>
      <c r="J395" s="5"/>
      <c r="K395" s="5"/>
      <c r="L395" s="815"/>
      <c r="M395" s="1275"/>
      <c r="N395" s="815"/>
      <c r="O395" s="815"/>
      <c r="P395" s="815"/>
      <c r="Q395" s="815"/>
      <c r="R395" s="815"/>
      <c r="S395" s="815"/>
      <c r="T395" s="815"/>
      <c r="U395" s="815"/>
      <c r="V395" s="815"/>
      <c r="W395" s="5"/>
      <c r="X395" s="815"/>
      <c r="Y395" s="815"/>
      <c r="Z395" s="815"/>
      <c r="AA395" s="815"/>
      <c r="AB395" s="5"/>
      <c r="AC395" s="5"/>
      <c r="AD395" s="815"/>
      <c r="AE395" s="815"/>
      <c r="AF395" s="815"/>
      <c r="AG395" s="5"/>
      <c r="AH395" s="815"/>
      <c r="AI395" s="5"/>
      <c r="AJ395" s="5"/>
      <c r="AK395" s="5"/>
      <c r="AL395" s="5"/>
      <c r="AM395" s="5"/>
      <c r="AN395" s="5"/>
      <c r="AO395" s="5"/>
      <c r="AP395" s="5"/>
      <c r="AQ395" s="5"/>
      <c r="AR395" s="5"/>
      <c r="AS395" s="5"/>
    </row>
    <row r="396">
      <c r="A396" s="1298"/>
      <c r="B396" s="1235"/>
      <c r="C396" s="1274"/>
      <c r="D396" s="1274"/>
      <c r="E396" s="1274"/>
      <c r="F396" s="815"/>
      <c r="G396" s="972"/>
      <c r="H396" s="5"/>
      <c r="I396" s="5"/>
      <c r="J396" s="5"/>
      <c r="K396" s="5"/>
      <c r="L396" s="815"/>
      <c r="M396" s="1275"/>
      <c r="N396" s="815"/>
      <c r="O396" s="815"/>
      <c r="P396" s="815"/>
      <c r="Q396" s="815"/>
      <c r="R396" s="815"/>
      <c r="S396" s="815"/>
      <c r="T396" s="815"/>
      <c r="U396" s="815"/>
      <c r="V396" s="815"/>
      <c r="W396" s="5"/>
      <c r="X396" s="815"/>
      <c r="Y396" s="815"/>
      <c r="Z396" s="815"/>
      <c r="AA396" s="815"/>
      <c r="AB396" s="5"/>
      <c r="AC396" s="5"/>
      <c r="AD396" s="815"/>
      <c r="AE396" s="815"/>
      <c r="AF396" s="815"/>
      <c r="AG396" s="5"/>
      <c r="AH396" s="815"/>
      <c r="AI396" s="5"/>
      <c r="AJ396" s="5"/>
      <c r="AK396" s="5"/>
      <c r="AL396" s="5"/>
      <c r="AM396" s="5"/>
      <c r="AN396" s="5"/>
      <c r="AO396" s="5"/>
      <c r="AP396" s="5"/>
      <c r="AQ396" s="5"/>
      <c r="AR396" s="5"/>
      <c r="AS396" s="5"/>
    </row>
    <row r="397">
      <c r="A397" s="1298"/>
      <c r="B397" s="1235"/>
      <c r="C397" s="1274"/>
      <c r="D397" s="1274"/>
      <c r="E397" s="1274"/>
      <c r="F397" s="815"/>
      <c r="G397" s="972"/>
      <c r="H397" s="5"/>
      <c r="I397" s="5"/>
      <c r="J397" s="5"/>
      <c r="K397" s="5"/>
      <c r="L397" s="815"/>
      <c r="M397" s="1275"/>
      <c r="N397" s="815"/>
      <c r="O397" s="815"/>
      <c r="P397" s="815"/>
      <c r="Q397" s="815"/>
      <c r="R397" s="815"/>
      <c r="S397" s="815"/>
      <c r="T397" s="815"/>
      <c r="U397" s="815"/>
      <c r="V397" s="815"/>
      <c r="W397" s="5"/>
      <c r="X397" s="815"/>
      <c r="Y397" s="815"/>
      <c r="Z397" s="815"/>
      <c r="AA397" s="815"/>
      <c r="AB397" s="5"/>
      <c r="AC397" s="5"/>
      <c r="AD397" s="815"/>
      <c r="AE397" s="815"/>
      <c r="AF397" s="815"/>
      <c r="AG397" s="5"/>
      <c r="AH397" s="815"/>
      <c r="AI397" s="5"/>
      <c r="AJ397" s="5"/>
      <c r="AK397" s="5"/>
      <c r="AL397" s="5"/>
      <c r="AM397" s="5"/>
      <c r="AN397" s="5"/>
      <c r="AO397" s="5"/>
      <c r="AP397" s="5"/>
      <c r="AQ397" s="5"/>
      <c r="AR397" s="5"/>
      <c r="AS397" s="5"/>
    </row>
    <row r="398">
      <c r="A398" s="1298"/>
      <c r="B398" s="1235"/>
      <c r="C398" s="1274"/>
      <c r="D398" s="1274"/>
      <c r="E398" s="1274"/>
      <c r="F398" s="815"/>
      <c r="G398" s="972"/>
      <c r="H398" s="5"/>
      <c r="I398" s="5"/>
      <c r="J398" s="5"/>
      <c r="K398" s="5"/>
      <c r="L398" s="815"/>
      <c r="M398" s="1275"/>
      <c r="N398" s="815"/>
      <c r="O398" s="815"/>
      <c r="P398" s="815"/>
      <c r="Q398" s="815"/>
      <c r="R398" s="815"/>
      <c r="S398" s="815"/>
      <c r="T398" s="815"/>
      <c r="U398" s="815"/>
      <c r="V398" s="815"/>
      <c r="W398" s="5"/>
      <c r="X398" s="815"/>
      <c r="Y398" s="815"/>
      <c r="Z398" s="815"/>
      <c r="AA398" s="815"/>
      <c r="AB398" s="5"/>
      <c r="AC398" s="5"/>
      <c r="AD398" s="815"/>
      <c r="AE398" s="815"/>
      <c r="AF398" s="815"/>
      <c r="AG398" s="5"/>
      <c r="AH398" s="815"/>
      <c r="AI398" s="5"/>
      <c r="AJ398" s="5"/>
      <c r="AK398" s="5"/>
      <c r="AL398" s="5"/>
      <c r="AM398" s="5"/>
      <c r="AN398" s="5"/>
      <c r="AO398" s="5"/>
      <c r="AP398" s="5"/>
      <c r="AQ398" s="5"/>
      <c r="AR398" s="5"/>
      <c r="AS398" s="5"/>
    </row>
    <row r="399">
      <c r="A399" s="1298"/>
      <c r="B399" s="1235"/>
      <c r="C399" s="1274"/>
      <c r="D399" s="1274"/>
      <c r="E399" s="1274"/>
      <c r="F399" s="815"/>
      <c r="G399" s="972"/>
      <c r="H399" s="5"/>
      <c r="I399" s="5"/>
      <c r="J399" s="5"/>
      <c r="K399" s="5"/>
      <c r="L399" s="815"/>
      <c r="M399" s="1275"/>
      <c r="N399" s="815"/>
      <c r="O399" s="815"/>
      <c r="P399" s="815"/>
      <c r="Q399" s="815"/>
      <c r="R399" s="815"/>
      <c r="S399" s="815"/>
      <c r="T399" s="815"/>
      <c r="U399" s="815"/>
      <c r="V399" s="815"/>
      <c r="W399" s="5"/>
      <c r="X399" s="815"/>
      <c r="Y399" s="815"/>
      <c r="Z399" s="815"/>
      <c r="AA399" s="815"/>
      <c r="AB399" s="5"/>
      <c r="AC399" s="5"/>
      <c r="AD399" s="815"/>
      <c r="AE399" s="815"/>
      <c r="AF399" s="815"/>
      <c r="AG399" s="5"/>
      <c r="AH399" s="815"/>
      <c r="AI399" s="5"/>
      <c r="AJ399" s="5"/>
      <c r="AK399" s="5"/>
      <c r="AL399" s="5"/>
      <c r="AM399" s="5"/>
      <c r="AN399" s="5"/>
      <c r="AO399" s="5"/>
      <c r="AP399" s="5"/>
      <c r="AQ399" s="5"/>
      <c r="AR399" s="5"/>
      <c r="AS399" s="5"/>
    </row>
    <row r="400">
      <c r="A400" s="1298"/>
      <c r="B400" s="1235"/>
      <c r="C400" s="1274"/>
      <c r="D400" s="1274"/>
      <c r="E400" s="1274"/>
      <c r="F400" s="815"/>
      <c r="G400" s="972"/>
      <c r="H400" s="5"/>
      <c r="I400" s="5"/>
      <c r="J400" s="5"/>
      <c r="K400" s="5"/>
      <c r="L400" s="815"/>
      <c r="M400" s="1275"/>
      <c r="N400" s="815"/>
      <c r="O400" s="815"/>
      <c r="P400" s="815"/>
      <c r="Q400" s="815"/>
      <c r="R400" s="815"/>
      <c r="S400" s="815"/>
      <c r="T400" s="815"/>
      <c r="U400" s="815"/>
      <c r="V400" s="815"/>
      <c r="W400" s="5"/>
      <c r="X400" s="815"/>
      <c r="Y400" s="815"/>
      <c r="Z400" s="815"/>
      <c r="AA400" s="815"/>
      <c r="AB400" s="5"/>
      <c r="AC400" s="5"/>
      <c r="AD400" s="815"/>
      <c r="AE400" s="815"/>
      <c r="AF400" s="815"/>
      <c r="AG400" s="5"/>
      <c r="AH400" s="815"/>
      <c r="AI400" s="5"/>
      <c r="AJ400" s="5"/>
      <c r="AK400" s="5"/>
      <c r="AL400" s="5"/>
      <c r="AM400" s="5"/>
      <c r="AN400" s="5"/>
      <c r="AO400" s="5"/>
      <c r="AP400" s="5"/>
      <c r="AQ400" s="5"/>
      <c r="AR400" s="5"/>
      <c r="AS400" s="5"/>
    </row>
    <row r="401">
      <c r="A401" s="1298"/>
      <c r="B401" s="1235"/>
      <c r="C401" s="1274"/>
      <c r="D401" s="1274"/>
      <c r="E401" s="1274"/>
      <c r="F401" s="815"/>
      <c r="G401" s="972"/>
      <c r="H401" s="5"/>
      <c r="I401" s="5"/>
      <c r="J401" s="5"/>
      <c r="K401" s="5"/>
      <c r="L401" s="815"/>
      <c r="M401" s="1275"/>
      <c r="N401" s="815"/>
      <c r="O401" s="815"/>
      <c r="P401" s="815"/>
      <c r="Q401" s="815"/>
      <c r="R401" s="815"/>
      <c r="S401" s="815"/>
      <c r="T401" s="815"/>
      <c r="U401" s="815"/>
      <c r="V401" s="815"/>
      <c r="W401" s="5"/>
      <c r="X401" s="815"/>
      <c r="Y401" s="815"/>
      <c r="Z401" s="815"/>
      <c r="AA401" s="815"/>
      <c r="AB401" s="5"/>
      <c r="AC401" s="5"/>
      <c r="AD401" s="815"/>
      <c r="AE401" s="815"/>
      <c r="AF401" s="815"/>
      <c r="AG401" s="5"/>
      <c r="AH401" s="815"/>
      <c r="AI401" s="5"/>
      <c r="AJ401" s="5"/>
      <c r="AK401" s="5"/>
      <c r="AL401" s="5"/>
      <c r="AM401" s="5"/>
      <c r="AN401" s="5"/>
      <c r="AO401" s="5"/>
      <c r="AP401" s="5"/>
      <c r="AQ401" s="5"/>
      <c r="AR401" s="5"/>
      <c r="AS401" s="5"/>
    </row>
    <row r="402">
      <c r="A402" s="1298"/>
      <c r="B402" s="1235"/>
      <c r="C402" s="1274"/>
      <c r="D402" s="1274"/>
      <c r="E402" s="1274"/>
      <c r="F402" s="815"/>
      <c r="G402" s="972"/>
      <c r="H402" s="5"/>
      <c r="I402" s="5"/>
      <c r="J402" s="5"/>
      <c r="K402" s="5"/>
      <c r="L402" s="815"/>
      <c r="M402" s="1275"/>
      <c r="N402" s="815"/>
      <c r="O402" s="815"/>
      <c r="P402" s="815"/>
      <c r="Q402" s="815"/>
      <c r="R402" s="815"/>
      <c r="S402" s="815"/>
      <c r="T402" s="815"/>
      <c r="U402" s="815"/>
      <c r="V402" s="815"/>
      <c r="W402" s="5"/>
      <c r="X402" s="815"/>
      <c r="Y402" s="815"/>
      <c r="Z402" s="815"/>
      <c r="AA402" s="815"/>
      <c r="AB402" s="5"/>
      <c r="AC402" s="5"/>
      <c r="AD402" s="815"/>
      <c r="AE402" s="815"/>
      <c r="AF402" s="815"/>
      <c r="AG402" s="5"/>
      <c r="AH402" s="815"/>
      <c r="AI402" s="5"/>
      <c r="AJ402" s="5"/>
      <c r="AK402" s="5"/>
      <c r="AL402" s="5"/>
      <c r="AM402" s="5"/>
      <c r="AN402" s="5"/>
      <c r="AO402" s="5"/>
      <c r="AP402" s="5"/>
      <c r="AQ402" s="5"/>
      <c r="AR402" s="5"/>
      <c r="AS402" s="5"/>
    </row>
    <row r="403">
      <c r="A403" s="1298"/>
      <c r="B403" s="1235"/>
      <c r="C403" s="1274"/>
      <c r="D403" s="1274"/>
      <c r="E403" s="1274"/>
      <c r="F403" s="815"/>
      <c r="G403" s="972"/>
      <c r="H403" s="5"/>
      <c r="I403" s="5"/>
      <c r="J403" s="5"/>
      <c r="K403" s="5"/>
      <c r="L403" s="815"/>
      <c r="M403" s="1275"/>
      <c r="N403" s="815"/>
      <c r="O403" s="815"/>
      <c r="P403" s="815"/>
      <c r="Q403" s="815"/>
      <c r="R403" s="815"/>
      <c r="S403" s="815"/>
      <c r="T403" s="815"/>
      <c r="U403" s="815"/>
      <c r="V403" s="815"/>
      <c r="W403" s="5"/>
      <c r="X403" s="815"/>
      <c r="Y403" s="815"/>
      <c r="Z403" s="815"/>
      <c r="AA403" s="815"/>
      <c r="AB403" s="5"/>
      <c r="AC403" s="5"/>
      <c r="AD403" s="815"/>
      <c r="AE403" s="815"/>
      <c r="AF403" s="815"/>
      <c r="AG403" s="5"/>
      <c r="AH403" s="815"/>
      <c r="AI403" s="5"/>
      <c r="AJ403" s="5"/>
      <c r="AK403" s="5"/>
      <c r="AL403" s="5"/>
      <c r="AM403" s="5"/>
      <c r="AN403" s="5"/>
      <c r="AO403" s="5"/>
      <c r="AP403" s="5"/>
      <c r="AQ403" s="5"/>
      <c r="AR403" s="5"/>
      <c r="AS403" s="5"/>
    </row>
    <row r="404">
      <c r="A404" s="1298"/>
      <c r="B404" s="1235"/>
      <c r="C404" s="1274"/>
      <c r="D404" s="1274"/>
      <c r="E404" s="1274"/>
      <c r="F404" s="815"/>
      <c r="G404" s="972"/>
      <c r="H404" s="5"/>
      <c r="I404" s="5"/>
      <c r="J404" s="5"/>
      <c r="K404" s="5"/>
      <c r="L404" s="815"/>
      <c r="M404" s="1275"/>
      <c r="N404" s="815"/>
      <c r="O404" s="815"/>
      <c r="P404" s="815"/>
      <c r="Q404" s="815"/>
      <c r="R404" s="815"/>
      <c r="S404" s="815"/>
      <c r="T404" s="815"/>
      <c r="U404" s="815"/>
      <c r="V404" s="815"/>
      <c r="W404" s="5"/>
      <c r="X404" s="815"/>
      <c r="Y404" s="815"/>
      <c r="Z404" s="815"/>
      <c r="AA404" s="815"/>
      <c r="AB404" s="5"/>
      <c r="AC404" s="5"/>
      <c r="AD404" s="815"/>
      <c r="AE404" s="815"/>
      <c r="AF404" s="815"/>
      <c r="AG404" s="5"/>
      <c r="AH404" s="815"/>
      <c r="AI404" s="5"/>
      <c r="AJ404" s="5"/>
      <c r="AK404" s="5"/>
      <c r="AL404" s="5"/>
      <c r="AM404" s="5"/>
      <c r="AN404" s="5"/>
      <c r="AO404" s="5"/>
      <c r="AP404" s="5"/>
      <c r="AQ404" s="5"/>
      <c r="AR404" s="5"/>
      <c r="AS404" s="5"/>
    </row>
    <row r="405">
      <c r="A405" s="1298"/>
      <c r="B405" s="1235"/>
      <c r="C405" s="1274"/>
      <c r="D405" s="1274"/>
      <c r="E405" s="1274"/>
      <c r="F405" s="815"/>
      <c r="G405" s="972"/>
      <c r="H405" s="5"/>
      <c r="I405" s="5"/>
      <c r="J405" s="5"/>
      <c r="K405" s="5"/>
      <c r="L405" s="815"/>
      <c r="M405" s="1275"/>
      <c r="N405" s="815"/>
      <c r="O405" s="815"/>
      <c r="P405" s="815"/>
      <c r="Q405" s="815"/>
      <c r="R405" s="815"/>
      <c r="S405" s="815"/>
      <c r="T405" s="815"/>
      <c r="U405" s="815"/>
      <c r="V405" s="815"/>
      <c r="W405" s="5"/>
      <c r="X405" s="815"/>
      <c r="Y405" s="815"/>
      <c r="Z405" s="815"/>
      <c r="AA405" s="815"/>
      <c r="AB405" s="5"/>
      <c r="AC405" s="5"/>
      <c r="AD405" s="815"/>
      <c r="AE405" s="815"/>
      <c r="AF405" s="815"/>
      <c r="AG405" s="5"/>
      <c r="AH405" s="815"/>
      <c r="AI405" s="5"/>
      <c r="AJ405" s="5"/>
      <c r="AK405" s="5"/>
      <c r="AL405" s="5"/>
      <c r="AM405" s="5"/>
      <c r="AN405" s="5"/>
      <c r="AO405" s="5"/>
      <c r="AP405" s="5"/>
      <c r="AQ405" s="5"/>
      <c r="AR405" s="5"/>
      <c r="AS405" s="5"/>
    </row>
    <row r="406">
      <c r="A406" s="1298"/>
      <c r="B406" s="1235"/>
      <c r="C406" s="1274"/>
      <c r="D406" s="1274"/>
      <c r="E406" s="1274"/>
      <c r="F406" s="815"/>
      <c r="G406" s="972"/>
      <c r="H406" s="5"/>
      <c r="I406" s="5"/>
      <c r="J406" s="5"/>
      <c r="K406" s="5"/>
      <c r="L406" s="815"/>
      <c r="M406" s="1275"/>
      <c r="N406" s="815"/>
      <c r="O406" s="815"/>
      <c r="P406" s="815"/>
      <c r="Q406" s="815"/>
      <c r="R406" s="815"/>
      <c r="S406" s="815"/>
      <c r="T406" s="815"/>
      <c r="U406" s="815"/>
      <c r="V406" s="815"/>
      <c r="W406" s="5"/>
      <c r="X406" s="815"/>
      <c r="Y406" s="815"/>
      <c r="Z406" s="815"/>
      <c r="AA406" s="815"/>
      <c r="AB406" s="5"/>
      <c r="AC406" s="5"/>
      <c r="AD406" s="815"/>
      <c r="AE406" s="815"/>
      <c r="AF406" s="815"/>
      <c r="AG406" s="5"/>
      <c r="AH406" s="815"/>
      <c r="AI406" s="5"/>
      <c r="AJ406" s="5"/>
      <c r="AK406" s="5"/>
      <c r="AL406" s="5"/>
      <c r="AM406" s="5"/>
      <c r="AN406" s="5"/>
      <c r="AO406" s="5"/>
      <c r="AP406" s="5"/>
      <c r="AQ406" s="5"/>
      <c r="AR406" s="5"/>
      <c r="AS406" s="5"/>
    </row>
    <row r="407">
      <c r="A407" s="1298"/>
      <c r="B407" s="1235"/>
      <c r="C407" s="1274"/>
      <c r="D407" s="1274"/>
      <c r="E407" s="1274"/>
      <c r="F407" s="815"/>
      <c r="G407" s="972"/>
      <c r="H407" s="5"/>
      <c r="I407" s="5"/>
      <c r="J407" s="5"/>
      <c r="K407" s="5"/>
      <c r="L407" s="815"/>
      <c r="M407" s="1275"/>
      <c r="N407" s="815"/>
      <c r="O407" s="815"/>
      <c r="P407" s="815"/>
      <c r="Q407" s="815"/>
      <c r="R407" s="815"/>
      <c r="S407" s="815"/>
      <c r="T407" s="815"/>
      <c r="U407" s="815"/>
      <c r="V407" s="815"/>
      <c r="W407" s="5"/>
      <c r="X407" s="815"/>
      <c r="Y407" s="815"/>
      <c r="Z407" s="815"/>
      <c r="AA407" s="815"/>
      <c r="AB407" s="5"/>
      <c r="AC407" s="5"/>
      <c r="AD407" s="815"/>
      <c r="AE407" s="815"/>
      <c r="AF407" s="815"/>
      <c r="AG407" s="5"/>
      <c r="AH407" s="815"/>
      <c r="AI407" s="5"/>
      <c r="AJ407" s="5"/>
      <c r="AK407" s="5"/>
      <c r="AL407" s="5"/>
      <c r="AM407" s="5"/>
      <c r="AN407" s="5"/>
      <c r="AO407" s="5"/>
      <c r="AP407" s="5"/>
      <c r="AQ407" s="5"/>
      <c r="AR407" s="5"/>
      <c r="AS407" s="5"/>
    </row>
    <row r="408">
      <c r="A408" s="1298"/>
      <c r="B408" s="1235"/>
      <c r="C408" s="1274"/>
      <c r="D408" s="1274"/>
      <c r="E408" s="1274"/>
      <c r="F408" s="815"/>
      <c r="G408" s="972"/>
      <c r="H408" s="5"/>
      <c r="I408" s="5"/>
      <c r="J408" s="5"/>
      <c r="K408" s="5"/>
      <c r="L408" s="815"/>
      <c r="M408" s="1275"/>
      <c r="N408" s="815"/>
      <c r="O408" s="815"/>
      <c r="P408" s="815"/>
      <c r="Q408" s="815"/>
      <c r="R408" s="815"/>
      <c r="S408" s="815"/>
      <c r="T408" s="815"/>
      <c r="U408" s="815"/>
      <c r="V408" s="815"/>
      <c r="W408" s="5"/>
      <c r="X408" s="815"/>
      <c r="Y408" s="815"/>
      <c r="Z408" s="815"/>
      <c r="AA408" s="815"/>
      <c r="AB408" s="5"/>
      <c r="AC408" s="5"/>
      <c r="AD408" s="815"/>
      <c r="AE408" s="815"/>
      <c r="AF408" s="815"/>
      <c r="AG408" s="5"/>
      <c r="AH408" s="815"/>
      <c r="AI408" s="5"/>
      <c r="AJ408" s="5"/>
      <c r="AK408" s="5"/>
      <c r="AL408" s="5"/>
      <c r="AM408" s="5"/>
      <c r="AN408" s="5"/>
      <c r="AO408" s="5"/>
      <c r="AP408" s="5"/>
      <c r="AQ408" s="5"/>
      <c r="AR408" s="5"/>
      <c r="AS408" s="5"/>
    </row>
    <row r="409">
      <c r="A409" s="1298"/>
      <c r="B409" s="1235"/>
      <c r="C409" s="1274"/>
      <c r="D409" s="1274"/>
      <c r="E409" s="1274"/>
      <c r="F409" s="815"/>
      <c r="G409" s="972"/>
      <c r="H409" s="5"/>
      <c r="I409" s="5"/>
      <c r="J409" s="5"/>
      <c r="K409" s="5"/>
      <c r="L409" s="815"/>
      <c r="M409" s="1275"/>
      <c r="N409" s="815"/>
      <c r="O409" s="815"/>
      <c r="P409" s="815"/>
      <c r="Q409" s="815"/>
      <c r="R409" s="815"/>
      <c r="S409" s="815"/>
      <c r="T409" s="815"/>
      <c r="U409" s="815"/>
      <c r="V409" s="815"/>
      <c r="W409" s="5"/>
      <c r="X409" s="815"/>
      <c r="Y409" s="815"/>
      <c r="Z409" s="815"/>
      <c r="AA409" s="815"/>
      <c r="AB409" s="5"/>
      <c r="AC409" s="5"/>
      <c r="AD409" s="815"/>
      <c r="AE409" s="815"/>
      <c r="AF409" s="815"/>
      <c r="AG409" s="5"/>
      <c r="AH409" s="815"/>
      <c r="AI409" s="5"/>
      <c r="AJ409" s="5"/>
      <c r="AK409" s="5"/>
      <c r="AL409" s="5"/>
      <c r="AM409" s="5"/>
      <c r="AN409" s="5"/>
      <c r="AO409" s="5"/>
      <c r="AP409" s="5"/>
      <c r="AQ409" s="5"/>
      <c r="AR409" s="5"/>
      <c r="AS409" s="5"/>
    </row>
    <row r="410">
      <c r="A410" s="1298"/>
      <c r="B410" s="1235"/>
      <c r="C410" s="1274"/>
      <c r="D410" s="1274"/>
      <c r="E410" s="1274"/>
      <c r="F410" s="815"/>
      <c r="G410" s="972"/>
      <c r="H410" s="5"/>
      <c r="I410" s="5"/>
      <c r="J410" s="5"/>
      <c r="K410" s="5"/>
      <c r="L410" s="815"/>
      <c r="M410" s="1275"/>
      <c r="N410" s="815"/>
      <c r="O410" s="815"/>
      <c r="P410" s="815"/>
      <c r="Q410" s="815"/>
      <c r="R410" s="815"/>
      <c r="S410" s="815"/>
      <c r="T410" s="815"/>
      <c r="U410" s="815"/>
      <c r="V410" s="815"/>
      <c r="W410" s="5"/>
      <c r="X410" s="815"/>
      <c r="Y410" s="815"/>
      <c r="Z410" s="815"/>
      <c r="AA410" s="815"/>
      <c r="AB410" s="5"/>
      <c r="AC410" s="5"/>
      <c r="AD410" s="815"/>
      <c r="AE410" s="815"/>
      <c r="AF410" s="815"/>
      <c r="AG410" s="5"/>
      <c r="AH410" s="815"/>
      <c r="AI410" s="5"/>
      <c r="AJ410" s="5"/>
      <c r="AK410" s="5"/>
      <c r="AL410" s="5"/>
      <c r="AM410" s="5"/>
      <c r="AN410" s="5"/>
      <c r="AO410" s="5"/>
      <c r="AP410" s="5"/>
      <c r="AQ410" s="5"/>
      <c r="AR410" s="5"/>
      <c r="AS410" s="5"/>
    </row>
    <row r="411">
      <c r="A411" s="1298"/>
      <c r="B411" s="1235"/>
      <c r="C411" s="1274"/>
      <c r="D411" s="1274"/>
      <c r="E411" s="1274"/>
      <c r="F411" s="815"/>
      <c r="G411" s="972"/>
      <c r="H411" s="5"/>
      <c r="I411" s="5"/>
      <c r="J411" s="5"/>
      <c r="K411" s="5"/>
      <c r="L411" s="815"/>
      <c r="M411" s="1275"/>
      <c r="N411" s="815"/>
      <c r="O411" s="815"/>
      <c r="P411" s="815"/>
      <c r="Q411" s="815"/>
      <c r="R411" s="815"/>
      <c r="S411" s="815"/>
      <c r="T411" s="815"/>
      <c r="U411" s="815"/>
      <c r="V411" s="815"/>
      <c r="W411" s="5"/>
      <c r="X411" s="815"/>
      <c r="Y411" s="815"/>
      <c r="Z411" s="815"/>
      <c r="AA411" s="815"/>
      <c r="AB411" s="5"/>
      <c r="AC411" s="5"/>
      <c r="AD411" s="815"/>
      <c r="AE411" s="815"/>
      <c r="AF411" s="815"/>
      <c r="AG411" s="5"/>
      <c r="AH411" s="815"/>
      <c r="AI411" s="5"/>
      <c r="AJ411" s="5"/>
      <c r="AK411" s="5"/>
      <c r="AL411" s="5"/>
      <c r="AM411" s="5"/>
      <c r="AN411" s="5"/>
      <c r="AO411" s="5"/>
      <c r="AP411" s="5"/>
      <c r="AQ411" s="5"/>
      <c r="AR411" s="5"/>
      <c r="AS411" s="5"/>
    </row>
    <row r="412">
      <c r="A412" s="1298"/>
      <c r="B412" s="1235"/>
      <c r="C412" s="1274"/>
      <c r="D412" s="1274"/>
      <c r="E412" s="1274"/>
      <c r="F412" s="815"/>
      <c r="G412" s="972"/>
      <c r="H412" s="5"/>
      <c r="I412" s="5"/>
      <c r="J412" s="5"/>
      <c r="K412" s="5"/>
      <c r="L412" s="815"/>
      <c r="M412" s="1275"/>
      <c r="N412" s="815"/>
      <c r="O412" s="815"/>
      <c r="P412" s="815"/>
      <c r="Q412" s="815"/>
      <c r="R412" s="815"/>
      <c r="S412" s="815"/>
      <c r="T412" s="815"/>
      <c r="U412" s="815"/>
      <c r="V412" s="815"/>
      <c r="W412" s="5"/>
      <c r="X412" s="815"/>
      <c r="Y412" s="815"/>
      <c r="Z412" s="815"/>
      <c r="AA412" s="815"/>
      <c r="AB412" s="5"/>
      <c r="AC412" s="5"/>
      <c r="AD412" s="815"/>
      <c r="AE412" s="815"/>
      <c r="AF412" s="815"/>
      <c r="AG412" s="5"/>
      <c r="AH412" s="815"/>
      <c r="AI412" s="5"/>
      <c r="AJ412" s="5"/>
      <c r="AK412" s="5"/>
      <c r="AL412" s="5"/>
      <c r="AM412" s="5"/>
      <c r="AN412" s="5"/>
      <c r="AO412" s="5"/>
      <c r="AP412" s="5"/>
      <c r="AQ412" s="5"/>
      <c r="AR412" s="5"/>
      <c r="AS412" s="5"/>
    </row>
    <row r="413">
      <c r="A413" s="1298"/>
      <c r="B413" s="1235"/>
      <c r="C413" s="1274"/>
      <c r="D413" s="1274"/>
      <c r="E413" s="1274"/>
      <c r="F413" s="815"/>
      <c r="G413" s="972"/>
      <c r="H413" s="5"/>
      <c r="I413" s="5"/>
      <c r="J413" s="5"/>
      <c r="K413" s="5"/>
      <c r="L413" s="815"/>
      <c r="M413" s="1275"/>
      <c r="N413" s="815"/>
      <c r="O413" s="815"/>
      <c r="P413" s="815"/>
      <c r="Q413" s="815"/>
      <c r="R413" s="815"/>
      <c r="S413" s="815"/>
      <c r="T413" s="815"/>
      <c r="U413" s="815"/>
      <c r="V413" s="815"/>
      <c r="W413" s="5"/>
      <c r="X413" s="815"/>
      <c r="Y413" s="815"/>
      <c r="Z413" s="815"/>
      <c r="AA413" s="815"/>
      <c r="AB413" s="5"/>
      <c r="AC413" s="5"/>
      <c r="AD413" s="815"/>
      <c r="AE413" s="815"/>
      <c r="AF413" s="815"/>
      <c r="AG413" s="5"/>
      <c r="AH413" s="815"/>
      <c r="AI413" s="5"/>
      <c r="AJ413" s="5"/>
      <c r="AK413" s="5"/>
      <c r="AL413" s="5"/>
      <c r="AM413" s="5"/>
      <c r="AN413" s="5"/>
      <c r="AO413" s="5"/>
      <c r="AP413" s="5"/>
      <c r="AQ413" s="5"/>
      <c r="AR413" s="5"/>
      <c r="AS413" s="5"/>
    </row>
    <row r="414">
      <c r="A414" s="1298"/>
      <c r="B414" s="1235"/>
      <c r="C414" s="1274"/>
      <c r="D414" s="1274"/>
      <c r="E414" s="1274"/>
      <c r="F414" s="815"/>
      <c r="G414" s="972"/>
      <c r="H414" s="5"/>
      <c r="I414" s="5"/>
      <c r="J414" s="5"/>
      <c r="K414" s="5"/>
      <c r="L414" s="815"/>
      <c r="M414" s="1275"/>
      <c r="N414" s="815"/>
      <c r="O414" s="815"/>
      <c r="P414" s="815"/>
      <c r="Q414" s="815"/>
      <c r="R414" s="815"/>
      <c r="S414" s="815"/>
      <c r="T414" s="815"/>
      <c r="U414" s="815"/>
      <c r="V414" s="815"/>
      <c r="W414" s="5"/>
      <c r="X414" s="815"/>
      <c r="Y414" s="815"/>
      <c r="Z414" s="815"/>
      <c r="AA414" s="815"/>
      <c r="AB414" s="5"/>
      <c r="AC414" s="5"/>
      <c r="AD414" s="815"/>
      <c r="AE414" s="815"/>
      <c r="AF414" s="815"/>
      <c r="AG414" s="5"/>
      <c r="AH414" s="815"/>
      <c r="AI414" s="5"/>
      <c r="AJ414" s="5"/>
      <c r="AK414" s="5"/>
      <c r="AL414" s="5"/>
      <c r="AM414" s="5"/>
      <c r="AN414" s="5"/>
      <c r="AO414" s="5"/>
      <c r="AP414" s="5"/>
      <c r="AQ414" s="5"/>
      <c r="AR414" s="5"/>
      <c r="AS414" s="5"/>
    </row>
    <row r="415">
      <c r="A415" s="1298"/>
      <c r="B415" s="1235"/>
      <c r="C415" s="1274"/>
      <c r="D415" s="1274"/>
      <c r="E415" s="1274"/>
      <c r="F415" s="815"/>
      <c r="G415" s="972"/>
      <c r="H415" s="5"/>
      <c r="I415" s="5"/>
      <c r="J415" s="5"/>
      <c r="K415" s="5"/>
      <c r="L415" s="815"/>
      <c r="M415" s="1275"/>
      <c r="N415" s="815"/>
      <c r="O415" s="815"/>
      <c r="P415" s="815"/>
      <c r="Q415" s="815"/>
      <c r="R415" s="815"/>
      <c r="S415" s="815"/>
      <c r="T415" s="815"/>
      <c r="U415" s="815"/>
      <c r="V415" s="815"/>
      <c r="W415" s="5"/>
      <c r="X415" s="815"/>
      <c r="Y415" s="815"/>
      <c r="Z415" s="815"/>
      <c r="AA415" s="815"/>
      <c r="AB415" s="5"/>
      <c r="AC415" s="5"/>
      <c r="AD415" s="815"/>
      <c r="AE415" s="815"/>
      <c r="AF415" s="815"/>
      <c r="AG415" s="5"/>
      <c r="AH415" s="815"/>
      <c r="AI415" s="5"/>
      <c r="AJ415" s="5"/>
      <c r="AK415" s="5"/>
      <c r="AL415" s="5"/>
      <c r="AM415" s="5"/>
      <c r="AN415" s="5"/>
      <c r="AO415" s="5"/>
      <c r="AP415" s="5"/>
      <c r="AQ415" s="5"/>
      <c r="AR415" s="5"/>
      <c r="AS415" s="5"/>
    </row>
    <row r="416">
      <c r="A416" s="1298"/>
      <c r="B416" s="1235"/>
      <c r="C416" s="1274"/>
      <c r="D416" s="1274"/>
      <c r="E416" s="1274"/>
      <c r="F416" s="815"/>
      <c r="G416" s="972"/>
      <c r="H416" s="5"/>
      <c r="I416" s="5"/>
      <c r="J416" s="5"/>
      <c r="K416" s="5"/>
      <c r="L416" s="815"/>
      <c r="M416" s="1275"/>
      <c r="N416" s="815"/>
      <c r="O416" s="815"/>
      <c r="P416" s="815"/>
      <c r="Q416" s="815"/>
      <c r="R416" s="815"/>
      <c r="S416" s="815"/>
      <c r="T416" s="815"/>
      <c r="U416" s="815"/>
      <c r="V416" s="815"/>
      <c r="W416" s="5"/>
      <c r="X416" s="815"/>
      <c r="Y416" s="815"/>
      <c r="Z416" s="815"/>
      <c r="AA416" s="815"/>
      <c r="AB416" s="5"/>
      <c r="AC416" s="5"/>
      <c r="AD416" s="815"/>
      <c r="AE416" s="815"/>
      <c r="AF416" s="815"/>
      <c r="AG416" s="5"/>
      <c r="AH416" s="815"/>
      <c r="AI416" s="5"/>
      <c r="AJ416" s="5"/>
      <c r="AK416" s="5"/>
      <c r="AL416" s="5"/>
      <c r="AM416" s="5"/>
      <c r="AN416" s="5"/>
      <c r="AO416" s="5"/>
      <c r="AP416" s="5"/>
      <c r="AQ416" s="5"/>
      <c r="AR416" s="5"/>
      <c r="AS416" s="5"/>
    </row>
    <row r="417">
      <c r="A417" s="1298"/>
      <c r="B417" s="1235"/>
      <c r="C417" s="1274"/>
      <c r="D417" s="1274"/>
      <c r="E417" s="1274"/>
      <c r="F417" s="815"/>
      <c r="G417" s="972"/>
      <c r="H417" s="5"/>
      <c r="I417" s="5"/>
      <c r="J417" s="5"/>
      <c r="K417" s="5"/>
      <c r="L417" s="815"/>
      <c r="M417" s="1275"/>
      <c r="N417" s="815"/>
      <c r="O417" s="815"/>
      <c r="P417" s="815"/>
      <c r="Q417" s="815"/>
      <c r="R417" s="815"/>
      <c r="S417" s="815"/>
      <c r="T417" s="815"/>
      <c r="U417" s="815"/>
      <c r="V417" s="815"/>
      <c r="W417" s="5"/>
      <c r="X417" s="815"/>
      <c r="Y417" s="815"/>
      <c r="Z417" s="815"/>
      <c r="AA417" s="815"/>
      <c r="AB417" s="5"/>
      <c r="AC417" s="5"/>
      <c r="AD417" s="815"/>
      <c r="AE417" s="815"/>
      <c r="AF417" s="815"/>
      <c r="AG417" s="5"/>
      <c r="AH417" s="815"/>
      <c r="AI417" s="5"/>
      <c r="AJ417" s="5"/>
      <c r="AK417" s="5"/>
      <c r="AL417" s="5"/>
      <c r="AM417" s="5"/>
      <c r="AN417" s="5"/>
      <c r="AO417" s="5"/>
      <c r="AP417" s="5"/>
      <c r="AQ417" s="5"/>
      <c r="AR417" s="5"/>
      <c r="AS417" s="5"/>
    </row>
    <row r="418">
      <c r="A418" s="1298"/>
      <c r="B418" s="1235"/>
      <c r="C418" s="1274"/>
      <c r="D418" s="1274"/>
      <c r="E418" s="1274"/>
      <c r="F418" s="815"/>
      <c r="G418" s="972"/>
      <c r="H418" s="5"/>
      <c r="I418" s="5"/>
      <c r="J418" s="5"/>
      <c r="K418" s="5"/>
      <c r="L418" s="815"/>
      <c r="M418" s="1275"/>
      <c r="N418" s="815"/>
      <c r="O418" s="815"/>
      <c r="P418" s="815"/>
      <c r="Q418" s="815"/>
      <c r="R418" s="815"/>
      <c r="S418" s="815"/>
      <c r="T418" s="815"/>
      <c r="U418" s="815"/>
      <c r="V418" s="815"/>
      <c r="W418" s="5"/>
      <c r="X418" s="815"/>
      <c r="Y418" s="815"/>
      <c r="Z418" s="815"/>
      <c r="AA418" s="815"/>
      <c r="AB418" s="5"/>
      <c r="AC418" s="5"/>
      <c r="AD418" s="815"/>
      <c r="AE418" s="815"/>
      <c r="AF418" s="815"/>
      <c r="AG418" s="5"/>
      <c r="AH418" s="815"/>
      <c r="AI418" s="5"/>
      <c r="AJ418" s="5"/>
      <c r="AK418" s="5"/>
      <c r="AL418" s="5"/>
      <c r="AM418" s="5"/>
      <c r="AN418" s="5"/>
      <c r="AO418" s="5"/>
      <c r="AP418" s="5"/>
      <c r="AQ418" s="5"/>
      <c r="AR418" s="5"/>
      <c r="AS418" s="5"/>
    </row>
    <row r="419">
      <c r="A419" s="1298"/>
      <c r="B419" s="1235"/>
      <c r="C419" s="1274"/>
      <c r="D419" s="1274"/>
      <c r="E419" s="1274"/>
      <c r="F419" s="815"/>
      <c r="G419" s="972"/>
      <c r="H419" s="5"/>
      <c r="I419" s="5"/>
      <c r="J419" s="5"/>
      <c r="K419" s="5"/>
      <c r="L419" s="815"/>
      <c r="M419" s="1275"/>
      <c r="N419" s="815"/>
      <c r="O419" s="815"/>
      <c r="P419" s="815"/>
      <c r="Q419" s="815"/>
      <c r="R419" s="815"/>
      <c r="S419" s="815"/>
      <c r="T419" s="815"/>
      <c r="U419" s="815"/>
      <c r="V419" s="815"/>
      <c r="W419" s="5"/>
      <c r="X419" s="815"/>
      <c r="Y419" s="815"/>
      <c r="Z419" s="815"/>
      <c r="AA419" s="815"/>
      <c r="AB419" s="5"/>
      <c r="AC419" s="5"/>
      <c r="AD419" s="815"/>
      <c r="AE419" s="815"/>
      <c r="AF419" s="815"/>
      <c r="AG419" s="5"/>
      <c r="AH419" s="815"/>
      <c r="AI419" s="5"/>
      <c r="AJ419" s="5"/>
      <c r="AK419" s="5"/>
      <c r="AL419" s="5"/>
      <c r="AM419" s="5"/>
      <c r="AN419" s="5"/>
      <c r="AO419" s="5"/>
      <c r="AP419" s="5"/>
      <c r="AQ419" s="5"/>
      <c r="AR419" s="5"/>
      <c r="AS419" s="5"/>
    </row>
    <row r="420">
      <c r="A420" s="1298"/>
      <c r="B420" s="1235"/>
      <c r="C420" s="1274"/>
      <c r="D420" s="1274"/>
      <c r="E420" s="1274"/>
      <c r="F420" s="815"/>
      <c r="G420" s="972"/>
      <c r="H420" s="5"/>
      <c r="I420" s="5"/>
      <c r="J420" s="5"/>
      <c r="K420" s="5"/>
      <c r="L420" s="815"/>
      <c r="M420" s="1275"/>
      <c r="N420" s="815"/>
      <c r="O420" s="815"/>
      <c r="P420" s="815"/>
      <c r="Q420" s="815"/>
      <c r="R420" s="815"/>
      <c r="S420" s="815"/>
      <c r="T420" s="815"/>
      <c r="U420" s="815"/>
      <c r="V420" s="815"/>
      <c r="W420" s="5"/>
      <c r="X420" s="815"/>
      <c r="Y420" s="815"/>
      <c r="Z420" s="815"/>
      <c r="AA420" s="815"/>
      <c r="AB420" s="5"/>
      <c r="AC420" s="5"/>
      <c r="AD420" s="815"/>
      <c r="AE420" s="815"/>
      <c r="AF420" s="815"/>
      <c r="AG420" s="5"/>
      <c r="AH420" s="815"/>
      <c r="AI420" s="5"/>
      <c r="AJ420" s="5"/>
      <c r="AK420" s="5"/>
      <c r="AL420" s="5"/>
      <c r="AM420" s="5"/>
      <c r="AN420" s="5"/>
      <c r="AO420" s="5"/>
      <c r="AP420" s="5"/>
      <c r="AQ420" s="5"/>
      <c r="AR420" s="5"/>
      <c r="AS420" s="5"/>
    </row>
    <row r="421">
      <c r="A421" s="1298"/>
      <c r="B421" s="1235"/>
      <c r="C421" s="1274"/>
      <c r="D421" s="1274"/>
      <c r="E421" s="1274"/>
      <c r="F421" s="815"/>
      <c r="G421" s="972"/>
      <c r="H421" s="5"/>
      <c r="I421" s="5"/>
      <c r="J421" s="5"/>
      <c r="K421" s="5"/>
      <c r="L421" s="815"/>
      <c r="M421" s="1275"/>
      <c r="N421" s="815"/>
      <c r="O421" s="815"/>
      <c r="P421" s="815"/>
      <c r="Q421" s="815"/>
      <c r="R421" s="815"/>
      <c r="S421" s="815"/>
      <c r="T421" s="815"/>
      <c r="U421" s="815"/>
      <c r="V421" s="815"/>
      <c r="W421" s="5"/>
      <c r="X421" s="815"/>
      <c r="Y421" s="815"/>
      <c r="Z421" s="815"/>
      <c r="AA421" s="815"/>
      <c r="AB421" s="5"/>
      <c r="AC421" s="5"/>
      <c r="AD421" s="815"/>
      <c r="AE421" s="815"/>
      <c r="AF421" s="815"/>
      <c r="AG421" s="5"/>
      <c r="AH421" s="815"/>
      <c r="AI421" s="5"/>
      <c r="AJ421" s="5"/>
      <c r="AK421" s="5"/>
      <c r="AL421" s="5"/>
      <c r="AM421" s="5"/>
      <c r="AN421" s="5"/>
      <c r="AO421" s="5"/>
      <c r="AP421" s="5"/>
      <c r="AQ421" s="5"/>
      <c r="AR421" s="5"/>
      <c r="AS421" s="5"/>
    </row>
    <row r="422">
      <c r="A422" s="1298"/>
      <c r="B422" s="1235"/>
      <c r="C422" s="1274"/>
      <c r="D422" s="1274"/>
      <c r="E422" s="1274"/>
      <c r="F422" s="815"/>
      <c r="G422" s="972"/>
      <c r="H422" s="5"/>
      <c r="I422" s="5"/>
      <c r="J422" s="5"/>
      <c r="K422" s="5"/>
      <c r="L422" s="815"/>
      <c r="M422" s="1275"/>
      <c r="N422" s="815"/>
      <c r="O422" s="815"/>
      <c r="P422" s="815"/>
      <c r="Q422" s="815"/>
      <c r="R422" s="815"/>
      <c r="S422" s="815"/>
      <c r="T422" s="815"/>
      <c r="U422" s="815"/>
      <c r="V422" s="815"/>
      <c r="W422" s="5"/>
      <c r="X422" s="815"/>
      <c r="Y422" s="815"/>
      <c r="Z422" s="815"/>
      <c r="AA422" s="815"/>
      <c r="AB422" s="5"/>
      <c r="AC422" s="5"/>
      <c r="AD422" s="815"/>
      <c r="AE422" s="815"/>
      <c r="AF422" s="815"/>
      <c r="AG422" s="5"/>
      <c r="AH422" s="815"/>
      <c r="AI422" s="5"/>
      <c r="AJ422" s="5"/>
      <c r="AK422" s="5"/>
      <c r="AL422" s="5"/>
      <c r="AM422" s="5"/>
      <c r="AN422" s="5"/>
      <c r="AO422" s="5"/>
      <c r="AP422" s="5"/>
      <c r="AQ422" s="5"/>
      <c r="AR422" s="5"/>
      <c r="AS422" s="5"/>
    </row>
    <row r="423">
      <c r="A423" s="1298"/>
      <c r="B423" s="1235"/>
      <c r="C423" s="1274"/>
      <c r="D423" s="1274"/>
      <c r="E423" s="1274"/>
      <c r="F423" s="815"/>
      <c r="G423" s="972"/>
      <c r="H423" s="5"/>
      <c r="I423" s="5"/>
      <c r="J423" s="5"/>
      <c r="K423" s="5"/>
      <c r="L423" s="815"/>
      <c r="M423" s="1275"/>
      <c r="N423" s="815"/>
      <c r="O423" s="815"/>
      <c r="P423" s="815"/>
      <c r="Q423" s="815"/>
      <c r="R423" s="815"/>
      <c r="S423" s="815"/>
      <c r="T423" s="815"/>
      <c r="U423" s="815"/>
      <c r="V423" s="815"/>
      <c r="W423" s="5"/>
      <c r="X423" s="815"/>
      <c r="Y423" s="815"/>
      <c r="Z423" s="815"/>
      <c r="AA423" s="815"/>
      <c r="AB423" s="5"/>
      <c r="AC423" s="5"/>
      <c r="AD423" s="815"/>
      <c r="AE423" s="815"/>
      <c r="AF423" s="815"/>
      <c r="AG423" s="5"/>
      <c r="AH423" s="815"/>
      <c r="AI423" s="5"/>
      <c r="AJ423" s="5"/>
      <c r="AK423" s="5"/>
      <c r="AL423" s="5"/>
      <c r="AM423" s="5"/>
      <c r="AN423" s="5"/>
      <c r="AO423" s="5"/>
      <c r="AP423" s="5"/>
      <c r="AQ423" s="5"/>
      <c r="AR423" s="5"/>
      <c r="AS423" s="5"/>
    </row>
    <row r="424">
      <c r="A424" s="1298"/>
      <c r="B424" s="1235"/>
      <c r="C424" s="1274"/>
      <c r="D424" s="1274"/>
      <c r="E424" s="1274"/>
      <c r="F424" s="815"/>
      <c r="G424" s="972"/>
      <c r="H424" s="5"/>
      <c r="I424" s="5"/>
      <c r="J424" s="5"/>
      <c r="K424" s="5"/>
      <c r="L424" s="815"/>
      <c r="M424" s="1275"/>
      <c r="N424" s="815"/>
      <c r="O424" s="815"/>
      <c r="P424" s="815"/>
      <c r="Q424" s="815"/>
      <c r="R424" s="815"/>
      <c r="S424" s="815"/>
      <c r="T424" s="815"/>
      <c r="U424" s="815"/>
      <c r="V424" s="815"/>
      <c r="W424" s="5"/>
      <c r="X424" s="815"/>
      <c r="Y424" s="815"/>
      <c r="Z424" s="815"/>
      <c r="AA424" s="815"/>
      <c r="AB424" s="5"/>
      <c r="AC424" s="5"/>
      <c r="AD424" s="815"/>
      <c r="AE424" s="815"/>
      <c r="AF424" s="815"/>
      <c r="AG424" s="5"/>
      <c r="AH424" s="815"/>
      <c r="AI424" s="5"/>
      <c r="AJ424" s="5"/>
      <c r="AK424" s="5"/>
      <c r="AL424" s="5"/>
      <c r="AM424" s="5"/>
      <c r="AN424" s="5"/>
      <c r="AO424" s="5"/>
      <c r="AP424" s="5"/>
      <c r="AQ424" s="5"/>
      <c r="AR424" s="5"/>
      <c r="AS424" s="5"/>
    </row>
    <row r="425">
      <c r="A425" s="1298"/>
      <c r="B425" s="1235"/>
      <c r="C425" s="1274"/>
      <c r="D425" s="1274"/>
      <c r="E425" s="1274"/>
      <c r="F425" s="815"/>
      <c r="G425" s="972"/>
      <c r="H425" s="5"/>
      <c r="I425" s="5"/>
      <c r="J425" s="5"/>
      <c r="K425" s="5"/>
      <c r="L425" s="815"/>
      <c r="M425" s="1275"/>
      <c r="N425" s="815"/>
      <c r="O425" s="815"/>
      <c r="P425" s="815"/>
      <c r="Q425" s="815"/>
      <c r="R425" s="815"/>
      <c r="S425" s="815"/>
      <c r="T425" s="815"/>
      <c r="U425" s="815"/>
      <c r="V425" s="815"/>
      <c r="W425" s="5"/>
      <c r="X425" s="815"/>
      <c r="Y425" s="815"/>
      <c r="Z425" s="815"/>
      <c r="AA425" s="815"/>
      <c r="AB425" s="5"/>
      <c r="AC425" s="5"/>
      <c r="AD425" s="815"/>
      <c r="AE425" s="815"/>
      <c r="AF425" s="815"/>
      <c r="AG425" s="5"/>
      <c r="AH425" s="815"/>
      <c r="AI425" s="5"/>
      <c r="AJ425" s="5"/>
      <c r="AK425" s="5"/>
      <c r="AL425" s="5"/>
      <c r="AM425" s="5"/>
      <c r="AN425" s="5"/>
      <c r="AO425" s="5"/>
      <c r="AP425" s="5"/>
      <c r="AQ425" s="5"/>
      <c r="AR425" s="5"/>
      <c r="AS425" s="5"/>
    </row>
    <row r="426">
      <c r="A426" s="1298"/>
      <c r="B426" s="1235"/>
      <c r="C426" s="1274"/>
      <c r="D426" s="1274"/>
      <c r="E426" s="1274"/>
      <c r="F426" s="815"/>
      <c r="G426" s="972"/>
      <c r="H426" s="5"/>
      <c r="I426" s="5"/>
      <c r="J426" s="5"/>
      <c r="K426" s="5"/>
      <c r="L426" s="815"/>
      <c r="M426" s="1275"/>
      <c r="N426" s="815"/>
      <c r="O426" s="815"/>
      <c r="P426" s="815"/>
      <c r="Q426" s="815"/>
      <c r="R426" s="815"/>
      <c r="S426" s="815"/>
      <c r="T426" s="815"/>
      <c r="U426" s="815"/>
      <c r="V426" s="815"/>
      <c r="W426" s="5"/>
      <c r="X426" s="815"/>
      <c r="Y426" s="815"/>
      <c r="Z426" s="815"/>
      <c r="AA426" s="815"/>
      <c r="AB426" s="5"/>
      <c r="AC426" s="5"/>
      <c r="AD426" s="815"/>
      <c r="AE426" s="815"/>
      <c r="AF426" s="815"/>
      <c r="AG426" s="5"/>
      <c r="AH426" s="815"/>
      <c r="AI426" s="5"/>
      <c r="AJ426" s="5"/>
      <c r="AK426" s="5"/>
      <c r="AL426" s="5"/>
      <c r="AM426" s="5"/>
      <c r="AN426" s="5"/>
      <c r="AO426" s="5"/>
      <c r="AP426" s="5"/>
      <c r="AQ426" s="5"/>
      <c r="AR426" s="5"/>
      <c r="AS426" s="5"/>
    </row>
    <row r="427">
      <c r="A427" s="1298"/>
      <c r="B427" s="1235"/>
      <c r="C427" s="1274"/>
      <c r="D427" s="1274"/>
      <c r="E427" s="1274"/>
      <c r="F427" s="815"/>
      <c r="G427" s="972"/>
      <c r="H427" s="5"/>
      <c r="I427" s="5"/>
      <c r="J427" s="5"/>
      <c r="K427" s="5"/>
      <c r="L427" s="815"/>
      <c r="M427" s="1275"/>
      <c r="N427" s="815"/>
      <c r="O427" s="815"/>
      <c r="P427" s="815"/>
      <c r="Q427" s="815"/>
      <c r="R427" s="815"/>
      <c r="S427" s="815"/>
      <c r="T427" s="815"/>
      <c r="U427" s="815"/>
      <c r="V427" s="815"/>
      <c r="W427" s="5"/>
      <c r="X427" s="815"/>
      <c r="Y427" s="815"/>
      <c r="Z427" s="815"/>
      <c r="AA427" s="815"/>
      <c r="AB427" s="5"/>
      <c r="AC427" s="5"/>
      <c r="AD427" s="815"/>
      <c r="AE427" s="815"/>
      <c r="AF427" s="815"/>
      <c r="AG427" s="5"/>
      <c r="AH427" s="815"/>
      <c r="AI427" s="5"/>
      <c r="AJ427" s="5"/>
      <c r="AK427" s="5"/>
      <c r="AL427" s="5"/>
      <c r="AM427" s="5"/>
      <c r="AN427" s="5"/>
      <c r="AO427" s="5"/>
      <c r="AP427" s="5"/>
      <c r="AQ427" s="5"/>
      <c r="AR427" s="5"/>
      <c r="AS427" s="5"/>
    </row>
    <row r="428">
      <c r="A428" s="1298"/>
      <c r="B428" s="1235"/>
      <c r="C428" s="1274"/>
      <c r="D428" s="1274"/>
      <c r="E428" s="1274"/>
      <c r="F428" s="815"/>
      <c r="G428" s="972"/>
      <c r="H428" s="5"/>
      <c r="I428" s="5"/>
      <c r="J428" s="5"/>
      <c r="K428" s="5"/>
      <c r="L428" s="815"/>
      <c r="M428" s="1275"/>
      <c r="N428" s="815"/>
      <c r="O428" s="815"/>
      <c r="P428" s="815"/>
      <c r="Q428" s="815"/>
      <c r="R428" s="815"/>
      <c r="S428" s="815"/>
      <c r="T428" s="815"/>
      <c r="U428" s="815"/>
      <c r="V428" s="815"/>
      <c r="W428" s="5"/>
      <c r="X428" s="815"/>
      <c r="Y428" s="815"/>
      <c r="Z428" s="815"/>
      <c r="AA428" s="815"/>
      <c r="AB428" s="5"/>
      <c r="AC428" s="5"/>
      <c r="AD428" s="815"/>
      <c r="AE428" s="815"/>
      <c r="AF428" s="815"/>
      <c r="AG428" s="5"/>
      <c r="AH428" s="815"/>
      <c r="AI428" s="5"/>
      <c r="AJ428" s="5"/>
      <c r="AK428" s="5"/>
      <c r="AL428" s="5"/>
      <c r="AM428" s="5"/>
      <c r="AN428" s="5"/>
      <c r="AO428" s="5"/>
      <c r="AP428" s="5"/>
      <c r="AQ428" s="5"/>
      <c r="AR428" s="5"/>
      <c r="AS428" s="5"/>
    </row>
    <row r="429">
      <c r="A429" s="1298"/>
      <c r="B429" s="1235"/>
      <c r="C429" s="1274"/>
      <c r="D429" s="1274"/>
      <c r="E429" s="1274"/>
      <c r="F429" s="815"/>
      <c r="G429" s="972"/>
      <c r="H429" s="5"/>
      <c r="I429" s="5"/>
      <c r="J429" s="5"/>
      <c r="K429" s="5"/>
      <c r="L429" s="815"/>
      <c r="M429" s="1275"/>
      <c r="N429" s="815"/>
      <c r="O429" s="815"/>
      <c r="P429" s="815"/>
      <c r="Q429" s="815"/>
      <c r="R429" s="815"/>
      <c r="S429" s="815"/>
      <c r="T429" s="815"/>
      <c r="U429" s="815"/>
      <c r="V429" s="815"/>
      <c r="W429" s="5"/>
      <c r="X429" s="815"/>
      <c r="Y429" s="815"/>
      <c r="Z429" s="815"/>
      <c r="AA429" s="815"/>
      <c r="AB429" s="5"/>
      <c r="AC429" s="5"/>
      <c r="AD429" s="815"/>
      <c r="AE429" s="815"/>
      <c r="AF429" s="815"/>
      <c r="AG429" s="5"/>
      <c r="AH429" s="815"/>
      <c r="AI429" s="5"/>
      <c r="AJ429" s="5"/>
      <c r="AK429" s="5"/>
      <c r="AL429" s="5"/>
      <c r="AM429" s="5"/>
      <c r="AN429" s="5"/>
      <c r="AO429" s="5"/>
      <c r="AP429" s="5"/>
      <c r="AQ429" s="5"/>
      <c r="AR429" s="5"/>
      <c r="AS429" s="5"/>
    </row>
    <row r="430">
      <c r="A430" s="1298"/>
      <c r="B430" s="1235"/>
      <c r="C430" s="1274"/>
      <c r="D430" s="1274"/>
      <c r="E430" s="1274"/>
      <c r="F430" s="815"/>
      <c r="G430" s="972"/>
      <c r="H430" s="5"/>
      <c r="I430" s="5"/>
      <c r="J430" s="5"/>
      <c r="K430" s="5"/>
      <c r="L430" s="815"/>
      <c r="M430" s="1275"/>
      <c r="N430" s="815"/>
      <c r="O430" s="815"/>
      <c r="P430" s="815"/>
      <c r="Q430" s="815"/>
      <c r="R430" s="815"/>
      <c r="S430" s="815"/>
      <c r="T430" s="815"/>
      <c r="U430" s="815"/>
      <c r="V430" s="815"/>
      <c r="W430" s="5"/>
      <c r="X430" s="815"/>
      <c r="Y430" s="815"/>
      <c r="Z430" s="815"/>
      <c r="AA430" s="815"/>
      <c r="AB430" s="5"/>
      <c r="AC430" s="5"/>
      <c r="AD430" s="815"/>
      <c r="AE430" s="815"/>
      <c r="AF430" s="815"/>
      <c r="AG430" s="5"/>
      <c r="AH430" s="815"/>
      <c r="AI430" s="5"/>
      <c r="AJ430" s="5"/>
      <c r="AK430" s="5"/>
      <c r="AL430" s="5"/>
      <c r="AM430" s="5"/>
      <c r="AN430" s="5"/>
      <c r="AO430" s="5"/>
      <c r="AP430" s="5"/>
      <c r="AQ430" s="5"/>
      <c r="AR430" s="5"/>
      <c r="AS430" s="5"/>
    </row>
    <row r="431">
      <c r="A431" s="1298"/>
      <c r="B431" s="1235"/>
      <c r="C431" s="1274"/>
      <c r="D431" s="1274"/>
      <c r="E431" s="1274"/>
      <c r="F431" s="815"/>
      <c r="G431" s="972"/>
      <c r="H431" s="5"/>
      <c r="I431" s="5"/>
      <c r="J431" s="5"/>
      <c r="K431" s="5"/>
      <c r="L431" s="815"/>
      <c r="M431" s="1275"/>
      <c r="N431" s="815"/>
      <c r="O431" s="815"/>
      <c r="P431" s="815"/>
      <c r="Q431" s="815"/>
      <c r="R431" s="815"/>
      <c r="S431" s="815"/>
      <c r="T431" s="815"/>
      <c r="U431" s="815"/>
      <c r="V431" s="815"/>
      <c r="W431" s="5"/>
      <c r="X431" s="815"/>
      <c r="Y431" s="815"/>
      <c r="Z431" s="815"/>
      <c r="AA431" s="815"/>
      <c r="AB431" s="5"/>
      <c r="AC431" s="5"/>
      <c r="AD431" s="815"/>
      <c r="AE431" s="815"/>
      <c r="AF431" s="815"/>
      <c r="AG431" s="5"/>
      <c r="AH431" s="815"/>
      <c r="AI431" s="5"/>
      <c r="AJ431" s="5"/>
      <c r="AK431" s="5"/>
      <c r="AL431" s="5"/>
      <c r="AM431" s="5"/>
      <c r="AN431" s="5"/>
      <c r="AO431" s="5"/>
      <c r="AP431" s="5"/>
      <c r="AQ431" s="5"/>
      <c r="AR431" s="5"/>
      <c r="AS431" s="5"/>
    </row>
    <row r="432">
      <c r="A432" s="1298"/>
      <c r="B432" s="1235"/>
      <c r="C432" s="1274"/>
      <c r="D432" s="1274"/>
      <c r="E432" s="1274"/>
      <c r="F432" s="815"/>
      <c r="G432" s="972"/>
      <c r="H432" s="5"/>
      <c r="I432" s="5"/>
      <c r="J432" s="5"/>
      <c r="K432" s="5"/>
      <c r="L432" s="815"/>
      <c r="M432" s="1275"/>
      <c r="N432" s="815"/>
      <c r="O432" s="815"/>
      <c r="P432" s="815"/>
      <c r="Q432" s="815"/>
      <c r="R432" s="815"/>
      <c r="S432" s="815"/>
      <c r="T432" s="815"/>
      <c r="U432" s="815"/>
      <c r="V432" s="815"/>
      <c r="W432" s="5"/>
      <c r="X432" s="815"/>
      <c r="Y432" s="815"/>
      <c r="Z432" s="815"/>
      <c r="AA432" s="815"/>
      <c r="AB432" s="5"/>
      <c r="AC432" s="5"/>
      <c r="AD432" s="815"/>
      <c r="AE432" s="815"/>
      <c r="AF432" s="815"/>
      <c r="AG432" s="5"/>
      <c r="AH432" s="815"/>
      <c r="AI432" s="5"/>
      <c r="AJ432" s="5"/>
      <c r="AK432" s="5"/>
      <c r="AL432" s="5"/>
      <c r="AM432" s="5"/>
      <c r="AN432" s="5"/>
      <c r="AO432" s="5"/>
      <c r="AP432" s="5"/>
      <c r="AQ432" s="5"/>
      <c r="AR432" s="5"/>
      <c r="AS432" s="5"/>
    </row>
    <row r="433">
      <c r="A433" s="1298"/>
      <c r="B433" s="1235"/>
      <c r="C433" s="1274"/>
      <c r="D433" s="1274"/>
      <c r="E433" s="1274"/>
      <c r="F433" s="815"/>
      <c r="G433" s="972"/>
      <c r="H433" s="5"/>
      <c r="I433" s="5"/>
      <c r="J433" s="5"/>
      <c r="K433" s="5"/>
      <c r="L433" s="815"/>
      <c r="M433" s="1275"/>
      <c r="N433" s="815"/>
      <c r="O433" s="815"/>
      <c r="P433" s="815"/>
      <c r="Q433" s="815"/>
      <c r="R433" s="815"/>
      <c r="S433" s="815"/>
      <c r="T433" s="815"/>
      <c r="U433" s="815"/>
      <c r="V433" s="815"/>
      <c r="W433" s="5"/>
      <c r="X433" s="815"/>
      <c r="Y433" s="815"/>
      <c r="Z433" s="815"/>
      <c r="AA433" s="815"/>
      <c r="AB433" s="5"/>
      <c r="AC433" s="5"/>
      <c r="AD433" s="815"/>
      <c r="AE433" s="815"/>
      <c r="AF433" s="815"/>
      <c r="AG433" s="5"/>
      <c r="AH433" s="815"/>
      <c r="AI433" s="5"/>
      <c r="AJ433" s="5"/>
      <c r="AK433" s="5"/>
      <c r="AL433" s="5"/>
      <c r="AM433" s="5"/>
      <c r="AN433" s="5"/>
      <c r="AO433" s="5"/>
      <c r="AP433" s="5"/>
      <c r="AQ433" s="5"/>
      <c r="AR433" s="5"/>
      <c r="AS433" s="5"/>
    </row>
    <row r="434">
      <c r="A434" s="1298"/>
      <c r="B434" s="1235"/>
      <c r="C434" s="1274"/>
      <c r="D434" s="1274"/>
      <c r="E434" s="1274"/>
      <c r="F434" s="815"/>
      <c r="G434" s="972"/>
      <c r="H434" s="5"/>
      <c r="I434" s="5"/>
      <c r="J434" s="5"/>
      <c r="K434" s="5"/>
      <c r="L434" s="815"/>
      <c r="M434" s="1275"/>
      <c r="N434" s="815"/>
      <c r="O434" s="815"/>
      <c r="P434" s="815"/>
      <c r="Q434" s="815"/>
      <c r="R434" s="815"/>
      <c r="S434" s="815"/>
      <c r="T434" s="815"/>
      <c r="U434" s="815"/>
      <c r="V434" s="815"/>
      <c r="W434" s="5"/>
      <c r="X434" s="815"/>
      <c r="Y434" s="815"/>
      <c r="Z434" s="815"/>
      <c r="AA434" s="815"/>
      <c r="AB434" s="5"/>
      <c r="AC434" s="5"/>
      <c r="AD434" s="815"/>
      <c r="AE434" s="815"/>
      <c r="AF434" s="815"/>
      <c r="AG434" s="5"/>
      <c r="AH434" s="815"/>
      <c r="AI434" s="5"/>
      <c r="AJ434" s="5"/>
      <c r="AK434" s="5"/>
      <c r="AL434" s="5"/>
      <c r="AM434" s="5"/>
      <c r="AN434" s="5"/>
      <c r="AO434" s="5"/>
      <c r="AP434" s="5"/>
      <c r="AQ434" s="5"/>
      <c r="AR434" s="5"/>
      <c r="AS434" s="5"/>
    </row>
    <row r="435">
      <c r="A435" s="1298"/>
      <c r="B435" s="1235"/>
      <c r="C435" s="1274"/>
      <c r="D435" s="1274"/>
      <c r="E435" s="1274"/>
      <c r="F435" s="815"/>
      <c r="G435" s="972"/>
      <c r="H435" s="5"/>
      <c r="I435" s="5"/>
      <c r="J435" s="5"/>
      <c r="K435" s="5"/>
      <c r="L435" s="815"/>
      <c r="M435" s="1275"/>
      <c r="N435" s="815"/>
      <c r="O435" s="815"/>
      <c r="P435" s="815"/>
      <c r="Q435" s="815"/>
      <c r="R435" s="815"/>
      <c r="S435" s="815"/>
      <c r="T435" s="815"/>
      <c r="U435" s="815"/>
      <c r="V435" s="815"/>
      <c r="W435" s="5"/>
      <c r="X435" s="815"/>
      <c r="Y435" s="815"/>
      <c r="Z435" s="815"/>
      <c r="AA435" s="815"/>
      <c r="AB435" s="5"/>
      <c r="AC435" s="5"/>
      <c r="AD435" s="815"/>
      <c r="AE435" s="815"/>
      <c r="AF435" s="815"/>
      <c r="AG435" s="5"/>
      <c r="AH435" s="815"/>
      <c r="AI435" s="5"/>
      <c r="AJ435" s="5"/>
      <c r="AK435" s="5"/>
      <c r="AL435" s="5"/>
      <c r="AM435" s="5"/>
      <c r="AN435" s="5"/>
      <c r="AO435" s="5"/>
      <c r="AP435" s="5"/>
      <c r="AQ435" s="5"/>
      <c r="AR435" s="5"/>
      <c r="AS435" s="5"/>
    </row>
    <row r="436">
      <c r="A436" s="1298"/>
      <c r="B436" s="1235"/>
      <c r="C436" s="1274"/>
      <c r="D436" s="1274"/>
      <c r="E436" s="1274"/>
      <c r="F436" s="815"/>
      <c r="G436" s="972"/>
      <c r="H436" s="5"/>
      <c r="I436" s="5"/>
      <c r="J436" s="5"/>
      <c r="K436" s="5"/>
      <c r="L436" s="815"/>
      <c r="M436" s="1275"/>
      <c r="N436" s="815"/>
      <c r="O436" s="815"/>
      <c r="P436" s="815"/>
      <c r="Q436" s="815"/>
      <c r="R436" s="815"/>
      <c r="S436" s="815"/>
      <c r="T436" s="815"/>
      <c r="U436" s="815"/>
      <c r="V436" s="815"/>
      <c r="W436" s="5"/>
      <c r="X436" s="815"/>
      <c r="Y436" s="815"/>
      <c r="Z436" s="815"/>
      <c r="AA436" s="815"/>
      <c r="AB436" s="5"/>
      <c r="AC436" s="5"/>
      <c r="AD436" s="815"/>
      <c r="AE436" s="815"/>
      <c r="AF436" s="815"/>
      <c r="AG436" s="5"/>
      <c r="AH436" s="815"/>
      <c r="AI436" s="5"/>
      <c r="AJ436" s="5"/>
      <c r="AK436" s="5"/>
      <c r="AL436" s="5"/>
      <c r="AM436" s="5"/>
      <c r="AN436" s="5"/>
      <c r="AO436" s="5"/>
      <c r="AP436" s="5"/>
      <c r="AQ436" s="5"/>
      <c r="AR436" s="5"/>
      <c r="AS436" s="5"/>
    </row>
    <row r="437">
      <c r="A437" s="1298"/>
      <c r="B437" s="1235"/>
      <c r="C437" s="1274"/>
      <c r="D437" s="1274"/>
      <c r="E437" s="1274"/>
      <c r="F437" s="815"/>
      <c r="G437" s="972"/>
      <c r="H437" s="5"/>
      <c r="I437" s="5"/>
      <c r="J437" s="5"/>
      <c r="K437" s="5"/>
      <c r="L437" s="815"/>
      <c r="M437" s="1275"/>
      <c r="N437" s="815"/>
      <c r="O437" s="815"/>
      <c r="P437" s="815"/>
      <c r="Q437" s="815"/>
      <c r="R437" s="815"/>
      <c r="S437" s="815"/>
      <c r="T437" s="815"/>
      <c r="U437" s="815"/>
      <c r="V437" s="815"/>
      <c r="W437" s="5"/>
      <c r="X437" s="815"/>
      <c r="Y437" s="815"/>
      <c r="Z437" s="815"/>
      <c r="AA437" s="815"/>
      <c r="AB437" s="5"/>
      <c r="AC437" s="5"/>
      <c r="AD437" s="815"/>
      <c r="AE437" s="815"/>
      <c r="AF437" s="815"/>
      <c r="AG437" s="5"/>
      <c r="AH437" s="815"/>
      <c r="AI437" s="5"/>
      <c r="AJ437" s="5"/>
      <c r="AK437" s="5"/>
      <c r="AL437" s="5"/>
      <c r="AM437" s="5"/>
      <c r="AN437" s="5"/>
      <c r="AO437" s="5"/>
      <c r="AP437" s="5"/>
      <c r="AQ437" s="5"/>
      <c r="AR437" s="5"/>
      <c r="AS437" s="5"/>
    </row>
    <row r="438">
      <c r="A438" s="1298"/>
      <c r="B438" s="1235"/>
      <c r="C438" s="1274"/>
      <c r="D438" s="1274"/>
      <c r="E438" s="1274"/>
      <c r="F438" s="815"/>
      <c r="G438" s="972"/>
      <c r="H438" s="5"/>
      <c r="I438" s="5"/>
      <c r="J438" s="5"/>
      <c r="K438" s="5"/>
      <c r="L438" s="815"/>
      <c r="M438" s="1275"/>
      <c r="N438" s="815"/>
      <c r="O438" s="815"/>
      <c r="P438" s="815"/>
      <c r="Q438" s="815"/>
      <c r="R438" s="815"/>
      <c r="S438" s="815"/>
      <c r="T438" s="815"/>
      <c r="U438" s="815"/>
      <c r="V438" s="815"/>
      <c r="W438" s="5"/>
      <c r="X438" s="815"/>
      <c r="Y438" s="815"/>
      <c r="Z438" s="815"/>
      <c r="AA438" s="815"/>
      <c r="AB438" s="5"/>
      <c r="AC438" s="5"/>
      <c r="AD438" s="815"/>
      <c r="AE438" s="815"/>
      <c r="AF438" s="815"/>
      <c r="AG438" s="5"/>
      <c r="AH438" s="815"/>
      <c r="AI438" s="5"/>
      <c r="AJ438" s="5"/>
      <c r="AK438" s="5"/>
      <c r="AL438" s="5"/>
      <c r="AM438" s="5"/>
      <c r="AN438" s="5"/>
      <c r="AO438" s="5"/>
      <c r="AP438" s="5"/>
      <c r="AQ438" s="5"/>
      <c r="AR438" s="5"/>
      <c r="AS438" s="5"/>
    </row>
    <row r="439">
      <c r="A439" s="1298"/>
      <c r="B439" s="1235"/>
      <c r="C439" s="1274"/>
      <c r="D439" s="1274"/>
      <c r="E439" s="1274"/>
      <c r="F439" s="815"/>
      <c r="G439" s="972"/>
      <c r="H439" s="5"/>
      <c r="I439" s="5"/>
      <c r="J439" s="5"/>
      <c r="K439" s="5"/>
      <c r="L439" s="815"/>
      <c r="M439" s="1275"/>
      <c r="N439" s="815"/>
      <c r="O439" s="815"/>
      <c r="P439" s="815"/>
      <c r="Q439" s="815"/>
      <c r="R439" s="815"/>
      <c r="S439" s="815"/>
      <c r="T439" s="815"/>
      <c r="U439" s="815"/>
      <c r="V439" s="815"/>
      <c r="W439" s="5"/>
      <c r="X439" s="815"/>
      <c r="Y439" s="815"/>
      <c r="Z439" s="815"/>
      <c r="AA439" s="815"/>
      <c r="AB439" s="5"/>
      <c r="AC439" s="5"/>
      <c r="AD439" s="815"/>
      <c r="AE439" s="815"/>
      <c r="AF439" s="815"/>
      <c r="AG439" s="5"/>
      <c r="AH439" s="815"/>
      <c r="AI439" s="5"/>
      <c r="AJ439" s="5"/>
      <c r="AK439" s="5"/>
      <c r="AL439" s="5"/>
      <c r="AM439" s="5"/>
      <c r="AN439" s="5"/>
      <c r="AO439" s="5"/>
      <c r="AP439" s="5"/>
      <c r="AQ439" s="5"/>
      <c r="AR439" s="5"/>
      <c r="AS439" s="5"/>
    </row>
    <row r="440">
      <c r="A440" s="1298"/>
      <c r="B440" s="1235"/>
      <c r="C440" s="1274"/>
      <c r="D440" s="1274"/>
      <c r="E440" s="1274"/>
      <c r="F440" s="815"/>
      <c r="G440" s="972"/>
      <c r="H440" s="5"/>
      <c r="I440" s="5"/>
      <c r="J440" s="5"/>
      <c r="K440" s="5"/>
      <c r="L440" s="815"/>
      <c r="M440" s="1275"/>
      <c r="N440" s="815"/>
      <c r="O440" s="815"/>
      <c r="P440" s="815"/>
      <c r="Q440" s="815"/>
      <c r="R440" s="815"/>
      <c r="S440" s="815"/>
      <c r="T440" s="815"/>
      <c r="U440" s="815"/>
      <c r="V440" s="815"/>
      <c r="W440" s="5"/>
      <c r="X440" s="815"/>
      <c r="Y440" s="815"/>
      <c r="Z440" s="815"/>
      <c r="AA440" s="815"/>
      <c r="AB440" s="5"/>
      <c r="AC440" s="5"/>
      <c r="AD440" s="815"/>
      <c r="AE440" s="815"/>
      <c r="AF440" s="815"/>
      <c r="AG440" s="5"/>
      <c r="AH440" s="815"/>
      <c r="AI440" s="5"/>
      <c r="AJ440" s="5"/>
      <c r="AK440" s="5"/>
      <c r="AL440" s="5"/>
      <c r="AM440" s="5"/>
      <c r="AN440" s="5"/>
      <c r="AO440" s="5"/>
      <c r="AP440" s="5"/>
      <c r="AQ440" s="5"/>
      <c r="AR440" s="5"/>
      <c r="AS440" s="5"/>
    </row>
    <row r="441">
      <c r="A441" s="1298"/>
      <c r="B441" s="1235"/>
      <c r="C441" s="1274"/>
      <c r="D441" s="1274"/>
      <c r="E441" s="1274"/>
      <c r="F441" s="815"/>
      <c r="G441" s="972"/>
      <c r="H441" s="5"/>
      <c r="I441" s="5"/>
      <c r="J441" s="5"/>
      <c r="K441" s="5"/>
      <c r="L441" s="815"/>
      <c r="M441" s="1275"/>
      <c r="N441" s="815"/>
      <c r="O441" s="815"/>
      <c r="P441" s="815"/>
      <c r="Q441" s="815"/>
      <c r="R441" s="815"/>
      <c r="S441" s="815"/>
      <c r="T441" s="815"/>
      <c r="U441" s="815"/>
      <c r="V441" s="815"/>
      <c r="W441" s="5"/>
      <c r="X441" s="815"/>
      <c r="Y441" s="815"/>
      <c r="Z441" s="815"/>
      <c r="AA441" s="815"/>
      <c r="AB441" s="5"/>
      <c r="AC441" s="5"/>
      <c r="AD441" s="815"/>
      <c r="AE441" s="815"/>
      <c r="AF441" s="815"/>
      <c r="AG441" s="5"/>
      <c r="AH441" s="815"/>
      <c r="AI441" s="5"/>
      <c r="AJ441" s="5"/>
      <c r="AK441" s="5"/>
      <c r="AL441" s="5"/>
      <c r="AM441" s="5"/>
      <c r="AN441" s="5"/>
      <c r="AO441" s="5"/>
      <c r="AP441" s="5"/>
      <c r="AQ441" s="5"/>
      <c r="AR441" s="5"/>
      <c r="AS441" s="5"/>
    </row>
    <row r="442">
      <c r="A442" s="1298"/>
      <c r="B442" s="1235"/>
      <c r="C442" s="1274"/>
      <c r="D442" s="1274"/>
      <c r="E442" s="1274"/>
      <c r="F442" s="815"/>
      <c r="G442" s="972"/>
      <c r="H442" s="5"/>
      <c r="I442" s="5"/>
      <c r="J442" s="5"/>
      <c r="K442" s="5"/>
      <c r="L442" s="815"/>
      <c r="M442" s="1275"/>
      <c r="N442" s="815"/>
      <c r="O442" s="815"/>
      <c r="P442" s="815"/>
      <c r="Q442" s="815"/>
      <c r="R442" s="815"/>
      <c r="S442" s="815"/>
      <c r="T442" s="815"/>
      <c r="U442" s="815"/>
      <c r="V442" s="815"/>
      <c r="W442" s="5"/>
      <c r="X442" s="815"/>
      <c r="Y442" s="815"/>
      <c r="Z442" s="815"/>
      <c r="AA442" s="815"/>
      <c r="AB442" s="5"/>
      <c r="AC442" s="5"/>
      <c r="AD442" s="815"/>
      <c r="AE442" s="815"/>
      <c r="AF442" s="815"/>
      <c r="AG442" s="5"/>
      <c r="AH442" s="815"/>
      <c r="AI442" s="5"/>
      <c r="AJ442" s="5"/>
      <c r="AK442" s="5"/>
      <c r="AL442" s="5"/>
      <c r="AM442" s="5"/>
      <c r="AN442" s="5"/>
      <c r="AO442" s="5"/>
      <c r="AP442" s="5"/>
      <c r="AQ442" s="5"/>
      <c r="AR442" s="5"/>
      <c r="AS442" s="5"/>
    </row>
    <row r="443">
      <c r="A443" s="1298"/>
      <c r="B443" s="1235"/>
      <c r="C443" s="1274"/>
      <c r="D443" s="1274"/>
      <c r="E443" s="1274"/>
      <c r="F443" s="815"/>
      <c r="G443" s="972"/>
      <c r="H443" s="5"/>
      <c r="I443" s="5"/>
      <c r="J443" s="5"/>
      <c r="K443" s="5"/>
      <c r="L443" s="815"/>
      <c r="M443" s="1275"/>
      <c r="N443" s="815"/>
      <c r="O443" s="815"/>
      <c r="P443" s="815"/>
      <c r="Q443" s="815"/>
      <c r="R443" s="815"/>
      <c r="S443" s="815"/>
      <c r="T443" s="815"/>
      <c r="U443" s="815"/>
      <c r="V443" s="815"/>
      <c r="W443" s="5"/>
      <c r="X443" s="815"/>
      <c r="Y443" s="815"/>
      <c r="Z443" s="815"/>
      <c r="AA443" s="815"/>
      <c r="AB443" s="5"/>
      <c r="AC443" s="5"/>
      <c r="AD443" s="815"/>
      <c r="AE443" s="815"/>
      <c r="AF443" s="815"/>
      <c r="AG443" s="5"/>
      <c r="AH443" s="815"/>
      <c r="AI443" s="5"/>
      <c r="AJ443" s="5"/>
      <c r="AK443" s="5"/>
      <c r="AL443" s="5"/>
      <c r="AM443" s="5"/>
      <c r="AN443" s="5"/>
      <c r="AO443" s="5"/>
      <c r="AP443" s="5"/>
      <c r="AQ443" s="5"/>
      <c r="AR443" s="5"/>
      <c r="AS443" s="5"/>
    </row>
    <row r="444">
      <c r="A444" s="1298"/>
      <c r="B444" s="1235"/>
      <c r="C444" s="1274"/>
      <c r="D444" s="1274"/>
      <c r="E444" s="1274"/>
      <c r="F444" s="815"/>
      <c r="G444" s="972"/>
      <c r="H444" s="5"/>
      <c r="I444" s="5"/>
      <c r="J444" s="5"/>
      <c r="K444" s="5"/>
      <c r="L444" s="815"/>
      <c r="M444" s="1275"/>
      <c r="N444" s="815"/>
      <c r="O444" s="815"/>
      <c r="P444" s="815"/>
      <c r="Q444" s="815"/>
      <c r="R444" s="815"/>
      <c r="S444" s="815"/>
      <c r="T444" s="815"/>
      <c r="U444" s="815"/>
      <c r="V444" s="815"/>
      <c r="W444" s="5"/>
      <c r="X444" s="815"/>
      <c r="Y444" s="815"/>
      <c r="Z444" s="815"/>
      <c r="AA444" s="815"/>
      <c r="AB444" s="5"/>
      <c r="AC444" s="5"/>
      <c r="AD444" s="815"/>
      <c r="AE444" s="815"/>
      <c r="AF444" s="815"/>
      <c r="AG444" s="5"/>
      <c r="AH444" s="815"/>
      <c r="AI444" s="5"/>
      <c r="AJ444" s="5"/>
      <c r="AK444" s="5"/>
      <c r="AL444" s="5"/>
      <c r="AM444" s="5"/>
      <c r="AN444" s="5"/>
      <c r="AO444" s="5"/>
      <c r="AP444" s="5"/>
      <c r="AQ444" s="5"/>
      <c r="AR444" s="5"/>
      <c r="AS444" s="5"/>
    </row>
    <row r="445">
      <c r="A445" s="1298"/>
      <c r="B445" s="1235"/>
      <c r="C445" s="1274"/>
      <c r="D445" s="1274"/>
      <c r="E445" s="1274"/>
      <c r="F445" s="815"/>
      <c r="G445" s="972"/>
      <c r="H445" s="5"/>
      <c r="I445" s="5"/>
      <c r="J445" s="5"/>
      <c r="K445" s="5"/>
      <c r="L445" s="815"/>
      <c r="M445" s="1275"/>
      <c r="N445" s="815"/>
      <c r="O445" s="815"/>
      <c r="P445" s="815"/>
      <c r="Q445" s="815"/>
      <c r="R445" s="815"/>
      <c r="S445" s="815"/>
      <c r="T445" s="815"/>
      <c r="U445" s="815"/>
      <c r="V445" s="815"/>
      <c r="W445" s="5"/>
      <c r="X445" s="815"/>
      <c r="Y445" s="815"/>
      <c r="Z445" s="815"/>
      <c r="AA445" s="815"/>
      <c r="AB445" s="5"/>
      <c r="AC445" s="5"/>
      <c r="AD445" s="815"/>
      <c r="AE445" s="815"/>
      <c r="AF445" s="815"/>
      <c r="AG445" s="5"/>
      <c r="AH445" s="815"/>
      <c r="AI445" s="5"/>
      <c r="AJ445" s="5"/>
      <c r="AK445" s="5"/>
      <c r="AL445" s="5"/>
      <c r="AM445" s="5"/>
      <c r="AN445" s="5"/>
      <c r="AO445" s="5"/>
      <c r="AP445" s="5"/>
      <c r="AQ445" s="5"/>
      <c r="AR445" s="5"/>
      <c r="AS445" s="5"/>
    </row>
    <row r="446">
      <c r="A446" s="1298"/>
      <c r="B446" s="1235"/>
      <c r="C446" s="1274"/>
      <c r="D446" s="1274"/>
      <c r="E446" s="1274"/>
      <c r="F446" s="815"/>
      <c r="G446" s="972"/>
      <c r="H446" s="5"/>
      <c r="I446" s="5"/>
      <c r="J446" s="5"/>
      <c r="K446" s="5"/>
      <c r="L446" s="815"/>
      <c r="M446" s="1275"/>
      <c r="N446" s="815"/>
      <c r="O446" s="815"/>
      <c r="P446" s="815"/>
      <c r="Q446" s="815"/>
      <c r="R446" s="815"/>
      <c r="S446" s="815"/>
      <c r="T446" s="815"/>
      <c r="U446" s="815"/>
      <c r="V446" s="815"/>
      <c r="W446" s="5"/>
      <c r="X446" s="815"/>
      <c r="Y446" s="815"/>
      <c r="Z446" s="815"/>
      <c r="AA446" s="815"/>
      <c r="AB446" s="5"/>
      <c r="AC446" s="5"/>
      <c r="AD446" s="815"/>
      <c r="AE446" s="815"/>
      <c r="AF446" s="815"/>
      <c r="AG446" s="5"/>
      <c r="AH446" s="815"/>
      <c r="AI446" s="5"/>
      <c r="AJ446" s="5"/>
      <c r="AK446" s="5"/>
      <c r="AL446" s="5"/>
      <c r="AM446" s="5"/>
      <c r="AN446" s="5"/>
      <c r="AO446" s="5"/>
      <c r="AP446" s="5"/>
      <c r="AQ446" s="5"/>
      <c r="AR446" s="5"/>
      <c r="AS446" s="5"/>
    </row>
    <row r="447">
      <c r="A447" s="1298"/>
      <c r="B447" s="1235"/>
      <c r="C447" s="1274"/>
      <c r="D447" s="1274"/>
      <c r="E447" s="1274"/>
      <c r="F447" s="815"/>
      <c r="G447" s="972"/>
      <c r="H447" s="5"/>
      <c r="I447" s="5"/>
      <c r="J447" s="5"/>
      <c r="K447" s="5"/>
      <c r="L447" s="815"/>
      <c r="M447" s="1275"/>
      <c r="N447" s="815"/>
      <c r="O447" s="815"/>
      <c r="P447" s="815"/>
      <c r="Q447" s="815"/>
      <c r="R447" s="815"/>
      <c r="S447" s="815"/>
      <c r="T447" s="815"/>
      <c r="U447" s="815"/>
      <c r="V447" s="815"/>
      <c r="W447" s="5"/>
      <c r="X447" s="815"/>
      <c r="Y447" s="815"/>
      <c r="Z447" s="815"/>
      <c r="AA447" s="815"/>
      <c r="AB447" s="5"/>
      <c r="AC447" s="5"/>
      <c r="AD447" s="815"/>
      <c r="AE447" s="815"/>
      <c r="AF447" s="815"/>
      <c r="AG447" s="5"/>
      <c r="AH447" s="815"/>
      <c r="AI447" s="5"/>
      <c r="AJ447" s="5"/>
      <c r="AK447" s="5"/>
      <c r="AL447" s="5"/>
      <c r="AM447" s="5"/>
      <c r="AN447" s="5"/>
      <c r="AO447" s="5"/>
      <c r="AP447" s="5"/>
      <c r="AQ447" s="5"/>
      <c r="AR447" s="5"/>
      <c r="AS447" s="5"/>
    </row>
    <row r="448">
      <c r="A448" s="1298"/>
      <c r="B448" s="1235"/>
      <c r="C448" s="1274"/>
      <c r="D448" s="1274"/>
      <c r="E448" s="1274"/>
      <c r="F448" s="815"/>
      <c r="G448" s="972"/>
      <c r="H448" s="5"/>
      <c r="I448" s="5"/>
      <c r="J448" s="5"/>
      <c r="K448" s="5"/>
      <c r="L448" s="815"/>
      <c r="M448" s="1275"/>
      <c r="N448" s="815"/>
      <c r="O448" s="815"/>
      <c r="P448" s="815"/>
      <c r="Q448" s="815"/>
      <c r="R448" s="815"/>
      <c r="S448" s="815"/>
      <c r="T448" s="815"/>
      <c r="U448" s="815"/>
      <c r="V448" s="815"/>
      <c r="W448" s="5"/>
      <c r="X448" s="815"/>
      <c r="Y448" s="815"/>
      <c r="Z448" s="815"/>
      <c r="AA448" s="815"/>
      <c r="AB448" s="5"/>
      <c r="AC448" s="5"/>
      <c r="AD448" s="815"/>
      <c r="AE448" s="815"/>
      <c r="AF448" s="815"/>
      <c r="AG448" s="5"/>
      <c r="AH448" s="815"/>
      <c r="AI448" s="5"/>
      <c r="AJ448" s="5"/>
      <c r="AK448" s="5"/>
      <c r="AL448" s="5"/>
      <c r="AM448" s="5"/>
      <c r="AN448" s="5"/>
      <c r="AO448" s="5"/>
      <c r="AP448" s="5"/>
      <c r="AQ448" s="5"/>
      <c r="AR448" s="5"/>
      <c r="AS448" s="5"/>
    </row>
    <row r="449">
      <c r="A449" s="1298"/>
      <c r="B449" s="1235"/>
      <c r="C449" s="1274"/>
      <c r="D449" s="1274"/>
      <c r="E449" s="1274"/>
      <c r="F449" s="815"/>
      <c r="G449" s="972"/>
      <c r="H449" s="5"/>
      <c r="I449" s="5"/>
      <c r="J449" s="5"/>
      <c r="K449" s="5"/>
      <c r="L449" s="815"/>
      <c r="M449" s="1275"/>
      <c r="N449" s="815"/>
      <c r="O449" s="815"/>
      <c r="P449" s="815"/>
      <c r="Q449" s="815"/>
      <c r="R449" s="815"/>
      <c r="S449" s="815"/>
      <c r="T449" s="815"/>
      <c r="U449" s="815"/>
      <c r="V449" s="815"/>
      <c r="W449" s="5"/>
      <c r="X449" s="815"/>
      <c r="Y449" s="815"/>
      <c r="Z449" s="815"/>
      <c r="AA449" s="815"/>
      <c r="AB449" s="5"/>
      <c r="AC449" s="5"/>
      <c r="AD449" s="815"/>
      <c r="AE449" s="815"/>
      <c r="AF449" s="815"/>
      <c r="AG449" s="5"/>
      <c r="AH449" s="815"/>
      <c r="AI449" s="5"/>
      <c r="AJ449" s="5"/>
      <c r="AK449" s="5"/>
      <c r="AL449" s="5"/>
      <c r="AM449" s="5"/>
      <c r="AN449" s="5"/>
      <c r="AO449" s="5"/>
      <c r="AP449" s="5"/>
      <c r="AQ449" s="5"/>
      <c r="AR449" s="5"/>
      <c r="AS449" s="5"/>
    </row>
    <row r="450">
      <c r="A450" s="1298"/>
      <c r="B450" s="1235"/>
      <c r="C450" s="1274"/>
      <c r="D450" s="1274"/>
      <c r="E450" s="1274"/>
      <c r="F450" s="815"/>
      <c r="G450" s="972"/>
      <c r="H450" s="5"/>
      <c r="I450" s="5"/>
      <c r="J450" s="5"/>
      <c r="K450" s="5"/>
      <c r="L450" s="815"/>
      <c r="M450" s="1275"/>
      <c r="N450" s="815"/>
      <c r="O450" s="815"/>
      <c r="P450" s="815"/>
      <c r="Q450" s="815"/>
      <c r="R450" s="815"/>
      <c r="S450" s="815"/>
      <c r="T450" s="815"/>
      <c r="U450" s="815"/>
      <c r="V450" s="815"/>
      <c r="W450" s="5"/>
      <c r="X450" s="815"/>
      <c r="Y450" s="815"/>
      <c r="Z450" s="815"/>
      <c r="AA450" s="815"/>
      <c r="AB450" s="5"/>
      <c r="AC450" s="5"/>
      <c r="AD450" s="815"/>
      <c r="AE450" s="815"/>
      <c r="AF450" s="815"/>
      <c r="AG450" s="5"/>
      <c r="AH450" s="815"/>
      <c r="AI450" s="5"/>
      <c r="AJ450" s="5"/>
      <c r="AK450" s="5"/>
      <c r="AL450" s="5"/>
      <c r="AM450" s="5"/>
      <c r="AN450" s="5"/>
      <c r="AO450" s="5"/>
      <c r="AP450" s="5"/>
      <c r="AQ450" s="5"/>
      <c r="AR450" s="5"/>
      <c r="AS450" s="5"/>
    </row>
    <row r="451">
      <c r="A451" s="1298"/>
      <c r="B451" s="1235"/>
      <c r="C451" s="1274"/>
      <c r="D451" s="1274"/>
      <c r="E451" s="1274"/>
      <c r="F451" s="815"/>
      <c r="G451" s="972"/>
      <c r="H451" s="5"/>
      <c r="I451" s="5"/>
      <c r="J451" s="5"/>
      <c r="K451" s="5"/>
      <c r="L451" s="815"/>
      <c r="M451" s="1275"/>
      <c r="N451" s="815"/>
      <c r="O451" s="815"/>
      <c r="P451" s="815"/>
      <c r="Q451" s="815"/>
      <c r="R451" s="815"/>
      <c r="S451" s="815"/>
      <c r="T451" s="815"/>
      <c r="U451" s="815"/>
      <c r="V451" s="815"/>
      <c r="W451" s="5"/>
      <c r="X451" s="815"/>
      <c r="Y451" s="815"/>
      <c r="Z451" s="815"/>
      <c r="AA451" s="815"/>
      <c r="AB451" s="5"/>
      <c r="AC451" s="5"/>
      <c r="AD451" s="815"/>
      <c r="AE451" s="815"/>
      <c r="AF451" s="815"/>
      <c r="AG451" s="5"/>
      <c r="AH451" s="815"/>
      <c r="AI451" s="5"/>
      <c r="AJ451" s="5"/>
      <c r="AK451" s="5"/>
      <c r="AL451" s="5"/>
      <c r="AM451" s="5"/>
      <c r="AN451" s="5"/>
      <c r="AO451" s="5"/>
      <c r="AP451" s="5"/>
      <c r="AQ451" s="5"/>
      <c r="AR451" s="5"/>
      <c r="AS451" s="5"/>
    </row>
    <row r="452">
      <c r="A452" s="1298"/>
      <c r="B452" s="1235"/>
      <c r="C452" s="1274"/>
      <c r="D452" s="1274"/>
      <c r="E452" s="1274"/>
      <c r="F452" s="815"/>
      <c r="G452" s="972"/>
      <c r="H452" s="5"/>
      <c r="I452" s="5"/>
      <c r="J452" s="5"/>
      <c r="K452" s="5"/>
      <c r="L452" s="815"/>
      <c r="M452" s="1275"/>
      <c r="N452" s="815"/>
      <c r="O452" s="815"/>
      <c r="P452" s="815"/>
      <c r="Q452" s="815"/>
      <c r="R452" s="815"/>
      <c r="S452" s="815"/>
      <c r="T452" s="815"/>
      <c r="U452" s="815"/>
      <c r="V452" s="815"/>
      <c r="W452" s="5"/>
      <c r="X452" s="815"/>
      <c r="Y452" s="815"/>
      <c r="Z452" s="815"/>
      <c r="AA452" s="815"/>
      <c r="AB452" s="5"/>
      <c r="AC452" s="5"/>
      <c r="AD452" s="815"/>
      <c r="AE452" s="815"/>
      <c r="AF452" s="815"/>
      <c r="AG452" s="5"/>
      <c r="AH452" s="815"/>
      <c r="AI452" s="5"/>
      <c r="AJ452" s="5"/>
      <c r="AK452" s="5"/>
      <c r="AL452" s="5"/>
      <c r="AM452" s="5"/>
      <c r="AN452" s="5"/>
      <c r="AO452" s="5"/>
      <c r="AP452" s="5"/>
      <c r="AQ452" s="5"/>
      <c r="AR452" s="5"/>
      <c r="AS452" s="5"/>
    </row>
    <row r="453">
      <c r="A453" s="1298"/>
      <c r="B453" s="1235"/>
      <c r="C453" s="1274"/>
      <c r="D453" s="1274"/>
      <c r="E453" s="1274"/>
      <c r="F453" s="815"/>
      <c r="G453" s="972"/>
      <c r="H453" s="5"/>
      <c r="I453" s="5"/>
      <c r="J453" s="5"/>
      <c r="K453" s="5"/>
      <c r="L453" s="815"/>
      <c r="M453" s="1275"/>
      <c r="N453" s="815"/>
      <c r="O453" s="815"/>
      <c r="P453" s="815"/>
      <c r="Q453" s="815"/>
      <c r="R453" s="815"/>
      <c r="S453" s="815"/>
      <c r="T453" s="815"/>
      <c r="U453" s="815"/>
      <c r="V453" s="815"/>
      <c r="W453" s="5"/>
      <c r="X453" s="815"/>
      <c r="Y453" s="815"/>
      <c r="Z453" s="815"/>
      <c r="AA453" s="815"/>
      <c r="AB453" s="5"/>
      <c r="AC453" s="5"/>
      <c r="AD453" s="815"/>
      <c r="AE453" s="815"/>
      <c r="AF453" s="815"/>
      <c r="AG453" s="5"/>
      <c r="AH453" s="815"/>
      <c r="AI453" s="5"/>
      <c r="AJ453" s="5"/>
      <c r="AK453" s="5"/>
      <c r="AL453" s="5"/>
      <c r="AM453" s="5"/>
      <c r="AN453" s="5"/>
      <c r="AO453" s="5"/>
      <c r="AP453" s="5"/>
      <c r="AQ453" s="5"/>
      <c r="AR453" s="5"/>
      <c r="AS453" s="5"/>
    </row>
    <row r="454">
      <c r="A454" s="1298"/>
      <c r="B454" s="1235"/>
      <c r="C454" s="1274"/>
      <c r="D454" s="1274"/>
      <c r="E454" s="1274"/>
      <c r="F454" s="815"/>
      <c r="G454" s="972"/>
      <c r="H454" s="5"/>
      <c r="I454" s="5"/>
      <c r="J454" s="5"/>
      <c r="K454" s="5"/>
      <c r="L454" s="815"/>
      <c r="M454" s="1275"/>
      <c r="N454" s="815"/>
      <c r="O454" s="815"/>
      <c r="P454" s="815"/>
      <c r="Q454" s="815"/>
      <c r="R454" s="815"/>
      <c r="S454" s="815"/>
      <c r="T454" s="815"/>
      <c r="U454" s="815"/>
      <c r="V454" s="815"/>
      <c r="W454" s="5"/>
      <c r="X454" s="815"/>
      <c r="Y454" s="815"/>
      <c r="Z454" s="815"/>
      <c r="AA454" s="815"/>
      <c r="AB454" s="5"/>
      <c r="AC454" s="5"/>
      <c r="AD454" s="815"/>
      <c r="AE454" s="815"/>
      <c r="AF454" s="815"/>
      <c r="AG454" s="5"/>
      <c r="AH454" s="815"/>
      <c r="AI454" s="5"/>
      <c r="AJ454" s="5"/>
      <c r="AK454" s="5"/>
      <c r="AL454" s="5"/>
      <c r="AM454" s="5"/>
      <c r="AN454" s="5"/>
      <c r="AO454" s="5"/>
      <c r="AP454" s="5"/>
      <c r="AQ454" s="5"/>
      <c r="AR454" s="5"/>
      <c r="AS454" s="5"/>
    </row>
    <row r="455">
      <c r="A455" s="1298"/>
      <c r="B455" s="1235"/>
      <c r="C455" s="1274"/>
      <c r="D455" s="1274"/>
      <c r="E455" s="1274"/>
      <c r="F455" s="815"/>
      <c r="G455" s="972"/>
      <c r="H455" s="5"/>
      <c r="I455" s="5"/>
      <c r="J455" s="5"/>
      <c r="K455" s="5"/>
      <c r="L455" s="815"/>
      <c r="M455" s="1275"/>
      <c r="N455" s="815"/>
      <c r="O455" s="815"/>
      <c r="P455" s="815"/>
      <c r="Q455" s="815"/>
      <c r="R455" s="815"/>
      <c r="S455" s="815"/>
      <c r="T455" s="815"/>
      <c r="U455" s="815"/>
      <c r="V455" s="815"/>
      <c r="W455" s="5"/>
      <c r="X455" s="815"/>
      <c r="Y455" s="815"/>
      <c r="Z455" s="815"/>
      <c r="AA455" s="815"/>
      <c r="AB455" s="5"/>
      <c r="AC455" s="5"/>
      <c r="AD455" s="815"/>
      <c r="AE455" s="815"/>
      <c r="AF455" s="815"/>
      <c r="AG455" s="5"/>
      <c r="AH455" s="815"/>
      <c r="AI455" s="5"/>
      <c r="AJ455" s="5"/>
      <c r="AK455" s="5"/>
      <c r="AL455" s="5"/>
      <c r="AM455" s="5"/>
      <c r="AN455" s="5"/>
      <c r="AO455" s="5"/>
      <c r="AP455" s="5"/>
      <c r="AQ455" s="5"/>
      <c r="AR455" s="5"/>
      <c r="AS455" s="5"/>
    </row>
    <row r="456">
      <c r="A456" s="1298"/>
      <c r="B456" s="1235"/>
      <c r="C456" s="1274"/>
      <c r="D456" s="1274"/>
      <c r="E456" s="1274"/>
      <c r="F456" s="815"/>
      <c r="G456" s="972"/>
      <c r="H456" s="5"/>
      <c r="I456" s="5"/>
      <c r="J456" s="5"/>
      <c r="K456" s="5"/>
      <c r="L456" s="815"/>
      <c r="M456" s="1275"/>
      <c r="N456" s="815"/>
      <c r="O456" s="815"/>
      <c r="P456" s="815"/>
      <c r="Q456" s="815"/>
      <c r="R456" s="815"/>
      <c r="S456" s="815"/>
      <c r="T456" s="815"/>
      <c r="U456" s="815"/>
      <c r="V456" s="815"/>
      <c r="W456" s="5"/>
      <c r="X456" s="815"/>
      <c r="Y456" s="815"/>
      <c r="Z456" s="815"/>
      <c r="AA456" s="815"/>
      <c r="AB456" s="5"/>
      <c r="AC456" s="5"/>
      <c r="AD456" s="815"/>
      <c r="AE456" s="815"/>
      <c r="AF456" s="815"/>
      <c r="AG456" s="5"/>
      <c r="AH456" s="815"/>
      <c r="AI456" s="5"/>
      <c r="AJ456" s="5"/>
      <c r="AK456" s="5"/>
      <c r="AL456" s="5"/>
      <c r="AM456" s="5"/>
      <c r="AN456" s="5"/>
      <c r="AO456" s="5"/>
      <c r="AP456" s="5"/>
      <c r="AQ456" s="5"/>
      <c r="AR456" s="5"/>
      <c r="AS456" s="5"/>
    </row>
    <row r="457">
      <c r="A457" s="1298"/>
      <c r="B457" s="1235"/>
      <c r="C457" s="1274"/>
      <c r="D457" s="1274"/>
      <c r="E457" s="1274"/>
      <c r="F457" s="815"/>
      <c r="G457" s="972"/>
      <c r="H457" s="5"/>
      <c r="I457" s="5"/>
      <c r="J457" s="5"/>
      <c r="K457" s="5"/>
      <c r="L457" s="815"/>
      <c r="M457" s="1275"/>
      <c r="N457" s="815"/>
      <c r="O457" s="815"/>
      <c r="P457" s="815"/>
      <c r="Q457" s="815"/>
      <c r="R457" s="815"/>
      <c r="S457" s="815"/>
      <c r="T457" s="815"/>
      <c r="U457" s="815"/>
      <c r="V457" s="815"/>
      <c r="W457" s="5"/>
      <c r="X457" s="815"/>
      <c r="Y457" s="815"/>
      <c r="Z457" s="815"/>
      <c r="AA457" s="815"/>
      <c r="AB457" s="5"/>
      <c r="AC457" s="5"/>
      <c r="AD457" s="815"/>
      <c r="AE457" s="815"/>
      <c r="AF457" s="815"/>
      <c r="AG457" s="5"/>
      <c r="AH457" s="815"/>
      <c r="AI457" s="5"/>
      <c r="AJ457" s="5"/>
      <c r="AK457" s="5"/>
      <c r="AL457" s="5"/>
      <c r="AM457" s="5"/>
      <c r="AN457" s="5"/>
      <c r="AO457" s="5"/>
      <c r="AP457" s="5"/>
      <c r="AQ457" s="5"/>
      <c r="AR457" s="5"/>
      <c r="AS457" s="5"/>
    </row>
    <row r="458">
      <c r="A458" s="1298"/>
      <c r="B458" s="1235"/>
      <c r="C458" s="1274"/>
      <c r="D458" s="1274"/>
      <c r="E458" s="1274"/>
      <c r="F458" s="815"/>
      <c r="G458" s="972"/>
      <c r="H458" s="5"/>
      <c r="I458" s="5"/>
      <c r="J458" s="5"/>
      <c r="K458" s="5"/>
      <c r="L458" s="815"/>
      <c r="M458" s="1275"/>
      <c r="N458" s="815"/>
      <c r="O458" s="815"/>
      <c r="P458" s="815"/>
      <c r="Q458" s="815"/>
      <c r="R458" s="815"/>
      <c r="S458" s="815"/>
      <c r="T458" s="815"/>
      <c r="U458" s="815"/>
      <c r="V458" s="815"/>
      <c r="W458" s="5"/>
      <c r="X458" s="815"/>
      <c r="Y458" s="815"/>
      <c r="Z458" s="815"/>
      <c r="AA458" s="815"/>
      <c r="AB458" s="5"/>
      <c r="AC458" s="5"/>
      <c r="AD458" s="815"/>
      <c r="AE458" s="815"/>
      <c r="AF458" s="815"/>
      <c r="AG458" s="5"/>
      <c r="AH458" s="815"/>
      <c r="AI458" s="5"/>
      <c r="AJ458" s="5"/>
      <c r="AK458" s="5"/>
      <c r="AL458" s="5"/>
      <c r="AM458" s="5"/>
      <c r="AN458" s="5"/>
      <c r="AO458" s="5"/>
      <c r="AP458" s="5"/>
      <c r="AQ458" s="5"/>
      <c r="AR458" s="5"/>
      <c r="AS458" s="5"/>
    </row>
    <row r="459">
      <c r="A459" s="1298"/>
      <c r="B459" s="1235"/>
      <c r="C459" s="1274"/>
      <c r="D459" s="1274"/>
      <c r="E459" s="1274"/>
      <c r="F459" s="815"/>
      <c r="G459" s="972"/>
      <c r="H459" s="5"/>
      <c r="I459" s="5"/>
      <c r="J459" s="5"/>
      <c r="K459" s="5"/>
      <c r="L459" s="815"/>
      <c r="M459" s="1275"/>
      <c r="N459" s="815"/>
      <c r="O459" s="815"/>
      <c r="P459" s="815"/>
      <c r="Q459" s="815"/>
      <c r="R459" s="815"/>
      <c r="S459" s="815"/>
      <c r="T459" s="815"/>
      <c r="U459" s="815"/>
      <c r="V459" s="815"/>
      <c r="W459" s="5"/>
      <c r="X459" s="815"/>
      <c r="Y459" s="815"/>
      <c r="Z459" s="815"/>
      <c r="AA459" s="815"/>
      <c r="AB459" s="5"/>
      <c r="AC459" s="5"/>
      <c r="AD459" s="815"/>
      <c r="AE459" s="815"/>
      <c r="AF459" s="815"/>
      <c r="AG459" s="5"/>
      <c r="AH459" s="815"/>
      <c r="AI459" s="5"/>
      <c r="AJ459" s="5"/>
      <c r="AK459" s="5"/>
      <c r="AL459" s="5"/>
      <c r="AM459" s="5"/>
      <c r="AN459" s="5"/>
      <c r="AO459" s="5"/>
      <c r="AP459" s="5"/>
      <c r="AQ459" s="5"/>
      <c r="AR459" s="5"/>
      <c r="AS459" s="5"/>
    </row>
    <row r="460">
      <c r="A460" s="1298"/>
      <c r="B460" s="1235"/>
      <c r="C460" s="1274"/>
      <c r="D460" s="1274"/>
      <c r="E460" s="1274"/>
      <c r="F460" s="815"/>
      <c r="G460" s="972"/>
      <c r="H460" s="5"/>
      <c r="I460" s="5"/>
      <c r="J460" s="5"/>
      <c r="K460" s="5"/>
      <c r="L460" s="815"/>
      <c r="M460" s="1275"/>
      <c r="N460" s="815"/>
      <c r="O460" s="815"/>
      <c r="P460" s="815"/>
      <c r="Q460" s="815"/>
      <c r="R460" s="815"/>
      <c r="S460" s="815"/>
      <c r="T460" s="815"/>
      <c r="U460" s="815"/>
      <c r="V460" s="815"/>
      <c r="W460" s="5"/>
      <c r="X460" s="815"/>
      <c r="Y460" s="815"/>
      <c r="Z460" s="815"/>
      <c r="AA460" s="815"/>
      <c r="AB460" s="5"/>
      <c r="AC460" s="5"/>
      <c r="AD460" s="815"/>
      <c r="AE460" s="815"/>
      <c r="AF460" s="815"/>
      <c r="AG460" s="5"/>
      <c r="AH460" s="815"/>
      <c r="AI460" s="5"/>
      <c r="AJ460" s="5"/>
      <c r="AK460" s="5"/>
      <c r="AL460" s="5"/>
      <c r="AM460" s="5"/>
      <c r="AN460" s="5"/>
      <c r="AO460" s="5"/>
      <c r="AP460" s="5"/>
      <c r="AQ460" s="5"/>
      <c r="AR460" s="5"/>
      <c r="AS460" s="5"/>
    </row>
    <row r="461">
      <c r="A461" s="1298"/>
      <c r="B461" s="1235"/>
      <c r="C461" s="1274"/>
      <c r="D461" s="1274"/>
      <c r="E461" s="1274"/>
      <c r="F461" s="815"/>
      <c r="G461" s="972"/>
      <c r="H461" s="5"/>
      <c r="I461" s="5"/>
      <c r="J461" s="5"/>
      <c r="K461" s="5"/>
      <c r="L461" s="815"/>
      <c r="M461" s="1275"/>
      <c r="N461" s="815"/>
      <c r="O461" s="815"/>
      <c r="P461" s="815"/>
      <c r="Q461" s="815"/>
      <c r="R461" s="815"/>
      <c r="S461" s="815"/>
      <c r="T461" s="815"/>
      <c r="U461" s="815"/>
      <c r="V461" s="815"/>
      <c r="W461" s="5"/>
      <c r="X461" s="815"/>
      <c r="Y461" s="815"/>
      <c r="Z461" s="815"/>
      <c r="AA461" s="815"/>
      <c r="AB461" s="5"/>
      <c r="AC461" s="5"/>
      <c r="AD461" s="815"/>
      <c r="AE461" s="815"/>
      <c r="AF461" s="815"/>
      <c r="AG461" s="5"/>
      <c r="AH461" s="815"/>
      <c r="AI461" s="5"/>
      <c r="AJ461" s="5"/>
      <c r="AK461" s="5"/>
      <c r="AL461" s="5"/>
      <c r="AM461" s="5"/>
      <c r="AN461" s="5"/>
      <c r="AO461" s="5"/>
      <c r="AP461" s="5"/>
      <c r="AQ461" s="5"/>
      <c r="AR461" s="5"/>
      <c r="AS461" s="5"/>
    </row>
    <row r="462">
      <c r="A462" s="1298"/>
      <c r="B462" s="1235"/>
      <c r="C462" s="1274"/>
      <c r="D462" s="1274"/>
      <c r="E462" s="1274"/>
      <c r="F462" s="815"/>
      <c r="G462" s="972"/>
      <c r="H462" s="5"/>
      <c r="I462" s="5"/>
      <c r="J462" s="5"/>
      <c r="K462" s="5"/>
      <c r="L462" s="815"/>
      <c r="M462" s="1275"/>
      <c r="N462" s="815"/>
      <c r="O462" s="815"/>
      <c r="P462" s="815"/>
      <c r="Q462" s="815"/>
      <c r="R462" s="815"/>
      <c r="S462" s="815"/>
      <c r="T462" s="815"/>
      <c r="U462" s="815"/>
      <c r="V462" s="815"/>
      <c r="W462" s="5"/>
      <c r="X462" s="815"/>
      <c r="Y462" s="815"/>
      <c r="Z462" s="815"/>
      <c r="AA462" s="815"/>
      <c r="AB462" s="5"/>
      <c r="AC462" s="5"/>
      <c r="AD462" s="815"/>
      <c r="AE462" s="815"/>
      <c r="AF462" s="815"/>
      <c r="AG462" s="5"/>
      <c r="AH462" s="815"/>
      <c r="AI462" s="5"/>
      <c r="AJ462" s="5"/>
      <c r="AK462" s="5"/>
      <c r="AL462" s="5"/>
      <c r="AM462" s="5"/>
      <c r="AN462" s="5"/>
      <c r="AO462" s="5"/>
      <c r="AP462" s="5"/>
      <c r="AQ462" s="5"/>
      <c r="AR462" s="5"/>
      <c r="AS462" s="5"/>
    </row>
    <row r="463">
      <c r="A463" s="1298"/>
      <c r="B463" s="1235"/>
      <c r="C463" s="1274"/>
      <c r="D463" s="1274"/>
      <c r="E463" s="1274"/>
      <c r="F463" s="815"/>
      <c r="G463" s="972"/>
      <c r="H463" s="5"/>
      <c r="I463" s="5"/>
      <c r="J463" s="5"/>
      <c r="K463" s="5"/>
      <c r="L463" s="815"/>
      <c r="M463" s="1275"/>
      <c r="N463" s="815"/>
      <c r="O463" s="815"/>
      <c r="P463" s="815"/>
      <c r="Q463" s="815"/>
      <c r="R463" s="815"/>
      <c r="S463" s="815"/>
      <c r="T463" s="815"/>
      <c r="U463" s="815"/>
      <c r="V463" s="815"/>
      <c r="W463" s="5"/>
      <c r="X463" s="815"/>
      <c r="Y463" s="815"/>
      <c r="Z463" s="815"/>
      <c r="AA463" s="815"/>
      <c r="AB463" s="5"/>
      <c r="AC463" s="5"/>
      <c r="AD463" s="815"/>
      <c r="AE463" s="815"/>
      <c r="AF463" s="815"/>
      <c r="AG463" s="5"/>
      <c r="AH463" s="815"/>
      <c r="AI463" s="5"/>
      <c r="AJ463" s="5"/>
      <c r="AK463" s="5"/>
      <c r="AL463" s="5"/>
      <c r="AM463" s="5"/>
      <c r="AN463" s="5"/>
      <c r="AO463" s="5"/>
      <c r="AP463" s="5"/>
      <c r="AQ463" s="5"/>
      <c r="AR463" s="5"/>
      <c r="AS463" s="5"/>
    </row>
    <row r="464">
      <c r="A464" s="1298"/>
      <c r="B464" s="1235"/>
      <c r="C464" s="1274"/>
      <c r="D464" s="1274"/>
      <c r="E464" s="1274"/>
      <c r="F464" s="815"/>
      <c r="G464" s="972"/>
      <c r="H464" s="5"/>
      <c r="I464" s="5"/>
      <c r="J464" s="5"/>
      <c r="K464" s="5"/>
      <c r="L464" s="815"/>
      <c r="M464" s="1275"/>
      <c r="N464" s="815"/>
      <c r="O464" s="815"/>
      <c r="P464" s="815"/>
      <c r="Q464" s="815"/>
      <c r="R464" s="815"/>
      <c r="S464" s="815"/>
      <c r="T464" s="815"/>
      <c r="U464" s="815"/>
      <c r="V464" s="815"/>
      <c r="W464" s="5"/>
      <c r="X464" s="815"/>
      <c r="Y464" s="815"/>
      <c r="Z464" s="815"/>
      <c r="AA464" s="815"/>
      <c r="AB464" s="5"/>
      <c r="AC464" s="5"/>
      <c r="AD464" s="815"/>
      <c r="AE464" s="815"/>
      <c r="AF464" s="815"/>
      <c r="AG464" s="5"/>
      <c r="AH464" s="815"/>
      <c r="AI464" s="5"/>
      <c r="AJ464" s="5"/>
      <c r="AK464" s="5"/>
      <c r="AL464" s="5"/>
      <c r="AM464" s="5"/>
      <c r="AN464" s="5"/>
      <c r="AO464" s="5"/>
      <c r="AP464" s="5"/>
      <c r="AQ464" s="5"/>
      <c r="AR464" s="5"/>
      <c r="AS464" s="5"/>
    </row>
    <row r="465">
      <c r="A465" s="1298"/>
      <c r="B465" s="1235"/>
      <c r="C465" s="1274"/>
      <c r="D465" s="1274"/>
      <c r="E465" s="1274"/>
      <c r="F465" s="815"/>
      <c r="G465" s="972"/>
      <c r="H465" s="5"/>
      <c r="I465" s="5"/>
      <c r="J465" s="5"/>
      <c r="K465" s="5"/>
      <c r="L465" s="815"/>
      <c r="M465" s="1275"/>
      <c r="N465" s="815"/>
      <c r="O465" s="815"/>
      <c r="P465" s="815"/>
      <c r="Q465" s="815"/>
      <c r="R465" s="815"/>
      <c r="S465" s="815"/>
      <c r="T465" s="815"/>
      <c r="U465" s="815"/>
      <c r="V465" s="815"/>
      <c r="W465" s="5"/>
      <c r="X465" s="815"/>
      <c r="Y465" s="815"/>
      <c r="Z465" s="815"/>
      <c r="AA465" s="815"/>
      <c r="AB465" s="5"/>
      <c r="AC465" s="5"/>
      <c r="AD465" s="815"/>
      <c r="AE465" s="815"/>
      <c r="AF465" s="815"/>
      <c r="AG465" s="5"/>
      <c r="AH465" s="815"/>
      <c r="AI465" s="5"/>
      <c r="AJ465" s="5"/>
      <c r="AK465" s="5"/>
      <c r="AL465" s="5"/>
      <c r="AM465" s="5"/>
      <c r="AN465" s="5"/>
      <c r="AO465" s="5"/>
      <c r="AP465" s="5"/>
      <c r="AQ465" s="5"/>
      <c r="AR465" s="5"/>
      <c r="AS465" s="5"/>
    </row>
    <row r="466">
      <c r="A466" s="1298"/>
      <c r="B466" s="1235"/>
      <c r="C466" s="1274"/>
      <c r="D466" s="1274"/>
      <c r="E466" s="1274"/>
      <c r="F466" s="815"/>
      <c r="G466" s="972"/>
      <c r="H466" s="5"/>
      <c r="I466" s="5"/>
      <c r="J466" s="5"/>
      <c r="K466" s="5"/>
      <c r="L466" s="815"/>
      <c r="M466" s="1275"/>
      <c r="N466" s="815"/>
      <c r="O466" s="815"/>
      <c r="P466" s="815"/>
      <c r="Q466" s="815"/>
      <c r="R466" s="815"/>
      <c r="S466" s="815"/>
      <c r="T466" s="815"/>
      <c r="U466" s="815"/>
      <c r="V466" s="815"/>
      <c r="W466" s="5"/>
      <c r="X466" s="815"/>
      <c r="Y466" s="815"/>
      <c r="Z466" s="815"/>
      <c r="AA466" s="815"/>
      <c r="AB466" s="5"/>
      <c r="AC466" s="5"/>
      <c r="AD466" s="815"/>
      <c r="AE466" s="815"/>
      <c r="AF466" s="815"/>
      <c r="AG466" s="5"/>
      <c r="AH466" s="815"/>
      <c r="AI466" s="5"/>
      <c r="AJ466" s="5"/>
      <c r="AK466" s="5"/>
      <c r="AL466" s="5"/>
      <c r="AM466" s="5"/>
      <c r="AN466" s="5"/>
      <c r="AO466" s="5"/>
      <c r="AP466" s="5"/>
      <c r="AQ466" s="5"/>
      <c r="AR466" s="5"/>
      <c r="AS466" s="5"/>
    </row>
    <row r="467">
      <c r="A467" s="1298"/>
      <c r="B467" s="1235"/>
      <c r="C467" s="1274"/>
      <c r="D467" s="1274"/>
      <c r="E467" s="1274"/>
      <c r="F467" s="815"/>
      <c r="G467" s="972"/>
      <c r="H467" s="5"/>
      <c r="I467" s="5"/>
      <c r="J467" s="5"/>
      <c r="K467" s="5"/>
      <c r="L467" s="815"/>
      <c r="M467" s="1275"/>
      <c r="N467" s="815"/>
      <c r="O467" s="815"/>
      <c r="P467" s="815"/>
      <c r="Q467" s="815"/>
      <c r="R467" s="815"/>
      <c r="S467" s="815"/>
      <c r="T467" s="815"/>
      <c r="U467" s="815"/>
      <c r="V467" s="815"/>
      <c r="W467" s="5"/>
      <c r="X467" s="815"/>
      <c r="Y467" s="815"/>
      <c r="Z467" s="815"/>
      <c r="AA467" s="815"/>
      <c r="AB467" s="5"/>
      <c r="AC467" s="5"/>
      <c r="AD467" s="815"/>
      <c r="AE467" s="815"/>
      <c r="AF467" s="815"/>
      <c r="AG467" s="5"/>
      <c r="AH467" s="815"/>
      <c r="AI467" s="5"/>
      <c r="AJ467" s="5"/>
      <c r="AK467" s="5"/>
      <c r="AL467" s="5"/>
      <c r="AM467" s="5"/>
      <c r="AN467" s="5"/>
      <c r="AO467" s="5"/>
      <c r="AP467" s="5"/>
      <c r="AQ467" s="5"/>
      <c r="AR467" s="5"/>
      <c r="AS467" s="5"/>
    </row>
    <row r="468">
      <c r="A468" s="1298"/>
      <c r="B468" s="1235"/>
      <c r="C468" s="1274"/>
      <c r="D468" s="1274"/>
      <c r="E468" s="1274"/>
      <c r="F468" s="815"/>
      <c r="G468" s="972"/>
      <c r="H468" s="5"/>
      <c r="I468" s="5"/>
      <c r="J468" s="5"/>
      <c r="K468" s="5"/>
      <c r="L468" s="815"/>
      <c r="M468" s="1275"/>
      <c r="N468" s="815"/>
      <c r="O468" s="815"/>
      <c r="P468" s="815"/>
      <c r="Q468" s="815"/>
      <c r="R468" s="815"/>
      <c r="S468" s="815"/>
      <c r="T468" s="815"/>
      <c r="U468" s="815"/>
      <c r="V468" s="815"/>
      <c r="W468" s="5"/>
      <c r="X468" s="815"/>
      <c r="Y468" s="815"/>
      <c r="Z468" s="815"/>
      <c r="AA468" s="815"/>
      <c r="AB468" s="5"/>
      <c r="AC468" s="5"/>
      <c r="AD468" s="815"/>
      <c r="AE468" s="815"/>
      <c r="AF468" s="815"/>
      <c r="AG468" s="5"/>
      <c r="AH468" s="815"/>
      <c r="AI468" s="5"/>
      <c r="AJ468" s="5"/>
      <c r="AK468" s="5"/>
      <c r="AL468" s="5"/>
      <c r="AM468" s="5"/>
      <c r="AN468" s="5"/>
      <c r="AO468" s="5"/>
      <c r="AP468" s="5"/>
      <c r="AQ468" s="5"/>
      <c r="AR468" s="5"/>
      <c r="AS468" s="5"/>
    </row>
    <row r="469">
      <c r="A469" s="1298"/>
      <c r="B469" s="1235"/>
      <c r="C469" s="1274"/>
      <c r="D469" s="1274"/>
      <c r="E469" s="1274"/>
      <c r="F469" s="815"/>
      <c r="G469" s="972"/>
      <c r="H469" s="5"/>
      <c r="I469" s="5"/>
      <c r="J469" s="5"/>
      <c r="K469" s="5"/>
      <c r="L469" s="815"/>
      <c r="M469" s="1275"/>
      <c r="N469" s="815"/>
      <c r="O469" s="815"/>
      <c r="P469" s="815"/>
      <c r="Q469" s="815"/>
      <c r="R469" s="815"/>
      <c r="S469" s="815"/>
      <c r="T469" s="815"/>
      <c r="U469" s="815"/>
      <c r="V469" s="815"/>
      <c r="W469" s="5"/>
      <c r="X469" s="815"/>
      <c r="Y469" s="815"/>
      <c r="Z469" s="815"/>
      <c r="AA469" s="815"/>
      <c r="AB469" s="5"/>
      <c r="AC469" s="5"/>
      <c r="AD469" s="815"/>
      <c r="AE469" s="815"/>
      <c r="AF469" s="815"/>
      <c r="AG469" s="5"/>
      <c r="AH469" s="815"/>
      <c r="AI469" s="5"/>
      <c r="AJ469" s="5"/>
      <c r="AK469" s="5"/>
      <c r="AL469" s="5"/>
      <c r="AM469" s="5"/>
      <c r="AN469" s="5"/>
      <c r="AO469" s="5"/>
      <c r="AP469" s="5"/>
      <c r="AQ469" s="5"/>
      <c r="AR469" s="5"/>
      <c r="AS469" s="5"/>
    </row>
    <row r="470">
      <c r="A470" s="1298"/>
      <c r="B470" s="1235"/>
      <c r="C470" s="1274"/>
      <c r="D470" s="1274"/>
      <c r="E470" s="1274"/>
      <c r="F470" s="815"/>
      <c r="G470" s="972"/>
      <c r="H470" s="5"/>
      <c r="I470" s="5"/>
      <c r="J470" s="5"/>
      <c r="K470" s="5"/>
      <c r="L470" s="815"/>
      <c r="M470" s="1275"/>
      <c r="N470" s="815"/>
      <c r="O470" s="815"/>
      <c r="P470" s="815"/>
      <c r="Q470" s="815"/>
      <c r="R470" s="815"/>
      <c r="S470" s="815"/>
      <c r="T470" s="815"/>
      <c r="U470" s="815"/>
      <c r="V470" s="815"/>
      <c r="W470" s="5"/>
      <c r="X470" s="815"/>
      <c r="Y470" s="815"/>
      <c r="Z470" s="815"/>
      <c r="AA470" s="815"/>
      <c r="AB470" s="5"/>
      <c r="AC470" s="5"/>
      <c r="AD470" s="815"/>
      <c r="AE470" s="815"/>
      <c r="AF470" s="815"/>
      <c r="AG470" s="5"/>
      <c r="AH470" s="815"/>
      <c r="AI470" s="5"/>
      <c r="AJ470" s="5"/>
      <c r="AK470" s="5"/>
      <c r="AL470" s="5"/>
      <c r="AM470" s="5"/>
      <c r="AN470" s="5"/>
      <c r="AO470" s="5"/>
      <c r="AP470" s="5"/>
      <c r="AQ470" s="5"/>
      <c r="AR470" s="5"/>
      <c r="AS470" s="5"/>
    </row>
    <row r="471">
      <c r="A471" s="1298"/>
      <c r="B471" s="1235"/>
      <c r="C471" s="1274"/>
      <c r="D471" s="1274"/>
      <c r="E471" s="1274"/>
      <c r="F471" s="815"/>
      <c r="G471" s="972"/>
      <c r="H471" s="5"/>
      <c r="I471" s="5"/>
      <c r="J471" s="5"/>
      <c r="K471" s="5"/>
      <c r="L471" s="815"/>
      <c r="M471" s="1275"/>
      <c r="N471" s="815"/>
      <c r="O471" s="815"/>
      <c r="P471" s="815"/>
      <c r="Q471" s="815"/>
      <c r="R471" s="815"/>
      <c r="S471" s="815"/>
      <c r="T471" s="815"/>
      <c r="U471" s="815"/>
      <c r="V471" s="815"/>
      <c r="W471" s="5"/>
      <c r="X471" s="815"/>
      <c r="Y471" s="815"/>
      <c r="Z471" s="815"/>
      <c r="AA471" s="815"/>
      <c r="AB471" s="5"/>
      <c r="AC471" s="5"/>
      <c r="AD471" s="815"/>
      <c r="AE471" s="815"/>
      <c r="AF471" s="815"/>
      <c r="AG471" s="5"/>
      <c r="AH471" s="815"/>
      <c r="AI471" s="5"/>
      <c r="AJ471" s="5"/>
      <c r="AK471" s="5"/>
      <c r="AL471" s="5"/>
      <c r="AM471" s="5"/>
      <c r="AN471" s="5"/>
      <c r="AO471" s="5"/>
      <c r="AP471" s="5"/>
      <c r="AQ471" s="5"/>
      <c r="AR471" s="5"/>
      <c r="AS471" s="5"/>
    </row>
    <row r="472">
      <c r="A472" s="1298"/>
      <c r="B472" s="1235"/>
      <c r="C472" s="1274"/>
      <c r="D472" s="1274"/>
      <c r="E472" s="1274"/>
      <c r="F472" s="815"/>
      <c r="G472" s="972"/>
      <c r="H472" s="5"/>
      <c r="I472" s="5"/>
      <c r="J472" s="5"/>
      <c r="K472" s="5"/>
      <c r="L472" s="815"/>
      <c r="M472" s="1275"/>
      <c r="N472" s="815"/>
      <c r="O472" s="815"/>
      <c r="P472" s="815"/>
      <c r="Q472" s="815"/>
      <c r="R472" s="815"/>
      <c r="S472" s="815"/>
      <c r="T472" s="815"/>
      <c r="U472" s="815"/>
      <c r="V472" s="815"/>
      <c r="W472" s="5"/>
      <c r="X472" s="815"/>
      <c r="Y472" s="815"/>
      <c r="Z472" s="815"/>
      <c r="AA472" s="815"/>
      <c r="AB472" s="5"/>
      <c r="AC472" s="5"/>
      <c r="AD472" s="815"/>
      <c r="AE472" s="815"/>
      <c r="AF472" s="815"/>
      <c r="AG472" s="5"/>
      <c r="AH472" s="815"/>
      <c r="AI472" s="5"/>
      <c r="AJ472" s="5"/>
      <c r="AK472" s="5"/>
      <c r="AL472" s="5"/>
      <c r="AM472" s="5"/>
      <c r="AN472" s="5"/>
      <c r="AO472" s="5"/>
      <c r="AP472" s="5"/>
      <c r="AQ472" s="5"/>
      <c r="AR472" s="5"/>
      <c r="AS472" s="5"/>
    </row>
    <row r="473">
      <c r="A473" s="1298"/>
      <c r="B473" s="1235"/>
      <c r="C473" s="1274"/>
      <c r="D473" s="1274"/>
      <c r="E473" s="1274"/>
      <c r="F473" s="815"/>
      <c r="G473" s="972"/>
      <c r="H473" s="5"/>
      <c r="I473" s="5"/>
      <c r="J473" s="5"/>
      <c r="K473" s="5"/>
      <c r="L473" s="815"/>
      <c r="M473" s="1275"/>
      <c r="N473" s="815"/>
      <c r="O473" s="815"/>
      <c r="P473" s="815"/>
      <c r="Q473" s="815"/>
      <c r="R473" s="815"/>
      <c r="S473" s="815"/>
      <c r="T473" s="815"/>
      <c r="U473" s="815"/>
      <c r="V473" s="815"/>
      <c r="W473" s="5"/>
      <c r="X473" s="815"/>
      <c r="Y473" s="815"/>
      <c r="Z473" s="815"/>
      <c r="AA473" s="815"/>
      <c r="AB473" s="5"/>
      <c r="AC473" s="5"/>
      <c r="AD473" s="815"/>
      <c r="AE473" s="815"/>
      <c r="AF473" s="815"/>
      <c r="AG473" s="5"/>
      <c r="AH473" s="815"/>
      <c r="AI473" s="5"/>
      <c r="AJ473" s="5"/>
      <c r="AK473" s="5"/>
      <c r="AL473" s="5"/>
      <c r="AM473" s="5"/>
      <c r="AN473" s="5"/>
      <c r="AO473" s="5"/>
      <c r="AP473" s="5"/>
      <c r="AQ473" s="5"/>
      <c r="AR473" s="5"/>
      <c r="AS473" s="5"/>
    </row>
    <row r="474">
      <c r="A474" s="1298"/>
      <c r="B474" s="1235"/>
      <c r="C474" s="1274"/>
      <c r="D474" s="1274"/>
      <c r="E474" s="1274"/>
      <c r="F474" s="815"/>
      <c r="G474" s="972"/>
      <c r="H474" s="5"/>
      <c r="I474" s="5"/>
      <c r="J474" s="5"/>
      <c r="K474" s="5"/>
      <c r="L474" s="815"/>
      <c r="M474" s="1275"/>
      <c r="N474" s="815"/>
      <c r="O474" s="815"/>
      <c r="P474" s="815"/>
      <c r="Q474" s="815"/>
      <c r="R474" s="815"/>
      <c r="S474" s="815"/>
      <c r="T474" s="815"/>
      <c r="U474" s="815"/>
      <c r="V474" s="815"/>
      <c r="W474" s="5"/>
      <c r="X474" s="815"/>
      <c r="Y474" s="815"/>
      <c r="Z474" s="815"/>
      <c r="AA474" s="815"/>
      <c r="AB474" s="5"/>
      <c r="AC474" s="5"/>
      <c r="AD474" s="815"/>
      <c r="AE474" s="815"/>
      <c r="AF474" s="815"/>
      <c r="AG474" s="5"/>
      <c r="AH474" s="815"/>
      <c r="AI474" s="5"/>
      <c r="AJ474" s="5"/>
      <c r="AK474" s="5"/>
      <c r="AL474" s="5"/>
      <c r="AM474" s="5"/>
      <c r="AN474" s="5"/>
      <c r="AO474" s="5"/>
      <c r="AP474" s="5"/>
      <c r="AQ474" s="5"/>
      <c r="AR474" s="5"/>
      <c r="AS474" s="5"/>
    </row>
    <row r="475">
      <c r="A475" s="1298"/>
      <c r="B475" s="1235"/>
      <c r="C475" s="1274"/>
      <c r="D475" s="1274"/>
      <c r="E475" s="1274"/>
      <c r="F475" s="815"/>
      <c r="G475" s="972"/>
      <c r="H475" s="5"/>
      <c r="I475" s="5"/>
      <c r="J475" s="5"/>
      <c r="K475" s="5"/>
      <c r="L475" s="815"/>
      <c r="M475" s="1275"/>
      <c r="N475" s="815"/>
      <c r="O475" s="815"/>
      <c r="P475" s="815"/>
      <c r="Q475" s="815"/>
      <c r="R475" s="815"/>
      <c r="S475" s="815"/>
      <c r="T475" s="815"/>
      <c r="U475" s="815"/>
      <c r="V475" s="815"/>
      <c r="W475" s="5"/>
      <c r="X475" s="815"/>
      <c r="Y475" s="815"/>
      <c r="Z475" s="815"/>
      <c r="AA475" s="815"/>
      <c r="AB475" s="5"/>
      <c r="AC475" s="5"/>
      <c r="AD475" s="815"/>
      <c r="AE475" s="815"/>
      <c r="AF475" s="815"/>
      <c r="AG475" s="5"/>
      <c r="AH475" s="815"/>
      <c r="AI475" s="5"/>
      <c r="AJ475" s="5"/>
      <c r="AK475" s="5"/>
      <c r="AL475" s="5"/>
      <c r="AM475" s="5"/>
      <c r="AN475" s="5"/>
      <c r="AO475" s="5"/>
      <c r="AP475" s="5"/>
      <c r="AQ475" s="5"/>
      <c r="AR475" s="5"/>
      <c r="AS475" s="5"/>
    </row>
    <row r="476">
      <c r="A476" s="1298"/>
      <c r="B476" s="1235"/>
      <c r="C476" s="1274"/>
      <c r="D476" s="1274"/>
      <c r="E476" s="1274"/>
      <c r="F476" s="815"/>
      <c r="G476" s="972"/>
      <c r="H476" s="5"/>
      <c r="I476" s="5"/>
      <c r="J476" s="5"/>
      <c r="K476" s="5"/>
      <c r="L476" s="815"/>
      <c r="M476" s="1275"/>
      <c r="N476" s="815"/>
      <c r="O476" s="815"/>
      <c r="P476" s="815"/>
      <c r="Q476" s="815"/>
      <c r="R476" s="815"/>
      <c r="S476" s="815"/>
      <c r="T476" s="815"/>
      <c r="U476" s="815"/>
      <c r="V476" s="815"/>
      <c r="W476" s="5"/>
      <c r="X476" s="815"/>
      <c r="Y476" s="815"/>
      <c r="Z476" s="815"/>
      <c r="AA476" s="815"/>
      <c r="AB476" s="5"/>
      <c r="AC476" s="5"/>
      <c r="AD476" s="815"/>
      <c r="AE476" s="815"/>
      <c r="AF476" s="815"/>
      <c r="AG476" s="5"/>
      <c r="AH476" s="815"/>
      <c r="AI476" s="5"/>
      <c r="AJ476" s="5"/>
      <c r="AK476" s="5"/>
      <c r="AL476" s="5"/>
      <c r="AM476" s="5"/>
      <c r="AN476" s="5"/>
      <c r="AO476" s="5"/>
      <c r="AP476" s="5"/>
      <c r="AQ476" s="5"/>
      <c r="AR476" s="5"/>
      <c r="AS476" s="5"/>
    </row>
    <row r="477">
      <c r="A477" s="1298"/>
      <c r="B477" s="1235"/>
      <c r="C477" s="1274"/>
      <c r="D477" s="1274"/>
      <c r="E477" s="1274"/>
      <c r="F477" s="815"/>
      <c r="G477" s="972"/>
      <c r="H477" s="5"/>
      <c r="I477" s="5"/>
      <c r="J477" s="5"/>
      <c r="K477" s="5"/>
      <c r="L477" s="815"/>
      <c r="M477" s="1275"/>
      <c r="N477" s="815"/>
      <c r="O477" s="815"/>
      <c r="P477" s="815"/>
      <c r="Q477" s="815"/>
      <c r="R477" s="815"/>
      <c r="S477" s="815"/>
      <c r="T477" s="815"/>
      <c r="U477" s="815"/>
      <c r="V477" s="815"/>
      <c r="W477" s="5"/>
      <c r="X477" s="815"/>
      <c r="Y477" s="815"/>
      <c r="Z477" s="815"/>
      <c r="AA477" s="815"/>
      <c r="AB477" s="5"/>
      <c r="AC477" s="5"/>
      <c r="AD477" s="815"/>
      <c r="AE477" s="815"/>
      <c r="AF477" s="815"/>
      <c r="AG477" s="5"/>
      <c r="AH477" s="815"/>
      <c r="AI477" s="5"/>
      <c r="AJ477" s="5"/>
      <c r="AK477" s="5"/>
      <c r="AL477" s="5"/>
      <c r="AM477" s="5"/>
      <c r="AN477" s="5"/>
      <c r="AO477" s="5"/>
      <c r="AP477" s="5"/>
      <c r="AQ477" s="5"/>
      <c r="AR477" s="5"/>
      <c r="AS477" s="5"/>
    </row>
    <row r="478">
      <c r="A478" s="1298"/>
      <c r="B478" s="1235"/>
      <c r="C478" s="1274"/>
      <c r="D478" s="1274"/>
      <c r="E478" s="1274"/>
      <c r="F478" s="815"/>
      <c r="G478" s="972"/>
      <c r="H478" s="5"/>
      <c r="I478" s="5"/>
      <c r="J478" s="5"/>
      <c r="K478" s="5"/>
      <c r="L478" s="815"/>
      <c r="M478" s="1275"/>
      <c r="N478" s="815"/>
      <c r="O478" s="815"/>
      <c r="P478" s="815"/>
      <c r="Q478" s="815"/>
      <c r="R478" s="815"/>
      <c r="S478" s="815"/>
      <c r="T478" s="815"/>
      <c r="U478" s="815"/>
      <c r="V478" s="815"/>
      <c r="W478" s="5"/>
      <c r="X478" s="815"/>
      <c r="Y478" s="815"/>
      <c r="Z478" s="815"/>
      <c r="AA478" s="815"/>
      <c r="AB478" s="5"/>
      <c r="AC478" s="5"/>
      <c r="AD478" s="815"/>
      <c r="AE478" s="815"/>
      <c r="AF478" s="815"/>
      <c r="AG478" s="5"/>
      <c r="AH478" s="815"/>
      <c r="AI478" s="5"/>
      <c r="AJ478" s="5"/>
      <c r="AK478" s="5"/>
      <c r="AL478" s="5"/>
      <c r="AM478" s="5"/>
      <c r="AN478" s="5"/>
      <c r="AO478" s="5"/>
      <c r="AP478" s="5"/>
      <c r="AQ478" s="5"/>
      <c r="AR478" s="5"/>
      <c r="AS478" s="5"/>
    </row>
    <row r="479">
      <c r="A479" s="1298"/>
      <c r="B479" s="1235"/>
      <c r="C479" s="1274"/>
      <c r="D479" s="1274"/>
      <c r="E479" s="1274"/>
      <c r="F479" s="815"/>
      <c r="G479" s="972"/>
      <c r="H479" s="5"/>
      <c r="I479" s="5"/>
      <c r="J479" s="5"/>
      <c r="K479" s="5"/>
      <c r="L479" s="815"/>
      <c r="M479" s="1275"/>
      <c r="N479" s="815"/>
      <c r="O479" s="815"/>
      <c r="P479" s="815"/>
      <c r="Q479" s="815"/>
      <c r="R479" s="815"/>
      <c r="S479" s="815"/>
      <c r="T479" s="815"/>
      <c r="U479" s="815"/>
      <c r="V479" s="815"/>
      <c r="W479" s="5"/>
      <c r="X479" s="815"/>
      <c r="Y479" s="815"/>
      <c r="Z479" s="815"/>
      <c r="AA479" s="815"/>
      <c r="AB479" s="5"/>
      <c r="AC479" s="5"/>
      <c r="AD479" s="815"/>
      <c r="AE479" s="815"/>
      <c r="AF479" s="815"/>
      <c r="AG479" s="5"/>
      <c r="AH479" s="815"/>
      <c r="AI479" s="5"/>
      <c r="AJ479" s="5"/>
      <c r="AK479" s="5"/>
      <c r="AL479" s="5"/>
      <c r="AM479" s="5"/>
      <c r="AN479" s="5"/>
      <c r="AO479" s="5"/>
      <c r="AP479" s="5"/>
      <c r="AQ479" s="5"/>
      <c r="AR479" s="5"/>
      <c r="AS479" s="5"/>
    </row>
    <row r="480">
      <c r="A480" s="1298"/>
      <c r="B480" s="1235"/>
      <c r="C480" s="1274"/>
      <c r="D480" s="1274"/>
      <c r="E480" s="1274"/>
      <c r="F480" s="815"/>
      <c r="G480" s="972"/>
      <c r="H480" s="5"/>
      <c r="I480" s="5"/>
      <c r="J480" s="5"/>
      <c r="K480" s="5"/>
      <c r="L480" s="815"/>
      <c r="M480" s="1275"/>
      <c r="N480" s="815"/>
      <c r="O480" s="815"/>
      <c r="P480" s="815"/>
      <c r="Q480" s="815"/>
      <c r="R480" s="815"/>
      <c r="S480" s="815"/>
      <c r="T480" s="815"/>
      <c r="U480" s="815"/>
      <c r="V480" s="815"/>
      <c r="W480" s="5"/>
      <c r="X480" s="815"/>
      <c r="Y480" s="815"/>
      <c r="Z480" s="815"/>
      <c r="AA480" s="815"/>
      <c r="AB480" s="5"/>
      <c r="AC480" s="5"/>
      <c r="AD480" s="815"/>
      <c r="AE480" s="815"/>
      <c r="AF480" s="815"/>
      <c r="AG480" s="5"/>
      <c r="AH480" s="815"/>
      <c r="AI480" s="5"/>
      <c r="AJ480" s="5"/>
      <c r="AK480" s="5"/>
      <c r="AL480" s="5"/>
      <c r="AM480" s="5"/>
      <c r="AN480" s="5"/>
      <c r="AO480" s="5"/>
      <c r="AP480" s="5"/>
      <c r="AQ480" s="5"/>
      <c r="AR480" s="5"/>
      <c r="AS480" s="5"/>
    </row>
    <row r="481">
      <c r="A481" s="1298"/>
      <c r="B481" s="1235"/>
      <c r="C481" s="1274"/>
      <c r="D481" s="1274"/>
      <c r="E481" s="1274"/>
      <c r="F481" s="815"/>
      <c r="G481" s="972"/>
      <c r="H481" s="5"/>
      <c r="I481" s="5"/>
      <c r="J481" s="5"/>
      <c r="K481" s="5"/>
      <c r="L481" s="815"/>
      <c r="M481" s="1275"/>
      <c r="N481" s="815"/>
      <c r="O481" s="815"/>
      <c r="P481" s="815"/>
      <c r="Q481" s="815"/>
      <c r="R481" s="815"/>
      <c r="S481" s="815"/>
      <c r="T481" s="815"/>
      <c r="U481" s="815"/>
      <c r="V481" s="815"/>
      <c r="W481" s="5"/>
      <c r="X481" s="815"/>
      <c r="Y481" s="815"/>
      <c r="Z481" s="815"/>
      <c r="AA481" s="815"/>
      <c r="AB481" s="5"/>
      <c r="AC481" s="5"/>
      <c r="AD481" s="815"/>
      <c r="AE481" s="815"/>
      <c r="AF481" s="815"/>
      <c r="AG481" s="5"/>
      <c r="AH481" s="815"/>
      <c r="AI481" s="5"/>
      <c r="AJ481" s="5"/>
      <c r="AK481" s="5"/>
      <c r="AL481" s="5"/>
      <c r="AM481" s="5"/>
      <c r="AN481" s="5"/>
      <c r="AO481" s="5"/>
      <c r="AP481" s="5"/>
      <c r="AQ481" s="5"/>
      <c r="AR481" s="5"/>
      <c r="AS481" s="5"/>
    </row>
    <row r="482">
      <c r="A482" s="1298"/>
      <c r="B482" s="1235"/>
      <c r="C482" s="1274"/>
      <c r="D482" s="1274"/>
      <c r="E482" s="1274"/>
      <c r="F482" s="815"/>
      <c r="G482" s="972"/>
      <c r="H482" s="5"/>
      <c r="I482" s="5"/>
      <c r="J482" s="5"/>
      <c r="K482" s="5"/>
      <c r="L482" s="815"/>
      <c r="M482" s="1275"/>
      <c r="N482" s="815"/>
      <c r="O482" s="815"/>
      <c r="P482" s="815"/>
      <c r="Q482" s="815"/>
      <c r="R482" s="815"/>
      <c r="S482" s="815"/>
      <c r="T482" s="815"/>
      <c r="U482" s="815"/>
      <c r="V482" s="815"/>
      <c r="W482" s="5"/>
      <c r="X482" s="815"/>
      <c r="Y482" s="815"/>
      <c r="Z482" s="815"/>
      <c r="AA482" s="815"/>
      <c r="AB482" s="5"/>
      <c r="AC482" s="5"/>
      <c r="AD482" s="815"/>
      <c r="AE482" s="815"/>
      <c r="AF482" s="815"/>
      <c r="AG482" s="5"/>
      <c r="AH482" s="815"/>
      <c r="AI482" s="5"/>
      <c r="AJ482" s="5"/>
      <c r="AK482" s="5"/>
      <c r="AL482" s="5"/>
      <c r="AM482" s="5"/>
      <c r="AN482" s="5"/>
      <c r="AO482" s="5"/>
      <c r="AP482" s="5"/>
      <c r="AQ482" s="5"/>
      <c r="AR482" s="5"/>
      <c r="AS482" s="5"/>
    </row>
    <row r="483">
      <c r="A483" s="1298"/>
      <c r="B483" s="1235"/>
      <c r="C483" s="1274"/>
      <c r="D483" s="1274"/>
      <c r="E483" s="1274"/>
      <c r="F483" s="815"/>
      <c r="G483" s="972"/>
      <c r="H483" s="5"/>
      <c r="I483" s="5"/>
      <c r="J483" s="5"/>
      <c r="K483" s="5"/>
      <c r="L483" s="815"/>
      <c r="M483" s="1275"/>
      <c r="N483" s="815"/>
      <c r="O483" s="815"/>
      <c r="P483" s="815"/>
      <c r="Q483" s="815"/>
      <c r="R483" s="815"/>
      <c r="S483" s="815"/>
      <c r="T483" s="815"/>
      <c r="U483" s="815"/>
      <c r="V483" s="815"/>
      <c r="W483" s="5"/>
      <c r="X483" s="815"/>
      <c r="Y483" s="815"/>
      <c r="Z483" s="815"/>
      <c r="AA483" s="815"/>
      <c r="AB483" s="5"/>
      <c r="AC483" s="5"/>
      <c r="AD483" s="815"/>
      <c r="AE483" s="815"/>
      <c r="AF483" s="815"/>
      <c r="AG483" s="5"/>
      <c r="AH483" s="815"/>
      <c r="AI483" s="5"/>
      <c r="AJ483" s="5"/>
      <c r="AK483" s="5"/>
      <c r="AL483" s="5"/>
      <c r="AM483" s="5"/>
      <c r="AN483" s="5"/>
      <c r="AO483" s="5"/>
      <c r="AP483" s="5"/>
      <c r="AQ483" s="5"/>
      <c r="AR483" s="5"/>
      <c r="AS483" s="5"/>
    </row>
    <row r="484">
      <c r="A484" s="1298"/>
      <c r="B484" s="1235"/>
      <c r="C484" s="1274"/>
      <c r="D484" s="1274"/>
      <c r="E484" s="1274"/>
      <c r="F484" s="815"/>
      <c r="G484" s="972"/>
      <c r="H484" s="5"/>
      <c r="I484" s="5"/>
      <c r="J484" s="5"/>
      <c r="K484" s="5"/>
      <c r="L484" s="815"/>
      <c r="M484" s="1275"/>
      <c r="N484" s="815"/>
      <c r="O484" s="815"/>
      <c r="P484" s="815"/>
      <c r="Q484" s="815"/>
      <c r="R484" s="815"/>
      <c r="S484" s="815"/>
      <c r="T484" s="815"/>
      <c r="U484" s="815"/>
      <c r="V484" s="815"/>
      <c r="W484" s="5"/>
      <c r="X484" s="815"/>
      <c r="Y484" s="815"/>
      <c r="Z484" s="815"/>
      <c r="AA484" s="815"/>
      <c r="AB484" s="5"/>
      <c r="AC484" s="5"/>
      <c r="AD484" s="815"/>
      <c r="AE484" s="815"/>
      <c r="AF484" s="815"/>
      <c r="AG484" s="5"/>
      <c r="AH484" s="815"/>
      <c r="AI484" s="5"/>
      <c r="AJ484" s="5"/>
      <c r="AK484" s="5"/>
      <c r="AL484" s="5"/>
      <c r="AM484" s="5"/>
      <c r="AN484" s="5"/>
      <c r="AO484" s="5"/>
      <c r="AP484" s="5"/>
      <c r="AQ484" s="5"/>
      <c r="AR484" s="5"/>
      <c r="AS484" s="5"/>
    </row>
    <row r="485">
      <c r="A485" s="1298"/>
      <c r="B485" s="1235"/>
      <c r="C485" s="1274"/>
      <c r="D485" s="1274"/>
      <c r="E485" s="1274"/>
      <c r="F485" s="815"/>
      <c r="G485" s="972"/>
      <c r="H485" s="5"/>
      <c r="I485" s="5"/>
      <c r="J485" s="5"/>
      <c r="K485" s="5"/>
      <c r="L485" s="815"/>
      <c r="M485" s="1275"/>
      <c r="N485" s="815"/>
      <c r="O485" s="815"/>
      <c r="P485" s="815"/>
      <c r="Q485" s="815"/>
      <c r="R485" s="815"/>
      <c r="S485" s="815"/>
      <c r="T485" s="815"/>
      <c r="U485" s="815"/>
      <c r="V485" s="815"/>
      <c r="W485" s="5"/>
      <c r="X485" s="815"/>
      <c r="Y485" s="815"/>
      <c r="Z485" s="815"/>
      <c r="AA485" s="815"/>
      <c r="AB485" s="5"/>
      <c r="AC485" s="5"/>
      <c r="AD485" s="815"/>
      <c r="AE485" s="815"/>
      <c r="AF485" s="815"/>
      <c r="AG485" s="5"/>
      <c r="AH485" s="815"/>
      <c r="AI485" s="5"/>
      <c r="AJ485" s="5"/>
      <c r="AK485" s="5"/>
      <c r="AL485" s="5"/>
      <c r="AM485" s="5"/>
      <c r="AN485" s="5"/>
      <c r="AO485" s="5"/>
      <c r="AP485" s="5"/>
      <c r="AQ485" s="5"/>
      <c r="AR485" s="5"/>
      <c r="AS485" s="5"/>
    </row>
    <row r="486">
      <c r="A486" s="1298"/>
      <c r="B486" s="1235"/>
      <c r="C486" s="1274"/>
      <c r="D486" s="1274"/>
      <c r="E486" s="1274"/>
      <c r="F486" s="815"/>
      <c r="G486" s="972"/>
      <c r="H486" s="5"/>
      <c r="I486" s="5"/>
      <c r="J486" s="5"/>
      <c r="K486" s="5"/>
      <c r="L486" s="815"/>
      <c r="M486" s="1275"/>
      <c r="N486" s="815"/>
      <c r="O486" s="815"/>
      <c r="P486" s="815"/>
      <c r="Q486" s="815"/>
      <c r="R486" s="815"/>
      <c r="S486" s="815"/>
      <c r="T486" s="815"/>
      <c r="U486" s="815"/>
      <c r="V486" s="815"/>
      <c r="W486" s="5"/>
      <c r="X486" s="815"/>
      <c r="Y486" s="815"/>
      <c r="Z486" s="815"/>
      <c r="AA486" s="815"/>
      <c r="AB486" s="5"/>
      <c r="AC486" s="5"/>
      <c r="AD486" s="815"/>
      <c r="AE486" s="815"/>
      <c r="AF486" s="815"/>
      <c r="AG486" s="5"/>
      <c r="AH486" s="815"/>
      <c r="AI486" s="5"/>
      <c r="AJ486" s="5"/>
      <c r="AK486" s="5"/>
      <c r="AL486" s="5"/>
      <c r="AM486" s="5"/>
      <c r="AN486" s="5"/>
      <c r="AO486" s="5"/>
      <c r="AP486" s="5"/>
      <c r="AQ486" s="5"/>
      <c r="AR486" s="5"/>
      <c r="AS486" s="5"/>
    </row>
    <row r="487">
      <c r="A487" s="1298"/>
      <c r="B487" s="1235"/>
      <c r="C487" s="1274"/>
      <c r="D487" s="1274"/>
      <c r="E487" s="1274"/>
      <c r="F487" s="815"/>
      <c r="G487" s="972"/>
      <c r="H487" s="5"/>
      <c r="I487" s="5"/>
      <c r="J487" s="5"/>
      <c r="K487" s="5"/>
      <c r="L487" s="815"/>
      <c r="M487" s="1275"/>
      <c r="N487" s="815"/>
      <c r="O487" s="815"/>
      <c r="P487" s="815"/>
      <c r="Q487" s="815"/>
      <c r="R487" s="815"/>
      <c r="S487" s="815"/>
      <c r="T487" s="815"/>
      <c r="U487" s="815"/>
      <c r="V487" s="815"/>
      <c r="W487" s="5"/>
      <c r="X487" s="815"/>
      <c r="Y487" s="815"/>
      <c r="Z487" s="815"/>
      <c r="AA487" s="815"/>
      <c r="AB487" s="5"/>
      <c r="AC487" s="5"/>
      <c r="AD487" s="815"/>
      <c r="AE487" s="815"/>
      <c r="AF487" s="815"/>
      <c r="AG487" s="5"/>
      <c r="AH487" s="815"/>
      <c r="AI487" s="5"/>
      <c r="AJ487" s="5"/>
      <c r="AK487" s="5"/>
      <c r="AL487" s="5"/>
      <c r="AM487" s="5"/>
      <c r="AN487" s="5"/>
      <c r="AO487" s="5"/>
      <c r="AP487" s="5"/>
      <c r="AQ487" s="5"/>
      <c r="AR487" s="5"/>
      <c r="AS487" s="5"/>
    </row>
    <row r="488">
      <c r="A488" s="1298"/>
      <c r="B488" s="1235"/>
      <c r="C488" s="1274"/>
      <c r="D488" s="1274"/>
      <c r="E488" s="1274"/>
      <c r="F488" s="815"/>
      <c r="G488" s="972"/>
      <c r="H488" s="5"/>
      <c r="I488" s="5"/>
      <c r="J488" s="5"/>
      <c r="K488" s="5"/>
      <c r="L488" s="815"/>
      <c r="M488" s="1275"/>
      <c r="N488" s="815"/>
      <c r="O488" s="815"/>
      <c r="P488" s="815"/>
      <c r="Q488" s="815"/>
      <c r="R488" s="815"/>
      <c r="S488" s="815"/>
      <c r="T488" s="815"/>
      <c r="U488" s="815"/>
      <c r="V488" s="815"/>
      <c r="W488" s="5"/>
      <c r="X488" s="815"/>
      <c r="Y488" s="815"/>
      <c r="Z488" s="815"/>
      <c r="AA488" s="815"/>
      <c r="AB488" s="5"/>
      <c r="AC488" s="5"/>
      <c r="AD488" s="815"/>
      <c r="AE488" s="815"/>
      <c r="AF488" s="815"/>
      <c r="AG488" s="5"/>
      <c r="AH488" s="815"/>
      <c r="AI488" s="5"/>
      <c r="AJ488" s="5"/>
      <c r="AK488" s="5"/>
      <c r="AL488" s="5"/>
      <c r="AM488" s="5"/>
      <c r="AN488" s="5"/>
      <c r="AO488" s="5"/>
      <c r="AP488" s="5"/>
      <c r="AQ488" s="5"/>
      <c r="AR488" s="5"/>
      <c r="AS488" s="5"/>
    </row>
    <row r="489">
      <c r="A489" s="1298"/>
      <c r="B489" s="1235"/>
      <c r="C489" s="1274"/>
      <c r="D489" s="1274"/>
      <c r="E489" s="1274"/>
      <c r="F489" s="815"/>
      <c r="G489" s="972"/>
      <c r="H489" s="5"/>
      <c r="I489" s="5"/>
      <c r="J489" s="5"/>
      <c r="K489" s="5"/>
      <c r="L489" s="815"/>
      <c r="M489" s="1275"/>
      <c r="N489" s="815"/>
      <c r="O489" s="815"/>
      <c r="P489" s="815"/>
      <c r="Q489" s="815"/>
      <c r="R489" s="815"/>
      <c r="S489" s="815"/>
      <c r="T489" s="815"/>
      <c r="U489" s="815"/>
      <c r="V489" s="815"/>
      <c r="W489" s="5"/>
      <c r="X489" s="815"/>
      <c r="Y489" s="815"/>
      <c r="Z489" s="815"/>
      <c r="AA489" s="815"/>
      <c r="AB489" s="5"/>
      <c r="AC489" s="5"/>
      <c r="AD489" s="815"/>
      <c r="AE489" s="815"/>
      <c r="AF489" s="815"/>
      <c r="AG489" s="5"/>
      <c r="AH489" s="815"/>
      <c r="AI489" s="5"/>
      <c r="AJ489" s="5"/>
      <c r="AK489" s="5"/>
      <c r="AL489" s="5"/>
      <c r="AM489" s="5"/>
      <c r="AN489" s="5"/>
      <c r="AO489" s="5"/>
      <c r="AP489" s="5"/>
      <c r="AQ489" s="5"/>
      <c r="AR489" s="5"/>
      <c r="AS489" s="5"/>
    </row>
    <row r="490">
      <c r="A490" s="1298"/>
      <c r="B490" s="1235"/>
      <c r="C490" s="1274"/>
      <c r="D490" s="1274"/>
      <c r="E490" s="1274"/>
      <c r="F490" s="815"/>
      <c r="G490" s="972"/>
      <c r="H490" s="5"/>
      <c r="I490" s="5"/>
      <c r="J490" s="5"/>
      <c r="K490" s="5"/>
      <c r="L490" s="815"/>
      <c r="M490" s="1275"/>
      <c r="N490" s="815"/>
      <c r="O490" s="815"/>
      <c r="P490" s="815"/>
      <c r="Q490" s="815"/>
      <c r="R490" s="815"/>
      <c r="S490" s="815"/>
      <c r="T490" s="815"/>
      <c r="U490" s="815"/>
      <c r="V490" s="815"/>
      <c r="W490" s="5"/>
      <c r="X490" s="815"/>
      <c r="Y490" s="815"/>
      <c r="Z490" s="815"/>
      <c r="AA490" s="815"/>
      <c r="AB490" s="5"/>
      <c r="AC490" s="5"/>
      <c r="AD490" s="815"/>
      <c r="AE490" s="815"/>
      <c r="AF490" s="815"/>
      <c r="AG490" s="5"/>
      <c r="AH490" s="815"/>
      <c r="AI490" s="5"/>
      <c r="AJ490" s="5"/>
      <c r="AK490" s="5"/>
      <c r="AL490" s="5"/>
      <c r="AM490" s="5"/>
      <c r="AN490" s="5"/>
      <c r="AO490" s="5"/>
      <c r="AP490" s="5"/>
      <c r="AQ490" s="5"/>
      <c r="AR490" s="5"/>
      <c r="AS490" s="5"/>
    </row>
    <row r="491">
      <c r="A491" s="1298"/>
      <c r="B491" s="1235"/>
      <c r="C491" s="1274"/>
      <c r="D491" s="1274"/>
      <c r="E491" s="1274"/>
      <c r="F491" s="815"/>
      <c r="G491" s="972"/>
      <c r="H491" s="5"/>
      <c r="I491" s="5"/>
      <c r="J491" s="5"/>
      <c r="K491" s="5"/>
      <c r="L491" s="815"/>
      <c r="M491" s="1275"/>
      <c r="N491" s="815"/>
      <c r="O491" s="815"/>
      <c r="P491" s="815"/>
      <c r="Q491" s="815"/>
      <c r="R491" s="815"/>
      <c r="S491" s="815"/>
      <c r="T491" s="815"/>
      <c r="U491" s="815"/>
      <c r="V491" s="815"/>
      <c r="W491" s="5"/>
      <c r="X491" s="815"/>
      <c r="Y491" s="815"/>
      <c r="Z491" s="815"/>
      <c r="AA491" s="815"/>
      <c r="AB491" s="5"/>
      <c r="AC491" s="5"/>
      <c r="AD491" s="815"/>
      <c r="AE491" s="815"/>
      <c r="AF491" s="815"/>
      <c r="AG491" s="5"/>
      <c r="AH491" s="815"/>
      <c r="AI491" s="5"/>
      <c r="AJ491" s="5"/>
      <c r="AK491" s="5"/>
      <c r="AL491" s="5"/>
      <c r="AM491" s="5"/>
      <c r="AN491" s="5"/>
      <c r="AO491" s="5"/>
      <c r="AP491" s="5"/>
      <c r="AQ491" s="5"/>
      <c r="AR491" s="5"/>
      <c r="AS491" s="5"/>
    </row>
    <row r="492">
      <c r="A492" s="1298"/>
      <c r="B492" s="1235"/>
      <c r="C492" s="1274"/>
      <c r="D492" s="1274"/>
      <c r="E492" s="1274"/>
      <c r="F492" s="815"/>
      <c r="G492" s="972"/>
      <c r="H492" s="5"/>
      <c r="I492" s="5"/>
      <c r="J492" s="5"/>
      <c r="K492" s="5"/>
      <c r="L492" s="815"/>
      <c r="M492" s="1275"/>
      <c r="N492" s="815"/>
      <c r="O492" s="815"/>
      <c r="P492" s="815"/>
      <c r="Q492" s="815"/>
      <c r="R492" s="815"/>
      <c r="S492" s="815"/>
      <c r="T492" s="815"/>
      <c r="U492" s="815"/>
      <c r="V492" s="815"/>
      <c r="W492" s="5"/>
      <c r="X492" s="815"/>
      <c r="Y492" s="815"/>
      <c r="Z492" s="815"/>
      <c r="AA492" s="815"/>
      <c r="AB492" s="5"/>
      <c r="AC492" s="5"/>
      <c r="AD492" s="815"/>
      <c r="AE492" s="815"/>
      <c r="AF492" s="815"/>
      <c r="AG492" s="5"/>
      <c r="AH492" s="815"/>
      <c r="AI492" s="5"/>
      <c r="AJ492" s="5"/>
      <c r="AK492" s="5"/>
      <c r="AL492" s="5"/>
      <c r="AM492" s="5"/>
      <c r="AN492" s="5"/>
      <c r="AO492" s="5"/>
      <c r="AP492" s="5"/>
      <c r="AQ492" s="5"/>
      <c r="AR492" s="5"/>
      <c r="AS492" s="5"/>
    </row>
    <row r="493">
      <c r="A493" s="1298"/>
      <c r="B493" s="1235"/>
      <c r="C493" s="1274"/>
      <c r="D493" s="1274"/>
      <c r="E493" s="1274"/>
      <c r="F493" s="815"/>
      <c r="G493" s="972"/>
      <c r="H493" s="5"/>
      <c r="I493" s="5"/>
      <c r="J493" s="5"/>
      <c r="K493" s="5"/>
      <c r="L493" s="815"/>
      <c r="M493" s="1275"/>
      <c r="N493" s="815"/>
      <c r="O493" s="815"/>
      <c r="P493" s="815"/>
      <c r="Q493" s="815"/>
      <c r="R493" s="815"/>
      <c r="S493" s="815"/>
      <c r="T493" s="815"/>
      <c r="U493" s="815"/>
      <c r="V493" s="815"/>
      <c r="W493" s="5"/>
      <c r="X493" s="815"/>
      <c r="Y493" s="815"/>
      <c r="Z493" s="815"/>
      <c r="AA493" s="815"/>
      <c r="AB493" s="5"/>
      <c r="AC493" s="5"/>
      <c r="AD493" s="815"/>
      <c r="AE493" s="815"/>
      <c r="AF493" s="815"/>
      <c r="AG493" s="5"/>
      <c r="AH493" s="815"/>
      <c r="AI493" s="5"/>
      <c r="AJ493" s="5"/>
      <c r="AK493" s="5"/>
      <c r="AL493" s="5"/>
      <c r="AM493" s="5"/>
      <c r="AN493" s="5"/>
      <c r="AO493" s="5"/>
      <c r="AP493" s="5"/>
      <c r="AQ493" s="5"/>
      <c r="AR493" s="5"/>
      <c r="AS493" s="5"/>
    </row>
    <row r="494">
      <c r="A494" s="1298"/>
      <c r="B494" s="1235"/>
      <c r="C494" s="1274"/>
      <c r="D494" s="1274"/>
      <c r="E494" s="1274"/>
      <c r="F494" s="815"/>
      <c r="G494" s="972"/>
      <c r="H494" s="5"/>
      <c r="I494" s="5"/>
      <c r="J494" s="5"/>
      <c r="K494" s="5"/>
      <c r="L494" s="815"/>
      <c r="M494" s="1275"/>
      <c r="N494" s="815"/>
      <c r="O494" s="815"/>
      <c r="P494" s="815"/>
      <c r="Q494" s="815"/>
      <c r="R494" s="815"/>
      <c r="S494" s="815"/>
      <c r="T494" s="815"/>
      <c r="U494" s="815"/>
      <c r="V494" s="815"/>
      <c r="W494" s="5"/>
      <c r="X494" s="815"/>
      <c r="Y494" s="815"/>
      <c r="Z494" s="815"/>
      <c r="AA494" s="815"/>
      <c r="AB494" s="5"/>
      <c r="AC494" s="5"/>
      <c r="AD494" s="815"/>
      <c r="AE494" s="815"/>
      <c r="AF494" s="815"/>
      <c r="AG494" s="5"/>
      <c r="AH494" s="815"/>
      <c r="AI494" s="5"/>
      <c r="AJ494" s="5"/>
      <c r="AK494" s="5"/>
      <c r="AL494" s="5"/>
      <c r="AM494" s="5"/>
      <c r="AN494" s="5"/>
      <c r="AO494" s="5"/>
      <c r="AP494" s="5"/>
      <c r="AQ494" s="5"/>
      <c r="AR494" s="5"/>
      <c r="AS494" s="5"/>
    </row>
    <row r="495">
      <c r="A495" s="1298"/>
      <c r="B495" s="1235"/>
      <c r="C495" s="1274"/>
      <c r="D495" s="1274"/>
      <c r="E495" s="1274"/>
      <c r="F495" s="815"/>
      <c r="G495" s="972"/>
      <c r="H495" s="5"/>
      <c r="I495" s="5"/>
      <c r="J495" s="5"/>
      <c r="K495" s="5"/>
      <c r="L495" s="815"/>
      <c r="M495" s="1275"/>
      <c r="N495" s="815"/>
      <c r="O495" s="815"/>
      <c r="P495" s="815"/>
      <c r="Q495" s="815"/>
      <c r="R495" s="815"/>
      <c r="S495" s="815"/>
      <c r="T495" s="815"/>
      <c r="U495" s="815"/>
      <c r="V495" s="815"/>
      <c r="W495" s="5"/>
      <c r="X495" s="815"/>
      <c r="Y495" s="815"/>
      <c r="Z495" s="815"/>
      <c r="AA495" s="815"/>
      <c r="AB495" s="5"/>
      <c r="AC495" s="5"/>
      <c r="AD495" s="815"/>
      <c r="AE495" s="815"/>
      <c r="AF495" s="815"/>
      <c r="AG495" s="5"/>
      <c r="AH495" s="815"/>
      <c r="AI495" s="5"/>
      <c r="AJ495" s="5"/>
      <c r="AK495" s="5"/>
      <c r="AL495" s="5"/>
      <c r="AM495" s="5"/>
      <c r="AN495" s="5"/>
      <c r="AO495" s="5"/>
      <c r="AP495" s="5"/>
      <c r="AQ495" s="5"/>
      <c r="AR495" s="5"/>
      <c r="AS495" s="5"/>
    </row>
    <row r="496">
      <c r="A496" s="1298"/>
      <c r="B496" s="1235"/>
      <c r="C496" s="1274"/>
      <c r="D496" s="1274"/>
      <c r="E496" s="1274"/>
      <c r="F496" s="815"/>
      <c r="G496" s="972"/>
      <c r="H496" s="5"/>
      <c r="I496" s="5"/>
      <c r="J496" s="5"/>
      <c r="K496" s="5"/>
      <c r="L496" s="815"/>
      <c r="M496" s="1275"/>
      <c r="N496" s="815"/>
      <c r="O496" s="815"/>
      <c r="P496" s="815"/>
      <c r="Q496" s="815"/>
      <c r="R496" s="815"/>
      <c r="S496" s="815"/>
      <c r="T496" s="815"/>
      <c r="U496" s="815"/>
      <c r="V496" s="815"/>
      <c r="W496" s="5"/>
      <c r="X496" s="815"/>
      <c r="Y496" s="815"/>
      <c r="Z496" s="815"/>
      <c r="AA496" s="815"/>
      <c r="AB496" s="5"/>
      <c r="AC496" s="5"/>
      <c r="AD496" s="815"/>
      <c r="AE496" s="815"/>
      <c r="AF496" s="815"/>
      <c r="AG496" s="5"/>
      <c r="AH496" s="815"/>
      <c r="AI496" s="5"/>
      <c r="AJ496" s="5"/>
      <c r="AK496" s="5"/>
      <c r="AL496" s="5"/>
      <c r="AM496" s="5"/>
      <c r="AN496" s="5"/>
      <c r="AO496" s="5"/>
      <c r="AP496" s="5"/>
      <c r="AQ496" s="5"/>
      <c r="AR496" s="5"/>
      <c r="AS496" s="5"/>
    </row>
    <row r="497">
      <c r="A497" s="1298"/>
      <c r="B497" s="1235"/>
      <c r="C497" s="1274"/>
      <c r="D497" s="1274"/>
      <c r="E497" s="1274"/>
      <c r="F497" s="815"/>
      <c r="G497" s="972"/>
      <c r="H497" s="5"/>
      <c r="I497" s="5"/>
      <c r="J497" s="5"/>
      <c r="K497" s="5"/>
      <c r="L497" s="815"/>
      <c r="M497" s="1275"/>
      <c r="N497" s="815"/>
      <c r="O497" s="815"/>
      <c r="P497" s="815"/>
      <c r="Q497" s="815"/>
      <c r="R497" s="815"/>
      <c r="S497" s="815"/>
      <c r="T497" s="815"/>
      <c r="U497" s="815"/>
      <c r="V497" s="815"/>
      <c r="W497" s="5"/>
      <c r="X497" s="815"/>
      <c r="Y497" s="815"/>
      <c r="Z497" s="815"/>
      <c r="AA497" s="815"/>
      <c r="AB497" s="5"/>
      <c r="AC497" s="5"/>
      <c r="AD497" s="815"/>
      <c r="AE497" s="815"/>
      <c r="AF497" s="815"/>
      <c r="AG497" s="5"/>
      <c r="AH497" s="815"/>
      <c r="AI497" s="5"/>
      <c r="AJ497" s="5"/>
      <c r="AK497" s="5"/>
      <c r="AL497" s="5"/>
      <c r="AM497" s="5"/>
      <c r="AN497" s="5"/>
      <c r="AO497" s="5"/>
      <c r="AP497" s="5"/>
      <c r="AQ497" s="5"/>
      <c r="AR497" s="5"/>
      <c r="AS497" s="5"/>
    </row>
    <row r="498">
      <c r="A498" s="1298"/>
      <c r="B498" s="1235"/>
      <c r="C498" s="1274"/>
      <c r="D498" s="1274"/>
      <c r="E498" s="1274"/>
      <c r="F498" s="815"/>
      <c r="G498" s="972"/>
      <c r="H498" s="5"/>
      <c r="I498" s="5"/>
      <c r="J498" s="5"/>
      <c r="K498" s="5"/>
      <c r="L498" s="815"/>
      <c r="M498" s="1275"/>
      <c r="N498" s="815"/>
      <c r="O498" s="815"/>
      <c r="P498" s="815"/>
      <c r="Q498" s="815"/>
      <c r="R498" s="815"/>
      <c r="S498" s="815"/>
      <c r="T498" s="815"/>
      <c r="U498" s="815"/>
      <c r="V498" s="815"/>
      <c r="W498" s="5"/>
      <c r="X498" s="815"/>
      <c r="Y498" s="815"/>
      <c r="Z498" s="815"/>
      <c r="AA498" s="815"/>
      <c r="AB498" s="5"/>
      <c r="AC498" s="5"/>
      <c r="AD498" s="815"/>
      <c r="AE498" s="815"/>
      <c r="AF498" s="815"/>
      <c r="AG498" s="5"/>
      <c r="AH498" s="815"/>
      <c r="AI498" s="5"/>
      <c r="AJ498" s="5"/>
      <c r="AK498" s="5"/>
      <c r="AL498" s="5"/>
      <c r="AM498" s="5"/>
      <c r="AN498" s="5"/>
      <c r="AO498" s="5"/>
      <c r="AP498" s="5"/>
      <c r="AQ498" s="5"/>
      <c r="AR498" s="5"/>
      <c r="AS498" s="5"/>
    </row>
    <row r="499">
      <c r="A499" s="1298"/>
      <c r="B499" s="1235"/>
      <c r="C499" s="1274"/>
      <c r="D499" s="1274"/>
      <c r="E499" s="1274"/>
      <c r="F499" s="815"/>
      <c r="G499" s="972"/>
      <c r="H499" s="5"/>
      <c r="I499" s="5"/>
      <c r="J499" s="5"/>
      <c r="K499" s="5"/>
      <c r="L499" s="815"/>
      <c r="M499" s="1275"/>
      <c r="N499" s="815"/>
      <c r="O499" s="815"/>
      <c r="P499" s="815"/>
      <c r="Q499" s="815"/>
      <c r="R499" s="815"/>
      <c r="S499" s="815"/>
      <c r="T499" s="815"/>
      <c r="U499" s="815"/>
      <c r="V499" s="815"/>
      <c r="W499" s="5"/>
      <c r="X499" s="815"/>
      <c r="Y499" s="815"/>
      <c r="Z499" s="815"/>
      <c r="AA499" s="815"/>
      <c r="AB499" s="5"/>
      <c r="AC499" s="5"/>
      <c r="AD499" s="815"/>
      <c r="AE499" s="815"/>
      <c r="AF499" s="815"/>
      <c r="AG499" s="5"/>
      <c r="AH499" s="815"/>
      <c r="AI499" s="5"/>
      <c r="AJ499" s="5"/>
      <c r="AK499" s="5"/>
      <c r="AL499" s="5"/>
      <c r="AM499" s="5"/>
      <c r="AN499" s="5"/>
      <c r="AO499" s="5"/>
      <c r="AP499" s="5"/>
      <c r="AQ499" s="5"/>
      <c r="AR499" s="5"/>
      <c r="AS499" s="5"/>
    </row>
    <row r="500">
      <c r="A500" s="1298"/>
      <c r="B500" s="1235"/>
      <c r="C500" s="1274"/>
      <c r="D500" s="1274"/>
      <c r="E500" s="1274"/>
      <c r="F500" s="815"/>
      <c r="G500" s="972"/>
      <c r="H500" s="5"/>
      <c r="I500" s="5"/>
      <c r="J500" s="5"/>
      <c r="K500" s="5"/>
      <c r="L500" s="815"/>
      <c r="M500" s="1275"/>
      <c r="N500" s="815"/>
      <c r="O500" s="815"/>
      <c r="P500" s="815"/>
      <c r="Q500" s="815"/>
      <c r="R500" s="815"/>
      <c r="S500" s="815"/>
      <c r="T500" s="815"/>
      <c r="U500" s="815"/>
      <c r="V500" s="815"/>
      <c r="W500" s="5"/>
      <c r="X500" s="815"/>
      <c r="Y500" s="815"/>
      <c r="Z500" s="815"/>
      <c r="AA500" s="815"/>
      <c r="AB500" s="5"/>
      <c r="AC500" s="5"/>
      <c r="AD500" s="815"/>
      <c r="AE500" s="815"/>
      <c r="AF500" s="815"/>
      <c r="AG500" s="5"/>
      <c r="AH500" s="815"/>
      <c r="AI500" s="5"/>
      <c r="AJ500" s="5"/>
      <c r="AK500" s="5"/>
      <c r="AL500" s="5"/>
      <c r="AM500" s="5"/>
      <c r="AN500" s="5"/>
      <c r="AO500" s="5"/>
      <c r="AP500" s="5"/>
      <c r="AQ500" s="5"/>
      <c r="AR500" s="5"/>
      <c r="AS500" s="5"/>
    </row>
    <row r="501">
      <c r="A501" s="1298"/>
      <c r="B501" s="1235"/>
      <c r="C501" s="1274"/>
      <c r="D501" s="1274"/>
      <c r="E501" s="1274"/>
      <c r="F501" s="815"/>
      <c r="G501" s="972"/>
      <c r="H501" s="5"/>
      <c r="I501" s="5"/>
      <c r="J501" s="5"/>
      <c r="K501" s="5"/>
      <c r="L501" s="815"/>
      <c r="M501" s="1275"/>
      <c r="N501" s="815"/>
      <c r="O501" s="815"/>
      <c r="P501" s="815"/>
      <c r="Q501" s="815"/>
      <c r="R501" s="815"/>
      <c r="S501" s="815"/>
      <c r="T501" s="815"/>
      <c r="U501" s="815"/>
      <c r="V501" s="815"/>
      <c r="W501" s="5"/>
      <c r="X501" s="815"/>
      <c r="Y501" s="815"/>
      <c r="Z501" s="815"/>
      <c r="AA501" s="815"/>
      <c r="AB501" s="5"/>
      <c r="AC501" s="5"/>
      <c r="AD501" s="815"/>
      <c r="AE501" s="815"/>
      <c r="AF501" s="815"/>
      <c r="AG501" s="5"/>
      <c r="AH501" s="815"/>
      <c r="AI501" s="5"/>
      <c r="AJ501" s="5"/>
      <c r="AK501" s="5"/>
      <c r="AL501" s="5"/>
      <c r="AM501" s="5"/>
      <c r="AN501" s="5"/>
      <c r="AO501" s="5"/>
      <c r="AP501" s="5"/>
      <c r="AQ501" s="5"/>
      <c r="AR501" s="5"/>
      <c r="AS501" s="5"/>
    </row>
    <row r="502">
      <c r="A502" s="1298"/>
      <c r="B502" s="1235"/>
      <c r="C502" s="1274"/>
      <c r="D502" s="1274"/>
      <c r="E502" s="1274"/>
      <c r="F502" s="815"/>
      <c r="G502" s="972"/>
      <c r="H502" s="5"/>
      <c r="I502" s="5"/>
      <c r="J502" s="5"/>
      <c r="K502" s="5"/>
      <c r="L502" s="815"/>
      <c r="M502" s="1275"/>
      <c r="N502" s="815"/>
      <c r="O502" s="815"/>
      <c r="P502" s="815"/>
      <c r="Q502" s="815"/>
      <c r="R502" s="815"/>
      <c r="S502" s="815"/>
      <c r="T502" s="815"/>
      <c r="U502" s="815"/>
      <c r="V502" s="815"/>
      <c r="W502" s="5"/>
      <c r="X502" s="815"/>
      <c r="Y502" s="815"/>
      <c r="Z502" s="815"/>
      <c r="AA502" s="815"/>
      <c r="AB502" s="5"/>
      <c r="AC502" s="5"/>
      <c r="AD502" s="815"/>
      <c r="AE502" s="815"/>
      <c r="AF502" s="815"/>
      <c r="AG502" s="5"/>
      <c r="AH502" s="815"/>
      <c r="AI502" s="5"/>
      <c r="AJ502" s="5"/>
      <c r="AK502" s="5"/>
      <c r="AL502" s="5"/>
      <c r="AM502" s="5"/>
      <c r="AN502" s="5"/>
      <c r="AO502" s="5"/>
      <c r="AP502" s="5"/>
      <c r="AQ502" s="5"/>
      <c r="AR502" s="5"/>
      <c r="AS502" s="5"/>
    </row>
    <row r="503">
      <c r="A503" s="1298"/>
      <c r="B503" s="1235"/>
      <c r="C503" s="1274"/>
      <c r="D503" s="1274"/>
      <c r="E503" s="1274"/>
      <c r="F503" s="815"/>
      <c r="G503" s="972"/>
      <c r="H503" s="5"/>
      <c r="I503" s="5"/>
      <c r="J503" s="5"/>
      <c r="K503" s="5"/>
      <c r="L503" s="815"/>
      <c r="M503" s="1275"/>
      <c r="N503" s="815"/>
      <c r="O503" s="815"/>
      <c r="P503" s="815"/>
      <c r="Q503" s="815"/>
      <c r="R503" s="815"/>
      <c r="S503" s="815"/>
      <c r="T503" s="815"/>
      <c r="U503" s="815"/>
      <c r="V503" s="815"/>
      <c r="W503" s="5"/>
      <c r="X503" s="815"/>
      <c r="Y503" s="815"/>
      <c r="Z503" s="815"/>
      <c r="AA503" s="815"/>
      <c r="AB503" s="5"/>
      <c r="AC503" s="5"/>
      <c r="AD503" s="815"/>
      <c r="AE503" s="815"/>
      <c r="AF503" s="815"/>
      <c r="AG503" s="5"/>
      <c r="AH503" s="815"/>
      <c r="AI503" s="5"/>
      <c r="AJ503" s="5"/>
      <c r="AK503" s="5"/>
      <c r="AL503" s="5"/>
      <c r="AM503" s="5"/>
      <c r="AN503" s="5"/>
      <c r="AO503" s="5"/>
      <c r="AP503" s="5"/>
      <c r="AQ503" s="5"/>
      <c r="AR503" s="5"/>
      <c r="AS503" s="5"/>
    </row>
    <row r="504">
      <c r="A504" s="1298"/>
      <c r="B504" s="1235"/>
      <c r="C504" s="1274"/>
      <c r="D504" s="1274"/>
      <c r="E504" s="1274"/>
      <c r="F504" s="815"/>
      <c r="G504" s="972"/>
      <c r="H504" s="5"/>
      <c r="I504" s="5"/>
      <c r="J504" s="5"/>
      <c r="K504" s="5"/>
      <c r="L504" s="815"/>
      <c r="M504" s="1275"/>
      <c r="N504" s="815"/>
      <c r="O504" s="815"/>
      <c r="P504" s="815"/>
      <c r="Q504" s="815"/>
      <c r="R504" s="815"/>
      <c r="S504" s="815"/>
      <c r="T504" s="815"/>
      <c r="U504" s="815"/>
      <c r="V504" s="815"/>
      <c r="W504" s="5"/>
      <c r="X504" s="815"/>
      <c r="Y504" s="815"/>
      <c r="Z504" s="815"/>
      <c r="AA504" s="815"/>
      <c r="AB504" s="5"/>
      <c r="AC504" s="5"/>
      <c r="AD504" s="815"/>
      <c r="AE504" s="815"/>
      <c r="AF504" s="815"/>
      <c r="AG504" s="5"/>
      <c r="AH504" s="815"/>
      <c r="AI504" s="5"/>
      <c r="AJ504" s="5"/>
      <c r="AK504" s="5"/>
      <c r="AL504" s="5"/>
      <c r="AM504" s="5"/>
      <c r="AN504" s="5"/>
      <c r="AO504" s="5"/>
      <c r="AP504" s="5"/>
      <c r="AQ504" s="5"/>
      <c r="AR504" s="5"/>
      <c r="AS504" s="5"/>
    </row>
    <row r="505">
      <c r="A505" s="1298"/>
      <c r="B505" s="1235"/>
      <c r="C505" s="1274"/>
      <c r="D505" s="1274"/>
      <c r="E505" s="1274"/>
      <c r="F505" s="815"/>
      <c r="G505" s="972"/>
      <c r="H505" s="5"/>
      <c r="I505" s="5"/>
      <c r="J505" s="5"/>
      <c r="K505" s="5"/>
      <c r="L505" s="815"/>
      <c r="M505" s="1275"/>
      <c r="N505" s="815"/>
      <c r="O505" s="815"/>
      <c r="P505" s="815"/>
      <c r="Q505" s="815"/>
      <c r="R505" s="815"/>
      <c r="S505" s="815"/>
      <c r="T505" s="815"/>
      <c r="U505" s="815"/>
      <c r="V505" s="815"/>
      <c r="W505" s="5"/>
      <c r="X505" s="815"/>
      <c r="Y505" s="815"/>
      <c r="Z505" s="815"/>
      <c r="AA505" s="815"/>
      <c r="AB505" s="5"/>
      <c r="AC505" s="5"/>
      <c r="AD505" s="815"/>
      <c r="AE505" s="815"/>
      <c r="AF505" s="815"/>
      <c r="AG505" s="5"/>
      <c r="AH505" s="815"/>
      <c r="AI505" s="5"/>
      <c r="AJ505" s="5"/>
      <c r="AK505" s="5"/>
      <c r="AL505" s="5"/>
      <c r="AM505" s="5"/>
      <c r="AN505" s="5"/>
      <c r="AO505" s="5"/>
      <c r="AP505" s="5"/>
      <c r="AQ505" s="5"/>
      <c r="AR505" s="5"/>
      <c r="AS505" s="5"/>
    </row>
    <row r="506">
      <c r="A506" s="1298"/>
      <c r="B506" s="1235"/>
      <c r="C506" s="1274"/>
      <c r="D506" s="1274"/>
      <c r="E506" s="1274"/>
      <c r="F506" s="815"/>
      <c r="G506" s="972"/>
      <c r="H506" s="5"/>
      <c r="I506" s="5"/>
      <c r="J506" s="5"/>
      <c r="K506" s="5"/>
      <c r="L506" s="815"/>
      <c r="M506" s="1275"/>
      <c r="N506" s="815"/>
      <c r="O506" s="815"/>
      <c r="P506" s="815"/>
      <c r="Q506" s="815"/>
      <c r="R506" s="815"/>
      <c r="S506" s="815"/>
      <c r="T506" s="815"/>
      <c r="U506" s="815"/>
      <c r="V506" s="815"/>
      <c r="W506" s="5"/>
      <c r="X506" s="815"/>
      <c r="Y506" s="815"/>
      <c r="Z506" s="815"/>
      <c r="AA506" s="815"/>
      <c r="AB506" s="5"/>
      <c r="AC506" s="5"/>
      <c r="AD506" s="815"/>
      <c r="AE506" s="815"/>
      <c r="AF506" s="815"/>
      <c r="AG506" s="5"/>
      <c r="AH506" s="815"/>
      <c r="AI506" s="5"/>
      <c r="AJ506" s="5"/>
      <c r="AK506" s="5"/>
      <c r="AL506" s="5"/>
      <c r="AM506" s="5"/>
      <c r="AN506" s="5"/>
      <c r="AO506" s="5"/>
      <c r="AP506" s="5"/>
      <c r="AQ506" s="5"/>
      <c r="AR506" s="5"/>
      <c r="AS506" s="5"/>
    </row>
    <row r="507">
      <c r="A507" s="1298"/>
      <c r="B507" s="1235"/>
      <c r="C507" s="1274"/>
      <c r="D507" s="1274"/>
      <c r="E507" s="1274"/>
      <c r="F507" s="815"/>
      <c r="G507" s="972"/>
      <c r="H507" s="5"/>
      <c r="I507" s="5"/>
      <c r="J507" s="5"/>
      <c r="K507" s="5"/>
      <c r="L507" s="815"/>
      <c r="M507" s="1275"/>
      <c r="N507" s="815"/>
      <c r="O507" s="815"/>
      <c r="P507" s="815"/>
      <c r="Q507" s="815"/>
      <c r="R507" s="815"/>
      <c r="S507" s="815"/>
      <c r="T507" s="815"/>
      <c r="U507" s="815"/>
      <c r="V507" s="815"/>
      <c r="W507" s="5"/>
      <c r="X507" s="815"/>
      <c r="Y507" s="815"/>
      <c r="Z507" s="815"/>
      <c r="AA507" s="815"/>
      <c r="AB507" s="5"/>
      <c r="AC507" s="5"/>
      <c r="AD507" s="815"/>
      <c r="AE507" s="815"/>
      <c r="AF507" s="815"/>
      <c r="AG507" s="5"/>
      <c r="AH507" s="815"/>
      <c r="AI507" s="5"/>
      <c r="AJ507" s="5"/>
      <c r="AK507" s="5"/>
      <c r="AL507" s="5"/>
      <c r="AM507" s="5"/>
      <c r="AN507" s="5"/>
      <c r="AO507" s="5"/>
      <c r="AP507" s="5"/>
      <c r="AQ507" s="5"/>
      <c r="AR507" s="5"/>
      <c r="AS507" s="5"/>
    </row>
    <row r="508">
      <c r="A508" s="1298"/>
      <c r="B508" s="1235"/>
      <c r="C508" s="1274"/>
      <c r="D508" s="1274"/>
      <c r="E508" s="1274"/>
      <c r="F508" s="815"/>
      <c r="G508" s="972"/>
      <c r="H508" s="5"/>
      <c r="I508" s="5"/>
      <c r="J508" s="5"/>
      <c r="K508" s="5"/>
      <c r="L508" s="815"/>
      <c r="M508" s="1275"/>
      <c r="N508" s="815"/>
      <c r="O508" s="815"/>
      <c r="P508" s="815"/>
      <c r="Q508" s="815"/>
      <c r="R508" s="815"/>
      <c r="S508" s="815"/>
      <c r="T508" s="815"/>
      <c r="U508" s="815"/>
      <c r="V508" s="815"/>
      <c r="W508" s="5"/>
      <c r="X508" s="815"/>
      <c r="Y508" s="815"/>
      <c r="Z508" s="815"/>
      <c r="AA508" s="815"/>
      <c r="AB508" s="5"/>
      <c r="AC508" s="5"/>
      <c r="AD508" s="815"/>
      <c r="AE508" s="815"/>
      <c r="AF508" s="815"/>
      <c r="AG508" s="5"/>
      <c r="AH508" s="815"/>
      <c r="AI508" s="5"/>
      <c r="AJ508" s="5"/>
      <c r="AK508" s="5"/>
      <c r="AL508" s="5"/>
      <c r="AM508" s="5"/>
      <c r="AN508" s="5"/>
      <c r="AO508" s="5"/>
      <c r="AP508" s="5"/>
      <c r="AQ508" s="5"/>
      <c r="AR508" s="5"/>
      <c r="AS508" s="5"/>
    </row>
    <row r="509">
      <c r="A509" s="1298"/>
      <c r="B509" s="1235"/>
      <c r="C509" s="1274"/>
      <c r="D509" s="1274"/>
      <c r="E509" s="1274"/>
      <c r="F509" s="815"/>
      <c r="G509" s="972"/>
      <c r="H509" s="5"/>
      <c r="I509" s="5"/>
      <c r="J509" s="5"/>
      <c r="K509" s="5"/>
      <c r="L509" s="815"/>
      <c r="M509" s="1275"/>
      <c r="N509" s="815"/>
      <c r="O509" s="815"/>
      <c r="P509" s="815"/>
      <c r="Q509" s="815"/>
      <c r="R509" s="815"/>
      <c r="S509" s="815"/>
      <c r="T509" s="815"/>
      <c r="U509" s="815"/>
      <c r="V509" s="815"/>
      <c r="W509" s="5"/>
      <c r="X509" s="815"/>
      <c r="Y509" s="815"/>
      <c r="Z509" s="815"/>
      <c r="AA509" s="815"/>
      <c r="AB509" s="5"/>
      <c r="AC509" s="5"/>
      <c r="AD509" s="815"/>
      <c r="AE509" s="815"/>
      <c r="AF509" s="815"/>
      <c r="AG509" s="5"/>
      <c r="AH509" s="815"/>
      <c r="AI509" s="5"/>
      <c r="AJ509" s="5"/>
      <c r="AK509" s="5"/>
      <c r="AL509" s="5"/>
      <c r="AM509" s="5"/>
      <c r="AN509" s="5"/>
      <c r="AO509" s="5"/>
      <c r="AP509" s="5"/>
      <c r="AQ509" s="5"/>
      <c r="AR509" s="5"/>
      <c r="AS509" s="5"/>
    </row>
    <row r="510">
      <c r="A510" s="1298"/>
      <c r="B510" s="1235"/>
      <c r="C510" s="1274"/>
      <c r="D510" s="1274"/>
      <c r="E510" s="1274"/>
      <c r="F510" s="815"/>
      <c r="G510" s="972"/>
      <c r="H510" s="5"/>
      <c r="I510" s="5"/>
      <c r="J510" s="5"/>
      <c r="K510" s="5"/>
      <c r="L510" s="815"/>
      <c r="M510" s="1275"/>
      <c r="N510" s="815"/>
      <c r="O510" s="815"/>
      <c r="P510" s="815"/>
      <c r="Q510" s="815"/>
      <c r="R510" s="815"/>
      <c r="S510" s="815"/>
      <c r="T510" s="815"/>
      <c r="U510" s="815"/>
      <c r="V510" s="815"/>
      <c r="W510" s="5"/>
      <c r="X510" s="815"/>
      <c r="Y510" s="815"/>
      <c r="Z510" s="815"/>
      <c r="AA510" s="815"/>
      <c r="AB510" s="5"/>
      <c r="AC510" s="5"/>
      <c r="AD510" s="815"/>
      <c r="AE510" s="815"/>
      <c r="AF510" s="815"/>
      <c r="AG510" s="5"/>
      <c r="AH510" s="815"/>
      <c r="AI510" s="5"/>
      <c r="AJ510" s="5"/>
      <c r="AK510" s="5"/>
      <c r="AL510" s="5"/>
      <c r="AM510" s="5"/>
      <c r="AN510" s="5"/>
      <c r="AO510" s="5"/>
      <c r="AP510" s="5"/>
      <c r="AQ510" s="5"/>
      <c r="AR510" s="5"/>
      <c r="AS510" s="5"/>
    </row>
    <row r="511">
      <c r="A511" s="1298"/>
      <c r="B511" s="1235"/>
      <c r="C511" s="1274"/>
      <c r="D511" s="1274"/>
      <c r="E511" s="1274"/>
      <c r="F511" s="815"/>
      <c r="G511" s="972"/>
      <c r="H511" s="5"/>
      <c r="I511" s="5"/>
      <c r="J511" s="5"/>
      <c r="K511" s="5"/>
      <c r="L511" s="815"/>
      <c r="M511" s="1275"/>
      <c r="N511" s="815"/>
      <c r="O511" s="815"/>
      <c r="P511" s="815"/>
      <c r="Q511" s="815"/>
      <c r="R511" s="815"/>
      <c r="S511" s="815"/>
      <c r="T511" s="815"/>
      <c r="U511" s="815"/>
      <c r="V511" s="815"/>
      <c r="W511" s="5"/>
      <c r="X511" s="815"/>
      <c r="Y511" s="815"/>
      <c r="Z511" s="815"/>
      <c r="AA511" s="815"/>
      <c r="AB511" s="5"/>
      <c r="AC511" s="5"/>
      <c r="AD511" s="815"/>
      <c r="AE511" s="815"/>
      <c r="AF511" s="815"/>
      <c r="AG511" s="5"/>
      <c r="AH511" s="815"/>
      <c r="AI511" s="5"/>
      <c r="AJ511" s="5"/>
      <c r="AK511" s="5"/>
      <c r="AL511" s="5"/>
      <c r="AM511" s="5"/>
      <c r="AN511" s="5"/>
      <c r="AO511" s="5"/>
      <c r="AP511" s="5"/>
      <c r="AQ511" s="5"/>
      <c r="AR511" s="5"/>
      <c r="AS511" s="5"/>
    </row>
    <row r="512">
      <c r="A512" s="1298"/>
      <c r="B512" s="1235"/>
      <c r="C512" s="1274"/>
      <c r="D512" s="1274"/>
      <c r="E512" s="1274"/>
      <c r="F512" s="815"/>
      <c r="G512" s="972"/>
      <c r="H512" s="5"/>
      <c r="I512" s="5"/>
      <c r="J512" s="5"/>
      <c r="K512" s="5"/>
      <c r="L512" s="815"/>
      <c r="M512" s="1275"/>
      <c r="N512" s="815"/>
      <c r="O512" s="815"/>
      <c r="P512" s="815"/>
      <c r="Q512" s="815"/>
      <c r="R512" s="815"/>
      <c r="S512" s="815"/>
      <c r="T512" s="815"/>
      <c r="U512" s="815"/>
      <c r="V512" s="815"/>
      <c r="W512" s="5"/>
      <c r="X512" s="815"/>
      <c r="Y512" s="815"/>
      <c r="Z512" s="815"/>
      <c r="AA512" s="815"/>
      <c r="AB512" s="5"/>
      <c r="AC512" s="5"/>
      <c r="AD512" s="815"/>
      <c r="AE512" s="815"/>
      <c r="AF512" s="815"/>
      <c r="AG512" s="5"/>
      <c r="AH512" s="815"/>
      <c r="AI512" s="5"/>
      <c r="AJ512" s="5"/>
      <c r="AK512" s="5"/>
      <c r="AL512" s="5"/>
      <c r="AM512" s="5"/>
      <c r="AN512" s="5"/>
      <c r="AO512" s="5"/>
      <c r="AP512" s="5"/>
      <c r="AQ512" s="5"/>
      <c r="AR512" s="5"/>
      <c r="AS512" s="5"/>
    </row>
    <row r="513">
      <c r="A513" s="1298"/>
      <c r="B513" s="1235"/>
      <c r="C513" s="1274"/>
      <c r="D513" s="1274"/>
      <c r="E513" s="1274"/>
      <c r="F513" s="815"/>
      <c r="G513" s="972"/>
      <c r="H513" s="5"/>
      <c r="I513" s="5"/>
      <c r="J513" s="5"/>
      <c r="K513" s="5"/>
      <c r="L513" s="815"/>
      <c r="M513" s="1275"/>
      <c r="N513" s="815"/>
      <c r="O513" s="815"/>
      <c r="P513" s="815"/>
      <c r="Q513" s="815"/>
      <c r="R513" s="815"/>
      <c r="S513" s="815"/>
      <c r="T513" s="815"/>
      <c r="U513" s="815"/>
      <c r="V513" s="815"/>
      <c r="W513" s="5"/>
      <c r="X513" s="815"/>
      <c r="Y513" s="815"/>
      <c r="Z513" s="815"/>
      <c r="AA513" s="815"/>
      <c r="AB513" s="5"/>
      <c r="AC513" s="5"/>
      <c r="AD513" s="815"/>
      <c r="AE513" s="815"/>
      <c r="AF513" s="815"/>
      <c r="AG513" s="5"/>
      <c r="AH513" s="815"/>
      <c r="AI513" s="5"/>
      <c r="AJ513" s="5"/>
      <c r="AK513" s="5"/>
      <c r="AL513" s="5"/>
      <c r="AM513" s="5"/>
      <c r="AN513" s="5"/>
      <c r="AO513" s="5"/>
      <c r="AP513" s="5"/>
      <c r="AQ513" s="5"/>
      <c r="AR513" s="5"/>
      <c r="AS513" s="5"/>
    </row>
    <row r="514">
      <c r="A514" s="1298"/>
      <c r="B514" s="1235"/>
      <c r="C514" s="1274"/>
      <c r="D514" s="1274"/>
      <c r="E514" s="1274"/>
      <c r="F514" s="815"/>
      <c r="G514" s="972"/>
      <c r="H514" s="5"/>
      <c r="I514" s="5"/>
      <c r="J514" s="5"/>
      <c r="K514" s="5"/>
      <c r="L514" s="815"/>
      <c r="M514" s="1275"/>
      <c r="N514" s="815"/>
      <c r="O514" s="815"/>
      <c r="P514" s="815"/>
      <c r="Q514" s="815"/>
      <c r="R514" s="815"/>
      <c r="S514" s="815"/>
      <c r="T514" s="815"/>
      <c r="U514" s="815"/>
      <c r="V514" s="815"/>
      <c r="W514" s="5"/>
      <c r="X514" s="815"/>
      <c r="Y514" s="815"/>
      <c r="Z514" s="815"/>
      <c r="AA514" s="815"/>
      <c r="AB514" s="5"/>
      <c r="AC514" s="5"/>
      <c r="AD514" s="815"/>
      <c r="AE514" s="815"/>
      <c r="AF514" s="815"/>
      <c r="AG514" s="5"/>
      <c r="AH514" s="815"/>
      <c r="AI514" s="5"/>
      <c r="AJ514" s="5"/>
      <c r="AK514" s="5"/>
      <c r="AL514" s="5"/>
      <c r="AM514" s="5"/>
      <c r="AN514" s="5"/>
      <c r="AO514" s="5"/>
      <c r="AP514" s="5"/>
      <c r="AQ514" s="5"/>
      <c r="AR514" s="5"/>
      <c r="AS514" s="5"/>
    </row>
    <row r="515">
      <c r="A515" s="1298"/>
      <c r="B515" s="1235"/>
      <c r="C515" s="1274"/>
      <c r="D515" s="1274"/>
      <c r="E515" s="1274"/>
      <c r="F515" s="815"/>
      <c r="G515" s="972"/>
      <c r="H515" s="5"/>
      <c r="I515" s="5"/>
      <c r="J515" s="5"/>
      <c r="K515" s="5"/>
      <c r="L515" s="815"/>
      <c r="M515" s="1275"/>
      <c r="N515" s="815"/>
      <c r="O515" s="815"/>
      <c r="P515" s="815"/>
      <c r="Q515" s="815"/>
      <c r="R515" s="815"/>
      <c r="S515" s="815"/>
      <c r="T515" s="815"/>
      <c r="U515" s="815"/>
      <c r="V515" s="815"/>
      <c r="W515" s="5"/>
      <c r="X515" s="815"/>
      <c r="Y515" s="815"/>
      <c r="Z515" s="815"/>
      <c r="AA515" s="815"/>
      <c r="AB515" s="5"/>
      <c r="AC515" s="5"/>
      <c r="AD515" s="815"/>
      <c r="AE515" s="815"/>
      <c r="AF515" s="815"/>
      <c r="AG515" s="5"/>
      <c r="AH515" s="815"/>
      <c r="AI515" s="5"/>
      <c r="AJ515" s="5"/>
      <c r="AK515" s="5"/>
      <c r="AL515" s="5"/>
      <c r="AM515" s="5"/>
      <c r="AN515" s="5"/>
      <c r="AO515" s="5"/>
      <c r="AP515" s="5"/>
      <c r="AQ515" s="5"/>
      <c r="AR515" s="5"/>
      <c r="AS515" s="5"/>
    </row>
    <row r="516">
      <c r="A516" s="1298"/>
      <c r="B516" s="1235"/>
      <c r="C516" s="1274"/>
      <c r="D516" s="1274"/>
      <c r="E516" s="1274"/>
      <c r="F516" s="815"/>
      <c r="G516" s="972"/>
      <c r="H516" s="5"/>
      <c r="I516" s="5"/>
      <c r="J516" s="5"/>
      <c r="K516" s="5"/>
      <c r="L516" s="815"/>
      <c r="M516" s="1275"/>
      <c r="N516" s="815"/>
      <c r="O516" s="815"/>
      <c r="P516" s="815"/>
      <c r="Q516" s="815"/>
      <c r="R516" s="815"/>
      <c r="S516" s="815"/>
      <c r="T516" s="815"/>
      <c r="U516" s="815"/>
      <c r="V516" s="815"/>
      <c r="W516" s="5"/>
      <c r="X516" s="815"/>
      <c r="Y516" s="815"/>
      <c r="Z516" s="815"/>
      <c r="AA516" s="815"/>
      <c r="AB516" s="5"/>
      <c r="AC516" s="5"/>
      <c r="AD516" s="815"/>
      <c r="AE516" s="815"/>
      <c r="AF516" s="815"/>
      <c r="AG516" s="5"/>
      <c r="AH516" s="815"/>
      <c r="AI516" s="5"/>
      <c r="AJ516" s="5"/>
      <c r="AK516" s="5"/>
      <c r="AL516" s="5"/>
      <c r="AM516" s="5"/>
      <c r="AN516" s="5"/>
      <c r="AO516" s="5"/>
      <c r="AP516" s="5"/>
      <c r="AQ516" s="5"/>
      <c r="AR516" s="5"/>
      <c r="AS516" s="5"/>
    </row>
    <row r="517">
      <c r="A517" s="1298"/>
      <c r="B517" s="1235"/>
      <c r="C517" s="1274"/>
      <c r="D517" s="1274"/>
      <c r="E517" s="1274"/>
      <c r="F517" s="815"/>
      <c r="G517" s="972"/>
      <c r="H517" s="5"/>
      <c r="I517" s="5"/>
      <c r="J517" s="5"/>
      <c r="K517" s="5"/>
      <c r="L517" s="815"/>
      <c r="M517" s="1275"/>
      <c r="N517" s="815"/>
      <c r="O517" s="815"/>
      <c r="P517" s="815"/>
      <c r="Q517" s="815"/>
      <c r="R517" s="815"/>
      <c r="S517" s="815"/>
      <c r="T517" s="815"/>
      <c r="U517" s="815"/>
      <c r="V517" s="815"/>
      <c r="W517" s="5"/>
      <c r="X517" s="815"/>
      <c r="Y517" s="815"/>
      <c r="Z517" s="815"/>
      <c r="AA517" s="815"/>
      <c r="AB517" s="5"/>
      <c r="AC517" s="5"/>
      <c r="AD517" s="815"/>
      <c r="AE517" s="815"/>
      <c r="AF517" s="815"/>
      <c r="AG517" s="5"/>
      <c r="AH517" s="815"/>
      <c r="AI517" s="5"/>
      <c r="AJ517" s="5"/>
      <c r="AK517" s="5"/>
      <c r="AL517" s="5"/>
      <c r="AM517" s="5"/>
      <c r="AN517" s="5"/>
      <c r="AO517" s="5"/>
      <c r="AP517" s="5"/>
      <c r="AQ517" s="5"/>
      <c r="AR517" s="5"/>
      <c r="AS517" s="5"/>
    </row>
    <row r="518">
      <c r="A518" s="1298"/>
      <c r="B518" s="1235"/>
      <c r="C518" s="1274"/>
      <c r="D518" s="1274"/>
      <c r="E518" s="1274"/>
      <c r="F518" s="815"/>
      <c r="G518" s="972"/>
      <c r="H518" s="5"/>
      <c r="I518" s="5"/>
      <c r="J518" s="5"/>
      <c r="K518" s="5"/>
      <c r="L518" s="815"/>
      <c r="M518" s="1275"/>
      <c r="N518" s="815"/>
      <c r="O518" s="815"/>
      <c r="P518" s="815"/>
      <c r="Q518" s="815"/>
      <c r="R518" s="815"/>
      <c r="S518" s="815"/>
      <c r="T518" s="815"/>
      <c r="U518" s="815"/>
      <c r="V518" s="815"/>
      <c r="W518" s="5"/>
      <c r="X518" s="815"/>
      <c r="Y518" s="815"/>
      <c r="Z518" s="815"/>
      <c r="AA518" s="815"/>
      <c r="AB518" s="5"/>
      <c r="AC518" s="5"/>
      <c r="AD518" s="815"/>
      <c r="AE518" s="815"/>
      <c r="AF518" s="815"/>
      <c r="AG518" s="5"/>
      <c r="AH518" s="815"/>
      <c r="AI518" s="5"/>
      <c r="AJ518" s="5"/>
      <c r="AK518" s="5"/>
      <c r="AL518" s="5"/>
      <c r="AM518" s="5"/>
      <c r="AN518" s="5"/>
      <c r="AO518" s="5"/>
      <c r="AP518" s="5"/>
      <c r="AQ518" s="5"/>
      <c r="AR518" s="5"/>
      <c r="AS518" s="5"/>
    </row>
    <row r="519">
      <c r="A519" s="1298"/>
      <c r="B519" s="1235"/>
      <c r="C519" s="1274"/>
      <c r="D519" s="1274"/>
      <c r="E519" s="1274"/>
      <c r="F519" s="815"/>
      <c r="G519" s="972"/>
      <c r="H519" s="5"/>
      <c r="I519" s="5"/>
      <c r="J519" s="5"/>
      <c r="K519" s="5"/>
      <c r="L519" s="815"/>
      <c r="M519" s="1275"/>
      <c r="N519" s="815"/>
      <c r="O519" s="815"/>
      <c r="P519" s="815"/>
      <c r="Q519" s="815"/>
      <c r="R519" s="815"/>
      <c r="S519" s="815"/>
      <c r="T519" s="815"/>
      <c r="U519" s="815"/>
      <c r="V519" s="815"/>
      <c r="W519" s="5"/>
      <c r="X519" s="815"/>
      <c r="Y519" s="815"/>
      <c r="Z519" s="815"/>
      <c r="AA519" s="815"/>
      <c r="AB519" s="5"/>
      <c r="AC519" s="5"/>
      <c r="AD519" s="815"/>
      <c r="AE519" s="815"/>
      <c r="AF519" s="815"/>
      <c r="AG519" s="5"/>
      <c r="AH519" s="815"/>
      <c r="AI519" s="5"/>
      <c r="AJ519" s="5"/>
      <c r="AK519" s="5"/>
      <c r="AL519" s="5"/>
      <c r="AM519" s="5"/>
      <c r="AN519" s="5"/>
      <c r="AO519" s="5"/>
      <c r="AP519" s="5"/>
      <c r="AQ519" s="5"/>
      <c r="AR519" s="5"/>
      <c r="AS519" s="5"/>
    </row>
    <row r="520">
      <c r="A520" s="1298"/>
      <c r="B520" s="1235"/>
      <c r="C520" s="1274"/>
      <c r="D520" s="1274"/>
      <c r="E520" s="1274"/>
      <c r="F520" s="815"/>
      <c r="G520" s="972"/>
      <c r="H520" s="5"/>
      <c r="I520" s="5"/>
      <c r="J520" s="5"/>
      <c r="K520" s="5"/>
      <c r="L520" s="815"/>
      <c r="M520" s="1275"/>
      <c r="N520" s="815"/>
      <c r="O520" s="815"/>
      <c r="P520" s="815"/>
      <c r="Q520" s="815"/>
      <c r="R520" s="815"/>
      <c r="S520" s="815"/>
      <c r="T520" s="815"/>
      <c r="U520" s="815"/>
      <c r="V520" s="815"/>
      <c r="W520" s="5"/>
      <c r="X520" s="815"/>
      <c r="Y520" s="815"/>
      <c r="Z520" s="815"/>
      <c r="AA520" s="815"/>
      <c r="AB520" s="5"/>
      <c r="AC520" s="5"/>
      <c r="AD520" s="815"/>
      <c r="AE520" s="815"/>
      <c r="AF520" s="815"/>
      <c r="AG520" s="5"/>
      <c r="AH520" s="815"/>
      <c r="AI520" s="5"/>
      <c r="AJ520" s="5"/>
      <c r="AK520" s="5"/>
      <c r="AL520" s="5"/>
      <c r="AM520" s="5"/>
      <c r="AN520" s="5"/>
      <c r="AO520" s="5"/>
      <c r="AP520" s="5"/>
      <c r="AQ520" s="5"/>
      <c r="AR520" s="5"/>
      <c r="AS520" s="5"/>
    </row>
    <row r="521">
      <c r="A521" s="1298"/>
      <c r="B521" s="1235"/>
      <c r="C521" s="1274"/>
      <c r="D521" s="1274"/>
      <c r="E521" s="1274"/>
      <c r="F521" s="815"/>
      <c r="G521" s="972"/>
      <c r="H521" s="5"/>
      <c r="I521" s="5"/>
      <c r="J521" s="5"/>
      <c r="K521" s="5"/>
      <c r="L521" s="815"/>
      <c r="M521" s="1275"/>
      <c r="N521" s="815"/>
      <c r="O521" s="815"/>
      <c r="P521" s="815"/>
      <c r="Q521" s="815"/>
      <c r="R521" s="815"/>
      <c r="S521" s="815"/>
      <c r="T521" s="815"/>
      <c r="U521" s="815"/>
      <c r="V521" s="815"/>
      <c r="W521" s="5"/>
      <c r="X521" s="815"/>
      <c r="Y521" s="815"/>
      <c r="Z521" s="815"/>
      <c r="AA521" s="815"/>
      <c r="AB521" s="5"/>
      <c r="AC521" s="5"/>
      <c r="AD521" s="815"/>
      <c r="AE521" s="815"/>
      <c r="AF521" s="815"/>
      <c r="AG521" s="5"/>
      <c r="AH521" s="815"/>
      <c r="AI521" s="5"/>
      <c r="AJ521" s="5"/>
      <c r="AK521" s="5"/>
      <c r="AL521" s="5"/>
      <c r="AM521" s="5"/>
      <c r="AN521" s="5"/>
      <c r="AO521" s="5"/>
      <c r="AP521" s="5"/>
      <c r="AQ521" s="5"/>
      <c r="AR521" s="5"/>
      <c r="AS521" s="5"/>
    </row>
    <row r="522">
      <c r="A522" s="1298"/>
      <c r="B522" s="1235"/>
      <c r="C522" s="1274"/>
      <c r="D522" s="1274"/>
      <c r="E522" s="1274"/>
      <c r="F522" s="815"/>
      <c r="G522" s="972"/>
      <c r="H522" s="5"/>
      <c r="I522" s="5"/>
      <c r="J522" s="5"/>
      <c r="K522" s="5"/>
      <c r="L522" s="815"/>
      <c r="M522" s="1275"/>
      <c r="N522" s="815"/>
      <c r="O522" s="815"/>
      <c r="P522" s="815"/>
      <c r="Q522" s="815"/>
      <c r="R522" s="815"/>
      <c r="S522" s="815"/>
      <c r="T522" s="815"/>
      <c r="U522" s="815"/>
      <c r="V522" s="815"/>
      <c r="W522" s="5"/>
      <c r="X522" s="815"/>
      <c r="Y522" s="815"/>
      <c r="Z522" s="815"/>
      <c r="AA522" s="815"/>
      <c r="AB522" s="5"/>
      <c r="AC522" s="5"/>
      <c r="AD522" s="815"/>
      <c r="AE522" s="815"/>
      <c r="AF522" s="815"/>
      <c r="AG522" s="5"/>
      <c r="AH522" s="815"/>
      <c r="AI522" s="5"/>
      <c r="AJ522" s="5"/>
      <c r="AK522" s="5"/>
      <c r="AL522" s="5"/>
      <c r="AM522" s="5"/>
      <c r="AN522" s="5"/>
      <c r="AO522" s="5"/>
      <c r="AP522" s="5"/>
      <c r="AQ522" s="5"/>
      <c r="AR522" s="5"/>
      <c r="AS522" s="5"/>
    </row>
    <row r="523">
      <c r="A523" s="1298"/>
      <c r="B523" s="1235"/>
      <c r="C523" s="1274"/>
      <c r="D523" s="1274"/>
      <c r="E523" s="1274"/>
      <c r="F523" s="815"/>
      <c r="G523" s="972"/>
      <c r="H523" s="5"/>
      <c r="I523" s="5"/>
      <c r="J523" s="5"/>
      <c r="K523" s="5"/>
      <c r="L523" s="815"/>
      <c r="M523" s="1275"/>
      <c r="N523" s="815"/>
      <c r="O523" s="815"/>
      <c r="P523" s="815"/>
      <c r="Q523" s="815"/>
      <c r="R523" s="815"/>
      <c r="S523" s="815"/>
      <c r="T523" s="815"/>
      <c r="U523" s="815"/>
      <c r="V523" s="815"/>
      <c r="W523" s="5"/>
      <c r="X523" s="815"/>
      <c r="Y523" s="815"/>
      <c r="Z523" s="815"/>
      <c r="AA523" s="815"/>
      <c r="AB523" s="5"/>
      <c r="AC523" s="5"/>
      <c r="AD523" s="815"/>
      <c r="AE523" s="815"/>
      <c r="AF523" s="815"/>
      <c r="AG523" s="5"/>
      <c r="AH523" s="815"/>
      <c r="AI523" s="5"/>
      <c r="AJ523" s="5"/>
      <c r="AK523" s="5"/>
      <c r="AL523" s="5"/>
      <c r="AM523" s="5"/>
      <c r="AN523" s="5"/>
      <c r="AO523" s="5"/>
      <c r="AP523" s="5"/>
      <c r="AQ523" s="5"/>
      <c r="AR523" s="5"/>
      <c r="AS523" s="5"/>
    </row>
    <row r="524">
      <c r="A524" s="1298"/>
      <c r="B524" s="1235"/>
      <c r="C524" s="1274"/>
      <c r="D524" s="1274"/>
      <c r="E524" s="1274"/>
      <c r="F524" s="815"/>
      <c r="G524" s="972"/>
      <c r="H524" s="5"/>
      <c r="I524" s="5"/>
      <c r="J524" s="5"/>
      <c r="K524" s="5"/>
      <c r="L524" s="815"/>
      <c r="M524" s="1275"/>
      <c r="N524" s="815"/>
      <c r="O524" s="815"/>
      <c r="P524" s="815"/>
      <c r="Q524" s="815"/>
      <c r="R524" s="815"/>
      <c r="S524" s="815"/>
      <c r="T524" s="815"/>
      <c r="U524" s="815"/>
      <c r="V524" s="815"/>
      <c r="W524" s="5"/>
      <c r="X524" s="815"/>
      <c r="Y524" s="815"/>
      <c r="Z524" s="815"/>
      <c r="AA524" s="815"/>
      <c r="AB524" s="5"/>
      <c r="AC524" s="5"/>
      <c r="AD524" s="815"/>
      <c r="AE524" s="815"/>
      <c r="AF524" s="815"/>
      <c r="AG524" s="5"/>
      <c r="AH524" s="815"/>
      <c r="AI524" s="5"/>
      <c r="AJ524" s="5"/>
      <c r="AK524" s="5"/>
      <c r="AL524" s="5"/>
      <c r="AM524" s="5"/>
      <c r="AN524" s="5"/>
      <c r="AO524" s="5"/>
      <c r="AP524" s="5"/>
      <c r="AQ524" s="5"/>
      <c r="AR524" s="5"/>
      <c r="AS524" s="5"/>
    </row>
    <row r="525">
      <c r="A525" s="1298"/>
      <c r="B525" s="1235"/>
      <c r="C525" s="1274"/>
      <c r="D525" s="1274"/>
      <c r="E525" s="1274"/>
      <c r="F525" s="815"/>
      <c r="G525" s="972"/>
      <c r="H525" s="5"/>
      <c r="I525" s="5"/>
      <c r="J525" s="5"/>
      <c r="K525" s="5"/>
      <c r="L525" s="815"/>
      <c r="M525" s="1275"/>
      <c r="N525" s="815"/>
      <c r="O525" s="815"/>
      <c r="P525" s="815"/>
      <c r="Q525" s="815"/>
      <c r="R525" s="815"/>
      <c r="S525" s="815"/>
      <c r="T525" s="815"/>
      <c r="U525" s="815"/>
      <c r="V525" s="815"/>
      <c r="W525" s="5"/>
      <c r="X525" s="815"/>
      <c r="Y525" s="815"/>
      <c r="Z525" s="815"/>
      <c r="AA525" s="815"/>
      <c r="AB525" s="5"/>
      <c r="AC525" s="5"/>
      <c r="AD525" s="815"/>
      <c r="AE525" s="815"/>
      <c r="AF525" s="815"/>
      <c r="AG525" s="5"/>
      <c r="AH525" s="815"/>
      <c r="AI525" s="5"/>
      <c r="AJ525" s="5"/>
      <c r="AK525" s="5"/>
      <c r="AL525" s="5"/>
      <c r="AM525" s="5"/>
      <c r="AN525" s="5"/>
      <c r="AO525" s="5"/>
      <c r="AP525" s="5"/>
      <c r="AQ525" s="5"/>
      <c r="AR525" s="5"/>
      <c r="AS525" s="5"/>
    </row>
    <row r="526">
      <c r="A526" s="1298"/>
      <c r="B526" s="1235"/>
      <c r="C526" s="1274"/>
      <c r="D526" s="1274"/>
      <c r="E526" s="1274"/>
      <c r="F526" s="815"/>
      <c r="G526" s="972"/>
      <c r="H526" s="5"/>
      <c r="I526" s="5"/>
      <c r="J526" s="5"/>
      <c r="K526" s="5"/>
      <c r="L526" s="815"/>
      <c r="M526" s="1275"/>
      <c r="N526" s="815"/>
      <c r="O526" s="815"/>
      <c r="P526" s="815"/>
      <c r="Q526" s="815"/>
      <c r="R526" s="815"/>
      <c r="S526" s="815"/>
      <c r="T526" s="815"/>
      <c r="U526" s="815"/>
      <c r="V526" s="815"/>
      <c r="W526" s="5"/>
      <c r="X526" s="815"/>
      <c r="Y526" s="815"/>
      <c r="Z526" s="815"/>
      <c r="AA526" s="815"/>
      <c r="AB526" s="5"/>
      <c r="AC526" s="5"/>
      <c r="AD526" s="815"/>
      <c r="AE526" s="815"/>
      <c r="AF526" s="815"/>
      <c r="AG526" s="5"/>
      <c r="AH526" s="815"/>
      <c r="AI526" s="5"/>
      <c r="AJ526" s="5"/>
      <c r="AK526" s="5"/>
      <c r="AL526" s="5"/>
      <c r="AM526" s="5"/>
      <c r="AN526" s="5"/>
      <c r="AO526" s="5"/>
      <c r="AP526" s="5"/>
      <c r="AQ526" s="5"/>
      <c r="AR526" s="5"/>
      <c r="AS526" s="5"/>
    </row>
    <row r="527">
      <c r="A527" s="1298"/>
      <c r="B527" s="1235"/>
      <c r="C527" s="1274"/>
      <c r="D527" s="1274"/>
      <c r="E527" s="1274"/>
      <c r="F527" s="815"/>
      <c r="G527" s="972"/>
      <c r="H527" s="5"/>
      <c r="I527" s="5"/>
      <c r="J527" s="5"/>
      <c r="K527" s="5"/>
      <c r="L527" s="815"/>
      <c r="M527" s="1275"/>
      <c r="N527" s="815"/>
      <c r="O527" s="815"/>
      <c r="P527" s="815"/>
      <c r="Q527" s="815"/>
      <c r="R527" s="815"/>
      <c r="S527" s="815"/>
      <c r="T527" s="815"/>
      <c r="U527" s="815"/>
      <c r="V527" s="815"/>
      <c r="W527" s="5"/>
      <c r="X527" s="815"/>
      <c r="Y527" s="815"/>
      <c r="Z527" s="815"/>
      <c r="AA527" s="815"/>
      <c r="AB527" s="5"/>
      <c r="AC527" s="5"/>
      <c r="AD527" s="815"/>
      <c r="AE527" s="815"/>
      <c r="AF527" s="815"/>
      <c r="AG527" s="5"/>
      <c r="AH527" s="815"/>
      <c r="AI527" s="5"/>
      <c r="AJ527" s="5"/>
      <c r="AK527" s="5"/>
      <c r="AL527" s="5"/>
      <c r="AM527" s="5"/>
      <c r="AN527" s="5"/>
      <c r="AO527" s="5"/>
      <c r="AP527" s="5"/>
      <c r="AQ527" s="5"/>
      <c r="AR527" s="5"/>
      <c r="AS527" s="5"/>
    </row>
    <row r="528">
      <c r="A528" s="1298"/>
      <c r="B528" s="1235"/>
      <c r="C528" s="1274"/>
      <c r="D528" s="1274"/>
      <c r="E528" s="1274"/>
      <c r="F528" s="815"/>
      <c r="G528" s="972"/>
      <c r="H528" s="5"/>
      <c r="I528" s="5"/>
      <c r="J528" s="5"/>
      <c r="K528" s="5"/>
      <c r="L528" s="815"/>
      <c r="M528" s="1275"/>
      <c r="N528" s="815"/>
      <c r="O528" s="815"/>
      <c r="P528" s="815"/>
      <c r="Q528" s="815"/>
      <c r="R528" s="815"/>
      <c r="S528" s="815"/>
      <c r="T528" s="815"/>
      <c r="U528" s="815"/>
      <c r="V528" s="815"/>
      <c r="W528" s="5"/>
      <c r="X528" s="815"/>
      <c r="Y528" s="815"/>
      <c r="Z528" s="815"/>
      <c r="AA528" s="815"/>
      <c r="AB528" s="5"/>
      <c r="AC528" s="5"/>
      <c r="AD528" s="815"/>
      <c r="AE528" s="815"/>
      <c r="AF528" s="815"/>
      <c r="AG528" s="5"/>
      <c r="AH528" s="815"/>
      <c r="AI528" s="5"/>
      <c r="AJ528" s="5"/>
      <c r="AK528" s="5"/>
      <c r="AL528" s="5"/>
      <c r="AM528" s="5"/>
      <c r="AN528" s="5"/>
      <c r="AO528" s="5"/>
      <c r="AP528" s="5"/>
      <c r="AQ528" s="5"/>
      <c r="AR528" s="5"/>
      <c r="AS528" s="5"/>
    </row>
    <row r="529">
      <c r="A529" s="1298"/>
      <c r="B529" s="1235"/>
      <c r="C529" s="1274"/>
      <c r="D529" s="1274"/>
      <c r="E529" s="1274"/>
      <c r="F529" s="815"/>
      <c r="G529" s="972"/>
      <c r="H529" s="5"/>
      <c r="I529" s="5"/>
      <c r="J529" s="5"/>
      <c r="K529" s="5"/>
      <c r="L529" s="815"/>
      <c r="M529" s="1275"/>
      <c r="N529" s="815"/>
      <c r="O529" s="815"/>
      <c r="P529" s="815"/>
      <c r="Q529" s="815"/>
      <c r="R529" s="815"/>
      <c r="S529" s="815"/>
      <c r="T529" s="815"/>
      <c r="U529" s="815"/>
      <c r="V529" s="815"/>
      <c r="W529" s="5"/>
      <c r="X529" s="815"/>
      <c r="Y529" s="815"/>
      <c r="Z529" s="815"/>
      <c r="AA529" s="815"/>
      <c r="AB529" s="5"/>
      <c r="AC529" s="5"/>
      <c r="AD529" s="815"/>
      <c r="AE529" s="815"/>
      <c r="AF529" s="815"/>
      <c r="AG529" s="5"/>
      <c r="AH529" s="815"/>
      <c r="AI529" s="5"/>
      <c r="AJ529" s="5"/>
      <c r="AK529" s="5"/>
      <c r="AL529" s="5"/>
      <c r="AM529" s="5"/>
      <c r="AN529" s="5"/>
      <c r="AO529" s="5"/>
      <c r="AP529" s="5"/>
      <c r="AQ529" s="5"/>
      <c r="AR529" s="5"/>
      <c r="AS529" s="5"/>
    </row>
    <row r="530">
      <c r="A530" s="1298"/>
      <c r="B530" s="1235"/>
      <c r="C530" s="1274"/>
      <c r="D530" s="1274"/>
      <c r="E530" s="1274"/>
      <c r="F530" s="815"/>
      <c r="G530" s="972"/>
      <c r="H530" s="5"/>
      <c r="I530" s="5"/>
      <c r="J530" s="5"/>
      <c r="K530" s="5"/>
      <c r="L530" s="815"/>
      <c r="M530" s="1275"/>
      <c r="N530" s="815"/>
      <c r="O530" s="815"/>
      <c r="P530" s="815"/>
      <c r="Q530" s="815"/>
      <c r="R530" s="815"/>
      <c r="S530" s="815"/>
      <c r="T530" s="815"/>
      <c r="U530" s="815"/>
      <c r="V530" s="815"/>
      <c r="W530" s="5"/>
      <c r="X530" s="815"/>
      <c r="Y530" s="815"/>
      <c r="Z530" s="815"/>
      <c r="AA530" s="815"/>
      <c r="AB530" s="5"/>
      <c r="AC530" s="5"/>
      <c r="AD530" s="815"/>
      <c r="AE530" s="815"/>
      <c r="AF530" s="815"/>
      <c r="AG530" s="5"/>
      <c r="AH530" s="815"/>
      <c r="AI530" s="5"/>
      <c r="AJ530" s="5"/>
      <c r="AK530" s="5"/>
      <c r="AL530" s="5"/>
      <c r="AM530" s="5"/>
      <c r="AN530" s="5"/>
      <c r="AO530" s="5"/>
      <c r="AP530" s="5"/>
      <c r="AQ530" s="5"/>
      <c r="AR530" s="5"/>
      <c r="AS530" s="5"/>
    </row>
    <row r="531">
      <c r="A531" s="1298"/>
      <c r="B531" s="1235"/>
      <c r="C531" s="1274"/>
      <c r="D531" s="1274"/>
      <c r="E531" s="1274"/>
      <c r="F531" s="815"/>
      <c r="G531" s="972"/>
      <c r="H531" s="5"/>
      <c r="I531" s="5"/>
      <c r="J531" s="5"/>
      <c r="K531" s="5"/>
      <c r="L531" s="815"/>
      <c r="M531" s="1275"/>
      <c r="N531" s="815"/>
      <c r="O531" s="815"/>
      <c r="P531" s="815"/>
      <c r="Q531" s="815"/>
      <c r="R531" s="815"/>
      <c r="S531" s="815"/>
      <c r="T531" s="815"/>
      <c r="U531" s="815"/>
      <c r="V531" s="815"/>
      <c r="W531" s="5"/>
      <c r="X531" s="815"/>
      <c r="Y531" s="815"/>
      <c r="Z531" s="815"/>
      <c r="AA531" s="815"/>
      <c r="AB531" s="5"/>
      <c r="AC531" s="5"/>
      <c r="AD531" s="815"/>
      <c r="AE531" s="815"/>
      <c r="AF531" s="815"/>
      <c r="AG531" s="5"/>
      <c r="AH531" s="815"/>
      <c r="AI531" s="5"/>
      <c r="AJ531" s="5"/>
      <c r="AK531" s="5"/>
      <c r="AL531" s="5"/>
      <c r="AM531" s="5"/>
      <c r="AN531" s="5"/>
      <c r="AO531" s="5"/>
      <c r="AP531" s="5"/>
      <c r="AQ531" s="5"/>
      <c r="AR531" s="5"/>
      <c r="AS531" s="5"/>
    </row>
    <row r="532">
      <c r="A532" s="1298"/>
      <c r="B532" s="1235"/>
      <c r="C532" s="1274"/>
      <c r="D532" s="1274"/>
      <c r="E532" s="1274"/>
      <c r="F532" s="815"/>
      <c r="G532" s="972"/>
      <c r="H532" s="5"/>
      <c r="I532" s="5"/>
      <c r="J532" s="5"/>
      <c r="K532" s="5"/>
      <c r="L532" s="815"/>
      <c r="M532" s="1275"/>
      <c r="N532" s="815"/>
      <c r="O532" s="815"/>
      <c r="P532" s="815"/>
      <c r="Q532" s="815"/>
      <c r="R532" s="815"/>
      <c r="S532" s="815"/>
      <c r="T532" s="815"/>
      <c r="U532" s="815"/>
      <c r="V532" s="815"/>
      <c r="W532" s="5"/>
      <c r="X532" s="815"/>
      <c r="Y532" s="815"/>
      <c r="Z532" s="815"/>
      <c r="AA532" s="815"/>
      <c r="AB532" s="5"/>
      <c r="AC532" s="5"/>
      <c r="AD532" s="815"/>
      <c r="AE532" s="815"/>
      <c r="AF532" s="815"/>
      <c r="AG532" s="5"/>
      <c r="AH532" s="815"/>
      <c r="AI532" s="5"/>
      <c r="AJ532" s="5"/>
      <c r="AK532" s="5"/>
      <c r="AL532" s="5"/>
      <c r="AM532" s="5"/>
      <c r="AN532" s="5"/>
      <c r="AO532" s="5"/>
      <c r="AP532" s="5"/>
      <c r="AQ532" s="5"/>
      <c r="AR532" s="5"/>
      <c r="AS532" s="5"/>
    </row>
    <row r="533">
      <c r="A533" s="1298"/>
      <c r="B533" s="1235"/>
      <c r="C533" s="1274"/>
      <c r="D533" s="1274"/>
      <c r="E533" s="1274"/>
      <c r="F533" s="815"/>
      <c r="G533" s="972"/>
      <c r="H533" s="5"/>
      <c r="I533" s="5"/>
      <c r="J533" s="5"/>
      <c r="K533" s="5"/>
      <c r="L533" s="815"/>
      <c r="M533" s="1275"/>
      <c r="N533" s="815"/>
      <c r="O533" s="815"/>
      <c r="P533" s="815"/>
      <c r="Q533" s="815"/>
      <c r="R533" s="815"/>
      <c r="S533" s="815"/>
      <c r="T533" s="815"/>
      <c r="U533" s="815"/>
      <c r="V533" s="815"/>
      <c r="W533" s="5"/>
      <c r="X533" s="815"/>
      <c r="Y533" s="815"/>
      <c r="Z533" s="815"/>
      <c r="AA533" s="815"/>
      <c r="AB533" s="5"/>
      <c r="AC533" s="5"/>
      <c r="AD533" s="815"/>
      <c r="AE533" s="815"/>
      <c r="AF533" s="815"/>
      <c r="AG533" s="5"/>
      <c r="AH533" s="815"/>
      <c r="AI533" s="5"/>
      <c r="AJ533" s="5"/>
      <c r="AK533" s="5"/>
      <c r="AL533" s="5"/>
      <c r="AM533" s="5"/>
      <c r="AN533" s="5"/>
      <c r="AO533" s="5"/>
      <c r="AP533" s="5"/>
      <c r="AQ533" s="5"/>
      <c r="AR533" s="5"/>
      <c r="AS533" s="5"/>
    </row>
    <row r="534">
      <c r="A534" s="1298"/>
      <c r="B534" s="1235"/>
      <c r="C534" s="1274"/>
      <c r="D534" s="1274"/>
      <c r="E534" s="1274"/>
      <c r="F534" s="815"/>
      <c r="G534" s="972"/>
      <c r="H534" s="5"/>
      <c r="I534" s="5"/>
      <c r="J534" s="5"/>
      <c r="K534" s="5"/>
      <c r="L534" s="815"/>
      <c r="M534" s="1275"/>
      <c r="N534" s="815"/>
      <c r="O534" s="815"/>
      <c r="P534" s="815"/>
      <c r="Q534" s="815"/>
      <c r="R534" s="815"/>
      <c r="S534" s="815"/>
      <c r="T534" s="815"/>
      <c r="U534" s="815"/>
      <c r="V534" s="815"/>
      <c r="W534" s="5"/>
      <c r="X534" s="815"/>
      <c r="Y534" s="815"/>
      <c r="Z534" s="815"/>
      <c r="AA534" s="815"/>
      <c r="AB534" s="5"/>
      <c r="AC534" s="5"/>
      <c r="AD534" s="815"/>
      <c r="AE534" s="815"/>
      <c r="AF534" s="815"/>
      <c r="AG534" s="5"/>
      <c r="AH534" s="815"/>
      <c r="AI534" s="5"/>
      <c r="AJ534" s="5"/>
      <c r="AK534" s="5"/>
      <c r="AL534" s="5"/>
      <c r="AM534" s="5"/>
      <c r="AN534" s="5"/>
      <c r="AO534" s="5"/>
      <c r="AP534" s="5"/>
      <c r="AQ534" s="5"/>
      <c r="AR534" s="5"/>
      <c r="AS534" s="5"/>
    </row>
    <row r="535">
      <c r="A535" s="1298"/>
      <c r="B535" s="1235"/>
      <c r="C535" s="1274"/>
      <c r="D535" s="1274"/>
      <c r="E535" s="1274"/>
      <c r="F535" s="815"/>
      <c r="G535" s="972"/>
      <c r="H535" s="5"/>
      <c r="I535" s="5"/>
      <c r="J535" s="5"/>
      <c r="K535" s="5"/>
      <c r="L535" s="815"/>
      <c r="M535" s="1275"/>
      <c r="N535" s="815"/>
      <c r="O535" s="815"/>
      <c r="P535" s="815"/>
      <c r="Q535" s="815"/>
      <c r="R535" s="815"/>
      <c r="S535" s="815"/>
      <c r="T535" s="815"/>
      <c r="U535" s="815"/>
      <c r="V535" s="815"/>
      <c r="W535" s="5"/>
      <c r="X535" s="815"/>
      <c r="Y535" s="815"/>
      <c r="Z535" s="815"/>
      <c r="AA535" s="815"/>
      <c r="AB535" s="5"/>
      <c r="AC535" s="5"/>
      <c r="AD535" s="815"/>
      <c r="AE535" s="815"/>
      <c r="AF535" s="815"/>
      <c r="AG535" s="5"/>
      <c r="AH535" s="815"/>
      <c r="AI535" s="5"/>
      <c r="AJ535" s="5"/>
      <c r="AK535" s="5"/>
      <c r="AL535" s="5"/>
      <c r="AM535" s="5"/>
      <c r="AN535" s="5"/>
      <c r="AO535" s="5"/>
      <c r="AP535" s="5"/>
      <c r="AQ535" s="5"/>
      <c r="AR535" s="5"/>
      <c r="AS535" s="5"/>
    </row>
    <row r="536">
      <c r="A536" s="1298"/>
      <c r="B536" s="1235"/>
      <c r="C536" s="1274"/>
      <c r="D536" s="1274"/>
      <c r="E536" s="1274"/>
      <c r="F536" s="815"/>
      <c r="G536" s="972"/>
      <c r="H536" s="5"/>
      <c r="I536" s="5"/>
      <c r="J536" s="5"/>
      <c r="K536" s="5"/>
      <c r="L536" s="815"/>
      <c r="M536" s="1275"/>
      <c r="N536" s="815"/>
      <c r="O536" s="815"/>
      <c r="P536" s="815"/>
      <c r="Q536" s="815"/>
      <c r="R536" s="815"/>
      <c r="S536" s="815"/>
      <c r="T536" s="815"/>
      <c r="U536" s="815"/>
      <c r="V536" s="815"/>
      <c r="W536" s="5"/>
      <c r="X536" s="815"/>
      <c r="Y536" s="815"/>
      <c r="Z536" s="815"/>
      <c r="AA536" s="815"/>
      <c r="AB536" s="5"/>
      <c r="AC536" s="5"/>
      <c r="AD536" s="815"/>
      <c r="AE536" s="815"/>
      <c r="AF536" s="815"/>
      <c r="AG536" s="5"/>
      <c r="AH536" s="815"/>
      <c r="AI536" s="5"/>
      <c r="AJ536" s="5"/>
      <c r="AK536" s="5"/>
      <c r="AL536" s="5"/>
      <c r="AM536" s="5"/>
      <c r="AN536" s="5"/>
      <c r="AO536" s="5"/>
      <c r="AP536" s="5"/>
      <c r="AQ536" s="5"/>
      <c r="AR536" s="5"/>
      <c r="AS536" s="5"/>
    </row>
    <row r="537">
      <c r="A537" s="1298"/>
      <c r="B537" s="1235"/>
      <c r="C537" s="1274"/>
      <c r="D537" s="1274"/>
      <c r="E537" s="1274"/>
      <c r="F537" s="815"/>
      <c r="G537" s="972"/>
      <c r="H537" s="5"/>
      <c r="I537" s="5"/>
      <c r="J537" s="5"/>
      <c r="K537" s="5"/>
      <c r="L537" s="815"/>
      <c r="M537" s="1275"/>
      <c r="N537" s="815"/>
      <c r="O537" s="815"/>
      <c r="P537" s="815"/>
      <c r="Q537" s="815"/>
      <c r="R537" s="815"/>
      <c r="S537" s="815"/>
      <c r="T537" s="815"/>
      <c r="U537" s="815"/>
      <c r="V537" s="815"/>
      <c r="W537" s="5"/>
      <c r="X537" s="815"/>
      <c r="Y537" s="815"/>
      <c r="Z537" s="815"/>
      <c r="AA537" s="815"/>
      <c r="AB537" s="5"/>
      <c r="AC537" s="5"/>
      <c r="AD537" s="815"/>
      <c r="AE537" s="815"/>
      <c r="AF537" s="815"/>
      <c r="AG537" s="5"/>
      <c r="AH537" s="815"/>
      <c r="AI537" s="5"/>
      <c r="AJ537" s="5"/>
      <c r="AK537" s="5"/>
      <c r="AL537" s="5"/>
      <c r="AM537" s="5"/>
      <c r="AN537" s="5"/>
      <c r="AO537" s="5"/>
      <c r="AP537" s="5"/>
      <c r="AQ537" s="5"/>
      <c r="AR537" s="5"/>
      <c r="AS537" s="5"/>
    </row>
    <row r="538">
      <c r="A538" s="1298"/>
      <c r="B538" s="1235"/>
      <c r="C538" s="1274"/>
      <c r="D538" s="1274"/>
      <c r="E538" s="1274"/>
      <c r="F538" s="815"/>
      <c r="G538" s="972"/>
      <c r="H538" s="5"/>
      <c r="I538" s="5"/>
      <c r="J538" s="5"/>
      <c r="K538" s="5"/>
      <c r="L538" s="815"/>
      <c r="M538" s="1275"/>
      <c r="N538" s="815"/>
      <c r="O538" s="815"/>
      <c r="P538" s="815"/>
      <c r="Q538" s="815"/>
      <c r="R538" s="815"/>
      <c r="S538" s="815"/>
      <c r="T538" s="815"/>
      <c r="U538" s="815"/>
      <c r="V538" s="815"/>
      <c r="W538" s="5"/>
      <c r="X538" s="815"/>
      <c r="Y538" s="815"/>
      <c r="Z538" s="815"/>
      <c r="AA538" s="815"/>
      <c r="AB538" s="5"/>
      <c r="AC538" s="5"/>
      <c r="AD538" s="815"/>
      <c r="AE538" s="815"/>
      <c r="AF538" s="815"/>
      <c r="AG538" s="5"/>
      <c r="AH538" s="815"/>
      <c r="AI538" s="5"/>
      <c r="AJ538" s="5"/>
      <c r="AK538" s="5"/>
      <c r="AL538" s="5"/>
      <c r="AM538" s="5"/>
      <c r="AN538" s="5"/>
      <c r="AO538" s="5"/>
      <c r="AP538" s="5"/>
      <c r="AQ538" s="5"/>
      <c r="AR538" s="5"/>
      <c r="AS538" s="5"/>
    </row>
    <row r="539">
      <c r="A539" s="1298"/>
      <c r="B539" s="1235"/>
      <c r="C539" s="1274"/>
      <c r="D539" s="1274"/>
      <c r="E539" s="1274"/>
      <c r="F539" s="815"/>
      <c r="G539" s="972"/>
      <c r="H539" s="5"/>
      <c r="I539" s="5"/>
      <c r="J539" s="5"/>
      <c r="K539" s="5"/>
      <c r="L539" s="815"/>
      <c r="M539" s="1275"/>
      <c r="N539" s="815"/>
      <c r="O539" s="815"/>
      <c r="P539" s="815"/>
      <c r="Q539" s="815"/>
      <c r="R539" s="815"/>
      <c r="S539" s="815"/>
      <c r="T539" s="815"/>
      <c r="U539" s="815"/>
      <c r="V539" s="815"/>
      <c r="W539" s="5"/>
      <c r="X539" s="815"/>
      <c r="Y539" s="815"/>
      <c r="Z539" s="815"/>
      <c r="AA539" s="815"/>
      <c r="AB539" s="5"/>
      <c r="AC539" s="5"/>
      <c r="AD539" s="815"/>
      <c r="AE539" s="815"/>
      <c r="AF539" s="815"/>
      <c r="AG539" s="5"/>
      <c r="AH539" s="815"/>
      <c r="AI539" s="5"/>
      <c r="AJ539" s="5"/>
      <c r="AK539" s="5"/>
      <c r="AL539" s="5"/>
      <c r="AM539" s="5"/>
      <c r="AN539" s="5"/>
      <c r="AO539" s="5"/>
      <c r="AP539" s="5"/>
      <c r="AQ539" s="5"/>
      <c r="AR539" s="5"/>
      <c r="AS539" s="5"/>
    </row>
    <row r="540">
      <c r="A540" s="1298"/>
      <c r="B540" s="1235"/>
      <c r="C540" s="1274"/>
      <c r="D540" s="1274"/>
      <c r="E540" s="1274"/>
      <c r="F540" s="815"/>
      <c r="G540" s="972"/>
      <c r="H540" s="5"/>
      <c r="I540" s="5"/>
      <c r="J540" s="5"/>
      <c r="K540" s="5"/>
      <c r="L540" s="815"/>
      <c r="M540" s="1275"/>
      <c r="N540" s="815"/>
      <c r="O540" s="815"/>
      <c r="P540" s="815"/>
      <c r="Q540" s="815"/>
      <c r="R540" s="815"/>
      <c r="S540" s="815"/>
      <c r="T540" s="815"/>
      <c r="U540" s="815"/>
      <c r="V540" s="815"/>
      <c r="W540" s="5"/>
      <c r="X540" s="815"/>
      <c r="Y540" s="815"/>
      <c r="Z540" s="815"/>
      <c r="AA540" s="815"/>
      <c r="AB540" s="5"/>
      <c r="AC540" s="5"/>
      <c r="AD540" s="815"/>
      <c r="AE540" s="815"/>
      <c r="AF540" s="815"/>
      <c r="AG540" s="5"/>
      <c r="AH540" s="815"/>
      <c r="AI540" s="5"/>
      <c r="AJ540" s="5"/>
      <c r="AK540" s="5"/>
      <c r="AL540" s="5"/>
      <c r="AM540" s="5"/>
      <c r="AN540" s="5"/>
      <c r="AO540" s="5"/>
      <c r="AP540" s="5"/>
      <c r="AQ540" s="5"/>
      <c r="AR540" s="5"/>
      <c r="AS540" s="5"/>
    </row>
    <row r="541">
      <c r="A541" s="1298"/>
      <c r="B541" s="1235"/>
      <c r="C541" s="1274"/>
      <c r="D541" s="1274"/>
      <c r="E541" s="1274"/>
      <c r="F541" s="815"/>
      <c r="G541" s="972"/>
      <c r="H541" s="5"/>
      <c r="I541" s="5"/>
      <c r="J541" s="5"/>
      <c r="K541" s="5"/>
      <c r="L541" s="815"/>
      <c r="M541" s="1275"/>
      <c r="N541" s="815"/>
      <c r="O541" s="815"/>
      <c r="P541" s="815"/>
      <c r="Q541" s="815"/>
      <c r="R541" s="815"/>
      <c r="S541" s="815"/>
      <c r="T541" s="815"/>
      <c r="U541" s="815"/>
      <c r="V541" s="815"/>
      <c r="W541" s="5"/>
      <c r="X541" s="815"/>
      <c r="Y541" s="815"/>
      <c r="Z541" s="815"/>
      <c r="AA541" s="815"/>
      <c r="AB541" s="5"/>
      <c r="AC541" s="5"/>
      <c r="AD541" s="815"/>
      <c r="AE541" s="815"/>
      <c r="AF541" s="815"/>
      <c r="AG541" s="5"/>
      <c r="AH541" s="815"/>
      <c r="AI541" s="5"/>
      <c r="AJ541" s="5"/>
      <c r="AK541" s="5"/>
      <c r="AL541" s="5"/>
      <c r="AM541" s="5"/>
      <c r="AN541" s="5"/>
      <c r="AO541" s="5"/>
      <c r="AP541" s="5"/>
      <c r="AQ541" s="5"/>
      <c r="AR541" s="5"/>
      <c r="AS541" s="5"/>
    </row>
    <row r="542">
      <c r="A542" s="1298"/>
      <c r="B542" s="1235"/>
      <c r="C542" s="1274"/>
      <c r="D542" s="1274"/>
      <c r="E542" s="1274"/>
      <c r="F542" s="815"/>
      <c r="G542" s="972"/>
      <c r="H542" s="5"/>
      <c r="I542" s="5"/>
      <c r="J542" s="5"/>
      <c r="K542" s="5"/>
      <c r="L542" s="815"/>
      <c r="M542" s="1275"/>
      <c r="N542" s="815"/>
      <c r="O542" s="815"/>
      <c r="P542" s="815"/>
      <c r="Q542" s="815"/>
      <c r="R542" s="815"/>
      <c r="S542" s="815"/>
      <c r="T542" s="815"/>
      <c r="U542" s="815"/>
      <c r="V542" s="815"/>
      <c r="W542" s="5"/>
      <c r="X542" s="815"/>
      <c r="Y542" s="815"/>
      <c r="Z542" s="815"/>
      <c r="AA542" s="815"/>
      <c r="AB542" s="5"/>
      <c r="AC542" s="5"/>
      <c r="AD542" s="815"/>
      <c r="AE542" s="815"/>
      <c r="AF542" s="815"/>
      <c r="AG542" s="5"/>
      <c r="AH542" s="815"/>
      <c r="AI542" s="5"/>
      <c r="AJ542" s="5"/>
      <c r="AK542" s="5"/>
      <c r="AL542" s="5"/>
      <c r="AM542" s="5"/>
      <c r="AN542" s="5"/>
      <c r="AO542" s="5"/>
      <c r="AP542" s="5"/>
      <c r="AQ542" s="5"/>
      <c r="AR542" s="5"/>
      <c r="AS542" s="5"/>
    </row>
    <row r="543">
      <c r="A543" s="1298"/>
      <c r="B543" s="1235"/>
      <c r="C543" s="1274"/>
      <c r="D543" s="1274"/>
      <c r="E543" s="1274"/>
      <c r="F543" s="815"/>
      <c r="G543" s="972"/>
      <c r="H543" s="5"/>
      <c r="I543" s="5"/>
      <c r="J543" s="5"/>
      <c r="K543" s="5"/>
      <c r="L543" s="815"/>
      <c r="M543" s="1275"/>
      <c r="N543" s="815"/>
      <c r="O543" s="815"/>
      <c r="P543" s="815"/>
      <c r="Q543" s="815"/>
      <c r="R543" s="815"/>
      <c r="S543" s="815"/>
      <c r="T543" s="815"/>
      <c r="U543" s="815"/>
      <c r="V543" s="815"/>
      <c r="W543" s="5"/>
      <c r="X543" s="815"/>
      <c r="Y543" s="815"/>
      <c r="Z543" s="815"/>
      <c r="AA543" s="815"/>
      <c r="AB543" s="5"/>
      <c r="AC543" s="5"/>
      <c r="AD543" s="815"/>
      <c r="AE543" s="815"/>
      <c r="AF543" s="815"/>
      <c r="AG543" s="5"/>
      <c r="AH543" s="815"/>
      <c r="AI543" s="5"/>
      <c r="AJ543" s="5"/>
      <c r="AK543" s="5"/>
      <c r="AL543" s="5"/>
      <c r="AM543" s="5"/>
      <c r="AN543" s="5"/>
      <c r="AO543" s="5"/>
      <c r="AP543" s="5"/>
      <c r="AQ543" s="5"/>
      <c r="AR543" s="5"/>
      <c r="AS543" s="5"/>
    </row>
    <row r="544">
      <c r="A544" s="1298"/>
      <c r="B544" s="1235"/>
      <c r="C544" s="1274"/>
      <c r="D544" s="1274"/>
      <c r="E544" s="1274"/>
      <c r="F544" s="815"/>
      <c r="G544" s="972"/>
      <c r="H544" s="5"/>
      <c r="I544" s="5"/>
      <c r="J544" s="5"/>
      <c r="K544" s="5"/>
      <c r="L544" s="815"/>
      <c r="M544" s="1275"/>
      <c r="N544" s="815"/>
      <c r="O544" s="815"/>
      <c r="P544" s="815"/>
      <c r="Q544" s="815"/>
      <c r="R544" s="815"/>
      <c r="S544" s="815"/>
      <c r="T544" s="815"/>
      <c r="U544" s="815"/>
      <c r="V544" s="815"/>
      <c r="W544" s="5"/>
      <c r="X544" s="815"/>
      <c r="Y544" s="815"/>
      <c r="Z544" s="815"/>
      <c r="AA544" s="815"/>
      <c r="AB544" s="5"/>
      <c r="AC544" s="5"/>
      <c r="AD544" s="815"/>
      <c r="AE544" s="815"/>
      <c r="AF544" s="815"/>
      <c r="AG544" s="5"/>
      <c r="AH544" s="815"/>
      <c r="AI544" s="5"/>
      <c r="AJ544" s="5"/>
      <c r="AK544" s="5"/>
      <c r="AL544" s="5"/>
      <c r="AM544" s="5"/>
      <c r="AN544" s="5"/>
      <c r="AO544" s="5"/>
      <c r="AP544" s="5"/>
      <c r="AQ544" s="5"/>
      <c r="AR544" s="5"/>
      <c r="AS544" s="5"/>
    </row>
    <row r="545">
      <c r="A545" s="1298"/>
      <c r="B545" s="1235"/>
      <c r="C545" s="1274"/>
      <c r="D545" s="1274"/>
      <c r="E545" s="1274"/>
      <c r="F545" s="815"/>
      <c r="G545" s="972"/>
      <c r="H545" s="5"/>
      <c r="I545" s="5"/>
      <c r="J545" s="5"/>
      <c r="K545" s="5"/>
      <c r="L545" s="815"/>
      <c r="M545" s="1275"/>
      <c r="N545" s="815"/>
      <c r="O545" s="815"/>
      <c r="P545" s="815"/>
      <c r="Q545" s="815"/>
      <c r="R545" s="815"/>
      <c r="S545" s="815"/>
      <c r="T545" s="815"/>
      <c r="U545" s="815"/>
      <c r="V545" s="815"/>
      <c r="W545" s="5"/>
      <c r="X545" s="815"/>
      <c r="Y545" s="815"/>
      <c r="Z545" s="815"/>
      <c r="AA545" s="815"/>
      <c r="AB545" s="5"/>
      <c r="AC545" s="5"/>
      <c r="AD545" s="815"/>
      <c r="AE545" s="815"/>
      <c r="AF545" s="815"/>
      <c r="AG545" s="5"/>
      <c r="AH545" s="815"/>
      <c r="AI545" s="5"/>
      <c r="AJ545" s="5"/>
      <c r="AK545" s="5"/>
      <c r="AL545" s="5"/>
      <c r="AM545" s="5"/>
      <c r="AN545" s="5"/>
      <c r="AO545" s="5"/>
      <c r="AP545" s="5"/>
      <c r="AQ545" s="5"/>
      <c r="AR545" s="5"/>
      <c r="AS545" s="5"/>
    </row>
    <row r="546">
      <c r="A546" s="1298"/>
      <c r="B546" s="1235"/>
      <c r="C546" s="1274"/>
      <c r="D546" s="1274"/>
      <c r="E546" s="1274"/>
      <c r="F546" s="815"/>
      <c r="G546" s="972"/>
      <c r="H546" s="5"/>
      <c r="I546" s="5"/>
      <c r="J546" s="5"/>
      <c r="K546" s="5"/>
      <c r="L546" s="815"/>
      <c r="M546" s="1275"/>
      <c r="N546" s="815"/>
      <c r="O546" s="815"/>
      <c r="P546" s="815"/>
      <c r="Q546" s="815"/>
      <c r="R546" s="815"/>
      <c r="S546" s="815"/>
      <c r="T546" s="815"/>
      <c r="U546" s="815"/>
      <c r="V546" s="815"/>
      <c r="W546" s="5"/>
      <c r="X546" s="815"/>
      <c r="Y546" s="815"/>
      <c r="Z546" s="815"/>
      <c r="AA546" s="815"/>
      <c r="AB546" s="5"/>
      <c r="AC546" s="5"/>
      <c r="AD546" s="815"/>
      <c r="AE546" s="815"/>
      <c r="AF546" s="815"/>
      <c r="AG546" s="5"/>
      <c r="AH546" s="815"/>
      <c r="AI546" s="5"/>
      <c r="AJ546" s="5"/>
      <c r="AK546" s="5"/>
      <c r="AL546" s="5"/>
      <c r="AM546" s="5"/>
      <c r="AN546" s="5"/>
      <c r="AO546" s="5"/>
      <c r="AP546" s="5"/>
      <c r="AQ546" s="5"/>
      <c r="AR546" s="5"/>
      <c r="AS546" s="5"/>
    </row>
    <row r="547">
      <c r="A547" s="1298"/>
      <c r="B547" s="1235"/>
      <c r="C547" s="1274"/>
      <c r="D547" s="1274"/>
      <c r="E547" s="1274"/>
      <c r="F547" s="815"/>
      <c r="G547" s="972"/>
      <c r="H547" s="5"/>
      <c r="I547" s="5"/>
      <c r="J547" s="5"/>
      <c r="K547" s="5"/>
      <c r="L547" s="815"/>
      <c r="M547" s="1275"/>
      <c r="N547" s="815"/>
      <c r="O547" s="815"/>
      <c r="P547" s="815"/>
      <c r="Q547" s="815"/>
      <c r="R547" s="815"/>
      <c r="S547" s="815"/>
      <c r="T547" s="815"/>
      <c r="U547" s="815"/>
      <c r="V547" s="815"/>
      <c r="W547" s="5"/>
      <c r="X547" s="815"/>
      <c r="Y547" s="815"/>
      <c r="Z547" s="815"/>
      <c r="AA547" s="815"/>
      <c r="AB547" s="5"/>
      <c r="AC547" s="5"/>
      <c r="AD547" s="815"/>
      <c r="AE547" s="815"/>
      <c r="AF547" s="815"/>
      <c r="AG547" s="5"/>
      <c r="AH547" s="815"/>
      <c r="AI547" s="5"/>
      <c r="AJ547" s="5"/>
      <c r="AK547" s="5"/>
      <c r="AL547" s="5"/>
      <c r="AM547" s="5"/>
      <c r="AN547" s="5"/>
      <c r="AO547" s="5"/>
      <c r="AP547" s="5"/>
      <c r="AQ547" s="5"/>
      <c r="AR547" s="5"/>
      <c r="AS547" s="5"/>
    </row>
    <row r="548">
      <c r="A548" s="1298"/>
      <c r="B548" s="1235"/>
      <c r="C548" s="1274"/>
      <c r="D548" s="1274"/>
      <c r="E548" s="1274"/>
      <c r="F548" s="815"/>
      <c r="G548" s="972"/>
      <c r="H548" s="5"/>
      <c r="I548" s="5"/>
      <c r="J548" s="5"/>
      <c r="K548" s="5"/>
      <c r="L548" s="815"/>
      <c r="M548" s="1275"/>
      <c r="N548" s="815"/>
      <c r="O548" s="815"/>
      <c r="P548" s="815"/>
      <c r="Q548" s="815"/>
      <c r="R548" s="815"/>
      <c r="S548" s="815"/>
      <c r="T548" s="815"/>
      <c r="U548" s="815"/>
      <c r="V548" s="815"/>
      <c r="W548" s="5"/>
      <c r="X548" s="815"/>
      <c r="Y548" s="815"/>
      <c r="Z548" s="815"/>
      <c r="AA548" s="815"/>
      <c r="AB548" s="5"/>
      <c r="AC548" s="5"/>
      <c r="AD548" s="815"/>
      <c r="AE548" s="815"/>
      <c r="AF548" s="815"/>
      <c r="AG548" s="5"/>
      <c r="AH548" s="815"/>
      <c r="AI548" s="5"/>
      <c r="AJ548" s="5"/>
      <c r="AK548" s="5"/>
      <c r="AL548" s="5"/>
      <c r="AM548" s="5"/>
      <c r="AN548" s="5"/>
      <c r="AO548" s="5"/>
      <c r="AP548" s="5"/>
      <c r="AQ548" s="5"/>
      <c r="AR548" s="5"/>
      <c r="AS548" s="5"/>
    </row>
    <row r="549">
      <c r="A549" s="1298"/>
      <c r="B549" s="1235"/>
      <c r="C549" s="1274"/>
      <c r="D549" s="1274"/>
      <c r="E549" s="1274"/>
      <c r="F549" s="815"/>
      <c r="G549" s="972"/>
      <c r="H549" s="5"/>
      <c r="I549" s="5"/>
      <c r="J549" s="5"/>
      <c r="K549" s="5"/>
      <c r="L549" s="815"/>
      <c r="M549" s="1275"/>
      <c r="N549" s="815"/>
      <c r="O549" s="815"/>
      <c r="P549" s="815"/>
      <c r="Q549" s="815"/>
      <c r="R549" s="815"/>
      <c r="S549" s="815"/>
      <c r="T549" s="815"/>
      <c r="U549" s="815"/>
      <c r="V549" s="815"/>
      <c r="W549" s="5"/>
      <c r="X549" s="815"/>
      <c r="Y549" s="815"/>
      <c r="Z549" s="815"/>
      <c r="AA549" s="815"/>
      <c r="AB549" s="5"/>
      <c r="AC549" s="5"/>
      <c r="AD549" s="815"/>
      <c r="AE549" s="815"/>
      <c r="AF549" s="815"/>
      <c r="AG549" s="5"/>
      <c r="AH549" s="815"/>
      <c r="AI549" s="5"/>
      <c r="AJ549" s="5"/>
      <c r="AK549" s="5"/>
      <c r="AL549" s="5"/>
      <c r="AM549" s="5"/>
      <c r="AN549" s="5"/>
      <c r="AO549" s="5"/>
      <c r="AP549" s="5"/>
      <c r="AQ549" s="5"/>
      <c r="AR549" s="5"/>
      <c r="AS549" s="5"/>
    </row>
    <row r="550">
      <c r="A550" s="1298"/>
      <c r="B550" s="1235"/>
      <c r="C550" s="1274"/>
      <c r="D550" s="1274"/>
      <c r="E550" s="1274"/>
      <c r="F550" s="815"/>
      <c r="G550" s="972"/>
      <c r="H550" s="5"/>
      <c r="I550" s="5"/>
      <c r="J550" s="5"/>
      <c r="K550" s="5"/>
      <c r="L550" s="815"/>
      <c r="M550" s="1275"/>
      <c r="N550" s="815"/>
      <c r="O550" s="815"/>
      <c r="P550" s="815"/>
      <c r="Q550" s="815"/>
      <c r="R550" s="815"/>
      <c r="S550" s="815"/>
      <c r="T550" s="815"/>
      <c r="U550" s="815"/>
      <c r="V550" s="815"/>
      <c r="W550" s="5"/>
      <c r="X550" s="815"/>
      <c r="Y550" s="815"/>
      <c r="Z550" s="815"/>
      <c r="AA550" s="815"/>
      <c r="AB550" s="5"/>
      <c r="AC550" s="5"/>
      <c r="AD550" s="815"/>
      <c r="AE550" s="815"/>
      <c r="AF550" s="815"/>
      <c r="AG550" s="5"/>
      <c r="AH550" s="815"/>
      <c r="AI550" s="5"/>
      <c r="AJ550" s="5"/>
      <c r="AK550" s="5"/>
      <c r="AL550" s="5"/>
      <c r="AM550" s="5"/>
      <c r="AN550" s="5"/>
      <c r="AO550" s="5"/>
      <c r="AP550" s="5"/>
      <c r="AQ550" s="5"/>
      <c r="AR550" s="5"/>
      <c r="AS550" s="5"/>
    </row>
    <row r="551">
      <c r="A551" s="1298"/>
      <c r="B551" s="1235"/>
      <c r="C551" s="1274"/>
      <c r="D551" s="1274"/>
      <c r="E551" s="1274"/>
      <c r="F551" s="815"/>
      <c r="G551" s="972"/>
      <c r="H551" s="5"/>
      <c r="I551" s="5"/>
      <c r="J551" s="5"/>
      <c r="K551" s="5"/>
      <c r="L551" s="815"/>
      <c r="M551" s="1275"/>
      <c r="N551" s="815"/>
      <c r="O551" s="815"/>
      <c r="P551" s="815"/>
      <c r="Q551" s="815"/>
      <c r="R551" s="815"/>
      <c r="S551" s="815"/>
      <c r="T551" s="815"/>
      <c r="U551" s="815"/>
      <c r="V551" s="815"/>
      <c r="W551" s="5"/>
      <c r="X551" s="815"/>
      <c r="Y551" s="815"/>
      <c r="Z551" s="815"/>
      <c r="AA551" s="815"/>
      <c r="AB551" s="5"/>
      <c r="AC551" s="5"/>
      <c r="AD551" s="815"/>
      <c r="AE551" s="815"/>
      <c r="AF551" s="815"/>
      <c r="AG551" s="5"/>
      <c r="AH551" s="815"/>
      <c r="AI551" s="5"/>
      <c r="AJ551" s="5"/>
      <c r="AK551" s="5"/>
      <c r="AL551" s="5"/>
      <c r="AM551" s="5"/>
      <c r="AN551" s="5"/>
      <c r="AO551" s="5"/>
      <c r="AP551" s="5"/>
      <c r="AQ551" s="5"/>
      <c r="AR551" s="5"/>
      <c r="AS551" s="5"/>
    </row>
    <row r="552">
      <c r="A552" s="1298"/>
      <c r="B552" s="1235"/>
      <c r="C552" s="1274"/>
      <c r="D552" s="1274"/>
      <c r="E552" s="1274"/>
      <c r="F552" s="815"/>
      <c r="G552" s="972"/>
      <c r="H552" s="5"/>
      <c r="I552" s="5"/>
      <c r="J552" s="5"/>
      <c r="K552" s="5"/>
      <c r="L552" s="815"/>
      <c r="M552" s="1275"/>
      <c r="N552" s="815"/>
      <c r="O552" s="815"/>
      <c r="P552" s="815"/>
      <c r="Q552" s="815"/>
      <c r="R552" s="815"/>
      <c r="S552" s="815"/>
      <c r="T552" s="815"/>
      <c r="U552" s="815"/>
      <c r="V552" s="815"/>
      <c r="W552" s="5"/>
      <c r="X552" s="815"/>
      <c r="Y552" s="815"/>
      <c r="Z552" s="815"/>
      <c r="AA552" s="815"/>
      <c r="AB552" s="5"/>
      <c r="AC552" s="5"/>
      <c r="AD552" s="815"/>
      <c r="AE552" s="815"/>
      <c r="AF552" s="815"/>
      <c r="AG552" s="5"/>
      <c r="AH552" s="815"/>
      <c r="AI552" s="5"/>
      <c r="AJ552" s="5"/>
      <c r="AK552" s="5"/>
      <c r="AL552" s="5"/>
      <c r="AM552" s="5"/>
      <c r="AN552" s="5"/>
      <c r="AO552" s="5"/>
      <c r="AP552" s="5"/>
      <c r="AQ552" s="5"/>
      <c r="AR552" s="5"/>
      <c r="AS552" s="5"/>
    </row>
    <row r="553">
      <c r="A553" s="1298"/>
      <c r="B553" s="1235"/>
      <c r="C553" s="1274"/>
      <c r="D553" s="1274"/>
      <c r="E553" s="1274"/>
      <c r="F553" s="815"/>
      <c r="G553" s="972"/>
      <c r="H553" s="5"/>
      <c r="I553" s="5"/>
      <c r="J553" s="5"/>
      <c r="K553" s="5"/>
      <c r="L553" s="815"/>
      <c r="M553" s="1275"/>
      <c r="N553" s="815"/>
      <c r="O553" s="815"/>
      <c r="P553" s="815"/>
      <c r="Q553" s="815"/>
      <c r="R553" s="815"/>
      <c r="S553" s="815"/>
      <c r="T553" s="815"/>
      <c r="U553" s="815"/>
      <c r="V553" s="815"/>
      <c r="W553" s="5"/>
      <c r="X553" s="815"/>
      <c r="Y553" s="815"/>
      <c r="Z553" s="815"/>
      <c r="AA553" s="815"/>
      <c r="AB553" s="5"/>
      <c r="AC553" s="5"/>
      <c r="AD553" s="815"/>
      <c r="AE553" s="815"/>
      <c r="AF553" s="815"/>
      <c r="AG553" s="5"/>
      <c r="AH553" s="815"/>
      <c r="AI553" s="5"/>
      <c r="AJ553" s="5"/>
      <c r="AK553" s="5"/>
      <c r="AL553" s="5"/>
      <c r="AM553" s="5"/>
      <c r="AN553" s="5"/>
      <c r="AO553" s="5"/>
      <c r="AP553" s="5"/>
      <c r="AQ553" s="5"/>
      <c r="AR553" s="5"/>
      <c r="AS553" s="5"/>
    </row>
    <row r="554">
      <c r="A554" s="1298"/>
      <c r="B554" s="1235"/>
      <c r="C554" s="1274"/>
      <c r="D554" s="1274"/>
      <c r="E554" s="1274"/>
      <c r="F554" s="815"/>
      <c r="G554" s="972"/>
      <c r="H554" s="5"/>
      <c r="I554" s="5"/>
      <c r="J554" s="5"/>
      <c r="K554" s="5"/>
      <c r="L554" s="815"/>
      <c r="M554" s="1275"/>
      <c r="N554" s="815"/>
      <c r="O554" s="815"/>
      <c r="P554" s="815"/>
      <c r="Q554" s="815"/>
      <c r="R554" s="815"/>
      <c r="S554" s="815"/>
      <c r="T554" s="815"/>
      <c r="U554" s="815"/>
      <c r="V554" s="815"/>
      <c r="W554" s="5"/>
      <c r="X554" s="815"/>
      <c r="Y554" s="815"/>
      <c r="Z554" s="815"/>
      <c r="AA554" s="815"/>
      <c r="AB554" s="5"/>
      <c r="AC554" s="5"/>
      <c r="AD554" s="815"/>
      <c r="AE554" s="815"/>
      <c r="AF554" s="815"/>
      <c r="AG554" s="5"/>
      <c r="AH554" s="815"/>
      <c r="AI554" s="5"/>
      <c r="AJ554" s="5"/>
      <c r="AK554" s="5"/>
      <c r="AL554" s="5"/>
      <c r="AM554" s="5"/>
      <c r="AN554" s="5"/>
      <c r="AO554" s="5"/>
      <c r="AP554" s="5"/>
      <c r="AQ554" s="5"/>
      <c r="AR554" s="5"/>
      <c r="AS554" s="5"/>
    </row>
    <row r="555">
      <c r="A555" s="1298"/>
      <c r="B555" s="1235"/>
      <c r="C555" s="1274"/>
      <c r="D555" s="1274"/>
      <c r="E555" s="1274"/>
      <c r="F555" s="815"/>
      <c r="G555" s="972"/>
      <c r="H555" s="5"/>
      <c r="I555" s="5"/>
      <c r="J555" s="5"/>
      <c r="K555" s="5"/>
      <c r="L555" s="815"/>
      <c r="M555" s="1275"/>
      <c r="N555" s="815"/>
      <c r="O555" s="815"/>
      <c r="P555" s="815"/>
      <c r="Q555" s="815"/>
      <c r="R555" s="815"/>
      <c r="S555" s="815"/>
      <c r="T555" s="815"/>
      <c r="U555" s="815"/>
      <c r="V555" s="815"/>
      <c r="W555" s="5"/>
      <c r="X555" s="815"/>
      <c r="Y555" s="815"/>
      <c r="Z555" s="815"/>
      <c r="AA555" s="815"/>
      <c r="AB555" s="5"/>
      <c r="AC555" s="5"/>
      <c r="AD555" s="815"/>
      <c r="AE555" s="815"/>
      <c r="AF555" s="815"/>
      <c r="AG555" s="5"/>
      <c r="AH555" s="815"/>
      <c r="AI555" s="5"/>
      <c r="AJ555" s="5"/>
      <c r="AK555" s="5"/>
      <c r="AL555" s="5"/>
      <c r="AM555" s="5"/>
      <c r="AN555" s="5"/>
      <c r="AO555" s="5"/>
      <c r="AP555" s="5"/>
      <c r="AQ555" s="5"/>
      <c r="AR555" s="5"/>
      <c r="AS555" s="5"/>
    </row>
    <row r="556">
      <c r="A556" s="1298"/>
      <c r="B556" s="1235"/>
      <c r="C556" s="1274"/>
      <c r="D556" s="1274"/>
      <c r="E556" s="1274"/>
      <c r="F556" s="815"/>
      <c r="G556" s="972"/>
      <c r="H556" s="5"/>
      <c r="I556" s="5"/>
      <c r="J556" s="5"/>
      <c r="K556" s="5"/>
      <c r="L556" s="815"/>
      <c r="M556" s="1275"/>
      <c r="N556" s="815"/>
      <c r="O556" s="815"/>
      <c r="P556" s="815"/>
      <c r="Q556" s="815"/>
      <c r="R556" s="815"/>
      <c r="S556" s="815"/>
      <c r="T556" s="815"/>
      <c r="U556" s="815"/>
      <c r="V556" s="815"/>
      <c r="W556" s="5"/>
      <c r="X556" s="815"/>
      <c r="Y556" s="815"/>
      <c r="Z556" s="815"/>
      <c r="AA556" s="815"/>
      <c r="AB556" s="5"/>
      <c r="AC556" s="5"/>
      <c r="AD556" s="815"/>
      <c r="AE556" s="815"/>
      <c r="AF556" s="815"/>
      <c r="AG556" s="5"/>
      <c r="AH556" s="815"/>
      <c r="AI556" s="5"/>
      <c r="AJ556" s="5"/>
      <c r="AK556" s="5"/>
      <c r="AL556" s="5"/>
      <c r="AM556" s="5"/>
      <c r="AN556" s="5"/>
      <c r="AO556" s="5"/>
      <c r="AP556" s="5"/>
      <c r="AQ556" s="5"/>
      <c r="AR556" s="5"/>
      <c r="AS556" s="5"/>
    </row>
    <row r="557">
      <c r="A557" s="1298"/>
      <c r="B557" s="1235"/>
      <c r="C557" s="1274"/>
      <c r="D557" s="1274"/>
      <c r="E557" s="1274"/>
      <c r="F557" s="815"/>
      <c r="G557" s="972"/>
      <c r="H557" s="5"/>
      <c r="I557" s="5"/>
      <c r="J557" s="5"/>
      <c r="K557" s="5"/>
      <c r="L557" s="815"/>
      <c r="M557" s="1275"/>
      <c r="N557" s="815"/>
      <c r="O557" s="815"/>
      <c r="P557" s="815"/>
      <c r="Q557" s="815"/>
      <c r="R557" s="815"/>
      <c r="S557" s="815"/>
      <c r="T557" s="815"/>
      <c r="U557" s="815"/>
      <c r="V557" s="815"/>
      <c r="W557" s="5"/>
      <c r="X557" s="815"/>
      <c r="Y557" s="815"/>
      <c r="Z557" s="815"/>
      <c r="AA557" s="815"/>
      <c r="AB557" s="5"/>
      <c r="AC557" s="5"/>
      <c r="AD557" s="815"/>
      <c r="AE557" s="815"/>
      <c r="AF557" s="815"/>
      <c r="AG557" s="5"/>
      <c r="AH557" s="815"/>
      <c r="AI557" s="5"/>
      <c r="AJ557" s="5"/>
      <c r="AK557" s="5"/>
      <c r="AL557" s="5"/>
      <c r="AM557" s="5"/>
      <c r="AN557" s="5"/>
      <c r="AO557" s="5"/>
      <c r="AP557" s="5"/>
      <c r="AQ557" s="5"/>
      <c r="AR557" s="5"/>
      <c r="AS557" s="5"/>
    </row>
    <row r="558">
      <c r="A558" s="1298"/>
      <c r="B558" s="1235"/>
      <c r="C558" s="1274"/>
      <c r="D558" s="1274"/>
      <c r="E558" s="1274"/>
      <c r="F558" s="815"/>
      <c r="G558" s="972"/>
      <c r="H558" s="5"/>
      <c r="I558" s="5"/>
      <c r="J558" s="5"/>
      <c r="K558" s="5"/>
      <c r="L558" s="815"/>
      <c r="M558" s="1275"/>
      <c r="N558" s="815"/>
      <c r="O558" s="815"/>
      <c r="P558" s="815"/>
      <c r="Q558" s="815"/>
      <c r="R558" s="815"/>
      <c r="S558" s="815"/>
      <c r="T558" s="815"/>
      <c r="U558" s="815"/>
      <c r="V558" s="815"/>
      <c r="W558" s="5"/>
      <c r="X558" s="815"/>
      <c r="Y558" s="815"/>
      <c r="Z558" s="815"/>
      <c r="AA558" s="815"/>
      <c r="AB558" s="5"/>
      <c r="AC558" s="5"/>
      <c r="AD558" s="815"/>
      <c r="AE558" s="815"/>
      <c r="AF558" s="815"/>
      <c r="AG558" s="5"/>
      <c r="AH558" s="815"/>
      <c r="AI558" s="5"/>
      <c r="AJ558" s="5"/>
      <c r="AK558" s="5"/>
      <c r="AL558" s="5"/>
      <c r="AM558" s="5"/>
      <c r="AN558" s="5"/>
      <c r="AO558" s="5"/>
      <c r="AP558" s="5"/>
      <c r="AQ558" s="5"/>
      <c r="AR558" s="5"/>
      <c r="AS558" s="5"/>
    </row>
    <row r="559">
      <c r="A559" s="1298"/>
      <c r="B559" s="1235"/>
      <c r="C559" s="1274"/>
      <c r="D559" s="1274"/>
      <c r="E559" s="1274"/>
      <c r="F559" s="815"/>
      <c r="G559" s="972"/>
      <c r="H559" s="5"/>
      <c r="I559" s="5"/>
      <c r="J559" s="5"/>
      <c r="K559" s="5"/>
      <c r="L559" s="815"/>
      <c r="M559" s="1275"/>
      <c r="N559" s="815"/>
      <c r="O559" s="815"/>
      <c r="P559" s="815"/>
      <c r="Q559" s="815"/>
      <c r="R559" s="815"/>
      <c r="S559" s="815"/>
      <c r="T559" s="815"/>
      <c r="U559" s="815"/>
      <c r="V559" s="815"/>
      <c r="W559" s="5"/>
      <c r="X559" s="815"/>
      <c r="Y559" s="815"/>
      <c r="Z559" s="815"/>
      <c r="AA559" s="815"/>
      <c r="AB559" s="5"/>
      <c r="AC559" s="5"/>
      <c r="AD559" s="815"/>
      <c r="AE559" s="815"/>
      <c r="AF559" s="815"/>
      <c r="AG559" s="5"/>
      <c r="AH559" s="815"/>
      <c r="AI559" s="5"/>
      <c r="AJ559" s="5"/>
      <c r="AK559" s="5"/>
      <c r="AL559" s="5"/>
      <c r="AM559" s="5"/>
      <c r="AN559" s="5"/>
      <c r="AO559" s="5"/>
      <c r="AP559" s="5"/>
      <c r="AQ559" s="5"/>
      <c r="AR559" s="5"/>
      <c r="AS559" s="5"/>
    </row>
    <row r="560">
      <c r="A560" s="1298"/>
      <c r="B560" s="1235"/>
      <c r="C560" s="1274"/>
      <c r="D560" s="1274"/>
      <c r="E560" s="1274"/>
      <c r="F560" s="815"/>
      <c r="G560" s="972"/>
      <c r="H560" s="5"/>
      <c r="I560" s="5"/>
      <c r="J560" s="5"/>
      <c r="K560" s="5"/>
      <c r="L560" s="815"/>
      <c r="M560" s="1275"/>
      <c r="N560" s="815"/>
      <c r="O560" s="815"/>
      <c r="P560" s="815"/>
      <c r="Q560" s="815"/>
      <c r="R560" s="815"/>
      <c r="S560" s="815"/>
      <c r="T560" s="815"/>
      <c r="U560" s="815"/>
      <c r="V560" s="815"/>
      <c r="W560" s="5"/>
      <c r="X560" s="815"/>
      <c r="Y560" s="815"/>
      <c r="Z560" s="815"/>
      <c r="AA560" s="815"/>
      <c r="AB560" s="5"/>
      <c r="AC560" s="5"/>
      <c r="AD560" s="815"/>
      <c r="AE560" s="815"/>
      <c r="AF560" s="815"/>
      <c r="AG560" s="5"/>
      <c r="AH560" s="815"/>
      <c r="AI560" s="5"/>
      <c r="AJ560" s="5"/>
      <c r="AK560" s="5"/>
      <c r="AL560" s="5"/>
      <c r="AM560" s="5"/>
      <c r="AN560" s="5"/>
      <c r="AO560" s="5"/>
      <c r="AP560" s="5"/>
      <c r="AQ560" s="5"/>
      <c r="AR560" s="5"/>
      <c r="AS560" s="5"/>
    </row>
    <row r="561">
      <c r="A561" s="1298"/>
      <c r="B561" s="1235"/>
      <c r="C561" s="1274"/>
      <c r="D561" s="1274"/>
      <c r="E561" s="1274"/>
      <c r="F561" s="815"/>
      <c r="G561" s="972"/>
      <c r="H561" s="5"/>
      <c r="I561" s="5"/>
      <c r="J561" s="5"/>
      <c r="K561" s="5"/>
      <c r="L561" s="815"/>
      <c r="M561" s="1275"/>
      <c r="N561" s="815"/>
      <c r="O561" s="815"/>
      <c r="P561" s="815"/>
      <c r="Q561" s="815"/>
      <c r="R561" s="815"/>
      <c r="S561" s="815"/>
      <c r="T561" s="815"/>
      <c r="U561" s="815"/>
      <c r="V561" s="815"/>
      <c r="W561" s="5"/>
      <c r="X561" s="815"/>
      <c r="Y561" s="815"/>
      <c r="Z561" s="815"/>
      <c r="AA561" s="815"/>
      <c r="AB561" s="5"/>
      <c r="AC561" s="5"/>
      <c r="AD561" s="815"/>
      <c r="AE561" s="815"/>
      <c r="AF561" s="815"/>
      <c r="AG561" s="5"/>
      <c r="AH561" s="815"/>
      <c r="AI561" s="5"/>
      <c r="AJ561" s="5"/>
      <c r="AK561" s="5"/>
      <c r="AL561" s="5"/>
      <c r="AM561" s="5"/>
      <c r="AN561" s="5"/>
      <c r="AO561" s="5"/>
      <c r="AP561" s="5"/>
      <c r="AQ561" s="5"/>
      <c r="AR561" s="5"/>
      <c r="AS561" s="5"/>
    </row>
    <row r="562">
      <c r="A562" s="1298"/>
      <c r="B562" s="1235"/>
      <c r="C562" s="1274"/>
      <c r="D562" s="1274"/>
      <c r="E562" s="1274"/>
      <c r="F562" s="815"/>
      <c r="G562" s="972"/>
      <c r="H562" s="5"/>
      <c r="I562" s="5"/>
      <c r="J562" s="5"/>
      <c r="K562" s="5"/>
      <c r="L562" s="815"/>
      <c r="M562" s="1275"/>
      <c r="N562" s="815"/>
      <c r="O562" s="815"/>
      <c r="P562" s="815"/>
      <c r="Q562" s="815"/>
      <c r="R562" s="815"/>
      <c r="S562" s="815"/>
      <c r="T562" s="815"/>
      <c r="U562" s="815"/>
      <c r="V562" s="815"/>
      <c r="W562" s="5"/>
      <c r="X562" s="815"/>
      <c r="Y562" s="815"/>
      <c r="Z562" s="815"/>
      <c r="AA562" s="815"/>
      <c r="AB562" s="5"/>
      <c r="AC562" s="5"/>
      <c r="AD562" s="815"/>
      <c r="AE562" s="815"/>
      <c r="AF562" s="815"/>
      <c r="AG562" s="5"/>
      <c r="AH562" s="815"/>
      <c r="AI562" s="5"/>
      <c r="AJ562" s="5"/>
      <c r="AK562" s="5"/>
      <c r="AL562" s="5"/>
      <c r="AM562" s="5"/>
      <c r="AN562" s="5"/>
      <c r="AO562" s="5"/>
      <c r="AP562" s="5"/>
      <c r="AQ562" s="5"/>
      <c r="AR562" s="5"/>
      <c r="AS562" s="5"/>
    </row>
    <row r="563">
      <c r="A563" s="1298"/>
      <c r="B563" s="1235"/>
      <c r="C563" s="1274"/>
      <c r="D563" s="1274"/>
      <c r="E563" s="1274"/>
      <c r="F563" s="815"/>
      <c r="G563" s="972"/>
      <c r="H563" s="5"/>
      <c r="I563" s="5"/>
      <c r="J563" s="5"/>
      <c r="K563" s="5"/>
      <c r="L563" s="815"/>
      <c r="M563" s="1275"/>
      <c r="N563" s="815"/>
      <c r="O563" s="815"/>
      <c r="P563" s="815"/>
      <c r="Q563" s="815"/>
      <c r="R563" s="815"/>
      <c r="S563" s="815"/>
      <c r="T563" s="815"/>
      <c r="U563" s="815"/>
      <c r="V563" s="815"/>
      <c r="W563" s="5"/>
      <c r="X563" s="815"/>
      <c r="Y563" s="815"/>
      <c r="Z563" s="815"/>
      <c r="AA563" s="815"/>
      <c r="AB563" s="5"/>
      <c r="AC563" s="5"/>
      <c r="AD563" s="815"/>
      <c r="AE563" s="815"/>
      <c r="AF563" s="815"/>
      <c r="AG563" s="5"/>
      <c r="AH563" s="815"/>
      <c r="AI563" s="5"/>
      <c r="AJ563" s="5"/>
      <c r="AK563" s="5"/>
      <c r="AL563" s="5"/>
      <c r="AM563" s="5"/>
      <c r="AN563" s="5"/>
      <c r="AO563" s="5"/>
      <c r="AP563" s="5"/>
      <c r="AQ563" s="5"/>
      <c r="AR563" s="5"/>
      <c r="AS563" s="5"/>
    </row>
    <row r="564">
      <c r="A564" s="1298"/>
      <c r="B564" s="1235"/>
      <c r="C564" s="1274"/>
      <c r="D564" s="1274"/>
      <c r="E564" s="1274"/>
      <c r="F564" s="815"/>
      <c r="G564" s="972"/>
      <c r="H564" s="5"/>
      <c r="I564" s="5"/>
      <c r="J564" s="5"/>
      <c r="K564" s="5"/>
      <c r="L564" s="815"/>
      <c r="M564" s="1275"/>
      <c r="N564" s="815"/>
      <c r="O564" s="815"/>
      <c r="P564" s="815"/>
      <c r="Q564" s="815"/>
      <c r="R564" s="815"/>
      <c r="S564" s="815"/>
      <c r="T564" s="815"/>
      <c r="U564" s="815"/>
      <c r="V564" s="815"/>
      <c r="W564" s="5"/>
      <c r="X564" s="815"/>
      <c r="Y564" s="815"/>
      <c r="Z564" s="815"/>
      <c r="AA564" s="815"/>
      <c r="AB564" s="5"/>
      <c r="AC564" s="5"/>
      <c r="AD564" s="815"/>
      <c r="AE564" s="815"/>
      <c r="AF564" s="815"/>
      <c r="AG564" s="5"/>
      <c r="AH564" s="815"/>
      <c r="AI564" s="5"/>
      <c r="AJ564" s="5"/>
      <c r="AK564" s="5"/>
      <c r="AL564" s="5"/>
      <c r="AM564" s="5"/>
      <c r="AN564" s="5"/>
      <c r="AO564" s="5"/>
      <c r="AP564" s="5"/>
      <c r="AQ564" s="5"/>
      <c r="AR564" s="5"/>
      <c r="AS564" s="5"/>
    </row>
    <row r="565">
      <c r="A565" s="1298"/>
      <c r="B565" s="1235"/>
      <c r="C565" s="1274"/>
      <c r="D565" s="1274"/>
      <c r="E565" s="1274"/>
      <c r="F565" s="815"/>
      <c r="G565" s="972"/>
      <c r="H565" s="5"/>
      <c r="I565" s="5"/>
      <c r="J565" s="5"/>
      <c r="K565" s="5"/>
      <c r="L565" s="815"/>
      <c r="M565" s="1275"/>
      <c r="N565" s="815"/>
      <c r="O565" s="815"/>
      <c r="P565" s="815"/>
      <c r="Q565" s="815"/>
      <c r="R565" s="815"/>
      <c r="S565" s="815"/>
      <c r="T565" s="815"/>
      <c r="U565" s="815"/>
      <c r="V565" s="815"/>
      <c r="W565" s="5"/>
      <c r="X565" s="815"/>
      <c r="Y565" s="815"/>
      <c r="Z565" s="815"/>
      <c r="AA565" s="815"/>
      <c r="AB565" s="5"/>
      <c r="AC565" s="5"/>
      <c r="AD565" s="815"/>
      <c r="AE565" s="815"/>
      <c r="AF565" s="815"/>
      <c r="AG565" s="5"/>
      <c r="AH565" s="815"/>
      <c r="AI565" s="5"/>
      <c r="AJ565" s="5"/>
      <c r="AK565" s="5"/>
      <c r="AL565" s="5"/>
      <c r="AM565" s="5"/>
      <c r="AN565" s="5"/>
      <c r="AO565" s="5"/>
      <c r="AP565" s="5"/>
      <c r="AQ565" s="5"/>
      <c r="AR565" s="5"/>
      <c r="AS565" s="5"/>
    </row>
    <row r="566">
      <c r="A566" s="1298"/>
      <c r="B566" s="1235"/>
      <c r="C566" s="1274"/>
      <c r="D566" s="1274"/>
      <c r="E566" s="1274"/>
      <c r="F566" s="815"/>
      <c r="G566" s="972"/>
      <c r="H566" s="5"/>
      <c r="I566" s="5"/>
      <c r="J566" s="5"/>
      <c r="K566" s="5"/>
      <c r="L566" s="815"/>
      <c r="M566" s="1275"/>
      <c r="N566" s="815"/>
      <c r="O566" s="815"/>
      <c r="P566" s="815"/>
      <c r="Q566" s="815"/>
      <c r="R566" s="815"/>
      <c r="S566" s="815"/>
      <c r="T566" s="815"/>
      <c r="U566" s="815"/>
      <c r="V566" s="815"/>
      <c r="W566" s="5"/>
      <c r="X566" s="815"/>
      <c r="Y566" s="815"/>
      <c r="Z566" s="815"/>
      <c r="AA566" s="815"/>
      <c r="AB566" s="5"/>
      <c r="AC566" s="5"/>
      <c r="AD566" s="815"/>
      <c r="AE566" s="815"/>
      <c r="AF566" s="815"/>
      <c r="AG566" s="5"/>
      <c r="AH566" s="815"/>
      <c r="AI566" s="5"/>
      <c r="AJ566" s="5"/>
      <c r="AK566" s="5"/>
      <c r="AL566" s="5"/>
      <c r="AM566" s="5"/>
      <c r="AN566" s="5"/>
      <c r="AO566" s="5"/>
      <c r="AP566" s="5"/>
      <c r="AQ566" s="5"/>
      <c r="AR566" s="5"/>
      <c r="AS566" s="5"/>
    </row>
    <row r="567">
      <c r="A567" s="1298"/>
      <c r="B567" s="1235"/>
      <c r="C567" s="1274"/>
      <c r="D567" s="1274"/>
      <c r="E567" s="1274"/>
      <c r="F567" s="815"/>
      <c r="G567" s="972"/>
      <c r="H567" s="5"/>
      <c r="I567" s="5"/>
      <c r="J567" s="5"/>
      <c r="K567" s="5"/>
      <c r="L567" s="815"/>
      <c r="M567" s="1275"/>
      <c r="N567" s="815"/>
      <c r="O567" s="815"/>
      <c r="P567" s="815"/>
      <c r="Q567" s="815"/>
      <c r="R567" s="815"/>
      <c r="S567" s="815"/>
      <c r="T567" s="815"/>
      <c r="U567" s="815"/>
      <c r="V567" s="815"/>
      <c r="W567" s="5"/>
      <c r="X567" s="815"/>
      <c r="Y567" s="815"/>
      <c r="Z567" s="815"/>
      <c r="AA567" s="815"/>
      <c r="AB567" s="5"/>
      <c r="AC567" s="5"/>
      <c r="AD567" s="815"/>
      <c r="AE567" s="815"/>
      <c r="AF567" s="815"/>
      <c r="AG567" s="5"/>
      <c r="AH567" s="815"/>
      <c r="AI567" s="5"/>
      <c r="AJ567" s="5"/>
      <c r="AK567" s="5"/>
      <c r="AL567" s="5"/>
      <c r="AM567" s="5"/>
      <c r="AN567" s="5"/>
      <c r="AO567" s="5"/>
      <c r="AP567" s="5"/>
      <c r="AQ567" s="5"/>
      <c r="AR567" s="5"/>
      <c r="AS567" s="5"/>
    </row>
    <row r="568">
      <c r="A568" s="1298"/>
      <c r="B568" s="1235"/>
      <c r="C568" s="1274"/>
      <c r="D568" s="1274"/>
      <c r="E568" s="1274"/>
      <c r="F568" s="815"/>
      <c r="G568" s="972"/>
      <c r="H568" s="5"/>
      <c r="I568" s="5"/>
      <c r="J568" s="5"/>
      <c r="K568" s="5"/>
      <c r="L568" s="815"/>
      <c r="M568" s="1275"/>
      <c r="N568" s="815"/>
      <c r="O568" s="815"/>
      <c r="P568" s="815"/>
      <c r="Q568" s="815"/>
      <c r="R568" s="815"/>
      <c r="S568" s="815"/>
      <c r="T568" s="815"/>
      <c r="U568" s="815"/>
      <c r="V568" s="815"/>
      <c r="W568" s="5"/>
      <c r="X568" s="815"/>
      <c r="Y568" s="815"/>
      <c r="Z568" s="815"/>
      <c r="AA568" s="815"/>
      <c r="AB568" s="5"/>
      <c r="AC568" s="5"/>
      <c r="AD568" s="815"/>
      <c r="AE568" s="815"/>
      <c r="AF568" s="815"/>
      <c r="AG568" s="5"/>
      <c r="AH568" s="815"/>
      <c r="AI568" s="5"/>
      <c r="AJ568" s="5"/>
      <c r="AK568" s="5"/>
      <c r="AL568" s="5"/>
      <c r="AM568" s="5"/>
      <c r="AN568" s="5"/>
      <c r="AO568" s="5"/>
      <c r="AP568" s="5"/>
      <c r="AQ568" s="5"/>
      <c r="AR568" s="5"/>
      <c r="AS568" s="5"/>
    </row>
    <row r="569">
      <c r="A569" s="1298"/>
      <c r="B569" s="1235"/>
      <c r="C569" s="1274"/>
      <c r="D569" s="1274"/>
      <c r="E569" s="1274"/>
      <c r="F569" s="815"/>
      <c r="G569" s="972"/>
      <c r="H569" s="5"/>
      <c r="I569" s="5"/>
      <c r="J569" s="5"/>
      <c r="K569" s="5"/>
      <c r="L569" s="815"/>
      <c r="M569" s="1275"/>
      <c r="N569" s="815"/>
      <c r="O569" s="815"/>
      <c r="P569" s="815"/>
      <c r="Q569" s="815"/>
      <c r="R569" s="815"/>
      <c r="S569" s="815"/>
      <c r="T569" s="815"/>
      <c r="U569" s="815"/>
      <c r="V569" s="815"/>
      <c r="W569" s="5"/>
      <c r="X569" s="815"/>
      <c r="Y569" s="815"/>
      <c r="Z569" s="815"/>
      <c r="AA569" s="815"/>
      <c r="AB569" s="5"/>
      <c r="AC569" s="5"/>
      <c r="AD569" s="815"/>
      <c r="AE569" s="815"/>
      <c r="AF569" s="815"/>
      <c r="AG569" s="5"/>
      <c r="AH569" s="815"/>
      <c r="AI569" s="5"/>
      <c r="AJ569" s="5"/>
      <c r="AK569" s="5"/>
      <c r="AL569" s="5"/>
      <c r="AM569" s="5"/>
      <c r="AN569" s="5"/>
      <c r="AO569" s="5"/>
      <c r="AP569" s="5"/>
      <c r="AQ569" s="5"/>
      <c r="AR569" s="5"/>
      <c r="AS569" s="5"/>
    </row>
    <row r="570">
      <c r="A570" s="1298"/>
      <c r="B570" s="1235"/>
      <c r="C570" s="1274"/>
      <c r="D570" s="1274"/>
      <c r="E570" s="1274"/>
      <c r="F570" s="815"/>
      <c r="G570" s="972"/>
      <c r="H570" s="5"/>
      <c r="I570" s="5"/>
      <c r="J570" s="5"/>
      <c r="K570" s="5"/>
      <c r="L570" s="815"/>
      <c r="M570" s="1275"/>
      <c r="N570" s="815"/>
      <c r="O570" s="815"/>
      <c r="P570" s="815"/>
      <c r="Q570" s="815"/>
      <c r="R570" s="815"/>
      <c r="S570" s="815"/>
      <c r="T570" s="815"/>
      <c r="U570" s="815"/>
      <c r="V570" s="815"/>
      <c r="W570" s="5"/>
      <c r="X570" s="815"/>
      <c r="Y570" s="815"/>
      <c r="Z570" s="815"/>
      <c r="AA570" s="815"/>
      <c r="AB570" s="5"/>
      <c r="AC570" s="5"/>
      <c r="AD570" s="815"/>
      <c r="AE570" s="815"/>
      <c r="AF570" s="815"/>
      <c r="AG570" s="5"/>
      <c r="AH570" s="815"/>
      <c r="AI570" s="5"/>
      <c r="AJ570" s="5"/>
      <c r="AK570" s="5"/>
      <c r="AL570" s="5"/>
      <c r="AM570" s="5"/>
      <c r="AN570" s="5"/>
      <c r="AO570" s="5"/>
      <c r="AP570" s="5"/>
      <c r="AQ570" s="5"/>
      <c r="AR570" s="5"/>
      <c r="AS570" s="5"/>
    </row>
    <row r="571">
      <c r="A571" s="1298"/>
      <c r="B571" s="1235"/>
      <c r="C571" s="1274"/>
      <c r="D571" s="1274"/>
      <c r="E571" s="1274"/>
      <c r="F571" s="815"/>
      <c r="G571" s="972"/>
      <c r="H571" s="5"/>
      <c r="I571" s="5"/>
      <c r="J571" s="5"/>
      <c r="K571" s="5"/>
      <c r="L571" s="815"/>
      <c r="M571" s="1275"/>
      <c r="N571" s="815"/>
      <c r="O571" s="815"/>
      <c r="P571" s="815"/>
      <c r="Q571" s="815"/>
      <c r="R571" s="815"/>
      <c r="S571" s="815"/>
      <c r="T571" s="815"/>
      <c r="U571" s="815"/>
      <c r="V571" s="815"/>
      <c r="W571" s="5"/>
      <c r="X571" s="815"/>
      <c r="Y571" s="815"/>
      <c r="Z571" s="815"/>
      <c r="AA571" s="815"/>
      <c r="AB571" s="5"/>
      <c r="AC571" s="5"/>
      <c r="AD571" s="815"/>
      <c r="AE571" s="815"/>
      <c r="AF571" s="815"/>
      <c r="AG571" s="5"/>
      <c r="AH571" s="815"/>
      <c r="AI571" s="5"/>
      <c r="AJ571" s="5"/>
      <c r="AK571" s="5"/>
      <c r="AL571" s="5"/>
      <c r="AM571" s="5"/>
      <c r="AN571" s="5"/>
      <c r="AO571" s="5"/>
      <c r="AP571" s="5"/>
      <c r="AQ571" s="5"/>
      <c r="AR571" s="5"/>
      <c r="AS571" s="5"/>
    </row>
    <row r="572">
      <c r="A572" s="1298"/>
      <c r="B572" s="1235"/>
      <c r="C572" s="1274"/>
      <c r="D572" s="1274"/>
      <c r="E572" s="1274"/>
      <c r="F572" s="815"/>
      <c r="G572" s="972"/>
      <c r="H572" s="5"/>
      <c r="I572" s="5"/>
      <c r="J572" s="5"/>
      <c r="K572" s="5"/>
      <c r="L572" s="815"/>
      <c r="M572" s="1275"/>
      <c r="N572" s="815"/>
      <c r="O572" s="815"/>
      <c r="P572" s="815"/>
      <c r="Q572" s="815"/>
      <c r="R572" s="815"/>
      <c r="S572" s="815"/>
      <c r="T572" s="815"/>
      <c r="U572" s="815"/>
      <c r="V572" s="815"/>
      <c r="W572" s="5"/>
      <c r="X572" s="815"/>
      <c r="Y572" s="815"/>
      <c r="Z572" s="815"/>
      <c r="AA572" s="815"/>
      <c r="AB572" s="5"/>
      <c r="AC572" s="5"/>
      <c r="AD572" s="815"/>
      <c r="AE572" s="815"/>
      <c r="AF572" s="815"/>
      <c r="AG572" s="5"/>
      <c r="AH572" s="815"/>
      <c r="AI572" s="5"/>
      <c r="AJ572" s="5"/>
      <c r="AK572" s="5"/>
      <c r="AL572" s="5"/>
      <c r="AM572" s="5"/>
      <c r="AN572" s="5"/>
      <c r="AO572" s="5"/>
      <c r="AP572" s="5"/>
      <c r="AQ572" s="5"/>
      <c r="AR572" s="5"/>
      <c r="AS572" s="5"/>
    </row>
    <row r="573">
      <c r="A573" s="1298"/>
      <c r="B573" s="1235"/>
      <c r="C573" s="1274"/>
      <c r="D573" s="1274"/>
      <c r="E573" s="1274"/>
      <c r="F573" s="815"/>
      <c r="G573" s="972"/>
      <c r="H573" s="5"/>
      <c r="I573" s="5"/>
      <c r="J573" s="5"/>
      <c r="K573" s="5"/>
      <c r="L573" s="815"/>
      <c r="M573" s="1275"/>
      <c r="N573" s="815"/>
      <c r="O573" s="815"/>
      <c r="P573" s="815"/>
      <c r="Q573" s="815"/>
      <c r="R573" s="815"/>
      <c r="S573" s="815"/>
      <c r="T573" s="815"/>
      <c r="U573" s="815"/>
      <c r="V573" s="815"/>
      <c r="W573" s="5"/>
      <c r="X573" s="815"/>
      <c r="Y573" s="815"/>
      <c r="Z573" s="815"/>
      <c r="AA573" s="815"/>
      <c r="AB573" s="5"/>
      <c r="AC573" s="5"/>
      <c r="AD573" s="815"/>
      <c r="AE573" s="815"/>
      <c r="AF573" s="815"/>
      <c r="AG573" s="5"/>
      <c r="AH573" s="815"/>
      <c r="AI573" s="5"/>
      <c r="AJ573" s="5"/>
      <c r="AK573" s="5"/>
      <c r="AL573" s="5"/>
      <c r="AM573" s="5"/>
      <c r="AN573" s="5"/>
      <c r="AO573" s="5"/>
      <c r="AP573" s="5"/>
      <c r="AQ573" s="5"/>
      <c r="AR573" s="5"/>
      <c r="AS573" s="5"/>
    </row>
    <row r="574">
      <c r="A574" s="1298"/>
      <c r="B574" s="1235"/>
      <c r="C574" s="1274"/>
      <c r="D574" s="1274"/>
      <c r="E574" s="1274"/>
      <c r="F574" s="815"/>
      <c r="G574" s="972"/>
      <c r="H574" s="5"/>
      <c r="I574" s="5"/>
      <c r="J574" s="5"/>
      <c r="K574" s="5"/>
      <c r="L574" s="815"/>
      <c r="M574" s="1275"/>
      <c r="N574" s="815"/>
      <c r="O574" s="815"/>
      <c r="P574" s="815"/>
      <c r="Q574" s="815"/>
      <c r="R574" s="815"/>
      <c r="S574" s="815"/>
      <c r="T574" s="815"/>
      <c r="U574" s="815"/>
      <c r="V574" s="815"/>
      <c r="W574" s="5"/>
      <c r="X574" s="815"/>
      <c r="Y574" s="815"/>
      <c r="Z574" s="815"/>
      <c r="AA574" s="815"/>
      <c r="AB574" s="5"/>
      <c r="AC574" s="5"/>
      <c r="AD574" s="815"/>
      <c r="AE574" s="815"/>
      <c r="AF574" s="815"/>
      <c r="AG574" s="5"/>
      <c r="AH574" s="815"/>
      <c r="AI574" s="5"/>
      <c r="AJ574" s="5"/>
      <c r="AK574" s="5"/>
      <c r="AL574" s="5"/>
      <c r="AM574" s="5"/>
      <c r="AN574" s="5"/>
      <c r="AO574" s="5"/>
      <c r="AP574" s="5"/>
      <c r="AQ574" s="5"/>
      <c r="AR574" s="5"/>
      <c r="AS574" s="5"/>
    </row>
    <row r="575">
      <c r="A575" s="1298"/>
      <c r="B575" s="1235"/>
      <c r="C575" s="1274"/>
      <c r="D575" s="1274"/>
      <c r="E575" s="1274"/>
      <c r="F575" s="815"/>
      <c r="G575" s="972"/>
      <c r="H575" s="5"/>
      <c r="I575" s="5"/>
      <c r="J575" s="5"/>
      <c r="K575" s="5"/>
      <c r="L575" s="815"/>
      <c r="M575" s="1275"/>
      <c r="N575" s="815"/>
      <c r="O575" s="815"/>
      <c r="P575" s="815"/>
      <c r="Q575" s="815"/>
      <c r="R575" s="815"/>
      <c r="S575" s="815"/>
      <c r="T575" s="815"/>
      <c r="U575" s="815"/>
      <c r="V575" s="815"/>
      <c r="W575" s="5"/>
      <c r="X575" s="815"/>
      <c r="Y575" s="815"/>
      <c r="Z575" s="815"/>
      <c r="AA575" s="815"/>
      <c r="AB575" s="5"/>
      <c r="AC575" s="5"/>
      <c r="AD575" s="815"/>
      <c r="AE575" s="815"/>
      <c r="AF575" s="815"/>
      <c r="AG575" s="5"/>
      <c r="AH575" s="815"/>
      <c r="AI575" s="5"/>
      <c r="AJ575" s="5"/>
      <c r="AK575" s="5"/>
      <c r="AL575" s="5"/>
      <c r="AM575" s="5"/>
      <c r="AN575" s="5"/>
      <c r="AO575" s="5"/>
      <c r="AP575" s="5"/>
      <c r="AQ575" s="5"/>
      <c r="AR575" s="5"/>
      <c r="AS575" s="5"/>
    </row>
    <row r="576">
      <c r="A576" s="1298"/>
      <c r="B576" s="1235"/>
      <c r="C576" s="1274"/>
      <c r="D576" s="1274"/>
      <c r="E576" s="1274"/>
      <c r="F576" s="815"/>
      <c r="G576" s="972"/>
      <c r="H576" s="5"/>
      <c r="I576" s="5"/>
      <c r="J576" s="5"/>
      <c r="K576" s="5"/>
      <c r="L576" s="815"/>
      <c r="M576" s="1275"/>
      <c r="N576" s="815"/>
      <c r="O576" s="815"/>
      <c r="P576" s="815"/>
      <c r="Q576" s="815"/>
      <c r="R576" s="815"/>
      <c r="S576" s="815"/>
      <c r="T576" s="815"/>
      <c r="U576" s="815"/>
      <c r="V576" s="815"/>
      <c r="W576" s="5"/>
      <c r="X576" s="815"/>
      <c r="Y576" s="815"/>
      <c r="Z576" s="815"/>
      <c r="AA576" s="815"/>
      <c r="AB576" s="5"/>
      <c r="AC576" s="5"/>
      <c r="AD576" s="815"/>
      <c r="AE576" s="815"/>
      <c r="AF576" s="815"/>
      <c r="AG576" s="5"/>
      <c r="AH576" s="815"/>
      <c r="AI576" s="5"/>
      <c r="AJ576" s="5"/>
      <c r="AK576" s="5"/>
      <c r="AL576" s="5"/>
      <c r="AM576" s="5"/>
      <c r="AN576" s="5"/>
      <c r="AO576" s="5"/>
      <c r="AP576" s="5"/>
      <c r="AQ576" s="5"/>
      <c r="AR576" s="5"/>
      <c r="AS576" s="5"/>
    </row>
    <row r="577">
      <c r="A577" s="1298"/>
      <c r="B577" s="1235"/>
      <c r="C577" s="1274"/>
      <c r="D577" s="1274"/>
      <c r="E577" s="1274"/>
      <c r="F577" s="815"/>
      <c r="G577" s="972"/>
      <c r="H577" s="5"/>
      <c r="I577" s="5"/>
      <c r="J577" s="5"/>
      <c r="K577" s="5"/>
      <c r="L577" s="815"/>
      <c r="M577" s="1275"/>
      <c r="N577" s="815"/>
      <c r="O577" s="815"/>
      <c r="P577" s="815"/>
      <c r="Q577" s="815"/>
      <c r="R577" s="815"/>
      <c r="S577" s="815"/>
      <c r="T577" s="815"/>
      <c r="U577" s="815"/>
      <c r="V577" s="815"/>
      <c r="W577" s="5"/>
      <c r="X577" s="815"/>
      <c r="Y577" s="815"/>
      <c r="Z577" s="815"/>
      <c r="AA577" s="815"/>
      <c r="AB577" s="5"/>
      <c r="AC577" s="5"/>
      <c r="AD577" s="815"/>
      <c r="AE577" s="815"/>
      <c r="AF577" s="815"/>
      <c r="AG577" s="5"/>
      <c r="AH577" s="815"/>
      <c r="AI577" s="5"/>
      <c r="AJ577" s="5"/>
      <c r="AK577" s="5"/>
      <c r="AL577" s="5"/>
      <c r="AM577" s="5"/>
      <c r="AN577" s="5"/>
      <c r="AO577" s="5"/>
      <c r="AP577" s="5"/>
      <c r="AQ577" s="5"/>
      <c r="AR577" s="5"/>
      <c r="AS577" s="5"/>
    </row>
    <row r="578">
      <c r="A578" s="1298"/>
      <c r="B578" s="1235"/>
      <c r="C578" s="1274"/>
      <c r="D578" s="1274"/>
      <c r="E578" s="1274"/>
      <c r="F578" s="815"/>
      <c r="G578" s="972"/>
      <c r="H578" s="5"/>
      <c r="I578" s="5"/>
      <c r="J578" s="5"/>
      <c r="K578" s="5"/>
      <c r="L578" s="815"/>
      <c r="M578" s="1275"/>
      <c r="N578" s="815"/>
      <c r="O578" s="815"/>
      <c r="P578" s="815"/>
      <c r="Q578" s="815"/>
      <c r="R578" s="815"/>
      <c r="S578" s="815"/>
      <c r="T578" s="815"/>
      <c r="U578" s="815"/>
      <c r="V578" s="815"/>
      <c r="W578" s="5"/>
      <c r="X578" s="815"/>
      <c r="Y578" s="815"/>
      <c r="Z578" s="815"/>
      <c r="AA578" s="815"/>
      <c r="AB578" s="5"/>
      <c r="AC578" s="5"/>
      <c r="AD578" s="815"/>
      <c r="AE578" s="815"/>
      <c r="AF578" s="815"/>
      <c r="AG578" s="5"/>
      <c r="AH578" s="815"/>
      <c r="AI578" s="5"/>
      <c r="AJ578" s="5"/>
      <c r="AK578" s="5"/>
      <c r="AL578" s="5"/>
      <c r="AM578" s="5"/>
      <c r="AN578" s="5"/>
      <c r="AO578" s="5"/>
      <c r="AP578" s="5"/>
      <c r="AQ578" s="5"/>
      <c r="AR578" s="5"/>
      <c r="AS578" s="5"/>
    </row>
    <row r="579">
      <c r="A579" s="1298"/>
      <c r="B579" s="1235"/>
      <c r="C579" s="1274"/>
      <c r="D579" s="1274"/>
      <c r="E579" s="1274"/>
      <c r="F579" s="815"/>
      <c r="G579" s="972"/>
      <c r="H579" s="5"/>
      <c r="I579" s="5"/>
      <c r="J579" s="5"/>
      <c r="K579" s="5"/>
      <c r="L579" s="815"/>
      <c r="M579" s="1275"/>
      <c r="N579" s="815"/>
      <c r="O579" s="815"/>
      <c r="P579" s="815"/>
      <c r="Q579" s="815"/>
      <c r="R579" s="815"/>
      <c r="S579" s="815"/>
      <c r="T579" s="815"/>
      <c r="U579" s="815"/>
      <c r="V579" s="815"/>
      <c r="W579" s="5"/>
      <c r="X579" s="815"/>
      <c r="Y579" s="815"/>
      <c r="Z579" s="815"/>
      <c r="AA579" s="815"/>
      <c r="AB579" s="5"/>
      <c r="AC579" s="5"/>
      <c r="AD579" s="815"/>
      <c r="AE579" s="815"/>
      <c r="AF579" s="815"/>
      <c r="AG579" s="5"/>
      <c r="AH579" s="815"/>
      <c r="AI579" s="5"/>
      <c r="AJ579" s="5"/>
      <c r="AK579" s="5"/>
      <c r="AL579" s="5"/>
      <c r="AM579" s="5"/>
      <c r="AN579" s="5"/>
      <c r="AO579" s="5"/>
      <c r="AP579" s="5"/>
      <c r="AQ579" s="5"/>
      <c r="AR579" s="5"/>
      <c r="AS579" s="5"/>
    </row>
    <row r="580">
      <c r="A580" s="1298"/>
      <c r="B580" s="1235"/>
      <c r="C580" s="1274"/>
      <c r="D580" s="1274"/>
      <c r="E580" s="1274"/>
      <c r="F580" s="815"/>
      <c r="G580" s="972"/>
      <c r="H580" s="5"/>
      <c r="I580" s="5"/>
      <c r="J580" s="5"/>
      <c r="K580" s="5"/>
      <c r="L580" s="815"/>
      <c r="M580" s="1275"/>
      <c r="N580" s="815"/>
      <c r="O580" s="815"/>
      <c r="P580" s="815"/>
      <c r="Q580" s="815"/>
      <c r="R580" s="815"/>
      <c r="S580" s="815"/>
      <c r="T580" s="815"/>
      <c r="U580" s="815"/>
      <c r="V580" s="815"/>
      <c r="W580" s="5"/>
      <c r="X580" s="815"/>
      <c r="Y580" s="815"/>
      <c r="Z580" s="815"/>
      <c r="AA580" s="815"/>
      <c r="AB580" s="5"/>
      <c r="AC580" s="5"/>
      <c r="AD580" s="815"/>
      <c r="AE580" s="815"/>
      <c r="AF580" s="815"/>
      <c r="AG580" s="5"/>
      <c r="AH580" s="815"/>
      <c r="AI580" s="5"/>
      <c r="AJ580" s="5"/>
      <c r="AK580" s="5"/>
      <c r="AL580" s="5"/>
      <c r="AM580" s="5"/>
      <c r="AN580" s="5"/>
      <c r="AO580" s="5"/>
      <c r="AP580" s="5"/>
      <c r="AQ580" s="5"/>
      <c r="AR580" s="5"/>
      <c r="AS580" s="5"/>
    </row>
    <row r="581">
      <c r="A581" s="1298"/>
      <c r="B581" s="1235"/>
      <c r="C581" s="1274"/>
      <c r="D581" s="1274"/>
      <c r="E581" s="1274"/>
      <c r="F581" s="815"/>
      <c r="G581" s="972"/>
      <c r="H581" s="5"/>
      <c r="I581" s="5"/>
      <c r="J581" s="5"/>
      <c r="K581" s="5"/>
      <c r="L581" s="815"/>
      <c r="M581" s="1275"/>
      <c r="N581" s="815"/>
      <c r="O581" s="815"/>
      <c r="P581" s="815"/>
      <c r="Q581" s="815"/>
      <c r="R581" s="815"/>
      <c r="S581" s="815"/>
      <c r="T581" s="815"/>
      <c r="U581" s="815"/>
      <c r="V581" s="815"/>
      <c r="W581" s="5"/>
      <c r="X581" s="815"/>
      <c r="Y581" s="815"/>
      <c r="Z581" s="815"/>
      <c r="AA581" s="815"/>
      <c r="AB581" s="5"/>
      <c r="AC581" s="5"/>
      <c r="AD581" s="815"/>
      <c r="AE581" s="815"/>
      <c r="AF581" s="815"/>
      <c r="AG581" s="5"/>
      <c r="AH581" s="815"/>
      <c r="AI581" s="5"/>
      <c r="AJ581" s="5"/>
      <c r="AK581" s="5"/>
      <c r="AL581" s="5"/>
      <c r="AM581" s="5"/>
      <c r="AN581" s="5"/>
      <c r="AO581" s="5"/>
      <c r="AP581" s="5"/>
      <c r="AQ581" s="5"/>
      <c r="AR581" s="5"/>
      <c r="AS581" s="5"/>
    </row>
    <row r="582">
      <c r="A582" s="1298"/>
      <c r="B582" s="1235"/>
      <c r="C582" s="1274"/>
      <c r="D582" s="1274"/>
      <c r="E582" s="1274"/>
      <c r="F582" s="815"/>
      <c r="G582" s="972"/>
      <c r="H582" s="5"/>
      <c r="I582" s="5"/>
      <c r="J582" s="5"/>
      <c r="K582" s="5"/>
      <c r="L582" s="815"/>
      <c r="M582" s="1275"/>
      <c r="N582" s="815"/>
      <c r="O582" s="815"/>
      <c r="P582" s="815"/>
      <c r="Q582" s="815"/>
      <c r="R582" s="815"/>
      <c r="S582" s="815"/>
      <c r="T582" s="815"/>
      <c r="U582" s="815"/>
      <c r="V582" s="815"/>
      <c r="W582" s="5"/>
      <c r="X582" s="815"/>
      <c r="Y582" s="815"/>
      <c r="Z582" s="815"/>
      <c r="AA582" s="815"/>
      <c r="AB582" s="5"/>
      <c r="AC582" s="5"/>
      <c r="AD582" s="815"/>
      <c r="AE582" s="815"/>
      <c r="AF582" s="815"/>
      <c r="AG582" s="5"/>
      <c r="AH582" s="815"/>
      <c r="AI582" s="5"/>
      <c r="AJ582" s="5"/>
      <c r="AK582" s="5"/>
      <c r="AL582" s="5"/>
      <c r="AM582" s="5"/>
      <c r="AN582" s="5"/>
      <c r="AO582" s="5"/>
      <c r="AP582" s="5"/>
      <c r="AQ582" s="5"/>
      <c r="AR582" s="5"/>
      <c r="AS582" s="5"/>
    </row>
    <row r="583">
      <c r="A583" s="1298"/>
      <c r="B583" s="1235"/>
      <c r="C583" s="1274"/>
      <c r="D583" s="1274"/>
      <c r="E583" s="1274"/>
      <c r="F583" s="815"/>
      <c r="G583" s="972"/>
      <c r="H583" s="5"/>
      <c r="I583" s="5"/>
      <c r="J583" s="5"/>
      <c r="K583" s="5"/>
      <c r="L583" s="815"/>
      <c r="M583" s="1275"/>
      <c r="N583" s="815"/>
      <c r="O583" s="815"/>
      <c r="P583" s="815"/>
      <c r="Q583" s="815"/>
      <c r="R583" s="815"/>
      <c r="S583" s="815"/>
      <c r="T583" s="815"/>
      <c r="U583" s="815"/>
      <c r="V583" s="815"/>
      <c r="W583" s="5"/>
      <c r="X583" s="815"/>
      <c r="Y583" s="815"/>
      <c r="Z583" s="815"/>
      <c r="AA583" s="815"/>
      <c r="AB583" s="5"/>
      <c r="AC583" s="5"/>
      <c r="AD583" s="815"/>
      <c r="AE583" s="815"/>
      <c r="AF583" s="815"/>
      <c r="AG583" s="5"/>
      <c r="AH583" s="815"/>
      <c r="AI583" s="5"/>
      <c r="AJ583" s="5"/>
      <c r="AK583" s="5"/>
      <c r="AL583" s="5"/>
      <c r="AM583" s="5"/>
      <c r="AN583" s="5"/>
      <c r="AO583" s="5"/>
      <c r="AP583" s="5"/>
      <c r="AQ583" s="5"/>
      <c r="AR583" s="5"/>
      <c r="AS583" s="5"/>
    </row>
    <row r="584">
      <c r="A584" s="1298"/>
      <c r="B584" s="1235"/>
      <c r="C584" s="1274"/>
      <c r="D584" s="1274"/>
      <c r="E584" s="1274"/>
      <c r="F584" s="815"/>
      <c r="G584" s="972"/>
      <c r="H584" s="5"/>
      <c r="I584" s="5"/>
      <c r="J584" s="5"/>
      <c r="K584" s="5"/>
      <c r="L584" s="815"/>
      <c r="M584" s="1275"/>
      <c r="N584" s="815"/>
      <c r="O584" s="815"/>
      <c r="P584" s="815"/>
      <c r="Q584" s="815"/>
      <c r="R584" s="815"/>
      <c r="S584" s="815"/>
      <c r="T584" s="815"/>
      <c r="U584" s="815"/>
      <c r="V584" s="815"/>
      <c r="W584" s="5"/>
      <c r="X584" s="815"/>
      <c r="Y584" s="815"/>
      <c r="Z584" s="815"/>
      <c r="AA584" s="815"/>
      <c r="AB584" s="5"/>
      <c r="AC584" s="5"/>
      <c r="AD584" s="815"/>
      <c r="AE584" s="815"/>
      <c r="AF584" s="815"/>
      <c r="AG584" s="5"/>
      <c r="AH584" s="815"/>
      <c r="AI584" s="5"/>
      <c r="AJ584" s="5"/>
      <c r="AK584" s="5"/>
      <c r="AL584" s="5"/>
      <c r="AM584" s="5"/>
      <c r="AN584" s="5"/>
      <c r="AO584" s="5"/>
      <c r="AP584" s="5"/>
      <c r="AQ584" s="5"/>
      <c r="AR584" s="5"/>
      <c r="AS584" s="5"/>
    </row>
    <row r="585">
      <c r="A585" s="1298"/>
      <c r="B585" s="1235"/>
      <c r="C585" s="1274"/>
      <c r="D585" s="1274"/>
      <c r="E585" s="1274"/>
      <c r="F585" s="815"/>
      <c r="G585" s="972"/>
      <c r="H585" s="5"/>
      <c r="I585" s="5"/>
      <c r="J585" s="5"/>
      <c r="K585" s="5"/>
      <c r="L585" s="815"/>
      <c r="M585" s="1275"/>
      <c r="N585" s="815"/>
      <c r="O585" s="815"/>
      <c r="P585" s="815"/>
      <c r="Q585" s="815"/>
      <c r="R585" s="815"/>
      <c r="S585" s="815"/>
      <c r="T585" s="815"/>
      <c r="U585" s="815"/>
      <c r="V585" s="815"/>
      <c r="W585" s="5"/>
      <c r="X585" s="815"/>
      <c r="Y585" s="815"/>
      <c r="Z585" s="815"/>
      <c r="AA585" s="815"/>
      <c r="AB585" s="5"/>
      <c r="AC585" s="5"/>
      <c r="AD585" s="815"/>
      <c r="AE585" s="815"/>
      <c r="AF585" s="815"/>
      <c r="AG585" s="5"/>
      <c r="AH585" s="815"/>
      <c r="AI585" s="5"/>
      <c r="AJ585" s="5"/>
      <c r="AK585" s="5"/>
      <c r="AL585" s="5"/>
      <c r="AM585" s="5"/>
      <c r="AN585" s="5"/>
      <c r="AO585" s="5"/>
      <c r="AP585" s="5"/>
      <c r="AQ585" s="5"/>
      <c r="AR585" s="5"/>
      <c r="AS585" s="5"/>
    </row>
    <row r="586">
      <c r="A586" s="1298"/>
      <c r="B586" s="1235"/>
      <c r="C586" s="1274"/>
      <c r="D586" s="1274"/>
      <c r="E586" s="1274"/>
      <c r="F586" s="815"/>
      <c r="G586" s="972"/>
      <c r="H586" s="5"/>
      <c r="I586" s="5"/>
      <c r="J586" s="5"/>
      <c r="K586" s="5"/>
      <c r="L586" s="815"/>
      <c r="M586" s="1275"/>
      <c r="N586" s="815"/>
      <c r="O586" s="815"/>
      <c r="P586" s="815"/>
      <c r="Q586" s="815"/>
      <c r="R586" s="815"/>
      <c r="S586" s="815"/>
      <c r="T586" s="815"/>
      <c r="U586" s="815"/>
      <c r="V586" s="815"/>
      <c r="W586" s="5"/>
      <c r="X586" s="815"/>
      <c r="Y586" s="815"/>
      <c r="Z586" s="815"/>
      <c r="AA586" s="815"/>
      <c r="AB586" s="5"/>
      <c r="AC586" s="5"/>
      <c r="AD586" s="815"/>
      <c r="AE586" s="815"/>
      <c r="AF586" s="815"/>
      <c r="AG586" s="5"/>
      <c r="AH586" s="815"/>
      <c r="AI586" s="5"/>
      <c r="AJ586" s="5"/>
      <c r="AK586" s="5"/>
      <c r="AL586" s="5"/>
      <c r="AM586" s="5"/>
      <c r="AN586" s="5"/>
      <c r="AO586" s="5"/>
      <c r="AP586" s="5"/>
      <c r="AQ586" s="5"/>
      <c r="AR586" s="5"/>
      <c r="AS586" s="5"/>
    </row>
    <row r="587">
      <c r="A587" s="1298"/>
      <c r="B587" s="1235"/>
      <c r="C587" s="1274"/>
      <c r="D587" s="1274"/>
      <c r="E587" s="1274"/>
      <c r="F587" s="815"/>
      <c r="G587" s="972"/>
      <c r="H587" s="5"/>
      <c r="I587" s="5"/>
      <c r="J587" s="5"/>
      <c r="K587" s="5"/>
      <c r="L587" s="815"/>
      <c r="M587" s="1275"/>
      <c r="N587" s="815"/>
      <c r="O587" s="815"/>
      <c r="P587" s="815"/>
      <c r="Q587" s="815"/>
      <c r="R587" s="815"/>
      <c r="S587" s="815"/>
      <c r="T587" s="815"/>
      <c r="U587" s="815"/>
      <c r="V587" s="815"/>
      <c r="W587" s="5"/>
      <c r="X587" s="815"/>
      <c r="Y587" s="815"/>
      <c r="Z587" s="815"/>
      <c r="AA587" s="815"/>
      <c r="AB587" s="5"/>
      <c r="AC587" s="5"/>
      <c r="AD587" s="815"/>
      <c r="AE587" s="815"/>
      <c r="AF587" s="815"/>
      <c r="AG587" s="5"/>
      <c r="AH587" s="815"/>
      <c r="AI587" s="5"/>
      <c r="AJ587" s="5"/>
      <c r="AK587" s="5"/>
      <c r="AL587" s="5"/>
      <c r="AM587" s="5"/>
      <c r="AN587" s="5"/>
      <c r="AO587" s="5"/>
      <c r="AP587" s="5"/>
      <c r="AQ587" s="5"/>
      <c r="AR587" s="5"/>
      <c r="AS587" s="5"/>
    </row>
    <row r="588">
      <c r="A588" s="1298"/>
      <c r="B588" s="1235"/>
      <c r="C588" s="1274"/>
      <c r="D588" s="1274"/>
      <c r="E588" s="1274"/>
      <c r="F588" s="815"/>
      <c r="G588" s="972"/>
      <c r="H588" s="5"/>
      <c r="I588" s="5"/>
      <c r="J588" s="5"/>
      <c r="K588" s="5"/>
      <c r="L588" s="815"/>
      <c r="M588" s="1275"/>
      <c r="N588" s="815"/>
      <c r="O588" s="815"/>
      <c r="P588" s="815"/>
      <c r="Q588" s="815"/>
      <c r="R588" s="815"/>
      <c r="S588" s="815"/>
      <c r="T588" s="815"/>
      <c r="U588" s="815"/>
      <c r="V588" s="815"/>
      <c r="W588" s="5"/>
      <c r="X588" s="815"/>
      <c r="Y588" s="815"/>
      <c r="Z588" s="815"/>
      <c r="AA588" s="815"/>
      <c r="AB588" s="5"/>
      <c r="AC588" s="5"/>
      <c r="AD588" s="815"/>
      <c r="AE588" s="815"/>
      <c r="AF588" s="815"/>
      <c r="AG588" s="5"/>
      <c r="AH588" s="815"/>
      <c r="AI588" s="5"/>
      <c r="AJ588" s="5"/>
      <c r="AK588" s="5"/>
      <c r="AL588" s="5"/>
      <c r="AM588" s="5"/>
      <c r="AN588" s="5"/>
      <c r="AO588" s="5"/>
      <c r="AP588" s="5"/>
      <c r="AQ588" s="5"/>
      <c r="AR588" s="5"/>
      <c r="AS588" s="5"/>
    </row>
    <row r="589">
      <c r="A589" s="1298"/>
      <c r="B589" s="1235"/>
      <c r="C589" s="1274"/>
      <c r="D589" s="1274"/>
      <c r="E589" s="1274"/>
      <c r="F589" s="815"/>
      <c r="G589" s="972"/>
      <c r="H589" s="5"/>
      <c r="I589" s="5"/>
      <c r="J589" s="5"/>
      <c r="K589" s="5"/>
      <c r="L589" s="815"/>
      <c r="M589" s="1275"/>
      <c r="N589" s="815"/>
      <c r="O589" s="815"/>
      <c r="P589" s="815"/>
      <c r="Q589" s="815"/>
      <c r="R589" s="815"/>
      <c r="S589" s="815"/>
      <c r="T589" s="815"/>
      <c r="U589" s="815"/>
      <c r="V589" s="815"/>
      <c r="W589" s="5"/>
      <c r="X589" s="815"/>
      <c r="Y589" s="815"/>
      <c r="Z589" s="815"/>
      <c r="AA589" s="815"/>
      <c r="AB589" s="5"/>
      <c r="AC589" s="5"/>
      <c r="AD589" s="815"/>
      <c r="AE589" s="815"/>
      <c r="AF589" s="815"/>
      <c r="AG589" s="5"/>
      <c r="AH589" s="815"/>
      <c r="AI589" s="5"/>
      <c r="AJ589" s="5"/>
      <c r="AK589" s="5"/>
      <c r="AL589" s="5"/>
      <c r="AM589" s="5"/>
      <c r="AN589" s="5"/>
      <c r="AO589" s="5"/>
      <c r="AP589" s="5"/>
      <c r="AQ589" s="5"/>
      <c r="AR589" s="5"/>
      <c r="AS589" s="5"/>
    </row>
    <row r="590">
      <c r="A590" s="1298"/>
      <c r="B590" s="1235"/>
      <c r="C590" s="1274"/>
      <c r="D590" s="1274"/>
      <c r="E590" s="1274"/>
      <c r="F590" s="815"/>
      <c r="G590" s="972"/>
      <c r="H590" s="5"/>
      <c r="I590" s="5"/>
      <c r="J590" s="5"/>
      <c r="K590" s="5"/>
      <c r="L590" s="815"/>
      <c r="M590" s="1275"/>
      <c r="N590" s="815"/>
      <c r="O590" s="815"/>
      <c r="P590" s="815"/>
      <c r="Q590" s="815"/>
      <c r="R590" s="815"/>
      <c r="S590" s="815"/>
      <c r="T590" s="815"/>
      <c r="U590" s="815"/>
      <c r="V590" s="815"/>
      <c r="W590" s="5"/>
      <c r="X590" s="815"/>
      <c r="Y590" s="815"/>
      <c r="Z590" s="815"/>
      <c r="AA590" s="815"/>
      <c r="AB590" s="5"/>
      <c r="AC590" s="5"/>
      <c r="AD590" s="815"/>
      <c r="AE590" s="815"/>
      <c r="AF590" s="815"/>
      <c r="AG590" s="5"/>
      <c r="AH590" s="815"/>
      <c r="AI590" s="5"/>
      <c r="AJ590" s="5"/>
      <c r="AK590" s="5"/>
      <c r="AL590" s="5"/>
      <c r="AM590" s="5"/>
      <c r="AN590" s="5"/>
      <c r="AO590" s="5"/>
      <c r="AP590" s="5"/>
      <c r="AQ590" s="5"/>
      <c r="AR590" s="5"/>
      <c r="AS590" s="5"/>
    </row>
    <row r="591">
      <c r="A591" s="1298"/>
      <c r="B591" s="1235"/>
      <c r="C591" s="1274"/>
      <c r="D591" s="1274"/>
      <c r="E591" s="1274"/>
      <c r="F591" s="815"/>
      <c r="G591" s="972"/>
      <c r="H591" s="5"/>
      <c r="I591" s="5"/>
      <c r="J591" s="5"/>
      <c r="K591" s="5"/>
      <c r="L591" s="815"/>
      <c r="M591" s="1275"/>
      <c r="N591" s="815"/>
      <c r="O591" s="815"/>
      <c r="P591" s="815"/>
      <c r="Q591" s="815"/>
      <c r="R591" s="815"/>
      <c r="S591" s="815"/>
      <c r="T591" s="815"/>
      <c r="U591" s="815"/>
      <c r="V591" s="815"/>
      <c r="W591" s="5"/>
      <c r="X591" s="815"/>
      <c r="Y591" s="815"/>
      <c r="Z591" s="815"/>
      <c r="AA591" s="815"/>
      <c r="AB591" s="5"/>
      <c r="AC591" s="5"/>
      <c r="AD591" s="815"/>
      <c r="AE591" s="815"/>
      <c r="AF591" s="815"/>
      <c r="AG591" s="5"/>
      <c r="AH591" s="815"/>
      <c r="AI591" s="5"/>
      <c r="AJ591" s="5"/>
      <c r="AK591" s="5"/>
      <c r="AL591" s="5"/>
      <c r="AM591" s="5"/>
      <c r="AN591" s="5"/>
      <c r="AO591" s="5"/>
      <c r="AP591" s="5"/>
      <c r="AQ591" s="5"/>
      <c r="AR591" s="5"/>
      <c r="AS591" s="5"/>
    </row>
    <row r="592">
      <c r="A592" s="1298"/>
      <c r="B592" s="1235"/>
      <c r="C592" s="1274"/>
      <c r="D592" s="1274"/>
      <c r="E592" s="1274"/>
      <c r="F592" s="815"/>
      <c r="G592" s="972"/>
      <c r="H592" s="5"/>
      <c r="I592" s="5"/>
      <c r="J592" s="5"/>
      <c r="K592" s="5"/>
      <c r="L592" s="815"/>
      <c r="M592" s="1275"/>
      <c r="N592" s="815"/>
      <c r="O592" s="815"/>
      <c r="P592" s="815"/>
      <c r="Q592" s="815"/>
      <c r="R592" s="815"/>
      <c r="S592" s="815"/>
      <c r="T592" s="815"/>
      <c r="U592" s="815"/>
      <c r="V592" s="815"/>
      <c r="W592" s="5"/>
      <c r="X592" s="815"/>
      <c r="Y592" s="815"/>
      <c r="Z592" s="815"/>
      <c r="AA592" s="815"/>
      <c r="AB592" s="5"/>
      <c r="AC592" s="5"/>
      <c r="AD592" s="815"/>
      <c r="AE592" s="815"/>
      <c r="AF592" s="815"/>
      <c r="AG592" s="5"/>
      <c r="AH592" s="815"/>
      <c r="AI592" s="5"/>
      <c r="AJ592" s="5"/>
      <c r="AK592" s="5"/>
      <c r="AL592" s="5"/>
      <c r="AM592" s="5"/>
      <c r="AN592" s="5"/>
      <c r="AO592" s="5"/>
      <c r="AP592" s="5"/>
      <c r="AQ592" s="5"/>
      <c r="AR592" s="5"/>
      <c r="AS592" s="5"/>
    </row>
    <row r="593">
      <c r="A593" s="1298"/>
      <c r="B593" s="1235"/>
      <c r="C593" s="1274"/>
      <c r="D593" s="1274"/>
      <c r="E593" s="1274"/>
      <c r="F593" s="815"/>
      <c r="G593" s="972"/>
      <c r="H593" s="5"/>
      <c r="I593" s="5"/>
      <c r="J593" s="5"/>
      <c r="K593" s="5"/>
      <c r="L593" s="815"/>
      <c r="M593" s="1275"/>
      <c r="N593" s="815"/>
      <c r="O593" s="815"/>
      <c r="P593" s="815"/>
      <c r="Q593" s="815"/>
      <c r="R593" s="815"/>
      <c r="S593" s="815"/>
      <c r="T593" s="815"/>
      <c r="U593" s="815"/>
      <c r="V593" s="815"/>
      <c r="W593" s="5"/>
      <c r="X593" s="815"/>
      <c r="Y593" s="815"/>
      <c r="Z593" s="815"/>
      <c r="AA593" s="815"/>
      <c r="AB593" s="5"/>
      <c r="AC593" s="5"/>
      <c r="AD593" s="815"/>
      <c r="AE593" s="815"/>
      <c r="AF593" s="815"/>
      <c r="AG593" s="5"/>
      <c r="AH593" s="815"/>
      <c r="AI593" s="5"/>
      <c r="AJ593" s="5"/>
      <c r="AK593" s="5"/>
      <c r="AL593" s="5"/>
      <c r="AM593" s="5"/>
      <c r="AN593" s="5"/>
      <c r="AO593" s="5"/>
      <c r="AP593" s="5"/>
      <c r="AQ593" s="5"/>
      <c r="AR593" s="5"/>
      <c r="AS593" s="5"/>
    </row>
    <row r="594">
      <c r="A594" s="1298"/>
      <c r="B594" s="1235"/>
      <c r="C594" s="1274"/>
      <c r="D594" s="1274"/>
      <c r="E594" s="1274"/>
      <c r="F594" s="815"/>
      <c r="G594" s="972"/>
      <c r="H594" s="5"/>
      <c r="I594" s="5"/>
      <c r="J594" s="5"/>
      <c r="K594" s="5"/>
      <c r="L594" s="815"/>
      <c r="M594" s="1275"/>
      <c r="N594" s="815"/>
      <c r="O594" s="815"/>
      <c r="P594" s="815"/>
      <c r="Q594" s="815"/>
      <c r="R594" s="815"/>
      <c r="S594" s="815"/>
      <c r="T594" s="815"/>
      <c r="U594" s="815"/>
      <c r="V594" s="815"/>
      <c r="W594" s="5"/>
      <c r="X594" s="815"/>
      <c r="Y594" s="815"/>
      <c r="Z594" s="815"/>
      <c r="AA594" s="815"/>
      <c r="AB594" s="5"/>
      <c r="AC594" s="5"/>
      <c r="AD594" s="815"/>
      <c r="AE594" s="815"/>
      <c r="AF594" s="815"/>
      <c r="AG594" s="5"/>
      <c r="AH594" s="815"/>
      <c r="AI594" s="5"/>
      <c r="AJ594" s="5"/>
      <c r="AK594" s="5"/>
      <c r="AL594" s="5"/>
      <c r="AM594" s="5"/>
      <c r="AN594" s="5"/>
      <c r="AO594" s="5"/>
      <c r="AP594" s="5"/>
      <c r="AQ594" s="5"/>
      <c r="AR594" s="5"/>
      <c r="AS594" s="5"/>
    </row>
    <row r="595">
      <c r="A595" s="1298"/>
      <c r="B595" s="1235"/>
      <c r="C595" s="1274"/>
      <c r="D595" s="1274"/>
      <c r="E595" s="1274"/>
      <c r="F595" s="815"/>
      <c r="G595" s="972"/>
      <c r="H595" s="5"/>
      <c r="I595" s="5"/>
      <c r="J595" s="5"/>
      <c r="K595" s="5"/>
      <c r="L595" s="815"/>
      <c r="M595" s="1275"/>
      <c r="N595" s="815"/>
      <c r="O595" s="815"/>
      <c r="P595" s="815"/>
      <c r="Q595" s="815"/>
      <c r="R595" s="815"/>
      <c r="S595" s="815"/>
      <c r="T595" s="815"/>
      <c r="U595" s="815"/>
      <c r="V595" s="815"/>
      <c r="W595" s="5"/>
      <c r="X595" s="815"/>
      <c r="Y595" s="815"/>
      <c r="Z595" s="815"/>
      <c r="AA595" s="815"/>
      <c r="AB595" s="5"/>
      <c r="AC595" s="5"/>
      <c r="AD595" s="815"/>
      <c r="AE595" s="815"/>
      <c r="AF595" s="815"/>
      <c r="AG595" s="5"/>
      <c r="AH595" s="815"/>
      <c r="AI595" s="5"/>
      <c r="AJ595" s="5"/>
      <c r="AK595" s="5"/>
      <c r="AL595" s="5"/>
      <c r="AM595" s="5"/>
      <c r="AN595" s="5"/>
      <c r="AO595" s="5"/>
      <c r="AP595" s="5"/>
      <c r="AQ595" s="5"/>
      <c r="AR595" s="5"/>
      <c r="AS595" s="5"/>
    </row>
    <row r="596">
      <c r="A596" s="1298"/>
      <c r="B596" s="1235"/>
      <c r="C596" s="1274"/>
      <c r="D596" s="1274"/>
      <c r="E596" s="1274"/>
      <c r="F596" s="815"/>
      <c r="G596" s="972"/>
      <c r="H596" s="5"/>
      <c r="I596" s="5"/>
      <c r="J596" s="5"/>
      <c r="K596" s="5"/>
      <c r="L596" s="815"/>
      <c r="M596" s="1275"/>
      <c r="N596" s="815"/>
      <c r="O596" s="815"/>
      <c r="P596" s="815"/>
      <c r="Q596" s="815"/>
      <c r="R596" s="815"/>
      <c r="S596" s="815"/>
      <c r="T596" s="815"/>
      <c r="U596" s="815"/>
      <c r="V596" s="815"/>
      <c r="W596" s="5"/>
      <c r="X596" s="815"/>
      <c r="Y596" s="815"/>
      <c r="Z596" s="815"/>
      <c r="AA596" s="815"/>
      <c r="AB596" s="5"/>
      <c r="AC596" s="5"/>
      <c r="AD596" s="815"/>
      <c r="AE596" s="815"/>
      <c r="AF596" s="815"/>
      <c r="AG596" s="5"/>
      <c r="AH596" s="815"/>
      <c r="AI596" s="5"/>
      <c r="AJ596" s="5"/>
      <c r="AK596" s="5"/>
      <c r="AL596" s="5"/>
      <c r="AM596" s="5"/>
      <c r="AN596" s="5"/>
      <c r="AO596" s="5"/>
      <c r="AP596" s="5"/>
      <c r="AQ596" s="5"/>
      <c r="AR596" s="5"/>
      <c r="AS596" s="5"/>
    </row>
    <row r="597">
      <c r="A597" s="1298"/>
      <c r="B597" s="1235"/>
      <c r="C597" s="1274"/>
      <c r="D597" s="1274"/>
      <c r="E597" s="1274"/>
      <c r="F597" s="815"/>
      <c r="G597" s="972"/>
      <c r="H597" s="5"/>
      <c r="I597" s="5"/>
      <c r="J597" s="5"/>
      <c r="K597" s="5"/>
      <c r="L597" s="815"/>
      <c r="M597" s="1275"/>
      <c r="N597" s="815"/>
      <c r="O597" s="815"/>
      <c r="P597" s="815"/>
      <c r="Q597" s="815"/>
      <c r="R597" s="815"/>
      <c r="S597" s="815"/>
      <c r="T597" s="815"/>
      <c r="U597" s="815"/>
      <c r="V597" s="815"/>
      <c r="W597" s="5"/>
      <c r="X597" s="815"/>
      <c r="Y597" s="815"/>
      <c r="Z597" s="815"/>
      <c r="AA597" s="815"/>
      <c r="AB597" s="5"/>
      <c r="AC597" s="5"/>
      <c r="AD597" s="815"/>
      <c r="AE597" s="815"/>
      <c r="AF597" s="815"/>
      <c r="AG597" s="5"/>
      <c r="AH597" s="815"/>
      <c r="AI597" s="5"/>
      <c r="AJ597" s="5"/>
      <c r="AK597" s="5"/>
      <c r="AL597" s="5"/>
      <c r="AM597" s="5"/>
      <c r="AN597" s="5"/>
      <c r="AO597" s="5"/>
      <c r="AP597" s="5"/>
      <c r="AQ597" s="5"/>
      <c r="AR597" s="5"/>
      <c r="AS597" s="5"/>
    </row>
    <row r="598">
      <c r="A598" s="1298"/>
      <c r="B598" s="1235"/>
      <c r="C598" s="1274"/>
      <c r="D598" s="1274"/>
      <c r="E598" s="1274"/>
      <c r="F598" s="815"/>
      <c r="G598" s="972"/>
      <c r="H598" s="5"/>
      <c r="I598" s="5"/>
      <c r="J598" s="5"/>
      <c r="K598" s="5"/>
      <c r="L598" s="815"/>
      <c r="M598" s="1275"/>
      <c r="N598" s="815"/>
      <c r="O598" s="815"/>
      <c r="P598" s="815"/>
      <c r="Q598" s="815"/>
      <c r="R598" s="815"/>
      <c r="S598" s="815"/>
      <c r="T598" s="815"/>
      <c r="U598" s="815"/>
      <c r="V598" s="815"/>
      <c r="W598" s="5"/>
      <c r="X598" s="815"/>
      <c r="Y598" s="815"/>
      <c r="Z598" s="815"/>
      <c r="AA598" s="815"/>
      <c r="AB598" s="5"/>
      <c r="AC598" s="5"/>
      <c r="AD598" s="815"/>
      <c r="AE598" s="815"/>
      <c r="AF598" s="815"/>
      <c r="AG598" s="5"/>
      <c r="AH598" s="815"/>
      <c r="AI598" s="5"/>
      <c r="AJ598" s="5"/>
      <c r="AK598" s="5"/>
      <c r="AL598" s="5"/>
      <c r="AM598" s="5"/>
      <c r="AN598" s="5"/>
      <c r="AO598" s="5"/>
      <c r="AP598" s="5"/>
      <c r="AQ598" s="5"/>
      <c r="AR598" s="5"/>
      <c r="AS598" s="5"/>
    </row>
    <row r="599">
      <c r="A599" s="1298"/>
      <c r="B599" s="1235"/>
      <c r="C599" s="1274"/>
      <c r="D599" s="1274"/>
      <c r="E599" s="1274"/>
      <c r="F599" s="815"/>
      <c r="G599" s="972"/>
      <c r="H599" s="5"/>
      <c r="I599" s="5"/>
      <c r="J599" s="5"/>
      <c r="K599" s="5"/>
      <c r="L599" s="815"/>
      <c r="M599" s="1275"/>
      <c r="N599" s="815"/>
      <c r="O599" s="815"/>
      <c r="P599" s="815"/>
      <c r="Q599" s="815"/>
      <c r="R599" s="815"/>
      <c r="S599" s="815"/>
      <c r="T599" s="815"/>
      <c r="U599" s="815"/>
      <c r="V599" s="815"/>
      <c r="W599" s="5"/>
      <c r="X599" s="815"/>
      <c r="Y599" s="815"/>
      <c r="Z599" s="815"/>
      <c r="AA599" s="815"/>
      <c r="AB599" s="5"/>
      <c r="AC599" s="5"/>
      <c r="AD599" s="815"/>
      <c r="AE599" s="815"/>
      <c r="AF599" s="815"/>
      <c r="AG599" s="5"/>
      <c r="AH599" s="815"/>
      <c r="AI599" s="5"/>
      <c r="AJ599" s="5"/>
      <c r="AK599" s="5"/>
      <c r="AL599" s="5"/>
      <c r="AM599" s="5"/>
      <c r="AN599" s="5"/>
      <c r="AO599" s="5"/>
      <c r="AP599" s="5"/>
      <c r="AQ599" s="5"/>
      <c r="AR599" s="5"/>
      <c r="AS599" s="5"/>
    </row>
    <row r="600">
      <c r="A600" s="1298"/>
      <c r="B600" s="1235"/>
      <c r="C600" s="1274"/>
      <c r="D600" s="1274"/>
      <c r="E600" s="1274"/>
      <c r="F600" s="815"/>
      <c r="G600" s="972"/>
      <c r="H600" s="5"/>
      <c r="I600" s="5"/>
      <c r="J600" s="5"/>
      <c r="K600" s="5"/>
      <c r="L600" s="815"/>
      <c r="M600" s="1275"/>
      <c r="N600" s="815"/>
      <c r="O600" s="815"/>
      <c r="P600" s="815"/>
      <c r="Q600" s="815"/>
      <c r="R600" s="815"/>
      <c r="S600" s="815"/>
      <c r="T600" s="815"/>
      <c r="U600" s="815"/>
      <c r="V600" s="815"/>
      <c r="W600" s="5"/>
      <c r="X600" s="815"/>
      <c r="Y600" s="815"/>
      <c r="Z600" s="815"/>
      <c r="AA600" s="815"/>
      <c r="AB600" s="5"/>
      <c r="AC600" s="5"/>
      <c r="AD600" s="815"/>
      <c r="AE600" s="815"/>
      <c r="AF600" s="815"/>
      <c r="AG600" s="5"/>
      <c r="AH600" s="815"/>
      <c r="AI600" s="5"/>
      <c r="AJ600" s="5"/>
      <c r="AK600" s="5"/>
      <c r="AL600" s="5"/>
      <c r="AM600" s="5"/>
      <c r="AN600" s="5"/>
      <c r="AO600" s="5"/>
      <c r="AP600" s="5"/>
      <c r="AQ600" s="5"/>
      <c r="AR600" s="5"/>
      <c r="AS600" s="5"/>
    </row>
    <row r="601">
      <c r="A601" s="1298"/>
      <c r="B601" s="1235"/>
      <c r="C601" s="1274"/>
      <c r="D601" s="1274"/>
      <c r="E601" s="1274"/>
      <c r="F601" s="815"/>
      <c r="G601" s="972"/>
      <c r="H601" s="5"/>
      <c r="I601" s="5"/>
      <c r="J601" s="5"/>
      <c r="K601" s="5"/>
      <c r="L601" s="815"/>
      <c r="M601" s="1275"/>
      <c r="N601" s="815"/>
      <c r="O601" s="815"/>
      <c r="P601" s="815"/>
      <c r="Q601" s="815"/>
      <c r="R601" s="815"/>
      <c r="S601" s="815"/>
      <c r="T601" s="815"/>
      <c r="U601" s="815"/>
      <c r="V601" s="815"/>
      <c r="W601" s="5"/>
      <c r="X601" s="815"/>
      <c r="Y601" s="815"/>
      <c r="Z601" s="815"/>
      <c r="AA601" s="815"/>
      <c r="AB601" s="5"/>
      <c r="AC601" s="5"/>
      <c r="AD601" s="815"/>
      <c r="AE601" s="815"/>
      <c r="AF601" s="815"/>
      <c r="AG601" s="5"/>
      <c r="AH601" s="815"/>
      <c r="AI601" s="5"/>
      <c r="AJ601" s="5"/>
      <c r="AK601" s="5"/>
      <c r="AL601" s="5"/>
      <c r="AM601" s="5"/>
      <c r="AN601" s="5"/>
      <c r="AO601" s="5"/>
      <c r="AP601" s="5"/>
      <c r="AQ601" s="5"/>
      <c r="AR601" s="5"/>
      <c r="AS601" s="5"/>
    </row>
    <row r="602">
      <c r="A602" s="1298"/>
      <c r="B602" s="1235"/>
      <c r="C602" s="1274"/>
      <c r="D602" s="1274"/>
      <c r="E602" s="1274"/>
      <c r="F602" s="815"/>
      <c r="G602" s="972"/>
      <c r="H602" s="5"/>
      <c r="I602" s="5"/>
      <c r="J602" s="5"/>
      <c r="K602" s="5"/>
      <c r="L602" s="815"/>
      <c r="M602" s="1275"/>
      <c r="N602" s="815"/>
      <c r="O602" s="815"/>
      <c r="P602" s="815"/>
      <c r="Q602" s="815"/>
      <c r="R602" s="815"/>
      <c r="S602" s="815"/>
      <c r="T602" s="815"/>
      <c r="U602" s="815"/>
      <c r="V602" s="815"/>
      <c r="W602" s="5"/>
      <c r="X602" s="815"/>
      <c r="Y602" s="815"/>
      <c r="Z602" s="815"/>
      <c r="AA602" s="815"/>
      <c r="AB602" s="5"/>
      <c r="AC602" s="5"/>
      <c r="AD602" s="815"/>
      <c r="AE602" s="815"/>
      <c r="AF602" s="815"/>
      <c r="AG602" s="5"/>
      <c r="AH602" s="815"/>
      <c r="AI602" s="5"/>
      <c r="AJ602" s="5"/>
      <c r="AK602" s="5"/>
      <c r="AL602" s="5"/>
      <c r="AM602" s="5"/>
      <c r="AN602" s="5"/>
      <c r="AO602" s="5"/>
      <c r="AP602" s="5"/>
      <c r="AQ602" s="5"/>
      <c r="AR602" s="5"/>
      <c r="AS602" s="5"/>
    </row>
    <row r="603">
      <c r="A603" s="1298"/>
      <c r="B603" s="1235"/>
      <c r="C603" s="1274"/>
      <c r="D603" s="1274"/>
      <c r="E603" s="1274"/>
      <c r="F603" s="815"/>
      <c r="G603" s="972"/>
      <c r="H603" s="5"/>
      <c r="I603" s="5"/>
      <c r="J603" s="5"/>
      <c r="K603" s="5"/>
      <c r="L603" s="815"/>
      <c r="M603" s="1275"/>
      <c r="N603" s="815"/>
      <c r="O603" s="815"/>
      <c r="P603" s="815"/>
      <c r="Q603" s="815"/>
      <c r="R603" s="815"/>
      <c r="S603" s="815"/>
      <c r="T603" s="815"/>
      <c r="U603" s="815"/>
      <c r="V603" s="815"/>
      <c r="W603" s="5"/>
      <c r="X603" s="815"/>
      <c r="Y603" s="815"/>
      <c r="Z603" s="815"/>
      <c r="AA603" s="815"/>
      <c r="AB603" s="5"/>
      <c r="AC603" s="5"/>
      <c r="AD603" s="815"/>
      <c r="AE603" s="815"/>
      <c r="AF603" s="815"/>
      <c r="AG603" s="5"/>
      <c r="AH603" s="815"/>
      <c r="AI603" s="5"/>
      <c r="AJ603" s="5"/>
      <c r="AK603" s="5"/>
      <c r="AL603" s="5"/>
      <c r="AM603" s="5"/>
      <c r="AN603" s="5"/>
      <c r="AO603" s="5"/>
      <c r="AP603" s="5"/>
      <c r="AQ603" s="5"/>
      <c r="AR603" s="5"/>
      <c r="AS603" s="5"/>
    </row>
    <row r="604">
      <c r="A604" s="1298"/>
      <c r="B604" s="1235"/>
      <c r="C604" s="1274"/>
      <c r="D604" s="1274"/>
      <c r="E604" s="1274"/>
      <c r="F604" s="815"/>
      <c r="G604" s="972"/>
      <c r="H604" s="5"/>
      <c r="I604" s="5"/>
      <c r="J604" s="5"/>
      <c r="K604" s="5"/>
      <c r="L604" s="815"/>
      <c r="M604" s="1275"/>
      <c r="N604" s="815"/>
      <c r="O604" s="815"/>
      <c r="P604" s="815"/>
      <c r="Q604" s="815"/>
      <c r="R604" s="815"/>
      <c r="S604" s="815"/>
      <c r="T604" s="815"/>
      <c r="U604" s="815"/>
      <c r="V604" s="815"/>
      <c r="W604" s="5"/>
      <c r="X604" s="815"/>
      <c r="Y604" s="815"/>
      <c r="Z604" s="815"/>
      <c r="AA604" s="815"/>
      <c r="AB604" s="5"/>
      <c r="AC604" s="5"/>
      <c r="AD604" s="815"/>
      <c r="AE604" s="815"/>
      <c r="AF604" s="815"/>
      <c r="AG604" s="5"/>
      <c r="AH604" s="815"/>
      <c r="AI604" s="5"/>
      <c r="AJ604" s="5"/>
      <c r="AK604" s="5"/>
      <c r="AL604" s="5"/>
      <c r="AM604" s="5"/>
      <c r="AN604" s="5"/>
      <c r="AO604" s="5"/>
      <c r="AP604" s="5"/>
      <c r="AQ604" s="5"/>
      <c r="AR604" s="5"/>
      <c r="AS604" s="5"/>
    </row>
    <row r="605">
      <c r="A605" s="1298"/>
      <c r="B605" s="1235"/>
      <c r="C605" s="1274"/>
      <c r="D605" s="1274"/>
      <c r="E605" s="1274"/>
      <c r="F605" s="815"/>
      <c r="G605" s="972"/>
      <c r="H605" s="5"/>
      <c r="I605" s="5"/>
      <c r="J605" s="5"/>
      <c r="K605" s="5"/>
      <c r="L605" s="815"/>
      <c r="M605" s="1275"/>
      <c r="N605" s="815"/>
      <c r="O605" s="815"/>
      <c r="P605" s="815"/>
      <c r="Q605" s="815"/>
      <c r="R605" s="815"/>
      <c r="S605" s="815"/>
      <c r="T605" s="815"/>
      <c r="U605" s="815"/>
      <c r="V605" s="815"/>
      <c r="W605" s="5"/>
      <c r="X605" s="815"/>
      <c r="Y605" s="815"/>
      <c r="Z605" s="815"/>
      <c r="AA605" s="815"/>
      <c r="AB605" s="5"/>
      <c r="AC605" s="5"/>
      <c r="AD605" s="815"/>
      <c r="AE605" s="815"/>
      <c r="AF605" s="815"/>
      <c r="AG605" s="5"/>
      <c r="AH605" s="815"/>
      <c r="AI605" s="5"/>
      <c r="AJ605" s="5"/>
      <c r="AK605" s="5"/>
      <c r="AL605" s="5"/>
      <c r="AM605" s="5"/>
      <c r="AN605" s="5"/>
      <c r="AO605" s="5"/>
      <c r="AP605" s="5"/>
      <c r="AQ605" s="5"/>
      <c r="AR605" s="5"/>
      <c r="AS605" s="5"/>
    </row>
    <row r="606">
      <c r="A606" s="1298"/>
      <c r="B606" s="1235"/>
      <c r="C606" s="1274"/>
      <c r="D606" s="1274"/>
      <c r="E606" s="1274"/>
      <c r="F606" s="815"/>
      <c r="G606" s="972"/>
      <c r="H606" s="5"/>
      <c r="I606" s="5"/>
      <c r="J606" s="5"/>
      <c r="K606" s="5"/>
      <c r="L606" s="815"/>
      <c r="M606" s="1275"/>
      <c r="N606" s="815"/>
      <c r="O606" s="815"/>
      <c r="P606" s="815"/>
      <c r="Q606" s="815"/>
      <c r="R606" s="815"/>
      <c r="S606" s="815"/>
      <c r="T606" s="815"/>
      <c r="U606" s="815"/>
      <c r="V606" s="815"/>
      <c r="W606" s="5"/>
      <c r="X606" s="815"/>
      <c r="Y606" s="815"/>
      <c r="Z606" s="815"/>
      <c r="AA606" s="815"/>
      <c r="AB606" s="5"/>
      <c r="AC606" s="5"/>
      <c r="AD606" s="815"/>
      <c r="AE606" s="815"/>
      <c r="AF606" s="815"/>
      <c r="AG606" s="5"/>
      <c r="AH606" s="815"/>
      <c r="AI606" s="5"/>
      <c r="AJ606" s="5"/>
      <c r="AK606" s="5"/>
      <c r="AL606" s="5"/>
      <c r="AM606" s="5"/>
      <c r="AN606" s="5"/>
      <c r="AO606" s="5"/>
      <c r="AP606" s="5"/>
      <c r="AQ606" s="5"/>
      <c r="AR606" s="5"/>
      <c r="AS606" s="5"/>
    </row>
    <row r="607">
      <c r="A607" s="1298"/>
      <c r="B607" s="1235"/>
      <c r="C607" s="1274"/>
      <c r="D607" s="1274"/>
      <c r="E607" s="1274"/>
      <c r="F607" s="815"/>
      <c r="G607" s="972"/>
      <c r="H607" s="5"/>
      <c r="I607" s="5"/>
      <c r="J607" s="5"/>
      <c r="K607" s="5"/>
      <c r="L607" s="815"/>
      <c r="M607" s="1275"/>
      <c r="N607" s="815"/>
      <c r="O607" s="815"/>
      <c r="P607" s="815"/>
      <c r="Q607" s="815"/>
      <c r="R607" s="815"/>
      <c r="S607" s="815"/>
      <c r="T607" s="815"/>
      <c r="U607" s="815"/>
      <c r="V607" s="815"/>
      <c r="W607" s="5"/>
      <c r="X607" s="815"/>
      <c r="Y607" s="815"/>
      <c r="Z607" s="815"/>
      <c r="AA607" s="815"/>
      <c r="AB607" s="5"/>
      <c r="AC607" s="5"/>
      <c r="AD607" s="815"/>
      <c r="AE607" s="815"/>
      <c r="AF607" s="815"/>
      <c r="AG607" s="5"/>
      <c r="AH607" s="815"/>
      <c r="AI607" s="5"/>
      <c r="AJ607" s="5"/>
      <c r="AK607" s="5"/>
      <c r="AL607" s="5"/>
      <c r="AM607" s="5"/>
      <c r="AN607" s="5"/>
      <c r="AO607" s="5"/>
      <c r="AP607" s="5"/>
      <c r="AQ607" s="5"/>
      <c r="AR607" s="5"/>
      <c r="AS607" s="5"/>
    </row>
    <row r="608">
      <c r="A608" s="1298"/>
      <c r="B608" s="1235"/>
      <c r="C608" s="1274"/>
      <c r="D608" s="1274"/>
      <c r="E608" s="1274"/>
      <c r="F608" s="815"/>
      <c r="G608" s="972"/>
      <c r="H608" s="5"/>
      <c r="I608" s="5"/>
      <c r="J608" s="5"/>
      <c r="K608" s="5"/>
      <c r="L608" s="815"/>
      <c r="M608" s="1275"/>
      <c r="N608" s="815"/>
      <c r="O608" s="815"/>
      <c r="P608" s="815"/>
      <c r="Q608" s="815"/>
      <c r="R608" s="815"/>
      <c r="S608" s="815"/>
      <c r="T608" s="815"/>
      <c r="U608" s="815"/>
      <c r="V608" s="815"/>
      <c r="W608" s="5"/>
      <c r="X608" s="815"/>
      <c r="Y608" s="815"/>
      <c r="Z608" s="815"/>
      <c r="AA608" s="815"/>
      <c r="AB608" s="5"/>
      <c r="AC608" s="5"/>
      <c r="AD608" s="815"/>
      <c r="AE608" s="815"/>
      <c r="AF608" s="815"/>
      <c r="AG608" s="5"/>
      <c r="AH608" s="815"/>
      <c r="AI608" s="5"/>
      <c r="AJ608" s="5"/>
      <c r="AK608" s="5"/>
      <c r="AL608" s="5"/>
      <c r="AM608" s="5"/>
      <c r="AN608" s="5"/>
      <c r="AO608" s="5"/>
      <c r="AP608" s="5"/>
      <c r="AQ608" s="5"/>
      <c r="AR608" s="5"/>
      <c r="AS608" s="5"/>
    </row>
    <row r="609">
      <c r="A609" s="1298"/>
      <c r="B609" s="1235"/>
      <c r="C609" s="1274"/>
      <c r="D609" s="1274"/>
      <c r="E609" s="1274"/>
      <c r="F609" s="815"/>
      <c r="G609" s="972"/>
      <c r="H609" s="5"/>
      <c r="I609" s="5"/>
      <c r="J609" s="5"/>
      <c r="K609" s="5"/>
      <c r="L609" s="815"/>
      <c r="M609" s="1275"/>
      <c r="N609" s="815"/>
      <c r="O609" s="815"/>
      <c r="P609" s="815"/>
      <c r="Q609" s="815"/>
      <c r="R609" s="815"/>
      <c r="S609" s="815"/>
      <c r="T609" s="815"/>
      <c r="U609" s="815"/>
      <c r="V609" s="815"/>
      <c r="W609" s="5"/>
      <c r="X609" s="815"/>
      <c r="Y609" s="815"/>
      <c r="Z609" s="815"/>
      <c r="AA609" s="815"/>
      <c r="AB609" s="5"/>
      <c r="AC609" s="5"/>
      <c r="AD609" s="815"/>
      <c r="AE609" s="815"/>
      <c r="AF609" s="815"/>
      <c r="AG609" s="5"/>
      <c r="AH609" s="815"/>
      <c r="AI609" s="5"/>
      <c r="AJ609" s="5"/>
      <c r="AK609" s="5"/>
      <c r="AL609" s="5"/>
      <c r="AM609" s="5"/>
      <c r="AN609" s="5"/>
      <c r="AO609" s="5"/>
      <c r="AP609" s="5"/>
      <c r="AQ609" s="5"/>
      <c r="AR609" s="5"/>
      <c r="AS609" s="5"/>
    </row>
    <row r="610">
      <c r="A610" s="1298"/>
      <c r="B610" s="1235"/>
      <c r="C610" s="1274"/>
      <c r="D610" s="1274"/>
      <c r="E610" s="1274"/>
      <c r="F610" s="815"/>
      <c r="G610" s="972"/>
      <c r="H610" s="5"/>
      <c r="I610" s="5"/>
      <c r="J610" s="5"/>
      <c r="K610" s="5"/>
      <c r="L610" s="815"/>
      <c r="M610" s="1275"/>
      <c r="N610" s="815"/>
      <c r="O610" s="815"/>
      <c r="P610" s="815"/>
      <c r="Q610" s="815"/>
      <c r="R610" s="815"/>
      <c r="S610" s="815"/>
      <c r="T610" s="815"/>
      <c r="U610" s="815"/>
      <c r="V610" s="815"/>
      <c r="W610" s="5"/>
      <c r="X610" s="815"/>
      <c r="Y610" s="815"/>
      <c r="Z610" s="815"/>
      <c r="AA610" s="815"/>
      <c r="AB610" s="5"/>
      <c r="AC610" s="5"/>
      <c r="AD610" s="815"/>
      <c r="AE610" s="815"/>
      <c r="AF610" s="815"/>
      <c r="AG610" s="5"/>
      <c r="AH610" s="815"/>
      <c r="AI610" s="5"/>
      <c r="AJ610" s="5"/>
      <c r="AK610" s="5"/>
      <c r="AL610" s="5"/>
      <c r="AM610" s="5"/>
      <c r="AN610" s="5"/>
      <c r="AO610" s="5"/>
      <c r="AP610" s="5"/>
      <c r="AQ610" s="5"/>
      <c r="AR610" s="5"/>
      <c r="AS610" s="5"/>
    </row>
    <row r="611">
      <c r="A611" s="1298"/>
      <c r="B611" s="1235"/>
      <c r="C611" s="1274"/>
      <c r="D611" s="1274"/>
      <c r="E611" s="1274"/>
      <c r="F611" s="815"/>
      <c r="G611" s="972"/>
      <c r="H611" s="5"/>
      <c r="I611" s="5"/>
      <c r="J611" s="5"/>
      <c r="K611" s="5"/>
      <c r="L611" s="815"/>
      <c r="M611" s="1275"/>
      <c r="N611" s="815"/>
      <c r="O611" s="815"/>
      <c r="P611" s="815"/>
      <c r="Q611" s="815"/>
      <c r="R611" s="815"/>
      <c r="S611" s="815"/>
      <c r="T611" s="815"/>
      <c r="U611" s="815"/>
      <c r="V611" s="815"/>
      <c r="W611" s="5"/>
      <c r="X611" s="815"/>
      <c r="Y611" s="815"/>
      <c r="Z611" s="815"/>
      <c r="AA611" s="815"/>
      <c r="AB611" s="5"/>
      <c r="AC611" s="5"/>
      <c r="AD611" s="815"/>
      <c r="AE611" s="815"/>
      <c r="AF611" s="815"/>
      <c r="AG611" s="5"/>
      <c r="AH611" s="815"/>
      <c r="AI611" s="5"/>
      <c r="AJ611" s="5"/>
      <c r="AK611" s="5"/>
      <c r="AL611" s="5"/>
      <c r="AM611" s="5"/>
      <c r="AN611" s="5"/>
      <c r="AO611" s="5"/>
      <c r="AP611" s="5"/>
      <c r="AQ611" s="5"/>
      <c r="AR611" s="5"/>
      <c r="AS611" s="5"/>
    </row>
    <row r="612">
      <c r="A612" s="1298"/>
      <c r="B612" s="1235"/>
      <c r="C612" s="1274"/>
      <c r="D612" s="1274"/>
      <c r="E612" s="1274"/>
      <c r="F612" s="815"/>
      <c r="G612" s="972"/>
      <c r="H612" s="5"/>
      <c r="I612" s="5"/>
      <c r="J612" s="5"/>
      <c r="K612" s="5"/>
      <c r="L612" s="815"/>
      <c r="M612" s="1275"/>
      <c r="N612" s="815"/>
      <c r="O612" s="815"/>
      <c r="P612" s="815"/>
      <c r="Q612" s="815"/>
      <c r="R612" s="815"/>
      <c r="S612" s="815"/>
      <c r="T612" s="815"/>
      <c r="U612" s="815"/>
      <c r="V612" s="815"/>
      <c r="W612" s="5"/>
      <c r="X612" s="815"/>
      <c r="Y612" s="815"/>
      <c r="Z612" s="815"/>
      <c r="AA612" s="815"/>
      <c r="AB612" s="5"/>
      <c r="AC612" s="5"/>
      <c r="AD612" s="815"/>
      <c r="AE612" s="815"/>
      <c r="AF612" s="815"/>
      <c r="AG612" s="5"/>
      <c r="AH612" s="815"/>
      <c r="AI612" s="5"/>
      <c r="AJ612" s="5"/>
      <c r="AK612" s="5"/>
      <c r="AL612" s="5"/>
      <c r="AM612" s="5"/>
      <c r="AN612" s="5"/>
      <c r="AO612" s="5"/>
      <c r="AP612" s="5"/>
      <c r="AQ612" s="5"/>
      <c r="AR612" s="5"/>
      <c r="AS612" s="5"/>
    </row>
    <row r="613">
      <c r="A613" s="1298"/>
      <c r="B613" s="1235"/>
      <c r="C613" s="1274"/>
      <c r="D613" s="1274"/>
      <c r="E613" s="1274"/>
      <c r="F613" s="815"/>
      <c r="G613" s="972"/>
      <c r="H613" s="5"/>
      <c r="I613" s="5"/>
      <c r="J613" s="5"/>
      <c r="K613" s="5"/>
      <c r="L613" s="815"/>
      <c r="M613" s="1275"/>
      <c r="N613" s="815"/>
      <c r="O613" s="815"/>
      <c r="P613" s="815"/>
      <c r="Q613" s="815"/>
      <c r="R613" s="815"/>
      <c r="S613" s="815"/>
      <c r="T613" s="815"/>
      <c r="U613" s="815"/>
      <c r="V613" s="815"/>
      <c r="W613" s="5"/>
      <c r="X613" s="815"/>
      <c r="Y613" s="815"/>
      <c r="Z613" s="815"/>
      <c r="AA613" s="815"/>
      <c r="AB613" s="5"/>
      <c r="AC613" s="5"/>
      <c r="AD613" s="815"/>
      <c r="AE613" s="815"/>
      <c r="AF613" s="815"/>
      <c r="AG613" s="5"/>
      <c r="AH613" s="815"/>
      <c r="AI613" s="5"/>
      <c r="AJ613" s="5"/>
      <c r="AK613" s="5"/>
      <c r="AL613" s="5"/>
      <c r="AM613" s="5"/>
      <c r="AN613" s="5"/>
      <c r="AO613" s="5"/>
      <c r="AP613" s="5"/>
      <c r="AQ613" s="5"/>
      <c r="AR613" s="5"/>
      <c r="AS613" s="5"/>
    </row>
    <row r="614">
      <c r="A614" s="1298"/>
      <c r="B614" s="1235"/>
      <c r="C614" s="1274"/>
      <c r="D614" s="1274"/>
      <c r="E614" s="1274"/>
      <c r="F614" s="815"/>
      <c r="G614" s="972"/>
      <c r="H614" s="5"/>
      <c r="I614" s="5"/>
      <c r="J614" s="5"/>
      <c r="K614" s="5"/>
      <c r="L614" s="815"/>
      <c r="M614" s="1275"/>
      <c r="N614" s="815"/>
      <c r="O614" s="815"/>
      <c r="P614" s="815"/>
      <c r="Q614" s="815"/>
      <c r="R614" s="815"/>
      <c r="S614" s="815"/>
      <c r="T614" s="815"/>
      <c r="U614" s="815"/>
      <c r="V614" s="815"/>
      <c r="W614" s="5"/>
      <c r="X614" s="815"/>
      <c r="Y614" s="815"/>
      <c r="Z614" s="815"/>
      <c r="AA614" s="815"/>
      <c r="AB614" s="5"/>
      <c r="AC614" s="5"/>
      <c r="AD614" s="815"/>
      <c r="AE614" s="815"/>
      <c r="AF614" s="815"/>
      <c r="AG614" s="5"/>
      <c r="AH614" s="815"/>
      <c r="AI614" s="5"/>
      <c r="AJ614" s="5"/>
      <c r="AK614" s="5"/>
      <c r="AL614" s="5"/>
      <c r="AM614" s="5"/>
      <c r="AN614" s="5"/>
      <c r="AO614" s="5"/>
      <c r="AP614" s="5"/>
      <c r="AQ614" s="5"/>
      <c r="AR614" s="5"/>
      <c r="AS614" s="5"/>
    </row>
    <row r="615">
      <c r="A615" s="1298"/>
      <c r="B615" s="1235"/>
      <c r="C615" s="1274"/>
      <c r="D615" s="1274"/>
      <c r="E615" s="1274"/>
      <c r="F615" s="815"/>
      <c r="G615" s="972"/>
      <c r="H615" s="5"/>
      <c r="I615" s="5"/>
      <c r="J615" s="5"/>
      <c r="K615" s="5"/>
      <c r="L615" s="815"/>
      <c r="M615" s="1275"/>
      <c r="N615" s="815"/>
      <c r="O615" s="815"/>
      <c r="P615" s="815"/>
      <c r="Q615" s="815"/>
      <c r="R615" s="815"/>
      <c r="S615" s="815"/>
      <c r="T615" s="815"/>
      <c r="U615" s="815"/>
      <c r="V615" s="815"/>
      <c r="W615" s="5"/>
      <c r="X615" s="815"/>
      <c r="Y615" s="815"/>
      <c r="Z615" s="815"/>
      <c r="AA615" s="815"/>
      <c r="AB615" s="5"/>
      <c r="AC615" s="5"/>
      <c r="AD615" s="815"/>
      <c r="AE615" s="815"/>
      <c r="AF615" s="815"/>
      <c r="AG615" s="5"/>
      <c r="AH615" s="815"/>
      <c r="AI615" s="5"/>
      <c r="AJ615" s="5"/>
      <c r="AK615" s="5"/>
      <c r="AL615" s="5"/>
      <c r="AM615" s="5"/>
      <c r="AN615" s="5"/>
      <c r="AO615" s="5"/>
      <c r="AP615" s="5"/>
      <c r="AQ615" s="5"/>
      <c r="AR615" s="5"/>
      <c r="AS615" s="5"/>
    </row>
    <row r="616">
      <c r="A616" s="1298"/>
      <c r="B616" s="1235"/>
      <c r="C616" s="1274"/>
      <c r="D616" s="1274"/>
      <c r="E616" s="1274"/>
      <c r="F616" s="815"/>
      <c r="G616" s="972"/>
      <c r="H616" s="5"/>
      <c r="I616" s="5"/>
      <c r="J616" s="5"/>
      <c r="K616" s="5"/>
      <c r="L616" s="815"/>
      <c r="M616" s="1275"/>
      <c r="N616" s="815"/>
      <c r="O616" s="815"/>
      <c r="P616" s="815"/>
      <c r="Q616" s="815"/>
      <c r="R616" s="815"/>
      <c r="S616" s="815"/>
      <c r="T616" s="815"/>
      <c r="U616" s="815"/>
      <c r="V616" s="815"/>
      <c r="W616" s="5"/>
      <c r="X616" s="815"/>
      <c r="Y616" s="815"/>
      <c r="Z616" s="815"/>
      <c r="AA616" s="815"/>
      <c r="AB616" s="5"/>
      <c r="AC616" s="5"/>
      <c r="AD616" s="815"/>
      <c r="AE616" s="815"/>
      <c r="AF616" s="815"/>
      <c r="AG616" s="5"/>
      <c r="AH616" s="815"/>
      <c r="AI616" s="5"/>
      <c r="AJ616" s="5"/>
      <c r="AK616" s="5"/>
      <c r="AL616" s="5"/>
      <c r="AM616" s="5"/>
      <c r="AN616" s="5"/>
      <c r="AO616" s="5"/>
      <c r="AP616" s="5"/>
      <c r="AQ616" s="5"/>
      <c r="AR616" s="5"/>
      <c r="AS616" s="5"/>
    </row>
    <row r="617">
      <c r="A617" s="1298"/>
      <c r="B617" s="1235"/>
      <c r="C617" s="1274"/>
      <c r="D617" s="1274"/>
      <c r="E617" s="1274"/>
      <c r="F617" s="815"/>
      <c r="G617" s="972"/>
      <c r="H617" s="5"/>
      <c r="I617" s="5"/>
      <c r="J617" s="5"/>
      <c r="K617" s="5"/>
      <c r="L617" s="815"/>
      <c r="M617" s="1275"/>
      <c r="N617" s="815"/>
      <c r="O617" s="815"/>
      <c r="P617" s="815"/>
      <c r="Q617" s="815"/>
      <c r="R617" s="815"/>
      <c r="S617" s="815"/>
      <c r="T617" s="815"/>
      <c r="U617" s="815"/>
      <c r="V617" s="815"/>
      <c r="W617" s="5"/>
      <c r="X617" s="815"/>
      <c r="Y617" s="815"/>
      <c r="Z617" s="815"/>
      <c r="AA617" s="815"/>
      <c r="AB617" s="5"/>
      <c r="AC617" s="5"/>
      <c r="AD617" s="815"/>
      <c r="AE617" s="815"/>
      <c r="AF617" s="815"/>
      <c r="AG617" s="5"/>
      <c r="AH617" s="815"/>
      <c r="AI617" s="5"/>
      <c r="AJ617" s="5"/>
      <c r="AK617" s="5"/>
      <c r="AL617" s="5"/>
      <c r="AM617" s="5"/>
      <c r="AN617" s="5"/>
      <c r="AO617" s="5"/>
      <c r="AP617" s="5"/>
      <c r="AQ617" s="5"/>
      <c r="AR617" s="5"/>
      <c r="AS617" s="5"/>
    </row>
    <row r="618">
      <c r="A618" s="1298"/>
      <c r="B618" s="1235"/>
      <c r="C618" s="1274"/>
      <c r="D618" s="1274"/>
      <c r="E618" s="1274"/>
      <c r="F618" s="815"/>
      <c r="G618" s="972"/>
      <c r="H618" s="5"/>
      <c r="I618" s="5"/>
      <c r="J618" s="5"/>
      <c r="K618" s="5"/>
      <c r="L618" s="815"/>
      <c r="M618" s="1275"/>
      <c r="N618" s="815"/>
      <c r="O618" s="815"/>
      <c r="P618" s="815"/>
      <c r="Q618" s="815"/>
      <c r="R618" s="815"/>
      <c r="S618" s="815"/>
      <c r="T618" s="815"/>
      <c r="U618" s="815"/>
      <c r="V618" s="815"/>
      <c r="W618" s="5"/>
      <c r="X618" s="815"/>
      <c r="Y618" s="815"/>
      <c r="Z618" s="815"/>
      <c r="AA618" s="815"/>
      <c r="AB618" s="5"/>
      <c r="AC618" s="5"/>
      <c r="AD618" s="815"/>
      <c r="AE618" s="815"/>
      <c r="AF618" s="815"/>
      <c r="AG618" s="5"/>
      <c r="AH618" s="815"/>
      <c r="AI618" s="5"/>
      <c r="AJ618" s="5"/>
      <c r="AK618" s="5"/>
      <c r="AL618" s="5"/>
      <c r="AM618" s="5"/>
      <c r="AN618" s="5"/>
      <c r="AO618" s="5"/>
      <c r="AP618" s="5"/>
      <c r="AQ618" s="5"/>
      <c r="AR618" s="5"/>
      <c r="AS618" s="5"/>
    </row>
    <row r="619">
      <c r="A619" s="1298"/>
      <c r="B619" s="1235"/>
      <c r="C619" s="1274"/>
      <c r="D619" s="1274"/>
      <c r="E619" s="1274"/>
      <c r="F619" s="815"/>
      <c r="G619" s="972"/>
      <c r="H619" s="5"/>
      <c r="I619" s="5"/>
      <c r="J619" s="5"/>
      <c r="K619" s="5"/>
      <c r="L619" s="815"/>
      <c r="M619" s="1275"/>
      <c r="N619" s="815"/>
      <c r="O619" s="815"/>
      <c r="P619" s="815"/>
      <c r="Q619" s="815"/>
      <c r="R619" s="815"/>
      <c r="S619" s="815"/>
      <c r="T619" s="815"/>
      <c r="U619" s="815"/>
      <c r="V619" s="815"/>
      <c r="W619" s="5"/>
      <c r="X619" s="815"/>
      <c r="Y619" s="815"/>
      <c r="Z619" s="815"/>
      <c r="AA619" s="815"/>
      <c r="AB619" s="5"/>
      <c r="AC619" s="5"/>
      <c r="AD619" s="815"/>
      <c r="AE619" s="815"/>
      <c r="AF619" s="815"/>
      <c r="AG619" s="5"/>
      <c r="AH619" s="815"/>
      <c r="AI619" s="5"/>
      <c r="AJ619" s="5"/>
      <c r="AK619" s="5"/>
      <c r="AL619" s="5"/>
      <c r="AM619" s="5"/>
      <c r="AN619" s="5"/>
      <c r="AO619" s="5"/>
      <c r="AP619" s="5"/>
      <c r="AQ619" s="5"/>
      <c r="AR619" s="5"/>
      <c r="AS619" s="5"/>
    </row>
    <row r="620">
      <c r="A620" s="1298"/>
      <c r="B620" s="1235"/>
      <c r="C620" s="1274"/>
      <c r="D620" s="1274"/>
      <c r="E620" s="1274"/>
      <c r="F620" s="815"/>
      <c r="G620" s="972"/>
      <c r="H620" s="5"/>
      <c r="I620" s="5"/>
      <c r="J620" s="5"/>
      <c r="K620" s="5"/>
      <c r="L620" s="815"/>
      <c r="M620" s="1275"/>
      <c r="N620" s="815"/>
      <c r="O620" s="815"/>
      <c r="P620" s="815"/>
      <c r="Q620" s="815"/>
      <c r="R620" s="815"/>
      <c r="S620" s="815"/>
      <c r="T620" s="815"/>
      <c r="U620" s="815"/>
      <c r="V620" s="815"/>
      <c r="W620" s="5"/>
      <c r="X620" s="815"/>
      <c r="Y620" s="815"/>
      <c r="Z620" s="815"/>
      <c r="AA620" s="815"/>
      <c r="AB620" s="5"/>
      <c r="AC620" s="5"/>
      <c r="AD620" s="815"/>
      <c r="AE620" s="815"/>
      <c r="AF620" s="815"/>
      <c r="AG620" s="5"/>
      <c r="AH620" s="815"/>
      <c r="AI620" s="5"/>
      <c r="AJ620" s="5"/>
      <c r="AK620" s="5"/>
      <c r="AL620" s="5"/>
      <c r="AM620" s="5"/>
      <c r="AN620" s="5"/>
      <c r="AO620" s="5"/>
      <c r="AP620" s="5"/>
      <c r="AQ620" s="5"/>
      <c r="AR620" s="5"/>
      <c r="AS620" s="5"/>
    </row>
    <row r="621">
      <c r="A621" s="1298"/>
      <c r="B621" s="1235"/>
      <c r="C621" s="1274"/>
      <c r="D621" s="1274"/>
      <c r="E621" s="1274"/>
      <c r="F621" s="815"/>
      <c r="G621" s="972"/>
      <c r="H621" s="5"/>
      <c r="I621" s="5"/>
      <c r="J621" s="5"/>
      <c r="K621" s="5"/>
      <c r="L621" s="815"/>
      <c r="M621" s="1275"/>
      <c r="N621" s="815"/>
      <c r="O621" s="815"/>
      <c r="P621" s="815"/>
      <c r="Q621" s="815"/>
      <c r="R621" s="815"/>
      <c r="S621" s="815"/>
      <c r="T621" s="815"/>
      <c r="U621" s="815"/>
      <c r="V621" s="815"/>
      <c r="W621" s="5"/>
      <c r="X621" s="815"/>
      <c r="Y621" s="815"/>
      <c r="Z621" s="815"/>
      <c r="AA621" s="815"/>
      <c r="AB621" s="5"/>
      <c r="AC621" s="5"/>
      <c r="AD621" s="815"/>
      <c r="AE621" s="815"/>
      <c r="AF621" s="815"/>
      <c r="AG621" s="5"/>
      <c r="AH621" s="815"/>
      <c r="AI621" s="5"/>
      <c r="AJ621" s="5"/>
      <c r="AK621" s="5"/>
      <c r="AL621" s="5"/>
      <c r="AM621" s="5"/>
      <c r="AN621" s="5"/>
      <c r="AO621" s="5"/>
      <c r="AP621" s="5"/>
      <c r="AQ621" s="5"/>
      <c r="AR621" s="5"/>
      <c r="AS621" s="5"/>
    </row>
    <row r="622">
      <c r="A622" s="1298"/>
      <c r="B622" s="1235"/>
      <c r="C622" s="1274"/>
      <c r="D622" s="1274"/>
      <c r="E622" s="1274"/>
      <c r="F622" s="815"/>
      <c r="G622" s="972"/>
      <c r="H622" s="5"/>
      <c r="I622" s="5"/>
      <c r="J622" s="5"/>
      <c r="K622" s="5"/>
      <c r="L622" s="815"/>
      <c r="M622" s="1275"/>
      <c r="N622" s="815"/>
      <c r="O622" s="815"/>
      <c r="P622" s="815"/>
      <c r="Q622" s="815"/>
      <c r="R622" s="815"/>
      <c r="S622" s="815"/>
      <c r="T622" s="815"/>
      <c r="U622" s="815"/>
      <c r="V622" s="815"/>
      <c r="W622" s="5"/>
      <c r="X622" s="815"/>
      <c r="Y622" s="815"/>
      <c r="Z622" s="815"/>
      <c r="AA622" s="815"/>
      <c r="AB622" s="5"/>
      <c r="AC622" s="5"/>
      <c r="AD622" s="815"/>
      <c r="AE622" s="815"/>
      <c r="AF622" s="815"/>
      <c r="AG622" s="5"/>
      <c r="AH622" s="815"/>
      <c r="AI622" s="5"/>
      <c r="AJ622" s="5"/>
      <c r="AK622" s="5"/>
      <c r="AL622" s="5"/>
      <c r="AM622" s="5"/>
      <c r="AN622" s="5"/>
      <c r="AO622" s="5"/>
      <c r="AP622" s="5"/>
      <c r="AQ622" s="5"/>
      <c r="AR622" s="5"/>
      <c r="AS622" s="5"/>
    </row>
    <row r="623">
      <c r="A623" s="1298"/>
      <c r="B623" s="1235"/>
      <c r="C623" s="1274"/>
      <c r="D623" s="1274"/>
      <c r="E623" s="1274"/>
      <c r="F623" s="815"/>
      <c r="G623" s="972"/>
      <c r="H623" s="5"/>
      <c r="I623" s="5"/>
      <c r="J623" s="5"/>
      <c r="K623" s="5"/>
      <c r="L623" s="815"/>
      <c r="M623" s="1275"/>
      <c r="N623" s="815"/>
      <c r="O623" s="815"/>
      <c r="P623" s="815"/>
      <c r="Q623" s="815"/>
      <c r="R623" s="815"/>
      <c r="S623" s="815"/>
      <c r="T623" s="815"/>
      <c r="U623" s="815"/>
      <c r="V623" s="815"/>
      <c r="W623" s="5"/>
      <c r="X623" s="815"/>
      <c r="Y623" s="815"/>
      <c r="Z623" s="815"/>
      <c r="AA623" s="815"/>
      <c r="AB623" s="5"/>
      <c r="AC623" s="5"/>
      <c r="AD623" s="815"/>
      <c r="AE623" s="815"/>
      <c r="AF623" s="815"/>
      <c r="AG623" s="5"/>
      <c r="AH623" s="815"/>
      <c r="AI623" s="5"/>
      <c r="AJ623" s="5"/>
      <c r="AK623" s="5"/>
      <c r="AL623" s="5"/>
      <c r="AM623" s="5"/>
      <c r="AN623" s="5"/>
      <c r="AO623" s="5"/>
      <c r="AP623" s="5"/>
      <c r="AQ623" s="5"/>
      <c r="AR623" s="5"/>
      <c r="AS623" s="5"/>
    </row>
    <row r="624">
      <c r="A624" s="1298"/>
      <c r="B624" s="1235"/>
      <c r="C624" s="1274"/>
      <c r="D624" s="1274"/>
      <c r="E624" s="1274"/>
      <c r="F624" s="815"/>
      <c r="G624" s="972"/>
      <c r="H624" s="5"/>
      <c r="I624" s="5"/>
      <c r="J624" s="5"/>
      <c r="K624" s="5"/>
      <c r="L624" s="815"/>
      <c r="M624" s="1275"/>
      <c r="N624" s="815"/>
      <c r="O624" s="815"/>
      <c r="P624" s="815"/>
      <c r="Q624" s="815"/>
      <c r="R624" s="815"/>
      <c r="S624" s="815"/>
      <c r="T624" s="815"/>
      <c r="U624" s="815"/>
      <c r="V624" s="815"/>
      <c r="W624" s="5"/>
      <c r="X624" s="815"/>
      <c r="Y624" s="815"/>
      <c r="Z624" s="815"/>
      <c r="AA624" s="815"/>
      <c r="AB624" s="5"/>
      <c r="AC624" s="5"/>
      <c r="AD624" s="815"/>
      <c r="AE624" s="815"/>
      <c r="AF624" s="815"/>
      <c r="AG624" s="5"/>
      <c r="AH624" s="815"/>
      <c r="AI624" s="5"/>
      <c r="AJ624" s="5"/>
      <c r="AK624" s="5"/>
      <c r="AL624" s="5"/>
      <c r="AM624" s="5"/>
      <c r="AN624" s="5"/>
      <c r="AO624" s="5"/>
      <c r="AP624" s="5"/>
      <c r="AQ624" s="5"/>
      <c r="AR624" s="5"/>
      <c r="AS624" s="5"/>
    </row>
    <row r="625">
      <c r="A625" s="1298"/>
      <c r="B625" s="1235"/>
      <c r="C625" s="1274"/>
      <c r="D625" s="1274"/>
      <c r="E625" s="1274"/>
      <c r="F625" s="815"/>
      <c r="G625" s="972"/>
      <c r="H625" s="5"/>
      <c r="I625" s="5"/>
      <c r="J625" s="5"/>
      <c r="K625" s="5"/>
      <c r="L625" s="815"/>
      <c r="M625" s="1275"/>
      <c r="N625" s="815"/>
      <c r="O625" s="815"/>
      <c r="P625" s="815"/>
      <c r="Q625" s="815"/>
      <c r="R625" s="815"/>
      <c r="S625" s="815"/>
      <c r="T625" s="815"/>
      <c r="U625" s="815"/>
      <c r="V625" s="815"/>
      <c r="W625" s="5"/>
      <c r="X625" s="815"/>
      <c r="Y625" s="815"/>
      <c r="Z625" s="815"/>
      <c r="AA625" s="815"/>
      <c r="AB625" s="5"/>
      <c r="AC625" s="5"/>
      <c r="AD625" s="815"/>
      <c r="AE625" s="815"/>
      <c r="AF625" s="815"/>
      <c r="AG625" s="5"/>
      <c r="AH625" s="815"/>
      <c r="AI625" s="5"/>
      <c r="AJ625" s="5"/>
      <c r="AK625" s="5"/>
      <c r="AL625" s="5"/>
      <c r="AM625" s="5"/>
      <c r="AN625" s="5"/>
      <c r="AO625" s="5"/>
      <c r="AP625" s="5"/>
      <c r="AQ625" s="5"/>
      <c r="AR625" s="5"/>
      <c r="AS625" s="5"/>
    </row>
    <row r="626">
      <c r="A626" s="1298"/>
      <c r="B626" s="1235"/>
      <c r="C626" s="1274"/>
      <c r="D626" s="1274"/>
      <c r="E626" s="1274"/>
      <c r="F626" s="815"/>
      <c r="G626" s="972"/>
      <c r="H626" s="5"/>
      <c r="I626" s="5"/>
      <c r="J626" s="5"/>
      <c r="K626" s="5"/>
      <c r="L626" s="815"/>
      <c r="M626" s="1275"/>
      <c r="N626" s="815"/>
      <c r="O626" s="815"/>
      <c r="P626" s="815"/>
      <c r="Q626" s="815"/>
      <c r="R626" s="815"/>
      <c r="S626" s="815"/>
      <c r="T626" s="815"/>
      <c r="U626" s="815"/>
      <c r="V626" s="815"/>
      <c r="W626" s="5"/>
      <c r="X626" s="815"/>
      <c r="Y626" s="815"/>
      <c r="Z626" s="815"/>
      <c r="AA626" s="815"/>
      <c r="AB626" s="5"/>
      <c r="AC626" s="5"/>
      <c r="AD626" s="815"/>
      <c r="AE626" s="815"/>
      <c r="AF626" s="815"/>
      <c r="AG626" s="5"/>
      <c r="AH626" s="815"/>
      <c r="AI626" s="5"/>
      <c r="AJ626" s="5"/>
      <c r="AK626" s="5"/>
      <c r="AL626" s="5"/>
      <c r="AM626" s="5"/>
      <c r="AN626" s="5"/>
      <c r="AO626" s="5"/>
      <c r="AP626" s="5"/>
      <c r="AQ626" s="5"/>
      <c r="AR626" s="5"/>
      <c r="AS626" s="5"/>
    </row>
    <row r="627">
      <c r="A627" s="1298"/>
      <c r="B627" s="1235"/>
      <c r="C627" s="1274"/>
      <c r="D627" s="1274"/>
      <c r="E627" s="1274"/>
      <c r="F627" s="815"/>
      <c r="G627" s="972"/>
      <c r="H627" s="5"/>
      <c r="I627" s="5"/>
      <c r="J627" s="5"/>
      <c r="K627" s="5"/>
      <c r="L627" s="815"/>
      <c r="M627" s="1275"/>
      <c r="N627" s="815"/>
      <c r="O627" s="815"/>
      <c r="P627" s="815"/>
      <c r="Q627" s="815"/>
      <c r="R627" s="815"/>
      <c r="S627" s="815"/>
      <c r="T627" s="815"/>
      <c r="U627" s="815"/>
      <c r="V627" s="815"/>
      <c r="W627" s="5"/>
      <c r="X627" s="815"/>
      <c r="Y627" s="815"/>
      <c r="Z627" s="815"/>
      <c r="AA627" s="815"/>
      <c r="AB627" s="5"/>
      <c r="AC627" s="5"/>
      <c r="AD627" s="815"/>
      <c r="AE627" s="815"/>
      <c r="AF627" s="815"/>
      <c r="AG627" s="5"/>
      <c r="AH627" s="815"/>
      <c r="AI627" s="5"/>
      <c r="AJ627" s="5"/>
      <c r="AK627" s="5"/>
      <c r="AL627" s="5"/>
      <c r="AM627" s="5"/>
      <c r="AN627" s="5"/>
      <c r="AO627" s="5"/>
      <c r="AP627" s="5"/>
      <c r="AQ627" s="5"/>
      <c r="AR627" s="5"/>
      <c r="AS627" s="5"/>
    </row>
    <row r="628">
      <c r="A628" s="1298"/>
      <c r="B628" s="1235"/>
      <c r="C628" s="1274"/>
      <c r="D628" s="1274"/>
      <c r="E628" s="1274"/>
      <c r="F628" s="815"/>
      <c r="G628" s="972"/>
      <c r="H628" s="5"/>
      <c r="I628" s="5"/>
      <c r="J628" s="5"/>
      <c r="K628" s="5"/>
      <c r="L628" s="815"/>
      <c r="M628" s="1275"/>
      <c r="N628" s="815"/>
      <c r="O628" s="815"/>
      <c r="P628" s="815"/>
      <c r="Q628" s="815"/>
      <c r="R628" s="815"/>
      <c r="S628" s="815"/>
      <c r="T628" s="815"/>
      <c r="U628" s="815"/>
      <c r="V628" s="815"/>
      <c r="W628" s="5"/>
      <c r="X628" s="815"/>
      <c r="Y628" s="815"/>
      <c r="Z628" s="815"/>
      <c r="AA628" s="815"/>
      <c r="AB628" s="5"/>
      <c r="AC628" s="5"/>
      <c r="AD628" s="815"/>
      <c r="AE628" s="815"/>
      <c r="AF628" s="815"/>
      <c r="AG628" s="5"/>
      <c r="AH628" s="815"/>
      <c r="AI628" s="5"/>
      <c r="AJ628" s="5"/>
      <c r="AK628" s="5"/>
      <c r="AL628" s="5"/>
      <c r="AM628" s="5"/>
      <c r="AN628" s="5"/>
      <c r="AO628" s="5"/>
      <c r="AP628" s="5"/>
      <c r="AQ628" s="5"/>
      <c r="AR628" s="5"/>
      <c r="AS628" s="5"/>
    </row>
    <row r="629">
      <c r="A629" s="1298"/>
      <c r="B629" s="1235"/>
      <c r="C629" s="1274"/>
      <c r="D629" s="1274"/>
      <c r="E629" s="1274"/>
      <c r="F629" s="815"/>
      <c r="G629" s="972"/>
      <c r="H629" s="5"/>
      <c r="I629" s="5"/>
      <c r="J629" s="5"/>
      <c r="K629" s="5"/>
      <c r="L629" s="815"/>
      <c r="M629" s="1275"/>
      <c r="N629" s="815"/>
      <c r="O629" s="815"/>
      <c r="P629" s="815"/>
      <c r="Q629" s="815"/>
      <c r="R629" s="815"/>
      <c r="S629" s="815"/>
      <c r="T629" s="815"/>
      <c r="U629" s="815"/>
      <c r="V629" s="815"/>
      <c r="W629" s="5"/>
      <c r="X629" s="815"/>
      <c r="Y629" s="815"/>
      <c r="Z629" s="815"/>
      <c r="AA629" s="815"/>
      <c r="AB629" s="5"/>
      <c r="AC629" s="5"/>
      <c r="AD629" s="815"/>
      <c r="AE629" s="815"/>
      <c r="AF629" s="815"/>
      <c r="AG629" s="5"/>
      <c r="AH629" s="815"/>
      <c r="AI629" s="5"/>
      <c r="AJ629" s="5"/>
      <c r="AK629" s="5"/>
      <c r="AL629" s="5"/>
      <c r="AM629" s="5"/>
      <c r="AN629" s="5"/>
      <c r="AO629" s="5"/>
      <c r="AP629" s="5"/>
      <c r="AQ629" s="5"/>
      <c r="AR629" s="5"/>
      <c r="AS629" s="5"/>
    </row>
    <row r="630">
      <c r="A630" s="1298"/>
      <c r="B630" s="1235"/>
      <c r="C630" s="1274"/>
      <c r="D630" s="1274"/>
      <c r="E630" s="1274"/>
      <c r="F630" s="815"/>
      <c r="G630" s="972"/>
      <c r="H630" s="5"/>
      <c r="I630" s="5"/>
      <c r="J630" s="5"/>
      <c r="K630" s="5"/>
      <c r="L630" s="815"/>
      <c r="M630" s="1275"/>
      <c r="N630" s="815"/>
      <c r="O630" s="815"/>
      <c r="P630" s="815"/>
      <c r="Q630" s="815"/>
      <c r="R630" s="815"/>
      <c r="S630" s="815"/>
      <c r="T630" s="815"/>
      <c r="U630" s="815"/>
      <c r="V630" s="815"/>
      <c r="W630" s="5"/>
      <c r="X630" s="815"/>
      <c r="Y630" s="815"/>
      <c r="Z630" s="815"/>
      <c r="AA630" s="815"/>
      <c r="AB630" s="5"/>
      <c r="AC630" s="5"/>
      <c r="AD630" s="815"/>
      <c r="AE630" s="815"/>
      <c r="AF630" s="815"/>
      <c r="AG630" s="5"/>
      <c r="AH630" s="815"/>
      <c r="AI630" s="5"/>
      <c r="AJ630" s="5"/>
      <c r="AK630" s="5"/>
      <c r="AL630" s="5"/>
      <c r="AM630" s="5"/>
      <c r="AN630" s="5"/>
      <c r="AO630" s="5"/>
      <c r="AP630" s="5"/>
      <c r="AQ630" s="5"/>
      <c r="AR630" s="5"/>
      <c r="AS630" s="5"/>
    </row>
    <row r="631">
      <c r="A631" s="1298"/>
      <c r="B631" s="1235"/>
      <c r="C631" s="1274"/>
      <c r="D631" s="1274"/>
      <c r="E631" s="1274"/>
      <c r="F631" s="815"/>
      <c r="G631" s="972"/>
      <c r="H631" s="5"/>
      <c r="I631" s="5"/>
      <c r="J631" s="5"/>
      <c r="K631" s="5"/>
      <c r="L631" s="815"/>
      <c r="M631" s="1275"/>
      <c r="N631" s="815"/>
      <c r="O631" s="815"/>
      <c r="P631" s="815"/>
      <c r="Q631" s="815"/>
      <c r="R631" s="815"/>
      <c r="S631" s="815"/>
      <c r="T631" s="815"/>
      <c r="U631" s="815"/>
      <c r="V631" s="815"/>
      <c r="W631" s="5"/>
      <c r="X631" s="815"/>
      <c r="Y631" s="815"/>
      <c r="Z631" s="815"/>
      <c r="AA631" s="815"/>
      <c r="AB631" s="5"/>
      <c r="AC631" s="5"/>
      <c r="AD631" s="815"/>
      <c r="AE631" s="815"/>
      <c r="AF631" s="815"/>
      <c r="AG631" s="5"/>
      <c r="AH631" s="815"/>
      <c r="AI631" s="5"/>
      <c r="AJ631" s="5"/>
      <c r="AK631" s="5"/>
      <c r="AL631" s="5"/>
      <c r="AM631" s="5"/>
      <c r="AN631" s="5"/>
      <c r="AO631" s="5"/>
      <c r="AP631" s="5"/>
      <c r="AQ631" s="5"/>
      <c r="AR631" s="5"/>
      <c r="AS631" s="5"/>
    </row>
    <row r="632">
      <c r="A632" s="1298"/>
      <c r="B632" s="1235"/>
      <c r="C632" s="1274"/>
      <c r="D632" s="1274"/>
      <c r="E632" s="1274"/>
      <c r="F632" s="815"/>
      <c r="G632" s="972"/>
      <c r="H632" s="5"/>
      <c r="I632" s="5"/>
      <c r="J632" s="5"/>
      <c r="K632" s="5"/>
      <c r="L632" s="815"/>
      <c r="M632" s="1275"/>
      <c r="N632" s="815"/>
      <c r="O632" s="815"/>
      <c r="P632" s="815"/>
      <c r="Q632" s="815"/>
      <c r="R632" s="815"/>
      <c r="S632" s="815"/>
      <c r="T632" s="815"/>
      <c r="U632" s="815"/>
      <c r="V632" s="815"/>
      <c r="W632" s="5"/>
      <c r="X632" s="815"/>
      <c r="Y632" s="815"/>
      <c r="Z632" s="815"/>
      <c r="AA632" s="815"/>
      <c r="AB632" s="5"/>
      <c r="AC632" s="5"/>
      <c r="AD632" s="815"/>
      <c r="AE632" s="815"/>
      <c r="AF632" s="815"/>
      <c r="AG632" s="5"/>
      <c r="AH632" s="815"/>
      <c r="AI632" s="5"/>
      <c r="AJ632" s="5"/>
      <c r="AK632" s="5"/>
      <c r="AL632" s="5"/>
      <c r="AM632" s="5"/>
      <c r="AN632" s="5"/>
      <c r="AO632" s="5"/>
      <c r="AP632" s="5"/>
      <c r="AQ632" s="5"/>
      <c r="AR632" s="5"/>
      <c r="AS632" s="5"/>
    </row>
    <row r="633">
      <c r="A633" s="1298"/>
      <c r="B633" s="1235"/>
      <c r="C633" s="1274"/>
      <c r="D633" s="1274"/>
      <c r="E633" s="1274"/>
      <c r="F633" s="815"/>
      <c r="G633" s="972"/>
      <c r="H633" s="5"/>
      <c r="I633" s="5"/>
      <c r="J633" s="5"/>
      <c r="K633" s="5"/>
      <c r="L633" s="815"/>
      <c r="M633" s="1275"/>
      <c r="N633" s="815"/>
      <c r="O633" s="815"/>
      <c r="P633" s="815"/>
      <c r="Q633" s="815"/>
      <c r="R633" s="815"/>
      <c r="S633" s="815"/>
      <c r="T633" s="815"/>
      <c r="U633" s="815"/>
      <c r="V633" s="815"/>
      <c r="W633" s="5"/>
      <c r="X633" s="815"/>
      <c r="Y633" s="815"/>
      <c r="Z633" s="815"/>
      <c r="AA633" s="815"/>
      <c r="AB633" s="5"/>
      <c r="AC633" s="5"/>
      <c r="AD633" s="815"/>
      <c r="AE633" s="815"/>
      <c r="AF633" s="815"/>
      <c r="AG633" s="5"/>
      <c r="AH633" s="815"/>
      <c r="AI633" s="5"/>
      <c r="AJ633" s="5"/>
      <c r="AK633" s="5"/>
      <c r="AL633" s="5"/>
      <c r="AM633" s="5"/>
      <c r="AN633" s="5"/>
      <c r="AO633" s="5"/>
      <c r="AP633" s="5"/>
      <c r="AQ633" s="5"/>
      <c r="AR633" s="5"/>
      <c r="AS633" s="5"/>
    </row>
    <row r="634">
      <c r="A634" s="1298"/>
      <c r="B634" s="1235"/>
      <c r="C634" s="1274"/>
      <c r="D634" s="1274"/>
      <c r="E634" s="1274"/>
      <c r="F634" s="815"/>
      <c r="G634" s="972"/>
      <c r="H634" s="5"/>
      <c r="I634" s="5"/>
      <c r="J634" s="5"/>
      <c r="K634" s="5"/>
      <c r="L634" s="815"/>
      <c r="M634" s="1275"/>
      <c r="N634" s="815"/>
      <c r="O634" s="815"/>
      <c r="P634" s="815"/>
      <c r="Q634" s="815"/>
      <c r="R634" s="815"/>
      <c r="S634" s="815"/>
      <c r="T634" s="815"/>
      <c r="U634" s="815"/>
      <c r="V634" s="815"/>
      <c r="W634" s="5"/>
      <c r="X634" s="815"/>
      <c r="Y634" s="815"/>
      <c r="Z634" s="815"/>
      <c r="AA634" s="815"/>
      <c r="AB634" s="5"/>
      <c r="AC634" s="5"/>
      <c r="AD634" s="815"/>
      <c r="AE634" s="815"/>
      <c r="AF634" s="815"/>
      <c r="AG634" s="5"/>
      <c r="AH634" s="815"/>
      <c r="AI634" s="5"/>
      <c r="AJ634" s="5"/>
      <c r="AK634" s="5"/>
      <c r="AL634" s="5"/>
      <c r="AM634" s="5"/>
      <c r="AN634" s="5"/>
      <c r="AO634" s="5"/>
      <c r="AP634" s="5"/>
      <c r="AQ634" s="5"/>
      <c r="AR634" s="5"/>
      <c r="AS634" s="5"/>
    </row>
    <row r="635">
      <c r="A635" s="1298"/>
      <c r="B635" s="1235"/>
      <c r="C635" s="1274"/>
      <c r="D635" s="1274"/>
      <c r="E635" s="1274"/>
      <c r="F635" s="815"/>
      <c r="G635" s="972"/>
      <c r="H635" s="5"/>
      <c r="I635" s="5"/>
      <c r="J635" s="5"/>
      <c r="K635" s="5"/>
      <c r="L635" s="815"/>
      <c r="M635" s="1275"/>
      <c r="N635" s="815"/>
      <c r="O635" s="815"/>
      <c r="P635" s="815"/>
      <c r="Q635" s="815"/>
      <c r="R635" s="815"/>
      <c r="S635" s="815"/>
      <c r="T635" s="815"/>
      <c r="U635" s="815"/>
      <c r="V635" s="815"/>
      <c r="W635" s="5"/>
      <c r="X635" s="815"/>
      <c r="Y635" s="815"/>
      <c r="Z635" s="815"/>
      <c r="AA635" s="815"/>
      <c r="AB635" s="5"/>
      <c r="AC635" s="5"/>
      <c r="AD635" s="815"/>
      <c r="AE635" s="815"/>
      <c r="AF635" s="815"/>
      <c r="AG635" s="5"/>
      <c r="AH635" s="815"/>
      <c r="AI635" s="5"/>
      <c r="AJ635" s="5"/>
      <c r="AK635" s="5"/>
      <c r="AL635" s="5"/>
      <c r="AM635" s="5"/>
      <c r="AN635" s="5"/>
      <c r="AO635" s="5"/>
      <c r="AP635" s="5"/>
      <c r="AQ635" s="5"/>
      <c r="AR635" s="5"/>
      <c r="AS635" s="5"/>
    </row>
    <row r="636">
      <c r="A636" s="1298"/>
      <c r="B636" s="1235"/>
      <c r="C636" s="1274"/>
      <c r="D636" s="1274"/>
      <c r="E636" s="1274"/>
      <c r="F636" s="815"/>
      <c r="G636" s="972"/>
      <c r="H636" s="5"/>
      <c r="I636" s="5"/>
      <c r="J636" s="5"/>
      <c r="K636" s="5"/>
      <c r="L636" s="815"/>
      <c r="M636" s="1275"/>
      <c r="N636" s="815"/>
      <c r="O636" s="815"/>
      <c r="P636" s="815"/>
      <c r="Q636" s="815"/>
      <c r="R636" s="815"/>
      <c r="S636" s="815"/>
      <c r="T636" s="815"/>
      <c r="U636" s="815"/>
      <c r="V636" s="815"/>
      <c r="W636" s="5"/>
      <c r="X636" s="815"/>
      <c r="Y636" s="815"/>
      <c r="Z636" s="815"/>
      <c r="AA636" s="815"/>
      <c r="AB636" s="5"/>
      <c r="AC636" s="5"/>
      <c r="AD636" s="815"/>
      <c r="AE636" s="815"/>
      <c r="AF636" s="815"/>
      <c r="AG636" s="5"/>
      <c r="AH636" s="815"/>
      <c r="AI636" s="5"/>
      <c r="AJ636" s="5"/>
      <c r="AK636" s="5"/>
      <c r="AL636" s="5"/>
      <c r="AM636" s="5"/>
      <c r="AN636" s="5"/>
      <c r="AO636" s="5"/>
      <c r="AP636" s="5"/>
      <c r="AQ636" s="5"/>
      <c r="AR636" s="5"/>
      <c r="AS636" s="5"/>
    </row>
    <row r="637">
      <c r="A637" s="1298"/>
      <c r="B637" s="1235"/>
      <c r="C637" s="1274"/>
      <c r="D637" s="1274"/>
      <c r="E637" s="1274"/>
      <c r="F637" s="815"/>
      <c r="G637" s="972"/>
      <c r="H637" s="5"/>
      <c r="I637" s="5"/>
      <c r="J637" s="5"/>
      <c r="K637" s="5"/>
      <c r="L637" s="815"/>
      <c r="M637" s="1275"/>
      <c r="N637" s="815"/>
      <c r="O637" s="815"/>
      <c r="P637" s="815"/>
      <c r="Q637" s="815"/>
      <c r="R637" s="815"/>
      <c r="S637" s="815"/>
      <c r="T637" s="815"/>
      <c r="U637" s="815"/>
      <c r="V637" s="815"/>
      <c r="W637" s="5"/>
      <c r="X637" s="815"/>
      <c r="Y637" s="815"/>
      <c r="Z637" s="815"/>
      <c r="AA637" s="815"/>
      <c r="AB637" s="5"/>
      <c r="AC637" s="5"/>
      <c r="AD637" s="815"/>
      <c r="AE637" s="815"/>
      <c r="AF637" s="815"/>
      <c r="AG637" s="5"/>
      <c r="AH637" s="815"/>
      <c r="AI637" s="5"/>
      <c r="AJ637" s="5"/>
      <c r="AK637" s="5"/>
      <c r="AL637" s="5"/>
      <c r="AM637" s="5"/>
      <c r="AN637" s="5"/>
      <c r="AO637" s="5"/>
      <c r="AP637" s="5"/>
      <c r="AQ637" s="5"/>
      <c r="AR637" s="5"/>
      <c r="AS637" s="5"/>
    </row>
    <row r="638">
      <c r="A638" s="1298"/>
      <c r="B638" s="1235"/>
      <c r="C638" s="1274"/>
      <c r="D638" s="1274"/>
      <c r="E638" s="1274"/>
      <c r="F638" s="815"/>
      <c r="G638" s="972"/>
      <c r="H638" s="5"/>
      <c r="I638" s="5"/>
      <c r="J638" s="5"/>
      <c r="K638" s="5"/>
      <c r="L638" s="815"/>
      <c r="M638" s="1275"/>
      <c r="N638" s="815"/>
      <c r="O638" s="815"/>
      <c r="P638" s="815"/>
      <c r="Q638" s="815"/>
      <c r="R638" s="815"/>
      <c r="S638" s="815"/>
      <c r="T638" s="815"/>
      <c r="U638" s="815"/>
      <c r="V638" s="815"/>
      <c r="W638" s="5"/>
      <c r="X638" s="815"/>
      <c r="Y638" s="815"/>
      <c r="Z638" s="815"/>
      <c r="AA638" s="815"/>
      <c r="AB638" s="5"/>
      <c r="AC638" s="5"/>
      <c r="AD638" s="815"/>
      <c r="AE638" s="815"/>
      <c r="AF638" s="815"/>
      <c r="AG638" s="5"/>
      <c r="AH638" s="815"/>
      <c r="AI638" s="5"/>
      <c r="AJ638" s="5"/>
      <c r="AK638" s="5"/>
      <c r="AL638" s="5"/>
      <c r="AM638" s="5"/>
      <c r="AN638" s="5"/>
      <c r="AO638" s="5"/>
      <c r="AP638" s="5"/>
      <c r="AQ638" s="5"/>
      <c r="AR638" s="5"/>
      <c r="AS638" s="5"/>
    </row>
    <row r="639">
      <c r="A639" s="1298"/>
      <c r="B639" s="1235"/>
      <c r="C639" s="1274"/>
      <c r="D639" s="1274"/>
      <c r="E639" s="1274"/>
      <c r="F639" s="815"/>
      <c r="G639" s="972"/>
      <c r="H639" s="5"/>
      <c r="I639" s="5"/>
      <c r="J639" s="5"/>
      <c r="K639" s="5"/>
      <c r="L639" s="815"/>
      <c r="M639" s="1275"/>
      <c r="N639" s="815"/>
      <c r="O639" s="815"/>
      <c r="P639" s="815"/>
      <c r="Q639" s="815"/>
      <c r="R639" s="815"/>
      <c r="S639" s="815"/>
      <c r="T639" s="815"/>
      <c r="U639" s="815"/>
      <c r="V639" s="815"/>
      <c r="W639" s="5"/>
      <c r="X639" s="815"/>
      <c r="Y639" s="815"/>
      <c r="Z639" s="815"/>
      <c r="AA639" s="815"/>
      <c r="AB639" s="5"/>
      <c r="AC639" s="5"/>
      <c r="AD639" s="815"/>
      <c r="AE639" s="815"/>
      <c r="AF639" s="815"/>
      <c r="AG639" s="5"/>
      <c r="AH639" s="815"/>
      <c r="AI639" s="5"/>
      <c r="AJ639" s="5"/>
      <c r="AK639" s="5"/>
      <c r="AL639" s="5"/>
      <c r="AM639" s="5"/>
      <c r="AN639" s="5"/>
      <c r="AO639" s="5"/>
      <c r="AP639" s="5"/>
      <c r="AQ639" s="5"/>
      <c r="AR639" s="5"/>
      <c r="AS639" s="5"/>
    </row>
    <row r="640">
      <c r="A640" s="1298"/>
      <c r="B640" s="1235"/>
      <c r="C640" s="1274"/>
      <c r="D640" s="1274"/>
      <c r="E640" s="1274"/>
      <c r="F640" s="815"/>
      <c r="G640" s="972"/>
      <c r="H640" s="5"/>
      <c r="I640" s="5"/>
      <c r="J640" s="5"/>
      <c r="K640" s="5"/>
      <c r="L640" s="815"/>
      <c r="M640" s="1275"/>
      <c r="N640" s="815"/>
      <c r="O640" s="815"/>
      <c r="P640" s="815"/>
      <c r="Q640" s="815"/>
      <c r="R640" s="815"/>
      <c r="S640" s="815"/>
      <c r="T640" s="815"/>
      <c r="U640" s="815"/>
      <c r="V640" s="815"/>
      <c r="W640" s="5"/>
      <c r="X640" s="815"/>
      <c r="Y640" s="815"/>
      <c r="Z640" s="815"/>
      <c r="AA640" s="815"/>
      <c r="AB640" s="5"/>
      <c r="AC640" s="5"/>
      <c r="AD640" s="815"/>
      <c r="AE640" s="815"/>
      <c r="AF640" s="815"/>
      <c r="AG640" s="5"/>
      <c r="AH640" s="815"/>
      <c r="AI640" s="5"/>
      <c r="AJ640" s="5"/>
      <c r="AK640" s="5"/>
      <c r="AL640" s="5"/>
      <c r="AM640" s="5"/>
      <c r="AN640" s="5"/>
      <c r="AO640" s="5"/>
      <c r="AP640" s="5"/>
      <c r="AQ640" s="5"/>
      <c r="AR640" s="5"/>
      <c r="AS640" s="5"/>
    </row>
    <row r="641">
      <c r="A641" s="1298"/>
      <c r="B641" s="1235"/>
      <c r="C641" s="1274"/>
      <c r="D641" s="1274"/>
      <c r="E641" s="1274"/>
      <c r="F641" s="815"/>
      <c r="G641" s="972"/>
      <c r="H641" s="5"/>
      <c r="I641" s="5"/>
      <c r="J641" s="5"/>
      <c r="K641" s="5"/>
      <c r="L641" s="815"/>
      <c r="M641" s="1275"/>
      <c r="N641" s="815"/>
      <c r="O641" s="815"/>
      <c r="P641" s="815"/>
      <c r="Q641" s="815"/>
      <c r="R641" s="815"/>
      <c r="S641" s="815"/>
      <c r="T641" s="815"/>
      <c r="U641" s="815"/>
      <c r="V641" s="815"/>
      <c r="W641" s="5"/>
      <c r="X641" s="815"/>
      <c r="Y641" s="815"/>
      <c r="Z641" s="815"/>
      <c r="AA641" s="815"/>
      <c r="AB641" s="5"/>
      <c r="AC641" s="5"/>
      <c r="AD641" s="815"/>
      <c r="AE641" s="815"/>
      <c r="AF641" s="815"/>
      <c r="AG641" s="5"/>
      <c r="AH641" s="815"/>
      <c r="AI641" s="5"/>
      <c r="AJ641" s="5"/>
      <c r="AK641" s="5"/>
      <c r="AL641" s="5"/>
      <c r="AM641" s="5"/>
      <c r="AN641" s="5"/>
      <c r="AO641" s="5"/>
      <c r="AP641" s="5"/>
      <c r="AQ641" s="5"/>
      <c r="AR641" s="5"/>
      <c r="AS641" s="5"/>
    </row>
    <row r="642">
      <c r="A642" s="1298"/>
      <c r="B642" s="1235"/>
      <c r="C642" s="1274"/>
      <c r="D642" s="1274"/>
      <c r="E642" s="1274"/>
      <c r="F642" s="815"/>
      <c r="G642" s="972"/>
      <c r="H642" s="5"/>
      <c r="I642" s="5"/>
      <c r="J642" s="5"/>
      <c r="K642" s="5"/>
      <c r="L642" s="815"/>
      <c r="M642" s="1275"/>
      <c r="N642" s="815"/>
      <c r="O642" s="815"/>
      <c r="P642" s="815"/>
      <c r="Q642" s="815"/>
      <c r="R642" s="815"/>
      <c r="S642" s="815"/>
      <c r="T642" s="815"/>
      <c r="U642" s="815"/>
      <c r="V642" s="815"/>
      <c r="W642" s="5"/>
      <c r="X642" s="815"/>
      <c r="Y642" s="815"/>
      <c r="Z642" s="815"/>
      <c r="AA642" s="815"/>
      <c r="AB642" s="5"/>
      <c r="AC642" s="5"/>
      <c r="AD642" s="815"/>
      <c r="AE642" s="815"/>
      <c r="AF642" s="815"/>
      <c r="AG642" s="5"/>
      <c r="AH642" s="815"/>
      <c r="AI642" s="5"/>
      <c r="AJ642" s="5"/>
      <c r="AK642" s="5"/>
      <c r="AL642" s="5"/>
      <c r="AM642" s="5"/>
      <c r="AN642" s="5"/>
      <c r="AO642" s="5"/>
      <c r="AP642" s="5"/>
      <c r="AQ642" s="5"/>
      <c r="AR642" s="5"/>
      <c r="AS642" s="5"/>
    </row>
    <row r="643">
      <c r="A643" s="1298"/>
      <c r="B643" s="1235"/>
      <c r="C643" s="1274"/>
      <c r="D643" s="1274"/>
      <c r="E643" s="1274"/>
      <c r="F643" s="815"/>
      <c r="G643" s="972"/>
      <c r="H643" s="5"/>
      <c r="I643" s="5"/>
      <c r="J643" s="5"/>
      <c r="K643" s="5"/>
      <c r="L643" s="815"/>
      <c r="M643" s="1275"/>
      <c r="N643" s="815"/>
      <c r="O643" s="815"/>
      <c r="P643" s="815"/>
      <c r="Q643" s="815"/>
      <c r="R643" s="815"/>
      <c r="S643" s="815"/>
      <c r="T643" s="815"/>
      <c r="U643" s="815"/>
      <c r="V643" s="815"/>
      <c r="W643" s="5"/>
      <c r="X643" s="815"/>
      <c r="Y643" s="815"/>
      <c r="Z643" s="815"/>
      <c r="AA643" s="815"/>
      <c r="AB643" s="5"/>
      <c r="AC643" s="5"/>
      <c r="AD643" s="815"/>
      <c r="AE643" s="815"/>
      <c r="AF643" s="815"/>
      <c r="AG643" s="5"/>
      <c r="AH643" s="815"/>
      <c r="AI643" s="5"/>
      <c r="AJ643" s="5"/>
      <c r="AK643" s="5"/>
      <c r="AL643" s="5"/>
      <c r="AM643" s="5"/>
      <c r="AN643" s="5"/>
      <c r="AO643" s="5"/>
      <c r="AP643" s="5"/>
      <c r="AQ643" s="5"/>
      <c r="AR643" s="5"/>
      <c r="AS643" s="5"/>
    </row>
    <row r="644">
      <c r="A644" s="1298"/>
      <c r="B644" s="1235"/>
      <c r="C644" s="1274"/>
      <c r="D644" s="1274"/>
      <c r="E644" s="1274"/>
      <c r="F644" s="815"/>
      <c r="G644" s="972"/>
      <c r="H644" s="5"/>
      <c r="I644" s="5"/>
      <c r="J644" s="5"/>
      <c r="K644" s="5"/>
      <c r="L644" s="815"/>
      <c r="M644" s="1275"/>
      <c r="N644" s="815"/>
      <c r="O644" s="815"/>
      <c r="P644" s="815"/>
      <c r="Q644" s="815"/>
      <c r="R644" s="815"/>
      <c r="S644" s="815"/>
      <c r="T644" s="815"/>
      <c r="U644" s="815"/>
      <c r="V644" s="815"/>
      <c r="W644" s="5"/>
      <c r="X644" s="815"/>
      <c r="Y644" s="815"/>
      <c r="Z644" s="815"/>
      <c r="AA644" s="815"/>
      <c r="AB644" s="5"/>
      <c r="AC644" s="5"/>
      <c r="AD644" s="815"/>
      <c r="AE644" s="815"/>
      <c r="AF644" s="815"/>
      <c r="AG644" s="5"/>
      <c r="AH644" s="815"/>
      <c r="AI644" s="5"/>
      <c r="AJ644" s="5"/>
      <c r="AK644" s="5"/>
      <c r="AL644" s="5"/>
      <c r="AM644" s="5"/>
      <c r="AN644" s="5"/>
      <c r="AO644" s="5"/>
      <c r="AP644" s="5"/>
      <c r="AQ644" s="5"/>
      <c r="AR644" s="5"/>
      <c r="AS644" s="5"/>
    </row>
    <row r="645">
      <c r="A645" s="1298"/>
      <c r="B645" s="1235"/>
      <c r="C645" s="1274"/>
      <c r="D645" s="1274"/>
      <c r="E645" s="1274"/>
      <c r="F645" s="815"/>
      <c r="G645" s="972"/>
      <c r="H645" s="5"/>
      <c r="I645" s="5"/>
      <c r="J645" s="5"/>
      <c r="K645" s="5"/>
      <c r="L645" s="815"/>
      <c r="M645" s="1275"/>
      <c r="N645" s="815"/>
      <c r="O645" s="815"/>
      <c r="P645" s="815"/>
      <c r="Q645" s="815"/>
      <c r="R645" s="815"/>
      <c r="S645" s="815"/>
      <c r="T645" s="815"/>
      <c r="U645" s="815"/>
      <c r="V645" s="815"/>
      <c r="W645" s="5"/>
      <c r="X645" s="815"/>
      <c r="Y645" s="815"/>
      <c r="Z645" s="815"/>
      <c r="AA645" s="815"/>
      <c r="AB645" s="5"/>
      <c r="AC645" s="5"/>
      <c r="AD645" s="815"/>
      <c r="AE645" s="815"/>
      <c r="AF645" s="815"/>
      <c r="AG645" s="5"/>
      <c r="AH645" s="815"/>
      <c r="AI645" s="5"/>
      <c r="AJ645" s="5"/>
      <c r="AK645" s="5"/>
      <c r="AL645" s="5"/>
      <c r="AM645" s="5"/>
      <c r="AN645" s="5"/>
      <c r="AO645" s="5"/>
      <c r="AP645" s="5"/>
      <c r="AQ645" s="5"/>
      <c r="AR645" s="5"/>
      <c r="AS645" s="5"/>
    </row>
    <row r="646">
      <c r="A646" s="1298"/>
      <c r="B646" s="1235"/>
      <c r="C646" s="1274"/>
      <c r="D646" s="1274"/>
      <c r="E646" s="1274"/>
      <c r="F646" s="815"/>
      <c r="G646" s="972"/>
      <c r="H646" s="5"/>
      <c r="I646" s="5"/>
      <c r="J646" s="5"/>
      <c r="K646" s="5"/>
      <c r="L646" s="815"/>
      <c r="M646" s="1275"/>
      <c r="N646" s="815"/>
      <c r="O646" s="815"/>
      <c r="P646" s="815"/>
      <c r="Q646" s="815"/>
      <c r="R646" s="815"/>
      <c r="S646" s="815"/>
      <c r="T646" s="815"/>
      <c r="U646" s="815"/>
      <c r="V646" s="815"/>
      <c r="W646" s="5"/>
      <c r="X646" s="815"/>
      <c r="Y646" s="815"/>
      <c r="Z646" s="815"/>
      <c r="AA646" s="815"/>
      <c r="AB646" s="5"/>
      <c r="AC646" s="5"/>
      <c r="AD646" s="815"/>
      <c r="AE646" s="815"/>
      <c r="AF646" s="815"/>
      <c r="AG646" s="5"/>
      <c r="AH646" s="815"/>
      <c r="AI646" s="5"/>
      <c r="AJ646" s="5"/>
      <c r="AK646" s="5"/>
      <c r="AL646" s="5"/>
      <c r="AM646" s="5"/>
      <c r="AN646" s="5"/>
      <c r="AO646" s="5"/>
      <c r="AP646" s="5"/>
      <c r="AQ646" s="5"/>
      <c r="AR646" s="5"/>
      <c r="AS646" s="5"/>
    </row>
    <row r="647">
      <c r="A647" s="1298"/>
      <c r="B647" s="1235"/>
      <c r="C647" s="1274"/>
      <c r="D647" s="1274"/>
      <c r="E647" s="1274"/>
      <c r="F647" s="815"/>
      <c r="G647" s="972"/>
      <c r="H647" s="5"/>
      <c r="I647" s="5"/>
      <c r="J647" s="5"/>
      <c r="K647" s="5"/>
      <c r="L647" s="815"/>
      <c r="M647" s="1275"/>
      <c r="N647" s="815"/>
      <c r="O647" s="815"/>
      <c r="P647" s="815"/>
      <c r="Q647" s="815"/>
      <c r="R647" s="815"/>
      <c r="S647" s="815"/>
      <c r="T647" s="815"/>
      <c r="U647" s="815"/>
      <c r="V647" s="815"/>
      <c r="W647" s="5"/>
      <c r="X647" s="815"/>
      <c r="Y647" s="815"/>
      <c r="Z647" s="815"/>
      <c r="AA647" s="815"/>
      <c r="AB647" s="5"/>
      <c r="AC647" s="5"/>
      <c r="AD647" s="815"/>
      <c r="AE647" s="815"/>
      <c r="AF647" s="815"/>
      <c r="AG647" s="5"/>
      <c r="AH647" s="815"/>
      <c r="AI647" s="5"/>
      <c r="AJ647" s="5"/>
      <c r="AK647" s="5"/>
      <c r="AL647" s="5"/>
      <c r="AM647" s="5"/>
      <c r="AN647" s="5"/>
      <c r="AO647" s="5"/>
      <c r="AP647" s="5"/>
      <c r="AQ647" s="5"/>
      <c r="AR647" s="5"/>
      <c r="AS647" s="5"/>
    </row>
    <row r="648">
      <c r="A648" s="1298"/>
      <c r="B648" s="1235"/>
      <c r="C648" s="1274"/>
      <c r="D648" s="1274"/>
      <c r="E648" s="1274"/>
      <c r="F648" s="815"/>
      <c r="G648" s="972"/>
      <c r="H648" s="5"/>
      <c r="I648" s="5"/>
      <c r="J648" s="5"/>
      <c r="K648" s="5"/>
      <c r="L648" s="815"/>
      <c r="M648" s="1275"/>
      <c r="N648" s="815"/>
      <c r="O648" s="815"/>
      <c r="P648" s="815"/>
      <c r="Q648" s="815"/>
      <c r="R648" s="815"/>
      <c r="S648" s="815"/>
      <c r="T648" s="815"/>
      <c r="U648" s="815"/>
      <c r="V648" s="815"/>
      <c r="W648" s="5"/>
      <c r="X648" s="815"/>
      <c r="Y648" s="815"/>
      <c r="Z648" s="815"/>
      <c r="AA648" s="815"/>
      <c r="AB648" s="5"/>
      <c r="AC648" s="5"/>
      <c r="AD648" s="815"/>
      <c r="AE648" s="815"/>
      <c r="AF648" s="815"/>
      <c r="AG648" s="5"/>
      <c r="AH648" s="815"/>
      <c r="AI648" s="5"/>
      <c r="AJ648" s="5"/>
      <c r="AK648" s="5"/>
      <c r="AL648" s="5"/>
      <c r="AM648" s="5"/>
      <c r="AN648" s="5"/>
      <c r="AO648" s="5"/>
      <c r="AP648" s="5"/>
      <c r="AQ648" s="5"/>
      <c r="AR648" s="5"/>
      <c r="AS648" s="5"/>
    </row>
    <row r="649">
      <c r="A649" s="1298"/>
      <c r="B649" s="1235"/>
      <c r="C649" s="1274"/>
      <c r="D649" s="1274"/>
      <c r="E649" s="1274"/>
      <c r="F649" s="815"/>
      <c r="G649" s="972"/>
      <c r="H649" s="5"/>
      <c r="I649" s="5"/>
      <c r="J649" s="5"/>
      <c r="K649" s="5"/>
      <c r="L649" s="815"/>
      <c r="M649" s="1275"/>
      <c r="N649" s="815"/>
      <c r="O649" s="815"/>
      <c r="P649" s="815"/>
      <c r="Q649" s="815"/>
      <c r="R649" s="815"/>
      <c r="S649" s="815"/>
      <c r="T649" s="815"/>
      <c r="U649" s="815"/>
      <c r="V649" s="815"/>
      <c r="W649" s="5"/>
      <c r="X649" s="815"/>
      <c r="Y649" s="815"/>
      <c r="Z649" s="815"/>
      <c r="AA649" s="815"/>
      <c r="AB649" s="5"/>
      <c r="AC649" s="5"/>
      <c r="AD649" s="815"/>
      <c r="AE649" s="815"/>
      <c r="AF649" s="815"/>
      <c r="AG649" s="5"/>
      <c r="AH649" s="815"/>
      <c r="AI649" s="5"/>
      <c r="AJ649" s="5"/>
      <c r="AK649" s="5"/>
      <c r="AL649" s="5"/>
      <c r="AM649" s="5"/>
      <c r="AN649" s="5"/>
      <c r="AO649" s="5"/>
      <c r="AP649" s="5"/>
      <c r="AQ649" s="5"/>
      <c r="AR649" s="5"/>
      <c r="AS649" s="5"/>
    </row>
    <row r="650">
      <c r="A650" s="1298"/>
      <c r="B650" s="1235"/>
      <c r="C650" s="1274"/>
      <c r="D650" s="1274"/>
      <c r="E650" s="1274"/>
      <c r="F650" s="815"/>
      <c r="G650" s="972"/>
      <c r="H650" s="5"/>
      <c r="I650" s="5"/>
      <c r="J650" s="5"/>
      <c r="K650" s="5"/>
      <c r="L650" s="815"/>
      <c r="M650" s="1275"/>
      <c r="N650" s="815"/>
      <c r="O650" s="815"/>
      <c r="P650" s="815"/>
      <c r="Q650" s="815"/>
      <c r="R650" s="815"/>
      <c r="S650" s="815"/>
      <c r="T650" s="815"/>
      <c r="U650" s="815"/>
      <c r="V650" s="815"/>
      <c r="W650" s="5"/>
      <c r="X650" s="815"/>
      <c r="Y650" s="815"/>
      <c r="Z650" s="815"/>
      <c r="AA650" s="815"/>
      <c r="AB650" s="5"/>
      <c r="AC650" s="5"/>
      <c r="AD650" s="815"/>
      <c r="AE650" s="815"/>
      <c r="AF650" s="815"/>
      <c r="AG650" s="5"/>
      <c r="AH650" s="815"/>
      <c r="AI650" s="5"/>
      <c r="AJ650" s="5"/>
      <c r="AK650" s="5"/>
      <c r="AL650" s="5"/>
      <c r="AM650" s="5"/>
      <c r="AN650" s="5"/>
      <c r="AO650" s="5"/>
      <c r="AP650" s="5"/>
      <c r="AQ650" s="5"/>
      <c r="AR650" s="5"/>
      <c r="AS650" s="5"/>
    </row>
    <row r="651">
      <c r="A651" s="1298"/>
      <c r="B651" s="1235"/>
      <c r="C651" s="1274"/>
      <c r="D651" s="1274"/>
      <c r="E651" s="1274"/>
      <c r="F651" s="815"/>
      <c r="G651" s="972"/>
      <c r="H651" s="5"/>
      <c r="I651" s="5"/>
      <c r="J651" s="5"/>
      <c r="K651" s="5"/>
      <c r="L651" s="815"/>
      <c r="M651" s="1275"/>
      <c r="N651" s="815"/>
      <c r="O651" s="815"/>
      <c r="P651" s="815"/>
      <c r="Q651" s="815"/>
      <c r="R651" s="815"/>
      <c r="S651" s="815"/>
      <c r="T651" s="815"/>
      <c r="U651" s="815"/>
      <c r="V651" s="815"/>
      <c r="W651" s="5"/>
      <c r="X651" s="815"/>
      <c r="Y651" s="815"/>
      <c r="Z651" s="815"/>
      <c r="AA651" s="815"/>
      <c r="AB651" s="5"/>
      <c r="AC651" s="5"/>
      <c r="AD651" s="815"/>
      <c r="AE651" s="815"/>
      <c r="AF651" s="815"/>
      <c r="AG651" s="5"/>
      <c r="AH651" s="815"/>
      <c r="AI651" s="5"/>
      <c r="AJ651" s="5"/>
      <c r="AK651" s="5"/>
      <c r="AL651" s="5"/>
      <c r="AM651" s="5"/>
      <c r="AN651" s="5"/>
      <c r="AO651" s="5"/>
      <c r="AP651" s="5"/>
      <c r="AQ651" s="5"/>
      <c r="AR651" s="5"/>
      <c r="AS651" s="5"/>
    </row>
    <row r="652">
      <c r="A652" s="1298"/>
      <c r="B652" s="1235"/>
      <c r="C652" s="1274"/>
      <c r="D652" s="1274"/>
      <c r="E652" s="1274"/>
      <c r="F652" s="815"/>
      <c r="G652" s="972"/>
      <c r="H652" s="5"/>
      <c r="I652" s="5"/>
      <c r="J652" s="5"/>
      <c r="K652" s="5"/>
      <c r="L652" s="815"/>
      <c r="M652" s="1275"/>
      <c r="N652" s="815"/>
      <c r="O652" s="815"/>
      <c r="P652" s="815"/>
      <c r="Q652" s="815"/>
      <c r="R652" s="815"/>
      <c r="S652" s="815"/>
      <c r="T652" s="815"/>
      <c r="U652" s="815"/>
      <c r="V652" s="815"/>
      <c r="W652" s="5"/>
      <c r="X652" s="815"/>
      <c r="Y652" s="815"/>
      <c r="Z652" s="815"/>
      <c r="AA652" s="815"/>
      <c r="AB652" s="5"/>
      <c r="AC652" s="5"/>
      <c r="AD652" s="815"/>
      <c r="AE652" s="815"/>
      <c r="AF652" s="815"/>
      <c r="AG652" s="5"/>
      <c r="AH652" s="815"/>
      <c r="AI652" s="5"/>
      <c r="AJ652" s="5"/>
      <c r="AK652" s="5"/>
      <c r="AL652" s="5"/>
      <c r="AM652" s="5"/>
      <c r="AN652" s="5"/>
      <c r="AO652" s="5"/>
      <c r="AP652" s="5"/>
      <c r="AQ652" s="5"/>
      <c r="AR652" s="5"/>
      <c r="AS652" s="5"/>
    </row>
    <row r="653">
      <c r="A653" s="1298"/>
      <c r="B653" s="1235"/>
      <c r="C653" s="1274"/>
      <c r="D653" s="1274"/>
      <c r="E653" s="1274"/>
      <c r="F653" s="815"/>
      <c r="G653" s="972"/>
      <c r="H653" s="5"/>
      <c r="I653" s="5"/>
      <c r="J653" s="5"/>
      <c r="K653" s="5"/>
      <c r="L653" s="815"/>
      <c r="M653" s="1275"/>
      <c r="N653" s="815"/>
      <c r="O653" s="815"/>
      <c r="P653" s="815"/>
      <c r="Q653" s="815"/>
      <c r="R653" s="815"/>
      <c r="S653" s="815"/>
      <c r="T653" s="815"/>
      <c r="U653" s="815"/>
      <c r="V653" s="815"/>
      <c r="W653" s="5"/>
      <c r="X653" s="815"/>
      <c r="Y653" s="815"/>
      <c r="Z653" s="815"/>
      <c r="AA653" s="815"/>
      <c r="AB653" s="5"/>
      <c r="AC653" s="5"/>
      <c r="AD653" s="815"/>
      <c r="AE653" s="815"/>
      <c r="AF653" s="815"/>
      <c r="AG653" s="5"/>
      <c r="AH653" s="815"/>
      <c r="AI653" s="5"/>
      <c r="AJ653" s="5"/>
      <c r="AK653" s="5"/>
      <c r="AL653" s="5"/>
      <c r="AM653" s="5"/>
      <c r="AN653" s="5"/>
      <c r="AO653" s="5"/>
      <c r="AP653" s="5"/>
      <c r="AQ653" s="5"/>
      <c r="AR653" s="5"/>
      <c r="AS653" s="5"/>
    </row>
    <row r="654">
      <c r="A654" s="1298"/>
      <c r="B654" s="1235"/>
      <c r="C654" s="1274"/>
      <c r="D654" s="1274"/>
      <c r="E654" s="1274"/>
      <c r="F654" s="815"/>
      <c r="G654" s="972"/>
      <c r="H654" s="5"/>
      <c r="I654" s="5"/>
      <c r="J654" s="5"/>
      <c r="K654" s="5"/>
      <c r="L654" s="815"/>
      <c r="M654" s="1275"/>
      <c r="N654" s="815"/>
      <c r="O654" s="815"/>
      <c r="P654" s="815"/>
      <c r="Q654" s="815"/>
      <c r="R654" s="815"/>
      <c r="S654" s="815"/>
      <c r="T654" s="815"/>
      <c r="U654" s="815"/>
      <c r="V654" s="815"/>
      <c r="W654" s="5"/>
      <c r="X654" s="815"/>
      <c r="Y654" s="815"/>
      <c r="Z654" s="815"/>
      <c r="AA654" s="815"/>
      <c r="AB654" s="5"/>
      <c r="AC654" s="5"/>
      <c r="AD654" s="815"/>
      <c r="AE654" s="815"/>
      <c r="AF654" s="815"/>
      <c r="AG654" s="5"/>
      <c r="AH654" s="815"/>
      <c r="AI654" s="5"/>
      <c r="AJ654" s="5"/>
      <c r="AK654" s="5"/>
      <c r="AL654" s="5"/>
      <c r="AM654" s="5"/>
      <c r="AN654" s="5"/>
      <c r="AO654" s="5"/>
      <c r="AP654" s="5"/>
      <c r="AQ654" s="5"/>
      <c r="AR654" s="5"/>
      <c r="AS654" s="5"/>
    </row>
    <row r="655">
      <c r="A655" s="1298"/>
      <c r="B655" s="1235"/>
      <c r="C655" s="1274"/>
      <c r="D655" s="1274"/>
      <c r="E655" s="1274"/>
      <c r="F655" s="815"/>
      <c r="G655" s="972"/>
      <c r="H655" s="5"/>
      <c r="I655" s="5"/>
      <c r="J655" s="5"/>
      <c r="K655" s="5"/>
      <c r="L655" s="815"/>
      <c r="M655" s="1275"/>
      <c r="N655" s="815"/>
      <c r="O655" s="815"/>
      <c r="P655" s="815"/>
      <c r="Q655" s="815"/>
      <c r="R655" s="815"/>
      <c r="S655" s="815"/>
      <c r="T655" s="815"/>
      <c r="U655" s="815"/>
      <c r="V655" s="815"/>
      <c r="W655" s="5"/>
      <c r="X655" s="815"/>
      <c r="Y655" s="815"/>
      <c r="Z655" s="815"/>
      <c r="AA655" s="815"/>
      <c r="AB655" s="5"/>
      <c r="AC655" s="5"/>
      <c r="AD655" s="815"/>
      <c r="AE655" s="815"/>
      <c r="AF655" s="815"/>
      <c r="AG655" s="5"/>
      <c r="AH655" s="815"/>
      <c r="AI655" s="5"/>
      <c r="AJ655" s="5"/>
      <c r="AK655" s="5"/>
      <c r="AL655" s="5"/>
      <c r="AM655" s="5"/>
      <c r="AN655" s="5"/>
      <c r="AO655" s="5"/>
      <c r="AP655" s="5"/>
      <c r="AQ655" s="5"/>
      <c r="AR655" s="5"/>
      <c r="AS655" s="5"/>
    </row>
    <row r="656">
      <c r="A656" s="1298"/>
      <c r="B656" s="1235"/>
      <c r="C656" s="1274"/>
      <c r="D656" s="1274"/>
      <c r="E656" s="1274"/>
      <c r="F656" s="815"/>
      <c r="G656" s="972"/>
      <c r="H656" s="5"/>
      <c r="I656" s="5"/>
      <c r="J656" s="5"/>
      <c r="K656" s="5"/>
      <c r="L656" s="815"/>
      <c r="M656" s="1275"/>
      <c r="N656" s="815"/>
      <c r="O656" s="815"/>
      <c r="P656" s="815"/>
      <c r="Q656" s="815"/>
      <c r="R656" s="815"/>
      <c r="S656" s="815"/>
      <c r="T656" s="815"/>
      <c r="U656" s="815"/>
      <c r="V656" s="815"/>
      <c r="W656" s="5"/>
      <c r="X656" s="815"/>
      <c r="Y656" s="815"/>
      <c r="Z656" s="815"/>
      <c r="AA656" s="815"/>
      <c r="AB656" s="5"/>
      <c r="AC656" s="5"/>
      <c r="AD656" s="815"/>
      <c r="AE656" s="815"/>
      <c r="AF656" s="815"/>
      <c r="AG656" s="5"/>
      <c r="AH656" s="815"/>
      <c r="AI656" s="5"/>
      <c r="AJ656" s="5"/>
      <c r="AK656" s="5"/>
      <c r="AL656" s="5"/>
      <c r="AM656" s="5"/>
      <c r="AN656" s="5"/>
      <c r="AO656" s="5"/>
      <c r="AP656" s="5"/>
      <c r="AQ656" s="5"/>
      <c r="AR656" s="5"/>
      <c r="AS656" s="5"/>
    </row>
    <row r="657">
      <c r="A657" s="1298"/>
      <c r="B657" s="1235"/>
      <c r="C657" s="1274"/>
      <c r="D657" s="1274"/>
      <c r="E657" s="1274"/>
      <c r="F657" s="815"/>
      <c r="G657" s="972"/>
      <c r="H657" s="5"/>
      <c r="I657" s="5"/>
      <c r="J657" s="5"/>
      <c r="K657" s="5"/>
      <c r="L657" s="815"/>
      <c r="M657" s="1275"/>
      <c r="N657" s="815"/>
      <c r="O657" s="815"/>
      <c r="P657" s="815"/>
      <c r="Q657" s="815"/>
      <c r="R657" s="815"/>
      <c r="S657" s="815"/>
      <c r="T657" s="815"/>
      <c r="U657" s="815"/>
      <c r="V657" s="815"/>
      <c r="W657" s="5"/>
      <c r="X657" s="815"/>
      <c r="Y657" s="815"/>
      <c r="Z657" s="815"/>
      <c r="AA657" s="815"/>
      <c r="AB657" s="5"/>
      <c r="AC657" s="5"/>
      <c r="AD657" s="815"/>
      <c r="AE657" s="815"/>
      <c r="AF657" s="815"/>
      <c r="AG657" s="5"/>
      <c r="AH657" s="815"/>
      <c r="AI657" s="5"/>
      <c r="AJ657" s="5"/>
      <c r="AK657" s="5"/>
      <c r="AL657" s="5"/>
      <c r="AM657" s="5"/>
      <c r="AN657" s="5"/>
      <c r="AO657" s="5"/>
      <c r="AP657" s="5"/>
      <c r="AQ657" s="5"/>
      <c r="AR657" s="5"/>
      <c r="AS657" s="5"/>
    </row>
    <row r="658">
      <c r="A658" s="1298"/>
      <c r="B658" s="1235"/>
      <c r="C658" s="1274"/>
      <c r="D658" s="1274"/>
      <c r="E658" s="1274"/>
      <c r="F658" s="815"/>
      <c r="G658" s="972"/>
      <c r="H658" s="5"/>
      <c r="I658" s="5"/>
      <c r="J658" s="5"/>
      <c r="K658" s="5"/>
      <c r="L658" s="815"/>
      <c r="M658" s="1275"/>
      <c r="N658" s="815"/>
      <c r="O658" s="815"/>
      <c r="P658" s="815"/>
      <c r="Q658" s="815"/>
      <c r="R658" s="815"/>
      <c r="S658" s="815"/>
      <c r="T658" s="815"/>
      <c r="U658" s="815"/>
      <c r="V658" s="815"/>
      <c r="W658" s="5"/>
      <c r="X658" s="815"/>
      <c r="Y658" s="815"/>
      <c r="Z658" s="815"/>
      <c r="AA658" s="815"/>
      <c r="AB658" s="5"/>
      <c r="AC658" s="5"/>
      <c r="AD658" s="815"/>
      <c r="AE658" s="815"/>
      <c r="AF658" s="815"/>
      <c r="AG658" s="5"/>
      <c r="AH658" s="815"/>
      <c r="AI658" s="5"/>
      <c r="AJ658" s="5"/>
      <c r="AK658" s="5"/>
      <c r="AL658" s="5"/>
      <c r="AM658" s="5"/>
      <c r="AN658" s="5"/>
      <c r="AO658" s="5"/>
      <c r="AP658" s="5"/>
      <c r="AQ658" s="5"/>
      <c r="AR658" s="5"/>
      <c r="AS658" s="5"/>
    </row>
    <row r="659">
      <c r="A659" s="1298"/>
      <c r="B659" s="1235"/>
      <c r="C659" s="1274"/>
      <c r="D659" s="1274"/>
      <c r="E659" s="1274"/>
      <c r="F659" s="815"/>
      <c r="G659" s="972"/>
      <c r="H659" s="5"/>
      <c r="I659" s="5"/>
      <c r="J659" s="5"/>
      <c r="K659" s="5"/>
      <c r="L659" s="815"/>
      <c r="M659" s="1275"/>
      <c r="N659" s="815"/>
      <c r="O659" s="815"/>
      <c r="P659" s="815"/>
      <c r="Q659" s="815"/>
      <c r="R659" s="815"/>
      <c r="S659" s="815"/>
      <c r="T659" s="815"/>
      <c r="U659" s="815"/>
      <c r="V659" s="815"/>
      <c r="W659" s="5"/>
      <c r="X659" s="815"/>
      <c r="Y659" s="815"/>
      <c r="Z659" s="815"/>
      <c r="AA659" s="815"/>
      <c r="AB659" s="5"/>
      <c r="AC659" s="5"/>
      <c r="AD659" s="815"/>
      <c r="AE659" s="815"/>
      <c r="AF659" s="815"/>
      <c r="AG659" s="5"/>
      <c r="AH659" s="815"/>
      <c r="AI659" s="5"/>
      <c r="AJ659" s="5"/>
      <c r="AK659" s="5"/>
      <c r="AL659" s="5"/>
      <c r="AM659" s="5"/>
      <c r="AN659" s="5"/>
      <c r="AO659" s="5"/>
      <c r="AP659" s="5"/>
      <c r="AQ659" s="5"/>
      <c r="AR659" s="5"/>
      <c r="AS659" s="5"/>
    </row>
    <row r="660">
      <c r="A660" s="1298"/>
      <c r="B660" s="1235"/>
      <c r="C660" s="1274"/>
      <c r="D660" s="1274"/>
      <c r="E660" s="1274"/>
      <c r="F660" s="815"/>
      <c r="G660" s="972"/>
      <c r="H660" s="5"/>
      <c r="I660" s="5"/>
      <c r="J660" s="5"/>
      <c r="K660" s="5"/>
      <c r="L660" s="815"/>
      <c r="M660" s="1275"/>
      <c r="N660" s="815"/>
      <c r="O660" s="815"/>
      <c r="P660" s="815"/>
      <c r="Q660" s="815"/>
      <c r="R660" s="815"/>
      <c r="S660" s="815"/>
      <c r="T660" s="815"/>
      <c r="U660" s="815"/>
      <c r="V660" s="815"/>
      <c r="W660" s="5"/>
      <c r="X660" s="815"/>
      <c r="Y660" s="815"/>
      <c r="Z660" s="815"/>
      <c r="AA660" s="815"/>
      <c r="AB660" s="5"/>
      <c r="AC660" s="5"/>
      <c r="AD660" s="815"/>
      <c r="AE660" s="815"/>
      <c r="AF660" s="815"/>
      <c r="AG660" s="5"/>
      <c r="AH660" s="815"/>
      <c r="AI660" s="5"/>
      <c r="AJ660" s="5"/>
      <c r="AK660" s="5"/>
      <c r="AL660" s="5"/>
      <c r="AM660" s="5"/>
      <c r="AN660" s="5"/>
      <c r="AO660" s="5"/>
      <c r="AP660" s="5"/>
      <c r="AQ660" s="5"/>
      <c r="AR660" s="5"/>
      <c r="AS660" s="5"/>
    </row>
    <row r="661">
      <c r="A661" s="1298"/>
      <c r="B661" s="1235"/>
      <c r="C661" s="1274"/>
      <c r="D661" s="1274"/>
      <c r="E661" s="1274"/>
      <c r="F661" s="815"/>
      <c r="G661" s="972"/>
      <c r="H661" s="5"/>
      <c r="I661" s="5"/>
      <c r="J661" s="5"/>
      <c r="K661" s="5"/>
      <c r="L661" s="815"/>
      <c r="M661" s="1275"/>
      <c r="N661" s="815"/>
      <c r="O661" s="815"/>
      <c r="P661" s="815"/>
      <c r="Q661" s="815"/>
      <c r="R661" s="815"/>
      <c r="S661" s="815"/>
      <c r="T661" s="815"/>
      <c r="U661" s="815"/>
      <c r="V661" s="815"/>
      <c r="W661" s="5"/>
      <c r="X661" s="815"/>
      <c r="Y661" s="815"/>
      <c r="Z661" s="815"/>
      <c r="AA661" s="815"/>
      <c r="AB661" s="5"/>
      <c r="AC661" s="5"/>
      <c r="AD661" s="815"/>
      <c r="AE661" s="815"/>
      <c r="AF661" s="815"/>
      <c r="AG661" s="5"/>
      <c r="AH661" s="815"/>
      <c r="AI661" s="5"/>
      <c r="AJ661" s="5"/>
      <c r="AK661" s="5"/>
      <c r="AL661" s="5"/>
      <c r="AM661" s="5"/>
      <c r="AN661" s="5"/>
      <c r="AO661" s="5"/>
      <c r="AP661" s="5"/>
      <c r="AQ661" s="5"/>
      <c r="AR661" s="5"/>
      <c r="AS661" s="5"/>
    </row>
    <row r="662">
      <c r="A662" s="1298"/>
      <c r="B662" s="1235"/>
      <c r="C662" s="1274"/>
      <c r="D662" s="1274"/>
      <c r="E662" s="1274"/>
      <c r="F662" s="815"/>
      <c r="G662" s="972"/>
      <c r="H662" s="5"/>
      <c r="I662" s="5"/>
      <c r="J662" s="5"/>
      <c r="K662" s="5"/>
      <c r="L662" s="815"/>
      <c r="M662" s="1275"/>
      <c r="N662" s="815"/>
      <c r="O662" s="815"/>
      <c r="P662" s="815"/>
      <c r="Q662" s="815"/>
      <c r="R662" s="815"/>
      <c r="S662" s="815"/>
      <c r="T662" s="815"/>
      <c r="U662" s="815"/>
      <c r="V662" s="815"/>
      <c r="W662" s="5"/>
      <c r="X662" s="815"/>
      <c r="Y662" s="815"/>
      <c r="Z662" s="815"/>
      <c r="AA662" s="815"/>
      <c r="AB662" s="5"/>
      <c r="AC662" s="5"/>
      <c r="AD662" s="815"/>
      <c r="AE662" s="815"/>
      <c r="AF662" s="815"/>
      <c r="AG662" s="5"/>
      <c r="AH662" s="815"/>
      <c r="AI662" s="5"/>
      <c r="AJ662" s="5"/>
      <c r="AK662" s="5"/>
      <c r="AL662" s="5"/>
      <c r="AM662" s="5"/>
      <c r="AN662" s="5"/>
      <c r="AO662" s="5"/>
      <c r="AP662" s="5"/>
      <c r="AQ662" s="5"/>
      <c r="AR662" s="5"/>
      <c r="AS662" s="5"/>
    </row>
    <row r="663">
      <c r="A663" s="1298"/>
      <c r="B663" s="1235"/>
      <c r="C663" s="1274"/>
      <c r="D663" s="1274"/>
      <c r="E663" s="1274"/>
      <c r="F663" s="815"/>
      <c r="G663" s="972"/>
      <c r="H663" s="5"/>
      <c r="I663" s="5"/>
      <c r="J663" s="5"/>
      <c r="K663" s="5"/>
      <c r="L663" s="815"/>
      <c r="M663" s="1275"/>
      <c r="N663" s="815"/>
      <c r="O663" s="815"/>
      <c r="P663" s="815"/>
      <c r="Q663" s="815"/>
      <c r="R663" s="815"/>
      <c r="S663" s="815"/>
      <c r="T663" s="815"/>
      <c r="U663" s="815"/>
      <c r="V663" s="815"/>
      <c r="W663" s="5"/>
      <c r="X663" s="815"/>
      <c r="Y663" s="815"/>
      <c r="Z663" s="815"/>
      <c r="AA663" s="815"/>
      <c r="AB663" s="5"/>
      <c r="AC663" s="5"/>
      <c r="AD663" s="815"/>
      <c r="AE663" s="815"/>
      <c r="AF663" s="815"/>
      <c r="AG663" s="5"/>
      <c r="AH663" s="815"/>
      <c r="AI663" s="5"/>
      <c r="AJ663" s="5"/>
      <c r="AK663" s="5"/>
      <c r="AL663" s="5"/>
      <c r="AM663" s="5"/>
      <c r="AN663" s="5"/>
      <c r="AO663" s="5"/>
      <c r="AP663" s="5"/>
      <c r="AQ663" s="5"/>
      <c r="AR663" s="5"/>
      <c r="AS663" s="5"/>
    </row>
    <row r="664">
      <c r="A664" s="1298"/>
      <c r="B664" s="1235"/>
      <c r="C664" s="1274"/>
      <c r="D664" s="1274"/>
      <c r="E664" s="1274"/>
      <c r="F664" s="815"/>
      <c r="G664" s="972"/>
      <c r="H664" s="5"/>
      <c r="I664" s="5"/>
      <c r="J664" s="5"/>
      <c r="K664" s="5"/>
      <c r="L664" s="815"/>
      <c r="M664" s="1275"/>
      <c r="N664" s="815"/>
      <c r="O664" s="815"/>
      <c r="P664" s="815"/>
      <c r="Q664" s="815"/>
      <c r="R664" s="815"/>
      <c r="S664" s="815"/>
      <c r="T664" s="815"/>
      <c r="U664" s="815"/>
      <c r="V664" s="815"/>
      <c r="W664" s="5"/>
      <c r="X664" s="815"/>
      <c r="Y664" s="815"/>
      <c r="Z664" s="815"/>
      <c r="AA664" s="815"/>
      <c r="AB664" s="5"/>
      <c r="AC664" s="5"/>
      <c r="AD664" s="815"/>
      <c r="AE664" s="815"/>
      <c r="AF664" s="815"/>
      <c r="AG664" s="5"/>
      <c r="AH664" s="815"/>
      <c r="AI664" s="5"/>
      <c r="AJ664" s="5"/>
      <c r="AK664" s="5"/>
      <c r="AL664" s="5"/>
      <c r="AM664" s="5"/>
      <c r="AN664" s="5"/>
      <c r="AO664" s="5"/>
      <c r="AP664" s="5"/>
      <c r="AQ664" s="5"/>
      <c r="AR664" s="5"/>
      <c r="AS664" s="5"/>
    </row>
    <row r="665">
      <c r="A665" s="1298"/>
      <c r="B665" s="1235"/>
      <c r="C665" s="1274"/>
      <c r="D665" s="1274"/>
      <c r="E665" s="1274"/>
      <c r="F665" s="815"/>
      <c r="G665" s="972"/>
      <c r="H665" s="5"/>
      <c r="I665" s="5"/>
      <c r="J665" s="5"/>
      <c r="K665" s="5"/>
      <c r="L665" s="815"/>
      <c r="M665" s="1275"/>
      <c r="N665" s="815"/>
      <c r="O665" s="815"/>
      <c r="P665" s="815"/>
      <c r="Q665" s="815"/>
      <c r="R665" s="815"/>
      <c r="S665" s="815"/>
      <c r="T665" s="815"/>
      <c r="U665" s="815"/>
      <c r="V665" s="815"/>
      <c r="W665" s="5"/>
      <c r="X665" s="815"/>
      <c r="Y665" s="815"/>
      <c r="Z665" s="815"/>
      <c r="AA665" s="815"/>
      <c r="AB665" s="5"/>
      <c r="AC665" s="5"/>
      <c r="AD665" s="815"/>
      <c r="AE665" s="815"/>
      <c r="AF665" s="815"/>
      <c r="AG665" s="5"/>
      <c r="AH665" s="815"/>
      <c r="AI665" s="5"/>
      <c r="AJ665" s="5"/>
      <c r="AK665" s="5"/>
      <c r="AL665" s="5"/>
      <c r="AM665" s="5"/>
      <c r="AN665" s="5"/>
      <c r="AO665" s="5"/>
      <c r="AP665" s="5"/>
      <c r="AQ665" s="5"/>
      <c r="AR665" s="5"/>
      <c r="AS665" s="5"/>
    </row>
    <row r="666">
      <c r="A666" s="1298"/>
      <c r="B666" s="1235"/>
      <c r="C666" s="1274"/>
      <c r="D666" s="1274"/>
      <c r="E666" s="1274"/>
      <c r="F666" s="815"/>
      <c r="G666" s="972"/>
      <c r="H666" s="5"/>
      <c r="I666" s="5"/>
      <c r="J666" s="5"/>
      <c r="K666" s="5"/>
      <c r="L666" s="815"/>
      <c r="M666" s="1275"/>
      <c r="N666" s="815"/>
      <c r="O666" s="815"/>
      <c r="P666" s="815"/>
      <c r="Q666" s="815"/>
      <c r="R666" s="815"/>
      <c r="S666" s="815"/>
      <c r="T666" s="815"/>
      <c r="U666" s="815"/>
      <c r="V666" s="815"/>
      <c r="W666" s="5"/>
      <c r="X666" s="815"/>
      <c r="Y666" s="815"/>
      <c r="Z666" s="815"/>
      <c r="AA666" s="815"/>
      <c r="AB666" s="5"/>
      <c r="AC666" s="5"/>
      <c r="AD666" s="815"/>
      <c r="AE666" s="815"/>
      <c r="AF666" s="815"/>
      <c r="AG666" s="5"/>
      <c r="AH666" s="815"/>
      <c r="AI666" s="5"/>
      <c r="AJ666" s="5"/>
      <c r="AK666" s="5"/>
      <c r="AL666" s="5"/>
      <c r="AM666" s="5"/>
      <c r="AN666" s="5"/>
      <c r="AO666" s="5"/>
      <c r="AP666" s="5"/>
      <c r="AQ666" s="5"/>
      <c r="AR666" s="5"/>
      <c r="AS666" s="5"/>
    </row>
    <row r="667">
      <c r="A667" s="1298"/>
      <c r="B667" s="1235"/>
      <c r="C667" s="1274"/>
      <c r="D667" s="1274"/>
      <c r="E667" s="1274"/>
      <c r="F667" s="815"/>
      <c r="G667" s="972"/>
      <c r="H667" s="5"/>
      <c r="I667" s="5"/>
      <c r="J667" s="5"/>
      <c r="K667" s="5"/>
      <c r="L667" s="815"/>
      <c r="M667" s="1275"/>
      <c r="N667" s="815"/>
      <c r="O667" s="815"/>
      <c r="P667" s="815"/>
      <c r="Q667" s="815"/>
      <c r="R667" s="815"/>
      <c r="S667" s="815"/>
      <c r="T667" s="815"/>
      <c r="U667" s="815"/>
      <c r="V667" s="815"/>
      <c r="W667" s="5"/>
      <c r="X667" s="815"/>
      <c r="Y667" s="815"/>
      <c r="Z667" s="815"/>
      <c r="AA667" s="815"/>
      <c r="AB667" s="5"/>
      <c r="AC667" s="5"/>
      <c r="AD667" s="815"/>
      <c r="AE667" s="815"/>
      <c r="AF667" s="815"/>
      <c r="AG667" s="5"/>
      <c r="AH667" s="815"/>
      <c r="AI667" s="5"/>
      <c r="AJ667" s="5"/>
      <c r="AK667" s="5"/>
      <c r="AL667" s="5"/>
      <c r="AM667" s="5"/>
      <c r="AN667" s="5"/>
      <c r="AO667" s="5"/>
      <c r="AP667" s="5"/>
      <c r="AQ667" s="5"/>
      <c r="AR667" s="5"/>
      <c r="AS667" s="5"/>
    </row>
    <row r="668">
      <c r="A668" s="1298"/>
      <c r="B668" s="1235"/>
      <c r="C668" s="1274"/>
      <c r="D668" s="1274"/>
      <c r="E668" s="1274"/>
      <c r="F668" s="815"/>
      <c r="G668" s="972"/>
      <c r="H668" s="5"/>
      <c r="I668" s="5"/>
      <c r="J668" s="5"/>
      <c r="K668" s="5"/>
      <c r="L668" s="815"/>
      <c r="M668" s="1275"/>
      <c r="N668" s="815"/>
      <c r="O668" s="815"/>
      <c r="P668" s="815"/>
      <c r="Q668" s="815"/>
      <c r="R668" s="815"/>
      <c r="S668" s="815"/>
      <c r="T668" s="815"/>
      <c r="U668" s="815"/>
      <c r="V668" s="815"/>
      <c r="W668" s="5"/>
      <c r="X668" s="815"/>
      <c r="Y668" s="815"/>
      <c r="Z668" s="815"/>
      <c r="AA668" s="815"/>
      <c r="AB668" s="5"/>
      <c r="AC668" s="5"/>
      <c r="AD668" s="815"/>
      <c r="AE668" s="815"/>
      <c r="AF668" s="815"/>
      <c r="AG668" s="5"/>
      <c r="AH668" s="815"/>
      <c r="AI668" s="5"/>
      <c r="AJ668" s="5"/>
      <c r="AK668" s="5"/>
      <c r="AL668" s="5"/>
      <c r="AM668" s="5"/>
      <c r="AN668" s="5"/>
      <c r="AO668" s="5"/>
      <c r="AP668" s="5"/>
      <c r="AQ668" s="5"/>
      <c r="AR668" s="5"/>
      <c r="AS668" s="5"/>
    </row>
    <row r="669">
      <c r="A669" s="1298"/>
      <c r="B669" s="1235"/>
      <c r="C669" s="1274"/>
      <c r="D669" s="1274"/>
      <c r="E669" s="1274"/>
      <c r="F669" s="815"/>
      <c r="G669" s="972"/>
      <c r="H669" s="5"/>
      <c r="I669" s="5"/>
      <c r="J669" s="5"/>
      <c r="K669" s="5"/>
      <c r="L669" s="815"/>
      <c r="M669" s="1275"/>
      <c r="N669" s="815"/>
      <c r="O669" s="815"/>
      <c r="P669" s="815"/>
      <c r="Q669" s="815"/>
      <c r="R669" s="815"/>
      <c r="S669" s="815"/>
      <c r="T669" s="815"/>
      <c r="U669" s="815"/>
      <c r="V669" s="815"/>
      <c r="W669" s="5"/>
      <c r="X669" s="815"/>
      <c r="Y669" s="815"/>
      <c r="Z669" s="815"/>
      <c r="AA669" s="815"/>
      <c r="AB669" s="5"/>
      <c r="AC669" s="5"/>
      <c r="AD669" s="815"/>
      <c r="AE669" s="815"/>
      <c r="AF669" s="815"/>
      <c r="AG669" s="5"/>
      <c r="AH669" s="815"/>
      <c r="AI669" s="5"/>
      <c r="AJ669" s="5"/>
      <c r="AK669" s="5"/>
      <c r="AL669" s="5"/>
      <c r="AM669" s="5"/>
      <c r="AN669" s="5"/>
      <c r="AO669" s="5"/>
      <c r="AP669" s="5"/>
      <c r="AQ669" s="5"/>
      <c r="AR669" s="5"/>
      <c r="AS669" s="5"/>
    </row>
    <row r="670">
      <c r="A670" s="1298"/>
      <c r="B670" s="1235"/>
      <c r="C670" s="1274"/>
      <c r="D670" s="1274"/>
      <c r="E670" s="1274"/>
      <c r="F670" s="815"/>
      <c r="G670" s="972"/>
      <c r="H670" s="5"/>
      <c r="I670" s="5"/>
      <c r="J670" s="5"/>
      <c r="K670" s="5"/>
      <c r="L670" s="815"/>
      <c r="M670" s="1275"/>
      <c r="N670" s="815"/>
      <c r="O670" s="815"/>
      <c r="P670" s="815"/>
      <c r="Q670" s="815"/>
      <c r="R670" s="815"/>
      <c r="S670" s="815"/>
      <c r="T670" s="815"/>
      <c r="U670" s="815"/>
      <c r="V670" s="815"/>
      <c r="W670" s="5"/>
      <c r="X670" s="815"/>
      <c r="Y670" s="815"/>
      <c r="Z670" s="815"/>
      <c r="AA670" s="815"/>
      <c r="AB670" s="5"/>
      <c r="AC670" s="5"/>
      <c r="AD670" s="815"/>
      <c r="AE670" s="815"/>
      <c r="AF670" s="815"/>
      <c r="AG670" s="5"/>
      <c r="AH670" s="815"/>
      <c r="AI670" s="5"/>
      <c r="AJ670" s="5"/>
      <c r="AK670" s="5"/>
      <c r="AL670" s="5"/>
      <c r="AM670" s="5"/>
      <c r="AN670" s="5"/>
      <c r="AO670" s="5"/>
      <c r="AP670" s="5"/>
      <c r="AQ670" s="5"/>
      <c r="AR670" s="5"/>
      <c r="AS670" s="5"/>
    </row>
    <row r="671">
      <c r="A671" s="1298"/>
      <c r="B671" s="1235"/>
      <c r="C671" s="1274"/>
      <c r="D671" s="1274"/>
      <c r="E671" s="1274"/>
      <c r="F671" s="815"/>
      <c r="G671" s="972"/>
      <c r="H671" s="5"/>
      <c r="I671" s="5"/>
      <c r="J671" s="5"/>
      <c r="K671" s="5"/>
      <c r="L671" s="815"/>
      <c r="M671" s="1275"/>
      <c r="N671" s="815"/>
      <c r="O671" s="815"/>
      <c r="P671" s="815"/>
      <c r="Q671" s="815"/>
      <c r="R671" s="815"/>
      <c r="S671" s="815"/>
      <c r="T671" s="815"/>
      <c r="U671" s="815"/>
      <c r="V671" s="815"/>
      <c r="W671" s="5"/>
      <c r="X671" s="815"/>
      <c r="Y671" s="815"/>
      <c r="Z671" s="815"/>
      <c r="AA671" s="815"/>
      <c r="AB671" s="5"/>
      <c r="AC671" s="5"/>
      <c r="AD671" s="815"/>
      <c r="AE671" s="815"/>
      <c r="AF671" s="815"/>
      <c r="AG671" s="5"/>
      <c r="AH671" s="815"/>
      <c r="AI671" s="5"/>
      <c r="AJ671" s="5"/>
      <c r="AK671" s="5"/>
      <c r="AL671" s="5"/>
      <c r="AM671" s="5"/>
      <c r="AN671" s="5"/>
      <c r="AO671" s="5"/>
      <c r="AP671" s="5"/>
      <c r="AQ671" s="5"/>
      <c r="AR671" s="5"/>
      <c r="AS671" s="5"/>
    </row>
    <row r="672">
      <c r="A672" s="1298"/>
      <c r="B672" s="1235"/>
      <c r="C672" s="1274"/>
      <c r="D672" s="1274"/>
      <c r="E672" s="1274"/>
      <c r="F672" s="815"/>
      <c r="G672" s="972"/>
      <c r="H672" s="5"/>
      <c r="I672" s="5"/>
      <c r="J672" s="5"/>
      <c r="K672" s="5"/>
      <c r="L672" s="815"/>
      <c r="M672" s="1275"/>
      <c r="N672" s="815"/>
      <c r="O672" s="815"/>
      <c r="P672" s="815"/>
      <c r="Q672" s="815"/>
      <c r="R672" s="815"/>
      <c r="S672" s="815"/>
      <c r="T672" s="815"/>
      <c r="U672" s="815"/>
      <c r="V672" s="815"/>
      <c r="W672" s="5"/>
      <c r="X672" s="815"/>
      <c r="Y672" s="815"/>
      <c r="Z672" s="815"/>
      <c r="AA672" s="815"/>
      <c r="AB672" s="5"/>
      <c r="AC672" s="5"/>
      <c r="AD672" s="815"/>
      <c r="AE672" s="815"/>
      <c r="AF672" s="815"/>
      <c r="AG672" s="5"/>
      <c r="AH672" s="815"/>
      <c r="AI672" s="5"/>
      <c r="AJ672" s="5"/>
      <c r="AK672" s="5"/>
      <c r="AL672" s="5"/>
      <c r="AM672" s="5"/>
      <c r="AN672" s="5"/>
      <c r="AO672" s="5"/>
      <c r="AP672" s="5"/>
      <c r="AQ672" s="5"/>
      <c r="AR672" s="5"/>
      <c r="AS672" s="5"/>
    </row>
    <row r="673">
      <c r="A673" s="1298"/>
      <c r="B673" s="1235"/>
      <c r="C673" s="1274"/>
      <c r="D673" s="1274"/>
      <c r="E673" s="1274"/>
      <c r="F673" s="815"/>
      <c r="G673" s="972"/>
      <c r="H673" s="5"/>
      <c r="I673" s="5"/>
      <c r="J673" s="5"/>
      <c r="K673" s="5"/>
      <c r="L673" s="815"/>
      <c r="M673" s="1275"/>
      <c r="N673" s="815"/>
      <c r="O673" s="815"/>
      <c r="P673" s="815"/>
      <c r="Q673" s="815"/>
      <c r="R673" s="815"/>
      <c r="S673" s="815"/>
      <c r="T673" s="815"/>
      <c r="U673" s="815"/>
      <c r="V673" s="815"/>
      <c r="W673" s="5"/>
      <c r="X673" s="815"/>
      <c r="Y673" s="815"/>
      <c r="Z673" s="815"/>
      <c r="AA673" s="815"/>
      <c r="AB673" s="5"/>
      <c r="AC673" s="5"/>
      <c r="AD673" s="815"/>
      <c r="AE673" s="815"/>
      <c r="AF673" s="815"/>
      <c r="AG673" s="5"/>
      <c r="AH673" s="815"/>
      <c r="AI673" s="5"/>
      <c r="AJ673" s="5"/>
      <c r="AK673" s="5"/>
      <c r="AL673" s="5"/>
      <c r="AM673" s="5"/>
      <c r="AN673" s="5"/>
      <c r="AO673" s="5"/>
      <c r="AP673" s="5"/>
      <c r="AQ673" s="5"/>
      <c r="AR673" s="5"/>
      <c r="AS673" s="5"/>
    </row>
    <row r="674">
      <c r="A674" s="1298"/>
      <c r="B674" s="1235"/>
      <c r="C674" s="1274"/>
      <c r="D674" s="1274"/>
      <c r="E674" s="1274"/>
      <c r="F674" s="815"/>
      <c r="G674" s="972"/>
      <c r="H674" s="5"/>
      <c r="I674" s="5"/>
      <c r="J674" s="5"/>
      <c r="K674" s="5"/>
      <c r="L674" s="815"/>
      <c r="M674" s="1275"/>
      <c r="N674" s="815"/>
      <c r="O674" s="815"/>
      <c r="P674" s="815"/>
      <c r="Q674" s="815"/>
      <c r="R674" s="815"/>
      <c r="S674" s="815"/>
      <c r="T674" s="815"/>
      <c r="U674" s="815"/>
      <c r="V674" s="815"/>
      <c r="W674" s="5"/>
      <c r="X674" s="815"/>
      <c r="Y674" s="815"/>
      <c r="Z674" s="815"/>
      <c r="AA674" s="815"/>
      <c r="AB674" s="5"/>
      <c r="AC674" s="5"/>
      <c r="AD674" s="815"/>
      <c r="AE674" s="815"/>
      <c r="AF674" s="815"/>
      <c r="AG674" s="5"/>
      <c r="AH674" s="815"/>
      <c r="AI674" s="5"/>
      <c r="AJ674" s="5"/>
      <c r="AK674" s="5"/>
      <c r="AL674" s="5"/>
      <c r="AM674" s="5"/>
      <c r="AN674" s="5"/>
      <c r="AO674" s="5"/>
      <c r="AP674" s="5"/>
      <c r="AQ674" s="5"/>
      <c r="AR674" s="5"/>
      <c r="AS674" s="5"/>
    </row>
    <row r="675">
      <c r="A675" s="1298"/>
      <c r="B675" s="1235"/>
      <c r="C675" s="1274"/>
      <c r="D675" s="1274"/>
      <c r="E675" s="1274"/>
      <c r="F675" s="815"/>
      <c r="G675" s="972"/>
      <c r="H675" s="5"/>
      <c r="I675" s="5"/>
      <c r="J675" s="5"/>
      <c r="K675" s="5"/>
      <c r="L675" s="815"/>
      <c r="M675" s="1275"/>
      <c r="N675" s="815"/>
      <c r="O675" s="815"/>
      <c r="P675" s="815"/>
      <c r="Q675" s="815"/>
      <c r="R675" s="815"/>
      <c r="S675" s="815"/>
      <c r="T675" s="815"/>
      <c r="U675" s="815"/>
      <c r="V675" s="815"/>
      <c r="W675" s="5"/>
      <c r="X675" s="815"/>
      <c r="Y675" s="815"/>
      <c r="Z675" s="815"/>
      <c r="AA675" s="815"/>
      <c r="AB675" s="5"/>
      <c r="AC675" s="5"/>
      <c r="AD675" s="815"/>
      <c r="AE675" s="815"/>
      <c r="AF675" s="815"/>
      <c r="AG675" s="5"/>
      <c r="AH675" s="815"/>
      <c r="AI675" s="5"/>
      <c r="AJ675" s="5"/>
      <c r="AK675" s="5"/>
      <c r="AL675" s="5"/>
      <c r="AM675" s="5"/>
      <c r="AN675" s="5"/>
      <c r="AO675" s="5"/>
      <c r="AP675" s="5"/>
      <c r="AQ675" s="5"/>
      <c r="AR675" s="5"/>
      <c r="AS675" s="5"/>
    </row>
    <row r="676">
      <c r="A676" s="1298"/>
      <c r="B676" s="1235"/>
      <c r="C676" s="1274"/>
      <c r="D676" s="1274"/>
      <c r="E676" s="1274"/>
      <c r="F676" s="815"/>
      <c r="G676" s="972"/>
      <c r="H676" s="5"/>
      <c r="I676" s="5"/>
      <c r="J676" s="5"/>
      <c r="K676" s="5"/>
      <c r="L676" s="815"/>
      <c r="M676" s="1275"/>
      <c r="N676" s="815"/>
      <c r="O676" s="815"/>
      <c r="P676" s="815"/>
      <c r="Q676" s="815"/>
      <c r="R676" s="815"/>
      <c r="S676" s="815"/>
      <c r="T676" s="815"/>
      <c r="U676" s="815"/>
      <c r="V676" s="815"/>
      <c r="W676" s="5"/>
      <c r="X676" s="815"/>
      <c r="Y676" s="815"/>
      <c r="Z676" s="815"/>
      <c r="AA676" s="815"/>
      <c r="AB676" s="5"/>
      <c r="AC676" s="5"/>
      <c r="AD676" s="815"/>
      <c r="AE676" s="815"/>
      <c r="AF676" s="815"/>
      <c r="AG676" s="5"/>
      <c r="AH676" s="815"/>
      <c r="AI676" s="5"/>
      <c r="AJ676" s="5"/>
      <c r="AK676" s="5"/>
      <c r="AL676" s="5"/>
      <c r="AM676" s="5"/>
      <c r="AN676" s="5"/>
      <c r="AO676" s="5"/>
      <c r="AP676" s="5"/>
      <c r="AQ676" s="5"/>
      <c r="AR676" s="5"/>
      <c r="AS676" s="5"/>
    </row>
    <row r="677">
      <c r="A677" s="1298"/>
      <c r="B677" s="1235"/>
      <c r="C677" s="1274"/>
      <c r="D677" s="1274"/>
      <c r="E677" s="1274"/>
      <c r="F677" s="815"/>
      <c r="G677" s="972"/>
      <c r="H677" s="5"/>
      <c r="I677" s="5"/>
      <c r="J677" s="5"/>
      <c r="K677" s="5"/>
      <c r="L677" s="815"/>
      <c r="M677" s="1275"/>
      <c r="N677" s="815"/>
      <c r="O677" s="815"/>
      <c r="P677" s="815"/>
      <c r="Q677" s="815"/>
      <c r="R677" s="815"/>
      <c r="S677" s="815"/>
      <c r="T677" s="815"/>
      <c r="U677" s="815"/>
      <c r="V677" s="815"/>
      <c r="W677" s="5"/>
      <c r="X677" s="815"/>
      <c r="Y677" s="815"/>
      <c r="Z677" s="815"/>
      <c r="AA677" s="815"/>
      <c r="AB677" s="5"/>
      <c r="AC677" s="5"/>
      <c r="AD677" s="815"/>
      <c r="AE677" s="815"/>
      <c r="AF677" s="815"/>
      <c r="AG677" s="5"/>
      <c r="AH677" s="815"/>
      <c r="AI677" s="5"/>
      <c r="AJ677" s="5"/>
      <c r="AK677" s="5"/>
      <c r="AL677" s="5"/>
      <c r="AM677" s="5"/>
      <c r="AN677" s="5"/>
      <c r="AO677" s="5"/>
      <c r="AP677" s="5"/>
      <c r="AQ677" s="5"/>
      <c r="AR677" s="5"/>
      <c r="AS677" s="5"/>
    </row>
    <row r="678">
      <c r="A678" s="1298"/>
      <c r="B678" s="1235"/>
      <c r="C678" s="1274"/>
      <c r="D678" s="1274"/>
      <c r="E678" s="1274"/>
      <c r="F678" s="815"/>
      <c r="G678" s="972"/>
      <c r="H678" s="5"/>
      <c r="I678" s="5"/>
      <c r="J678" s="5"/>
      <c r="K678" s="5"/>
      <c r="L678" s="815"/>
      <c r="M678" s="1275"/>
      <c r="N678" s="815"/>
      <c r="O678" s="815"/>
      <c r="P678" s="815"/>
      <c r="Q678" s="815"/>
      <c r="R678" s="815"/>
      <c r="S678" s="815"/>
      <c r="T678" s="815"/>
      <c r="U678" s="815"/>
      <c r="V678" s="815"/>
      <c r="W678" s="5"/>
      <c r="X678" s="815"/>
      <c r="Y678" s="815"/>
      <c r="Z678" s="815"/>
      <c r="AA678" s="815"/>
      <c r="AB678" s="5"/>
      <c r="AC678" s="5"/>
      <c r="AD678" s="815"/>
      <c r="AE678" s="815"/>
      <c r="AF678" s="815"/>
      <c r="AG678" s="5"/>
      <c r="AH678" s="815"/>
      <c r="AI678" s="5"/>
      <c r="AJ678" s="5"/>
      <c r="AK678" s="5"/>
      <c r="AL678" s="5"/>
      <c r="AM678" s="5"/>
      <c r="AN678" s="5"/>
      <c r="AO678" s="5"/>
      <c r="AP678" s="5"/>
      <c r="AQ678" s="5"/>
      <c r="AR678" s="5"/>
      <c r="AS678" s="5"/>
    </row>
    <row r="679">
      <c r="A679" s="1298"/>
      <c r="B679" s="1235"/>
      <c r="C679" s="1274"/>
      <c r="D679" s="1274"/>
      <c r="E679" s="1274"/>
      <c r="F679" s="815"/>
      <c r="G679" s="972"/>
      <c r="H679" s="5"/>
      <c r="I679" s="5"/>
      <c r="J679" s="5"/>
      <c r="K679" s="5"/>
      <c r="L679" s="815"/>
      <c r="M679" s="1275"/>
      <c r="N679" s="815"/>
      <c r="O679" s="815"/>
      <c r="P679" s="815"/>
      <c r="Q679" s="815"/>
      <c r="R679" s="815"/>
      <c r="S679" s="815"/>
      <c r="T679" s="815"/>
      <c r="U679" s="815"/>
      <c r="V679" s="815"/>
      <c r="W679" s="5"/>
      <c r="X679" s="815"/>
      <c r="Y679" s="815"/>
      <c r="Z679" s="815"/>
      <c r="AA679" s="815"/>
      <c r="AB679" s="5"/>
      <c r="AC679" s="5"/>
      <c r="AD679" s="815"/>
      <c r="AE679" s="815"/>
      <c r="AF679" s="815"/>
      <c r="AG679" s="5"/>
      <c r="AH679" s="815"/>
      <c r="AI679" s="5"/>
      <c r="AJ679" s="5"/>
      <c r="AK679" s="5"/>
      <c r="AL679" s="5"/>
      <c r="AM679" s="5"/>
      <c r="AN679" s="5"/>
      <c r="AO679" s="5"/>
      <c r="AP679" s="5"/>
      <c r="AQ679" s="5"/>
      <c r="AR679" s="5"/>
      <c r="AS679" s="5"/>
    </row>
    <row r="680">
      <c r="A680" s="1298"/>
      <c r="B680" s="1235"/>
      <c r="C680" s="1274"/>
      <c r="D680" s="1274"/>
      <c r="E680" s="1274"/>
      <c r="F680" s="815"/>
      <c r="G680" s="972"/>
      <c r="H680" s="5"/>
      <c r="I680" s="5"/>
      <c r="J680" s="5"/>
      <c r="K680" s="5"/>
      <c r="L680" s="815"/>
      <c r="M680" s="1275"/>
      <c r="N680" s="815"/>
      <c r="O680" s="815"/>
      <c r="P680" s="815"/>
      <c r="Q680" s="815"/>
      <c r="R680" s="815"/>
      <c r="S680" s="815"/>
      <c r="T680" s="815"/>
      <c r="U680" s="815"/>
      <c r="V680" s="815"/>
      <c r="W680" s="5"/>
      <c r="X680" s="815"/>
      <c r="Y680" s="815"/>
      <c r="Z680" s="815"/>
      <c r="AA680" s="815"/>
      <c r="AB680" s="5"/>
      <c r="AC680" s="5"/>
      <c r="AD680" s="815"/>
      <c r="AE680" s="815"/>
      <c r="AF680" s="815"/>
      <c r="AG680" s="5"/>
      <c r="AH680" s="815"/>
      <c r="AI680" s="5"/>
      <c r="AJ680" s="5"/>
      <c r="AK680" s="5"/>
      <c r="AL680" s="5"/>
      <c r="AM680" s="5"/>
      <c r="AN680" s="5"/>
      <c r="AO680" s="5"/>
      <c r="AP680" s="5"/>
      <c r="AQ680" s="5"/>
      <c r="AR680" s="5"/>
      <c r="AS680" s="5"/>
    </row>
    <row r="681">
      <c r="A681" s="1298"/>
      <c r="B681" s="1235"/>
      <c r="C681" s="1274"/>
      <c r="D681" s="1274"/>
      <c r="E681" s="1274"/>
      <c r="F681" s="815"/>
      <c r="G681" s="972"/>
      <c r="H681" s="5"/>
      <c r="I681" s="5"/>
      <c r="J681" s="5"/>
      <c r="K681" s="5"/>
      <c r="L681" s="815"/>
      <c r="M681" s="1275"/>
      <c r="N681" s="815"/>
      <c r="O681" s="815"/>
      <c r="P681" s="815"/>
      <c r="Q681" s="815"/>
      <c r="R681" s="815"/>
      <c r="S681" s="815"/>
      <c r="T681" s="815"/>
      <c r="U681" s="815"/>
      <c r="V681" s="815"/>
      <c r="W681" s="5"/>
      <c r="X681" s="815"/>
      <c r="Y681" s="815"/>
      <c r="Z681" s="815"/>
      <c r="AA681" s="815"/>
      <c r="AB681" s="5"/>
      <c r="AC681" s="5"/>
      <c r="AD681" s="815"/>
      <c r="AE681" s="815"/>
      <c r="AF681" s="815"/>
      <c r="AG681" s="5"/>
      <c r="AH681" s="815"/>
      <c r="AI681" s="5"/>
      <c r="AJ681" s="5"/>
      <c r="AK681" s="5"/>
      <c r="AL681" s="5"/>
      <c r="AM681" s="5"/>
      <c r="AN681" s="5"/>
      <c r="AO681" s="5"/>
      <c r="AP681" s="5"/>
      <c r="AQ681" s="5"/>
      <c r="AR681" s="5"/>
      <c r="AS681" s="5"/>
    </row>
    <row r="682">
      <c r="A682" s="1298"/>
      <c r="B682" s="1235"/>
      <c r="C682" s="1274"/>
      <c r="D682" s="1274"/>
      <c r="E682" s="1274"/>
      <c r="F682" s="815"/>
      <c r="G682" s="972"/>
      <c r="H682" s="5"/>
      <c r="I682" s="5"/>
      <c r="J682" s="5"/>
      <c r="K682" s="5"/>
      <c r="L682" s="815"/>
      <c r="M682" s="1275"/>
      <c r="N682" s="815"/>
      <c r="O682" s="815"/>
      <c r="P682" s="815"/>
      <c r="Q682" s="815"/>
      <c r="R682" s="815"/>
      <c r="S682" s="815"/>
      <c r="T682" s="815"/>
      <c r="U682" s="815"/>
      <c r="V682" s="815"/>
      <c r="W682" s="5"/>
      <c r="X682" s="815"/>
      <c r="Y682" s="815"/>
      <c r="Z682" s="815"/>
      <c r="AA682" s="815"/>
      <c r="AB682" s="5"/>
      <c r="AC682" s="5"/>
      <c r="AD682" s="815"/>
      <c r="AE682" s="815"/>
      <c r="AF682" s="815"/>
      <c r="AG682" s="5"/>
      <c r="AH682" s="815"/>
      <c r="AI682" s="5"/>
      <c r="AJ682" s="5"/>
      <c r="AK682" s="5"/>
      <c r="AL682" s="5"/>
      <c r="AM682" s="5"/>
      <c r="AN682" s="5"/>
      <c r="AO682" s="5"/>
      <c r="AP682" s="5"/>
      <c r="AQ682" s="5"/>
      <c r="AR682" s="5"/>
      <c r="AS682" s="5"/>
    </row>
    <row r="683">
      <c r="A683" s="1298"/>
      <c r="B683" s="1235"/>
      <c r="C683" s="1274"/>
      <c r="D683" s="1274"/>
      <c r="E683" s="1274"/>
      <c r="F683" s="815"/>
      <c r="G683" s="972"/>
      <c r="H683" s="5"/>
      <c r="I683" s="5"/>
      <c r="J683" s="5"/>
      <c r="K683" s="5"/>
      <c r="L683" s="815"/>
      <c r="M683" s="1275"/>
      <c r="N683" s="815"/>
      <c r="O683" s="815"/>
      <c r="P683" s="815"/>
      <c r="Q683" s="815"/>
      <c r="R683" s="815"/>
      <c r="S683" s="815"/>
      <c r="T683" s="815"/>
      <c r="U683" s="815"/>
      <c r="V683" s="815"/>
      <c r="W683" s="5"/>
      <c r="X683" s="815"/>
      <c r="Y683" s="815"/>
      <c r="Z683" s="815"/>
      <c r="AA683" s="815"/>
      <c r="AB683" s="5"/>
      <c r="AC683" s="5"/>
      <c r="AD683" s="815"/>
      <c r="AE683" s="815"/>
      <c r="AF683" s="815"/>
      <c r="AG683" s="5"/>
      <c r="AH683" s="815"/>
      <c r="AI683" s="5"/>
      <c r="AJ683" s="5"/>
      <c r="AK683" s="5"/>
      <c r="AL683" s="5"/>
      <c r="AM683" s="5"/>
      <c r="AN683" s="5"/>
      <c r="AO683" s="5"/>
      <c r="AP683" s="5"/>
      <c r="AQ683" s="5"/>
      <c r="AR683" s="5"/>
      <c r="AS683" s="5"/>
    </row>
    <row r="684">
      <c r="A684" s="1298"/>
      <c r="B684" s="1235"/>
      <c r="C684" s="1274"/>
      <c r="D684" s="1274"/>
      <c r="E684" s="1274"/>
      <c r="F684" s="815"/>
      <c r="G684" s="972"/>
      <c r="H684" s="5"/>
      <c r="I684" s="5"/>
      <c r="J684" s="5"/>
      <c r="K684" s="5"/>
      <c r="L684" s="815"/>
      <c r="M684" s="1275"/>
      <c r="N684" s="815"/>
      <c r="O684" s="815"/>
      <c r="P684" s="815"/>
      <c r="Q684" s="815"/>
      <c r="R684" s="815"/>
      <c r="S684" s="815"/>
      <c r="T684" s="815"/>
      <c r="U684" s="815"/>
      <c r="V684" s="815"/>
      <c r="W684" s="5"/>
      <c r="X684" s="815"/>
      <c r="Y684" s="815"/>
      <c r="Z684" s="815"/>
      <c r="AA684" s="815"/>
      <c r="AB684" s="5"/>
      <c r="AC684" s="5"/>
      <c r="AD684" s="815"/>
      <c r="AE684" s="815"/>
      <c r="AF684" s="815"/>
      <c r="AG684" s="5"/>
      <c r="AH684" s="815"/>
      <c r="AI684" s="5"/>
      <c r="AJ684" s="5"/>
      <c r="AK684" s="5"/>
      <c r="AL684" s="5"/>
      <c r="AM684" s="5"/>
      <c r="AN684" s="5"/>
      <c r="AO684" s="5"/>
      <c r="AP684" s="5"/>
      <c r="AQ684" s="5"/>
      <c r="AR684" s="5"/>
      <c r="AS684" s="5"/>
    </row>
    <row r="685">
      <c r="A685" s="1298"/>
      <c r="B685" s="1235"/>
      <c r="C685" s="1274"/>
      <c r="D685" s="1274"/>
      <c r="E685" s="1274"/>
      <c r="F685" s="815"/>
      <c r="G685" s="972"/>
      <c r="H685" s="5"/>
      <c r="I685" s="5"/>
      <c r="J685" s="5"/>
      <c r="K685" s="5"/>
      <c r="L685" s="815"/>
      <c r="M685" s="1275"/>
      <c r="N685" s="815"/>
      <c r="O685" s="815"/>
      <c r="P685" s="815"/>
      <c r="Q685" s="815"/>
      <c r="R685" s="815"/>
      <c r="S685" s="815"/>
      <c r="T685" s="815"/>
      <c r="U685" s="815"/>
      <c r="V685" s="815"/>
      <c r="W685" s="5"/>
      <c r="X685" s="815"/>
      <c r="Y685" s="815"/>
      <c r="Z685" s="815"/>
      <c r="AA685" s="815"/>
      <c r="AB685" s="5"/>
      <c r="AC685" s="5"/>
      <c r="AD685" s="815"/>
      <c r="AE685" s="815"/>
      <c r="AF685" s="815"/>
      <c r="AG685" s="5"/>
      <c r="AH685" s="815"/>
      <c r="AI685" s="5"/>
      <c r="AJ685" s="5"/>
      <c r="AK685" s="5"/>
      <c r="AL685" s="5"/>
      <c r="AM685" s="5"/>
      <c r="AN685" s="5"/>
      <c r="AO685" s="5"/>
      <c r="AP685" s="5"/>
      <c r="AQ685" s="5"/>
      <c r="AR685" s="5"/>
      <c r="AS685" s="5"/>
    </row>
    <row r="686">
      <c r="A686" s="1298"/>
      <c r="B686" s="1235"/>
      <c r="C686" s="1274"/>
      <c r="D686" s="1274"/>
      <c r="E686" s="1274"/>
      <c r="F686" s="815"/>
      <c r="G686" s="972"/>
      <c r="H686" s="5"/>
      <c r="I686" s="5"/>
      <c r="J686" s="5"/>
      <c r="K686" s="5"/>
      <c r="L686" s="815"/>
      <c r="M686" s="1275"/>
      <c r="N686" s="815"/>
      <c r="O686" s="815"/>
      <c r="P686" s="815"/>
      <c r="Q686" s="815"/>
      <c r="R686" s="815"/>
      <c r="S686" s="815"/>
      <c r="T686" s="815"/>
      <c r="U686" s="815"/>
      <c r="V686" s="815"/>
      <c r="W686" s="5"/>
      <c r="X686" s="815"/>
      <c r="Y686" s="815"/>
      <c r="Z686" s="815"/>
      <c r="AA686" s="815"/>
      <c r="AB686" s="5"/>
      <c r="AC686" s="5"/>
      <c r="AD686" s="815"/>
      <c r="AE686" s="815"/>
      <c r="AF686" s="815"/>
      <c r="AG686" s="5"/>
      <c r="AH686" s="815"/>
      <c r="AI686" s="5"/>
      <c r="AJ686" s="5"/>
      <c r="AK686" s="5"/>
      <c r="AL686" s="5"/>
      <c r="AM686" s="5"/>
      <c r="AN686" s="5"/>
      <c r="AO686" s="5"/>
      <c r="AP686" s="5"/>
      <c r="AQ686" s="5"/>
      <c r="AR686" s="5"/>
      <c r="AS686" s="5"/>
    </row>
    <row r="687">
      <c r="A687" s="1298"/>
      <c r="B687" s="1235"/>
      <c r="C687" s="1274"/>
      <c r="D687" s="1274"/>
      <c r="E687" s="1274"/>
      <c r="F687" s="815"/>
      <c r="G687" s="972"/>
      <c r="H687" s="5"/>
      <c r="I687" s="5"/>
      <c r="J687" s="5"/>
      <c r="K687" s="5"/>
      <c r="L687" s="815"/>
      <c r="M687" s="1275"/>
      <c r="N687" s="815"/>
      <c r="O687" s="815"/>
      <c r="P687" s="815"/>
      <c r="Q687" s="815"/>
      <c r="R687" s="815"/>
      <c r="S687" s="815"/>
      <c r="T687" s="815"/>
      <c r="U687" s="815"/>
      <c r="V687" s="815"/>
      <c r="W687" s="5"/>
      <c r="X687" s="815"/>
      <c r="Y687" s="815"/>
      <c r="Z687" s="815"/>
      <c r="AA687" s="815"/>
      <c r="AB687" s="5"/>
      <c r="AC687" s="5"/>
      <c r="AD687" s="815"/>
      <c r="AE687" s="815"/>
      <c r="AF687" s="815"/>
      <c r="AG687" s="5"/>
      <c r="AH687" s="815"/>
      <c r="AI687" s="5"/>
      <c r="AJ687" s="5"/>
      <c r="AK687" s="5"/>
      <c r="AL687" s="5"/>
      <c r="AM687" s="5"/>
      <c r="AN687" s="5"/>
      <c r="AO687" s="5"/>
      <c r="AP687" s="5"/>
      <c r="AQ687" s="5"/>
      <c r="AR687" s="5"/>
      <c r="AS687" s="5"/>
    </row>
    <row r="688">
      <c r="A688" s="1298"/>
      <c r="B688" s="1235"/>
      <c r="C688" s="1274"/>
      <c r="D688" s="1274"/>
      <c r="E688" s="1274"/>
      <c r="F688" s="815"/>
      <c r="G688" s="972"/>
      <c r="H688" s="5"/>
      <c r="I688" s="5"/>
      <c r="J688" s="5"/>
      <c r="K688" s="5"/>
      <c r="L688" s="815"/>
      <c r="M688" s="1275"/>
      <c r="N688" s="815"/>
      <c r="O688" s="815"/>
      <c r="P688" s="815"/>
      <c r="Q688" s="815"/>
      <c r="R688" s="815"/>
      <c r="S688" s="815"/>
      <c r="T688" s="815"/>
      <c r="U688" s="815"/>
      <c r="V688" s="815"/>
      <c r="W688" s="5"/>
      <c r="X688" s="815"/>
      <c r="Y688" s="815"/>
      <c r="Z688" s="815"/>
      <c r="AA688" s="815"/>
      <c r="AB688" s="5"/>
      <c r="AC688" s="5"/>
      <c r="AD688" s="815"/>
      <c r="AE688" s="815"/>
      <c r="AF688" s="815"/>
      <c r="AG688" s="5"/>
      <c r="AH688" s="815"/>
      <c r="AI688" s="5"/>
      <c r="AJ688" s="5"/>
      <c r="AK688" s="5"/>
      <c r="AL688" s="5"/>
      <c r="AM688" s="5"/>
      <c r="AN688" s="5"/>
      <c r="AO688" s="5"/>
      <c r="AP688" s="5"/>
      <c r="AQ688" s="5"/>
      <c r="AR688" s="5"/>
      <c r="AS688" s="5"/>
    </row>
    <row r="689">
      <c r="A689" s="1298"/>
      <c r="B689" s="1235"/>
      <c r="C689" s="1274"/>
      <c r="D689" s="1274"/>
      <c r="E689" s="1274"/>
      <c r="F689" s="815"/>
      <c r="G689" s="972"/>
      <c r="H689" s="5"/>
      <c r="I689" s="5"/>
      <c r="J689" s="5"/>
      <c r="K689" s="5"/>
      <c r="L689" s="815"/>
      <c r="M689" s="1275"/>
      <c r="N689" s="815"/>
      <c r="O689" s="815"/>
      <c r="P689" s="815"/>
      <c r="Q689" s="815"/>
      <c r="R689" s="815"/>
      <c r="S689" s="815"/>
      <c r="T689" s="815"/>
      <c r="U689" s="815"/>
      <c r="V689" s="815"/>
      <c r="W689" s="5"/>
      <c r="X689" s="815"/>
      <c r="Y689" s="815"/>
      <c r="Z689" s="815"/>
      <c r="AA689" s="815"/>
      <c r="AB689" s="5"/>
      <c r="AC689" s="5"/>
      <c r="AD689" s="815"/>
      <c r="AE689" s="815"/>
      <c r="AF689" s="815"/>
      <c r="AG689" s="5"/>
      <c r="AH689" s="815"/>
      <c r="AI689" s="5"/>
      <c r="AJ689" s="5"/>
      <c r="AK689" s="5"/>
      <c r="AL689" s="5"/>
      <c r="AM689" s="5"/>
      <c r="AN689" s="5"/>
      <c r="AO689" s="5"/>
      <c r="AP689" s="5"/>
      <c r="AQ689" s="5"/>
      <c r="AR689" s="5"/>
      <c r="AS689" s="5"/>
    </row>
    <row r="690">
      <c r="A690" s="1298"/>
      <c r="B690" s="1235"/>
      <c r="C690" s="1274"/>
      <c r="D690" s="1274"/>
      <c r="E690" s="1274"/>
      <c r="F690" s="815"/>
      <c r="G690" s="972"/>
      <c r="H690" s="5"/>
      <c r="I690" s="5"/>
      <c r="J690" s="5"/>
      <c r="K690" s="5"/>
      <c r="L690" s="815"/>
      <c r="M690" s="1275"/>
      <c r="N690" s="815"/>
      <c r="O690" s="815"/>
      <c r="P690" s="815"/>
      <c r="Q690" s="815"/>
      <c r="R690" s="815"/>
      <c r="S690" s="815"/>
      <c r="T690" s="815"/>
      <c r="U690" s="815"/>
      <c r="V690" s="815"/>
      <c r="W690" s="5"/>
      <c r="X690" s="815"/>
      <c r="Y690" s="815"/>
      <c r="Z690" s="815"/>
      <c r="AA690" s="815"/>
      <c r="AB690" s="5"/>
      <c r="AC690" s="5"/>
      <c r="AD690" s="815"/>
      <c r="AE690" s="815"/>
      <c r="AF690" s="815"/>
      <c r="AG690" s="5"/>
      <c r="AH690" s="815"/>
      <c r="AI690" s="5"/>
      <c r="AJ690" s="5"/>
      <c r="AK690" s="5"/>
      <c r="AL690" s="5"/>
      <c r="AM690" s="5"/>
      <c r="AN690" s="5"/>
      <c r="AO690" s="5"/>
      <c r="AP690" s="5"/>
      <c r="AQ690" s="5"/>
      <c r="AR690" s="5"/>
      <c r="AS690" s="5"/>
    </row>
    <row r="691">
      <c r="A691" s="1298"/>
      <c r="B691" s="1235"/>
      <c r="C691" s="1274"/>
      <c r="D691" s="1274"/>
      <c r="E691" s="1274"/>
      <c r="F691" s="815"/>
      <c r="G691" s="972"/>
      <c r="H691" s="5"/>
      <c r="I691" s="5"/>
      <c r="J691" s="5"/>
      <c r="K691" s="5"/>
      <c r="L691" s="815"/>
      <c r="M691" s="1275"/>
      <c r="N691" s="815"/>
      <c r="O691" s="815"/>
      <c r="P691" s="815"/>
      <c r="Q691" s="815"/>
      <c r="R691" s="815"/>
      <c r="S691" s="815"/>
      <c r="T691" s="815"/>
      <c r="U691" s="815"/>
      <c r="V691" s="815"/>
      <c r="W691" s="5"/>
      <c r="X691" s="815"/>
      <c r="Y691" s="815"/>
      <c r="Z691" s="815"/>
      <c r="AA691" s="815"/>
      <c r="AB691" s="5"/>
      <c r="AC691" s="5"/>
      <c r="AD691" s="815"/>
      <c r="AE691" s="815"/>
      <c r="AF691" s="815"/>
      <c r="AG691" s="5"/>
      <c r="AH691" s="815"/>
      <c r="AI691" s="5"/>
      <c r="AJ691" s="5"/>
      <c r="AK691" s="5"/>
      <c r="AL691" s="5"/>
      <c r="AM691" s="5"/>
      <c r="AN691" s="5"/>
      <c r="AO691" s="5"/>
      <c r="AP691" s="5"/>
      <c r="AQ691" s="5"/>
      <c r="AR691" s="5"/>
      <c r="AS691" s="5"/>
    </row>
    <row r="692">
      <c r="A692" s="1298"/>
      <c r="B692" s="1235"/>
      <c r="C692" s="1274"/>
      <c r="D692" s="1274"/>
      <c r="E692" s="1274"/>
      <c r="F692" s="815"/>
      <c r="G692" s="972"/>
      <c r="H692" s="5"/>
      <c r="I692" s="5"/>
      <c r="J692" s="5"/>
      <c r="K692" s="5"/>
      <c r="L692" s="815"/>
      <c r="M692" s="1275"/>
      <c r="N692" s="815"/>
      <c r="O692" s="815"/>
      <c r="P692" s="815"/>
      <c r="Q692" s="815"/>
      <c r="R692" s="815"/>
      <c r="S692" s="815"/>
      <c r="T692" s="815"/>
      <c r="U692" s="815"/>
      <c r="V692" s="815"/>
      <c r="W692" s="5"/>
      <c r="X692" s="815"/>
      <c r="Y692" s="815"/>
      <c r="Z692" s="815"/>
      <c r="AA692" s="815"/>
      <c r="AB692" s="5"/>
      <c r="AC692" s="5"/>
      <c r="AD692" s="815"/>
      <c r="AE692" s="815"/>
      <c r="AF692" s="815"/>
      <c r="AG692" s="5"/>
      <c r="AH692" s="815"/>
      <c r="AI692" s="5"/>
      <c r="AJ692" s="5"/>
      <c r="AK692" s="5"/>
      <c r="AL692" s="5"/>
      <c r="AM692" s="5"/>
      <c r="AN692" s="5"/>
      <c r="AO692" s="5"/>
      <c r="AP692" s="5"/>
      <c r="AQ692" s="5"/>
      <c r="AR692" s="5"/>
      <c r="AS692" s="5"/>
    </row>
    <row r="693">
      <c r="A693" s="1298"/>
      <c r="B693" s="1235"/>
      <c r="C693" s="1274"/>
      <c r="D693" s="1274"/>
      <c r="E693" s="1274"/>
      <c r="F693" s="815"/>
      <c r="G693" s="972"/>
      <c r="H693" s="5"/>
      <c r="I693" s="5"/>
      <c r="J693" s="5"/>
      <c r="K693" s="5"/>
      <c r="L693" s="815"/>
      <c r="M693" s="1275"/>
      <c r="N693" s="815"/>
      <c r="O693" s="815"/>
      <c r="P693" s="815"/>
      <c r="Q693" s="815"/>
      <c r="R693" s="815"/>
      <c r="S693" s="815"/>
      <c r="T693" s="815"/>
      <c r="U693" s="815"/>
      <c r="V693" s="815"/>
      <c r="W693" s="5"/>
      <c r="X693" s="815"/>
      <c r="Y693" s="815"/>
      <c r="Z693" s="815"/>
      <c r="AA693" s="815"/>
      <c r="AB693" s="5"/>
      <c r="AC693" s="5"/>
      <c r="AD693" s="815"/>
      <c r="AE693" s="815"/>
      <c r="AF693" s="815"/>
      <c r="AG693" s="5"/>
      <c r="AH693" s="815"/>
      <c r="AI693" s="5"/>
      <c r="AJ693" s="5"/>
      <c r="AK693" s="5"/>
      <c r="AL693" s="5"/>
      <c r="AM693" s="5"/>
      <c r="AN693" s="5"/>
      <c r="AO693" s="5"/>
      <c r="AP693" s="5"/>
      <c r="AQ693" s="5"/>
      <c r="AR693" s="5"/>
      <c r="AS693" s="5"/>
    </row>
    <row r="694">
      <c r="A694" s="1298"/>
      <c r="B694" s="1235"/>
      <c r="C694" s="1274"/>
      <c r="D694" s="1274"/>
      <c r="E694" s="1274"/>
      <c r="F694" s="815"/>
      <c r="G694" s="972"/>
      <c r="H694" s="5"/>
      <c r="I694" s="5"/>
      <c r="J694" s="5"/>
      <c r="K694" s="5"/>
      <c r="L694" s="815"/>
      <c r="M694" s="1275"/>
      <c r="N694" s="815"/>
      <c r="O694" s="815"/>
      <c r="P694" s="815"/>
      <c r="Q694" s="815"/>
      <c r="R694" s="815"/>
      <c r="S694" s="815"/>
      <c r="T694" s="815"/>
      <c r="U694" s="815"/>
      <c r="V694" s="815"/>
      <c r="W694" s="5"/>
      <c r="X694" s="815"/>
      <c r="Y694" s="815"/>
      <c r="Z694" s="815"/>
      <c r="AA694" s="815"/>
      <c r="AB694" s="5"/>
      <c r="AC694" s="5"/>
      <c r="AD694" s="815"/>
      <c r="AE694" s="815"/>
      <c r="AF694" s="815"/>
      <c r="AG694" s="5"/>
      <c r="AH694" s="815"/>
      <c r="AI694" s="5"/>
      <c r="AJ694" s="5"/>
      <c r="AK694" s="5"/>
      <c r="AL694" s="5"/>
      <c r="AM694" s="5"/>
      <c r="AN694" s="5"/>
      <c r="AO694" s="5"/>
      <c r="AP694" s="5"/>
      <c r="AQ694" s="5"/>
      <c r="AR694" s="5"/>
      <c r="AS694" s="5"/>
    </row>
    <row r="695">
      <c r="A695" s="1298"/>
      <c r="B695" s="1235"/>
      <c r="C695" s="1274"/>
      <c r="D695" s="1274"/>
      <c r="E695" s="1274"/>
      <c r="F695" s="815"/>
      <c r="G695" s="972"/>
      <c r="H695" s="5"/>
      <c r="I695" s="5"/>
      <c r="J695" s="5"/>
      <c r="K695" s="5"/>
      <c r="L695" s="815"/>
      <c r="M695" s="1275"/>
      <c r="N695" s="815"/>
      <c r="O695" s="815"/>
      <c r="P695" s="815"/>
      <c r="Q695" s="815"/>
      <c r="R695" s="815"/>
      <c r="S695" s="815"/>
      <c r="T695" s="815"/>
      <c r="U695" s="815"/>
      <c r="V695" s="815"/>
      <c r="W695" s="5"/>
      <c r="X695" s="815"/>
      <c r="Y695" s="815"/>
      <c r="Z695" s="815"/>
      <c r="AA695" s="815"/>
      <c r="AB695" s="5"/>
      <c r="AC695" s="5"/>
      <c r="AD695" s="815"/>
      <c r="AE695" s="815"/>
      <c r="AF695" s="815"/>
      <c r="AG695" s="5"/>
      <c r="AH695" s="815"/>
      <c r="AI695" s="5"/>
      <c r="AJ695" s="5"/>
      <c r="AK695" s="5"/>
      <c r="AL695" s="5"/>
      <c r="AM695" s="5"/>
      <c r="AN695" s="5"/>
      <c r="AO695" s="5"/>
      <c r="AP695" s="5"/>
      <c r="AQ695" s="5"/>
      <c r="AR695" s="5"/>
      <c r="AS695" s="5"/>
    </row>
    <row r="696">
      <c r="A696" s="1298"/>
      <c r="B696" s="1235"/>
      <c r="C696" s="1274"/>
      <c r="D696" s="1274"/>
      <c r="E696" s="1274"/>
      <c r="F696" s="815"/>
      <c r="G696" s="972"/>
      <c r="H696" s="5"/>
      <c r="I696" s="5"/>
      <c r="J696" s="5"/>
      <c r="K696" s="5"/>
      <c r="L696" s="815"/>
      <c r="M696" s="1275"/>
      <c r="N696" s="815"/>
      <c r="O696" s="815"/>
      <c r="P696" s="815"/>
      <c r="Q696" s="815"/>
      <c r="R696" s="815"/>
      <c r="S696" s="815"/>
      <c r="T696" s="815"/>
      <c r="U696" s="815"/>
      <c r="V696" s="815"/>
      <c r="W696" s="5"/>
      <c r="X696" s="815"/>
      <c r="Y696" s="815"/>
      <c r="Z696" s="815"/>
      <c r="AA696" s="815"/>
      <c r="AB696" s="5"/>
      <c r="AC696" s="5"/>
      <c r="AD696" s="815"/>
      <c r="AE696" s="815"/>
      <c r="AF696" s="815"/>
      <c r="AG696" s="5"/>
      <c r="AH696" s="815"/>
      <c r="AI696" s="5"/>
      <c r="AJ696" s="5"/>
      <c r="AK696" s="5"/>
      <c r="AL696" s="5"/>
      <c r="AM696" s="5"/>
      <c r="AN696" s="5"/>
      <c r="AO696" s="5"/>
      <c r="AP696" s="5"/>
      <c r="AQ696" s="5"/>
      <c r="AR696" s="5"/>
      <c r="AS696" s="5"/>
    </row>
    <row r="697">
      <c r="A697" s="1298"/>
      <c r="B697" s="1235"/>
      <c r="C697" s="1274"/>
      <c r="D697" s="1274"/>
      <c r="E697" s="1274"/>
      <c r="F697" s="815"/>
      <c r="G697" s="972"/>
      <c r="H697" s="5"/>
      <c r="I697" s="5"/>
      <c r="J697" s="5"/>
      <c r="K697" s="5"/>
      <c r="L697" s="815"/>
      <c r="M697" s="1275"/>
      <c r="N697" s="815"/>
      <c r="O697" s="815"/>
      <c r="P697" s="815"/>
      <c r="Q697" s="815"/>
      <c r="R697" s="815"/>
      <c r="S697" s="815"/>
      <c r="T697" s="815"/>
      <c r="U697" s="815"/>
      <c r="V697" s="815"/>
      <c r="W697" s="5"/>
      <c r="X697" s="815"/>
      <c r="Y697" s="815"/>
      <c r="Z697" s="815"/>
      <c r="AA697" s="815"/>
      <c r="AB697" s="5"/>
      <c r="AC697" s="5"/>
      <c r="AD697" s="815"/>
      <c r="AE697" s="815"/>
      <c r="AF697" s="815"/>
      <c r="AG697" s="5"/>
      <c r="AH697" s="815"/>
      <c r="AI697" s="5"/>
      <c r="AJ697" s="5"/>
      <c r="AK697" s="5"/>
      <c r="AL697" s="5"/>
      <c r="AM697" s="5"/>
      <c r="AN697" s="5"/>
      <c r="AO697" s="5"/>
      <c r="AP697" s="5"/>
      <c r="AQ697" s="5"/>
      <c r="AR697" s="5"/>
      <c r="AS697" s="5"/>
    </row>
    <row r="698">
      <c r="A698" s="1298"/>
      <c r="B698" s="1235"/>
      <c r="C698" s="1274"/>
      <c r="D698" s="1274"/>
      <c r="E698" s="1274"/>
      <c r="F698" s="815"/>
      <c r="G698" s="972"/>
      <c r="H698" s="5"/>
      <c r="I698" s="5"/>
      <c r="J698" s="5"/>
      <c r="K698" s="5"/>
      <c r="L698" s="815"/>
      <c r="M698" s="1275"/>
      <c r="N698" s="815"/>
      <c r="O698" s="815"/>
      <c r="P698" s="815"/>
      <c r="Q698" s="815"/>
      <c r="R698" s="815"/>
      <c r="S698" s="815"/>
      <c r="T698" s="815"/>
      <c r="U698" s="815"/>
      <c r="V698" s="815"/>
      <c r="W698" s="5"/>
      <c r="X698" s="815"/>
      <c r="Y698" s="815"/>
      <c r="Z698" s="815"/>
      <c r="AA698" s="815"/>
      <c r="AB698" s="5"/>
      <c r="AC698" s="5"/>
      <c r="AD698" s="815"/>
      <c r="AE698" s="815"/>
      <c r="AF698" s="815"/>
      <c r="AG698" s="5"/>
      <c r="AH698" s="815"/>
      <c r="AI698" s="5"/>
      <c r="AJ698" s="5"/>
      <c r="AK698" s="5"/>
      <c r="AL698" s="5"/>
      <c r="AM698" s="5"/>
      <c r="AN698" s="5"/>
      <c r="AO698" s="5"/>
      <c r="AP698" s="5"/>
      <c r="AQ698" s="5"/>
      <c r="AR698" s="5"/>
      <c r="AS698" s="5"/>
    </row>
    <row r="699">
      <c r="A699" s="1298"/>
      <c r="B699" s="1235"/>
      <c r="C699" s="1274"/>
      <c r="D699" s="1274"/>
      <c r="E699" s="1274"/>
      <c r="F699" s="815"/>
      <c r="G699" s="972"/>
      <c r="H699" s="5"/>
      <c r="I699" s="5"/>
      <c r="J699" s="5"/>
      <c r="K699" s="5"/>
      <c r="L699" s="815"/>
      <c r="M699" s="1275"/>
      <c r="N699" s="815"/>
      <c r="O699" s="815"/>
      <c r="P699" s="815"/>
      <c r="Q699" s="815"/>
      <c r="R699" s="815"/>
      <c r="S699" s="815"/>
      <c r="T699" s="815"/>
      <c r="U699" s="815"/>
      <c r="V699" s="815"/>
      <c r="W699" s="5"/>
      <c r="X699" s="815"/>
      <c r="Y699" s="815"/>
      <c r="Z699" s="815"/>
      <c r="AA699" s="815"/>
      <c r="AB699" s="5"/>
      <c r="AC699" s="5"/>
      <c r="AD699" s="815"/>
      <c r="AE699" s="815"/>
      <c r="AF699" s="815"/>
      <c r="AG699" s="5"/>
      <c r="AH699" s="815"/>
      <c r="AI699" s="5"/>
      <c r="AJ699" s="5"/>
      <c r="AK699" s="5"/>
      <c r="AL699" s="5"/>
      <c r="AM699" s="5"/>
      <c r="AN699" s="5"/>
      <c r="AO699" s="5"/>
      <c r="AP699" s="5"/>
      <c r="AQ699" s="5"/>
      <c r="AR699" s="5"/>
      <c r="AS699" s="5"/>
    </row>
    <row r="700">
      <c r="A700" s="1298"/>
      <c r="B700" s="1235"/>
      <c r="C700" s="1274"/>
      <c r="D700" s="1274"/>
      <c r="E700" s="1274"/>
      <c r="F700" s="815"/>
      <c r="G700" s="972"/>
      <c r="H700" s="5"/>
      <c r="I700" s="5"/>
      <c r="J700" s="5"/>
      <c r="K700" s="5"/>
      <c r="L700" s="815"/>
      <c r="M700" s="1275"/>
      <c r="N700" s="815"/>
      <c r="O700" s="815"/>
      <c r="P700" s="815"/>
      <c r="Q700" s="815"/>
      <c r="R700" s="815"/>
      <c r="S700" s="815"/>
      <c r="T700" s="815"/>
      <c r="U700" s="815"/>
      <c r="V700" s="815"/>
      <c r="W700" s="5"/>
      <c r="X700" s="815"/>
      <c r="Y700" s="815"/>
      <c r="Z700" s="815"/>
      <c r="AA700" s="815"/>
      <c r="AB700" s="5"/>
      <c r="AC700" s="5"/>
      <c r="AD700" s="815"/>
      <c r="AE700" s="815"/>
      <c r="AF700" s="815"/>
      <c r="AG700" s="5"/>
      <c r="AH700" s="815"/>
      <c r="AI700" s="5"/>
      <c r="AJ700" s="5"/>
      <c r="AK700" s="5"/>
      <c r="AL700" s="5"/>
      <c r="AM700" s="5"/>
      <c r="AN700" s="5"/>
      <c r="AO700" s="5"/>
      <c r="AP700" s="5"/>
      <c r="AQ700" s="5"/>
      <c r="AR700" s="5"/>
      <c r="AS700" s="5"/>
    </row>
    <row r="701">
      <c r="A701" s="1298"/>
      <c r="B701" s="1235"/>
      <c r="C701" s="1274"/>
      <c r="D701" s="1274"/>
      <c r="E701" s="1274"/>
      <c r="F701" s="815"/>
      <c r="G701" s="972"/>
      <c r="H701" s="5"/>
      <c r="I701" s="5"/>
      <c r="J701" s="5"/>
      <c r="K701" s="5"/>
      <c r="L701" s="815"/>
      <c r="M701" s="1275"/>
      <c r="N701" s="815"/>
      <c r="O701" s="815"/>
      <c r="P701" s="815"/>
      <c r="Q701" s="815"/>
      <c r="R701" s="815"/>
      <c r="S701" s="815"/>
      <c r="T701" s="815"/>
      <c r="U701" s="815"/>
      <c r="V701" s="815"/>
      <c r="W701" s="5"/>
      <c r="X701" s="815"/>
      <c r="Y701" s="815"/>
      <c r="Z701" s="815"/>
      <c r="AA701" s="815"/>
      <c r="AB701" s="5"/>
      <c r="AC701" s="5"/>
      <c r="AD701" s="815"/>
      <c r="AE701" s="815"/>
      <c r="AF701" s="815"/>
      <c r="AG701" s="5"/>
      <c r="AH701" s="815"/>
      <c r="AI701" s="5"/>
      <c r="AJ701" s="5"/>
      <c r="AK701" s="5"/>
      <c r="AL701" s="5"/>
      <c r="AM701" s="5"/>
      <c r="AN701" s="5"/>
      <c r="AO701" s="5"/>
      <c r="AP701" s="5"/>
      <c r="AQ701" s="5"/>
      <c r="AR701" s="5"/>
      <c r="AS701" s="5"/>
    </row>
    <row r="702">
      <c r="A702" s="1298"/>
      <c r="B702" s="1235"/>
      <c r="C702" s="1274"/>
      <c r="D702" s="1274"/>
      <c r="E702" s="1274"/>
      <c r="F702" s="815"/>
      <c r="G702" s="972"/>
      <c r="H702" s="5"/>
      <c r="I702" s="5"/>
      <c r="J702" s="5"/>
      <c r="K702" s="5"/>
      <c r="L702" s="815"/>
      <c r="M702" s="1275"/>
      <c r="N702" s="815"/>
      <c r="O702" s="815"/>
      <c r="P702" s="815"/>
      <c r="Q702" s="815"/>
      <c r="R702" s="815"/>
      <c r="S702" s="815"/>
      <c r="T702" s="815"/>
      <c r="U702" s="815"/>
      <c r="V702" s="815"/>
      <c r="W702" s="5"/>
      <c r="X702" s="815"/>
      <c r="Y702" s="815"/>
      <c r="Z702" s="815"/>
      <c r="AA702" s="815"/>
      <c r="AB702" s="5"/>
      <c r="AC702" s="5"/>
      <c r="AD702" s="815"/>
      <c r="AE702" s="815"/>
      <c r="AF702" s="815"/>
      <c r="AG702" s="5"/>
      <c r="AH702" s="815"/>
      <c r="AI702" s="5"/>
      <c r="AJ702" s="5"/>
      <c r="AK702" s="5"/>
      <c r="AL702" s="5"/>
      <c r="AM702" s="5"/>
      <c r="AN702" s="5"/>
      <c r="AO702" s="5"/>
      <c r="AP702" s="5"/>
      <c r="AQ702" s="5"/>
      <c r="AR702" s="5"/>
      <c r="AS702" s="5"/>
    </row>
    <row r="703">
      <c r="A703" s="1298"/>
      <c r="B703" s="1235"/>
      <c r="C703" s="1274"/>
      <c r="D703" s="1274"/>
      <c r="E703" s="1274"/>
      <c r="F703" s="815"/>
      <c r="G703" s="972"/>
      <c r="H703" s="5"/>
      <c r="I703" s="5"/>
      <c r="J703" s="5"/>
      <c r="K703" s="5"/>
      <c r="L703" s="815"/>
      <c r="M703" s="1275"/>
      <c r="N703" s="815"/>
      <c r="O703" s="815"/>
      <c r="P703" s="815"/>
      <c r="Q703" s="815"/>
      <c r="R703" s="815"/>
      <c r="S703" s="815"/>
      <c r="T703" s="815"/>
      <c r="U703" s="815"/>
      <c r="V703" s="815"/>
      <c r="W703" s="5"/>
      <c r="X703" s="815"/>
      <c r="Y703" s="815"/>
      <c r="Z703" s="815"/>
      <c r="AA703" s="815"/>
      <c r="AB703" s="5"/>
      <c r="AC703" s="5"/>
      <c r="AD703" s="815"/>
      <c r="AE703" s="815"/>
      <c r="AF703" s="815"/>
      <c r="AG703" s="5"/>
      <c r="AH703" s="815"/>
      <c r="AI703" s="5"/>
      <c r="AJ703" s="5"/>
      <c r="AK703" s="5"/>
      <c r="AL703" s="5"/>
      <c r="AM703" s="5"/>
      <c r="AN703" s="5"/>
      <c r="AO703" s="5"/>
      <c r="AP703" s="5"/>
      <c r="AQ703" s="5"/>
      <c r="AR703" s="5"/>
      <c r="AS703" s="5"/>
    </row>
    <row r="704">
      <c r="A704" s="1298"/>
      <c r="B704" s="1235"/>
      <c r="C704" s="1274"/>
      <c r="D704" s="1274"/>
      <c r="E704" s="1274"/>
      <c r="F704" s="815"/>
      <c r="G704" s="972"/>
      <c r="H704" s="5"/>
      <c r="I704" s="5"/>
      <c r="J704" s="5"/>
      <c r="K704" s="5"/>
      <c r="L704" s="815"/>
      <c r="M704" s="1275"/>
      <c r="N704" s="815"/>
      <c r="O704" s="815"/>
      <c r="P704" s="815"/>
      <c r="Q704" s="815"/>
      <c r="R704" s="815"/>
      <c r="S704" s="815"/>
      <c r="T704" s="815"/>
      <c r="U704" s="815"/>
      <c r="V704" s="815"/>
      <c r="W704" s="5"/>
      <c r="X704" s="815"/>
      <c r="Y704" s="815"/>
      <c r="Z704" s="815"/>
      <c r="AA704" s="815"/>
      <c r="AB704" s="5"/>
      <c r="AC704" s="5"/>
      <c r="AD704" s="815"/>
      <c r="AE704" s="815"/>
      <c r="AF704" s="815"/>
      <c r="AG704" s="5"/>
      <c r="AH704" s="815"/>
      <c r="AI704" s="5"/>
      <c r="AJ704" s="5"/>
      <c r="AK704" s="5"/>
      <c r="AL704" s="5"/>
      <c r="AM704" s="5"/>
      <c r="AN704" s="5"/>
      <c r="AO704" s="5"/>
      <c r="AP704" s="5"/>
      <c r="AQ704" s="5"/>
      <c r="AR704" s="5"/>
      <c r="AS704" s="5"/>
    </row>
    <row r="705">
      <c r="A705" s="1298"/>
      <c r="B705" s="1235"/>
      <c r="C705" s="1274"/>
      <c r="D705" s="1274"/>
      <c r="E705" s="1274"/>
      <c r="F705" s="815"/>
      <c r="G705" s="972"/>
      <c r="H705" s="5"/>
      <c r="I705" s="5"/>
      <c r="J705" s="5"/>
      <c r="K705" s="5"/>
      <c r="L705" s="815"/>
      <c r="M705" s="1275"/>
      <c r="N705" s="815"/>
      <c r="O705" s="815"/>
      <c r="P705" s="815"/>
      <c r="Q705" s="815"/>
      <c r="R705" s="815"/>
      <c r="S705" s="815"/>
      <c r="T705" s="815"/>
      <c r="U705" s="815"/>
      <c r="V705" s="815"/>
      <c r="W705" s="5"/>
      <c r="X705" s="815"/>
      <c r="Y705" s="815"/>
      <c r="Z705" s="815"/>
      <c r="AA705" s="815"/>
      <c r="AB705" s="5"/>
      <c r="AC705" s="5"/>
      <c r="AD705" s="815"/>
      <c r="AE705" s="815"/>
      <c r="AF705" s="815"/>
      <c r="AG705" s="5"/>
      <c r="AH705" s="815"/>
      <c r="AI705" s="5"/>
      <c r="AJ705" s="5"/>
      <c r="AK705" s="5"/>
      <c r="AL705" s="5"/>
      <c r="AM705" s="5"/>
      <c r="AN705" s="5"/>
      <c r="AO705" s="5"/>
      <c r="AP705" s="5"/>
      <c r="AQ705" s="5"/>
      <c r="AR705" s="5"/>
      <c r="AS705" s="5"/>
    </row>
    <row r="706">
      <c r="A706" s="1298"/>
      <c r="B706" s="1235"/>
      <c r="C706" s="1274"/>
      <c r="D706" s="1274"/>
      <c r="E706" s="1274"/>
      <c r="F706" s="815"/>
      <c r="G706" s="972"/>
      <c r="H706" s="5"/>
      <c r="I706" s="5"/>
      <c r="J706" s="5"/>
      <c r="K706" s="5"/>
      <c r="L706" s="815"/>
      <c r="M706" s="1275"/>
      <c r="N706" s="815"/>
      <c r="O706" s="815"/>
      <c r="P706" s="815"/>
      <c r="Q706" s="815"/>
      <c r="R706" s="815"/>
      <c r="S706" s="815"/>
      <c r="T706" s="815"/>
      <c r="U706" s="815"/>
      <c r="V706" s="815"/>
      <c r="W706" s="5"/>
      <c r="X706" s="815"/>
      <c r="Y706" s="815"/>
      <c r="Z706" s="815"/>
      <c r="AA706" s="815"/>
      <c r="AB706" s="5"/>
      <c r="AC706" s="5"/>
      <c r="AD706" s="815"/>
      <c r="AE706" s="815"/>
      <c r="AF706" s="815"/>
      <c r="AG706" s="5"/>
      <c r="AH706" s="815"/>
      <c r="AI706" s="5"/>
      <c r="AJ706" s="5"/>
      <c r="AK706" s="5"/>
      <c r="AL706" s="5"/>
      <c r="AM706" s="5"/>
      <c r="AN706" s="5"/>
      <c r="AO706" s="5"/>
      <c r="AP706" s="5"/>
      <c r="AQ706" s="5"/>
      <c r="AR706" s="5"/>
      <c r="AS706" s="5"/>
    </row>
    <row r="707">
      <c r="A707" s="1298"/>
      <c r="B707" s="1235"/>
      <c r="C707" s="1274"/>
      <c r="D707" s="1274"/>
      <c r="E707" s="1274"/>
      <c r="F707" s="815"/>
      <c r="G707" s="972"/>
      <c r="H707" s="5"/>
      <c r="I707" s="5"/>
      <c r="J707" s="5"/>
      <c r="K707" s="5"/>
      <c r="L707" s="815"/>
      <c r="M707" s="1275"/>
      <c r="N707" s="815"/>
      <c r="O707" s="815"/>
      <c r="P707" s="815"/>
      <c r="Q707" s="815"/>
      <c r="R707" s="815"/>
      <c r="S707" s="815"/>
      <c r="T707" s="815"/>
      <c r="U707" s="815"/>
      <c r="V707" s="815"/>
      <c r="W707" s="5"/>
      <c r="X707" s="815"/>
      <c r="Y707" s="815"/>
      <c r="Z707" s="815"/>
      <c r="AA707" s="815"/>
      <c r="AB707" s="5"/>
      <c r="AC707" s="5"/>
      <c r="AD707" s="815"/>
      <c r="AE707" s="815"/>
      <c r="AF707" s="815"/>
      <c r="AG707" s="5"/>
      <c r="AH707" s="815"/>
      <c r="AI707" s="5"/>
      <c r="AJ707" s="5"/>
      <c r="AK707" s="5"/>
      <c r="AL707" s="5"/>
      <c r="AM707" s="5"/>
      <c r="AN707" s="5"/>
      <c r="AO707" s="5"/>
      <c r="AP707" s="5"/>
      <c r="AQ707" s="5"/>
      <c r="AR707" s="5"/>
      <c r="AS707" s="5"/>
    </row>
    <row r="708">
      <c r="A708" s="1298"/>
      <c r="B708" s="1235"/>
      <c r="C708" s="1274"/>
      <c r="D708" s="1274"/>
      <c r="E708" s="1274"/>
      <c r="F708" s="815"/>
      <c r="G708" s="972"/>
      <c r="H708" s="5"/>
      <c r="I708" s="5"/>
      <c r="J708" s="5"/>
      <c r="K708" s="5"/>
      <c r="L708" s="815"/>
      <c r="M708" s="1275"/>
      <c r="N708" s="815"/>
      <c r="O708" s="815"/>
      <c r="P708" s="815"/>
      <c r="Q708" s="815"/>
      <c r="R708" s="815"/>
      <c r="S708" s="815"/>
      <c r="T708" s="815"/>
      <c r="U708" s="815"/>
      <c r="V708" s="815"/>
      <c r="W708" s="5"/>
      <c r="X708" s="815"/>
      <c r="Y708" s="815"/>
      <c r="Z708" s="815"/>
      <c r="AA708" s="815"/>
      <c r="AB708" s="5"/>
      <c r="AC708" s="5"/>
      <c r="AD708" s="815"/>
      <c r="AE708" s="815"/>
      <c r="AF708" s="815"/>
      <c r="AG708" s="5"/>
      <c r="AH708" s="815"/>
      <c r="AI708" s="5"/>
      <c r="AJ708" s="5"/>
      <c r="AK708" s="5"/>
      <c r="AL708" s="5"/>
      <c r="AM708" s="5"/>
      <c r="AN708" s="5"/>
      <c r="AO708" s="5"/>
      <c r="AP708" s="5"/>
      <c r="AQ708" s="5"/>
      <c r="AR708" s="5"/>
      <c r="AS708" s="5"/>
    </row>
    <row r="709">
      <c r="A709" s="1298"/>
      <c r="B709" s="1235"/>
      <c r="C709" s="1274"/>
      <c r="D709" s="1274"/>
      <c r="E709" s="1274"/>
      <c r="F709" s="815"/>
      <c r="G709" s="972"/>
      <c r="H709" s="5"/>
      <c r="I709" s="5"/>
      <c r="J709" s="5"/>
      <c r="K709" s="5"/>
      <c r="L709" s="815"/>
      <c r="M709" s="1275"/>
      <c r="N709" s="815"/>
      <c r="O709" s="815"/>
      <c r="P709" s="815"/>
      <c r="Q709" s="815"/>
      <c r="R709" s="815"/>
      <c r="S709" s="815"/>
      <c r="T709" s="815"/>
      <c r="U709" s="815"/>
      <c r="V709" s="815"/>
      <c r="W709" s="5"/>
      <c r="X709" s="815"/>
      <c r="Y709" s="815"/>
      <c r="Z709" s="815"/>
      <c r="AA709" s="815"/>
      <c r="AB709" s="5"/>
      <c r="AC709" s="5"/>
      <c r="AD709" s="815"/>
      <c r="AE709" s="815"/>
      <c r="AF709" s="815"/>
      <c r="AG709" s="5"/>
      <c r="AH709" s="815"/>
      <c r="AI709" s="5"/>
      <c r="AJ709" s="5"/>
      <c r="AK709" s="5"/>
      <c r="AL709" s="5"/>
      <c r="AM709" s="5"/>
      <c r="AN709" s="5"/>
      <c r="AO709" s="5"/>
      <c r="AP709" s="5"/>
      <c r="AQ709" s="5"/>
      <c r="AR709" s="5"/>
      <c r="AS709" s="5"/>
    </row>
    <row r="710">
      <c r="A710" s="1298"/>
      <c r="B710" s="1235"/>
      <c r="C710" s="1274"/>
      <c r="D710" s="1274"/>
      <c r="E710" s="1274"/>
      <c r="F710" s="815"/>
      <c r="G710" s="972"/>
      <c r="H710" s="5"/>
      <c r="I710" s="5"/>
      <c r="J710" s="5"/>
      <c r="K710" s="5"/>
      <c r="L710" s="815"/>
      <c r="M710" s="1275"/>
      <c r="N710" s="815"/>
      <c r="O710" s="815"/>
      <c r="P710" s="815"/>
      <c r="Q710" s="815"/>
      <c r="R710" s="815"/>
      <c r="S710" s="815"/>
      <c r="T710" s="815"/>
      <c r="U710" s="815"/>
      <c r="V710" s="815"/>
      <c r="W710" s="5"/>
      <c r="X710" s="815"/>
      <c r="Y710" s="815"/>
      <c r="Z710" s="815"/>
      <c r="AA710" s="815"/>
      <c r="AB710" s="5"/>
      <c r="AC710" s="5"/>
      <c r="AD710" s="815"/>
      <c r="AE710" s="815"/>
      <c r="AF710" s="815"/>
      <c r="AG710" s="5"/>
      <c r="AH710" s="815"/>
      <c r="AI710" s="5"/>
      <c r="AJ710" s="5"/>
      <c r="AK710" s="5"/>
      <c r="AL710" s="5"/>
      <c r="AM710" s="5"/>
      <c r="AN710" s="5"/>
      <c r="AO710" s="5"/>
      <c r="AP710" s="5"/>
      <c r="AQ710" s="5"/>
      <c r="AR710" s="5"/>
      <c r="AS710" s="5"/>
    </row>
    <row r="711">
      <c r="A711" s="1298"/>
      <c r="B711" s="1235"/>
      <c r="C711" s="1274"/>
      <c r="D711" s="1274"/>
      <c r="E711" s="1274"/>
      <c r="F711" s="815"/>
      <c r="G711" s="972"/>
      <c r="H711" s="5"/>
      <c r="I711" s="5"/>
      <c r="J711" s="5"/>
      <c r="K711" s="5"/>
      <c r="L711" s="815"/>
      <c r="M711" s="1275"/>
      <c r="N711" s="815"/>
      <c r="O711" s="815"/>
      <c r="P711" s="815"/>
      <c r="Q711" s="815"/>
      <c r="R711" s="815"/>
      <c r="S711" s="815"/>
      <c r="T711" s="815"/>
      <c r="U711" s="815"/>
      <c r="V711" s="815"/>
      <c r="W711" s="5"/>
      <c r="X711" s="815"/>
      <c r="Y711" s="815"/>
      <c r="Z711" s="815"/>
      <c r="AA711" s="815"/>
      <c r="AB711" s="5"/>
      <c r="AC711" s="5"/>
      <c r="AD711" s="815"/>
      <c r="AE711" s="815"/>
      <c r="AF711" s="815"/>
      <c r="AG711" s="5"/>
      <c r="AH711" s="815"/>
      <c r="AI711" s="5"/>
      <c r="AJ711" s="5"/>
      <c r="AK711" s="5"/>
      <c r="AL711" s="5"/>
      <c r="AM711" s="5"/>
      <c r="AN711" s="5"/>
      <c r="AO711" s="5"/>
      <c r="AP711" s="5"/>
      <c r="AQ711" s="5"/>
      <c r="AR711" s="5"/>
      <c r="AS711" s="5"/>
    </row>
    <row r="712">
      <c r="A712" s="1298"/>
      <c r="B712" s="1235"/>
      <c r="C712" s="1274"/>
      <c r="D712" s="1274"/>
      <c r="E712" s="1274"/>
      <c r="F712" s="815"/>
      <c r="G712" s="972"/>
      <c r="H712" s="5"/>
      <c r="I712" s="5"/>
      <c r="J712" s="5"/>
      <c r="K712" s="5"/>
      <c r="L712" s="815"/>
      <c r="M712" s="1275"/>
      <c r="N712" s="815"/>
      <c r="O712" s="815"/>
      <c r="P712" s="815"/>
      <c r="Q712" s="815"/>
      <c r="R712" s="815"/>
      <c r="S712" s="815"/>
      <c r="T712" s="815"/>
      <c r="U712" s="815"/>
      <c r="V712" s="815"/>
      <c r="W712" s="5"/>
      <c r="X712" s="815"/>
      <c r="Y712" s="815"/>
      <c r="Z712" s="815"/>
      <c r="AA712" s="815"/>
      <c r="AB712" s="5"/>
      <c r="AC712" s="5"/>
      <c r="AD712" s="815"/>
      <c r="AE712" s="815"/>
      <c r="AF712" s="815"/>
      <c r="AG712" s="5"/>
      <c r="AH712" s="815"/>
      <c r="AI712" s="5"/>
      <c r="AJ712" s="5"/>
      <c r="AK712" s="5"/>
      <c r="AL712" s="5"/>
      <c r="AM712" s="5"/>
      <c r="AN712" s="5"/>
      <c r="AO712" s="5"/>
      <c r="AP712" s="5"/>
      <c r="AQ712" s="5"/>
      <c r="AR712" s="5"/>
      <c r="AS712" s="5"/>
    </row>
    <row r="713">
      <c r="A713" s="1298"/>
      <c r="B713" s="1235"/>
      <c r="C713" s="1274"/>
      <c r="D713" s="1274"/>
      <c r="E713" s="1274"/>
      <c r="F713" s="815"/>
      <c r="G713" s="972"/>
      <c r="H713" s="5"/>
      <c r="I713" s="5"/>
      <c r="J713" s="5"/>
      <c r="K713" s="5"/>
      <c r="L713" s="815"/>
      <c r="M713" s="1275"/>
      <c r="N713" s="815"/>
      <c r="O713" s="815"/>
      <c r="P713" s="815"/>
      <c r="Q713" s="815"/>
      <c r="R713" s="815"/>
      <c r="S713" s="815"/>
      <c r="T713" s="815"/>
      <c r="U713" s="815"/>
      <c r="V713" s="815"/>
      <c r="W713" s="5"/>
      <c r="X713" s="815"/>
      <c r="Y713" s="815"/>
      <c r="Z713" s="815"/>
      <c r="AA713" s="815"/>
      <c r="AB713" s="5"/>
      <c r="AC713" s="5"/>
      <c r="AD713" s="815"/>
      <c r="AE713" s="815"/>
      <c r="AF713" s="815"/>
      <c r="AG713" s="5"/>
      <c r="AH713" s="815"/>
      <c r="AI713" s="5"/>
      <c r="AJ713" s="5"/>
      <c r="AK713" s="5"/>
      <c r="AL713" s="5"/>
      <c r="AM713" s="5"/>
      <c r="AN713" s="5"/>
      <c r="AO713" s="5"/>
      <c r="AP713" s="5"/>
      <c r="AQ713" s="5"/>
      <c r="AR713" s="5"/>
      <c r="AS713" s="5"/>
    </row>
    <row r="714">
      <c r="A714" s="1298"/>
      <c r="B714" s="1235"/>
      <c r="C714" s="1274"/>
      <c r="D714" s="1274"/>
      <c r="E714" s="1274"/>
      <c r="F714" s="815"/>
      <c r="G714" s="972"/>
      <c r="H714" s="5"/>
      <c r="I714" s="5"/>
      <c r="J714" s="5"/>
      <c r="K714" s="5"/>
      <c r="L714" s="815"/>
      <c r="M714" s="1275"/>
      <c r="N714" s="815"/>
      <c r="O714" s="815"/>
      <c r="P714" s="815"/>
      <c r="Q714" s="815"/>
      <c r="R714" s="815"/>
      <c r="S714" s="815"/>
      <c r="T714" s="815"/>
      <c r="U714" s="815"/>
      <c r="V714" s="815"/>
      <c r="W714" s="5"/>
      <c r="X714" s="815"/>
      <c r="Y714" s="815"/>
      <c r="Z714" s="815"/>
      <c r="AA714" s="815"/>
      <c r="AB714" s="5"/>
      <c r="AC714" s="5"/>
      <c r="AD714" s="815"/>
      <c r="AE714" s="815"/>
      <c r="AF714" s="815"/>
      <c r="AG714" s="5"/>
      <c r="AH714" s="815"/>
      <c r="AI714" s="5"/>
      <c r="AJ714" s="5"/>
      <c r="AK714" s="5"/>
      <c r="AL714" s="5"/>
      <c r="AM714" s="5"/>
      <c r="AN714" s="5"/>
      <c r="AO714" s="5"/>
      <c r="AP714" s="5"/>
      <c r="AQ714" s="5"/>
      <c r="AR714" s="5"/>
      <c r="AS714" s="5"/>
    </row>
    <row r="715">
      <c r="A715" s="1298"/>
      <c r="B715" s="1235"/>
      <c r="C715" s="1274"/>
      <c r="D715" s="1274"/>
      <c r="E715" s="1274"/>
      <c r="F715" s="815"/>
      <c r="G715" s="972"/>
      <c r="H715" s="5"/>
      <c r="I715" s="5"/>
      <c r="J715" s="5"/>
      <c r="K715" s="5"/>
      <c r="L715" s="815"/>
      <c r="M715" s="1275"/>
      <c r="N715" s="815"/>
      <c r="O715" s="815"/>
      <c r="P715" s="815"/>
      <c r="Q715" s="815"/>
      <c r="R715" s="815"/>
      <c r="S715" s="815"/>
      <c r="T715" s="815"/>
      <c r="U715" s="815"/>
      <c r="V715" s="815"/>
      <c r="W715" s="5"/>
      <c r="X715" s="815"/>
      <c r="Y715" s="815"/>
      <c r="Z715" s="815"/>
      <c r="AA715" s="815"/>
      <c r="AB715" s="5"/>
      <c r="AC715" s="5"/>
      <c r="AD715" s="815"/>
      <c r="AE715" s="815"/>
      <c r="AF715" s="815"/>
      <c r="AG715" s="5"/>
      <c r="AH715" s="815"/>
      <c r="AI715" s="5"/>
      <c r="AJ715" s="5"/>
      <c r="AK715" s="5"/>
      <c r="AL715" s="5"/>
      <c r="AM715" s="5"/>
      <c r="AN715" s="5"/>
      <c r="AO715" s="5"/>
      <c r="AP715" s="5"/>
      <c r="AQ715" s="5"/>
      <c r="AR715" s="5"/>
      <c r="AS715" s="5"/>
    </row>
    <row r="716">
      <c r="A716" s="1298"/>
      <c r="B716" s="1235"/>
      <c r="C716" s="1274"/>
      <c r="D716" s="1274"/>
      <c r="E716" s="1274"/>
      <c r="F716" s="815"/>
      <c r="G716" s="972"/>
      <c r="H716" s="5"/>
      <c r="I716" s="5"/>
      <c r="J716" s="5"/>
      <c r="K716" s="5"/>
      <c r="L716" s="815"/>
      <c r="M716" s="1275"/>
      <c r="N716" s="815"/>
      <c r="O716" s="815"/>
      <c r="P716" s="815"/>
      <c r="Q716" s="815"/>
      <c r="R716" s="815"/>
      <c r="S716" s="815"/>
      <c r="T716" s="815"/>
      <c r="U716" s="815"/>
      <c r="V716" s="815"/>
      <c r="W716" s="5"/>
      <c r="X716" s="815"/>
      <c r="Y716" s="815"/>
      <c r="Z716" s="815"/>
      <c r="AA716" s="815"/>
      <c r="AB716" s="5"/>
      <c r="AC716" s="5"/>
      <c r="AD716" s="815"/>
      <c r="AE716" s="815"/>
      <c r="AF716" s="815"/>
      <c r="AG716" s="5"/>
      <c r="AH716" s="815"/>
      <c r="AI716" s="5"/>
      <c r="AJ716" s="5"/>
      <c r="AK716" s="5"/>
      <c r="AL716" s="5"/>
      <c r="AM716" s="5"/>
      <c r="AN716" s="5"/>
      <c r="AO716" s="5"/>
      <c r="AP716" s="5"/>
      <c r="AQ716" s="5"/>
      <c r="AR716" s="5"/>
      <c r="AS716" s="5"/>
    </row>
    <row r="717">
      <c r="A717" s="1298"/>
      <c r="B717" s="1235"/>
      <c r="C717" s="1274"/>
      <c r="D717" s="1274"/>
      <c r="E717" s="1274"/>
      <c r="F717" s="815"/>
      <c r="G717" s="972"/>
      <c r="H717" s="5"/>
      <c r="I717" s="5"/>
      <c r="J717" s="5"/>
      <c r="K717" s="5"/>
      <c r="L717" s="815"/>
      <c r="M717" s="1275"/>
      <c r="N717" s="815"/>
      <c r="O717" s="815"/>
      <c r="P717" s="815"/>
      <c r="Q717" s="815"/>
      <c r="R717" s="815"/>
      <c r="S717" s="815"/>
      <c r="T717" s="815"/>
      <c r="U717" s="815"/>
      <c r="V717" s="815"/>
      <c r="W717" s="5"/>
      <c r="X717" s="815"/>
      <c r="Y717" s="815"/>
      <c r="Z717" s="815"/>
      <c r="AA717" s="815"/>
      <c r="AB717" s="5"/>
      <c r="AC717" s="5"/>
      <c r="AD717" s="815"/>
      <c r="AE717" s="815"/>
      <c r="AF717" s="815"/>
      <c r="AG717" s="5"/>
      <c r="AH717" s="815"/>
      <c r="AI717" s="5"/>
      <c r="AJ717" s="5"/>
      <c r="AK717" s="5"/>
      <c r="AL717" s="5"/>
      <c r="AM717" s="5"/>
      <c r="AN717" s="5"/>
      <c r="AO717" s="5"/>
      <c r="AP717" s="5"/>
      <c r="AQ717" s="5"/>
      <c r="AR717" s="5"/>
      <c r="AS717" s="5"/>
    </row>
    <row r="718">
      <c r="A718" s="1298"/>
      <c r="B718" s="1235"/>
      <c r="C718" s="1274"/>
      <c r="D718" s="1274"/>
      <c r="E718" s="1274"/>
      <c r="F718" s="815"/>
      <c r="G718" s="972"/>
      <c r="H718" s="5"/>
      <c r="I718" s="5"/>
      <c r="J718" s="5"/>
      <c r="K718" s="5"/>
      <c r="L718" s="815"/>
      <c r="M718" s="1275"/>
      <c r="N718" s="815"/>
      <c r="O718" s="815"/>
      <c r="P718" s="815"/>
      <c r="Q718" s="815"/>
      <c r="R718" s="815"/>
      <c r="S718" s="815"/>
      <c r="T718" s="815"/>
      <c r="U718" s="815"/>
      <c r="V718" s="815"/>
      <c r="W718" s="5"/>
      <c r="X718" s="815"/>
      <c r="Y718" s="815"/>
      <c r="Z718" s="815"/>
      <c r="AA718" s="815"/>
      <c r="AB718" s="5"/>
      <c r="AC718" s="5"/>
      <c r="AD718" s="815"/>
      <c r="AE718" s="815"/>
      <c r="AF718" s="815"/>
      <c r="AG718" s="5"/>
      <c r="AH718" s="815"/>
      <c r="AI718" s="5"/>
      <c r="AJ718" s="5"/>
      <c r="AK718" s="5"/>
      <c r="AL718" s="5"/>
      <c r="AM718" s="5"/>
      <c r="AN718" s="5"/>
      <c r="AO718" s="5"/>
      <c r="AP718" s="5"/>
      <c r="AQ718" s="5"/>
      <c r="AR718" s="5"/>
      <c r="AS718" s="5"/>
    </row>
    <row r="719">
      <c r="A719" s="1298"/>
      <c r="B719" s="1235"/>
      <c r="C719" s="1274"/>
      <c r="D719" s="1274"/>
      <c r="E719" s="1274"/>
      <c r="F719" s="815"/>
      <c r="G719" s="972"/>
      <c r="H719" s="5"/>
      <c r="I719" s="5"/>
      <c r="J719" s="5"/>
      <c r="K719" s="5"/>
      <c r="L719" s="815"/>
      <c r="M719" s="1275"/>
      <c r="N719" s="815"/>
      <c r="O719" s="815"/>
      <c r="P719" s="815"/>
      <c r="Q719" s="815"/>
      <c r="R719" s="815"/>
      <c r="S719" s="815"/>
      <c r="T719" s="815"/>
      <c r="U719" s="815"/>
      <c r="V719" s="815"/>
      <c r="W719" s="5"/>
      <c r="X719" s="815"/>
      <c r="Y719" s="815"/>
      <c r="Z719" s="815"/>
      <c r="AA719" s="815"/>
      <c r="AB719" s="5"/>
      <c r="AC719" s="5"/>
      <c r="AD719" s="815"/>
      <c r="AE719" s="815"/>
      <c r="AF719" s="815"/>
      <c r="AG719" s="5"/>
      <c r="AH719" s="815"/>
      <c r="AI719" s="5"/>
      <c r="AJ719" s="5"/>
      <c r="AK719" s="5"/>
      <c r="AL719" s="5"/>
      <c r="AM719" s="5"/>
      <c r="AN719" s="5"/>
      <c r="AO719" s="5"/>
      <c r="AP719" s="5"/>
      <c r="AQ719" s="5"/>
      <c r="AR719" s="5"/>
      <c r="AS719" s="5"/>
    </row>
    <row r="720">
      <c r="A720" s="1298"/>
      <c r="B720" s="1235"/>
      <c r="C720" s="1274"/>
      <c r="D720" s="1274"/>
      <c r="E720" s="1274"/>
      <c r="F720" s="815"/>
      <c r="G720" s="972"/>
      <c r="H720" s="5"/>
      <c r="I720" s="5"/>
      <c r="J720" s="5"/>
      <c r="K720" s="5"/>
      <c r="L720" s="815"/>
      <c r="M720" s="1275"/>
      <c r="N720" s="815"/>
      <c r="O720" s="815"/>
      <c r="P720" s="815"/>
      <c r="Q720" s="815"/>
      <c r="R720" s="815"/>
      <c r="S720" s="815"/>
      <c r="T720" s="815"/>
      <c r="U720" s="815"/>
      <c r="V720" s="815"/>
      <c r="W720" s="5"/>
      <c r="X720" s="815"/>
      <c r="Y720" s="815"/>
      <c r="Z720" s="815"/>
      <c r="AA720" s="815"/>
      <c r="AB720" s="5"/>
      <c r="AC720" s="5"/>
      <c r="AD720" s="815"/>
      <c r="AE720" s="815"/>
      <c r="AF720" s="815"/>
      <c r="AG720" s="5"/>
      <c r="AH720" s="815"/>
      <c r="AI720" s="5"/>
      <c r="AJ720" s="5"/>
      <c r="AK720" s="5"/>
      <c r="AL720" s="5"/>
      <c r="AM720" s="5"/>
      <c r="AN720" s="5"/>
      <c r="AO720" s="5"/>
      <c r="AP720" s="5"/>
      <c r="AQ720" s="5"/>
      <c r="AR720" s="5"/>
      <c r="AS720" s="5"/>
    </row>
    <row r="721">
      <c r="A721" s="1298"/>
      <c r="B721" s="1235"/>
      <c r="C721" s="1274"/>
      <c r="D721" s="1274"/>
      <c r="E721" s="1274"/>
      <c r="F721" s="815"/>
      <c r="G721" s="972"/>
      <c r="H721" s="5"/>
      <c r="I721" s="5"/>
      <c r="J721" s="5"/>
      <c r="K721" s="5"/>
      <c r="L721" s="815"/>
      <c r="M721" s="1275"/>
      <c r="N721" s="815"/>
      <c r="O721" s="815"/>
      <c r="P721" s="815"/>
      <c r="Q721" s="815"/>
      <c r="R721" s="815"/>
      <c r="S721" s="815"/>
      <c r="T721" s="815"/>
      <c r="U721" s="815"/>
      <c r="V721" s="815"/>
      <c r="W721" s="5"/>
      <c r="X721" s="815"/>
      <c r="Y721" s="815"/>
      <c r="Z721" s="815"/>
      <c r="AA721" s="815"/>
      <c r="AB721" s="5"/>
      <c r="AC721" s="5"/>
      <c r="AD721" s="815"/>
      <c r="AE721" s="815"/>
      <c r="AF721" s="815"/>
      <c r="AG721" s="5"/>
      <c r="AH721" s="815"/>
      <c r="AI721" s="5"/>
      <c r="AJ721" s="5"/>
      <c r="AK721" s="5"/>
      <c r="AL721" s="5"/>
      <c r="AM721" s="5"/>
      <c r="AN721" s="5"/>
      <c r="AO721" s="5"/>
      <c r="AP721" s="5"/>
      <c r="AQ721" s="5"/>
      <c r="AR721" s="5"/>
      <c r="AS721" s="5"/>
    </row>
    <row r="722">
      <c r="A722" s="1298"/>
      <c r="B722" s="1235"/>
      <c r="C722" s="1274"/>
      <c r="D722" s="1274"/>
      <c r="E722" s="1274"/>
      <c r="F722" s="815"/>
      <c r="G722" s="972"/>
      <c r="H722" s="5"/>
      <c r="I722" s="5"/>
      <c r="J722" s="5"/>
      <c r="K722" s="5"/>
      <c r="L722" s="815"/>
      <c r="M722" s="1275"/>
      <c r="N722" s="815"/>
      <c r="O722" s="815"/>
      <c r="P722" s="815"/>
      <c r="Q722" s="815"/>
      <c r="R722" s="815"/>
      <c r="S722" s="815"/>
      <c r="T722" s="815"/>
      <c r="U722" s="815"/>
      <c r="V722" s="815"/>
      <c r="W722" s="5"/>
      <c r="X722" s="815"/>
      <c r="Y722" s="815"/>
      <c r="Z722" s="815"/>
      <c r="AA722" s="815"/>
      <c r="AB722" s="5"/>
      <c r="AC722" s="5"/>
      <c r="AD722" s="815"/>
      <c r="AE722" s="815"/>
      <c r="AF722" s="815"/>
      <c r="AG722" s="5"/>
      <c r="AH722" s="815"/>
      <c r="AI722" s="5"/>
      <c r="AJ722" s="5"/>
      <c r="AK722" s="5"/>
      <c r="AL722" s="5"/>
      <c r="AM722" s="5"/>
      <c r="AN722" s="5"/>
      <c r="AO722" s="5"/>
      <c r="AP722" s="5"/>
      <c r="AQ722" s="5"/>
      <c r="AR722" s="5"/>
      <c r="AS722" s="5"/>
    </row>
    <row r="723">
      <c r="A723" s="1298"/>
      <c r="B723" s="1235"/>
      <c r="C723" s="1274"/>
      <c r="D723" s="1274"/>
      <c r="E723" s="1274"/>
      <c r="F723" s="815"/>
      <c r="G723" s="972"/>
      <c r="H723" s="5"/>
      <c r="I723" s="5"/>
      <c r="J723" s="5"/>
      <c r="K723" s="5"/>
      <c r="L723" s="815"/>
      <c r="M723" s="1275"/>
      <c r="N723" s="815"/>
      <c r="O723" s="815"/>
      <c r="P723" s="815"/>
      <c r="Q723" s="815"/>
      <c r="R723" s="815"/>
      <c r="S723" s="815"/>
      <c r="T723" s="815"/>
      <c r="U723" s="815"/>
      <c r="V723" s="815"/>
      <c r="W723" s="5"/>
      <c r="X723" s="815"/>
      <c r="Y723" s="815"/>
      <c r="Z723" s="815"/>
      <c r="AA723" s="815"/>
      <c r="AB723" s="5"/>
      <c r="AC723" s="5"/>
      <c r="AD723" s="815"/>
      <c r="AE723" s="815"/>
      <c r="AF723" s="815"/>
      <c r="AG723" s="5"/>
      <c r="AH723" s="815"/>
      <c r="AI723" s="5"/>
      <c r="AJ723" s="5"/>
      <c r="AK723" s="5"/>
      <c r="AL723" s="5"/>
      <c r="AM723" s="5"/>
      <c r="AN723" s="5"/>
      <c r="AO723" s="5"/>
      <c r="AP723" s="5"/>
      <c r="AQ723" s="5"/>
      <c r="AR723" s="5"/>
      <c r="AS723" s="5"/>
    </row>
    <row r="724">
      <c r="A724" s="1298"/>
      <c r="B724" s="1235"/>
      <c r="C724" s="1274"/>
      <c r="D724" s="1274"/>
      <c r="E724" s="1274"/>
      <c r="F724" s="815"/>
      <c r="G724" s="972"/>
      <c r="H724" s="5"/>
      <c r="I724" s="5"/>
      <c r="J724" s="5"/>
      <c r="K724" s="5"/>
      <c r="L724" s="815"/>
      <c r="M724" s="1275"/>
      <c r="N724" s="815"/>
      <c r="O724" s="815"/>
      <c r="P724" s="815"/>
      <c r="Q724" s="815"/>
      <c r="R724" s="815"/>
      <c r="S724" s="815"/>
      <c r="T724" s="815"/>
      <c r="U724" s="815"/>
      <c r="V724" s="815"/>
      <c r="W724" s="5"/>
      <c r="X724" s="815"/>
      <c r="Y724" s="815"/>
      <c r="Z724" s="815"/>
      <c r="AA724" s="815"/>
      <c r="AB724" s="5"/>
      <c r="AC724" s="5"/>
      <c r="AD724" s="815"/>
      <c r="AE724" s="815"/>
      <c r="AF724" s="815"/>
      <c r="AG724" s="5"/>
      <c r="AH724" s="815"/>
      <c r="AI724" s="5"/>
      <c r="AJ724" s="5"/>
      <c r="AK724" s="5"/>
      <c r="AL724" s="5"/>
      <c r="AM724" s="5"/>
      <c r="AN724" s="5"/>
      <c r="AO724" s="5"/>
      <c r="AP724" s="5"/>
      <c r="AQ724" s="5"/>
      <c r="AR724" s="5"/>
      <c r="AS724" s="5"/>
    </row>
    <row r="725">
      <c r="A725" s="1298"/>
      <c r="B725" s="1235"/>
      <c r="C725" s="1274"/>
      <c r="D725" s="1274"/>
      <c r="E725" s="1274"/>
      <c r="F725" s="815"/>
      <c r="G725" s="972"/>
      <c r="H725" s="5"/>
      <c r="I725" s="5"/>
      <c r="J725" s="5"/>
      <c r="K725" s="5"/>
      <c r="L725" s="815"/>
      <c r="M725" s="1275"/>
      <c r="N725" s="815"/>
      <c r="O725" s="815"/>
      <c r="P725" s="815"/>
      <c r="Q725" s="815"/>
      <c r="R725" s="815"/>
      <c r="S725" s="815"/>
      <c r="T725" s="815"/>
      <c r="U725" s="815"/>
      <c r="V725" s="815"/>
      <c r="W725" s="5"/>
      <c r="X725" s="815"/>
      <c r="Y725" s="815"/>
      <c r="Z725" s="815"/>
      <c r="AA725" s="815"/>
      <c r="AB725" s="5"/>
      <c r="AC725" s="5"/>
      <c r="AD725" s="815"/>
      <c r="AE725" s="815"/>
      <c r="AF725" s="815"/>
      <c r="AG725" s="5"/>
      <c r="AH725" s="815"/>
      <c r="AI725" s="5"/>
      <c r="AJ725" s="5"/>
      <c r="AK725" s="5"/>
      <c r="AL725" s="5"/>
      <c r="AM725" s="5"/>
      <c r="AN725" s="5"/>
      <c r="AO725" s="5"/>
      <c r="AP725" s="5"/>
      <c r="AQ725" s="5"/>
      <c r="AR725" s="5"/>
      <c r="AS725" s="5"/>
    </row>
    <row r="726">
      <c r="A726" s="1298"/>
      <c r="B726" s="1235"/>
      <c r="C726" s="1274"/>
      <c r="D726" s="1274"/>
      <c r="E726" s="1274"/>
      <c r="F726" s="815"/>
      <c r="G726" s="972"/>
      <c r="H726" s="5"/>
      <c r="I726" s="5"/>
      <c r="J726" s="5"/>
      <c r="K726" s="5"/>
      <c r="L726" s="815"/>
      <c r="M726" s="1275"/>
      <c r="N726" s="815"/>
      <c r="O726" s="815"/>
      <c r="P726" s="815"/>
      <c r="Q726" s="815"/>
      <c r="R726" s="815"/>
      <c r="S726" s="815"/>
      <c r="T726" s="815"/>
      <c r="U726" s="815"/>
      <c r="V726" s="815"/>
      <c r="W726" s="5"/>
      <c r="X726" s="815"/>
      <c r="Y726" s="815"/>
      <c r="Z726" s="815"/>
      <c r="AA726" s="815"/>
      <c r="AB726" s="5"/>
      <c r="AC726" s="5"/>
      <c r="AD726" s="815"/>
      <c r="AE726" s="815"/>
      <c r="AF726" s="815"/>
      <c r="AG726" s="5"/>
      <c r="AH726" s="815"/>
      <c r="AI726" s="5"/>
      <c r="AJ726" s="5"/>
      <c r="AK726" s="5"/>
      <c r="AL726" s="5"/>
      <c r="AM726" s="5"/>
      <c r="AN726" s="5"/>
      <c r="AO726" s="5"/>
      <c r="AP726" s="5"/>
      <c r="AQ726" s="5"/>
      <c r="AR726" s="5"/>
      <c r="AS726" s="5"/>
    </row>
    <row r="727">
      <c r="A727" s="1298"/>
      <c r="B727" s="1235"/>
      <c r="C727" s="1274"/>
      <c r="D727" s="1274"/>
      <c r="E727" s="1274"/>
      <c r="F727" s="815"/>
      <c r="G727" s="972"/>
      <c r="H727" s="5"/>
      <c r="I727" s="5"/>
      <c r="J727" s="5"/>
      <c r="K727" s="5"/>
      <c r="L727" s="815"/>
      <c r="M727" s="1275"/>
      <c r="N727" s="815"/>
      <c r="O727" s="815"/>
      <c r="P727" s="815"/>
      <c r="Q727" s="815"/>
      <c r="R727" s="815"/>
      <c r="S727" s="815"/>
      <c r="T727" s="815"/>
      <c r="U727" s="815"/>
      <c r="V727" s="815"/>
      <c r="W727" s="5"/>
      <c r="X727" s="815"/>
      <c r="Y727" s="815"/>
      <c r="Z727" s="815"/>
      <c r="AA727" s="815"/>
      <c r="AB727" s="5"/>
      <c r="AC727" s="5"/>
      <c r="AD727" s="815"/>
      <c r="AE727" s="815"/>
      <c r="AF727" s="815"/>
      <c r="AG727" s="5"/>
      <c r="AH727" s="815"/>
      <c r="AI727" s="5"/>
      <c r="AJ727" s="5"/>
      <c r="AK727" s="5"/>
      <c r="AL727" s="5"/>
      <c r="AM727" s="5"/>
      <c r="AN727" s="5"/>
      <c r="AO727" s="5"/>
      <c r="AP727" s="5"/>
      <c r="AQ727" s="5"/>
      <c r="AR727" s="5"/>
      <c r="AS727" s="5"/>
    </row>
    <row r="728">
      <c r="A728" s="1298"/>
      <c r="B728" s="1235"/>
      <c r="C728" s="1274"/>
      <c r="D728" s="1274"/>
      <c r="E728" s="1274"/>
      <c r="F728" s="815"/>
      <c r="G728" s="972"/>
      <c r="H728" s="5"/>
      <c r="I728" s="5"/>
      <c r="J728" s="5"/>
      <c r="K728" s="5"/>
      <c r="L728" s="815"/>
      <c r="M728" s="1275"/>
      <c r="N728" s="815"/>
      <c r="O728" s="815"/>
      <c r="P728" s="815"/>
      <c r="Q728" s="815"/>
      <c r="R728" s="815"/>
      <c r="S728" s="815"/>
      <c r="T728" s="815"/>
      <c r="U728" s="815"/>
      <c r="V728" s="815"/>
      <c r="W728" s="5"/>
      <c r="X728" s="815"/>
      <c r="Y728" s="815"/>
      <c r="Z728" s="815"/>
      <c r="AA728" s="815"/>
      <c r="AB728" s="5"/>
      <c r="AC728" s="5"/>
      <c r="AD728" s="815"/>
      <c r="AE728" s="815"/>
      <c r="AF728" s="815"/>
      <c r="AG728" s="5"/>
      <c r="AH728" s="815"/>
      <c r="AI728" s="5"/>
      <c r="AJ728" s="5"/>
      <c r="AK728" s="5"/>
      <c r="AL728" s="5"/>
      <c r="AM728" s="5"/>
      <c r="AN728" s="5"/>
      <c r="AO728" s="5"/>
      <c r="AP728" s="5"/>
      <c r="AQ728" s="5"/>
      <c r="AR728" s="5"/>
      <c r="AS728" s="5"/>
    </row>
    <row r="729">
      <c r="A729" s="1298"/>
      <c r="B729" s="1235"/>
      <c r="C729" s="1274"/>
      <c r="D729" s="1274"/>
      <c r="E729" s="1274"/>
      <c r="F729" s="815"/>
      <c r="G729" s="972"/>
      <c r="H729" s="5"/>
      <c r="I729" s="5"/>
      <c r="J729" s="5"/>
      <c r="K729" s="5"/>
      <c r="L729" s="815"/>
      <c r="M729" s="1275"/>
      <c r="N729" s="815"/>
      <c r="O729" s="815"/>
      <c r="P729" s="815"/>
      <c r="Q729" s="815"/>
      <c r="R729" s="815"/>
      <c r="S729" s="815"/>
      <c r="T729" s="815"/>
      <c r="U729" s="815"/>
      <c r="V729" s="815"/>
      <c r="W729" s="5"/>
      <c r="X729" s="815"/>
      <c r="Y729" s="815"/>
      <c r="Z729" s="815"/>
      <c r="AA729" s="815"/>
      <c r="AB729" s="5"/>
      <c r="AC729" s="5"/>
      <c r="AD729" s="815"/>
      <c r="AE729" s="815"/>
      <c r="AF729" s="815"/>
      <c r="AG729" s="5"/>
      <c r="AH729" s="815"/>
      <c r="AI729" s="5"/>
      <c r="AJ729" s="5"/>
      <c r="AK729" s="5"/>
      <c r="AL729" s="5"/>
      <c r="AM729" s="5"/>
      <c r="AN729" s="5"/>
      <c r="AO729" s="5"/>
      <c r="AP729" s="5"/>
      <c r="AQ729" s="5"/>
      <c r="AR729" s="5"/>
      <c r="AS729" s="5"/>
    </row>
    <row r="730">
      <c r="A730" s="1298"/>
      <c r="B730" s="1235"/>
      <c r="C730" s="1274"/>
      <c r="D730" s="1274"/>
      <c r="E730" s="1274"/>
      <c r="F730" s="815"/>
      <c r="G730" s="972"/>
      <c r="H730" s="5"/>
      <c r="I730" s="5"/>
      <c r="J730" s="5"/>
      <c r="K730" s="5"/>
      <c r="L730" s="815"/>
      <c r="M730" s="1275"/>
      <c r="N730" s="815"/>
      <c r="O730" s="815"/>
      <c r="P730" s="815"/>
      <c r="Q730" s="815"/>
      <c r="R730" s="815"/>
      <c r="S730" s="815"/>
      <c r="T730" s="815"/>
      <c r="U730" s="815"/>
      <c r="V730" s="815"/>
      <c r="W730" s="5"/>
      <c r="X730" s="815"/>
      <c r="Y730" s="815"/>
      <c r="Z730" s="815"/>
      <c r="AA730" s="815"/>
      <c r="AB730" s="5"/>
      <c r="AC730" s="5"/>
      <c r="AD730" s="815"/>
      <c r="AE730" s="815"/>
      <c r="AF730" s="815"/>
      <c r="AG730" s="5"/>
      <c r="AH730" s="815"/>
      <c r="AI730" s="5"/>
      <c r="AJ730" s="5"/>
      <c r="AK730" s="5"/>
      <c r="AL730" s="5"/>
      <c r="AM730" s="5"/>
      <c r="AN730" s="5"/>
      <c r="AO730" s="5"/>
      <c r="AP730" s="5"/>
      <c r="AQ730" s="5"/>
      <c r="AR730" s="5"/>
      <c r="AS730" s="5"/>
    </row>
    <row r="731">
      <c r="A731" s="1298"/>
      <c r="B731" s="1235"/>
      <c r="C731" s="1274"/>
      <c r="D731" s="1274"/>
      <c r="E731" s="1274"/>
      <c r="F731" s="815"/>
      <c r="G731" s="972"/>
      <c r="H731" s="5"/>
      <c r="I731" s="5"/>
      <c r="J731" s="5"/>
      <c r="K731" s="5"/>
      <c r="L731" s="815"/>
      <c r="M731" s="1275"/>
      <c r="N731" s="815"/>
      <c r="O731" s="815"/>
      <c r="P731" s="815"/>
      <c r="Q731" s="815"/>
      <c r="R731" s="815"/>
      <c r="S731" s="815"/>
      <c r="T731" s="815"/>
      <c r="U731" s="815"/>
      <c r="V731" s="815"/>
      <c r="W731" s="5"/>
      <c r="X731" s="815"/>
      <c r="Y731" s="815"/>
      <c r="Z731" s="815"/>
      <c r="AA731" s="815"/>
      <c r="AB731" s="5"/>
      <c r="AC731" s="5"/>
      <c r="AD731" s="815"/>
      <c r="AE731" s="815"/>
      <c r="AF731" s="815"/>
      <c r="AG731" s="5"/>
      <c r="AH731" s="815"/>
      <c r="AI731" s="5"/>
      <c r="AJ731" s="5"/>
      <c r="AK731" s="5"/>
      <c r="AL731" s="5"/>
      <c r="AM731" s="5"/>
      <c r="AN731" s="5"/>
      <c r="AO731" s="5"/>
      <c r="AP731" s="5"/>
      <c r="AQ731" s="5"/>
      <c r="AR731" s="5"/>
      <c r="AS731" s="5"/>
    </row>
    <row r="732">
      <c r="A732" s="1298"/>
      <c r="B732" s="1235"/>
      <c r="C732" s="1274"/>
      <c r="D732" s="1274"/>
      <c r="E732" s="1274"/>
      <c r="F732" s="815"/>
      <c r="G732" s="972"/>
      <c r="H732" s="5"/>
      <c r="I732" s="5"/>
      <c r="J732" s="5"/>
      <c r="K732" s="5"/>
      <c r="L732" s="815"/>
      <c r="M732" s="1275"/>
      <c r="N732" s="815"/>
      <c r="O732" s="815"/>
      <c r="P732" s="815"/>
      <c r="Q732" s="815"/>
      <c r="R732" s="815"/>
      <c r="S732" s="815"/>
      <c r="T732" s="815"/>
      <c r="U732" s="815"/>
      <c r="V732" s="815"/>
      <c r="W732" s="5"/>
      <c r="X732" s="815"/>
      <c r="Y732" s="815"/>
      <c r="Z732" s="815"/>
      <c r="AA732" s="815"/>
      <c r="AB732" s="5"/>
      <c r="AC732" s="5"/>
      <c r="AD732" s="815"/>
      <c r="AE732" s="815"/>
      <c r="AF732" s="815"/>
      <c r="AG732" s="5"/>
      <c r="AH732" s="815"/>
      <c r="AI732" s="5"/>
      <c r="AJ732" s="5"/>
      <c r="AK732" s="5"/>
      <c r="AL732" s="5"/>
      <c r="AM732" s="5"/>
      <c r="AN732" s="5"/>
      <c r="AO732" s="5"/>
      <c r="AP732" s="5"/>
      <c r="AQ732" s="5"/>
      <c r="AR732" s="5"/>
      <c r="AS732" s="5"/>
    </row>
    <row r="733">
      <c r="A733" s="1298"/>
      <c r="B733" s="1235"/>
      <c r="C733" s="1274"/>
      <c r="D733" s="1274"/>
      <c r="E733" s="1274"/>
      <c r="F733" s="815"/>
      <c r="G733" s="972"/>
      <c r="H733" s="5"/>
      <c r="I733" s="5"/>
      <c r="J733" s="5"/>
      <c r="K733" s="5"/>
      <c r="L733" s="815"/>
      <c r="M733" s="1275"/>
      <c r="N733" s="815"/>
      <c r="O733" s="815"/>
      <c r="P733" s="815"/>
      <c r="Q733" s="815"/>
      <c r="R733" s="815"/>
      <c r="S733" s="815"/>
      <c r="T733" s="815"/>
      <c r="U733" s="815"/>
      <c r="V733" s="815"/>
      <c r="W733" s="5"/>
      <c r="X733" s="815"/>
      <c r="Y733" s="815"/>
      <c r="Z733" s="815"/>
      <c r="AA733" s="815"/>
      <c r="AB733" s="5"/>
      <c r="AC733" s="5"/>
      <c r="AD733" s="815"/>
      <c r="AE733" s="815"/>
      <c r="AF733" s="815"/>
      <c r="AG733" s="5"/>
      <c r="AH733" s="815"/>
      <c r="AI733" s="5"/>
      <c r="AJ733" s="5"/>
      <c r="AK733" s="5"/>
      <c r="AL733" s="5"/>
      <c r="AM733" s="5"/>
      <c r="AN733" s="5"/>
      <c r="AO733" s="5"/>
      <c r="AP733" s="5"/>
      <c r="AQ733" s="5"/>
      <c r="AR733" s="5"/>
      <c r="AS733" s="5"/>
    </row>
    <row r="734">
      <c r="A734" s="1298"/>
      <c r="B734" s="1235"/>
      <c r="C734" s="1274"/>
      <c r="D734" s="1274"/>
      <c r="E734" s="1274"/>
      <c r="F734" s="815"/>
      <c r="G734" s="972"/>
      <c r="H734" s="5"/>
      <c r="I734" s="5"/>
      <c r="J734" s="5"/>
      <c r="K734" s="5"/>
      <c r="L734" s="815"/>
      <c r="M734" s="1275"/>
      <c r="N734" s="815"/>
      <c r="O734" s="815"/>
      <c r="P734" s="815"/>
      <c r="Q734" s="815"/>
      <c r="R734" s="815"/>
      <c r="S734" s="815"/>
      <c r="T734" s="815"/>
      <c r="U734" s="815"/>
      <c r="V734" s="815"/>
      <c r="W734" s="5"/>
      <c r="X734" s="815"/>
      <c r="Y734" s="815"/>
      <c r="Z734" s="815"/>
      <c r="AA734" s="815"/>
      <c r="AB734" s="5"/>
      <c r="AC734" s="5"/>
      <c r="AD734" s="815"/>
      <c r="AE734" s="815"/>
      <c r="AF734" s="815"/>
      <c r="AG734" s="5"/>
      <c r="AH734" s="815"/>
      <c r="AI734" s="5"/>
      <c r="AJ734" s="5"/>
      <c r="AK734" s="5"/>
      <c r="AL734" s="5"/>
      <c r="AM734" s="5"/>
      <c r="AN734" s="5"/>
      <c r="AO734" s="5"/>
      <c r="AP734" s="5"/>
      <c r="AQ734" s="5"/>
      <c r="AR734" s="5"/>
      <c r="AS734" s="5"/>
    </row>
    <row r="735">
      <c r="A735" s="1298"/>
      <c r="B735" s="1235"/>
      <c r="C735" s="1274"/>
      <c r="D735" s="1274"/>
      <c r="E735" s="1274"/>
      <c r="F735" s="815"/>
      <c r="G735" s="972"/>
      <c r="H735" s="5"/>
      <c r="I735" s="5"/>
      <c r="J735" s="5"/>
      <c r="K735" s="5"/>
      <c r="L735" s="815"/>
      <c r="M735" s="1275"/>
      <c r="N735" s="815"/>
      <c r="O735" s="815"/>
      <c r="P735" s="815"/>
      <c r="Q735" s="815"/>
      <c r="R735" s="815"/>
      <c r="S735" s="815"/>
      <c r="T735" s="815"/>
      <c r="U735" s="815"/>
      <c r="V735" s="815"/>
      <c r="W735" s="5"/>
      <c r="X735" s="815"/>
      <c r="Y735" s="815"/>
      <c r="Z735" s="815"/>
      <c r="AA735" s="815"/>
      <c r="AB735" s="5"/>
      <c r="AC735" s="5"/>
      <c r="AD735" s="815"/>
      <c r="AE735" s="815"/>
      <c r="AF735" s="815"/>
      <c r="AG735" s="5"/>
      <c r="AH735" s="815"/>
      <c r="AI735" s="5"/>
      <c r="AJ735" s="5"/>
      <c r="AK735" s="5"/>
      <c r="AL735" s="5"/>
      <c r="AM735" s="5"/>
      <c r="AN735" s="5"/>
      <c r="AO735" s="5"/>
      <c r="AP735" s="5"/>
      <c r="AQ735" s="5"/>
      <c r="AR735" s="5"/>
      <c r="AS735" s="5"/>
    </row>
    <row r="736">
      <c r="A736" s="1298"/>
      <c r="B736" s="1235"/>
      <c r="C736" s="1274"/>
      <c r="D736" s="1274"/>
      <c r="E736" s="1274"/>
      <c r="F736" s="815"/>
      <c r="G736" s="972"/>
      <c r="H736" s="5"/>
      <c r="I736" s="5"/>
      <c r="J736" s="5"/>
      <c r="K736" s="5"/>
      <c r="L736" s="815"/>
      <c r="M736" s="1275"/>
      <c r="N736" s="815"/>
      <c r="O736" s="815"/>
      <c r="P736" s="815"/>
      <c r="Q736" s="815"/>
      <c r="R736" s="815"/>
      <c r="S736" s="815"/>
      <c r="T736" s="815"/>
      <c r="U736" s="815"/>
      <c r="V736" s="815"/>
      <c r="W736" s="5"/>
      <c r="X736" s="815"/>
      <c r="Y736" s="815"/>
      <c r="Z736" s="815"/>
      <c r="AA736" s="815"/>
      <c r="AB736" s="5"/>
      <c r="AC736" s="5"/>
      <c r="AD736" s="815"/>
      <c r="AE736" s="815"/>
      <c r="AF736" s="815"/>
      <c r="AG736" s="5"/>
      <c r="AH736" s="815"/>
      <c r="AI736" s="5"/>
      <c r="AJ736" s="5"/>
      <c r="AK736" s="5"/>
      <c r="AL736" s="5"/>
      <c r="AM736" s="5"/>
      <c r="AN736" s="5"/>
      <c r="AO736" s="5"/>
      <c r="AP736" s="5"/>
      <c r="AQ736" s="5"/>
      <c r="AR736" s="5"/>
      <c r="AS736" s="5"/>
    </row>
    <row r="737">
      <c r="A737" s="1298"/>
      <c r="B737" s="1235"/>
      <c r="C737" s="1274"/>
      <c r="D737" s="1274"/>
      <c r="E737" s="1274"/>
      <c r="F737" s="815"/>
      <c r="G737" s="972"/>
      <c r="H737" s="5"/>
      <c r="I737" s="5"/>
      <c r="J737" s="5"/>
      <c r="K737" s="5"/>
      <c r="L737" s="815"/>
      <c r="M737" s="1275"/>
      <c r="N737" s="815"/>
      <c r="O737" s="815"/>
      <c r="P737" s="815"/>
      <c r="Q737" s="815"/>
      <c r="R737" s="815"/>
      <c r="S737" s="815"/>
      <c r="T737" s="815"/>
      <c r="U737" s="815"/>
      <c r="V737" s="815"/>
      <c r="W737" s="5"/>
      <c r="X737" s="815"/>
      <c r="Y737" s="815"/>
      <c r="Z737" s="815"/>
      <c r="AA737" s="815"/>
      <c r="AB737" s="5"/>
      <c r="AC737" s="5"/>
      <c r="AD737" s="815"/>
      <c r="AE737" s="815"/>
      <c r="AF737" s="815"/>
      <c r="AG737" s="5"/>
      <c r="AH737" s="815"/>
      <c r="AI737" s="5"/>
      <c r="AJ737" s="5"/>
      <c r="AK737" s="5"/>
      <c r="AL737" s="5"/>
      <c r="AM737" s="5"/>
      <c r="AN737" s="5"/>
      <c r="AO737" s="5"/>
      <c r="AP737" s="5"/>
      <c r="AQ737" s="5"/>
      <c r="AR737" s="5"/>
      <c r="AS737" s="5"/>
    </row>
    <row r="738">
      <c r="A738" s="1298"/>
      <c r="B738" s="1235"/>
      <c r="C738" s="1274"/>
      <c r="D738" s="1274"/>
      <c r="E738" s="1274"/>
      <c r="F738" s="815"/>
      <c r="G738" s="972"/>
      <c r="H738" s="5"/>
      <c r="I738" s="5"/>
      <c r="J738" s="5"/>
      <c r="K738" s="5"/>
      <c r="L738" s="815"/>
      <c r="M738" s="1275"/>
      <c r="N738" s="815"/>
      <c r="O738" s="815"/>
      <c r="P738" s="815"/>
      <c r="Q738" s="815"/>
      <c r="R738" s="815"/>
      <c r="S738" s="815"/>
      <c r="T738" s="815"/>
      <c r="U738" s="815"/>
      <c r="V738" s="815"/>
      <c r="W738" s="5"/>
      <c r="X738" s="815"/>
      <c r="Y738" s="815"/>
      <c r="Z738" s="815"/>
      <c r="AA738" s="815"/>
      <c r="AB738" s="5"/>
      <c r="AC738" s="5"/>
      <c r="AD738" s="815"/>
      <c r="AE738" s="815"/>
      <c r="AF738" s="815"/>
      <c r="AG738" s="5"/>
      <c r="AH738" s="815"/>
      <c r="AI738" s="5"/>
      <c r="AJ738" s="5"/>
      <c r="AK738" s="5"/>
      <c r="AL738" s="5"/>
      <c r="AM738" s="5"/>
      <c r="AN738" s="5"/>
      <c r="AO738" s="5"/>
      <c r="AP738" s="5"/>
      <c r="AQ738" s="5"/>
      <c r="AR738" s="5"/>
      <c r="AS738" s="5"/>
    </row>
    <row r="739">
      <c r="A739" s="1298"/>
      <c r="B739" s="1235"/>
      <c r="C739" s="1274"/>
      <c r="D739" s="1274"/>
      <c r="E739" s="1274"/>
      <c r="F739" s="815"/>
      <c r="G739" s="972"/>
      <c r="H739" s="5"/>
      <c r="I739" s="5"/>
      <c r="J739" s="5"/>
      <c r="K739" s="5"/>
      <c r="L739" s="815"/>
      <c r="M739" s="1275"/>
      <c r="N739" s="815"/>
      <c r="O739" s="815"/>
      <c r="P739" s="815"/>
      <c r="Q739" s="815"/>
      <c r="R739" s="815"/>
      <c r="S739" s="815"/>
      <c r="T739" s="815"/>
      <c r="U739" s="815"/>
      <c r="V739" s="815"/>
      <c r="W739" s="5"/>
      <c r="X739" s="815"/>
      <c r="Y739" s="815"/>
      <c r="Z739" s="815"/>
      <c r="AA739" s="815"/>
      <c r="AB739" s="5"/>
      <c r="AC739" s="5"/>
      <c r="AD739" s="815"/>
      <c r="AE739" s="815"/>
      <c r="AF739" s="815"/>
      <c r="AG739" s="5"/>
      <c r="AH739" s="815"/>
      <c r="AI739" s="5"/>
      <c r="AJ739" s="5"/>
      <c r="AK739" s="5"/>
      <c r="AL739" s="5"/>
      <c r="AM739" s="5"/>
      <c r="AN739" s="5"/>
      <c r="AO739" s="5"/>
      <c r="AP739" s="5"/>
      <c r="AQ739" s="5"/>
      <c r="AR739" s="5"/>
      <c r="AS739" s="5"/>
    </row>
    <row r="740">
      <c r="A740" s="1298"/>
      <c r="B740" s="1235"/>
      <c r="C740" s="1274"/>
      <c r="D740" s="1274"/>
      <c r="E740" s="1274"/>
      <c r="F740" s="815"/>
      <c r="G740" s="972"/>
      <c r="H740" s="5"/>
      <c r="I740" s="5"/>
      <c r="J740" s="5"/>
      <c r="K740" s="5"/>
      <c r="L740" s="815"/>
      <c r="M740" s="1275"/>
      <c r="N740" s="815"/>
      <c r="O740" s="815"/>
      <c r="P740" s="815"/>
      <c r="Q740" s="815"/>
      <c r="R740" s="815"/>
      <c r="S740" s="815"/>
      <c r="T740" s="815"/>
      <c r="U740" s="815"/>
      <c r="V740" s="815"/>
      <c r="W740" s="5"/>
      <c r="X740" s="815"/>
      <c r="Y740" s="815"/>
      <c r="Z740" s="815"/>
      <c r="AA740" s="815"/>
      <c r="AB740" s="5"/>
      <c r="AC740" s="5"/>
      <c r="AD740" s="815"/>
      <c r="AE740" s="815"/>
      <c r="AF740" s="815"/>
      <c r="AG740" s="5"/>
      <c r="AH740" s="815"/>
      <c r="AI740" s="5"/>
      <c r="AJ740" s="5"/>
      <c r="AK740" s="5"/>
      <c r="AL740" s="5"/>
      <c r="AM740" s="5"/>
      <c r="AN740" s="5"/>
      <c r="AO740" s="5"/>
      <c r="AP740" s="5"/>
      <c r="AQ740" s="5"/>
      <c r="AR740" s="5"/>
      <c r="AS740" s="5"/>
    </row>
    <row r="741">
      <c r="A741" s="1298"/>
      <c r="B741" s="1235"/>
      <c r="C741" s="1274"/>
      <c r="D741" s="1274"/>
      <c r="E741" s="1274"/>
      <c r="F741" s="815"/>
      <c r="G741" s="972"/>
      <c r="H741" s="5"/>
      <c r="I741" s="5"/>
      <c r="J741" s="5"/>
      <c r="K741" s="5"/>
      <c r="L741" s="815"/>
      <c r="M741" s="1275"/>
      <c r="N741" s="815"/>
      <c r="O741" s="815"/>
      <c r="P741" s="815"/>
      <c r="Q741" s="815"/>
      <c r="R741" s="815"/>
      <c r="S741" s="815"/>
      <c r="T741" s="815"/>
      <c r="U741" s="815"/>
      <c r="V741" s="815"/>
      <c r="W741" s="5"/>
      <c r="X741" s="815"/>
      <c r="Y741" s="815"/>
      <c r="Z741" s="815"/>
      <c r="AA741" s="815"/>
      <c r="AB741" s="5"/>
      <c r="AC741" s="5"/>
      <c r="AD741" s="815"/>
      <c r="AE741" s="815"/>
      <c r="AF741" s="815"/>
      <c r="AG741" s="5"/>
      <c r="AH741" s="815"/>
      <c r="AI741" s="5"/>
      <c r="AJ741" s="5"/>
      <c r="AK741" s="5"/>
      <c r="AL741" s="5"/>
      <c r="AM741" s="5"/>
      <c r="AN741" s="5"/>
      <c r="AO741" s="5"/>
      <c r="AP741" s="5"/>
      <c r="AQ741" s="5"/>
      <c r="AR741" s="5"/>
      <c r="AS741" s="5"/>
    </row>
    <row r="742">
      <c r="A742" s="1298"/>
      <c r="B742" s="1235"/>
      <c r="C742" s="1274"/>
      <c r="D742" s="1274"/>
      <c r="E742" s="1274"/>
      <c r="F742" s="815"/>
      <c r="G742" s="972"/>
      <c r="H742" s="5"/>
      <c r="I742" s="5"/>
      <c r="J742" s="5"/>
      <c r="K742" s="5"/>
      <c r="L742" s="815"/>
      <c r="M742" s="1275"/>
      <c r="N742" s="815"/>
      <c r="O742" s="815"/>
      <c r="P742" s="815"/>
      <c r="Q742" s="815"/>
      <c r="R742" s="815"/>
      <c r="S742" s="815"/>
      <c r="T742" s="815"/>
      <c r="U742" s="815"/>
      <c r="V742" s="815"/>
      <c r="W742" s="5"/>
      <c r="X742" s="815"/>
      <c r="Y742" s="815"/>
      <c r="Z742" s="815"/>
      <c r="AA742" s="815"/>
      <c r="AB742" s="5"/>
      <c r="AC742" s="5"/>
      <c r="AD742" s="815"/>
      <c r="AE742" s="815"/>
      <c r="AF742" s="815"/>
      <c r="AG742" s="5"/>
      <c r="AH742" s="815"/>
      <c r="AI742" s="5"/>
      <c r="AJ742" s="5"/>
      <c r="AK742" s="5"/>
      <c r="AL742" s="5"/>
      <c r="AM742" s="5"/>
      <c r="AN742" s="5"/>
      <c r="AO742" s="5"/>
      <c r="AP742" s="5"/>
      <c r="AQ742" s="5"/>
      <c r="AR742" s="5"/>
      <c r="AS742" s="5"/>
    </row>
    <row r="743">
      <c r="A743" s="1298"/>
      <c r="B743" s="1235"/>
      <c r="C743" s="1274"/>
      <c r="D743" s="1274"/>
      <c r="E743" s="1274"/>
      <c r="F743" s="815"/>
      <c r="G743" s="972"/>
      <c r="H743" s="5"/>
      <c r="I743" s="5"/>
      <c r="J743" s="5"/>
      <c r="K743" s="5"/>
      <c r="L743" s="815"/>
      <c r="M743" s="1275"/>
      <c r="N743" s="815"/>
      <c r="O743" s="815"/>
      <c r="P743" s="815"/>
      <c r="Q743" s="815"/>
      <c r="R743" s="815"/>
      <c r="S743" s="815"/>
      <c r="T743" s="815"/>
      <c r="U743" s="815"/>
      <c r="V743" s="815"/>
      <c r="W743" s="5"/>
      <c r="X743" s="815"/>
      <c r="Y743" s="815"/>
      <c r="Z743" s="815"/>
      <c r="AA743" s="815"/>
      <c r="AB743" s="5"/>
      <c r="AC743" s="5"/>
      <c r="AD743" s="815"/>
      <c r="AE743" s="815"/>
      <c r="AF743" s="815"/>
      <c r="AG743" s="5"/>
      <c r="AH743" s="815"/>
      <c r="AI743" s="5"/>
      <c r="AJ743" s="5"/>
      <c r="AK743" s="5"/>
      <c r="AL743" s="5"/>
      <c r="AM743" s="5"/>
      <c r="AN743" s="5"/>
      <c r="AO743" s="5"/>
      <c r="AP743" s="5"/>
      <c r="AQ743" s="5"/>
      <c r="AR743" s="5"/>
      <c r="AS743" s="5"/>
    </row>
    <row r="744">
      <c r="A744" s="1298"/>
      <c r="B744" s="1235"/>
      <c r="C744" s="1274"/>
      <c r="D744" s="1274"/>
      <c r="E744" s="1274"/>
      <c r="F744" s="815"/>
      <c r="G744" s="972"/>
      <c r="H744" s="5"/>
      <c r="I744" s="5"/>
      <c r="J744" s="5"/>
      <c r="K744" s="5"/>
      <c r="L744" s="815"/>
      <c r="M744" s="1275"/>
      <c r="N744" s="815"/>
      <c r="O744" s="815"/>
      <c r="P744" s="815"/>
      <c r="Q744" s="815"/>
      <c r="R744" s="815"/>
      <c r="S744" s="815"/>
      <c r="T744" s="815"/>
      <c r="U744" s="815"/>
      <c r="V744" s="815"/>
      <c r="W744" s="5"/>
      <c r="X744" s="815"/>
      <c r="Y744" s="815"/>
      <c r="Z744" s="815"/>
      <c r="AA744" s="815"/>
      <c r="AB744" s="5"/>
      <c r="AC744" s="5"/>
      <c r="AD744" s="815"/>
      <c r="AE744" s="815"/>
      <c r="AF744" s="815"/>
      <c r="AG744" s="5"/>
      <c r="AH744" s="815"/>
      <c r="AI744" s="5"/>
      <c r="AJ744" s="5"/>
      <c r="AK744" s="5"/>
      <c r="AL744" s="5"/>
      <c r="AM744" s="5"/>
      <c r="AN744" s="5"/>
      <c r="AO744" s="5"/>
      <c r="AP744" s="5"/>
      <c r="AQ744" s="5"/>
      <c r="AR744" s="5"/>
      <c r="AS744" s="5"/>
    </row>
    <row r="745">
      <c r="A745" s="1298"/>
      <c r="B745" s="1235"/>
      <c r="C745" s="1274"/>
      <c r="D745" s="1274"/>
      <c r="E745" s="1274"/>
      <c r="F745" s="815"/>
      <c r="G745" s="972"/>
      <c r="H745" s="5"/>
      <c r="I745" s="5"/>
      <c r="J745" s="5"/>
      <c r="K745" s="5"/>
      <c r="L745" s="815"/>
      <c r="M745" s="1275"/>
      <c r="N745" s="815"/>
      <c r="O745" s="815"/>
      <c r="P745" s="815"/>
      <c r="Q745" s="815"/>
      <c r="R745" s="815"/>
      <c r="S745" s="815"/>
      <c r="T745" s="815"/>
      <c r="U745" s="815"/>
      <c r="V745" s="815"/>
      <c r="W745" s="5"/>
      <c r="X745" s="815"/>
      <c r="Y745" s="815"/>
      <c r="Z745" s="815"/>
      <c r="AA745" s="815"/>
      <c r="AB745" s="5"/>
      <c r="AC745" s="5"/>
      <c r="AD745" s="815"/>
      <c r="AE745" s="815"/>
      <c r="AF745" s="815"/>
      <c r="AG745" s="5"/>
      <c r="AH745" s="815"/>
      <c r="AI745" s="5"/>
      <c r="AJ745" s="5"/>
      <c r="AK745" s="5"/>
      <c r="AL745" s="5"/>
      <c r="AM745" s="5"/>
      <c r="AN745" s="5"/>
      <c r="AO745" s="5"/>
      <c r="AP745" s="5"/>
      <c r="AQ745" s="5"/>
      <c r="AR745" s="5"/>
      <c r="AS745" s="5"/>
    </row>
    <row r="746">
      <c r="A746" s="1298"/>
      <c r="B746" s="1235"/>
      <c r="C746" s="1274"/>
      <c r="D746" s="1274"/>
      <c r="E746" s="1274"/>
      <c r="F746" s="815"/>
      <c r="G746" s="972"/>
      <c r="H746" s="5"/>
      <c r="I746" s="5"/>
      <c r="J746" s="5"/>
      <c r="K746" s="5"/>
      <c r="L746" s="815"/>
      <c r="M746" s="1275"/>
      <c r="N746" s="815"/>
      <c r="O746" s="815"/>
      <c r="P746" s="815"/>
      <c r="Q746" s="815"/>
      <c r="R746" s="815"/>
      <c r="S746" s="815"/>
      <c r="T746" s="815"/>
      <c r="U746" s="815"/>
      <c r="V746" s="815"/>
      <c r="W746" s="5"/>
      <c r="X746" s="815"/>
      <c r="Y746" s="815"/>
      <c r="Z746" s="815"/>
      <c r="AA746" s="815"/>
      <c r="AB746" s="5"/>
      <c r="AC746" s="5"/>
      <c r="AD746" s="815"/>
      <c r="AE746" s="815"/>
      <c r="AF746" s="815"/>
      <c r="AG746" s="5"/>
      <c r="AH746" s="815"/>
      <c r="AI746" s="5"/>
      <c r="AJ746" s="5"/>
      <c r="AK746" s="5"/>
      <c r="AL746" s="5"/>
      <c r="AM746" s="5"/>
      <c r="AN746" s="5"/>
      <c r="AO746" s="5"/>
      <c r="AP746" s="5"/>
      <c r="AQ746" s="5"/>
      <c r="AR746" s="5"/>
      <c r="AS746" s="5"/>
    </row>
    <row r="747">
      <c r="A747" s="1298"/>
      <c r="B747" s="1235"/>
      <c r="C747" s="1274"/>
      <c r="D747" s="1274"/>
      <c r="E747" s="1274"/>
      <c r="F747" s="815"/>
      <c r="G747" s="972"/>
      <c r="H747" s="5"/>
      <c r="I747" s="5"/>
      <c r="J747" s="5"/>
      <c r="K747" s="5"/>
      <c r="L747" s="815"/>
      <c r="M747" s="1275"/>
      <c r="N747" s="815"/>
      <c r="O747" s="815"/>
      <c r="P747" s="815"/>
      <c r="Q747" s="815"/>
      <c r="R747" s="815"/>
      <c r="S747" s="815"/>
      <c r="T747" s="815"/>
      <c r="U747" s="815"/>
      <c r="V747" s="815"/>
      <c r="W747" s="5"/>
      <c r="X747" s="815"/>
      <c r="Y747" s="815"/>
      <c r="Z747" s="815"/>
      <c r="AA747" s="815"/>
      <c r="AB747" s="5"/>
      <c r="AC747" s="5"/>
      <c r="AD747" s="815"/>
      <c r="AE747" s="815"/>
      <c r="AF747" s="815"/>
      <c r="AG747" s="5"/>
      <c r="AH747" s="815"/>
      <c r="AI747" s="5"/>
      <c r="AJ747" s="5"/>
      <c r="AK747" s="5"/>
      <c r="AL747" s="5"/>
      <c r="AM747" s="5"/>
      <c r="AN747" s="5"/>
      <c r="AO747" s="5"/>
      <c r="AP747" s="5"/>
      <c r="AQ747" s="5"/>
      <c r="AR747" s="5"/>
      <c r="AS747" s="5"/>
    </row>
    <row r="748">
      <c r="A748" s="1298"/>
      <c r="B748" s="1235"/>
      <c r="C748" s="1274"/>
      <c r="D748" s="1274"/>
      <c r="E748" s="1274"/>
      <c r="F748" s="815"/>
      <c r="G748" s="972"/>
      <c r="H748" s="5"/>
      <c r="I748" s="5"/>
      <c r="J748" s="5"/>
      <c r="K748" s="5"/>
      <c r="L748" s="815"/>
      <c r="M748" s="1275"/>
      <c r="N748" s="815"/>
      <c r="O748" s="815"/>
      <c r="P748" s="815"/>
      <c r="Q748" s="815"/>
      <c r="R748" s="815"/>
      <c r="S748" s="815"/>
      <c r="T748" s="815"/>
      <c r="U748" s="815"/>
      <c r="V748" s="815"/>
      <c r="W748" s="5"/>
      <c r="X748" s="815"/>
      <c r="Y748" s="815"/>
      <c r="Z748" s="815"/>
      <c r="AA748" s="815"/>
      <c r="AB748" s="5"/>
      <c r="AC748" s="5"/>
      <c r="AD748" s="815"/>
      <c r="AE748" s="815"/>
      <c r="AF748" s="815"/>
      <c r="AG748" s="5"/>
      <c r="AH748" s="815"/>
      <c r="AI748" s="5"/>
      <c r="AJ748" s="5"/>
      <c r="AK748" s="5"/>
      <c r="AL748" s="5"/>
      <c r="AM748" s="5"/>
      <c r="AN748" s="5"/>
      <c r="AO748" s="5"/>
      <c r="AP748" s="5"/>
      <c r="AQ748" s="5"/>
      <c r="AR748" s="5"/>
      <c r="AS748" s="5"/>
    </row>
    <row r="749">
      <c r="A749" s="1298"/>
      <c r="B749" s="1235"/>
      <c r="C749" s="1274"/>
      <c r="D749" s="1274"/>
      <c r="E749" s="1274"/>
      <c r="F749" s="815"/>
      <c r="G749" s="972"/>
      <c r="H749" s="5"/>
      <c r="I749" s="5"/>
      <c r="J749" s="5"/>
      <c r="K749" s="5"/>
      <c r="L749" s="815"/>
      <c r="M749" s="1275"/>
      <c r="N749" s="815"/>
      <c r="O749" s="815"/>
      <c r="P749" s="815"/>
      <c r="Q749" s="815"/>
      <c r="R749" s="815"/>
      <c r="S749" s="815"/>
      <c r="T749" s="815"/>
      <c r="U749" s="815"/>
      <c r="V749" s="815"/>
      <c r="W749" s="5"/>
      <c r="X749" s="815"/>
      <c r="Y749" s="815"/>
      <c r="Z749" s="815"/>
      <c r="AA749" s="815"/>
      <c r="AB749" s="5"/>
      <c r="AC749" s="5"/>
      <c r="AD749" s="815"/>
      <c r="AE749" s="815"/>
      <c r="AF749" s="815"/>
      <c r="AG749" s="5"/>
      <c r="AH749" s="815"/>
      <c r="AI749" s="5"/>
      <c r="AJ749" s="5"/>
      <c r="AK749" s="5"/>
      <c r="AL749" s="5"/>
      <c r="AM749" s="5"/>
      <c r="AN749" s="5"/>
      <c r="AO749" s="5"/>
      <c r="AP749" s="5"/>
      <c r="AQ749" s="5"/>
      <c r="AR749" s="5"/>
      <c r="AS749" s="5"/>
    </row>
    <row r="750">
      <c r="A750" s="1298"/>
      <c r="B750" s="1235"/>
      <c r="C750" s="1274"/>
      <c r="D750" s="1274"/>
      <c r="E750" s="1274"/>
      <c r="F750" s="815"/>
      <c r="G750" s="972"/>
      <c r="H750" s="5"/>
      <c r="I750" s="5"/>
      <c r="J750" s="5"/>
      <c r="K750" s="5"/>
      <c r="L750" s="815"/>
      <c r="M750" s="1275"/>
      <c r="N750" s="815"/>
      <c r="O750" s="815"/>
      <c r="P750" s="815"/>
      <c r="Q750" s="815"/>
      <c r="R750" s="815"/>
      <c r="S750" s="815"/>
      <c r="T750" s="815"/>
      <c r="U750" s="815"/>
      <c r="V750" s="815"/>
      <c r="W750" s="5"/>
      <c r="X750" s="815"/>
      <c r="Y750" s="815"/>
      <c r="Z750" s="815"/>
      <c r="AA750" s="815"/>
      <c r="AB750" s="5"/>
      <c r="AC750" s="5"/>
      <c r="AD750" s="815"/>
      <c r="AE750" s="815"/>
      <c r="AF750" s="815"/>
      <c r="AG750" s="5"/>
      <c r="AH750" s="815"/>
      <c r="AI750" s="5"/>
      <c r="AJ750" s="5"/>
      <c r="AK750" s="5"/>
      <c r="AL750" s="5"/>
      <c r="AM750" s="5"/>
      <c r="AN750" s="5"/>
      <c r="AO750" s="5"/>
      <c r="AP750" s="5"/>
      <c r="AQ750" s="5"/>
      <c r="AR750" s="5"/>
      <c r="AS750" s="5"/>
    </row>
    <row r="751">
      <c r="A751" s="1298"/>
      <c r="B751" s="1235"/>
      <c r="C751" s="1274"/>
      <c r="D751" s="1274"/>
      <c r="E751" s="1274"/>
      <c r="F751" s="815"/>
      <c r="G751" s="972"/>
      <c r="H751" s="5"/>
      <c r="I751" s="5"/>
      <c r="J751" s="5"/>
      <c r="K751" s="5"/>
      <c r="L751" s="815"/>
      <c r="M751" s="1275"/>
      <c r="N751" s="815"/>
      <c r="O751" s="815"/>
      <c r="P751" s="815"/>
      <c r="Q751" s="815"/>
      <c r="R751" s="815"/>
      <c r="S751" s="815"/>
      <c r="T751" s="815"/>
      <c r="U751" s="815"/>
      <c r="V751" s="815"/>
      <c r="W751" s="5"/>
      <c r="X751" s="815"/>
      <c r="Y751" s="815"/>
      <c r="Z751" s="815"/>
      <c r="AA751" s="815"/>
      <c r="AB751" s="5"/>
      <c r="AC751" s="5"/>
      <c r="AD751" s="815"/>
      <c r="AE751" s="815"/>
      <c r="AF751" s="815"/>
      <c r="AG751" s="5"/>
      <c r="AH751" s="815"/>
      <c r="AI751" s="5"/>
      <c r="AJ751" s="5"/>
      <c r="AK751" s="5"/>
      <c r="AL751" s="5"/>
      <c r="AM751" s="5"/>
      <c r="AN751" s="5"/>
      <c r="AO751" s="5"/>
      <c r="AP751" s="5"/>
      <c r="AQ751" s="5"/>
      <c r="AR751" s="5"/>
      <c r="AS751" s="5"/>
    </row>
    <row r="752">
      <c r="A752" s="1298"/>
      <c r="B752" s="1235"/>
      <c r="C752" s="1274"/>
      <c r="D752" s="1274"/>
      <c r="E752" s="1274"/>
      <c r="F752" s="815"/>
      <c r="G752" s="972"/>
      <c r="H752" s="5"/>
      <c r="I752" s="5"/>
      <c r="J752" s="5"/>
      <c r="K752" s="5"/>
      <c r="L752" s="815"/>
      <c r="M752" s="1275"/>
      <c r="N752" s="815"/>
      <c r="O752" s="815"/>
      <c r="P752" s="815"/>
      <c r="Q752" s="815"/>
      <c r="R752" s="815"/>
      <c r="S752" s="815"/>
      <c r="T752" s="815"/>
      <c r="U752" s="815"/>
      <c r="V752" s="815"/>
      <c r="W752" s="5"/>
      <c r="X752" s="815"/>
      <c r="Y752" s="815"/>
      <c r="Z752" s="815"/>
      <c r="AA752" s="815"/>
      <c r="AB752" s="5"/>
      <c r="AC752" s="5"/>
      <c r="AD752" s="815"/>
      <c r="AE752" s="815"/>
      <c r="AF752" s="815"/>
      <c r="AG752" s="5"/>
      <c r="AH752" s="815"/>
      <c r="AI752" s="5"/>
      <c r="AJ752" s="5"/>
      <c r="AK752" s="5"/>
      <c r="AL752" s="5"/>
      <c r="AM752" s="5"/>
      <c r="AN752" s="5"/>
      <c r="AO752" s="5"/>
      <c r="AP752" s="5"/>
      <c r="AQ752" s="5"/>
      <c r="AR752" s="5"/>
      <c r="AS752" s="5"/>
    </row>
    <row r="753">
      <c r="A753" s="1298"/>
      <c r="B753" s="1235"/>
      <c r="C753" s="1274"/>
      <c r="D753" s="1274"/>
      <c r="E753" s="1274"/>
      <c r="F753" s="815"/>
      <c r="G753" s="972"/>
      <c r="H753" s="5"/>
      <c r="I753" s="5"/>
      <c r="J753" s="5"/>
      <c r="K753" s="5"/>
      <c r="L753" s="815"/>
      <c r="M753" s="1275"/>
      <c r="N753" s="815"/>
      <c r="O753" s="815"/>
      <c r="P753" s="815"/>
      <c r="Q753" s="815"/>
      <c r="R753" s="815"/>
      <c r="S753" s="815"/>
      <c r="T753" s="815"/>
      <c r="U753" s="815"/>
      <c r="V753" s="815"/>
      <c r="W753" s="5"/>
      <c r="X753" s="815"/>
      <c r="Y753" s="815"/>
      <c r="Z753" s="815"/>
      <c r="AA753" s="815"/>
      <c r="AB753" s="5"/>
      <c r="AC753" s="5"/>
      <c r="AD753" s="815"/>
      <c r="AE753" s="815"/>
      <c r="AF753" s="815"/>
      <c r="AG753" s="5"/>
      <c r="AH753" s="815"/>
      <c r="AI753" s="5"/>
      <c r="AJ753" s="5"/>
      <c r="AK753" s="5"/>
      <c r="AL753" s="5"/>
      <c r="AM753" s="5"/>
      <c r="AN753" s="5"/>
      <c r="AO753" s="5"/>
      <c r="AP753" s="5"/>
      <c r="AQ753" s="5"/>
      <c r="AR753" s="5"/>
      <c r="AS753" s="5"/>
    </row>
    <row r="754">
      <c r="A754" s="1298"/>
      <c r="B754" s="1235"/>
      <c r="C754" s="1274"/>
      <c r="D754" s="1274"/>
      <c r="E754" s="1274"/>
      <c r="F754" s="815"/>
      <c r="G754" s="972"/>
      <c r="H754" s="5"/>
      <c r="I754" s="5"/>
      <c r="J754" s="5"/>
      <c r="K754" s="5"/>
      <c r="L754" s="815"/>
      <c r="M754" s="1275"/>
      <c r="N754" s="815"/>
      <c r="O754" s="815"/>
      <c r="P754" s="815"/>
      <c r="Q754" s="815"/>
      <c r="R754" s="815"/>
      <c r="S754" s="815"/>
      <c r="T754" s="815"/>
      <c r="U754" s="815"/>
      <c r="V754" s="815"/>
      <c r="W754" s="5"/>
      <c r="X754" s="815"/>
      <c r="Y754" s="815"/>
      <c r="Z754" s="815"/>
      <c r="AA754" s="815"/>
      <c r="AB754" s="5"/>
      <c r="AC754" s="5"/>
      <c r="AD754" s="815"/>
      <c r="AE754" s="815"/>
      <c r="AF754" s="815"/>
      <c r="AG754" s="5"/>
      <c r="AH754" s="815"/>
      <c r="AI754" s="5"/>
      <c r="AJ754" s="5"/>
      <c r="AK754" s="5"/>
      <c r="AL754" s="5"/>
      <c r="AM754" s="5"/>
      <c r="AN754" s="5"/>
      <c r="AO754" s="5"/>
      <c r="AP754" s="5"/>
      <c r="AQ754" s="5"/>
      <c r="AR754" s="5"/>
      <c r="AS754" s="5"/>
    </row>
    <row r="755">
      <c r="A755" s="1298"/>
      <c r="B755" s="1235"/>
      <c r="C755" s="1274"/>
      <c r="D755" s="1274"/>
      <c r="E755" s="1274"/>
      <c r="F755" s="815"/>
      <c r="G755" s="972"/>
      <c r="H755" s="5"/>
      <c r="I755" s="5"/>
      <c r="J755" s="5"/>
      <c r="K755" s="5"/>
      <c r="L755" s="815"/>
      <c r="M755" s="1275"/>
      <c r="N755" s="815"/>
      <c r="O755" s="815"/>
      <c r="P755" s="815"/>
      <c r="Q755" s="815"/>
      <c r="R755" s="815"/>
      <c r="S755" s="815"/>
      <c r="T755" s="815"/>
      <c r="U755" s="815"/>
      <c r="V755" s="815"/>
      <c r="W755" s="5"/>
      <c r="X755" s="815"/>
      <c r="Y755" s="815"/>
      <c r="Z755" s="815"/>
      <c r="AA755" s="815"/>
      <c r="AB755" s="5"/>
      <c r="AC755" s="5"/>
      <c r="AD755" s="815"/>
      <c r="AE755" s="815"/>
      <c r="AF755" s="815"/>
      <c r="AG755" s="5"/>
      <c r="AH755" s="815"/>
      <c r="AI755" s="5"/>
      <c r="AJ755" s="5"/>
      <c r="AK755" s="5"/>
      <c r="AL755" s="5"/>
      <c r="AM755" s="5"/>
      <c r="AN755" s="5"/>
      <c r="AO755" s="5"/>
      <c r="AP755" s="5"/>
      <c r="AQ755" s="5"/>
      <c r="AR755" s="5"/>
      <c r="AS755" s="5"/>
    </row>
    <row r="756">
      <c r="A756" s="1298"/>
      <c r="B756" s="1235"/>
      <c r="C756" s="1274"/>
      <c r="D756" s="1274"/>
      <c r="E756" s="1274"/>
      <c r="F756" s="815"/>
      <c r="G756" s="972"/>
      <c r="H756" s="5"/>
      <c r="I756" s="5"/>
      <c r="J756" s="5"/>
      <c r="K756" s="5"/>
      <c r="L756" s="815"/>
      <c r="M756" s="1275"/>
      <c r="N756" s="815"/>
      <c r="O756" s="815"/>
      <c r="P756" s="815"/>
      <c r="Q756" s="815"/>
      <c r="R756" s="815"/>
      <c r="S756" s="815"/>
      <c r="T756" s="815"/>
      <c r="U756" s="815"/>
      <c r="V756" s="815"/>
      <c r="W756" s="5"/>
      <c r="X756" s="815"/>
      <c r="Y756" s="815"/>
      <c r="Z756" s="815"/>
      <c r="AA756" s="815"/>
      <c r="AB756" s="5"/>
      <c r="AC756" s="5"/>
      <c r="AD756" s="815"/>
      <c r="AE756" s="815"/>
      <c r="AF756" s="815"/>
      <c r="AG756" s="5"/>
      <c r="AH756" s="815"/>
      <c r="AI756" s="5"/>
      <c r="AJ756" s="5"/>
      <c r="AK756" s="5"/>
      <c r="AL756" s="5"/>
      <c r="AM756" s="5"/>
      <c r="AN756" s="5"/>
      <c r="AO756" s="5"/>
      <c r="AP756" s="5"/>
      <c r="AQ756" s="5"/>
      <c r="AR756" s="5"/>
      <c r="AS756" s="5"/>
    </row>
    <row r="757">
      <c r="A757" s="1298"/>
      <c r="B757" s="1235"/>
      <c r="C757" s="1274"/>
      <c r="D757" s="1274"/>
      <c r="E757" s="1274"/>
      <c r="F757" s="815"/>
      <c r="G757" s="972"/>
      <c r="H757" s="5"/>
      <c r="I757" s="5"/>
      <c r="J757" s="5"/>
      <c r="K757" s="5"/>
      <c r="L757" s="815"/>
      <c r="M757" s="1275"/>
      <c r="N757" s="815"/>
      <c r="O757" s="815"/>
      <c r="P757" s="815"/>
      <c r="Q757" s="815"/>
      <c r="R757" s="815"/>
      <c r="S757" s="815"/>
      <c r="T757" s="815"/>
      <c r="U757" s="815"/>
      <c r="V757" s="815"/>
      <c r="W757" s="5"/>
      <c r="X757" s="815"/>
      <c r="Y757" s="815"/>
      <c r="Z757" s="815"/>
      <c r="AA757" s="815"/>
      <c r="AB757" s="5"/>
      <c r="AC757" s="5"/>
      <c r="AD757" s="815"/>
      <c r="AE757" s="815"/>
      <c r="AF757" s="815"/>
      <c r="AG757" s="5"/>
      <c r="AH757" s="815"/>
      <c r="AI757" s="5"/>
      <c r="AJ757" s="5"/>
      <c r="AK757" s="5"/>
      <c r="AL757" s="5"/>
      <c r="AM757" s="5"/>
      <c r="AN757" s="5"/>
      <c r="AO757" s="5"/>
      <c r="AP757" s="5"/>
      <c r="AQ757" s="5"/>
      <c r="AR757" s="5"/>
      <c r="AS757" s="5"/>
    </row>
    <row r="758">
      <c r="A758" s="1298"/>
      <c r="B758" s="1235"/>
      <c r="C758" s="1274"/>
      <c r="D758" s="1274"/>
      <c r="E758" s="1274"/>
      <c r="F758" s="815"/>
      <c r="G758" s="972"/>
      <c r="H758" s="5"/>
      <c r="I758" s="5"/>
      <c r="J758" s="5"/>
      <c r="K758" s="5"/>
      <c r="L758" s="815"/>
      <c r="M758" s="1275"/>
      <c r="N758" s="815"/>
      <c r="O758" s="815"/>
      <c r="P758" s="815"/>
      <c r="Q758" s="815"/>
      <c r="R758" s="815"/>
      <c r="S758" s="815"/>
      <c r="T758" s="815"/>
      <c r="U758" s="815"/>
      <c r="V758" s="815"/>
      <c r="W758" s="5"/>
      <c r="X758" s="815"/>
      <c r="Y758" s="815"/>
      <c r="Z758" s="815"/>
      <c r="AA758" s="815"/>
      <c r="AB758" s="5"/>
      <c r="AC758" s="5"/>
      <c r="AD758" s="815"/>
      <c r="AE758" s="815"/>
      <c r="AF758" s="815"/>
      <c r="AG758" s="5"/>
      <c r="AH758" s="815"/>
      <c r="AI758" s="5"/>
      <c r="AJ758" s="5"/>
      <c r="AK758" s="5"/>
      <c r="AL758" s="5"/>
      <c r="AM758" s="5"/>
      <c r="AN758" s="5"/>
      <c r="AO758" s="5"/>
      <c r="AP758" s="5"/>
      <c r="AQ758" s="5"/>
      <c r="AR758" s="5"/>
      <c r="AS758" s="5"/>
    </row>
    <row r="759">
      <c r="A759" s="1298"/>
      <c r="B759" s="1235"/>
      <c r="C759" s="1274"/>
      <c r="D759" s="1274"/>
      <c r="E759" s="1274"/>
      <c r="F759" s="815"/>
      <c r="G759" s="972"/>
      <c r="H759" s="5"/>
      <c r="I759" s="5"/>
      <c r="J759" s="5"/>
      <c r="K759" s="5"/>
      <c r="L759" s="815"/>
      <c r="M759" s="1275"/>
      <c r="N759" s="815"/>
      <c r="O759" s="815"/>
      <c r="P759" s="815"/>
      <c r="Q759" s="815"/>
      <c r="R759" s="815"/>
      <c r="S759" s="815"/>
      <c r="T759" s="815"/>
      <c r="U759" s="815"/>
      <c r="V759" s="815"/>
      <c r="W759" s="5"/>
      <c r="X759" s="815"/>
      <c r="Y759" s="815"/>
      <c r="Z759" s="815"/>
      <c r="AA759" s="815"/>
      <c r="AB759" s="5"/>
      <c r="AC759" s="5"/>
      <c r="AD759" s="815"/>
      <c r="AE759" s="815"/>
      <c r="AF759" s="815"/>
      <c r="AG759" s="5"/>
      <c r="AH759" s="815"/>
      <c r="AI759" s="5"/>
      <c r="AJ759" s="5"/>
      <c r="AK759" s="5"/>
      <c r="AL759" s="5"/>
      <c r="AM759" s="5"/>
      <c r="AN759" s="5"/>
      <c r="AO759" s="5"/>
      <c r="AP759" s="5"/>
      <c r="AQ759" s="5"/>
      <c r="AR759" s="5"/>
      <c r="AS759" s="5"/>
    </row>
    <row r="760">
      <c r="A760" s="1298"/>
      <c r="B760" s="1235"/>
      <c r="C760" s="1274"/>
      <c r="D760" s="1274"/>
      <c r="E760" s="1274"/>
      <c r="F760" s="815"/>
      <c r="G760" s="972"/>
      <c r="H760" s="5"/>
      <c r="I760" s="5"/>
      <c r="J760" s="5"/>
      <c r="K760" s="5"/>
      <c r="L760" s="815"/>
      <c r="M760" s="1275"/>
      <c r="N760" s="815"/>
      <c r="O760" s="815"/>
      <c r="P760" s="815"/>
      <c r="Q760" s="815"/>
      <c r="R760" s="815"/>
      <c r="S760" s="815"/>
      <c r="T760" s="815"/>
      <c r="U760" s="815"/>
      <c r="V760" s="815"/>
      <c r="W760" s="5"/>
      <c r="X760" s="815"/>
      <c r="Y760" s="815"/>
      <c r="Z760" s="815"/>
      <c r="AA760" s="815"/>
      <c r="AB760" s="5"/>
      <c r="AC760" s="5"/>
      <c r="AD760" s="815"/>
      <c r="AE760" s="815"/>
      <c r="AF760" s="815"/>
      <c r="AG760" s="5"/>
      <c r="AH760" s="815"/>
      <c r="AI760" s="5"/>
      <c r="AJ760" s="5"/>
      <c r="AK760" s="5"/>
      <c r="AL760" s="5"/>
      <c r="AM760" s="5"/>
      <c r="AN760" s="5"/>
      <c r="AO760" s="5"/>
      <c r="AP760" s="5"/>
      <c r="AQ760" s="5"/>
      <c r="AR760" s="5"/>
      <c r="AS760" s="5"/>
    </row>
    <row r="761">
      <c r="A761" s="1298"/>
      <c r="B761" s="1235"/>
      <c r="C761" s="1274"/>
      <c r="D761" s="1274"/>
      <c r="E761" s="1274"/>
      <c r="F761" s="815"/>
      <c r="G761" s="972"/>
      <c r="H761" s="5"/>
      <c r="I761" s="5"/>
      <c r="J761" s="5"/>
      <c r="K761" s="5"/>
      <c r="L761" s="815"/>
      <c r="M761" s="1275"/>
      <c r="N761" s="815"/>
      <c r="O761" s="815"/>
      <c r="P761" s="815"/>
      <c r="Q761" s="815"/>
      <c r="R761" s="815"/>
      <c r="S761" s="815"/>
      <c r="T761" s="815"/>
      <c r="U761" s="815"/>
      <c r="V761" s="815"/>
      <c r="W761" s="5"/>
      <c r="X761" s="815"/>
      <c r="Y761" s="815"/>
      <c r="Z761" s="815"/>
      <c r="AA761" s="815"/>
      <c r="AB761" s="5"/>
      <c r="AC761" s="5"/>
      <c r="AD761" s="815"/>
      <c r="AE761" s="815"/>
      <c r="AF761" s="815"/>
      <c r="AG761" s="5"/>
      <c r="AH761" s="815"/>
      <c r="AI761" s="5"/>
      <c r="AJ761" s="5"/>
      <c r="AK761" s="5"/>
      <c r="AL761" s="5"/>
      <c r="AM761" s="5"/>
      <c r="AN761" s="5"/>
      <c r="AO761" s="5"/>
      <c r="AP761" s="5"/>
      <c r="AQ761" s="5"/>
      <c r="AR761" s="5"/>
      <c r="AS761" s="5"/>
    </row>
    <row r="762">
      <c r="A762" s="1298"/>
      <c r="B762" s="1235"/>
      <c r="C762" s="1274"/>
      <c r="D762" s="1274"/>
      <c r="E762" s="1274"/>
      <c r="F762" s="815"/>
      <c r="G762" s="972"/>
      <c r="H762" s="5"/>
      <c r="I762" s="5"/>
      <c r="J762" s="5"/>
      <c r="K762" s="5"/>
      <c r="L762" s="815"/>
      <c r="M762" s="1275"/>
      <c r="N762" s="815"/>
      <c r="O762" s="815"/>
      <c r="P762" s="815"/>
      <c r="Q762" s="815"/>
      <c r="R762" s="815"/>
      <c r="S762" s="815"/>
      <c r="T762" s="815"/>
      <c r="U762" s="815"/>
      <c r="V762" s="815"/>
      <c r="W762" s="5"/>
      <c r="X762" s="815"/>
      <c r="Y762" s="815"/>
      <c r="Z762" s="815"/>
      <c r="AA762" s="815"/>
      <c r="AB762" s="5"/>
      <c r="AC762" s="5"/>
      <c r="AD762" s="815"/>
      <c r="AE762" s="815"/>
      <c r="AF762" s="815"/>
      <c r="AG762" s="5"/>
      <c r="AH762" s="815"/>
      <c r="AI762" s="5"/>
      <c r="AJ762" s="5"/>
      <c r="AK762" s="5"/>
      <c r="AL762" s="5"/>
      <c r="AM762" s="5"/>
      <c r="AN762" s="5"/>
      <c r="AO762" s="5"/>
      <c r="AP762" s="5"/>
      <c r="AQ762" s="5"/>
      <c r="AR762" s="5"/>
      <c r="AS762" s="5"/>
    </row>
    <row r="763">
      <c r="A763" s="1298"/>
      <c r="B763" s="1235"/>
      <c r="C763" s="1274"/>
      <c r="D763" s="1274"/>
      <c r="E763" s="1274"/>
      <c r="F763" s="815"/>
      <c r="G763" s="972"/>
      <c r="H763" s="5"/>
      <c r="I763" s="5"/>
      <c r="J763" s="5"/>
      <c r="K763" s="5"/>
      <c r="L763" s="815"/>
      <c r="M763" s="1275"/>
      <c r="N763" s="815"/>
      <c r="O763" s="815"/>
      <c r="P763" s="815"/>
      <c r="Q763" s="815"/>
      <c r="R763" s="815"/>
      <c r="S763" s="815"/>
      <c r="T763" s="815"/>
      <c r="U763" s="815"/>
      <c r="V763" s="815"/>
      <c r="W763" s="5"/>
      <c r="X763" s="815"/>
      <c r="Y763" s="815"/>
      <c r="Z763" s="815"/>
      <c r="AA763" s="815"/>
      <c r="AB763" s="5"/>
      <c r="AC763" s="5"/>
      <c r="AD763" s="815"/>
      <c r="AE763" s="815"/>
      <c r="AF763" s="815"/>
      <c r="AG763" s="5"/>
      <c r="AH763" s="815"/>
      <c r="AI763" s="5"/>
      <c r="AJ763" s="5"/>
      <c r="AK763" s="5"/>
      <c r="AL763" s="5"/>
      <c r="AM763" s="5"/>
      <c r="AN763" s="5"/>
      <c r="AO763" s="5"/>
      <c r="AP763" s="5"/>
      <c r="AQ763" s="5"/>
      <c r="AR763" s="5"/>
      <c r="AS763" s="5"/>
    </row>
    <row r="764">
      <c r="A764" s="1298"/>
      <c r="B764" s="1235"/>
      <c r="C764" s="1274"/>
      <c r="D764" s="1274"/>
      <c r="E764" s="1274"/>
      <c r="F764" s="815"/>
      <c r="G764" s="972"/>
      <c r="H764" s="5"/>
      <c r="I764" s="5"/>
      <c r="J764" s="5"/>
      <c r="K764" s="5"/>
      <c r="L764" s="815"/>
      <c r="M764" s="1275"/>
      <c r="N764" s="815"/>
      <c r="O764" s="815"/>
      <c r="P764" s="815"/>
      <c r="Q764" s="815"/>
      <c r="R764" s="815"/>
      <c r="S764" s="815"/>
      <c r="T764" s="815"/>
      <c r="U764" s="815"/>
      <c r="V764" s="815"/>
      <c r="W764" s="5"/>
      <c r="X764" s="815"/>
      <c r="Y764" s="815"/>
      <c r="Z764" s="815"/>
      <c r="AA764" s="815"/>
      <c r="AB764" s="5"/>
      <c r="AC764" s="5"/>
      <c r="AD764" s="815"/>
      <c r="AE764" s="815"/>
      <c r="AF764" s="815"/>
      <c r="AG764" s="5"/>
      <c r="AH764" s="815"/>
      <c r="AI764" s="5"/>
      <c r="AJ764" s="5"/>
      <c r="AK764" s="5"/>
      <c r="AL764" s="5"/>
      <c r="AM764" s="5"/>
      <c r="AN764" s="5"/>
      <c r="AO764" s="5"/>
      <c r="AP764" s="5"/>
      <c r="AQ764" s="5"/>
      <c r="AR764" s="5"/>
      <c r="AS764" s="5"/>
    </row>
    <row r="765">
      <c r="A765" s="1298"/>
      <c r="B765" s="1235"/>
      <c r="C765" s="1274"/>
      <c r="D765" s="1274"/>
      <c r="E765" s="1274"/>
      <c r="F765" s="815"/>
      <c r="G765" s="972"/>
      <c r="H765" s="5"/>
      <c r="I765" s="5"/>
      <c r="J765" s="5"/>
      <c r="K765" s="5"/>
      <c r="L765" s="815"/>
      <c r="M765" s="1275"/>
      <c r="N765" s="815"/>
      <c r="O765" s="815"/>
      <c r="P765" s="815"/>
      <c r="Q765" s="815"/>
      <c r="R765" s="815"/>
      <c r="S765" s="815"/>
      <c r="T765" s="815"/>
      <c r="U765" s="815"/>
      <c r="V765" s="815"/>
      <c r="W765" s="5"/>
      <c r="X765" s="815"/>
      <c r="Y765" s="815"/>
      <c r="Z765" s="815"/>
      <c r="AA765" s="815"/>
      <c r="AB765" s="5"/>
      <c r="AC765" s="5"/>
      <c r="AD765" s="815"/>
      <c r="AE765" s="815"/>
      <c r="AF765" s="815"/>
      <c r="AG765" s="5"/>
      <c r="AH765" s="815"/>
      <c r="AI765" s="5"/>
      <c r="AJ765" s="5"/>
      <c r="AK765" s="5"/>
      <c r="AL765" s="5"/>
      <c r="AM765" s="5"/>
      <c r="AN765" s="5"/>
      <c r="AO765" s="5"/>
      <c r="AP765" s="5"/>
      <c r="AQ765" s="5"/>
      <c r="AR765" s="5"/>
      <c r="AS765" s="5"/>
    </row>
    <row r="766">
      <c r="A766" s="1298"/>
      <c r="B766" s="1235"/>
      <c r="C766" s="1274"/>
      <c r="D766" s="1274"/>
      <c r="E766" s="1274"/>
      <c r="F766" s="815"/>
      <c r="G766" s="972"/>
      <c r="H766" s="5"/>
      <c r="I766" s="5"/>
      <c r="J766" s="5"/>
      <c r="K766" s="5"/>
      <c r="L766" s="815"/>
      <c r="M766" s="1275"/>
      <c r="N766" s="815"/>
      <c r="O766" s="815"/>
      <c r="P766" s="815"/>
      <c r="Q766" s="815"/>
      <c r="R766" s="815"/>
      <c r="S766" s="815"/>
      <c r="T766" s="815"/>
      <c r="U766" s="815"/>
      <c r="V766" s="815"/>
      <c r="W766" s="5"/>
      <c r="X766" s="815"/>
      <c r="Y766" s="815"/>
      <c r="Z766" s="815"/>
      <c r="AA766" s="815"/>
      <c r="AB766" s="5"/>
      <c r="AC766" s="5"/>
      <c r="AD766" s="815"/>
      <c r="AE766" s="815"/>
      <c r="AF766" s="815"/>
      <c r="AG766" s="5"/>
      <c r="AH766" s="815"/>
      <c r="AI766" s="5"/>
      <c r="AJ766" s="5"/>
      <c r="AK766" s="5"/>
      <c r="AL766" s="5"/>
      <c r="AM766" s="5"/>
      <c r="AN766" s="5"/>
      <c r="AO766" s="5"/>
      <c r="AP766" s="5"/>
      <c r="AQ766" s="5"/>
      <c r="AR766" s="5"/>
      <c r="AS766" s="5"/>
    </row>
    <row r="767">
      <c r="A767" s="1298"/>
      <c r="B767" s="1235"/>
      <c r="C767" s="1274"/>
      <c r="D767" s="1274"/>
      <c r="E767" s="1274"/>
      <c r="F767" s="815"/>
      <c r="G767" s="972"/>
      <c r="H767" s="5"/>
      <c r="I767" s="5"/>
      <c r="J767" s="5"/>
      <c r="K767" s="5"/>
      <c r="L767" s="815"/>
      <c r="M767" s="1275"/>
      <c r="N767" s="815"/>
      <c r="O767" s="815"/>
      <c r="P767" s="815"/>
      <c r="Q767" s="815"/>
      <c r="R767" s="815"/>
      <c r="S767" s="815"/>
      <c r="T767" s="815"/>
      <c r="U767" s="815"/>
      <c r="V767" s="815"/>
      <c r="W767" s="5"/>
      <c r="X767" s="815"/>
      <c r="Y767" s="815"/>
      <c r="Z767" s="815"/>
      <c r="AA767" s="815"/>
      <c r="AB767" s="5"/>
      <c r="AC767" s="5"/>
      <c r="AD767" s="815"/>
      <c r="AE767" s="815"/>
      <c r="AF767" s="815"/>
      <c r="AG767" s="5"/>
      <c r="AH767" s="815"/>
      <c r="AI767" s="5"/>
      <c r="AJ767" s="5"/>
      <c r="AK767" s="5"/>
      <c r="AL767" s="5"/>
      <c r="AM767" s="5"/>
      <c r="AN767" s="5"/>
      <c r="AO767" s="5"/>
      <c r="AP767" s="5"/>
      <c r="AQ767" s="5"/>
      <c r="AR767" s="5"/>
      <c r="AS767" s="5"/>
    </row>
    <row r="768">
      <c r="A768" s="1298"/>
      <c r="B768" s="1235"/>
      <c r="C768" s="1274"/>
      <c r="D768" s="1274"/>
      <c r="E768" s="1274"/>
      <c r="F768" s="815"/>
      <c r="G768" s="972"/>
      <c r="H768" s="5"/>
      <c r="I768" s="5"/>
      <c r="J768" s="5"/>
      <c r="K768" s="5"/>
      <c r="L768" s="815"/>
      <c r="M768" s="1275"/>
      <c r="N768" s="815"/>
      <c r="O768" s="815"/>
      <c r="P768" s="815"/>
      <c r="Q768" s="815"/>
      <c r="R768" s="815"/>
      <c r="S768" s="815"/>
      <c r="T768" s="815"/>
      <c r="U768" s="815"/>
      <c r="V768" s="815"/>
      <c r="W768" s="5"/>
      <c r="X768" s="815"/>
      <c r="Y768" s="815"/>
      <c r="Z768" s="815"/>
      <c r="AA768" s="815"/>
      <c r="AB768" s="5"/>
      <c r="AC768" s="5"/>
      <c r="AD768" s="815"/>
      <c r="AE768" s="815"/>
      <c r="AF768" s="815"/>
      <c r="AG768" s="5"/>
      <c r="AH768" s="815"/>
      <c r="AI768" s="5"/>
      <c r="AJ768" s="5"/>
      <c r="AK768" s="5"/>
      <c r="AL768" s="5"/>
      <c r="AM768" s="5"/>
      <c r="AN768" s="5"/>
      <c r="AO768" s="5"/>
      <c r="AP768" s="5"/>
      <c r="AQ768" s="5"/>
      <c r="AR768" s="5"/>
      <c r="AS768" s="5"/>
    </row>
    <row r="769">
      <c r="A769" s="1298"/>
      <c r="B769" s="1235"/>
      <c r="C769" s="1274"/>
      <c r="D769" s="1274"/>
      <c r="E769" s="1274"/>
      <c r="F769" s="815"/>
      <c r="G769" s="972"/>
      <c r="H769" s="5"/>
      <c r="I769" s="5"/>
      <c r="J769" s="5"/>
      <c r="K769" s="5"/>
      <c r="L769" s="815"/>
      <c r="M769" s="1275"/>
      <c r="N769" s="815"/>
      <c r="O769" s="815"/>
      <c r="P769" s="815"/>
      <c r="Q769" s="815"/>
      <c r="R769" s="815"/>
      <c r="S769" s="815"/>
      <c r="T769" s="815"/>
      <c r="U769" s="815"/>
      <c r="V769" s="815"/>
      <c r="W769" s="5"/>
      <c r="X769" s="815"/>
      <c r="Y769" s="815"/>
      <c r="Z769" s="815"/>
      <c r="AA769" s="815"/>
      <c r="AB769" s="5"/>
      <c r="AC769" s="5"/>
      <c r="AD769" s="815"/>
      <c r="AE769" s="815"/>
      <c r="AF769" s="815"/>
      <c r="AG769" s="5"/>
      <c r="AH769" s="815"/>
      <c r="AI769" s="5"/>
      <c r="AJ769" s="5"/>
      <c r="AK769" s="5"/>
      <c r="AL769" s="5"/>
      <c r="AM769" s="5"/>
      <c r="AN769" s="5"/>
      <c r="AO769" s="5"/>
      <c r="AP769" s="5"/>
      <c r="AQ769" s="5"/>
      <c r="AR769" s="5"/>
      <c r="AS769" s="5"/>
    </row>
    <row r="770">
      <c r="A770" s="1298"/>
      <c r="B770" s="1235"/>
      <c r="C770" s="1274"/>
      <c r="D770" s="1274"/>
      <c r="E770" s="1274"/>
      <c r="F770" s="815"/>
      <c r="G770" s="972"/>
      <c r="H770" s="5"/>
      <c r="I770" s="5"/>
      <c r="J770" s="5"/>
      <c r="K770" s="5"/>
      <c r="L770" s="815"/>
      <c r="M770" s="1275"/>
      <c r="N770" s="815"/>
      <c r="O770" s="815"/>
      <c r="P770" s="815"/>
      <c r="Q770" s="815"/>
      <c r="R770" s="815"/>
      <c r="S770" s="815"/>
      <c r="T770" s="815"/>
      <c r="U770" s="815"/>
      <c r="V770" s="815"/>
      <c r="W770" s="5"/>
      <c r="X770" s="815"/>
      <c r="Y770" s="815"/>
      <c r="Z770" s="815"/>
      <c r="AA770" s="815"/>
      <c r="AB770" s="5"/>
      <c r="AC770" s="5"/>
      <c r="AD770" s="815"/>
      <c r="AE770" s="815"/>
      <c r="AF770" s="815"/>
      <c r="AG770" s="5"/>
      <c r="AH770" s="815"/>
      <c r="AI770" s="5"/>
      <c r="AJ770" s="5"/>
      <c r="AK770" s="5"/>
      <c r="AL770" s="5"/>
      <c r="AM770" s="5"/>
      <c r="AN770" s="5"/>
      <c r="AO770" s="5"/>
      <c r="AP770" s="5"/>
      <c r="AQ770" s="5"/>
      <c r="AR770" s="5"/>
      <c r="AS770" s="5"/>
    </row>
    <row r="771">
      <c r="A771" s="1298"/>
      <c r="B771" s="1235"/>
      <c r="C771" s="1274"/>
      <c r="D771" s="1274"/>
      <c r="E771" s="1274"/>
      <c r="F771" s="815"/>
      <c r="G771" s="972"/>
      <c r="H771" s="5"/>
      <c r="I771" s="5"/>
      <c r="J771" s="5"/>
      <c r="K771" s="5"/>
      <c r="L771" s="815"/>
      <c r="M771" s="1275"/>
      <c r="N771" s="815"/>
      <c r="O771" s="815"/>
      <c r="P771" s="815"/>
      <c r="Q771" s="815"/>
      <c r="R771" s="815"/>
      <c r="S771" s="815"/>
      <c r="T771" s="815"/>
      <c r="U771" s="815"/>
      <c r="V771" s="815"/>
      <c r="W771" s="5"/>
      <c r="X771" s="815"/>
      <c r="Y771" s="815"/>
      <c r="Z771" s="815"/>
      <c r="AA771" s="815"/>
      <c r="AB771" s="5"/>
      <c r="AC771" s="5"/>
      <c r="AD771" s="815"/>
      <c r="AE771" s="815"/>
      <c r="AF771" s="815"/>
      <c r="AG771" s="5"/>
      <c r="AH771" s="815"/>
      <c r="AI771" s="5"/>
      <c r="AJ771" s="5"/>
      <c r="AK771" s="5"/>
      <c r="AL771" s="5"/>
      <c r="AM771" s="5"/>
      <c r="AN771" s="5"/>
      <c r="AO771" s="5"/>
      <c r="AP771" s="5"/>
      <c r="AQ771" s="5"/>
      <c r="AR771" s="5"/>
      <c r="AS771" s="5"/>
    </row>
    <row r="772">
      <c r="A772" s="1298"/>
      <c r="B772" s="1235"/>
      <c r="C772" s="1274"/>
      <c r="D772" s="1274"/>
      <c r="E772" s="1274"/>
      <c r="F772" s="815"/>
      <c r="G772" s="972"/>
      <c r="H772" s="5"/>
      <c r="I772" s="5"/>
      <c r="J772" s="5"/>
      <c r="K772" s="5"/>
      <c r="L772" s="815"/>
      <c r="M772" s="1275"/>
      <c r="N772" s="815"/>
      <c r="O772" s="815"/>
      <c r="P772" s="815"/>
      <c r="Q772" s="815"/>
      <c r="R772" s="815"/>
      <c r="S772" s="815"/>
      <c r="T772" s="815"/>
      <c r="U772" s="815"/>
      <c r="V772" s="815"/>
      <c r="W772" s="5"/>
      <c r="X772" s="815"/>
      <c r="Y772" s="815"/>
      <c r="Z772" s="815"/>
      <c r="AA772" s="815"/>
      <c r="AB772" s="5"/>
      <c r="AC772" s="5"/>
      <c r="AD772" s="815"/>
      <c r="AE772" s="815"/>
      <c r="AF772" s="815"/>
      <c r="AG772" s="5"/>
      <c r="AH772" s="815"/>
      <c r="AI772" s="5"/>
      <c r="AJ772" s="5"/>
      <c r="AK772" s="5"/>
      <c r="AL772" s="5"/>
      <c r="AM772" s="5"/>
      <c r="AN772" s="5"/>
      <c r="AO772" s="5"/>
      <c r="AP772" s="5"/>
      <c r="AQ772" s="5"/>
      <c r="AR772" s="5"/>
      <c r="AS772" s="5"/>
    </row>
    <row r="773">
      <c r="A773" s="1298"/>
      <c r="B773" s="1235"/>
      <c r="C773" s="1274"/>
      <c r="D773" s="1274"/>
      <c r="E773" s="1274"/>
      <c r="F773" s="815"/>
      <c r="G773" s="972"/>
      <c r="H773" s="5"/>
      <c r="I773" s="5"/>
      <c r="J773" s="5"/>
      <c r="K773" s="5"/>
      <c r="L773" s="815"/>
      <c r="M773" s="1275"/>
      <c r="N773" s="815"/>
      <c r="O773" s="815"/>
      <c r="P773" s="815"/>
      <c r="Q773" s="815"/>
      <c r="R773" s="815"/>
      <c r="S773" s="815"/>
      <c r="T773" s="815"/>
      <c r="U773" s="815"/>
      <c r="V773" s="815"/>
      <c r="W773" s="5"/>
      <c r="X773" s="815"/>
      <c r="Y773" s="815"/>
      <c r="Z773" s="815"/>
      <c r="AA773" s="815"/>
      <c r="AB773" s="5"/>
      <c r="AC773" s="5"/>
      <c r="AD773" s="815"/>
      <c r="AE773" s="815"/>
      <c r="AF773" s="815"/>
      <c r="AG773" s="5"/>
      <c r="AH773" s="815"/>
      <c r="AI773" s="5"/>
      <c r="AJ773" s="5"/>
      <c r="AK773" s="5"/>
      <c r="AL773" s="5"/>
      <c r="AM773" s="5"/>
      <c r="AN773" s="5"/>
      <c r="AO773" s="5"/>
      <c r="AP773" s="5"/>
      <c r="AQ773" s="5"/>
      <c r="AR773" s="5"/>
      <c r="AS773" s="5"/>
    </row>
    <row r="774">
      <c r="A774" s="1298"/>
      <c r="B774" s="1235"/>
      <c r="C774" s="1274"/>
      <c r="D774" s="1274"/>
      <c r="E774" s="1274"/>
      <c r="F774" s="815"/>
      <c r="G774" s="972"/>
      <c r="H774" s="5"/>
      <c r="I774" s="5"/>
      <c r="J774" s="5"/>
      <c r="K774" s="5"/>
      <c r="L774" s="815"/>
      <c r="M774" s="1275"/>
      <c r="N774" s="815"/>
      <c r="O774" s="815"/>
      <c r="P774" s="815"/>
      <c r="Q774" s="815"/>
      <c r="R774" s="815"/>
      <c r="S774" s="815"/>
      <c r="T774" s="815"/>
      <c r="U774" s="815"/>
      <c r="V774" s="815"/>
      <c r="W774" s="5"/>
      <c r="X774" s="815"/>
      <c r="Y774" s="815"/>
      <c r="Z774" s="815"/>
      <c r="AA774" s="815"/>
      <c r="AB774" s="5"/>
      <c r="AC774" s="5"/>
      <c r="AD774" s="815"/>
      <c r="AE774" s="815"/>
      <c r="AF774" s="815"/>
      <c r="AG774" s="5"/>
      <c r="AH774" s="815"/>
      <c r="AI774" s="5"/>
      <c r="AJ774" s="5"/>
      <c r="AK774" s="5"/>
      <c r="AL774" s="5"/>
      <c r="AM774" s="5"/>
      <c r="AN774" s="5"/>
      <c r="AO774" s="5"/>
      <c r="AP774" s="5"/>
      <c r="AQ774" s="5"/>
      <c r="AR774" s="5"/>
      <c r="AS774" s="5"/>
    </row>
    <row r="775">
      <c r="A775" s="1298"/>
      <c r="B775" s="1235"/>
      <c r="C775" s="1274"/>
      <c r="D775" s="1274"/>
      <c r="E775" s="1274"/>
      <c r="F775" s="815"/>
      <c r="G775" s="972"/>
      <c r="H775" s="5"/>
      <c r="I775" s="5"/>
      <c r="J775" s="5"/>
      <c r="K775" s="5"/>
      <c r="L775" s="815"/>
      <c r="M775" s="1275"/>
      <c r="N775" s="815"/>
      <c r="O775" s="815"/>
      <c r="P775" s="815"/>
      <c r="Q775" s="815"/>
      <c r="R775" s="815"/>
      <c r="S775" s="815"/>
      <c r="T775" s="815"/>
      <c r="U775" s="815"/>
      <c r="V775" s="815"/>
      <c r="W775" s="5"/>
      <c r="X775" s="815"/>
      <c r="Y775" s="815"/>
      <c r="Z775" s="815"/>
      <c r="AA775" s="815"/>
      <c r="AB775" s="5"/>
      <c r="AC775" s="5"/>
      <c r="AD775" s="815"/>
      <c r="AE775" s="815"/>
      <c r="AF775" s="815"/>
      <c r="AG775" s="5"/>
      <c r="AH775" s="815"/>
      <c r="AI775" s="5"/>
      <c r="AJ775" s="5"/>
      <c r="AK775" s="5"/>
      <c r="AL775" s="5"/>
      <c r="AM775" s="5"/>
      <c r="AN775" s="5"/>
      <c r="AO775" s="5"/>
      <c r="AP775" s="5"/>
      <c r="AQ775" s="5"/>
      <c r="AR775" s="5"/>
      <c r="AS775" s="5"/>
    </row>
    <row r="776">
      <c r="A776" s="1298"/>
      <c r="B776" s="1235"/>
      <c r="C776" s="1274"/>
      <c r="D776" s="1274"/>
      <c r="E776" s="1274"/>
      <c r="F776" s="815"/>
      <c r="G776" s="972"/>
      <c r="H776" s="5"/>
      <c r="I776" s="5"/>
      <c r="J776" s="5"/>
      <c r="K776" s="5"/>
      <c r="L776" s="815"/>
      <c r="M776" s="1275"/>
      <c r="N776" s="815"/>
      <c r="O776" s="815"/>
      <c r="P776" s="815"/>
      <c r="Q776" s="815"/>
      <c r="R776" s="815"/>
      <c r="S776" s="815"/>
      <c r="T776" s="815"/>
      <c r="U776" s="815"/>
      <c r="V776" s="815"/>
      <c r="W776" s="5"/>
      <c r="X776" s="815"/>
      <c r="Y776" s="815"/>
      <c r="Z776" s="815"/>
      <c r="AA776" s="815"/>
      <c r="AB776" s="5"/>
      <c r="AC776" s="5"/>
      <c r="AD776" s="815"/>
      <c r="AE776" s="815"/>
      <c r="AF776" s="815"/>
      <c r="AG776" s="5"/>
      <c r="AH776" s="815"/>
      <c r="AI776" s="5"/>
      <c r="AJ776" s="5"/>
      <c r="AK776" s="5"/>
      <c r="AL776" s="5"/>
      <c r="AM776" s="5"/>
      <c r="AN776" s="5"/>
      <c r="AO776" s="5"/>
      <c r="AP776" s="5"/>
      <c r="AQ776" s="5"/>
      <c r="AR776" s="5"/>
      <c r="AS776" s="5"/>
    </row>
    <row r="777">
      <c r="A777" s="1298"/>
      <c r="B777" s="1235"/>
      <c r="C777" s="1274"/>
      <c r="D777" s="1274"/>
      <c r="E777" s="1274"/>
      <c r="F777" s="815"/>
      <c r="G777" s="972"/>
      <c r="H777" s="5"/>
      <c r="I777" s="5"/>
      <c r="J777" s="5"/>
      <c r="K777" s="5"/>
      <c r="L777" s="815"/>
      <c r="M777" s="1275"/>
      <c r="N777" s="815"/>
      <c r="O777" s="815"/>
      <c r="P777" s="815"/>
      <c r="Q777" s="815"/>
      <c r="R777" s="815"/>
      <c r="S777" s="815"/>
      <c r="T777" s="815"/>
      <c r="U777" s="815"/>
      <c r="V777" s="815"/>
      <c r="W777" s="5"/>
      <c r="X777" s="815"/>
      <c r="Y777" s="815"/>
      <c r="Z777" s="815"/>
      <c r="AA777" s="815"/>
      <c r="AB777" s="5"/>
      <c r="AC777" s="5"/>
      <c r="AD777" s="815"/>
      <c r="AE777" s="815"/>
      <c r="AF777" s="815"/>
      <c r="AG777" s="5"/>
      <c r="AH777" s="815"/>
      <c r="AI777" s="5"/>
      <c r="AJ777" s="5"/>
      <c r="AK777" s="5"/>
      <c r="AL777" s="5"/>
      <c r="AM777" s="5"/>
      <c r="AN777" s="5"/>
      <c r="AO777" s="5"/>
      <c r="AP777" s="5"/>
      <c r="AQ777" s="5"/>
      <c r="AR777" s="5"/>
      <c r="AS777" s="5"/>
    </row>
    <row r="778">
      <c r="A778" s="1298"/>
      <c r="B778" s="1235"/>
      <c r="C778" s="1274"/>
      <c r="D778" s="1274"/>
      <c r="E778" s="1274"/>
      <c r="F778" s="815"/>
      <c r="G778" s="972"/>
      <c r="H778" s="5"/>
      <c r="I778" s="5"/>
      <c r="J778" s="5"/>
      <c r="K778" s="5"/>
      <c r="L778" s="815"/>
      <c r="M778" s="1275"/>
      <c r="N778" s="815"/>
      <c r="O778" s="815"/>
      <c r="P778" s="815"/>
      <c r="Q778" s="815"/>
      <c r="R778" s="815"/>
      <c r="S778" s="815"/>
      <c r="T778" s="815"/>
      <c r="U778" s="815"/>
      <c r="V778" s="815"/>
      <c r="W778" s="5"/>
      <c r="X778" s="815"/>
      <c r="Y778" s="815"/>
      <c r="Z778" s="815"/>
      <c r="AA778" s="815"/>
      <c r="AB778" s="5"/>
      <c r="AC778" s="5"/>
      <c r="AD778" s="815"/>
      <c r="AE778" s="815"/>
      <c r="AF778" s="815"/>
      <c r="AG778" s="5"/>
      <c r="AH778" s="815"/>
      <c r="AI778" s="5"/>
      <c r="AJ778" s="5"/>
      <c r="AK778" s="5"/>
      <c r="AL778" s="5"/>
      <c r="AM778" s="5"/>
      <c r="AN778" s="5"/>
      <c r="AO778" s="5"/>
      <c r="AP778" s="5"/>
      <c r="AQ778" s="5"/>
      <c r="AR778" s="5"/>
      <c r="AS778" s="5"/>
    </row>
    <row r="779">
      <c r="A779" s="1298"/>
      <c r="B779" s="1235"/>
      <c r="C779" s="1274"/>
      <c r="D779" s="1274"/>
      <c r="E779" s="1274"/>
      <c r="F779" s="815"/>
      <c r="G779" s="972"/>
      <c r="H779" s="5"/>
      <c r="I779" s="5"/>
      <c r="J779" s="5"/>
      <c r="K779" s="5"/>
      <c r="L779" s="815"/>
      <c r="M779" s="1275"/>
      <c r="N779" s="815"/>
      <c r="O779" s="815"/>
      <c r="P779" s="815"/>
      <c r="Q779" s="815"/>
      <c r="R779" s="815"/>
      <c r="S779" s="815"/>
      <c r="T779" s="815"/>
      <c r="U779" s="815"/>
      <c r="V779" s="815"/>
      <c r="W779" s="5"/>
      <c r="X779" s="815"/>
      <c r="Y779" s="815"/>
      <c r="Z779" s="815"/>
      <c r="AA779" s="815"/>
      <c r="AB779" s="5"/>
      <c r="AC779" s="5"/>
      <c r="AD779" s="815"/>
      <c r="AE779" s="815"/>
      <c r="AF779" s="815"/>
      <c r="AG779" s="5"/>
      <c r="AH779" s="815"/>
      <c r="AI779" s="5"/>
      <c r="AJ779" s="5"/>
      <c r="AK779" s="5"/>
      <c r="AL779" s="5"/>
      <c r="AM779" s="5"/>
      <c r="AN779" s="5"/>
      <c r="AO779" s="5"/>
      <c r="AP779" s="5"/>
      <c r="AQ779" s="5"/>
      <c r="AR779" s="5"/>
      <c r="AS779" s="5"/>
    </row>
    <row r="780">
      <c r="A780" s="1298"/>
      <c r="B780" s="1235"/>
      <c r="C780" s="1274"/>
      <c r="D780" s="1274"/>
      <c r="E780" s="1274"/>
      <c r="F780" s="815"/>
      <c r="G780" s="972"/>
      <c r="H780" s="5"/>
      <c r="I780" s="5"/>
      <c r="J780" s="5"/>
      <c r="K780" s="5"/>
      <c r="L780" s="815"/>
      <c r="M780" s="1275"/>
      <c r="N780" s="815"/>
      <c r="O780" s="815"/>
      <c r="P780" s="815"/>
      <c r="Q780" s="815"/>
      <c r="R780" s="815"/>
      <c r="S780" s="815"/>
      <c r="T780" s="815"/>
      <c r="U780" s="815"/>
      <c r="V780" s="815"/>
      <c r="W780" s="5"/>
      <c r="X780" s="815"/>
      <c r="Y780" s="815"/>
      <c r="Z780" s="815"/>
      <c r="AA780" s="815"/>
      <c r="AB780" s="5"/>
      <c r="AC780" s="5"/>
      <c r="AD780" s="815"/>
      <c r="AE780" s="815"/>
      <c r="AF780" s="815"/>
      <c r="AG780" s="5"/>
      <c r="AH780" s="815"/>
      <c r="AI780" s="5"/>
      <c r="AJ780" s="5"/>
      <c r="AK780" s="5"/>
      <c r="AL780" s="5"/>
      <c r="AM780" s="5"/>
      <c r="AN780" s="5"/>
      <c r="AO780" s="5"/>
      <c r="AP780" s="5"/>
      <c r="AQ780" s="5"/>
      <c r="AR780" s="5"/>
      <c r="AS780" s="5"/>
    </row>
    <row r="781">
      <c r="A781" s="1298"/>
      <c r="B781" s="1235"/>
      <c r="C781" s="1274"/>
      <c r="D781" s="1274"/>
      <c r="E781" s="1274"/>
      <c r="F781" s="815"/>
      <c r="G781" s="972"/>
      <c r="H781" s="5"/>
      <c r="I781" s="5"/>
      <c r="J781" s="5"/>
      <c r="K781" s="5"/>
      <c r="L781" s="815"/>
      <c r="M781" s="1275"/>
      <c r="N781" s="815"/>
      <c r="O781" s="815"/>
      <c r="P781" s="815"/>
      <c r="Q781" s="815"/>
      <c r="R781" s="815"/>
      <c r="S781" s="815"/>
      <c r="T781" s="815"/>
      <c r="U781" s="815"/>
      <c r="V781" s="815"/>
      <c r="W781" s="5"/>
      <c r="X781" s="815"/>
      <c r="Y781" s="815"/>
      <c r="Z781" s="815"/>
      <c r="AA781" s="815"/>
      <c r="AB781" s="5"/>
      <c r="AC781" s="5"/>
      <c r="AD781" s="815"/>
      <c r="AE781" s="815"/>
      <c r="AF781" s="815"/>
      <c r="AG781" s="5"/>
      <c r="AH781" s="815"/>
      <c r="AI781" s="5"/>
      <c r="AJ781" s="5"/>
      <c r="AK781" s="5"/>
      <c r="AL781" s="5"/>
      <c r="AM781" s="5"/>
      <c r="AN781" s="5"/>
      <c r="AO781" s="5"/>
      <c r="AP781" s="5"/>
      <c r="AQ781" s="5"/>
      <c r="AR781" s="5"/>
      <c r="AS781" s="5"/>
    </row>
    <row r="782">
      <c r="A782" s="1298"/>
      <c r="B782" s="1235"/>
      <c r="C782" s="1274"/>
      <c r="D782" s="1274"/>
      <c r="E782" s="1274"/>
      <c r="F782" s="815"/>
      <c r="G782" s="972"/>
      <c r="H782" s="5"/>
      <c r="I782" s="5"/>
      <c r="J782" s="5"/>
      <c r="K782" s="5"/>
      <c r="L782" s="815"/>
      <c r="M782" s="1275"/>
      <c r="N782" s="815"/>
      <c r="O782" s="815"/>
      <c r="P782" s="815"/>
      <c r="Q782" s="815"/>
      <c r="R782" s="815"/>
      <c r="S782" s="815"/>
      <c r="T782" s="815"/>
      <c r="U782" s="815"/>
      <c r="V782" s="815"/>
      <c r="W782" s="5"/>
      <c r="X782" s="815"/>
      <c r="Y782" s="815"/>
      <c r="Z782" s="815"/>
      <c r="AA782" s="815"/>
      <c r="AB782" s="5"/>
      <c r="AC782" s="5"/>
      <c r="AD782" s="815"/>
      <c r="AE782" s="815"/>
      <c r="AF782" s="815"/>
      <c r="AG782" s="5"/>
      <c r="AH782" s="815"/>
      <c r="AI782" s="5"/>
      <c r="AJ782" s="5"/>
      <c r="AK782" s="5"/>
      <c r="AL782" s="5"/>
      <c r="AM782" s="5"/>
      <c r="AN782" s="5"/>
      <c r="AO782" s="5"/>
      <c r="AP782" s="5"/>
      <c r="AQ782" s="5"/>
      <c r="AR782" s="5"/>
      <c r="AS782" s="5"/>
    </row>
    <row r="783">
      <c r="A783" s="1298"/>
      <c r="B783" s="1235"/>
      <c r="C783" s="1274"/>
      <c r="D783" s="1274"/>
      <c r="E783" s="1274"/>
      <c r="F783" s="815"/>
      <c r="G783" s="972"/>
      <c r="H783" s="5"/>
      <c r="I783" s="5"/>
      <c r="J783" s="5"/>
      <c r="K783" s="5"/>
      <c r="L783" s="815"/>
      <c r="M783" s="1275"/>
      <c r="N783" s="815"/>
      <c r="O783" s="815"/>
      <c r="P783" s="815"/>
      <c r="Q783" s="815"/>
      <c r="R783" s="815"/>
      <c r="S783" s="815"/>
      <c r="T783" s="815"/>
      <c r="U783" s="815"/>
      <c r="V783" s="815"/>
      <c r="W783" s="5"/>
      <c r="X783" s="815"/>
      <c r="Y783" s="815"/>
      <c r="Z783" s="815"/>
      <c r="AA783" s="815"/>
      <c r="AB783" s="5"/>
      <c r="AC783" s="5"/>
      <c r="AD783" s="815"/>
      <c r="AE783" s="815"/>
      <c r="AF783" s="815"/>
      <c r="AG783" s="5"/>
      <c r="AH783" s="815"/>
      <c r="AI783" s="5"/>
      <c r="AJ783" s="5"/>
      <c r="AK783" s="5"/>
      <c r="AL783" s="5"/>
      <c r="AM783" s="5"/>
      <c r="AN783" s="5"/>
      <c r="AO783" s="5"/>
      <c r="AP783" s="5"/>
      <c r="AQ783" s="5"/>
      <c r="AR783" s="5"/>
      <c r="AS783" s="5"/>
    </row>
    <row r="784">
      <c r="A784" s="1298"/>
      <c r="B784" s="1235"/>
      <c r="C784" s="1274"/>
      <c r="D784" s="1274"/>
      <c r="E784" s="1274"/>
      <c r="F784" s="815"/>
      <c r="G784" s="972"/>
      <c r="H784" s="5"/>
      <c r="I784" s="5"/>
      <c r="J784" s="5"/>
      <c r="K784" s="5"/>
      <c r="L784" s="815"/>
      <c r="M784" s="1275"/>
      <c r="N784" s="815"/>
      <c r="O784" s="815"/>
      <c r="P784" s="815"/>
      <c r="Q784" s="815"/>
      <c r="R784" s="815"/>
      <c r="S784" s="815"/>
      <c r="T784" s="815"/>
      <c r="U784" s="815"/>
      <c r="V784" s="815"/>
      <c r="W784" s="5"/>
      <c r="X784" s="815"/>
      <c r="Y784" s="815"/>
      <c r="Z784" s="815"/>
      <c r="AA784" s="815"/>
      <c r="AB784" s="5"/>
      <c r="AC784" s="5"/>
      <c r="AD784" s="815"/>
      <c r="AE784" s="815"/>
      <c r="AF784" s="815"/>
      <c r="AG784" s="5"/>
      <c r="AH784" s="815"/>
      <c r="AI784" s="5"/>
      <c r="AJ784" s="5"/>
      <c r="AK784" s="5"/>
      <c r="AL784" s="5"/>
      <c r="AM784" s="5"/>
      <c r="AN784" s="5"/>
      <c r="AO784" s="5"/>
      <c r="AP784" s="5"/>
      <c r="AQ784" s="5"/>
      <c r="AR784" s="5"/>
      <c r="AS784" s="5"/>
    </row>
    <row r="785">
      <c r="A785" s="1298"/>
      <c r="B785" s="1235"/>
      <c r="C785" s="1274"/>
      <c r="D785" s="1274"/>
      <c r="E785" s="1274"/>
      <c r="F785" s="815"/>
      <c r="G785" s="972"/>
      <c r="H785" s="5"/>
      <c r="I785" s="5"/>
      <c r="J785" s="5"/>
      <c r="K785" s="5"/>
      <c r="L785" s="815"/>
      <c r="M785" s="1275"/>
      <c r="N785" s="815"/>
      <c r="O785" s="815"/>
      <c r="P785" s="815"/>
      <c r="Q785" s="815"/>
      <c r="R785" s="815"/>
      <c r="S785" s="815"/>
      <c r="T785" s="815"/>
      <c r="U785" s="815"/>
      <c r="V785" s="815"/>
      <c r="W785" s="5"/>
      <c r="X785" s="815"/>
      <c r="Y785" s="815"/>
      <c r="Z785" s="815"/>
      <c r="AA785" s="815"/>
      <c r="AB785" s="5"/>
      <c r="AC785" s="5"/>
      <c r="AD785" s="815"/>
      <c r="AE785" s="815"/>
      <c r="AF785" s="815"/>
      <c r="AG785" s="5"/>
      <c r="AH785" s="815"/>
      <c r="AI785" s="5"/>
      <c r="AJ785" s="5"/>
      <c r="AK785" s="5"/>
      <c r="AL785" s="5"/>
      <c r="AM785" s="5"/>
      <c r="AN785" s="5"/>
      <c r="AO785" s="5"/>
      <c r="AP785" s="5"/>
      <c r="AQ785" s="5"/>
      <c r="AR785" s="5"/>
      <c r="AS785" s="5"/>
    </row>
    <row r="786">
      <c r="A786" s="1298"/>
      <c r="B786" s="1235"/>
      <c r="C786" s="1274"/>
      <c r="D786" s="1274"/>
      <c r="E786" s="1274"/>
      <c r="F786" s="815"/>
      <c r="G786" s="972"/>
      <c r="H786" s="5"/>
      <c r="I786" s="5"/>
      <c r="J786" s="5"/>
      <c r="K786" s="5"/>
      <c r="L786" s="815"/>
      <c r="M786" s="1275"/>
      <c r="N786" s="815"/>
      <c r="O786" s="815"/>
      <c r="P786" s="815"/>
      <c r="Q786" s="815"/>
      <c r="R786" s="815"/>
      <c r="S786" s="815"/>
      <c r="T786" s="815"/>
      <c r="U786" s="815"/>
      <c r="V786" s="815"/>
      <c r="W786" s="5"/>
      <c r="X786" s="815"/>
      <c r="Y786" s="815"/>
      <c r="Z786" s="815"/>
      <c r="AA786" s="815"/>
      <c r="AB786" s="5"/>
      <c r="AC786" s="5"/>
      <c r="AD786" s="815"/>
      <c r="AE786" s="815"/>
      <c r="AF786" s="815"/>
      <c r="AG786" s="5"/>
      <c r="AH786" s="815"/>
      <c r="AI786" s="5"/>
      <c r="AJ786" s="5"/>
      <c r="AK786" s="5"/>
      <c r="AL786" s="5"/>
      <c r="AM786" s="5"/>
      <c r="AN786" s="5"/>
      <c r="AO786" s="5"/>
      <c r="AP786" s="5"/>
      <c r="AQ786" s="5"/>
      <c r="AR786" s="5"/>
      <c r="AS786" s="5"/>
    </row>
    <row r="787">
      <c r="A787" s="1298"/>
      <c r="B787" s="1235"/>
      <c r="C787" s="1274"/>
      <c r="D787" s="1274"/>
      <c r="E787" s="1274"/>
      <c r="F787" s="815"/>
      <c r="G787" s="972"/>
      <c r="H787" s="5"/>
      <c r="I787" s="5"/>
      <c r="J787" s="5"/>
      <c r="K787" s="5"/>
      <c r="L787" s="815"/>
      <c r="M787" s="1275"/>
      <c r="N787" s="815"/>
      <c r="O787" s="815"/>
      <c r="P787" s="815"/>
      <c r="Q787" s="815"/>
      <c r="R787" s="815"/>
      <c r="S787" s="815"/>
      <c r="T787" s="815"/>
      <c r="U787" s="815"/>
      <c r="V787" s="815"/>
      <c r="W787" s="5"/>
      <c r="X787" s="815"/>
      <c r="Y787" s="815"/>
      <c r="Z787" s="815"/>
      <c r="AA787" s="815"/>
      <c r="AB787" s="5"/>
      <c r="AC787" s="5"/>
      <c r="AD787" s="815"/>
      <c r="AE787" s="815"/>
      <c r="AF787" s="815"/>
      <c r="AG787" s="5"/>
      <c r="AH787" s="815"/>
      <c r="AI787" s="5"/>
      <c r="AJ787" s="5"/>
      <c r="AK787" s="5"/>
      <c r="AL787" s="5"/>
      <c r="AM787" s="5"/>
      <c r="AN787" s="5"/>
      <c r="AO787" s="5"/>
      <c r="AP787" s="5"/>
      <c r="AQ787" s="5"/>
      <c r="AR787" s="5"/>
      <c r="AS787" s="5"/>
    </row>
    <row r="788">
      <c r="A788" s="1298"/>
      <c r="B788" s="1235"/>
      <c r="C788" s="1274"/>
      <c r="D788" s="1274"/>
      <c r="E788" s="1274"/>
      <c r="F788" s="815"/>
      <c r="G788" s="972"/>
      <c r="H788" s="5"/>
      <c r="I788" s="5"/>
      <c r="J788" s="5"/>
      <c r="K788" s="5"/>
      <c r="L788" s="815"/>
      <c r="M788" s="1275"/>
      <c r="N788" s="815"/>
      <c r="O788" s="815"/>
      <c r="P788" s="815"/>
      <c r="Q788" s="815"/>
      <c r="R788" s="815"/>
      <c r="S788" s="815"/>
      <c r="T788" s="815"/>
      <c r="U788" s="815"/>
      <c r="V788" s="815"/>
      <c r="W788" s="5"/>
      <c r="X788" s="815"/>
      <c r="Y788" s="815"/>
      <c r="Z788" s="815"/>
      <c r="AA788" s="815"/>
      <c r="AB788" s="5"/>
      <c r="AC788" s="5"/>
      <c r="AD788" s="815"/>
      <c r="AE788" s="815"/>
      <c r="AF788" s="815"/>
      <c r="AG788" s="5"/>
      <c r="AH788" s="815"/>
      <c r="AI788" s="5"/>
      <c r="AJ788" s="5"/>
      <c r="AK788" s="5"/>
      <c r="AL788" s="5"/>
      <c r="AM788" s="5"/>
      <c r="AN788" s="5"/>
      <c r="AO788" s="5"/>
      <c r="AP788" s="5"/>
      <c r="AQ788" s="5"/>
      <c r="AR788" s="5"/>
      <c r="AS788" s="5"/>
    </row>
    <row r="789">
      <c r="A789" s="1298"/>
      <c r="B789" s="1235"/>
      <c r="C789" s="1274"/>
      <c r="D789" s="1274"/>
      <c r="E789" s="1274"/>
      <c r="F789" s="815"/>
      <c r="G789" s="972"/>
      <c r="H789" s="5"/>
      <c r="I789" s="5"/>
      <c r="J789" s="5"/>
      <c r="K789" s="5"/>
      <c r="L789" s="815"/>
      <c r="M789" s="1275"/>
      <c r="N789" s="815"/>
      <c r="O789" s="815"/>
      <c r="P789" s="815"/>
      <c r="Q789" s="815"/>
      <c r="R789" s="815"/>
      <c r="S789" s="815"/>
      <c r="T789" s="815"/>
      <c r="U789" s="815"/>
      <c r="V789" s="815"/>
      <c r="W789" s="5"/>
      <c r="X789" s="815"/>
      <c r="Y789" s="815"/>
      <c r="Z789" s="815"/>
      <c r="AA789" s="815"/>
      <c r="AB789" s="5"/>
      <c r="AC789" s="5"/>
      <c r="AD789" s="815"/>
      <c r="AE789" s="815"/>
      <c r="AF789" s="815"/>
      <c r="AG789" s="5"/>
      <c r="AH789" s="815"/>
      <c r="AI789" s="5"/>
      <c r="AJ789" s="5"/>
      <c r="AK789" s="5"/>
      <c r="AL789" s="5"/>
      <c r="AM789" s="5"/>
      <c r="AN789" s="5"/>
      <c r="AO789" s="5"/>
      <c r="AP789" s="5"/>
      <c r="AQ789" s="5"/>
      <c r="AR789" s="5"/>
      <c r="AS789" s="5"/>
    </row>
    <row r="790">
      <c r="A790" s="1298"/>
      <c r="B790" s="1235"/>
      <c r="C790" s="1274"/>
      <c r="D790" s="1274"/>
      <c r="E790" s="1274"/>
      <c r="F790" s="815"/>
      <c r="G790" s="972"/>
      <c r="H790" s="5"/>
      <c r="I790" s="5"/>
      <c r="J790" s="5"/>
      <c r="K790" s="5"/>
      <c r="L790" s="815"/>
      <c r="M790" s="1275"/>
      <c r="N790" s="815"/>
      <c r="O790" s="815"/>
      <c r="P790" s="815"/>
      <c r="Q790" s="815"/>
      <c r="R790" s="815"/>
      <c r="S790" s="815"/>
      <c r="T790" s="815"/>
      <c r="U790" s="815"/>
      <c r="V790" s="815"/>
      <c r="W790" s="5"/>
      <c r="X790" s="815"/>
      <c r="Y790" s="815"/>
      <c r="Z790" s="815"/>
      <c r="AA790" s="815"/>
      <c r="AB790" s="5"/>
      <c r="AC790" s="5"/>
      <c r="AD790" s="815"/>
      <c r="AE790" s="815"/>
      <c r="AF790" s="815"/>
      <c r="AG790" s="5"/>
      <c r="AH790" s="815"/>
      <c r="AI790" s="5"/>
      <c r="AJ790" s="5"/>
      <c r="AK790" s="5"/>
      <c r="AL790" s="5"/>
      <c r="AM790" s="5"/>
      <c r="AN790" s="5"/>
      <c r="AO790" s="5"/>
      <c r="AP790" s="5"/>
      <c r="AQ790" s="5"/>
      <c r="AR790" s="5"/>
      <c r="AS790" s="5"/>
    </row>
    <row r="791">
      <c r="A791" s="1298"/>
      <c r="B791" s="1235"/>
      <c r="C791" s="1274"/>
      <c r="D791" s="1274"/>
      <c r="E791" s="1274"/>
      <c r="F791" s="815"/>
      <c r="G791" s="972"/>
      <c r="H791" s="5"/>
      <c r="I791" s="5"/>
      <c r="J791" s="5"/>
      <c r="K791" s="5"/>
      <c r="L791" s="815"/>
      <c r="M791" s="1275"/>
      <c r="N791" s="815"/>
      <c r="O791" s="815"/>
      <c r="P791" s="815"/>
      <c r="Q791" s="815"/>
      <c r="R791" s="815"/>
      <c r="S791" s="815"/>
      <c r="T791" s="815"/>
      <c r="U791" s="815"/>
      <c r="V791" s="815"/>
      <c r="W791" s="5"/>
      <c r="X791" s="815"/>
      <c r="Y791" s="815"/>
      <c r="Z791" s="815"/>
      <c r="AA791" s="815"/>
      <c r="AB791" s="5"/>
      <c r="AC791" s="5"/>
      <c r="AD791" s="815"/>
      <c r="AE791" s="815"/>
      <c r="AF791" s="815"/>
      <c r="AG791" s="5"/>
      <c r="AH791" s="815"/>
      <c r="AI791" s="5"/>
      <c r="AJ791" s="5"/>
      <c r="AK791" s="5"/>
      <c r="AL791" s="5"/>
      <c r="AM791" s="5"/>
      <c r="AN791" s="5"/>
      <c r="AO791" s="5"/>
      <c r="AP791" s="5"/>
      <c r="AQ791" s="5"/>
      <c r="AR791" s="5"/>
      <c r="AS791" s="5"/>
    </row>
    <row r="792">
      <c r="A792" s="1298"/>
      <c r="B792" s="1235"/>
      <c r="C792" s="1274"/>
      <c r="D792" s="1274"/>
      <c r="E792" s="1274"/>
      <c r="F792" s="815"/>
      <c r="G792" s="972"/>
      <c r="H792" s="5"/>
      <c r="I792" s="5"/>
      <c r="J792" s="5"/>
      <c r="K792" s="5"/>
      <c r="L792" s="815"/>
      <c r="M792" s="1275"/>
      <c r="N792" s="815"/>
      <c r="O792" s="815"/>
      <c r="P792" s="815"/>
      <c r="Q792" s="815"/>
      <c r="R792" s="815"/>
      <c r="S792" s="815"/>
      <c r="T792" s="815"/>
      <c r="U792" s="815"/>
      <c r="V792" s="815"/>
      <c r="W792" s="5"/>
      <c r="X792" s="815"/>
      <c r="Y792" s="815"/>
      <c r="Z792" s="815"/>
      <c r="AA792" s="815"/>
      <c r="AB792" s="5"/>
      <c r="AC792" s="5"/>
      <c r="AD792" s="815"/>
      <c r="AE792" s="815"/>
      <c r="AF792" s="815"/>
      <c r="AG792" s="5"/>
      <c r="AH792" s="815"/>
      <c r="AI792" s="5"/>
      <c r="AJ792" s="5"/>
      <c r="AK792" s="5"/>
      <c r="AL792" s="5"/>
      <c r="AM792" s="5"/>
      <c r="AN792" s="5"/>
      <c r="AO792" s="5"/>
      <c r="AP792" s="5"/>
      <c r="AQ792" s="5"/>
      <c r="AR792" s="5"/>
      <c r="AS792" s="5"/>
    </row>
    <row r="793">
      <c r="A793" s="1298"/>
      <c r="B793" s="1235"/>
      <c r="C793" s="1274"/>
      <c r="D793" s="1274"/>
      <c r="E793" s="1274"/>
      <c r="F793" s="815"/>
      <c r="G793" s="972"/>
      <c r="H793" s="5"/>
      <c r="I793" s="5"/>
      <c r="J793" s="5"/>
      <c r="K793" s="5"/>
      <c r="L793" s="815"/>
      <c r="M793" s="1275"/>
      <c r="N793" s="815"/>
      <c r="O793" s="815"/>
      <c r="P793" s="815"/>
      <c r="Q793" s="815"/>
      <c r="R793" s="815"/>
      <c r="S793" s="815"/>
      <c r="T793" s="815"/>
      <c r="U793" s="815"/>
      <c r="V793" s="815"/>
      <c r="W793" s="5"/>
      <c r="X793" s="815"/>
      <c r="Y793" s="815"/>
      <c r="Z793" s="815"/>
      <c r="AA793" s="815"/>
      <c r="AB793" s="5"/>
      <c r="AC793" s="5"/>
      <c r="AD793" s="815"/>
      <c r="AE793" s="815"/>
      <c r="AF793" s="815"/>
      <c r="AG793" s="5"/>
      <c r="AH793" s="815"/>
      <c r="AI793" s="5"/>
      <c r="AJ793" s="5"/>
      <c r="AK793" s="5"/>
      <c r="AL793" s="5"/>
      <c r="AM793" s="5"/>
      <c r="AN793" s="5"/>
      <c r="AO793" s="5"/>
      <c r="AP793" s="5"/>
      <c r="AQ793" s="5"/>
      <c r="AR793" s="5"/>
      <c r="AS793" s="5"/>
    </row>
    <row r="794">
      <c r="A794" s="1298"/>
      <c r="B794" s="1235"/>
      <c r="C794" s="1274"/>
      <c r="D794" s="1274"/>
      <c r="E794" s="1274"/>
      <c r="F794" s="815"/>
      <c r="G794" s="972"/>
      <c r="H794" s="5"/>
      <c r="I794" s="5"/>
      <c r="J794" s="5"/>
      <c r="K794" s="5"/>
      <c r="L794" s="815"/>
      <c r="M794" s="1275"/>
      <c r="N794" s="815"/>
      <c r="O794" s="815"/>
      <c r="P794" s="815"/>
      <c r="Q794" s="815"/>
      <c r="R794" s="815"/>
      <c r="S794" s="815"/>
      <c r="T794" s="815"/>
      <c r="U794" s="815"/>
      <c r="V794" s="815"/>
      <c r="W794" s="5"/>
      <c r="X794" s="815"/>
      <c r="Y794" s="815"/>
      <c r="Z794" s="815"/>
      <c r="AA794" s="815"/>
      <c r="AB794" s="5"/>
      <c r="AC794" s="5"/>
      <c r="AD794" s="815"/>
      <c r="AE794" s="815"/>
      <c r="AF794" s="815"/>
      <c r="AG794" s="5"/>
      <c r="AH794" s="815"/>
      <c r="AI794" s="5"/>
      <c r="AJ794" s="5"/>
      <c r="AK794" s="5"/>
      <c r="AL794" s="5"/>
      <c r="AM794" s="5"/>
      <c r="AN794" s="5"/>
      <c r="AO794" s="5"/>
      <c r="AP794" s="5"/>
      <c r="AQ794" s="5"/>
      <c r="AR794" s="5"/>
      <c r="AS794" s="5"/>
    </row>
    <row r="795">
      <c r="A795" s="1298"/>
      <c r="B795" s="1235"/>
      <c r="C795" s="1274"/>
      <c r="D795" s="1274"/>
      <c r="E795" s="1274"/>
      <c r="F795" s="815"/>
      <c r="G795" s="972"/>
      <c r="H795" s="5"/>
      <c r="I795" s="5"/>
      <c r="J795" s="5"/>
      <c r="K795" s="5"/>
      <c r="L795" s="815"/>
      <c r="M795" s="1275"/>
      <c r="N795" s="815"/>
      <c r="O795" s="815"/>
      <c r="P795" s="815"/>
      <c r="Q795" s="815"/>
      <c r="R795" s="815"/>
      <c r="S795" s="815"/>
      <c r="T795" s="815"/>
      <c r="U795" s="815"/>
      <c r="V795" s="815"/>
      <c r="W795" s="5"/>
      <c r="X795" s="815"/>
      <c r="Y795" s="815"/>
      <c r="Z795" s="815"/>
      <c r="AA795" s="815"/>
      <c r="AB795" s="5"/>
      <c r="AC795" s="5"/>
      <c r="AD795" s="815"/>
      <c r="AE795" s="815"/>
      <c r="AF795" s="815"/>
      <c r="AG795" s="5"/>
      <c r="AH795" s="815"/>
      <c r="AI795" s="5"/>
      <c r="AJ795" s="5"/>
      <c r="AK795" s="5"/>
      <c r="AL795" s="5"/>
      <c r="AM795" s="5"/>
      <c r="AN795" s="5"/>
      <c r="AO795" s="5"/>
      <c r="AP795" s="5"/>
      <c r="AQ795" s="5"/>
      <c r="AR795" s="5"/>
      <c r="AS795" s="5"/>
    </row>
    <row r="796">
      <c r="A796" s="1298"/>
      <c r="B796" s="1235"/>
      <c r="C796" s="1274"/>
      <c r="D796" s="1274"/>
      <c r="E796" s="1274"/>
      <c r="F796" s="815"/>
      <c r="G796" s="972"/>
      <c r="H796" s="5"/>
      <c r="I796" s="5"/>
      <c r="J796" s="5"/>
      <c r="K796" s="5"/>
      <c r="L796" s="815"/>
      <c r="M796" s="1275"/>
      <c r="N796" s="815"/>
      <c r="O796" s="815"/>
      <c r="P796" s="815"/>
      <c r="Q796" s="815"/>
      <c r="R796" s="815"/>
      <c r="S796" s="815"/>
      <c r="T796" s="815"/>
      <c r="U796" s="815"/>
      <c r="V796" s="815"/>
      <c r="W796" s="5"/>
      <c r="X796" s="815"/>
      <c r="Y796" s="815"/>
      <c r="Z796" s="815"/>
      <c r="AA796" s="815"/>
      <c r="AB796" s="5"/>
      <c r="AC796" s="5"/>
      <c r="AD796" s="815"/>
      <c r="AE796" s="815"/>
      <c r="AF796" s="815"/>
      <c r="AG796" s="5"/>
      <c r="AH796" s="815"/>
      <c r="AI796" s="5"/>
      <c r="AJ796" s="5"/>
      <c r="AK796" s="5"/>
      <c r="AL796" s="5"/>
      <c r="AM796" s="5"/>
      <c r="AN796" s="5"/>
      <c r="AO796" s="5"/>
      <c r="AP796" s="5"/>
      <c r="AQ796" s="5"/>
      <c r="AR796" s="5"/>
      <c r="AS796" s="5"/>
    </row>
    <row r="797">
      <c r="A797" s="1298"/>
      <c r="B797" s="1235"/>
      <c r="C797" s="1274"/>
      <c r="D797" s="1274"/>
      <c r="E797" s="1274"/>
      <c r="F797" s="815"/>
      <c r="G797" s="972"/>
      <c r="H797" s="5"/>
      <c r="I797" s="5"/>
      <c r="J797" s="5"/>
      <c r="K797" s="5"/>
      <c r="L797" s="815"/>
      <c r="M797" s="1275"/>
      <c r="N797" s="815"/>
      <c r="O797" s="815"/>
      <c r="P797" s="815"/>
      <c r="Q797" s="815"/>
      <c r="R797" s="815"/>
      <c r="S797" s="815"/>
      <c r="T797" s="815"/>
      <c r="U797" s="815"/>
      <c r="V797" s="815"/>
      <c r="W797" s="5"/>
      <c r="X797" s="815"/>
      <c r="Y797" s="815"/>
      <c r="Z797" s="815"/>
      <c r="AA797" s="815"/>
      <c r="AB797" s="5"/>
      <c r="AC797" s="5"/>
      <c r="AD797" s="815"/>
      <c r="AE797" s="815"/>
      <c r="AF797" s="815"/>
      <c r="AG797" s="5"/>
      <c r="AH797" s="815"/>
      <c r="AI797" s="5"/>
      <c r="AJ797" s="5"/>
      <c r="AK797" s="5"/>
      <c r="AL797" s="5"/>
      <c r="AM797" s="5"/>
      <c r="AN797" s="5"/>
      <c r="AO797" s="5"/>
      <c r="AP797" s="5"/>
      <c r="AQ797" s="5"/>
      <c r="AR797" s="5"/>
      <c r="AS797" s="5"/>
    </row>
    <row r="798">
      <c r="A798" s="1298"/>
      <c r="B798" s="1235"/>
      <c r="C798" s="1274"/>
      <c r="D798" s="1274"/>
      <c r="E798" s="1274"/>
      <c r="F798" s="815"/>
      <c r="G798" s="972"/>
      <c r="H798" s="5"/>
      <c r="I798" s="5"/>
      <c r="J798" s="5"/>
      <c r="K798" s="5"/>
      <c r="L798" s="815"/>
      <c r="M798" s="1275"/>
      <c r="N798" s="815"/>
      <c r="O798" s="815"/>
      <c r="P798" s="815"/>
      <c r="Q798" s="815"/>
      <c r="R798" s="815"/>
      <c r="S798" s="815"/>
      <c r="T798" s="815"/>
      <c r="U798" s="815"/>
      <c r="V798" s="815"/>
      <c r="W798" s="5"/>
      <c r="X798" s="815"/>
      <c r="Y798" s="815"/>
      <c r="Z798" s="815"/>
      <c r="AA798" s="815"/>
      <c r="AB798" s="5"/>
      <c r="AC798" s="5"/>
      <c r="AD798" s="815"/>
      <c r="AE798" s="815"/>
      <c r="AF798" s="815"/>
      <c r="AG798" s="5"/>
      <c r="AH798" s="815"/>
      <c r="AI798" s="5"/>
      <c r="AJ798" s="5"/>
      <c r="AK798" s="5"/>
      <c r="AL798" s="5"/>
      <c r="AM798" s="5"/>
      <c r="AN798" s="5"/>
      <c r="AO798" s="5"/>
      <c r="AP798" s="5"/>
      <c r="AQ798" s="5"/>
      <c r="AR798" s="5"/>
      <c r="AS798" s="5"/>
    </row>
    <row r="799">
      <c r="A799" s="1298"/>
      <c r="B799" s="1235"/>
      <c r="C799" s="1274"/>
      <c r="D799" s="1274"/>
      <c r="E799" s="1274"/>
      <c r="F799" s="815"/>
      <c r="G799" s="972"/>
      <c r="H799" s="5"/>
      <c r="I799" s="5"/>
      <c r="J799" s="5"/>
      <c r="K799" s="5"/>
      <c r="L799" s="815"/>
      <c r="M799" s="1275"/>
      <c r="N799" s="815"/>
      <c r="O799" s="815"/>
      <c r="P799" s="815"/>
      <c r="Q799" s="815"/>
      <c r="R799" s="815"/>
      <c r="S799" s="815"/>
      <c r="T799" s="815"/>
      <c r="U799" s="815"/>
      <c r="V799" s="815"/>
      <c r="W799" s="5"/>
      <c r="X799" s="815"/>
      <c r="Y799" s="815"/>
      <c r="Z799" s="815"/>
      <c r="AA799" s="815"/>
      <c r="AB799" s="5"/>
      <c r="AC799" s="5"/>
      <c r="AD799" s="815"/>
      <c r="AE799" s="815"/>
      <c r="AF799" s="815"/>
      <c r="AG799" s="5"/>
      <c r="AH799" s="815"/>
      <c r="AI799" s="5"/>
      <c r="AJ799" s="5"/>
      <c r="AK799" s="5"/>
      <c r="AL799" s="5"/>
      <c r="AM799" s="5"/>
      <c r="AN799" s="5"/>
      <c r="AO799" s="5"/>
      <c r="AP799" s="5"/>
      <c r="AQ799" s="5"/>
      <c r="AR799" s="5"/>
      <c r="AS799" s="5"/>
    </row>
    <row r="800">
      <c r="A800" s="1298"/>
      <c r="B800" s="1235"/>
      <c r="C800" s="1274"/>
      <c r="D800" s="1274"/>
      <c r="E800" s="1274"/>
      <c r="F800" s="815"/>
      <c r="G800" s="972"/>
      <c r="H800" s="5"/>
      <c r="I800" s="5"/>
      <c r="J800" s="5"/>
      <c r="K800" s="5"/>
      <c r="L800" s="815"/>
      <c r="M800" s="1275"/>
      <c r="N800" s="815"/>
      <c r="O800" s="815"/>
      <c r="P800" s="815"/>
      <c r="Q800" s="815"/>
      <c r="R800" s="815"/>
      <c r="S800" s="815"/>
      <c r="T800" s="815"/>
      <c r="U800" s="815"/>
      <c r="V800" s="815"/>
      <c r="W800" s="5"/>
      <c r="X800" s="815"/>
      <c r="Y800" s="815"/>
      <c r="Z800" s="815"/>
      <c r="AA800" s="815"/>
      <c r="AB800" s="5"/>
      <c r="AC800" s="5"/>
      <c r="AD800" s="815"/>
      <c r="AE800" s="815"/>
      <c r="AF800" s="815"/>
      <c r="AG800" s="5"/>
      <c r="AH800" s="815"/>
      <c r="AI800" s="5"/>
      <c r="AJ800" s="5"/>
      <c r="AK800" s="5"/>
      <c r="AL800" s="5"/>
      <c r="AM800" s="5"/>
      <c r="AN800" s="5"/>
      <c r="AO800" s="5"/>
      <c r="AP800" s="5"/>
      <c r="AQ800" s="5"/>
      <c r="AR800" s="5"/>
      <c r="AS800" s="5"/>
    </row>
    <row r="801">
      <c r="A801" s="1298"/>
      <c r="B801" s="1235"/>
      <c r="C801" s="1274"/>
      <c r="D801" s="1274"/>
      <c r="E801" s="1274"/>
      <c r="F801" s="815"/>
      <c r="G801" s="972"/>
      <c r="H801" s="5"/>
      <c r="I801" s="5"/>
      <c r="J801" s="5"/>
      <c r="K801" s="5"/>
      <c r="L801" s="815"/>
      <c r="M801" s="1275"/>
      <c r="N801" s="815"/>
      <c r="O801" s="815"/>
      <c r="P801" s="815"/>
      <c r="Q801" s="815"/>
      <c r="R801" s="815"/>
      <c r="S801" s="815"/>
      <c r="T801" s="815"/>
      <c r="U801" s="815"/>
      <c r="V801" s="815"/>
      <c r="W801" s="5"/>
      <c r="X801" s="815"/>
      <c r="Y801" s="815"/>
      <c r="Z801" s="815"/>
      <c r="AA801" s="815"/>
      <c r="AB801" s="5"/>
      <c r="AC801" s="5"/>
      <c r="AD801" s="815"/>
      <c r="AE801" s="815"/>
      <c r="AF801" s="815"/>
      <c r="AG801" s="5"/>
      <c r="AH801" s="815"/>
      <c r="AI801" s="5"/>
      <c r="AJ801" s="5"/>
      <c r="AK801" s="5"/>
      <c r="AL801" s="5"/>
      <c r="AM801" s="5"/>
      <c r="AN801" s="5"/>
      <c r="AO801" s="5"/>
      <c r="AP801" s="5"/>
      <c r="AQ801" s="5"/>
      <c r="AR801" s="5"/>
      <c r="AS801" s="5"/>
    </row>
    <row r="802">
      <c r="A802" s="1298"/>
      <c r="B802" s="1235"/>
      <c r="C802" s="1274"/>
      <c r="D802" s="1274"/>
      <c r="E802" s="1274"/>
      <c r="F802" s="815"/>
      <c r="G802" s="972"/>
      <c r="H802" s="5"/>
      <c r="I802" s="5"/>
      <c r="J802" s="5"/>
      <c r="K802" s="5"/>
      <c r="L802" s="815"/>
      <c r="M802" s="1275"/>
      <c r="N802" s="815"/>
      <c r="O802" s="815"/>
      <c r="P802" s="815"/>
      <c r="Q802" s="815"/>
      <c r="R802" s="815"/>
      <c r="S802" s="815"/>
      <c r="T802" s="815"/>
      <c r="U802" s="815"/>
      <c r="V802" s="815"/>
      <c r="W802" s="5"/>
      <c r="X802" s="815"/>
      <c r="Y802" s="815"/>
      <c r="Z802" s="815"/>
      <c r="AA802" s="815"/>
      <c r="AB802" s="5"/>
      <c r="AC802" s="5"/>
      <c r="AD802" s="815"/>
      <c r="AE802" s="815"/>
      <c r="AF802" s="815"/>
      <c r="AG802" s="5"/>
      <c r="AH802" s="815"/>
      <c r="AI802" s="5"/>
      <c r="AJ802" s="5"/>
      <c r="AK802" s="5"/>
      <c r="AL802" s="5"/>
      <c r="AM802" s="5"/>
      <c r="AN802" s="5"/>
      <c r="AO802" s="5"/>
      <c r="AP802" s="5"/>
      <c r="AQ802" s="5"/>
      <c r="AR802" s="5"/>
      <c r="AS802" s="5"/>
    </row>
    <row r="803">
      <c r="A803" s="1298"/>
      <c r="B803" s="1235"/>
      <c r="C803" s="1274"/>
      <c r="D803" s="1274"/>
      <c r="E803" s="1274"/>
      <c r="F803" s="815"/>
      <c r="G803" s="972"/>
      <c r="H803" s="5"/>
      <c r="I803" s="5"/>
      <c r="J803" s="5"/>
      <c r="K803" s="5"/>
      <c r="L803" s="815"/>
      <c r="M803" s="1275"/>
      <c r="N803" s="815"/>
      <c r="O803" s="815"/>
      <c r="P803" s="815"/>
      <c r="Q803" s="815"/>
      <c r="R803" s="815"/>
      <c r="S803" s="815"/>
      <c r="T803" s="815"/>
      <c r="U803" s="815"/>
      <c r="V803" s="815"/>
      <c r="W803" s="5"/>
      <c r="X803" s="815"/>
      <c r="Y803" s="815"/>
      <c r="Z803" s="815"/>
      <c r="AA803" s="815"/>
      <c r="AB803" s="5"/>
      <c r="AC803" s="5"/>
      <c r="AD803" s="815"/>
      <c r="AE803" s="815"/>
      <c r="AF803" s="815"/>
      <c r="AG803" s="5"/>
      <c r="AH803" s="815"/>
      <c r="AI803" s="5"/>
      <c r="AJ803" s="5"/>
      <c r="AK803" s="5"/>
      <c r="AL803" s="5"/>
      <c r="AM803" s="5"/>
      <c r="AN803" s="5"/>
      <c r="AO803" s="5"/>
      <c r="AP803" s="5"/>
      <c r="AQ803" s="5"/>
      <c r="AR803" s="5"/>
      <c r="AS803" s="5"/>
    </row>
    <row r="804">
      <c r="A804" s="1298"/>
      <c r="B804" s="1235"/>
      <c r="C804" s="1274"/>
      <c r="D804" s="1274"/>
      <c r="E804" s="1274"/>
      <c r="F804" s="815"/>
      <c r="G804" s="972"/>
      <c r="H804" s="5"/>
      <c r="I804" s="5"/>
      <c r="J804" s="5"/>
      <c r="K804" s="5"/>
      <c r="L804" s="815"/>
      <c r="M804" s="1275"/>
      <c r="N804" s="815"/>
      <c r="O804" s="815"/>
      <c r="P804" s="815"/>
      <c r="Q804" s="815"/>
      <c r="R804" s="815"/>
      <c r="S804" s="815"/>
      <c r="T804" s="815"/>
      <c r="U804" s="815"/>
      <c r="V804" s="815"/>
      <c r="W804" s="5"/>
      <c r="X804" s="815"/>
      <c r="Y804" s="815"/>
      <c r="Z804" s="815"/>
      <c r="AA804" s="815"/>
      <c r="AB804" s="5"/>
      <c r="AC804" s="5"/>
      <c r="AD804" s="815"/>
      <c r="AE804" s="815"/>
      <c r="AF804" s="815"/>
      <c r="AG804" s="5"/>
      <c r="AH804" s="815"/>
      <c r="AI804" s="5"/>
      <c r="AJ804" s="5"/>
      <c r="AK804" s="5"/>
      <c r="AL804" s="5"/>
      <c r="AM804" s="5"/>
      <c r="AN804" s="5"/>
      <c r="AO804" s="5"/>
      <c r="AP804" s="5"/>
      <c r="AQ804" s="5"/>
      <c r="AR804" s="5"/>
      <c r="AS804" s="5"/>
    </row>
    <row r="805">
      <c r="A805" s="1298"/>
      <c r="B805" s="1235"/>
      <c r="C805" s="1274"/>
      <c r="D805" s="1274"/>
      <c r="E805" s="1274"/>
      <c r="F805" s="815"/>
      <c r="G805" s="972"/>
      <c r="H805" s="5"/>
      <c r="I805" s="5"/>
      <c r="J805" s="5"/>
      <c r="K805" s="5"/>
      <c r="L805" s="815"/>
      <c r="M805" s="1275"/>
      <c r="N805" s="815"/>
      <c r="O805" s="815"/>
      <c r="P805" s="815"/>
      <c r="Q805" s="815"/>
      <c r="R805" s="815"/>
      <c r="S805" s="815"/>
      <c r="T805" s="815"/>
      <c r="U805" s="815"/>
      <c r="V805" s="815"/>
      <c r="W805" s="5"/>
      <c r="X805" s="815"/>
      <c r="Y805" s="815"/>
      <c r="Z805" s="815"/>
      <c r="AA805" s="815"/>
      <c r="AB805" s="5"/>
      <c r="AC805" s="5"/>
      <c r="AD805" s="815"/>
      <c r="AE805" s="815"/>
      <c r="AF805" s="815"/>
      <c r="AG805" s="5"/>
      <c r="AH805" s="815"/>
      <c r="AI805" s="5"/>
      <c r="AJ805" s="5"/>
      <c r="AK805" s="5"/>
      <c r="AL805" s="5"/>
      <c r="AM805" s="5"/>
      <c r="AN805" s="5"/>
      <c r="AO805" s="5"/>
      <c r="AP805" s="5"/>
      <c r="AQ805" s="5"/>
      <c r="AR805" s="5"/>
      <c r="AS805" s="5"/>
    </row>
    <row r="806">
      <c r="A806" s="1298"/>
      <c r="B806" s="1235"/>
      <c r="C806" s="1274"/>
      <c r="D806" s="1274"/>
      <c r="E806" s="1274"/>
      <c r="F806" s="815"/>
      <c r="G806" s="972"/>
      <c r="H806" s="5"/>
      <c r="I806" s="5"/>
      <c r="J806" s="5"/>
      <c r="K806" s="5"/>
      <c r="L806" s="815"/>
      <c r="M806" s="1275"/>
      <c r="N806" s="815"/>
      <c r="O806" s="815"/>
      <c r="P806" s="815"/>
      <c r="Q806" s="815"/>
      <c r="R806" s="815"/>
      <c r="S806" s="815"/>
      <c r="T806" s="815"/>
      <c r="U806" s="815"/>
      <c r="V806" s="815"/>
      <c r="W806" s="5"/>
      <c r="X806" s="815"/>
      <c r="Y806" s="815"/>
      <c r="Z806" s="815"/>
      <c r="AA806" s="815"/>
      <c r="AB806" s="5"/>
      <c r="AC806" s="5"/>
      <c r="AD806" s="815"/>
      <c r="AE806" s="815"/>
      <c r="AF806" s="815"/>
      <c r="AG806" s="5"/>
      <c r="AH806" s="815"/>
      <c r="AI806" s="5"/>
      <c r="AJ806" s="5"/>
      <c r="AK806" s="5"/>
      <c r="AL806" s="5"/>
      <c r="AM806" s="5"/>
      <c r="AN806" s="5"/>
      <c r="AO806" s="5"/>
      <c r="AP806" s="5"/>
      <c r="AQ806" s="5"/>
      <c r="AR806" s="5"/>
      <c r="AS806" s="5"/>
    </row>
    <row r="807">
      <c r="A807" s="1298"/>
      <c r="B807" s="1235"/>
      <c r="C807" s="1274"/>
      <c r="D807" s="1274"/>
      <c r="E807" s="1274"/>
      <c r="F807" s="815"/>
      <c r="G807" s="972"/>
      <c r="H807" s="5"/>
      <c r="I807" s="5"/>
      <c r="J807" s="5"/>
      <c r="K807" s="5"/>
      <c r="L807" s="815"/>
      <c r="M807" s="1275"/>
      <c r="N807" s="815"/>
      <c r="O807" s="815"/>
      <c r="P807" s="815"/>
      <c r="Q807" s="815"/>
      <c r="R807" s="815"/>
      <c r="S807" s="815"/>
      <c r="T807" s="815"/>
      <c r="U807" s="815"/>
      <c r="V807" s="815"/>
      <c r="W807" s="5"/>
      <c r="X807" s="815"/>
      <c r="Y807" s="815"/>
      <c r="Z807" s="815"/>
      <c r="AA807" s="815"/>
      <c r="AB807" s="5"/>
      <c r="AC807" s="5"/>
      <c r="AD807" s="815"/>
      <c r="AE807" s="815"/>
      <c r="AF807" s="815"/>
      <c r="AG807" s="5"/>
      <c r="AH807" s="815"/>
      <c r="AI807" s="5"/>
      <c r="AJ807" s="5"/>
      <c r="AK807" s="5"/>
      <c r="AL807" s="5"/>
      <c r="AM807" s="5"/>
      <c r="AN807" s="5"/>
      <c r="AO807" s="5"/>
      <c r="AP807" s="5"/>
      <c r="AQ807" s="5"/>
      <c r="AR807" s="5"/>
      <c r="AS807" s="5"/>
    </row>
    <row r="808">
      <c r="A808" s="1298"/>
      <c r="B808" s="1235"/>
      <c r="C808" s="1274"/>
      <c r="D808" s="1274"/>
      <c r="E808" s="1274"/>
      <c r="F808" s="815"/>
      <c r="G808" s="972"/>
      <c r="H808" s="5"/>
      <c r="I808" s="5"/>
      <c r="J808" s="5"/>
      <c r="K808" s="5"/>
      <c r="L808" s="815"/>
      <c r="M808" s="1275"/>
      <c r="N808" s="815"/>
      <c r="O808" s="815"/>
      <c r="P808" s="815"/>
      <c r="Q808" s="815"/>
      <c r="R808" s="815"/>
      <c r="S808" s="815"/>
      <c r="T808" s="815"/>
      <c r="U808" s="815"/>
      <c r="V808" s="815"/>
      <c r="W808" s="5"/>
      <c r="X808" s="815"/>
      <c r="Y808" s="815"/>
      <c r="Z808" s="815"/>
      <c r="AA808" s="815"/>
      <c r="AB808" s="5"/>
      <c r="AC808" s="5"/>
      <c r="AD808" s="815"/>
      <c r="AE808" s="815"/>
      <c r="AF808" s="815"/>
      <c r="AG808" s="5"/>
      <c r="AH808" s="815"/>
      <c r="AI808" s="5"/>
      <c r="AJ808" s="5"/>
      <c r="AK808" s="5"/>
      <c r="AL808" s="5"/>
      <c r="AM808" s="5"/>
      <c r="AN808" s="5"/>
      <c r="AO808" s="5"/>
      <c r="AP808" s="5"/>
      <c r="AQ808" s="5"/>
      <c r="AR808" s="5"/>
      <c r="AS808" s="5"/>
    </row>
    <row r="809">
      <c r="A809" s="1298"/>
      <c r="B809" s="1235"/>
      <c r="C809" s="1274"/>
      <c r="D809" s="1274"/>
      <c r="E809" s="1274"/>
      <c r="F809" s="815"/>
      <c r="G809" s="972"/>
      <c r="H809" s="5"/>
      <c r="I809" s="5"/>
      <c r="J809" s="5"/>
      <c r="K809" s="5"/>
      <c r="L809" s="815"/>
      <c r="M809" s="1275"/>
      <c r="N809" s="815"/>
      <c r="O809" s="815"/>
      <c r="P809" s="815"/>
      <c r="Q809" s="815"/>
      <c r="R809" s="815"/>
      <c r="S809" s="815"/>
      <c r="T809" s="815"/>
      <c r="U809" s="815"/>
      <c r="V809" s="815"/>
      <c r="W809" s="5"/>
      <c r="X809" s="815"/>
      <c r="Y809" s="815"/>
      <c r="Z809" s="815"/>
      <c r="AA809" s="815"/>
      <c r="AB809" s="5"/>
      <c r="AC809" s="5"/>
      <c r="AD809" s="815"/>
      <c r="AE809" s="815"/>
      <c r="AF809" s="815"/>
      <c r="AG809" s="5"/>
      <c r="AH809" s="815"/>
      <c r="AI809" s="5"/>
      <c r="AJ809" s="5"/>
      <c r="AK809" s="5"/>
      <c r="AL809" s="5"/>
      <c r="AM809" s="5"/>
      <c r="AN809" s="5"/>
      <c r="AO809" s="5"/>
      <c r="AP809" s="5"/>
      <c r="AQ809" s="5"/>
      <c r="AR809" s="5"/>
      <c r="AS809" s="5"/>
    </row>
    <row r="810">
      <c r="A810" s="1298"/>
      <c r="B810" s="1235"/>
      <c r="C810" s="1274"/>
      <c r="D810" s="1274"/>
      <c r="E810" s="1274"/>
      <c r="F810" s="815"/>
      <c r="G810" s="972"/>
      <c r="H810" s="5"/>
      <c r="I810" s="5"/>
      <c r="J810" s="5"/>
      <c r="K810" s="5"/>
      <c r="L810" s="815"/>
      <c r="M810" s="1275"/>
      <c r="N810" s="815"/>
      <c r="O810" s="815"/>
      <c r="P810" s="815"/>
      <c r="Q810" s="815"/>
      <c r="R810" s="815"/>
      <c r="S810" s="815"/>
      <c r="T810" s="815"/>
      <c r="U810" s="815"/>
      <c r="V810" s="815"/>
      <c r="W810" s="5"/>
      <c r="X810" s="815"/>
      <c r="Y810" s="815"/>
      <c r="Z810" s="815"/>
      <c r="AA810" s="815"/>
      <c r="AB810" s="5"/>
      <c r="AC810" s="5"/>
      <c r="AD810" s="815"/>
      <c r="AE810" s="815"/>
      <c r="AF810" s="815"/>
      <c r="AG810" s="5"/>
      <c r="AH810" s="815"/>
      <c r="AI810" s="5"/>
      <c r="AJ810" s="5"/>
      <c r="AK810" s="5"/>
      <c r="AL810" s="5"/>
      <c r="AM810" s="5"/>
      <c r="AN810" s="5"/>
      <c r="AO810" s="5"/>
      <c r="AP810" s="5"/>
      <c r="AQ810" s="5"/>
      <c r="AR810" s="5"/>
      <c r="AS810" s="5"/>
    </row>
    <row r="811">
      <c r="A811" s="1298"/>
      <c r="B811" s="1235"/>
      <c r="C811" s="1274"/>
      <c r="D811" s="1274"/>
      <c r="E811" s="1274"/>
      <c r="F811" s="815"/>
      <c r="G811" s="972"/>
      <c r="H811" s="5"/>
      <c r="I811" s="5"/>
      <c r="J811" s="5"/>
      <c r="K811" s="5"/>
      <c r="L811" s="815"/>
      <c r="M811" s="1275"/>
      <c r="N811" s="815"/>
      <c r="O811" s="815"/>
      <c r="P811" s="815"/>
      <c r="Q811" s="815"/>
      <c r="R811" s="815"/>
      <c r="S811" s="815"/>
      <c r="T811" s="815"/>
      <c r="U811" s="815"/>
      <c r="V811" s="815"/>
      <c r="W811" s="5"/>
      <c r="X811" s="815"/>
      <c r="Y811" s="815"/>
      <c r="Z811" s="815"/>
      <c r="AA811" s="815"/>
      <c r="AB811" s="5"/>
      <c r="AC811" s="5"/>
      <c r="AD811" s="815"/>
      <c r="AE811" s="815"/>
      <c r="AF811" s="815"/>
      <c r="AG811" s="5"/>
      <c r="AH811" s="815"/>
      <c r="AI811" s="5"/>
      <c r="AJ811" s="5"/>
      <c r="AK811" s="5"/>
      <c r="AL811" s="5"/>
      <c r="AM811" s="5"/>
      <c r="AN811" s="5"/>
      <c r="AO811" s="5"/>
      <c r="AP811" s="5"/>
      <c r="AQ811" s="5"/>
      <c r="AR811" s="5"/>
      <c r="AS811" s="5"/>
    </row>
    <row r="812">
      <c r="A812" s="1298"/>
      <c r="B812" s="1235"/>
      <c r="C812" s="1274"/>
      <c r="D812" s="1274"/>
      <c r="E812" s="1274"/>
      <c r="F812" s="815"/>
      <c r="G812" s="972"/>
      <c r="H812" s="5"/>
      <c r="I812" s="5"/>
      <c r="J812" s="5"/>
      <c r="K812" s="5"/>
      <c r="L812" s="815"/>
      <c r="M812" s="1275"/>
      <c r="N812" s="815"/>
      <c r="O812" s="815"/>
      <c r="P812" s="815"/>
      <c r="Q812" s="815"/>
      <c r="R812" s="815"/>
      <c r="S812" s="815"/>
      <c r="T812" s="815"/>
      <c r="U812" s="815"/>
      <c r="V812" s="815"/>
      <c r="W812" s="5"/>
      <c r="X812" s="815"/>
      <c r="Y812" s="815"/>
      <c r="Z812" s="815"/>
      <c r="AA812" s="815"/>
      <c r="AB812" s="5"/>
      <c r="AC812" s="5"/>
      <c r="AD812" s="815"/>
      <c r="AE812" s="815"/>
      <c r="AF812" s="815"/>
      <c r="AG812" s="5"/>
      <c r="AH812" s="815"/>
      <c r="AI812" s="5"/>
      <c r="AJ812" s="5"/>
      <c r="AK812" s="5"/>
      <c r="AL812" s="5"/>
      <c r="AM812" s="5"/>
      <c r="AN812" s="5"/>
      <c r="AO812" s="5"/>
      <c r="AP812" s="5"/>
      <c r="AQ812" s="5"/>
      <c r="AR812" s="5"/>
      <c r="AS812" s="5"/>
    </row>
    <row r="813">
      <c r="A813" s="1298"/>
      <c r="B813" s="1235"/>
      <c r="C813" s="1274"/>
      <c r="D813" s="1274"/>
      <c r="E813" s="1274"/>
      <c r="F813" s="815"/>
      <c r="G813" s="972"/>
      <c r="H813" s="5"/>
      <c r="I813" s="5"/>
      <c r="J813" s="5"/>
      <c r="K813" s="5"/>
      <c r="L813" s="815"/>
      <c r="M813" s="1275"/>
      <c r="N813" s="815"/>
      <c r="O813" s="815"/>
      <c r="P813" s="815"/>
      <c r="Q813" s="815"/>
      <c r="R813" s="815"/>
      <c r="S813" s="815"/>
      <c r="T813" s="815"/>
      <c r="U813" s="815"/>
      <c r="V813" s="815"/>
      <c r="W813" s="5"/>
      <c r="X813" s="815"/>
      <c r="Y813" s="815"/>
      <c r="Z813" s="815"/>
      <c r="AA813" s="815"/>
      <c r="AB813" s="5"/>
      <c r="AC813" s="5"/>
      <c r="AD813" s="815"/>
      <c r="AE813" s="815"/>
      <c r="AF813" s="815"/>
      <c r="AG813" s="5"/>
      <c r="AH813" s="815"/>
      <c r="AI813" s="5"/>
      <c r="AJ813" s="5"/>
      <c r="AK813" s="5"/>
      <c r="AL813" s="5"/>
      <c r="AM813" s="5"/>
      <c r="AN813" s="5"/>
      <c r="AO813" s="5"/>
      <c r="AP813" s="5"/>
      <c r="AQ813" s="5"/>
      <c r="AR813" s="5"/>
      <c r="AS813" s="5"/>
    </row>
    <row r="814">
      <c r="A814" s="1298"/>
      <c r="B814" s="1235"/>
      <c r="C814" s="1274"/>
      <c r="D814" s="1274"/>
      <c r="E814" s="1274"/>
      <c r="F814" s="815"/>
      <c r="G814" s="972"/>
      <c r="H814" s="5"/>
      <c r="I814" s="5"/>
      <c r="J814" s="5"/>
      <c r="K814" s="5"/>
      <c r="L814" s="815"/>
      <c r="M814" s="1275"/>
      <c r="N814" s="815"/>
      <c r="O814" s="815"/>
      <c r="P814" s="815"/>
      <c r="Q814" s="815"/>
      <c r="R814" s="815"/>
      <c r="S814" s="815"/>
      <c r="T814" s="815"/>
      <c r="U814" s="815"/>
      <c r="V814" s="815"/>
      <c r="W814" s="5"/>
      <c r="X814" s="815"/>
      <c r="Y814" s="815"/>
      <c r="Z814" s="815"/>
      <c r="AA814" s="815"/>
      <c r="AB814" s="5"/>
      <c r="AC814" s="5"/>
      <c r="AD814" s="815"/>
      <c r="AE814" s="815"/>
      <c r="AF814" s="815"/>
      <c r="AG814" s="5"/>
      <c r="AH814" s="815"/>
      <c r="AI814" s="5"/>
      <c r="AJ814" s="5"/>
      <c r="AK814" s="5"/>
      <c r="AL814" s="5"/>
      <c r="AM814" s="5"/>
      <c r="AN814" s="5"/>
      <c r="AO814" s="5"/>
      <c r="AP814" s="5"/>
      <c r="AQ814" s="5"/>
      <c r="AR814" s="5"/>
      <c r="AS814" s="5"/>
    </row>
    <row r="815">
      <c r="A815" s="1298"/>
      <c r="B815" s="1235"/>
      <c r="C815" s="1274"/>
      <c r="D815" s="1274"/>
      <c r="E815" s="1274"/>
      <c r="F815" s="815"/>
      <c r="G815" s="972"/>
      <c r="H815" s="5"/>
      <c r="I815" s="5"/>
      <c r="J815" s="5"/>
      <c r="K815" s="5"/>
      <c r="L815" s="815"/>
      <c r="M815" s="1275"/>
      <c r="N815" s="815"/>
      <c r="O815" s="815"/>
      <c r="P815" s="815"/>
      <c r="Q815" s="815"/>
      <c r="R815" s="815"/>
      <c r="S815" s="815"/>
      <c r="T815" s="815"/>
      <c r="U815" s="815"/>
      <c r="V815" s="815"/>
      <c r="W815" s="5"/>
      <c r="X815" s="815"/>
      <c r="Y815" s="815"/>
      <c r="Z815" s="815"/>
      <c r="AA815" s="815"/>
      <c r="AB815" s="5"/>
      <c r="AC815" s="5"/>
      <c r="AD815" s="815"/>
      <c r="AE815" s="815"/>
      <c r="AF815" s="815"/>
      <c r="AG815" s="5"/>
      <c r="AH815" s="815"/>
      <c r="AI815" s="5"/>
      <c r="AJ815" s="5"/>
      <c r="AK815" s="5"/>
      <c r="AL815" s="5"/>
      <c r="AM815" s="5"/>
      <c r="AN815" s="5"/>
      <c r="AO815" s="5"/>
      <c r="AP815" s="5"/>
      <c r="AQ815" s="5"/>
      <c r="AR815" s="5"/>
      <c r="AS815" s="5"/>
    </row>
    <row r="816">
      <c r="A816" s="1298"/>
      <c r="B816" s="1235"/>
      <c r="C816" s="1274"/>
      <c r="D816" s="1274"/>
      <c r="E816" s="1274"/>
      <c r="F816" s="815"/>
      <c r="G816" s="972"/>
      <c r="H816" s="5"/>
      <c r="I816" s="5"/>
      <c r="J816" s="5"/>
      <c r="K816" s="5"/>
      <c r="L816" s="815"/>
      <c r="M816" s="1275"/>
      <c r="N816" s="815"/>
      <c r="O816" s="815"/>
      <c r="P816" s="815"/>
      <c r="Q816" s="815"/>
      <c r="R816" s="815"/>
      <c r="S816" s="815"/>
      <c r="T816" s="815"/>
      <c r="U816" s="815"/>
      <c r="V816" s="815"/>
      <c r="W816" s="5"/>
      <c r="X816" s="815"/>
      <c r="Y816" s="815"/>
      <c r="Z816" s="815"/>
      <c r="AA816" s="815"/>
      <c r="AB816" s="5"/>
      <c r="AC816" s="5"/>
      <c r="AD816" s="815"/>
      <c r="AE816" s="815"/>
      <c r="AF816" s="815"/>
      <c r="AG816" s="5"/>
      <c r="AH816" s="815"/>
      <c r="AI816" s="5"/>
      <c r="AJ816" s="5"/>
      <c r="AK816" s="5"/>
      <c r="AL816" s="5"/>
      <c r="AM816" s="5"/>
      <c r="AN816" s="5"/>
      <c r="AO816" s="5"/>
      <c r="AP816" s="5"/>
      <c r="AQ816" s="5"/>
      <c r="AR816" s="5"/>
      <c r="AS816" s="5"/>
    </row>
    <row r="817">
      <c r="A817" s="1298"/>
      <c r="B817" s="1235"/>
      <c r="C817" s="1274"/>
      <c r="D817" s="1274"/>
      <c r="E817" s="1274"/>
      <c r="F817" s="815"/>
      <c r="G817" s="972"/>
      <c r="H817" s="5"/>
      <c r="I817" s="5"/>
      <c r="J817" s="5"/>
      <c r="K817" s="5"/>
      <c r="L817" s="815"/>
      <c r="M817" s="1275"/>
      <c r="N817" s="815"/>
      <c r="O817" s="815"/>
      <c r="P817" s="815"/>
      <c r="Q817" s="815"/>
      <c r="R817" s="815"/>
      <c r="S817" s="815"/>
      <c r="T817" s="815"/>
      <c r="U817" s="815"/>
      <c r="V817" s="815"/>
      <c r="W817" s="5"/>
      <c r="X817" s="815"/>
      <c r="Y817" s="815"/>
      <c r="Z817" s="815"/>
      <c r="AA817" s="815"/>
      <c r="AB817" s="5"/>
      <c r="AC817" s="5"/>
      <c r="AD817" s="815"/>
      <c r="AE817" s="815"/>
      <c r="AF817" s="815"/>
      <c r="AG817" s="5"/>
      <c r="AH817" s="815"/>
      <c r="AI817" s="5"/>
      <c r="AJ817" s="5"/>
      <c r="AK817" s="5"/>
      <c r="AL817" s="5"/>
      <c r="AM817" s="5"/>
      <c r="AN817" s="5"/>
      <c r="AO817" s="5"/>
      <c r="AP817" s="5"/>
      <c r="AQ817" s="5"/>
      <c r="AR817" s="5"/>
      <c r="AS817" s="5"/>
    </row>
    <row r="818">
      <c r="A818" s="1298"/>
      <c r="B818" s="1235"/>
      <c r="C818" s="1274"/>
      <c r="D818" s="1274"/>
      <c r="E818" s="1274"/>
      <c r="F818" s="815"/>
      <c r="G818" s="972"/>
      <c r="H818" s="5"/>
      <c r="I818" s="5"/>
      <c r="J818" s="5"/>
      <c r="K818" s="5"/>
      <c r="L818" s="815"/>
      <c r="M818" s="1275"/>
      <c r="N818" s="815"/>
      <c r="O818" s="815"/>
      <c r="P818" s="815"/>
      <c r="Q818" s="815"/>
      <c r="R818" s="815"/>
      <c r="S818" s="815"/>
      <c r="T818" s="815"/>
      <c r="U818" s="815"/>
      <c r="V818" s="815"/>
      <c r="W818" s="5"/>
      <c r="X818" s="815"/>
      <c r="Y818" s="815"/>
      <c r="Z818" s="815"/>
      <c r="AA818" s="815"/>
      <c r="AB818" s="5"/>
      <c r="AC818" s="5"/>
      <c r="AD818" s="815"/>
      <c r="AE818" s="815"/>
      <c r="AF818" s="815"/>
      <c r="AG818" s="5"/>
      <c r="AH818" s="815"/>
      <c r="AI818" s="5"/>
      <c r="AJ818" s="5"/>
      <c r="AK818" s="5"/>
      <c r="AL818" s="5"/>
      <c r="AM818" s="5"/>
      <c r="AN818" s="5"/>
      <c r="AO818" s="5"/>
      <c r="AP818" s="5"/>
      <c r="AQ818" s="5"/>
      <c r="AR818" s="5"/>
      <c r="AS818" s="5"/>
    </row>
    <row r="819">
      <c r="A819" s="1298"/>
      <c r="B819" s="1235"/>
      <c r="C819" s="1274"/>
      <c r="D819" s="1274"/>
      <c r="E819" s="1274"/>
      <c r="F819" s="815"/>
      <c r="G819" s="972"/>
      <c r="H819" s="5"/>
      <c r="I819" s="5"/>
      <c r="J819" s="5"/>
      <c r="K819" s="5"/>
      <c r="L819" s="815"/>
      <c r="M819" s="1275"/>
      <c r="N819" s="815"/>
      <c r="O819" s="815"/>
      <c r="P819" s="815"/>
      <c r="Q819" s="815"/>
      <c r="R819" s="815"/>
      <c r="S819" s="815"/>
      <c r="T819" s="815"/>
      <c r="U819" s="815"/>
      <c r="V819" s="815"/>
      <c r="W819" s="5"/>
      <c r="X819" s="815"/>
      <c r="Y819" s="815"/>
      <c r="Z819" s="815"/>
      <c r="AA819" s="815"/>
      <c r="AB819" s="5"/>
      <c r="AC819" s="5"/>
      <c r="AD819" s="815"/>
      <c r="AE819" s="815"/>
      <c r="AF819" s="815"/>
      <c r="AG819" s="5"/>
      <c r="AH819" s="815"/>
      <c r="AI819" s="5"/>
      <c r="AJ819" s="5"/>
      <c r="AK819" s="5"/>
      <c r="AL819" s="5"/>
      <c r="AM819" s="5"/>
      <c r="AN819" s="5"/>
      <c r="AO819" s="5"/>
      <c r="AP819" s="5"/>
      <c r="AQ819" s="5"/>
      <c r="AR819" s="5"/>
      <c r="AS819" s="5"/>
    </row>
    <row r="820">
      <c r="A820" s="1298"/>
      <c r="B820" s="1235"/>
      <c r="C820" s="1274"/>
      <c r="D820" s="1274"/>
      <c r="E820" s="1274"/>
      <c r="F820" s="815"/>
      <c r="G820" s="972"/>
      <c r="H820" s="5"/>
      <c r="I820" s="5"/>
      <c r="J820" s="5"/>
      <c r="K820" s="5"/>
      <c r="L820" s="815"/>
      <c r="M820" s="1275"/>
      <c r="N820" s="815"/>
      <c r="O820" s="815"/>
      <c r="P820" s="815"/>
      <c r="Q820" s="815"/>
      <c r="R820" s="815"/>
      <c r="S820" s="815"/>
      <c r="T820" s="815"/>
      <c r="U820" s="815"/>
      <c r="V820" s="815"/>
      <c r="W820" s="5"/>
      <c r="X820" s="815"/>
      <c r="Y820" s="815"/>
      <c r="Z820" s="815"/>
      <c r="AA820" s="815"/>
      <c r="AB820" s="5"/>
      <c r="AC820" s="5"/>
      <c r="AD820" s="815"/>
      <c r="AE820" s="815"/>
      <c r="AF820" s="815"/>
      <c r="AG820" s="5"/>
      <c r="AH820" s="815"/>
      <c r="AI820" s="5"/>
      <c r="AJ820" s="5"/>
      <c r="AK820" s="5"/>
      <c r="AL820" s="5"/>
      <c r="AM820" s="5"/>
      <c r="AN820" s="5"/>
      <c r="AO820" s="5"/>
      <c r="AP820" s="5"/>
      <c r="AQ820" s="5"/>
      <c r="AR820" s="5"/>
      <c r="AS820" s="5"/>
    </row>
    <row r="821">
      <c r="A821" s="1298"/>
      <c r="B821" s="1235"/>
      <c r="C821" s="1274"/>
      <c r="D821" s="1274"/>
      <c r="E821" s="1274"/>
      <c r="F821" s="815"/>
      <c r="G821" s="972"/>
      <c r="H821" s="5"/>
      <c r="I821" s="5"/>
      <c r="J821" s="5"/>
      <c r="K821" s="5"/>
      <c r="L821" s="815"/>
      <c r="M821" s="1275"/>
      <c r="N821" s="815"/>
      <c r="O821" s="815"/>
      <c r="P821" s="815"/>
      <c r="Q821" s="815"/>
      <c r="R821" s="815"/>
      <c r="S821" s="815"/>
      <c r="T821" s="815"/>
      <c r="U821" s="815"/>
      <c r="V821" s="815"/>
      <c r="W821" s="5"/>
      <c r="X821" s="815"/>
      <c r="Y821" s="815"/>
      <c r="Z821" s="815"/>
      <c r="AA821" s="815"/>
      <c r="AB821" s="5"/>
      <c r="AC821" s="5"/>
      <c r="AD821" s="815"/>
      <c r="AE821" s="815"/>
      <c r="AF821" s="815"/>
      <c r="AG821" s="5"/>
      <c r="AH821" s="815"/>
      <c r="AI821" s="5"/>
      <c r="AJ821" s="5"/>
      <c r="AK821" s="5"/>
      <c r="AL821" s="5"/>
      <c r="AM821" s="5"/>
      <c r="AN821" s="5"/>
      <c r="AO821" s="5"/>
      <c r="AP821" s="5"/>
      <c r="AQ821" s="5"/>
      <c r="AR821" s="5"/>
      <c r="AS821" s="5"/>
    </row>
    <row r="822">
      <c r="A822" s="1298"/>
      <c r="B822" s="1235"/>
      <c r="C822" s="1274"/>
      <c r="D822" s="1274"/>
      <c r="E822" s="1274"/>
      <c r="F822" s="815"/>
      <c r="G822" s="972"/>
      <c r="H822" s="5"/>
      <c r="I822" s="5"/>
      <c r="J822" s="5"/>
      <c r="K822" s="5"/>
      <c r="L822" s="815"/>
      <c r="M822" s="1275"/>
      <c r="N822" s="815"/>
      <c r="O822" s="815"/>
      <c r="P822" s="815"/>
      <c r="Q822" s="815"/>
      <c r="R822" s="815"/>
      <c r="S822" s="815"/>
      <c r="T822" s="815"/>
      <c r="U822" s="815"/>
      <c r="V822" s="815"/>
      <c r="W822" s="5"/>
      <c r="X822" s="815"/>
      <c r="Y822" s="815"/>
      <c r="Z822" s="815"/>
      <c r="AA822" s="815"/>
      <c r="AB822" s="5"/>
      <c r="AC822" s="5"/>
      <c r="AD822" s="815"/>
      <c r="AE822" s="815"/>
      <c r="AF822" s="815"/>
      <c r="AG822" s="5"/>
      <c r="AH822" s="815"/>
      <c r="AI822" s="5"/>
      <c r="AJ822" s="5"/>
      <c r="AK822" s="5"/>
      <c r="AL822" s="5"/>
      <c r="AM822" s="5"/>
      <c r="AN822" s="5"/>
      <c r="AO822" s="5"/>
      <c r="AP822" s="5"/>
      <c r="AQ822" s="5"/>
      <c r="AR822" s="5"/>
      <c r="AS822" s="5"/>
    </row>
    <row r="823">
      <c r="A823" s="1298"/>
      <c r="B823" s="1235"/>
      <c r="C823" s="1274"/>
      <c r="D823" s="1274"/>
      <c r="E823" s="1274"/>
      <c r="F823" s="815"/>
      <c r="G823" s="972"/>
      <c r="H823" s="5"/>
      <c r="I823" s="5"/>
      <c r="J823" s="5"/>
      <c r="K823" s="5"/>
      <c r="L823" s="815"/>
      <c r="M823" s="1275"/>
      <c r="N823" s="815"/>
      <c r="O823" s="815"/>
      <c r="P823" s="815"/>
      <c r="Q823" s="815"/>
      <c r="R823" s="815"/>
      <c r="S823" s="815"/>
      <c r="T823" s="815"/>
      <c r="U823" s="815"/>
      <c r="V823" s="815"/>
      <c r="W823" s="5"/>
      <c r="X823" s="815"/>
      <c r="Y823" s="815"/>
      <c r="Z823" s="815"/>
      <c r="AA823" s="815"/>
      <c r="AB823" s="5"/>
      <c r="AC823" s="5"/>
      <c r="AD823" s="815"/>
      <c r="AE823" s="815"/>
      <c r="AF823" s="815"/>
      <c r="AG823" s="5"/>
      <c r="AH823" s="815"/>
      <c r="AI823" s="5"/>
      <c r="AJ823" s="5"/>
      <c r="AK823" s="5"/>
      <c r="AL823" s="5"/>
      <c r="AM823" s="5"/>
      <c r="AN823" s="5"/>
      <c r="AO823" s="5"/>
      <c r="AP823" s="5"/>
      <c r="AQ823" s="5"/>
      <c r="AR823" s="5"/>
      <c r="AS823" s="5"/>
    </row>
    <row r="824">
      <c r="A824" s="1298"/>
      <c r="B824" s="1235"/>
      <c r="C824" s="1274"/>
      <c r="D824" s="1274"/>
      <c r="E824" s="1274"/>
      <c r="F824" s="815"/>
      <c r="G824" s="972"/>
      <c r="H824" s="5"/>
      <c r="I824" s="5"/>
      <c r="J824" s="5"/>
      <c r="K824" s="5"/>
      <c r="L824" s="815"/>
      <c r="M824" s="1275"/>
      <c r="N824" s="815"/>
      <c r="O824" s="815"/>
      <c r="P824" s="815"/>
      <c r="Q824" s="815"/>
      <c r="R824" s="815"/>
      <c r="S824" s="815"/>
      <c r="T824" s="815"/>
      <c r="U824" s="815"/>
      <c r="V824" s="815"/>
      <c r="W824" s="5"/>
      <c r="X824" s="815"/>
      <c r="Y824" s="815"/>
      <c r="Z824" s="815"/>
      <c r="AA824" s="815"/>
      <c r="AB824" s="5"/>
      <c r="AC824" s="5"/>
      <c r="AD824" s="815"/>
      <c r="AE824" s="815"/>
      <c r="AF824" s="815"/>
      <c r="AG824" s="5"/>
      <c r="AH824" s="815"/>
      <c r="AI824" s="5"/>
      <c r="AJ824" s="5"/>
      <c r="AK824" s="5"/>
      <c r="AL824" s="5"/>
      <c r="AM824" s="5"/>
      <c r="AN824" s="5"/>
      <c r="AO824" s="5"/>
      <c r="AP824" s="5"/>
      <c r="AQ824" s="5"/>
      <c r="AR824" s="5"/>
      <c r="AS824" s="5"/>
    </row>
    <row r="825">
      <c r="A825" s="1298"/>
      <c r="B825" s="1235"/>
      <c r="C825" s="1274"/>
      <c r="D825" s="1274"/>
      <c r="E825" s="1274"/>
      <c r="F825" s="815"/>
      <c r="G825" s="972"/>
      <c r="H825" s="5"/>
      <c r="I825" s="5"/>
      <c r="J825" s="5"/>
      <c r="K825" s="5"/>
      <c r="L825" s="815"/>
      <c r="M825" s="1275"/>
      <c r="N825" s="815"/>
      <c r="O825" s="815"/>
      <c r="P825" s="815"/>
      <c r="Q825" s="815"/>
      <c r="R825" s="815"/>
      <c r="S825" s="815"/>
      <c r="T825" s="815"/>
      <c r="U825" s="815"/>
      <c r="V825" s="815"/>
      <c r="W825" s="5"/>
      <c r="X825" s="815"/>
      <c r="Y825" s="815"/>
      <c r="Z825" s="815"/>
      <c r="AA825" s="815"/>
      <c r="AB825" s="5"/>
      <c r="AC825" s="5"/>
      <c r="AD825" s="815"/>
      <c r="AE825" s="815"/>
      <c r="AF825" s="815"/>
      <c r="AG825" s="5"/>
      <c r="AH825" s="815"/>
      <c r="AI825" s="5"/>
      <c r="AJ825" s="5"/>
      <c r="AK825" s="5"/>
      <c r="AL825" s="5"/>
      <c r="AM825" s="5"/>
      <c r="AN825" s="5"/>
      <c r="AO825" s="5"/>
      <c r="AP825" s="5"/>
      <c r="AQ825" s="5"/>
      <c r="AR825" s="5"/>
      <c r="AS825" s="5"/>
    </row>
    <row r="826">
      <c r="A826" s="1298"/>
      <c r="B826" s="1235"/>
      <c r="C826" s="1274"/>
      <c r="D826" s="1274"/>
      <c r="E826" s="1274"/>
      <c r="F826" s="815"/>
      <c r="G826" s="972"/>
      <c r="H826" s="5"/>
      <c r="I826" s="5"/>
      <c r="J826" s="5"/>
      <c r="K826" s="5"/>
      <c r="L826" s="815"/>
      <c r="M826" s="1275"/>
      <c r="N826" s="815"/>
      <c r="O826" s="815"/>
      <c r="P826" s="815"/>
      <c r="Q826" s="815"/>
      <c r="R826" s="815"/>
      <c r="S826" s="815"/>
      <c r="T826" s="815"/>
      <c r="U826" s="815"/>
      <c r="V826" s="815"/>
      <c r="W826" s="5"/>
      <c r="X826" s="815"/>
      <c r="Y826" s="815"/>
      <c r="Z826" s="815"/>
      <c r="AA826" s="815"/>
      <c r="AB826" s="5"/>
      <c r="AC826" s="5"/>
      <c r="AD826" s="815"/>
      <c r="AE826" s="815"/>
      <c r="AF826" s="815"/>
      <c r="AG826" s="5"/>
      <c r="AH826" s="815"/>
      <c r="AI826" s="5"/>
      <c r="AJ826" s="5"/>
      <c r="AK826" s="5"/>
      <c r="AL826" s="5"/>
      <c r="AM826" s="5"/>
      <c r="AN826" s="5"/>
      <c r="AO826" s="5"/>
      <c r="AP826" s="5"/>
      <c r="AQ826" s="5"/>
      <c r="AR826" s="5"/>
      <c r="AS826" s="5"/>
    </row>
    <row r="827">
      <c r="A827" s="1298"/>
      <c r="B827" s="1235"/>
      <c r="C827" s="1274"/>
      <c r="D827" s="1274"/>
      <c r="E827" s="1274"/>
      <c r="F827" s="815"/>
      <c r="G827" s="972"/>
      <c r="H827" s="5"/>
      <c r="I827" s="5"/>
      <c r="J827" s="5"/>
      <c r="K827" s="5"/>
      <c r="L827" s="815"/>
      <c r="M827" s="1275"/>
      <c r="N827" s="815"/>
      <c r="O827" s="815"/>
      <c r="P827" s="815"/>
      <c r="Q827" s="815"/>
      <c r="R827" s="815"/>
      <c r="S827" s="815"/>
      <c r="T827" s="815"/>
      <c r="U827" s="815"/>
      <c r="V827" s="815"/>
      <c r="W827" s="5"/>
      <c r="X827" s="815"/>
      <c r="Y827" s="815"/>
      <c r="Z827" s="815"/>
      <c r="AA827" s="815"/>
      <c r="AB827" s="5"/>
      <c r="AC827" s="5"/>
      <c r="AD827" s="815"/>
      <c r="AE827" s="815"/>
      <c r="AF827" s="815"/>
      <c r="AG827" s="5"/>
      <c r="AH827" s="815"/>
      <c r="AI827" s="5"/>
      <c r="AJ827" s="5"/>
      <c r="AK827" s="5"/>
      <c r="AL827" s="5"/>
      <c r="AM827" s="5"/>
      <c r="AN827" s="5"/>
      <c r="AO827" s="5"/>
      <c r="AP827" s="5"/>
      <c r="AQ827" s="5"/>
      <c r="AR827" s="5"/>
      <c r="AS827" s="5"/>
    </row>
    <row r="828">
      <c r="A828" s="1298"/>
      <c r="B828" s="1235"/>
      <c r="C828" s="1274"/>
      <c r="D828" s="1274"/>
      <c r="E828" s="1274"/>
      <c r="F828" s="815"/>
      <c r="G828" s="972"/>
      <c r="H828" s="5"/>
      <c r="I828" s="5"/>
      <c r="J828" s="5"/>
      <c r="K828" s="5"/>
      <c r="L828" s="815"/>
      <c r="M828" s="1275"/>
      <c r="N828" s="815"/>
      <c r="O828" s="815"/>
      <c r="P828" s="815"/>
      <c r="Q828" s="815"/>
      <c r="R828" s="815"/>
      <c r="S828" s="815"/>
      <c r="T828" s="815"/>
      <c r="U828" s="815"/>
      <c r="V828" s="815"/>
      <c r="W828" s="5"/>
      <c r="X828" s="815"/>
      <c r="Y828" s="815"/>
      <c r="Z828" s="815"/>
      <c r="AA828" s="815"/>
      <c r="AB828" s="5"/>
      <c r="AC828" s="5"/>
      <c r="AD828" s="815"/>
      <c r="AE828" s="815"/>
      <c r="AF828" s="815"/>
      <c r="AG828" s="5"/>
      <c r="AH828" s="815"/>
      <c r="AI828" s="5"/>
      <c r="AJ828" s="5"/>
      <c r="AK828" s="5"/>
      <c r="AL828" s="5"/>
      <c r="AM828" s="5"/>
      <c r="AN828" s="5"/>
      <c r="AO828" s="5"/>
      <c r="AP828" s="5"/>
      <c r="AQ828" s="5"/>
      <c r="AR828" s="5"/>
      <c r="AS828" s="5"/>
    </row>
    <row r="829">
      <c r="A829" s="1298"/>
      <c r="B829" s="1235"/>
      <c r="C829" s="1274"/>
      <c r="D829" s="1274"/>
      <c r="E829" s="1274"/>
      <c r="F829" s="815"/>
      <c r="G829" s="972"/>
      <c r="H829" s="5"/>
      <c r="I829" s="5"/>
      <c r="J829" s="5"/>
      <c r="K829" s="5"/>
      <c r="L829" s="815"/>
      <c r="M829" s="1275"/>
      <c r="N829" s="815"/>
      <c r="O829" s="815"/>
      <c r="P829" s="815"/>
      <c r="Q829" s="815"/>
      <c r="R829" s="815"/>
      <c r="S829" s="815"/>
      <c r="T829" s="815"/>
      <c r="U829" s="815"/>
      <c r="V829" s="815"/>
      <c r="W829" s="5"/>
      <c r="X829" s="815"/>
      <c r="Y829" s="815"/>
      <c r="Z829" s="815"/>
      <c r="AA829" s="815"/>
      <c r="AB829" s="5"/>
      <c r="AC829" s="5"/>
      <c r="AD829" s="815"/>
      <c r="AE829" s="815"/>
      <c r="AF829" s="815"/>
      <c r="AG829" s="5"/>
      <c r="AH829" s="815"/>
      <c r="AI829" s="5"/>
      <c r="AJ829" s="5"/>
      <c r="AK829" s="5"/>
      <c r="AL829" s="5"/>
      <c r="AM829" s="5"/>
      <c r="AN829" s="5"/>
      <c r="AO829" s="5"/>
      <c r="AP829" s="5"/>
      <c r="AQ829" s="5"/>
      <c r="AR829" s="5"/>
      <c r="AS829" s="5"/>
    </row>
    <row r="830">
      <c r="A830" s="1298"/>
      <c r="B830" s="1235"/>
      <c r="C830" s="1274"/>
      <c r="D830" s="1274"/>
      <c r="E830" s="1274"/>
      <c r="F830" s="815"/>
      <c r="G830" s="972"/>
      <c r="H830" s="5"/>
      <c r="I830" s="5"/>
      <c r="J830" s="5"/>
      <c r="K830" s="5"/>
      <c r="L830" s="815"/>
      <c r="M830" s="1275"/>
      <c r="N830" s="815"/>
      <c r="O830" s="815"/>
      <c r="P830" s="815"/>
      <c r="Q830" s="815"/>
      <c r="R830" s="815"/>
      <c r="S830" s="815"/>
      <c r="T830" s="815"/>
      <c r="U830" s="815"/>
      <c r="V830" s="815"/>
      <c r="W830" s="5"/>
      <c r="X830" s="815"/>
      <c r="Y830" s="815"/>
      <c r="Z830" s="815"/>
      <c r="AA830" s="815"/>
      <c r="AB830" s="5"/>
      <c r="AC830" s="5"/>
      <c r="AD830" s="815"/>
      <c r="AE830" s="815"/>
      <c r="AF830" s="815"/>
      <c r="AG830" s="5"/>
      <c r="AH830" s="815"/>
      <c r="AI830" s="5"/>
      <c r="AJ830" s="5"/>
      <c r="AK830" s="5"/>
      <c r="AL830" s="5"/>
      <c r="AM830" s="5"/>
      <c r="AN830" s="5"/>
      <c r="AO830" s="5"/>
      <c r="AP830" s="5"/>
      <c r="AQ830" s="5"/>
      <c r="AR830" s="5"/>
      <c r="AS830" s="5"/>
    </row>
    <row r="831">
      <c r="A831" s="1298"/>
      <c r="B831" s="1235"/>
      <c r="C831" s="1274"/>
      <c r="D831" s="1274"/>
      <c r="E831" s="1274"/>
      <c r="F831" s="815"/>
      <c r="G831" s="972"/>
      <c r="H831" s="5"/>
      <c r="I831" s="5"/>
      <c r="J831" s="5"/>
      <c r="K831" s="5"/>
      <c r="L831" s="815"/>
      <c r="M831" s="1275"/>
      <c r="N831" s="815"/>
      <c r="O831" s="815"/>
      <c r="P831" s="815"/>
      <c r="Q831" s="815"/>
      <c r="R831" s="815"/>
      <c r="S831" s="815"/>
      <c r="T831" s="815"/>
      <c r="U831" s="815"/>
      <c r="V831" s="815"/>
      <c r="W831" s="5"/>
      <c r="X831" s="815"/>
      <c r="Y831" s="815"/>
      <c r="Z831" s="815"/>
      <c r="AA831" s="815"/>
      <c r="AB831" s="5"/>
      <c r="AC831" s="5"/>
      <c r="AD831" s="815"/>
      <c r="AE831" s="815"/>
      <c r="AF831" s="815"/>
      <c r="AG831" s="5"/>
      <c r="AH831" s="815"/>
      <c r="AI831" s="5"/>
      <c r="AJ831" s="5"/>
      <c r="AK831" s="5"/>
      <c r="AL831" s="5"/>
      <c r="AM831" s="5"/>
      <c r="AN831" s="5"/>
      <c r="AO831" s="5"/>
      <c r="AP831" s="5"/>
      <c r="AQ831" s="5"/>
      <c r="AR831" s="5"/>
      <c r="AS831" s="5"/>
    </row>
    <row r="832">
      <c r="A832" s="1298"/>
      <c r="B832" s="1235"/>
      <c r="C832" s="1274"/>
      <c r="D832" s="1274"/>
      <c r="E832" s="1274"/>
      <c r="F832" s="815"/>
      <c r="G832" s="972"/>
      <c r="H832" s="5"/>
      <c r="I832" s="5"/>
      <c r="J832" s="5"/>
      <c r="K832" s="5"/>
      <c r="L832" s="815"/>
      <c r="M832" s="1275"/>
      <c r="N832" s="815"/>
      <c r="O832" s="815"/>
      <c r="P832" s="815"/>
      <c r="Q832" s="815"/>
      <c r="R832" s="815"/>
      <c r="S832" s="815"/>
      <c r="T832" s="815"/>
      <c r="U832" s="815"/>
      <c r="V832" s="815"/>
      <c r="W832" s="5"/>
      <c r="X832" s="815"/>
      <c r="Y832" s="815"/>
      <c r="Z832" s="815"/>
      <c r="AA832" s="815"/>
      <c r="AB832" s="5"/>
      <c r="AC832" s="5"/>
      <c r="AD832" s="815"/>
      <c r="AE832" s="815"/>
      <c r="AF832" s="815"/>
      <c r="AG832" s="5"/>
      <c r="AH832" s="815"/>
      <c r="AI832" s="5"/>
      <c r="AJ832" s="5"/>
      <c r="AK832" s="5"/>
      <c r="AL832" s="5"/>
      <c r="AM832" s="5"/>
      <c r="AN832" s="5"/>
      <c r="AO832" s="5"/>
      <c r="AP832" s="5"/>
      <c r="AQ832" s="5"/>
      <c r="AR832" s="5"/>
      <c r="AS832" s="5"/>
    </row>
    <row r="833">
      <c r="A833" s="1298"/>
      <c r="B833" s="1235"/>
      <c r="C833" s="1274"/>
      <c r="D833" s="1274"/>
      <c r="E833" s="1274"/>
      <c r="F833" s="815"/>
      <c r="G833" s="972"/>
      <c r="H833" s="5"/>
      <c r="I833" s="5"/>
      <c r="J833" s="5"/>
      <c r="K833" s="5"/>
      <c r="L833" s="815"/>
      <c r="M833" s="1275"/>
      <c r="N833" s="815"/>
      <c r="O833" s="815"/>
      <c r="P833" s="815"/>
      <c r="Q833" s="815"/>
      <c r="R833" s="815"/>
      <c r="S833" s="815"/>
      <c r="T833" s="815"/>
      <c r="U833" s="815"/>
      <c r="V833" s="815"/>
      <c r="W833" s="5"/>
      <c r="X833" s="815"/>
      <c r="Y833" s="815"/>
      <c r="Z833" s="815"/>
      <c r="AA833" s="815"/>
      <c r="AB833" s="5"/>
      <c r="AC833" s="5"/>
      <c r="AD833" s="815"/>
      <c r="AE833" s="815"/>
      <c r="AF833" s="815"/>
      <c r="AG833" s="5"/>
      <c r="AH833" s="815"/>
      <c r="AI833" s="5"/>
      <c r="AJ833" s="5"/>
      <c r="AK833" s="5"/>
      <c r="AL833" s="5"/>
      <c r="AM833" s="5"/>
      <c r="AN833" s="5"/>
      <c r="AO833" s="5"/>
      <c r="AP833" s="5"/>
      <c r="AQ833" s="5"/>
      <c r="AR833" s="5"/>
      <c r="AS833" s="5"/>
    </row>
    <row r="834">
      <c r="A834" s="1298"/>
      <c r="B834" s="1235"/>
      <c r="C834" s="1274"/>
      <c r="D834" s="1274"/>
      <c r="E834" s="1274"/>
      <c r="F834" s="815"/>
      <c r="G834" s="972"/>
      <c r="H834" s="5"/>
      <c r="I834" s="5"/>
      <c r="J834" s="5"/>
      <c r="K834" s="5"/>
      <c r="L834" s="815"/>
      <c r="M834" s="1275"/>
      <c r="N834" s="815"/>
      <c r="O834" s="815"/>
      <c r="P834" s="815"/>
      <c r="Q834" s="815"/>
      <c r="R834" s="815"/>
      <c r="S834" s="815"/>
      <c r="T834" s="815"/>
      <c r="U834" s="815"/>
      <c r="V834" s="815"/>
      <c r="W834" s="5"/>
      <c r="X834" s="815"/>
      <c r="Y834" s="815"/>
      <c r="Z834" s="815"/>
      <c r="AA834" s="815"/>
      <c r="AB834" s="5"/>
      <c r="AC834" s="5"/>
      <c r="AD834" s="815"/>
      <c r="AE834" s="815"/>
      <c r="AF834" s="815"/>
      <c r="AG834" s="5"/>
      <c r="AH834" s="815"/>
      <c r="AI834" s="5"/>
      <c r="AJ834" s="5"/>
      <c r="AK834" s="5"/>
      <c r="AL834" s="5"/>
      <c r="AM834" s="5"/>
      <c r="AN834" s="5"/>
      <c r="AO834" s="5"/>
      <c r="AP834" s="5"/>
      <c r="AQ834" s="5"/>
      <c r="AR834" s="5"/>
      <c r="AS834" s="5"/>
    </row>
    <row r="835">
      <c r="A835" s="1298"/>
      <c r="B835" s="1235"/>
      <c r="C835" s="1274"/>
      <c r="D835" s="1274"/>
      <c r="E835" s="1274"/>
      <c r="F835" s="815"/>
      <c r="G835" s="972"/>
      <c r="H835" s="5"/>
      <c r="I835" s="5"/>
      <c r="J835" s="5"/>
      <c r="K835" s="5"/>
      <c r="L835" s="815"/>
      <c r="M835" s="1275"/>
      <c r="N835" s="815"/>
      <c r="O835" s="815"/>
      <c r="P835" s="815"/>
      <c r="Q835" s="815"/>
      <c r="R835" s="815"/>
      <c r="S835" s="815"/>
      <c r="T835" s="815"/>
      <c r="U835" s="815"/>
      <c r="V835" s="815"/>
      <c r="W835" s="5"/>
      <c r="X835" s="815"/>
      <c r="Y835" s="815"/>
      <c r="Z835" s="815"/>
      <c r="AA835" s="815"/>
      <c r="AB835" s="5"/>
      <c r="AC835" s="5"/>
      <c r="AD835" s="815"/>
      <c r="AE835" s="815"/>
      <c r="AF835" s="815"/>
      <c r="AG835" s="5"/>
      <c r="AH835" s="815"/>
      <c r="AI835" s="5"/>
      <c r="AJ835" s="5"/>
      <c r="AK835" s="5"/>
      <c r="AL835" s="5"/>
      <c r="AM835" s="5"/>
      <c r="AN835" s="5"/>
      <c r="AO835" s="5"/>
      <c r="AP835" s="5"/>
      <c r="AQ835" s="5"/>
      <c r="AR835" s="5"/>
      <c r="AS835" s="5"/>
    </row>
    <row r="836">
      <c r="A836" s="1298"/>
      <c r="B836" s="1235"/>
      <c r="C836" s="1274"/>
      <c r="D836" s="1274"/>
      <c r="E836" s="1274"/>
      <c r="F836" s="815"/>
      <c r="G836" s="972"/>
      <c r="H836" s="5"/>
      <c r="I836" s="5"/>
      <c r="J836" s="5"/>
      <c r="K836" s="5"/>
      <c r="L836" s="815"/>
      <c r="M836" s="1275"/>
      <c r="N836" s="815"/>
      <c r="O836" s="815"/>
      <c r="P836" s="815"/>
      <c r="Q836" s="815"/>
      <c r="R836" s="815"/>
      <c r="S836" s="815"/>
      <c r="T836" s="815"/>
      <c r="U836" s="815"/>
      <c r="V836" s="815"/>
      <c r="W836" s="5"/>
      <c r="X836" s="815"/>
      <c r="Y836" s="815"/>
      <c r="Z836" s="815"/>
      <c r="AA836" s="815"/>
      <c r="AB836" s="5"/>
      <c r="AC836" s="5"/>
      <c r="AD836" s="815"/>
      <c r="AE836" s="815"/>
      <c r="AF836" s="815"/>
      <c r="AG836" s="5"/>
      <c r="AH836" s="815"/>
      <c r="AI836" s="5"/>
      <c r="AJ836" s="5"/>
      <c r="AK836" s="5"/>
      <c r="AL836" s="5"/>
      <c r="AM836" s="5"/>
      <c r="AN836" s="5"/>
      <c r="AO836" s="5"/>
      <c r="AP836" s="5"/>
      <c r="AQ836" s="5"/>
      <c r="AR836" s="5"/>
      <c r="AS836" s="5"/>
    </row>
    <row r="837">
      <c r="A837" s="1298"/>
      <c r="B837" s="1235"/>
      <c r="C837" s="1274"/>
      <c r="D837" s="1274"/>
      <c r="E837" s="1274"/>
      <c r="F837" s="815"/>
      <c r="G837" s="972"/>
      <c r="H837" s="5"/>
      <c r="I837" s="5"/>
      <c r="J837" s="5"/>
      <c r="K837" s="5"/>
      <c r="L837" s="815"/>
      <c r="M837" s="1275"/>
      <c r="N837" s="815"/>
      <c r="O837" s="815"/>
      <c r="P837" s="815"/>
      <c r="Q837" s="815"/>
      <c r="R837" s="815"/>
      <c r="S837" s="815"/>
      <c r="T837" s="815"/>
      <c r="U837" s="815"/>
      <c r="V837" s="815"/>
      <c r="W837" s="5"/>
      <c r="X837" s="815"/>
      <c r="Y837" s="815"/>
      <c r="Z837" s="815"/>
      <c r="AA837" s="815"/>
      <c r="AB837" s="5"/>
      <c r="AC837" s="5"/>
      <c r="AD837" s="815"/>
      <c r="AE837" s="815"/>
      <c r="AF837" s="815"/>
      <c r="AG837" s="5"/>
      <c r="AH837" s="815"/>
      <c r="AI837" s="5"/>
      <c r="AJ837" s="5"/>
      <c r="AK837" s="5"/>
      <c r="AL837" s="5"/>
      <c r="AM837" s="5"/>
      <c r="AN837" s="5"/>
      <c r="AO837" s="5"/>
      <c r="AP837" s="5"/>
      <c r="AQ837" s="5"/>
      <c r="AR837" s="5"/>
      <c r="AS837" s="5"/>
    </row>
    <row r="838">
      <c r="A838" s="1298"/>
      <c r="B838" s="1235"/>
      <c r="C838" s="1274"/>
      <c r="D838" s="1274"/>
      <c r="E838" s="1274"/>
      <c r="F838" s="815"/>
      <c r="G838" s="972"/>
      <c r="H838" s="5"/>
      <c r="I838" s="5"/>
      <c r="J838" s="5"/>
      <c r="K838" s="5"/>
      <c r="L838" s="815"/>
      <c r="M838" s="1275"/>
      <c r="N838" s="815"/>
      <c r="O838" s="815"/>
      <c r="P838" s="815"/>
      <c r="Q838" s="815"/>
      <c r="R838" s="815"/>
      <c r="S838" s="815"/>
      <c r="T838" s="815"/>
      <c r="U838" s="815"/>
      <c r="V838" s="815"/>
      <c r="W838" s="5"/>
      <c r="X838" s="815"/>
      <c r="Y838" s="815"/>
      <c r="Z838" s="815"/>
      <c r="AA838" s="815"/>
      <c r="AB838" s="5"/>
      <c r="AC838" s="5"/>
      <c r="AD838" s="815"/>
      <c r="AE838" s="815"/>
      <c r="AF838" s="815"/>
      <c r="AG838" s="5"/>
      <c r="AH838" s="815"/>
      <c r="AI838" s="5"/>
      <c r="AJ838" s="5"/>
      <c r="AK838" s="5"/>
      <c r="AL838" s="5"/>
      <c r="AM838" s="5"/>
      <c r="AN838" s="5"/>
      <c r="AO838" s="5"/>
      <c r="AP838" s="5"/>
      <c r="AQ838" s="5"/>
      <c r="AR838" s="5"/>
      <c r="AS838" s="5"/>
    </row>
    <row r="839">
      <c r="A839" s="1298"/>
      <c r="B839" s="1235"/>
      <c r="C839" s="1274"/>
      <c r="D839" s="1274"/>
      <c r="E839" s="1274"/>
      <c r="F839" s="815"/>
      <c r="G839" s="972"/>
      <c r="H839" s="5"/>
      <c r="I839" s="5"/>
      <c r="J839" s="5"/>
      <c r="K839" s="5"/>
      <c r="L839" s="815"/>
      <c r="M839" s="1275"/>
      <c r="N839" s="815"/>
      <c r="O839" s="815"/>
      <c r="P839" s="815"/>
      <c r="Q839" s="815"/>
      <c r="R839" s="815"/>
      <c r="S839" s="815"/>
      <c r="T839" s="815"/>
      <c r="U839" s="815"/>
      <c r="V839" s="815"/>
      <c r="W839" s="5"/>
      <c r="X839" s="815"/>
      <c r="Y839" s="815"/>
      <c r="Z839" s="815"/>
      <c r="AA839" s="815"/>
      <c r="AB839" s="5"/>
      <c r="AC839" s="5"/>
      <c r="AD839" s="815"/>
      <c r="AE839" s="815"/>
      <c r="AF839" s="815"/>
      <c r="AG839" s="5"/>
      <c r="AH839" s="815"/>
      <c r="AI839" s="5"/>
      <c r="AJ839" s="5"/>
      <c r="AK839" s="5"/>
      <c r="AL839" s="5"/>
      <c r="AM839" s="5"/>
      <c r="AN839" s="5"/>
      <c r="AO839" s="5"/>
      <c r="AP839" s="5"/>
      <c r="AQ839" s="5"/>
      <c r="AR839" s="5"/>
      <c r="AS839" s="5"/>
    </row>
    <row r="840">
      <c r="A840" s="1298"/>
      <c r="B840" s="1235"/>
      <c r="C840" s="1274"/>
      <c r="D840" s="1274"/>
      <c r="E840" s="1274"/>
      <c r="F840" s="815"/>
      <c r="G840" s="972"/>
      <c r="H840" s="5"/>
      <c r="I840" s="5"/>
      <c r="J840" s="5"/>
      <c r="K840" s="5"/>
      <c r="L840" s="815"/>
      <c r="M840" s="1275"/>
      <c r="N840" s="815"/>
      <c r="O840" s="815"/>
      <c r="P840" s="815"/>
      <c r="Q840" s="815"/>
      <c r="R840" s="815"/>
      <c r="S840" s="815"/>
      <c r="T840" s="815"/>
      <c r="U840" s="815"/>
      <c r="V840" s="815"/>
      <c r="W840" s="5"/>
      <c r="X840" s="815"/>
      <c r="Y840" s="815"/>
      <c r="Z840" s="815"/>
      <c r="AA840" s="815"/>
      <c r="AB840" s="5"/>
      <c r="AC840" s="5"/>
      <c r="AD840" s="815"/>
      <c r="AE840" s="815"/>
      <c r="AF840" s="815"/>
      <c r="AG840" s="5"/>
      <c r="AH840" s="815"/>
      <c r="AI840" s="5"/>
      <c r="AJ840" s="5"/>
      <c r="AK840" s="5"/>
      <c r="AL840" s="5"/>
      <c r="AM840" s="5"/>
      <c r="AN840" s="5"/>
      <c r="AO840" s="5"/>
      <c r="AP840" s="5"/>
      <c r="AQ840" s="5"/>
      <c r="AR840" s="5"/>
      <c r="AS840" s="5"/>
    </row>
    <row r="841">
      <c r="A841" s="1298"/>
      <c r="B841" s="1235"/>
      <c r="C841" s="1274"/>
      <c r="D841" s="1274"/>
      <c r="E841" s="1274"/>
      <c r="F841" s="815"/>
      <c r="G841" s="972"/>
      <c r="H841" s="5"/>
      <c r="I841" s="5"/>
      <c r="J841" s="5"/>
      <c r="K841" s="5"/>
      <c r="L841" s="815"/>
      <c r="M841" s="1275"/>
      <c r="N841" s="815"/>
      <c r="O841" s="815"/>
      <c r="P841" s="815"/>
      <c r="Q841" s="815"/>
      <c r="R841" s="815"/>
      <c r="S841" s="815"/>
      <c r="T841" s="815"/>
      <c r="U841" s="815"/>
      <c r="V841" s="815"/>
      <c r="W841" s="5"/>
      <c r="X841" s="815"/>
      <c r="Y841" s="815"/>
      <c r="Z841" s="815"/>
      <c r="AA841" s="815"/>
      <c r="AB841" s="5"/>
      <c r="AC841" s="5"/>
      <c r="AD841" s="815"/>
      <c r="AE841" s="815"/>
      <c r="AF841" s="815"/>
      <c r="AG841" s="5"/>
      <c r="AH841" s="815"/>
      <c r="AI841" s="5"/>
      <c r="AJ841" s="5"/>
      <c r="AK841" s="5"/>
      <c r="AL841" s="5"/>
      <c r="AM841" s="5"/>
      <c r="AN841" s="5"/>
      <c r="AO841" s="5"/>
      <c r="AP841" s="5"/>
      <c r="AQ841" s="5"/>
      <c r="AR841" s="5"/>
      <c r="AS841" s="5"/>
    </row>
    <row r="842">
      <c r="A842" s="1298"/>
      <c r="B842" s="1235"/>
      <c r="C842" s="1274"/>
      <c r="D842" s="1274"/>
      <c r="E842" s="1274"/>
      <c r="F842" s="815"/>
      <c r="G842" s="972"/>
      <c r="H842" s="5"/>
      <c r="I842" s="5"/>
      <c r="J842" s="5"/>
      <c r="K842" s="5"/>
      <c r="L842" s="815"/>
      <c r="M842" s="1275"/>
      <c r="N842" s="815"/>
      <c r="O842" s="815"/>
      <c r="P842" s="815"/>
      <c r="Q842" s="815"/>
      <c r="R842" s="815"/>
      <c r="S842" s="815"/>
      <c r="T842" s="815"/>
      <c r="U842" s="815"/>
      <c r="V842" s="815"/>
      <c r="W842" s="5"/>
      <c r="X842" s="815"/>
      <c r="Y842" s="815"/>
      <c r="Z842" s="815"/>
      <c r="AA842" s="815"/>
      <c r="AB842" s="5"/>
      <c r="AC842" s="5"/>
      <c r="AD842" s="815"/>
      <c r="AE842" s="815"/>
      <c r="AF842" s="815"/>
      <c r="AG842" s="5"/>
      <c r="AH842" s="815"/>
      <c r="AI842" s="5"/>
      <c r="AJ842" s="5"/>
      <c r="AK842" s="5"/>
      <c r="AL842" s="5"/>
      <c r="AM842" s="5"/>
      <c r="AN842" s="5"/>
      <c r="AO842" s="5"/>
      <c r="AP842" s="5"/>
      <c r="AQ842" s="5"/>
      <c r="AR842" s="5"/>
      <c r="AS842" s="5"/>
    </row>
    <row r="843">
      <c r="A843" s="1298"/>
      <c r="B843" s="1235"/>
      <c r="C843" s="1274"/>
      <c r="D843" s="1274"/>
      <c r="E843" s="1274"/>
      <c r="F843" s="815"/>
      <c r="G843" s="972"/>
      <c r="H843" s="5"/>
      <c r="I843" s="5"/>
      <c r="J843" s="5"/>
      <c r="K843" s="5"/>
      <c r="L843" s="815"/>
      <c r="M843" s="1275"/>
      <c r="N843" s="815"/>
      <c r="O843" s="815"/>
      <c r="P843" s="815"/>
      <c r="Q843" s="815"/>
      <c r="R843" s="815"/>
      <c r="S843" s="815"/>
      <c r="T843" s="815"/>
      <c r="U843" s="815"/>
      <c r="V843" s="815"/>
      <c r="W843" s="5"/>
      <c r="X843" s="815"/>
      <c r="Y843" s="815"/>
      <c r="Z843" s="815"/>
      <c r="AA843" s="815"/>
      <c r="AB843" s="5"/>
      <c r="AC843" s="5"/>
      <c r="AD843" s="815"/>
      <c r="AE843" s="815"/>
      <c r="AF843" s="815"/>
      <c r="AG843" s="5"/>
      <c r="AH843" s="815"/>
      <c r="AI843" s="5"/>
      <c r="AJ843" s="5"/>
      <c r="AK843" s="5"/>
      <c r="AL843" s="5"/>
      <c r="AM843" s="5"/>
      <c r="AN843" s="5"/>
      <c r="AO843" s="5"/>
      <c r="AP843" s="5"/>
      <c r="AQ843" s="5"/>
      <c r="AR843" s="5"/>
      <c r="AS843" s="5"/>
    </row>
    <row r="844">
      <c r="A844" s="1298"/>
      <c r="B844" s="1235"/>
      <c r="C844" s="1274"/>
      <c r="D844" s="1274"/>
      <c r="E844" s="1274"/>
      <c r="F844" s="815"/>
      <c r="G844" s="972"/>
      <c r="H844" s="5"/>
      <c r="I844" s="5"/>
      <c r="J844" s="5"/>
      <c r="K844" s="5"/>
      <c r="L844" s="815"/>
      <c r="M844" s="1275"/>
      <c r="N844" s="815"/>
      <c r="O844" s="815"/>
      <c r="P844" s="815"/>
      <c r="Q844" s="815"/>
      <c r="R844" s="815"/>
      <c r="S844" s="815"/>
      <c r="T844" s="815"/>
      <c r="U844" s="815"/>
      <c r="V844" s="815"/>
      <c r="W844" s="5"/>
      <c r="X844" s="815"/>
      <c r="Y844" s="815"/>
      <c r="Z844" s="815"/>
      <c r="AA844" s="815"/>
      <c r="AB844" s="5"/>
      <c r="AC844" s="5"/>
      <c r="AD844" s="815"/>
      <c r="AE844" s="815"/>
      <c r="AF844" s="815"/>
      <c r="AG844" s="5"/>
      <c r="AH844" s="815"/>
      <c r="AI844" s="5"/>
      <c r="AJ844" s="5"/>
      <c r="AK844" s="5"/>
      <c r="AL844" s="5"/>
      <c r="AM844" s="5"/>
      <c r="AN844" s="5"/>
      <c r="AO844" s="5"/>
      <c r="AP844" s="5"/>
      <c r="AQ844" s="5"/>
      <c r="AR844" s="5"/>
      <c r="AS844" s="5"/>
    </row>
    <row r="845">
      <c r="A845" s="1298"/>
      <c r="B845" s="1235"/>
      <c r="C845" s="1274"/>
      <c r="D845" s="1274"/>
      <c r="E845" s="1274"/>
      <c r="F845" s="815"/>
      <c r="G845" s="972"/>
      <c r="H845" s="5"/>
      <c r="I845" s="5"/>
      <c r="J845" s="5"/>
      <c r="K845" s="5"/>
      <c r="L845" s="815"/>
      <c r="M845" s="1275"/>
      <c r="N845" s="815"/>
      <c r="O845" s="815"/>
      <c r="P845" s="815"/>
      <c r="Q845" s="815"/>
      <c r="R845" s="815"/>
      <c r="S845" s="815"/>
      <c r="T845" s="815"/>
      <c r="U845" s="815"/>
      <c r="V845" s="815"/>
      <c r="W845" s="5"/>
      <c r="X845" s="815"/>
      <c r="Y845" s="815"/>
      <c r="Z845" s="815"/>
      <c r="AA845" s="815"/>
      <c r="AB845" s="5"/>
      <c r="AC845" s="5"/>
      <c r="AD845" s="815"/>
      <c r="AE845" s="815"/>
      <c r="AF845" s="815"/>
      <c r="AG845" s="5"/>
      <c r="AH845" s="815"/>
      <c r="AI845" s="5"/>
      <c r="AJ845" s="5"/>
      <c r="AK845" s="5"/>
      <c r="AL845" s="5"/>
      <c r="AM845" s="5"/>
      <c r="AN845" s="5"/>
      <c r="AO845" s="5"/>
      <c r="AP845" s="5"/>
      <c r="AQ845" s="5"/>
      <c r="AR845" s="5"/>
      <c r="AS845" s="5"/>
    </row>
    <row r="846">
      <c r="A846" s="1298"/>
      <c r="B846" s="1235"/>
      <c r="C846" s="1274"/>
      <c r="D846" s="1274"/>
      <c r="E846" s="1274"/>
      <c r="F846" s="815"/>
      <c r="G846" s="972"/>
      <c r="H846" s="5"/>
      <c r="I846" s="5"/>
      <c r="J846" s="5"/>
      <c r="K846" s="5"/>
      <c r="L846" s="815"/>
      <c r="M846" s="1275"/>
      <c r="N846" s="815"/>
      <c r="O846" s="815"/>
      <c r="P846" s="815"/>
      <c r="Q846" s="815"/>
      <c r="R846" s="815"/>
      <c r="S846" s="815"/>
      <c r="T846" s="815"/>
      <c r="U846" s="815"/>
      <c r="V846" s="815"/>
      <c r="W846" s="5"/>
      <c r="X846" s="815"/>
      <c r="Y846" s="815"/>
      <c r="Z846" s="815"/>
      <c r="AA846" s="815"/>
      <c r="AB846" s="5"/>
      <c r="AC846" s="5"/>
      <c r="AD846" s="815"/>
      <c r="AE846" s="815"/>
      <c r="AF846" s="815"/>
      <c r="AG846" s="5"/>
      <c r="AH846" s="815"/>
      <c r="AI846" s="5"/>
      <c r="AJ846" s="5"/>
      <c r="AK846" s="5"/>
      <c r="AL846" s="5"/>
      <c r="AM846" s="5"/>
      <c r="AN846" s="5"/>
      <c r="AO846" s="5"/>
      <c r="AP846" s="5"/>
      <c r="AQ846" s="5"/>
      <c r="AR846" s="5"/>
      <c r="AS846" s="5"/>
    </row>
    <row r="847">
      <c r="A847" s="1298"/>
      <c r="B847" s="1235"/>
      <c r="C847" s="1274"/>
      <c r="D847" s="1274"/>
      <c r="E847" s="1274"/>
      <c r="F847" s="815"/>
      <c r="G847" s="972"/>
      <c r="H847" s="5"/>
      <c r="I847" s="5"/>
      <c r="J847" s="5"/>
      <c r="K847" s="5"/>
      <c r="L847" s="815"/>
      <c r="M847" s="1275"/>
      <c r="N847" s="815"/>
      <c r="O847" s="815"/>
      <c r="P847" s="815"/>
      <c r="Q847" s="815"/>
      <c r="R847" s="815"/>
      <c r="S847" s="815"/>
      <c r="T847" s="815"/>
      <c r="U847" s="815"/>
      <c r="V847" s="815"/>
      <c r="W847" s="5"/>
      <c r="X847" s="815"/>
      <c r="Y847" s="815"/>
      <c r="Z847" s="815"/>
      <c r="AA847" s="815"/>
      <c r="AB847" s="5"/>
      <c r="AC847" s="5"/>
      <c r="AD847" s="815"/>
      <c r="AE847" s="815"/>
      <c r="AF847" s="815"/>
      <c r="AG847" s="5"/>
      <c r="AH847" s="815"/>
      <c r="AI847" s="5"/>
      <c r="AJ847" s="5"/>
      <c r="AK847" s="5"/>
      <c r="AL847" s="5"/>
      <c r="AM847" s="5"/>
      <c r="AN847" s="5"/>
      <c r="AO847" s="5"/>
      <c r="AP847" s="5"/>
      <c r="AQ847" s="5"/>
      <c r="AR847" s="5"/>
      <c r="AS847" s="5"/>
    </row>
    <row r="848">
      <c r="A848" s="1298"/>
      <c r="B848" s="1235"/>
      <c r="C848" s="1274"/>
      <c r="D848" s="1274"/>
      <c r="E848" s="1274"/>
      <c r="F848" s="815"/>
      <c r="G848" s="972"/>
      <c r="H848" s="5"/>
      <c r="I848" s="5"/>
      <c r="J848" s="5"/>
      <c r="K848" s="5"/>
      <c r="L848" s="815"/>
      <c r="M848" s="1275"/>
      <c r="N848" s="815"/>
      <c r="O848" s="815"/>
      <c r="P848" s="815"/>
      <c r="Q848" s="815"/>
      <c r="R848" s="815"/>
      <c r="S848" s="815"/>
      <c r="T848" s="815"/>
      <c r="U848" s="815"/>
      <c r="V848" s="815"/>
      <c r="W848" s="5"/>
      <c r="X848" s="815"/>
      <c r="Y848" s="815"/>
      <c r="Z848" s="815"/>
      <c r="AA848" s="815"/>
      <c r="AB848" s="5"/>
      <c r="AC848" s="5"/>
      <c r="AD848" s="815"/>
      <c r="AE848" s="815"/>
      <c r="AF848" s="815"/>
      <c r="AG848" s="5"/>
      <c r="AH848" s="815"/>
      <c r="AI848" s="5"/>
      <c r="AJ848" s="5"/>
      <c r="AK848" s="5"/>
      <c r="AL848" s="5"/>
      <c r="AM848" s="5"/>
      <c r="AN848" s="5"/>
      <c r="AO848" s="5"/>
      <c r="AP848" s="5"/>
      <c r="AQ848" s="5"/>
      <c r="AR848" s="5"/>
      <c r="AS848" s="5"/>
    </row>
    <row r="849">
      <c r="A849" s="1298"/>
      <c r="B849" s="1235"/>
      <c r="C849" s="1274"/>
      <c r="D849" s="1274"/>
      <c r="E849" s="1274"/>
      <c r="F849" s="815"/>
      <c r="G849" s="972"/>
      <c r="H849" s="5"/>
      <c r="I849" s="5"/>
      <c r="J849" s="5"/>
      <c r="K849" s="5"/>
      <c r="L849" s="815"/>
      <c r="M849" s="1275"/>
      <c r="N849" s="815"/>
      <c r="O849" s="815"/>
      <c r="P849" s="815"/>
      <c r="Q849" s="815"/>
      <c r="R849" s="815"/>
      <c r="S849" s="815"/>
      <c r="T849" s="815"/>
      <c r="U849" s="815"/>
      <c r="V849" s="815"/>
      <c r="W849" s="5"/>
      <c r="X849" s="815"/>
      <c r="Y849" s="815"/>
      <c r="Z849" s="815"/>
      <c r="AA849" s="815"/>
      <c r="AB849" s="5"/>
      <c r="AC849" s="5"/>
      <c r="AD849" s="815"/>
      <c r="AE849" s="815"/>
      <c r="AF849" s="815"/>
      <c r="AG849" s="5"/>
      <c r="AH849" s="815"/>
      <c r="AI849" s="5"/>
      <c r="AJ849" s="5"/>
      <c r="AK849" s="5"/>
      <c r="AL849" s="5"/>
      <c r="AM849" s="5"/>
      <c r="AN849" s="5"/>
      <c r="AO849" s="5"/>
      <c r="AP849" s="5"/>
      <c r="AQ849" s="5"/>
      <c r="AR849" s="5"/>
      <c r="AS849" s="5"/>
    </row>
    <row r="850">
      <c r="A850" s="1298"/>
      <c r="B850" s="1235"/>
      <c r="C850" s="1274"/>
      <c r="D850" s="1274"/>
      <c r="E850" s="1274"/>
      <c r="F850" s="815"/>
      <c r="G850" s="972"/>
      <c r="H850" s="5"/>
      <c r="I850" s="5"/>
      <c r="J850" s="5"/>
      <c r="K850" s="5"/>
      <c r="L850" s="815"/>
      <c r="M850" s="1275"/>
      <c r="N850" s="815"/>
      <c r="O850" s="815"/>
      <c r="P850" s="815"/>
      <c r="Q850" s="815"/>
      <c r="R850" s="815"/>
      <c r="S850" s="815"/>
      <c r="T850" s="815"/>
      <c r="U850" s="815"/>
      <c r="V850" s="815"/>
      <c r="W850" s="5"/>
      <c r="X850" s="815"/>
      <c r="Y850" s="815"/>
      <c r="Z850" s="815"/>
      <c r="AA850" s="815"/>
      <c r="AB850" s="5"/>
      <c r="AC850" s="5"/>
      <c r="AD850" s="815"/>
      <c r="AE850" s="815"/>
      <c r="AF850" s="815"/>
      <c r="AG850" s="5"/>
      <c r="AH850" s="815"/>
      <c r="AI850" s="5"/>
      <c r="AJ850" s="5"/>
      <c r="AK850" s="5"/>
      <c r="AL850" s="5"/>
      <c r="AM850" s="5"/>
      <c r="AN850" s="5"/>
      <c r="AO850" s="5"/>
      <c r="AP850" s="5"/>
      <c r="AQ850" s="5"/>
      <c r="AR850" s="5"/>
      <c r="AS850" s="5"/>
    </row>
    <row r="851">
      <c r="A851" s="1298"/>
      <c r="B851" s="1235"/>
      <c r="C851" s="1274"/>
      <c r="D851" s="1274"/>
      <c r="E851" s="1274"/>
      <c r="F851" s="815"/>
      <c r="G851" s="972"/>
      <c r="H851" s="5"/>
      <c r="I851" s="5"/>
      <c r="J851" s="5"/>
      <c r="K851" s="5"/>
      <c r="L851" s="815"/>
      <c r="M851" s="1275"/>
      <c r="N851" s="815"/>
      <c r="O851" s="815"/>
      <c r="P851" s="815"/>
      <c r="Q851" s="815"/>
      <c r="R851" s="815"/>
      <c r="S851" s="815"/>
      <c r="T851" s="815"/>
      <c r="U851" s="815"/>
      <c r="V851" s="815"/>
      <c r="W851" s="5"/>
      <c r="X851" s="815"/>
      <c r="Y851" s="815"/>
      <c r="Z851" s="815"/>
      <c r="AA851" s="815"/>
      <c r="AB851" s="5"/>
      <c r="AC851" s="5"/>
      <c r="AD851" s="815"/>
      <c r="AE851" s="815"/>
      <c r="AF851" s="815"/>
      <c r="AG851" s="5"/>
      <c r="AH851" s="815"/>
      <c r="AI851" s="5"/>
      <c r="AJ851" s="5"/>
      <c r="AK851" s="5"/>
      <c r="AL851" s="5"/>
      <c r="AM851" s="5"/>
      <c r="AN851" s="5"/>
      <c r="AO851" s="5"/>
      <c r="AP851" s="5"/>
      <c r="AQ851" s="5"/>
      <c r="AR851" s="5"/>
      <c r="AS851" s="5"/>
    </row>
    <row r="852">
      <c r="A852" s="1298"/>
      <c r="B852" s="1235"/>
      <c r="C852" s="1274"/>
      <c r="D852" s="1274"/>
      <c r="E852" s="1274"/>
      <c r="F852" s="815"/>
      <c r="G852" s="972"/>
      <c r="H852" s="5"/>
      <c r="I852" s="5"/>
      <c r="J852" s="5"/>
      <c r="K852" s="5"/>
      <c r="L852" s="815"/>
      <c r="M852" s="1275"/>
      <c r="N852" s="815"/>
      <c r="O852" s="815"/>
      <c r="P852" s="815"/>
      <c r="Q852" s="815"/>
      <c r="R852" s="815"/>
      <c r="S852" s="815"/>
      <c r="T852" s="815"/>
      <c r="U852" s="815"/>
      <c r="V852" s="815"/>
      <c r="W852" s="5"/>
      <c r="X852" s="815"/>
      <c r="Y852" s="815"/>
      <c r="Z852" s="815"/>
      <c r="AA852" s="815"/>
      <c r="AB852" s="5"/>
      <c r="AC852" s="5"/>
      <c r="AD852" s="815"/>
      <c r="AE852" s="815"/>
      <c r="AF852" s="815"/>
      <c r="AG852" s="5"/>
      <c r="AH852" s="815"/>
      <c r="AI852" s="5"/>
      <c r="AJ852" s="5"/>
      <c r="AK852" s="5"/>
      <c r="AL852" s="5"/>
      <c r="AM852" s="5"/>
      <c r="AN852" s="5"/>
      <c r="AO852" s="5"/>
      <c r="AP852" s="5"/>
      <c r="AQ852" s="5"/>
      <c r="AR852" s="5"/>
      <c r="AS852" s="5"/>
    </row>
    <row r="853">
      <c r="A853" s="1298"/>
      <c r="B853" s="1235"/>
      <c r="C853" s="1274"/>
      <c r="D853" s="1274"/>
      <c r="E853" s="1274"/>
      <c r="F853" s="815"/>
      <c r="G853" s="972"/>
      <c r="H853" s="5"/>
      <c r="I853" s="5"/>
      <c r="J853" s="5"/>
      <c r="K853" s="5"/>
      <c r="L853" s="815"/>
      <c r="M853" s="1275"/>
      <c r="N853" s="815"/>
      <c r="O853" s="815"/>
      <c r="P853" s="815"/>
      <c r="Q853" s="815"/>
      <c r="R853" s="815"/>
      <c r="S853" s="815"/>
      <c r="T853" s="815"/>
      <c r="U853" s="815"/>
      <c r="V853" s="815"/>
      <c r="W853" s="5"/>
      <c r="X853" s="815"/>
      <c r="Y853" s="815"/>
      <c r="Z853" s="815"/>
      <c r="AA853" s="815"/>
      <c r="AB853" s="5"/>
      <c r="AC853" s="5"/>
      <c r="AD853" s="815"/>
      <c r="AE853" s="815"/>
      <c r="AF853" s="815"/>
      <c r="AG853" s="5"/>
      <c r="AH853" s="815"/>
      <c r="AI853" s="5"/>
      <c r="AJ853" s="5"/>
      <c r="AK853" s="5"/>
      <c r="AL853" s="5"/>
      <c r="AM853" s="5"/>
      <c r="AN853" s="5"/>
      <c r="AO853" s="5"/>
      <c r="AP853" s="5"/>
      <c r="AQ853" s="5"/>
      <c r="AR853" s="5"/>
      <c r="AS853" s="5"/>
    </row>
    <row r="854">
      <c r="A854" s="1298"/>
      <c r="B854" s="1235"/>
      <c r="C854" s="1274"/>
      <c r="D854" s="1274"/>
      <c r="E854" s="1274"/>
      <c r="F854" s="815"/>
      <c r="G854" s="972"/>
      <c r="H854" s="5"/>
      <c r="I854" s="5"/>
      <c r="J854" s="5"/>
      <c r="K854" s="5"/>
      <c r="L854" s="815"/>
      <c r="M854" s="1275"/>
      <c r="N854" s="815"/>
      <c r="O854" s="815"/>
      <c r="P854" s="815"/>
      <c r="Q854" s="815"/>
      <c r="R854" s="815"/>
      <c r="S854" s="815"/>
      <c r="T854" s="815"/>
      <c r="U854" s="815"/>
      <c r="V854" s="815"/>
      <c r="W854" s="5"/>
      <c r="X854" s="815"/>
      <c r="Y854" s="815"/>
      <c r="Z854" s="815"/>
      <c r="AA854" s="815"/>
      <c r="AB854" s="5"/>
      <c r="AC854" s="5"/>
      <c r="AD854" s="815"/>
      <c r="AE854" s="815"/>
      <c r="AF854" s="815"/>
      <c r="AG854" s="5"/>
      <c r="AH854" s="815"/>
      <c r="AI854" s="5"/>
      <c r="AJ854" s="5"/>
      <c r="AK854" s="5"/>
      <c r="AL854" s="5"/>
      <c r="AM854" s="5"/>
      <c r="AN854" s="5"/>
      <c r="AO854" s="5"/>
      <c r="AP854" s="5"/>
      <c r="AQ854" s="5"/>
      <c r="AR854" s="5"/>
      <c r="AS854" s="5"/>
    </row>
    <row r="855">
      <c r="A855" s="1298"/>
      <c r="B855" s="1235"/>
      <c r="C855" s="1274"/>
      <c r="D855" s="1274"/>
      <c r="E855" s="1274"/>
      <c r="F855" s="815"/>
      <c r="G855" s="972"/>
      <c r="H855" s="5"/>
      <c r="I855" s="5"/>
      <c r="J855" s="5"/>
      <c r="K855" s="5"/>
      <c r="L855" s="815"/>
      <c r="M855" s="1275"/>
      <c r="N855" s="815"/>
      <c r="O855" s="815"/>
      <c r="P855" s="815"/>
      <c r="Q855" s="815"/>
      <c r="R855" s="815"/>
      <c r="S855" s="815"/>
      <c r="T855" s="815"/>
      <c r="U855" s="815"/>
      <c r="V855" s="815"/>
      <c r="W855" s="5"/>
      <c r="X855" s="815"/>
      <c r="Y855" s="815"/>
      <c r="Z855" s="815"/>
      <c r="AA855" s="815"/>
      <c r="AB855" s="5"/>
      <c r="AC855" s="5"/>
      <c r="AD855" s="815"/>
      <c r="AE855" s="815"/>
      <c r="AF855" s="815"/>
      <c r="AG855" s="5"/>
      <c r="AH855" s="815"/>
      <c r="AI855" s="5"/>
      <c r="AJ855" s="5"/>
      <c r="AK855" s="5"/>
      <c r="AL855" s="5"/>
      <c r="AM855" s="5"/>
      <c r="AN855" s="5"/>
      <c r="AO855" s="5"/>
      <c r="AP855" s="5"/>
      <c r="AQ855" s="5"/>
      <c r="AR855" s="5"/>
      <c r="AS855" s="5"/>
    </row>
    <row r="856">
      <c r="A856" s="1298"/>
      <c r="B856" s="1235"/>
      <c r="C856" s="1274"/>
      <c r="D856" s="1274"/>
      <c r="E856" s="1274"/>
      <c r="F856" s="815"/>
      <c r="G856" s="972"/>
      <c r="H856" s="5"/>
      <c r="I856" s="5"/>
      <c r="J856" s="5"/>
      <c r="K856" s="5"/>
      <c r="L856" s="815"/>
      <c r="M856" s="1275"/>
      <c r="N856" s="815"/>
      <c r="O856" s="815"/>
      <c r="P856" s="815"/>
      <c r="Q856" s="815"/>
      <c r="R856" s="815"/>
      <c r="S856" s="815"/>
      <c r="T856" s="815"/>
      <c r="U856" s="815"/>
      <c r="V856" s="815"/>
      <c r="W856" s="5"/>
      <c r="X856" s="815"/>
      <c r="Y856" s="815"/>
      <c r="Z856" s="815"/>
      <c r="AA856" s="815"/>
      <c r="AB856" s="5"/>
      <c r="AC856" s="5"/>
      <c r="AD856" s="815"/>
      <c r="AE856" s="815"/>
      <c r="AF856" s="815"/>
      <c r="AG856" s="5"/>
      <c r="AH856" s="815"/>
      <c r="AI856" s="5"/>
      <c r="AJ856" s="5"/>
      <c r="AK856" s="5"/>
      <c r="AL856" s="5"/>
      <c r="AM856" s="5"/>
      <c r="AN856" s="5"/>
      <c r="AO856" s="5"/>
      <c r="AP856" s="5"/>
      <c r="AQ856" s="5"/>
      <c r="AR856" s="5"/>
      <c r="AS856" s="5"/>
    </row>
    <row r="857">
      <c r="A857" s="1298"/>
      <c r="B857" s="1235"/>
      <c r="C857" s="1274"/>
      <c r="D857" s="1274"/>
      <c r="E857" s="1274"/>
      <c r="F857" s="815"/>
      <c r="G857" s="972"/>
      <c r="H857" s="5"/>
      <c r="I857" s="5"/>
      <c r="J857" s="5"/>
      <c r="K857" s="5"/>
      <c r="L857" s="815"/>
      <c r="M857" s="1275"/>
      <c r="N857" s="815"/>
      <c r="O857" s="815"/>
      <c r="P857" s="815"/>
      <c r="Q857" s="815"/>
      <c r="R857" s="815"/>
      <c r="S857" s="815"/>
      <c r="T857" s="815"/>
      <c r="U857" s="815"/>
      <c r="V857" s="815"/>
      <c r="W857" s="5"/>
      <c r="X857" s="815"/>
      <c r="Y857" s="815"/>
      <c r="Z857" s="815"/>
      <c r="AA857" s="815"/>
      <c r="AB857" s="5"/>
      <c r="AC857" s="5"/>
      <c r="AD857" s="815"/>
      <c r="AE857" s="815"/>
      <c r="AF857" s="815"/>
      <c r="AG857" s="5"/>
      <c r="AH857" s="815"/>
      <c r="AI857" s="5"/>
      <c r="AJ857" s="5"/>
      <c r="AK857" s="5"/>
      <c r="AL857" s="5"/>
      <c r="AM857" s="5"/>
      <c r="AN857" s="5"/>
      <c r="AO857" s="5"/>
      <c r="AP857" s="5"/>
      <c r="AQ857" s="5"/>
      <c r="AR857" s="5"/>
      <c r="AS857" s="5"/>
    </row>
    <row r="858">
      <c r="A858" s="1298"/>
      <c r="B858" s="1235"/>
      <c r="C858" s="1274"/>
      <c r="D858" s="1274"/>
      <c r="E858" s="1274"/>
      <c r="F858" s="815"/>
      <c r="G858" s="972"/>
      <c r="H858" s="5"/>
      <c r="I858" s="5"/>
      <c r="J858" s="5"/>
      <c r="K858" s="5"/>
      <c r="L858" s="815"/>
      <c r="M858" s="1275"/>
      <c r="N858" s="815"/>
      <c r="O858" s="815"/>
      <c r="P858" s="815"/>
      <c r="Q858" s="815"/>
      <c r="R858" s="815"/>
      <c r="S858" s="815"/>
      <c r="T858" s="815"/>
      <c r="U858" s="815"/>
      <c r="V858" s="815"/>
      <c r="W858" s="5"/>
      <c r="X858" s="815"/>
      <c r="Y858" s="815"/>
      <c r="Z858" s="815"/>
      <c r="AA858" s="815"/>
      <c r="AB858" s="5"/>
      <c r="AC858" s="5"/>
      <c r="AD858" s="815"/>
      <c r="AE858" s="815"/>
      <c r="AF858" s="815"/>
      <c r="AG858" s="5"/>
      <c r="AH858" s="815"/>
      <c r="AI858" s="5"/>
      <c r="AJ858" s="5"/>
      <c r="AK858" s="5"/>
      <c r="AL858" s="5"/>
      <c r="AM858" s="5"/>
      <c r="AN858" s="5"/>
      <c r="AO858" s="5"/>
      <c r="AP858" s="5"/>
      <c r="AQ858" s="5"/>
      <c r="AR858" s="5"/>
      <c r="AS858" s="5"/>
    </row>
    <row r="859">
      <c r="A859" s="1298"/>
      <c r="B859" s="1235"/>
      <c r="C859" s="1274"/>
      <c r="D859" s="1274"/>
      <c r="E859" s="1274"/>
      <c r="F859" s="815"/>
      <c r="G859" s="972"/>
      <c r="H859" s="5"/>
      <c r="I859" s="5"/>
      <c r="J859" s="5"/>
      <c r="K859" s="5"/>
      <c r="L859" s="815"/>
      <c r="M859" s="1275"/>
      <c r="N859" s="815"/>
      <c r="O859" s="815"/>
      <c r="P859" s="815"/>
      <c r="Q859" s="815"/>
      <c r="R859" s="815"/>
      <c r="S859" s="815"/>
      <c r="T859" s="815"/>
      <c r="U859" s="815"/>
      <c r="V859" s="815"/>
      <c r="W859" s="5"/>
      <c r="X859" s="815"/>
      <c r="Y859" s="815"/>
      <c r="Z859" s="815"/>
      <c r="AA859" s="815"/>
      <c r="AB859" s="5"/>
      <c r="AC859" s="5"/>
      <c r="AD859" s="815"/>
      <c r="AE859" s="815"/>
      <c r="AF859" s="815"/>
      <c r="AG859" s="5"/>
      <c r="AH859" s="815"/>
      <c r="AI859" s="5"/>
      <c r="AJ859" s="5"/>
      <c r="AK859" s="5"/>
      <c r="AL859" s="5"/>
      <c r="AM859" s="5"/>
      <c r="AN859" s="5"/>
      <c r="AO859" s="5"/>
      <c r="AP859" s="5"/>
      <c r="AQ859" s="5"/>
      <c r="AR859" s="5"/>
      <c r="AS859" s="5"/>
    </row>
    <row r="860">
      <c r="A860" s="1298"/>
      <c r="B860" s="1235"/>
      <c r="C860" s="1274"/>
      <c r="D860" s="1274"/>
      <c r="E860" s="1274"/>
      <c r="F860" s="815"/>
      <c r="G860" s="972"/>
      <c r="H860" s="5"/>
      <c r="I860" s="5"/>
      <c r="J860" s="5"/>
      <c r="K860" s="5"/>
      <c r="L860" s="815"/>
      <c r="M860" s="1275"/>
      <c r="N860" s="815"/>
      <c r="O860" s="815"/>
      <c r="P860" s="815"/>
      <c r="Q860" s="815"/>
      <c r="R860" s="815"/>
      <c r="S860" s="815"/>
      <c r="T860" s="815"/>
      <c r="U860" s="815"/>
      <c r="V860" s="815"/>
      <c r="W860" s="5"/>
      <c r="X860" s="815"/>
      <c r="Y860" s="815"/>
      <c r="Z860" s="815"/>
      <c r="AA860" s="815"/>
      <c r="AB860" s="5"/>
      <c r="AC860" s="5"/>
      <c r="AD860" s="815"/>
      <c r="AE860" s="815"/>
      <c r="AF860" s="815"/>
      <c r="AG860" s="5"/>
      <c r="AH860" s="815"/>
      <c r="AI860" s="5"/>
      <c r="AJ860" s="5"/>
      <c r="AK860" s="5"/>
      <c r="AL860" s="5"/>
      <c r="AM860" s="5"/>
      <c r="AN860" s="5"/>
      <c r="AO860" s="5"/>
      <c r="AP860" s="5"/>
      <c r="AQ860" s="5"/>
      <c r="AR860" s="5"/>
      <c r="AS860" s="5"/>
    </row>
    <row r="861">
      <c r="A861" s="1298"/>
      <c r="B861" s="1235"/>
      <c r="C861" s="1274"/>
      <c r="D861" s="1274"/>
      <c r="E861" s="1274"/>
      <c r="F861" s="815"/>
      <c r="G861" s="972"/>
      <c r="H861" s="5"/>
      <c r="I861" s="5"/>
      <c r="J861" s="5"/>
      <c r="K861" s="5"/>
      <c r="L861" s="815"/>
      <c r="M861" s="1275"/>
      <c r="N861" s="815"/>
      <c r="O861" s="815"/>
      <c r="P861" s="815"/>
      <c r="Q861" s="815"/>
      <c r="R861" s="815"/>
      <c r="S861" s="815"/>
      <c r="T861" s="815"/>
      <c r="U861" s="815"/>
      <c r="V861" s="815"/>
      <c r="W861" s="5"/>
      <c r="X861" s="815"/>
      <c r="Y861" s="815"/>
      <c r="Z861" s="815"/>
      <c r="AA861" s="815"/>
      <c r="AB861" s="5"/>
      <c r="AC861" s="5"/>
      <c r="AD861" s="815"/>
      <c r="AE861" s="815"/>
      <c r="AF861" s="815"/>
      <c r="AG861" s="5"/>
      <c r="AH861" s="815"/>
      <c r="AI861" s="5"/>
      <c r="AJ861" s="5"/>
      <c r="AK861" s="5"/>
      <c r="AL861" s="5"/>
      <c r="AM861" s="5"/>
      <c r="AN861" s="5"/>
      <c r="AO861" s="5"/>
      <c r="AP861" s="5"/>
      <c r="AQ861" s="5"/>
      <c r="AR861" s="5"/>
      <c r="AS861" s="5"/>
    </row>
    <row r="862">
      <c r="A862" s="1298"/>
      <c r="B862" s="1235"/>
      <c r="C862" s="1274"/>
      <c r="D862" s="1274"/>
      <c r="E862" s="1274"/>
      <c r="F862" s="815"/>
      <c r="G862" s="972"/>
      <c r="H862" s="5"/>
      <c r="I862" s="5"/>
      <c r="J862" s="5"/>
      <c r="K862" s="5"/>
      <c r="L862" s="815"/>
      <c r="M862" s="1275"/>
      <c r="N862" s="815"/>
      <c r="O862" s="815"/>
      <c r="P862" s="815"/>
      <c r="Q862" s="815"/>
      <c r="R862" s="815"/>
      <c r="S862" s="815"/>
      <c r="T862" s="815"/>
      <c r="U862" s="815"/>
      <c r="V862" s="815"/>
      <c r="W862" s="5"/>
      <c r="X862" s="815"/>
      <c r="Y862" s="815"/>
      <c r="Z862" s="815"/>
      <c r="AA862" s="815"/>
      <c r="AB862" s="5"/>
      <c r="AC862" s="5"/>
      <c r="AD862" s="815"/>
      <c r="AE862" s="815"/>
      <c r="AF862" s="815"/>
      <c r="AG862" s="5"/>
      <c r="AH862" s="815"/>
      <c r="AI862" s="5"/>
      <c r="AJ862" s="5"/>
      <c r="AK862" s="5"/>
      <c r="AL862" s="5"/>
      <c r="AM862" s="5"/>
      <c r="AN862" s="5"/>
      <c r="AO862" s="5"/>
      <c r="AP862" s="5"/>
      <c r="AQ862" s="5"/>
      <c r="AR862" s="5"/>
      <c r="AS862" s="5"/>
    </row>
    <row r="863">
      <c r="A863" s="1298"/>
      <c r="B863" s="1235"/>
      <c r="C863" s="1274"/>
      <c r="D863" s="1274"/>
      <c r="E863" s="1274"/>
      <c r="F863" s="815"/>
      <c r="G863" s="972"/>
      <c r="H863" s="5"/>
      <c r="I863" s="5"/>
      <c r="J863" s="5"/>
      <c r="K863" s="5"/>
      <c r="L863" s="815"/>
      <c r="M863" s="1275"/>
      <c r="N863" s="815"/>
      <c r="O863" s="815"/>
      <c r="P863" s="815"/>
      <c r="Q863" s="815"/>
      <c r="R863" s="815"/>
      <c r="S863" s="815"/>
      <c r="T863" s="815"/>
      <c r="U863" s="815"/>
      <c r="V863" s="815"/>
      <c r="W863" s="5"/>
      <c r="X863" s="815"/>
      <c r="Y863" s="815"/>
      <c r="Z863" s="815"/>
      <c r="AA863" s="815"/>
      <c r="AB863" s="5"/>
      <c r="AC863" s="5"/>
      <c r="AD863" s="815"/>
      <c r="AE863" s="815"/>
      <c r="AF863" s="815"/>
      <c r="AG863" s="5"/>
      <c r="AH863" s="815"/>
      <c r="AI863" s="5"/>
      <c r="AJ863" s="5"/>
      <c r="AK863" s="5"/>
      <c r="AL863" s="5"/>
      <c r="AM863" s="5"/>
      <c r="AN863" s="5"/>
      <c r="AO863" s="5"/>
      <c r="AP863" s="5"/>
      <c r="AQ863" s="5"/>
      <c r="AR863" s="5"/>
      <c r="AS863" s="5"/>
    </row>
    <row r="864">
      <c r="A864" s="1298"/>
      <c r="B864" s="1235"/>
      <c r="C864" s="1274"/>
      <c r="D864" s="1274"/>
      <c r="E864" s="1274"/>
      <c r="F864" s="815"/>
      <c r="G864" s="972"/>
      <c r="H864" s="5"/>
      <c r="I864" s="5"/>
      <c r="J864" s="5"/>
      <c r="K864" s="5"/>
      <c r="L864" s="815"/>
      <c r="M864" s="1275"/>
      <c r="N864" s="815"/>
      <c r="O864" s="815"/>
      <c r="P864" s="815"/>
      <c r="Q864" s="815"/>
      <c r="R864" s="815"/>
      <c r="S864" s="815"/>
      <c r="T864" s="815"/>
      <c r="U864" s="815"/>
      <c r="V864" s="815"/>
      <c r="W864" s="5"/>
      <c r="X864" s="815"/>
      <c r="Y864" s="815"/>
      <c r="Z864" s="815"/>
      <c r="AA864" s="815"/>
      <c r="AB864" s="5"/>
      <c r="AC864" s="5"/>
      <c r="AD864" s="815"/>
      <c r="AE864" s="815"/>
      <c r="AF864" s="815"/>
      <c r="AG864" s="5"/>
      <c r="AH864" s="815"/>
      <c r="AI864" s="5"/>
      <c r="AJ864" s="5"/>
      <c r="AK864" s="5"/>
      <c r="AL864" s="5"/>
      <c r="AM864" s="5"/>
      <c r="AN864" s="5"/>
      <c r="AO864" s="5"/>
      <c r="AP864" s="5"/>
      <c r="AQ864" s="5"/>
      <c r="AR864" s="5"/>
      <c r="AS864" s="5"/>
    </row>
    <row r="865">
      <c r="A865" s="1298"/>
      <c r="B865" s="1235"/>
      <c r="C865" s="1274"/>
      <c r="D865" s="1274"/>
      <c r="E865" s="1274"/>
      <c r="F865" s="815"/>
      <c r="G865" s="972"/>
      <c r="H865" s="5"/>
      <c r="I865" s="5"/>
      <c r="J865" s="5"/>
      <c r="K865" s="5"/>
      <c r="L865" s="815"/>
      <c r="M865" s="1275"/>
      <c r="N865" s="815"/>
      <c r="O865" s="815"/>
      <c r="P865" s="815"/>
      <c r="Q865" s="815"/>
      <c r="R865" s="815"/>
      <c r="S865" s="815"/>
      <c r="T865" s="815"/>
      <c r="U865" s="815"/>
      <c r="V865" s="815"/>
      <c r="W865" s="5"/>
      <c r="X865" s="815"/>
      <c r="Y865" s="815"/>
      <c r="Z865" s="815"/>
      <c r="AA865" s="815"/>
      <c r="AB865" s="5"/>
      <c r="AC865" s="5"/>
      <c r="AD865" s="815"/>
      <c r="AE865" s="815"/>
      <c r="AF865" s="815"/>
      <c r="AG865" s="5"/>
      <c r="AH865" s="815"/>
      <c r="AI865" s="5"/>
      <c r="AJ865" s="5"/>
      <c r="AK865" s="5"/>
      <c r="AL865" s="5"/>
      <c r="AM865" s="5"/>
      <c r="AN865" s="5"/>
      <c r="AO865" s="5"/>
      <c r="AP865" s="5"/>
      <c r="AQ865" s="5"/>
      <c r="AR865" s="5"/>
      <c r="AS865" s="5"/>
    </row>
    <row r="866">
      <c r="A866" s="1298"/>
      <c r="B866" s="1235"/>
      <c r="C866" s="1274"/>
      <c r="D866" s="1274"/>
      <c r="E866" s="1274"/>
      <c r="F866" s="815"/>
      <c r="G866" s="972"/>
      <c r="H866" s="5"/>
      <c r="I866" s="5"/>
      <c r="J866" s="5"/>
      <c r="K866" s="5"/>
      <c r="L866" s="815"/>
      <c r="M866" s="1275"/>
      <c r="N866" s="815"/>
      <c r="O866" s="815"/>
      <c r="P866" s="815"/>
      <c r="Q866" s="815"/>
      <c r="R866" s="815"/>
      <c r="S866" s="815"/>
      <c r="T866" s="815"/>
      <c r="U866" s="815"/>
      <c r="V866" s="815"/>
      <c r="W866" s="5"/>
      <c r="X866" s="815"/>
      <c r="Y866" s="815"/>
      <c r="Z866" s="815"/>
      <c r="AA866" s="815"/>
      <c r="AB866" s="5"/>
      <c r="AC866" s="5"/>
      <c r="AD866" s="815"/>
      <c r="AE866" s="815"/>
      <c r="AF866" s="815"/>
      <c r="AG866" s="5"/>
      <c r="AH866" s="815"/>
      <c r="AI866" s="5"/>
      <c r="AJ866" s="5"/>
      <c r="AK866" s="5"/>
      <c r="AL866" s="5"/>
      <c r="AM866" s="5"/>
      <c r="AN866" s="5"/>
      <c r="AO866" s="5"/>
      <c r="AP866" s="5"/>
      <c r="AQ866" s="5"/>
      <c r="AR866" s="5"/>
      <c r="AS866" s="5"/>
    </row>
    <row r="867">
      <c r="A867" s="1298"/>
      <c r="B867" s="1235"/>
      <c r="C867" s="1274"/>
      <c r="D867" s="1274"/>
      <c r="E867" s="1274"/>
      <c r="F867" s="815"/>
      <c r="G867" s="972"/>
      <c r="H867" s="5"/>
      <c r="I867" s="5"/>
      <c r="J867" s="5"/>
      <c r="K867" s="5"/>
      <c r="L867" s="815"/>
      <c r="M867" s="1275"/>
      <c r="N867" s="815"/>
      <c r="O867" s="815"/>
      <c r="P867" s="815"/>
      <c r="Q867" s="815"/>
      <c r="R867" s="815"/>
      <c r="S867" s="815"/>
      <c r="T867" s="815"/>
      <c r="U867" s="815"/>
      <c r="V867" s="815"/>
      <c r="W867" s="5"/>
      <c r="X867" s="815"/>
      <c r="Y867" s="815"/>
      <c r="Z867" s="815"/>
      <c r="AA867" s="815"/>
      <c r="AB867" s="5"/>
      <c r="AC867" s="5"/>
      <c r="AD867" s="815"/>
      <c r="AE867" s="815"/>
      <c r="AF867" s="815"/>
      <c r="AG867" s="5"/>
      <c r="AH867" s="815"/>
      <c r="AI867" s="5"/>
      <c r="AJ867" s="5"/>
      <c r="AK867" s="5"/>
      <c r="AL867" s="5"/>
      <c r="AM867" s="5"/>
      <c r="AN867" s="5"/>
      <c r="AO867" s="5"/>
      <c r="AP867" s="5"/>
      <c r="AQ867" s="5"/>
      <c r="AR867" s="5"/>
      <c r="AS867" s="5"/>
    </row>
    <row r="868">
      <c r="A868" s="1298"/>
      <c r="B868" s="1235"/>
      <c r="C868" s="1274"/>
      <c r="D868" s="1274"/>
      <c r="E868" s="1274"/>
      <c r="F868" s="815"/>
      <c r="G868" s="972"/>
      <c r="H868" s="5"/>
      <c r="I868" s="5"/>
      <c r="J868" s="5"/>
      <c r="K868" s="5"/>
      <c r="L868" s="815"/>
      <c r="M868" s="1275"/>
      <c r="N868" s="815"/>
      <c r="O868" s="815"/>
      <c r="P868" s="815"/>
      <c r="Q868" s="815"/>
      <c r="R868" s="815"/>
      <c r="S868" s="815"/>
      <c r="T868" s="815"/>
      <c r="U868" s="815"/>
      <c r="V868" s="815"/>
      <c r="W868" s="5"/>
      <c r="X868" s="815"/>
      <c r="Y868" s="815"/>
      <c r="Z868" s="815"/>
      <c r="AA868" s="815"/>
      <c r="AB868" s="5"/>
      <c r="AC868" s="5"/>
      <c r="AD868" s="815"/>
      <c r="AE868" s="815"/>
      <c r="AF868" s="815"/>
      <c r="AG868" s="5"/>
      <c r="AH868" s="815"/>
      <c r="AI868" s="5"/>
      <c r="AJ868" s="5"/>
      <c r="AK868" s="5"/>
      <c r="AL868" s="5"/>
      <c r="AM868" s="5"/>
      <c r="AN868" s="5"/>
      <c r="AO868" s="5"/>
      <c r="AP868" s="5"/>
      <c r="AQ868" s="5"/>
      <c r="AR868" s="5"/>
      <c r="AS868" s="5"/>
    </row>
    <row r="869">
      <c r="A869" s="1298"/>
      <c r="B869" s="1235"/>
      <c r="C869" s="1274"/>
      <c r="D869" s="1274"/>
      <c r="E869" s="1274"/>
      <c r="F869" s="815"/>
      <c r="G869" s="972"/>
      <c r="H869" s="5"/>
      <c r="I869" s="5"/>
      <c r="J869" s="5"/>
      <c r="K869" s="5"/>
      <c r="L869" s="815"/>
      <c r="M869" s="1275"/>
      <c r="N869" s="815"/>
      <c r="O869" s="815"/>
      <c r="P869" s="815"/>
      <c r="Q869" s="815"/>
      <c r="R869" s="815"/>
      <c r="S869" s="815"/>
      <c r="T869" s="815"/>
      <c r="U869" s="815"/>
      <c r="V869" s="815"/>
      <c r="W869" s="5"/>
      <c r="X869" s="815"/>
      <c r="Y869" s="815"/>
      <c r="Z869" s="815"/>
      <c r="AA869" s="815"/>
      <c r="AB869" s="5"/>
      <c r="AC869" s="5"/>
      <c r="AD869" s="815"/>
      <c r="AE869" s="815"/>
      <c r="AF869" s="815"/>
      <c r="AG869" s="5"/>
      <c r="AH869" s="815"/>
      <c r="AI869" s="5"/>
      <c r="AJ869" s="5"/>
      <c r="AK869" s="5"/>
      <c r="AL869" s="5"/>
      <c r="AM869" s="5"/>
      <c r="AN869" s="5"/>
      <c r="AO869" s="5"/>
      <c r="AP869" s="5"/>
      <c r="AQ869" s="5"/>
      <c r="AR869" s="5"/>
      <c r="AS869" s="5"/>
    </row>
    <row r="870">
      <c r="A870" s="1298"/>
      <c r="B870" s="1235"/>
      <c r="C870" s="1274"/>
      <c r="D870" s="1274"/>
      <c r="E870" s="1274"/>
      <c r="F870" s="815"/>
      <c r="G870" s="972"/>
      <c r="H870" s="5"/>
      <c r="I870" s="5"/>
      <c r="J870" s="5"/>
      <c r="K870" s="5"/>
      <c r="L870" s="815"/>
      <c r="M870" s="1275"/>
      <c r="N870" s="815"/>
      <c r="O870" s="815"/>
      <c r="P870" s="815"/>
      <c r="Q870" s="815"/>
      <c r="R870" s="815"/>
      <c r="S870" s="815"/>
      <c r="T870" s="815"/>
      <c r="U870" s="815"/>
      <c r="V870" s="815"/>
      <c r="W870" s="5"/>
      <c r="X870" s="815"/>
      <c r="Y870" s="815"/>
      <c r="Z870" s="815"/>
      <c r="AA870" s="815"/>
      <c r="AB870" s="5"/>
      <c r="AC870" s="5"/>
      <c r="AD870" s="815"/>
      <c r="AE870" s="815"/>
      <c r="AF870" s="815"/>
      <c r="AG870" s="5"/>
      <c r="AH870" s="815"/>
      <c r="AI870" s="5"/>
      <c r="AJ870" s="5"/>
      <c r="AK870" s="5"/>
      <c r="AL870" s="5"/>
      <c r="AM870" s="5"/>
      <c r="AN870" s="5"/>
      <c r="AO870" s="5"/>
      <c r="AP870" s="5"/>
      <c r="AQ870" s="5"/>
      <c r="AR870" s="5"/>
      <c r="AS870" s="5"/>
    </row>
    <row r="871">
      <c r="A871" s="1298"/>
      <c r="B871" s="1235"/>
      <c r="C871" s="1274"/>
      <c r="D871" s="1274"/>
      <c r="E871" s="1274"/>
      <c r="F871" s="815"/>
      <c r="G871" s="972"/>
      <c r="H871" s="5"/>
      <c r="I871" s="5"/>
      <c r="J871" s="5"/>
      <c r="K871" s="5"/>
      <c r="L871" s="815"/>
      <c r="M871" s="1275"/>
      <c r="N871" s="815"/>
      <c r="O871" s="815"/>
      <c r="P871" s="815"/>
      <c r="Q871" s="815"/>
      <c r="R871" s="815"/>
      <c r="S871" s="815"/>
      <c r="T871" s="815"/>
      <c r="U871" s="815"/>
      <c r="V871" s="815"/>
      <c r="W871" s="5"/>
      <c r="X871" s="815"/>
      <c r="Y871" s="815"/>
      <c r="Z871" s="815"/>
      <c r="AA871" s="815"/>
      <c r="AB871" s="5"/>
      <c r="AC871" s="5"/>
      <c r="AD871" s="815"/>
      <c r="AE871" s="815"/>
      <c r="AF871" s="815"/>
      <c r="AG871" s="5"/>
      <c r="AH871" s="815"/>
      <c r="AI871" s="5"/>
      <c r="AJ871" s="5"/>
      <c r="AK871" s="5"/>
      <c r="AL871" s="5"/>
      <c r="AM871" s="5"/>
      <c r="AN871" s="5"/>
      <c r="AO871" s="5"/>
      <c r="AP871" s="5"/>
      <c r="AQ871" s="5"/>
      <c r="AR871" s="5"/>
      <c r="AS871" s="5"/>
    </row>
    <row r="872">
      <c r="A872" s="1298"/>
      <c r="B872" s="1235"/>
      <c r="C872" s="1274"/>
      <c r="D872" s="1274"/>
      <c r="E872" s="1274"/>
      <c r="F872" s="815"/>
      <c r="G872" s="972"/>
      <c r="H872" s="5"/>
      <c r="I872" s="5"/>
      <c r="J872" s="5"/>
      <c r="K872" s="5"/>
      <c r="L872" s="815"/>
      <c r="M872" s="1275"/>
      <c r="N872" s="815"/>
      <c r="O872" s="815"/>
      <c r="P872" s="815"/>
      <c r="Q872" s="815"/>
      <c r="R872" s="815"/>
      <c r="S872" s="815"/>
      <c r="T872" s="815"/>
      <c r="U872" s="815"/>
      <c r="V872" s="815"/>
      <c r="W872" s="5"/>
      <c r="X872" s="815"/>
      <c r="Y872" s="815"/>
      <c r="Z872" s="815"/>
      <c r="AA872" s="815"/>
      <c r="AB872" s="5"/>
      <c r="AC872" s="5"/>
      <c r="AD872" s="815"/>
      <c r="AE872" s="815"/>
      <c r="AF872" s="815"/>
      <c r="AG872" s="5"/>
      <c r="AH872" s="815"/>
      <c r="AI872" s="5"/>
      <c r="AJ872" s="5"/>
      <c r="AK872" s="5"/>
      <c r="AL872" s="5"/>
      <c r="AM872" s="5"/>
      <c r="AN872" s="5"/>
      <c r="AO872" s="5"/>
      <c r="AP872" s="5"/>
      <c r="AQ872" s="5"/>
      <c r="AR872" s="5"/>
      <c r="AS872" s="5"/>
    </row>
    <row r="873">
      <c r="A873" s="1298"/>
      <c r="B873" s="1235"/>
      <c r="C873" s="1274"/>
      <c r="D873" s="1274"/>
      <c r="E873" s="1274"/>
      <c r="F873" s="815"/>
      <c r="G873" s="972"/>
      <c r="H873" s="5"/>
      <c r="I873" s="5"/>
      <c r="J873" s="5"/>
      <c r="K873" s="5"/>
      <c r="L873" s="815"/>
      <c r="M873" s="1275"/>
      <c r="N873" s="815"/>
      <c r="O873" s="815"/>
      <c r="P873" s="815"/>
      <c r="Q873" s="815"/>
      <c r="R873" s="815"/>
      <c r="S873" s="815"/>
      <c r="T873" s="815"/>
      <c r="U873" s="815"/>
      <c r="V873" s="815"/>
      <c r="W873" s="5"/>
      <c r="X873" s="815"/>
      <c r="Y873" s="815"/>
      <c r="Z873" s="815"/>
      <c r="AA873" s="815"/>
      <c r="AB873" s="5"/>
      <c r="AC873" s="5"/>
      <c r="AD873" s="815"/>
      <c r="AE873" s="815"/>
      <c r="AF873" s="815"/>
      <c r="AG873" s="5"/>
      <c r="AH873" s="815"/>
      <c r="AI873" s="5"/>
      <c r="AJ873" s="5"/>
      <c r="AK873" s="5"/>
      <c r="AL873" s="5"/>
      <c r="AM873" s="5"/>
      <c r="AN873" s="5"/>
      <c r="AO873" s="5"/>
      <c r="AP873" s="5"/>
      <c r="AQ873" s="5"/>
      <c r="AR873" s="5"/>
      <c r="AS873" s="5"/>
    </row>
    <row r="874">
      <c r="A874" s="1298"/>
      <c r="B874" s="1235"/>
      <c r="C874" s="1274"/>
      <c r="D874" s="1274"/>
      <c r="E874" s="1274"/>
      <c r="F874" s="815"/>
      <c r="G874" s="972"/>
      <c r="H874" s="5"/>
      <c r="I874" s="5"/>
      <c r="J874" s="5"/>
      <c r="K874" s="5"/>
      <c r="L874" s="815"/>
      <c r="M874" s="1275"/>
      <c r="N874" s="815"/>
      <c r="O874" s="815"/>
      <c r="P874" s="815"/>
      <c r="Q874" s="815"/>
      <c r="R874" s="815"/>
      <c r="S874" s="815"/>
      <c r="T874" s="815"/>
      <c r="U874" s="815"/>
      <c r="V874" s="815"/>
      <c r="W874" s="5"/>
      <c r="X874" s="815"/>
      <c r="Y874" s="815"/>
      <c r="Z874" s="815"/>
      <c r="AA874" s="815"/>
      <c r="AB874" s="5"/>
      <c r="AC874" s="5"/>
      <c r="AD874" s="815"/>
      <c r="AE874" s="815"/>
      <c r="AF874" s="815"/>
      <c r="AG874" s="5"/>
      <c r="AH874" s="815"/>
      <c r="AI874" s="5"/>
      <c r="AJ874" s="5"/>
      <c r="AK874" s="5"/>
      <c r="AL874" s="5"/>
      <c r="AM874" s="5"/>
      <c r="AN874" s="5"/>
      <c r="AO874" s="5"/>
      <c r="AP874" s="5"/>
      <c r="AQ874" s="5"/>
      <c r="AR874" s="5"/>
      <c r="AS874" s="5"/>
    </row>
    <row r="875">
      <c r="A875" s="1298"/>
      <c r="B875" s="1235"/>
      <c r="C875" s="1274"/>
      <c r="D875" s="1274"/>
      <c r="E875" s="1274"/>
      <c r="F875" s="815"/>
      <c r="G875" s="972"/>
      <c r="H875" s="5"/>
      <c r="I875" s="5"/>
      <c r="J875" s="5"/>
      <c r="K875" s="5"/>
      <c r="L875" s="815"/>
      <c r="M875" s="1275"/>
      <c r="N875" s="815"/>
      <c r="O875" s="815"/>
      <c r="P875" s="815"/>
      <c r="Q875" s="815"/>
      <c r="R875" s="815"/>
      <c r="S875" s="815"/>
      <c r="T875" s="815"/>
      <c r="U875" s="815"/>
      <c r="V875" s="815"/>
      <c r="W875" s="5"/>
      <c r="X875" s="815"/>
      <c r="Y875" s="815"/>
      <c r="Z875" s="815"/>
      <c r="AA875" s="815"/>
      <c r="AB875" s="5"/>
      <c r="AC875" s="5"/>
      <c r="AD875" s="815"/>
      <c r="AE875" s="815"/>
      <c r="AF875" s="815"/>
      <c r="AG875" s="5"/>
      <c r="AH875" s="815"/>
      <c r="AI875" s="5"/>
      <c r="AJ875" s="5"/>
      <c r="AK875" s="5"/>
      <c r="AL875" s="5"/>
      <c r="AM875" s="5"/>
      <c r="AN875" s="5"/>
      <c r="AO875" s="5"/>
      <c r="AP875" s="5"/>
      <c r="AQ875" s="5"/>
      <c r="AR875" s="5"/>
      <c r="AS875" s="5"/>
    </row>
    <row r="876">
      <c r="A876" s="1298"/>
      <c r="B876" s="1235"/>
      <c r="C876" s="1274"/>
      <c r="D876" s="1274"/>
      <c r="E876" s="1274"/>
      <c r="F876" s="815"/>
      <c r="G876" s="972"/>
      <c r="H876" s="5"/>
      <c r="I876" s="5"/>
      <c r="J876" s="5"/>
      <c r="K876" s="5"/>
      <c r="L876" s="815"/>
      <c r="M876" s="1275"/>
      <c r="N876" s="815"/>
      <c r="O876" s="815"/>
      <c r="P876" s="815"/>
      <c r="Q876" s="815"/>
      <c r="R876" s="815"/>
      <c r="S876" s="815"/>
      <c r="T876" s="815"/>
      <c r="U876" s="815"/>
      <c r="V876" s="815"/>
      <c r="W876" s="5"/>
      <c r="X876" s="815"/>
      <c r="Y876" s="815"/>
      <c r="Z876" s="815"/>
      <c r="AA876" s="815"/>
      <c r="AB876" s="5"/>
      <c r="AC876" s="5"/>
      <c r="AD876" s="815"/>
      <c r="AE876" s="815"/>
      <c r="AF876" s="815"/>
      <c r="AG876" s="5"/>
      <c r="AH876" s="815"/>
      <c r="AI876" s="5"/>
      <c r="AJ876" s="5"/>
      <c r="AK876" s="5"/>
      <c r="AL876" s="5"/>
      <c r="AM876" s="5"/>
      <c r="AN876" s="5"/>
      <c r="AO876" s="5"/>
      <c r="AP876" s="5"/>
      <c r="AQ876" s="5"/>
      <c r="AR876" s="5"/>
      <c r="AS876" s="5"/>
    </row>
    <row r="877">
      <c r="A877" s="1298"/>
      <c r="B877" s="1235"/>
      <c r="C877" s="1274"/>
      <c r="D877" s="1274"/>
      <c r="E877" s="1274"/>
      <c r="F877" s="815"/>
      <c r="G877" s="972"/>
      <c r="H877" s="5"/>
      <c r="I877" s="5"/>
      <c r="J877" s="5"/>
      <c r="K877" s="5"/>
      <c r="L877" s="815"/>
      <c r="M877" s="1275"/>
      <c r="N877" s="815"/>
      <c r="O877" s="815"/>
      <c r="P877" s="815"/>
      <c r="Q877" s="815"/>
      <c r="R877" s="815"/>
      <c r="S877" s="815"/>
      <c r="T877" s="815"/>
      <c r="U877" s="815"/>
      <c r="V877" s="815"/>
      <c r="W877" s="5"/>
      <c r="X877" s="815"/>
      <c r="Y877" s="815"/>
      <c r="Z877" s="815"/>
      <c r="AA877" s="815"/>
      <c r="AB877" s="5"/>
      <c r="AC877" s="5"/>
      <c r="AD877" s="815"/>
      <c r="AE877" s="815"/>
      <c r="AF877" s="815"/>
      <c r="AG877" s="5"/>
      <c r="AH877" s="815"/>
      <c r="AI877" s="5"/>
      <c r="AJ877" s="5"/>
      <c r="AK877" s="5"/>
      <c r="AL877" s="5"/>
      <c r="AM877" s="5"/>
      <c r="AN877" s="5"/>
      <c r="AO877" s="5"/>
      <c r="AP877" s="5"/>
      <c r="AQ877" s="5"/>
      <c r="AR877" s="5"/>
      <c r="AS877" s="5"/>
    </row>
    <row r="878">
      <c r="A878" s="1298"/>
      <c r="B878" s="1235"/>
      <c r="C878" s="1274"/>
      <c r="D878" s="1274"/>
      <c r="E878" s="1274"/>
      <c r="F878" s="815"/>
      <c r="G878" s="972"/>
      <c r="H878" s="5"/>
      <c r="I878" s="5"/>
      <c r="J878" s="5"/>
      <c r="K878" s="5"/>
      <c r="L878" s="815"/>
      <c r="M878" s="1275"/>
      <c r="N878" s="815"/>
      <c r="O878" s="815"/>
      <c r="P878" s="815"/>
      <c r="Q878" s="815"/>
      <c r="R878" s="815"/>
      <c r="S878" s="815"/>
      <c r="T878" s="815"/>
      <c r="U878" s="815"/>
      <c r="V878" s="815"/>
      <c r="W878" s="5"/>
      <c r="X878" s="815"/>
      <c r="Y878" s="815"/>
      <c r="Z878" s="815"/>
      <c r="AA878" s="815"/>
      <c r="AB878" s="5"/>
      <c r="AC878" s="5"/>
      <c r="AD878" s="815"/>
      <c r="AE878" s="815"/>
      <c r="AF878" s="815"/>
      <c r="AG878" s="5"/>
      <c r="AH878" s="815"/>
      <c r="AI878" s="5"/>
      <c r="AJ878" s="5"/>
      <c r="AK878" s="5"/>
      <c r="AL878" s="5"/>
      <c r="AM878" s="5"/>
      <c r="AN878" s="5"/>
      <c r="AO878" s="5"/>
      <c r="AP878" s="5"/>
      <c r="AQ878" s="5"/>
      <c r="AR878" s="5"/>
      <c r="AS878" s="5"/>
    </row>
    <row r="879">
      <c r="A879" s="1298"/>
      <c r="B879" s="1235"/>
      <c r="C879" s="1274"/>
      <c r="D879" s="1274"/>
      <c r="E879" s="1274"/>
      <c r="F879" s="815"/>
      <c r="G879" s="972"/>
      <c r="H879" s="5"/>
      <c r="I879" s="5"/>
      <c r="J879" s="5"/>
      <c r="K879" s="5"/>
      <c r="L879" s="815"/>
      <c r="M879" s="1275"/>
      <c r="N879" s="815"/>
      <c r="O879" s="815"/>
      <c r="P879" s="815"/>
      <c r="Q879" s="815"/>
      <c r="R879" s="815"/>
      <c r="S879" s="815"/>
      <c r="T879" s="815"/>
      <c r="U879" s="815"/>
      <c r="V879" s="815"/>
      <c r="W879" s="5"/>
      <c r="X879" s="815"/>
      <c r="Y879" s="815"/>
      <c r="Z879" s="815"/>
      <c r="AA879" s="815"/>
      <c r="AB879" s="5"/>
      <c r="AC879" s="5"/>
      <c r="AD879" s="815"/>
      <c r="AE879" s="815"/>
      <c r="AF879" s="815"/>
      <c r="AG879" s="5"/>
      <c r="AH879" s="815"/>
      <c r="AI879" s="5"/>
      <c r="AJ879" s="5"/>
      <c r="AK879" s="5"/>
      <c r="AL879" s="5"/>
      <c r="AM879" s="5"/>
      <c r="AN879" s="5"/>
      <c r="AO879" s="5"/>
      <c r="AP879" s="5"/>
      <c r="AQ879" s="5"/>
      <c r="AR879" s="5"/>
      <c r="AS879" s="5"/>
    </row>
    <row r="880">
      <c r="A880" s="1298"/>
      <c r="B880" s="1235"/>
      <c r="C880" s="1274"/>
      <c r="D880" s="1274"/>
      <c r="E880" s="1274"/>
      <c r="F880" s="815"/>
      <c r="G880" s="972"/>
      <c r="H880" s="5"/>
      <c r="I880" s="5"/>
      <c r="J880" s="5"/>
      <c r="K880" s="5"/>
      <c r="L880" s="815"/>
      <c r="M880" s="1275"/>
      <c r="N880" s="815"/>
      <c r="O880" s="815"/>
      <c r="P880" s="815"/>
      <c r="Q880" s="815"/>
      <c r="R880" s="815"/>
      <c r="S880" s="815"/>
      <c r="T880" s="815"/>
      <c r="U880" s="815"/>
      <c r="V880" s="815"/>
      <c r="W880" s="5"/>
      <c r="X880" s="815"/>
      <c r="Y880" s="815"/>
      <c r="Z880" s="815"/>
      <c r="AA880" s="815"/>
      <c r="AB880" s="5"/>
      <c r="AC880" s="5"/>
      <c r="AD880" s="815"/>
      <c r="AE880" s="815"/>
      <c r="AF880" s="815"/>
      <c r="AG880" s="5"/>
      <c r="AH880" s="815"/>
      <c r="AI880" s="5"/>
      <c r="AJ880" s="5"/>
      <c r="AK880" s="5"/>
      <c r="AL880" s="5"/>
      <c r="AM880" s="5"/>
      <c r="AN880" s="5"/>
      <c r="AO880" s="5"/>
      <c r="AP880" s="5"/>
      <c r="AQ880" s="5"/>
      <c r="AR880" s="5"/>
      <c r="AS880" s="5"/>
    </row>
    <row r="881">
      <c r="A881" s="1298"/>
      <c r="B881" s="1235"/>
      <c r="C881" s="1274"/>
      <c r="D881" s="1274"/>
      <c r="E881" s="1274"/>
      <c r="F881" s="815"/>
      <c r="G881" s="972"/>
      <c r="H881" s="5"/>
      <c r="I881" s="5"/>
      <c r="J881" s="5"/>
      <c r="K881" s="5"/>
      <c r="L881" s="815"/>
      <c r="M881" s="1275"/>
      <c r="N881" s="815"/>
      <c r="O881" s="815"/>
      <c r="P881" s="815"/>
      <c r="Q881" s="815"/>
      <c r="R881" s="815"/>
      <c r="S881" s="815"/>
      <c r="T881" s="815"/>
      <c r="U881" s="815"/>
      <c r="V881" s="815"/>
      <c r="W881" s="5"/>
      <c r="X881" s="815"/>
      <c r="Y881" s="815"/>
      <c r="Z881" s="815"/>
      <c r="AA881" s="815"/>
      <c r="AB881" s="5"/>
      <c r="AC881" s="5"/>
      <c r="AD881" s="815"/>
      <c r="AE881" s="815"/>
      <c r="AF881" s="815"/>
      <c r="AG881" s="5"/>
      <c r="AH881" s="815"/>
      <c r="AI881" s="5"/>
      <c r="AJ881" s="5"/>
      <c r="AK881" s="5"/>
      <c r="AL881" s="5"/>
      <c r="AM881" s="5"/>
      <c r="AN881" s="5"/>
      <c r="AO881" s="5"/>
      <c r="AP881" s="5"/>
      <c r="AQ881" s="5"/>
      <c r="AR881" s="5"/>
      <c r="AS881" s="5"/>
    </row>
    <row r="882">
      <c r="A882" s="1298"/>
      <c r="B882" s="1235"/>
      <c r="C882" s="1274"/>
      <c r="D882" s="1274"/>
      <c r="E882" s="1274"/>
      <c r="F882" s="815"/>
      <c r="G882" s="972"/>
      <c r="H882" s="5"/>
      <c r="I882" s="5"/>
      <c r="J882" s="5"/>
      <c r="K882" s="5"/>
      <c r="L882" s="815"/>
      <c r="M882" s="1275"/>
      <c r="N882" s="815"/>
      <c r="O882" s="815"/>
      <c r="P882" s="815"/>
      <c r="Q882" s="815"/>
      <c r="R882" s="815"/>
      <c r="S882" s="815"/>
      <c r="T882" s="815"/>
      <c r="U882" s="815"/>
      <c r="V882" s="815"/>
      <c r="W882" s="5"/>
      <c r="X882" s="815"/>
      <c r="Y882" s="815"/>
      <c r="Z882" s="815"/>
      <c r="AA882" s="815"/>
      <c r="AB882" s="5"/>
      <c r="AC882" s="5"/>
      <c r="AD882" s="815"/>
      <c r="AE882" s="815"/>
      <c r="AF882" s="815"/>
      <c r="AG882" s="5"/>
      <c r="AH882" s="815"/>
      <c r="AI882" s="5"/>
      <c r="AJ882" s="5"/>
      <c r="AK882" s="5"/>
      <c r="AL882" s="5"/>
      <c r="AM882" s="5"/>
      <c r="AN882" s="5"/>
      <c r="AO882" s="5"/>
      <c r="AP882" s="5"/>
      <c r="AQ882" s="5"/>
      <c r="AR882" s="5"/>
      <c r="AS882" s="5"/>
    </row>
    <row r="883">
      <c r="A883" s="1298"/>
      <c r="B883" s="1235"/>
      <c r="C883" s="1274"/>
      <c r="D883" s="1274"/>
      <c r="E883" s="1274"/>
      <c r="F883" s="815"/>
      <c r="G883" s="972"/>
      <c r="H883" s="5"/>
      <c r="I883" s="5"/>
      <c r="J883" s="5"/>
      <c r="K883" s="5"/>
      <c r="L883" s="815"/>
      <c r="M883" s="1275"/>
      <c r="N883" s="815"/>
      <c r="O883" s="815"/>
      <c r="P883" s="815"/>
      <c r="Q883" s="815"/>
      <c r="R883" s="815"/>
      <c r="S883" s="815"/>
      <c r="T883" s="815"/>
      <c r="U883" s="815"/>
      <c r="V883" s="815"/>
      <c r="W883" s="5"/>
      <c r="X883" s="815"/>
      <c r="Y883" s="815"/>
      <c r="Z883" s="815"/>
      <c r="AA883" s="815"/>
      <c r="AB883" s="5"/>
      <c r="AC883" s="5"/>
      <c r="AD883" s="815"/>
      <c r="AE883" s="815"/>
      <c r="AF883" s="815"/>
      <c r="AG883" s="5"/>
      <c r="AH883" s="815"/>
      <c r="AI883" s="5"/>
      <c r="AJ883" s="5"/>
      <c r="AK883" s="5"/>
      <c r="AL883" s="5"/>
      <c r="AM883" s="5"/>
      <c r="AN883" s="5"/>
      <c r="AO883" s="5"/>
      <c r="AP883" s="5"/>
      <c r="AQ883" s="5"/>
      <c r="AR883" s="5"/>
      <c r="AS883" s="5"/>
    </row>
    <row r="884">
      <c r="A884" s="1298"/>
      <c r="B884" s="1235"/>
      <c r="C884" s="1274"/>
      <c r="D884" s="1274"/>
      <c r="E884" s="1274"/>
      <c r="F884" s="815"/>
      <c r="G884" s="972"/>
      <c r="H884" s="5"/>
      <c r="I884" s="5"/>
      <c r="J884" s="5"/>
      <c r="K884" s="5"/>
      <c r="L884" s="815"/>
      <c r="M884" s="1275"/>
      <c r="N884" s="815"/>
      <c r="O884" s="815"/>
      <c r="P884" s="815"/>
      <c r="Q884" s="815"/>
      <c r="R884" s="815"/>
      <c r="S884" s="815"/>
      <c r="T884" s="815"/>
      <c r="U884" s="815"/>
      <c r="V884" s="815"/>
      <c r="W884" s="5"/>
      <c r="X884" s="815"/>
      <c r="Y884" s="815"/>
      <c r="Z884" s="815"/>
      <c r="AA884" s="815"/>
      <c r="AB884" s="5"/>
      <c r="AC884" s="5"/>
      <c r="AD884" s="815"/>
      <c r="AE884" s="815"/>
      <c r="AF884" s="815"/>
      <c r="AG884" s="5"/>
      <c r="AH884" s="815"/>
      <c r="AI884" s="5"/>
      <c r="AJ884" s="5"/>
      <c r="AK884" s="5"/>
      <c r="AL884" s="5"/>
      <c r="AM884" s="5"/>
      <c r="AN884" s="5"/>
      <c r="AO884" s="5"/>
      <c r="AP884" s="5"/>
      <c r="AQ884" s="5"/>
      <c r="AR884" s="5"/>
      <c r="AS884" s="5"/>
    </row>
    <row r="885">
      <c r="A885" s="1298"/>
      <c r="B885" s="1235"/>
      <c r="C885" s="1274"/>
      <c r="D885" s="1274"/>
      <c r="E885" s="1274"/>
      <c r="F885" s="815"/>
      <c r="G885" s="972"/>
      <c r="H885" s="5"/>
      <c r="I885" s="5"/>
      <c r="J885" s="5"/>
      <c r="K885" s="5"/>
      <c r="L885" s="815"/>
      <c r="M885" s="1275"/>
      <c r="N885" s="815"/>
      <c r="O885" s="815"/>
      <c r="P885" s="815"/>
      <c r="Q885" s="815"/>
      <c r="R885" s="815"/>
      <c r="S885" s="815"/>
      <c r="T885" s="815"/>
      <c r="U885" s="815"/>
      <c r="V885" s="815"/>
      <c r="W885" s="5"/>
      <c r="X885" s="815"/>
      <c r="Y885" s="815"/>
      <c r="Z885" s="815"/>
      <c r="AA885" s="815"/>
      <c r="AB885" s="5"/>
      <c r="AC885" s="5"/>
      <c r="AD885" s="815"/>
      <c r="AE885" s="815"/>
      <c r="AF885" s="815"/>
      <c r="AG885" s="5"/>
      <c r="AH885" s="815"/>
      <c r="AI885" s="5"/>
      <c r="AJ885" s="5"/>
      <c r="AK885" s="5"/>
      <c r="AL885" s="5"/>
      <c r="AM885" s="5"/>
      <c r="AN885" s="5"/>
      <c r="AO885" s="5"/>
      <c r="AP885" s="5"/>
      <c r="AQ885" s="5"/>
      <c r="AR885" s="5"/>
      <c r="AS885" s="5"/>
    </row>
    <row r="886">
      <c r="A886" s="1298"/>
      <c r="B886" s="1235"/>
      <c r="C886" s="1274"/>
      <c r="D886" s="1274"/>
      <c r="E886" s="1274"/>
      <c r="F886" s="815"/>
      <c r="G886" s="972"/>
      <c r="H886" s="5"/>
      <c r="I886" s="5"/>
      <c r="J886" s="5"/>
      <c r="K886" s="5"/>
      <c r="L886" s="815"/>
      <c r="M886" s="1275"/>
      <c r="N886" s="815"/>
      <c r="O886" s="815"/>
      <c r="P886" s="815"/>
      <c r="Q886" s="815"/>
      <c r="R886" s="815"/>
      <c r="S886" s="815"/>
      <c r="T886" s="815"/>
      <c r="U886" s="815"/>
      <c r="V886" s="815"/>
      <c r="W886" s="5"/>
      <c r="X886" s="815"/>
      <c r="Y886" s="815"/>
      <c r="Z886" s="815"/>
      <c r="AA886" s="815"/>
      <c r="AB886" s="5"/>
      <c r="AC886" s="5"/>
      <c r="AD886" s="815"/>
      <c r="AE886" s="815"/>
      <c r="AF886" s="815"/>
      <c r="AG886" s="5"/>
      <c r="AH886" s="815"/>
      <c r="AI886" s="5"/>
      <c r="AJ886" s="5"/>
      <c r="AK886" s="5"/>
      <c r="AL886" s="5"/>
      <c r="AM886" s="5"/>
      <c r="AN886" s="5"/>
      <c r="AO886" s="5"/>
      <c r="AP886" s="5"/>
      <c r="AQ886" s="5"/>
      <c r="AR886" s="5"/>
      <c r="AS886" s="5"/>
    </row>
    <row r="887">
      <c r="A887" s="1298"/>
      <c r="B887" s="1235"/>
      <c r="C887" s="1274"/>
      <c r="D887" s="1274"/>
      <c r="E887" s="1274"/>
      <c r="F887" s="815"/>
      <c r="G887" s="972"/>
      <c r="H887" s="5"/>
      <c r="I887" s="5"/>
      <c r="J887" s="5"/>
      <c r="K887" s="5"/>
      <c r="L887" s="815"/>
      <c r="M887" s="1275"/>
      <c r="N887" s="815"/>
      <c r="O887" s="815"/>
      <c r="P887" s="815"/>
      <c r="Q887" s="815"/>
      <c r="R887" s="815"/>
      <c r="S887" s="815"/>
      <c r="T887" s="815"/>
      <c r="U887" s="815"/>
      <c r="V887" s="815"/>
      <c r="W887" s="5"/>
      <c r="X887" s="815"/>
      <c r="Y887" s="815"/>
      <c r="Z887" s="815"/>
      <c r="AA887" s="815"/>
      <c r="AB887" s="5"/>
      <c r="AC887" s="5"/>
      <c r="AD887" s="815"/>
      <c r="AE887" s="815"/>
      <c r="AF887" s="815"/>
      <c r="AG887" s="5"/>
      <c r="AH887" s="815"/>
      <c r="AI887" s="5"/>
      <c r="AJ887" s="5"/>
      <c r="AK887" s="5"/>
      <c r="AL887" s="5"/>
      <c r="AM887" s="5"/>
      <c r="AN887" s="5"/>
      <c r="AO887" s="5"/>
      <c r="AP887" s="5"/>
      <c r="AQ887" s="5"/>
      <c r="AR887" s="5"/>
      <c r="AS887" s="5"/>
    </row>
    <row r="888">
      <c r="A888" s="1298"/>
      <c r="B888" s="1235"/>
      <c r="C888" s="1274"/>
      <c r="D888" s="1274"/>
      <c r="E888" s="1274"/>
      <c r="F888" s="815"/>
      <c r="G888" s="972"/>
      <c r="H888" s="5"/>
      <c r="I888" s="5"/>
      <c r="J888" s="5"/>
      <c r="K888" s="5"/>
      <c r="L888" s="815"/>
      <c r="M888" s="1275"/>
      <c r="N888" s="815"/>
      <c r="O888" s="815"/>
      <c r="P888" s="815"/>
      <c r="Q888" s="815"/>
      <c r="R888" s="815"/>
      <c r="S888" s="815"/>
      <c r="T888" s="815"/>
      <c r="U888" s="815"/>
      <c r="V888" s="815"/>
      <c r="W888" s="5"/>
      <c r="X888" s="815"/>
      <c r="Y888" s="815"/>
      <c r="Z888" s="815"/>
      <c r="AA888" s="815"/>
      <c r="AB888" s="5"/>
      <c r="AC888" s="5"/>
      <c r="AD888" s="815"/>
      <c r="AE888" s="815"/>
      <c r="AF888" s="815"/>
      <c r="AG888" s="5"/>
      <c r="AH888" s="815"/>
      <c r="AI888" s="5"/>
      <c r="AJ888" s="5"/>
      <c r="AK888" s="5"/>
      <c r="AL888" s="5"/>
      <c r="AM888" s="5"/>
      <c r="AN888" s="5"/>
      <c r="AO888" s="5"/>
      <c r="AP888" s="5"/>
      <c r="AQ888" s="5"/>
      <c r="AR888" s="5"/>
      <c r="AS888" s="5"/>
    </row>
    <row r="889">
      <c r="A889" s="1298"/>
      <c r="B889" s="1235"/>
      <c r="C889" s="1274"/>
      <c r="D889" s="1274"/>
      <c r="E889" s="1274"/>
      <c r="F889" s="815"/>
      <c r="G889" s="972"/>
      <c r="H889" s="5"/>
      <c r="I889" s="5"/>
      <c r="J889" s="5"/>
      <c r="K889" s="5"/>
      <c r="L889" s="815"/>
      <c r="M889" s="1275"/>
      <c r="N889" s="815"/>
      <c r="O889" s="815"/>
      <c r="P889" s="815"/>
      <c r="Q889" s="815"/>
      <c r="R889" s="815"/>
      <c r="S889" s="815"/>
      <c r="T889" s="815"/>
      <c r="U889" s="815"/>
      <c r="V889" s="815"/>
      <c r="W889" s="5"/>
      <c r="X889" s="815"/>
      <c r="Y889" s="815"/>
      <c r="Z889" s="815"/>
      <c r="AA889" s="815"/>
      <c r="AB889" s="5"/>
      <c r="AC889" s="5"/>
      <c r="AD889" s="815"/>
      <c r="AE889" s="815"/>
      <c r="AF889" s="815"/>
      <c r="AG889" s="5"/>
      <c r="AH889" s="815"/>
      <c r="AI889" s="5"/>
      <c r="AJ889" s="5"/>
      <c r="AK889" s="5"/>
      <c r="AL889" s="5"/>
      <c r="AM889" s="5"/>
      <c r="AN889" s="5"/>
      <c r="AO889" s="5"/>
      <c r="AP889" s="5"/>
      <c r="AQ889" s="5"/>
      <c r="AR889" s="5"/>
      <c r="AS889" s="5"/>
    </row>
    <row r="890">
      <c r="A890" s="1298"/>
      <c r="B890" s="1235"/>
      <c r="C890" s="1274"/>
      <c r="D890" s="1274"/>
      <c r="E890" s="1274"/>
      <c r="F890" s="815"/>
      <c r="G890" s="972"/>
      <c r="H890" s="5"/>
      <c r="I890" s="5"/>
      <c r="J890" s="5"/>
      <c r="K890" s="5"/>
      <c r="L890" s="815"/>
      <c r="M890" s="1275"/>
      <c r="N890" s="815"/>
      <c r="O890" s="815"/>
      <c r="P890" s="815"/>
      <c r="Q890" s="815"/>
      <c r="R890" s="815"/>
      <c r="S890" s="815"/>
      <c r="T890" s="815"/>
      <c r="U890" s="815"/>
      <c r="V890" s="815"/>
      <c r="W890" s="5"/>
      <c r="X890" s="815"/>
      <c r="Y890" s="815"/>
      <c r="Z890" s="815"/>
      <c r="AA890" s="815"/>
      <c r="AB890" s="5"/>
      <c r="AC890" s="5"/>
      <c r="AD890" s="815"/>
      <c r="AE890" s="815"/>
      <c r="AF890" s="815"/>
      <c r="AG890" s="5"/>
      <c r="AH890" s="815"/>
      <c r="AI890" s="5"/>
      <c r="AJ890" s="5"/>
      <c r="AK890" s="5"/>
      <c r="AL890" s="5"/>
      <c r="AM890" s="5"/>
      <c r="AN890" s="5"/>
      <c r="AO890" s="5"/>
      <c r="AP890" s="5"/>
      <c r="AQ890" s="5"/>
      <c r="AR890" s="5"/>
      <c r="AS890" s="5"/>
    </row>
    <row r="891">
      <c r="A891" s="1298"/>
      <c r="B891" s="1235"/>
      <c r="C891" s="1274"/>
      <c r="D891" s="1274"/>
      <c r="E891" s="1274"/>
      <c r="F891" s="815"/>
      <c r="G891" s="972"/>
      <c r="H891" s="5"/>
      <c r="I891" s="5"/>
      <c r="J891" s="5"/>
      <c r="K891" s="5"/>
      <c r="L891" s="815"/>
      <c r="M891" s="1275"/>
      <c r="N891" s="815"/>
      <c r="O891" s="815"/>
      <c r="P891" s="815"/>
      <c r="Q891" s="815"/>
      <c r="R891" s="815"/>
      <c r="S891" s="815"/>
      <c r="T891" s="815"/>
      <c r="U891" s="815"/>
      <c r="V891" s="815"/>
      <c r="W891" s="5"/>
      <c r="X891" s="815"/>
      <c r="Y891" s="815"/>
      <c r="Z891" s="815"/>
      <c r="AA891" s="815"/>
      <c r="AB891" s="5"/>
      <c r="AC891" s="5"/>
      <c r="AD891" s="815"/>
      <c r="AE891" s="815"/>
      <c r="AF891" s="815"/>
      <c r="AG891" s="5"/>
      <c r="AH891" s="815"/>
      <c r="AI891" s="5"/>
      <c r="AJ891" s="5"/>
      <c r="AK891" s="5"/>
      <c r="AL891" s="5"/>
      <c r="AM891" s="5"/>
      <c r="AN891" s="5"/>
      <c r="AO891" s="5"/>
      <c r="AP891" s="5"/>
      <c r="AQ891" s="5"/>
      <c r="AR891" s="5"/>
      <c r="AS891" s="5"/>
    </row>
    <row r="892">
      <c r="A892" s="1298"/>
      <c r="B892" s="1235"/>
      <c r="C892" s="1274"/>
      <c r="D892" s="1274"/>
      <c r="E892" s="1274"/>
      <c r="F892" s="815"/>
      <c r="G892" s="972"/>
      <c r="H892" s="5"/>
      <c r="I892" s="5"/>
      <c r="J892" s="5"/>
      <c r="K892" s="5"/>
      <c r="L892" s="815"/>
      <c r="M892" s="1275"/>
      <c r="N892" s="815"/>
      <c r="O892" s="815"/>
      <c r="P892" s="815"/>
      <c r="Q892" s="815"/>
      <c r="R892" s="815"/>
      <c r="S892" s="815"/>
      <c r="T892" s="815"/>
      <c r="U892" s="815"/>
      <c r="V892" s="815"/>
      <c r="W892" s="5"/>
      <c r="X892" s="815"/>
      <c r="Y892" s="815"/>
      <c r="Z892" s="815"/>
      <c r="AA892" s="815"/>
      <c r="AB892" s="5"/>
      <c r="AC892" s="5"/>
      <c r="AD892" s="815"/>
      <c r="AE892" s="815"/>
      <c r="AF892" s="815"/>
      <c r="AG892" s="5"/>
      <c r="AH892" s="815"/>
      <c r="AI892" s="5"/>
      <c r="AJ892" s="5"/>
      <c r="AK892" s="5"/>
      <c r="AL892" s="5"/>
      <c r="AM892" s="5"/>
      <c r="AN892" s="5"/>
      <c r="AO892" s="5"/>
      <c r="AP892" s="5"/>
      <c r="AQ892" s="5"/>
      <c r="AR892" s="5"/>
      <c r="AS892" s="5"/>
    </row>
    <row r="893">
      <c r="A893" s="1298"/>
      <c r="B893" s="1235"/>
      <c r="C893" s="1274"/>
      <c r="D893" s="1274"/>
      <c r="E893" s="1274"/>
      <c r="F893" s="815"/>
      <c r="G893" s="972"/>
      <c r="H893" s="5"/>
      <c r="I893" s="5"/>
      <c r="J893" s="5"/>
      <c r="K893" s="5"/>
      <c r="L893" s="815"/>
      <c r="M893" s="1275"/>
      <c r="N893" s="815"/>
      <c r="O893" s="815"/>
      <c r="P893" s="815"/>
      <c r="Q893" s="815"/>
      <c r="R893" s="815"/>
      <c r="S893" s="815"/>
      <c r="T893" s="815"/>
      <c r="U893" s="815"/>
      <c r="V893" s="815"/>
      <c r="W893" s="5"/>
      <c r="X893" s="815"/>
      <c r="Y893" s="815"/>
      <c r="Z893" s="815"/>
      <c r="AA893" s="815"/>
      <c r="AB893" s="5"/>
      <c r="AC893" s="5"/>
      <c r="AD893" s="815"/>
      <c r="AE893" s="815"/>
      <c r="AF893" s="815"/>
      <c r="AG893" s="5"/>
      <c r="AH893" s="815"/>
      <c r="AI893" s="5"/>
      <c r="AJ893" s="5"/>
      <c r="AK893" s="5"/>
      <c r="AL893" s="5"/>
      <c r="AM893" s="5"/>
      <c r="AN893" s="5"/>
      <c r="AO893" s="5"/>
      <c r="AP893" s="5"/>
      <c r="AQ893" s="5"/>
      <c r="AR893" s="5"/>
      <c r="AS893" s="5"/>
    </row>
    <row r="894">
      <c r="A894" s="1298"/>
      <c r="B894" s="1235"/>
      <c r="C894" s="1274"/>
      <c r="D894" s="1274"/>
      <c r="E894" s="1274"/>
      <c r="F894" s="815"/>
      <c r="G894" s="972"/>
      <c r="H894" s="5"/>
      <c r="I894" s="5"/>
      <c r="J894" s="5"/>
      <c r="K894" s="5"/>
      <c r="L894" s="815"/>
      <c r="M894" s="1275"/>
      <c r="N894" s="815"/>
      <c r="O894" s="815"/>
      <c r="P894" s="815"/>
      <c r="Q894" s="815"/>
      <c r="R894" s="815"/>
      <c r="S894" s="815"/>
      <c r="T894" s="815"/>
      <c r="U894" s="815"/>
      <c r="V894" s="815"/>
      <c r="W894" s="5"/>
      <c r="X894" s="815"/>
      <c r="Y894" s="815"/>
      <c r="Z894" s="815"/>
      <c r="AA894" s="815"/>
      <c r="AB894" s="5"/>
      <c r="AC894" s="5"/>
      <c r="AD894" s="815"/>
      <c r="AE894" s="815"/>
      <c r="AF894" s="815"/>
      <c r="AG894" s="5"/>
      <c r="AH894" s="815"/>
      <c r="AI894" s="5"/>
      <c r="AJ894" s="5"/>
      <c r="AK894" s="5"/>
      <c r="AL894" s="5"/>
      <c r="AM894" s="5"/>
      <c r="AN894" s="5"/>
      <c r="AO894" s="5"/>
      <c r="AP894" s="5"/>
      <c r="AQ894" s="5"/>
      <c r="AR894" s="5"/>
      <c r="AS894" s="5"/>
    </row>
    <row r="895">
      <c r="A895" s="1298"/>
      <c r="B895" s="1235"/>
      <c r="C895" s="1274"/>
      <c r="D895" s="1274"/>
      <c r="E895" s="1274"/>
      <c r="F895" s="815"/>
      <c r="G895" s="972"/>
      <c r="H895" s="5"/>
      <c r="I895" s="5"/>
      <c r="J895" s="5"/>
      <c r="K895" s="5"/>
      <c r="L895" s="815"/>
      <c r="M895" s="1275"/>
      <c r="N895" s="815"/>
      <c r="O895" s="815"/>
      <c r="P895" s="815"/>
      <c r="Q895" s="815"/>
      <c r="R895" s="815"/>
      <c r="S895" s="815"/>
      <c r="T895" s="815"/>
      <c r="U895" s="815"/>
      <c r="V895" s="815"/>
      <c r="W895" s="5"/>
      <c r="X895" s="815"/>
      <c r="Y895" s="815"/>
      <c r="Z895" s="815"/>
      <c r="AA895" s="815"/>
      <c r="AB895" s="5"/>
      <c r="AC895" s="5"/>
      <c r="AD895" s="815"/>
      <c r="AE895" s="815"/>
      <c r="AF895" s="815"/>
      <c r="AG895" s="5"/>
      <c r="AH895" s="815"/>
      <c r="AI895" s="5"/>
      <c r="AJ895" s="5"/>
      <c r="AK895" s="5"/>
      <c r="AL895" s="5"/>
      <c r="AM895" s="5"/>
      <c r="AN895" s="5"/>
      <c r="AO895" s="5"/>
      <c r="AP895" s="5"/>
      <c r="AQ895" s="5"/>
      <c r="AR895" s="5"/>
      <c r="AS895" s="5"/>
    </row>
    <row r="896">
      <c r="A896" s="1298"/>
      <c r="B896" s="1235"/>
      <c r="C896" s="1274"/>
      <c r="D896" s="1274"/>
      <c r="E896" s="1274"/>
      <c r="F896" s="815"/>
      <c r="G896" s="972"/>
      <c r="H896" s="5"/>
      <c r="I896" s="5"/>
      <c r="J896" s="5"/>
      <c r="K896" s="5"/>
      <c r="L896" s="815"/>
      <c r="M896" s="1275"/>
      <c r="N896" s="815"/>
      <c r="O896" s="815"/>
      <c r="P896" s="815"/>
      <c r="Q896" s="815"/>
      <c r="R896" s="815"/>
      <c r="S896" s="815"/>
      <c r="T896" s="815"/>
      <c r="U896" s="815"/>
      <c r="V896" s="815"/>
      <c r="W896" s="5"/>
      <c r="X896" s="815"/>
      <c r="Y896" s="815"/>
      <c r="Z896" s="815"/>
      <c r="AA896" s="815"/>
      <c r="AB896" s="5"/>
      <c r="AC896" s="5"/>
      <c r="AD896" s="815"/>
      <c r="AE896" s="815"/>
      <c r="AF896" s="815"/>
      <c r="AG896" s="5"/>
      <c r="AH896" s="815"/>
      <c r="AI896" s="5"/>
      <c r="AJ896" s="5"/>
      <c r="AK896" s="5"/>
      <c r="AL896" s="5"/>
      <c r="AM896" s="5"/>
      <c r="AN896" s="5"/>
      <c r="AO896" s="5"/>
      <c r="AP896" s="5"/>
      <c r="AQ896" s="5"/>
      <c r="AR896" s="5"/>
      <c r="AS896" s="5"/>
    </row>
    <row r="897">
      <c r="A897" s="1298"/>
      <c r="B897" s="1235"/>
      <c r="C897" s="1274"/>
      <c r="D897" s="1274"/>
      <c r="E897" s="1274"/>
      <c r="F897" s="815"/>
      <c r="G897" s="972"/>
      <c r="H897" s="5"/>
      <c r="I897" s="5"/>
      <c r="J897" s="5"/>
      <c r="K897" s="5"/>
      <c r="L897" s="815"/>
      <c r="M897" s="1275"/>
      <c r="N897" s="815"/>
      <c r="O897" s="815"/>
      <c r="P897" s="815"/>
      <c r="Q897" s="815"/>
      <c r="R897" s="815"/>
      <c r="S897" s="815"/>
      <c r="T897" s="815"/>
      <c r="U897" s="815"/>
      <c r="V897" s="815"/>
      <c r="W897" s="5"/>
      <c r="X897" s="815"/>
      <c r="Y897" s="815"/>
      <c r="Z897" s="815"/>
      <c r="AA897" s="815"/>
      <c r="AB897" s="5"/>
      <c r="AC897" s="5"/>
      <c r="AD897" s="815"/>
      <c r="AE897" s="815"/>
      <c r="AF897" s="815"/>
      <c r="AG897" s="5"/>
      <c r="AH897" s="815"/>
      <c r="AI897" s="5"/>
      <c r="AJ897" s="5"/>
      <c r="AK897" s="5"/>
      <c r="AL897" s="5"/>
      <c r="AM897" s="5"/>
      <c r="AN897" s="5"/>
      <c r="AO897" s="5"/>
      <c r="AP897" s="5"/>
      <c r="AQ897" s="5"/>
      <c r="AR897" s="5"/>
      <c r="AS897" s="5"/>
    </row>
    <row r="898">
      <c r="A898" s="1298"/>
      <c r="B898" s="1235"/>
      <c r="C898" s="1274"/>
      <c r="D898" s="1274"/>
      <c r="E898" s="1274"/>
      <c r="F898" s="815"/>
      <c r="G898" s="972"/>
      <c r="H898" s="5"/>
      <c r="I898" s="5"/>
      <c r="J898" s="5"/>
      <c r="K898" s="5"/>
      <c r="L898" s="815"/>
      <c r="M898" s="1275"/>
      <c r="N898" s="815"/>
      <c r="O898" s="815"/>
      <c r="P898" s="815"/>
      <c r="Q898" s="815"/>
      <c r="R898" s="815"/>
      <c r="S898" s="815"/>
      <c r="T898" s="815"/>
      <c r="U898" s="815"/>
      <c r="V898" s="815"/>
      <c r="W898" s="5"/>
      <c r="X898" s="815"/>
      <c r="Y898" s="815"/>
      <c r="Z898" s="815"/>
      <c r="AA898" s="815"/>
      <c r="AB898" s="5"/>
      <c r="AC898" s="5"/>
      <c r="AD898" s="815"/>
      <c r="AE898" s="815"/>
      <c r="AF898" s="815"/>
      <c r="AG898" s="5"/>
      <c r="AH898" s="815"/>
      <c r="AI898" s="5"/>
      <c r="AJ898" s="5"/>
      <c r="AK898" s="5"/>
      <c r="AL898" s="5"/>
      <c r="AM898" s="5"/>
      <c r="AN898" s="5"/>
      <c r="AO898" s="5"/>
      <c r="AP898" s="5"/>
      <c r="AQ898" s="5"/>
      <c r="AR898" s="5"/>
      <c r="AS898" s="5"/>
    </row>
    <row r="899">
      <c r="A899" s="1298"/>
      <c r="B899" s="1235"/>
      <c r="C899" s="1274"/>
      <c r="D899" s="1274"/>
      <c r="E899" s="1274"/>
      <c r="F899" s="815"/>
      <c r="G899" s="972"/>
      <c r="H899" s="5"/>
      <c r="I899" s="5"/>
      <c r="J899" s="5"/>
      <c r="K899" s="5"/>
      <c r="L899" s="815"/>
      <c r="M899" s="1275"/>
      <c r="N899" s="815"/>
      <c r="O899" s="815"/>
      <c r="P899" s="815"/>
      <c r="Q899" s="815"/>
      <c r="R899" s="815"/>
      <c r="S899" s="815"/>
      <c r="T899" s="815"/>
      <c r="U899" s="815"/>
      <c r="V899" s="815"/>
      <c r="W899" s="5"/>
      <c r="X899" s="815"/>
      <c r="Y899" s="815"/>
      <c r="Z899" s="815"/>
      <c r="AA899" s="815"/>
      <c r="AB899" s="5"/>
      <c r="AC899" s="5"/>
      <c r="AD899" s="815"/>
      <c r="AE899" s="815"/>
      <c r="AF899" s="815"/>
      <c r="AG899" s="5"/>
      <c r="AH899" s="815"/>
      <c r="AI899" s="5"/>
      <c r="AJ899" s="5"/>
      <c r="AK899" s="5"/>
      <c r="AL899" s="5"/>
      <c r="AM899" s="5"/>
      <c r="AN899" s="5"/>
      <c r="AO899" s="5"/>
      <c r="AP899" s="5"/>
      <c r="AQ899" s="5"/>
      <c r="AR899" s="5"/>
      <c r="AS899" s="5"/>
    </row>
    <row r="900">
      <c r="A900" s="1298"/>
      <c r="B900" s="1235"/>
      <c r="C900" s="1274"/>
      <c r="D900" s="1274"/>
      <c r="E900" s="1274"/>
      <c r="F900" s="815"/>
      <c r="G900" s="972"/>
      <c r="H900" s="5"/>
      <c r="I900" s="5"/>
      <c r="J900" s="5"/>
      <c r="K900" s="5"/>
      <c r="L900" s="815"/>
      <c r="M900" s="1275"/>
      <c r="N900" s="815"/>
      <c r="O900" s="815"/>
      <c r="P900" s="815"/>
      <c r="Q900" s="815"/>
      <c r="R900" s="815"/>
      <c r="S900" s="815"/>
      <c r="T900" s="815"/>
      <c r="U900" s="815"/>
      <c r="V900" s="815"/>
      <c r="W900" s="5"/>
      <c r="X900" s="815"/>
      <c r="Y900" s="815"/>
      <c r="Z900" s="815"/>
      <c r="AA900" s="815"/>
      <c r="AB900" s="5"/>
      <c r="AC900" s="5"/>
      <c r="AD900" s="815"/>
      <c r="AE900" s="815"/>
      <c r="AF900" s="815"/>
      <c r="AG900" s="5"/>
      <c r="AH900" s="815"/>
      <c r="AI900" s="5"/>
      <c r="AJ900" s="5"/>
      <c r="AK900" s="5"/>
      <c r="AL900" s="5"/>
      <c r="AM900" s="5"/>
      <c r="AN900" s="5"/>
      <c r="AO900" s="5"/>
      <c r="AP900" s="5"/>
      <c r="AQ900" s="5"/>
      <c r="AR900" s="5"/>
      <c r="AS900" s="5"/>
    </row>
    <row r="901">
      <c r="A901" s="1298"/>
      <c r="B901" s="1235"/>
      <c r="C901" s="1274"/>
      <c r="D901" s="1274"/>
      <c r="E901" s="1274"/>
      <c r="F901" s="815"/>
      <c r="G901" s="972"/>
      <c r="H901" s="5"/>
      <c r="I901" s="5"/>
      <c r="J901" s="5"/>
      <c r="K901" s="5"/>
      <c r="L901" s="815"/>
      <c r="M901" s="1275"/>
      <c r="N901" s="815"/>
      <c r="O901" s="815"/>
      <c r="P901" s="815"/>
      <c r="Q901" s="815"/>
      <c r="R901" s="815"/>
      <c r="S901" s="815"/>
      <c r="T901" s="815"/>
      <c r="U901" s="815"/>
      <c r="V901" s="815"/>
      <c r="W901" s="5"/>
      <c r="X901" s="815"/>
      <c r="Y901" s="815"/>
      <c r="Z901" s="815"/>
      <c r="AA901" s="815"/>
      <c r="AB901" s="5"/>
      <c r="AC901" s="5"/>
      <c r="AD901" s="815"/>
      <c r="AE901" s="815"/>
      <c r="AF901" s="815"/>
      <c r="AG901" s="5"/>
      <c r="AH901" s="815"/>
      <c r="AI901" s="5"/>
      <c r="AJ901" s="5"/>
      <c r="AK901" s="5"/>
      <c r="AL901" s="5"/>
      <c r="AM901" s="5"/>
      <c r="AN901" s="5"/>
      <c r="AO901" s="5"/>
      <c r="AP901" s="5"/>
      <c r="AQ901" s="5"/>
      <c r="AR901" s="5"/>
      <c r="AS901" s="5"/>
    </row>
    <row r="902">
      <c r="A902" s="1298"/>
      <c r="B902" s="1235"/>
      <c r="C902" s="1274"/>
      <c r="D902" s="1274"/>
      <c r="E902" s="1274"/>
      <c r="F902" s="815"/>
      <c r="G902" s="972"/>
      <c r="H902" s="5"/>
      <c r="I902" s="5"/>
      <c r="J902" s="5"/>
      <c r="K902" s="5"/>
      <c r="L902" s="815"/>
      <c r="M902" s="1275"/>
      <c r="N902" s="815"/>
      <c r="O902" s="815"/>
      <c r="P902" s="815"/>
      <c r="Q902" s="815"/>
      <c r="R902" s="815"/>
      <c r="S902" s="815"/>
      <c r="T902" s="815"/>
      <c r="U902" s="815"/>
      <c r="V902" s="815"/>
      <c r="W902" s="5"/>
      <c r="X902" s="815"/>
      <c r="Y902" s="815"/>
      <c r="Z902" s="815"/>
      <c r="AA902" s="815"/>
      <c r="AB902" s="5"/>
      <c r="AC902" s="5"/>
      <c r="AD902" s="815"/>
      <c r="AE902" s="815"/>
      <c r="AF902" s="815"/>
      <c r="AG902" s="5"/>
      <c r="AH902" s="815"/>
      <c r="AI902" s="5"/>
      <c r="AJ902" s="5"/>
      <c r="AK902" s="5"/>
      <c r="AL902" s="5"/>
      <c r="AM902" s="5"/>
      <c r="AN902" s="5"/>
      <c r="AO902" s="5"/>
      <c r="AP902" s="5"/>
      <c r="AQ902" s="5"/>
      <c r="AR902" s="5"/>
      <c r="AS902" s="5"/>
    </row>
    <row r="903">
      <c r="A903" s="1298"/>
      <c r="B903" s="1235"/>
      <c r="C903" s="1274"/>
      <c r="D903" s="1274"/>
      <c r="E903" s="1274"/>
      <c r="F903" s="815"/>
      <c r="G903" s="972"/>
      <c r="H903" s="5"/>
      <c r="I903" s="5"/>
      <c r="J903" s="5"/>
      <c r="K903" s="5"/>
      <c r="L903" s="815"/>
      <c r="M903" s="1275"/>
      <c r="N903" s="815"/>
      <c r="O903" s="815"/>
      <c r="P903" s="815"/>
      <c r="Q903" s="815"/>
      <c r="R903" s="815"/>
      <c r="S903" s="815"/>
      <c r="T903" s="815"/>
      <c r="U903" s="815"/>
      <c r="V903" s="815"/>
      <c r="W903" s="5"/>
      <c r="X903" s="815"/>
      <c r="Y903" s="815"/>
      <c r="Z903" s="815"/>
      <c r="AA903" s="815"/>
      <c r="AB903" s="5"/>
      <c r="AC903" s="5"/>
      <c r="AD903" s="815"/>
      <c r="AE903" s="815"/>
      <c r="AF903" s="815"/>
      <c r="AG903" s="5"/>
      <c r="AH903" s="815"/>
      <c r="AI903" s="5"/>
      <c r="AJ903" s="5"/>
      <c r="AK903" s="5"/>
      <c r="AL903" s="5"/>
      <c r="AM903" s="5"/>
      <c r="AN903" s="5"/>
      <c r="AO903" s="5"/>
      <c r="AP903" s="5"/>
      <c r="AQ903" s="5"/>
      <c r="AR903" s="5"/>
      <c r="AS903" s="5"/>
    </row>
    <row r="904">
      <c r="A904" s="1298"/>
      <c r="B904" s="1235"/>
      <c r="C904" s="1274"/>
      <c r="D904" s="1274"/>
      <c r="E904" s="1274"/>
      <c r="F904" s="815"/>
      <c r="G904" s="972"/>
      <c r="H904" s="5"/>
      <c r="I904" s="5"/>
      <c r="J904" s="5"/>
      <c r="K904" s="5"/>
      <c r="L904" s="815"/>
      <c r="M904" s="1275"/>
      <c r="N904" s="815"/>
      <c r="O904" s="815"/>
      <c r="P904" s="815"/>
      <c r="Q904" s="815"/>
      <c r="R904" s="815"/>
      <c r="S904" s="815"/>
      <c r="T904" s="815"/>
      <c r="U904" s="815"/>
      <c r="V904" s="815"/>
      <c r="W904" s="5"/>
      <c r="X904" s="815"/>
      <c r="Y904" s="815"/>
      <c r="Z904" s="815"/>
      <c r="AA904" s="815"/>
      <c r="AB904" s="5"/>
      <c r="AC904" s="5"/>
      <c r="AD904" s="815"/>
      <c r="AE904" s="815"/>
      <c r="AF904" s="815"/>
      <c r="AG904" s="5"/>
      <c r="AH904" s="815"/>
      <c r="AI904" s="5"/>
      <c r="AJ904" s="5"/>
      <c r="AK904" s="5"/>
      <c r="AL904" s="5"/>
      <c r="AM904" s="5"/>
      <c r="AN904" s="5"/>
      <c r="AO904" s="5"/>
      <c r="AP904" s="5"/>
      <c r="AQ904" s="5"/>
      <c r="AR904" s="5"/>
      <c r="AS904" s="5"/>
    </row>
    <row r="905">
      <c r="A905" s="1298"/>
      <c r="B905" s="1235"/>
      <c r="C905" s="1274"/>
      <c r="D905" s="1274"/>
      <c r="E905" s="1274"/>
      <c r="F905" s="815"/>
      <c r="G905" s="972"/>
      <c r="H905" s="5"/>
      <c r="I905" s="5"/>
      <c r="J905" s="5"/>
      <c r="K905" s="5"/>
      <c r="L905" s="815"/>
      <c r="M905" s="1275"/>
      <c r="N905" s="815"/>
      <c r="O905" s="815"/>
      <c r="P905" s="815"/>
      <c r="Q905" s="815"/>
      <c r="R905" s="815"/>
      <c r="S905" s="815"/>
      <c r="T905" s="815"/>
      <c r="U905" s="815"/>
      <c r="V905" s="815"/>
      <c r="W905" s="5"/>
      <c r="X905" s="815"/>
      <c r="Y905" s="815"/>
      <c r="Z905" s="815"/>
      <c r="AA905" s="815"/>
      <c r="AB905" s="5"/>
      <c r="AC905" s="5"/>
      <c r="AD905" s="815"/>
      <c r="AE905" s="815"/>
      <c r="AF905" s="815"/>
      <c r="AG905" s="5"/>
      <c r="AH905" s="815"/>
      <c r="AI905" s="5"/>
      <c r="AJ905" s="5"/>
      <c r="AK905" s="5"/>
      <c r="AL905" s="5"/>
      <c r="AM905" s="5"/>
      <c r="AN905" s="5"/>
      <c r="AO905" s="5"/>
      <c r="AP905" s="5"/>
      <c r="AQ905" s="5"/>
      <c r="AR905" s="5"/>
      <c r="AS905" s="5"/>
    </row>
    <row r="906">
      <c r="A906" s="1298"/>
      <c r="B906" s="1235"/>
      <c r="C906" s="1274"/>
      <c r="D906" s="1274"/>
      <c r="E906" s="1274"/>
      <c r="F906" s="815"/>
      <c r="G906" s="972"/>
      <c r="H906" s="5"/>
      <c r="I906" s="5"/>
      <c r="J906" s="5"/>
      <c r="K906" s="5"/>
      <c r="L906" s="815"/>
      <c r="M906" s="1275"/>
      <c r="N906" s="815"/>
      <c r="O906" s="815"/>
      <c r="P906" s="815"/>
      <c r="Q906" s="815"/>
      <c r="R906" s="815"/>
      <c r="S906" s="815"/>
      <c r="T906" s="815"/>
      <c r="U906" s="815"/>
      <c r="V906" s="815"/>
      <c r="W906" s="5"/>
      <c r="X906" s="815"/>
      <c r="Y906" s="815"/>
      <c r="Z906" s="815"/>
      <c r="AA906" s="815"/>
      <c r="AB906" s="5"/>
      <c r="AC906" s="5"/>
      <c r="AD906" s="815"/>
      <c r="AE906" s="815"/>
      <c r="AF906" s="815"/>
      <c r="AG906" s="5"/>
      <c r="AH906" s="815"/>
      <c r="AI906" s="5"/>
      <c r="AJ906" s="5"/>
      <c r="AK906" s="5"/>
      <c r="AL906" s="5"/>
      <c r="AM906" s="5"/>
      <c r="AN906" s="5"/>
      <c r="AO906" s="5"/>
      <c r="AP906" s="5"/>
      <c r="AQ906" s="5"/>
      <c r="AR906" s="5"/>
      <c r="AS906" s="5"/>
    </row>
    <row r="907">
      <c r="A907" s="1298"/>
      <c r="B907" s="1235"/>
      <c r="C907" s="1274"/>
      <c r="D907" s="1274"/>
      <c r="E907" s="1274"/>
      <c r="F907" s="815"/>
      <c r="G907" s="972"/>
      <c r="H907" s="5"/>
      <c r="I907" s="5"/>
      <c r="J907" s="5"/>
      <c r="K907" s="5"/>
      <c r="L907" s="815"/>
      <c r="M907" s="1275"/>
      <c r="N907" s="815"/>
      <c r="O907" s="815"/>
      <c r="P907" s="815"/>
      <c r="Q907" s="815"/>
      <c r="R907" s="815"/>
      <c r="S907" s="815"/>
      <c r="T907" s="815"/>
      <c r="U907" s="815"/>
      <c r="V907" s="815"/>
      <c r="W907" s="5"/>
      <c r="X907" s="815"/>
      <c r="Y907" s="815"/>
      <c r="Z907" s="815"/>
      <c r="AA907" s="815"/>
      <c r="AB907" s="5"/>
      <c r="AC907" s="5"/>
      <c r="AD907" s="815"/>
      <c r="AE907" s="815"/>
      <c r="AF907" s="815"/>
      <c r="AG907" s="5"/>
      <c r="AH907" s="815"/>
      <c r="AI907" s="5"/>
      <c r="AJ907" s="5"/>
      <c r="AK907" s="5"/>
      <c r="AL907" s="5"/>
      <c r="AM907" s="5"/>
      <c r="AN907" s="5"/>
      <c r="AO907" s="5"/>
      <c r="AP907" s="5"/>
      <c r="AQ907" s="5"/>
      <c r="AR907" s="5"/>
      <c r="AS907" s="5"/>
    </row>
    <row r="908">
      <c r="A908" s="1298"/>
      <c r="B908" s="1235"/>
      <c r="C908" s="1274"/>
      <c r="D908" s="1274"/>
      <c r="E908" s="1274"/>
      <c r="F908" s="815"/>
      <c r="G908" s="972"/>
      <c r="H908" s="5"/>
      <c r="I908" s="5"/>
      <c r="J908" s="5"/>
      <c r="K908" s="5"/>
      <c r="L908" s="815"/>
      <c r="M908" s="1275"/>
      <c r="N908" s="815"/>
      <c r="O908" s="815"/>
      <c r="P908" s="815"/>
      <c r="Q908" s="815"/>
      <c r="R908" s="815"/>
      <c r="S908" s="815"/>
      <c r="T908" s="815"/>
      <c r="U908" s="815"/>
      <c r="V908" s="815"/>
      <c r="W908" s="5"/>
      <c r="X908" s="815"/>
      <c r="Y908" s="815"/>
      <c r="Z908" s="815"/>
      <c r="AA908" s="815"/>
      <c r="AB908" s="5"/>
      <c r="AC908" s="5"/>
      <c r="AD908" s="815"/>
      <c r="AE908" s="815"/>
      <c r="AF908" s="815"/>
      <c r="AG908" s="5"/>
      <c r="AH908" s="815"/>
      <c r="AI908" s="5"/>
      <c r="AJ908" s="5"/>
      <c r="AK908" s="5"/>
      <c r="AL908" s="5"/>
      <c r="AM908" s="5"/>
      <c r="AN908" s="5"/>
      <c r="AO908" s="5"/>
      <c r="AP908" s="5"/>
      <c r="AQ908" s="5"/>
      <c r="AR908" s="5"/>
      <c r="AS908" s="5"/>
    </row>
    <row r="909">
      <c r="A909" s="1298"/>
      <c r="B909" s="1235"/>
      <c r="C909" s="1274"/>
      <c r="D909" s="1274"/>
      <c r="E909" s="1274"/>
      <c r="F909" s="815"/>
      <c r="G909" s="972"/>
      <c r="H909" s="5"/>
      <c r="I909" s="5"/>
      <c r="J909" s="5"/>
      <c r="K909" s="5"/>
      <c r="L909" s="815"/>
      <c r="M909" s="1275"/>
      <c r="N909" s="815"/>
      <c r="O909" s="815"/>
      <c r="P909" s="815"/>
      <c r="Q909" s="815"/>
      <c r="R909" s="815"/>
      <c r="S909" s="815"/>
      <c r="T909" s="815"/>
      <c r="U909" s="815"/>
      <c r="V909" s="815"/>
      <c r="W909" s="5"/>
      <c r="X909" s="815"/>
      <c r="Y909" s="815"/>
      <c r="Z909" s="815"/>
      <c r="AA909" s="815"/>
      <c r="AB909" s="5"/>
      <c r="AC909" s="5"/>
      <c r="AD909" s="815"/>
      <c r="AE909" s="815"/>
      <c r="AF909" s="815"/>
      <c r="AG909" s="5"/>
      <c r="AH909" s="815"/>
      <c r="AI909" s="5"/>
      <c r="AJ909" s="5"/>
      <c r="AK909" s="5"/>
      <c r="AL909" s="5"/>
      <c r="AM909" s="5"/>
      <c r="AN909" s="5"/>
      <c r="AO909" s="5"/>
      <c r="AP909" s="5"/>
      <c r="AQ909" s="5"/>
      <c r="AR909" s="5"/>
      <c r="AS909" s="5"/>
    </row>
    <row r="910">
      <c r="A910" s="1298"/>
      <c r="B910" s="1235"/>
      <c r="C910" s="1274"/>
      <c r="D910" s="1274"/>
      <c r="E910" s="1274"/>
      <c r="F910" s="815"/>
      <c r="G910" s="972"/>
      <c r="H910" s="5"/>
      <c r="I910" s="5"/>
      <c r="J910" s="5"/>
      <c r="K910" s="5"/>
      <c r="L910" s="815"/>
      <c r="M910" s="1275"/>
      <c r="N910" s="815"/>
      <c r="O910" s="815"/>
      <c r="P910" s="815"/>
      <c r="Q910" s="815"/>
      <c r="R910" s="815"/>
      <c r="S910" s="815"/>
      <c r="T910" s="815"/>
      <c r="U910" s="815"/>
      <c r="V910" s="815"/>
      <c r="W910" s="5"/>
      <c r="X910" s="815"/>
      <c r="Y910" s="815"/>
      <c r="Z910" s="815"/>
      <c r="AA910" s="815"/>
      <c r="AB910" s="5"/>
      <c r="AC910" s="5"/>
      <c r="AD910" s="815"/>
      <c r="AE910" s="815"/>
      <c r="AF910" s="815"/>
      <c r="AG910" s="5"/>
      <c r="AH910" s="815"/>
      <c r="AI910" s="5"/>
      <c r="AJ910" s="5"/>
      <c r="AK910" s="5"/>
      <c r="AL910" s="5"/>
      <c r="AM910" s="5"/>
      <c r="AN910" s="5"/>
      <c r="AO910" s="5"/>
      <c r="AP910" s="5"/>
      <c r="AQ910" s="5"/>
      <c r="AR910" s="5"/>
      <c r="AS910" s="5"/>
    </row>
    <row r="911">
      <c r="A911" s="1298"/>
      <c r="B911" s="1235"/>
      <c r="C911" s="1274"/>
      <c r="D911" s="1274"/>
      <c r="E911" s="1274"/>
      <c r="F911" s="815"/>
      <c r="G911" s="972"/>
      <c r="H911" s="5"/>
      <c r="I911" s="5"/>
      <c r="J911" s="5"/>
      <c r="K911" s="5"/>
      <c r="L911" s="815"/>
      <c r="M911" s="1275"/>
      <c r="N911" s="815"/>
      <c r="O911" s="815"/>
      <c r="P911" s="815"/>
      <c r="Q911" s="815"/>
      <c r="R911" s="815"/>
      <c r="S911" s="815"/>
      <c r="T911" s="815"/>
      <c r="U911" s="815"/>
      <c r="V911" s="815"/>
      <c r="W911" s="5"/>
      <c r="X911" s="815"/>
      <c r="Y911" s="815"/>
      <c r="Z911" s="815"/>
      <c r="AA911" s="815"/>
      <c r="AB911" s="5"/>
      <c r="AC911" s="5"/>
      <c r="AD911" s="815"/>
      <c r="AE911" s="815"/>
      <c r="AF911" s="815"/>
      <c r="AG911" s="5"/>
      <c r="AH911" s="815"/>
      <c r="AI911" s="5"/>
      <c r="AJ911" s="5"/>
      <c r="AK911" s="5"/>
      <c r="AL911" s="5"/>
      <c r="AM911" s="5"/>
      <c r="AN911" s="5"/>
      <c r="AO911" s="5"/>
      <c r="AP911" s="5"/>
      <c r="AQ911" s="5"/>
      <c r="AR911" s="5"/>
      <c r="AS911" s="5"/>
    </row>
    <row r="912">
      <c r="A912" s="1298"/>
      <c r="B912" s="1235"/>
      <c r="C912" s="1274"/>
      <c r="D912" s="1274"/>
      <c r="E912" s="1274"/>
      <c r="F912" s="815"/>
      <c r="G912" s="972"/>
      <c r="H912" s="5"/>
      <c r="I912" s="5"/>
      <c r="J912" s="5"/>
      <c r="K912" s="5"/>
      <c r="L912" s="815"/>
      <c r="M912" s="1275"/>
      <c r="N912" s="815"/>
      <c r="O912" s="815"/>
      <c r="P912" s="815"/>
      <c r="Q912" s="815"/>
      <c r="R912" s="815"/>
      <c r="S912" s="815"/>
      <c r="T912" s="815"/>
      <c r="U912" s="815"/>
      <c r="V912" s="815"/>
      <c r="W912" s="5"/>
      <c r="X912" s="815"/>
      <c r="Y912" s="815"/>
      <c r="Z912" s="815"/>
      <c r="AA912" s="815"/>
      <c r="AB912" s="5"/>
      <c r="AC912" s="5"/>
      <c r="AD912" s="815"/>
      <c r="AE912" s="815"/>
      <c r="AF912" s="815"/>
      <c r="AG912" s="5"/>
      <c r="AH912" s="815"/>
      <c r="AI912" s="5"/>
      <c r="AJ912" s="5"/>
      <c r="AK912" s="5"/>
      <c r="AL912" s="5"/>
      <c r="AM912" s="5"/>
      <c r="AN912" s="5"/>
      <c r="AO912" s="5"/>
      <c r="AP912" s="5"/>
      <c r="AQ912" s="5"/>
      <c r="AR912" s="5"/>
      <c r="AS912" s="5"/>
    </row>
    <row r="913">
      <c r="A913" s="1298"/>
      <c r="B913" s="1235"/>
      <c r="C913" s="1274"/>
      <c r="D913" s="1274"/>
      <c r="E913" s="1274"/>
      <c r="F913" s="815"/>
      <c r="G913" s="972"/>
      <c r="H913" s="5"/>
      <c r="I913" s="5"/>
      <c r="J913" s="5"/>
      <c r="K913" s="5"/>
      <c r="L913" s="815"/>
      <c r="M913" s="1275"/>
      <c r="N913" s="815"/>
      <c r="O913" s="815"/>
      <c r="P913" s="815"/>
      <c r="Q913" s="815"/>
      <c r="R913" s="815"/>
      <c r="S913" s="815"/>
      <c r="T913" s="815"/>
      <c r="U913" s="815"/>
      <c r="V913" s="815"/>
      <c r="W913" s="5"/>
      <c r="X913" s="815"/>
      <c r="Y913" s="815"/>
      <c r="Z913" s="815"/>
      <c r="AA913" s="815"/>
      <c r="AB913" s="5"/>
      <c r="AC913" s="5"/>
      <c r="AD913" s="815"/>
      <c r="AE913" s="815"/>
      <c r="AF913" s="815"/>
      <c r="AG913" s="5"/>
      <c r="AH913" s="815"/>
      <c r="AI913" s="5"/>
      <c r="AJ913" s="5"/>
      <c r="AK913" s="5"/>
      <c r="AL913" s="5"/>
      <c r="AM913" s="5"/>
      <c r="AN913" s="5"/>
      <c r="AO913" s="5"/>
      <c r="AP913" s="5"/>
      <c r="AQ913" s="5"/>
      <c r="AR913" s="5"/>
      <c r="AS913" s="5"/>
    </row>
    <row r="914">
      <c r="A914" s="1298"/>
      <c r="B914" s="1235"/>
      <c r="C914" s="1274"/>
      <c r="D914" s="1274"/>
      <c r="E914" s="1274"/>
      <c r="F914" s="815"/>
      <c r="G914" s="972"/>
      <c r="H914" s="5"/>
      <c r="I914" s="5"/>
      <c r="J914" s="5"/>
      <c r="K914" s="5"/>
      <c r="L914" s="815"/>
      <c r="M914" s="1275"/>
      <c r="N914" s="815"/>
      <c r="O914" s="815"/>
      <c r="P914" s="815"/>
      <c r="Q914" s="815"/>
      <c r="R914" s="815"/>
      <c r="S914" s="815"/>
      <c r="T914" s="815"/>
      <c r="U914" s="815"/>
      <c r="V914" s="815"/>
      <c r="W914" s="5"/>
      <c r="X914" s="815"/>
      <c r="Y914" s="815"/>
      <c r="Z914" s="815"/>
      <c r="AA914" s="815"/>
      <c r="AB914" s="5"/>
      <c r="AC914" s="5"/>
      <c r="AD914" s="815"/>
      <c r="AE914" s="815"/>
      <c r="AF914" s="815"/>
      <c r="AG914" s="5"/>
      <c r="AH914" s="815"/>
      <c r="AI914" s="5"/>
      <c r="AJ914" s="5"/>
      <c r="AK914" s="5"/>
      <c r="AL914" s="5"/>
      <c r="AM914" s="5"/>
      <c r="AN914" s="5"/>
      <c r="AO914" s="5"/>
      <c r="AP914" s="5"/>
      <c r="AQ914" s="5"/>
      <c r="AR914" s="5"/>
      <c r="AS914" s="5"/>
    </row>
    <row r="915">
      <c r="A915" s="1298"/>
      <c r="B915" s="1235"/>
      <c r="C915" s="1274"/>
      <c r="D915" s="1274"/>
      <c r="E915" s="1274"/>
      <c r="F915" s="815"/>
      <c r="G915" s="972"/>
      <c r="H915" s="5"/>
      <c r="I915" s="5"/>
      <c r="J915" s="5"/>
      <c r="K915" s="5"/>
      <c r="L915" s="815"/>
      <c r="M915" s="1275"/>
      <c r="N915" s="815"/>
      <c r="O915" s="815"/>
      <c r="P915" s="815"/>
      <c r="Q915" s="815"/>
      <c r="R915" s="815"/>
      <c r="S915" s="815"/>
      <c r="T915" s="815"/>
      <c r="U915" s="815"/>
      <c r="V915" s="815"/>
      <c r="W915" s="5"/>
      <c r="X915" s="815"/>
      <c r="Y915" s="815"/>
      <c r="Z915" s="815"/>
      <c r="AA915" s="815"/>
      <c r="AB915" s="5"/>
      <c r="AC915" s="5"/>
      <c r="AD915" s="815"/>
      <c r="AE915" s="815"/>
      <c r="AF915" s="815"/>
      <c r="AG915" s="5"/>
      <c r="AH915" s="815"/>
      <c r="AI915" s="5"/>
      <c r="AJ915" s="5"/>
      <c r="AK915" s="5"/>
      <c r="AL915" s="5"/>
      <c r="AM915" s="5"/>
      <c r="AN915" s="5"/>
      <c r="AO915" s="5"/>
      <c r="AP915" s="5"/>
      <c r="AQ915" s="5"/>
      <c r="AR915" s="5"/>
      <c r="AS915" s="5"/>
    </row>
    <row r="916">
      <c r="A916" s="1298"/>
      <c r="B916" s="1235"/>
      <c r="C916" s="1274"/>
      <c r="D916" s="1274"/>
      <c r="E916" s="1274"/>
      <c r="F916" s="815"/>
      <c r="G916" s="972"/>
      <c r="H916" s="5"/>
      <c r="I916" s="5"/>
      <c r="J916" s="5"/>
      <c r="K916" s="5"/>
      <c r="L916" s="815"/>
      <c r="M916" s="1275"/>
      <c r="N916" s="815"/>
      <c r="O916" s="815"/>
      <c r="P916" s="815"/>
      <c r="Q916" s="815"/>
      <c r="R916" s="815"/>
      <c r="S916" s="815"/>
      <c r="T916" s="815"/>
      <c r="U916" s="815"/>
      <c r="V916" s="815"/>
      <c r="W916" s="5"/>
      <c r="X916" s="815"/>
      <c r="Y916" s="815"/>
      <c r="Z916" s="815"/>
      <c r="AA916" s="815"/>
      <c r="AB916" s="5"/>
      <c r="AC916" s="5"/>
      <c r="AD916" s="815"/>
      <c r="AE916" s="815"/>
      <c r="AF916" s="815"/>
      <c r="AG916" s="5"/>
      <c r="AH916" s="815"/>
      <c r="AI916" s="5"/>
      <c r="AJ916" s="5"/>
      <c r="AK916" s="5"/>
      <c r="AL916" s="5"/>
      <c r="AM916" s="5"/>
      <c r="AN916" s="5"/>
      <c r="AO916" s="5"/>
      <c r="AP916" s="5"/>
      <c r="AQ916" s="5"/>
      <c r="AR916" s="5"/>
      <c r="AS916" s="5"/>
    </row>
    <row r="917">
      <c r="A917" s="1298"/>
      <c r="B917" s="1235"/>
      <c r="C917" s="1274"/>
      <c r="D917" s="1274"/>
      <c r="E917" s="1274"/>
      <c r="F917" s="815"/>
      <c r="G917" s="972"/>
      <c r="H917" s="5"/>
      <c r="I917" s="5"/>
      <c r="J917" s="5"/>
      <c r="K917" s="5"/>
      <c r="L917" s="815"/>
      <c r="M917" s="1275"/>
      <c r="N917" s="815"/>
      <c r="O917" s="815"/>
      <c r="P917" s="815"/>
      <c r="Q917" s="815"/>
      <c r="R917" s="815"/>
      <c r="S917" s="815"/>
      <c r="T917" s="815"/>
      <c r="U917" s="815"/>
      <c r="V917" s="815"/>
      <c r="W917" s="5"/>
      <c r="X917" s="815"/>
      <c r="Y917" s="815"/>
      <c r="Z917" s="815"/>
      <c r="AA917" s="815"/>
      <c r="AB917" s="5"/>
      <c r="AC917" s="5"/>
      <c r="AD917" s="815"/>
      <c r="AE917" s="815"/>
      <c r="AF917" s="815"/>
      <c r="AG917" s="5"/>
      <c r="AH917" s="815"/>
      <c r="AI917" s="5"/>
      <c r="AJ917" s="5"/>
      <c r="AK917" s="5"/>
      <c r="AL917" s="5"/>
      <c r="AM917" s="5"/>
      <c r="AN917" s="5"/>
      <c r="AO917" s="5"/>
      <c r="AP917" s="5"/>
      <c r="AQ917" s="5"/>
      <c r="AR917" s="5"/>
      <c r="AS917" s="5"/>
    </row>
    <row r="918">
      <c r="A918" s="1298"/>
      <c r="B918" s="1235"/>
      <c r="C918" s="1274"/>
      <c r="D918" s="1274"/>
      <c r="E918" s="1274"/>
      <c r="F918" s="815"/>
      <c r="G918" s="972"/>
      <c r="H918" s="5"/>
      <c r="I918" s="5"/>
      <c r="J918" s="5"/>
      <c r="K918" s="5"/>
      <c r="L918" s="815"/>
      <c r="M918" s="1275"/>
      <c r="N918" s="815"/>
      <c r="O918" s="815"/>
      <c r="P918" s="815"/>
      <c r="Q918" s="815"/>
      <c r="R918" s="815"/>
      <c r="S918" s="815"/>
      <c r="T918" s="815"/>
      <c r="U918" s="815"/>
      <c r="V918" s="815"/>
      <c r="W918" s="5"/>
      <c r="X918" s="815"/>
      <c r="Y918" s="815"/>
      <c r="Z918" s="815"/>
      <c r="AA918" s="815"/>
      <c r="AB918" s="5"/>
      <c r="AC918" s="5"/>
      <c r="AD918" s="815"/>
      <c r="AE918" s="815"/>
      <c r="AF918" s="815"/>
      <c r="AG918" s="5"/>
      <c r="AH918" s="815"/>
      <c r="AI918" s="5"/>
      <c r="AJ918" s="5"/>
      <c r="AK918" s="5"/>
      <c r="AL918" s="5"/>
      <c r="AM918" s="5"/>
      <c r="AN918" s="5"/>
      <c r="AO918" s="5"/>
      <c r="AP918" s="5"/>
      <c r="AQ918" s="5"/>
      <c r="AR918" s="5"/>
      <c r="AS918" s="5"/>
    </row>
    <row r="919">
      <c r="A919" s="1298"/>
      <c r="B919" s="1235"/>
      <c r="C919" s="1274"/>
      <c r="D919" s="1274"/>
      <c r="E919" s="1274"/>
      <c r="F919" s="815"/>
      <c r="G919" s="972"/>
      <c r="H919" s="5"/>
      <c r="I919" s="5"/>
      <c r="J919" s="5"/>
      <c r="K919" s="5"/>
      <c r="L919" s="815"/>
      <c r="M919" s="1275"/>
      <c r="N919" s="815"/>
      <c r="O919" s="815"/>
      <c r="P919" s="815"/>
      <c r="Q919" s="815"/>
      <c r="R919" s="815"/>
      <c r="S919" s="815"/>
      <c r="T919" s="815"/>
      <c r="U919" s="815"/>
      <c r="V919" s="815"/>
      <c r="W919" s="5"/>
      <c r="X919" s="815"/>
      <c r="Y919" s="815"/>
      <c r="Z919" s="815"/>
      <c r="AA919" s="815"/>
      <c r="AB919" s="5"/>
      <c r="AC919" s="5"/>
      <c r="AD919" s="815"/>
      <c r="AE919" s="815"/>
      <c r="AF919" s="815"/>
      <c r="AG919" s="5"/>
      <c r="AH919" s="815"/>
      <c r="AI919" s="5"/>
      <c r="AJ919" s="5"/>
      <c r="AK919" s="5"/>
      <c r="AL919" s="5"/>
      <c r="AM919" s="5"/>
      <c r="AN919" s="5"/>
      <c r="AO919" s="5"/>
      <c r="AP919" s="5"/>
      <c r="AQ919" s="5"/>
      <c r="AR919" s="5"/>
      <c r="AS919" s="5"/>
    </row>
    <row r="920">
      <c r="A920" s="1298"/>
      <c r="B920" s="1235"/>
      <c r="C920" s="1274"/>
      <c r="D920" s="1274"/>
      <c r="E920" s="1274"/>
      <c r="F920" s="815"/>
      <c r="G920" s="972"/>
      <c r="H920" s="5"/>
      <c r="I920" s="5"/>
      <c r="J920" s="5"/>
      <c r="K920" s="5"/>
      <c r="L920" s="815"/>
      <c r="M920" s="1275"/>
      <c r="N920" s="815"/>
      <c r="O920" s="815"/>
      <c r="P920" s="815"/>
      <c r="Q920" s="815"/>
      <c r="R920" s="815"/>
      <c r="S920" s="815"/>
      <c r="T920" s="815"/>
      <c r="U920" s="815"/>
      <c r="V920" s="815"/>
      <c r="W920" s="5"/>
      <c r="X920" s="815"/>
      <c r="Y920" s="815"/>
      <c r="Z920" s="815"/>
      <c r="AA920" s="815"/>
      <c r="AB920" s="5"/>
      <c r="AC920" s="5"/>
      <c r="AD920" s="815"/>
      <c r="AE920" s="815"/>
      <c r="AF920" s="815"/>
      <c r="AG920" s="5"/>
      <c r="AH920" s="815"/>
      <c r="AI920" s="5"/>
      <c r="AJ920" s="5"/>
      <c r="AK920" s="5"/>
      <c r="AL920" s="5"/>
      <c r="AM920" s="5"/>
      <c r="AN920" s="5"/>
      <c r="AO920" s="5"/>
      <c r="AP920" s="5"/>
      <c r="AQ920" s="5"/>
      <c r="AR920" s="5"/>
      <c r="AS920" s="5"/>
    </row>
    <row r="921">
      <c r="A921" s="1298"/>
      <c r="B921" s="1235"/>
      <c r="C921" s="1274"/>
      <c r="D921" s="1274"/>
      <c r="E921" s="1274"/>
      <c r="F921" s="815"/>
      <c r="G921" s="972"/>
      <c r="H921" s="5"/>
      <c r="I921" s="5"/>
      <c r="J921" s="5"/>
      <c r="K921" s="5"/>
      <c r="L921" s="815"/>
      <c r="M921" s="1275"/>
      <c r="N921" s="815"/>
      <c r="O921" s="815"/>
      <c r="P921" s="815"/>
      <c r="Q921" s="815"/>
      <c r="R921" s="815"/>
      <c r="S921" s="815"/>
      <c r="T921" s="815"/>
      <c r="U921" s="815"/>
      <c r="V921" s="815"/>
      <c r="W921" s="5"/>
      <c r="X921" s="815"/>
      <c r="Y921" s="815"/>
      <c r="Z921" s="815"/>
      <c r="AA921" s="815"/>
      <c r="AB921" s="5"/>
      <c r="AC921" s="5"/>
      <c r="AD921" s="815"/>
      <c r="AE921" s="815"/>
      <c r="AF921" s="815"/>
      <c r="AG921" s="5"/>
      <c r="AH921" s="815"/>
      <c r="AI921" s="5"/>
      <c r="AJ921" s="5"/>
      <c r="AK921" s="5"/>
      <c r="AL921" s="5"/>
      <c r="AM921" s="5"/>
      <c r="AN921" s="5"/>
      <c r="AO921" s="5"/>
      <c r="AP921" s="5"/>
      <c r="AQ921" s="5"/>
      <c r="AR921" s="5"/>
      <c r="AS921" s="5"/>
    </row>
    <row r="922">
      <c r="A922" s="1298"/>
      <c r="B922" s="1235"/>
      <c r="C922" s="1274"/>
      <c r="D922" s="1274"/>
      <c r="E922" s="1274"/>
      <c r="F922" s="815"/>
      <c r="G922" s="972"/>
      <c r="H922" s="5"/>
      <c r="I922" s="5"/>
      <c r="J922" s="5"/>
      <c r="K922" s="5"/>
      <c r="L922" s="815"/>
      <c r="M922" s="1275"/>
      <c r="N922" s="815"/>
      <c r="O922" s="815"/>
      <c r="P922" s="815"/>
      <c r="Q922" s="815"/>
      <c r="R922" s="815"/>
      <c r="S922" s="815"/>
      <c r="T922" s="815"/>
      <c r="U922" s="815"/>
      <c r="V922" s="815"/>
      <c r="W922" s="5"/>
      <c r="X922" s="815"/>
      <c r="Y922" s="815"/>
      <c r="Z922" s="815"/>
      <c r="AA922" s="815"/>
      <c r="AB922" s="5"/>
      <c r="AC922" s="5"/>
      <c r="AD922" s="815"/>
      <c r="AE922" s="815"/>
      <c r="AF922" s="815"/>
      <c r="AG922" s="5"/>
      <c r="AH922" s="815"/>
      <c r="AI922" s="5"/>
      <c r="AJ922" s="5"/>
      <c r="AK922" s="5"/>
      <c r="AL922" s="5"/>
      <c r="AM922" s="5"/>
      <c r="AN922" s="5"/>
      <c r="AO922" s="5"/>
      <c r="AP922" s="5"/>
      <c r="AQ922" s="5"/>
      <c r="AR922" s="5"/>
      <c r="AS922" s="5"/>
    </row>
    <row r="923">
      <c r="A923" s="1298"/>
      <c r="B923" s="1235"/>
      <c r="C923" s="1274"/>
      <c r="D923" s="1274"/>
      <c r="E923" s="1274"/>
      <c r="F923" s="815"/>
      <c r="G923" s="972"/>
      <c r="H923" s="5"/>
      <c r="I923" s="5"/>
      <c r="J923" s="5"/>
      <c r="K923" s="5"/>
      <c r="L923" s="815"/>
      <c r="M923" s="1275"/>
      <c r="N923" s="815"/>
      <c r="O923" s="815"/>
      <c r="P923" s="815"/>
      <c r="Q923" s="815"/>
      <c r="R923" s="815"/>
      <c r="S923" s="815"/>
      <c r="T923" s="815"/>
      <c r="U923" s="815"/>
      <c r="V923" s="815"/>
      <c r="W923" s="5"/>
      <c r="X923" s="815"/>
      <c r="Y923" s="815"/>
      <c r="Z923" s="815"/>
      <c r="AA923" s="815"/>
      <c r="AB923" s="5"/>
      <c r="AC923" s="5"/>
      <c r="AD923" s="815"/>
      <c r="AE923" s="815"/>
      <c r="AF923" s="815"/>
      <c r="AG923" s="5"/>
      <c r="AH923" s="815"/>
      <c r="AI923" s="5"/>
      <c r="AJ923" s="5"/>
      <c r="AK923" s="5"/>
      <c r="AL923" s="5"/>
      <c r="AM923" s="5"/>
      <c r="AN923" s="5"/>
      <c r="AO923" s="5"/>
      <c r="AP923" s="5"/>
      <c r="AQ923" s="5"/>
      <c r="AR923" s="5"/>
      <c r="AS923" s="5"/>
    </row>
    <row r="924">
      <c r="A924" s="1298"/>
      <c r="B924" s="1235"/>
      <c r="C924" s="1274"/>
      <c r="D924" s="1274"/>
      <c r="E924" s="1274"/>
      <c r="F924" s="815"/>
      <c r="G924" s="972"/>
      <c r="H924" s="5"/>
      <c r="I924" s="5"/>
      <c r="J924" s="5"/>
      <c r="K924" s="5"/>
      <c r="L924" s="815"/>
      <c r="M924" s="1275"/>
      <c r="N924" s="815"/>
      <c r="O924" s="815"/>
      <c r="P924" s="815"/>
      <c r="Q924" s="815"/>
      <c r="R924" s="815"/>
      <c r="S924" s="815"/>
      <c r="T924" s="815"/>
      <c r="U924" s="815"/>
      <c r="V924" s="815"/>
      <c r="W924" s="5"/>
      <c r="X924" s="815"/>
      <c r="Y924" s="815"/>
      <c r="Z924" s="815"/>
      <c r="AA924" s="815"/>
      <c r="AB924" s="5"/>
      <c r="AC924" s="5"/>
      <c r="AD924" s="815"/>
      <c r="AE924" s="815"/>
      <c r="AF924" s="815"/>
      <c r="AG924" s="5"/>
      <c r="AH924" s="815"/>
      <c r="AI924" s="5"/>
      <c r="AJ924" s="5"/>
      <c r="AK924" s="5"/>
      <c r="AL924" s="5"/>
      <c r="AM924" s="5"/>
      <c r="AN924" s="5"/>
      <c r="AO924" s="5"/>
      <c r="AP924" s="5"/>
      <c r="AQ924" s="5"/>
      <c r="AR924" s="5"/>
      <c r="AS924" s="5"/>
    </row>
    <row r="925">
      <c r="A925" s="1298"/>
      <c r="B925" s="1235"/>
      <c r="C925" s="1274"/>
      <c r="D925" s="1274"/>
      <c r="E925" s="1274"/>
      <c r="F925" s="815"/>
      <c r="G925" s="972"/>
      <c r="H925" s="5"/>
      <c r="I925" s="5"/>
      <c r="J925" s="5"/>
      <c r="K925" s="5"/>
      <c r="L925" s="815"/>
      <c r="M925" s="1275"/>
      <c r="N925" s="815"/>
      <c r="O925" s="815"/>
      <c r="P925" s="815"/>
      <c r="Q925" s="815"/>
      <c r="R925" s="815"/>
      <c r="S925" s="815"/>
      <c r="T925" s="815"/>
      <c r="U925" s="815"/>
      <c r="V925" s="815"/>
      <c r="W925" s="5"/>
      <c r="X925" s="815"/>
      <c r="Y925" s="815"/>
      <c r="Z925" s="815"/>
      <c r="AA925" s="815"/>
      <c r="AB925" s="5"/>
      <c r="AC925" s="5"/>
      <c r="AD925" s="815"/>
      <c r="AE925" s="815"/>
      <c r="AF925" s="815"/>
      <c r="AG925" s="5"/>
      <c r="AH925" s="815"/>
      <c r="AI925" s="5"/>
      <c r="AJ925" s="5"/>
      <c r="AK925" s="5"/>
      <c r="AL925" s="5"/>
      <c r="AM925" s="5"/>
      <c r="AN925" s="5"/>
      <c r="AO925" s="5"/>
      <c r="AP925" s="5"/>
      <c r="AQ925" s="5"/>
      <c r="AR925" s="5"/>
      <c r="AS925" s="5"/>
    </row>
    <row r="926">
      <c r="A926" s="1298"/>
      <c r="B926" s="1235"/>
      <c r="C926" s="1274"/>
      <c r="D926" s="1274"/>
      <c r="E926" s="1274"/>
      <c r="F926" s="815"/>
      <c r="G926" s="972"/>
      <c r="H926" s="5"/>
      <c r="I926" s="5"/>
      <c r="J926" s="5"/>
      <c r="K926" s="5"/>
      <c r="L926" s="815"/>
      <c r="M926" s="1275"/>
      <c r="N926" s="815"/>
      <c r="O926" s="815"/>
      <c r="P926" s="815"/>
      <c r="Q926" s="815"/>
      <c r="R926" s="815"/>
      <c r="S926" s="815"/>
      <c r="T926" s="815"/>
      <c r="U926" s="815"/>
      <c r="V926" s="815"/>
      <c r="W926" s="5"/>
      <c r="X926" s="815"/>
      <c r="Y926" s="815"/>
      <c r="Z926" s="815"/>
      <c r="AA926" s="815"/>
      <c r="AB926" s="5"/>
      <c r="AC926" s="5"/>
      <c r="AD926" s="815"/>
      <c r="AE926" s="815"/>
      <c r="AF926" s="815"/>
      <c r="AG926" s="5"/>
      <c r="AH926" s="815"/>
      <c r="AI926" s="5"/>
      <c r="AJ926" s="5"/>
      <c r="AK926" s="5"/>
      <c r="AL926" s="5"/>
      <c r="AM926" s="5"/>
      <c r="AN926" s="5"/>
      <c r="AO926" s="5"/>
      <c r="AP926" s="5"/>
      <c r="AQ926" s="5"/>
      <c r="AR926" s="5"/>
      <c r="AS926" s="5"/>
    </row>
    <row r="927">
      <c r="A927" s="1298"/>
      <c r="B927" s="1235"/>
      <c r="C927" s="1274"/>
      <c r="D927" s="1274"/>
      <c r="E927" s="1274"/>
      <c r="F927" s="815"/>
      <c r="G927" s="972"/>
      <c r="H927" s="5"/>
      <c r="I927" s="5"/>
      <c r="J927" s="5"/>
      <c r="K927" s="5"/>
      <c r="L927" s="815"/>
      <c r="M927" s="1275"/>
      <c r="N927" s="815"/>
      <c r="O927" s="815"/>
      <c r="P927" s="815"/>
      <c r="Q927" s="815"/>
      <c r="R927" s="815"/>
      <c r="S927" s="815"/>
      <c r="T927" s="815"/>
      <c r="U927" s="815"/>
      <c r="V927" s="815"/>
      <c r="W927" s="5"/>
      <c r="X927" s="815"/>
      <c r="Y927" s="815"/>
      <c r="Z927" s="815"/>
      <c r="AA927" s="815"/>
      <c r="AB927" s="5"/>
      <c r="AC927" s="5"/>
      <c r="AD927" s="815"/>
      <c r="AE927" s="815"/>
      <c r="AF927" s="815"/>
      <c r="AG927" s="5"/>
      <c r="AH927" s="815"/>
      <c r="AI927" s="5"/>
      <c r="AJ927" s="5"/>
      <c r="AK927" s="5"/>
      <c r="AL927" s="5"/>
      <c r="AM927" s="5"/>
      <c r="AN927" s="5"/>
      <c r="AO927" s="5"/>
      <c r="AP927" s="5"/>
      <c r="AQ927" s="5"/>
      <c r="AR927" s="5"/>
      <c r="AS927" s="5"/>
    </row>
    <row r="928">
      <c r="A928" s="1298"/>
      <c r="B928" s="1235"/>
      <c r="C928" s="1274"/>
      <c r="D928" s="1274"/>
      <c r="E928" s="1274"/>
      <c r="F928" s="815"/>
      <c r="G928" s="972"/>
      <c r="H928" s="5"/>
      <c r="I928" s="5"/>
      <c r="J928" s="5"/>
      <c r="K928" s="5"/>
      <c r="L928" s="815"/>
      <c r="M928" s="1275"/>
      <c r="N928" s="815"/>
      <c r="O928" s="815"/>
      <c r="P928" s="815"/>
      <c r="Q928" s="815"/>
      <c r="R928" s="815"/>
      <c r="S928" s="815"/>
      <c r="T928" s="815"/>
      <c r="U928" s="815"/>
      <c r="V928" s="815"/>
      <c r="W928" s="5"/>
      <c r="X928" s="815"/>
      <c r="Y928" s="815"/>
      <c r="Z928" s="815"/>
      <c r="AA928" s="815"/>
      <c r="AB928" s="5"/>
      <c r="AC928" s="5"/>
      <c r="AD928" s="815"/>
      <c r="AE928" s="815"/>
      <c r="AF928" s="815"/>
      <c r="AG928" s="5"/>
      <c r="AH928" s="815"/>
      <c r="AI928" s="5"/>
      <c r="AJ928" s="5"/>
      <c r="AK928" s="5"/>
      <c r="AL928" s="5"/>
      <c r="AM928" s="5"/>
      <c r="AN928" s="5"/>
      <c r="AO928" s="5"/>
      <c r="AP928" s="5"/>
      <c r="AQ928" s="5"/>
      <c r="AR928" s="5"/>
      <c r="AS928" s="5"/>
    </row>
    <row r="929">
      <c r="A929" s="1298"/>
      <c r="B929" s="1235"/>
      <c r="C929" s="1274"/>
      <c r="D929" s="1274"/>
      <c r="E929" s="1274"/>
      <c r="F929" s="815"/>
      <c r="G929" s="972"/>
      <c r="H929" s="5"/>
      <c r="I929" s="5"/>
      <c r="J929" s="5"/>
      <c r="K929" s="5"/>
      <c r="L929" s="815"/>
      <c r="M929" s="1275"/>
      <c r="N929" s="815"/>
      <c r="O929" s="815"/>
      <c r="P929" s="815"/>
      <c r="Q929" s="815"/>
      <c r="R929" s="815"/>
      <c r="S929" s="815"/>
      <c r="T929" s="815"/>
      <c r="U929" s="815"/>
      <c r="V929" s="815"/>
      <c r="W929" s="5"/>
      <c r="X929" s="815"/>
      <c r="Y929" s="815"/>
      <c r="Z929" s="815"/>
      <c r="AA929" s="815"/>
      <c r="AB929" s="5"/>
      <c r="AC929" s="5"/>
      <c r="AD929" s="815"/>
      <c r="AE929" s="815"/>
      <c r="AF929" s="815"/>
      <c r="AG929" s="5"/>
      <c r="AH929" s="815"/>
      <c r="AI929" s="5"/>
      <c r="AJ929" s="5"/>
      <c r="AK929" s="5"/>
      <c r="AL929" s="5"/>
      <c r="AM929" s="5"/>
      <c r="AN929" s="5"/>
      <c r="AO929" s="5"/>
      <c r="AP929" s="5"/>
      <c r="AQ929" s="5"/>
      <c r="AR929" s="5"/>
      <c r="AS929" s="5"/>
    </row>
    <row r="930">
      <c r="A930" s="1298"/>
      <c r="B930" s="1235"/>
      <c r="C930" s="1274"/>
      <c r="D930" s="1274"/>
      <c r="E930" s="1274"/>
      <c r="F930" s="815"/>
      <c r="G930" s="972"/>
      <c r="H930" s="5"/>
      <c r="I930" s="5"/>
      <c r="J930" s="5"/>
      <c r="K930" s="5"/>
      <c r="L930" s="815"/>
      <c r="M930" s="1275"/>
      <c r="N930" s="815"/>
      <c r="O930" s="815"/>
      <c r="P930" s="815"/>
      <c r="Q930" s="815"/>
      <c r="R930" s="815"/>
      <c r="S930" s="815"/>
      <c r="T930" s="815"/>
      <c r="U930" s="815"/>
      <c r="V930" s="815"/>
      <c r="W930" s="5"/>
      <c r="X930" s="815"/>
      <c r="Y930" s="815"/>
      <c r="Z930" s="815"/>
      <c r="AA930" s="815"/>
      <c r="AB930" s="5"/>
      <c r="AC930" s="5"/>
      <c r="AD930" s="815"/>
      <c r="AE930" s="815"/>
      <c r="AF930" s="815"/>
      <c r="AG930" s="5"/>
      <c r="AH930" s="815"/>
      <c r="AI930" s="5"/>
      <c r="AJ930" s="5"/>
      <c r="AK930" s="5"/>
      <c r="AL930" s="5"/>
      <c r="AM930" s="5"/>
      <c r="AN930" s="5"/>
      <c r="AO930" s="5"/>
      <c r="AP930" s="5"/>
      <c r="AQ930" s="5"/>
      <c r="AR930" s="5"/>
      <c r="AS930" s="5"/>
    </row>
    <row r="931">
      <c r="A931" s="1298"/>
      <c r="B931" s="1235"/>
      <c r="C931" s="1274"/>
      <c r="D931" s="1274"/>
      <c r="E931" s="1274"/>
      <c r="F931" s="815"/>
      <c r="G931" s="972"/>
      <c r="H931" s="5"/>
      <c r="I931" s="5"/>
      <c r="J931" s="5"/>
      <c r="K931" s="5"/>
      <c r="L931" s="815"/>
      <c r="M931" s="1275"/>
      <c r="N931" s="815"/>
      <c r="O931" s="815"/>
      <c r="P931" s="815"/>
      <c r="Q931" s="815"/>
      <c r="R931" s="815"/>
      <c r="S931" s="815"/>
      <c r="T931" s="815"/>
      <c r="U931" s="815"/>
      <c r="V931" s="815"/>
      <c r="W931" s="5"/>
      <c r="X931" s="815"/>
      <c r="Y931" s="815"/>
      <c r="Z931" s="815"/>
      <c r="AA931" s="815"/>
      <c r="AB931" s="5"/>
      <c r="AC931" s="5"/>
      <c r="AD931" s="815"/>
      <c r="AE931" s="815"/>
      <c r="AF931" s="815"/>
      <c r="AG931" s="5"/>
      <c r="AH931" s="815"/>
      <c r="AI931" s="5"/>
      <c r="AJ931" s="5"/>
      <c r="AK931" s="5"/>
      <c r="AL931" s="5"/>
      <c r="AM931" s="5"/>
      <c r="AN931" s="5"/>
      <c r="AO931" s="5"/>
      <c r="AP931" s="5"/>
      <c r="AQ931" s="5"/>
      <c r="AR931" s="5"/>
      <c r="AS931" s="5"/>
    </row>
    <row r="932">
      <c r="A932" s="1298"/>
      <c r="B932" s="1235"/>
      <c r="C932" s="1274"/>
      <c r="D932" s="1274"/>
      <c r="E932" s="1274"/>
      <c r="F932" s="815"/>
      <c r="G932" s="972"/>
      <c r="H932" s="5"/>
      <c r="I932" s="5"/>
      <c r="J932" s="5"/>
      <c r="K932" s="5"/>
      <c r="L932" s="815"/>
      <c r="M932" s="1275"/>
      <c r="N932" s="815"/>
      <c r="O932" s="815"/>
      <c r="P932" s="815"/>
      <c r="Q932" s="815"/>
      <c r="R932" s="815"/>
      <c r="S932" s="815"/>
      <c r="T932" s="815"/>
      <c r="U932" s="815"/>
      <c r="V932" s="815"/>
      <c r="W932" s="5"/>
      <c r="X932" s="815"/>
      <c r="Y932" s="815"/>
      <c r="Z932" s="815"/>
      <c r="AA932" s="815"/>
      <c r="AB932" s="5"/>
      <c r="AC932" s="5"/>
      <c r="AD932" s="815"/>
      <c r="AE932" s="815"/>
      <c r="AF932" s="815"/>
      <c r="AG932" s="5"/>
      <c r="AH932" s="815"/>
      <c r="AI932" s="5"/>
      <c r="AJ932" s="5"/>
      <c r="AK932" s="5"/>
      <c r="AL932" s="5"/>
      <c r="AM932" s="5"/>
      <c r="AN932" s="5"/>
      <c r="AO932" s="5"/>
      <c r="AP932" s="5"/>
      <c r="AQ932" s="5"/>
      <c r="AR932" s="5"/>
      <c r="AS932" s="5"/>
    </row>
    <row r="933">
      <c r="A933" s="1298"/>
      <c r="B933" s="1235"/>
      <c r="C933" s="1274"/>
      <c r="D933" s="1274"/>
      <c r="E933" s="1274"/>
      <c r="F933" s="815"/>
      <c r="G933" s="972"/>
      <c r="H933" s="5"/>
      <c r="I933" s="5"/>
      <c r="J933" s="5"/>
      <c r="K933" s="5"/>
      <c r="L933" s="815"/>
      <c r="M933" s="1275"/>
      <c r="N933" s="815"/>
      <c r="O933" s="815"/>
      <c r="P933" s="815"/>
      <c r="Q933" s="815"/>
      <c r="R933" s="815"/>
      <c r="S933" s="815"/>
      <c r="T933" s="815"/>
      <c r="U933" s="815"/>
      <c r="V933" s="815"/>
      <c r="W933" s="5"/>
      <c r="X933" s="815"/>
      <c r="Y933" s="815"/>
      <c r="Z933" s="815"/>
      <c r="AA933" s="815"/>
      <c r="AB933" s="5"/>
      <c r="AC933" s="5"/>
      <c r="AD933" s="815"/>
      <c r="AE933" s="815"/>
      <c r="AF933" s="815"/>
      <c r="AG933" s="5"/>
      <c r="AH933" s="815"/>
      <c r="AI933" s="5"/>
      <c r="AJ933" s="5"/>
      <c r="AK933" s="5"/>
      <c r="AL933" s="5"/>
      <c r="AM933" s="5"/>
      <c r="AN933" s="5"/>
      <c r="AO933" s="5"/>
      <c r="AP933" s="5"/>
      <c r="AQ933" s="5"/>
      <c r="AR933" s="5"/>
      <c r="AS933" s="5"/>
    </row>
    <row r="934">
      <c r="A934" s="1298"/>
      <c r="B934" s="1235"/>
      <c r="C934" s="1274"/>
      <c r="D934" s="1274"/>
      <c r="E934" s="1274"/>
      <c r="F934" s="815"/>
      <c r="G934" s="972"/>
      <c r="H934" s="5"/>
      <c r="I934" s="5"/>
      <c r="J934" s="5"/>
      <c r="K934" s="5"/>
      <c r="L934" s="815"/>
      <c r="M934" s="1275"/>
      <c r="N934" s="815"/>
      <c r="O934" s="815"/>
      <c r="P934" s="815"/>
      <c r="Q934" s="815"/>
      <c r="R934" s="815"/>
      <c r="S934" s="815"/>
      <c r="T934" s="815"/>
      <c r="U934" s="815"/>
      <c r="V934" s="815"/>
      <c r="W934" s="5"/>
      <c r="X934" s="815"/>
      <c r="Y934" s="815"/>
      <c r="Z934" s="815"/>
      <c r="AA934" s="815"/>
      <c r="AB934" s="5"/>
      <c r="AC934" s="5"/>
      <c r="AD934" s="815"/>
      <c r="AE934" s="815"/>
      <c r="AF934" s="815"/>
      <c r="AG934" s="5"/>
      <c r="AH934" s="815"/>
      <c r="AI934" s="5"/>
      <c r="AJ934" s="5"/>
      <c r="AK934" s="5"/>
      <c r="AL934" s="5"/>
      <c r="AM934" s="5"/>
      <c r="AN934" s="5"/>
      <c r="AO934" s="5"/>
      <c r="AP934" s="5"/>
      <c r="AQ934" s="5"/>
      <c r="AR934" s="5"/>
      <c r="AS934" s="5"/>
    </row>
    <row r="935">
      <c r="A935" s="1298"/>
      <c r="B935" s="1235"/>
      <c r="C935" s="1274"/>
      <c r="D935" s="1274"/>
      <c r="E935" s="1274"/>
      <c r="F935" s="815"/>
      <c r="G935" s="972"/>
      <c r="H935" s="5"/>
      <c r="I935" s="5"/>
      <c r="J935" s="5"/>
      <c r="K935" s="5"/>
      <c r="L935" s="815"/>
      <c r="M935" s="1275"/>
      <c r="N935" s="815"/>
      <c r="O935" s="815"/>
      <c r="P935" s="815"/>
      <c r="Q935" s="815"/>
      <c r="R935" s="815"/>
      <c r="S935" s="815"/>
      <c r="T935" s="815"/>
      <c r="U935" s="815"/>
      <c r="V935" s="815"/>
      <c r="W935" s="5"/>
      <c r="X935" s="815"/>
      <c r="Y935" s="815"/>
      <c r="Z935" s="815"/>
      <c r="AA935" s="815"/>
      <c r="AB935" s="5"/>
      <c r="AC935" s="5"/>
      <c r="AD935" s="815"/>
      <c r="AE935" s="815"/>
      <c r="AF935" s="815"/>
      <c r="AG935" s="5"/>
      <c r="AH935" s="815"/>
      <c r="AI935" s="5"/>
      <c r="AJ935" s="5"/>
      <c r="AK935" s="5"/>
      <c r="AL935" s="5"/>
      <c r="AM935" s="5"/>
      <c r="AN935" s="5"/>
      <c r="AO935" s="5"/>
      <c r="AP935" s="5"/>
      <c r="AQ935" s="5"/>
      <c r="AR935" s="5"/>
      <c r="AS935" s="5"/>
    </row>
    <row r="936">
      <c r="A936" s="1298"/>
      <c r="B936" s="1235"/>
      <c r="C936" s="1274"/>
      <c r="D936" s="1274"/>
      <c r="E936" s="1274"/>
      <c r="F936" s="815"/>
      <c r="G936" s="972"/>
      <c r="H936" s="5"/>
      <c r="I936" s="5"/>
      <c r="J936" s="5"/>
      <c r="K936" s="5"/>
      <c r="L936" s="815"/>
      <c r="M936" s="1275"/>
      <c r="N936" s="815"/>
      <c r="O936" s="815"/>
      <c r="P936" s="815"/>
      <c r="Q936" s="815"/>
      <c r="R936" s="815"/>
      <c r="S936" s="815"/>
      <c r="T936" s="815"/>
      <c r="U936" s="815"/>
      <c r="V936" s="815"/>
      <c r="W936" s="5"/>
      <c r="X936" s="815"/>
      <c r="Y936" s="815"/>
      <c r="Z936" s="815"/>
      <c r="AA936" s="815"/>
      <c r="AB936" s="5"/>
      <c r="AC936" s="5"/>
      <c r="AD936" s="815"/>
      <c r="AE936" s="815"/>
      <c r="AF936" s="815"/>
      <c r="AG936" s="5"/>
      <c r="AH936" s="815"/>
      <c r="AI936" s="5"/>
      <c r="AJ936" s="5"/>
      <c r="AK936" s="5"/>
      <c r="AL936" s="5"/>
      <c r="AM936" s="5"/>
      <c r="AN936" s="5"/>
      <c r="AO936" s="5"/>
      <c r="AP936" s="5"/>
      <c r="AQ936" s="5"/>
      <c r="AR936" s="5"/>
      <c r="AS936" s="5"/>
    </row>
    <row r="937">
      <c r="A937" s="1298"/>
      <c r="B937" s="1235"/>
      <c r="C937" s="1274"/>
      <c r="D937" s="1274"/>
      <c r="E937" s="1274"/>
      <c r="F937" s="815"/>
      <c r="G937" s="972"/>
      <c r="H937" s="5"/>
      <c r="I937" s="5"/>
      <c r="J937" s="5"/>
      <c r="K937" s="5"/>
      <c r="L937" s="815"/>
      <c r="M937" s="1275"/>
      <c r="N937" s="815"/>
      <c r="O937" s="815"/>
      <c r="P937" s="815"/>
      <c r="Q937" s="815"/>
      <c r="R937" s="815"/>
      <c r="S937" s="815"/>
      <c r="T937" s="815"/>
      <c r="U937" s="815"/>
      <c r="V937" s="815"/>
      <c r="W937" s="5"/>
      <c r="X937" s="815"/>
      <c r="Y937" s="815"/>
      <c r="Z937" s="815"/>
      <c r="AA937" s="815"/>
      <c r="AB937" s="5"/>
      <c r="AC937" s="5"/>
      <c r="AD937" s="815"/>
      <c r="AE937" s="815"/>
      <c r="AF937" s="815"/>
      <c r="AG937" s="5"/>
      <c r="AH937" s="815"/>
      <c r="AI937" s="5"/>
      <c r="AJ937" s="5"/>
      <c r="AK937" s="5"/>
      <c r="AL937" s="5"/>
      <c r="AM937" s="5"/>
      <c r="AN937" s="5"/>
      <c r="AO937" s="5"/>
      <c r="AP937" s="5"/>
      <c r="AQ937" s="5"/>
      <c r="AR937" s="5"/>
      <c r="AS937" s="5"/>
    </row>
    <row r="938">
      <c r="A938" s="1298"/>
      <c r="B938" s="1235"/>
      <c r="C938" s="1274"/>
      <c r="D938" s="1274"/>
      <c r="E938" s="1274"/>
      <c r="F938" s="815"/>
      <c r="G938" s="972"/>
      <c r="H938" s="5"/>
      <c r="I938" s="5"/>
      <c r="J938" s="5"/>
      <c r="K938" s="5"/>
      <c r="L938" s="815"/>
      <c r="M938" s="1275"/>
      <c r="N938" s="815"/>
      <c r="O938" s="815"/>
      <c r="P938" s="815"/>
      <c r="Q938" s="815"/>
      <c r="R938" s="815"/>
      <c r="S938" s="815"/>
      <c r="T938" s="815"/>
      <c r="U938" s="815"/>
      <c r="V938" s="815"/>
      <c r="W938" s="5"/>
      <c r="X938" s="815"/>
      <c r="Y938" s="815"/>
      <c r="Z938" s="815"/>
      <c r="AA938" s="815"/>
      <c r="AB938" s="5"/>
      <c r="AC938" s="5"/>
      <c r="AD938" s="815"/>
      <c r="AE938" s="815"/>
      <c r="AF938" s="815"/>
      <c r="AG938" s="5"/>
      <c r="AH938" s="815"/>
      <c r="AI938" s="5"/>
      <c r="AJ938" s="5"/>
      <c r="AK938" s="5"/>
      <c r="AL938" s="5"/>
      <c r="AM938" s="5"/>
      <c r="AN938" s="5"/>
      <c r="AO938" s="5"/>
      <c r="AP938" s="5"/>
      <c r="AQ938" s="5"/>
      <c r="AR938" s="5"/>
      <c r="AS938" s="5"/>
    </row>
    <row r="939">
      <c r="A939" s="1298"/>
      <c r="B939" s="1235"/>
      <c r="C939" s="1274"/>
      <c r="D939" s="1274"/>
      <c r="E939" s="1274"/>
      <c r="F939" s="815"/>
      <c r="G939" s="972"/>
      <c r="H939" s="5"/>
      <c r="I939" s="5"/>
      <c r="J939" s="5"/>
      <c r="K939" s="5"/>
      <c r="L939" s="815"/>
      <c r="M939" s="1275"/>
      <c r="N939" s="815"/>
      <c r="O939" s="815"/>
      <c r="P939" s="815"/>
      <c r="Q939" s="815"/>
      <c r="R939" s="815"/>
      <c r="S939" s="815"/>
      <c r="T939" s="815"/>
      <c r="U939" s="815"/>
      <c r="V939" s="815"/>
      <c r="W939" s="5"/>
      <c r="X939" s="815"/>
      <c r="Y939" s="815"/>
      <c r="Z939" s="815"/>
      <c r="AA939" s="815"/>
      <c r="AB939" s="5"/>
      <c r="AC939" s="5"/>
      <c r="AD939" s="815"/>
      <c r="AE939" s="815"/>
      <c r="AF939" s="815"/>
      <c r="AG939" s="5"/>
      <c r="AH939" s="815"/>
      <c r="AI939" s="5"/>
      <c r="AJ939" s="5"/>
      <c r="AK939" s="5"/>
      <c r="AL939" s="5"/>
      <c r="AM939" s="5"/>
      <c r="AN939" s="5"/>
      <c r="AO939" s="5"/>
      <c r="AP939" s="5"/>
      <c r="AQ939" s="5"/>
      <c r="AR939" s="5"/>
      <c r="AS939" s="5"/>
    </row>
    <row r="940">
      <c r="A940" s="1298"/>
      <c r="B940" s="1235"/>
      <c r="C940" s="1274"/>
      <c r="D940" s="1274"/>
      <c r="E940" s="1274"/>
      <c r="F940" s="815"/>
      <c r="G940" s="972"/>
      <c r="H940" s="5"/>
      <c r="I940" s="5"/>
      <c r="J940" s="5"/>
      <c r="K940" s="5"/>
      <c r="L940" s="815"/>
      <c r="M940" s="1275"/>
      <c r="N940" s="815"/>
      <c r="O940" s="815"/>
      <c r="P940" s="815"/>
      <c r="Q940" s="815"/>
      <c r="R940" s="815"/>
      <c r="S940" s="815"/>
      <c r="T940" s="815"/>
      <c r="U940" s="815"/>
      <c r="V940" s="815"/>
      <c r="W940" s="5"/>
      <c r="X940" s="815"/>
      <c r="Y940" s="815"/>
      <c r="Z940" s="815"/>
      <c r="AA940" s="815"/>
      <c r="AB940" s="5"/>
      <c r="AC940" s="5"/>
      <c r="AD940" s="815"/>
      <c r="AE940" s="815"/>
      <c r="AF940" s="815"/>
      <c r="AG940" s="5"/>
      <c r="AH940" s="815"/>
      <c r="AI940" s="5"/>
      <c r="AJ940" s="5"/>
      <c r="AK940" s="5"/>
      <c r="AL940" s="5"/>
      <c r="AM940" s="5"/>
      <c r="AN940" s="5"/>
      <c r="AO940" s="5"/>
      <c r="AP940" s="5"/>
      <c r="AQ940" s="5"/>
      <c r="AR940" s="5"/>
      <c r="AS940" s="5"/>
    </row>
    <row r="941">
      <c r="A941" s="1298"/>
      <c r="B941" s="1235"/>
      <c r="C941" s="1274"/>
      <c r="D941" s="1274"/>
      <c r="E941" s="1274"/>
      <c r="F941" s="815"/>
      <c r="G941" s="972"/>
      <c r="H941" s="5"/>
      <c r="I941" s="5"/>
      <c r="J941" s="5"/>
      <c r="K941" s="5"/>
      <c r="L941" s="815"/>
      <c r="M941" s="1275"/>
      <c r="N941" s="815"/>
      <c r="O941" s="815"/>
      <c r="P941" s="815"/>
      <c r="Q941" s="815"/>
      <c r="R941" s="815"/>
      <c r="S941" s="815"/>
      <c r="T941" s="815"/>
      <c r="U941" s="815"/>
      <c r="V941" s="815"/>
      <c r="W941" s="5"/>
      <c r="X941" s="815"/>
      <c r="Y941" s="815"/>
      <c r="Z941" s="815"/>
      <c r="AA941" s="815"/>
      <c r="AB941" s="5"/>
      <c r="AC941" s="5"/>
      <c r="AD941" s="815"/>
      <c r="AE941" s="815"/>
      <c r="AF941" s="815"/>
      <c r="AG941" s="5"/>
      <c r="AH941" s="815"/>
      <c r="AI941" s="5"/>
      <c r="AJ941" s="5"/>
      <c r="AK941" s="5"/>
      <c r="AL941" s="5"/>
      <c r="AM941" s="5"/>
      <c r="AN941" s="5"/>
      <c r="AO941" s="5"/>
      <c r="AP941" s="5"/>
      <c r="AQ941" s="5"/>
      <c r="AR941" s="5"/>
      <c r="AS941" s="5"/>
    </row>
    <row r="942">
      <c r="A942" s="1298"/>
      <c r="B942" s="1235"/>
      <c r="C942" s="1274"/>
      <c r="D942" s="1274"/>
      <c r="E942" s="1274"/>
      <c r="F942" s="815"/>
      <c r="G942" s="972"/>
      <c r="H942" s="5"/>
      <c r="I942" s="5"/>
      <c r="J942" s="5"/>
      <c r="K942" s="5"/>
      <c r="L942" s="815"/>
      <c r="M942" s="1275"/>
      <c r="N942" s="815"/>
      <c r="O942" s="815"/>
      <c r="P942" s="815"/>
      <c r="Q942" s="815"/>
      <c r="R942" s="815"/>
      <c r="S942" s="815"/>
      <c r="T942" s="815"/>
      <c r="U942" s="815"/>
      <c r="V942" s="815"/>
      <c r="W942" s="5"/>
      <c r="X942" s="815"/>
      <c r="Y942" s="815"/>
      <c r="Z942" s="815"/>
      <c r="AA942" s="815"/>
      <c r="AB942" s="5"/>
      <c r="AC942" s="5"/>
      <c r="AD942" s="815"/>
      <c r="AE942" s="815"/>
      <c r="AF942" s="815"/>
      <c r="AG942" s="5"/>
      <c r="AH942" s="815"/>
      <c r="AI942" s="5"/>
      <c r="AJ942" s="5"/>
      <c r="AK942" s="5"/>
      <c r="AL942" s="5"/>
      <c r="AM942" s="5"/>
      <c r="AN942" s="5"/>
      <c r="AO942" s="5"/>
      <c r="AP942" s="5"/>
      <c r="AQ942" s="5"/>
      <c r="AR942" s="5"/>
      <c r="AS942" s="5"/>
    </row>
    <row r="943">
      <c r="A943" s="1298"/>
      <c r="B943" s="1235"/>
      <c r="C943" s="1274"/>
      <c r="D943" s="1274"/>
      <c r="E943" s="1274"/>
      <c r="F943" s="815"/>
      <c r="G943" s="972"/>
      <c r="H943" s="5"/>
      <c r="I943" s="5"/>
      <c r="J943" s="5"/>
      <c r="K943" s="5"/>
      <c r="L943" s="815"/>
      <c r="M943" s="1275"/>
      <c r="N943" s="815"/>
      <c r="O943" s="815"/>
      <c r="P943" s="815"/>
      <c r="Q943" s="815"/>
      <c r="R943" s="815"/>
      <c r="S943" s="815"/>
      <c r="T943" s="815"/>
      <c r="U943" s="815"/>
      <c r="V943" s="815"/>
      <c r="W943" s="5"/>
      <c r="X943" s="815"/>
      <c r="Y943" s="815"/>
      <c r="Z943" s="815"/>
      <c r="AA943" s="815"/>
      <c r="AB943" s="5"/>
      <c r="AC943" s="5"/>
      <c r="AD943" s="815"/>
      <c r="AE943" s="815"/>
      <c r="AF943" s="815"/>
      <c r="AG943" s="5"/>
      <c r="AH943" s="815"/>
      <c r="AI943" s="5"/>
      <c r="AJ943" s="5"/>
      <c r="AK943" s="5"/>
      <c r="AL943" s="5"/>
      <c r="AM943" s="5"/>
      <c r="AN943" s="5"/>
      <c r="AO943" s="5"/>
      <c r="AP943" s="5"/>
      <c r="AQ943" s="5"/>
      <c r="AR943" s="5"/>
      <c r="AS943" s="5"/>
    </row>
    <row r="944">
      <c r="A944" s="1298"/>
      <c r="B944" s="1235"/>
      <c r="C944" s="1274"/>
      <c r="D944" s="1274"/>
      <c r="E944" s="1274"/>
      <c r="F944" s="815"/>
      <c r="G944" s="972"/>
      <c r="H944" s="5"/>
      <c r="I944" s="5"/>
      <c r="J944" s="5"/>
      <c r="K944" s="5"/>
      <c r="L944" s="815"/>
      <c r="M944" s="1275"/>
      <c r="N944" s="815"/>
      <c r="O944" s="815"/>
      <c r="P944" s="815"/>
      <c r="Q944" s="815"/>
      <c r="R944" s="815"/>
      <c r="S944" s="815"/>
      <c r="T944" s="815"/>
      <c r="U944" s="815"/>
      <c r="V944" s="815"/>
      <c r="W944" s="5"/>
      <c r="X944" s="815"/>
      <c r="Y944" s="815"/>
      <c r="Z944" s="815"/>
      <c r="AA944" s="815"/>
      <c r="AB944" s="5"/>
      <c r="AC944" s="5"/>
      <c r="AD944" s="815"/>
      <c r="AE944" s="815"/>
      <c r="AF944" s="815"/>
      <c r="AG944" s="5"/>
      <c r="AH944" s="815"/>
      <c r="AI944" s="5"/>
      <c r="AJ944" s="5"/>
      <c r="AK944" s="5"/>
      <c r="AL944" s="5"/>
      <c r="AM944" s="5"/>
      <c r="AN944" s="5"/>
      <c r="AO944" s="5"/>
      <c r="AP944" s="5"/>
      <c r="AQ944" s="5"/>
      <c r="AR944" s="5"/>
      <c r="AS944" s="5"/>
    </row>
    <row r="945">
      <c r="A945" s="1298"/>
      <c r="B945" s="1235"/>
      <c r="C945" s="1274"/>
      <c r="D945" s="1274"/>
      <c r="E945" s="1274"/>
      <c r="F945" s="815"/>
      <c r="G945" s="972"/>
      <c r="H945" s="5"/>
      <c r="I945" s="5"/>
      <c r="J945" s="5"/>
      <c r="K945" s="5"/>
      <c r="L945" s="815"/>
      <c r="M945" s="1275"/>
      <c r="N945" s="815"/>
      <c r="O945" s="815"/>
      <c r="P945" s="815"/>
      <c r="Q945" s="815"/>
      <c r="R945" s="815"/>
      <c r="S945" s="815"/>
      <c r="T945" s="815"/>
      <c r="U945" s="815"/>
      <c r="V945" s="815"/>
      <c r="W945" s="5"/>
      <c r="X945" s="815"/>
      <c r="Y945" s="815"/>
      <c r="Z945" s="815"/>
      <c r="AA945" s="815"/>
      <c r="AB945" s="5"/>
      <c r="AC945" s="5"/>
      <c r="AD945" s="815"/>
      <c r="AE945" s="815"/>
      <c r="AF945" s="815"/>
      <c r="AG945" s="5"/>
      <c r="AH945" s="815"/>
      <c r="AI945" s="5"/>
      <c r="AJ945" s="5"/>
      <c r="AK945" s="5"/>
      <c r="AL945" s="5"/>
      <c r="AM945" s="5"/>
      <c r="AN945" s="5"/>
      <c r="AO945" s="5"/>
      <c r="AP945" s="5"/>
      <c r="AQ945" s="5"/>
      <c r="AR945" s="5"/>
      <c r="AS945" s="5"/>
    </row>
    <row r="946">
      <c r="A946" s="1298"/>
      <c r="B946" s="1235"/>
      <c r="C946" s="1274"/>
      <c r="D946" s="1274"/>
      <c r="E946" s="1274"/>
      <c r="F946" s="815"/>
      <c r="G946" s="972"/>
      <c r="H946" s="5"/>
      <c r="I946" s="5"/>
      <c r="J946" s="5"/>
      <c r="K946" s="5"/>
      <c r="L946" s="815"/>
      <c r="M946" s="1275"/>
      <c r="N946" s="815"/>
      <c r="O946" s="815"/>
      <c r="P946" s="815"/>
      <c r="Q946" s="815"/>
      <c r="R946" s="815"/>
      <c r="S946" s="815"/>
      <c r="T946" s="815"/>
      <c r="U946" s="815"/>
      <c r="V946" s="815"/>
      <c r="W946" s="5"/>
      <c r="X946" s="815"/>
      <c r="Y946" s="815"/>
      <c r="Z946" s="815"/>
      <c r="AA946" s="815"/>
      <c r="AB946" s="5"/>
      <c r="AC946" s="5"/>
      <c r="AD946" s="815"/>
      <c r="AE946" s="815"/>
      <c r="AF946" s="815"/>
      <c r="AG946" s="5"/>
      <c r="AH946" s="815"/>
      <c r="AI946" s="5"/>
      <c r="AJ946" s="5"/>
      <c r="AK946" s="5"/>
      <c r="AL946" s="5"/>
      <c r="AM946" s="5"/>
      <c r="AN946" s="5"/>
      <c r="AO946" s="5"/>
      <c r="AP946" s="5"/>
      <c r="AQ946" s="5"/>
      <c r="AR946" s="5"/>
      <c r="AS946" s="5"/>
    </row>
    <row r="947">
      <c r="A947" s="1298"/>
      <c r="B947" s="1235"/>
      <c r="C947" s="1274"/>
      <c r="D947" s="1274"/>
      <c r="E947" s="1274"/>
      <c r="F947" s="815"/>
      <c r="G947" s="972"/>
      <c r="H947" s="5"/>
      <c r="I947" s="5"/>
      <c r="J947" s="5"/>
      <c r="K947" s="5"/>
      <c r="L947" s="815"/>
      <c r="M947" s="1275"/>
      <c r="N947" s="815"/>
      <c r="O947" s="815"/>
      <c r="P947" s="815"/>
      <c r="Q947" s="815"/>
      <c r="R947" s="815"/>
      <c r="S947" s="815"/>
      <c r="T947" s="815"/>
      <c r="U947" s="815"/>
      <c r="V947" s="815"/>
      <c r="W947" s="5"/>
      <c r="X947" s="815"/>
      <c r="Y947" s="815"/>
      <c r="Z947" s="815"/>
      <c r="AA947" s="815"/>
      <c r="AB947" s="5"/>
      <c r="AC947" s="5"/>
      <c r="AD947" s="815"/>
      <c r="AE947" s="815"/>
      <c r="AF947" s="815"/>
      <c r="AG947" s="5"/>
      <c r="AH947" s="815"/>
      <c r="AI947" s="5"/>
      <c r="AJ947" s="5"/>
      <c r="AK947" s="5"/>
      <c r="AL947" s="5"/>
      <c r="AM947" s="5"/>
      <c r="AN947" s="5"/>
      <c r="AO947" s="5"/>
      <c r="AP947" s="5"/>
      <c r="AQ947" s="5"/>
      <c r="AR947" s="5"/>
      <c r="AS947" s="5"/>
    </row>
    <row r="948">
      <c r="A948" s="1298"/>
      <c r="B948" s="1235"/>
      <c r="C948" s="1274"/>
      <c r="D948" s="1274"/>
      <c r="E948" s="1274"/>
      <c r="F948" s="815"/>
      <c r="G948" s="972"/>
      <c r="H948" s="5"/>
      <c r="I948" s="5"/>
      <c r="J948" s="5"/>
      <c r="K948" s="5"/>
      <c r="L948" s="815"/>
      <c r="M948" s="1275"/>
      <c r="N948" s="815"/>
      <c r="O948" s="815"/>
      <c r="P948" s="815"/>
      <c r="Q948" s="815"/>
      <c r="R948" s="815"/>
      <c r="S948" s="815"/>
      <c r="T948" s="815"/>
      <c r="U948" s="815"/>
      <c r="V948" s="815"/>
      <c r="W948" s="5"/>
      <c r="X948" s="815"/>
      <c r="Y948" s="815"/>
      <c r="Z948" s="815"/>
      <c r="AA948" s="815"/>
      <c r="AB948" s="5"/>
      <c r="AC948" s="5"/>
      <c r="AD948" s="815"/>
      <c r="AE948" s="815"/>
      <c r="AF948" s="815"/>
      <c r="AG948" s="5"/>
      <c r="AH948" s="815"/>
      <c r="AI948" s="5"/>
      <c r="AJ948" s="5"/>
      <c r="AK948" s="5"/>
      <c r="AL948" s="5"/>
      <c r="AM948" s="5"/>
      <c r="AN948" s="5"/>
      <c r="AO948" s="5"/>
      <c r="AP948" s="5"/>
      <c r="AQ948" s="5"/>
      <c r="AR948" s="5"/>
      <c r="AS948" s="5"/>
    </row>
    <row r="949">
      <c r="A949" s="1298"/>
      <c r="B949" s="1235"/>
      <c r="C949" s="1274"/>
      <c r="D949" s="1274"/>
      <c r="E949" s="1274"/>
      <c r="F949" s="815"/>
      <c r="G949" s="972"/>
      <c r="H949" s="5"/>
      <c r="I949" s="5"/>
      <c r="J949" s="5"/>
      <c r="K949" s="5"/>
      <c r="L949" s="815"/>
      <c r="M949" s="1275"/>
      <c r="N949" s="815"/>
      <c r="O949" s="815"/>
      <c r="P949" s="815"/>
      <c r="Q949" s="815"/>
      <c r="R949" s="815"/>
      <c r="S949" s="815"/>
      <c r="T949" s="815"/>
      <c r="U949" s="815"/>
      <c r="V949" s="815"/>
      <c r="W949" s="5"/>
      <c r="X949" s="815"/>
      <c r="Y949" s="815"/>
      <c r="Z949" s="815"/>
      <c r="AA949" s="815"/>
      <c r="AB949" s="5"/>
      <c r="AC949" s="5"/>
      <c r="AD949" s="815"/>
      <c r="AE949" s="815"/>
      <c r="AF949" s="815"/>
      <c r="AG949" s="5"/>
      <c r="AH949" s="815"/>
      <c r="AI949" s="5"/>
      <c r="AJ949" s="5"/>
      <c r="AK949" s="5"/>
      <c r="AL949" s="5"/>
      <c r="AM949" s="5"/>
      <c r="AN949" s="5"/>
      <c r="AO949" s="5"/>
      <c r="AP949" s="5"/>
      <c r="AQ949" s="5"/>
      <c r="AR949" s="5"/>
      <c r="AS949" s="5"/>
    </row>
    <row r="950">
      <c r="A950" s="1298"/>
      <c r="B950" s="1235"/>
      <c r="C950" s="1274"/>
      <c r="D950" s="1274"/>
      <c r="E950" s="1274"/>
      <c r="F950" s="815"/>
      <c r="G950" s="972"/>
      <c r="H950" s="5"/>
      <c r="I950" s="5"/>
      <c r="J950" s="5"/>
      <c r="K950" s="5"/>
      <c r="L950" s="815"/>
      <c r="M950" s="1275"/>
      <c r="N950" s="815"/>
      <c r="O950" s="815"/>
      <c r="P950" s="815"/>
      <c r="Q950" s="815"/>
      <c r="R950" s="815"/>
      <c r="S950" s="815"/>
      <c r="T950" s="815"/>
      <c r="U950" s="815"/>
      <c r="V950" s="815"/>
      <c r="W950" s="5"/>
      <c r="X950" s="815"/>
      <c r="Y950" s="815"/>
      <c r="Z950" s="815"/>
      <c r="AA950" s="815"/>
      <c r="AB950" s="5"/>
      <c r="AC950" s="5"/>
      <c r="AD950" s="815"/>
      <c r="AE950" s="815"/>
      <c r="AF950" s="815"/>
      <c r="AG950" s="5"/>
      <c r="AH950" s="815"/>
      <c r="AI950" s="5"/>
      <c r="AJ950" s="5"/>
      <c r="AK950" s="5"/>
      <c r="AL950" s="5"/>
      <c r="AM950" s="5"/>
      <c r="AN950" s="5"/>
      <c r="AO950" s="5"/>
      <c r="AP950" s="5"/>
      <c r="AQ950" s="5"/>
      <c r="AR950" s="5"/>
      <c r="AS950" s="5"/>
    </row>
    <row r="951">
      <c r="A951" s="1298"/>
      <c r="B951" s="1235"/>
      <c r="C951" s="1274"/>
      <c r="D951" s="1274"/>
      <c r="E951" s="1274"/>
      <c r="F951" s="815"/>
      <c r="G951" s="972"/>
      <c r="H951" s="5"/>
      <c r="I951" s="5"/>
      <c r="J951" s="5"/>
      <c r="K951" s="5"/>
      <c r="L951" s="815"/>
      <c r="M951" s="1275"/>
      <c r="N951" s="815"/>
      <c r="O951" s="815"/>
      <c r="P951" s="815"/>
      <c r="Q951" s="815"/>
      <c r="R951" s="815"/>
      <c r="S951" s="815"/>
      <c r="T951" s="815"/>
      <c r="U951" s="815"/>
      <c r="V951" s="815"/>
      <c r="W951" s="5"/>
      <c r="X951" s="815"/>
      <c r="Y951" s="815"/>
      <c r="Z951" s="815"/>
      <c r="AA951" s="815"/>
      <c r="AB951" s="5"/>
      <c r="AC951" s="5"/>
      <c r="AD951" s="815"/>
      <c r="AE951" s="815"/>
      <c r="AF951" s="815"/>
      <c r="AG951" s="5"/>
      <c r="AH951" s="815"/>
      <c r="AI951" s="5"/>
      <c r="AJ951" s="5"/>
      <c r="AK951" s="5"/>
      <c r="AL951" s="5"/>
      <c r="AM951" s="5"/>
      <c r="AN951" s="5"/>
      <c r="AO951" s="5"/>
      <c r="AP951" s="5"/>
      <c r="AQ951" s="5"/>
      <c r="AR951" s="5"/>
      <c r="AS951" s="5"/>
    </row>
    <row r="952">
      <c r="A952" s="1298"/>
      <c r="B952" s="1235"/>
      <c r="C952" s="1274"/>
      <c r="D952" s="1274"/>
      <c r="E952" s="1274"/>
      <c r="F952" s="815"/>
      <c r="G952" s="972"/>
      <c r="H952" s="5"/>
      <c r="I952" s="5"/>
      <c r="J952" s="5"/>
      <c r="K952" s="5"/>
      <c r="L952" s="815"/>
      <c r="M952" s="1275"/>
      <c r="N952" s="815"/>
      <c r="O952" s="815"/>
      <c r="P952" s="815"/>
      <c r="Q952" s="815"/>
      <c r="R952" s="815"/>
      <c r="S952" s="815"/>
      <c r="T952" s="815"/>
      <c r="U952" s="815"/>
      <c r="V952" s="815"/>
      <c r="W952" s="5"/>
      <c r="X952" s="815"/>
      <c r="Y952" s="815"/>
      <c r="Z952" s="815"/>
      <c r="AA952" s="815"/>
      <c r="AB952" s="5"/>
      <c r="AC952" s="5"/>
      <c r="AD952" s="815"/>
      <c r="AE952" s="815"/>
      <c r="AF952" s="815"/>
      <c r="AG952" s="5"/>
      <c r="AH952" s="815"/>
      <c r="AI952" s="5"/>
      <c r="AJ952" s="5"/>
      <c r="AK952" s="5"/>
      <c r="AL952" s="5"/>
      <c r="AM952" s="5"/>
      <c r="AN952" s="5"/>
      <c r="AO952" s="5"/>
      <c r="AP952" s="5"/>
      <c r="AQ952" s="5"/>
      <c r="AR952" s="5"/>
      <c r="AS952" s="5"/>
    </row>
    <row r="953">
      <c r="A953" s="1298"/>
      <c r="B953" s="1235"/>
      <c r="C953" s="1274"/>
      <c r="D953" s="1274"/>
      <c r="E953" s="1274"/>
      <c r="F953" s="815"/>
      <c r="G953" s="972"/>
      <c r="H953" s="5"/>
      <c r="I953" s="5"/>
      <c r="J953" s="5"/>
      <c r="K953" s="5"/>
      <c r="L953" s="815"/>
      <c r="M953" s="1275"/>
      <c r="N953" s="815"/>
      <c r="O953" s="815"/>
      <c r="P953" s="815"/>
      <c r="Q953" s="815"/>
      <c r="R953" s="815"/>
      <c r="S953" s="815"/>
      <c r="T953" s="815"/>
      <c r="U953" s="815"/>
      <c r="V953" s="815"/>
      <c r="W953" s="5"/>
      <c r="X953" s="815"/>
      <c r="Y953" s="815"/>
      <c r="Z953" s="815"/>
      <c r="AA953" s="815"/>
      <c r="AB953" s="5"/>
      <c r="AC953" s="5"/>
      <c r="AD953" s="815"/>
      <c r="AE953" s="815"/>
      <c r="AF953" s="815"/>
      <c r="AG953" s="5"/>
      <c r="AH953" s="815"/>
      <c r="AI953" s="5"/>
      <c r="AJ953" s="5"/>
      <c r="AK953" s="5"/>
      <c r="AL953" s="5"/>
      <c r="AM953" s="5"/>
      <c r="AN953" s="5"/>
      <c r="AO953" s="5"/>
      <c r="AP953" s="5"/>
      <c r="AQ953" s="5"/>
      <c r="AR953" s="5"/>
      <c r="AS953" s="5"/>
    </row>
    <row r="954">
      <c r="A954" s="1298"/>
      <c r="B954" s="1235"/>
      <c r="C954" s="1274"/>
      <c r="D954" s="1274"/>
      <c r="E954" s="1274"/>
      <c r="F954" s="815"/>
      <c r="G954" s="972"/>
      <c r="H954" s="5"/>
      <c r="I954" s="5"/>
      <c r="J954" s="5"/>
      <c r="K954" s="5"/>
      <c r="L954" s="815"/>
      <c r="M954" s="1275"/>
      <c r="N954" s="815"/>
      <c r="O954" s="815"/>
      <c r="P954" s="815"/>
      <c r="Q954" s="815"/>
      <c r="R954" s="815"/>
      <c r="S954" s="815"/>
      <c r="T954" s="815"/>
      <c r="U954" s="815"/>
      <c r="V954" s="815"/>
      <c r="W954" s="5"/>
      <c r="X954" s="815"/>
      <c r="Y954" s="815"/>
      <c r="Z954" s="815"/>
      <c r="AA954" s="815"/>
      <c r="AB954" s="5"/>
      <c r="AC954" s="5"/>
      <c r="AD954" s="815"/>
      <c r="AE954" s="815"/>
      <c r="AF954" s="815"/>
      <c r="AG954" s="5"/>
      <c r="AH954" s="815"/>
      <c r="AI954" s="5"/>
      <c r="AJ954" s="5"/>
      <c r="AK954" s="5"/>
      <c r="AL954" s="5"/>
      <c r="AM954" s="5"/>
      <c r="AN954" s="5"/>
      <c r="AO954" s="5"/>
      <c r="AP954" s="5"/>
      <c r="AQ954" s="5"/>
      <c r="AR954" s="5"/>
      <c r="AS954" s="5"/>
    </row>
    <row r="955">
      <c r="A955" s="1298"/>
      <c r="B955" s="1235"/>
      <c r="C955" s="1274"/>
      <c r="D955" s="1274"/>
      <c r="E955" s="1274"/>
      <c r="F955" s="815"/>
      <c r="G955" s="972"/>
      <c r="H955" s="5"/>
      <c r="I955" s="5"/>
      <c r="J955" s="5"/>
      <c r="K955" s="5"/>
      <c r="L955" s="815"/>
      <c r="M955" s="1275"/>
      <c r="N955" s="815"/>
      <c r="O955" s="815"/>
      <c r="P955" s="815"/>
      <c r="Q955" s="815"/>
      <c r="R955" s="815"/>
      <c r="S955" s="815"/>
      <c r="T955" s="815"/>
      <c r="U955" s="815"/>
      <c r="V955" s="815"/>
      <c r="W955" s="5"/>
      <c r="X955" s="815"/>
      <c r="Y955" s="815"/>
      <c r="Z955" s="815"/>
      <c r="AA955" s="815"/>
      <c r="AB955" s="5"/>
      <c r="AC955" s="5"/>
      <c r="AD955" s="815"/>
      <c r="AE955" s="815"/>
      <c r="AF955" s="815"/>
      <c r="AG955" s="5"/>
      <c r="AH955" s="815"/>
      <c r="AI955" s="5"/>
      <c r="AJ955" s="5"/>
      <c r="AK955" s="5"/>
      <c r="AL955" s="5"/>
      <c r="AM955" s="5"/>
      <c r="AN955" s="5"/>
      <c r="AO955" s="5"/>
      <c r="AP955" s="5"/>
      <c r="AQ955" s="5"/>
      <c r="AR955" s="5"/>
      <c r="AS955" s="5"/>
    </row>
    <row r="956">
      <c r="A956" s="1298"/>
      <c r="B956" s="1235"/>
      <c r="C956" s="1274"/>
      <c r="D956" s="1274"/>
      <c r="E956" s="1274"/>
      <c r="F956" s="815"/>
      <c r="G956" s="972"/>
      <c r="H956" s="5"/>
      <c r="I956" s="5"/>
      <c r="J956" s="5"/>
      <c r="K956" s="5"/>
      <c r="L956" s="815"/>
      <c r="M956" s="1275"/>
      <c r="N956" s="815"/>
      <c r="O956" s="815"/>
      <c r="P956" s="815"/>
      <c r="Q956" s="815"/>
      <c r="R956" s="815"/>
      <c r="S956" s="815"/>
      <c r="T956" s="815"/>
      <c r="U956" s="815"/>
      <c r="V956" s="815"/>
      <c r="W956" s="5"/>
      <c r="X956" s="815"/>
      <c r="Y956" s="815"/>
      <c r="Z956" s="815"/>
      <c r="AA956" s="815"/>
      <c r="AB956" s="5"/>
      <c r="AC956" s="5"/>
      <c r="AD956" s="815"/>
      <c r="AE956" s="815"/>
      <c r="AF956" s="815"/>
      <c r="AG956" s="5"/>
      <c r="AH956" s="815"/>
      <c r="AI956" s="5"/>
      <c r="AJ956" s="5"/>
      <c r="AK956" s="5"/>
      <c r="AL956" s="5"/>
      <c r="AM956" s="5"/>
      <c r="AN956" s="5"/>
      <c r="AO956" s="5"/>
      <c r="AP956" s="5"/>
      <c r="AQ956" s="5"/>
      <c r="AR956" s="5"/>
      <c r="AS956" s="5"/>
    </row>
    <row r="957">
      <c r="A957" s="1298"/>
      <c r="B957" s="1235"/>
      <c r="C957" s="1274"/>
      <c r="D957" s="1274"/>
      <c r="E957" s="1274"/>
      <c r="F957" s="815"/>
      <c r="G957" s="972"/>
      <c r="H957" s="5"/>
      <c r="I957" s="5"/>
      <c r="J957" s="5"/>
      <c r="K957" s="5"/>
      <c r="L957" s="815"/>
      <c r="M957" s="1275"/>
      <c r="N957" s="815"/>
      <c r="O957" s="815"/>
      <c r="P957" s="815"/>
      <c r="Q957" s="815"/>
      <c r="R957" s="815"/>
      <c r="S957" s="815"/>
      <c r="T957" s="815"/>
      <c r="U957" s="815"/>
      <c r="V957" s="815"/>
      <c r="W957" s="5"/>
      <c r="X957" s="815"/>
      <c r="Y957" s="815"/>
      <c r="Z957" s="815"/>
      <c r="AA957" s="815"/>
      <c r="AB957" s="5"/>
      <c r="AC957" s="5"/>
      <c r="AD957" s="815"/>
      <c r="AE957" s="815"/>
      <c r="AF957" s="815"/>
      <c r="AG957" s="5"/>
      <c r="AH957" s="815"/>
      <c r="AI957" s="5"/>
      <c r="AJ957" s="5"/>
      <c r="AK957" s="5"/>
      <c r="AL957" s="5"/>
      <c r="AM957" s="5"/>
      <c r="AN957" s="5"/>
      <c r="AO957" s="5"/>
      <c r="AP957" s="5"/>
      <c r="AQ957" s="5"/>
      <c r="AR957" s="5"/>
      <c r="AS957" s="5"/>
    </row>
    <row r="958">
      <c r="A958" s="1298"/>
      <c r="B958" s="1235"/>
      <c r="C958" s="1274"/>
      <c r="D958" s="1274"/>
      <c r="E958" s="1274"/>
      <c r="F958" s="815"/>
      <c r="G958" s="972"/>
      <c r="H958" s="5"/>
      <c r="I958" s="5"/>
      <c r="J958" s="5"/>
      <c r="K958" s="5"/>
      <c r="L958" s="815"/>
      <c r="M958" s="1275"/>
      <c r="N958" s="815"/>
      <c r="O958" s="815"/>
      <c r="P958" s="815"/>
      <c r="Q958" s="815"/>
      <c r="R958" s="815"/>
      <c r="S958" s="815"/>
      <c r="T958" s="815"/>
      <c r="U958" s="815"/>
      <c r="V958" s="815"/>
      <c r="W958" s="5"/>
      <c r="X958" s="815"/>
      <c r="Y958" s="815"/>
      <c r="Z958" s="815"/>
      <c r="AA958" s="815"/>
      <c r="AB958" s="5"/>
      <c r="AC958" s="5"/>
      <c r="AD958" s="815"/>
      <c r="AE958" s="815"/>
      <c r="AF958" s="815"/>
      <c r="AG958" s="5"/>
      <c r="AH958" s="815"/>
      <c r="AI958" s="5"/>
      <c r="AJ958" s="5"/>
      <c r="AK958" s="5"/>
      <c r="AL958" s="5"/>
      <c r="AM958" s="5"/>
      <c r="AN958" s="5"/>
      <c r="AO958" s="5"/>
      <c r="AP958" s="5"/>
      <c r="AQ958" s="5"/>
      <c r="AR958" s="5"/>
      <c r="AS958" s="5"/>
    </row>
    <row r="959">
      <c r="A959" s="1298"/>
      <c r="B959" s="1235"/>
      <c r="C959" s="1274"/>
      <c r="D959" s="1274"/>
      <c r="E959" s="1274"/>
      <c r="F959" s="815"/>
      <c r="G959" s="972"/>
      <c r="H959" s="5"/>
      <c r="I959" s="5"/>
      <c r="J959" s="5"/>
      <c r="K959" s="5"/>
      <c r="L959" s="815"/>
      <c r="M959" s="1275"/>
      <c r="N959" s="815"/>
      <c r="O959" s="815"/>
      <c r="P959" s="815"/>
      <c r="Q959" s="815"/>
      <c r="R959" s="815"/>
      <c r="S959" s="815"/>
      <c r="T959" s="815"/>
      <c r="U959" s="815"/>
      <c r="V959" s="815"/>
      <c r="W959" s="5"/>
      <c r="X959" s="815"/>
      <c r="Y959" s="815"/>
      <c r="Z959" s="815"/>
      <c r="AA959" s="815"/>
      <c r="AB959" s="5"/>
      <c r="AC959" s="5"/>
      <c r="AD959" s="815"/>
      <c r="AE959" s="815"/>
      <c r="AF959" s="815"/>
      <c r="AG959" s="5"/>
      <c r="AH959" s="815"/>
      <c r="AI959" s="5"/>
      <c r="AJ959" s="5"/>
      <c r="AK959" s="5"/>
      <c r="AL959" s="5"/>
      <c r="AM959" s="5"/>
      <c r="AN959" s="5"/>
      <c r="AO959" s="5"/>
      <c r="AP959" s="5"/>
      <c r="AQ959" s="5"/>
      <c r="AR959" s="5"/>
      <c r="AS959" s="5"/>
    </row>
    <row r="960">
      <c r="A960" s="1298"/>
      <c r="B960" s="1235"/>
      <c r="C960" s="1274"/>
      <c r="D960" s="1274"/>
      <c r="E960" s="1274"/>
      <c r="F960" s="815"/>
      <c r="G960" s="972"/>
      <c r="H960" s="5"/>
      <c r="I960" s="5"/>
      <c r="J960" s="5"/>
      <c r="K960" s="5"/>
      <c r="L960" s="815"/>
      <c r="M960" s="1275"/>
      <c r="N960" s="815"/>
      <c r="O960" s="815"/>
      <c r="P960" s="815"/>
      <c r="Q960" s="815"/>
      <c r="R960" s="815"/>
      <c r="S960" s="815"/>
      <c r="T960" s="815"/>
      <c r="U960" s="815"/>
      <c r="V960" s="815"/>
      <c r="W960" s="5"/>
      <c r="X960" s="815"/>
      <c r="Y960" s="815"/>
      <c r="Z960" s="815"/>
      <c r="AA960" s="815"/>
      <c r="AB960" s="5"/>
      <c r="AC960" s="5"/>
      <c r="AD960" s="815"/>
      <c r="AE960" s="815"/>
      <c r="AF960" s="815"/>
      <c r="AG960" s="5"/>
      <c r="AH960" s="815"/>
      <c r="AI960" s="5"/>
      <c r="AJ960" s="5"/>
      <c r="AK960" s="5"/>
      <c r="AL960" s="5"/>
      <c r="AM960" s="5"/>
      <c r="AN960" s="5"/>
      <c r="AO960" s="5"/>
      <c r="AP960" s="5"/>
      <c r="AQ960" s="5"/>
      <c r="AR960" s="5"/>
      <c r="AS960" s="5"/>
    </row>
    <row r="961">
      <c r="A961" s="1298"/>
      <c r="B961" s="1235"/>
      <c r="C961" s="1274"/>
      <c r="D961" s="1274"/>
      <c r="E961" s="1274"/>
      <c r="F961" s="815"/>
      <c r="G961" s="972"/>
      <c r="H961" s="5"/>
      <c r="I961" s="5"/>
      <c r="J961" s="5"/>
      <c r="K961" s="5"/>
      <c r="L961" s="815"/>
      <c r="M961" s="1275"/>
      <c r="N961" s="815"/>
      <c r="O961" s="815"/>
      <c r="P961" s="815"/>
      <c r="Q961" s="815"/>
      <c r="R961" s="815"/>
      <c r="S961" s="815"/>
      <c r="T961" s="815"/>
      <c r="U961" s="815"/>
      <c r="V961" s="815"/>
      <c r="W961" s="5"/>
      <c r="X961" s="815"/>
      <c r="Y961" s="815"/>
      <c r="Z961" s="815"/>
      <c r="AA961" s="815"/>
      <c r="AB961" s="5"/>
      <c r="AC961" s="5"/>
      <c r="AD961" s="815"/>
      <c r="AE961" s="815"/>
      <c r="AF961" s="815"/>
      <c r="AG961" s="5"/>
      <c r="AH961" s="815"/>
      <c r="AI961" s="5"/>
      <c r="AJ961" s="5"/>
      <c r="AK961" s="5"/>
      <c r="AL961" s="5"/>
      <c r="AM961" s="5"/>
      <c r="AN961" s="5"/>
      <c r="AO961" s="5"/>
      <c r="AP961" s="5"/>
      <c r="AQ961" s="5"/>
      <c r="AR961" s="5"/>
      <c r="AS961" s="5"/>
    </row>
    <row r="962">
      <c r="A962" s="1298"/>
      <c r="B962" s="1235"/>
      <c r="C962" s="1274"/>
      <c r="D962" s="1274"/>
      <c r="E962" s="1274"/>
      <c r="F962" s="815"/>
      <c r="G962" s="972"/>
      <c r="H962" s="5"/>
      <c r="I962" s="5"/>
      <c r="J962" s="5"/>
      <c r="K962" s="5"/>
      <c r="L962" s="815"/>
      <c r="M962" s="1275"/>
      <c r="N962" s="815"/>
      <c r="O962" s="815"/>
      <c r="P962" s="815"/>
      <c r="Q962" s="815"/>
      <c r="R962" s="815"/>
      <c r="S962" s="815"/>
      <c r="T962" s="815"/>
      <c r="U962" s="815"/>
      <c r="V962" s="815"/>
      <c r="W962" s="5"/>
      <c r="X962" s="815"/>
      <c r="Y962" s="815"/>
      <c r="Z962" s="815"/>
      <c r="AA962" s="815"/>
      <c r="AB962" s="5"/>
      <c r="AC962" s="5"/>
      <c r="AD962" s="815"/>
      <c r="AE962" s="815"/>
      <c r="AF962" s="815"/>
      <c r="AG962" s="5"/>
      <c r="AH962" s="815"/>
      <c r="AI962" s="5"/>
      <c r="AJ962" s="5"/>
      <c r="AK962" s="5"/>
      <c r="AL962" s="5"/>
      <c r="AM962" s="5"/>
      <c r="AN962" s="5"/>
      <c r="AO962" s="5"/>
      <c r="AP962" s="5"/>
      <c r="AQ962" s="5"/>
      <c r="AR962" s="5"/>
      <c r="AS962" s="5"/>
    </row>
    <row r="963">
      <c r="A963" s="1298"/>
      <c r="B963" s="1235"/>
      <c r="C963" s="1274"/>
      <c r="D963" s="1274"/>
      <c r="E963" s="1274"/>
      <c r="F963" s="815"/>
      <c r="G963" s="972"/>
      <c r="H963" s="5"/>
      <c r="I963" s="5"/>
      <c r="J963" s="5"/>
      <c r="K963" s="5"/>
      <c r="L963" s="815"/>
      <c r="M963" s="1275"/>
      <c r="N963" s="815"/>
      <c r="O963" s="815"/>
      <c r="P963" s="815"/>
      <c r="Q963" s="815"/>
      <c r="R963" s="815"/>
      <c r="S963" s="815"/>
      <c r="T963" s="815"/>
      <c r="U963" s="815"/>
      <c r="V963" s="815"/>
      <c r="W963" s="5"/>
      <c r="X963" s="815"/>
      <c r="Y963" s="815"/>
      <c r="Z963" s="815"/>
      <c r="AA963" s="815"/>
      <c r="AB963" s="5"/>
      <c r="AC963" s="5"/>
      <c r="AD963" s="815"/>
      <c r="AE963" s="815"/>
      <c r="AF963" s="815"/>
      <c r="AG963" s="5"/>
      <c r="AH963" s="815"/>
      <c r="AI963" s="5"/>
      <c r="AJ963" s="5"/>
      <c r="AK963" s="5"/>
      <c r="AL963" s="5"/>
      <c r="AM963" s="5"/>
      <c r="AN963" s="5"/>
      <c r="AO963" s="5"/>
      <c r="AP963" s="5"/>
      <c r="AQ963" s="5"/>
      <c r="AR963" s="5"/>
      <c r="AS963" s="5"/>
    </row>
    <row r="964">
      <c r="A964" s="1298"/>
      <c r="B964" s="1235"/>
      <c r="C964" s="1274"/>
      <c r="D964" s="1274"/>
      <c r="E964" s="1274"/>
      <c r="F964" s="815"/>
      <c r="G964" s="972"/>
      <c r="H964" s="5"/>
      <c r="I964" s="5"/>
      <c r="J964" s="5"/>
      <c r="K964" s="5"/>
      <c r="L964" s="815"/>
      <c r="M964" s="1275"/>
      <c r="N964" s="815"/>
      <c r="O964" s="815"/>
      <c r="P964" s="815"/>
      <c r="Q964" s="815"/>
      <c r="R964" s="815"/>
      <c r="S964" s="815"/>
      <c r="T964" s="815"/>
      <c r="U964" s="815"/>
      <c r="V964" s="815"/>
      <c r="W964" s="5"/>
      <c r="X964" s="815"/>
      <c r="Y964" s="815"/>
      <c r="Z964" s="815"/>
      <c r="AA964" s="815"/>
      <c r="AB964" s="5"/>
      <c r="AC964" s="5"/>
      <c r="AD964" s="815"/>
      <c r="AE964" s="815"/>
      <c r="AF964" s="815"/>
      <c r="AG964" s="5"/>
      <c r="AH964" s="815"/>
      <c r="AI964" s="5"/>
      <c r="AJ964" s="5"/>
      <c r="AK964" s="5"/>
      <c r="AL964" s="5"/>
      <c r="AM964" s="5"/>
      <c r="AN964" s="5"/>
      <c r="AO964" s="5"/>
      <c r="AP964" s="5"/>
      <c r="AQ964" s="5"/>
      <c r="AR964" s="5"/>
      <c r="AS964" s="5"/>
    </row>
    <row r="965">
      <c r="A965" s="1298"/>
      <c r="B965" s="1235"/>
      <c r="C965" s="1274"/>
      <c r="D965" s="1274"/>
      <c r="E965" s="1274"/>
      <c r="F965" s="815"/>
      <c r="G965" s="972"/>
      <c r="H965" s="5"/>
      <c r="I965" s="5"/>
      <c r="J965" s="5"/>
      <c r="K965" s="5"/>
      <c r="L965" s="815"/>
      <c r="M965" s="1275"/>
      <c r="N965" s="815"/>
      <c r="O965" s="815"/>
      <c r="P965" s="815"/>
      <c r="Q965" s="815"/>
      <c r="R965" s="815"/>
      <c r="S965" s="815"/>
      <c r="T965" s="815"/>
      <c r="U965" s="815"/>
      <c r="V965" s="815"/>
      <c r="W965" s="5"/>
      <c r="X965" s="815"/>
      <c r="Y965" s="815"/>
      <c r="Z965" s="815"/>
      <c r="AA965" s="815"/>
      <c r="AB965" s="5"/>
      <c r="AC965" s="5"/>
      <c r="AD965" s="815"/>
      <c r="AE965" s="815"/>
      <c r="AF965" s="815"/>
      <c r="AG965" s="5"/>
      <c r="AH965" s="815"/>
      <c r="AI965" s="5"/>
      <c r="AJ965" s="5"/>
      <c r="AK965" s="5"/>
      <c r="AL965" s="5"/>
      <c r="AM965" s="5"/>
      <c r="AN965" s="5"/>
      <c r="AO965" s="5"/>
      <c r="AP965" s="5"/>
      <c r="AQ965" s="5"/>
      <c r="AR965" s="5"/>
      <c r="AS965" s="5"/>
    </row>
    <row r="966">
      <c r="A966" s="1298"/>
      <c r="B966" s="1235"/>
      <c r="C966" s="1274"/>
      <c r="D966" s="1274"/>
      <c r="E966" s="1274"/>
      <c r="F966" s="815"/>
      <c r="G966" s="972"/>
      <c r="H966" s="5"/>
      <c r="I966" s="5"/>
      <c r="J966" s="5"/>
      <c r="K966" s="5"/>
      <c r="L966" s="815"/>
      <c r="M966" s="1275"/>
      <c r="N966" s="815"/>
      <c r="O966" s="815"/>
      <c r="P966" s="815"/>
      <c r="Q966" s="815"/>
      <c r="R966" s="815"/>
      <c r="S966" s="815"/>
      <c r="T966" s="815"/>
      <c r="U966" s="815"/>
      <c r="V966" s="815"/>
      <c r="W966" s="5"/>
      <c r="X966" s="815"/>
      <c r="Y966" s="815"/>
      <c r="Z966" s="815"/>
      <c r="AA966" s="815"/>
      <c r="AB966" s="5"/>
      <c r="AC966" s="5"/>
      <c r="AD966" s="815"/>
      <c r="AE966" s="815"/>
      <c r="AF966" s="815"/>
      <c r="AG966" s="5"/>
      <c r="AH966" s="815"/>
      <c r="AI966" s="5"/>
      <c r="AJ966" s="5"/>
      <c r="AK966" s="5"/>
      <c r="AL966" s="5"/>
      <c r="AM966" s="5"/>
      <c r="AN966" s="5"/>
      <c r="AO966" s="5"/>
      <c r="AP966" s="5"/>
      <c r="AQ966" s="5"/>
      <c r="AR966" s="5"/>
      <c r="AS966" s="5"/>
    </row>
    <row r="967">
      <c r="A967" s="1298"/>
      <c r="B967" s="1235"/>
      <c r="C967" s="1274"/>
      <c r="D967" s="1274"/>
      <c r="E967" s="1274"/>
      <c r="F967" s="815"/>
      <c r="G967" s="972"/>
      <c r="H967" s="5"/>
      <c r="I967" s="5"/>
      <c r="J967" s="5"/>
      <c r="K967" s="5"/>
      <c r="L967" s="815"/>
      <c r="M967" s="1275"/>
      <c r="N967" s="815"/>
      <c r="O967" s="815"/>
      <c r="P967" s="815"/>
      <c r="Q967" s="815"/>
      <c r="R967" s="815"/>
      <c r="S967" s="815"/>
      <c r="T967" s="815"/>
      <c r="U967" s="815"/>
      <c r="V967" s="815"/>
      <c r="W967" s="5"/>
      <c r="X967" s="815"/>
      <c r="Y967" s="815"/>
      <c r="Z967" s="815"/>
      <c r="AA967" s="815"/>
      <c r="AB967" s="5"/>
      <c r="AC967" s="5"/>
      <c r="AD967" s="815"/>
      <c r="AE967" s="815"/>
      <c r="AF967" s="815"/>
      <c r="AG967" s="5"/>
      <c r="AH967" s="815"/>
      <c r="AI967" s="5"/>
      <c r="AJ967" s="5"/>
      <c r="AK967" s="5"/>
      <c r="AL967" s="5"/>
      <c r="AM967" s="5"/>
      <c r="AN967" s="5"/>
      <c r="AO967" s="5"/>
      <c r="AP967" s="5"/>
      <c r="AQ967" s="5"/>
      <c r="AR967" s="5"/>
      <c r="AS967" s="5"/>
    </row>
    <row r="968">
      <c r="A968" s="1298"/>
      <c r="B968" s="1235"/>
      <c r="C968" s="1274"/>
      <c r="D968" s="1274"/>
      <c r="E968" s="1274"/>
      <c r="F968" s="815"/>
      <c r="G968" s="972"/>
      <c r="H968" s="5"/>
      <c r="I968" s="5"/>
      <c r="J968" s="5"/>
      <c r="K968" s="5"/>
      <c r="L968" s="815"/>
      <c r="M968" s="1275"/>
      <c r="N968" s="815"/>
      <c r="O968" s="815"/>
      <c r="P968" s="815"/>
      <c r="Q968" s="815"/>
      <c r="R968" s="815"/>
      <c r="S968" s="815"/>
      <c r="T968" s="815"/>
      <c r="U968" s="815"/>
      <c r="V968" s="815"/>
      <c r="W968" s="5"/>
      <c r="X968" s="815"/>
      <c r="Y968" s="815"/>
      <c r="Z968" s="815"/>
      <c r="AA968" s="815"/>
      <c r="AB968" s="5"/>
      <c r="AC968" s="5"/>
      <c r="AD968" s="815"/>
      <c r="AE968" s="815"/>
      <c r="AF968" s="815"/>
      <c r="AG968" s="5"/>
      <c r="AH968" s="815"/>
      <c r="AI968" s="5"/>
      <c r="AJ968" s="5"/>
      <c r="AK968" s="5"/>
      <c r="AL968" s="5"/>
      <c r="AM968" s="5"/>
      <c r="AN968" s="5"/>
      <c r="AO968" s="5"/>
      <c r="AP968" s="5"/>
      <c r="AQ968" s="5"/>
      <c r="AR968" s="5"/>
      <c r="AS968" s="5"/>
    </row>
    <row r="969">
      <c r="A969" s="1298"/>
      <c r="B969" s="1235"/>
      <c r="C969" s="1274"/>
      <c r="D969" s="1274"/>
      <c r="E969" s="1274"/>
      <c r="F969" s="815"/>
      <c r="G969" s="972"/>
      <c r="H969" s="5"/>
      <c r="I969" s="5"/>
      <c r="J969" s="5"/>
      <c r="K969" s="5"/>
      <c r="L969" s="815"/>
      <c r="M969" s="1275"/>
      <c r="N969" s="815"/>
      <c r="O969" s="815"/>
      <c r="P969" s="815"/>
      <c r="Q969" s="815"/>
      <c r="R969" s="815"/>
      <c r="S969" s="815"/>
      <c r="T969" s="815"/>
      <c r="U969" s="815"/>
      <c r="V969" s="815"/>
      <c r="W969" s="5"/>
      <c r="X969" s="815"/>
      <c r="Y969" s="815"/>
      <c r="Z969" s="815"/>
      <c r="AA969" s="815"/>
      <c r="AB969" s="5"/>
      <c r="AC969" s="5"/>
      <c r="AD969" s="815"/>
      <c r="AE969" s="815"/>
      <c r="AF969" s="815"/>
      <c r="AG969" s="5"/>
      <c r="AH969" s="815"/>
      <c r="AI969" s="5"/>
      <c r="AJ969" s="5"/>
      <c r="AK969" s="5"/>
      <c r="AL969" s="5"/>
      <c r="AM969" s="5"/>
      <c r="AN969" s="5"/>
      <c r="AO969" s="5"/>
      <c r="AP969" s="5"/>
      <c r="AQ969" s="5"/>
      <c r="AR969" s="5"/>
      <c r="AS969" s="5"/>
    </row>
    <row r="970">
      <c r="A970" s="1298"/>
      <c r="B970" s="1235"/>
      <c r="C970" s="1274"/>
      <c r="D970" s="1274"/>
      <c r="E970" s="1274"/>
      <c r="F970" s="815"/>
      <c r="G970" s="972"/>
      <c r="H970" s="5"/>
      <c r="I970" s="5"/>
      <c r="J970" s="5"/>
      <c r="K970" s="5"/>
      <c r="L970" s="815"/>
      <c r="M970" s="1275"/>
      <c r="N970" s="815"/>
      <c r="O970" s="815"/>
      <c r="P970" s="815"/>
      <c r="Q970" s="815"/>
      <c r="R970" s="815"/>
      <c r="S970" s="815"/>
      <c r="T970" s="815"/>
      <c r="U970" s="815"/>
      <c r="V970" s="815"/>
      <c r="W970" s="5"/>
      <c r="X970" s="815"/>
      <c r="Y970" s="815"/>
      <c r="Z970" s="815"/>
      <c r="AA970" s="815"/>
      <c r="AB970" s="5"/>
      <c r="AC970" s="5"/>
      <c r="AD970" s="815"/>
      <c r="AE970" s="815"/>
      <c r="AF970" s="815"/>
      <c r="AG970" s="5"/>
      <c r="AH970" s="815"/>
      <c r="AI970" s="5"/>
      <c r="AJ970" s="5"/>
      <c r="AK970" s="5"/>
      <c r="AL970" s="5"/>
      <c r="AM970" s="5"/>
      <c r="AN970" s="5"/>
      <c r="AO970" s="5"/>
      <c r="AP970" s="5"/>
      <c r="AQ970" s="5"/>
      <c r="AR970" s="5"/>
      <c r="AS970" s="5"/>
    </row>
    <row r="971">
      <c r="A971" s="1298"/>
      <c r="B971" s="1235"/>
      <c r="C971" s="1274"/>
      <c r="D971" s="1274"/>
      <c r="E971" s="1274"/>
      <c r="F971" s="815"/>
      <c r="G971" s="972"/>
      <c r="H971" s="5"/>
      <c r="I971" s="5"/>
      <c r="J971" s="5"/>
      <c r="K971" s="5"/>
      <c r="L971" s="815"/>
      <c r="M971" s="1275"/>
      <c r="N971" s="815"/>
      <c r="O971" s="815"/>
      <c r="P971" s="815"/>
      <c r="Q971" s="815"/>
      <c r="R971" s="815"/>
      <c r="S971" s="815"/>
      <c r="T971" s="815"/>
      <c r="U971" s="815"/>
      <c r="V971" s="815"/>
      <c r="W971" s="5"/>
      <c r="X971" s="815"/>
      <c r="Y971" s="815"/>
      <c r="Z971" s="815"/>
      <c r="AA971" s="815"/>
      <c r="AB971" s="5"/>
      <c r="AC971" s="5"/>
      <c r="AD971" s="815"/>
      <c r="AE971" s="815"/>
      <c r="AF971" s="815"/>
      <c r="AG971" s="5"/>
      <c r="AH971" s="815"/>
      <c r="AI971" s="5"/>
      <c r="AJ971" s="5"/>
      <c r="AK971" s="5"/>
      <c r="AL971" s="5"/>
      <c r="AM971" s="5"/>
      <c r="AN971" s="5"/>
      <c r="AO971" s="5"/>
      <c r="AP971" s="5"/>
      <c r="AQ971" s="5"/>
      <c r="AR971" s="5"/>
      <c r="AS971" s="5"/>
    </row>
    <row r="972">
      <c r="A972" s="1298"/>
      <c r="B972" s="1235"/>
      <c r="C972" s="1274"/>
      <c r="D972" s="1274"/>
      <c r="E972" s="1274"/>
      <c r="F972" s="815"/>
      <c r="G972" s="972"/>
      <c r="H972" s="5"/>
      <c r="I972" s="5"/>
      <c r="J972" s="5"/>
      <c r="K972" s="5"/>
      <c r="L972" s="815"/>
      <c r="M972" s="1275"/>
      <c r="N972" s="815"/>
      <c r="O972" s="815"/>
      <c r="P972" s="815"/>
      <c r="Q972" s="815"/>
      <c r="R972" s="815"/>
      <c r="S972" s="815"/>
      <c r="T972" s="815"/>
      <c r="U972" s="815"/>
      <c r="V972" s="815"/>
      <c r="W972" s="5"/>
      <c r="X972" s="815"/>
      <c r="Y972" s="815"/>
      <c r="Z972" s="815"/>
      <c r="AA972" s="815"/>
      <c r="AB972" s="5"/>
      <c r="AC972" s="5"/>
      <c r="AD972" s="815"/>
      <c r="AE972" s="815"/>
      <c r="AF972" s="815"/>
      <c r="AG972" s="5"/>
      <c r="AH972" s="815"/>
      <c r="AI972" s="5"/>
      <c r="AJ972" s="5"/>
      <c r="AK972" s="5"/>
      <c r="AL972" s="5"/>
      <c r="AM972" s="5"/>
      <c r="AN972" s="5"/>
      <c r="AO972" s="5"/>
      <c r="AP972" s="5"/>
      <c r="AQ972" s="5"/>
      <c r="AR972" s="5"/>
      <c r="AS972" s="5"/>
    </row>
    <row r="973">
      <c r="A973" s="1298"/>
      <c r="B973" s="1235"/>
      <c r="C973" s="1274"/>
      <c r="D973" s="1274"/>
      <c r="E973" s="1274"/>
      <c r="F973" s="815"/>
      <c r="G973" s="972"/>
      <c r="H973" s="5"/>
      <c r="I973" s="5"/>
      <c r="J973" s="5"/>
      <c r="K973" s="5"/>
      <c r="L973" s="815"/>
      <c r="M973" s="1275"/>
      <c r="N973" s="815"/>
      <c r="O973" s="815"/>
      <c r="P973" s="815"/>
      <c r="Q973" s="815"/>
      <c r="R973" s="815"/>
      <c r="S973" s="815"/>
      <c r="T973" s="815"/>
      <c r="U973" s="815"/>
      <c r="V973" s="815"/>
      <c r="W973" s="5"/>
      <c r="X973" s="815"/>
      <c r="Y973" s="815"/>
      <c r="Z973" s="815"/>
      <c r="AA973" s="815"/>
      <c r="AB973" s="5"/>
      <c r="AC973" s="5"/>
      <c r="AD973" s="815"/>
      <c r="AE973" s="815"/>
      <c r="AF973" s="815"/>
      <c r="AG973" s="5"/>
      <c r="AH973" s="815"/>
      <c r="AI973" s="5"/>
      <c r="AJ973" s="5"/>
      <c r="AK973" s="5"/>
      <c r="AL973" s="5"/>
      <c r="AM973" s="5"/>
      <c r="AN973" s="5"/>
      <c r="AO973" s="5"/>
      <c r="AP973" s="5"/>
      <c r="AQ973" s="5"/>
      <c r="AR973" s="5"/>
      <c r="AS973" s="5"/>
    </row>
    <row r="974">
      <c r="A974" s="1298"/>
      <c r="B974" s="1235"/>
      <c r="C974" s="1274"/>
      <c r="D974" s="1274"/>
      <c r="E974" s="1274"/>
      <c r="F974" s="815"/>
      <c r="G974" s="972"/>
      <c r="H974" s="5"/>
      <c r="I974" s="5"/>
      <c r="J974" s="5"/>
      <c r="K974" s="5"/>
      <c r="L974" s="815"/>
      <c r="M974" s="1275"/>
      <c r="N974" s="815"/>
      <c r="O974" s="815"/>
      <c r="P974" s="815"/>
      <c r="Q974" s="815"/>
      <c r="R974" s="815"/>
      <c r="S974" s="815"/>
      <c r="T974" s="815"/>
      <c r="U974" s="815"/>
      <c r="V974" s="815"/>
      <c r="W974" s="5"/>
      <c r="X974" s="815"/>
      <c r="Y974" s="815"/>
      <c r="Z974" s="815"/>
      <c r="AA974" s="815"/>
      <c r="AB974" s="5"/>
      <c r="AC974" s="5"/>
      <c r="AD974" s="815"/>
      <c r="AE974" s="815"/>
      <c r="AF974" s="815"/>
      <c r="AG974" s="5"/>
      <c r="AH974" s="815"/>
      <c r="AI974" s="5"/>
      <c r="AJ974" s="5"/>
      <c r="AK974" s="5"/>
      <c r="AL974" s="5"/>
      <c r="AM974" s="5"/>
      <c r="AN974" s="5"/>
      <c r="AO974" s="5"/>
      <c r="AP974" s="5"/>
      <c r="AQ974" s="5"/>
      <c r="AR974" s="5"/>
      <c r="AS974" s="5"/>
    </row>
    <row r="975">
      <c r="A975" s="1298"/>
      <c r="B975" s="1235"/>
      <c r="C975" s="1274"/>
      <c r="D975" s="1274"/>
      <c r="E975" s="1274"/>
      <c r="F975" s="815"/>
      <c r="G975" s="972"/>
      <c r="H975" s="5"/>
      <c r="I975" s="5"/>
      <c r="J975" s="5"/>
      <c r="K975" s="5"/>
      <c r="L975" s="815"/>
      <c r="M975" s="1275"/>
      <c r="N975" s="815"/>
      <c r="O975" s="815"/>
      <c r="P975" s="815"/>
      <c r="Q975" s="815"/>
      <c r="R975" s="815"/>
      <c r="S975" s="815"/>
      <c r="T975" s="815"/>
      <c r="U975" s="815"/>
      <c r="V975" s="815"/>
      <c r="W975" s="5"/>
      <c r="X975" s="815"/>
      <c r="Y975" s="815"/>
      <c r="Z975" s="815"/>
      <c r="AA975" s="815"/>
      <c r="AB975" s="5"/>
      <c r="AC975" s="5"/>
      <c r="AD975" s="815"/>
      <c r="AE975" s="815"/>
      <c r="AF975" s="815"/>
      <c r="AG975" s="5"/>
      <c r="AH975" s="815"/>
      <c r="AI975" s="5"/>
      <c r="AJ975" s="5"/>
      <c r="AK975" s="5"/>
      <c r="AL975" s="5"/>
      <c r="AM975" s="5"/>
      <c r="AN975" s="5"/>
      <c r="AO975" s="5"/>
      <c r="AP975" s="5"/>
      <c r="AQ975" s="5"/>
      <c r="AR975" s="5"/>
      <c r="AS975" s="5"/>
    </row>
    <row r="976">
      <c r="A976" s="1298"/>
      <c r="B976" s="1235"/>
      <c r="C976" s="1274"/>
      <c r="D976" s="1274"/>
      <c r="E976" s="1274"/>
      <c r="F976" s="815"/>
      <c r="G976" s="972"/>
      <c r="H976" s="5"/>
      <c r="I976" s="5"/>
      <c r="J976" s="5"/>
      <c r="K976" s="5"/>
      <c r="L976" s="815"/>
      <c r="M976" s="1275"/>
      <c r="N976" s="815"/>
      <c r="O976" s="815"/>
      <c r="P976" s="815"/>
      <c r="Q976" s="815"/>
      <c r="R976" s="815"/>
      <c r="S976" s="815"/>
      <c r="T976" s="815"/>
      <c r="U976" s="815"/>
      <c r="V976" s="815"/>
      <c r="W976" s="5"/>
      <c r="X976" s="815"/>
      <c r="Y976" s="815"/>
      <c r="Z976" s="815"/>
      <c r="AA976" s="815"/>
      <c r="AB976" s="5"/>
      <c r="AC976" s="5"/>
      <c r="AD976" s="815"/>
      <c r="AE976" s="815"/>
      <c r="AF976" s="815"/>
      <c r="AG976" s="5"/>
      <c r="AH976" s="815"/>
      <c r="AI976" s="5"/>
      <c r="AJ976" s="5"/>
      <c r="AK976" s="5"/>
      <c r="AL976" s="5"/>
      <c r="AM976" s="5"/>
      <c r="AN976" s="5"/>
      <c r="AO976" s="5"/>
      <c r="AP976" s="5"/>
      <c r="AQ976" s="5"/>
      <c r="AR976" s="5"/>
      <c r="AS976" s="5"/>
    </row>
    <row r="977">
      <c r="A977" s="1298"/>
      <c r="B977" s="1235"/>
      <c r="C977" s="1274"/>
      <c r="D977" s="1274"/>
      <c r="E977" s="1274"/>
      <c r="F977" s="815"/>
      <c r="G977" s="972"/>
      <c r="H977" s="5"/>
      <c r="I977" s="5"/>
      <c r="J977" s="5"/>
      <c r="K977" s="5"/>
      <c r="L977" s="815"/>
      <c r="M977" s="1275"/>
      <c r="N977" s="815"/>
      <c r="O977" s="815"/>
      <c r="P977" s="815"/>
      <c r="Q977" s="815"/>
      <c r="R977" s="815"/>
      <c r="S977" s="815"/>
      <c r="T977" s="815"/>
      <c r="U977" s="815"/>
      <c r="V977" s="815"/>
      <c r="W977" s="5"/>
      <c r="X977" s="815"/>
      <c r="Y977" s="815"/>
      <c r="Z977" s="815"/>
      <c r="AA977" s="815"/>
      <c r="AB977" s="5"/>
      <c r="AC977" s="5"/>
      <c r="AD977" s="815"/>
      <c r="AE977" s="815"/>
      <c r="AF977" s="815"/>
      <c r="AG977" s="5"/>
      <c r="AH977" s="815"/>
      <c r="AI977" s="5"/>
      <c r="AJ977" s="5"/>
      <c r="AK977" s="5"/>
      <c r="AL977" s="5"/>
      <c r="AM977" s="5"/>
      <c r="AN977" s="5"/>
      <c r="AO977" s="5"/>
      <c r="AP977" s="5"/>
      <c r="AQ977" s="5"/>
      <c r="AR977" s="5"/>
      <c r="AS977" s="5"/>
    </row>
    <row r="978">
      <c r="A978" s="1298"/>
      <c r="B978" s="1235"/>
      <c r="C978" s="1274"/>
      <c r="D978" s="1274"/>
      <c r="E978" s="1274"/>
      <c r="F978" s="815"/>
      <c r="G978" s="972"/>
      <c r="H978" s="5"/>
      <c r="I978" s="5"/>
      <c r="J978" s="5"/>
      <c r="K978" s="5"/>
      <c r="L978" s="815"/>
      <c r="M978" s="1275"/>
      <c r="N978" s="815"/>
      <c r="O978" s="815"/>
      <c r="P978" s="815"/>
      <c r="Q978" s="815"/>
      <c r="R978" s="815"/>
      <c r="S978" s="815"/>
      <c r="T978" s="815"/>
      <c r="U978" s="815"/>
      <c r="V978" s="815"/>
      <c r="W978" s="5"/>
      <c r="X978" s="815"/>
      <c r="Y978" s="815"/>
      <c r="Z978" s="815"/>
      <c r="AA978" s="815"/>
      <c r="AB978" s="5"/>
      <c r="AC978" s="5"/>
      <c r="AD978" s="815"/>
      <c r="AE978" s="815"/>
      <c r="AF978" s="815"/>
      <c r="AG978" s="5"/>
      <c r="AH978" s="815"/>
      <c r="AI978" s="5"/>
      <c r="AJ978" s="5"/>
      <c r="AK978" s="5"/>
      <c r="AL978" s="5"/>
      <c r="AM978" s="5"/>
      <c r="AN978" s="5"/>
      <c r="AO978" s="5"/>
      <c r="AP978" s="5"/>
      <c r="AQ978" s="5"/>
      <c r="AR978" s="5"/>
      <c r="AS978" s="5"/>
    </row>
    <row r="979">
      <c r="A979" s="1298"/>
      <c r="B979" s="1235"/>
      <c r="C979" s="1274"/>
      <c r="D979" s="1274"/>
      <c r="E979" s="1274"/>
      <c r="F979" s="815"/>
      <c r="G979" s="972"/>
      <c r="H979" s="5"/>
      <c r="I979" s="5"/>
      <c r="J979" s="5"/>
      <c r="K979" s="5"/>
      <c r="L979" s="815"/>
      <c r="M979" s="1275"/>
      <c r="N979" s="815"/>
      <c r="O979" s="815"/>
      <c r="P979" s="815"/>
      <c r="Q979" s="815"/>
      <c r="R979" s="815"/>
      <c r="S979" s="815"/>
      <c r="T979" s="815"/>
      <c r="U979" s="815"/>
      <c r="V979" s="815"/>
      <c r="W979" s="5"/>
      <c r="X979" s="815"/>
      <c r="Y979" s="815"/>
      <c r="Z979" s="815"/>
      <c r="AA979" s="815"/>
      <c r="AB979" s="5"/>
      <c r="AC979" s="5"/>
      <c r="AD979" s="815"/>
      <c r="AE979" s="815"/>
      <c r="AF979" s="815"/>
      <c r="AG979" s="5"/>
      <c r="AH979" s="815"/>
      <c r="AI979" s="5"/>
      <c r="AJ979" s="5"/>
      <c r="AK979" s="5"/>
      <c r="AL979" s="5"/>
      <c r="AM979" s="5"/>
      <c r="AN979" s="5"/>
      <c r="AO979" s="5"/>
      <c r="AP979" s="5"/>
      <c r="AQ979" s="5"/>
      <c r="AR979" s="5"/>
      <c r="AS979" s="5"/>
    </row>
    <row r="980">
      <c r="A980" s="1298"/>
      <c r="B980" s="1235"/>
      <c r="C980" s="1274"/>
      <c r="D980" s="1274"/>
      <c r="E980" s="1274"/>
      <c r="F980" s="815"/>
      <c r="G980" s="972"/>
      <c r="H980" s="5"/>
      <c r="I980" s="5"/>
      <c r="J980" s="5"/>
      <c r="K980" s="5"/>
      <c r="L980" s="815"/>
      <c r="M980" s="1275"/>
      <c r="N980" s="815"/>
      <c r="O980" s="815"/>
      <c r="P980" s="815"/>
      <c r="Q980" s="815"/>
      <c r="R980" s="815"/>
      <c r="S980" s="815"/>
      <c r="T980" s="815"/>
      <c r="U980" s="815"/>
      <c r="V980" s="815"/>
      <c r="W980" s="5"/>
      <c r="X980" s="815"/>
      <c r="Y980" s="815"/>
      <c r="Z980" s="815"/>
      <c r="AA980" s="815"/>
      <c r="AB980" s="5"/>
      <c r="AC980" s="5"/>
      <c r="AD980" s="815"/>
      <c r="AE980" s="815"/>
      <c r="AF980" s="815"/>
      <c r="AG980" s="5"/>
      <c r="AH980" s="815"/>
      <c r="AI980" s="5"/>
      <c r="AJ980" s="5"/>
      <c r="AK980" s="5"/>
      <c r="AL980" s="5"/>
      <c r="AM980" s="5"/>
      <c r="AN980" s="5"/>
      <c r="AO980" s="5"/>
      <c r="AP980" s="5"/>
      <c r="AQ980" s="5"/>
      <c r="AR980" s="5"/>
      <c r="AS980" s="5"/>
    </row>
    <row r="981">
      <c r="A981" s="1298"/>
      <c r="B981" s="1235"/>
      <c r="C981" s="1274"/>
      <c r="D981" s="1274"/>
      <c r="E981" s="1274"/>
      <c r="F981" s="815"/>
      <c r="G981" s="972"/>
      <c r="H981" s="5"/>
      <c r="I981" s="5"/>
      <c r="J981" s="5"/>
      <c r="K981" s="5"/>
      <c r="L981" s="815"/>
      <c r="M981" s="1275"/>
      <c r="N981" s="815"/>
      <c r="O981" s="815"/>
      <c r="P981" s="815"/>
      <c r="Q981" s="815"/>
      <c r="R981" s="815"/>
      <c r="S981" s="815"/>
      <c r="T981" s="815"/>
      <c r="U981" s="815"/>
      <c r="V981" s="815"/>
      <c r="W981" s="5"/>
      <c r="X981" s="815"/>
      <c r="Y981" s="815"/>
      <c r="Z981" s="815"/>
      <c r="AA981" s="815"/>
      <c r="AB981" s="5"/>
      <c r="AC981" s="5"/>
      <c r="AD981" s="815"/>
      <c r="AE981" s="815"/>
      <c r="AF981" s="815"/>
      <c r="AG981" s="5"/>
      <c r="AH981" s="815"/>
      <c r="AI981" s="5"/>
      <c r="AJ981" s="5"/>
      <c r="AK981" s="5"/>
      <c r="AL981" s="5"/>
      <c r="AM981" s="5"/>
      <c r="AN981" s="5"/>
      <c r="AO981" s="5"/>
      <c r="AP981" s="5"/>
      <c r="AQ981" s="5"/>
      <c r="AR981" s="5"/>
      <c r="AS981" s="5"/>
    </row>
    <row r="982">
      <c r="A982" s="1298"/>
      <c r="B982" s="1235"/>
      <c r="C982" s="1274"/>
      <c r="D982" s="1274"/>
      <c r="E982" s="1274"/>
      <c r="F982" s="815"/>
      <c r="G982" s="972"/>
      <c r="H982" s="5"/>
      <c r="I982" s="5"/>
      <c r="J982" s="5"/>
      <c r="K982" s="5"/>
      <c r="L982" s="815"/>
      <c r="M982" s="1275"/>
      <c r="N982" s="815"/>
      <c r="O982" s="815"/>
      <c r="P982" s="815"/>
      <c r="Q982" s="815"/>
      <c r="R982" s="815"/>
      <c r="S982" s="815"/>
      <c r="T982" s="815"/>
      <c r="U982" s="815"/>
      <c r="V982" s="815"/>
      <c r="W982" s="5"/>
      <c r="X982" s="815"/>
      <c r="Y982" s="815"/>
      <c r="Z982" s="815"/>
      <c r="AA982" s="815"/>
      <c r="AB982" s="5"/>
      <c r="AC982" s="5"/>
      <c r="AD982" s="815"/>
      <c r="AE982" s="815"/>
      <c r="AF982" s="815"/>
      <c r="AG982" s="5"/>
      <c r="AH982" s="815"/>
      <c r="AI982" s="5"/>
      <c r="AJ982" s="5"/>
      <c r="AK982" s="5"/>
      <c r="AL982" s="5"/>
      <c r="AM982" s="5"/>
      <c r="AN982" s="5"/>
      <c r="AO982" s="5"/>
      <c r="AP982" s="5"/>
      <c r="AQ982" s="5"/>
      <c r="AR982" s="5"/>
      <c r="AS982" s="5"/>
    </row>
    <row r="983">
      <c r="A983" s="1298"/>
      <c r="B983" s="1235"/>
      <c r="C983" s="1274"/>
      <c r="D983" s="1274"/>
      <c r="E983" s="1274"/>
      <c r="F983" s="815"/>
      <c r="G983" s="972"/>
      <c r="H983" s="5"/>
      <c r="I983" s="5"/>
      <c r="J983" s="5"/>
      <c r="K983" s="5"/>
      <c r="L983" s="815"/>
      <c r="M983" s="1275"/>
      <c r="N983" s="815"/>
      <c r="O983" s="815"/>
      <c r="P983" s="815"/>
      <c r="Q983" s="815"/>
      <c r="R983" s="815"/>
      <c r="S983" s="815"/>
      <c r="T983" s="815"/>
      <c r="U983" s="815"/>
      <c r="V983" s="815"/>
      <c r="W983" s="5"/>
      <c r="X983" s="815"/>
      <c r="Y983" s="815"/>
      <c r="Z983" s="815"/>
      <c r="AA983" s="815"/>
      <c r="AB983" s="5"/>
      <c r="AC983" s="5"/>
      <c r="AD983" s="815"/>
      <c r="AE983" s="815"/>
      <c r="AF983" s="815"/>
      <c r="AG983" s="5"/>
      <c r="AH983" s="815"/>
      <c r="AI983" s="5"/>
      <c r="AJ983" s="5"/>
      <c r="AK983" s="5"/>
      <c r="AL983" s="5"/>
      <c r="AM983" s="5"/>
      <c r="AN983" s="5"/>
      <c r="AO983" s="5"/>
      <c r="AP983" s="5"/>
      <c r="AQ983" s="5"/>
      <c r="AR983" s="5"/>
      <c r="AS983" s="5"/>
    </row>
    <row r="984">
      <c r="A984" s="1298"/>
      <c r="B984" s="1235"/>
      <c r="C984" s="1274"/>
      <c r="D984" s="1274"/>
      <c r="E984" s="1274"/>
      <c r="F984" s="815"/>
      <c r="G984" s="972"/>
      <c r="H984" s="5"/>
      <c r="I984" s="5"/>
      <c r="J984" s="5"/>
      <c r="K984" s="5"/>
      <c r="L984" s="815"/>
      <c r="M984" s="1275"/>
      <c r="N984" s="815"/>
      <c r="O984" s="815"/>
      <c r="P984" s="815"/>
      <c r="Q984" s="815"/>
      <c r="R984" s="815"/>
      <c r="S984" s="815"/>
      <c r="T984" s="815"/>
      <c r="U984" s="815"/>
      <c r="V984" s="815"/>
      <c r="W984" s="5"/>
      <c r="X984" s="815"/>
      <c r="Y984" s="815"/>
      <c r="Z984" s="815"/>
      <c r="AA984" s="815"/>
      <c r="AB984" s="5"/>
      <c r="AC984" s="5"/>
      <c r="AD984" s="815"/>
      <c r="AE984" s="815"/>
      <c r="AF984" s="815"/>
      <c r="AG984" s="5"/>
      <c r="AH984" s="815"/>
      <c r="AI984" s="5"/>
      <c r="AJ984" s="5"/>
      <c r="AK984" s="5"/>
      <c r="AL984" s="5"/>
      <c r="AM984" s="5"/>
      <c r="AN984" s="5"/>
      <c r="AO984" s="5"/>
      <c r="AP984" s="5"/>
      <c r="AQ984" s="5"/>
      <c r="AR984" s="5"/>
      <c r="AS984" s="5"/>
    </row>
    <row r="985">
      <c r="A985" s="1298"/>
      <c r="B985" s="1235"/>
      <c r="C985" s="1274"/>
      <c r="D985" s="1274"/>
      <c r="E985" s="1274"/>
      <c r="F985" s="815"/>
      <c r="G985" s="972"/>
      <c r="H985" s="5"/>
      <c r="I985" s="5"/>
      <c r="J985" s="5"/>
      <c r="K985" s="5"/>
      <c r="L985" s="815"/>
      <c r="M985" s="1275"/>
      <c r="N985" s="815"/>
      <c r="O985" s="815"/>
      <c r="P985" s="815"/>
      <c r="Q985" s="815"/>
      <c r="R985" s="815"/>
      <c r="S985" s="815"/>
      <c r="T985" s="815"/>
      <c r="U985" s="815"/>
      <c r="V985" s="815"/>
      <c r="W985" s="5"/>
      <c r="X985" s="815"/>
      <c r="Y985" s="815"/>
      <c r="Z985" s="815"/>
      <c r="AA985" s="815"/>
      <c r="AB985" s="5"/>
      <c r="AC985" s="5"/>
      <c r="AD985" s="815"/>
      <c r="AE985" s="815"/>
      <c r="AF985" s="815"/>
      <c r="AG985" s="5"/>
      <c r="AH985" s="815"/>
      <c r="AI985" s="5"/>
      <c r="AJ985" s="5"/>
      <c r="AK985" s="5"/>
      <c r="AL985" s="5"/>
      <c r="AM985" s="5"/>
      <c r="AN985" s="5"/>
      <c r="AO985" s="5"/>
      <c r="AP985" s="5"/>
      <c r="AQ985" s="5"/>
      <c r="AR985" s="5"/>
      <c r="AS985" s="5"/>
    </row>
    <row r="986">
      <c r="A986" s="1298"/>
      <c r="B986" s="1235"/>
      <c r="C986" s="1274"/>
      <c r="D986" s="1274"/>
      <c r="E986" s="1274"/>
      <c r="F986" s="815"/>
      <c r="G986" s="972"/>
      <c r="H986" s="5"/>
      <c r="I986" s="5"/>
      <c r="J986" s="5"/>
      <c r="K986" s="5"/>
      <c r="L986" s="815"/>
      <c r="M986" s="1275"/>
      <c r="N986" s="815"/>
      <c r="O986" s="815"/>
      <c r="P986" s="815"/>
      <c r="Q986" s="815"/>
      <c r="R986" s="815"/>
      <c r="S986" s="815"/>
      <c r="T986" s="815"/>
      <c r="U986" s="815"/>
      <c r="V986" s="815"/>
      <c r="W986" s="5"/>
      <c r="X986" s="815"/>
      <c r="Y986" s="815"/>
      <c r="Z986" s="815"/>
      <c r="AA986" s="815"/>
      <c r="AB986" s="5"/>
      <c r="AC986" s="5"/>
      <c r="AD986" s="815"/>
      <c r="AE986" s="815"/>
      <c r="AF986" s="815"/>
      <c r="AG986" s="5"/>
      <c r="AH986" s="815"/>
      <c r="AI986" s="5"/>
      <c r="AJ986" s="5"/>
      <c r="AK986" s="5"/>
      <c r="AL986" s="5"/>
      <c r="AM986" s="5"/>
      <c r="AN986" s="5"/>
      <c r="AO986" s="5"/>
      <c r="AP986" s="5"/>
      <c r="AQ986" s="5"/>
      <c r="AR986" s="5"/>
      <c r="AS986" s="5"/>
    </row>
    <row r="987">
      <c r="A987" s="1298"/>
      <c r="B987" s="1235"/>
      <c r="C987" s="1274"/>
      <c r="D987" s="1274"/>
      <c r="E987" s="1274"/>
      <c r="F987" s="815"/>
      <c r="G987" s="972"/>
      <c r="H987" s="5"/>
      <c r="I987" s="5"/>
      <c r="J987" s="5"/>
      <c r="K987" s="5"/>
      <c r="L987" s="815"/>
      <c r="M987" s="1275"/>
      <c r="N987" s="815"/>
      <c r="O987" s="815"/>
      <c r="P987" s="815"/>
      <c r="Q987" s="815"/>
      <c r="R987" s="815"/>
      <c r="S987" s="815"/>
      <c r="T987" s="815"/>
      <c r="U987" s="815"/>
      <c r="V987" s="815"/>
      <c r="W987" s="5"/>
      <c r="X987" s="815"/>
      <c r="Y987" s="815"/>
      <c r="Z987" s="815"/>
      <c r="AA987" s="815"/>
      <c r="AB987" s="5"/>
      <c r="AC987" s="5"/>
      <c r="AD987" s="815"/>
      <c r="AE987" s="815"/>
      <c r="AF987" s="815"/>
      <c r="AG987" s="5"/>
      <c r="AH987" s="815"/>
      <c r="AI987" s="5"/>
      <c r="AJ987" s="5"/>
      <c r="AK987" s="5"/>
      <c r="AL987" s="5"/>
      <c r="AM987" s="5"/>
      <c r="AN987" s="5"/>
      <c r="AO987" s="5"/>
      <c r="AP987" s="5"/>
      <c r="AQ987" s="5"/>
      <c r="AR987" s="5"/>
      <c r="AS987" s="5"/>
    </row>
    <row r="988">
      <c r="A988" s="1298"/>
      <c r="B988" s="1235"/>
      <c r="C988" s="1274"/>
      <c r="D988" s="1274"/>
      <c r="E988" s="1274"/>
      <c r="F988" s="815"/>
      <c r="G988" s="972"/>
      <c r="H988" s="5"/>
      <c r="I988" s="5"/>
      <c r="J988" s="5"/>
      <c r="K988" s="5"/>
      <c r="L988" s="815"/>
      <c r="M988" s="1275"/>
      <c r="N988" s="815"/>
      <c r="O988" s="815"/>
      <c r="P988" s="815"/>
      <c r="Q988" s="815"/>
      <c r="R988" s="815"/>
      <c r="S988" s="815"/>
      <c r="T988" s="815"/>
      <c r="U988" s="815"/>
      <c r="V988" s="815"/>
      <c r="W988" s="5"/>
      <c r="X988" s="815"/>
      <c r="Y988" s="815"/>
      <c r="Z988" s="815"/>
      <c r="AA988" s="815"/>
      <c r="AB988" s="5"/>
      <c r="AC988" s="5"/>
      <c r="AD988" s="815"/>
      <c r="AE988" s="815"/>
      <c r="AF988" s="815"/>
      <c r="AG988" s="5"/>
      <c r="AH988" s="815"/>
      <c r="AI988" s="5"/>
      <c r="AJ988" s="5"/>
      <c r="AK988" s="5"/>
      <c r="AL988" s="5"/>
      <c r="AM988" s="5"/>
      <c r="AN988" s="5"/>
      <c r="AO988" s="5"/>
      <c r="AP988" s="5"/>
      <c r="AQ988" s="5"/>
      <c r="AR988" s="5"/>
      <c r="AS988" s="5"/>
    </row>
    <row r="989">
      <c r="A989" s="1298"/>
      <c r="B989" s="1235"/>
      <c r="C989" s="1274"/>
      <c r="D989" s="1274"/>
      <c r="E989" s="1274"/>
      <c r="F989" s="815"/>
      <c r="G989" s="972"/>
      <c r="H989" s="5"/>
      <c r="I989" s="5"/>
      <c r="J989" s="5"/>
      <c r="K989" s="5"/>
      <c r="L989" s="815"/>
      <c r="M989" s="1275"/>
      <c r="N989" s="815"/>
      <c r="O989" s="815"/>
      <c r="P989" s="815"/>
      <c r="Q989" s="815"/>
      <c r="R989" s="815"/>
      <c r="S989" s="815"/>
      <c r="T989" s="815"/>
      <c r="U989" s="815"/>
      <c r="V989" s="815"/>
      <c r="W989" s="5"/>
      <c r="X989" s="815"/>
      <c r="Y989" s="815"/>
      <c r="Z989" s="815"/>
      <c r="AA989" s="815"/>
      <c r="AB989" s="5"/>
      <c r="AC989" s="5"/>
      <c r="AD989" s="815"/>
      <c r="AE989" s="815"/>
      <c r="AF989" s="815"/>
      <c r="AG989" s="5"/>
      <c r="AH989" s="815"/>
      <c r="AI989" s="5"/>
      <c r="AJ989" s="5"/>
      <c r="AK989" s="5"/>
      <c r="AL989" s="5"/>
      <c r="AM989" s="5"/>
      <c r="AN989" s="5"/>
      <c r="AO989" s="5"/>
      <c r="AP989" s="5"/>
      <c r="AQ989" s="5"/>
      <c r="AR989" s="5"/>
      <c r="AS989" s="5"/>
    </row>
    <row r="990">
      <c r="A990" s="1298"/>
      <c r="B990" s="1235"/>
      <c r="C990" s="1274"/>
      <c r="D990" s="1274"/>
      <c r="E990" s="1274"/>
      <c r="F990" s="815"/>
      <c r="G990" s="972"/>
      <c r="H990" s="5"/>
      <c r="I990" s="5"/>
      <c r="J990" s="5"/>
      <c r="K990" s="5"/>
      <c r="L990" s="815"/>
      <c r="M990" s="1275"/>
      <c r="N990" s="815"/>
      <c r="O990" s="815"/>
      <c r="P990" s="815"/>
      <c r="Q990" s="815"/>
      <c r="R990" s="815"/>
      <c r="S990" s="815"/>
      <c r="T990" s="815"/>
      <c r="U990" s="815"/>
      <c r="V990" s="815"/>
      <c r="W990" s="5"/>
      <c r="X990" s="815"/>
      <c r="Y990" s="815"/>
      <c r="Z990" s="815"/>
      <c r="AA990" s="815"/>
      <c r="AB990" s="5"/>
      <c r="AC990" s="5"/>
      <c r="AD990" s="815"/>
      <c r="AE990" s="815"/>
      <c r="AF990" s="815"/>
      <c r="AG990" s="5"/>
      <c r="AH990" s="815"/>
      <c r="AI990" s="5"/>
      <c r="AJ990" s="5"/>
      <c r="AK990" s="5"/>
      <c r="AL990" s="5"/>
      <c r="AM990" s="5"/>
      <c r="AN990" s="5"/>
      <c r="AO990" s="5"/>
      <c r="AP990" s="5"/>
      <c r="AQ990" s="5"/>
      <c r="AR990" s="5"/>
      <c r="AS990" s="5"/>
    </row>
    <row r="991">
      <c r="A991" s="1298"/>
      <c r="B991" s="1235"/>
      <c r="C991" s="1274"/>
      <c r="D991" s="1274"/>
      <c r="E991" s="1274"/>
      <c r="F991" s="815"/>
      <c r="G991" s="972"/>
      <c r="H991" s="5"/>
      <c r="I991" s="5"/>
      <c r="J991" s="5"/>
      <c r="K991" s="5"/>
      <c r="L991" s="815"/>
      <c r="M991" s="1275"/>
      <c r="N991" s="815"/>
      <c r="O991" s="815"/>
      <c r="P991" s="815"/>
      <c r="Q991" s="815"/>
      <c r="R991" s="815"/>
      <c r="S991" s="815"/>
      <c r="T991" s="815"/>
      <c r="U991" s="815"/>
      <c r="V991" s="815"/>
      <c r="W991" s="5"/>
      <c r="X991" s="815"/>
      <c r="Y991" s="815"/>
      <c r="Z991" s="815"/>
      <c r="AA991" s="815"/>
      <c r="AB991" s="5"/>
      <c r="AC991" s="5"/>
      <c r="AD991" s="815"/>
      <c r="AE991" s="815"/>
      <c r="AF991" s="815"/>
      <c r="AG991" s="5"/>
      <c r="AH991" s="815"/>
      <c r="AI991" s="5"/>
      <c r="AJ991" s="5"/>
      <c r="AK991" s="5"/>
      <c r="AL991" s="5"/>
      <c r="AM991" s="5"/>
      <c r="AN991" s="5"/>
      <c r="AO991" s="5"/>
      <c r="AP991" s="5"/>
      <c r="AQ991" s="5"/>
      <c r="AR991" s="5"/>
      <c r="AS991" s="5"/>
    </row>
    <row r="992">
      <c r="A992" s="1298"/>
      <c r="B992" s="1235"/>
      <c r="C992" s="1274"/>
      <c r="D992" s="1274"/>
      <c r="E992" s="1274"/>
      <c r="F992" s="815"/>
      <c r="G992" s="972"/>
      <c r="H992" s="5"/>
      <c r="I992" s="5"/>
      <c r="J992" s="5"/>
      <c r="K992" s="5"/>
      <c r="L992" s="815"/>
      <c r="M992" s="1275"/>
      <c r="N992" s="815"/>
      <c r="O992" s="815"/>
      <c r="P992" s="815"/>
      <c r="Q992" s="815"/>
      <c r="R992" s="815"/>
      <c r="S992" s="815"/>
      <c r="T992" s="815"/>
      <c r="U992" s="815"/>
      <c r="V992" s="815"/>
      <c r="W992" s="5"/>
      <c r="X992" s="815"/>
      <c r="Y992" s="815"/>
      <c r="Z992" s="815"/>
      <c r="AA992" s="815"/>
      <c r="AB992" s="5"/>
      <c r="AC992" s="5"/>
      <c r="AD992" s="815"/>
      <c r="AE992" s="815"/>
      <c r="AF992" s="815"/>
      <c r="AG992" s="5"/>
      <c r="AH992" s="815"/>
      <c r="AI992" s="5"/>
      <c r="AJ992" s="5"/>
      <c r="AK992" s="5"/>
      <c r="AL992" s="5"/>
      <c r="AM992" s="5"/>
      <c r="AN992" s="5"/>
      <c r="AO992" s="5"/>
      <c r="AP992" s="5"/>
      <c r="AQ992" s="5"/>
      <c r="AR992" s="5"/>
      <c r="AS992" s="5"/>
    </row>
    <row r="993">
      <c r="A993" s="1298"/>
      <c r="B993" s="1235"/>
      <c r="C993" s="1274"/>
      <c r="D993" s="1274"/>
      <c r="E993" s="1274"/>
      <c r="F993" s="815"/>
      <c r="G993" s="972"/>
      <c r="H993" s="5"/>
      <c r="I993" s="5"/>
      <c r="J993" s="5"/>
      <c r="K993" s="5"/>
      <c r="L993" s="815"/>
      <c r="M993" s="1275"/>
      <c r="N993" s="815"/>
      <c r="O993" s="815"/>
      <c r="P993" s="815"/>
      <c r="Q993" s="815"/>
      <c r="R993" s="815"/>
      <c r="S993" s="815"/>
      <c r="T993" s="815"/>
      <c r="U993" s="815"/>
      <c r="V993" s="815"/>
      <c r="W993" s="5"/>
      <c r="X993" s="815"/>
      <c r="Y993" s="815"/>
      <c r="Z993" s="815"/>
      <c r="AA993" s="815"/>
      <c r="AB993" s="5"/>
      <c r="AC993" s="5"/>
      <c r="AD993" s="815"/>
      <c r="AE993" s="815"/>
      <c r="AF993" s="815"/>
      <c r="AG993" s="5"/>
      <c r="AH993" s="815"/>
      <c r="AI993" s="5"/>
      <c r="AJ993" s="5"/>
      <c r="AK993" s="5"/>
      <c r="AL993" s="5"/>
      <c r="AM993" s="5"/>
      <c r="AN993" s="5"/>
      <c r="AO993" s="5"/>
      <c r="AP993" s="5"/>
      <c r="AQ993" s="5"/>
      <c r="AR993" s="5"/>
      <c r="AS993" s="5"/>
    </row>
    <row r="994">
      <c r="A994" s="1298"/>
      <c r="B994" s="1235"/>
      <c r="C994" s="1274"/>
      <c r="D994" s="1274"/>
      <c r="E994" s="1274"/>
      <c r="F994" s="815"/>
      <c r="G994" s="972"/>
      <c r="H994" s="5"/>
      <c r="I994" s="5"/>
      <c r="J994" s="5"/>
      <c r="K994" s="5"/>
      <c r="L994" s="815"/>
      <c r="M994" s="1275"/>
      <c r="N994" s="815"/>
      <c r="O994" s="815"/>
      <c r="P994" s="815"/>
      <c r="Q994" s="815"/>
      <c r="R994" s="815"/>
      <c r="S994" s="815"/>
      <c r="T994" s="815"/>
      <c r="U994" s="815"/>
      <c r="V994" s="815"/>
      <c r="W994" s="5"/>
      <c r="X994" s="815"/>
      <c r="Y994" s="815"/>
      <c r="Z994" s="815"/>
      <c r="AA994" s="815"/>
      <c r="AB994" s="5"/>
      <c r="AC994" s="5"/>
      <c r="AD994" s="815"/>
      <c r="AE994" s="815"/>
      <c r="AF994" s="815"/>
      <c r="AG994" s="5"/>
      <c r="AH994" s="815"/>
      <c r="AI994" s="5"/>
      <c r="AJ994" s="5"/>
      <c r="AK994" s="5"/>
      <c r="AL994" s="5"/>
      <c r="AM994" s="5"/>
      <c r="AN994" s="5"/>
      <c r="AO994" s="5"/>
      <c r="AP994" s="5"/>
      <c r="AQ994" s="5"/>
      <c r="AR994" s="5"/>
      <c r="AS994" s="5"/>
    </row>
    <row r="995">
      <c r="A995" s="1298"/>
      <c r="B995" s="1235"/>
      <c r="C995" s="1274"/>
      <c r="D995" s="1274"/>
      <c r="E995" s="1274"/>
      <c r="F995" s="815"/>
      <c r="G995" s="972"/>
      <c r="H995" s="5"/>
      <c r="I995" s="5"/>
      <c r="J995" s="5"/>
      <c r="K995" s="5"/>
      <c r="L995" s="815"/>
      <c r="M995" s="1275"/>
      <c r="N995" s="815"/>
      <c r="O995" s="815"/>
      <c r="P995" s="815"/>
      <c r="Q995" s="815"/>
      <c r="R995" s="815"/>
      <c r="S995" s="815"/>
      <c r="T995" s="815"/>
      <c r="U995" s="815"/>
      <c r="V995" s="815"/>
      <c r="W995" s="5"/>
      <c r="X995" s="815"/>
      <c r="Y995" s="815"/>
      <c r="Z995" s="815"/>
      <c r="AA995" s="815"/>
      <c r="AB995" s="5"/>
      <c r="AC995" s="5"/>
      <c r="AD995" s="815"/>
      <c r="AE995" s="815"/>
      <c r="AF995" s="815"/>
      <c r="AG995" s="5"/>
      <c r="AH995" s="815"/>
      <c r="AI995" s="5"/>
      <c r="AJ995" s="5"/>
      <c r="AK995" s="5"/>
      <c r="AL995" s="5"/>
      <c r="AM995" s="5"/>
      <c r="AN995" s="5"/>
      <c r="AO995" s="5"/>
      <c r="AP995" s="5"/>
      <c r="AQ995" s="5"/>
      <c r="AR995" s="5"/>
      <c r="AS995" s="5"/>
    </row>
    <row r="996">
      <c r="A996" s="1298"/>
      <c r="B996" s="1235"/>
      <c r="C996" s="1274"/>
      <c r="D996" s="1274"/>
      <c r="E996" s="1274"/>
      <c r="F996" s="815"/>
      <c r="G996" s="972"/>
      <c r="H996" s="5"/>
      <c r="I996" s="5"/>
      <c r="J996" s="5"/>
      <c r="K996" s="5"/>
      <c r="L996" s="815"/>
      <c r="M996" s="1275"/>
      <c r="N996" s="815"/>
      <c r="O996" s="815"/>
      <c r="P996" s="815"/>
      <c r="Q996" s="815"/>
      <c r="R996" s="815"/>
      <c r="S996" s="815"/>
      <c r="T996" s="815"/>
      <c r="U996" s="815"/>
      <c r="V996" s="815"/>
      <c r="W996" s="5"/>
      <c r="X996" s="815"/>
      <c r="Y996" s="815"/>
      <c r="Z996" s="815"/>
      <c r="AA996" s="815"/>
      <c r="AB996" s="5"/>
      <c r="AC996" s="5"/>
      <c r="AD996" s="815"/>
      <c r="AE996" s="815"/>
      <c r="AF996" s="815"/>
      <c r="AG996" s="5"/>
      <c r="AH996" s="815"/>
      <c r="AI996" s="5"/>
      <c r="AJ996" s="5"/>
      <c r="AK996" s="5"/>
      <c r="AL996" s="5"/>
      <c r="AM996" s="5"/>
      <c r="AN996" s="5"/>
      <c r="AO996" s="5"/>
      <c r="AP996" s="5"/>
      <c r="AQ996" s="5"/>
      <c r="AR996" s="5"/>
      <c r="AS996" s="5"/>
    </row>
    <row r="997">
      <c r="A997" s="1298"/>
      <c r="B997" s="1235"/>
      <c r="C997" s="1274"/>
      <c r="D997" s="1274"/>
      <c r="E997" s="1274"/>
      <c r="F997" s="815"/>
      <c r="G997" s="972"/>
      <c r="H997" s="5"/>
      <c r="I997" s="5"/>
      <c r="J997" s="5"/>
      <c r="K997" s="5"/>
      <c r="L997" s="815"/>
      <c r="M997" s="1275"/>
      <c r="N997" s="815"/>
      <c r="O997" s="815"/>
      <c r="P997" s="815"/>
      <c r="Q997" s="815"/>
      <c r="R997" s="815"/>
      <c r="S997" s="815"/>
      <c r="T997" s="815"/>
      <c r="U997" s="815"/>
      <c r="V997" s="815"/>
      <c r="W997" s="5"/>
      <c r="X997" s="815"/>
      <c r="Y997" s="815"/>
      <c r="Z997" s="815"/>
      <c r="AA997" s="815"/>
      <c r="AB997" s="5"/>
      <c r="AC997" s="5"/>
      <c r="AD997" s="815"/>
      <c r="AE997" s="815"/>
      <c r="AF997" s="815"/>
      <c r="AG997" s="5"/>
      <c r="AH997" s="815"/>
      <c r="AI997" s="5"/>
      <c r="AJ997" s="5"/>
      <c r="AK997" s="5"/>
      <c r="AL997" s="5"/>
      <c r="AM997" s="5"/>
      <c r="AN997" s="5"/>
      <c r="AO997" s="5"/>
      <c r="AP997" s="5"/>
      <c r="AQ997" s="5"/>
      <c r="AR997" s="5"/>
      <c r="AS997" s="5"/>
    </row>
    <row r="998">
      <c r="A998" s="1298"/>
      <c r="B998" s="1235"/>
      <c r="C998" s="1274"/>
      <c r="D998" s="1274"/>
      <c r="E998" s="1274"/>
      <c r="F998" s="815"/>
      <c r="G998" s="972"/>
      <c r="H998" s="5"/>
      <c r="I998" s="5"/>
      <c r="J998" s="5"/>
      <c r="K998" s="5"/>
      <c r="L998" s="815"/>
      <c r="M998" s="1275"/>
      <c r="N998" s="815"/>
      <c r="O998" s="815"/>
      <c r="P998" s="815"/>
      <c r="Q998" s="815"/>
      <c r="R998" s="815"/>
      <c r="S998" s="815"/>
      <c r="T998" s="815"/>
      <c r="U998" s="815"/>
      <c r="V998" s="815"/>
      <c r="W998" s="5"/>
      <c r="X998" s="815"/>
      <c r="Y998" s="815"/>
      <c r="Z998" s="815"/>
      <c r="AA998" s="815"/>
      <c r="AB998" s="5"/>
      <c r="AC998" s="5"/>
      <c r="AD998" s="815"/>
      <c r="AE998" s="815"/>
      <c r="AF998" s="815"/>
      <c r="AG998" s="5"/>
      <c r="AH998" s="815"/>
      <c r="AI998" s="5"/>
      <c r="AJ998" s="5"/>
      <c r="AK998" s="5"/>
      <c r="AL998" s="5"/>
      <c r="AM998" s="5"/>
      <c r="AN998" s="5"/>
      <c r="AO998" s="5"/>
      <c r="AP998" s="5"/>
      <c r="AQ998" s="5"/>
      <c r="AR998" s="5"/>
      <c r="AS998" s="5"/>
    </row>
    <row r="999">
      <c r="A999" s="1298"/>
      <c r="B999" s="1235"/>
      <c r="C999" s="1274"/>
      <c r="D999" s="1274"/>
      <c r="E999" s="1274"/>
      <c r="F999" s="815"/>
      <c r="G999" s="972"/>
      <c r="H999" s="5"/>
      <c r="I999" s="5"/>
      <c r="J999" s="5"/>
      <c r="K999" s="5"/>
      <c r="L999" s="815"/>
      <c r="M999" s="1275"/>
      <c r="N999" s="815"/>
      <c r="O999" s="815"/>
      <c r="P999" s="815"/>
      <c r="Q999" s="815"/>
      <c r="R999" s="815"/>
      <c r="S999" s="815"/>
      <c r="T999" s="815"/>
      <c r="U999" s="815"/>
      <c r="V999" s="815"/>
      <c r="W999" s="5"/>
      <c r="X999" s="815"/>
      <c r="Y999" s="815"/>
      <c r="Z999" s="815"/>
      <c r="AA999" s="815"/>
      <c r="AB999" s="5"/>
      <c r="AC999" s="5"/>
      <c r="AD999" s="815"/>
      <c r="AE999" s="815"/>
      <c r="AF999" s="815"/>
      <c r="AG999" s="5"/>
      <c r="AH999" s="815"/>
      <c r="AI999" s="5"/>
      <c r="AJ999" s="5"/>
      <c r="AK999" s="5"/>
      <c r="AL999" s="5"/>
      <c r="AM999" s="5"/>
      <c r="AN999" s="5"/>
      <c r="AO999" s="5"/>
      <c r="AP999" s="5"/>
      <c r="AQ999" s="5"/>
      <c r="AR999" s="5"/>
      <c r="AS999" s="5"/>
    </row>
    <row r="1000">
      <c r="A1000" s="1298"/>
      <c r="B1000" s="1235"/>
      <c r="C1000" s="1274"/>
      <c r="D1000" s="1274"/>
      <c r="E1000" s="1274"/>
      <c r="F1000" s="815"/>
      <c r="G1000" s="972"/>
      <c r="H1000" s="5"/>
      <c r="I1000" s="5"/>
      <c r="J1000" s="5"/>
      <c r="K1000" s="5"/>
      <c r="L1000" s="815"/>
      <c r="M1000" s="1275"/>
      <c r="N1000" s="815"/>
      <c r="O1000" s="815"/>
      <c r="P1000" s="815"/>
      <c r="Q1000" s="815"/>
      <c r="R1000" s="815"/>
      <c r="S1000" s="815"/>
      <c r="T1000" s="815"/>
      <c r="U1000" s="815"/>
      <c r="V1000" s="815"/>
      <c r="W1000" s="5"/>
      <c r="X1000" s="815"/>
      <c r="Y1000" s="815"/>
      <c r="Z1000" s="815"/>
      <c r="AA1000" s="815"/>
      <c r="AB1000" s="5"/>
      <c r="AC1000" s="5"/>
      <c r="AD1000" s="815"/>
      <c r="AE1000" s="815"/>
      <c r="AF1000" s="815"/>
      <c r="AG1000" s="5"/>
      <c r="AH1000" s="815"/>
      <c r="AI1000" s="5"/>
      <c r="AJ1000" s="5"/>
      <c r="AK1000" s="5"/>
      <c r="AL1000" s="5"/>
      <c r="AM1000" s="5"/>
      <c r="AN1000" s="5"/>
      <c r="AO1000" s="5"/>
      <c r="AP1000" s="5"/>
      <c r="AQ1000" s="5"/>
      <c r="AR1000" s="5"/>
      <c r="AS1000" s="5"/>
    </row>
    <row r="1001">
      <c r="A1001" s="1298"/>
      <c r="B1001" s="1235"/>
      <c r="C1001" s="1274"/>
      <c r="D1001" s="1274"/>
      <c r="E1001" s="1274"/>
      <c r="F1001" s="815"/>
      <c r="G1001" s="972"/>
      <c r="H1001" s="5"/>
      <c r="I1001" s="5"/>
      <c r="J1001" s="5"/>
      <c r="K1001" s="5"/>
      <c r="L1001" s="815"/>
      <c r="M1001" s="1275"/>
      <c r="N1001" s="815"/>
      <c r="O1001" s="815"/>
      <c r="P1001" s="815"/>
      <c r="Q1001" s="815"/>
      <c r="R1001" s="815"/>
      <c r="S1001" s="815"/>
      <c r="T1001" s="815"/>
      <c r="U1001" s="815"/>
      <c r="V1001" s="815"/>
      <c r="W1001" s="5"/>
      <c r="X1001" s="815"/>
      <c r="Y1001" s="815"/>
      <c r="Z1001" s="815"/>
      <c r="AA1001" s="815"/>
      <c r="AB1001" s="5"/>
      <c r="AC1001" s="5"/>
      <c r="AD1001" s="815"/>
      <c r="AE1001" s="815"/>
      <c r="AF1001" s="815"/>
      <c r="AG1001" s="5"/>
      <c r="AH1001" s="815"/>
      <c r="AI1001" s="5"/>
      <c r="AJ1001" s="5"/>
      <c r="AK1001" s="5"/>
      <c r="AL1001" s="5"/>
      <c r="AM1001" s="5"/>
      <c r="AN1001" s="5"/>
      <c r="AO1001" s="5"/>
      <c r="AP1001" s="5"/>
      <c r="AQ1001" s="5"/>
      <c r="AR1001" s="5"/>
      <c r="AS1001" s="5"/>
    </row>
    <row r="1002">
      <c r="A1002" s="1298"/>
      <c r="B1002" s="1235"/>
      <c r="C1002" s="1274"/>
      <c r="D1002" s="1274"/>
      <c r="E1002" s="1274"/>
      <c r="F1002" s="815"/>
      <c r="G1002" s="972"/>
      <c r="H1002" s="5"/>
      <c r="I1002" s="5"/>
      <c r="J1002" s="5"/>
      <c r="K1002" s="5"/>
      <c r="L1002" s="815"/>
      <c r="M1002" s="1275"/>
      <c r="N1002" s="815"/>
      <c r="O1002" s="815"/>
      <c r="P1002" s="815"/>
      <c r="Q1002" s="815"/>
      <c r="R1002" s="815"/>
      <c r="S1002" s="815"/>
      <c r="T1002" s="815"/>
      <c r="U1002" s="815"/>
      <c r="V1002" s="815"/>
      <c r="W1002" s="5"/>
      <c r="X1002" s="815"/>
      <c r="Y1002" s="815"/>
      <c r="Z1002" s="815"/>
      <c r="AA1002" s="815"/>
      <c r="AB1002" s="5"/>
      <c r="AC1002" s="5"/>
      <c r="AD1002" s="815"/>
      <c r="AE1002" s="815"/>
      <c r="AF1002" s="815"/>
      <c r="AG1002" s="5"/>
      <c r="AH1002" s="815"/>
      <c r="AI1002" s="5"/>
      <c r="AJ1002" s="5"/>
      <c r="AK1002" s="5"/>
      <c r="AL1002" s="5"/>
      <c r="AM1002" s="5"/>
      <c r="AN1002" s="5"/>
      <c r="AO1002" s="5"/>
      <c r="AP1002" s="5"/>
      <c r="AQ1002" s="5"/>
      <c r="AR1002" s="5"/>
      <c r="AS1002" s="5"/>
    </row>
    <row r="1003">
      <c r="A1003" s="1298"/>
      <c r="B1003" s="1235"/>
      <c r="C1003" s="1274"/>
      <c r="D1003" s="1274"/>
      <c r="E1003" s="1274"/>
      <c r="F1003" s="815"/>
      <c r="G1003" s="972"/>
      <c r="H1003" s="5"/>
      <c r="I1003" s="5"/>
      <c r="J1003" s="5"/>
      <c r="K1003" s="5"/>
      <c r="L1003" s="815"/>
      <c r="M1003" s="1275"/>
      <c r="N1003" s="815"/>
      <c r="O1003" s="815"/>
      <c r="P1003" s="815"/>
      <c r="Q1003" s="815"/>
      <c r="R1003" s="815"/>
      <c r="S1003" s="815"/>
      <c r="T1003" s="815"/>
      <c r="U1003" s="815"/>
      <c r="V1003" s="815"/>
      <c r="W1003" s="5"/>
      <c r="X1003" s="815"/>
      <c r="Y1003" s="815"/>
      <c r="Z1003" s="815"/>
      <c r="AA1003" s="815"/>
      <c r="AB1003" s="5"/>
      <c r="AC1003" s="5"/>
      <c r="AD1003" s="815"/>
      <c r="AE1003" s="815"/>
      <c r="AF1003" s="815"/>
      <c r="AG1003" s="5"/>
      <c r="AH1003" s="815"/>
      <c r="AI1003" s="5"/>
      <c r="AJ1003" s="5"/>
      <c r="AK1003" s="5"/>
      <c r="AL1003" s="5"/>
      <c r="AM1003" s="5"/>
      <c r="AN1003" s="5"/>
      <c r="AO1003" s="5"/>
      <c r="AP1003" s="5"/>
      <c r="AQ1003" s="5"/>
      <c r="AR1003" s="5"/>
      <c r="AS1003" s="5"/>
    </row>
    <row r="1004">
      <c r="A1004" s="1298"/>
      <c r="B1004" s="1235"/>
      <c r="C1004" s="1274"/>
      <c r="D1004" s="1274"/>
      <c r="E1004" s="1274"/>
      <c r="F1004" s="815"/>
      <c r="G1004" s="972"/>
      <c r="H1004" s="5"/>
      <c r="I1004" s="5"/>
      <c r="J1004" s="5"/>
      <c r="K1004" s="5"/>
      <c r="L1004" s="815"/>
      <c r="M1004" s="1275"/>
      <c r="N1004" s="815"/>
      <c r="O1004" s="815"/>
      <c r="P1004" s="815"/>
      <c r="Q1004" s="815"/>
      <c r="R1004" s="815"/>
      <c r="S1004" s="815"/>
      <c r="T1004" s="815"/>
      <c r="U1004" s="815"/>
      <c r="V1004" s="815"/>
      <c r="W1004" s="5"/>
      <c r="X1004" s="815"/>
      <c r="Y1004" s="815"/>
      <c r="Z1004" s="815"/>
      <c r="AA1004" s="815"/>
      <c r="AB1004" s="5"/>
      <c r="AC1004" s="5"/>
      <c r="AD1004" s="815"/>
      <c r="AE1004" s="815"/>
      <c r="AF1004" s="815"/>
      <c r="AG1004" s="5"/>
      <c r="AH1004" s="815"/>
      <c r="AI1004" s="5"/>
      <c r="AJ1004" s="5"/>
      <c r="AK1004" s="5"/>
      <c r="AL1004" s="5"/>
      <c r="AM1004" s="5"/>
      <c r="AN1004" s="5"/>
      <c r="AO1004" s="5"/>
      <c r="AP1004" s="5"/>
      <c r="AQ1004" s="5"/>
      <c r="AR1004" s="5"/>
      <c r="AS1004" s="5"/>
    </row>
    <row r="1005">
      <c r="A1005" s="1298"/>
      <c r="B1005" s="1235"/>
      <c r="C1005" s="1274"/>
      <c r="D1005" s="1274"/>
      <c r="E1005" s="1274"/>
      <c r="F1005" s="815"/>
      <c r="G1005" s="972"/>
      <c r="H1005" s="5"/>
      <c r="I1005" s="5"/>
      <c r="J1005" s="5"/>
      <c r="K1005" s="5"/>
      <c r="L1005" s="815"/>
      <c r="M1005" s="1275"/>
      <c r="N1005" s="815"/>
      <c r="O1005" s="815"/>
      <c r="P1005" s="815"/>
      <c r="Q1005" s="815"/>
      <c r="R1005" s="815"/>
      <c r="S1005" s="815"/>
      <c r="T1005" s="815"/>
      <c r="U1005" s="815"/>
      <c r="V1005" s="815"/>
      <c r="W1005" s="5"/>
      <c r="X1005" s="815"/>
      <c r="Y1005" s="815"/>
      <c r="Z1005" s="815"/>
      <c r="AA1005" s="815"/>
      <c r="AB1005" s="5"/>
      <c r="AC1005" s="5"/>
      <c r="AD1005" s="815"/>
      <c r="AE1005" s="815"/>
      <c r="AF1005" s="815"/>
      <c r="AG1005" s="5"/>
      <c r="AH1005" s="815"/>
      <c r="AI1005" s="5"/>
      <c r="AJ1005" s="5"/>
      <c r="AK1005" s="5"/>
      <c r="AL1005" s="5"/>
      <c r="AM1005" s="5"/>
      <c r="AN1005" s="5"/>
      <c r="AO1005" s="5"/>
      <c r="AP1005" s="5"/>
      <c r="AQ1005" s="5"/>
      <c r="AR1005" s="5"/>
      <c r="AS1005" s="5"/>
    </row>
    <row r="1006">
      <c r="A1006" s="1298"/>
      <c r="B1006" s="1235"/>
      <c r="C1006" s="1274"/>
      <c r="D1006" s="1274"/>
      <c r="E1006" s="1274"/>
      <c r="F1006" s="815"/>
      <c r="G1006" s="972"/>
      <c r="H1006" s="5"/>
      <c r="I1006" s="5"/>
      <c r="J1006" s="5"/>
      <c r="K1006" s="5"/>
      <c r="L1006" s="815"/>
      <c r="M1006" s="1275"/>
      <c r="N1006" s="815"/>
      <c r="O1006" s="815"/>
      <c r="P1006" s="815"/>
      <c r="Q1006" s="815"/>
      <c r="R1006" s="815"/>
      <c r="S1006" s="815"/>
      <c r="T1006" s="815"/>
      <c r="U1006" s="815"/>
      <c r="V1006" s="815"/>
      <c r="W1006" s="5"/>
      <c r="X1006" s="815"/>
      <c r="Y1006" s="815"/>
      <c r="Z1006" s="815"/>
      <c r="AA1006" s="815"/>
      <c r="AB1006" s="5"/>
      <c r="AC1006" s="5"/>
      <c r="AD1006" s="815"/>
      <c r="AE1006" s="815"/>
      <c r="AF1006" s="815"/>
      <c r="AG1006" s="5"/>
      <c r="AH1006" s="815"/>
      <c r="AI1006" s="5"/>
      <c r="AJ1006" s="5"/>
      <c r="AK1006" s="5"/>
      <c r="AL1006" s="5"/>
      <c r="AM1006" s="5"/>
      <c r="AN1006" s="5"/>
      <c r="AO1006" s="5"/>
      <c r="AP1006" s="5"/>
      <c r="AQ1006" s="5"/>
      <c r="AR1006" s="5"/>
      <c r="AS1006" s="5"/>
    </row>
    <row r="1007">
      <c r="A1007" s="1298"/>
      <c r="B1007" s="1235"/>
      <c r="C1007" s="1274"/>
      <c r="D1007" s="1274"/>
      <c r="E1007" s="1274"/>
      <c r="F1007" s="815"/>
      <c r="G1007" s="972"/>
      <c r="H1007" s="5"/>
      <c r="I1007" s="5"/>
      <c r="J1007" s="5"/>
      <c r="K1007" s="5"/>
      <c r="L1007" s="815"/>
      <c r="M1007" s="1275"/>
      <c r="N1007" s="815"/>
      <c r="O1007" s="815"/>
      <c r="P1007" s="815"/>
      <c r="Q1007" s="815"/>
      <c r="R1007" s="815"/>
      <c r="S1007" s="815"/>
      <c r="T1007" s="815"/>
      <c r="U1007" s="815"/>
      <c r="V1007" s="815"/>
      <c r="W1007" s="5"/>
      <c r="X1007" s="815"/>
      <c r="Y1007" s="815"/>
      <c r="Z1007" s="815"/>
      <c r="AA1007" s="815"/>
      <c r="AB1007" s="5"/>
      <c r="AC1007" s="5"/>
      <c r="AD1007" s="815"/>
      <c r="AE1007" s="815"/>
      <c r="AF1007" s="815"/>
      <c r="AG1007" s="5"/>
      <c r="AH1007" s="815"/>
      <c r="AI1007" s="5"/>
      <c r="AJ1007" s="5"/>
      <c r="AK1007" s="5"/>
      <c r="AL1007" s="5"/>
      <c r="AM1007" s="5"/>
      <c r="AN1007" s="5"/>
      <c r="AO1007" s="5"/>
      <c r="AP1007" s="5"/>
      <c r="AQ1007" s="5"/>
      <c r="AR1007" s="5"/>
      <c r="AS1007" s="5"/>
    </row>
    <row r="1008">
      <c r="A1008" s="1298"/>
      <c r="B1008" s="1235"/>
      <c r="C1008" s="1274"/>
      <c r="D1008" s="1274"/>
      <c r="E1008" s="1274"/>
      <c r="F1008" s="815"/>
      <c r="G1008" s="972"/>
      <c r="H1008" s="5"/>
      <c r="I1008" s="5"/>
      <c r="J1008" s="5"/>
      <c r="K1008" s="5"/>
      <c r="L1008" s="815"/>
      <c r="M1008" s="1275"/>
      <c r="N1008" s="815"/>
      <c r="O1008" s="815"/>
      <c r="P1008" s="815"/>
      <c r="Q1008" s="815"/>
      <c r="R1008" s="815"/>
      <c r="S1008" s="815"/>
      <c r="T1008" s="815"/>
      <c r="U1008" s="815"/>
      <c r="V1008" s="815"/>
      <c r="W1008" s="5"/>
      <c r="X1008" s="815"/>
      <c r="Y1008" s="815"/>
      <c r="Z1008" s="815"/>
      <c r="AA1008" s="815"/>
      <c r="AB1008" s="5"/>
      <c r="AC1008" s="5"/>
      <c r="AD1008" s="815"/>
      <c r="AE1008" s="815"/>
      <c r="AF1008" s="815"/>
      <c r="AG1008" s="5"/>
      <c r="AH1008" s="815"/>
      <c r="AI1008" s="5"/>
      <c r="AJ1008" s="5"/>
      <c r="AK1008" s="5"/>
      <c r="AL1008" s="5"/>
      <c r="AM1008" s="5"/>
      <c r="AN1008" s="5"/>
      <c r="AO1008" s="5"/>
      <c r="AP1008" s="5"/>
      <c r="AQ1008" s="5"/>
      <c r="AR1008" s="5"/>
      <c r="AS1008" s="5"/>
    </row>
    <row r="1009">
      <c r="A1009" s="1298"/>
      <c r="B1009" s="1235"/>
      <c r="C1009" s="1274"/>
      <c r="D1009" s="1274"/>
      <c r="E1009" s="1274"/>
      <c r="F1009" s="815"/>
      <c r="G1009" s="972"/>
      <c r="H1009" s="5"/>
      <c r="I1009" s="5"/>
      <c r="J1009" s="5"/>
      <c r="K1009" s="5"/>
      <c r="L1009" s="815"/>
      <c r="M1009" s="1275"/>
      <c r="N1009" s="815"/>
      <c r="O1009" s="815"/>
      <c r="P1009" s="815"/>
      <c r="Q1009" s="815"/>
      <c r="R1009" s="815"/>
      <c r="S1009" s="815"/>
      <c r="T1009" s="815"/>
      <c r="U1009" s="815"/>
      <c r="V1009" s="815"/>
      <c r="W1009" s="5"/>
      <c r="X1009" s="815"/>
      <c r="Y1009" s="815"/>
      <c r="Z1009" s="815"/>
      <c r="AA1009" s="815"/>
      <c r="AB1009" s="5"/>
      <c r="AC1009" s="5"/>
      <c r="AD1009" s="815"/>
      <c r="AE1009" s="815"/>
      <c r="AF1009" s="815"/>
      <c r="AG1009" s="5"/>
      <c r="AH1009" s="815"/>
      <c r="AI1009" s="5"/>
      <c r="AJ1009" s="5"/>
      <c r="AK1009" s="5"/>
      <c r="AL1009" s="5"/>
      <c r="AM1009" s="5"/>
      <c r="AN1009" s="5"/>
      <c r="AO1009" s="5"/>
      <c r="AP1009" s="5"/>
      <c r="AQ1009" s="5"/>
      <c r="AR1009" s="5"/>
      <c r="AS1009" s="5"/>
    </row>
    <row r="1010">
      <c r="A1010" s="1298"/>
      <c r="B1010" s="1235"/>
      <c r="C1010" s="1274"/>
      <c r="D1010" s="1274"/>
      <c r="E1010" s="1274"/>
      <c r="F1010" s="815"/>
      <c r="G1010" s="972"/>
      <c r="H1010" s="5"/>
      <c r="I1010" s="5"/>
      <c r="J1010" s="5"/>
      <c r="K1010" s="5"/>
      <c r="L1010" s="815"/>
      <c r="M1010" s="1275"/>
      <c r="N1010" s="815"/>
      <c r="O1010" s="815"/>
      <c r="P1010" s="815"/>
      <c r="Q1010" s="815"/>
      <c r="R1010" s="815"/>
      <c r="S1010" s="815"/>
      <c r="T1010" s="815"/>
      <c r="U1010" s="815"/>
      <c r="V1010" s="815"/>
      <c r="W1010" s="5"/>
      <c r="X1010" s="815"/>
      <c r="Y1010" s="815"/>
      <c r="Z1010" s="815"/>
      <c r="AA1010" s="815"/>
      <c r="AB1010" s="5"/>
      <c r="AC1010" s="5"/>
      <c r="AD1010" s="815"/>
      <c r="AE1010" s="815"/>
      <c r="AF1010" s="815"/>
      <c r="AG1010" s="5"/>
      <c r="AH1010" s="815"/>
      <c r="AI1010" s="5"/>
      <c r="AJ1010" s="5"/>
      <c r="AK1010" s="5"/>
      <c r="AL1010" s="5"/>
      <c r="AM1010" s="5"/>
      <c r="AN1010" s="5"/>
      <c r="AO1010" s="5"/>
      <c r="AP1010" s="5"/>
      <c r="AQ1010" s="5"/>
      <c r="AR1010" s="5"/>
      <c r="AS1010" s="5"/>
    </row>
    <row r="1011">
      <c r="A1011" s="1298"/>
      <c r="B1011" s="1235"/>
      <c r="C1011" s="1274"/>
      <c r="D1011" s="1274"/>
      <c r="E1011" s="1274"/>
      <c r="F1011" s="815"/>
      <c r="G1011" s="972"/>
      <c r="H1011" s="5"/>
      <c r="I1011" s="5"/>
      <c r="J1011" s="5"/>
      <c r="K1011" s="5"/>
      <c r="L1011" s="815"/>
      <c r="M1011" s="1275"/>
      <c r="N1011" s="815"/>
      <c r="O1011" s="815"/>
      <c r="P1011" s="815"/>
      <c r="Q1011" s="815"/>
      <c r="R1011" s="815"/>
      <c r="S1011" s="815"/>
      <c r="T1011" s="815"/>
      <c r="U1011" s="815"/>
      <c r="V1011" s="815"/>
      <c r="W1011" s="5"/>
      <c r="X1011" s="815"/>
      <c r="Y1011" s="815"/>
      <c r="Z1011" s="815"/>
      <c r="AA1011" s="815"/>
      <c r="AB1011" s="5"/>
      <c r="AC1011" s="5"/>
      <c r="AD1011" s="815"/>
      <c r="AE1011" s="815"/>
      <c r="AF1011" s="815"/>
      <c r="AG1011" s="5"/>
      <c r="AH1011" s="815"/>
      <c r="AI1011" s="5"/>
      <c r="AJ1011" s="5"/>
      <c r="AK1011" s="5"/>
      <c r="AL1011" s="5"/>
      <c r="AM1011" s="5"/>
      <c r="AN1011" s="5"/>
      <c r="AO1011" s="5"/>
      <c r="AP1011" s="5"/>
      <c r="AQ1011" s="5"/>
      <c r="AR1011" s="5"/>
      <c r="AS1011" s="5"/>
    </row>
    <row r="1012">
      <c r="A1012" s="1298"/>
      <c r="B1012" s="1235"/>
      <c r="C1012" s="1274"/>
      <c r="D1012" s="1274"/>
      <c r="E1012" s="1274"/>
      <c r="F1012" s="815"/>
      <c r="G1012" s="972"/>
      <c r="H1012" s="5"/>
      <c r="I1012" s="5"/>
      <c r="J1012" s="5"/>
      <c r="K1012" s="5"/>
      <c r="L1012" s="815"/>
      <c r="M1012" s="1275"/>
      <c r="N1012" s="815"/>
      <c r="O1012" s="815"/>
      <c r="P1012" s="815"/>
      <c r="Q1012" s="815"/>
      <c r="R1012" s="815"/>
      <c r="S1012" s="815"/>
      <c r="T1012" s="815"/>
      <c r="U1012" s="815"/>
      <c r="V1012" s="815"/>
      <c r="W1012" s="5"/>
      <c r="X1012" s="815"/>
      <c r="Y1012" s="815"/>
      <c r="Z1012" s="815"/>
      <c r="AA1012" s="815"/>
      <c r="AB1012" s="5"/>
      <c r="AC1012" s="5"/>
      <c r="AD1012" s="815"/>
      <c r="AE1012" s="815"/>
      <c r="AF1012" s="815"/>
      <c r="AG1012" s="5"/>
      <c r="AH1012" s="815"/>
      <c r="AI1012" s="5"/>
      <c r="AJ1012" s="5"/>
      <c r="AK1012" s="5"/>
      <c r="AL1012" s="5"/>
      <c r="AM1012" s="5"/>
      <c r="AN1012" s="5"/>
      <c r="AO1012" s="5"/>
      <c r="AP1012" s="5"/>
      <c r="AQ1012" s="5"/>
      <c r="AR1012" s="5"/>
      <c r="AS1012" s="5"/>
    </row>
    <row r="1013">
      <c r="A1013" s="1298"/>
      <c r="B1013" s="1235"/>
      <c r="C1013" s="1274"/>
      <c r="D1013" s="1274"/>
      <c r="E1013" s="1274"/>
      <c r="F1013" s="815"/>
      <c r="G1013" s="972"/>
      <c r="H1013" s="5"/>
      <c r="I1013" s="5"/>
      <c r="J1013" s="5"/>
      <c r="K1013" s="5"/>
      <c r="L1013" s="815"/>
      <c r="M1013" s="1275"/>
      <c r="N1013" s="815"/>
      <c r="O1013" s="815"/>
      <c r="P1013" s="815"/>
      <c r="Q1013" s="815"/>
      <c r="R1013" s="815"/>
      <c r="S1013" s="815"/>
      <c r="T1013" s="815"/>
      <c r="U1013" s="815"/>
      <c r="V1013" s="815"/>
      <c r="W1013" s="5"/>
      <c r="X1013" s="815"/>
      <c r="Y1013" s="815"/>
      <c r="Z1013" s="815"/>
      <c r="AA1013" s="815"/>
      <c r="AB1013" s="5"/>
      <c r="AC1013" s="5"/>
      <c r="AD1013" s="815"/>
      <c r="AE1013" s="815"/>
      <c r="AF1013" s="815"/>
      <c r="AG1013" s="5"/>
      <c r="AH1013" s="815"/>
      <c r="AI1013" s="5"/>
      <c r="AJ1013" s="5"/>
      <c r="AK1013" s="5"/>
      <c r="AL1013" s="5"/>
      <c r="AM1013" s="5"/>
      <c r="AN1013" s="5"/>
      <c r="AO1013" s="5"/>
      <c r="AP1013" s="5"/>
      <c r="AQ1013" s="5"/>
      <c r="AR1013" s="5"/>
      <c r="AS1013" s="5"/>
    </row>
    <row r="1014">
      <c r="A1014" s="1298"/>
      <c r="B1014" s="1235"/>
      <c r="C1014" s="1274"/>
      <c r="D1014" s="1274"/>
      <c r="E1014" s="1274"/>
      <c r="F1014" s="815"/>
      <c r="G1014" s="972"/>
      <c r="H1014" s="5"/>
      <c r="I1014" s="5"/>
      <c r="J1014" s="5"/>
      <c r="K1014" s="5"/>
      <c r="L1014" s="815"/>
      <c r="M1014" s="1275"/>
      <c r="N1014" s="815"/>
      <c r="O1014" s="815"/>
      <c r="P1014" s="815"/>
      <c r="Q1014" s="815"/>
      <c r="R1014" s="815"/>
      <c r="S1014" s="815"/>
      <c r="T1014" s="815"/>
      <c r="U1014" s="815"/>
      <c r="V1014" s="815"/>
      <c r="W1014" s="5"/>
      <c r="X1014" s="815"/>
      <c r="Y1014" s="815"/>
      <c r="Z1014" s="815"/>
      <c r="AA1014" s="815"/>
      <c r="AB1014" s="5"/>
      <c r="AC1014" s="5"/>
      <c r="AD1014" s="815"/>
      <c r="AE1014" s="815"/>
      <c r="AF1014" s="815"/>
      <c r="AG1014" s="5"/>
      <c r="AH1014" s="815"/>
      <c r="AI1014" s="5"/>
      <c r="AJ1014" s="5"/>
      <c r="AK1014" s="5"/>
      <c r="AL1014" s="5"/>
      <c r="AM1014" s="5"/>
      <c r="AN1014" s="5"/>
      <c r="AO1014" s="5"/>
      <c r="AP1014" s="5"/>
      <c r="AQ1014" s="5"/>
      <c r="AR1014" s="5"/>
      <c r="AS1014" s="5"/>
    </row>
    <row r="1015">
      <c r="A1015" s="1298"/>
      <c r="B1015" s="1235"/>
      <c r="C1015" s="1274"/>
      <c r="D1015" s="1274"/>
      <c r="E1015" s="1274"/>
      <c r="F1015" s="815"/>
      <c r="G1015" s="972"/>
      <c r="H1015" s="5"/>
      <c r="I1015" s="5"/>
      <c r="J1015" s="5"/>
      <c r="K1015" s="5"/>
      <c r="L1015" s="815"/>
      <c r="M1015" s="1275"/>
      <c r="N1015" s="815"/>
      <c r="O1015" s="815"/>
      <c r="P1015" s="815"/>
      <c r="Q1015" s="815"/>
      <c r="R1015" s="815"/>
      <c r="S1015" s="815"/>
      <c r="T1015" s="815"/>
      <c r="U1015" s="815"/>
      <c r="V1015" s="815"/>
      <c r="W1015" s="5"/>
      <c r="X1015" s="815"/>
      <c r="Y1015" s="815"/>
      <c r="Z1015" s="815"/>
      <c r="AA1015" s="815"/>
      <c r="AB1015" s="5"/>
      <c r="AC1015" s="5"/>
      <c r="AD1015" s="815"/>
      <c r="AE1015" s="815"/>
      <c r="AF1015" s="815"/>
      <c r="AG1015" s="5"/>
      <c r="AH1015" s="815"/>
      <c r="AI1015" s="5"/>
      <c r="AJ1015" s="5"/>
      <c r="AK1015" s="5"/>
      <c r="AL1015" s="5"/>
      <c r="AM1015" s="5"/>
      <c r="AN1015" s="5"/>
      <c r="AO1015" s="5"/>
      <c r="AP1015" s="5"/>
      <c r="AQ1015" s="5"/>
      <c r="AR1015" s="5"/>
      <c r="AS1015" s="5"/>
    </row>
    <row r="1016">
      <c r="A1016" s="1298"/>
      <c r="B1016" s="1235"/>
      <c r="C1016" s="1274"/>
      <c r="D1016" s="1274"/>
      <c r="E1016" s="1274"/>
      <c r="F1016" s="815"/>
      <c r="G1016" s="972"/>
      <c r="H1016" s="5"/>
      <c r="I1016" s="5"/>
      <c r="J1016" s="5"/>
      <c r="K1016" s="5"/>
      <c r="L1016" s="815"/>
      <c r="M1016" s="1275"/>
      <c r="N1016" s="815"/>
      <c r="O1016" s="815"/>
      <c r="P1016" s="815"/>
      <c r="Q1016" s="815"/>
      <c r="R1016" s="815"/>
      <c r="S1016" s="815"/>
      <c r="T1016" s="815"/>
      <c r="U1016" s="815"/>
      <c r="V1016" s="815"/>
      <c r="W1016" s="5"/>
      <c r="X1016" s="815"/>
      <c r="Y1016" s="815"/>
      <c r="Z1016" s="815"/>
      <c r="AA1016" s="815"/>
      <c r="AB1016" s="5"/>
      <c r="AC1016" s="5"/>
      <c r="AD1016" s="815"/>
      <c r="AE1016" s="815"/>
      <c r="AF1016" s="815"/>
      <c r="AG1016" s="5"/>
      <c r="AH1016" s="815"/>
      <c r="AI1016" s="5"/>
      <c r="AJ1016" s="5"/>
      <c r="AK1016" s="5"/>
      <c r="AL1016" s="5"/>
      <c r="AM1016" s="5"/>
      <c r="AN1016" s="5"/>
      <c r="AO1016" s="5"/>
      <c r="AP1016" s="5"/>
      <c r="AQ1016" s="5"/>
      <c r="AR1016" s="5"/>
      <c r="AS1016" s="5"/>
    </row>
    <row r="1017">
      <c r="A1017" s="1298"/>
      <c r="B1017" s="1235"/>
      <c r="C1017" s="1274"/>
      <c r="D1017" s="1274"/>
      <c r="E1017" s="1274"/>
      <c r="F1017" s="815"/>
      <c r="G1017" s="972"/>
      <c r="H1017" s="5"/>
      <c r="I1017" s="5"/>
      <c r="J1017" s="5"/>
      <c r="K1017" s="5"/>
      <c r="L1017" s="815"/>
      <c r="M1017" s="1275"/>
      <c r="N1017" s="815"/>
      <c r="O1017" s="815"/>
      <c r="P1017" s="815"/>
      <c r="Q1017" s="815"/>
      <c r="R1017" s="815"/>
      <c r="S1017" s="815"/>
      <c r="T1017" s="815"/>
      <c r="U1017" s="815"/>
      <c r="V1017" s="815"/>
      <c r="W1017" s="5"/>
      <c r="X1017" s="815"/>
      <c r="Y1017" s="815"/>
      <c r="Z1017" s="815"/>
      <c r="AA1017" s="815"/>
      <c r="AB1017" s="5"/>
      <c r="AC1017" s="5"/>
      <c r="AD1017" s="815"/>
      <c r="AE1017" s="815"/>
      <c r="AF1017" s="815"/>
      <c r="AG1017" s="5"/>
      <c r="AH1017" s="815"/>
      <c r="AI1017" s="5"/>
      <c r="AJ1017" s="5"/>
      <c r="AK1017" s="5"/>
      <c r="AL1017" s="5"/>
      <c r="AM1017" s="5"/>
      <c r="AN1017" s="5"/>
      <c r="AO1017" s="5"/>
      <c r="AP1017" s="5"/>
      <c r="AQ1017" s="5"/>
      <c r="AR1017" s="5"/>
      <c r="AS1017" s="5"/>
    </row>
    <row r="1018">
      <c r="A1018" s="1298"/>
      <c r="B1018" s="1235"/>
      <c r="C1018" s="1274"/>
      <c r="D1018" s="1274"/>
      <c r="E1018" s="1274"/>
      <c r="F1018" s="815"/>
      <c r="G1018" s="972"/>
      <c r="H1018" s="5"/>
      <c r="I1018" s="5"/>
      <c r="J1018" s="5"/>
      <c r="K1018" s="5"/>
      <c r="L1018" s="815"/>
      <c r="M1018" s="1275"/>
      <c r="N1018" s="815"/>
      <c r="O1018" s="815"/>
      <c r="P1018" s="815"/>
      <c r="Q1018" s="815"/>
      <c r="R1018" s="815"/>
      <c r="S1018" s="815"/>
      <c r="T1018" s="815"/>
      <c r="U1018" s="815"/>
      <c r="V1018" s="815"/>
      <c r="W1018" s="5"/>
      <c r="X1018" s="815"/>
      <c r="Y1018" s="815"/>
      <c r="Z1018" s="815"/>
      <c r="AA1018" s="815"/>
      <c r="AB1018" s="5"/>
      <c r="AC1018" s="5"/>
      <c r="AD1018" s="815"/>
      <c r="AE1018" s="815"/>
      <c r="AF1018" s="815"/>
      <c r="AG1018" s="5"/>
      <c r="AH1018" s="815"/>
      <c r="AI1018" s="5"/>
      <c r="AJ1018" s="5"/>
      <c r="AK1018" s="5"/>
      <c r="AL1018" s="5"/>
      <c r="AM1018" s="5"/>
      <c r="AN1018" s="5"/>
      <c r="AO1018" s="5"/>
      <c r="AP1018" s="5"/>
      <c r="AQ1018" s="5"/>
      <c r="AR1018" s="5"/>
      <c r="AS1018" s="5"/>
    </row>
    <row r="1019">
      <c r="A1019" s="1298"/>
      <c r="B1019" s="1235"/>
      <c r="C1019" s="1274"/>
      <c r="D1019" s="1274"/>
      <c r="E1019" s="1274"/>
      <c r="F1019" s="815"/>
      <c r="G1019" s="972"/>
      <c r="H1019" s="5"/>
      <c r="I1019" s="5"/>
      <c r="J1019" s="5"/>
      <c r="K1019" s="5"/>
      <c r="L1019" s="815"/>
      <c r="M1019" s="1275"/>
      <c r="N1019" s="815"/>
      <c r="O1019" s="815"/>
      <c r="P1019" s="815"/>
      <c r="Q1019" s="815"/>
      <c r="R1019" s="815"/>
      <c r="S1019" s="815"/>
      <c r="T1019" s="815"/>
      <c r="U1019" s="815"/>
      <c r="V1019" s="815"/>
      <c r="W1019" s="5"/>
      <c r="X1019" s="815"/>
      <c r="Y1019" s="815"/>
      <c r="Z1019" s="815"/>
      <c r="AA1019" s="815"/>
      <c r="AB1019" s="5"/>
      <c r="AC1019" s="5"/>
      <c r="AD1019" s="815"/>
      <c r="AE1019" s="815"/>
      <c r="AF1019" s="815"/>
      <c r="AG1019" s="5"/>
      <c r="AH1019" s="815"/>
      <c r="AI1019" s="5"/>
      <c r="AJ1019" s="5"/>
      <c r="AK1019" s="5"/>
      <c r="AL1019" s="5"/>
      <c r="AM1019" s="5"/>
      <c r="AN1019" s="5"/>
      <c r="AO1019" s="5"/>
      <c r="AP1019" s="5"/>
      <c r="AQ1019" s="5"/>
      <c r="AR1019" s="5"/>
      <c r="AS1019" s="5"/>
    </row>
    <row r="1020">
      <c r="A1020" s="1298"/>
      <c r="B1020" s="1235"/>
      <c r="C1020" s="1274"/>
      <c r="D1020" s="1274"/>
      <c r="E1020" s="1274"/>
      <c r="F1020" s="815"/>
      <c r="G1020" s="972"/>
      <c r="H1020" s="5"/>
      <c r="I1020" s="5"/>
      <c r="J1020" s="5"/>
      <c r="K1020" s="5"/>
      <c r="L1020" s="815"/>
      <c r="M1020" s="1275"/>
      <c r="N1020" s="815"/>
      <c r="O1020" s="815"/>
      <c r="P1020" s="815"/>
      <c r="Q1020" s="815"/>
      <c r="R1020" s="815"/>
      <c r="S1020" s="815"/>
      <c r="T1020" s="815"/>
      <c r="U1020" s="815"/>
      <c r="V1020" s="815"/>
      <c r="W1020" s="5"/>
      <c r="X1020" s="815"/>
      <c r="Y1020" s="815"/>
      <c r="Z1020" s="815"/>
      <c r="AA1020" s="815"/>
      <c r="AB1020" s="5"/>
      <c r="AC1020" s="5"/>
      <c r="AD1020" s="815"/>
      <c r="AE1020" s="815"/>
      <c r="AF1020" s="815"/>
      <c r="AG1020" s="5"/>
      <c r="AH1020" s="815"/>
      <c r="AI1020" s="5"/>
      <c r="AJ1020" s="5"/>
      <c r="AK1020" s="5"/>
      <c r="AL1020" s="5"/>
      <c r="AM1020" s="5"/>
      <c r="AN1020" s="5"/>
      <c r="AO1020" s="5"/>
      <c r="AP1020" s="5"/>
      <c r="AQ1020" s="5"/>
      <c r="AR1020" s="5"/>
      <c r="AS1020" s="5"/>
    </row>
    <row r="1021">
      <c r="A1021" s="1298"/>
      <c r="B1021" s="1235"/>
      <c r="C1021" s="1274"/>
      <c r="D1021" s="1274"/>
      <c r="E1021" s="1274"/>
      <c r="F1021" s="815"/>
      <c r="G1021" s="972"/>
      <c r="H1021" s="5"/>
      <c r="I1021" s="5"/>
      <c r="J1021" s="5"/>
      <c r="K1021" s="5"/>
      <c r="L1021" s="815"/>
      <c r="M1021" s="1275"/>
      <c r="N1021" s="815"/>
      <c r="O1021" s="815"/>
      <c r="P1021" s="815"/>
      <c r="Q1021" s="815"/>
      <c r="R1021" s="815"/>
      <c r="S1021" s="815"/>
      <c r="T1021" s="815"/>
      <c r="U1021" s="815"/>
      <c r="V1021" s="815"/>
      <c r="W1021" s="5"/>
      <c r="X1021" s="815"/>
      <c r="Y1021" s="815"/>
      <c r="Z1021" s="815"/>
      <c r="AA1021" s="815"/>
      <c r="AB1021" s="5"/>
      <c r="AC1021" s="5"/>
      <c r="AD1021" s="815"/>
      <c r="AE1021" s="815"/>
      <c r="AF1021" s="815"/>
      <c r="AG1021" s="5"/>
      <c r="AH1021" s="815"/>
      <c r="AI1021" s="5"/>
      <c r="AJ1021" s="5"/>
      <c r="AK1021" s="5"/>
      <c r="AL1021" s="5"/>
      <c r="AM1021" s="5"/>
      <c r="AN1021" s="5"/>
      <c r="AO1021" s="5"/>
      <c r="AP1021" s="5"/>
      <c r="AQ1021" s="5"/>
      <c r="AR1021" s="5"/>
      <c r="AS1021" s="5"/>
    </row>
    <row r="1022">
      <c r="A1022" s="1298"/>
      <c r="B1022" s="1235"/>
      <c r="C1022" s="1274"/>
      <c r="D1022" s="1274"/>
      <c r="E1022" s="1274"/>
      <c r="F1022" s="815"/>
      <c r="G1022" s="972"/>
      <c r="H1022" s="5"/>
      <c r="I1022" s="5"/>
      <c r="J1022" s="5"/>
      <c r="K1022" s="5"/>
      <c r="L1022" s="815"/>
      <c r="M1022" s="1275"/>
      <c r="N1022" s="815"/>
      <c r="O1022" s="815"/>
      <c r="P1022" s="815"/>
      <c r="Q1022" s="815"/>
      <c r="R1022" s="815"/>
      <c r="S1022" s="815"/>
      <c r="T1022" s="815"/>
      <c r="U1022" s="815"/>
      <c r="V1022" s="815"/>
      <c r="W1022" s="5"/>
      <c r="X1022" s="815"/>
      <c r="Y1022" s="815"/>
      <c r="Z1022" s="815"/>
      <c r="AA1022" s="815"/>
      <c r="AB1022" s="5"/>
      <c r="AC1022" s="5"/>
      <c r="AD1022" s="815"/>
      <c r="AE1022" s="815"/>
      <c r="AF1022" s="815"/>
      <c r="AG1022" s="5"/>
      <c r="AH1022" s="815"/>
      <c r="AI1022" s="5"/>
      <c r="AJ1022" s="5"/>
      <c r="AK1022" s="5"/>
      <c r="AL1022" s="5"/>
      <c r="AM1022" s="5"/>
      <c r="AN1022" s="5"/>
      <c r="AO1022" s="5"/>
      <c r="AP1022" s="5"/>
      <c r="AQ1022" s="5"/>
      <c r="AR1022" s="5"/>
      <c r="AS1022" s="5"/>
    </row>
    <row r="1023">
      <c r="A1023" s="1298"/>
      <c r="B1023" s="1235"/>
      <c r="C1023" s="1274"/>
      <c r="D1023" s="1274"/>
      <c r="E1023" s="1274"/>
      <c r="F1023" s="815"/>
      <c r="G1023" s="972"/>
      <c r="H1023" s="5"/>
      <c r="I1023" s="5"/>
      <c r="J1023" s="5"/>
      <c r="K1023" s="5"/>
      <c r="L1023" s="815"/>
      <c r="M1023" s="1275"/>
      <c r="N1023" s="815"/>
      <c r="O1023" s="815"/>
      <c r="P1023" s="815"/>
      <c r="Q1023" s="815"/>
      <c r="R1023" s="815"/>
      <c r="S1023" s="815"/>
      <c r="T1023" s="815"/>
      <c r="U1023" s="815"/>
      <c r="V1023" s="815"/>
      <c r="W1023" s="5"/>
      <c r="X1023" s="815"/>
      <c r="Y1023" s="815"/>
      <c r="Z1023" s="815"/>
      <c r="AA1023" s="815"/>
      <c r="AB1023" s="5"/>
      <c r="AC1023" s="5"/>
      <c r="AD1023" s="815"/>
      <c r="AE1023" s="815"/>
      <c r="AF1023" s="815"/>
      <c r="AG1023" s="5"/>
      <c r="AH1023" s="815"/>
      <c r="AI1023" s="5"/>
      <c r="AJ1023" s="5"/>
      <c r="AK1023" s="5"/>
      <c r="AL1023" s="5"/>
      <c r="AM1023" s="5"/>
      <c r="AN1023" s="5"/>
      <c r="AO1023" s="5"/>
      <c r="AP1023" s="5"/>
      <c r="AQ1023" s="5"/>
      <c r="AR1023" s="5"/>
      <c r="AS1023" s="5"/>
    </row>
    <row r="1024">
      <c r="A1024" s="1298"/>
      <c r="B1024" s="1235"/>
      <c r="C1024" s="1274"/>
      <c r="D1024" s="1274"/>
      <c r="E1024" s="1274"/>
      <c r="F1024" s="815"/>
      <c r="G1024" s="972"/>
      <c r="H1024" s="5"/>
      <c r="I1024" s="5"/>
      <c r="J1024" s="5"/>
      <c r="K1024" s="5"/>
      <c r="L1024" s="815"/>
      <c r="M1024" s="1275"/>
      <c r="N1024" s="815"/>
      <c r="O1024" s="815"/>
      <c r="P1024" s="815"/>
      <c r="Q1024" s="815"/>
      <c r="R1024" s="815"/>
      <c r="S1024" s="815"/>
      <c r="T1024" s="815"/>
      <c r="U1024" s="815"/>
      <c r="V1024" s="815"/>
      <c r="W1024" s="5"/>
      <c r="X1024" s="815"/>
      <c r="Y1024" s="815"/>
      <c r="Z1024" s="815"/>
      <c r="AA1024" s="815"/>
      <c r="AB1024" s="5"/>
      <c r="AC1024" s="5"/>
      <c r="AD1024" s="815"/>
      <c r="AE1024" s="815"/>
      <c r="AF1024" s="815"/>
      <c r="AG1024" s="5"/>
      <c r="AH1024" s="815"/>
      <c r="AI1024" s="5"/>
      <c r="AJ1024" s="5"/>
      <c r="AK1024" s="5"/>
      <c r="AL1024" s="5"/>
      <c r="AM1024" s="5"/>
      <c r="AN1024" s="5"/>
      <c r="AO1024" s="5"/>
      <c r="AP1024" s="5"/>
      <c r="AQ1024" s="5"/>
      <c r="AR1024" s="5"/>
      <c r="AS1024" s="5"/>
    </row>
    <row r="1025">
      <c r="A1025" s="1298"/>
      <c r="B1025" s="1235"/>
      <c r="C1025" s="1274"/>
      <c r="D1025" s="1274"/>
      <c r="E1025" s="1274"/>
      <c r="F1025" s="815"/>
      <c r="G1025" s="972"/>
      <c r="H1025" s="5"/>
      <c r="I1025" s="5"/>
      <c r="J1025" s="5"/>
      <c r="K1025" s="5"/>
      <c r="L1025" s="815"/>
      <c r="M1025" s="1275"/>
      <c r="N1025" s="815"/>
      <c r="O1025" s="815"/>
      <c r="P1025" s="815"/>
      <c r="Q1025" s="815"/>
      <c r="R1025" s="815"/>
      <c r="S1025" s="815"/>
      <c r="T1025" s="815"/>
      <c r="U1025" s="815"/>
      <c r="V1025" s="815"/>
      <c r="W1025" s="5"/>
      <c r="X1025" s="815"/>
      <c r="Y1025" s="815"/>
      <c r="Z1025" s="815"/>
      <c r="AA1025" s="815"/>
      <c r="AB1025" s="5"/>
      <c r="AC1025" s="5"/>
      <c r="AD1025" s="815"/>
      <c r="AE1025" s="815"/>
      <c r="AF1025" s="815"/>
      <c r="AG1025" s="5"/>
      <c r="AH1025" s="815"/>
      <c r="AI1025" s="5"/>
      <c r="AJ1025" s="5"/>
      <c r="AK1025" s="5"/>
      <c r="AL1025" s="5"/>
      <c r="AM1025" s="5"/>
      <c r="AN1025" s="5"/>
      <c r="AO1025" s="5"/>
      <c r="AP1025" s="5"/>
      <c r="AQ1025" s="5"/>
      <c r="AR1025" s="5"/>
      <c r="AS1025" s="5"/>
    </row>
    <row r="1026">
      <c r="A1026" s="1298"/>
      <c r="B1026" s="1235"/>
      <c r="C1026" s="1274"/>
      <c r="D1026" s="1274"/>
      <c r="E1026" s="1274"/>
      <c r="F1026" s="815"/>
      <c r="G1026" s="972"/>
      <c r="H1026" s="5"/>
      <c r="I1026" s="5"/>
      <c r="J1026" s="5"/>
      <c r="K1026" s="5"/>
      <c r="L1026" s="815"/>
      <c r="M1026" s="1275"/>
      <c r="N1026" s="815"/>
      <c r="O1026" s="815"/>
      <c r="P1026" s="815"/>
      <c r="Q1026" s="815"/>
      <c r="R1026" s="815"/>
      <c r="S1026" s="815"/>
      <c r="T1026" s="815"/>
      <c r="U1026" s="815"/>
      <c r="V1026" s="815"/>
      <c r="W1026" s="5"/>
      <c r="X1026" s="815"/>
      <c r="Y1026" s="815"/>
      <c r="Z1026" s="815"/>
      <c r="AA1026" s="815"/>
      <c r="AB1026" s="5"/>
      <c r="AC1026" s="5"/>
      <c r="AD1026" s="815"/>
      <c r="AE1026" s="815"/>
      <c r="AF1026" s="815"/>
      <c r="AG1026" s="5"/>
      <c r="AH1026" s="815"/>
      <c r="AI1026" s="5"/>
      <c r="AJ1026" s="5"/>
      <c r="AK1026" s="5"/>
      <c r="AL1026" s="5"/>
      <c r="AM1026" s="5"/>
      <c r="AN1026" s="5"/>
      <c r="AO1026" s="5"/>
      <c r="AP1026" s="5"/>
      <c r="AQ1026" s="5"/>
      <c r="AR1026" s="5"/>
      <c r="AS1026" s="5"/>
    </row>
    <row r="1027">
      <c r="A1027" s="1298"/>
      <c r="B1027" s="1235"/>
      <c r="C1027" s="1274"/>
      <c r="D1027" s="1274"/>
      <c r="E1027" s="1274"/>
      <c r="F1027" s="815"/>
      <c r="G1027" s="972"/>
      <c r="H1027" s="5"/>
      <c r="I1027" s="5"/>
      <c r="J1027" s="5"/>
      <c r="K1027" s="5"/>
      <c r="L1027" s="815"/>
      <c r="M1027" s="1275"/>
      <c r="N1027" s="815"/>
      <c r="O1027" s="815"/>
      <c r="P1027" s="815"/>
      <c r="Q1027" s="815"/>
      <c r="R1027" s="815"/>
      <c r="S1027" s="815"/>
      <c r="T1027" s="815"/>
      <c r="U1027" s="815"/>
      <c r="V1027" s="815"/>
      <c r="W1027" s="5"/>
      <c r="X1027" s="815"/>
      <c r="Y1027" s="815"/>
      <c r="Z1027" s="815"/>
      <c r="AA1027" s="815"/>
      <c r="AB1027" s="5"/>
      <c r="AC1027" s="5"/>
      <c r="AD1027" s="815"/>
      <c r="AE1027" s="815"/>
      <c r="AF1027" s="815"/>
      <c r="AG1027" s="5"/>
      <c r="AH1027" s="815"/>
      <c r="AI1027" s="5"/>
      <c r="AJ1027" s="5"/>
      <c r="AK1027" s="5"/>
      <c r="AL1027" s="5"/>
      <c r="AM1027" s="5"/>
      <c r="AN1027" s="5"/>
      <c r="AO1027" s="5"/>
      <c r="AP1027" s="5"/>
      <c r="AQ1027" s="5"/>
      <c r="AR1027" s="5"/>
      <c r="AS1027" s="5"/>
    </row>
    <row r="1028">
      <c r="A1028" s="1298"/>
      <c r="B1028" s="1235"/>
      <c r="C1028" s="1274"/>
      <c r="D1028" s="1274"/>
      <c r="E1028" s="1274"/>
      <c r="F1028" s="815"/>
      <c r="G1028" s="972"/>
      <c r="H1028" s="5"/>
      <c r="I1028" s="5"/>
      <c r="J1028" s="5"/>
      <c r="K1028" s="5"/>
      <c r="L1028" s="815"/>
      <c r="M1028" s="1275"/>
      <c r="N1028" s="815"/>
      <c r="O1028" s="815"/>
      <c r="P1028" s="815"/>
      <c r="Q1028" s="815"/>
      <c r="R1028" s="815"/>
      <c r="S1028" s="815"/>
      <c r="T1028" s="815"/>
      <c r="U1028" s="815"/>
      <c r="V1028" s="815"/>
      <c r="W1028" s="5"/>
      <c r="X1028" s="815"/>
      <c r="Y1028" s="815"/>
      <c r="Z1028" s="815"/>
      <c r="AA1028" s="815"/>
      <c r="AB1028" s="5"/>
      <c r="AC1028" s="5"/>
      <c r="AD1028" s="815"/>
      <c r="AE1028" s="815"/>
      <c r="AF1028" s="815"/>
      <c r="AG1028" s="5"/>
      <c r="AH1028" s="815"/>
      <c r="AI1028" s="5"/>
      <c r="AJ1028" s="5"/>
      <c r="AK1028" s="5"/>
      <c r="AL1028" s="5"/>
      <c r="AM1028" s="5"/>
      <c r="AN1028" s="5"/>
      <c r="AO1028" s="5"/>
      <c r="AP1028" s="5"/>
      <c r="AQ1028" s="5"/>
      <c r="AR1028" s="5"/>
      <c r="AS1028" s="5"/>
    </row>
    <row r="1029">
      <c r="A1029" s="1298"/>
      <c r="B1029" s="1235"/>
      <c r="C1029" s="1274"/>
      <c r="D1029" s="1274"/>
      <c r="E1029" s="1274"/>
      <c r="F1029" s="815"/>
      <c r="G1029" s="972"/>
      <c r="H1029" s="5"/>
      <c r="I1029" s="5"/>
      <c r="J1029" s="5"/>
      <c r="K1029" s="5"/>
      <c r="L1029" s="815"/>
      <c r="M1029" s="1275"/>
      <c r="N1029" s="815"/>
      <c r="O1029" s="815"/>
      <c r="P1029" s="815"/>
      <c r="Q1029" s="815"/>
      <c r="R1029" s="815"/>
      <c r="S1029" s="815"/>
      <c r="T1029" s="815"/>
      <c r="U1029" s="815"/>
      <c r="V1029" s="815"/>
      <c r="W1029" s="5"/>
      <c r="X1029" s="815"/>
      <c r="Y1029" s="815"/>
      <c r="Z1029" s="815"/>
      <c r="AA1029" s="815"/>
      <c r="AB1029" s="5"/>
      <c r="AC1029" s="5"/>
      <c r="AD1029" s="815"/>
      <c r="AE1029" s="815"/>
      <c r="AF1029" s="815"/>
      <c r="AG1029" s="5"/>
      <c r="AH1029" s="815"/>
      <c r="AI1029" s="5"/>
      <c r="AJ1029" s="5"/>
      <c r="AK1029" s="5"/>
      <c r="AL1029" s="5"/>
      <c r="AM1029" s="5"/>
      <c r="AN1029" s="5"/>
      <c r="AO1029" s="5"/>
      <c r="AP1029" s="5"/>
      <c r="AQ1029" s="5"/>
      <c r="AR1029" s="5"/>
      <c r="AS1029" s="5"/>
    </row>
    <row r="1030">
      <c r="A1030" s="1298"/>
      <c r="B1030" s="1235"/>
      <c r="C1030" s="1274"/>
      <c r="D1030" s="1274"/>
      <c r="E1030" s="1274"/>
      <c r="F1030" s="815"/>
      <c r="G1030" s="972"/>
      <c r="H1030" s="5"/>
      <c r="I1030" s="5"/>
      <c r="J1030" s="5"/>
      <c r="K1030" s="5"/>
      <c r="L1030" s="815"/>
      <c r="M1030" s="1275"/>
      <c r="N1030" s="815"/>
      <c r="O1030" s="815"/>
      <c r="P1030" s="815"/>
      <c r="Q1030" s="815"/>
      <c r="R1030" s="815"/>
      <c r="S1030" s="815"/>
      <c r="T1030" s="815"/>
      <c r="U1030" s="815"/>
      <c r="V1030" s="815"/>
      <c r="W1030" s="5"/>
      <c r="X1030" s="815"/>
      <c r="Y1030" s="815"/>
      <c r="Z1030" s="815"/>
      <c r="AA1030" s="815"/>
      <c r="AB1030" s="5"/>
      <c r="AC1030" s="5"/>
      <c r="AD1030" s="815"/>
      <c r="AE1030" s="815"/>
      <c r="AF1030" s="815"/>
      <c r="AG1030" s="5"/>
      <c r="AH1030" s="815"/>
      <c r="AI1030" s="5"/>
      <c r="AJ1030" s="5"/>
      <c r="AK1030" s="5"/>
      <c r="AL1030" s="5"/>
      <c r="AM1030" s="5"/>
      <c r="AN1030" s="5"/>
      <c r="AO1030" s="5"/>
      <c r="AP1030" s="5"/>
      <c r="AQ1030" s="5"/>
      <c r="AR1030" s="5"/>
      <c r="AS1030" s="5"/>
    </row>
    <row r="1031">
      <c r="A1031" s="1298"/>
      <c r="B1031" s="1235"/>
      <c r="C1031" s="1274"/>
      <c r="D1031" s="1274"/>
      <c r="E1031" s="1274"/>
      <c r="F1031" s="815"/>
      <c r="G1031" s="972"/>
      <c r="H1031" s="5"/>
      <c r="I1031" s="5"/>
      <c r="J1031" s="5"/>
      <c r="K1031" s="5"/>
      <c r="L1031" s="815"/>
      <c r="M1031" s="1275"/>
      <c r="N1031" s="815"/>
      <c r="O1031" s="815"/>
      <c r="P1031" s="815"/>
      <c r="Q1031" s="815"/>
      <c r="R1031" s="815"/>
      <c r="S1031" s="815"/>
      <c r="T1031" s="815"/>
      <c r="U1031" s="815"/>
      <c r="V1031" s="815"/>
      <c r="W1031" s="5"/>
      <c r="X1031" s="815"/>
      <c r="Y1031" s="815"/>
      <c r="Z1031" s="815"/>
      <c r="AA1031" s="815"/>
      <c r="AB1031" s="5"/>
      <c r="AC1031" s="5"/>
      <c r="AD1031" s="815"/>
      <c r="AE1031" s="815"/>
      <c r="AF1031" s="815"/>
      <c r="AG1031" s="5"/>
      <c r="AH1031" s="815"/>
      <c r="AI1031" s="5"/>
      <c r="AJ1031" s="5"/>
      <c r="AK1031" s="5"/>
      <c r="AL1031" s="5"/>
      <c r="AM1031" s="5"/>
      <c r="AN1031" s="5"/>
      <c r="AO1031" s="5"/>
      <c r="AP1031" s="5"/>
      <c r="AQ1031" s="5"/>
      <c r="AR1031" s="5"/>
      <c r="AS1031" s="5"/>
    </row>
    <row r="1032">
      <c r="A1032" s="1298"/>
      <c r="B1032" s="1235"/>
      <c r="C1032" s="1274"/>
      <c r="D1032" s="1274"/>
      <c r="E1032" s="1274"/>
      <c r="F1032" s="815"/>
      <c r="G1032" s="972"/>
      <c r="H1032" s="5"/>
      <c r="I1032" s="5"/>
      <c r="J1032" s="5"/>
      <c r="K1032" s="5"/>
      <c r="L1032" s="815"/>
      <c r="M1032" s="1275"/>
      <c r="N1032" s="815"/>
      <c r="O1032" s="815"/>
      <c r="P1032" s="815"/>
      <c r="Q1032" s="815"/>
      <c r="R1032" s="815"/>
      <c r="S1032" s="815"/>
      <c r="T1032" s="815"/>
      <c r="U1032" s="815"/>
      <c r="V1032" s="815"/>
      <c r="W1032" s="5"/>
      <c r="X1032" s="815"/>
      <c r="Y1032" s="815"/>
      <c r="Z1032" s="815"/>
      <c r="AA1032" s="815"/>
      <c r="AB1032" s="5"/>
      <c r="AC1032" s="5"/>
      <c r="AD1032" s="815"/>
      <c r="AE1032" s="815"/>
      <c r="AF1032" s="815"/>
      <c r="AG1032" s="5"/>
      <c r="AH1032" s="815"/>
      <c r="AI1032" s="5"/>
      <c r="AJ1032" s="5"/>
      <c r="AK1032" s="5"/>
      <c r="AL1032" s="5"/>
      <c r="AM1032" s="5"/>
      <c r="AN1032" s="5"/>
      <c r="AO1032" s="5"/>
      <c r="AP1032" s="5"/>
      <c r="AQ1032" s="5"/>
      <c r="AR1032" s="5"/>
      <c r="AS1032" s="5"/>
    </row>
    <row r="1033">
      <c r="A1033" s="1298"/>
      <c r="B1033" s="1235"/>
      <c r="C1033" s="1274"/>
      <c r="D1033" s="1274"/>
      <c r="E1033" s="1274"/>
      <c r="F1033" s="815"/>
      <c r="G1033" s="972"/>
      <c r="H1033" s="5"/>
      <c r="I1033" s="5"/>
      <c r="J1033" s="5"/>
      <c r="K1033" s="5"/>
      <c r="L1033" s="815"/>
      <c r="M1033" s="1275"/>
      <c r="N1033" s="815"/>
      <c r="O1033" s="815"/>
      <c r="P1033" s="815"/>
      <c r="Q1033" s="815"/>
      <c r="R1033" s="815"/>
      <c r="S1033" s="815"/>
      <c r="T1033" s="815"/>
      <c r="U1033" s="815"/>
      <c r="V1033" s="815"/>
      <c r="W1033" s="5"/>
      <c r="X1033" s="815"/>
      <c r="Y1033" s="815"/>
      <c r="Z1033" s="815"/>
      <c r="AA1033" s="815"/>
      <c r="AB1033" s="5"/>
      <c r="AC1033" s="5"/>
      <c r="AD1033" s="815"/>
      <c r="AE1033" s="815"/>
      <c r="AF1033" s="815"/>
      <c r="AG1033" s="5"/>
      <c r="AH1033" s="815"/>
      <c r="AI1033" s="5"/>
      <c r="AJ1033" s="5"/>
      <c r="AK1033" s="5"/>
      <c r="AL1033" s="5"/>
      <c r="AM1033" s="5"/>
      <c r="AN1033" s="5"/>
      <c r="AO1033" s="5"/>
      <c r="AP1033" s="5"/>
      <c r="AQ1033" s="5"/>
      <c r="AR1033" s="5"/>
      <c r="AS1033" s="5"/>
    </row>
    <row r="1034">
      <c r="A1034" s="1298"/>
      <c r="B1034" s="1235"/>
      <c r="C1034" s="1274"/>
      <c r="D1034" s="1274"/>
      <c r="E1034" s="1274"/>
      <c r="F1034" s="815"/>
      <c r="G1034" s="972"/>
      <c r="H1034" s="5"/>
      <c r="I1034" s="5"/>
      <c r="J1034" s="5"/>
      <c r="K1034" s="5"/>
      <c r="L1034" s="815"/>
      <c r="M1034" s="1275"/>
      <c r="N1034" s="815"/>
      <c r="O1034" s="815"/>
      <c r="P1034" s="815"/>
      <c r="Q1034" s="815"/>
      <c r="R1034" s="815"/>
      <c r="S1034" s="815"/>
      <c r="T1034" s="815"/>
      <c r="U1034" s="815"/>
      <c r="V1034" s="815"/>
      <c r="W1034" s="5"/>
      <c r="X1034" s="815"/>
      <c r="Y1034" s="815"/>
      <c r="Z1034" s="815"/>
      <c r="AA1034" s="815"/>
      <c r="AB1034" s="5"/>
      <c r="AC1034" s="5"/>
      <c r="AD1034" s="815"/>
      <c r="AE1034" s="815"/>
      <c r="AF1034" s="815"/>
      <c r="AG1034" s="5"/>
      <c r="AH1034" s="815"/>
      <c r="AI1034" s="5"/>
      <c r="AJ1034" s="5"/>
      <c r="AK1034" s="5"/>
      <c r="AL1034" s="5"/>
      <c r="AM1034" s="5"/>
      <c r="AN1034" s="5"/>
      <c r="AO1034" s="5"/>
      <c r="AP1034" s="5"/>
      <c r="AQ1034" s="5"/>
      <c r="AR1034" s="5"/>
      <c r="AS1034" s="5"/>
    </row>
    <row r="1035">
      <c r="A1035" s="1298"/>
      <c r="B1035" s="1235"/>
      <c r="C1035" s="1274"/>
      <c r="D1035" s="1274"/>
      <c r="E1035" s="1274"/>
      <c r="F1035" s="815"/>
      <c r="G1035" s="972"/>
      <c r="H1035" s="5"/>
      <c r="I1035" s="5"/>
      <c r="J1035" s="5"/>
      <c r="K1035" s="5"/>
      <c r="L1035" s="815"/>
      <c r="M1035" s="1275"/>
      <c r="N1035" s="815"/>
      <c r="O1035" s="815"/>
      <c r="P1035" s="815"/>
      <c r="Q1035" s="815"/>
      <c r="R1035" s="815"/>
      <c r="S1035" s="815"/>
      <c r="T1035" s="815"/>
      <c r="U1035" s="815"/>
      <c r="V1035" s="815"/>
      <c r="W1035" s="5"/>
      <c r="X1035" s="815"/>
      <c r="Y1035" s="815"/>
      <c r="Z1035" s="815"/>
      <c r="AA1035" s="815"/>
      <c r="AB1035" s="5"/>
      <c r="AC1035" s="5"/>
      <c r="AD1035" s="815"/>
      <c r="AE1035" s="815"/>
      <c r="AF1035" s="815"/>
      <c r="AG1035" s="5"/>
      <c r="AH1035" s="815"/>
      <c r="AI1035" s="5"/>
      <c r="AJ1035" s="5"/>
      <c r="AK1035" s="5"/>
      <c r="AL1035" s="5"/>
      <c r="AM1035" s="5"/>
      <c r="AN1035" s="5"/>
      <c r="AO1035" s="5"/>
      <c r="AP1035" s="5"/>
      <c r="AQ1035" s="5"/>
      <c r="AR1035" s="5"/>
      <c r="AS1035" s="5"/>
    </row>
    <row r="1036">
      <c r="A1036" s="1298"/>
      <c r="B1036" s="1235"/>
      <c r="C1036" s="1274"/>
      <c r="D1036" s="1274"/>
      <c r="E1036" s="1274"/>
      <c r="F1036" s="815"/>
      <c r="G1036" s="972"/>
      <c r="H1036" s="5"/>
      <c r="I1036" s="5"/>
      <c r="J1036" s="5"/>
      <c r="K1036" s="5"/>
      <c r="L1036" s="815"/>
      <c r="M1036" s="1275"/>
      <c r="N1036" s="815"/>
      <c r="O1036" s="815"/>
      <c r="P1036" s="815"/>
      <c r="Q1036" s="815"/>
      <c r="R1036" s="815"/>
      <c r="S1036" s="815"/>
      <c r="T1036" s="815"/>
      <c r="U1036" s="815"/>
      <c r="V1036" s="815"/>
      <c r="W1036" s="5"/>
      <c r="X1036" s="815"/>
      <c r="Y1036" s="815"/>
      <c r="Z1036" s="815"/>
      <c r="AA1036" s="815"/>
      <c r="AB1036" s="5"/>
      <c r="AC1036" s="5"/>
      <c r="AD1036" s="815"/>
      <c r="AE1036" s="815"/>
      <c r="AF1036" s="815"/>
      <c r="AG1036" s="5"/>
      <c r="AH1036" s="815"/>
      <c r="AI1036" s="5"/>
      <c r="AJ1036" s="5"/>
      <c r="AK1036" s="5"/>
      <c r="AL1036" s="5"/>
      <c r="AM1036" s="5"/>
      <c r="AN1036" s="5"/>
      <c r="AO1036" s="5"/>
      <c r="AP1036" s="5"/>
      <c r="AQ1036" s="5"/>
      <c r="AR1036" s="5"/>
      <c r="AS1036" s="5"/>
    </row>
    <row r="1037">
      <c r="A1037" s="1298"/>
      <c r="B1037" s="1235"/>
      <c r="C1037" s="1274"/>
      <c r="D1037" s="1274"/>
      <c r="E1037" s="1274"/>
      <c r="F1037" s="815"/>
      <c r="G1037" s="972"/>
      <c r="H1037" s="5"/>
      <c r="I1037" s="5"/>
      <c r="J1037" s="5"/>
      <c r="K1037" s="5"/>
      <c r="L1037" s="815"/>
      <c r="M1037" s="1275"/>
      <c r="N1037" s="815"/>
      <c r="O1037" s="815"/>
      <c r="P1037" s="815"/>
      <c r="Q1037" s="815"/>
      <c r="R1037" s="815"/>
      <c r="S1037" s="815"/>
      <c r="T1037" s="815"/>
      <c r="U1037" s="815"/>
      <c r="V1037" s="815"/>
      <c r="W1037" s="5"/>
      <c r="X1037" s="815"/>
      <c r="Y1037" s="815"/>
      <c r="Z1037" s="815"/>
      <c r="AA1037" s="815"/>
      <c r="AB1037" s="5"/>
      <c r="AC1037" s="5"/>
      <c r="AD1037" s="815"/>
      <c r="AE1037" s="815"/>
      <c r="AF1037" s="815"/>
      <c r="AG1037" s="5"/>
      <c r="AH1037" s="815"/>
      <c r="AI1037" s="5"/>
      <c r="AJ1037" s="5"/>
      <c r="AK1037" s="5"/>
      <c r="AL1037" s="5"/>
      <c r="AM1037" s="5"/>
      <c r="AN1037" s="5"/>
      <c r="AO1037" s="5"/>
      <c r="AP1037" s="5"/>
      <c r="AQ1037" s="5"/>
      <c r="AR1037" s="5"/>
      <c r="AS1037" s="5"/>
    </row>
    <row r="1038">
      <c r="A1038" s="1298"/>
      <c r="B1038" s="1235"/>
      <c r="C1038" s="1274"/>
      <c r="D1038" s="1274"/>
      <c r="E1038" s="1274"/>
      <c r="F1038" s="815"/>
      <c r="G1038" s="972"/>
      <c r="H1038" s="5"/>
      <c r="I1038" s="5"/>
      <c r="J1038" s="5"/>
      <c r="K1038" s="5"/>
      <c r="L1038" s="815"/>
      <c r="M1038" s="1275"/>
      <c r="N1038" s="815"/>
      <c r="O1038" s="815"/>
      <c r="P1038" s="815"/>
      <c r="Q1038" s="815"/>
      <c r="R1038" s="815"/>
      <c r="S1038" s="815"/>
      <c r="T1038" s="815"/>
      <c r="U1038" s="815"/>
      <c r="V1038" s="815"/>
      <c r="W1038" s="5"/>
      <c r="X1038" s="815"/>
      <c r="Y1038" s="815"/>
      <c r="Z1038" s="815"/>
      <c r="AA1038" s="815"/>
      <c r="AB1038" s="5"/>
      <c r="AC1038" s="5"/>
      <c r="AD1038" s="815"/>
      <c r="AE1038" s="815"/>
      <c r="AF1038" s="815"/>
      <c r="AG1038" s="5"/>
      <c r="AH1038" s="815"/>
      <c r="AI1038" s="5"/>
      <c r="AJ1038" s="5"/>
      <c r="AK1038" s="5"/>
      <c r="AL1038" s="5"/>
      <c r="AM1038" s="5"/>
      <c r="AN1038" s="5"/>
      <c r="AO1038" s="5"/>
      <c r="AP1038" s="5"/>
      <c r="AQ1038" s="5"/>
      <c r="AR1038" s="5"/>
      <c r="AS1038" s="5"/>
    </row>
    <row r="1039">
      <c r="A1039" s="1298"/>
      <c r="B1039" s="1235"/>
      <c r="C1039" s="1274"/>
      <c r="D1039" s="1274"/>
      <c r="E1039" s="1274"/>
      <c r="F1039" s="815"/>
      <c r="G1039" s="972"/>
      <c r="H1039" s="5"/>
      <c r="I1039" s="5"/>
      <c r="J1039" s="5"/>
      <c r="K1039" s="5"/>
      <c r="L1039" s="815"/>
      <c r="M1039" s="1275"/>
      <c r="N1039" s="815"/>
      <c r="O1039" s="815"/>
      <c r="P1039" s="815"/>
      <c r="Q1039" s="815"/>
      <c r="R1039" s="815"/>
      <c r="S1039" s="815"/>
      <c r="T1039" s="815"/>
      <c r="U1039" s="815"/>
      <c r="V1039" s="815"/>
      <c r="W1039" s="5"/>
      <c r="X1039" s="815"/>
      <c r="Y1039" s="815"/>
      <c r="Z1039" s="815"/>
      <c r="AA1039" s="815"/>
      <c r="AB1039" s="5"/>
      <c r="AC1039" s="5"/>
      <c r="AD1039" s="815"/>
      <c r="AE1039" s="815"/>
      <c r="AF1039" s="815"/>
      <c r="AG1039" s="5"/>
      <c r="AH1039" s="815"/>
      <c r="AI1039" s="5"/>
      <c r="AJ1039" s="5"/>
      <c r="AK1039" s="5"/>
      <c r="AL1039" s="5"/>
      <c r="AM1039" s="5"/>
      <c r="AN1039" s="5"/>
      <c r="AO1039" s="5"/>
      <c r="AP1039" s="5"/>
      <c r="AQ1039" s="5"/>
      <c r="AR1039" s="5"/>
      <c r="AS1039" s="5"/>
    </row>
    <row r="1040">
      <c r="A1040" s="1298"/>
      <c r="B1040" s="1235"/>
      <c r="C1040" s="1274"/>
      <c r="D1040" s="1274"/>
      <c r="E1040" s="1274"/>
      <c r="F1040" s="815"/>
      <c r="G1040" s="972"/>
      <c r="H1040" s="5"/>
      <c r="I1040" s="5"/>
      <c r="J1040" s="5"/>
      <c r="K1040" s="5"/>
      <c r="L1040" s="815"/>
      <c r="M1040" s="1275"/>
      <c r="N1040" s="815"/>
      <c r="O1040" s="815"/>
      <c r="P1040" s="815"/>
      <c r="Q1040" s="815"/>
      <c r="R1040" s="815"/>
      <c r="S1040" s="815"/>
      <c r="T1040" s="815"/>
      <c r="U1040" s="815"/>
      <c r="V1040" s="815"/>
      <c r="W1040" s="5"/>
      <c r="X1040" s="815"/>
      <c r="Y1040" s="815"/>
      <c r="Z1040" s="815"/>
      <c r="AA1040" s="815"/>
      <c r="AB1040" s="5"/>
      <c r="AC1040" s="5"/>
      <c r="AD1040" s="815"/>
      <c r="AE1040" s="815"/>
      <c r="AF1040" s="815"/>
      <c r="AG1040" s="5"/>
      <c r="AH1040" s="815"/>
      <c r="AI1040" s="5"/>
      <c r="AJ1040" s="5"/>
      <c r="AK1040" s="5"/>
      <c r="AL1040" s="5"/>
      <c r="AM1040" s="5"/>
      <c r="AN1040" s="5"/>
      <c r="AO1040" s="5"/>
      <c r="AP1040" s="5"/>
      <c r="AQ1040" s="5"/>
      <c r="AR1040" s="5"/>
      <c r="AS1040" s="5"/>
    </row>
    <row r="1041">
      <c r="A1041" s="1298"/>
      <c r="B1041" s="1235"/>
      <c r="C1041" s="1274"/>
      <c r="D1041" s="1274"/>
      <c r="E1041" s="1274"/>
      <c r="F1041" s="815"/>
      <c r="G1041" s="972"/>
      <c r="H1041" s="5"/>
      <c r="I1041" s="5"/>
      <c r="J1041" s="5"/>
      <c r="K1041" s="5"/>
      <c r="L1041" s="815"/>
      <c r="M1041" s="1275"/>
      <c r="N1041" s="815"/>
      <c r="O1041" s="815"/>
      <c r="P1041" s="815"/>
      <c r="Q1041" s="815"/>
      <c r="R1041" s="815"/>
      <c r="S1041" s="815"/>
      <c r="T1041" s="815"/>
      <c r="U1041" s="815"/>
      <c r="V1041" s="815"/>
      <c r="W1041" s="5"/>
      <c r="X1041" s="815"/>
      <c r="Y1041" s="815"/>
      <c r="Z1041" s="815"/>
      <c r="AA1041" s="815"/>
      <c r="AB1041" s="5"/>
      <c r="AC1041" s="5"/>
      <c r="AD1041" s="815"/>
      <c r="AE1041" s="815"/>
      <c r="AF1041" s="815"/>
      <c r="AG1041" s="5"/>
      <c r="AH1041" s="815"/>
      <c r="AI1041" s="5"/>
      <c r="AJ1041" s="5"/>
      <c r="AK1041" s="5"/>
      <c r="AL1041" s="5"/>
      <c r="AM1041" s="5"/>
      <c r="AN1041" s="5"/>
      <c r="AO1041" s="5"/>
      <c r="AP1041" s="5"/>
      <c r="AQ1041" s="5"/>
      <c r="AR1041" s="5"/>
      <c r="AS1041" s="5"/>
    </row>
    <row r="1042">
      <c r="A1042" s="1298"/>
      <c r="B1042" s="1235"/>
      <c r="C1042" s="1274"/>
      <c r="D1042" s="1274"/>
      <c r="E1042" s="1274"/>
      <c r="F1042" s="815"/>
      <c r="G1042" s="972"/>
      <c r="H1042" s="5"/>
      <c r="I1042" s="5"/>
      <c r="J1042" s="5"/>
      <c r="K1042" s="5"/>
      <c r="L1042" s="815"/>
      <c r="M1042" s="1275"/>
      <c r="N1042" s="815"/>
      <c r="O1042" s="815"/>
      <c r="P1042" s="815"/>
      <c r="Q1042" s="815"/>
      <c r="R1042" s="815"/>
      <c r="S1042" s="815"/>
      <c r="T1042" s="815"/>
      <c r="U1042" s="815"/>
      <c r="V1042" s="815"/>
      <c r="W1042" s="5"/>
      <c r="X1042" s="815"/>
      <c r="Y1042" s="815"/>
      <c r="Z1042" s="815"/>
      <c r="AA1042" s="815"/>
      <c r="AB1042" s="5"/>
      <c r="AC1042" s="5"/>
      <c r="AD1042" s="815"/>
      <c r="AE1042" s="815"/>
      <c r="AF1042" s="815"/>
      <c r="AG1042" s="5"/>
      <c r="AH1042" s="815"/>
      <c r="AI1042" s="5"/>
      <c r="AJ1042" s="5"/>
      <c r="AK1042" s="5"/>
      <c r="AL1042" s="5"/>
      <c r="AM1042" s="5"/>
      <c r="AN1042" s="5"/>
      <c r="AO1042" s="5"/>
      <c r="AP1042" s="5"/>
      <c r="AQ1042" s="5"/>
      <c r="AR1042" s="5"/>
      <c r="AS1042" s="5"/>
    </row>
    <row r="1043">
      <c r="A1043" s="1298"/>
      <c r="B1043" s="1235"/>
      <c r="C1043" s="1274"/>
      <c r="D1043" s="1274"/>
      <c r="E1043" s="1274"/>
      <c r="F1043" s="815"/>
      <c r="G1043" s="972"/>
      <c r="H1043" s="5"/>
      <c r="I1043" s="5"/>
      <c r="J1043" s="5"/>
      <c r="K1043" s="5"/>
      <c r="L1043" s="815"/>
      <c r="M1043" s="1275"/>
      <c r="N1043" s="815"/>
      <c r="O1043" s="815"/>
      <c r="P1043" s="815"/>
      <c r="Q1043" s="815"/>
      <c r="R1043" s="815"/>
      <c r="S1043" s="815"/>
      <c r="T1043" s="815"/>
      <c r="U1043" s="815"/>
      <c r="V1043" s="815"/>
      <c r="W1043" s="5"/>
      <c r="X1043" s="815"/>
      <c r="Y1043" s="815"/>
      <c r="Z1043" s="815"/>
      <c r="AA1043" s="815"/>
      <c r="AB1043" s="5"/>
      <c r="AC1043" s="5"/>
      <c r="AD1043" s="815"/>
      <c r="AE1043" s="815"/>
      <c r="AF1043" s="815"/>
      <c r="AG1043" s="5"/>
      <c r="AH1043" s="815"/>
      <c r="AI1043" s="5"/>
      <c r="AJ1043" s="5"/>
      <c r="AK1043" s="5"/>
      <c r="AL1043" s="5"/>
      <c r="AM1043" s="5"/>
      <c r="AN1043" s="5"/>
      <c r="AO1043" s="5"/>
      <c r="AP1043" s="5"/>
      <c r="AQ1043" s="5"/>
      <c r="AR1043" s="5"/>
      <c r="AS1043" s="5"/>
    </row>
    <row r="1044">
      <c r="A1044" s="1298"/>
      <c r="B1044" s="1235"/>
      <c r="C1044" s="1274"/>
      <c r="D1044" s="1274"/>
      <c r="E1044" s="1274"/>
      <c r="F1044" s="815"/>
      <c r="G1044" s="972"/>
      <c r="H1044" s="5"/>
      <c r="I1044" s="5"/>
      <c r="J1044" s="5"/>
      <c r="K1044" s="5"/>
      <c r="L1044" s="815"/>
      <c r="M1044" s="1275"/>
      <c r="N1044" s="815"/>
      <c r="O1044" s="815"/>
      <c r="P1044" s="815"/>
      <c r="Q1044" s="815"/>
      <c r="R1044" s="815"/>
      <c r="S1044" s="815"/>
      <c r="T1044" s="815"/>
      <c r="U1044" s="815"/>
      <c r="V1044" s="815"/>
      <c r="W1044" s="5"/>
      <c r="X1044" s="815"/>
      <c r="Y1044" s="815"/>
      <c r="Z1044" s="815"/>
      <c r="AA1044" s="815"/>
      <c r="AB1044" s="5"/>
      <c r="AC1044" s="5"/>
      <c r="AD1044" s="815"/>
      <c r="AE1044" s="815"/>
      <c r="AF1044" s="815"/>
      <c r="AG1044" s="5"/>
      <c r="AH1044" s="815"/>
      <c r="AI1044" s="5"/>
      <c r="AJ1044" s="5"/>
      <c r="AK1044" s="5"/>
      <c r="AL1044" s="5"/>
      <c r="AM1044" s="5"/>
      <c r="AN1044" s="5"/>
      <c r="AO1044" s="5"/>
      <c r="AP1044" s="5"/>
      <c r="AQ1044" s="5"/>
      <c r="AR1044" s="5"/>
      <c r="AS1044" s="5"/>
    </row>
    <row r="1045">
      <c r="A1045" s="1298"/>
      <c r="B1045" s="1235"/>
      <c r="C1045" s="1274"/>
      <c r="D1045" s="1274"/>
      <c r="E1045" s="1274"/>
      <c r="F1045" s="815"/>
      <c r="G1045" s="972"/>
      <c r="H1045" s="5"/>
      <c r="I1045" s="5"/>
      <c r="J1045" s="5"/>
      <c r="K1045" s="5"/>
      <c r="L1045" s="815"/>
      <c r="M1045" s="1275"/>
      <c r="N1045" s="815"/>
      <c r="O1045" s="815"/>
      <c r="P1045" s="815"/>
      <c r="Q1045" s="815"/>
      <c r="R1045" s="815"/>
      <c r="S1045" s="815"/>
      <c r="T1045" s="815"/>
      <c r="U1045" s="815"/>
      <c r="V1045" s="815"/>
      <c r="W1045" s="5"/>
      <c r="X1045" s="815"/>
      <c r="Y1045" s="815"/>
      <c r="Z1045" s="815"/>
      <c r="AA1045" s="815"/>
      <c r="AB1045" s="5"/>
      <c r="AC1045" s="5"/>
      <c r="AD1045" s="815"/>
      <c r="AE1045" s="815"/>
      <c r="AF1045" s="815"/>
      <c r="AG1045" s="5"/>
      <c r="AH1045" s="815"/>
      <c r="AI1045" s="5"/>
      <c r="AJ1045" s="5"/>
      <c r="AK1045" s="5"/>
      <c r="AL1045" s="5"/>
      <c r="AM1045" s="5"/>
      <c r="AN1045" s="5"/>
      <c r="AO1045" s="5"/>
      <c r="AP1045" s="5"/>
      <c r="AQ1045" s="5"/>
      <c r="AR1045" s="5"/>
      <c r="AS1045" s="5"/>
    </row>
    <row r="1046">
      <c r="A1046" s="1298"/>
      <c r="B1046" s="1235"/>
      <c r="C1046" s="1274"/>
      <c r="D1046" s="1274"/>
      <c r="E1046" s="1274"/>
      <c r="F1046" s="815"/>
      <c r="G1046" s="972"/>
      <c r="H1046" s="5"/>
      <c r="I1046" s="5"/>
      <c r="J1046" s="5"/>
      <c r="K1046" s="5"/>
      <c r="L1046" s="815"/>
      <c r="M1046" s="1275"/>
      <c r="N1046" s="815"/>
      <c r="O1046" s="815"/>
      <c r="P1046" s="815"/>
      <c r="Q1046" s="815"/>
      <c r="R1046" s="815"/>
      <c r="S1046" s="815"/>
      <c r="T1046" s="815"/>
      <c r="U1046" s="815"/>
      <c r="V1046" s="815"/>
      <c r="W1046" s="5"/>
      <c r="X1046" s="815"/>
      <c r="Y1046" s="815"/>
      <c r="Z1046" s="815"/>
      <c r="AA1046" s="815"/>
      <c r="AB1046" s="5"/>
      <c r="AC1046" s="5"/>
      <c r="AD1046" s="815"/>
      <c r="AE1046" s="815"/>
      <c r="AF1046" s="815"/>
      <c r="AG1046" s="5"/>
      <c r="AH1046" s="815"/>
      <c r="AI1046" s="5"/>
      <c r="AJ1046" s="5"/>
      <c r="AK1046" s="5"/>
      <c r="AL1046" s="5"/>
      <c r="AM1046" s="5"/>
      <c r="AN1046" s="5"/>
      <c r="AO1046" s="5"/>
      <c r="AP1046" s="5"/>
      <c r="AQ1046" s="5"/>
      <c r="AR1046" s="5"/>
      <c r="AS1046" s="5"/>
    </row>
    <row r="1047">
      <c r="A1047" s="1298"/>
      <c r="B1047" s="1235"/>
      <c r="C1047" s="1274"/>
      <c r="D1047" s="1274"/>
      <c r="E1047" s="1274"/>
      <c r="F1047" s="815"/>
      <c r="G1047" s="972"/>
      <c r="H1047" s="5"/>
      <c r="I1047" s="5"/>
      <c r="J1047" s="5"/>
      <c r="K1047" s="5"/>
      <c r="L1047" s="815"/>
      <c r="M1047" s="1275"/>
      <c r="N1047" s="815"/>
      <c r="O1047" s="815"/>
      <c r="P1047" s="815"/>
      <c r="Q1047" s="815"/>
      <c r="R1047" s="815"/>
      <c r="S1047" s="815"/>
      <c r="T1047" s="815"/>
      <c r="U1047" s="815"/>
      <c r="V1047" s="815"/>
      <c r="W1047" s="5"/>
      <c r="X1047" s="815"/>
      <c r="Y1047" s="815"/>
      <c r="Z1047" s="815"/>
      <c r="AA1047" s="815"/>
      <c r="AB1047" s="5"/>
      <c r="AC1047" s="5"/>
      <c r="AD1047" s="815"/>
      <c r="AE1047" s="815"/>
      <c r="AF1047" s="815"/>
      <c r="AG1047" s="5"/>
      <c r="AH1047" s="815"/>
      <c r="AI1047" s="5"/>
      <c r="AJ1047" s="5"/>
      <c r="AK1047" s="5"/>
      <c r="AL1047" s="5"/>
      <c r="AM1047" s="5"/>
      <c r="AN1047" s="5"/>
      <c r="AO1047" s="5"/>
      <c r="AP1047" s="5"/>
      <c r="AQ1047" s="5"/>
      <c r="AR1047" s="5"/>
      <c r="AS1047" s="5"/>
    </row>
    <row r="1048">
      <c r="A1048" s="1298"/>
      <c r="B1048" s="1235"/>
      <c r="C1048" s="1274"/>
      <c r="D1048" s="1274"/>
      <c r="E1048" s="1274"/>
      <c r="F1048" s="815"/>
      <c r="G1048" s="972"/>
      <c r="H1048" s="5"/>
      <c r="I1048" s="5"/>
      <c r="J1048" s="5"/>
      <c r="K1048" s="5"/>
      <c r="L1048" s="815"/>
      <c r="M1048" s="1275"/>
      <c r="N1048" s="815"/>
      <c r="O1048" s="815"/>
      <c r="P1048" s="815"/>
      <c r="Q1048" s="815"/>
      <c r="R1048" s="815"/>
      <c r="S1048" s="815"/>
      <c r="T1048" s="815"/>
      <c r="U1048" s="815"/>
      <c r="V1048" s="815"/>
      <c r="W1048" s="5"/>
      <c r="X1048" s="815"/>
      <c r="Y1048" s="815"/>
      <c r="Z1048" s="815"/>
      <c r="AA1048" s="815"/>
      <c r="AB1048" s="5"/>
      <c r="AC1048" s="5"/>
      <c r="AD1048" s="815"/>
      <c r="AE1048" s="815"/>
      <c r="AF1048" s="815"/>
      <c r="AG1048" s="5"/>
      <c r="AH1048" s="815"/>
      <c r="AI1048" s="5"/>
      <c r="AJ1048" s="5"/>
      <c r="AK1048" s="5"/>
      <c r="AL1048" s="5"/>
      <c r="AM1048" s="5"/>
      <c r="AN1048" s="5"/>
      <c r="AO1048" s="5"/>
      <c r="AP1048" s="5"/>
      <c r="AQ1048" s="5"/>
      <c r="AR1048" s="5"/>
      <c r="AS1048" s="5"/>
    </row>
    <row r="1049">
      <c r="A1049" s="1298"/>
      <c r="B1049" s="1235"/>
      <c r="C1049" s="1274"/>
      <c r="D1049" s="1274"/>
      <c r="E1049" s="1274"/>
      <c r="F1049" s="815"/>
      <c r="G1049" s="972"/>
      <c r="H1049" s="5"/>
      <c r="I1049" s="5"/>
      <c r="J1049" s="5"/>
      <c r="K1049" s="5"/>
      <c r="L1049" s="815"/>
      <c r="M1049" s="1275"/>
      <c r="N1049" s="815"/>
      <c r="O1049" s="815"/>
      <c r="P1049" s="815"/>
      <c r="Q1049" s="815"/>
      <c r="R1049" s="815"/>
      <c r="S1049" s="815"/>
      <c r="T1049" s="815"/>
      <c r="U1049" s="815"/>
      <c r="V1049" s="815"/>
      <c r="W1049" s="5"/>
      <c r="X1049" s="815"/>
      <c r="Y1049" s="815"/>
      <c r="Z1049" s="815"/>
      <c r="AA1049" s="815"/>
      <c r="AB1049" s="5"/>
      <c r="AC1049" s="5"/>
      <c r="AD1049" s="815"/>
      <c r="AE1049" s="815"/>
      <c r="AF1049" s="815"/>
      <c r="AG1049" s="5"/>
      <c r="AH1049" s="815"/>
      <c r="AI1049" s="5"/>
      <c r="AJ1049" s="5"/>
      <c r="AK1049" s="5"/>
      <c r="AL1049" s="5"/>
      <c r="AM1049" s="5"/>
      <c r="AN1049" s="5"/>
      <c r="AO1049" s="5"/>
      <c r="AP1049" s="5"/>
      <c r="AQ1049" s="5"/>
      <c r="AR1049" s="5"/>
      <c r="AS1049" s="5"/>
    </row>
    <row r="1050">
      <c r="A1050" s="1298"/>
      <c r="B1050" s="1235"/>
      <c r="C1050" s="1274"/>
      <c r="D1050" s="1274"/>
      <c r="E1050" s="1274"/>
      <c r="F1050" s="815"/>
      <c r="G1050" s="972"/>
      <c r="H1050" s="5"/>
      <c r="I1050" s="5"/>
      <c r="J1050" s="5"/>
      <c r="K1050" s="5"/>
      <c r="L1050" s="815"/>
      <c r="M1050" s="1275"/>
      <c r="N1050" s="815"/>
      <c r="O1050" s="815"/>
      <c r="P1050" s="815"/>
      <c r="Q1050" s="815"/>
      <c r="R1050" s="815"/>
      <c r="S1050" s="815"/>
      <c r="T1050" s="815"/>
      <c r="U1050" s="815"/>
      <c r="V1050" s="815"/>
      <c r="W1050" s="5"/>
      <c r="X1050" s="815"/>
      <c r="Y1050" s="815"/>
      <c r="Z1050" s="815"/>
      <c r="AA1050" s="815"/>
      <c r="AB1050" s="5"/>
      <c r="AC1050" s="5"/>
      <c r="AD1050" s="815"/>
      <c r="AE1050" s="815"/>
      <c r="AF1050" s="815"/>
      <c r="AG1050" s="5"/>
      <c r="AH1050" s="815"/>
      <c r="AI1050" s="5"/>
      <c r="AJ1050" s="5"/>
      <c r="AK1050" s="5"/>
      <c r="AL1050" s="5"/>
      <c r="AM1050" s="5"/>
      <c r="AN1050" s="5"/>
      <c r="AO1050" s="5"/>
      <c r="AP1050" s="5"/>
      <c r="AQ1050" s="5"/>
      <c r="AR1050" s="5"/>
      <c r="AS1050" s="5"/>
    </row>
    <row r="1051">
      <c r="A1051" s="1298"/>
      <c r="B1051" s="1235"/>
      <c r="C1051" s="1274"/>
      <c r="D1051" s="1274"/>
      <c r="E1051" s="1274"/>
      <c r="F1051" s="815"/>
      <c r="G1051" s="972"/>
      <c r="H1051" s="5"/>
      <c r="I1051" s="5"/>
      <c r="J1051" s="5"/>
      <c r="K1051" s="5"/>
      <c r="L1051" s="815"/>
      <c r="M1051" s="1275"/>
      <c r="N1051" s="815"/>
      <c r="O1051" s="815"/>
      <c r="P1051" s="815"/>
      <c r="Q1051" s="815"/>
      <c r="R1051" s="815"/>
      <c r="S1051" s="815"/>
      <c r="T1051" s="815"/>
      <c r="U1051" s="815"/>
      <c r="V1051" s="815"/>
      <c r="W1051" s="5"/>
      <c r="X1051" s="815"/>
      <c r="Y1051" s="815"/>
      <c r="Z1051" s="815"/>
      <c r="AA1051" s="815"/>
      <c r="AB1051" s="5"/>
      <c r="AC1051" s="5"/>
      <c r="AD1051" s="815"/>
      <c r="AE1051" s="815"/>
      <c r="AF1051" s="815"/>
      <c r="AG1051" s="5"/>
      <c r="AH1051" s="815"/>
      <c r="AI1051" s="5"/>
      <c r="AJ1051" s="5"/>
      <c r="AK1051" s="5"/>
      <c r="AL1051" s="5"/>
      <c r="AM1051" s="5"/>
      <c r="AN1051" s="5"/>
      <c r="AO1051" s="5"/>
      <c r="AP1051" s="5"/>
      <c r="AQ1051" s="5"/>
      <c r="AR1051" s="5"/>
      <c r="AS1051" s="5"/>
    </row>
    <row r="1052">
      <c r="A1052" s="1298"/>
      <c r="B1052" s="1235"/>
      <c r="C1052" s="1274"/>
      <c r="D1052" s="1274"/>
      <c r="E1052" s="1274"/>
      <c r="F1052" s="815"/>
      <c r="G1052" s="972"/>
      <c r="H1052" s="5"/>
      <c r="I1052" s="5"/>
      <c r="J1052" s="5"/>
      <c r="K1052" s="5"/>
      <c r="L1052" s="815"/>
      <c r="M1052" s="1275"/>
      <c r="N1052" s="815"/>
      <c r="O1052" s="815"/>
      <c r="P1052" s="815"/>
      <c r="Q1052" s="815"/>
      <c r="R1052" s="815"/>
      <c r="S1052" s="815"/>
      <c r="T1052" s="815"/>
      <c r="U1052" s="815"/>
      <c r="V1052" s="815"/>
      <c r="W1052" s="5"/>
      <c r="X1052" s="815"/>
      <c r="Y1052" s="815"/>
      <c r="Z1052" s="815"/>
      <c r="AA1052" s="815"/>
      <c r="AB1052" s="5"/>
      <c r="AC1052" s="5"/>
      <c r="AD1052" s="815"/>
      <c r="AE1052" s="815"/>
      <c r="AF1052" s="815"/>
      <c r="AG1052" s="5"/>
      <c r="AH1052" s="815"/>
      <c r="AI1052" s="5"/>
      <c r="AJ1052" s="5"/>
      <c r="AK1052" s="5"/>
      <c r="AL1052" s="5"/>
      <c r="AM1052" s="5"/>
      <c r="AN1052" s="5"/>
      <c r="AO1052" s="5"/>
      <c r="AP1052" s="5"/>
      <c r="AQ1052" s="5"/>
      <c r="AR1052" s="5"/>
      <c r="AS1052" s="5"/>
    </row>
    <row r="1053">
      <c r="A1053" s="1298"/>
      <c r="B1053" s="1235"/>
      <c r="C1053" s="1274"/>
      <c r="D1053" s="1274"/>
      <c r="E1053" s="1274"/>
      <c r="F1053" s="815"/>
      <c r="G1053" s="972"/>
      <c r="H1053" s="5"/>
      <c r="I1053" s="5"/>
      <c r="J1053" s="5"/>
      <c r="K1053" s="5"/>
      <c r="L1053" s="815"/>
      <c r="M1053" s="1275"/>
      <c r="N1053" s="815"/>
      <c r="O1053" s="815"/>
      <c r="P1053" s="815"/>
      <c r="Q1053" s="815"/>
      <c r="R1053" s="815"/>
      <c r="S1053" s="815"/>
      <c r="T1053" s="815"/>
      <c r="U1053" s="815"/>
      <c r="V1053" s="815"/>
      <c r="W1053" s="5"/>
      <c r="X1053" s="815"/>
      <c r="Y1053" s="815"/>
      <c r="Z1053" s="815"/>
      <c r="AA1053" s="815"/>
      <c r="AB1053" s="5"/>
      <c r="AC1053" s="5"/>
      <c r="AD1053" s="815"/>
      <c r="AE1053" s="815"/>
      <c r="AF1053" s="815"/>
      <c r="AG1053" s="5"/>
      <c r="AH1053" s="815"/>
      <c r="AI1053" s="5"/>
      <c r="AJ1053" s="5"/>
      <c r="AK1053" s="5"/>
      <c r="AL1053" s="5"/>
      <c r="AM1053" s="5"/>
      <c r="AN1053" s="5"/>
      <c r="AO1053" s="5"/>
      <c r="AP1053" s="5"/>
      <c r="AQ1053" s="5"/>
      <c r="AR1053" s="5"/>
      <c r="AS1053" s="5"/>
    </row>
    <row r="1054">
      <c r="A1054" s="1298"/>
      <c r="B1054" s="1235"/>
      <c r="C1054" s="1274"/>
      <c r="D1054" s="1274"/>
      <c r="E1054" s="1274"/>
      <c r="F1054" s="815"/>
      <c r="G1054" s="972"/>
      <c r="H1054" s="5"/>
      <c r="I1054" s="5"/>
      <c r="J1054" s="5"/>
      <c r="K1054" s="5"/>
      <c r="L1054" s="815"/>
      <c r="M1054" s="1275"/>
      <c r="N1054" s="815"/>
      <c r="O1054" s="815"/>
      <c r="P1054" s="815"/>
      <c r="Q1054" s="815"/>
      <c r="R1054" s="815"/>
      <c r="S1054" s="815"/>
      <c r="T1054" s="815"/>
      <c r="U1054" s="815"/>
      <c r="V1054" s="815"/>
      <c r="W1054" s="5"/>
      <c r="X1054" s="815"/>
      <c r="Y1054" s="815"/>
      <c r="Z1054" s="815"/>
      <c r="AA1054" s="815"/>
      <c r="AB1054" s="5"/>
      <c r="AC1054" s="5"/>
      <c r="AD1054" s="815"/>
      <c r="AE1054" s="815"/>
      <c r="AF1054" s="815"/>
      <c r="AG1054" s="5"/>
      <c r="AH1054" s="815"/>
      <c r="AI1054" s="5"/>
      <c r="AJ1054" s="5"/>
      <c r="AK1054" s="5"/>
      <c r="AL1054" s="5"/>
      <c r="AM1054" s="5"/>
      <c r="AN1054" s="5"/>
      <c r="AO1054" s="5"/>
      <c r="AP1054" s="5"/>
      <c r="AQ1054" s="5"/>
      <c r="AR1054" s="5"/>
      <c r="AS1054" s="5"/>
    </row>
    <row r="1055">
      <c r="A1055" s="1298"/>
      <c r="B1055" s="1235"/>
      <c r="C1055" s="1274"/>
      <c r="D1055" s="1274"/>
      <c r="E1055" s="1274"/>
      <c r="F1055" s="815"/>
      <c r="G1055" s="972"/>
      <c r="H1055" s="5"/>
      <c r="I1055" s="5"/>
      <c r="J1055" s="5"/>
      <c r="K1055" s="5"/>
      <c r="L1055" s="815"/>
      <c r="M1055" s="1275"/>
      <c r="N1055" s="815"/>
      <c r="O1055" s="815"/>
      <c r="P1055" s="815"/>
      <c r="Q1055" s="815"/>
      <c r="R1055" s="815"/>
      <c r="S1055" s="815"/>
      <c r="T1055" s="815"/>
      <c r="U1055" s="815"/>
      <c r="V1055" s="815"/>
      <c r="W1055" s="5"/>
      <c r="X1055" s="815"/>
      <c r="Y1055" s="815"/>
      <c r="Z1055" s="815"/>
      <c r="AA1055" s="815"/>
      <c r="AB1055" s="5"/>
      <c r="AC1055" s="5"/>
      <c r="AD1055" s="815"/>
      <c r="AE1055" s="815"/>
      <c r="AF1055" s="815"/>
      <c r="AG1055" s="5"/>
      <c r="AH1055" s="815"/>
      <c r="AI1055" s="5"/>
      <c r="AJ1055" s="5"/>
      <c r="AK1055" s="5"/>
      <c r="AL1055" s="5"/>
      <c r="AM1055" s="5"/>
      <c r="AN1055" s="5"/>
      <c r="AO1055" s="5"/>
      <c r="AP1055" s="5"/>
      <c r="AQ1055" s="5"/>
      <c r="AR1055" s="5"/>
      <c r="AS1055" s="5"/>
    </row>
    <row r="1056">
      <c r="A1056" s="1298"/>
      <c r="B1056" s="1235"/>
      <c r="C1056" s="1274"/>
      <c r="D1056" s="1274"/>
      <c r="E1056" s="1274"/>
      <c r="F1056" s="815"/>
      <c r="G1056" s="972"/>
      <c r="H1056" s="5"/>
      <c r="I1056" s="5"/>
      <c r="J1056" s="5"/>
      <c r="K1056" s="5"/>
      <c r="L1056" s="815"/>
      <c r="M1056" s="1275"/>
      <c r="N1056" s="815"/>
      <c r="O1056" s="815"/>
      <c r="P1056" s="815"/>
      <c r="Q1056" s="815"/>
      <c r="R1056" s="815"/>
      <c r="S1056" s="815"/>
      <c r="T1056" s="815"/>
      <c r="U1056" s="815"/>
      <c r="V1056" s="815"/>
      <c r="W1056" s="5"/>
      <c r="X1056" s="815"/>
      <c r="Y1056" s="815"/>
      <c r="Z1056" s="815"/>
      <c r="AA1056" s="815"/>
      <c r="AB1056" s="5"/>
      <c r="AC1056" s="5"/>
      <c r="AD1056" s="815"/>
      <c r="AE1056" s="815"/>
      <c r="AF1056" s="815"/>
      <c r="AG1056" s="5"/>
      <c r="AH1056" s="815"/>
      <c r="AI1056" s="5"/>
      <c r="AJ1056" s="5"/>
      <c r="AK1056" s="5"/>
      <c r="AL1056" s="5"/>
      <c r="AM1056" s="5"/>
      <c r="AN1056" s="5"/>
      <c r="AO1056" s="5"/>
      <c r="AP1056" s="5"/>
      <c r="AQ1056" s="5"/>
      <c r="AR1056" s="5"/>
      <c r="AS1056" s="5"/>
    </row>
    <row r="1057">
      <c r="A1057" s="1298"/>
      <c r="B1057" s="1235"/>
      <c r="C1057" s="1274"/>
      <c r="D1057" s="1274"/>
      <c r="E1057" s="1274"/>
      <c r="F1057" s="815"/>
      <c r="G1057" s="972"/>
      <c r="H1057" s="5"/>
      <c r="I1057" s="5"/>
      <c r="J1057" s="5"/>
      <c r="K1057" s="5"/>
      <c r="L1057" s="815"/>
      <c r="M1057" s="1275"/>
      <c r="N1057" s="815"/>
      <c r="O1057" s="815"/>
      <c r="P1057" s="815"/>
      <c r="Q1057" s="815"/>
      <c r="R1057" s="815"/>
      <c r="S1057" s="815"/>
      <c r="T1057" s="815"/>
      <c r="U1057" s="815"/>
      <c r="V1057" s="815"/>
      <c r="W1057" s="5"/>
      <c r="X1057" s="815"/>
      <c r="Y1057" s="815"/>
      <c r="Z1057" s="815"/>
      <c r="AA1057" s="815"/>
      <c r="AB1057" s="5"/>
      <c r="AC1057" s="5"/>
      <c r="AD1057" s="815"/>
      <c r="AE1057" s="815"/>
      <c r="AF1057" s="815"/>
      <c r="AG1057" s="5"/>
      <c r="AH1057" s="815"/>
      <c r="AI1057" s="5"/>
      <c r="AJ1057" s="5"/>
      <c r="AK1057" s="5"/>
      <c r="AL1057" s="5"/>
      <c r="AM1057" s="5"/>
      <c r="AN1057" s="5"/>
      <c r="AO1057" s="5"/>
      <c r="AP1057" s="5"/>
      <c r="AQ1057" s="5"/>
      <c r="AR1057" s="5"/>
      <c r="AS1057" s="5"/>
    </row>
    <row r="1058">
      <c r="A1058" s="1298"/>
      <c r="B1058" s="1235"/>
      <c r="C1058" s="1274"/>
      <c r="D1058" s="1274"/>
      <c r="E1058" s="1274"/>
      <c r="F1058" s="815"/>
      <c r="G1058" s="972"/>
      <c r="H1058" s="5"/>
      <c r="I1058" s="5"/>
      <c r="J1058" s="5"/>
      <c r="K1058" s="5"/>
      <c r="L1058" s="815"/>
      <c r="M1058" s="1275"/>
      <c r="N1058" s="815"/>
      <c r="O1058" s="815"/>
      <c r="P1058" s="815"/>
      <c r="Q1058" s="815"/>
      <c r="R1058" s="815"/>
      <c r="S1058" s="815"/>
      <c r="T1058" s="815"/>
      <c r="U1058" s="815"/>
      <c r="V1058" s="815"/>
      <c r="W1058" s="5"/>
      <c r="X1058" s="815"/>
      <c r="Y1058" s="815"/>
      <c r="Z1058" s="815"/>
      <c r="AA1058" s="815"/>
      <c r="AB1058" s="5"/>
      <c r="AC1058" s="5"/>
      <c r="AD1058" s="815"/>
      <c r="AE1058" s="815"/>
      <c r="AF1058" s="815"/>
      <c r="AG1058" s="5"/>
      <c r="AH1058" s="815"/>
      <c r="AI1058" s="5"/>
      <c r="AJ1058" s="5"/>
      <c r="AK1058" s="5"/>
      <c r="AL1058" s="5"/>
      <c r="AM1058" s="5"/>
      <c r="AN1058" s="5"/>
      <c r="AO1058" s="5"/>
      <c r="AP1058" s="5"/>
      <c r="AQ1058" s="5"/>
      <c r="AR1058" s="5"/>
      <c r="AS1058" s="5"/>
    </row>
    <row r="1059">
      <c r="A1059" s="1298"/>
      <c r="B1059" s="1235"/>
      <c r="C1059" s="1274"/>
      <c r="D1059" s="1274"/>
      <c r="E1059" s="1274"/>
      <c r="F1059" s="815"/>
      <c r="G1059" s="972"/>
      <c r="H1059" s="5"/>
      <c r="I1059" s="5"/>
      <c r="J1059" s="5"/>
      <c r="K1059" s="5"/>
      <c r="L1059" s="815"/>
      <c r="M1059" s="1275"/>
      <c r="N1059" s="815"/>
      <c r="O1059" s="815"/>
      <c r="P1059" s="815"/>
      <c r="Q1059" s="815"/>
      <c r="R1059" s="815"/>
      <c r="S1059" s="815"/>
      <c r="T1059" s="815"/>
      <c r="U1059" s="815"/>
      <c r="V1059" s="815"/>
      <c r="W1059" s="5"/>
      <c r="X1059" s="815"/>
      <c r="Y1059" s="815"/>
      <c r="Z1059" s="815"/>
      <c r="AA1059" s="815"/>
      <c r="AB1059" s="5"/>
      <c r="AC1059" s="5"/>
      <c r="AD1059" s="815"/>
      <c r="AE1059" s="815"/>
      <c r="AF1059" s="815"/>
      <c r="AG1059" s="5"/>
      <c r="AH1059" s="815"/>
      <c r="AI1059" s="5"/>
      <c r="AJ1059" s="5"/>
      <c r="AK1059" s="5"/>
      <c r="AL1059" s="5"/>
      <c r="AM1059" s="5"/>
      <c r="AN1059" s="5"/>
      <c r="AO1059" s="5"/>
      <c r="AP1059" s="5"/>
      <c r="AQ1059" s="5"/>
      <c r="AR1059" s="5"/>
      <c r="AS1059" s="5"/>
    </row>
    <row r="1060">
      <c r="A1060" s="1298"/>
      <c r="B1060" s="1235"/>
      <c r="C1060" s="1274"/>
      <c r="D1060" s="1274"/>
      <c r="E1060" s="1274"/>
      <c r="F1060" s="815"/>
      <c r="G1060" s="972"/>
      <c r="H1060" s="5"/>
      <c r="I1060" s="5"/>
      <c r="J1060" s="5"/>
      <c r="K1060" s="5"/>
      <c r="L1060" s="815"/>
      <c r="M1060" s="1275"/>
      <c r="N1060" s="815"/>
      <c r="O1060" s="815"/>
      <c r="P1060" s="815"/>
      <c r="Q1060" s="815"/>
      <c r="R1060" s="815"/>
      <c r="S1060" s="815"/>
      <c r="T1060" s="815"/>
      <c r="U1060" s="815"/>
      <c r="V1060" s="815"/>
      <c r="W1060" s="5"/>
      <c r="X1060" s="815"/>
      <c r="Y1060" s="815"/>
      <c r="Z1060" s="815"/>
      <c r="AA1060" s="815"/>
      <c r="AB1060" s="5"/>
      <c r="AC1060" s="5"/>
      <c r="AD1060" s="815"/>
      <c r="AE1060" s="815"/>
      <c r="AF1060" s="815"/>
      <c r="AG1060" s="5"/>
      <c r="AH1060" s="815"/>
      <c r="AI1060" s="5"/>
      <c r="AJ1060" s="5"/>
      <c r="AK1060" s="5"/>
      <c r="AL1060" s="5"/>
      <c r="AM1060" s="5"/>
      <c r="AN1060" s="5"/>
      <c r="AO1060" s="5"/>
      <c r="AP1060" s="5"/>
      <c r="AQ1060" s="5"/>
      <c r="AR1060" s="5"/>
      <c r="AS1060" s="5"/>
    </row>
    <row r="1061">
      <c r="A1061" s="1298"/>
      <c r="B1061" s="1235"/>
      <c r="C1061" s="1274"/>
      <c r="D1061" s="1274"/>
      <c r="E1061" s="1274"/>
      <c r="F1061" s="815"/>
      <c r="G1061" s="972"/>
      <c r="H1061" s="5"/>
      <c r="I1061" s="5"/>
      <c r="J1061" s="5"/>
      <c r="K1061" s="5"/>
      <c r="L1061" s="815"/>
      <c r="M1061" s="1275"/>
      <c r="N1061" s="815"/>
      <c r="O1061" s="815"/>
      <c r="P1061" s="815"/>
      <c r="Q1061" s="815"/>
      <c r="R1061" s="815"/>
      <c r="S1061" s="815"/>
      <c r="T1061" s="815"/>
      <c r="U1061" s="815"/>
      <c r="V1061" s="815"/>
      <c r="W1061" s="5"/>
      <c r="X1061" s="815"/>
      <c r="Y1061" s="815"/>
      <c r="Z1061" s="815"/>
      <c r="AA1061" s="815"/>
      <c r="AB1061" s="5"/>
      <c r="AC1061" s="5"/>
      <c r="AD1061" s="815"/>
      <c r="AE1061" s="815"/>
      <c r="AF1061" s="815"/>
      <c r="AG1061" s="5"/>
      <c r="AH1061" s="815"/>
      <c r="AI1061" s="5"/>
      <c r="AJ1061" s="5"/>
      <c r="AK1061" s="5"/>
      <c r="AL1061" s="5"/>
      <c r="AM1061" s="5"/>
      <c r="AN1061" s="5"/>
      <c r="AO1061" s="5"/>
      <c r="AP1061" s="5"/>
      <c r="AQ1061" s="5"/>
      <c r="AR1061" s="5"/>
      <c r="AS1061" s="5"/>
    </row>
    <row r="1062">
      <c r="A1062" s="1298"/>
      <c r="B1062" s="1235"/>
      <c r="C1062" s="1274"/>
      <c r="D1062" s="1274"/>
      <c r="E1062" s="1274"/>
      <c r="F1062" s="815"/>
      <c r="G1062" s="972"/>
      <c r="H1062" s="5"/>
      <c r="I1062" s="5"/>
      <c r="J1062" s="5"/>
      <c r="K1062" s="5"/>
      <c r="L1062" s="815"/>
      <c r="M1062" s="1275"/>
      <c r="N1062" s="815"/>
      <c r="O1062" s="815"/>
      <c r="P1062" s="815"/>
      <c r="Q1062" s="815"/>
      <c r="R1062" s="815"/>
      <c r="S1062" s="815"/>
      <c r="T1062" s="815"/>
      <c r="U1062" s="815"/>
      <c r="V1062" s="815"/>
      <c r="W1062" s="5"/>
      <c r="X1062" s="815"/>
      <c r="Y1062" s="815"/>
      <c r="Z1062" s="815"/>
      <c r="AA1062" s="815"/>
      <c r="AB1062" s="5"/>
      <c r="AC1062" s="5"/>
      <c r="AD1062" s="815"/>
      <c r="AE1062" s="815"/>
      <c r="AF1062" s="815"/>
      <c r="AG1062" s="5"/>
      <c r="AH1062" s="815"/>
      <c r="AI1062" s="5"/>
      <c r="AJ1062" s="5"/>
      <c r="AK1062" s="5"/>
      <c r="AL1062" s="5"/>
      <c r="AM1062" s="5"/>
      <c r="AN1062" s="5"/>
      <c r="AO1062" s="5"/>
      <c r="AP1062" s="5"/>
      <c r="AQ1062" s="5"/>
      <c r="AR1062" s="5"/>
      <c r="AS1062" s="5"/>
    </row>
    <row r="1063">
      <c r="A1063" s="1298"/>
      <c r="B1063" s="1235"/>
      <c r="C1063" s="1274"/>
      <c r="D1063" s="1274"/>
      <c r="E1063" s="1274"/>
      <c r="F1063" s="815"/>
      <c r="G1063" s="972"/>
      <c r="H1063" s="5"/>
      <c r="I1063" s="5"/>
      <c r="J1063" s="5"/>
      <c r="K1063" s="5"/>
      <c r="L1063" s="815"/>
      <c r="M1063" s="1275"/>
      <c r="N1063" s="815"/>
      <c r="O1063" s="815"/>
      <c r="P1063" s="815"/>
      <c r="Q1063" s="815"/>
      <c r="R1063" s="815"/>
      <c r="S1063" s="815"/>
      <c r="T1063" s="815"/>
      <c r="U1063" s="815"/>
      <c r="V1063" s="815"/>
      <c r="W1063" s="5"/>
      <c r="X1063" s="815"/>
      <c r="Y1063" s="815"/>
      <c r="Z1063" s="815"/>
      <c r="AA1063" s="815"/>
      <c r="AB1063" s="5"/>
      <c r="AC1063" s="5"/>
      <c r="AD1063" s="815"/>
      <c r="AE1063" s="815"/>
      <c r="AF1063" s="815"/>
      <c r="AG1063" s="5"/>
      <c r="AH1063" s="815"/>
      <c r="AI1063" s="5"/>
      <c r="AJ1063" s="5"/>
      <c r="AK1063" s="5"/>
      <c r="AL1063" s="5"/>
      <c r="AM1063" s="5"/>
      <c r="AN1063" s="5"/>
      <c r="AO1063" s="5"/>
      <c r="AP1063" s="5"/>
      <c r="AQ1063" s="5"/>
      <c r="AR1063" s="5"/>
      <c r="AS1063" s="5"/>
    </row>
    <row r="1064">
      <c r="A1064" s="1298"/>
      <c r="B1064" s="1235"/>
      <c r="C1064" s="1274"/>
      <c r="D1064" s="1274"/>
      <c r="E1064" s="1274"/>
      <c r="F1064" s="815"/>
      <c r="G1064" s="972"/>
      <c r="H1064" s="5"/>
      <c r="I1064" s="5"/>
      <c r="J1064" s="5"/>
      <c r="K1064" s="5"/>
      <c r="L1064" s="815"/>
      <c r="M1064" s="1275"/>
      <c r="N1064" s="815"/>
      <c r="O1064" s="815"/>
      <c r="P1064" s="815"/>
      <c r="Q1064" s="815"/>
      <c r="R1064" s="815"/>
      <c r="S1064" s="815"/>
      <c r="T1064" s="815"/>
      <c r="U1064" s="815"/>
      <c r="V1064" s="815"/>
      <c r="W1064" s="5"/>
      <c r="X1064" s="815"/>
      <c r="Y1064" s="815"/>
      <c r="Z1064" s="815"/>
      <c r="AA1064" s="815"/>
      <c r="AB1064" s="5"/>
      <c r="AC1064" s="5"/>
      <c r="AD1064" s="815"/>
      <c r="AE1064" s="815"/>
      <c r="AF1064" s="815"/>
      <c r="AG1064" s="5"/>
      <c r="AH1064" s="815"/>
      <c r="AI1064" s="5"/>
      <c r="AJ1064" s="5"/>
      <c r="AK1064" s="5"/>
      <c r="AL1064" s="5"/>
      <c r="AM1064" s="5"/>
      <c r="AN1064" s="5"/>
      <c r="AO1064" s="5"/>
      <c r="AP1064" s="5"/>
      <c r="AQ1064" s="5"/>
      <c r="AR1064" s="5"/>
      <c r="AS1064" s="5"/>
    </row>
    <row r="1065">
      <c r="A1065" s="1298"/>
      <c r="B1065" s="1235"/>
      <c r="C1065" s="1274"/>
      <c r="D1065" s="1274"/>
      <c r="E1065" s="1274"/>
      <c r="F1065" s="815"/>
      <c r="G1065" s="972"/>
      <c r="H1065" s="5"/>
      <c r="I1065" s="5"/>
      <c r="J1065" s="5"/>
      <c r="K1065" s="5"/>
      <c r="L1065" s="815"/>
      <c r="M1065" s="1275"/>
      <c r="N1065" s="815"/>
      <c r="O1065" s="815"/>
      <c r="P1065" s="815"/>
      <c r="Q1065" s="815"/>
      <c r="R1065" s="815"/>
      <c r="S1065" s="815"/>
      <c r="T1065" s="815"/>
      <c r="U1065" s="815"/>
      <c r="V1065" s="815"/>
      <c r="W1065" s="5"/>
      <c r="X1065" s="815"/>
      <c r="Y1065" s="815"/>
      <c r="Z1065" s="815"/>
      <c r="AA1065" s="815"/>
      <c r="AB1065" s="5"/>
      <c r="AC1065" s="5"/>
      <c r="AD1065" s="815"/>
      <c r="AE1065" s="815"/>
      <c r="AF1065" s="815"/>
      <c r="AG1065" s="5"/>
      <c r="AH1065" s="815"/>
      <c r="AI1065" s="5"/>
      <c r="AJ1065" s="5"/>
      <c r="AK1065" s="5"/>
      <c r="AL1065" s="5"/>
      <c r="AM1065" s="5"/>
      <c r="AN1065" s="5"/>
      <c r="AO1065" s="5"/>
      <c r="AP1065" s="5"/>
      <c r="AQ1065" s="5"/>
      <c r="AR1065" s="5"/>
      <c r="AS1065" s="5"/>
    </row>
    <row r="1066">
      <c r="A1066" s="1298"/>
      <c r="B1066" s="1235"/>
      <c r="C1066" s="1274"/>
      <c r="D1066" s="1274"/>
      <c r="E1066" s="1274"/>
      <c r="F1066" s="815"/>
      <c r="G1066" s="972"/>
      <c r="H1066" s="5"/>
      <c r="I1066" s="5"/>
      <c r="J1066" s="5"/>
      <c r="K1066" s="5"/>
      <c r="L1066" s="815"/>
      <c r="M1066" s="1275"/>
      <c r="N1066" s="815"/>
      <c r="O1066" s="815"/>
      <c r="P1066" s="815"/>
      <c r="Q1066" s="815"/>
      <c r="R1066" s="815"/>
      <c r="S1066" s="815"/>
      <c r="T1066" s="815"/>
      <c r="U1066" s="815"/>
      <c r="V1066" s="815"/>
      <c r="W1066" s="5"/>
      <c r="X1066" s="815"/>
      <c r="Y1066" s="815"/>
      <c r="Z1066" s="815"/>
      <c r="AA1066" s="815"/>
      <c r="AB1066" s="5"/>
      <c r="AC1066" s="5"/>
      <c r="AD1066" s="815"/>
      <c r="AE1066" s="815"/>
      <c r="AF1066" s="815"/>
      <c r="AG1066" s="5"/>
      <c r="AH1066" s="815"/>
      <c r="AI1066" s="5"/>
      <c r="AJ1066" s="5"/>
      <c r="AK1066" s="5"/>
      <c r="AL1066" s="5"/>
      <c r="AM1066" s="5"/>
      <c r="AN1066" s="5"/>
      <c r="AO1066" s="5"/>
      <c r="AP1066" s="5"/>
      <c r="AQ1066" s="5"/>
      <c r="AR1066" s="5"/>
      <c r="AS1066" s="5"/>
    </row>
    <row r="1067">
      <c r="A1067" s="1298"/>
      <c r="B1067" s="1235"/>
      <c r="C1067" s="1274"/>
      <c r="D1067" s="1274"/>
      <c r="E1067" s="1274"/>
      <c r="F1067" s="815"/>
      <c r="G1067" s="972"/>
      <c r="H1067" s="5"/>
      <c r="I1067" s="5"/>
      <c r="J1067" s="5"/>
      <c r="K1067" s="5"/>
      <c r="L1067" s="815"/>
      <c r="M1067" s="1275"/>
      <c r="N1067" s="815"/>
      <c r="O1067" s="815"/>
      <c r="P1067" s="815"/>
      <c r="Q1067" s="815"/>
      <c r="R1067" s="815"/>
      <c r="S1067" s="815"/>
      <c r="T1067" s="815"/>
      <c r="U1067" s="815"/>
      <c r="V1067" s="815"/>
      <c r="W1067" s="5"/>
      <c r="X1067" s="815"/>
      <c r="Y1067" s="815"/>
      <c r="Z1067" s="815"/>
      <c r="AA1067" s="815"/>
      <c r="AB1067" s="5"/>
      <c r="AC1067" s="5"/>
      <c r="AD1067" s="815"/>
      <c r="AE1067" s="815"/>
      <c r="AF1067" s="815"/>
      <c r="AG1067" s="5"/>
      <c r="AH1067" s="815"/>
      <c r="AI1067" s="5"/>
      <c r="AJ1067" s="5"/>
      <c r="AK1067" s="5"/>
      <c r="AL1067" s="5"/>
      <c r="AM1067" s="5"/>
      <c r="AN1067" s="5"/>
      <c r="AO1067" s="5"/>
      <c r="AP1067" s="5"/>
      <c r="AQ1067" s="5"/>
      <c r="AR1067" s="5"/>
      <c r="AS1067" s="5"/>
    </row>
    <row r="1068">
      <c r="A1068" s="1298"/>
      <c r="B1068" s="1235"/>
      <c r="C1068" s="1274"/>
      <c r="D1068" s="1274"/>
      <c r="E1068" s="1274"/>
      <c r="F1068" s="815"/>
      <c r="G1068" s="972"/>
      <c r="H1068" s="5"/>
      <c r="I1068" s="5"/>
      <c r="J1068" s="5"/>
      <c r="K1068" s="5"/>
      <c r="L1068" s="815"/>
      <c r="M1068" s="1275"/>
      <c r="N1068" s="815"/>
      <c r="O1068" s="815"/>
      <c r="P1068" s="815"/>
      <c r="Q1068" s="815"/>
      <c r="R1068" s="815"/>
      <c r="S1068" s="815"/>
      <c r="T1068" s="815"/>
      <c r="U1068" s="815"/>
      <c r="V1068" s="815"/>
      <c r="W1068" s="5"/>
      <c r="X1068" s="815"/>
      <c r="Y1068" s="815"/>
      <c r="Z1068" s="815"/>
      <c r="AA1068" s="815"/>
      <c r="AB1068" s="5"/>
      <c r="AC1068" s="5"/>
      <c r="AD1068" s="815"/>
      <c r="AE1068" s="815"/>
      <c r="AF1068" s="815"/>
      <c r="AG1068" s="5"/>
      <c r="AH1068" s="815"/>
      <c r="AI1068" s="5"/>
      <c r="AJ1068" s="5"/>
      <c r="AK1068" s="5"/>
      <c r="AL1068" s="5"/>
      <c r="AM1068" s="5"/>
      <c r="AN1068" s="5"/>
      <c r="AO1068" s="5"/>
      <c r="AP1068" s="5"/>
      <c r="AQ1068" s="5"/>
      <c r="AR1068" s="5"/>
      <c r="AS1068" s="5"/>
    </row>
    <row r="1069">
      <c r="A1069" s="1298"/>
      <c r="B1069" s="1235"/>
      <c r="C1069" s="1274"/>
      <c r="D1069" s="1274"/>
      <c r="E1069" s="1274"/>
      <c r="F1069" s="815"/>
      <c r="G1069" s="972"/>
      <c r="H1069" s="5"/>
      <c r="I1069" s="5"/>
      <c r="J1069" s="5"/>
      <c r="K1069" s="5"/>
      <c r="L1069" s="815"/>
      <c r="M1069" s="1275"/>
      <c r="N1069" s="815"/>
      <c r="O1069" s="815"/>
      <c r="P1069" s="815"/>
      <c r="Q1069" s="815"/>
      <c r="R1069" s="815"/>
      <c r="S1069" s="815"/>
      <c r="T1069" s="815"/>
      <c r="U1069" s="815"/>
      <c r="V1069" s="815"/>
      <c r="W1069" s="5"/>
      <c r="X1069" s="815"/>
      <c r="Y1069" s="815"/>
      <c r="Z1069" s="815"/>
      <c r="AA1069" s="815"/>
      <c r="AB1069" s="5"/>
      <c r="AC1069" s="5"/>
      <c r="AD1069" s="815"/>
      <c r="AE1069" s="815"/>
      <c r="AF1069" s="815"/>
      <c r="AG1069" s="5"/>
      <c r="AH1069" s="815"/>
      <c r="AI1069" s="5"/>
      <c r="AJ1069" s="5"/>
      <c r="AK1069" s="5"/>
      <c r="AL1069" s="5"/>
      <c r="AM1069" s="5"/>
      <c r="AN1069" s="5"/>
      <c r="AO1069" s="5"/>
      <c r="AP1069" s="5"/>
      <c r="AQ1069" s="5"/>
      <c r="AR1069" s="5"/>
      <c r="AS1069" s="5"/>
    </row>
    <row r="1070">
      <c r="A1070" s="1298"/>
      <c r="B1070" s="1235"/>
      <c r="C1070" s="1274"/>
      <c r="D1070" s="1274"/>
      <c r="E1070" s="1274"/>
      <c r="F1070" s="815"/>
      <c r="G1070" s="972"/>
      <c r="H1070" s="5"/>
      <c r="I1070" s="5"/>
      <c r="J1070" s="5"/>
      <c r="K1070" s="5"/>
      <c r="L1070" s="815"/>
      <c r="M1070" s="1275"/>
      <c r="N1070" s="815"/>
      <c r="O1070" s="815"/>
      <c r="P1070" s="815"/>
      <c r="Q1070" s="815"/>
      <c r="R1070" s="815"/>
      <c r="S1070" s="815"/>
      <c r="T1070" s="815"/>
      <c r="U1070" s="815"/>
      <c r="V1070" s="815"/>
      <c r="W1070" s="5"/>
      <c r="X1070" s="815"/>
      <c r="Y1070" s="815"/>
      <c r="Z1070" s="815"/>
      <c r="AA1070" s="815"/>
      <c r="AB1070" s="5"/>
      <c r="AC1070" s="5"/>
      <c r="AD1070" s="815"/>
      <c r="AE1070" s="815"/>
      <c r="AF1070" s="815"/>
      <c r="AG1070" s="5"/>
      <c r="AH1070" s="815"/>
      <c r="AI1070" s="5"/>
      <c r="AJ1070" s="5"/>
      <c r="AK1070" s="5"/>
      <c r="AL1070" s="5"/>
      <c r="AM1070" s="5"/>
      <c r="AN1070" s="5"/>
      <c r="AO1070" s="5"/>
      <c r="AP1070" s="5"/>
      <c r="AQ1070" s="5"/>
      <c r="AR1070" s="5"/>
      <c r="AS1070" s="5"/>
    </row>
    <row r="1071">
      <c r="A1071" s="1298"/>
      <c r="B1071" s="1235"/>
      <c r="C1071" s="1274"/>
      <c r="D1071" s="1274"/>
      <c r="E1071" s="1274"/>
      <c r="F1071" s="815"/>
      <c r="G1071" s="972"/>
      <c r="H1071" s="5"/>
      <c r="I1071" s="5"/>
      <c r="J1071" s="5"/>
      <c r="K1071" s="5"/>
      <c r="L1071" s="815"/>
      <c r="M1071" s="1275"/>
      <c r="N1071" s="815"/>
      <c r="O1071" s="815"/>
      <c r="P1071" s="815"/>
      <c r="Q1071" s="815"/>
      <c r="R1071" s="815"/>
      <c r="S1071" s="815"/>
      <c r="T1071" s="815"/>
      <c r="U1071" s="815"/>
      <c r="V1071" s="815"/>
      <c r="W1071" s="5"/>
      <c r="X1071" s="815"/>
      <c r="Y1071" s="815"/>
      <c r="Z1071" s="815"/>
      <c r="AA1071" s="815"/>
      <c r="AB1071" s="5"/>
      <c r="AC1071" s="5"/>
      <c r="AD1071" s="815"/>
      <c r="AE1071" s="815"/>
      <c r="AF1071" s="815"/>
      <c r="AG1071" s="5"/>
      <c r="AH1071" s="815"/>
      <c r="AI1071" s="5"/>
      <c r="AJ1071" s="5"/>
      <c r="AK1071" s="5"/>
      <c r="AL1071" s="5"/>
      <c r="AM1071" s="5"/>
      <c r="AN1071" s="5"/>
      <c r="AO1071" s="5"/>
      <c r="AP1071" s="5"/>
      <c r="AQ1071" s="5"/>
      <c r="AR1071" s="5"/>
      <c r="AS1071" s="5"/>
    </row>
    <row r="1072">
      <c r="A1072" s="1298"/>
      <c r="B1072" s="1235"/>
      <c r="C1072" s="1274"/>
      <c r="D1072" s="1274"/>
      <c r="E1072" s="1274"/>
      <c r="F1072" s="815"/>
      <c r="G1072" s="972"/>
      <c r="H1072" s="5"/>
      <c r="I1072" s="5"/>
      <c r="J1072" s="5"/>
      <c r="K1072" s="5"/>
      <c r="L1072" s="815"/>
      <c r="M1072" s="1275"/>
      <c r="N1072" s="815"/>
      <c r="O1072" s="815"/>
      <c r="P1072" s="815"/>
      <c r="Q1072" s="815"/>
      <c r="R1072" s="815"/>
      <c r="S1072" s="815"/>
      <c r="T1072" s="815"/>
      <c r="U1072" s="815"/>
      <c r="V1072" s="815"/>
      <c r="W1072" s="5"/>
      <c r="X1072" s="815"/>
      <c r="Y1072" s="815"/>
      <c r="Z1072" s="815"/>
      <c r="AA1072" s="815"/>
      <c r="AB1072" s="5"/>
      <c r="AC1072" s="5"/>
      <c r="AD1072" s="815"/>
      <c r="AE1072" s="815"/>
      <c r="AF1072" s="815"/>
      <c r="AG1072" s="5"/>
      <c r="AH1072" s="815"/>
      <c r="AI1072" s="5"/>
      <c r="AJ1072" s="5"/>
      <c r="AK1072" s="5"/>
      <c r="AL1072" s="5"/>
      <c r="AM1072" s="5"/>
      <c r="AN1072" s="5"/>
      <c r="AO1072" s="5"/>
      <c r="AP1072" s="5"/>
      <c r="AQ1072" s="5"/>
      <c r="AR1072" s="5"/>
      <c r="AS1072" s="5"/>
    </row>
    <row r="1073">
      <c r="A1073" s="1298"/>
      <c r="B1073" s="1235"/>
      <c r="C1073" s="1274"/>
      <c r="D1073" s="1274"/>
      <c r="E1073" s="1274"/>
      <c r="F1073" s="815"/>
      <c r="G1073" s="972"/>
      <c r="H1073" s="5"/>
      <c r="I1073" s="5"/>
      <c r="J1073" s="5"/>
      <c r="K1073" s="5"/>
      <c r="L1073" s="815"/>
      <c r="M1073" s="1275"/>
      <c r="N1073" s="815"/>
      <c r="O1073" s="815"/>
      <c r="P1073" s="815"/>
      <c r="Q1073" s="815"/>
      <c r="R1073" s="815"/>
      <c r="S1073" s="815"/>
      <c r="T1073" s="815"/>
      <c r="U1073" s="815"/>
      <c r="V1073" s="815"/>
      <c r="W1073" s="5"/>
      <c r="X1073" s="815"/>
      <c r="Y1073" s="815"/>
      <c r="Z1073" s="815"/>
      <c r="AA1073" s="815"/>
      <c r="AB1073" s="5"/>
      <c r="AC1073" s="5"/>
      <c r="AD1073" s="815"/>
      <c r="AE1073" s="815"/>
      <c r="AF1073" s="815"/>
      <c r="AG1073" s="5"/>
      <c r="AH1073" s="815"/>
      <c r="AI1073" s="5"/>
      <c r="AJ1073" s="5"/>
      <c r="AK1073" s="5"/>
      <c r="AL1073" s="5"/>
      <c r="AM1073" s="5"/>
      <c r="AN1073" s="5"/>
      <c r="AO1073" s="5"/>
      <c r="AP1073" s="5"/>
      <c r="AQ1073" s="5"/>
      <c r="AR1073" s="5"/>
      <c r="AS1073" s="5"/>
    </row>
    <row r="1074">
      <c r="A1074" s="1298"/>
      <c r="B1074" s="1235"/>
      <c r="C1074" s="1274"/>
      <c r="D1074" s="1274"/>
      <c r="E1074" s="1274"/>
      <c r="F1074" s="815"/>
      <c r="G1074" s="972"/>
      <c r="H1074" s="5"/>
      <c r="I1074" s="5"/>
      <c r="J1074" s="5"/>
      <c r="K1074" s="5"/>
      <c r="L1074" s="815"/>
      <c r="M1074" s="1275"/>
      <c r="N1074" s="815"/>
      <c r="O1074" s="815"/>
      <c r="P1074" s="815"/>
      <c r="Q1074" s="815"/>
      <c r="R1074" s="815"/>
      <c r="S1074" s="815"/>
      <c r="T1074" s="815"/>
      <c r="U1074" s="815"/>
      <c r="V1074" s="815"/>
      <c r="W1074" s="5"/>
      <c r="X1074" s="815"/>
      <c r="Y1074" s="815"/>
      <c r="Z1074" s="815"/>
      <c r="AA1074" s="815"/>
      <c r="AB1074" s="5"/>
      <c r="AC1074" s="5"/>
      <c r="AD1074" s="815"/>
      <c r="AE1074" s="815"/>
      <c r="AF1074" s="815"/>
      <c r="AG1074" s="5"/>
      <c r="AH1074" s="815"/>
      <c r="AI1074" s="5"/>
      <c r="AJ1074" s="5"/>
      <c r="AK1074" s="5"/>
      <c r="AL1074" s="5"/>
      <c r="AM1074" s="5"/>
      <c r="AN1074" s="5"/>
      <c r="AO1074" s="5"/>
      <c r="AP1074" s="5"/>
      <c r="AQ1074" s="5"/>
      <c r="AR1074" s="5"/>
      <c r="AS1074" s="5"/>
    </row>
    <row r="1075">
      <c r="A1075" s="1298"/>
      <c r="B1075" s="1235"/>
      <c r="C1075" s="1274"/>
      <c r="D1075" s="1274"/>
      <c r="E1075" s="1274"/>
      <c r="F1075" s="815"/>
      <c r="G1075" s="972"/>
      <c r="H1075" s="5"/>
      <c r="I1075" s="5"/>
      <c r="J1075" s="5"/>
      <c r="K1075" s="5"/>
      <c r="L1075" s="815"/>
      <c r="M1075" s="1275"/>
      <c r="N1075" s="815"/>
      <c r="O1075" s="815"/>
      <c r="P1075" s="815"/>
      <c r="Q1075" s="815"/>
      <c r="R1075" s="815"/>
      <c r="S1075" s="815"/>
      <c r="T1075" s="815"/>
      <c r="U1075" s="815"/>
      <c r="V1075" s="815"/>
      <c r="W1075" s="5"/>
      <c r="X1075" s="815"/>
      <c r="Y1075" s="815"/>
      <c r="Z1075" s="815"/>
      <c r="AA1075" s="815"/>
      <c r="AB1075" s="5"/>
      <c r="AC1075" s="5"/>
      <c r="AD1075" s="815"/>
      <c r="AE1075" s="815"/>
      <c r="AF1075" s="815"/>
      <c r="AG1075" s="5"/>
      <c r="AH1075" s="815"/>
      <c r="AI1075" s="5"/>
      <c r="AJ1075" s="5"/>
      <c r="AK1075" s="5"/>
      <c r="AL1075" s="5"/>
      <c r="AM1075" s="5"/>
      <c r="AN1075" s="5"/>
      <c r="AO1075" s="5"/>
      <c r="AP1075" s="5"/>
      <c r="AQ1075" s="5"/>
      <c r="AR1075" s="5"/>
      <c r="AS1075" s="5"/>
    </row>
    <row r="1076">
      <c r="A1076" s="1298"/>
      <c r="B1076" s="1235"/>
      <c r="C1076" s="1274"/>
      <c r="D1076" s="1274"/>
      <c r="E1076" s="1274"/>
      <c r="F1076" s="815"/>
      <c r="G1076" s="972"/>
      <c r="H1076" s="5"/>
      <c r="I1076" s="5"/>
      <c r="J1076" s="5"/>
      <c r="K1076" s="5"/>
      <c r="L1076" s="815"/>
      <c r="M1076" s="1275"/>
      <c r="N1076" s="815"/>
      <c r="O1076" s="815"/>
      <c r="P1076" s="815"/>
      <c r="Q1076" s="815"/>
      <c r="R1076" s="815"/>
      <c r="S1076" s="815"/>
      <c r="T1076" s="815"/>
      <c r="U1076" s="815"/>
      <c r="V1076" s="815"/>
      <c r="W1076" s="5"/>
      <c r="X1076" s="815"/>
      <c r="Y1076" s="815"/>
      <c r="Z1076" s="815"/>
      <c r="AA1076" s="815"/>
      <c r="AB1076" s="5"/>
      <c r="AC1076" s="5"/>
      <c r="AD1076" s="815"/>
      <c r="AE1076" s="815"/>
      <c r="AF1076" s="815"/>
      <c r="AG1076" s="5"/>
      <c r="AH1076" s="815"/>
      <c r="AI1076" s="5"/>
      <c r="AJ1076" s="5"/>
      <c r="AK1076" s="5"/>
      <c r="AL1076" s="5"/>
      <c r="AM1076" s="5"/>
      <c r="AN1076" s="5"/>
      <c r="AO1076" s="5"/>
      <c r="AP1076" s="5"/>
      <c r="AQ1076" s="5"/>
      <c r="AR1076" s="5"/>
      <c r="AS1076" s="5"/>
    </row>
    <row r="1077">
      <c r="A1077" s="1298"/>
      <c r="B1077" s="1235"/>
      <c r="C1077" s="1274"/>
      <c r="D1077" s="1274"/>
      <c r="E1077" s="1274"/>
      <c r="F1077" s="815"/>
      <c r="G1077" s="972"/>
      <c r="H1077" s="5"/>
      <c r="I1077" s="5"/>
      <c r="J1077" s="5"/>
      <c r="K1077" s="5"/>
      <c r="L1077" s="815"/>
      <c r="M1077" s="1275"/>
      <c r="N1077" s="815"/>
      <c r="O1077" s="815"/>
      <c r="P1077" s="815"/>
      <c r="Q1077" s="815"/>
      <c r="R1077" s="815"/>
      <c r="S1077" s="815"/>
      <c r="T1077" s="815"/>
      <c r="U1077" s="815"/>
      <c r="V1077" s="815"/>
      <c r="W1077" s="5"/>
      <c r="X1077" s="815"/>
      <c r="Y1077" s="815"/>
      <c r="Z1077" s="815"/>
      <c r="AA1077" s="815"/>
      <c r="AB1077" s="5"/>
      <c r="AC1077" s="5"/>
      <c r="AD1077" s="815"/>
      <c r="AE1077" s="815"/>
      <c r="AF1077" s="815"/>
      <c r="AG1077" s="5"/>
      <c r="AH1077" s="815"/>
      <c r="AI1077" s="5"/>
      <c r="AJ1077" s="5"/>
      <c r="AK1077" s="5"/>
      <c r="AL1077" s="5"/>
      <c r="AM1077" s="5"/>
      <c r="AN1077" s="5"/>
      <c r="AO1077" s="5"/>
      <c r="AP1077" s="5"/>
      <c r="AQ1077" s="5"/>
      <c r="AR1077" s="5"/>
      <c r="AS1077" s="5"/>
    </row>
    <row r="1078">
      <c r="A1078" s="1298"/>
      <c r="B1078" s="1235"/>
      <c r="C1078" s="1274"/>
      <c r="D1078" s="1274"/>
      <c r="E1078" s="1274"/>
      <c r="F1078" s="815"/>
      <c r="G1078" s="972"/>
      <c r="H1078" s="5"/>
      <c r="I1078" s="5"/>
      <c r="J1078" s="5"/>
      <c r="K1078" s="5"/>
      <c r="L1078" s="815"/>
      <c r="M1078" s="1275"/>
      <c r="N1078" s="815"/>
      <c r="O1078" s="815"/>
      <c r="P1078" s="815"/>
      <c r="Q1078" s="815"/>
      <c r="R1078" s="815"/>
      <c r="S1078" s="815"/>
      <c r="T1078" s="815"/>
      <c r="U1078" s="815"/>
      <c r="V1078" s="815"/>
      <c r="W1078" s="5"/>
      <c r="X1078" s="815"/>
      <c r="Y1078" s="815"/>
      <c r="Z1078" s="815"/>
      <c r="AA1078" s="815"/>
      <c r="AB1078" s="5"/>
      <c r="AC1078" s="5"/>
      <c r="AD1078" s="815"/>
      <c r="AE1078" s="815"/>
      <c r="AF1078" s="815"/>
      <c r="AG1078" s="5"/>
      <c r="AH1078" s="815"/>
      <c r="AI1078" s="5"/>
      <c r="AJ1078" s="5"/>
      <c r="AK1078" s="5"/>
      <c r="AL1078" s="5"/>
      <c r="AM1078" s="5"/>
      <c r="AN1078" s="5"/>
      <c r="AO1078" s="5"/>
      <c r="AP1078" s="5"/>
      <c r="AQ1078" s="5"/>
      <c r="AR1078" s="5"/>
      <c r="AS1078" s="5"/>
    </row>
    <row r="1079">
      <c r="A1079" s="1298"/>
      <c r="B1079" s="1235"/>
      <c r="C1079" s="1274"/>
      <c r="D1079" s="1274"/>
      <c r="E1079" s="1274"/>
      <c r="F1079" s="815"/>
      <c r="G1079" s="972"/>
      <c r="H1079" s="5"/>
      <c r="I1079" s="5"/>
      <c r="J1079" s="5"/>
      <c r="K1079" s="5"/>
      <c r="L1079" s="815"/>
      <c r="M1079" s="1275"/>
      <c r="N1079" s="815"/>
      <c r="O1079" s="815"/>
      <c r="P1079" s="815"/>
      <c r="Q1079" s="815"/>
      <c r="R1079" s="815"/>
      <c r="S1079" s="815"/>
      <c r="T1079" s="815"/>
      <c r="U1079" s="815"/>
      <c r="V1079" s="815"/>
      <c r="W1079" s="5"/>
      <c r="X1079" s="815"/>
      <c r="Y1079" s="815"/>
      <c r="Z1079" s="815"/>
      <c r="AA1079" s="815"/>
      <c r="AB1079" s="5"/>
      <c r="AC1079" s="5"/>
      <c r="AD1079" s="815"/>
      <c r="AE1079" s="815"/>
      <c r="AF1079" s="815"/>
      <c r="AG1079" s="5"/>
      <c r="AH1079" s="815"/>
      <c r="AI1079" s="5"/>
      <c r="AJ1079" s="5"/>
      <c r="AK1079" s="5"/>
      <c r="AL1079" s="5"/>
      <c r="AM1079" s="5"/>
      <c r="AN1079" s="5"/>
      <c r="AO1079" s="5"/>
      <c r="AP1079" s="5"/>
      <c r="AQ1079" s="5"/>
      <c r="AR1079" s="5"/>
      <c r="AS1079" s="5"/>
    </row>
    <row r="1080">
      <c r="A1080" s="1298"/>
      <c r="B1080" s="1235"/>
      <c r="C1080" s="1274"/>
      <c r="D1080" s="1274"/>
      <c r="E1080" s="1274"/>
      <c r="F1080" s="815"/>
      <c r="G1080" s="972"/>
      <c r="H1080" s="5"/>
      <c r="I1080" s="5"/>
      <c r="J1080" s="5"/>
      <c r="K1080" s="5"/>
      <c r="L1080" s="815"/>
      <c r="M1080" s="1275"/>
      <c r="N1080" s="815"/>
      <c r="O1080" s="815"/>
      <c r="P1080" s="815"/>
      <c r="Q1080" s="815"/>
      <c r="R1080" s="815"/>
      <c r="S1080" s="815"/>
      <c r="T1080" s="815"/>
      <c r="U1080" s="815"/>
      <c r="V1080" s="815"/>
      <c r="W1080" s="5"/>
      <c r="X1080" s="815"/>
      <c r="Y1080" s="815"/>
      <c r="Z1080" s="815"/>
      <c r="AA1080" s="815"/>
      <c r="AB1080" s="5"/>
      <c r="AC1080" s="5"/>
      <c r="AD1080" s="815"/>
      <c r="AE1080" s="815"/>
      <c r="AF1080" s="815"/>
      <c r="AG1080" s="5"/>
      <c r="AH1080" s="815"/>
      <c r="AI1080" s="5"/>
      <c r="AJ1080" s="5"/>
      <c r="AK1080" s="5"/>
      <c r="AL1080" s="5"/>
      <c r="AM1080" s="5"/>
      <c r="AN1080" s="5"/>
      <c r="AO1080" s="5"/>
      <c r="AP1080" s="5"/>
      <c r="AQ1080" s="5"/>
      <c r="AR1080" s="5"/>
      <c r="AS1080" s="5"/>
    </row>
    <row r="1081">
      <c r="A1081" s="1298"/>
      <c r="B1081" s="1235"/>
      <c r="C1081" s="1274"/>
      <c r="D1081" s="1274"/>
      <c r="E1081" s="1274"/>
      <c r="F1081" s="815"/>
      <c r="G1081" s="972"/>
      <c r="H1081" s="5"/>
      <c r="I1081" s="5"/>
      <c r="J1081" s="5"/>
      <c r="K1081" s="5"/>
      <c r="L1081" s="815"/>
      <c r="M1081" s="1275"/>
      <c r="N1081" s="815"/>
      <c r="O1081" s="815"/>
      <c r="P1081" s="815"/>
      <c r="Q1081" s="815"/>
      <c r="R1081" s="815"/>
      <c r="S1081" s="815"/>
      <c r="T1081" s="815"/>
      <c r="U1081" s="815"/>
      <c r="V1081" s="815"/>
      <c r="W1081" s="5"/>
      <c r="X1081" s="815"/>
      <c r="Y1081" s="815"/>
      <c r="Z1081" s="815"/>
      <c r="AA1081" s="815"/>
      <c r="AB1081" s="5"/>
      <c r="AC1081" s="5"/>
      <c r="AD1081" s="815"/>
      <c r="AE1081" s="815"/>
      <c r="AF1081" s="815"/>
      <c r="AG1081" s="5"/>
      <c r="AH1081" s="815"/>
      <c r="AI1081" s="5"/>
      <c r="AJ1081" s="5"/>
      <c r="AK1081" s="5"/>
      <c r="AL1081" s="5"/>
      <c r="AM1081" s="5"/>
      <c r="AN1081" s="5"/>
      <c r="AO1081" s="5"/>
      <c r="AP1081" s="5"/>
      <c r="AQ1081" s="5"/>
      <c r="AR1081" s="5"/>
      <c r="AS1081" s="5"/>
    </row>
    <row r="1082">
      <c r="A1082" s="1298"/>
      <c r="B1082" s="1235"/>
      <c r="C1082" s="1274"/>
      <c r="D1082" s="1274"/>
      <c r="E1082" s="1274"/>
      <c r="F1082" s="815"/>
      <c r="G1082" s="972"/>
      <c r="H1082" s="5"/>
      <c r="I1082" s="5"/>
      <c r="J1082" s="5"/>
      <c r="K1082" s="5"/>
      <c r="L1082" s="815"/>
      <c r="M1082" s="1275"/>
      <c r="N1082" s="815"/>
      <c r="O1082" s="815"/>
      <c r="P1082" s="815"/>
      <c r="Q1082" s="815"/>
      <c r="R1082" s="815"/>
      <c r="S1082" s="815"/>
      <c r="T1082" s="815"/>
      <c r="U1082" s="815"/>
      <c r="V1082" s="815"/>
      <c r="W1082" s="5"/>
      <c r="X1082" s="815"/>
      <c r="Y1082" s="815"/>
      <c r="Z1082" s="815"/>
      <c r="AA1082" s="815"/>
      <c r="AB1082" s="5"/>
      <c r="AC1082" s="5"/>
      <c r="AD1082" s="815"/>
      <c r="AE1082" s="815"/>
      <c r="AF1082" s="815"/>
      <c r="AG1082" s="5"/>
      <c r="AH1082" s="815"/>
      <c r="AI1082" s="5"/>
      <c r="AJ1082" s="5"/>
      <c r="AK1082" s="5"/>
      <c r="AL1082" s="5"/>
      <c r="AM1082" s="5"/>
      <c r="AN1082" s="5"/>
      <c r="AO1082" s="5"/>
      <c r="AP1082" s="5"/>
      <c r="AQ1082" s="5"/>
      <c r="AR1082" s="5"/>
      <c r="AS1082" s="5"/>
    </row>
    <row r="1083">
      <c r="A1083" s="1298"/>
      <c r="B1083" s="1235"/>
      <c r="C1083" s="1274"/>
      <c r="D1083" s="1274"/>
      <c r="E1083" s="1274"/>
      <c r="F1083" s="815"/>
      <c r="G1083" s="972"/>
      <c r="H1083" s="5"/>
      <c r="I1083" s="5"/>
      <c r="J1083" s="5"/>
      <c r="K1083" s="5"/>
      <c r="L1083" s="815"/>
      <c r="M1083" s="1275"/>
      <c r="N1083" s="815"/>
      <c r="O1083" s="815"/>
      <c r="P1083" s="815"/>
      <c r="Q1083" s="815"/>
      <c r="R1083" s="815"/>
      <c r="S1083" s="815"/>
      <c r="T1083" s="815"/>
      <c r="U1083" s="815"/>
      <c r="V1083" s="815"/>
      <c r="W1083" s="5"/>
      <c r="X1083" s="815"/>
      <c r="Y1083" s="815"/>
      <c r="Z1083" s="815"/>
      <c r="AA1083" s="815"/>
      <c r="AB1083" s="5"/>
      <c r="AC1083" s="5"/>
      <c r="AD1083" s="815"/>
      <c r="AE1083" s="815"/>
      <c r="AF1083" s="815"/>
      <c r="AG1083" s="5"/>
      <c r="AH1083" s="815"/>
      <c r="AI1083" s="5"/>
      <c r="AJ1083" s="5"/>
      <c r="AK1083" s="5"/>
      <c r="AL1083" s="5"/>
      <c r="AM1083" s="5"/>
      <c r="AN1083" s="5"/>
      <c r="AO1083" s="5"/>
      <c r="AP1083" s="5"/>
      <c r="AQ1083" s="5"/>
      <c r="AR1083" s="5"/>
      <c r="AS1083" s="5"/>
    </row>
    <row r="1084">
      <c r="A1084" s="1298"/>
      <c r="B1084" s="1235"/>
      <c r="C1084" s="1274"/>
      <c r="D1084" s="1274"/>
      <c r="E1084" s="1274"/>
      <c r="F1084" s="815"/>
      <c r="G1084" s="972"/>
      <c r="H1084" s="5"/>
      <c r="I1084" s="5"/>
      <c r="J1084" s="5"/>
      <c r="K1084" s="5"/>
      <c r="L1084" s="815"/>
      <c r="M1084" s="1275"/>
      <c r="N1084" s="815"/>
      <c r="O1084" s="815"/>
      <c r="P1084" s="815"/>
      <c r="Q1084" s="815"/>
      <c r="R1084" s="815"/>
      <c r="S1084" s="815"/>
      <c r="T1084" s="815"/>
      <c r="U1084" s="815"/>
      <c r="V1084" s="815"/>
      <c r="W1084" s="5"/>
      <c r="X1084" s="815"/>
      <c r="Y1084" s="815"/>
      <c r="Z1084" s="815"/>
      <c r="AA1084" s="815"/>
      <c r="AB1084" s="5"/>
      <c r="AC1084" s="5"/>
      <c r="AD1084" s="815"/>
      <c r="AE1084" s="815"/>
      <c r="AF1084" s="815"/>
      <c r="AG1084" s="5"/>
      <c r="AH1084" s="815"/>
      <c r="AI1084" s="5"/>
      <c r="AJ1084" s="5"/>
      <c r="AK1084" s="5"/>
      <c r="AL1084" s="5"/>
      <c r="AM1084" s="5"/>
      <c r="AN1084" s="5"/>
      <c r="AO1084" s="5"/>
      <c r="AP1084" s="5"/>
      <c r="AQ1084" s="5"/>
      <c r="AR1084" s="5"/>
      <c r="AS1084" s="5"/>
    </row>
    <row r="1085">
      <c r="A1085" s="1298"/>
      <c r="B1085" s="1235"/>
      <c r="C1085" s="1274"/>
      <c r="D1085" s="1274"/>
      <c r="E1085" s="1274"/>
      <c r="F1085" s="815"/>
      <c r="G1085" s="972"/>
      <c r="H1085" s="5"/>
      <c r="I1085" s="5"/>
      <c r="J1085" s="5"/>
      <c r="K1085" s="5"/>
      <c r="L1085" s="815"/>
      <c r="M1085" s="1275"/>
      <c r="N1085" s="815"/>
      <c r="O1085" s="815"/>
      <c r="P1085" s="815"/>
      <c r="Q1085" s="815"/>
      <c r="R1085" s="815"/>
      <c r="S1085" s="815"/>
      <c r="T1085" s="815"/>
      <c r="U1085" s="815"/>
      <c r="V1085" s="815"/>
      <c r="W1085" s="5"/>
      <c r="X1085" s="815"/>
      <c r="Y1085" s="815"/>
      <c r="Z1085" s="815"/>
      <c r="AA1085" s="815"/>
      <c r="AB1085" s="5"/>
      <c r="AC1085" s="5"/>
      <c r="AD1085" s="815"/>
      <c r="AE1085" s="815"/>
      <c r="AF1085" s="815"/>
      <c r="AG1085" s="5"/>
      <c r="AH1085" s="815"/>
      <c r="AI1085" s="5"/>
      <c r="AJ1085" s="5"/>
      <c r="AK1085" s="5"/>
      <c r="AL1085" s="5"/>
      <c r="AM1085" s="5"/>
      <c r="AN1085" s="5"/>
      <c r="AO1085" s="5"/>
      <c r="AP1085" s="5"/>
      <c r="AQ1085" s="5"/>
      <c r="AR1085" s="5"/>
      <c r="AS1085" s="5"/>
    </row>
    <row r="1086">
      <c r="A1086" s="1298"/>
      <c r="B1086" s="1235"/>
      <c r="C1086" s="1274"/>
      <c r="D1086" s="1274"/>
      <c r="E1086" s="1274"/>
      <c r="F1086" s="815"/>
      <c r="G1086" s="972"/>
      <c r="H1086" s="5"/>
      <c r="I1086" s="5"/>
      <c r="J1086" s="5"/>
      <c r="K1086" s="5"/>
      <c r="L1086" s="815"/>
      <c r="M1086" s="1275"/>
      <c r="N1086" s="815"/>
      <c r="O1086" s="815"/>
      <c r="P1086" s="815"/>
      <c r="Q1086" s="815"/>
      <c r="R1086" s="815"/>
      <c r="S1086" s="815"/>
      <c r="T1086" s="815"/>
      <c r="U1086" s="815"/>
      <c r="V1086" s="815"/>
      <c r="W1086" s="5"/>
      <c r="X1086" s="815"/>
      <c r="Y1086" s="815"/>
      <c r="Z1086" s="815"/>
      <c r="AA1086" s="815"/>
      <c r="AB1086" s="5"/>
      <c r="AC1086" s="5"/>
      <c r="AD1086" s="815"/>
      <c r="AE1086" s="815"/>
      <c r="AF1086" s="815"/>
      <c r="AG1086" s="5"/>
      <c r="AH1086" s="815"/>
      <c r="AI1086" s="5"/>
      <c r="AJ1086" s="5"/>
      <c r="AK1086" s="5"/>
      <c r="AL1086" s="5"/>
      <c r="AM1086" s="5"/>
      <c r="AN1086" s="5"/>
      <c r="AO1086" s="5"/>
      <c r="AP1086" s="5"/>
      <c r="AQ1086" s="5"/>
      <c r="AR1086" s="5"/>
      <c r="AS1086" s="5"/>
    </row>
    <row r="1087">
      <c r="A1087" s="1298"/>
      <c r="B1087" s="1235"/>
      <c r="C1087" s="1274"/>
      <c r="D1087" s="1274"/>
      <c r="E1087" s="1274"/>
      <c r="F1087" s="815"/>
      <c r="G1087" s="972"/>
      <c r="H1087" s="5"/>
      <c r="I1087" s="5"/>
      <c r="J1087" s="5"/>
      <c r="K1087" s="5"/>
      <c r="L1087" s="815"/>
      <c r="M1087" s="1275"/>
      <c r="N1087" s="815"/>
      <c r="O1087" s="815"/>
      <c r="P1087" s="815"/>
      <c r="Q1087" s="815"/>
      <c r="R1087" s="815"/>
      <c r="S1087" s="815"/>
      <c r="T1087" s="815"/>
      <c r="U1087" s="815"/>
      <c r="V1087" s="815"/>
      <c r="W1087" s="5"/>
      <c r="X1087" s="815"/>
      <c r="Y1087" s="815"/>
      <c r="Z1087" s="815"/>
      <c r="AA1087" s="815"/>
      <c r="AB1087" s="5"/>
      <c r="AC1087" s="5"/>
      <c r="AD1087" s="815"/>
      <c r="AE1087" s="815"/>
      <c r="AF1087" s="815"/>
      <c r="AG1087" s="5"/>
      <c r="AH1087" s="815"/>
      <c r="AI1087" s="5"/>
      <c r="AJ1087" s="5"/>
      <c r="AK1087" s="5"/>
      <c r="AL1087" s="5"/>
      <c r="AM1087" s="5"/>
      <c r="AN1087" s="5"/>
      <c r="AO1087" s="5"/>
      <c r="AP1087" s="5"/>
      <c r="AQ1087" s="5"/>
      <c r="AR1087" s="5"/>
      <c r="AS1087" s="5"/>
    </row>
    <row r="1088">
      <c r="A1088" s="1298"/>
      <c r="B1088" s="1235"/>
      <c r="C1088" s="1274"/>
      <c r="D1088" s="1274"/>
      <c r="E1088" s="1274"/>
      <c r="F1088" s="815"/>
      <c r="G1088" s="972"/>
      <c r="H1088" s="5"/>
      <c r="I1088" s="5"/>
      <c r="J1088" s="5"/>
      <c r="K1088" s="5"/>
      <c r="L1088" s="815"/>
      <c r="M1088" s="1275"/>
      <c r="N1088" s="815"/>
      <c r="O1088" s="815"/>
      <c r="P1088" s="815"/>
      <c r="Q1088" s="815"/>
      <c r="R1088" s="815"/>
      <c r="S1088" s="815"/>
      <c r="T1088" s="815"/>
      <c r="U1088" s="815"/>
      <c r="V1088" s="815"/>
      <c r="W1088" s="5"/>
      <c r="X1088" s="815"/>
      <c r="Y1088" s="815"/>
      <c r="Z1088" s="815"/>
      <c r="AA1088" s="815"/>
      <c r="AB1088" s="5"/>
      <c r="AC1088" s="5"/>
      <c r="AD1088" s="815"/>
      <c r="AE1088" s="815"/>
      <c r="AF1088" s="815"/>
      <c r="AG1088" s="5"/>
      <c r="AH1088" s="815"/>
      <c r="AI1088" s="5"/>
      <c r="AJ1088" s="5"/>
      <c r="AK1088" s="5"/>
      <c r="AL1088" s="5"/>
      <c r="AM1088" s="5"/>
      <c r="AN1088" s="5"/>
      <c r="AO1088" s="5"/>
      <c r="AP1088" s="5"/>
      <c r="AQ1088" s="5"/>
      <c r="AR1088" s="5"/>
      <c r="AS1088" s="5"/>
    </row>
    <row r="1089">
      <c r="A1089" s="1298"/>
      <c r="B1089" s="1235"/>
      <c r="C1089" s="1274"/>
      <c r="D1089" s="1274"/>
      <c r="E1089" s="1274"/>
      <c r="F1089" s="815"/>
      <c r="G1089" s="972"/>
      <c r="H1089" s="5"/>
      <c r="I1089" s="5"/>
      <c r="J1089" s="5"/>
      <c r="K1089" s="5"/>
      <c r="L1089" s="815"/>
      <c r="M1089" s="1275"/>
      <c r="N1089" s="815"/>
      <c r="O1089" s="815"/>
      <c r="P1089" s="815"/>
      <c r="Q1089" s="815"/>
      <c r="R1089" s="815"/>
      <c r="S1089" s="815"/>
      <c r="T1089" s="815"/>
      <c r="U1089" s="815"/>
      <c r="V1089" s="815"/>
      <c r="W1089" s="5"/>
      <c r="X1089" s="815"/>
      <c r="Y1089" s="815"/>
      <c r="Z1089" s="815"/>
      <c r="AA1089" s="815"/>
      <c r="AB1089" s="5"/>
      <c r="AC1089" s="5"/>
      <c r="AD1089" s="815"/>
      <c r="AE1089" s="815"/>
      <c r="AF1089" s="815"/>
      <c r="AG1089" s="5"/>
      <c r="AH1089" s="815"/>
      <c r="AI1089" s="5"/>
      <c r="AJ1089" s="5"/>
      <c r="AK1089" s="5"/>
      <c r="AL1089" s="5"/>
      <c r="AM1089" s="5"/>
      <c r="AN1089" s="5"/>
      <c r="AO1089" s="5"/>
      <c r="AP1089" s="5"/>
      <c r="AQ1089" s="5"/>
      <c r="AR1089" s="5"/>
      <c r="AS1089" s="5"/>
    </row>
    <row r="1090">
      <c r="A1090" s="1298"/>
      <c r="B1090" s="1235"/>
      <c r="C1090" s="1274"/>
      <c r="D1090" s="1274"/>
      <c r="E1090" s="1274"/>
      <c r="F1090" s="815"/>
      <c r="G1090" s="972"/>
      <c r="H1090" s="5"/>
      <c r="I1090" s="5"/>
      <c r="J1090" s="5"/>
      <c r="K1090" s="5"/>
      <c r="L1090" s="815"/>
      <c r="M1090" s="1275"/>
      <c r="N1090" s="815"/>
      <c r="O1090" s="815"/>
      <c r="P1090" s="815"/>
      <c r="Q1090" s="815"/>
      <c r="R1090" s="815"/>
      <c r="S1090" s="815"/>
      <c r="T1090" s="815"/>
      <c r="U1090" s="815"/>
      <c r="V1090" s="815"/>
      <c r="W1090" s="5"/>
      <c r="X1090" s="815"/>
      <c r="Y1090" s="815"/>
      <c r="Z1090" s="815"/>
      <c r="AA1090" s="815"/>
      <c r="AB1090" s="5"/>
      <c r="AC1090" s="5"/>
      <c r="AD1090" s="815"/>
      <c r="AE1090" s="815"/>
      <c r="AF1090" s="815"/>
      <c r="AG1090" s="5"/>
      <c r="AH1090" s="815"/>
      <c r="AI1090" s="5"/>
      <c r="AJ1090" s="5"/>
      <c r="AK1090" s="5"/>
      <c r="AL1090" s="5"/>
      <c r="AM1090" s="5"/>
      <c r="AN1090" s="5"/>
      <c r="AO1090" s="5"/>
      <c r="AP1090" s="5"/>
      <c r="AQ1090" s="5"/>
      <c r="AR1090" s="5"/>
      <c r="AS1090" s="5"/>
    </row>
    <row r="1091">
      <c r="A1091" s="1298"/>
      <c r="B1091" s="1235"/>
      <c r="C1091" s="1274"/>
      <c r="D1091" s="1274"/>
      <c r="E1091" s="1274"/>
      <c r="F1091" s="815"/>
      <c r="G1091" s="972"/>
      <c r="H1091" s="5"/>
      <c r="I1091" s="5"/>
      <c r="J1091" s="5"/>
      <c r="K1091" s="5"/>
      <c r="L1091" s="815"/>
      <c r="M1091" s="1275"/>
      <c r="N1091" s="815"/>
      <c r="O1091" s="815"/>
      <c r="P1091" s="815"/>
      <c r="Q1091" s="815"/>
      <c r="R1091" s="815"/>
      <c r="S1091" s="815"/>
      <c r="T1091" s="815"/>
      <c r="U1091" s="815"/>
      <c r="V1091" s="815"/>
      <c r="W1091" s="5"/>
      <c r="X1091" s="815"/>
      <c r="Y1091" s="815"/>
      <c r="Z1091" s="815"/>
      <c r="AA1091" s="815"/>
      <c r="AB1091" s="5"/>
      <c r="AC1091" s="5"/>
      <c r="AD1091" s="815"/>
      <c r="AE1091" s="815"/>
      <c r="AF1091" s="815"/>
      <c r="AG1091" s="5"/>
      <c r="AH1091" s="815"/>
      <c r="AI1091" s="5"/>
      <c r="AJ1091" s="5"/>
      <c r="AK1091" s="5"/>
      <c r="AL1091" s="5"/>
      <c r="AM1091" s="5"/>
      <c r="AN1091" s="5"/>
      <c r="AO1091" s="5"/>
      <c r="AP1091" s="5"/>
      <c r="AQ1091" s="5"/>
      <c r="AR1091" s="5"/>
      <c r="AS1091" s="5"/>
    </row>
    <row r="1092">
      <c r="A1092" s="1298"/>
      <c r="B1092" s="1235"/>
      <c r="C1092" s="1274"/>
      <c r="D1092" s="1274"/>
      <c r="E1092" s="1274"/>
      <c r="F1092" s="815"/>
      <c r="G1092" s="972"/>
      <c r="H1092" s="5"/>
      <c r="I1092" s="5"/>
      <c r="J1092" s="5"/>
      <c r="K1092" s="5"/>
      <c r="L1092" s="815"/>
      <c r="M1092" s="1275"/>
      <c r="N1092" s="815"/>
      <c r="O1092" s="815"/>
      <c r="P1092" s="815"/>
      <c r="Q1092" s="815"/>
      <c r="R1092" s="815"/>
      <c r="S1092" s="815"/>
      <c r="T1092" s="815"/>
      <c r="U1092" s="815"/>
      <c r="V1092" s="815"/>
      <c r="W1092" s="5"/>
      <c r="X1092" s="815"/>
      <c r="Y1092" s="815"/>
      <c r="Z1092" s="815"/>
      <c r="AA1092" s="815"/>
      <c r="AB1092" s="5"/>
      <c r="AC1092" s="5"/>
      <c r="AD1092" s="815"/>
      <c r="AE1092" s="815"/>
      <c r="AF1092" s="815"/>
      <c r="AG1092" s="5"/>
      <c r="AH1092" s="815"/>
      <c r="AI1092" s="5"/>
      <c r="AJ1092" s="5"/>
      <c r="AK1092" s="5"/>
      <c r="AL1092" s="5"/>
      <c r="AM1092" s="5"/>
      <c r="AN1092" s="5"/>
      <c r="AO1092" s="5"/>
      <c r="AP1092" s="5"/>
      <c r="AQ1092" s="5"/>
      <c r="AR1092" s="5"/>
      <c r="AS1092" s="5"/>
    </row>
    <row r="1093">
      <c r="A1093" s="1298"/>
      <c r="B1093" s="1235"/>
      <c r="C1093" s="1274"/>
      <c r="D1093" s="1274"/>
      <c r="E1093" s="1274"/>
      <c r="F1093" s="815"/>
      <c r="G1093" s="972"/>
      <c r="H1093" s="5"/>
      <c r="I1093" s="5"/>
      <c r="J1093" s="5"/>
      <c r="K1093" s="5"/>
      <c r="L1093" s="815"/>
      <c r="M1093" s="1275"/>
      <c r="N1093" s="815"/>
      <c r="O1093" s="815"/>
      <c r="P1093" s="815"/>
      <c r="Q1093" s="815"/>
      <c r="R1093" s="815"/>
      <c r="S1093" s="815"/>
      <c r="T1093" s="815"/>
      <c r="U1093" s="815"/>
      <c r="V1093" s="815"/>
      <c r="W1093" s="5"/>
      <c r="X1093" s="815"/>
      <c r="Y1093" s="815"/>
      <c r="Z1093" s="815"/>
      <c r="AA1093" s="815"/>
      <c r="AB1093" s="5"/>
      <c r="AC1093" s="5"/>
      <c r="AD1093" s="815"/>
      <c r="AE1093" s="815"/>
      <c r="AF1093" s="815"/>
      <c r="AG1093" s="5"/>
      <c r="AH1093" s="815"/>
      <c r="AI1093" s="5"/>
      <c r="AJ1093" s="5"/>
      <c r="AK1093" s="5"/>
      <c r="AL1093" s="5"/>
      <c r="AM1093" s="5"/>
      <c r="AN1093" s="5"/>
      <c r="AO1093" s="5"/>
      <c r="AP1093" s="5"/>
      <c r="AQ1093" s="5"/>
      <c r="AR1093" s="5"/>
      <c r="AS1093" s="5"/>
    </row>
    <row r="1094">
      <c r="A1094" s="1298"/>
      <c r="B1094" s="1235"/>
      <c r="C1094" s="1274"/>
      <c r="D1094" s="1274"/>
      <c r="E1094" s="1274"/>
      <c r="F1094" s="815"/>
      <c r="G1094" s="972"/>
      <c r="H1094" s="5"/>
      <c r="I1094" s="5"/>
      <c r="J1094" s="5"/>
      <c r="K1094" s="5"/>
      <c r="L1094" s="815"/>
      <c r="M1094" s="1275"/>
      <c r="N1094" s="815"/>
      <c r="O1094" s="815"/>
      <c r="P1094" s="815"/>
      <c r="Q1094" s="815"/>
      <c r="R1094" s="815"/>
      <c r="S1094" s="815"/>
      <c r="T1094" s="815"/>
      <c r="U1094" s="815"/>
      <c r="V1094" s="815"/>
      <c r="W1094" s="5"/>
      <c r="X1094" s="815"/>
      <c r="Y1094" s="815"/>
      <c r="Z1094" s="815"/>
      <c r="AA1094" s="815"/>
      <c r="AB1094" s="5"/>
      <c r="AC1094" s="5"/>
      <c r="AD1094" s="815"/>
      <c r="AE1094" s="815"/>
      <c r="AF1094" s="815"/>
      <c r="AG1094" s="5"/>
      <c r="AH1094" s="815"/>
      <c r="AI1094" s="5"/>
      <c r="AJ1094" s="5"/>
      <c r="AK1094" s="5"/>
      <c r="AL1094" s="5"/>
      <c r="AM1094" s="5"/>
      <c r="AN1094" s="5"/>
      <c r="AO1094" s="5"/>
      <c r="AP1094" s="5"/>
      <c r="AQ1094" s="5"/>
      <c r="AR1094" s="5"/>
      <c r="AS1094" s="5"/>
    </row>
    <row r="1095">
      <c r="A1095" s="1298"/>
      <c r="B1095" s="1235"/>
      <c r="C1095" s="1274"/>
      <c r="D1095" s="1274"/>
      <c r="E1095" s="1274"/>
      <c r="F1095" s="815"/>
      <c r="G1095" s="972"/>
      <c r="H1095" s="5"/>
      <c r="I1095" s="5"/>
      <c r="J1095" s="5"/>
      <c r="K1095" s="5"/>
      <c r="L1095" s="815"/>
      <c r="M1095" s="1275"/>
      <c r="N1095" s="815"/>
      <c r="O1095" s="815"/>
      <c r="P1095" s="815"/>
      <c r="Q1095" s="815"/>
      <c r="R1095" s="815"/>
      <c r="S1095" s="815"/>
      <c r="T1095" s="815"/>
      <c r="U1095" s="815"/>
      <c r="V1095" s="815"/>
      <c r="W1095" s="5"/>
      <c r="X1095" s="815"/>
      <c r="Y1095" s="815"/>
      <c r="Z1095" s="815"/>
      <c r="AA1095" s="815"/>
      <c r="AB1095" s="5"/>
      <c r="AC1095" s="5"/>
      <c r="AD1095" s="815"/>
      <c r="AE1095" s="815"/>
      <c r="AF1095" s="815"/>
      <c r="AG1095" s="5"/>
      <c r="AH1095" s="815"/>
      <c r="AI1095" s="5"/>
      <c r="AJ1095" s="5"/>
      <c r="AK1095" s="5"/>
      <c r="AL1095" s="5"/>
      <c r="AM1095" s="5"/>
      <c r="AN1095" s="5"/>
      <c r="AO1095" s="5"/>
      <c r="AP1095" s="5"/>
      <c r="AQ1095" s="5"/>
      <c r="AR1095" s="5"/>
      <c r="AS1095" s="5"/>
    </row>
    <row r="1096">
      <c r="A1096" s="1298"/>
      <c r="B1096" s="1235"/>
      <c r="C1096" s="1274"/>
      <c r="D1096" s="1274"/>
      <c r="E1096" s="1274"/>
      <c r="F1096" s="815"/>
      <c r="G1096" s="972"/>
      <c r="H1096" s="5"/>
      <c r="I1096" s="5"/>
      <c r="J1096" s="5"/>
      <c r="K1096" s="5"/>
      <c r="L1096" s="815"/>
      <c r="M1096" s="1275"/>
      <c r="N1096" s="815"/>
      <c r="O1096" s="815"/>
      <c r="P1096" s="815"/>
      <c r="Q1096" s="815"/>
      <c r="R1096" s="815"/>
      <c r="S1096" s="815"/>
      <c r="T1096" s="815"/>
      <c r="U1096" s="815"/>
      <c r="V1096" s="815"/>
      <c r="W1096" s="5"/>
      <c r="X1096" s="815"/>
      <c r="Y1096" s="815"/>
      <c r="Z1096" s="815"/>
      <c r="AA1096" s="815"/>
      <c r="AB1096" s="5"/>
      <c r="AC1096" s="5"/>
      <c r="AD1096" s="815"/>
      <c r="AE1096" s="815"/>
      <c r="AF1096" s="815"/>
      <c r="AG1096" s="5"/>
      <c r="AH1096" s="815"/>
      <c r="AI1096" s="5"/>
      <c r="AJ1096" s="5"/>
      <c r="AK1096" s="5"/>
      <c r="AL1096" s="5"/>
      <c r="AM1096" s="5"/>
      <c r="AN1096" s="5"/>
      <c r="AO1096" s="5"/>
      <c r="AP1096" s="5"/>
      <c r="AQ1096" s="5"/>
      <c r="AR1096" s="5"/>
      <c r="AS1096" s="5"/>
    </row>
    <row r="1097">
      <c r="A1097" s="1298"/>
      <c r="B1097" s="1235"/>
      <c r="C1097" s="1274"/>
      <c r="D1097" s="1274"/>
      <c r="E1097" s="1274"/>
      <c r="F1097" s="815"/>
      <c r="G1097" s="972"/>
      <c r="H1097" s="5"/>
      <c r="I1097" s="5"/>
      <c r="J1097" s="5"/>
      <c r="K1097" s="5"/>
      <c r="L1097" s="815"/>
      <c r="M1097" s="1275"/>
      <c r="N1097" s="815"/>
      <c r="O1097" s="815"/>
      <c r="P1097" s="815"/>
      <c r="Q1097" s="815"/>
      <c r="R1097" s="815"/>
      <c r="S1097" s="815"/>
      <c r="T1097" s="815"/>
      <c r="U1097" s="815"/>
      <c r="V1097" s="815"/>
      <c r="W1097" s="5"/>
      <c r="X1097" s="815"/>
      <c r="Y1097" s="815"/>
      <c r="Z1097" s="815"/>
      <c r="AA1097" s="815"/>
      <c r="AB1097" s="5"/>
      <c r="AC1097" s="5"/>
      <c r="AD1097" s="815"/>
      <c r="AE1097" s="815"/>
      <c r="AF1097" s="815"/>
      <c r="AG1097" s="5"/>
      <c r="AH1097" s="815"/>
      <c r="AI1097" s="5"/>
      <c r="AJ1097" s="5"/>
      <c r="AK1097" s="5"/>
      <c r="AL1097" s="5"/>
      <c r="AM1097" s="5"/>
      <c r="AN1097" s="5"/>
      <c r="AO1097" s="5"/>
      <c r="AP1097" s="5"/>
      <c r="AQ1097" s="5"/>
      <c r="AR1097" s="5"/>
      <c r="AS1097" s="5"/>
    </row>
    <row r="1098">
      <c r="A1098" s="1298"/>
      <c r="B1098" s="1235"/>
      <c r="C1098" s="1274"/>
      <c r="D1098" s="1274"/>
      <c r="E1098" s="1274"/>
      <c r="F1098" s="815"/>
      <c r="G1098" s="972"/>
      <c r="H1098" s="5"/>
      <c r="I1098" s="5"/>
      <c r="J1098" s="5"/>
      <c r="K1098" s="5"/>
      <c r="L1098" s="815"/>
      <c r="M1098" s="1275"/>
      <c r="N1098" s="815"/>
      <c r="O1098" s="815"/>
      <c r="P1098" s="815"/>
      <c r="Q1098" s="815"/>
      <c r="R1098" s="815"/>
      <c r="S1098" s="815"/>
      <c r="T1098" s="815"/>
      <c r="U1098" s="815"/>
      <c r="V1098" s="815"/>
      <c r="W1098" s="5"/>
      <c r="X1098" s="815"/>
      <c r="Y1098" s="815"/>
      <c r="Z1098" s="815"/>
      <c r="AA1098" s="815"/>
      <c r="AB1098" s="5"/>
      <c r="AC1098" s="5"/>
      <c r="AD1098" s="815"/>
      <c r="AE1098" s="815"/>
      <c r="AF1098" s="815"/>
      <c r="AG1098" s="5"/>
      <c r="AH1098" s="815"/>
      <c r="AI1098" s="5"/>
      <c r="AJ1098" s="5"/>
      <c r="AK1098" s="5"/>
      <c r="AL1098" s="5"/>
      <c r="AM1098" s="5"/>
      <c r="AN1098" s="5"/>
      <c r="AO1098" s="5"/>
      <c r="AP1098" s="5"/>
      <c r="AQ1098" s="5"/>
      <c r="AR1098" s="5"/>
      <c r="AS1098" s="5"/>
    </row>
    <row r="1099">
      <c r="A1099" s="1298"/>
      <c r="B1099" s="1235"/>
      <c r="C1099" s="1274"/>
      <c r="D1099" s="1274"/>
      <c r="E1099" s="1274"/>
      <c r="F1099" s="815"/>
      <c r="G1099" s="972"/>
      <c r="H1099" s="5"/>
      <c r="I1099" s="5"/>
      <c r="J1099" s="5"/>
      <c r="K1099" s="5"/>
      <c r="L1099" s="815"/>
      <c r="M1099" s="1275"/>
      <c r="N1099" s="815"/>
      <c r="O1099" s="815"/>
      <c r="P1099" s="815"/>
      <c r="Q1099" s="815"/>
      <c r="R1099" s="815"/>
      <c r="S1099" s="815"/>
      <c r="T1099" s="815"/>
      <c r="U1099" s="815"/>
      <c r="V1099" s="815"/>
      <c r="W1099" s="5"/>
      <c r="X1099" s="815"/>
      <c r="Y1099" s="815"/>
      <c r="Z1099" s="815"/>
      <c r="AA1099" s="815"/>
      <c r="AB1099" s="5"/>
      <c r="AC1099" s="5"/>
      <c r="AD1099" s="815"/>
      <c r="AE1099" s="815"/>
      <c r="AF1099" s="815"/>
      <c r="AG1099" s="5"/>
      <c r="AH1099" s="815"/>
      <c r="AI1099" s="5"/>
      <c r="AJ1099" s="5"/>
      <c r="AK1099" s="5"/>
      <c r="AL1099" s="5"/>
      <c r="AM1099" s="5"/>
      <c r="AN1099" s="5"/>
      <c r="AO1099" s="5"/>
      <c r="AP1099" s="5"/>
      <c r="AQ1099" s="5"/>
      <c r="AR1099" s="5"/>
      <c r="AS1099" s="5"/>
    </row>
    <row r="1100">
      <c r="A1100" s="1298"/>
      <c r="B1100" s="1235"/>
      <c r="C1100" s="1274"/>
      <c r="D1100" s="1274"/>
      <c r="E1100" s="1274"/>
      <c r="F1100" s="815"/>
      <c r="G1100" s="972"/>
      <c r="H1100" s="5"/>
      <c r="I1100" s="5"/>
      <c r="J1100" s="5"/>
      <c r="K1100" s="5"/>
      <c r="L1100" s="815"/>
      <c r="M1100" s="1275"/>
      <c r="N1100" s="815"/>
      <c r="O1100" s="815"/>
      <c r="P1100" s="815"/>
      <c r="Q1100" s="815"/>
      <c r="R1100" s="815"/>
      <c r="S1100" s="815"/>
      <c r="T1100" s="815"/>
      <c r="U1100" s="815"/>
      <c r="V1100" s="815"/>
      <c r="W1100" s="5"/>
      <c r="X1100" s="815"/>
      <c r="Y1100" s="815"/>
      <c r="Z1100" s="815"/>
      <c r="AA1100" s="815"/>
      <c r="AB1100" s="5"/>
      <c r="AC1100" s="5"/>
      <c r="AD1100" s="815"/>
      <c r="AE1100" s="815"/>
      <c r="AF1100" s="815"/>
      <c r="AG1100" s="5"/>
      <c r="AH1100" s="815"/>
      <c r="AI1100" s="5"/>
      <c r="AJ1100" s="5"/>
      <c r="AK1100" s="5"/>
      <c r="AL1100" s="5"/>
      <c r="AM1100" s="5"/>
      <c r="AN1100" s="5"/>
      <c r="AO1100" s="5"/>
      <c r="AP1100" s="5"/>
      <c r="AQ1100" s="5"/>
      <c r="AR1100" s="5"/>
      <c r="AS1100" s="5"/>
    </row>
    <row r="1101">
      <c r="A1101" s="1298"/>
      <c r="B1101" s="1235"/>
      <c r="C1101" s="1274"/>
      <c r="D1101" s="1274"/>
      <c r="E1101" s="1274"/>
      <c r="F1101" s="815"/>
      <c r="G1101" s="972"/>
      <c r="H1101" s="5"/>
      <c r="I1101" s="5"/>
      <c r="J1101" s="5"/>
      <c r="K1101" s="5"/>
      <c r="L1101" s="815"/>
      <c r="M1101" s="1275"/>
      <c r="N1101" s="815"/>
      <c r="O1101" s="815"/>
      <c r="P1101" s="815"/>
      <c r="Q1101" s="815"/>
      <c r="R1101" s="815"/>
      <c r="S1101" s="815"/>
      <c r="T1101" s="815"/>
      <c r="U1101" s="815"/>
      <c r="V1101" s="815"/>
      <c r="W1101" s="5"/>
      <c r="X1101" s="815"/>
      <c r="Y1101" s="815"/>
      <c r="Z1101" s="815"/>
      <c r="AA1101" s="815"/>
      <c r="AB1101" s="5"/>
      <c r="AC1101" s="5"/>
      <c r="AD1101" s="815"/>
      <c r="AE1101" s="815"/>
      <c r="AF1101" s="815"/>
      <c r="AG1101" s="5"/>
      <c r="AH1101" s="815"/>
      <c r="AI1101" s="5"/>
      <c r="AJ1101" s="5"/>
      <c r="AK1101" s="5"/>
      <c r="AL1101" s="5"/>
      <c r="AM1101" s="5"/>
      <c r="AN1101" s="5"/>
      <c r="AO1101" s="5"/>
      <c r="AP1101" s="5"/>
      <c r="AQ1101" s="5"/>
      <c r="AR1101" s="5"/>
      <c r="AS1101" s="5"/>
    </row>
    <row r="1102">
      <c r="A1102" s="1298"/>
      <c r="B1102" s="1235"/>
      <c r="C1102" s="1274"/>
      <c r="D1102" s="1274"/>
      <c r="E1102" s="1274"/>
      <c r="F1102" s="815"/>
      <c r="G1102" s="972"/>
      <c r="H1102" s="5"/>
      <c r="I1102" s="5"/>
      <c r="J1102" s="5"/>
      <c r="K1102" s="5"/>
      <c r="L1102" s="815"/>
      <c r="M1102" s="1275"/>
      <c r="N1102" s="815"/>
      <c r="O1102" s="815"/>
      <c r="P1102" s="815"/>
      <c r="Q1102" s="815"/>
      <c r="R1102" s="815"/>
      <c r="S1102" s="815"/>
      <c r="T1102" s="815"/>
      <c r="U1102" s="815"/>
      <c r="V1102" s="815"/>
      <c r="W1102" s="5"/>
      <c r="X1102" s="815"/>
      <c r="Y1102" s="815"/>
      <c r="Z1102" s="815"/>
      <c r="AA1102" s="815"/>
      <c r="AB1102" s="5"/>
      <c r="AC1102" s="5"/>
      <c r="AD1102" s="815"/>
      <c r="AE1102" s="815"/>
      <c r="AF1102" s="815"/>
      <c r="AG1102" s="5"/>
      <c r="AH1102" s="815"/>
      <c r="AI1102" s="5"/>
      <c r="AJ1102" s="5"/>
      <c r="AK1102" s="5"/>
      <c r="AL1102" s="5"/>
      <c r="AM1102" s="5"/>
      <c r="AN1102" s="5"/>
      <c r="AO1102" s="5"/>
      <c r="AP1102" s="5"/>
      <c r="AQ1102" s="5"/>
      <c r="AR1102" s="5"/>
      <c r="AS1102" s="5"/>
    </row>
    <row r="1103">
      <c r="A1103" s="1298"/>
      <c r="B1103" s="1235"/>
      <c r="C1103" s="1274"/>
      <c r="D1103" s="1274"/>
      <c r="E1103" s="1274"/>
      <c r="F1103" s="815"/>
      <c r="G1103" s="972"/>
      <c r="H1103" s="5"/>
      <c r="I1103" s="5"/>
      <c r="J1103" s="5"/>
      <c r="K1103" s="5"/>
      <c r="L1103" s="815"/>
      <c r="M1103" s="1275"/>
      <c r="N1103" s="815"/>
      <c r="O1103" s="815"/>
      <c r="P1103" s="815"/>
      <c r="Q1103" s="815"/>
      <c r="R1103" s="815"/>
      <c r="S1103" s="815"/>
      <c r="T1103" s="815"/>
      <c r="U1103" s="815"/>
      <c r="V1103" s="815"/>
      <c r="W1103" s="5"/>
      <c r="X1103" s="815"/>
      <c r="Y1103" s="815"/>
      <c r="Z1103" s="815"/>
      <c r="AA1103" s="815"/>
      <c r="AB1103" s="5"/>
      <c r="AC1103" s="5"/>
      <c r="AD1103" s="815"/>
      <c r="AE1103" s="815"/>
      <c r="AF1103" s="815"/>
      <c r="AG1103" s="5"/>
      <c r="AH1103" s="815"/>
      <c r="AI1103" s="5"/>
      <c r="AJ1103" s="5"/>
      <c r="AK1103" s="5"/>
      <c r="AL1103" s="5"/>
      <c r="AM1103" s="5"/>
      <c r="AN1103" s="5"/>
      <c r="AO1103" s="5"/>
      <c r="AP1103" s="5"/>
      <c r="AQ1103" s="5"/>
      <c r="AR1103" s="5"/>
      <c r="AS1103" s="5"/>
    </row>
    <row r="1104">
      <c r="A1104" s="1298"/>
      <c r="B1104" s="1235"/>
      <c r="C1104" s="1274"/>
      <c r="D1104" s="1274"/>
      <c r="E1104" s="1274"/>
      <c r="F1104" s="815"/>
      <c r="G1104" s="972"/>
      <c r="H1104" s="5"/>
      <c r="I1104" s="5"/>
      <c r="J1104" s="5"/>
      <c r="K1104" s="5"/>
      <c r="L1104" s="815"/>
      <c r="M1104" s="1275"/>
      <c r="N1104" s="815"/>
      <c r="O1104" s="815"/>
      <c r="P1104" s="815"/>
      <c r="Q1104" s="815"/>
      <c r="R1104" s="815"/>
      <c r="S1104" s="815"/>
      <c r="T1104" s="815"/>
      <c r="U1104" s="815"/>
      <c r="V1104" s="815"/>
      <c r="W1104" s="5"/>
      <c r="X1104" s="815"/>
      <c r="Y1104" s="815"/>
      <c r="Z1104" s="815"/>
      <c r="AA1104" s="815"/>
      <c r="AB1104" s="5"/>
      <c r="AC1104" s="5"/>
      <c r="AD1104" s="815"/>
      <c r="AE1104" s="815"/>
      <c r="AF1104" s="815"/>
      <c r="AG1104" s="5"/>
      <c r="AH1104" s="815"/>
      <c r="AI1104" s="5"/>
      <c r="AJ1104" s="5"/>
      <c r="AK1104" s="5"/>
      <c r="AL1104" s="5"/>
      <c r="AM1104" s="5"/>
      <c r="AN1104" s="5"/>
      <c r="AO1104" s="5"/>
      <c r="AP1104" s="5"/>
      <c r="AQ1104" s="5"/>
      <c r="AR1104" s="5"/>
      <c r="AS1104" s="5"/>
    </row>
    <row r="1105">
      <c r="A1105" s="1298"/>
      <c r="B1105" s="1235"/>
      <c r="C1105" s="1274"/>
      <c r="D1105" s="1274"/>
      <c r="E1105" s="1274"/>
      <c r="F1105" s="815"/>
      <c r="G1105" s="972"/>
      <c r="H1105" s="5"/>
      <c r="I1105" s="5"/>
      <c r="J1105" s="5"/>
      <c r="K1105" s="5"/>
      <c r="L1105" s="815"/>
      <c r="M1105" s="1275"/>
      <c r="N1105" s="815"/>
      <c r="O1105" s="815"/>
      <c r="P1105" s="815"/>
      <c r="Q1105" s="815"/>
      <c r="R1105" s="815"/>
      <c r="S1105" s="815"/>
      <c r="T1105" s="815"/>
      <c r="U1105" s="815"/>
      <c r="V1105" s="815"/>
      <c r="W1105" s="5"/>
      <c r="X1105" s="815"/>
      <c r="Y1105" s="815"/>
      <c r="Z1105" s="815"/>
      <c r="AA1105" s="815"/>
      <c r="AB1105" s="5"/>
      <c r="AC1105" s="5"/>
      <c r="AD1105" s="815"/>
      <c r="AE1105" s="815"/>
      <c r="AF1105" s="815"/>
      <c r="AG1105" s="5"/>
      <c r="AH1105" s="815"/>
      <c r="AI1105" s="5"/>
      <c r="AJ1105" s="5"/>
      <c r="AK1105" s="5"/>
      <c r="AL1105" s="5"/>
      <c r="AM1105" s="5"/>
      <c r="AN1105" s="5"/>
      <c r="AO1105" s="5"/>
      <c r="AP1105" s="5"/>
      <c r="AQ1105" s="5"/>
      <c r="AR1105" s="5"/>
      <c r="AS1105" s="5"/>
    </row>
    <row r="1106">
      <c r="A1106" s="1298"/>
      <c r="B1106" s="1235"/>
      <c r="C1106" s="1274"/>
      <c r="D1106" s="1274"/>
      <c r="E1106" s="1274"/>
      <c r="F1106" s="815"/>
      <c r="G1106" s="972"/>
      <c r="H1106" s="5"/>
      <c r="I1106" s="5"/>
      <c r="J1106" s="5"/>
      <c r="K1106" s="5"/>
      <c r="L1106" s="815"/>
      <c r="M1106" s="1275"/>
      <c r="N1106" s="815"/>
      <c r="O1106" s="815"/>
      <c r="P1106" s="815"/>
      <c r="Q1106" s="815"/>
      <c r="R1106" s="815"/>
      <c r="S1106" s="815"/>
      <c r="T1106" s="815"/>
      <c r="U1106" s="815"/>
      <c r="V1106" s="815"/>
      <c r="W1106" s="5"/>
      <c r="X1106" s="815"/>
      <c r="Y1106" s="815"/>
      <c r="Z1106" s="815"/>
      <c r="AA1106" s="815"/>
      <c r="AB1106" s="5"/>
      <c r="AC1106" s="5"/>
      <c r="AD1106" s="815"/>
      <c r="AE1106" s="815"/>
      <c r="AF1106" s="815"/>
      <c r="AG1106" s="5"/>
      <c r="AH1106" s="815"/>
      <c r="AI1106" s="5"/>
      <c r="AJ1106" s="5"/>
      <c r="AK1106" s="5"/>
      <c r="AL1106" s="5"/>
      <c r="AM1106" s="5"/>
      <c r="AN1106" s="5"/>
      <c r="AO1106" s="5"/>
      <c r="AP1106" s="5"/>
      <c r="AQ1106" s="5"/>
      <c r="AR1106" s="5"/>
      <c r="AS1106" s="5"/>
    </row>
    <row r="1107">
      <c r="A1107" s="1298"/>
      <c r="B1107" s="1235"/>
      <c r="C1107" s="1274"/>
      <c r="D1107" s="1274"/>
      <c r="E1107" s="1274"/>
      <c r="F1107" s="815"/>
      <c r="G1107" s="972"/>
      <c r="H1107" s="5"/>
      <c r="I1107" s="5"/>
      <c r="J1107" s="5"/>
      <c r="K1107" s="5"/>
      <c r="L1107" s="815"/>
      <c r="M1107" s="1275"/>
      <c r="N1107" s="815"/>
      <c r="O1107" s="815"/>
      <c r="P1107" s="815"/>
      <c r="Q1107" s="815"/>
      <c r="R1107" s="815"/>
      <c r="S1107" s="815"/>
      <c r="T1107" s="815"/>
      <c r="U1107" s="815"/>
      <c r="V1107" s="815"/>
      <c r="W1107" s="5"/>
      <c r="X1107" s="815"/>
      <c r="Y1107" s="815"/>
      <c r="Z1107" s="815"/>
      <c r="AA1107" s="815"/>
      <c r="AB1107" s="5"/>
      <c r="AC1107" s="5"/>
      <c r="AD1107" s="815"/>
      <c r="AE1107" s="815"/>
      <c r="AF1107" s="815"/>
      <c r="AG1107" s="5"/>
      <c r="AH1107" s="815"/>
      <c r="AI1107" s="5"/>
      <c r="AJ1107" s="5"/>
      <c r="AK1107" s="5"/>
      <c r="AL1107" s="5"/>
      <c r="AM1107" s="5"/>
      <c r="AN1107" s="5"/>
      <c r="AO1107" s="5"/>
      <c r="AP1107" s="5"/>
      <c r="AQ1107" s="5"/>
      <c r="AR1107" s="5"/>
      <c r="AS1107" s="5"/>
    </row>
    <row r="1108">
      <c r="A1108" s="1298"/>
      <c r="B1108" s="1235"/>
      <c r="C1108" s="1274"/>
      <c r="D1108" s="1274"/>
      <c r="E1108" s="1274"/>
      <c r="F1108" s="815"/>
      <c r="G1108" s="972"/>
      <c r="H1108" s="5"/>
      <c r="I1108" s="5"/>
      <c r="J1108" s="5"/>
      <c r="K1108" s="5"/>
      <c r="L1108" s="815"/>
      <c r="M1108" s="1275"/>
      <c r="N1108" s="815"/>
      <c r="O1108" s="815"/>
      <c r="P1108" s="815"/>
      <c r="Q1108" s="815"/>
      <c r="R1108" s="815"/>
      <c r="S1108" s="815"/>
      <c r="T1108" s="815"/>
      <c r="U1108" s="815"/>
      <c r="V1108" s="815"/>
      <c r="W1108" s="5"/>
      <c r="X1108" s="815"/>
      <c r="Y1108" s="815"/>
      <c r="Z1108" s="815"/>
      <c r="AA1108" s="815"/>
      <c r="AB1108" s="5"/>
      <c r="AC1108" s="5"/>
      <c r="AD1108" s="815"/>
      <c r="AE1108" s="815"/>
      <c r="AF1108" s="815"/>
      <c r="AG1108" s="5"/>
      <c r="AH1108" s="815"/>
      <c r="AI1108" s="5"/>
      <c r="AJ1108" s="5"/>
      <c r="AK1108" s="5"/>
      <c r="AL1108" s="5"/>
      <c r="AM1108" s="5"/>
      <c r="AN1108" s="5"/>
      <c r="AO1108" s="5"/>
      <c r="AP1108" s="5"/>
      <c r="AQ1108" s="5"/>
      <c r="AR1108" s="5"/>
      <c r="AS1108" s="5"/>
    </row>
    <row r="1109">
      <c r="A1109" s="1298"/>
      <c r="B1109" s="1235"/>
      <c r="C1109" s="1274"/>
      <c r="D1109" s="1274"/>
      <c r="E1109" s="1274"/>
      <c r="F1109" s="815"/>
      <c r="G1109" s="972"/>
      <c r="H1109" s="5"/>
      <c r="I1109" s="5"/>
      <c r="J1109" s="5"/>
      <c r="K1109" s="5"/>
      <c r="L1109" s="815"/>
      <c r="M1109" s="1275"/>
      <c r="N1109" s="815"/>
      <c r="O1109" s="815"/>
      <c r="P1109" s="815"/>
      <c r="Q1109" s="815"/>
      <c r="R1109" s="815"/>
      <c r="S1109" s="815"/>
      <c r="T1109" s="815"/>
      <c r="U1109" s="815"/>
      <c r="V1109" s="815"/>
      <c r="W1109" s="5"/>
      <c r="X1109" s="815"/>
      <c r="Y1109" s="815"/>
      <c r="Z1109" s="815"/>
      <c r="AA1109" s="815"/>
      <c r="AB1109" s="5"/>
      <c r="AC1109" s="5"/>
      <c r="AD1109" s="815"/>
      <c r="AE1109" s="815"/>
      <c r="AF1109" s="815"/>
      <c r="AG1109" s="5"/>
      <c r="AH1109" s="815"/>
      <c r="AI1109" s="5"/>
      <c r="AJ1109" s="5"/>
      <c r="AK1109" s="5"/>
      <c r="AL1109" s="5"/>
      <c r="AM1109" s="5"/>
      <c r="AN1109" s="5"/>
      <c r="AO1109" s="5"/>
      <c r="AP1109" s="5"/>
      <c r="AQ1109" s="5"/>
      <c r="AR1109" s="5"/>
      <c r="AS1109" s="5"/>
    </row>
    <row r="1110">
      <c r="A1110" s="1298"/>
      <c r="B1110" s="1235"/>
      <c r="C1110" s="1274"/>
      <c r="D1110" s="1274"/>
      <c r="E1110" s="1274"/>
      <c r="F1110" s="815"/>
      <c r="G1110" s="972"/>
      <c r="H1110" s="5"/>
      <c r="I1110" s="5"/>
      <c r="J1110" s="5"/>
      <c r="K1110" s="5"/>
      <c r="L1110" s="815"/>
      <c r="M1110" s="1275"/>
      <c r="N1110" s="815"/>
      <c r="O1110" s="815"/>
      <c r="P1110" s="815"/>
      <c r="Q1110" s="815"/>
      <c r="R1110" s="815"/>
      <c r="S1110" s="815"/>
      <c r="T1110" s="815"/>
      <c r="U1110" s="815"/>
      <c r="V1110" s="815"/>
      <c r="W1110" s="5"/>
      <c r="X1110" s="815"/>
      <c r="Y1110" s="815"/>
      <c r="Z1110" s="815"/>
      <c r="AA1110" s="815"/>
      <c r="AB1110" s="5"/>
      <c r="AC1110" s="5"/>
      <c r="AD1110" s="815"/>
      <c r="AE1110" s="815"/>
      <c r="AF1110" s="815"/>
      <c r="AG1110" s="5"/>
      <c r="AH1110" s="815"/>
      <c r="AI1110" s="5"/>
      <c r="AJ1110" s="5"/>
      <c r="AK1110" s="5"/>
      <c r="AL1110" s="5"/>
      <c r="AM1110" s="5"/>
      <c r="AN1110" s="5"/>
      <c r="AO1110" s="5"/>
      <c r="AP1110" s="5"/>
      <c r="AQ1110" s="5"/>
      <c r="AR1110" s="5"/>
      <c r="AS1110" s="5"/>
    </row>
    <row r="1111">
      <c r="A1111" s="1298"/>
      <c r="B1111" s="1235"/>
      <c r="C1111" s="1274"/>
      <c r="D1111" s="1274"/>
      <c r="E1111" s="1274"/>
      <c r="F1111" s="815"/>
      <c r="G1111" s="972"/>
      <c r="H1111" s="5"/>
      <c r="I1111" s="5"/>
      <c r="J1111" s="5"/>
      <c r="K1111" s="5"/>
      <c r="L1111" s="815"/>
      <c r="M1111" s="1275"/>
      <c r="N1111" s="815"/>
      <c r="O1111" s="815"/>
      <c r="P1111" s="815"/>
      <c r="Q1111" s="815"/>
      <c r="R1111" s="815"/>
      <c r="S1111" s="815"/>
      <c r="T1111" s="815"/>
      <c r="U1111" s="815"/>
      <c r="V1111" s="815"/>
      <c r="W1111" s="5"/>
      <c r="X1111" s="815"/>
      <c r="Y1111" s="815"/>
      <c r="Z1111" s="815"/>
      <c r="AA1111" s="815"/>
      <c r="AB1111" s="5"/>
      <c r="AC1111" s="5"/>
      <c r="AD1111" s="815"/>
      <c r="AE1111" s="815"/>
      <c r="AF1111" s="815"/>
      <c r="AG1111" s="5"/>
      <c r="AH1111" s="815"/>
      <c r="AI1111" s="5"/>
      <c r="AJ1111" s="5"/>
      <c r="AK1111" s="5"/>
      <c r="AL1111" s="5"/>
      <c r="AM1111" s="5"/>
      <c r="AN1111" s="5"/>
      <c r="AO1111" s="5"/>
      <c r="AP1111" s="5"/>
      <c r="AQ1111" s="5"/>
      <c r="AR1111" s="5"/>
      <c r="AS1111" s="5"/>
    </row>
    <row r="1112">
      <c r="A1112" s="1298"/>
      <c r="B1112" s="1235"/>
      <c r="C1112" s="1274"/>
      <c r="D1112" s="1274"/>
      <c r="E1112" s="1274"/>
      <c r="F1112" s="815"/>
      <c r="G1112" s="972"/>
      <c r="H1112" s="5"/>
      <c r="I1112" s="5"/>
      <c r="J1112" s="5"/>
      <c r="K1112" s="5"/>
      <c r="L1112" s="815"/>
      <c r="M1112" s="1275"/>
      <c r="N1112" s="815"/>
      <c r="O1112" s="815"/>
      <c r="P1112" s="815"/>
      <c r="Q1112" s="815"/>
      <c r="R1112" s="815"/>
      <c r="S1112" s="815"/>
      <c r="T1112" s="815"/>
      <c r="U1112" s="815"/>
      <c r="V1112" s="815"/>
      <c r="W1112" s="5"/>
      <c r="X1112" s="815"/>
      <c r="Y1112" s="815"/>
      <c r="Z1112" s="815"/>
      <c r="AA1112" s="815"/>
      <c r="AB1112" s="5"/>
      <c r="AC1112" s="5"/>
      <c r="AD1112" s="815"/>
      <c r="AE1112" s="815"/>
      <c r="AF1112" s="815"/>
      <c r="AG1112" s="5"/>
      <c r="AH1112" s="815"/>
      <c r="AI1112" s="5"/>
      <c r="AJ1112" s="5"/>
      <c r="AK1112" s="5"/>
      <c r="AL1112" s="5"/>
      <c r="AM1112" s="5"/>
      <c r="AN1112" s="5"/>
      <c r="AO1112" s="5"/>
      <c r="AP1112" s="5"/>
      <c r="AQ1112" s="5"/>
      <c r="AR1112" s="5"/>
      <c r="AS1112" s="5"/>
    </row>
    <row r="1113">
      <c r="A1113" s="1298"/>
      <c r="B1113" s="1235"/>
      <c r="C1113" s="1274"/>
      <c r="D1113" s="1274"/>
      <c r="E1113" s="1274"/>
      <c r="F1113" s="815"/>
      <c r="G1113" s="972"/>
      <c r="H1113" s="5"/>
      <c r="I1113" s="5"/>
      <c r="J1113" s="5"/>
      <c r="K1113" s="5"/>
      <c r="L1113" s="815"/>
      <c r="M1113" s="1275"/>
      <c r="N1113" s="815"/>
      <c r="O1113" s="815"/>
      <c r="P1113" s="815"/>
      <c r="Q1113" s="815"/>
      <c r="R1113" s="815"/>
      <c r="S1113" s="815"/>
      <c r="T1113" s="815"/>
      <c r="U1113" s="815"/>
      <c r="V1113" s="815"/>
      <c r="W1113" s="5"/>
      <c r="X1113" s="815"/>
      <c r="Y1113" s="815"/>
      <c r="Z1113" s="815"/>
      <c r="AA1113" s="815"/>
      <c r="AB1113" s="5"/>
      <c r="AC1113" s="5"/>
      <c r="AD1113" s="815"/>
      <c r="AE1113" s="815"/>
      <c r="AF1113" s="815"/>
      <c r="AG1113" s="5"/>
      <c r="AH1113" s="815"/>
      <c r="AI1113" s="5"/>
      <c r="AJ1113" s="5"/>
      <c r="AK1113" s="5"/>
      <c r="AL1113" s="5"/>
      <c r="AM1113" s="5"/>
      <c r="AN1113" s="5"/>
      <c r="AO1113" s="5"/>
      <c r="AP1113" s="5"/>
      <c r="AQ1113" s="5"/>
      <c r="AR1113" s="5"/>
      <c r="AS1113" s="5"/>
    </row>
    <row r="1114">
      <c r="A1114" s="1298"/>
      <c r="B1114" s="1235"/>
      <c r="C1114" s="1274"/>
      <c r="D1114" s="1274"/>
      <c r="E1114" s="1274"/>
      <c r="F1114" s="815"/>
      <c r="G1114" s="972"/>
      <c r="H1114" s="5"/>
      <c r="I1114" s="5"/>
      <c r="J1114" s="5"/>
      <c r="K1114" s="5"/>
      <c r="L1114" s="815"/>
      <c r="M1114" s="1275"/>
      <c r="N1114" s="815"/>
      <c r="O1114" s="815"/>
      <c r="P1114" s="815"/>
      <c r="Q1114" s="815"/>
      <c r="R1114" s="815"/>
      <c r="S1114" s="815"/>
      <c r="T1114" s="815"/>
      <c r="U1114" s="815"/>
      <c r="V1114" s="815"/>
      <c r="W1114" s="5"/>
      <c r="X1114" s="815"/>
      <c r="Y1114" s="815"/>
      <c r="Z1114" s="815"/>
      <c r="AA1114" s="815"/>
      <c r="AB1114" s="5"/>
      <c r="AC1114" s="5"/>
      <c r="AD1114" s="815"/>
      <c r="AE1114" s="815"/>
      <c r="AF1114" s="815"/>
      <c r="AG1114" s="5"/>
      <c r="AH1114" s="815"/>
      <c r="AI1114" s="5"/>
      <c r="AJ1114" s="5"/>
      <c r="AK1114" s="5"/>
      <c r="AL1114" s="5"/>
      <c r="AM1114" s="5"/>
      <c r="AN1114" s="5"/>
      <c r="AO1114" s="5"/>
      <c r="AP1114" s="5"/>
      <c r="AQ1114" s="5"/>
      <c r="AR1114" s="5"/>
      <c r="AS1114" s="5"/>
    </row>
    <row r="1115">
      <c r="A1115" s="1298"/>
      <c r="B1115" s="1235"/>
      <c r="C1115" s="1274"/>
      <c r="D1115" s="1274"/>
      <c r="E1115" s="1274"/>
      <c r="F1115" s="815"/>
      <c r="G1115" s="972"/>
      <c r="H1115" s="5"/>
      <c r="I1115" s="5"/>
      <c r="J1115" s="5"/>
      <c r="K1115" s="5"/>
      <c r="L1115" s="815"/>
      <c r="M1115" s="1275"/>
      <c r="N1115" s="815"/>
      <c r="O1115" s="815"/>
      <c r="P1115" s="815"/>
      <c r="Q1115" s="815"/>
      <c r="R1115" s="815"/>
      <c r="S1115" s="815"/>
      <c r="T1115" s="815"/>
      <c r="U1115" s="815"/>
      <c r="V1115" s="815"/>
      <c r="W1115" s="5"/>
      <c r="X1115" s="815"/>
      <c r="Y1115" s="815"/>
      <c r="Z1115" s="815"/>
      <c r="AA1115" s="815"/>
      <c r="AB1115" s="5"/>
      <c r="AC1115" s="5"/>
      <c r="AD1115" s="815"/>
      <c r="AE1115" s="815"/>
      <c r="AF1115" s="815"/>
      <c r="AG1115" s="5"/>
      <c r="AH1115" s="815"/>
      <c r="AI1115" s="5"/>
      <c r="AJ1115" s="5"/>
      <c r="AK1115" s="5"/>
      <c r="AL1115" s="5"/>
      <c r="AM1115" s="5"/>
      <c r="AN1115" s="5"/>
      <c r="AO1115" s="5"/>
      <c r="AP1115" s="5"/>
      <c r="AQ1115" s="5"/>
      <c r="AR1115" s="5"/>
      <c r="AS1115" s="5"/>
    </row>
    <row r="1116">
      <c r="A1116" s="1298"/>
      <c r="B1116" s="1235"/>
      <c r="C1116" s="1274"/>
      <c r="D1116" s="1274"/>
      <c r="E1116" s="1274"/>
      <c r="F1116" s="815"/>
      <c r="G1116" s="972"/>
      <c r="H1116" s="5"/>
      <c r="I1116" s="5"/>
      <c r="J1116" s="5"/>
      <c r="K1116" s="5"/>
      <c r="L1116" s="815"/>
      <c r="M1116" s="1275"/>
      <c r="N1116" s="815"/>
      <c r="O1116" s="815"/>
      <c r="P1116" s="815"/>
      <c r="Q1116" s="815"/>
      <c r="R1116" s="815"/>
      <c r="S1116" s="815"/>
      <c r="T1116" s="815"/>
      <c r="U1116" s="815"/>
      <c r="V1116" s="815"/>
      <c r="W1116" s="5"/>
      <c r="X1116" s="815"/>
      <c r="Y1116" s="815"/>
      <c r="Z1116" s="815"/>
      <c r="AA1116" s="815"/>
      <c r="AB1116" s="5"/>
      <c r="AC1116" s="5"/>
      <c r="AD1116" s="815"/>
      <c r="AE1116" s="815"/>
      <c r="AF1116" s="815"/>
      <c r="AG1116" s="5"/>
      <c r="AH1116" s="815"/>
      <c r="AI1116" s="5"/>
      <c r="AJ1116" s="5"/>
      <c r="AK1116" s="5"/>
      <c r="AL1116" s="5"/>
      <c r="AM1116" s="5"/>
      <c r="AN1116" s="5"/>
      <c r="AO1116" s="5"/>
      <c r="AP1116" s="5"/>
      <c r="AQ1116" s="5"/>
      <c r="AR1116" s="5"/>
      <c r="AS1116" s="5"/>
    </row>
    <row r="1117">
      <c r="A1117" s="1298"/>
      <c r="B1117" s="1235"/>
      <c r="C1117" s="1274"/>
      <c r="D1117" s="1274"/>
      <c r="E1117" s="1274"/>
      <c r="F1117" s="815"/>
      <c r="G1117" s="972"/>
      <c r="H1117" s="5"/>
      <c r="I1117" s="5"/>
      <c r="J1117" s="5"/>
      <c r="K1117" s="5"/>
      <c r="L1117" s="815"/>
      <c r="M1117" s="1275"/>
      <c r="N1117" s="815"/>
      <c r="O1117" s="815"/>
      <c r="P1117" s="815"/>
      <c r="Q1117" s="815"/>
      <c r="R1117" s="815"/>
      <c r="S1117" s="815"/>
      <c r="T1117" s="815"/>
      <c r="U1117" s="815"/>
      <c r="V1117" s="815"/>
      <c r="W1117" s="5"/>
      <c r="X1117" s="815"/>
      <c r="Y1117" s="815"/>
      <c r="Z1117" s="815"/>
      <c r="AA1117" s="815"/>
      <c r="AB1117" s="5"/>
      <c r="AC1117" s="5"/>
      <c r="AD1117" s="815"/>
      <c r="AE1117" s="815"/>
      <c r="AF1117" s="815"/>
      <c r="AG1117" s="5"/>
      <c r="AH1117" s="815"/>
      <c r="AI1117" s="5"/>
      <c r="AJ1117" s="5"/>
      <c r="AK1117" s="5"/>
      <c r="AL1117" s="5"/>
      <c r="AM1117" s="5"/>
      <c r="AN1117" s="5"/>
      <c r="AO1117" s="5"/>
      <c r="AP1117" s="5"/>
      <c r="AQ1117" s="5"/>
      <c r="AR1117" s="5"/>
      <c r="AS1117" s="5"/>
    </row>
    <row r="1118">
      <c r="A1118" s="1298"/>
      <c r="B1118" s="1235"/>
      <c r="C1118" s="1274"/>
      <c r="D1118" s="1274"/>
      <c r="E1118" s="1274"/>
      <c r="F1118" s="815"/>
      <c r="G1118" s="972"/>
      <c r="H1118" s="5"/>
      <c r="I1118" s="5"/>
      <c r="J1118" s="5"/>
      <c r="K1118" s="5"/>
      <c r="L1118" s="815"/>
      <c r="M1118" s="1275"/>
      <c r="N1118" s="815"/>
      <c r="O1118" s="815"/>
      <c r="P1118" s="815"/>
      <c r="Q1118" s="815"/>
      <c r="R1118" s="815"/>
      <c r="S1118" s="815"/>
      <c r="T1118" s="815"/>
      <c r="U1118" s="815"/>
      <c r="V1118" s="815"/>
      <c r="W1118" s="5"/>
      <c r="X1118" s="815"/>
      <c r="Y1118" s="815"/>
      <c r="Z1118" s="815"/>
      <c r="AA1118" s="815"/>
      <c r="AB1118" s="5"/>
      <c r="AC1118" s="5"/>
      <c r="AD1118" s="815"/>
      <c r="AE1118" s="815"/>
      <c r="AF1118" s="815"/>
      <c r="AG1118" s="5"/>
      <c r="AH1118" s="815"/>
      <c r="AI1118" s="5"/>
      <c r="AJ1118" s="5"/>
      <c r="AK1118" s="5"/>
      <c r="AL1118" s="5"/>
      <c r="AM1118" s="5"/>
      <c r="AN1118" s="5"/>
      <c r="AO1118" s="5"/>
      <c r="AP1118" s="5"/>
      <c r="AQ1118" s="5"/>
      <c r="AR1118" s="5"/>
      <c r="AS1118" s="5"/>
    </row>
    <row r="1119">
      <c r="A1119" s="1298"/>
      <c r="B1119" s="1235"/>
      <c r="C1119" s="1274"/>
      <c r="D1119" s="1274"/>
      <c r="E1119" s="1274"/>
      <c r="F1119" s="815"/>
      <c r="G1119" s="972"/>
      <c r="H1119" s="5"/>
      <c r="I1119" s="5"/>
      <c r="J1119" s="5"/>
      <c r="K1119" s="5"/>
      <c r="L1119" s="815"/>
      <c r="M1119" s="1275"/>
      <c r="N1119" s="815"/>
      <c r="O1119" s="815"/>
      <c r="P1119" s="815"/>
      <c r="Q1119" s="815"/>
      <c r="R1119" s="815"/>
      <c r="S1119" s="815"/>
      <c r="T1119" s="815"/>
      <c r="U1119" s="815"/>
      <c r="V1119" s="815"/>
      <c r="W1119" s="5"/>
      <c r="X1119" s="815"/>
      <c r="Y1119" s="815"/>
      <c r="Z1119" s="815"/>
      <c r="AA1119" s="815"/>
      <c r="AB1119" s="5"/>
      <c r="AC1119" s="5"/>
      <c r="AD1119" s="815"/>
      <c r="AE1119" s="815"/>
      <c r="AF1119" s="815"/>
      <c r="AG1119" s="5"/>
      <c r="AH1119" s="815"/>
      <c r="AI1119" s="5"/>
      <c r="AJ1119" s="5"/>
      <c r="AK1119" s="5"/>
      <c r="AL1119" s="5"/>
      <c r="AM1119" s="5"/>
      <c r="AN1119" s="5"/>
      <c r="AO1119" s="5"/>
      <c r="AP1119" s="5"/>
      <c r="AQ1119" s="5"/>
      <c r="AR1119" s="5"/>
      <c r="AS1119" s="5"/>
    </row>
    <row r="1120">
      <c r="A1120" s="1298"/>
      <c r="B1120" s="1235"/>
      <c r="C1120" s="1274"/>
      <c r="D1120" s="1274"/>
      <c r="E1120" s="1274"/>
      <c r="F1120" s="815"/>
      <c r="G1120" s="972"/>
      <c r="H1120" s="5"/>
      <c r="I1120" s="5"/>
      <c r="J1120" s="5"/>
      <c r="K1120" s="5"/>
      <c r="L1120" s="815"/>
      <c r="M1120" s="1275"/>
      <c r="N1120" s="815"/>
      <c r="O1120" s="815"/>
      <c r="P1120" s="815"/>
      <c r="Q1120" s="815"/>
      <c r="R1120" s="815"/>
      <c r="S1120" s="815"/>
      <c r="T1120" s="815"/>
      <c r="U1120" s="815"/>
      <c r="V1120" s="815"/>
      <c r="W1120" s="5"/>
      <c r="X1120" s="815"/>
      <c r="Y1120" s="815"/>
      <c r="Z1120" s="815"/>
      <c r="AA1120" s="815"/>
      <c r="AB1120" s="5"/>
      <c r="AC1120" s="5"/>
      <c r="AD1120" s="815"/>
      <c r="AE1120" s="815"/>
      <c r="AF1120" s="815"/>
      <c r="AG1120" s="5"/>
      <c r="AH1120" s="815"/>
      <c r="AI1120" s="5"/>
      <c r="AJ1120" s="5"/>
      <c r="AK1120" s="5"/>
      <c r="AL1120" s="5"/>
      <c r="AM1120" s="5"/>
      <c r="AN1120" s="5"/>
      <c r="AO1120" s="5"/>
      <c r="AP1120" s="5"/>
      <c r="AQ1120" s="5"/>
      <c r="AR1120" s="5"/>
      <c r="AS1120" s="5"/>
    </row>
    <row r="1121">
      <c r="A1121" s="1298"/>
      <c r="B1121" s="1235"/>
      <c r="C1121" s="1274"/>
      <c r="D1121" s="1274"/>
      <c r="E1121" s="1274"/>
      <c r="F1121" s="815"/>
      <c r="G1121" s="972"/>
      <c r="H1121" s="5"/>
      <c r="I1121" s="5"/>
      <c r="J1121" s="5"/>
      <c r="K1121" s="5"/>
      <c r="L1121" s="815"/>
      <c r="M1121" s="1275"/>
      <c r="N1121" s="815"/>
      <c r="O1121" s="815"/>
      <c r="P1121" s="815"/>
      <c r="Q1121" s="815"/>
      <c r="R1121" s="815"/>
      <c r="S1121" s="815"/>
      <c r="T1121" s="815"/>
      <c r="U1121" s="815"/>
      <c r="V1121" s="815"/>
      <c r="W1121" s="5"/>
      <c r="X1121" s="815"/>
      <c r="Y1121" s="815"/>
      <c r="Z1121" s="815"/>
      <c r="AA1121" s="815"/>
      <c r="AB1121" s="5"/>
      <c r="AC1121" s="5"/>
      <c r="AD1121" s="815"/>
      <c r="AE1121" s="815"/>
      <c r="AF1121" s="815"/>
      <c r="AG1121" s="5"/>
      <c r="AH1121" s="815"/>
      <c r="AI1121" s="5"/>
      <c r="AJ1121" s="5"/>
      <c r="AK1121" s="5"/>
      <c r="AL1121" s="5"/>
      <c r="AM1121" s="5"/>
      <c r="AN1121" s="5"/>
      <c r="AO1121" s="5"/>
      <c r="AP1121" s="5"/>
      <c r="AQ1121" s="5"/>
      <c r="AR1121" s="5"/>
      <c r="AS1121" s="5"/>
    </row>
    <row r="1122">
      <c r="A1122" s="1298"/>
      <c r="B1122" s="1235"/>
      <c r="C1122" s="1274"/>
      <c r="D1122" s="1274"/>
      <c r="E1122" s="1274"/>
      <c r="F1122" s="815"/>
      <c r="G1122" s="972"/>
      <c r="H1122" s="5"/>
      <c r="I1122" s="5"/>
      <c r="J1122" s="5"/>
      <c r="K1122" s="5"/>
      <c r="L1122" s="815"/>
      <c r="M1122" s="1275"/>
      <c r="N1122" s="815"/>
      <c r="O1122" s="815"/>
      <c r="P1122" s="815"/>
      <c r="Q1122" s="815"/>
      <c r="R1122" s="815"/>
      <c r="S1122" s="815"/>
      <c r="T1122" s="815"/>
      <c r="U1122" s="815"/>
      <c r="V1122" s="815"/>
      <c r="W1122" s="5"/>
      <c r="X1122" s="815"/>
      <c r="Y1122" s="815"/>
      <c r="Z1122" s="815"/>
      <c r="AA1122" s="815"/>
      <c r="AB1122" s="5"/>
      <c r="AC1122" s="5"/>
      <c r="AD1122" s="815"/>
      <c r="AE1122" s="815"/>
      <c r="AF1122" s="815"/>
      <c r="AG1122" s="5"/>
      <c r="AH1122" s="815"/>
      <c r="AI1122" s="5"/>
      <c r="AJ1122" s="5"/>
      <c r="AK1122" s="5"/>
      <c r="AL1122" s="5"/>
      <c r="AM1122" s="5"/>
      <c r="AN1122" s="5"/>
      <c r="AO1122" s="5"/>
      <c r="AP1122" s="5"/>
      <c r="AQ1122" s="5"/>
      <c r="AR1122" s="5"/>
      <c r="AS1122" s="5"/>
    </row>
    <row r="1123">
      <c r="A1123" s="1298"/>
      <c r="B1123" s="1235"/>
      <c r="C1123" s="1274"/>
      <c r="D1123" s="1274"/>
      <c r="E1123" s="1274"/>
      <c r="F1123" s="815"/>
      <c r="G1123" s="972"/>
      <c r="H1123" s="5"/>
      <c r="I1123" s="5"/>
      <c r="J1123" s="5"/>
      <c r="K1123" s="5"/>
      <c r="L1123" s="815"/>
      <c r="M1123" s="1275"/>
      <c r="N1123" s="815"/>
      <c r="O1123" s="815"/>
      <c r="P1123" s="815"/>
      <c r="Q1123" s="815"/>
      <c r="R1123" s="815"/>
      <c r="S1123" s="815"/>
      <c r="T1123" s="815"/>
      <c r="U1123" s="815"/>
      <c r="V1123" s="815"/>
      <c r="W1123" s="5"/>
      <c r="X1123" s="815"/>
      <c r="Y1123" s="815"/>
      <c r="Z1123" s="815"/>
      <c r="AA1123" s="815"/>
      <c r="AB1123" s="5"/>
      <c r="AC1123" s="5"/>
      <c r="AD1123" s="815"/>
      <c r="AE1123" s="815"/>
      <c r="AF1123" s="815"/>
      <c r="AG1123" s="5"/>
      <c r="AH1123" s="815"/>
      <c r="AI1123" s="5"/>
      <c r="AJ1123" s="5"/>
      <c r="AK1123" s="5"/>
      <c r="AL1123" s="5"/>
      <c r="AM1123" s="5"/>
      <c r="AN1123" s="5"/>
      <c r="AO1123" s="5"/>
      <c r="AP1123" s="5"/>
      <c r="AQ1123" s="5"/>
      <c r="AR1123" s="5"/>
      <c r="AS1123" s="5"/>
    </row>
    <row r="1124">
      <c r="A1124" s="1298"/>
      <c r="B1124" s="1235"/>
      <c r="C1124" s="1274"/>
      <c r="D1124" s="1274"/>
      <c r="E1124" s="1274"/>
      <c r="F1124" s="815"/>
      <c r="G1124" s="972"/>
      <c r="H1124" s="5"/>
      <c r="I1124" s="5"/>
      <c r="J1124" s="5"/>
      <c r="K1124" s="5"/>
      <c r="L1124" s="815"/>
      <c r="M1124" s="1275"/>
      <c r="N1124" s="815"/>
      <c r="O1124" s="815"/>
      <c r="P1124" s="815"/>
      <c r="Q1124" s="815"/>
      <c r="R1124" s="815"/>
      <c r="S1124" s="815"/>
      <c r="T1124" s="815"/>
      <c r="U1124" s="815"/>
      <c r="V1124" s="815"/>
      <c r="W1124" s="5"/>
      <c r="X1124" s="815"/>
      <c r="Y1124" s="815"/>
      <c r="Z1124" s="815"/>
      <c r="AA1124" s="815"/>
      <c r="AB1124" s="5"/>
      <c r="AC1124" s="5"/>
      <c r="AD1124" s="815"/>
      <c r="AE1124" s="815"/>
      <c r="AF1124" s="815"/>
      <c r="AG1124" s="5"/>
      <c r="AH1124" s="815"/>
      <c r="AI1124" s="5"/>
      <c r="AJ1124" s="5"/>
      <c r="AK1124" s="5"/>
      <c r="AL1124" s="5"/>
      <c r="AM1124" s="5"/>
      <c r="AN1124" s="5"/>
      <c r="AO1124" s="5"/>
      <c r="AP1124" s="5"/>
      <c r="AQ1124" s="5"/>
      <c r="AR1124" s="5"/>
      <c r="AS1124" s="5"/>
    </row>
    <row r="1125">
      <c r="A1125" s="1298"/>
      <c r="B1125" s="1235"/>
      <c r="C1125" s="1274"/>
      <c r="D1125" s="1274"/>
      <c r="E1125" s="1274"/>
      <c r="F1125" s="815"/>
      <c r="G1125" s="972"/>
      <c r="H1125" s="5"/>
      <c r="I1125" s="5"/>
      <c r="J1125" s="5"/>
      <c r="K1125" s="5"/>
      <c r="L1125" s="815"/>
      <c r="M1125" s="1275"/>
      <c r="N1125" s="815"/>
      <c r="O1125" s="815"/>
      <c r="P1125" s="815"/>
      <c r="Q1125" s="815"/>
      <c r="R1125" s="815"/>
      <c r="S1125" s="815"/>
      <c r="T1125" s="815"/>
      <c r="U1125" s="815"/>
      <c r="V1125" s="815"/>
      <c r="W1125" s="5"/>
      <c r="X1125" s="815"/>
      <c r="Y1125" s="815"/>
      <c r="Z1125" s="815"/>
      <c r="AA1125" s="815"/>
      <c r="AB1125" s="5"/>
      <c r="AC1125" s="5"/>
      <c r="AD1125" s="815"/>
      <c r="AE1125" s="815"/>
      <c r="AF1125" s="815"/>
      <c r="AG1125" s="5"/>
      <c r="AH1125" s="815"/>
      <c r="AI1125" s="5"/>
      <c r="AJ1125" s="5"/>
      <c r="AK1125" s="5"/>
      <c r="AL1125" s="5"/>
      <c r="AM1125" s="5"/>
      <c r="AN1125" s="5"/>
      <c r="AO1125" s="5"/>
      <c r="AP1125" s="5"/>
      <c r="AQ1125" s="5"/>
      <c r="AR1125" s="5"/>
      <c r="AS1125" s="5"/>
    </row>
    <row r="1126">
      <c r="A1126" s="1298"/>
      <c r="B1126" s="1235"/>
      <c r="C1126" s="1274"/>
      <c r="D1126" s="1274"/>
      <c r="E1126" s="1274"/>
      <c r="F1126" s="815"/>
      <c r="G1126" s="972"/>
      <c r="H1126" s="5"/>
      <c r="I1126" s="5"/>
      <c r="J1126" s="5"/>
      <c r="K1126" s="5"/>
      <c r="L1126" s="815"/>
      <c r="M1126" s="1275"/>
      <c r="N1126" s="815"/>
      <c r="O1126" s="815"/>
      <c r="P1126" s="815"/>
      <c r="Q1126" s="815"/>
      <c r="R1126" s="815"/>
      <c r="S1126" s="815"/>
      <c r="T1126" s="815"/>
      <c r="U1126" s="815"/>
      <c r="V1126" s="815"/>
      <c r="W1126" s="5"/>
      <c r="X1126" s="815"/>
      <c r="Y1126" s="815"/>
      <c r="Z1126" s="815"/>
      <c r="AA1126" s="815"/>
      <c r="AB1126" s="5"/>
      <c r="AC1126" s="5"/>
      <c r="AD1126" s="815"/>
      <c r="AE1126" s="815"/>
      <c r="AF1126" s="815"/>
      <c r="AG1126" s="5"/>
      <c r="AH1126" s="815"/>
      <c r="AI1126" s="5"/>
      <c r="AJ1126" s="5"/>
      <c r="AK1126" s="5"/>
      <c r="AL1126" s="5"/>
      <c r="AM1126" s="5"/>
      <c r="AN1126" s="5"/>
      <c r="AO1126" s="5"/>
      <c r="AP1126" s="5"/>
      <c r="AQ1126" s="5"/>
      <c r="AR1126" s="5"/>
      <c r="AS1126" s="5"/>
    </row>
    <row r="1127">
      <c r="A1127" s="1298"/>
      <c r="B1127" s="1235"/>
      <c r="C1127" s="1274"/>
      <c r="D1127" s="1274"/>
      <c r="E1127" s="1274"/>
      <c r="F1127" s="815"/>
      <c r="G1127" s="972"/>
      <c r="H1127" s="5"/>
      <c r="I1127" s="5"/>
      <c r="J1127" s="5"/>
      <c r="K1127" s="5"/>
      <c r="L1127" s="815"/>
      <c r="M1127" s="1275"/>
      <c r="N1127" s="815"/>
      <c r="O1127" s="815"/>
      <c r="P1127" s="815"/>
      <c r="Q1127" s="815"/>
      <c r="R1127" s="815"/>
      <c r="S1127" s="815"/>
      <c r="T1127" s="815"/>
      <c r="U1127" s="815"/>
      <c r="V1127" s="815"/>
      <c r="W1127" s="5"/>
      <c r="X1127" s="815"/>
      <c r="Y1127" s="815"/>
      <c r="Z1127" s="815"/>
      <c r="AA1127" s="815"/>
      <c r="AB1127" s="5"/>
      <c r="AC1127" s="5"/>
      <c r="AD1127" s="815"/>
      <c r="AE1127" s="815"/>
      <c r="AF1127" s="815"/>
      <c r="AG1127" s="5"/>
      <c r="AH1127" s="815"/>
      <c r="AI1127" s="5"/>
      <c r="AJ1127" s="5"/>
      <c r="AK1127" s="5"/>
      <c r="AL1127" s="5"/>
      <c r="AM1127" s="5"/>
      <c r="AN1127" s="5"/>
      <c r="AO1127" s="5"/>
      <c r="AP1127" s="5"/>
      <c r="AQ1127" s="5"/>
      <c r="AR1127" s="5"/>
      <c r="AS1127" s="5"/>
    </row>
    <row r="1128">
      <c r="A1128" s="1298"/>
      <c r="B1128" s="1235"/>
      <c r="C1128" s="1274"/>
      <c r="D1128" s="1274"/>
      <c r="E1128" s="1274"/>
      <c r="F1128" s="815"/>
      <c r="G1128" s="972"/>
      <c r="H1128" s="5"/>
      <c r="I1128" s="5"/>
      <c r="J1128" s="5"/>
      <c r="K1128" s="5"/>
      <c r="L1128" s="815"/>
      <c r="M1128" s="1275"/>
      <c r="N1128" s="815"/>
      <c r="O1128" s="815"/>
      <c r="P1128" s="815"/>
      <c r="Q1128" s="815"/>
      <c r="R1128" s="815"/>
      <c r="S1128" s="815"/>
      <c r="T1128" s="815"/>
      <c r="U1128" s="815"/>
      <c r="V1128" s="815"/>
      <c r="W1128" s="5"/>
      <c r="X1128" s="815"/>
      <c r="Y1128" s="815"/>
      <c r="Z1128" s="815"/>
      <c r="AA1128" s="815"/>
      <c r="AB1128" s="5"/>
      <c r="AC1128" s="5"/>
      <c r="AD1128" s="815"/>
      <c r="AE1128" s="815"/>
      <c r="AF1128" s="815"/>
      <c r="AG1128" s="5"/>
      <c r="AH1128" s="815"/>
      <c r="AI1128" s="5"/>
      <c r="AJ1128" s="5"/>
      <c r="AK1128" s="5"/>
      <c r="AL1128" s="5"/>
      <c r="AM1128" s="5"/>
      <c r="AN1128" s="5"/>
      <c r="AO1128" s="5"/>
      <c r="AP1128" s="5"/>
      <c r="AQ1128" s="5"/>
      <c r="AR1128" s="5"/>
      <c r="AS1128" s="5"/>
    </row>
    <row r="1129">
      <c r="A1129" s="1298"/>
      <c r="B1129" s="1235"/>
      <c r="C1129" s="1274"/>
      <c r="D1129" s="1274"/>
      <c r="E1129" s="1274"/>
      <c r="F1129" s="815"/>
      <c r="G1129" s="972"/>
      <c r="H1129" s="5"/>
      <c r="I1129" s="5"/>
      <c r="J1129" s="5"/>
      <c r="K1129" s="5"/>
      <c r="L1129" s="815"/>
      <c r="M1129" s="1275"/>
      <c r="N1129" s="815"/>
      <c r="O1129" s="815"/>
      <c r="P1129" s="815"/>
      <c r="Q1129" s="815"/>
      <c r="R1129" s="815"/>
      <c r="S1129" s="815"/>
      <c r="T1129" s="815"/>
      <c r="U1129" s="815"/>
      <c r="V1129" s="815"/>
      <c r="W1129" s="5"/>
      <c r="X1129" s="815"/>
      <c r="Y1129" s="815"/>
      <c r="Z1129" s="815"/>
      <c r="AA1129" s="815"/>
      <c r="AB1129" s="5"/>
      <c r="AC1129" s="5"/>
      <c r="AD1129" s="815"/>
      <c r="AE1129" s="815"/>
      <c r="AF1129" s="815"/>
      <c r="AG1129" s="5"/>
      <c r="AH1129" s="815"/>
      <c r="AI1129" s="5"/>
      <c r="AJ1129" s="5"/>
      <c r="AK1129" s="5"/>
      <c r="AL1129" s="5"/>
      <c r="AM1129" s="5"/>
      <c r="AN1129" s="5"/>
      <c r="AO1129" s="5"/>
      <c r="AP1129" s="5"/>
      <c r="AQ1129" s="5"/>
      <c r="AR1129" s="5"/>
      <c r="AS1129" s="5"/>
    </row>
    <row r="1130">
      <c r="A1130" s="1298"/>
      <c r="B1130" s="1235"/>
      <c r="C1130" s="1274"/>
      <c r="D1130" s="1274"/>
      <c r="E1130" s="1274"/>
      <c r="F1130" s="815"/>
      <c r="G1130" s="972"/>
      <c r="H1130" s="5"/>
      <c r="I1130" s="5"/>
      <c r="J1130" s="5"/>
      <c r="K1130" s="5"/>
      <c r="L1130" s="815"/>
      <c r="M1130" s="1275"/>
      <c r="N1130" s="815"/>
      <c r="O1130" s="815"/>
      <c r="P1130" s="815"/>
      <c r="Q1130" s="815"/>
      <c r="R1130" s="815"/>
      <c r="S1130" s="815"/>
      <c r="T1130" s="815"/>
      <c r="U1130" s="815"/>
      <c r="V1130" s="815"/>
      <c r="W1130" s="5"/>
      <c r="X1130" s="815"/>
      <c r="Y1130" s="815"/>
      <c r="Z1130" s="815"/>
      <c r="AA1130" s="815"/>
      <c r="AB1130" s="5"/>
      <c r="AC1130" s="5"/>
      <c r="AD1130" s="815"/>
      <c r="AE1130" s="815"/>
      <c r="AF1130" s="815"/>
      <c r="AG1130" s="5"/>
      <c r="AH1130" s="815"/>
      <c r="AI1130" s="5"/>
      <c r="AJ1130" s="5"/>
      <c r="AK1130" s="5"/>
      <c r="AL1130" s="5"/>
      <c r="AM1130" s="5"/>
      <c r="AN1130" s="5"/>
      <c r="AO1130" s="5"/>
      <c r="AP1130" s="5"/>
      <c r="AQ1130" s="5"/>
      <c r="AR1130" s="5"/>
      <c r="AS1130" s="5"/>
    </row>
    <row r="1131">
      <c r="A1131" s="1298"/>
      <c r="B1131" s="1235"/>
      <c r="C1131" s="1274"/>
      <c r="D1131" s="1274"/>
      <c r="E1131" s="1274"/>
      <c r="F1131" s="815"/>
      <c r="G1131" s="972"/>
      <c r="H1131" s="5"/>
      <c r="I1131" s="5"/>
      <c r="J1131" s="5"/>
      <c r="K1131" s="5"/>
      <c r="L1131" s="815"/>
      <c r="M1131" s="1275"/>
      <c r="N1131" s="815"/>
      <c r="O1131" s="815"/>
      <c r="P1131" s="815"/>
      <c r="Q1131" s="815"/>
      <c r="R1131" s="815"/>
      <c r="S1131" s="815"/>
      <c r="T1131" s="815"/>
      <c r="U1131" s="815"/>
      <c r="V1131" s="815"/>
      <c r="W1131" s="5"/>
      <c r="X1131" s="815"/>
      <c r="Y1131" s="815"/>
      <c r="Z1131" s="815"/>
      <c r="AA1131" s="815"/>
      <c r="AB1131" s="5"/>
      <c r="AC1131" s="5"/>
      <c r="AD1131" s="815"/>
      <c r="AE1131" s="815"/>
      <c r="AF1131" s="815"/>
      <c r="AG1131" s="5"/>
      <c r="AH1131" s="815"/>
      <c r="AI1131" s="5"/>
      <c r="AJ1131" s="5"/>
      <c r="AK1131" s="5"/>
      <c r="AL1131" s="5"/>
      <c r="AM1131" s="5"/>
      <c r="AN1131" s="5"/>
      <c r="AO1131" s="5"/>
      <c r="AP1131" s="5"/>
      <c r="AQ1131" s="5"/>
      <c r="AR1131" s="5"/>
      <c r="AS1131" s="5"/>
    </row>
    <row r="1132">
      <c r="A1132" s="1298"/>
      <c r="B1132" s="1235"/>
      <c r="C1132" s="1274"/>
      <c r="D1132" s="1274"/>
      <c r="E1132" s="1274"/>
      <c r="F1132" s="815"/>
      <c r="G1132" s="972"/>
      <c r="H1132" s="5"/>
      <c r="I1132" s="5"/>
      <c r="J1132" s="5"/>
      <c r="K1132" s="5"/>
      <c r="L1132" s="815"/>
      <c r="M1132" s="1275"/>
      <c r="N1132" s="815"/>
      <c r="O1132" s="815"/>
      <c r="P1132" s="815"/>
      <c r="Q1132" s="815"/>
      <c r="R1132" s="815"/>
      <c r="S1132" s="815"/>
      <c r="T1132" s="815"/>
      <c r="U1132" s="815"/>
      <c r="V1132" s="815"/>
      <c r="W1132" s="5"/>
      <c r="X1132" s="815"/>
      <c r="Y1132" s="815"/>
      <c r="Z1132" s="815"/>
      <c r="AA1132" s="815"/>
      <c r="AB1132" s="5"/>
      <c r="AC1132" s="5"/>
      <c r="AD1132" s="815"/>
      <c r="AE1132" s="815"/>
      <c r="AF1132" s="815"/>
      <c r="AG1132" s="5"/>
      <c r="AH1132" s="815"/>
      <c r="AI1132" s="5"/>
      <c r="AJ1132" s="5"/>
      <c r="AK1132" s="5"/>
      <c r="AL1132" s="5"/>
      <c r="AM1132" s="5"/>
      <c r="AN1132" s="5"/>
      <c r="AO1132" s="5"/>
      <c r="AP1132" s="5"/>
      <c r="AQ1132" s="5"/>
      <c r="AR1132" s="5"/>
      <c r="AS1132" s="5"/>
    </row>
    <row r="1133">
      <c r="A1133" s="1298"/>
      <c r="B1133" s="1235"/>
      <c r="C1133" s="1274"/>
      <c r="D1133" s="1274"/>
      <c r="E1133" s="1274"/>
      <c r="F1133" s="815"/>
      <c r="G1133" s="972"/>
      <c r="H1133" s="5"/>
      <c r="I1133" s="5"/>
      <c r="J1133" s="5"/>
      <c r="K1133" s="5"/>
      <c r="L1133" s="815"/>
      <c r="M1133" s="1275"/>
      <c r="N1133" s="815"/>
      <c r="O1133" s="815"/>
      <c r="P1133" s="815"/>
      <c r="Q1133" s="815"/>
      <c r="R1133" s="815"/>
      <c r="S1133" s="815"/>
      <c r="T1133" s="815"/>
      <c r="U1133" s="815"/>
      <c r="V1133" s="815"/>
      <c r="W1133" s="5"/>
      <c r="X1133" s="815"/>
      <c r="Y1133" s="815"/>
      <c r="Z1133" s="815"/>
      <c r="AA1133" s="815"/>
      <c r="AB1133" s="5"/>
      <c r="AC1133" s="5"/>
      <c r="AD1133" s="815"/>
      <c r="AE1133" s="815"/>
      <c r="AF1133" s="815"/>
      <c r="AG1133" s="5"/>
      <c r="AH1133" s="815"/>
      <c r="AI1133" s="5"/>
      <c r="AJ1133" s="5"/>
      <c r="AK1133" s="5"/>
      <c r="AL1133" s="5"/>
      <c r="AM1133" s="5"/>
      <c r="AN1133" s="5"/>
      <c r="AO1133" s="5"/>
      <c r="AP1133" s="5"/>
      <c r="AQ1133" s="5"/>
      <c r="AR1133" s="5"/>
      <c r="AS1133" s="5"/>
    </row>
    <row r="1134">
      <c r="A1134" s="1298"/>
      <c r="B1134" s="1235"/>
      <c r="C1134" s="1274"/>
      <c r="D1134" s="1274"/>
      <c r="E1134" s="1274"/>
      <c r="F1134" s="815"/>
      <c r="G1134" s="972"/>
      <c r="H1134" s="5"/>
      <c r="I1134" s="5"/>
      <c r="J1134" s="5"/>
      <c r="K1134" s="5"/>
      <c r="L1134" s="815"/>
      <c r="M1134" s="1275"/>
      <c r="N1134" s="815"/>
      <c r="O1134" s="815"/>
      <c r="P1134" s="815"/>
      <c r="Q1134" s="815"/>
      <c r="R1134" s="815"/>
      <c r="S1134" s="815"/>
      <c r="T1134" s="815"/>
      <c r="U1134" s="815"/>
      <c r="V1134" s="815"/>
      <c r="W1134" s="5"/>
      <c r="X1134" s="815"/>
      <c r="Y1134" s="815"/>
      <c r="Z1134" s="815"/>
      <c r="AA1134" s="815"/>
      <c r="AB1134" s="5"/>
      <c r="AC1134" s="5"/>
      <c r="AD1134" s="815"/>
      <c r="AE1134" s="815"/>
      <c r="AF1134" s="815"/>
      <c r="AG1134" s="5"/>
      <c r="AH1134" s="815"/>
      <c r="AI1134" s="5"/>
      <c r="AJ1134" s="5"/>
      <c r="AK1134" s="5"/>
      <c r="AL1134" s="5"/>
      <c r="AM1134" s="5"/>
      <c r="AN1134" s="5"/>
      <c r="AO1134" s="5"/>
      <c r="AP1134" s="5"/>
      <c r="AQ1134" s="5"/>
      <c r="AR1134" s="5"/>
      <c r="AS1134" s="5"/>
    </row>
    <row r="1135">
      <c r="A1135" s="1298"/>
      <c r="B1135" s="1235"/>
      <c r="C1135" s="1274"/>
      <c r="D1135" s="1274"/>
      <c r="E1135" s="1274"/>
      <c r="F1135" s="815"/>
      <c r="G1135" s="972"/>
      <c r="H1135" s="5"/>
      <c r="I1135" s="5"/>
      <c r="J1135" s="5"/>
      <c r="K1135" s="5"/>
      <c r="L1135" s="815"/>
      <c r="M1135" s="1275"/>
      <c r="N1135" s="815"/>
      <c r="O1135" s="815"/>
      <c r="P1135" s="815"/>
      <c r="Q1135" s="815"/>
      <c r="R1135" s="815"/>
      <c r="S1135" s="815"/>
      <c r="T1135" s="815"/>
      <c r="U1135" s="815"/>
      <c r="V1135" s="815"/>
      <c r="W1135" s="5"/>
      <c r="X1135" s="815"/>
      <c r="Y1135" s="815"/>
      <c r="Z1135" s="815"/>
      <c r="AA1135" s="815"/>
      <c r="AB1135" s="5"/>
      <c r="AC1135" s="5"/>
      <c r="AD1135" s="815"/>
      <c r="AE1135" s="815"/>
      <c r="AF1135" s="815"/>
      <c r="AG1135" s="5"/>
      <c r="AH1135" s="815"/>
      <c r="AI1135" s="5"/>
      <c r="AJ1135" s="5"/>
      <c r="AK1135" s="5"/>
      <c r="AL1135" s="5"/>
      <c r="AM1135" s="5"/>
      <c r="AN1135" s="5"/>
      <c r="AO1135" s="5"/>
      <c r="AP1135" s="5"/>
      <c r="AQ1135" s="5"/>
      <c r="AR1135" s="5"/>
      <c r="AS1135" s="5"/>
    </row>
    <row r="1136">
      <c r="A1136" s="1298"/>
      <c r="B1136" s="1235"/>
      <c r="C1136" s="1274"/>
      <c r="D1136" s="1274"/>
      <c r="E1136" s="1274"/>
      <c r="F1136" s="815"/>
      <c r="G1136" s="972"/>
      <c r="H1136" s="5"/>
      <c r="I1136" s="5"/>
      <c r="J1136" s="5"/>
      <c r="K1136" s="5"/>
      <c r="L1136" s="815"/>
      <c r="M1136" s="1275"/>
      <c r="N1136" s="815"/>
      <c r="O1136" s="815"/>
      <c r="P1136" s="815"/>
      <c r="Q1136" s="815"/>
      <c r="R1136" s="815"/>
      <c r="S1136" s="815"/>
      <c r="T1136" s="815"/>
      <c r="U1136" s="815"/>
      <c r="V1136" s="815"/>
      <c r="W1136" s="5"/>
      <c r="X1136" s="815"/>
      <c r="Y1136" s="815"/>
      <c r="Z1136" s="815"/>
      <c r="AA1136" s="815"/>
      <c r="AB1136" s="5"/>
      <c r="AC1136" s="5"/>
      <c r="AD1136" s="815"/>
      <c r="AE1136" s="815"/>
      <c r="AF1136" s="815"/>
      <c r="AG1136" s="5"/>
      <c r="AH1136" s="815"/>
      <c r="AI1136" s="5"/>
      <c r="AJ1136" s="5"/>
      <c r="AK1136" s="5"/>
      <c r="AL1136" s="5"/>
      <c r="AM1136" s="5"/>
      <c r="AN1136" s="5"/>
      <c r="AO1136" s="5"/>
      <c r="AP1136" s="5"/>
      <c r="AQ1136" s="5"/>
      <c r="AR1136" s="5"/>
      <c r="AS1136" s="5"/>
    </row>
    <row r="1137">
      <c r="A1137" s="1298"/>
      <c r="B1137" s="1235"/>
      <c r="C1137" s="1274"/>
      <c r="D1137" s="1274"/>
      <c r="E1137" s="1274"/>
      <c r="F1137" s="815"/>
      <c r="G1137" s="972"/>
      <c r="H1137" s="5"/>
      <c r="I1137" s="5"/>
      <c r="J1137" s="5"/>
      <c r="K1137" s="5"/>
      <c r="L1137" s="815"/>
      <c r="M1137" s="1275"/>
      <c r="N1137" s="815"/>
      <c r="O1137" s="815"/>
      <c r="P1137" s="815"/>
      <c r="Q1137" s="815"/>
      <c r="R1137" s="815"/>
      <c r="S1137" s="815"/>
      <c r="T1137" s="815"/>
      <c r="U1137" s="815"/>
      <c r="V1137" s="815"/>
      <c r="W1137" s="5"/>
      <c r="X1137" s="815"/>
      <c r="Y1137" s="815"/>
      <c r="Z1137" s="815"/>
      <c r="AA1137" s="815"/>
      <c r="AB1137" s="5"/>
      <c r="AC1137" s="5"/>
      <c r="AD1137" s="815"/>
      <c r="AE1137" s="815"/>
      <c r="AF1137" s="815"/>
      <c r="AG1137" s="5"/>
      <c r="AH1137" s="815"/>
      <c r="AI1137" s="5"/>
      <c r="AJ1137" s="5"/>
      <c r="AK1137" s="5"/>
      <c r="AL1137" s="5"/>
      <c r="AM1137" s="5"/>
      <c r="AN1137" s="5"/>
      <c r="AO1137" s="5"/>
      <c r="AP1137" s="5"/>
      <c r="AQ1137" s="5"/>
      <c r="AR1137" s="5"/>
      <c r="AS1137" s="5"/>
    </row>
  </sheetData>
  <conditionalFormatting sqref="A1:D85 E1:E11 F1:F101 G1 H1:H50 I1:I1137 J1:J20 K1:K90 L1:L127 M1:M84 N1:N77 O1:O74 P1:T127 U1:U122 V1:Y127 Z1:Z35 AA1:AF127 AG1:AG1137 AH1:AH128 AI1:AM1137 AN1:AN39 AO1:AR1137 AS1:AS89 G3:G18 E13:E85 G20:G135 J22:J45 Z37:Z127 AN41:AN1137 J47:J53 H52:H1137 J55:J57 J59:J76 O76:O99 J78:J79 N79:N127 J81:J97 M86:M127 A88:E1137 AS91:AS1137 K92:K126 J99:J116 O101:O127 F103:F1137 J118:J127 U124:U127 K128:K1137 J129 L129:Y1137 Z129 AA129:AF1137 AH130:AH1137 J131:J1137 Z131:Z1137 G138:G1137">
    <cfRule type="containsBlanks" dxfId="0" priority="1">
      <formula>LEN(TRIM(A1))=0</formula>
    </cfRule>
  </conditionalFormatting>
  <conditionalFormatting sqref="P103">
    <cfRule type="notContainsBlanks" dxfId="2" priority="2">
      <formula>LEN(TRIM(P103))&gt;0</formula>
    </cfRule>
  </conditionalFormatting>
  <hyperlinks>
    <hyperlink r:id="rId1" ref="L2"/>
    <hyperlink r:id="rId2" ref="M2"/>
    <hyperlink r:id="rId3" ref="M3"/>
    <hyperlink r:id="rId4" ref="J4"/>
    <hyperlink r:id="rId5" ref="K4"/>
    <hyperlink r:id="rId6" ref="M4"/>
    <hyperlink r:id="rId7" ref="J8"/>
    <hyperlink r:id="rId8" ref="J10"/>
    <hyperlink r:id="rId9" ref="L11"/>
    <hyperlink r:id="rId10" ref="M11"/>
    <hyperlink r:id="rId11" ref="L13"/>
    <hyperlink r:id="rId12" ref="J14"/>
    <hyperlink r:id="rId13" ref="L14"/>
    <hyperlink r:id="rId14" ref="J16"/>
    <hyperlink r:id="rId15" ref="L16"/>
    <hyperlink r:id="rId16" ref="J17"/>
    <hyperlink r:id="rId17" ref="L18"/>
    <hyperlink r:id="rId18" ref="L19"/>
    <hyperlink r:id="rId19" ref="J21"/>
    <hyperlink r:id="rId20" ref="L22"/>
    <hyperlink r:id="rId21" ref="L23"/>
    <hyperlink r:id="rId22" ref="Q23"/>
    <hyperlink r:id="rId23" ref="L24"/>
    <hyperlink r:id="rId24" ref="Q24"/>
    <hyperlink r:id="rId25" ref="L25"/>
    <hyperlink r:id="rId26" ref="AS25"/>
    <hyperlink r:id="rId27" ref="AS26"/>
    <hyperlink r:id="rId28" ref="J27"/>
    <hyperlink r:id="rId29" ref="L27"/>
    <hyperlink r:id="rId30" ref="AS27"/>
    <hyperlink r:id="rId31" ref="J31"/>
    <hyperlink r:id="rId32" ref="L31"/>
    <hyperlink r:id="rId33" ref="J33"/>
    <hyperlink r:id="rId34" ref="J35"/>
    <hyperlink r:id="rId35" ref="L35"/>
    <hyperlink r:id="rId36" ref="J36"/>
    <hyperlink r:id="rId37" ref="L36"/>
    <hyperlink r:id="rId38" ref="O36"/>
    <hyperlink r:id="rId39" ref="P36"/>
    <hyperlink r:id="rId40" ref="R36"/>
    <hyperlink r:id="rId41" ref="V36"/>
    <hyperlink r:id="rId42" ref="W36"/>
    <hyperlink r:id="rId43" ref="AA36"/>
    <hyperlink r:id="rId44" ref="J38"/>
    <hyperlink r:id="rId45" ref="O38"/>
    <hyperlink r:id="rId46" ref="P38"/>
    <hyperlink r:id="rId47" ref="K39"/>
    <hyperlink r:id="rId48" ref="L39"/>
    <hyperlink r:id="rId49" ref="J40"/>
    <hyperlink r:id="rId50" ref="L40"/>
    <hyperlink r:id="rId51" ref="P40"/>
    <hyperlink r:id="rId52" ref="J46"/>
    <hyperlink r:id="rId53" ref="K50"/>
    <hyperlink r:id="rId54" ref="K52"/>
    <hyperlink r:id="rId55" ref="L52"/>
    <hyperlink r:id="rId56" ref="K53"/>
    <hyperlink r:id="rId57" ref="L53"/>
    <hyperlink r:id="rId58" ref="J54"/>
    <hyperlink r:id="rId59" ref="K54"/>
    <hyperlink r:id="rId60" ref="J55"/>
    <hyperlink r:id="rId61" ref="K55"/>
    <hyperlink r:id="rId62" ref="L55"/>
    <hyperlink r:id="rId63" ref="J56"/>
    <hyperlink r:id="rId64" ref="K56"/>
    <hyperlink r:id="rId65" ref="L56"/>
    <hyperlink r:id="rId66" ref="J58"/>
    <hyperlink r:id="rId67" ref="J59"/>
    <hyperlink r:id="rId68" ref="J61"/>
    <hyperlink r:id="rId69" ref="K61"/>
    <hyperlink r:id="rId70" ref="L61"/>
    <hyperlink r:id="rId71" ref="O61"/>
    <hyperlink r:id="rId72" ref="P61"/>
    <hyperlink r:id="rId73" ref="L62"/>
    <hyperlink r:id="rId74" ref="L64"/>
    <hyperlink r:id="rId75" ref="J65"/>
    <hyperlink r:id="rId76" ref="L65"/>
    <hyperlink r:id="rId77" ref="P65"/>
    <hyperlink r:id="rId78" ref="P70"/>
    <hyperlink r:id="rId79" ref="M71"/>
    <hyperlink r:id="rId80" ref="J74"/>
    <hyperlink r:id="rId81" ref="K76"/>
    <hyperlink r:id="rId82" ref="L76"/>
    <hyperlink r:id="rId83" ref="J77"/>
    <hyperlink r:id="rId84" ref="K77"/>
    <hyperlink r:id="rId85" ref="J78"/>
    <hyperlink r:id="rId86" ref="L79"/>
    <hyperlink r:id="rId87" ref="J80"/>
    <hyperlink r:id="rId88" ref="L80"/>
    <hyperlink r:id="rId89" ref="P80"/>
    <hyperlink r:id="rId90" ref="J81"/>
    <hyperlink r:id="rId91" ref="J82"/>
    <hyperlink r:id="rId92" ref="K82"/>
    <hyperlink r:id="rId93" ref="L82"/>
    <hyperlink r:id="rId94" ref="J83"/>
    <hyperlink r:id="rId95" ref="L83"/>
    <hyperlink r:id="rId96" ref="J84"/>
    <hyperlink r:id="rId97" ref="L84"/>
    <hyperlink r:id="rId98" ref="J85"/>
    <hyperlink r:id="rId99" ref="L85"/>
    <hyperlink r:id="rId100" ref="L86"/>
    <hyperlink r:id="rId101" ref="L89"/>
    <hyperlink r:id="rId102" ref="K91"/>
    <hyperlink r:id="rId103" ref="L91"/>
    <hyperlink r:id="rId104" ref="J92"/>
    <hyperlink r:id="rId105" ref="J94"/>
    <hyperlink r:id="rId106" ref="L94"/>
    <hyperlink r:id="rId107" ref="J95"/>
    <hyperlink r:id="rId108" ref="J98"/>
    <hyperlink r:id="rId109" ref="J101"/>
    <hyperlink r:id="rId110" ref="K101"/>
    <hyperlink r:id="rId111" ref="L101"/>
    <hyperlink r:id="rId112" ref="J102"/>
    <hyperlink r:id="rId113" ref="K102"/>
    <hyperlink r:id="rId114" ref="L102"/>
    <hyperlink r:id="rId115" ref="K103"/>
    <hyperlink r:id="rId116" ref="L103"/>
    <hyperlink r:id="rId117" ref="P103"/>
    <hyperlink r:id="rId118" ref="L104"/>
    <hyperlink r:id="rId119" ref="J105"/>
    <hyperlink r:id="rId120" ref="L105"/>
    <hyperlink r:id="rId121" ref="P105"/>
    <hyperlink r:id="rId122" ref="J109"/>
    <hyperlink r:id="rId123" ref="L111"/>
    <hyperlink r:id="rId124" ref="K113"/>
    <hyperlink r:id="rId125" ref="L113"/>
    <hyperlink r:id="rId126" ref="J114"/>
    <hyperlink r:id="rId127" ref="J115"/>
    <hyperlink r:id="rId128" ref="O115"/>
    <hyperlink r:id="rId129" ref="P115"/>
    <hyperlink r:id="rId130" location="/p-elective-details/?returnUrl=find-electives&amp;electiveId=180352" ref="J117"/>
    <hyperlink r:id="rId131" ref="L117"/>
    <hyperlink r:id="rId132" ref="AS117"/>
    <hyperlink r:id="rId133" ref="J119"/>
    <hyperlink r:id="rId134" ref="L119"/>
    <hyperlink r:id="rId135" ref="J121"/>
    <hyperlink r:id="rId136" ref="L121"/>
    <hyperlink r:id="rId137" ref="O121"/>
    <hyperlink r:id="rId138" ref="R121"/>
    <hyperlink r:id="rId139" ref="J123"/>
    <hyperlink r:id="rId140" ref="L126"/>
    <hyperlink r:id="rId141" ref="O126"/>
    <hyperlink r:id="rId142" ref="P126"/>
    <hyperlink r:id="rId143" ref="U126"/>
    <hyperlink r:id="rId144" ref="L127"/>
    <hyperlink r:id="rId145" ref="M127"/>
    <hyperlink r:id="rId146" ref="O127"/>
    <hyperlink r:id="rId147" ref="J128"/>
    <hyperlink r:id="rId148" ref="L128"/>
    <hyperlink r:id="rId149" location="d.en.318387" ref="O128"/>
    <hyperlink r:id="rId150" ref="J130"/>
    <hyperlink r:id="rId151" ref="L130"/>
    <hyperlink r:id="rId152" ref="O130"/>
    <hyperlink r:id="rId153" ref="P130"/>
    <hyperlink r:id="rId154" ref="L132"/>
    <hyperlink r:id="rId155" ref="J135"/>
    <hyperlink r:id="rId156" ref="L136"/>
  </hyperlinks>
  <printOptions gridLines="1" horizontalCentered="1"/>
  <pageMargins bottom="0.75" footer="0.0" header="0.0" left="0.7" right="0.7" top="0.75"/>
  <pageSetup fitToHeight="0" cellComments="atEnd" orientation="portrait" pageOrder="overThenDown"/>
  <drawing r:id="rId157"/>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3.0"/>
    <col customWidth="1" min="2" max="2" width="81.43"/>
    <col customWidth="1" min="3" max="3" width="33.29"/>
    <col customWidth="1" min="4" max="4" width="39.29"/>
    <col customWidth="1" min="5" max="5" width="32.0"/>
    <col customWidth="1" min="6" max="6" width="34.0"/>
    <col customWidth="1" min="7" max="7" width="54.43"/>
    <col customWidth="1" min="8" max="8" width="60.14"/>
  </cols>
  <sheetData>
    <row r="1">
      <c r="A1" s="1354"/>
      <c r="B1" s="1355" t="s">
        <v>12306</v>
      </c>
      <c r="C1" s="1356" t="s">
        <v>12307</v>
      </c>
      <c r="D1" s="1357" t="s">
        <v>12308</v>
      </c>
      <c r="E1" s="1356" t="s">
        <v>12309</v>
      </c>
      <c r="F1" s="1356" t="s">
        <v>12310</v>
      </c>
      <c r="G1" s="1356" t="s">
        <v>12311</v>
      </c>
      <c r="H1" s="1356" t="s">
        <v>12312</v>
      </c>
      <c r="I1" s="1356" t="s">
        <v>12313</v>
      </c>
      <c r="J1" s="1358"/>
      <c r="K1" s="1358"/>
      <c r="L1" s="1358"/>
      <c r="M1" s="1358"/>
      <c r="N1" s="1358"/>
      <c r="O1" s="1358"/>
      <c r="P1" s="1358"/>
      <c r="Q1" s="1358"/>
      <c r="R1" s="1358"/>
      <c r="S1" s="1358"/>
      <c r="T1" s="1358"/>
      <c r="U1" s="1358"/>
      <c r="V1" s="1358"/>
      <c r="W1" s="1358"/>
      <c r="X1" s="1358"/>
      <c r="Y1" s="1358"/>
      <c r="Z1" s="1358"/>
      <c r="AA1" s="1358"/>
      <c r="AB1" s="1358"/>
    </row>
    <row r="2">
      <c r="A2" s="1359"/>
      <c r="B2" s="853"/>
      <c r="C2" s="5"/>
      <c r="D2" s="5"/>
      <c r="E2" s="5"/>
      <c r="F2" s="5"/>
      <c r="G2" s="5"/>
      <c r="H2" s="5"/>
      <c r="I2" s="5"/>
    </row>
    <row r="3">
      <c r="A3" s="1360" t="s">
        <v>12314</v>
      </c>
      <c r="B3" s="552" t="s">
        <v>12315</v>
      </c>
      <c r="C3" s="43" t="s">
        <v>12316</v>
      </c>
      <c r="D3" s="43" t="s">
        <v>12317</v>
      </c>
      <c r="E3" s="5"/>
      <c r="F3" s="5"/>
      <c r="G3" s="5"/>
      <c r="H3" s="5"/>
      <c r="I3" s="5"/>
    </row>
    <row r="4">
      <c r="A4" s="1360" t="s">
        <v>8587</v>
      </c>
      <c r="B4" s="853"/>
      <c r="C4" s="5"/>
      <c r="D4" s="5"/>
      <c r="E4" s="5"/>
      <c r="F4" s="5"/>
      <c r="G4" s="5"/>
      <c r="H4" s="5"/>
      <c r="I4" s="5"/>
    </row>
    <row r="5">
      <c r="A5" s="1360" t="s">
        <v>9940</v>
      </c>
      <c r="B5" s="552" t="s">
        <v>12318</v>
      </c>
      <c r="C5" s="43"/>
      <c r="D5" s="43" t="s">
        <v>12319</v>
      </c>
      <c r="E5" s="43" t="s">
        <v>12320</v>
      </c>
      <c r="F5" s="5"/>
      <c r="G5" s="5"/>
      <c r="H5" s="5"/>
      <c r="I5" s="5"/>
    </row>
    <row r="6">
      <c r="A6" s="1360" t="s">
        <v>8588</v>
      </c>
      <c r="B6" s="853"/>
      <c r="C6" s="5"/>
      <c r="D6" s="5"/>
      <c r="E6" s="5"/>
      <c r="F6" s="5"/>
      <c r="G6" s="5"/>
      <c r="H6" s="5"/>
      <c r="I6" s="5"/>
    </row>
    <row r="7">
      <c r="A7" s="1361" t="s">
        <v>9469</v>
      </c>
      <c r="B7" s="26" t="s">
        <v>12321</v>
      </c>
      <c r="C7" s="5"/>
      <c r="D7" s="5"/>
      <c r="E7" s="5"/>
      <c r="F7" s="43" t="s">
        <v>12322</v>
      </c>
      <c r="G7" s="43"/>
      <c r="H7" s="5"/>
      <c r="I7" s="5"/>
    </row>
    <row r="8">
      <c r="A8" s="1360" t="s">
        <v>9485</v>
      </c>
      <c r="B8" s="552" t="s">
        <v>12323</v>
      </c>
      <c r="C8" s="43" t="s">
        <v>12324</v>
      </c>
      <c r="D8" s="43"/>
      <c r="E8" s="5"/>
      <c r="F8" s="5"/>
      <c r="G8" s="5"/>
      <c r="H8" s="43" t="s">
        <v>12325</v>
      </c>
      <c r="I8" s="5"/>
    </row>
    <row r="9">
      <c r="A9" s="1360" t="s">
        <v>9415</v>
      </c>
      <c r="B9" s="552" t="s">
        <v>12326</v>
      </c>
      <c r="C9" s="43" t="s">
        <v>12327</v>
      </c>
      <c r="D9" s="43" t="s">
        <v>12328</v>
      </c>
      <c r="E9" s="5"/>
      <c r="F9" s="5"/>
      <c r="G9" s="43" t="s">
        <v>12329</v>
      </c>
      <c r="H9" s="43" t="s">
        <v>12330</v>
      </c>
      <c r="I9" s="43" t="s">
        <v>12331</v>
      </c>
    </row>
    <row r="10">
      <c r="A10" s="1362" t="s">
        <v>9477</v>
      </c>
      <c r="B10" s="552" t="s">
        <v>12332</v>
      </c>
      <c r="C10" s="43" t="s">
        <v>12333</v>
      </c>
      <c r="D10" s="5"/>
      <c r="E10" s="5"/>
      <c r="F10" s="5"/>
      <c r="G10" s="5"/>
      <c r="H10" s="43" t="s">
        <v>12334</v>
      </c>
      <c r="I10" s="5"/>
    </row>
    <row r="11">
      <c r="A11" s="1360" t="s">
        <v>9422</v>
      </c>
      <c r="B11" s="552" t="s">
        <v>12335</v>
      </c>
      <c r="C11" s="43" t="s">
        <v>12336</v>
      </c>
      <c r="D11" s="43">
        <v>60.0</v>
      </c>
      <c r="E11" s="5"/>
      <c r="F11" s="5"/>
      <c r="G11" s="5"/>
      <c r="H11" s="43" t="s">
        <v>12337</v>
      </c>
      <c r="I11" s="43" t="s">
        <v>12338</v>
      </c>
    </row>
    <row r="12">
      <c r="A12" s="1360" t="s">
        <v>7520</v>
      </c>
      <c r="B12" s="552" t="s">
        <v>12339</v>
      </c>
      <c r="C12" s="43" t="s">
        <v>12340</v>
      </c>
      <c r="D12" s="43" t="s">
        <v>12341</v>
      </c>
      <c r="E12" s="5"/>
      <c r="F12" s="5"/>
      <c r="G12" s="5"/>
      <c r="H12" s="5"/>
      <c r="I12" s="5"/>
    </row>
    <row r="13">
      <c r="A13" s="1360" t="s">
        <v>8589</v>
      </c>
      <c r="B13" s="853"/>
      <c r="C13" s="5"/>
      <c r="D13" s="5"/>
      <c r="E13" s="5"/>
      <c r="F13" s="5"/>
      <c r="G13" s="5"/>
      <c r="H13" s="5"/>
      <c r="I13" s="5"/>
    </row>
    <row r="14">
      <c r="A14" s="1360" t="s">
        <v>8590</v>
      </c>
      <c r="B14" s="552" t="s">
        <v>12342</v>
      </c>
      <c r="C14" s="43" t="s">
        <v>12343</v>
      </c>
      <c r="D14" s="5"/>
      <c r="E14" s="5"/>
      <c r="F14" s="5"/>
      <c r="G14" s="5"/>
      <c r="H14" s="5"/>
      <c r="I14" s="5"/>
    </row>
    <row r="15">
      <c r="A15" s="1360" t="s">
        <v>9423</v>
      </c>
      <c r="B15" s="552" t="s">
        <v>12344</v>
      </c>
      <c r="C15" s="43" t="s">
        <v>12345</v>
      </c>
      <c r="D15" s="43" t="s">
        <v>12346</v>
      </c>
      <c r="E15" s="43" t="s">
        <v>12347</v>
      </c>
      <c r="F15" s="43" t="s">
        <v>12348</v>
      </c>
      <c r="G15" s="43" t="s">
        <v>12349</v>
      </c>
      <c r="H15" s="43" t="s">
        <v>12350</v>
      </c>
      <c r="I15" s="43" t="s">
        <v>12338</v>
      </c>
      <c r="J15" s="43" t="s">
        <v>12351</v>
      </c>
    </row>
    <row r="16" ht="56.25" customHeight="1">
      <c r="A16" s="1363" t="s">
        <v>10140</v>
      </c>
      <c r="B16" s="853"/>
      <c r="C16" s="5"/>
      <c r="D16" s="5"/>
      <c r="E16" s="5"/>
      <c r="F16" s="5"/>
      <c r="G16" s="5"/>
      <c r="H16" s="5"/>
      <c r="I16" s="5"/>
    </row>
    <row r="17">
      <c r="A17" s="1360" t="s">
        <v>9424</v>
      </c>
      <c r="B17" s="552" t="s">
        <v>12352</v>
      </c>
      <c r="C17" s="5"/>
      <c r="D17" s="43" t="s">
        <v>12353</v>
      </c>
      <c r="E17" s="5"/>
      <c r="F17" s="5"/>
      <c r="G17" s="43"/>
      <c r="H17" s="5"/>
      <c r="I17" s="43" t="s">
        <v>12354</v>
      </c>
    </row>
    <row r="18">
      <c r="A18" s="1360" t="s">
        <v>7556</v>
      </c>
      <c r="B18" s="552" t="s">
        <v>12355</v>
      </c>
      <c r="C18" s="43" t="s">
        <v>12356</v>
      </c>
      <c r="D18" s="5"/>
      <c r="E18" s="5"/>
      <c r="F18" s="5"/>
      <c r="G18" s="5"/>
      <c r="H18" s="5"/>
      <c r="I18" s="5"/>
    </row>
    <row r="19">
      <c r="A19" s="1360" t="s">
        <v>9481</v>
      </c>
      <c r="B19" s="552" t="s">
        <v>12357</v>
      </c>
      <c r="C19" s="43" t="s">
        <v>12358</v>
      </c>
      <c r="D19" s="43" t="s">
        <v>12359</v>
      </c>
      <c r="E19" s="5"/>
      <c r="F19" s="5"/>
      <c r="G19" s="5"/>
      <c r="H19" s="43" t="s">
        <v>12360</v>
      </c>
      <c r="I19" s="43" t="s">
        <v>12361</v>
      </c>
    </row>
    <row r="20">
      <c r="A20" s="1360" t="s">
        <v>9467</v>
      </c>
      <c r="B20" s="552" t="s">
        <v>12362</v>
      </c>
      <c r="C20" s="43" t="s">
        <v>12363</v>
      </c>
      <c r="D20" s="43" t="s">
        <v>12364</v>
      </c>
      <c r="E20" s="5"/>
      <c r="F20" s="5"/>
      <c r="G20" s="5"/>
      <c r="H20" s="5"/>
      <c r="I20" s="5"/>
    </row>
    <row r="21">
      <c r="A21" s="1364" t="s">
        <v>9488</v>
      </c>
      <c r="B21" s="552" t="s">
        <v>12365</v>
      </c>
      <c r="C21" s="5"/>
      <c r="D21" s="5"/>
      <c r="E21" s="5"/>
      <c r="F21" s="5"/>
      <c r="G21" s="5"/>
      <c r="H21" s="43" t="s">
        <v>12366</v>
      </c>
      <c r="I21" s="5"/>
    </row>
    <row r="22">
      <c r="A22" s="1364" t="s">
        <v>11246</v>
      </c>
      <c r="B22" s="853"/>
      <c r="C22" s="5"/>
      <c r="D22" s="5"/>
      <c r="E22" s="5"/>
      <c r="F22" s="5"/>
      <c r="G22" s="5"/>
      <c r="I22" s="5"/>
    </row>
    <row r="23">
      <c r="A23" s="1364" t="s">
        <v>9411</v>
      </c>
      <c r="B23" s="552" t="s">
        <v>12367</v>
      </c>
      <c r="C23" s="43" t="s">
        <v>12368</v>
      </c>
      <c r="D23" s="43" t="s">
        <v>12369</v>
      </c>
      <c r="E23" s="43" t="s">
        <v>12370</v>
      </c>
      <c r="F23" s="5"/>
      <c r="G23" s="5"/>
      <c r="H23" s="43" t="s">
        <v>12371</v>
      </c>
      <c r="I23" s="43" t="s">
        <v>12372</v>
      </c>
    </row>
    <row r="24">
      <c r="A24" s="1360" t="s">
        <v>7612</v>
      </c>
      <c r="B24" s="552" t="s">
        <v>12373</v>
      </c>
      <c r="C24" s="43" t="s">
        <v>12374</v>
      </c>
      <c r="D24" s="5"/>
      <c r="E24" s="5"/>
      <c r="F24" s="5"/>
      <c r="G24" s="43" t="s">
        <v>12375</v>
      </c>
      <c r="H24" s="43" t="s">
        <v>12376</v>
      </c>
      <c r="I24" s="43" t="s">
        <v>12377</v>
      </c>
    </row>
    <row r="25">
      <c r="A25" s="1364" t="s">
        <v>11267</v>
      </c>
      <c r="B25" s="853"/>
      <c r="C25" s="5"/>
      <c r="D25" s="5"/>
      <c r="E25" s="5"/>
      <c r="F25" s="5"/>
      <c r="G25" s="5"/>
      <c r="H25" s="5"/>
      <c r="I25" s="5"/>
    </row>
    <row r="26">
      <c r="A26" s="1365" t="s">
        <v>11286</v>
      </c>
      <c r="B26" s="853"/>
      <c r="C26" s="5"/>
      <c r="D26" s="5"/>
      <c r="E26" s="5"/>
      <c r="F26" s="5"/>
      <c r="G26" s="5"/>
      <c r="H26" s="5"/>
      <c r="I26" s="5"/>
    </row>
    <row r="27">
      <c r="A27" s="1360" t="s">
        <v>7642</v>
      </c>
      <c r="B27" s="552" t="s">
        <v>12378</v>
      </c>
      <c r="C27" s="43" t="s">
        <v>12379</v>
      </c>
      <c r="D27" s="5"/>
      <c r="E27" s="43" t="s">
        <v>12380</v>
      </c>
      <c r="F27" s="5"/>
      <c r="G27" s="43" t="s">
        <v>12381</v>
      </c>
      <c r="H27" s="43" t="s">
        <v>12382</v>
      </c>
      <c r="I27" s="43" t="s">
        <v>12338</v>
      </c>
    </row>
    <row r="28">
      <c r="A28" s="1360" t="s">
        <v>7651</v>
      </c>
      <c r="B28" s="552" t="s">
        <v>12383</v>
      </c>
      <c r="C28" s="43" t="s">
        <v>12384</v>
      </c>
      <c r="D28" s="43" t="s">
        <v>12385</v>
      </c>
      <c r="E28" s="5"/>
      <c r="F28" s="5"/>
      <c r="G28" s="5"/>
      <c r="H28" s="43" t="s">
        <v>12386</v>
      </c>
      <c r="I28" s="43" t="s">
        <v>12338</v>
      </c>
    </row>
    <row r="29">
      <c r="A29" s="1360" t="s">
        <v>8592</v>
      </c>
      <c r="B29" s="552" t="s">
        <v>12387</v>
      </c>
      <c r="C29" s="5"/>
      <c r="D29" s="43" t="s">
        <v>12388</v>
      </c>
      <c r="E29" s="5"/>
      <c r="F29" s="5"/>
      <c r="G29" s="5"/>
      <c r="H29" s="5"/>
      <c r="I29" s="5"/>
    </row>
    <row r="30">
      <c r="A30" s="1360" t="s">
        <v>8594</v>
      </c>
      <c r="B30" s="853"/>
      <c r="C30" s="5"/>
      <c r="D30" s="5"/>
      <c r="E30" s="5"/>
      <c r="F30" s="5"/>
      <c r="G30" s="5"/>
      <c r="H30" s="5"/>
      <c r="I30" s="5"/>
    </row>
    <row r="31" ht="161.25" customHeight="1">
      <c r="A31" s="1360" t="s">
        <v>7691</v>
      </c>
      <c r="B31" s="552" t="s">
        <v>12389</v>
      </c>
      <c r="C31" s="5"/>
      <c r="D31" s="43" t="s">
        <v>12390</v>
      </c>
      <c r="E31" s="43" t="s">
        <v>12391</v>
      </c>
      <c r="F31" s="43" t="s">
        <v>12392</v>
      </c>
      <c r="G31" s="5"/>
      <c r="H31" s="43" t="s">
        <v>12393</v>
      </c>
      <c r="I31" s="43" t="s">
        <v>12338</v>
      </c>
    </row>
    <row r="32">
      <c r="A32" s="1360" t="s">
        <v>9463</v>
      </c>
      <c r="B32" s="552" t="s">
        <v>12394</v>
      </c>
      <c r="C32" s="43" t="s">
        <v>12395</v>
      </c>
      <c r="D32" s="43" t="s">
        <v>12396</v>
      </c>
      <c r="E32" s="5"/>
      <c r="F32" s="5"/>
      <c r="G32" s="43" t="s">
        <v>12397</v>
      </c>
      <c r="H32" s="43" t="s">
        <v>12398</v>
      </c>
      <c r="I32" s="5"/>
    </row>
    <row r="33">
      <c r="A33" s="1360" t="s">
        <v>12399</v>
      </c>
      <c r="B33" s="853"/>
      <c r="C33" s="43" t="s">
        <v>12400</v>
      </c>
      <c r="D33" s="5"/>
      <c r="E33" s="5"/>
      <c r="F33" s="5"/>
      <c r="G33" s="5"/>
      <c r="H33" s="5"/>
      <c r="I33" s="5"/>
    </row>
    <row r="34">
      <c r="A34" s="1360" t="s">
        <v>9489</v>
      </c>
      <c r="B34" s="552" t="s">
        <v>12401</v>
      </c>
      <c r="C34" s="43" t="s">
        <v>12402</v>
      </c>
      <c r="D34" s="5"/>
      <c r="E34" s="5"/>
      <c r="F34" s="5"/>
      <c r="G34" s="5"/>
      <c r="H34" s="43" t="s">
        <v>12403</v>
      </c>
      <c r="I34" s="5"/>
    </row>
    <row r="35">
      <c r="A35" s="1366" t="s">
        <v>9490</v>
      </c>
      <c r="B35" s="853"/>
      <c r="C35" s="5"/>
      <c r="D35" s="5"/>
      <c r="E35" s="5"/>
      <c r="F35" s="5"/>
      <c r="G35" s="5"/>
      <c r="H35" s="5"/>
      <c r="I35" s="5"/>
    </row>
    <row r="36">
      <c r="A36" s="1360" t="s">
        <v>9491</v>
      </c>
      <c r="B36" s="552" t="s">
        <v>12404</v>
      </c>
      <c r="C36" s="43" t="s">
        <v>12405</v>
      </c>
      <c r="D36" s="43" t="s">
        <v>12406</v>
      </c>
      <c r="E36" s="5"/>
      <c r="F36" s="5"/>
      <c r="G36" s="5"/>
      <c r="H36" s="43" t="s">
        <v>12407</v>
      </c>
      <c r="I36" s="5"/>
    </row>
    <row r="37">
      <c r="A37" s="1360" t="s">
        <v>9420</v>
      </c>
      <c r="B37" s="552" t="s">
        <v>12408</v>
      </c>
      <c r="C37" s="5"/>
      <c r="D37" s="43" t="s">
        <v>12409</v>
      </c>
      <c r="E37" s="5"/>
      <c r="F37" s="5"/>
      <c r="G37" s="5"/>
      <c r="H37" s="43" t="s">
        <v>12410</v>
      </c>
      <c r="I37" s="43" t="s">
        <v>12338</v>
      </c>
    </row>
    <row r="38">
      <c r="A38" s="1363" t="s">
        <v>10129</v>
      </c>
      <c r="B38" s="853"/>
      <c r="C38" s="5"/>
      <c r="D38" s="5"/>
      <c r="E38" s="5"/>
      <c r="F38" s="5"/>
      <c r="G38" s="5"/>
      <c r="H38" s="5"/>
      <c r="I38" s="5"/>
    </row>
    <row r="39">
      <c r="A39" s="1360" t="s">
        <v>9436</v>
      </c>
      <c r="B39" s="552" t="s">
        <v>12411</v>
      </c>
      <c r="C39" s="43" t="s">
        <v>12412</v>
      </c>
      <c r="D39" s="43" t="s">
        <v>12413</v>
      </c>
      <c r="E39" s="5"/>
      <c r="F39" s="5"/>
      <c r="G39" s="43" t="s">
        <v>12414</v>
      </c>
      <c r="H39" s="43" t="s">
        <v>12415</v>
      </c>
      <c r="I39" s="43" t="s">
        <v>12338</v>
      </c>
    </row>
    <row r="40">
      <c r="A40" s="1360" t="s">
        <v>9417</v>
      </c>
      <c r="B40" s="552" t="s">
        <v>12416</v>
      </c>
      <c r="C40" s="43" t="s">
        <v>12417</v>
      </c>
      <c r="D40" s="43" t="s">
        <v>12418</v>
      </c>
      <c r="E40" s="43" t="s">
        <v>12419</v>
      </c>
      <c r="F40" s="43" t="s">
        <v>12420</v>
      </c>
      <c r="G40" s="43" t="s">
        <v>12421</v>
      </c>
      <c r="H40" s="43" t="s">
        <v>12422</v>
      </c>
      <c r="I40" s="43" t="s">
        <v>12338</v>
      </c>
    </row>
    <row r="41">
      <c r="A41" s="1364" t="s">
        <v>9492</v>
      </c>
      <c r="B41" s="853"/>
      <c r="C41" s="5"/>
      <c r="D41" s="5"/>
      <c r="E41" s="5"/>
      <c r="F41" s="5"/>
      <c r="G41" s="5"/>
      <c r="H41" s="5"/>
      <c r="I41" s="5"/>
    </row>
    <row r="42">
      <c r="A42" s="1360" t="s">
        <v>9493</v>
      </c>
      <c r="B42" s="552"/>
      <c r="C42" s="43" t="s">
        <v>12423</v>
      </c>
      <c r="D42" s="5"/>
      <c r="E42" s="5"/>
      <c r="F42" s="5"/>
      <c r="G42" s="5"/>
      <c r="H42" s="5"/>
      <c r="I42" s="5"/>
    </row>
    <row r="43">
      <c r="A43" s="1360" t="s">
        <v>12424</v>
      </c>
      <c r="B43" s="552" t="s">
        <v>12425</v>
      </c>
      <c r="C43" s="43" t="s">
        <v>12426</v>
      </c>
      <c r="D43" s="43"/>
      <c r="E43" s="5"/>
      <c r="F43" s="5"/>
      <c r="G43" s="5"/>
      <c r="H43" s="5"/>
      <c r="I43" s="43" t="s">
        <v>12427</v>
      </c>
    </row>
    <row r="44">
      <c r="A44" s="1360" t="s">
        <v>9441</v>
      </c>
      <c r="B44" s="552" t="s">
        <v>12428</v>
      </c>
      <c r="C44" s="43" t="s">
        <v>12429</v>
      </c>
      <c r="D44" s="43" t="s">
        <v>12430</v>
      </c>
      <c r="E44" s="5"/>
      <c r="F44" s="5"/>
      <c r="G44" s="5"/>
      <c r="H44" s="5"/>
      <c r="I44" s="43" t="s">
        <v>12338</v>
      </c>
    </row>
    <row r="45">
      <c r="A45" s="1360" t="s">
        <v>9425</v>
      </c>
      <c r="B45" s="552" t="s">
        <v>12431</v>
      </c>
      <c r="C45" s="43" t="s">
        <v>12432</v>
      </c>
      <c r="D45" s="5"/>
      <c r="E45" s="5"/>
      <c r="F45" s="5"/>
      <c r="G45" s="5"/>
      <c r="H45" s="5"/>
      <c r="I45" s="43" t="s">
        <v>12433</v>
      </c>
    </row>
    <row r="46">
      <c r="A46" s="1360" t="s">
        <v>9455</v>
      </c>
      <c r="B46" s="552" t="s">
        <v>12434</v>
      </c>
      <c r="C46" s="43" t="s">
        <v>12435</v>
      </c>
      <c r="D46" s="5"/>
      <c r="E46" s="43" t="s">
        <v>12436</v>
      </c>
      <c r="F46" s="43" t="s">
        <v>12437</v>
      </c>
      <c r="G46" s="43" t="s">
        <v>12438</v>
      </c>
      <c r="H46" s="5"/>
      <c r="I46" s="5"/>
    </row>
    <row r="47">
      <c r="A47" s="1366" t="s">
        <v>9495</v>
      </c>
      <c r="B47" s="853"/>
      <c r="C47" s="5"/>
      <c r="D47" s="5"/>
      <c r="E47" s="5"/>
      <c r="F47" s="5"/>
      <c r="G47" s="5"/>
      <c r="H47" s="5"/>
      <c r="I47" s="5"/>
    </row>
    <row r="48">
      <c r="A48" s="1366" t="s">
        <v>9496</v>
      </c>
      <c r="B48" s="853"/>
      <c r="C48" s="5"/>
      <c r="D48" s="5"/>
      <c r="E48" s="5"/>
      <c r="F48" s="5"/>
      <c r="G48" s="5"/>
      <c r="H48" s="5"/>
      <c r="I48" s="5"/>
    </row>
    <row r="49">
      <c r="A49" s="1366" t="s">
        <v>9497</v>
      </c>
      <c r="B49" s="853"/>
      <c r="C49" s="5"/>
      <c r="D49" s="5"/>
      <c r="E49" s="5"/>
      <c r="F49" s="5"/>
      <c r="G49" s="5"/>
      <c r="H49" s="5"/>
      <c r="I49" s="5"/>
    </row>
    <row r="50">
      <c r="A50" s="1360" t="s">
        <v>9432</v>
      </c>
      <c r="B50" s="552" t="s">
        <v>12439</v>
      </c>
      <c r="C50" s="43" t="s">
        <v>12440</v>
      </c>
      <c r="D50" s="43" t="s">
        <v>12441</v>
      </c>
      <c r="E50" s="5"/>
      <c r="F50" s="43" t="s">
        <v>12442</v>
      </c>
      <c r="G50" s="43" t="s">
        <v>12443</v>
      </c>
      <c r="H50" s="5"/>
      <c r="I50" s="5"/>
    </row>
    <row r="51">
      <c r="A51" s="1360" t="s">
        <v>9442</v>
      </c>
      <c r="B51" s="552" t="s">
        <v>12444</v>
      </c>
      <c r="C51" s="43"/>
      <c r="D51" s="43" t="s">
        <v>12445</v>
      </c>
      <c r="E51" s="5"/>
      <c r="F51" s="5"/>
      <c r="G51" s="43" t="s">
        <v>12446</v>
      </c>
      <c r="H51" s="43" t="s">
        <v>12447</v>
      </c>
      <c r="I51" s="5"/>
    </row>
    <row r="52">
      <c r="A52" s="1360" t="s">
        <v>7561</v>
      </c>
      <c r="B52" s="552" t="s">
        <v>12448</v>
      </c>
      <c r="C52" s="43" t="s">
        <v>12449</v>
      </c>
      <c r="D52" s="43" t="s">
        <v>12450</v>
      </c>
      <c r="E52" s="5"/>
      <c r="F52" s="5"/>
      <c r="G52" s="5"/>
      <c r="H52" s="5"/>
      <c r="I52" s="5"/>
    </row>
    <row r="53">
      <c r="A53" s="1360" t="s">
        <v>10119</v>
      </c>
      <c r="B53" s="552" t="s">
        <v>12451</v>
      </c>
      <c r="C53" s="43" t="s">
        <v>12452</v>
      </c>
      <c r="D53" s="5"/>
      <c r="E53" s="5"/>
      <c r="F53" s="43" t="s">
        <v>12453</v>
      </c>
      <c r="G53" s="43"/>
      <c r="H53" s="43" t="s">
        <v>12454</v>
      </c>
      <c r="I53" s="5"/>
    </row>
    <row r="54">
      <c r="A54" s="1360" t="s">
        <v>8595</v>
      </c>
      <c r="B54" s="853"/>
      <c r="C54" s="5"/>
      <c r="D54" s="5"/>
      <c r="E54" s="5"/>
      <c r="F54" s="5"/>
      <c r="G54" s="5"/>
      <c r="H54" s="5"/>
      <c r="I54" s="5"/>
    </row>
    <row r="55">
      <c r="A55" s="1360" t="s">
        <v>9418</v>
      </c>
      <c r="B55" s="552" t="s">
        <v>12455</v>
      </c>
      <c r="C55" s="5"/>
      <c r="D55" s="58" t="s">
        <v>12456</v>
      </c>
      <c r="E55" s="5"/>
      <c r="F55" s="5"/>
      <c r="G55" s="5"/>
      <c r="H55" s="43" t="s">
        <v>12457</v>
      </c>
      <c r="I55" s="5"/>
    </row>
    <row r="56">
      <c r="A56" s="1360" t="s">
        <v>9456</v>
      </c>
      <c r="B56" s="552" t="s">
        <v>12458</v>
      </c>
      <c r="C56" s="43" t="s">
        <v>12459</v>
      </c>
      <c r="D56" s="43" t="s">
        <v>12460</v>
      </c>
      <c r="E56" s="5"/>
      <c r="F56" s="43"/>
      <c r="G56" s="43"/>
      <c r="H56" s="43" t="s">
        <v>12461</v>
      </c>
      <c r="I56" s="5"/>
    </row>
    <row r="57">
      <c r="A57" s="1363" t="s">
        <v>10141</v>
      </c>
      <c r="B57" s="853"/>
      <c r="C57" s="5"/>
      <c r="D57" s="5"/>
      <c r="E57" s="5"/>
      <c r="F57" s="5"/>
      <c r="G57" s="5"/>
      <c r="H57" s="5"/>
      <c r="I57" s="5"/>
    </row>
    <row r="58">
      <c r="A58" s="1360" t="s">
        <v>8596</v>
      </c>
      <c r="B58" s="853"/>
      <c r="C58" s="5"/>
      <c r="D58" s="5"/>
      <c r="E58" s="5"/>
      <c r="F58" s="5"/>
      <c r="G58" s="5"/>
      <c r="H58" s="5"/>
      <c r="I58" s="5"/>
    </row>
    <row r="59">
      <c r="A59" s="1360" t="s">
        <v>9437</v>
      </c>
      <c r="B59" s="552"/>
      <c r="C59" s="43" t="s">
        <v>12462</v>
      </c>
      <c r="D59" s="43" t="s">
        <v>12463</v>
      </c>
      <c r="E59" s="5"/>
      <c r="F59" s="5"/>
      <c r="G59" s="5"/>
      <c r="H59" s="5"/>
      <c r="I59" s="5"/>
    </row>
    <row r="60">
      <c r="A60" s="1360" t="s">
        <v>9438</v>
      </c>
      <c r="B60" s="552" t="s">
        <v>12464</v>
      </c>
      <c r="C60" s="43" t="s">
        <v>12465</v>
      </c>
      <c r="D60" s="43" t="s">
        <v>12450</v>
      </c>
      <c r="E60" s="5"/>
      <c r="F60" s="5"/>
      <c r="G60" s="5"/>
      <c r="H60" s="43" t="s">
        <v>12466</v>
      </c>
      <c r="I60" s="5"/>
    </row>
    <row r="61">
      <c r="A61" s="1366" t="s">
        <v>9498</v>
      </c>
      <c r="B61" s="853"/>
      <c r="C61" s="5"/>
      <c r="D61" s="5"/>
      <c r="E61" s="5"/>
      <c r="F61" s="5"/>
      <c r="G61" s="5"/>
      <c r="H61" s="5"/>
      <c r="I61" s="5"/>
    </row>
    <row r="62">
      <c r="A62" s="1360" t="s">
        <v>9426</v>
      </c>
      <c r="B62" s="552" t="s">
        <v>12467</v>
      </c>
      <c r="C62" s="43" t="s">
        <v>12468</v>
      </c>
      <c r="D62" s="5"/>
      <c r="E62" s="5"/>
      <c r="F62" s="5"/>
      <c r="G62" s="5"/>
      <c r="H62" s="5"/>
      <c r="I62" s="43" t="s">
        <v>12361</v>
      </c>
    </row>
    <row r="63">
      <c r="A63" s="1360" t="s">
        <v>9473</v>
      </c>
      <c r="B63" s="552" t="s">
        <v>12469</v>
      </c>
      <c r="C63" s="47" t="s">
        <v>12470</v>
      </c>
      <c r="D63" s="43" t="s">
        <v>12471</v>
      </c>
      <c r="E63" s="43"/>
      <c r="F63" s="43"/>
      <c r="G63" s="43"/>
      <c r="H63" s="43" t="s">
        <v>12472</v>
      </c>
      <c r="I63" s="43" t="s">
        <v>12473</v>
      </c>
    </row>
    <row r="64">
      <c r="A64" s="1360" t="s">
        <v>8597</v>
      </c>
      <c r="B64" s="853"/>
      <c r="C64" s="5"/>
      <c r="D64" s="5"/>
      <c r="E64" s="5"/>
      <c r="F64" s="5"/>
      <c r="G64" s="5"/>
      <c r="H64" s="5"/>
      <c r="I64" s="5"/>
    </row>
    <row r="65">
      <c r="A65" s="1360" t="s">
        <v>9470</v>
      </c>
      <c r="B65" s="552" t="s">
        <v>12474</v>
      </c>
      <c r="C65" s="43" t="s">
        <v>12475</v>
      </c>
      <c r="D65" s="43" t="s">
        <v>12476</v>
      </c>
      <c r="E65" s="5"/>
      <c r="F65" s="5"/>
      <c r="G65" s="5"/>
      <c r="H65" s="5"/>
      <c r="I65" s="5"/>
    </row>
    <row r="66">
      <c r="A66" s="1360" t="s">
        <v>9413</v>
      </c>
      <c r="B66" s="552" t="s">
        <v>12477</v>
      </c>
      <c r="C66" s="43" t="s">
        <v>12478</v>
      </c>
      <c r="D66" s="43" t="s">
        <v>12479</v>
      </c>
      <c r="E66" s="5"/>
      <c r="F66" s="43" t="s">
        <v>12480</v>
      </c>
      <c r="G66" s="43"/>
      <c r="H66" s="43" t="s">
        <v>12481</v>
      </c>
      <c r="I66" s="5"/>
    </row>
    <row r="67">
      <c r="A67" s="1360" t="s">
        <v>12482</v>
      </c>
      <c r="B67" s="853"/>
      <c r="C67" s="43" t="s">
        <v>12483</v>
      </c>
      <c r="D67" s="5"/>
      <c r="E67" s="5"/>
      <c r="F67" s="5"/>
      <c r="G67" s="5"/>
      <c r="H67" s="43" t="s">
        <v>12484</v>
      </c>
      <c r="I67" s="5"/>
    </row>
    <row r="68">
      <c r="A68" s="1360" t="s">
        <v>9499</v>
      </c>
      <c r="B68" s="552" t="s">
        <v>12485</v>
      </c>
      <c r="C68" s="43" t="s">
        <v>12486</v>
      </c>
      <c r="D68" s="5"/>
      <c r="E68" s="5"/>
      <c r="F68" s="5"/>
      <c r="G68" s="5"/>
      <c r="H68" s="43" t="s">
        <v>12487</v>
      </c>
      <c r="I68" s="5"/>
    </row>
    <row r="69">
      <c r="A69" s="1360" t="s">
        <v>9500</v>
      </c>
      <c r="B69" s="552" t="s">
        <v>12488</v>
      </c>
      <c r="C69" s="43" t="s">
        <v>12489</v>
      </c>
      <c r="D69" s="43" t="s">
        <v>12490</v>
      </c>
      <c r="E69" s="5"/>
      <c r="F69" s="5"/>
      <c r="G69" s="5"/>
      <c r="H69" s="5"/>
      <c r="I69" s="5"/>
    </row>
    <row r="70">
      <c r="A70" s="1360" t="s">
        <v>9501</v>
      </c>
      <c r="B70" s="552" t="s">
        <v>12491</v>
      </c>
      <c r="C70" s="43" t="s">
        <v>12492</v>
      </c>
      <c r="D70" s="5"/>
      <c r="E70" s="5"/>
      <c r="F70" s="5"/>
      <c r="G70" s="5"/>
      <c r="H70" s="43" t="s">
        <v>12493</v>
      </c>
      <c r="I70" s="5"/>
    </row>
    <row r="71">
      <c r="A71" s="1360" t="s">
        <v>10139</v>
      </c>
      <c r="B71" s="552" t="s">
        <v>12494</v>
      </c>
      <c r="C71" s="5"/>
      <c r="D71" s="5"/>
      <c r="E71" s="5"/>
      <c r="F71" s="5"/>
      <c r="G71" s="5"/>
      <c r="H71" s="43" t="s">
        <v>12495</v>
      </c>
      <c r="I71" s="5"/>
    </row>
    <row r="72">
      <c r="A72" s="1360" t="s">
        <v>9503</v>
      </c>
      <c r="B72" s="853"/>
      <c r="C72" s="5"/>
      <c r="D72" s="5"/>
      <c r="E72" s="5"/>
      <c r="F72" s="5"/>
      <c r="G72" s="5"/>
      <c r="H72" s="43" t="s">
        <v>12496</v>
      </c>
      <c r="I72" s="5"/>
    </row>
    <row r="73">
      <c r="A73" s="1366" t="s">
        <v>9504</v>
      </c>
      <c r="B73" s="853"/>
      <c r="C73" s="5"/>
      <c r="D73" s="5"/>
      <c r="E73" s="5"/>
      <c r="F73" s="5"/>
      <c r="G73" s="5"/>
      <c r="H73" s="5"/>
      <c r="I73" s="5"/>
    </row>
    <row r="74">
      <c r="A74" s="1360" t="s">
        <v>9505</v>
      </c>
      <c r="B74" s="552" t="s">
        <v>12497</v>
      </c>
      <c r="C74" s="43" t="s">
        <v>12498</v>
      </c>
      <c r="D74" s="5"/>
      <c r="E74" s="43" t="s">
        <v>12499</v>
      </c>
      <c r="F74" s="5"/>
      <c r="G74" s="5"/>
      <c r="H74" s="43" t="s">
        <v>12500</v>
      </c>
      <c r="I74" s="5"/>
    </row>
    <row r="75">
      <c r="A75" s="1360" t="s">
        <v>9482</v>
      </c>
      <c r="B75" s="552" t="s">
        <v>12501</v>
      </c>
      <c r="C75" s="43" t="s">
        <v>12502</v>
      </c>
      <c r="D75" s="43" t="s">
        <v>12503</v>
      </c>
      <c r="E75" s="5"/>
      <c r="F75" s="5"/>
      <c r="G75" s="5"/>
      <c r="H75" s="43" t="s">
        <v>12504</v>
      </c>
      <c r="I75" s="5"/>
    </row>
    <row r="76">
      <c r="A76" s="1360" t="s">
        <v>9427</v>
      </c>
      <c r="B76" s="552" t="s">
        <v>12505</v>
      </c>
      <c r="C76" s="43" t="s">
        <v>12506</v>
      </c>
      <c r="D76" s="43" t="s">
        <v>12507</v>
      </c>
      <c r="E76" s="43" t="s">
        <v>12508</v>
      </c>
      <c r="F76" s="43" t="s">
        <v>12509</v>
      </c>
      <c r="G76" s="43" t="s">
        <v>12510</v>
      </c>
      <c r="H76" s="363" t="s">
        <v>12511</v>
      </c>
      <c r="I76" s="5"/>
    </row>
    <row r="77">
      <c r="A77" s="1360" t="s">
        <v>9483</v>
      </c>
      <c r="B77" s="552" t="s">
        <v>12512</v>
      </c>
      <c r="C77" s="43" t="s">
        <v>12513</v>
      </c>
      <c r="D77" s="43" t="s">
        <v>12514</v>
      </c>
      <c r="E77" s="5"/>
      <c r="F77" s="5"/>
      <c r="G77" s="5"/>
      <c r="H77" s="5"/>
      <c r="I77" s="5"/>
    </row>
    <row r="78">
      <c r="A78" s="1360" t="s">
        <v>9419</v>
      </c>
      <c r="B78" s="853"/>
      <c r="C78" s="5"/>
      <c r="D78" s="43" t="s">
        <v>12515</v>
      </c>
      <c r="E78" s="5"/>
      <c r="F78" s="5"/>
      <c r="G78" s="5"/>
      <c r="H78" s="5"/>
      <c r="I78" s="5"/>
    </row>
    <row r="79">
      <c r="A79" s="1360" t="s">
        <v>9466</v>
      </c>
      <c r="B79" s="552" t="s">
        <v>12516</v>
      </c>
      <c r="C79" s="43" t="s">
        <v>12517</v>
      </c>
      <c r="D79" s="43" t="s">
        <v>12518</v>
      </c>
      <c r="E79" s="43" t="s">
        <v>12519</v>
      </c>
      <c r="F79" s="43" t="s">
        <v>12520</v>
      </c>
      <c r="G79" s="43" t="s">
        <v>12521</v>
      </c>
      <c r="H79" s="43" t="s">
        <v>12522</v>
      </c>
      <c r="I79" s="43" t="s">
        <v>12433</v>
      </c>
    </row>
    <row r="80" ht="132.0" customHeight="1">
      <c r="A80" s="1360" t="s">
        <v>9453</v>
      </c>
      <c r="B80" s="552" t="s">
        <v>12523</v>
      </c>
      <c r="C80" s="43" t="s">
        <v>12524</v>
      </c>
      <c r="D80" s="43" t="s">
        <v>12525</v>
      </c>
      <c r="E80" s="5"/>
      <c r="F80" s="5"/>
      <c r="G80" s="5"/>
      <c r="H80" s="5"/>
      <c r="I80" s="43" t="s">
        <v>12338</v>
      </c>
    </row>
    <row r="81">
      <c r="A81" s="1360" t="s">
        <v>9462</v>
      </c>
      <c r="B81" s="552" t="s">
        <v>12526</v>
      </c>
      <c r="C81" s="43" t="s">
        <v>12527</v>
      </c>
      <c r="D81" s="43" t="s">
        <v>12528</v>
      </c>
      <c r="E81" s="5"/>
      <c r="F81" s="43" t="s">
        <v>12529</v>
      </c>
      <c r="G81" s="43" t="s">
        <v>12530</v>
      </c>
      <c r="H81" s="43" t="s">
        <v>12531</v>
      </c>
      <c r="I81" s="5"/>
    </row>
    <row r="82">
      <c r="A82" s="1360" t="s">
        <v>9443</v>
      </c>
      <c r="B82" s="552" t="s">
        <v>12532</v>
      </c>
      <c r="C82" s="43" t="s">
        <v>12533</v>
      </c>
      <c r="D82" s="43" t="s">
        <v>12534</v>
      </c>
      <c r="E82" s="5"/>
      <c r="F82" s="43" t="s">
        <v>12535</v>
      </c>
      <c r="G82" s="43" t="s">
        <v>12536</v>
      </c>
      <c r="H82" s="1014" t="s">
        <v>12537</v>
      </c>
      <c r="I82" s="43" t="s">
        <v>12338</v>
      </c>
    </row>
    <row r="83">
      <c r="A83" s="1360" t="s">
        <v>9446</v>
      </c>
      <c r="B83" s="552" t="s">
        <v>12538</v>
      </c>
      <c r="C83" s="43" t="s">
        <v>12539</v>
      </c>
      <c r="D83" s="43" t="s">
        <v>12540</v>
      </c>
      <c r="E83" s="43" t="s">
        <v>12541</v>
      </c>
      <c r="F83" s="43" t="s">
        <v>12542</v>
      </c>
      <c r="G83" s="43"/>
      <c r="H83" s="43" t="s">
        <v>12543</v>
      </c>
      <c r="I83" s="5"/>
      <c r="U83" s="50" t="s">
        <v>12544</v>
      </c>
    </row>
    <row r="84">
      <c r="A84" s="1360" t="s">
        <v>9450</v>
      </c>
      <c r="B84" s="552" t="s">
        <v>12545</v>
      </c>
      <c r="C84" s="43" t="s">
        <v>12546</v>
      </c>
      <c r="D84" s="5"/>
      <c r="E84" s="43" t="s">
        <v>12547</v>
      </c>
      <c r="F84" s="5"/>
      <c r="G84" s="5"/>
      <c r="H84" s="43" t="s">
        <v>12548</v>
      </c>
      <c r="I84" s="5"/>
    </row>
    <row r="85">
      <c r="A85" s="1360" t="s">
        <v>9428</v>
      </c>
      <c r="B85" s="552" t="s">
        <v>12549</v>
      </c>
      <c r="C85" s="43" t="s">
        <v>12550</v>
      </c>
      <c r="D85" s="43" t="s">
        <v>12551</v>
      </c>
      <c r="E85" s="5"/>
      <c r="F85" s="5"/>
      <c r="G85" s="43" t="s">
        <v>12552</v>
      </c>
      <c r="H85" s="43" t="s">
        <v>12553</v>
      </c>
      <c r="I85" s="43" t="s">
        <v>12427</v>
      </c>
    </row>
    <row r="86">
      <c r="A86" s="1360" t="s">
        <v>7463</v>
      </c>
      <c r="B86" s="552" t="s">
        <v>12554</v>
      </c>
      <c r="C86" s="43" t="s">
        <v>12555</v>
      </c>
      <c r="D86" s="43" t="s">
        <v>12413</v>
      </c>
      <c r="E86" s="43" t="s">
        <v>12556</v>
      </c>
      <c r="F86" s="5"/>
      <c r="G86" s="5"/>
      <c r="H86" s="5"/>
      <c r="I86" s="5"/>
    </row>
    <row r="87">
      <c r="A87" s="1360"/>
      <c r="B87" s="552"/>
      <c r="C87" s="43"/>
      <c r="D87" s="43"/>
      <c r="E87" s="43"/>
      <c r="F87" s="5"/>
      <c r="G87" s="5"/>
      <c r="H87" s="5"/>
      <c r="I87" s="5"/>
    </row>
    <row r="88">
      <c r="A88" s="1360" t="s">
        <v>9464</v>
      </c>
      <c r="B88" s="552" t="s">
        <v>12557</v>
      </c>
      <c r="C88" s="43" t="s">
        <v>12558</v>
      </c>
      <c r="D88" s="5"/>
      <c r="E88" s="5"/>
      <c r="F88" s="5"/>
      <c r="G88" s="5"/>
      <c r="H88" s="5"/>
      <c r="I88" s="5"/>
    </row>
    <row r="89">
      <c r="A89" s="1363" t="s">
        <v>10142</v>
      </c>
      <c r="B89" s="853"/>
      <c r="C89" s="5"/>
      <c r="D89" s="5"/>
      <c r="E89" s="5"/>
      <c r="F89" s="5"/>
      <c r="G89" s="5"/>
      <c r="H89" s="5"/>
      <c r="I89" s="5"/>
    </row>
    <row r="90" ht="174.0" customHeight="1">
      <c r="A90" s="1360" t="s">
        <v>9479</v>
      </c>
      <c r="B90" s="552" t="s">
        <v>12559</v>
      </c>
      <c r="C90" s="43" t="s">
        <v>12560</v>
      </c>
      <c r="D90" s="43" t="s">
        <v>12561</v>
      </c>
      <c r="E90" s="5"/>
      <c r="F90" s="5"/>
      <c r="G90" s="5"/>
      <c r="H90" s="43" t="s">
        <v>12562</v>
      </c>
      <c r="I90" s="5"/>
    </row>
    <row r="91">
      <c r="A91" s="1360" t="s">
        <v>8213</v>
      </c>
      <c r="B91" s="552" t="s">
        <v>12563</v>
      </c>
      <c r="C91" s="43" t="s">
        <v>12564</v>
      </c>
      <c r="D91" s="43" t="s">
        <v>12565</v>
      </c>
      <c r="E91" s="5"/>
      <c r="F91" s="5"/>
      <c r="G91" s="43" t="s">
        <v>12566</v>
      </c>
      <c r="H91" s="5"/>
      <c r="I91" s="5"/>
    </row>
    <row r="92">
      <c r="A92" s="1360" t="s">
        <v>9506</v>
      </c>
      <c r="B92" s="552" t="s">
        <v>12567</v>
      </c>
      <c r="C92" s="43" t="s">
        <v>12568</v>
      </c>
      <c r="D92" s="5"/>
      <c r="E92" s="5"/>
      <c r="F92" s="5"/>
      <c r="G92" s="5"/>
      <c r="H92" s="5"/>
      <c r="I92" s="5"/>
    </row>
    <row r="93">
      <c r="A93" s="1360" t="s">
        <v>9421</v>
      </c>
      <c r="B93" s="552" t="s">
        <v>12569</v>
      </c>
      <c r="C93" s="43" t="s">
        <v>12570</v>
      </c>
      <c r="D93" s="43" t="s">
        <v>12571</v>
      </c>
      <c r="E93" s="5"/>
      <c r="F93" s="5"/>
      <c r="G93" s="5"/>
      <c r="H93" s="5"/>
      <c r="I93" s="5"/>
    </row>
    <row r="94">
      <c r="A94" s="1363" t="s">
        <v>10137</v>
      </c>
      <c r="B94" s="853"/>
      <c r="C94" s="5"/>
      <c r="D94" s="5"/>
      <c r="E94" s="5"/>
      <c r="F94" s="5"/>
      <c r="G94" s="5"/>
      <c r="H94" s="5"/>
      <c r="I94" s="5"/>
    </row>
    <row r="95">
      <c r="A95" s="1367" t="s">
        <v>9451</v>
      </c>
      <c r="B95" s="552" t="s">
        <v>12572</v>
      </c>
      <c r="C95" s="99" t="s">
        <v>12573</v>
      </c>
      <c r="D95" s="43" t="s">
        <v>12574</v>
      </c>
      <c r="E95" s="5"/>
      <c r="F95" s="5"/>
      <c r="G95" s="5"/>
      <c r="H95" s="43" t="s">
        <v>12575</v>
      </c>
      <c r="I95" s="5"/>
    </row>
    <row r="96">
      <c r="A96" s="1360" t="s">
        <v>9474</v>
      </c>
      <c r="B96" s="552" t="s">
        <v>12576</v>
      </c>
      <c r="C96" s="43" t="s">
        <v>12577</v>
      </c>
      <c r="D96" s="5"/>
      <c r="E96" s="5"/>
      <c r="F96" s="5"/>
      <c r="G96" s="5"/>
      <c r="H96" s="43" t="s">
        <v>12578</v>
      </c>
      <c r="I96" s="5"/>
    </row>
    <row r="97">
      <c r="A97" s="1360" t="s">
        <v>9507</v>
      </c>
      <c r="B97" s="552" t="s">
        <v>12579</v>
      </c>
      <c r="C97" s="43" t="s">
        <v>12580</v>
      </c>
      <c r="D97" s="5"/>
      <c r="E97" s="5"/>
      <c r="F97" s="43" t="s">
        <v>12581</v>
      </c>
      <c r="G97" s="5"/>
      <c r="H97" s="43" t="s">
        <v>12582</v>
      </c>
      <c r="I97" s="5"/>
    </row>
    <row r="98">
      <c r="A98" s="1360" t="s">
        <v>9447</v>
      </c>
      <c r="B98" s="552" t="s">
        <v>12583</v>
      </c>
      <c r="C98" s="43" t="s">
        <v>12584</v>
      </c>
      <c r="D98" s="5"/>
      <c r="E98" s="5"/>
      <c r="F98" s="5"/>
      <c r="G98" s="5"/>
      <c r="H98" s="5"/>
      <c r="I98" s="43" t="s">
        <v>12338</v>
      </c>
    </row>
    <row r="99">
      <c r="A99" s="1360" t="s">
        <v>9416</v>
      </c>
      <c r="B99" s="552" t="s">
        <v>12585</v>
      </c>
      <c r="C99" s="43" t="s">
        <v>12586</v>
      </c>
      <c r="D99" s="43" t="s">
        <v>12587</v>
      </c>
      <c r="E99" s="43" t="s">
        <v>12588</v>
      </c>
      <c r="F99" s="43" t="s">
        <v>12589</v>
      </c>
      <c r="G99" s="43" t="s">
        <v>12590</v>
      </c>
      <c r="H99" s="43" t="s">
        <v>12591</v>
      </c>
      <c r="I99" s="43" t="s">
        <v>12592</v>
      </c>
    </row>
    <row r="100">
      <c r="A100" s="1360" t="s">
        <v>9407</v>
      </c>
      <c r="B100" s="552" t="s">
        <v>12593</v>
      </c>
      <c r="C100" s="43" t="s">
        <v>12594</v>
      </c>
      <c r="D100" s="5"/>
      <c r="E100" s="5"/>
      <c r="F100" s="5"/>
      <c r="G100" s="5"/>
      <c r="H100" s="43" t="s">
        <v>12595</v>
      </c>
      <c r="I100" s="43" t="s">
        <v>12427</v>
      </c>
    </row>
    <row r="101">
      <c r="A101" s="1363" t="s">
        <v>10133</v>
      </c>
      <c r="B101" s="853"/>
      <c r="C101" s="5"/>
      <c r="D101" s="5"/>
      <c r="E101" s="5"/>
      <c r="F101" s="5"/>
      <c r="G101" s="5"/>
      <c r="H101" s="5"/>
      <c r="I101" s="5"/>
    </row>
    <row r="102">
      <c r="A102" s="1360" t="s">
        <v>9439</v>
      </c>
      <c r="B102" s="552" t="s">
        <v>12596</v>
      </c>
      <c r="C102" s="5"/>
      <c r="D102" s="5"/>
      <c r="E102" s="5"/>
      <c r="F102" s="5"/>
      <c r="G102" s="5"/>
      <c r="H102" s="43" t="s">
        <v>12597</v>
      </c>
      <c r="I102" s="5"/>
    </row>
    <row r="103" ht="85.5" customHeight="1">
      <c r="A103" s="1360" t="s">
        <v>9458</v>
      </c>
      <c r="B103" s="552" t="s">
        <v>12598</v>
      </c>
      <c r="C103" s="43" t="s">
        <v>12599</v>
      </c>
      <c r="D103" s="5"/>
      <c r="E103" s="5"/>
      <c r="F103" s="5"/>
      <c r="G103" s="5"/>
      <c r="H103" s="43" t="s">
        <v>12600</v>
      </c>
      <c r="I103" s="5"/>
    </row>
    <row r="104">
      <c r="A104" s="1360" t="s">
        <v>9459</v>
      </c>
      <c r="B104" s="1368" t="s">
        <v>12601</v>
      </c>
      <c r="C104" s="5"/>
      <c r="D104" s="5"/>
      <c r="E104" s="43" t="s">
        <v>12602</v>
      </c>
      <c r="F104" s="43" t="s">
        <v>12603</v>
      </c>
      <c r="G104" s="5"/>
      <c r="H104" s="43" t="s">
        <v>12604</v>
      </c>
      <c r="I104" s="43" t="s">
        <v>12433</v>
      </c>
    </row>
    <row r="105">
      <c r="A105" s="1360" t="s">
        <v>11938</v>
      </c>
      <c r="B105" s="552" t="s">
        <v>12605</v>
      </c>
      <c r="C105" s="43" t="s">
        <v>12606</v>
      </c>
      <c r="D105" s="43" t="s">
        <v>12607</v>
      </c>
      <c r="E105" s="5"/>
      <c r="F105" s="5"/>
      <c r="G105" s="5"/>
      <c r="H105" s="43" t="s">
        <v>12608</v>
      </c>
      <c r="I105" s="43" t="s">
        <v>12338</v>
      </c>
    </row>
    <row r="106">
      <c r="A106" s="1360" t="s">
        <v>9484</v>
      </c>
      <c r="B106" s="552" t="s">
        <v>12609</v>
      </c>
      <c r="C106" s="43" t="s">
        <v>12610</v>
      </c>
      <c r="D106" s="43"/>
      <c r="E106" s="43" t="s">
        <v>12611</v>
      </c>
      <c r="F106" s="5"/>
      <c r="G106" s="5"/>
      <c r="H106" s="43" t="s">
        <v>12612</v>
      </c>
      <c r="I106" s="43" t="s">
        <v>12338</v>
      </c>
    </row>
    <row r="107">
      <c r="A107" s="1360" t="s">
        <v>9478</v>
      </c>
      <c r="B107" s="552" t="s">
        <v>12613</v>
      </c>
      <c r="C107" s="43" t="s">
        <v>12614</v>
      </c>
      <c r="D107" s="43" t="s">
        <v>12615</v>
      </c>
      <c r="E107" s="43" t="s">
        <v>12616</v>
      </c>
      <c r="F107" s="43" t="s">
        <v>12617</v>
      </c>
      <c r="G107" s="43"/>
      <c r="H107" s="99" t="s">
        <v>12618</v>
      </c>
      <c r="I107" s="5"/>
    </row>
    <row r="108">
      <c r="A108" s="1360" t="s">
        <v>12619</v>
      </c>
      <c r="B108" s="552" t="s">
        <v>12620</v>
      </c>
      <c r="C108" s="43" t="s">
        <v>12621</v>
      </c>
      <c r="D108" s="5"/>
      <c r="E108" s="5"/>
      <c r="F108" s="5"/>
      <c r="G108" s="469"/>
      <c r="H108" s="5"/>
      <c r="I108" s="43" t="s">
        <v>12338</v>
      </c>
    </row>
    <row r="109">
      <c r="A109" s="1363" t="s">
        <v>10130</v>
      </c>
      <c r="B109" s="853"/>
      <c r="C109" s="5"/>
      <c r="D109" s="5"/>
      <c r="E109" s="5"/>
      <c r="F109" s="5"/>
      <c r="G109" s="5"/>
      <c r="H109" s="5"/>
      <c r="I109" s="5"/>
    </row>
    <row r="110">
      <c r="A110" s="1360" t="s">
        <v>9480</v>
      </c>
      <c r="B110" s="552" t="s">
        <v>12622</v>
      </c>
      <c r="C110" s="43" t="s">
        <v>12623</v>
      </c>
      <c r="D110" s="5"/>
      <c r="E110" s="5"/>
      <c r="F110" s="5"/>
      <c r="G110" s="43" t="s">
        <v>12624</v>
      </c>
      <c r="H110" s="43" t="s">
        <v>12625</v>
      </c>
      <c r="I110" s="43" t="s">
        <v>12626</v>
      </c>
    </row>
    <row r="111">
      <c r="A111" s="1360" t="s">
        <v>9410</v>
      </c>
      <c r="B111" s="552" t="s">
        <v>12627</v>
      </c>
      <c r="C111" s="5"/>
      <c r="D111" s="5"/>
      <c r="E111" s="5"/>
      <c r="F111" s="5"/>
      <c r="G111" s="43" t="s">
        <v>12628</v>
      </c>
      <c r="H111" s="43" t="s">
        <v>12629</v>
      </c>
      <c r="I111" s="43" t="s">
        <v>12338</v>
      </c>
    </row>
    <row r="112">
      <c r="A112" s="1360" t="s">
        <v>9508</v>
      </c>
      <c r="B112" s="853"/>
      <c r="C112" s="5"/>
      <c r="D112" s="5"/>
      <c r="E112" s="5"/>
      <c r="F112" s="5"/>
      <c r="G112" s="5"/>
      <c r="H112" s="5"/>
      <c r="I112" s="5"/>
    </row>
    <row r="113">
      <c r="A113" s="1360" t="s">
        <v>9445</v>
      </c>
      <c r="B113" s="552" t="s">
        <v>12630</v>
      </c>
      <c r="D113" s="43" t="s">
        <v>12631</v>
      </c>
      <c r="E113" s="5"/>
      <c r="F113" s="43" t="s">
        <v>12632</v>
      </c>
      <c r="G113" s="5"/>
      <c r="H113" s="5"/>
      <c r="I113" s="43" t="s">
        <v>12338</v>
      </c>
    </row>
    <row r="114">
      <c r="A114" s="1360" t="s">
        <v>9460</v>
      </c>
      <c r="B114" s="552" t="s">
        <v>12633</v>
      </c>
      <c r="C114" s="43" t="s">
        <v>12634</v>
      </c>
      <c r="D114" s="5"/>
      <c r="E114" s="5"/>
      <c r="F114" s="5"/>
      <c r="G114" s="5"/>
      <c r="H114" s="5"/>
      <c r="I114" s="5"/>
    </row>
    <row r="115">
      <c r="A115" s="1360" t="s">
        <v>12027</v>
      </c>
      <c r="B115" s="552"/>
      <c r="C115" s="43"/>
      <c r="D115" s="5"/>
      <c r="E115" s="43"/>
      <c r="F115" s="5"/>
      <c r="G115" s="5"/>
      <c r="H115" s="43" t="s">
        <v>12635</v>
      </c>
      <c r="I115" s="43" t="s">
        <v>12433</v>
      </c>
    </row>
    <row r="116">
      <c r="A116" s="1360" t="s">
        <v>10143</v>
      </c>
      <c r="B116" s="853"/>
      <c r="C116" s="5"/>
      <c r="D116" s="5"/>
      <c r="E116" s="5"/>
      <c r="F116" s="5"/>
      <c r="G116" s="5"/>
      <c r="H116" s="43" t="s">
        <v>12636</v>
      </c>
      <c r="I116" s="5"/>
    </row>
    <row r="117">
      <c r="A117" s="1360" t="s">
        <v>9486</v>
      </c>
      <c r="B117" s="552" t="s">
        <v>12637</v>
      </c>
      <c r="C117" s="43" t="s">
        <v>12638</v>
      </c>
      <c r="D117" s="5"/>
      <c r="E117" s="5"/>
      <c r="F117" s="5"/>
      <c r="G117" s="5"/>
      <c r="H117" s="5"/>
      <c r="I117" s="5"/>
    </row>
    <row r="118">
      <c r="A118" s="1360" t="s">
        <v>9475</v>
      </c>
      <c r="B118" s="552" t="s">
        <v>12639</v>
      </c>
      <c r="C118" s="43" t="s">
        <v>12640</v>
      </c>
      <c r="D118" s="43" t="s">
        <v>12641</v>
      </c>
      <c r="E118" s="5"/>
      <c r="F118" s="5"/>
      <c r="G118" s="5"/>
      <c r="H118" s="5"/>
      <c r="I118" s="5"/>
    </row>
    <row r="119">
      <c r="A119" s="1360" t="s">
        <v>9476</v>
      </c>
      <c r="B119" s="552" t="s">
        <v>12642</v>
      </c>
      <c r="C119" s="43" t="s">
        <v>12643</v>
      </c>
      <c r="D119" s="43" t="s">
        <v>12353</v>
      </c>
      <c r="E119" s="5"/>
      <c r="F119" s="5"/>
      <c r="G119" s="5"/>
      <c r="H119" s="70" t="s">
        <v>12644</v>
      </c>
      <c r="I119" s="5"/>
    </row>
    <row r="120">
      <c r="A120" s="1360" t="s">
        <v>9041</v>
      </c>
      <c r="B120" s="552" t="s">
        <v>12645</v>
      </c>
      <c r="C120" s="43" t="s">
        <v>12646</v>
      </c>
      <c r="D120" s="43" t="s">
        <v>12647</v>
      </c>
      <c r="E120" s="43" t="s">
        <v>12648</v>
      </c>
      <c r="F120" s="5"/>
      <c r="G120" s="43" t="s">
        <v>12649</v>
      </c>
      <c r="H120" s="43" t="s">
        <v>12650</v>
      </c>
      <c r="I120" s="43" t="s">
        <v>12338</v>
      </c>
    </row>
    <row r="121">
      <c r="A121" s="1360" t="s">
        <v>9448</v>
      </c>
      <c r="B121" s="552" t="s">
        <v>12651</v>
      </c>
      <c r="C121" s="43" t="s">
        <v>12652</v>
      </c>
      <c r="D121" s="43" t="s">
        <v>12653</v>
      </c>
      <c r="E121" s="43" t="s">
        <v>12654</v>
      </c>
      <c r="F121" s="43"/>
      <c r="G121" s="43"/>
      <c r="H121" s="43" t="s">
        <v>12655</v>
      </c>
      <c r="I121" s="5"/>
    </row>
    <row r="122">
      <c r="A122" s="1360" t="s">
        <v>9509</v>
      </c>
      <c r="B122" s="552" t="s">
        <v>12656</v>
      </c>
      <c r="C122" s="43" t="s">
        <v>12657</v>
      </c>
      <c r="D122" s="5"/>
      <c r="E122" s="5"/>
      <c r="F122" s="5"/>
      <c r="G122" s="5"/>
      <c r="H122" s="43" t="s">
        <v>12658</v>
      </c>
      <c r="I122" s="43" t="s">
        <v>12659</v>
      </c>
    </row>
    <row r="123">
      <c r="A123" s="1360" t="s">
        <v>9444</v>
      </c>
      <c r="B123" s="552" t="s">
        <v>12660</v>
      </c>
      <c r="C123" s="43" t="s">
        <v>12661</v>
      </c>
      <c r="D123" s="43" t="s">
        <v>12662</v>
      </c>
      <c r="E123" s="5"/>
      <c r="F123" s="5"/>
      <c r="G123" s="43" t="s">
        <v>12663</v>
      </c>
      <c r="H123" s="43" t="s">
        <v>12664</v>
      </c>
      <c r="I123" s="43" t="s">
        <v>12338</v>
      </c>
    </row>
    <row r="124">
      <c r="A124" s="1360" t="s">
        <v>9409</v>
      </c>
      <c r="B124" s="552" t="s">
        <v>12665</v>
      </c>
      <c r="C124" s="43" t="s">
        <v>12666</v>
      </c>
      <c r="D124" s="43" t="s">
        <v>12647</v>
      </c>
      <c r="E124" s="5"/>
      <c r="F124" s="43" t="s">
        <v>12667</v>
      </c>
      <c r="G124" s="5"/>
      <c r="H124" s="5"/>
      <c r="I124" s="5"/>
    </row>
    <row r="125">
      <c r="A125" s="1363" t="s">
        <v>10127</v>
      </c>
      <c r="B125" s="853"/>
      <c r="C125" s="5"/>
      <c r="D125" s="5"/>
      <c r="E125" s="5"/>
      <c r="F125" s="5"/>
      <c r="G125" s="5"/>
      <c r="H125" s="5"/>
      <c r="I125" s="5"/>
    </row>
    <row r="126">
      <c r="A126" s="1360" t="s">
        <v>9430</v>
      </c>
      <c r="B126" s="552" t="s">
        <v>12668</v>
      </c>
      <c r="C126" s="43" t="s">
        <v>12669</v>
      </c>
      <c r="D126" s="5"/>
      <c r="E126" s="5"/>
      <c r="F126" s="5"/>
      <c r="G126" s="5"/>
      <c r="H126" s="5"/>
      <c r="I126" s="5"/>
    </row>
    <row r="127">
      <c r="A127" s="1360" t="s">
        <v>8598</v>
      </c>
      <c r="B127" s="853"/>
      <c r="C127" s="43" t="s">
        <v>12670</v>
      </c>
      <c r="D127" s="5"/>
      <c r="E127" s="5"/>
      <c r="F127" s="5"/>
      <c r="G127" s="5"/>
      <c r="H127" s="5"/>
      <c r="I127" s="5"/>
    </row>
    <row r="128">
      <c r="A128" s="1360" t="s">
        <v>9414</v>
      </c>
      <c r="B128" s="552" t="s">
        <v>12671</v>
      </c>
      <c r="C128" s="5"/>
      <c r="D128" s="5"/>
      <c r="E128" s="5"/>
      <c r="F128" s="5"/>
      <c r="G128" s="5"/>
      <c r="H128" s="43" t="s">
        <v>12672</v>
      </c>
      <c r="I128" s="5"/>
    </row>
    <row r="129">
      <c r="A129" s="1360" t="s">
        <v>9408</v>
      </c>
      <c r="B129" s="552" t="s">
        <v>12673</v>
      </c>
      <c r="C129" s="43" t="s">
        <v>12674</v>
      </c>
      <c r="D129" s="43" t="s">
        <v>12675</v>
      </c>
      <c r="F129" s="150" t="s">
        <v>12676</v>
      </c>
      <c r="G129" s="130" t="s">
        <v>12677</v>
      </c>
      <c r="H129" s="43" t="s">
        <v>12678</v>
      </c>
      <c r="I129" s="43" t="s">
        <v>12338</v>
      </c>
    </row>
    <row r="130">
      <c r="A130" s="1360" t="s">
        <v>9510</v>
      </c>
      <c r="B130" s="552" t="s">
        <v>12679</v>
      </c>
      <c r="C130" s="43" t="s">
        <v>12680</v>
      </c>
      <c r="D130" s="5"/>
      <c r="E130" s="5"/>
      <c r="F130" s="43"/>
      <c r="G130" s="43"/>
      <c r="H130" s="5"/>
      <c r="I130" s="5"/>
    </row>
    <row r="131">
      <c r="A131" s="1360" t="s">
        <v>9431</v>
      </c>
      <c r="B131" s="552" t="s">
        <v>12681</v>
      </c>
      <c r="C131" s="43" t="s">
        <v>12682</v>
      </c>
      <c r="D131" s="5"/>
      <c r="E131" s="43" t="s">
        <v>12683</v>
      </c>
      <c r="F131" s="43" t="s">
        <v>12684</v>
      </c>
      <c r="G131" s="43"/>
      <c r="H131" s="5"/>
      <c r="I131" s="5"/>
    </row>
    <row r="132">
      <c r="A132" s="1360" t="s">
        <v>9412</v>
      </c>
      <c r="B132" s="552" t="s">
        <v>12685</v>
      </c>
      <c r="C132" s="43" t="s">
        <v>12686</v>
      </c>
      <c r="D132" s="43" t="s">
        <v>12647</v>
      </c>
      <c r="E132" s="43" t="s">
        <v>12687</v>
      </c>
      <c r="F132" s="5"/>
      <c r="G132" s="5"/>
      <c r="H132" s="43" t="s">
        <v>12688</v>
      </c>
      <c r="I132" s="43" t="s">
        <v>12338</v>
      </c>
    </row>
    <row r="133">
      <c r="A133" s="1363" t="s">
        <v>10150</v>
      </c>
      <c r="B133" s="552" t="s">
        <v>12689</v>
      </c>
      <c r="C133" s="43" t="s">
        <v>12690</v>
      </c>
      <c r="D133" s="43" t="s">
        <v>12691</v>
      </c>
      <c r="E133" s="43" t="s">
        <v>12692</v>
      </c>
      <c r="F133" s="5"/>
      <c r="G133" s="5"/>
      <c r="H133" s="5"/>
      <c r="I133" s="5"/>
    </row>
    <row r="134">
      <c r="A134" s="1360" t="s">
        <v>9454</v>
      </c>
      <c r="B134" s="552" t="s">
        <v>12693</v>
      </c>
      <c r="C134" s="99" t="s">
        <v>12694</v>
      </c>
      <c r="D134" s="43" t="s">
        <v>12695</v>
      </c>
      <c r="E134" s="5"/>
      <c r="F134" s="5"/>
      <c r="G134" s="43"/>
      <c r="H134" s="5"/>
      <c r="I134" s="5"/>
    </row>
    <row r="135">
      <c r="A135" s="1360" t="s">
        <v>9471</v>
      </c>
      <c r="B135" s="552" t="s">
        <v>12696</v>
      </c>
      <c r="C135" s="43" t="s">
        <v>12697</v>
      </c>
      <c r="D135" s="43" t="s">
        <v>12565</v>
      </c>
      <c r="E135" s="5"/>
      <c r="F135" s="5"/>
      <c r="G135" s="5"/>
      <c r="H135" s="43" t="s">
        <v>12698</v>
      </c>
      <c r="I135" s="43" t="s">
        <v>12699</v>
      </c>
    </row>
    <row r="136">
      <c r="A136" s="1360" t="s">
        <v>8599</v>
      </c>
      <c r="B136" s="853"/>
      <c r="C136" s="5"/>
      <c r="D136" s="5"/>
      <c r="E136" s="5"/>
      <c r="F136" s="5"/>
      <c r="G136" s="5"/>
      <c r="H136" s="1222"/>
      <c r="I136" s="5"/>
    </row>
    <row r="137">
      <c r="A137" s="1359" t="s">
        <v>9433</v>
      </c>
      <c r="B137" s="552" t="s">
        <v>12700</v>
      </c>
      <c r="C137" s="43" t="s">
        <v>12701</v>
      </c>
      <c r="D137" s="5"/>
      <c r="E137" s="5"/>
      <c r="F137" s="5"/>
      <c r="G137" s="5"/>
      <c r="H137" s="43" t="s">
        <v>12702</v>
      </c>
      <c r="I137" s="43" t="s">
        <v>12338</v>
      </c>
    </row>
    <row r="138">
      <c r="A138" s="1359" t="s">
        <v>10154</v>
      </c>
      <c r="B138" s="552" t="s">
        <v>12703</v>
      </c>
      <c r="C138" s="43" t="s">
        <v>12704</v>
      </c>
      <c r="D138" s="5"/>
      <c r="E138" s="5"/>
      <c r="F138" s="5"/>
      <c r="G138" s="43" t="s">
        <v>12705</v>
      </c>
      <c r="H138" s="43" t="s">
        <v>12706</v>
      </c>
      <c r="I138" s="43" t="s">
        <v>12707</v>
      </c>
    </row>
    <row r="139">
      <c r="A139" s="1359"/>
      <c r="B139" s="853"/>
      <c r="C139" s="5"/>
      <c r="D139" s="5"/>
      <c r="E139" s="5"/>
      <c r="F139" s="5"/>
      <c r="G139" s="5"/>
      <c r="H139" s="5"/>
      <c r="I139" s="5"/>
    </row>
    <row r="140" ht="19.5" customHeight="1">
      <c r="A140" s="1359"/>
      <c r="B140" s="853"/>
      <c r="C140" s="5"/>
      <c r="D140" s="5"/>
      <c r="E140" s="5"/>
      <c r="F140" s="5"/>
      <c r="G140" s="5"/>
      <c r="H140" s="5"/>
      <c r="I140" s="5"/>
    </row>
    <row r="141">
      <c r="A141" s="1369"/>
      <c r="B141" s="853"/>
      <c r="C141" s="5"/>
      <c r="D141" s="5"/>
      <c r="E141" s="5"/>
      <c r="F141" s="5"/>
      <c r="G141" s="5"/>
      <c r="H141" s="5"/>
      <c r="I141" s="5"/>
    </row>
    <row r="142">
      <c r="A142" s="1369"/>
      <c r="B142" s="853"/>
      <c r="C142" s="5"/>
      <c r="D142" s="5"/>
      <c r="E142" s="5"/>
      <c r="F142" s="5"/>
      <c r="G142" s="5"/>
      <c r="H142" s="5"/>
      <c r="I142" s="5"/>
    </row>
    <row r="143">
      <c r="A143" s="1369"/>
      <c r="B143" s="853"/>
      <c r="C143" s="5"/>
      <c r="D143" s="5"/>
      <c r="E143" s="5"/>
      <c r="F143" s="5"/>
      <c r="G143" s="5"/>
      <c r="H143" s="5"/>
      <c r="I143" s="5"/>
    </row>
    <row r="144">
      <c r="A144" s="1369"/>
      <c r="B144" s="853"/>
      <c r="C144" s="5"/>
      <c r="D144" s="5"/>
      <c r="E144" s="5"/>
      <c r="F144" s="5"/>
      <c r="G144" s="5"/>
      <c r="H144" s="5"/>
      <c r="I144" s="5"/>
    </row>
    <row r="145">
      <c r="A145" s="1369"/>
      <c r="B145" s="853"/>
      <c r="C145" s="5"/>
      <c r="D145" s="5"/>
      <c r="E145" s="5"/>
      <c r="F145" s="5"/>
      <c r="G145" s="5"/>
      <c r="H145" s="5"/>
      <c r="I145" s="5"/>
    </row>
    <row r="146">
      <c r="A146" s="1369"/>
      <c r="B146" s="853"/>
      <c r="C146" s="5"/>
      <c r="D146" s="5"/>
      <c r="E146" s="5"/>
      <c r="F146" s="5"/>
      <c r="G146" s="5"/>
      <c r="H146" s="5"/>
      <c r="I146" s="5"/>
    </row>
    <row r="147">
      <c r="A147" s="1370"/>
      <c r="B147" s="853"/>
      <c r="C147" s="5"/>
      <c r="D147" s="5"/>
      <c r="E147" s="5"/>
      <c r="F147" s="5"/>
      <c r="G147" s="5"/>
      <c r="H147" s="5"/>
      <c r="I147" s="5"/>
    </row>
    <row r="148">
      <c r="A148" s="1371"/>
      <c r="B148" s="853"/>
      <c r="C148" s="5"/>
      <c r="D148" s="5"/>
      <c r="E148" s="5"/>
      <c r="F148" s="5"/>
      <c r="G148" s="5"/>
      <c r="H148" s="5"/>
      <c r="I148" s="5"/>
    </row>
    <row r="149">
      <c r="A149" s="1359"/>
      <c r="B149" s="853"/>
      <c r="C149" s="5"/>
      <c r="D149" s="5"/>
      <c r="E149" s="5"/>
      <c r="F149" s="5"/>
      <c r="G149" s="5"/>
      <c r="H149" s="5"/>
      <c r="I149" s="5"/>
    </row>
    <row r="150">
      <c r="A150" s="1359"/>
      <c r="B150" s="853"/>
      <c r="C150" s="853"/>
      <c r="D150" s="5"/>
      <c r="E150" s="5"/>
      <c r="F150" s="5"/>
      <c r="G150" s="5"/>
      <c r="H150" s="5"/>
      <c r="I150" s="5"/>
    </row>
    <row r="151">
      <c r="A151" s="1359"/>
      <c r="B151" s="853"/>
      <c r="C151" s="5"/>
      <c r="D151" s="5"/>
      <c r="E151" s="5"/>
      <c r="F151" s="5"/>
      <c r="G151" s="5"/>
      <c r="H151" s="5"/>
      <c r="I151" s="5"/>
    </row>
    <row r="152">
      <c r="A152" s="1359"/>
      <c r="B152" s="853"/>
      <c r="C152" s="5"/>
      <c r="D152" s="5"/>
      <c r="E152" s="5"/>
      <c r="F152" s="5"/>
      <c r="G152" s="5"/>
      <c r="H152" s="5"/>
      <c r="I152" s="5"/>
    </row>
    <row r="153">
      <c r="A153" s="1359"/>
      <c r="B153" s="853"/>
      <c r="C153" s="5"/>
      <c r="D153" s="5"/>
      <c r="E153" s="5"/>
      <c r="F153" s="5"/>
      <c r="G153" s="5"/>
      <c r="H153" s="5"/>
      <c r="I153" s="5"/>
    </row>
    <row r="154">
      <c r="A154" s="1359"/>
      <c r="B154" s="853"/>
      <c r="C154" s="5"/>
      <c r="D154" s="5"/>
      <c r="E154" s="5"/>
      <c r="F154" s="5"/>
      <c r="G154" s="5"/>
      <c r="H154" s="5"/>
      <c r="I154" s="5"/>
    </row>
    <row r="155">
      <c r="A155" s="1359"/>
      <c r="B155" s="853"/>
      <c r="C155" s="5"/>
      <c r="D155" s="5"/>
      <c r="E155" s="5"/>
      <c r="F155" s="5"/>
      <c r="G155" s="5"/>
      <c r="H155" s="5"/>
      <c r="I155" s="5"/>
    </row>
    <row r="156">
      <c r="A156" s="1359"/>
      <c r="B156" s="853"/>
      <c r="C156" s="5"/>
      <c r="D156" s="5"/>
      <c r="E156" s="5"/>
      <c r="F156" s="5"/>
      <c r="G156" s="5"/>
      <c r="H156" s="5"/>
      <c r="I156" s="5"/>
    </row>
    <row r="157">
      <c r="A157" s="1359"/>
      <c r="B157" s="853"/>
      <c r="C157" s="5"/>
      <c r="D157" s="5"/>
      <c r="E157" s="5"/>
      <c r="F157" s="5"/>
      <c r="G157" s="5"/>
      <c r="H157" s="5"/>
      <c r="I157" s="5"/>
    </row>
    <row r="158">
      <c r="A158" s="1359"/>
      <c r="B158" s="853"/>
      <c r="C158" s="5"/>
      <c r="D158" s="5"/>
      <c r="E158" s="5"/>
      <c r="F158" s="5"/>
      <c r="G158" s="5"/>
      <c r="H158" s="5"/>
      <c r="I158" s="5"/>
    </row>
    <row r="159">
      <c r="A159" s="1359"/>
      <c r="B159" s="853"/>
      <c r="C159" s="5"/>
      <c r="D159" s="5"/>
      <c r="E159" s="5"/>
      <c r="F159" s="5"/>
      <c r="G159" s="5"/>
      <c r="H159" s="5"/>
      <c r="I159" s="5"/>
    </row>
    <row r="160">
      <c r="A160" s="1359"/>
      <c r="B160" s="853"/>
      <c r="C160" s="5"/>
      <c r="D160" s="5"/>
      <c r="E160" s="5"/>
      <c r="F160" s="5"/>
      <c r="G160" s="5"/>
      <c r="H160" s="5"/>
      <c r="I160" s="5"/>
    </row>
    <row r="161">
      <c r="A161" s="1359"/>
      <c r="B161" s="853"/>
      <c r="C161" s="5"/>
      <c r="D161" s="5"/>
      <c r="E161" s="5"/>
      <c r="F161" s="5"/>
      <c r="G161" s="5"/>
      <c r="H161" s="5"/>
      <c r="I161" s="5"/>
    </row>
    <row r="162">
      <c r="A162" s="1359"/>
      <c r="B162" s="853"/>
      <c r="C162" s="5"/>
      <c r="D162" s="5"/>
      <c r="E162" s="5"/>
      <c r="F162" s="5"/>
      <c r="G162" s="5"/>
      <c r="H162" s="5"/>
      <c r="I162" s="5"/>
    </row>
    <row r="163">
      <c r="A163" s="1359"/>
      <c r="B163" s="853"/>
      <c r="C163" s="5"/>
      <c r="D163" s="5"/>
      <c r="E163" s="5"/>
      <c r="F163" s="5"/>
      <c r="G163" s="5"/>
      <c r="H163" s="5"/>
      <c r="I163" s="5"/>
    </row>
    <row r="164">
      <c r="A164" s="1359"/>
      <c r="B164" s="853"/>
      <c r="C164" s="5"/>
      <c r="D164" s="5"/>
      <c r="E164" s="5"/>
      <c r="F164" s="5"/>
      <c r="G164" s="5"/>
      <c r="H164" s="5"/>
      <c r="I164" s="5"/>
    </row>
    <row r="165">
      <c r="A165" s="1359"/>
      <c r="B165" s="853"/>
      <c r="C165" s="5"/>
      <c r="D165" s="5"/>
      <c r="E165" s="5"/>
      <c r="F165" s="5"/>
      <c r="G165" s="5"/>
      <c r="H165" s="5"/>
      <c r="I165" s="5"/>
    </row>
    <row r="166">
      <c r="A166" s="1359"/>
      <c r="B166" s="853"/>
      <c r="C166" s="5"/>
      <c r="D166" s="5"/>
      <c r="E166" s="5"/>
      <c r="F166" s="5"/>
      <c r="G166" s="5"/>
      <c r="H166" s="5"/>
      <c r="I166" s="5"/>
    </row>
    <row r="167">
      <c r="A167" s="1359"/>
      <c r="B167" s="853"/>
      <c r="C167" s="5"/>
      <c r="D167" s="5"/>
      <c r="E167" s="5"/>
      <c r="F167" s="5"/>
      <c r="G167" s="5"/>
      <c r="H167" s="5"/>
      <c r="I167" s="5"/>
    </row>
    <row r="168">
      <c r="A168" s="1359"/>
      <c r="B168" s="853"/>
      <c r="C168" s="5"/>
      <c r="D168" s="5"/>
      <c r="E168" s="5"/>
      <c r="F168" s="5"/>
      <c r="G168" s="5"/>
      <c r="H168" s="5"/>
      <c r="I168" s="5"/>
    </row>
    <row r="169">
      <c r="A169" s="1359"/>
      <c r="B169" s="853"/>
      <c r="C169" s="5"/>
      <c r="D169" s="5"/>
      <c r="E169" s="5"/>
      <c r="F169" s="5"/>
      <c r="G169" s="5"/>
      <c r="H169" s="5"/>
      <c r="I169" s="5"/>
    </row>
    <row r="170">
      <c r="A170" s="1359"/>
      <c r="B170" s="853"/>
      <c r="C170" s="5"/>
      <c r="D170" s="5"/>
      <c r="E170" s="5"/>
      <c r="F170" s="5"/>
      <c r="G170" s="5"/>
      <c r="H170" s="5"/>
      <c r="I170" s="5"/>
    </row>
    <row r="171">
      <c r="A171" s="1359"/>
      <c r="B171" s="853"/>
      <c r="C171" s="5"/>
      <c r="D171" s="5"/>
      <c r="E171" s="5"/>
      <c r="F171" s="5"/>
      <c r="G171" s="5"/>
      <c r="H171" s="5"/>
      <c r="I171" s="5"/>
    </row>
    <row r="172">
      <c r="A172" s="1359"/>
      <c r="B172" s="853"/>
      <c r="C172" s="5"/>
      <c r="D172" s="5"/>
      <c r="E172" s="5"/>
      <c r="F172" s="5"/>
      <c r="G172" s="5"/>
      <c r="H172" s="5"/>
      <c r="I172" s="5"/>
    </row>
    <row r="173">
      <c r="A173" s="1359"/>
      <c r="B173" s="853"/>
      <c r="C173" s="5"/>
      <c r="D173" s="5"/>
      <c r="E173" s="5"/>
      <c r="F173" s="5"/>
      <c r="G173" s="5"/>
      <c r="H173" s="5"/>
      <c r="I173" s="5"/>
    </row>
    <row r="174">
      <c r="A174" s="1359"/>
      <c r="B174" s="853"/>
      <c r="C174" s="5"/>
      <c r="D174" s="5"/>
      <c r="E174" s="5"/>
      <c r="F174" s="5"/>
      <c r="G174" s="5"/>
      <c r="H174" s="5"/>
      <c r="I174" s="5"/>
    </row>
    <row r="175">
      <c r="A175" s="1359"/>
      <c r="B175" s="853"/>
      <c r="C175" s="5"/>
      <c r="D175" s="5"/>
      <c r="E175" s="5"/>
      <c r="F175" s="5"/>
      <c r="G175" s="5"/>
      <c r="H175" s="5"/>
      <c r="I175" s="5"/>
    </row>
    <row r="176">
      <c r="A176" s="1359"/>
      <c r="B176" s="853"/>
      <c r="C176" s="5"/>
      <c r="D176" s="5"/>
      <c r="E176" s="5"/>
      <c r="F176" s="5"/>
      <c r="G176" s="5"/>
      <c r="H176" s="5"/>
      <c r="I176" s="5"/>
    </row>
    <row r="177">
      <c r="A177" s="1359"/>
      <c r="B177" s="853"/>
      <c r="C177" s="5"/>
      <c r="D177" s="5"/>
      <c r="E177" s="5"/>
      <c r="F177" s="5"/>
      <c r="G177" s="5"/>
      <c r="H177" s="5"/>
      <c r="I177" s="5"/>
    </row>
    <row r="178">
      <c r="A178" s="1359"/>
      <c r="B178" s="853"/>
      <c r="C178" s="5"/>
      <c r="D178" s="5"/>
      <c r="E178" s="5"/>
      <c r="F178" s="5"/>
      <c r="G178" s="5"/>
      <c r="H178" s="5"/>
      <c r="I178" s="5"/>
    </row>
    <row r="179">
      <c r="A179" s="1359"/>
      <c r="B179" s="853"/>
      <c r="C179" s="5"/>
      <c r="D179" s="5"/>
      <c r="E179" s="5"/>
      <c r="F179" s="5"/>
      <c r="G179" s="5"/>
      <c r="H179" s="5"/>
      <c r="I179" s="5"/>
    </row>
    <row r="180">
      <c r="A180" s="1359"/>
      <c r="B180" s="853"/>
      <c r="C180" s="5"/>
      <c r="D180" s="5"/>
      <c r="E180" s="5"/>
      <c r="F180" s="5"/>
      <c r="G180" s="5"/>
      <c r="H180" s="5"/>
      <c r="I180" s="5"/>
    </row>
    <row r="181">
      <c r="A181" s="1359"/>
      <c r="B181" s="853"/>
      <c r="C181" s="5"/>
      <c r="D181" s="5"/>
      <c r="E181" s="5"/>
      <c r="F181" s="5"/>
      <c r="G181" s="5"/>
      <c r="H181" s="5"/>
      <c r="I181" s="5"/>
    </row>
    <row r="182">
      <c r="A182" s="1359"/>
      <c r="B182" s="853"/>
      <c r="C182" s="5"/>
      <c r="D182" s="5"/>
      <c r="E182" s="5"/>
      <c r="F182" s="5"/>
      <c r="G182" s="5"/>
      <c r="H182" s="5"/>
      <c r="I182" s="5"/>
    </row>
    <row r="183">
      <c r="A183" s="1359"/>
      <c r="B183" s="853"/>
      <c r="C183" s="5"/>
      <c r="D183" s="5"/>
      <c r="E183" s="5"/>
      <c r="F183" s="5"/>
      <c r="G183" s="5"/>
      <c r="H183" s="5"/>
      <c r="I183" s="5"/>
    </row>
    <row r="184">
      <c r="A184" s="1359"/>
      <c r="B184" s="853"/>
      <c r="C184" s="5"/>
      <c r="D184" s="5"/>
      <c r="E184" s="5"/>
      <c r="F184" s="5"/>
      <c r="G184" s="5"/>
      <c r="H184" s="5"/>
      <c r="I184" s="5"/>
    </row>
    <row r="185">
      <c r="A185" s="1359"/>
      <c r="B185" s="853"/>
      <c r="C185" s="5"/>
      <c r="D185" s="5"/>
      <c r="E185" s="5"/>
      <c r="F185" s="5"/>
      <c r="G185" s="5"/>
      <c r="H185" s="5"/>
      <c r="I185" s="5"/>
    </row>
    <row r="186">
      <c r="A186" s="1359"/>
      <c r="B186" s="853"/>
      <c r="C186" s="5"/>
      <c r="D186" s="5"/>
      <c r="E186" s="5"/>
      <c r="F186" s="5"/>
      <c r="G186" s="5"/>
      <c r="H186" s="5"/>
      <c r="I186" s="5"/>
    </row>
    <row r="187">
      <c r="A187" s="1359"/>
      <c r="B187" s="853"/>
      <c r="C187" s="5"/>
      <c r="D187" s="5"/>
      <c r="E187" s="5"/>
      <c r="F187" s="5"/>
      <c r="G187" s="5"/>
      <c r="H187" s="5"/>
      <c r="I187" s="5"/>
    </row>
    <row r="188">
      <c r="A188" s="1359"/>
      <c r="B188" s="853"/>
      <c r="C188" s="5"/>
      <c r="D188" s="5"/>
      <c r="E188" s="5"/>
      <c r="F188" s="5"/>
      <c r="G188" s="5"/>
      <c r="H188" s="5"/>
      <c r="I188" s="5"/>
    </row>
    <row r="189">
      <c r="A189" s="1359"/>
      <c r="B189" s="853"/>
      <c r="C189" s="5"/>
      <c r="D189" s="5"/>
      <c r="E189" s="5"/>
      <c r="F189" s="5"/>
      <c r="G189" s="5"/>
      <c r="H189" s="5"/>
      <c r="I189" s="5"/>
    </row>
    <row r="190">
      <c r="A190" s="1359"/>
      <c r="B190" s="853"/>
      <c r="C190" s="5"/>
      <c r="D190" s="5"/>
      <c r="E190" s="5"/>
      <c r="F190" s="5"/>
      <c r="G190" s="5"/>
      <c r="H190" s="5"/>
      <c r="I190" s="5"/>
    </row>
    <row r="191">
      <c r="A191" s="1359"/>
      <c r="B191" s="853"/>
      <c r="C191" s="5"/>
      <c r="D191" s="5"/>
      <c r="E191" s="5"/>
      <c r="F191" s="5"/>
      <c r="G191" s="5"/>
      <c r="H191" s="5"/>
      <c r="I191" s="5"/>
    </row>
    <row r="192">
      <c r="A192" s="1359"/>
      <c r="B192" s="853"/>
      <c r="C192" s="5"/>
      <c r="D192" s="5"/>
      <c r="E192" s="5"/>
      <c r="F192" s="5"/>
      <c r="G192" s="5"/>
      <c r="H192" s="5"/>
      <c r="I192" s="5"/>
    </row>
    <row r="193">
      <c r="A193" s="1359"/>
      <c r="B193" s="853"/>
      <c r="C193" s="5"/>
      <c r="D193" s="5"/>
      <c r="E193" s="5"/>
      <c r="F193" s="5"/>
      <c r="G193" s="5"/>
      <c r="H193" s="5"/>
      <c r="I193" s="5"/>
    </row>
    <row r="194">
      <c r="A194" s="1359"/>
      <c r="B194" s="853"/>
      <c r="C194" s="5"/>
      <c r="D194" s="5"/>
      <c r="E194" s="5"/>
      <c r="F194" s="5"/>
      <c r="G194" s="5"/>
      <c r="H194" s="5"/>
      <c r="I194" s="5"/>
    </row>
    <row r="195">
      <c r="A195" s="1359"/>
      <c r="B195" s="853"/>
      <c r="C195" s="5"/>
      <c r="D195" s="5"/>
      <c r="E195" s="5"/>
      <c r="F195" s="5"/>
      <c r="G195" s="5"/>
      <c r="H195" s="5"/>
      <c r="I195" s="5"/>
    </row>
    <row r="196">
      <c r="A196" s="1359"/>
      <c r="B196" s="853"/>
      <c r="C196" s="5"/>
      <c r="D196" s="5"/>
      <c r="E196" s="5"/>
      <c r="F196" s="5"/>
      <c r="G196" s="5"/>
      <c r="H196" s="5"/>
      <c r="I196" s="5"/>
    </row>
    <row r="197">
      <c r="A197" s="1359"/>
      <c r="B197" s="853"/>
      <c r="C197" s="5"/>
      <c r="D197" s="5"/>
      <c r="E197" s="5"/>
      <c r="F197" s="5"/>
      <c r="G197" s="5"/>
      <c r="H197" s="5"/>
      <c r="I197" s="5"/>
    </row>
    <row r="198">
      <c r="A198" s="1359"/>
      <c r="B198" s="853"/>
      <c r="C198" s="5"/>
      <c r="D198" s="5"/>
      <c r="E198" s="5"/>
      <c r="F198" s="5"/>
      <c r="G198" s="5"/>
      <c r="H198" s="5"/>
      <c r="I198" s="5"/>
    </row>
    <row r="199">
      <c r="A199" s="1359"/>
      <c r="B199" s="853"/>
      <c r="C199" s="5"/>
      <c r="D199" s="5"/>
      <c r="E199" s="5"/>
      <c r="F199" s="5"/>
      <c r="G199" s="5"/>
      <c r="H199" s="5"/>
      <c r="I199" s="5"/>
    </row>
    <row r="200">
      <c r="A200" s="1359"/>
      <c r="B200" s="853"/>
      <c r="C200" s="5"/>
      <c r="D200" s="5"/>
      <c r="E200" s="5"/>
      <c r="F200" s="5"/>
      <c r="G200" s="5"/>
      <c r="H200" s="5"/>
      <c r="I200" s="5"/>
    </row>
    <row r="201">
      <c r="A201" s="1359"/>
      <c r="B201" s="853"/>
      <c r="C201" s="5"/>
      <c r="D201" s="5"/>
      <c r="E201" s="5"/>
      <c r="F201" s="5"/>
      <c r="G201" s="5"/>
      <c r="H201" s="5"/>
      <c r="I201" s="5"/>
    </row>
    <row r="202">
      <c r="A202" s="1359"/>
      <c r="B202" s="853"/>
      <c r="C202" s="5"/>
      <c r="D202" s="5"/>
      <c r="E202" s="5"/>
      <c r="F202" s="5"/>
      <c r="G202" s="5"/>
      <c r="H202" s="5"/>
      <c r="I202" s="5"/>
    </row>
    <row r="203">
      <c r="A203" s="1359"/>
      <c r="B203" s="853"/>
      <c r="C203" s="5"/>
      <c r="D203" s="5"/>
      <c r="E203" s="5"/>
      <c r="F203" s="5"/>
      <c r="G203" s="5"/>
      <c r="H203" s="5"/>
      <c r="I203" s="5"/>
    </row>
    <row r="204">
      <c r="A204" s="1359"/>
      <c r="B204" s="853"/>
      <c r="C204" s="5"/>
      <c r="D204" s="5"/>
      <c r="E204" s="5"/>
      <c r="F204" s="5"/>
      <c r="G204" s="5"/>
      <c r="H204" s="5"/>
      <c r="I204" s="5"/>
    </row>
    <row r="205">
      <c r="A205" s="1359"/>
      <c r="B205" s="853"/>
      <c r="C205" s="5"/>
      <c r="D205" s="5"/>
      <c r="E205" s="5"/>
      <c r="F205" s="5"/>
      <c r="G205" s="5"/>
      <c r="H205" s="5"/>
      <c r="I205" s="5"/>
    </row>
    <row r="206">
      <c r="A206" s="1359"/>
      <c r="B206" s="853"/>
      <c r="C206" s="5"/>
      <c r="D206" s="5"/>
      <c r="E206" s="5"/>
      <c r="F206" s="5"/>
      <c r="G206" s="5"/>
      <c r="H206" s="5"/>
      <c r="I206" s="5"/>
    </row>
    <row r="207">
      <c r="A207" s="1359"/>
      <c r="B207" s="853"/>
      <c r="C207" s="5"/>
      <c r="D207" s="5"/>
      <c r="E207" s="5"/>
      <c r="F207" s="5"/>
      <c r="G207" s="5"/>
      <c r="H207" s="5"/>
      <c r="I207" s="5"/>
    </row>
    <row r="208">
      <c r="A208" s="1359"/>
      <c r="B208" s="853"/>
      <c r="C208" s="5"/>
      <c r="D208" s="5"/>
      <c r="E208" s="5"/>
      <c r="F208" s="5"/>
      <c r="G208" s="5"/>
      <c r="H208" s="5"/>
      <c r="I208" s="5"/>
    </row>
    <row r="209">
      <c r="A209" s="1359"/>
      <c r="B209" s="853"/>
      <c r="C209" s="5"/>
      <c r="D209" s="5"/>
      <c r="E209" s="5"/>
      <c r="F209" s="5"/>
      <c r="G209" s="5"/>
      <c r="H209" s="5"/>
      <c r="I209" s="5"/>
    </row>
    <row r="210">
      <c r="A210" s="1359"/>
      <c r="B210" s="853"/>
      <c r="C210" s="5"/>
      <c r="D210" s="5"/>
      <c r="E210" s="5"/>
      <c r="F210" s="5"/>
      <c r="G210" s="5"/>
      <c r="H210" s="5"/>
      <c r="I210" s="5"/>
    </row>
    <row r="211">
      <c r="A211" s="1359"/>
      <c r="B211" s="853"/>
      <c r="C211" s="5"/>
      <c r="D211" s="5"/>
      <c r="E211" s="5"/>
      <c r="F211" s="5"/>
      <c r="G211" s="5"/>
      <c r="H211" s="5"/>
      <c r="I211" s="5"/>
    </row>
    <row r="212">
      <c r="A212" s="1359"/>
      <c r="B212" s="853"/>
      <c r="C212" s="5"/>
      <c r="D212" s="5"/>
      <c r="E212" s="5"/>
      <c r="F212" s="5"/>
      <c r="G212" s="5"/>
      <c r="H212" s="5"/>
      <c r="I212" s="5"/>
    </row>
    <row r="213">
      <c r="A213" s="1359"/>
      <c r="B213" s="853"/>
      <c r="C213" s="5"/>
      <c r="D213" s="5"/>
      <c r="E213" s="5"/>
      <c r="F213" s="5"/>
      <c r="G213" s="5"/>
      <c r="H213" s="5"/>
      <c r="I213" s="5"/>
    </row>
    <row r="214">
      <c r="A214" s="1359"/>
      <c r="B214" s="853"/>
      <c r="C214" s="5"/>
      <c r="D214" s="5"/>
      <c r="E214" s="5"/>
      <c r="F214" s="5"/>
      <c r="G214" s="5"/>
      <c r="H214" s="5"/>
      <c r="I214" s="5"/>
    </row>
    <row r="215">
      <c r="A215" s="1359"/>
      <c r="B215" s="853"/>
      <c r="C215" s="5"/>
      <c r="D215" s="5"/>
      <c r="E215" s="5"/>
      <c r="F215" s="5"/>
      <c r="G215" s="5"/>
      <c r="H215" s="5"/>
      <c r="I215" s="5"/>
    </row>
    <row r="216">
      <c r="A216" s="1359"/>
      <c r="B216" s="853"/>
      <c r="C216" s="5"/>
      <c r="D216" s="5"/>
      <c r="E216" s="5"/>
      <c r="F216" s="5"/>
      <c r="G216" s="5"/>
      <c r="H216" s="5"/>
      <c r="I216" s="5"/>
    </row>
    <row r="217">
      <c r="A217" s="1359"/>
      <c r="B217" s="853"/>
      <c r="C217" s="5"/>
      <c r="D217" s="5"/>
      <c r="E217" s="5"/>
      <c r="F217" s="5"/>
      <c r="G217" s="5"/>
      <c r="H217" s="5"/>
      <c r="I217" s="5"/>
    </row>
    <row r="218">
      <c r="A218" s="1359"/>
      <c r="B218" s="853"/>
      <c r="C218" s="5"/>
      <c r="D218" s="5"/>
      <c r="E218" s="5"/>
      <c r="F218" s="5"/>
      <c r="G218" s="5"/>
      <c r="H218" s="5"/>
      <c r="I218" s="5"/>
    </row>
    <row r="219">
      <c r="A219" s="1359"/>
      <c r="B219" s="853"/>
      <c r="C219" s="5"/>
      <c r="D219" s="5"/>
      <c r="E219" s="5"/>
      <c r="F219" s="5"/>
      <c r="G219" s="5"/>
      <c r="H219" s="5"/>
      <c r="I219" s="5"/>
    </row>
    <row r="220">
      <c r="A220" s="1359"/>
      <c r="B220" s="853"/>
      <c r="C220" s="5"/>
      <c r="D220" s="5"/>
      <c r="E220" s="5"/>
      <c r="F220" s="5"/>
      <c r="G220" s="5"/>
      <c r="H220" s="5"/>
      <c r="I220" s="5"/>
    </row>
    <row r="221">
      <c r="A221" s="1359"/>
      <c r="B221" s="853"/>
      <c r="C221" s="5"/>
      <c r="D221" s="5"/>
      <c r="E221" s="5"/>
      <c r="F221" s="5"/>
      <c r="G221" s="5"/>
      <c r="H221" s="5"/>
      <c r="I221" s="5"/>
    </row>
    <row r="222">
      <c r="A222" s="1359"/>
      <c r="B222" s="853"/>
      <c r="C222" s="5"/>
      <c r="D222" s="5"/>
      <c r="E222" s="5"/>
      <c r="F222" s="5"/>
      <c r="G222" s="5"/>
      <c r="H222" s="5"/>
      <c r="I222" s="5"/>
    </row>
    <row r="223">
      <c r="A223" s="1359"/>
      <c r="B223" s="853"/>
      <c r="C223" s="5"/>
      <c r="D223" s="5"/>
      <c r="E223" s="5"/>
      <c r="F223" s="5"/>
      <c r="G223" s="5"/>
      <c r="H223" s="5"/>
      <c r="I223" s="5"/>
    </row>
    <row r="224">
      <c r="A224" s="1359"/>
      <c r="B224" s="853"/>
      <c r="C224" s="5"/>
      <c r="D224" s="5"/>
      <c r="E224" s="5"/>
      <c r="F224" s="5"/>
      <c r="G224" s="5"/>
      <c r="H224" s="5"/>
      <c r="I224" s="5"/>
    </row>
    <row r="225">
      <c r="A225" s="1359"/>
      <c r="B225" s="853"/>
      <c r="C225" s="5"/>
      <c r="D225" s="5"/>
      <c r="E225" s="5"/>
      <c r="F225" s="5"/>
      <c r="G225" s="5"/>
      <c r="H225" s="5"/>
      <c r="I225" s="5"/>
    </row>
    <row r="226">
      <c r="A226" s="1359"/>
      <c r="B226" s="853"/>
      <c r="C226" s="5"/>
      <c r="D226" s="5"/>
      <c r="E226" s="5"/>
      <c r="F226" s="5"/>
      <c r="G226" s="5"/>
      <c r="H226" s="5"/>
      <c r="I226" s="5"/>
    </row>
    <row r="227">
      <c r="A227" s="1359"/>
      <c r="B227" s="853"/>
      <c r="C227" s="5"/>
      <c r="D227" s="5"/>
      <c r="E227" s="5"/>
      <c r="F227" s="5"/>
      <c r="G227" s="5"/>
      <c r="H227" s="5"/>
      <c r="I227" s="5"/>
    </row>
    <row r="228">
      <c r="A228" s="1359"/>
      <c r="B228" s="853"/>
      <c r="C228" s="5"/>
      <c r="D228" s="5"/>
      <c r="E228" s="5"/>
      <c r="F228" s="5"/>
      <c r="G228" s="5"/>
      <c r="H228" s="5"/>
      <c r="I228" s="5"/>
    </row>
    <row r="229">
      <c r="A229" s="1359"/>
      <c r="B229" s="853"/>
      <c r="C229" s="5"/>
      <c r="D229" s="5"/>
      <c r="E229" s="5"/>
      <c r="F229" s="5"/>
      <c r="G229" s="5"/>
      <c r="H229" s="5"/>
      <c r="I229" s="5"/>
    </row>
    <row r="230">
      <c r="A230" s="1359"/>
      <c r="B230" s="853"/>
      <c r="C230" s="5"/>
      <c r="D230" s="5"/>
      <c r="E230" s="5"/>
      <c r="F230" s="5"/>
      <c r="G230" s="5"/>
      <c r="H230" s="5"/>
      <c r="I230" s="5"/>
    </row>
    <row r="231">
      <c r="A231" s="1359"/>
      <c r="B231" s="853"/>
      <c r="C231" s="5"/>
      <c r="D231" s="5"/>
      <c r="E231" s="5"/>
      <c r="F231" s="5"/>
      <c r="G231" s="5"/>
      <c r="H231" s="5"/>
      <c r="I231" s="5"/>
    </row>
    <row r="232">
      <c r="A232" s="1359"/>
      <c r="B232" s="853"/>
      <c r="C232" s="5"/>
      <c r="D232" s="5"/>
      <c r="E232" s="5"/>
      <c r="F232" s="5"/>
      <c r="G232" s="5"/>
      <c r="H232" s="5"/>
      <c r="I232" s="5"/>
    </row>
    <row r="233">
      <c r="A233" s="1359"/>
      <c r="B233" s="853"/>
      <c r="C233" s="5"/>
      <c r="D233" s="5"/>
      <c r="E233" s="5"/>
      <c r="F233" s="5"/>
      <c r="G233" s="5"/>
      <c r="H233" s="5"/>
      <c r="I233" s="5"/>
    </row>
    <row r="234">
      <c r="A234" s="1359"/>
      <c r="B234" s="853"/>
      <c r="C234" s="5"/>
      <c r="D234" s="5"/>
      <c r="E234" s="5"/>
      <c r="F234" s="5"/>
      <c r="G234" s="5"/>
      <c r="H234" s="5"/>
      <c r="I234" s="5"/>
    </row>
    <row r="235">
      <c r="A235" s="1359"/>
      <c r="B235" s="853"/>
      <c r="C235" s="5"/>
      <c r="D235" s="5"/>
      <c r="E235" s="5"/>
      <c r="F235" s="5"/>
      <c r="G235" s="5"/>
      <c r="H235" s="5"/>
      <c r="I235" s="5"/>
    </row>
    <row r="236">
      <c r="A236" s="1359"/>
      <c r="B236" s="853"/>
      <c r="C236" s="5"/>
      <c r="D236" s="5"/>
      <c r="E236" s="5"/>
      <c r="F236" s="5"/>
      <c r="G236" s="5"/>
      <c r="H236" s="5"/>
      <c r="I236" s="5"/>
    </row>
    <row r="237">
      <c r="A237" s="1359"/>
      <c r="B237" s="853"/>
      <c r="C237" s="5"/>
      <c r="D237" s="5"/>
      <c r="E237" s="5"/>
      <c r="F237" s="5"/>
      <c r="G237" s="5"/>
      <c r="H237" s="5"/>
      <c r="I237" s="5"/>
    </row>
    <row r="238">
      <c r="A238" s="1359"/>
      <c r="B238" s="853"/>
      <c r="C238" s="5"/>
      <c r="D238" s="5"/>
      <c r="E238" s="5"/>
      <c r="F238" s="5"/>
      <c r="G238" s="5"/>
      <c r="H238" s="5"/>
      <c r="I238" s="5"/>
    </row>
    <row r="239">
      <c r="A239" s="1359"/>
      <c r="B239" s="853"/>
      <c r="C239" s="5"/>
      <c r="D239" s="5"/>
      <c r="E239" s="5"/>
      <c r="F239" s="5"/>
      <c r="G239" s="5"/>
      <c r="H239" s="5"/>
      <c r="I239" s="5"/>
    </row>
    <row r="240">
      <c r="A240" s="1359"/>
      <c r="B240" s="853"/>
      <c r="C240" s="5"/>
      <c r="D240" s="5"/>
      <c r="E240" s="5"/>
      <c r="F240" s="5"/>
      <c r="G240" s="5"/>
      <c r="H240" s="5"/>
      <c r="I240" s="5"/>
    </row>
    <row r="241">
      <c r="A241" s="1359"/>
      <c r="B241" s="853"/>
      <c r="C241" s="5"/>
      <c r="D241" s="5"/>
      <c r="E241" s="5"/>
      <c r="F241" s="5"/>
      <c r="G241" s="5"/>
      <c r="H241" s="5"/>
      <c r="I241" s="5"/>
    </row>
    <row r="242">
      <c r="A242" s="1359"/>
      <c r="B242" s="853"/>
      <c r="C242" s="5"/>
      <c r="D242" s="5"/>
      <c r="E242" s="5"/>
      <c r="F242" s="5"/>
      <c r="G242" s="5"/>
      <c r="H242" s="5"/>
      <c r="I242" s="5"/>
    </row>
    <row r="243">
      <c r="A243" s="1359"/>
      <c r="B243" s="853"/>
      <c r="C243" s="5"/>
      <c r="D243" s="5"/>
      <c r="E243" s="5"/>
      <c r="F243" s="5"/>
      <c r="G243" s="5"/>
      <c r="H243" s="5"/>
      <c r="I243" s="5"/>
    </row>
    <row r="244">
      <c r="A244" s="1359"/>
      <c r="B244" s="853"/>
      <c r="C244" s="5"/>
      <c r="D244" s="5"/>
      <c r="E244" s="5"/>
      <c r="F244" s="5"/>
      <c r="G244" s="5"/>
      <c r="H244" s="5"/>
      <c r="I244" s="5"/>
    </row>
    <row r="245">
      <c r="A245" s="1359"/>
      <c r="B245" s="853"/>
      <c r="C245" s="5"/>
      <c r="D245" s="5"/>
      <c r="E245" s="5"/>
      <c r="F245" s="5"/>
      <c r="G245" s="5"/>
      <c r="H245" s="5"/>
      <c r="I245" s="5"/>
    </row>
    <row r="246">
      <c r="A246" s="1359"/>
      <c r="B246" s="853"/>
      <c r="C246" s="5"/>
      <c r="D246" s="5"/>
      <c r="E246" s="5"/>
      <c r="F246" s="5"/>
      <c r="G246" s="5"/>
      <c r="H246" s="5"/>
      <c r="I246" s="5"/>
    </row>
    <row r="247">
      <c r="A247" s="1359"/>
      <c r="B247" s="853"/>
      <c r="C247" s="5"/>
      <c r="D247" s="5"/>
      <c r="E247" s="5"/>
      <c r="F247" s="5"/>
      <c r="G247" s="5"/>
      <c r="H247" s="5"/>
      <c r="I247" s="5"/>
    </row>
    <row r="248">
      <c r="A248" s="1359"/>
      <c r="B248" s="853"/>
      <c r="C248" s="5"/>
      <c r="D248" s="5"/>
      <c r="E248" s="5"/>
      <c r="F248" s="5"/>
      <c r="G248" s="5"/>
      <c r="H248" s="5"/>
      <c r="I248" s="5"/>
    </row>
    <row r="249">
      <c r="A249" s="1359"/>
      <c r="B249" s="853"/>
      <c r="C249" s="5"/>
      <c r="D249" s="5"/>
      <c r="E249" s="5"/>
      <c r="F249" s="5"/>
      <c r="G249" s="5"/>
      <c r="H249" s="5"/>
      <c r="I249" s="5"/>
    </row>
    <row r="250">
      <c r="A250" s="1359"/>
      <c r="B250" s="853"/>
      <c r="C250" s="5"/>
      <c r="D250" s="5"/>
      <c r="E250" s="5"/>
      <c r="F250" s="5"/>
      <c r="G250" s="5"/>
      <c r="H250" s="5"/>
      <c r="I250" s="5"/>
    </row>
    <row r="251">
      <c r="A251" s="1359"/>
      <c r="B251" s="853"/>
      <c r="C251" s="5"/>
      <c r="D251" s="5"/>
      <c r="E251" s="5"/>
      <c r="F251" s="5"/>
      <c r="G251" s="5"/>
      <c r="H251" s="5"/>
      <c r="I251" s="5"/>
    </row>
    <row r="252">
      <c r="A252" s="1359"/>
      <c r="B252" s="853"/>
      <c r="C252" s="5"/>
      <c r="D252" s="5"/>
      <c r="E252" s="5"/>
      <c r="F252" s="5"/>
      <c r="G252" s="5"/>
      <c r="H252" s="5"/>
      <c r="I252" s="5"/>
    </row>
    <row r="253">
      <c r="A253" s="1359"/>
      <c r="B253" s="853"/>
      <c r="C253" s="5"/>
      <c r="D253" s="5"/>
      <c r="E253" s="5"/>
      <c r="F253" s="5"/>
      <c r="G253" s="5"/>
      <c r="H253" s="5"/>
      <c r="I253" s="5"/>
    </row>
    <row r="254">
      <c r="A254" s="1359"/>
      <c r="B254" s="853"/>
      <c r="C254" s="5"/>
      <c r="D254" s="5"/>
      <c r="E254" s="5"/>
      <c r="F254" s="5"/>
      <c r="G254" s="5"/>
      <c r="H254" s="5"/>
      <c r="I254" s="5"/>
    </row>
    <row r="255">
      <c r="A255" s="1359"/>
      <c r="B255" s="853"/>
      <c r="C255" s="5"/>
      <c r="D255" s="5"/>
      <c r="E255" s="5"/>
      <c r="F255" s="5"/>
      <c r="G255" s="5"/>
      <c r="H255" s="5"/>
      <c r="I255" s="5"/>
    </row>
    <row r="256">
      <c r="A256" s="1359"/>
      <c r="B256" s="853"/>
      <c r="C256" s="5"/>
      <c r="D256" s="5"/>
      <c r="E256" s="5"/>
      <c r="F256" s="5"/>
      <c r="G256" s="5"/>
      <c r="H256" s="5"/>
      <c r="I256" s="5"/>
    </row>
    <row r="257">
      <c r="A257" s="1359"/>
      <c r="B257" s="853"/>
      <c r="C257" s="5"/>
      <c r="D257" s="5"/>
      <c r="E257" s="5"/>
      <c r="F257" s="5"/>
      <c r="G257" s="5"/>
      <c r="H257" s="5"/>
      <c r="I257" s="5"/>
    </row>
    <row r="258">
      <c r="A258" s="1359"/>
      <c r="B258" s="853"/>
      <c r="C258" s="5"/>
      <c r="D258" s="5"/>
      <c r="E258" s="5"/>
      <c r="F258" s="5"/>
      <c r="G258" s="5"/>
      <c r="H258" s="5"/>
      <c r="I258" s="5"/>
    </row>
    <row r="259">
      <c r="A259" s="1359"/>
      <c r="B259" s="853"/>
      <c r="C259" s="5"/>
      <c r="D259" s="5"/>
      <c r="E259" s="5"/>
      <c r="F259" s="5"/>
      <c r="G259" s="5"/>
      <c r="H259" s="5"/>
      <c r="I259" s="5"/>
    </row>
    <row r="260">
      <c r="A260" s="1359"/>
      <c r="B260" s="853"/>
      <c r="C260" s="5"/>
      <c r="D260" s="5"/>
      <c r="E260" s="5"/>
      <c r="F260" s="5"/>
      <c r="G260" s="5"/>
      <c r="H260" s="5"/>
      <c r="I260" s="5"/>
    </row>
    <row r="261">
      <c r="A261" s="1359"/>
      <c r="B261" s="853"/>
      <c r="C261" s="5"/>
      <c r="D261" s="5"/>
      <c r="E261" s="5"/>
      <c r="F261" s="5"/>
      <c r="G261" s="5"/>
      <c r="H261" s="5"/>
      <c r="I261" s="5"/>
    </row>
    <row r="262">
      <c r="A262" s="1359"/>
      <c r="B262" s="853"/>
      <c r="C262" s="5"/>
      <c r="D262" s="5"/>
      <c r="E262" s="5"/>
      <c r="F262" s="5"/>
      <c r="G262" s="5"/>
      <c r="H262" s="5"/>
      <c r="I262" s="5"/>
    </row>
    <row r="263">
      <c r="A263" s="1359"/>
      <c r="B263" s="853"/>
      <c r="C263" s="5"/>
      <c r="D263" s="5"/>
      <c r="E263" s="5"/>
      <c r="F263" s="5"/>
      <c r="G263" s="5"/>
      <c r="H263" s="5"/>
      <c r="I263" s="5"/>
    </row>
    <row r="264">
      <c r="A264" s="1359"/>
      <c r="B264" s="853"/>
      <c r="C264" s="5"/>
      <c r="D264" s="5"/>
      <c r="E264" s="5"/>
      <c r="F264" s="5"/>
      <c r="G264" s="5"/>
      <c r="H264" s="5"/>
      <c r="I264" s="5"/>
    </row>
    <row r="265">
      <c r="A265" s="1359"/>
      <c r="B265" s="853"/>
      <c r="C265" s="5"/>
      <c r="D265" s="5"/>
      <c r="E265" s="5"/>
      <c r="F265" s="5"/>
      <c r="G265" s="5"/>
      <c r="H265" s="5"/>
      <c r="I265" s="5"/>
    </row>
    <row r="266">
      <c r="A266" s="1359"/>
      <c r="B266" s="853"/>
      <c r="C266" s="5"/>
      <c r="D266" s="5"/>
      <c r="E266" s="5"/>
      <c r="F266" s="5"/>
      <c r="G266" s="5"/>
      <c r="H266" s="5"/>
      <c r="I266" s="5"/>
    </row>
    <row r="267">
      <c r="A267" s="1359"/>
      <c r="B267" s="853"/>
      <c r="C267" s="5"/>
      <c r="D267" s="5"/>
      <c r="E267" s="5"/>
      <c r="F267" s="5"/>
      <c r="G267" s="5"/>
      <c r="H267" s="5"/>
      <c r="I267" s="5"/>
    </row>
    <row r="268">
      <c r="A268" s="1359"/>
      <c r="B268" s="853"/>
      <c r="C268" s="5"/>
      <c r="D268" s="5"/>
      <c r="E268" s="5"/>
      <c r="F268" s="5"/>
      <c r="G268" s="5"/>
      <c r="H268" s="5"/>
      <c r="I268" s="5"/>
    </row>
    <row r="269">
      <c r="A269" s="1359"/>
      <c r="B269" s="853"/>
      <c r="C269" s="5"/>
      <c r="D269" s="5"/>
      <c r="E269" s="5"/>
      <c r="F269" s="5"/>
      <c r="G269" s="5"/>
      <c r="H269" s="5"/>
      <c r="I269" s="5"/>
    </row>
    <row r="270">
      <c r="A270" s="1359"/>
      <c r="B270" s="853"/>
      <c r="C270" s="5"/>
      <c r="D270" s="5"/>
      <c r="E270" s="5"/>
      <c r="F270" s="5"/>
      <c r="G270" s="5"/>
      <c r="H270" s="5"/>
      <c r="I270" s="5"/>
    </row>
    <row r="271">
      <c r="A271" s="1359"/>
      <c r="B271" s="853"/>
      <c r="C271" s="5"/>
      <c r="D271" s="5"/>
      <c r="E271" s="5"/>
      <c r="F271" s="5"/>
      <c r="G271" s="5"/>
      <c r="H271" s="5"/>
      <c r="I271" s="5"/>
    </row>
    <row r="272">
      <c r="A272" s="1359"/>
      <c r="B272" s="853"/>
      <c r="C272" s="5"/>
      <c r="D272" s="5"/>
      <c r="E272" s="5"/>
      <c r="F272" s="5"/>
      <c r="G272" s="5"/>
      <c r="H272" s="5"/>
      <c r="I272" s="5"/>
    </row>
    <row r="273">
      <c r="A273" s="1359"/>
      <c r="B273" s="853"/>
      <c r="C273" s="5"/>
      <c r="D273" s="5"/>
      <c r="E273" s="5"/>
      <c r="F273" s="5"/>
      <c r="G273" s="5"/>
      <c r="H273" s="5"/>
      <c r="I273" s="5"/>
    </row>
    <row r="274">
      <c r="A274" s="1359"/>
      <c r="B274" s="853"/>
      <c r="C274" s="5"/>
      <c r="D274" s="5"/>
      <c r="E274" s="5"/>
      <c r="F274" s="5"/>
      <c r="G274" s="5"/>
      <c r="H274" s="5"/>
      <c r="I274" s="5"/>
    </row>
    <row r="275">
      <c r="A275" s="1359"/>
      <c r="B275" s="853"/>
      <c r="C275" s="5"/>
      <c r="D275" s="5"/>
      <c r="E275" s="5"/>
      <c r="F275" s="5"/>
      <c r="G275" s="5"/>
      <c r="H275" s="5"/>
      <c r="I275" s="5"/>
    </row>
    <row r="276">
      <c r="A276" s="1359"/>
      <c r="B276" s="853"/>
      <c r="C276" s="5"/>
      <c r="D276" s="5"/>
      <c r="E276" s="5"/>
      <c r="F276" s="5"/>
      <c r="G276" s="5"/>
      <c r="H276" s="5"/>
      <c r="I276" s="5"/>
    </row>
    <row r="277">
      <c r="A277" s="1359"/>
      <c r="B277" s="853"/>
      <c r="C277" s="5"/>
      <c r="D277" s="5"/>
      <c r="E277" s="5"/>
      <c r="F277" s="5"/>
      <c r="G277" s="5"/>
      <c r="H277" s="5"/>
      <c r="I277" s="5"/>
    </row>
    <row r="278">
      <c r="A278" s="1359"/>
      <c r="B278" s="853"/>
      <c r="C278" s="5"/>
      <c r="D278" s="5"/>
      <c r="E278" s="5"/>
      <c r="F278" s="5"/>
      <c r="G278" s="5"/>
      <c r="H278" s="5"/>
      <c r="I278" s="5"/>
    </row>
    <row r="279">
      <c r="A279" s="1359"/>
      <c r="B279" s="853"/>
      <c r="C279" s="5"/>
      <c r="D279" s="5"/>
      <c r="E279" s="5"/>
      <c r="F279" s="5"/>
      <c r="G279" s="5"/>
      <c r="H279" s="5"/>
      <c r="I279" s="5"/>
    </row>
    <row r="280">
      <c r="A280" s="1359"/>
      <c r="B280" s="853"/>
      <c r="C280" s="5"/>
      <c r="D280" s="5"/>
      <c r="E280" s="5"/>
      <c r="F280" s="5"/>
      <c r="G280" s="5"/>
      <c r="H280" s="5"/>
      <c r="I280" s="5"/>
    </row>
    <row r="281">
      <c r="A281" s="1359"/>
      <c r="B281" s="853"/>
      <c r="C281" s="5"/>
      <c r="D281" s="5"/>
      <c r="E281" s="5"/>
      <c r="F281" s="5"/>
      <c r="G281" s="5"/>
      <c r="H281" s="5"/>
      <c r="I281" s="5"/>
    </row>
    <row r="282">
      <c r="A282" s="1359"/>
      <c r="B282" s="853"/>
      <c r="C282" s="5"/>
      <c r="D282" s="5"/>
      <c r="E282" s="5"/>
      <c r="F282" s="5"/>
      <c r="G282" s="5"/>
      <c r="H282" s="5"/>
      <c r="I282" s="5"/>
    </row>
    <row r="283">
      <c r="A283" s="1359"/>
      <c r="B283" s="853"/>
      <c r="C283" s="5"/>
      <c r="D283" s="5"/>
      <c r="E283" s="5"/>
      <c r="F283" s="5"/>
      <c r="G283" s="5"/>
      <c r="H283" s="5"/>
      <c r="I283" s="5"/>
    </row>
    <row r="284">
      <c r="A284" s="1359"/>
      <c r="B284" s="853"/>
      <c r="C284" s="5"/>
      <c r="D284" s="5"/>
      <c r="E284" s="5"/>
      <c r="F284" s="5"/>
      <c r="G284" s="5"/>
      <c r="H284" s="5"/>
      <c r="I284" s="5"/>
    </row>
    <row r="285">
      <c r="A285" s="1359"/>
      <c r="B285" s="853"/>
      <c r="C285" s="5"/>
      <c r="D285" s="5"/>
      <c r="E285" s="5"/>
      <c r="F285" s="5"/>
      <c r="G285" s="5"/>
      <c r="H285" s="5"/>
      <c r="I285" s="5"/>
    </row>
    <row r="286">
      <c r="A286" s="1359"/>
      <c r="B286" s="853"/>
      <c r="C286" s="5"/>
      <c r="D286" s="5"/>
      <c r="E286" s="5"/>
      <c r="F286" s="5"/>
      <c r="G286" s="5"/>
      <c r="H286" s="5"/>
      <c r="I286" s="5"/>
    </row>
    <row r="287">
      <c r="A287" s="1359"/>
      <c r="B287" s="853"/>
      <c r="C287" s="5"/>
      <c r="D287" s="5"/>
      <c r="E287" s="5"/>
      <c r="F287" s="5"/>
      <c r="G287" s="5"/>
      <c r="H287" s="5"/>
      <c r="I287" s="5"/>
    </row>
    <row r="288">
      <c r="A288" s="1359"/>
      <c r="B288" s="853"/>
      <c r="C288" s="5"/>
      <c r="D288" s="5"/>
      <c r="E288" s="5"/>
      <c r="F288" s="5"/>
      <c r="G288" s="5"/>
      <c r="H288" s="5"/>
      <c r="I288" s="5"/>
    </row>
    <row r="289">
      <c r="A289" s="1359"/>
      <c r="B289" s="853"/>
      <c r="C289" s="5"/>
      <c r="D289" s="5"/>
      <c r="E289" s="5"/>
      <c r="F289" s="5"/>
      <c r="G289" s="5"/>
      <c r="H289" s="5"/>
      <c r="I289" s="5"/>
    </row>
    <row r="290">
      <c r="A290" s="1359"/>
      <c r="B290" s="853"/>
      <c r="C290" s="5"/>
      <c r="D290" s="5"/>
      <c r="E290" s="5"/>
      <c r="F290" s="5"/>
      <c r="G290" s="5"/>
      <c r="H290" s="5"/>
      <c r="I290" s="5"/>
    </row>
    <row r="291">
      <c r="A291" s="1359"/>
      <c r="B291" s="853"/>
      <c r="C291" s="5"/>
      <c r="D291" s="5"/>
      <c r="E291" s="5"/>
      <c r="F291" s="5"/>
      <c r="G291" s="5"/>
      <c r="H291" s="5"/>
      <c r="I291" s="5"/>
    </row>
    <row r="292">
      <c r="A292" s="1359"/>
      <c r="B292" s="853"/>
      <c r="C292" s="5"/>
      <c r="D292" s="5"/>
      <c r="E292" s="5"/>
      <c r="F292" s="5"/>
      <c r="G292" s="5"/>
      <c r="H292" s="5"/>
      <c r="I292" s="5"/>
    </row>
    <row r="293">
      <c r="A293" s="1359"/>
      <c r="B293" s="853"/>
      <c r="C293" s="5"/>
      <c r="D293" s="5"/>
      <c r="E293" s="5"/>
      <c r="F293" s="5"/>
      <c r="G293" s="5"/>
      <c r="H293" s="5"/>
      <c r="I293" s="5"/>
    </row>
    <row r="294">
      <c r="A294" s="1359"/>
      <c r="B294" s="853"/>
      <c r="C294" s="5"/>
      <c r="D294" s="5"/>
      <c r="E294" s="5"/>
      <c r="F294" s="5"/>
      <c r="G294" s="5"/>
      <c r="H294" s="5"/>
      <c r="I294" s="5"/>
    </row>
    <row r="295">
      <c r="A295" s="1359"/>
      <c r="B295" s="853"/>
      <c r="C295" s="5"/>
      <c r="D295" s="5"/>
      <c r="E295" s="5"/>
      <c r="F295" s="5"/>
      <c r="G295" s="5"/>
      <c r="H295" s="5"/>
      <c r="I295" s="5"/>
    </row>
    <row r="296">
      <c r="A296" s="1359"/>
      <c r="B296" s="853"/>
      <c r="C296" s="5"/>
      <c r="D296" s="5"/>
      <c r="E296" s="5"/>
      <c r="F296" s="5"/>
      <c r="G296" s="5"/>
      <c r="H296" s="5"/>
      <c r="I296" s="5"/>
    </row>
    <row r="297">
      <c r="A297" s="1359"/>
      <c r="B297" s="853"/>
      <c r="C297" s="5"/>
      <c r="D297" s="5"/>
      <c r="E297" s="5"/>
      <c r="F297" s="5"/>
      <c r="G297" s="5"/>
      <c r="H297" s="5"/>
      <c r="I297" s="5"/>
    </row>
    <row r="298">
      <c r="A298" s="1359"/>
      <c r="B298" s="853"/>
      <c r="C298" s="5"/>
      <c r="D298" s="5"/>
      <c r="E298" s="5"/>
      <c r="F298" s="5"/>
      <c r="G298" s="5"/>
      <c r="H298" s="5"/>
      <c r="I298" s="5"/>
    </row>
    <row r="299">
      <c r="A299" s="1359"/>
      <c r="B299" s="853"/>
      <c r="C299" s="5"/>
      <c r="D299" s="5"/>
      <c r="E299" s="5"/>
      <c r="F299" s="5"/>
      <c r="G299" s="5"/>
      <c r="H299" s="5"/>
      <c r="I299" s="5"/>
    </row>
    <row r="300">
      <c r="A300" s="1359"/>
      <c r="B300" s="853"/>
      <c r="C300" s="5"/>
      <c r="D300" s="5"/>
      <c r="E300" s="5"/>
      <c r="F300" s="5"/>
      <c r="G300" s="5"/>
      <c r="H300" s="5"/>
      <c r="I300" s="5"/>
    </row>
    <row r="301">
      <c r="A301" s="1359"/>
      <c r="B301" s="853"/>
      <c r="C301" s="5"/>
      <c r="D301" s="5"/>
      <c r="E301" s="5"/>
      <c r="F301" s="5"/>
      <c r="G301" s="5"/>
      <c r="H301" s="5"/>
      <c r="I301" s="5"/>
    </row>
    <row r="302">
      <c r="A302" s="1359"/>
      <c r="B302" s="853"/>
      <c r="C302" s="5"/>
      <c r="D302" s="5"/>
      <c r="E302" s="5"/>
      <c r="F302" s="5"/>
      <c r="G302" s="5"/>
      <c r="H302" s="5"/>
      <c r="I302" s="5"/>
    </row>
    <row r="303">
      <c r="A303" s="1359"/>
      <c r="B303" s="853"/>
      <c r="C303" s="5"/>
      <c r="D303" s="5"/>
      <c r="E303" s="5"/>
      <c r="F303" s="5"/>
      <c r="G303" s="5"/>
      <c r="H303" s="5"/>
      <c r="I303" s="5"/>
    </row>
    <row r="304">
      <c r="A304" s="1359"/>
      <c r="B304" s="853"/>
      <c r="C304" s="5"/>
      <c r="D304" s="5"/>
      <c r="E304" s="5"/>
      <c r="F304" s="5"/>
      <c r="G304" s="5"/>
      <c r="H304" s="5"/>
      <c r="I304" s="5"/>
    </row>
    <row r="305">
      <c r="A305" s="1359"/>
      <c r="B305" s="853"/>
      <c r="C305" s="5"/>
      <c r="D305" s="5"/>
      <c r="E305" s="5"/>
      <c r="F305" s="5"/>
      <c r="G305" s="5"/>
      <c r="H305" s="5"/>
      <c r="I305" s="5"/>
    </row>
    <row r="306">
      <c r="A306" s="1359"/>
      <c r="B306" s="853"/>
      <c r="C306" s="5"/>
      <c r="D306" s="5"/>
      <c r="E306" s="5"/>
      <c r="F306" s="5"/>
      <c r="G306" s="5"/>
      <c r="H306" s="5"/>
      <c r="I306" s="5"/>
    </row>
    <row r="307">
      <c r="A307" s="1359"/>
      <c r="B307" s="853"/>
      <c r="C307" s="5"/>
      <c r="D307" s="5"/>
      <c r="E307" s="5"/>
      <c r="F307" s="5"/>
      <c r="G307" s="5"/>
      <c r="H307" s="5"/>
      <c r="I307" s="5"/>
    </row>
    <row r="308">
      <c r="A308" s="1359"/>
      <c r="B308" s="853"/>
      <c r="C308" s="5"/>
      <c r="D308" s="5"/>
      <c r="E308" s="5"/>
      <c r="F308" s="5"/>
      <c r="G308" s="5"/>
      <c r="H308" s="5"/>
      <c r="I308" s="5"/>
    </row>
    <row r="309">
      <c r="A309" s="1359"/>
      <c r="B309" s="853"/>
      <c r="C309" s="5"/>
      <c r="D309" s="5"/>
      <c r="E309" s="5"/>
      <c r="F309" s="5"/>
      <c r="G309" s="5"/>
      <c r="H309" s="5"/>
      <c r="I309" s="5"/>
    </row>
    <row r="310">
      <c r="A310" s="1359"/>
      <c r="B310" s="853"/>
      <c r="C310" s="5"/>
      <c r="D310" s="5"/>
      <c r="E310" s="5"/>
      <c r="F310" s="5"/>
      <c r="G310" s="5"/>
      <c r="H310" s="5"/>
      <c r="I310" s="5"/>
    </row>
    <row r="311">
      <c r="A311" s="1359"/>
      <c r="B311" s="853"/>
      <c r="C311" s="5"/>
      <c r="D311" s="5"/>
      <c r="E311" s="5"/>
      <c r="F311" s="5"/>
      <c r="G311" s="5"/>
      <c r="H311" s="5"/>
      <c r="I311" s="5"/>
    </row>
    <row r="312">
      <c r="A312" s="1359"/>
      <c r="B312" s="853"/>
      <c r="C312" s="5"/>
      <c r="D312" s="5"/>
      <c r="E312" s="5"/>
      <c r="F312" s="5"/>
      <c r="G312" s="5"/>
      <c r="H312" s="5"/>
      <c r="I312" s="5"/>
    </row>
    <row r="313">
      <c r="A313" s="1359"/>
      <c r="B313" s="853"/>
      <c r="C313" s="5"/>
      <c r="D313" s="5"/>
      <c r="E313" s="5"/>
      <c r="F313" s="5"/>
      <c r="G313" s="5"/>
      <c r="H313" s="5"/>
      <c r="I313" s="5"/>
    </row>
    <row r="314">
      <c r="A314" s="1359"/>
      <c r="B314" s="853"/>
      <c r="C314" s="5"/>
      <c r="D314" s="5"/>
      <c r="E314" s="5"/>
      <c r="F314" s="5"/>
      <c r="G314" s="5"/>
      <c r="H314" s="5"/>
      <c r="I314" s="5"/>
    </row>
    <row r="315">
      <c r="A315" s="1359"/>
      <c r="B315" s="853"/>
      <c r="C315" s="5"/>
      <c r="D315" s="5"/>
      <c r="E315" s="5"/>
      <c r="F315" s="5"/>
      <c r="G315" s="5"/>
      <c r="H315" s="5"/>
      <c r="I315" s="5"/>
    </row>
    <row r="316">
      <c r="A316" s="1359"/>
      <c r="B316" s="853"/>
      <c r="C316" s="5"/>
      <c r="D316" s="5"/>
      <c r="E316" s="5"/>
      <c r="F316" s="5"/>
      <c r="G316" s="5"/>
      <c r="H316" s="5"/>
      <c r="I316" s="5"/>
    </row>
    <row r="317">
      <c r="A317" s="1359"/>
      <c r="B317" s="853"/>
      <c r="C317" s="5"/>
      <c r="D317" s="5"/>
      <c r="E317" s="5"/>
      <c r="F317" s="5"/>
      <c r="G317" s="5"/>
      <c r="H317" s="5"/>
      <c r="I317" s="5"/>
    </row>
    <row r="318">
      <c r="A318" s="1359"/>
      <c r="B318" s="853"/>
      <c r="C318" s="5"/>
      <c r="D318" s="5"/>
      <c r="E318" s="5"/>
      <c r="F318" s="5"/>
      <c r="G318" s="5"/>
      <c r="H318" s="5"/>
      <c r="I318" s="5"/>
    </row>
    <row r="319">
      <c r="A319" s="1359"/>
      <c r="B319" s="853"/>
      <c r="C319" s="5"/>
      <c r="D319" s="5"/>
      <c r="E319" s="5"/>
      <c r="F319" s="5"/>
      <c r="G319" s="5"/>
      <c r="H319" s="5"/>
      <c r="I319" s="5"/>
    </row>
    <row r="320">
      <c r="A320" s="1359"/>
      <c r="B320" s="853"/>
      <c r="C320" s="5"/>
      <c r="D320" s="5"/>
      <c r="E320" s="5"/>
      <c r="F320" s="5"/>
      <c r="G320" s="5"/>
      <c r="H320" s="5"/>
      <c r="I320" s="5"/>
    </row>
    <row r="321">
      <c r="A321" s="1359"/>
      <c r="B321" s="853"/>
      <c r="C321" s="5"/>
      <c r="D321" s="5"/>
      <c r="E321" s="5"/>
      <c r="F321" s="5"/>
      <c r="G321" s="5"/>
      <c r="H321" s="5"/>
      <c r="I321" s="5"/>
    </row>
    <row r="322">
      <c r="A322" s="1359"/>
      <c r="B322" s="853"/>
      <c r="C322" s="5"/>
      <c r="D322" s="5"/>
      <c r="E322" s="5"/>
      <c r="F322" s="5"/>
      <c r="G322" s="5"/>
      <c r="H322" s="5"/>
      <c r="I322" s="5"/>
    </row>
    <row r="323">
      <c r="A323" s="1359"/>
      <c r="B323" s="853"/>
      <c r="C323" s="5"/>
      <c r="D323" s="5"/>
      <c r="E323" s="5"/>
      <c r="F323" s="5"/>
      <c r="G323" s="5"/>
      <c r="H323" s="5"/>
      <c r="I323" s="5"/>
    </row>
    <row r="324">
      <c r="A324" s="1359"/>
      <c r="B324" s="853"/>
      <c r="C324" s="5"/>
      <c r="D324" s="5"/>
      <c r="E324" s="5"/>
      <c r="F324" s="5"/>
      <c r="G324" s="5"/>
      <c r="H324" s="5"/>
      <c r="I324" s="5"/>
    </row>
    <row r="325">
      <c r="A325" s="1359"/>
      <c r="B325" s="853"/>
      <c r="C325" s="5"/>
      <c r="D325" s="5"/>
      <c r="E325" s="5"/>
      <c r="F325" s="5"/>
      <c r="G325" s="5"/>
      <c r="H325" s="5"/>
      <c r="I325" s="5"/>
    </row>
    <row r="326">
      <c r="A326" s="1359"/>
      <c r="B326" s="853"/>
      <c r="C326" s="5"/>
      <c r="D326" s="5"/>
      <c r="E326" s="5"/>
      <c r="F326" s="5"/>
      <c r="G326" s="5"/>
      <c r="H326" s="5"/>
      <c r="I326" s="5"/>
    </row>
    <row r="327">
      <c r="A327" s="1359"/>
      <c r="B327" s="853"/>
      <c r="C327" s="5"/>
      <c r="D327" s="5"/>
      <c r="E327" s="5"/>
      <c r="F327" s="5"/>
      <c r="G327" s="5"/>
      <c r="H327" s="5"/>
      <c r="I327" s="5"/>
    </row>
    <row r="328">
      <c r="A328" s="1359"/>
      <c r="B328" s="853"/>
      <c r="C328" s="5"/>
      <c r="D328" s="5"/>
      <c r="E328" s="5"/>
      <c r="F328" s="5"/>
      <c r="G328" s="5"/>
      <c r="H328" s="5"/>
      <c r="I328" s="5"/>
    </row>
    <row r="329">
      <c r="A329" s="1359"/>
      <c r="B329" s="853"/>
      <c r="C329" s="5"/>
      <c r="D329" s="5"/>
      <c r="E329" s="5"/>
      <c r="F329" s="5"/>
      <c r="G329" s="5"/>
      <c r="H329" s="5"/>
      <c r="I329" s="5"/>
    </row>
    <row r="330">
      <c r="A330" s="1359"/>
      <c r="B330" s="853"/>
      <c r="C330" s="5"/>
      <c r="D330" s="5"/>
      <c r="E330" s="5"/>
      <c r="F330" s="5"/>
      <c r="G330" s="5"/>
      <c r="H330" s="5"/>
      <c r="I330" s="5"/>
    </row>
    <row r="331">
      <c r="A331" s="1359"/>
      <c r="B331" s="853"/>
      <c r="C331" s="5"/>
      <c r="D331" s="5"/>
      <c r="E331" s="5"/>
      <c r="F331" s="5"/>
      <c r="G331" s="5"/>
      <c r="H331" s="5"/>
      <c r="I331" s="5"/>
    </row>
    <row r="332">
      <c r="A332" s="1359"/>
      <c r="B332" s="853"/>
      <c r="C332" s="5"/>
      <c r="D332" s="5"/>
      <c r="E332" s="5"/>
      <c r="F332" s="5"/>
      <c r="G332" s="5"/>
      <c r="H332" s="5"/>
      <c r="I332" s="5"/>
    </row>
    <row r="333">
      <c r="A333" s="1359"/>
      <c r="B333" s="853"/>
      <c r="C333" s="5"/>
      <c r="D333" s="5"/>
      <c r="E333" s="5"/>
      <c r="F333" s="5"/>
      <c r="G333" s="5"/>
      <c r="H333" s="5"/>
      <c r="I333" s="5"/>
    </row>
    <row r="334">
      <c r="A334" s="1359"/>
      <c r="B334" s="853"/>
      <c r="C334" s="5"/>
      <c r="D334" s="5"/>
      <c r="E334" s="5"/>
      <c r="F334" s="5"/>
      <c r="G334" s="5"/>
      <c r="H334" s="5"/>
      <c r="I334" s="5"/>
    </row>
    <row r="335">
      <c r="A335" s="1359"/>
      <c r="B335" s="853"/>
      <c r="C335" s="5"/>
      <c r="D335" s="5"/>
      <c r="E335" s="5"/>
      <c r="F335" s="5"/>
      <c r="G335" s="5"/>
      <c r="H335" s="5"/>
      <c r="I335" s="5"/>
    </row>
    <row r="336">
      <c r="A336" s="1359"/>
      <c r="B336" s="853"/>
      <c r="C336" s="5"/>
      <c r="D336" s="5"/>
      <c r="E336" s="5"/>
      <c r="F336" s="5"/>
      <c r="G336" s="5"/>
      <c r="H336" s="5"/>
      <c r="I336" s="5"/>
    </row>
    <row r="337">
      <c r="A337" s="1359"/>
      <c r="B337" s="853"/>
      <c r="C337" s="5"/>
      <c r="D337" s="5"/>
      <c r="E337" s="5"/>
      <c r="F337" s="5"/>
      <c r="G337" s="5"/>
      <c r="H337" s="5"/>
      <c r="I337" s="5"/>
    </row>
    <row r="338">
      <c r="A338" s="1359"/>
      <c r="B338" s="853"/>
      <c r="C338" s="5"/>
      <c r="D338" s="5"/>
      <c r="E338" s="5"/>
      <c r="F338" s="5"/>
      <c r="G338" s="5"/>
      <c r="H338" s="5"/>
      <c r="I338" s="5"/>
    </row>
    <row r="339">
      <c r="A339" s="1359"/>
      <c r="B339" s="853"/>
      <c r="C339" s="5"/>
      <c r="D339" s="5"/>
      <c r="E339" s="5"/>
      <c r="F339" s="5"/>
      <c r="G339" s="5"/>
      <c r="H339" s="5"/>
      <c r="I339" s="5"/>
    </row>
    <row r="340">
      <c r="A340" s="1359"/>
      <c r="B340" s="853"/>
      <c r="C340" s="5"/>
      <c r="D340" s="5"/>
      <c r="E340" s="5"/>
      <c r="F340" s="5"/>
      <c r="G340" s="5"/>
      <c r="H340" s="5"/>
      <c r="I340" s="5"/>
    </row>
    <row r="341">
      <c r="A341" s="1359"/>
      <c r="B341" s="853"/>
      <c r="C341" s="5"/>
      <c r="D341" s="5"/>
      <c r="E341" s="5"/>
      <c r="F341" s="5"/>
      <c r="G341" s="5"/>
      <c r="H341" s="5"/>
      <c r="I341" s="5"/>
    </row>
    <row r="342">
      <c r="A342" s="1359"/>
      <c r="B342" s="853"/>
      <c r="C342" s="5"/>
      <c r="D342" s="5"/>
      <c r="E342" s="5"/>
      <c r="F342" s="5"/>
      <c r="G342" s="5"/>
      <c r="H342" s="5"/>
      <c r="I342" s="5"/>
    </row>
    <row r="343">
      <c r="A343" s="1359"/>
      <c r="B343" s="853"/>
      <c r="C343" s="5"/>
      <c r="D343" s="5"/>
      <c r="E343" s="5"/>
      <c r="F343" s="5"/>
      <c r="G343" s="5"/>
      <c r="H343" s="5"/>
      <c r="I343" s="5"/>
    </row>
    <row r="344">
      <c r="A344" s="1359"/>
      <c r="B344" s="853"/>
      <c r="C344" s="5"/>
      <c r="D344" s="5"/>
      <c r="E344" s="5"/>
      <c r="F344" s="5"/>
      <c r="G344" s="5"/>
      <c r="H344" s="5"/>
      <c r="I344" s="5"/>
    </row>
    <row r="345">
      <c r="A345" s="1359"/>
      <c r="B345" s="853"/>
      <c r="C345" s="5"/>
      <c r="D345" s="5"/>
      <c r="E345" s="5"/>
      <c r="F345" s="5"/>
      <c r="G345" s="5"/>
      <c r="H345" s="5"/>
      <c r="I345" s="5"/>
    </row>
    <row r="346">
      <c r="A346" s="1359"/>
      <c r="B346" s="853"/>
      <c r="C346" s="5"/>
      <c r="D346" s="5"/>
      <c r="E346" s="5"/>
      <c r="F346" s="5"/>
      <c r="G346" s="5"/>
      <c r="H346" s="5"/>
      <c r="I346" s="5"/>
    </row>
    <row r="347">
      <c r="A347" s="1359"/>
      <c r="B347" s="853"/>
      <c r="C347" s="5"/>
      <c r="D347" s="5"/>
      <c r="E347" s="5"/>
      <c r="F347" s="5"/>
      <c r="G347" s="5"/>
      <c r="H347" s="5"/>
      <c r="I347" s="5"/>
    </row>
    <row r="348">
      <c r="A348" s="1359"/>
      <c r="B348" s="853"/>
      <c r="C348" s="5"/>
      <c r="D348" s="5"/>
      <c r="E348" s="5"/>
      <c r="F348" s="5"/>
      <c r="G348" s="5"/>
      <c r="H348" s="5"/>
      <c r="I348" s="5"/>
    </row>
    <row r="349">
      <c r="A349" s="1359"/>
      <c r="B349" s="853"/>
      <c r="C349" s="5"/>
      <c r="D349" s="5"/>
      <c r="E349" s="5"/>
      <c r="F349" s="5"/>
      <c r="G349" s="5"/>
      <c r="H349" s="5"/>
      <c r="I349" s="5"/>
    </row>
    <row r="350">
      <c r="A350" s="1359"/>
      <c r="B350" s="853"/>
      <c r="C350" s="5"/>
      <c r="D350" s="5"/>
      <c r="E350" s="5"/>
      <c r="F350" s="5"/>
      <c r="G350" s="5"/>
      <c r="H350" s="5"/>
      <c r="I350" s="5"/>
    </row>
    <row r="351">
      <c r="A351" s="1359"/>
      <c r="B351" s="853"/>
      <c r="C351" s="5"/>
      <c r="D351" s="5"/>
      <c r="E351" s="5"/>
      <c r="F351" s="5"/>
      <c r="G351" s="5"/>
      <c r="H351" s="5"/>
      <c r="I351" s="5"/>
    </row>
    <row r="352">
      <c r="A352" s="1359"/>
      <c r="B352" s="853"/>
      <c r="C352" s="5"/>
      <c r="D352" s="5"/>
      <c r="E352" s="5"/>
      <c r="F352" s="5"/>
      <c r="G352" s="5"/>
      <c r="H352" s="5"/>
      <c r="I352" s="5"/>
    </row>
    <row r="353">
      <c r="A353" s="1359"/>
      <c r="B353" s="853"/>
      <c r="C353" s="5"/>
      <c r="D353" s="5"/>
      <c r="E353" s="5"/>
      <c r="F353" s="5"/>
      <c r="G353" s="5"/>
      <c r="H353" s="5"/>
      <c r="I353" s="5"/>
    </row>
    <row r="354">
      <c r="A354" s="1359"/>
      <c r="B354" s="853"/>
      <c r="C354" s="5"/>
      <c r="D354" s="5"/>
      <c r="E354" s="5"/>
      <c r="F354" s="5"/>
      <c r="G354" s="5"/>
      <c r="H354" s="5"/>
      <c r="I354" s="5"/>
    </row>
    <row r="355">
      <c r="A355" s="1359"/>
      <c r="B355" s="853"/>
      <c r="C355" s="5"/>
      <c r="D355" s="5"/>
      <c r="E355" s="5"/>
      <c r="F355" s="5"/>
      <c r="G355" s="5"/>
      <c r="H355" s="5"/>
      <c r="I355" s="5"/>
    </row>
    <row r="356">
      <c r="A356" s="1359"/>
      <c r="B356" s="853"/>
      <c r="C356" s="5"/>
      <c r="D356" s="5"/>
      <c r="E356" s="5"/>
      <c r="F356" s="5"/>
      <c r="G356" s="5"/>
      <c r="H356" s="5"/>
      <c r="I356" s="5"/>
    </row>
    <row r="357">
      <c r="A357" s="1359"/>
      <c r="B357" s="853"/>
      <c r="C357" s="5"/>
      <c r="D357" s="5"/>
      <c r="E357" s="5"/>
      <c r="F357" s="5"/>
      <c r="G357" s="5"/>
      <c r="H357" s="5"/>
      <c r="I357" s="5"/>
    </row>
    <row r="358">
      <c r="A358" s="1359"/>
      <c r="B358" s="853"/>
      <c r="C358" s="5"/>
      <c r="D358" s="5"/>
      <c r="E358" s="5"/>
      <c r="F358" s="5"/>
      <c r="G358" s="5"/>
      <c r="H358" s="5"/>
      <c r="I358" s="5"/>
    </row>
    <row r="359">
      <c r="A359" s="1359"/>
      <c r="B359" s="853"/>
      <c r="C359" s="5"/>
      <c r="D359" s="5"/>
      <c r="E359" s="5"/>
      <c r="F359" s="5"/>
      <c r="G359" s="5"/>
      <c r="H359" s="5"/>
      <c r="I359" s="5"/>
    </row>
    <row r="360">
      <c r="A360" s="1359"/>
      <c r="B360" s="853"/>
      <c r="C360" s="5"/>
      <c r="D360" s="5"/>
      <c r="E360" s="5"/>
      <c r="F360" s="5"/>
      <c r="G360" s="5"/>
      <c r="H360" s="5"/>
      <c r="I360" s="5"/>
    </row>
    <row r="361">
      <c r="A361" s="1359"/>
      <c r="B361" s="853"/>
      <c r="C361" s="5"/>
      <c r="D361" s="5"/>
      <c r="E361" s="5"/>
      <c r="F361" s="5"/>
      <c r="G361" s="5"/>
      <c r="H361" s="5"/>
      <c r="I361" s="5"/>
    </row>
    <row r="362">
      <c r="A362" s="1359"/>
      <c r="B362" s="853"/>
      <c r="C362" s="5"/>
      <c r="D362" s="5"/>
      <c r="E362" s="5"/>
      <c r="F362" s="5"/>
      <c r="G362" s="5"/>
      <c r="H362" s="5"/>
      <c r="I362" s="5"/>
    </row>
    <row r="363">
      <c r="A363" s="1359"/>
      <c r="B363" s="853"/>
      <c r="C363" s="5"/>
      <c r="D363" s="5"/>
      <c r="E363" s="5"/>
      <c r="F363" s="5"/>
      <c r="G363" s="5"/>
      <c r="H363" s="5"/>
      <c r="I363" s="5"/>
    </row>
    <row r="364">
      <c r="A364" s="1359"/>
      <c r="B364" s="853"/>
      <c r="C364" s="5"/>
      <c r="D364" s="5"/>
      <c r="E364" s="5"/>
      <c r="F364" s="5"/>
      <c r="G364" s="5"/>
      <c r="H364" s="5"/>
      <c r="I364" s="5"/>
    </row>
    <row r="365">
      <c r="A365" s="1359"/>
      <c r="B365" s="853"/>
      <c r="C365" s="5"/>
      <c r="D365" s="5"/>
      <c r="E365" s="5"/>
      <c r="F365" s="5"/>
      <c r="G365" s="5"/>
      <c r="H365" s="5"/>
      <c r="I365" s="5"/>
    </row>
    <row r="366">
      <c r="A366" s="1359"/>
      <c r="B366" s="853"/>
      <c r="C366" s="5"/>
      <c r="D366" s="5"/>
      <c r="E366" s="5"/>
      <c r="F366" s="5"/>
      <c r="G366" s="5"/>
      <c r="H366" s="5"/>
      <c r="I366" s="5"/>
    </row>
    <row r="367">
      <c r="A367" s="1359"/>
      <c r="B367" s="853"/>
      <c r="C367" s="5"/>
      <c r="D367" s="5"/>
      <c r="E367" s="5"/>
      <c r="F367" s="5"/>
      <c r="G367" s="5"/>
      <c r="H367" s="5"/>
      <c r="I367" s="5"/>
    </row>
    <row r="368">
      <c r="A368" s="1359"/>
      <c r="B368" s="853"/>
      <c r="C368" s="5"/>
      <c r="D368" s="5"/>
      <c r="E368" s="5"/>
      <c r="F368" s="5"/>
      <c r="G368" s="5"/>
      <c r="H368" s="5"/>
      <c r="I368" s="5"/>
    </row>
    <row r="369">
      <c r="A369" s="1359"/>
      <c r="B369" s="853"/>
      <c r="C369" s="5"/>
      <c r="D369" s="5"/>
      <c r="E369" s="5"/>
      <c r="F369" s="5"/>
      <c r="G369" s="5"/>
      <c r="H369" s="5"/>
      <c r="I369" s="5"/>
    </row>
    <row r="370">
      <c r="A370" s="1359"/>
      <c r="B370" s="853"/>
      <c r="C370" s="5"/>
      <c r="D370" s="5"/>
      <c r="E370" s="5"/>
      <c r="F370" s="5"/>
      <c r="G370" s="5"/>
      <c r="H370" s="5"/>
      <c r="I370" s="5"/>
    </row>
    <row r="371">
      <c r="A371" s="1359"/>
      <c r="B371" s="853"/>
      <c r="C371" s="5"/>
      <c r="D371" s="5"/>
      <c r="E371" s="5"/>
      <c r="F371" s="5"/>
      <c r="G371" s="5"/>
      <c r="H371" s="5"/>
      <c r="I371" s="5"/>
    </row>
    <row r="372">
      <c r="A372" s="1359"/>
      <c r="B372" s="853"/>
      <c r="C372" s="5"/>
      <c r="D372" s="5"/>
      <c r="E372" s="5"/>
      <c r="F372" s="5"/>
      <c r="G372" s="5"/>
      <c r="H372" s="5"/>
      <c r="I372" s="5"/>
    </row>
    <row r="373">
      <c r="A373" s="1359"/>
      <c r="B373" s="853"/>
      <c r="C373" s="5"/>
      <c r="D373" s="5"/>
      <c r="E373" s="5"/>
      <c r="F373" s="5"/>
      <c r="G373" s="5"/>
      <c r="H373" s="5"/>
      <c r="I373" s="5"/>
    </row>
    <row r="374">
      <c r="A374" s="1359"/>
      <c r="B374" s="853"/>
      <c r="C374" s="5"/>
      <c r="D374" s="5"/>
      <c r="E374" s="5"/>
      <c r="F374" s="5"/>
      <c r="G374" s="5"/>
      <c r="H374" s="5"/>
      <c r="I374" s="5"/>
    </row>
    <row r="375">
      <c r="A375" s="1359"/>
      <c r="B375" s="853"/>
      <c r="C375" s="5"/>
      <c r="D375" s="5"/>
      <c r="E375" s="5"/>
      <c r="F375" s="5"/>
      <c r="G375" s="5"/>
      <c r="H375" s="5"/>
      <c r="I375" s="5"/>
    </row>
    <row r="376">
      <c r="A376" s="1359"/>
      <c r="B376" s="853"/>
      <c r="C376" s="5"/>
      <c r="D376" s="5"/>
      <c r="E376" s="5"/>
      <c r="F376" s="5"/>
      <c r="G376" s="5"/>
      <c r="H376" s="5"/>
      <c r="I376" s="5"/>
    </row>
    <row r="377">
      <c r="A377" s="1359"/>
      <c r="B377" s="853"/>
      <c r="C377" s="5"/>
      <c r="D377" s="5"/>
      <c r="E377" s="5"/>
      <c r="F377" s="5"/>
      <c r="G377" s="5"/>
      <c r="H377" s="5"/>
      <c r="I377" s="5"/>
    </row>
    <row r="378">
      <c r="A378" s="1359"/>
      <c r="B378" s="853"/>
      <c r="C378" s="5"/>
      <c r="D378" s="5"/>
      <c r="E378" s="5"/>
      <c r="F378" s="5"/>
      <c r="G378" s="5"/>
      <c r="H378" s="5"/>
      <c r="I378" s="5"/>
    </row>
    <row r="379">
      <c r="A379" s="1359"/>
      <c r="B379" s="853"/>
      <c r="C379" s="5"/>
      <c r="D379" s="5"/>
      <c r="E379" s="5"/>
      <c r="F379" s="5"/>
      <c r="G379" s="5"/>
      <c r="H379" s="5"/>
      <c r="I379" s="5"/>
    </row>
    <row r="380">
      <c r="A380" s="1359"/>
      <c r="B380" s="853"/>
      <c r="C380" s="5"/>
      <c r="D380" s="5"/>
      <c r="E380" s="5"/>
      <c r="F380" s="5"/>
      <c r="G380" s="5"/>
      <c r="H380" s="5"/>
      <c r="I380" s="5"/>
    </row>
    <row r="381">
      <c r="A381" s="1359"/>
      <c r="B381" s="853"/>
      <c r="C381" s="5"/>
      <c r="D381" s="5"/>
      <c r="E381" s="5"/>
      <c r="F381" s="5"/>
      <c r="G381" s="5"/>
      <c r="H381" s="5"/>
      <c r="I381" s="5"/>
    </row>
    <row r="382">
      <c r="A382" s="1359"/>
      <c r="B382" s="853"/>
      <c r="C382" s="5"/>
      <c r="D382" s="5"/>
      <c r="E382" s="5"/>
      <c r="F382" s="5"/>
      <c r="G382" s="5"/>
      <c r="H382" s="5"/>
      <c r="I382" s="5"/>
    </row>
    <row r="383">
      <c r="A383" s="1359"/>
      <c r="B383" s="853"/>
      <c r="C383" s="5"/>
      <c r="D383" s="5"/>
      <c r="E383" s="5"/>
      <c r="F383" s="5"/>
      <c r="G383" s="5"/>
      <c r="H383" s="5"/>
      <c r="I383" s="5"/>
    </row>
    <row r="384">
      <c r="A384" s="1359"/>
      <c r="B384" s="853"/>
      <c r="C384" s="5"/>
      <c r="D384" s="5"/>
      <c r="E384" s="5"/>
      <c r="F384" s="5"/>
      <c r="G384" s="5"/>
      <c r="H384" s="5"/>
      <c r="I384" s="5"/>
    </row>
    <row r="385">
      <c r="A385" s="1359"/>
      <c r="B385" s="853"/>
      <c r="C385" s="5"/>
      <c r="D385" s="5"/>
      <c r="E385" s="5"/>
      <c r="F385" s="5"/>
      <c r="G385" s="5"/>
      <c r="H385" s="5"/>
      <c r="I385" s="5"/>
    </row>
    <row r="386">
      <c r="A386" s="1359"/>
      <c r="B386" s="853"/>
      <c r="C386" s="5"/>
      <c r="D386" s="5"/>
      <c r="E386" s="5"/>
      <c r="F386" s="5"/>
      <c r="G386" s="5"/>
      <c r="H386" s="5"/>
      <c r="I386" s="5"/>
    </row>
    <row r="387">
      <c r="A387" s="1359"/>
      <c r="B387" s="853"/>
      <c r="C387" s="5"/>
      <c r="D387" s="5"/>
      <c r="E387" s="5"/>
      <c r="F387" s="5"/>
      <c r="G387" s="5"/>
      <c r="H387" s="5"/>
      <c r="I387" s="5"/>
    </row>
    <row r="388">
      <c r="A388" s="1359"/>
      <c r="B388" s="853"/>
      <c r="C388" s="5"/>
      <c r="D388" s="5"/>
      <c r="E388" s="5"/>
      <c r="F388" s="5"/>
      <c r="G388" s="5"/>
      <c r="H388" s="5"/>
      <c r="I388" s="5"/>
    </row>
    <row r="389">
      <c r="A389" s="1359"/>
      <c r="B389" s="853"/>
      <c r="C389" s="5"/>
      <c r="D389" s="5"/>
      <c r="E389" s="5"/>
      <c r="F389" s="5"/>
      <c r="G389" s="5"/>
      <c r="H389" s="5"/>
      <c r="I389" s="5"/>
    </row>
    <row r="390">
      <c r="A390" s="1359"/>
      <c r="B390" s="853"/>
      <c r="C390" s="5"/>
      <c r="D390" s="5"/>
      <c r="E390" s="5"/>
      <c r="F390" s="5"/>
      <c r="G390" s="5"/>
      <c r="H390" s="5"/>
      <c r="I390" s="5"/>
    </row>
    <row r="391">
      <c r="A391" s="1359"/>
      <c r="B391" s="853"/>
      <c r="C391" s="5"/>
      <c r="D391" s="5"/>
      <c r="E391" s="5"/>
      <c r="F391" s="5"/>
      <c r="G391" s="5"/>
      <c r="H391" s="5"/>
      <c r="I391" s="5"/>
    </row>
    <row r="392">
      <c r="A392" s="1359"/>
      <c r="B392" s="853"/>
      <c r="C392" s="5"/>
      <c r="D392" s="5"/>
      <c r="E392" s="5"/>
      <c r="F392" s="5"/>
      <c r="G392" s="5"/>
      <c r="H392" s="5"/>
      <c r="I392" s="5"/>
    </row>
    <row r="393">
      <c r="A393" s="1359"/>
      <c r="B393" s="853"/>
      <c r="C393" s="5"/>
      <c r="D393" s="5"/>
      <c r="E393" s="5"/>
      <c r="F393" s="5"/>
      <c r="G393" s="5"/>
      <c r="H393" s="5"/>
      <c r="I393" s="5"/>
    </row>
    <row r="394">
      <c r="A394" s="1359"/>
      <c r="B394" s="853"/>
      <c r="C394" s="5"/>
      <c r="D394" s="5"/>
      <c r="E394" s="5"/>
      <c r="F394" s="5"/>
      <c r="G394" s="5"/>
      <c r="H394" s="5"/>
      <c r="I394" s="5"/>
    </row>
    <row r="395">
      <c r="A395" s="1359"/>
      <c r="B395" s="853"/>
      <c r="C395" s="5"/>
      <c r="D395" s="5"/>
      <c r="E395" s="5"/>
      <c r="F395" s="5"/>
      <c r="G395" s="5"/>
      <c r="H395" s="5"/>
      <c r="I395" s="5"/>
    </row>
    <row r="396">
      <c r="A396" s="1359"/>
      <c r="B396" s="853"/>
      <c r="C396" s="5"/>
      <c r="D396" s="5"/>
      <c r="E396" s="5"/>
      <c r="F396" s="5"/>
      <c r="G396" s="5"/>
      <c r="H396" s="5"/>
      <c r="I396" s="5"/>
    </row>
    <row r="397">
      <c r="A397" s="1359"/>
      <c r="B397" s="853"/>
      <c r="C397" s="5"/>
      <c r="D397" s="5"/>
      <c r="E397" s="5"/>
      <c r="F397" s="5"/>
      <c r="G397" s="5"/>
      <c r="H397" s="5"/>
      <c r="I397" s="5"/>
    </row>
    <row r="398">
      <c r="A398" s="1359"/>
      <c r="B398" s="853"/>
      <c r="C398" s="5"/>
      <c r="D398" s="5"/>
      <c r="E398" s="5"/>
      <c r="F398" s="5"/>
      <c r="G398" s="5"/>
      <c r="H398" s="5"/>
      <c r="I398" s="5"/>
    </row>
    <row r="399">
      <c r="A399" s="1359"/>
      <c r="B399" s="853"/>
      <c r="C399" s="5"/>
      <c r="D399" s="5"/>
      <c r="E399" s="5"/>
      <c r="F399" s="5"/>
      <c r="G399" s="5"/>
      <c r="H399" s="5"/>
      <c r="I399" s="5"/>
    </row>
    <row r="400">
      <c r="A400" s="1359"/>
      <c r="B400" s="853"/>
      <c r="C400" s="5"/>
      <c r="D400" s="5"/>
      <c r="E400" s="5"/>
      <c r="F400" s="5"/>
      <c r="G400" s="5"/>
      <c r="H400" s="5"/>
      <c r="I400" s="5"/>
    </row>
    <row r="401">
      <c r="A401" s="1359"/>
      <c r="B401" s="853"/>
      <c r="C401" s="5"/>
      <c r="D401" s="5"/>
      <c r="E401" s="5"/>
      <c r="F401" s="5"/>
      <c r="G401" s="5"/>
      <c r="H401" s="5"/>
      <c r="I401" s="5"/>
    </row>
    <row r="402">
      <c r="A402" s="1359"/>
      <c r="B402" s="853"/>
      <c r="C402" s="5"/>
      <c r="D402" s="5"/>
      <c r="E402" s="5"/>
      <c r="F402" s="5"/>
      <c r="G402" s="5"/>
      <c r="H402" s="5"/>
      <c r="I402" s="5"/>
    </row>
    <row r="403">
      <c r="A403" s="1359"/>
      <c r="B403" s="853"/>
      <c r="C403" s="5"/>
      <c r="D403" s="5"/>
      <c r="E403" s="5"/>
      <c r="F403" s="5"/>
      <c r="G403" s="5"/>
      <c r="H403" s="5"/>
      <c r="I403" s="5"/>
    </row>
    <row r="404">
      <c r="A404" s="1359"/>
      <c r="B404" s="853"/>
      <c r="C404" s="5"/>
      <c r="D404" s="5"/>
      <c r="E404" s="5"/>
      <c r="F404" s="5"/>
      <c r="G404" s="5"/>
      <c r="H404" s="5"/>
      <c r="I404" s="5"/>
    </row>
    <row r="405">
      <c r="A405" s="1359"/>
      <c r="B405" s="853"/>
      <c r="C405" s="5"/>
      <c r="D405" s="5"/>
      <c r="E405" s="5"/>
      <c r="F405" s="5"/>
      <c r="G405" s="5"/>
      <c r="H405" s="5"/>
      <c r="I405" s="5"/>
    </row>
    <row r="406">
      <c r="A406" s="1359"/>
      <c r="B406" s="853"/>
      <c r="C406" s="5"/>
      <c r="D406" s="5"/>
      <c r="E406" s="5"/>
      <c r="F406" s="5"/>
      <c r="G406" s="5"/>
      <c r="H406" s="5"/>
      <c r="I406" s="5"/>
    </row>
    <row r="407">
      <c r="A407" s="1359"/>
      <c r="B407" s="853"/>
      <c r="C407" s="5"/>
      <c r="D407" s="5"/>
      <c r="E407" s="5"/>
      <c r="F407" s="5"/>
      <c r="G407" s="5"/>
      <c r="H407" s="5"/>
      <c r="I407" s="5"/>
    </row>
    <row r="408">
      <c r="A408" s="1359"/>
      <c r="B408" s="853"/>
      <c r="C408" s="5"/>
      <c r="D408" s="5"/>
      <c r="E408" s="5"/>
      <c r="F408" s="5"/>
      <c r="G408" s="5"/>
      <c r="H408" s="5"/>
      <c r="I408" s="5"/>
    </row>
    <row r="409">
      <c r="A409" s="1359"/>
      <c r="B409" s="853"/>
      <c r="C409" s="5"/>
      <c r="D409" s="5"/>
      <c r="E409" s="5"/>
      <c r="F409" s="5"/>
      <c r="G409" s="5"/>
      <c r="H409" s="5"/>
      <c r="I409" s="5"/>
    </row>
    <row r="410">
      <c r="A410" s="1359"/>
      <c r="B410" s="853"/>
      <c r="C410" s="5"/>
      <c r="D410" s="5"/>
      <c r="E410" s="5"/>
      <c r="F410" s="5"/>
      <c r="G410" s="5"/>
      <c r="H410" s="5"/>
      <c r="I410" s="5"/>
    </row>
    <row r="411">
      <c r="A411" s="1359"/>
      <c r="B411" s="853"/>
      <c r="C411" s="5"/>
      <c r="D411" s="5"/>
      <c r="E411" s="5"/>
      <c r="F411" s="5"/>
      <c r="G411" s="5"/>
      <c r="H411" s="5"/>
      <c r="I411" s="5"/>
    </row>
    <row r="412">
      <c r="A412" s="1359"/>
      <c r="B412" s="853"/>
      <c r="C412" s="5"/>
      <c r="D412" s="5"/>
      <c r="E412" s="5"/>
      <c r="F412" s="5"/>
      <c r="G412" s="5"/>
      <c r="H412" s="5"/>
      <c r="I412" s="5"/>
    </row>
    <row r="413">
      <c r="A413" s="1359"/>
      <c r="B413" s="853"/>
      <c r="C413" s="5"/>
      <c r="D413" s="5"/>
      <c r="E413" s="5"/>
      <c r="F413" s="5"/>
      <c r="G413" s="5"/>
      <c r="H413" s="5"/>
      <c r="I413" s="5"/>
    </row>
    <row r="414">
      <c r="A414" s="1359"/>
      <c r="B414" s="853"/>
      <c r="C414" s="5"/>
      <c r="D414" s="5"/>
      <c r="E414" s="5"/>
      <c r="F414" s="5"/>
      <c r="G414" s="5"/>
      <c r="H414" s="5"/>
      <c r="I414" s="5"/>
    </row>
    <row r="415">
      <c r="A415" s="1359"/>
      <c r="B415" s="853"/>
      <c r="C415" s="5"/>
      <c r="D415" s="5"/>
      <c r="E415" s="5"/>
      <c r="F415" s="5"/>
      <c r="G415" s="5"/>
      <c r="H415" s="5"/>
      <c r="I415" s="5"/>
    </row>
    <row r="416">
      <c r="A416" s="1359"/>
      <c r="B416" s="853"/>
      <c r="C416" s="5"/>
      <c r="D416" s="5"/>
      <c r="E416" s="5"/>
      <c r="F416" s="5"/>
      <c r="G416" s="5"/>
      <c r="H416" s="5"/>
      <c r="I416" s="5"/>
    </row>
    <row r="417">
      <c r="A417" s="1359"/>
      <c r="B417" s="853"/>
      <c r="C417" s="5"/>
      <c r="D417" s="5"/>
      <c r="E417" s="5"/>
      <c r="F417" s="5"/>
      <c r="G417" s="5"/>
      <c r="H417" s="5"/>
      <c r="I417" s="5"/>
    </row>
    <row r="418">
      <c r="A418" s="1359"/>
      <c r="B418" s="853"/>
      <c r="C418" s="5"/>
      <c r="D418" s="5"/>
      <c r="E418" s="5"/>
      <c r="F418" s="5"/>
      <c r="G418" s="5"/>
      <c r="H418" s="5"/>
      <c r="I418" s="5"/>
    </row>
    <row r="419">
      <c r="A419" s="1359"/>
      <c r="B419" s="853"/>
      <c r="C419" s="5"/>
      <c r="D419" s="5"/>
      <c r="E419" s="5"/>
      <c r="F419" s="5"/>
      <c r="G419" s="5"/>
      <c r="H419" s="5"/>
      <c r="I419" s="5"/>
    </row>
    <row r="420">
      <c r="A420" s="1359"/>
      <c r="B420" s="853"/>
      <c r="C420" s="5"/>
      <c r="D420" s="5"/>
      <c r="E420" s="5"/>
      <c r="F420" s="5"/>
      <c r="G420" s="5"/>
      <c r="H420" s="5"/>
      <c r="I420" s="5"/>
    </row>
    <row r="421">
      <c r="A421" s="1359"/>
      <c r="B421" s="853"/>
      <c r="C421" s="5"/>
      <c r="D421" s="5"/>
      <c r="E421" s="5"/>
      <c r="F421" s="5"/>
      <c r="G421" s="5"/>
      <c r="H421" s="5"/>
      <c r="I421" s="5"/>
    </row>
    <row r="422">
      <c r="A422" s="1359"/>
      <c r="B422" s="853"/>
      <c r="C422" s="5"/>
      <c r="D422" s="5"/>
      <c r="E422" s="5"/>
      <c r="F422" s="5"/>
      <c r="G422" s="5"/>
      <c r="H422" s="5"/>
      <c r="I422" s="5"/>
    </row>
    <row r="423">
      <c r="A423" s="1359"/>
      <c r="B423" s="853"/>
      <c r="C423" s="5"/>
      <c r="D423" s="5"/>
      <c r="E423" s="5"/>
      <c r="F423" s="5"/>
      <c r="G423" s="5"/>
      <c r="H423" s="5"/>
      <c r="I423" s="5"/>
    </row>
    <row r="424">
      <c r="A424" s="1359"/>
      <c r="B424" s="853"/>
      <c r="C424" s="5"/>
      <c r="D424" s="5"/>
      <c r="E424" s="5"/>
      <c r="F424" s="5"/>
      <c r="G424" s="5"/>
      <c r="H424" s="5"/>
      <c r="I424" s="5"/>
    </row>
    <row r="425">
      <c r="A425" s="1359"/>
      <c r="B425" s="853"/>
      <c r="C425" s="5"/>
      <c r="D425" s="5"/>
      <c r="E425" s="5"/>
      <c r="F425" s="5"/>
      <c r="G425" s="5"/>
      <c r="H425" s="5"/>
      <c r="I425" s="5"/>
    </row>
    <row r="426">
      <c r="A426" s="1359"/>
      <c r="B426" s="853"/>
      <c r="C426" s="5"/>
      <c r="D426" s="5"/>
      <c r="E426" s="5"/>
      <c r="F426" s="5"/>
      <c r="G426" s="5"/>
      <c r="H426" s="5"/>
      <c r="I426" s="5"/>
    </row>
    <row r="427">
      <c r="A427" s="1359"/>
      <c r="B427" s="853"/>
      <c r="C427" s="5"/>
      <c r="D427" s="5"/>
      <c r="E427" s="5"/>
      <c r="F427" s="5"/>
      <c r="G427" s="5"/>
      <c r="H427" s="5"/>
      <c r="I427" s="5"/>
    </row>
    <row r="428">
      <c r="A428" s="1359"/>
      <c r="B428" s="853"/>
      <c r="C428" s="5"/>
      <c r="D428" s="5"/>
      <c r="E428" s="5"/>
      <c r="F428" s="5"/>
      <c r="G428" s="5"/>
      <c r="H428" s="5"/>
      <c r="I428" s="5"/>
    </row>
    <row r="429">
      <c r="A429" s="1359"/>
      <c r="B429" s="853"/>
      <c r="C429" s="5"/>
      <c r="D429" s="5"/>
      <c r="E429" s="5"/>
      <c r="F429" s="5"/>
      <c r="G429" s="5"/>
      <c r="H429" s="5"/>
      <c r="I429" s="5"/>
    </row>
    <row r="430">
      <c r="A430" s="1359"/>
      <c r="B430" s="853"/>
      <c r="C430" s="5"/>
      <c r="D430" s="5"/>
      <c r="E430" s="5"/>
      <c r="F430" s="5"/>
      <c r="G430" s="5"/>
      <c r="H430" s="5"/>
      <c r="I430" s="5"/>
    </row>
    <row r="431">
      <c r="A431" s="1359"/>
      <c r="B431" s="853"/>
      <c r="C431" s="5"/>
      <c r="D431" s="5"/>
      <c r="E431" s="5"/>
      <c r="F431" s="5"/>
      <c r="G431" s="5"/>
      <c r="H431" s="5"/>
      <c r="I431" s="5"/>
    </row>
    <row r="432">
      <c r="A432" s="1359"/>
      <c r="B432" s="853"/>
      <c r="C432" s="5"/>
      <c r="D432" s="5"/>
      <c r="E432" s="5"/>
      <c r="F432" s="5"/>
      <c r="G432" s="5"/>
      <c r="H432" s="5"/>
      <c r="I432" s="5"/>
    </row>
    <row r="433">
      <c r="A433" s="1359"/>
      <c r="B433" s="853"/>
      <c r="C433" s="5"/>
      <c r="D433" s="5"/>
      <c r="E433" s="5"/>
      <c r="F433" s="5"/>
      <c r="G433" s="5"/>
      <c r="H433" s="5"/>
      <c r="I433" s="5"/>
    </row>
    <row r="434">
      <c r="A434" s="1359"/>
      <c r="B434" s="853"/>
      <c r="C434" s="5"/>
      <c r="D434" s="5"/>
      <c r="E434" s="5"/>
      <c r="F434" s="5"/>
      <c r="G434" s="5"/>
      <c r="H434" s="5"/>
      <c r="I434" s="5"/>
    </row>
    <row r="435">
      <c r="A435" s="1359"/>
      <c r="B435" s="853"/>
      <c r="C435" s="5"/>
      <c r="D435" s="5"/>
      <c r="E435" s="5"/>
      <c r="F435" s="5"/>
      <c r="G435" s="5"/>
      <c r="H435" s="5"/>
      <c r="I435" s="5"/>
    </row>
    <row r="436">
      <c r="A436" s="1359"/>
      <c r="B436" s="853"/>
      <c r="C436" s="5"/>
      <c r="D436" s="5"/>
      <c r="E436" s="5"/>
      <c r="F436" s="5"/>
      <c r="G436" s="5"/>
      <c r="H436" s="5"/>
      <c r="I436" s="5"/>
    </row>
    <row r="437">
      <c r="A437" s="1359"/>
      <c r="B437" s="853"/>
      <c r="C437" s="5"/>
      <c r="D437" s="5"/>
      <c r="E437" s="5"/>
      <c r="F437" s="5"/>
      <c r="G437" s="5"/>
      <c r="H437" s="5"/>
      <c r="I437" s="5"/>
    </row>
    <row r="438">
      <c r="A438" s="1359"/>
      <c r="B438" s="853"/>
      <c r="C438" s="5"/>
      <c r="D438" s="5"/>
      <c r="E438" s="5"/>
      <c r="F438" s="5"/>
      <c r="G438" s="5"/>
      <c r="H438" s="5"/>
      <c r="I438" s="5"/>
    </row>
    <row r="439">
      <c r="A439" s="1359"/>
      <c r="B439" s="853"/>
      <c r="C439" s="5"/>
      <c r="D439" s="5"/>
      <c r="E439" s="5"/>
      <c r="F439" s="5"/>
      <c r="G439" s="5"/>
      <c r="H439" s="5"/>
      <c r="I439" s="5"/>
    </row>
    <row r="440">
      <c r="A440" s="1359"/>
      <c r="B440" s="853"/>
      <c r="C440" s="5"/>
      <c r="D440" s="5"/>
      <c r="E440" s="5"/>
      <c r="F440" s="5"/>
      <c r="G440" s="5"/>
      <c r="H440" s="5"/>
      <c r="I440" s="5"/>
    </row>
    <row r="441">
      <c r="A441" s="1359"/>
      <c r="B441" s="853"/>
      <c r="C441" s="5"/>
      <c r="D441" s="5"/>
      <c r="E441" s="5"/>
      <c r="F441" s="5"/>
      <c r="G441" s="5"/>
      <c r="H441" s="5"/>
      <c r="I441" s="5"/>
    </row>
    <row r="442">
      <c r="A442" s="1359"/>
      <c r="B442" s="853"/>
      <c r="C442" s="5"/>
      <c r="D442" s="5"/>
      <c r="E442" s="5"/>
      <c r="F442" s="5"/>
      <c r="G442" s="5"/>
      <c r="H442" s="5"/>
      <c r="I442" s="5"/>
    </row>
    <row r="443">
      <c r="A443" s="1359"/>
      <c r="B443" s="853"/>
      <c r="C443" s="5"/>
      <c r="D443" s="5"/>
      <c r="E443" s="5"/>
      <c r="F443" s="5"/>
      <c r="G443" s="5"/>
      <c r="H443" s="5"/>
      <c r="I443" s="5"/>
    </row>
    <row r="444">
      <c r="A444" s="1359"/>
      <c r="B444" s="853"/>
      <c r="C444" s="5"/>
      <c r="D444" s="5"/>
      <c r="E444" s="5"/>
      <c r="F444" s="5"/>
      <c r="G444" s="5"/>
      <c r="H444" s="5"/>
      <c r="I444" s="5"/>
    </row>
    <row r="445">
      <c r="A445" s="1359"/>
      <c r="B445" s="853"/>
      <c r="C445" s="5"/>
      <c r="D445" s="5"/>
      <c r="E445" s="5"/>
      <c r="F445" s="5"/>
      <c r="G445" s="5"/>
      <c r="H445" s="5"/>
      <c r="I445" s="5"/>
    </row>
    <row r="446">
      <c r="A446" s="1359"/>
      <c r="B446" s="853"/>
      <c r="C446" s="5"/>
      <c r="D446" s="5"/>
      <c r="E446" s="5"/>
      <c r="F446" s="5"/>
      <c r="G446" s="5"/>
      <c r="H446" s="5"/>
      <c r="I446" s="5"/>
    </row>
    <row r="447">
      <c r="A447" s="1359"/>
      <c r="B447" s="853"/>
      <c r="C447" s="5"/>
      <c r="D447" s="5"/>
      <c r="E447" s="5"/>
      <c r="F447" s="5"/>
      <c r="G447" s="5"/>
      <c r="H447" s="5"/>
      <c r="I447" s="5"/>
    </row>
    <row r="448">
      <c r="A448" s="1359"/>
      <c r="B448" s="853"/>
      <c r="C448" s="5"/>
      <c r="D448" s="5"/>
      <c r="E448" s="5"/>
      <c r="F448" s="5"/>
      <c r="G448" s="5"/>
      <c r="H448" s="5"/>
      <c r="I448" s="5"/>
    </row>
    <row r="449">
      <c r="A449" s="1359"/>
      <c r="B449" s="853"/>
      <c r="C449" s="5"/>
      <c r="D449" s="5"/>
      <c r="E449" s="5"/>
      <c r="F449" s="5"/>
      <c r="G449" s="5"/>
      <c r="H449" s="5"/>
      <c r="I449" s="5"/>
    </row>
    <row r="450">
      <c r="A450" s="1359"/>
      <c r="B450" s="853"/>
      <c r="C450" s="5"/>
      <c r="D450" s="5"/>
      <c r="E450" s="5"/>
      <c r="F450" s="5"/>
      <c r="G450" s="5"/>
      <c r="H450" s="5"/>
      <c r="I450" s="5"/>
    </row>
    <row r="451">
      <c r="A451" s="1359"/>
      <c r="B451" s="853"/>
      <c r="C451" s="5"/>
      <c r="D451" s="5"/>
      <c r="E451" s="5"/>
      <c r="F451" s="5"/>
      <c r="G451" s="5"/>
      <c r="H451" s="5"/>
      <c r="I451" s="5"/>
    </row>
    <row r="452">
      <c r="A452" s="1359"/>
      <c r="B452" s="853"/>
      <c r="C452" s="5"/>
      <c r="D452" s="5"/>
      <c r="E452" s="5"/>
      <c r="F452" s="5"/>
      <c r="G452" s="5"/>
      <c r="H452" s="5"/>
      <c r="I452" s="5"/>
    </row>
    <row r="453">
      <c r="A453" s="1359"/>
      <c r="B453" s="853"/>
      <c r="C453" s="5"/>
      <c r="D453" s="5"/>
      <c r="E453" s="5"/>
      <c r="F453" s="5"/>
      <c r="G453" s="5"/>
      <c r="H453" s="5"/>
      <c r="I453" s="5"/>
    </row>
    <row r="454">
      <c r="A454" s="1359"/>
      <c r="B454" s="853"/>
      <c r="C454" s="5"/>
      <c r="D454" s="5"/>
      <c r="E454" s="5"/>
      <c r="F454" s="5"/>
      <c r="G454" s="5"/>
      <c r="H454" s="5"/>
      <c r="I454" s="5"/>
    </row>
    <row r="455">
      <c r="A455" s="1359"/>
      <c r="B455" s="853"/>
      <c r="C455" s="5"/>
      <c r="D455" s="5"/>
      <c r="E455" s="5"/>
      <c r="F455" s="5"/>
      <c r="G455" s="5"/>
      <c r="H455" s="5"/>
      <c r="I455" s="5"/>
    </row>
    <row r="456">
      <c r="A456" s="1359"/>
      <c r="B456" s="853"/>
      <c r="C456" s="5"/>
      <c r="D456" s="5"/>
      <c r="E456" s="5"/>
      <c r="F456" s="5"/>
      <c r="G456" s="5"/>
      <c r="H456" s="5"/>
      <c r="I456" s="5"/>
    </row>
    <row r="457">
      <c r="A457" s="1359"/>
      <c r="B457" s="853"/>
      <c r="C457" s="5"/>
      <c r="D457" s="5"/>
      <c r="E457" s="5"/>
      <c r="F457" s="5"/>
      <c r="G457" s="5"/>
      <c r="H457" s="5"/>
      <c r="I457" s="5"/>
    </row>
    <row r="458">
      <c r="A458" s="1359"/>
      <c r="B458" s="853"/>
      <c r="C458" s="5"/>
      <c r="D458" s="5"/>
      <c r="E458" s="5"/>
      <c r="F458" s="5"/>
      <c r="G458" s="5"/>
      <c r="H458" s="5"/>
      <c r="I458" s="5"/>
    </row>
    <row r="459">
      <c r="A459" s="1359"/>
      <c r="B459" s="853"/>
      <c r="C459" s="5"/>
      <c r="D459" s="5"/>
      <c r="E459" s="5"/>
      <c r="F459" s="5"/>
      <c r="G459" s="5"/>
      <c r="H459" s="5"/>
      <c r="I459" s="5"/>
    </row>
    <row r="460">
      <c r="A460" s="1359"/>
      <c r="B460" s="853"/>
      <c r="C460" s="5"/>
      <c r="D460" s="5"/>
      <c r="E460" s="5"/>
      <c r="F460" s="5"/>
      <c r="G460" s="5"/>
      <c r="H460" s="5"/>
      <c r="I460" s="5"/>
    </row>
    <row r="461">
      <c r="A461" s="1359"/>
      <c r="B461" s="853"/>
      <c r="C461" s="5"/>
      <c r="D461" s="5"/>
      <c r="E461" s="5"/>
      <c r="F461" s="5"/>
      <c r="G461" s="5"/>
      <c r="H461" s="5"/>
      <c r="I461" s="5"/>
    </row>
    <row r="462">
      <c r="A462" s="1359"/>
      <c r="B462" s="853"/>
      <c r="C462" s="5"/>
      <c r="D462" s="5"/>
      <c r="E462" s="5"/>
      <c r="F462" s="5"/>
      <c r="G462" s="5"/>
      <c r="H462" s="5"/>
      <c r="I462" s="5"/>
    </row>
    <row r="463">
      <c r="A463" s="1359"/>
      <c r="B463" s="853"/>
      <c r="C463" s="5"/>
      <c r="D463" s="5"/>
      <c r="E463" s="5"/>
      <c r="F463" s="5"/>
      <c r="G463" s="5"/>
      <c r="H463" s="5"/>
      <c r="I463" s="5"/>
    </row>
    <row r="464">
      <c r="A464" s="1359"/>
      <c r="B464" s="853"/>
      <c r="C464" s="5"/>
      <c r="D464" s="5"/>
      <c r="E464" s="5"/>
      <c r="F464" s="5"/>
      <c r="G464" s="5"/>
      <c r="H464" s="5"/>
      <c r="I464" s="5"/>
    </row>
    <row r="465">
      <c r="A465" s="1359"/>
      <c r="B465" s="853"/>
      <c r="C465" s="5"/>
      <c r="D465" s="5"/>
      <c r="E465" s="5"/>
      <c r="F465" s="5"/>
      <c r="G465" s="5"/>
      <c r="H465" s="5"/>
      <c r="I465" s="5"/>
    </row>
    <row r="466">
      <c r="A466" s="1359"/>
      <c r="B466" s="853"/>
      <c r="C466" s="5"/>
      <c r="D466" s="5"/>
      <c r="E466" s="5"/>
      <c r="F466" s="5"/>
      <c r="G466" s="5"/>
      <c r="H466" s="5"/>
      <c r="I466" s="5"/>
    </row>
    <row r="467">
      <c r="A467" s="1359"/>
      <c r="B467" s="853"/>
      <c r="C467" s="5"/>
      <c r="D467" s="5"/>
      <c r="E467" s="5"/>
      <c r="F467" s="5"/>
      <c r="G467" s="5"/>
      <c r="H467" s="5"/>
      <c r="I467" s="5"/>
    </row>
    <row r="468">
      <c r="A468" s="1359"/>
      <c r="B468" s="853"/>
      <c r="C468" s="5"/>
      <c r="D468" s="5"/>
      <c r="E468" s="5"/>
      <c r="F468" s="5"/>
      <c r="G468" s="5"/>
      <c r="H468" s="5"/>
      <c r="I468" s="5"/>
    </row>
    <row r="469">
      <c r="A469" s="1359"/>
      <c r="B469" s="853"/>
      <c r="C469" s="5"/>
      <c r="D469" s="5"/>
      <c r="E469" s="5"/>
      <c r="F469" s="5"/>
      <c r="G469" s="5"/>
      <c r="H469" s="5"/>
      <c r="I469" s="5"/>
    </row>
    <row r="470">
      <c r="A470" s="1359"/>
      <c r="B470" s="853"/>
      <c r="C470" s="5"/>
      <c r="D470" s="5"/>
      <c r="E470" s="5"/>
      <c r="F470" s="5"/>
      <c r="G470" s="5"/>
      <c r="H470" s="5"/>
      <c r="I470" s="5"/>
    </row>
    <row r="471">
      <c r="A471" s="1359"/>
      <c r="B471" s="853"/>
      <c r="C471" s="5"/>
      <c r="D471" s="5"/>
      <c r="E471" s="5"/>
      <c r="F471" s="5"/>
      <c r="G471" s="5"/>
      <c r="H471" s="5"/>
      <c r="I471" s="5"/>
    </row>
    <row r="472">
      <c r="A472" s="1359"/>
      <c r="B472" s="853"/>
      <c r="C472" s="5"/>
      <c r="D472" s="5"/>
      <c r="E472" s="5"/>
      <c r="F472" s="5"/>
      <c r="G472" s="5"/>
      <c r="H472" s="5"/>
      <c r="I472" s="5"/>
    </row>
    <row r="473">
      <c r="A473" s="1359"/>
      <c r="B473" s="853"/>
      <c r="C473" s="5"/>
      <c r="D473" s="5"/>
      <c r="E473" s="5"/>
      <c r="F473" s="5"/>
      <c r="G473" s="5"/>
      <c r="H473" s="5"/>
      <c r="I473" s="5"/>
    </row>
    <row r="474">
      <c r="A474" s="1359"/>
      <c r="B474" s="853"/>
      <c r="C474" s="5"/>
      <c r="D474" s="5"/>
      <c r="E474" s="5"/>
      <c r="F474" s="5"/>
      <c r="G474" s="5"/>
      <c r="H474" s="5"/>
      <c r="I474" s="5"/>
    </row>
    <row r="475">
      <c r="A475" s="1359"/>
      <c r="B475" s="853"/>
      <c r="C475" s="5"/>
      <c r="D475" s="5"/>
      <c r="E475" s="5"/>
      <c r="F475" s="5"/>
      <c r="G475" s="5"/>
      <c r="H475" s="5"/>
      <c r="I475" s="5"/>
    </row>
    <row r="476">
      <c r="A476" s="1359"/>
      <c r="B476" s="853"/>
      <c r="C476" s="5"/>
      <c r="D476" s="5"/>
      <c r="E476" s="5"/>
      <c r="F476" s="5"/>
      <c r="G476" s="5"/>
      <c r="H476" s="5"/>
      <c r="I476" s="5"/>
    </row>
    <row r="477">
      <c r="A477" s="1359"/>
      <c r="B477" s="853"/>
      <c r="C477" s="5"/>
      <c r="D477" s="5"/>
      <c r="E477" s="5"/>
      <c r="F477" s="5"/>
      <c r="G477" s="5"/>
      <c r="H477" s="5"/>
      <c r="I477" s="5"/>
    </row>
    <row r="478">
      <c r="A478" s="1359"/>
      <c r="B478" s="853"/>
      <c r="C478" s="5"/>
      <c r="D478" s="5"/>
      <c r="E478" s="5"/>
      <c r="F478" s="5"/>
      <c r="G478" s="5"/>
      <c r="H478" s="5"/>
      <c r="I478" s="5"/>
    </row>
    <row r="479">
      <c r="A479" s="1359"/>
      <c r="B479" s="853"/>
      <c r="C479" s="5"/>
      <c r="D479" s="5"/>
      <c r="E479" s="5"/>
      <c r="F479" s="5"/>
      <c r="G479" s="5"/>
      <c r="H479" s="5"/>
      <c r="I479" s="5"/>
    </row>
    <row r="480">
      <c r="A480" s="1359"/>
      <c r="B480" s="853"/>
      <c r="C480" s="5"/>
      <c r="D480" s="5"/>
      <c r="E480" s="5"/>
      <c r="F480" s="5"/>
      <c r="G480" s="5"/>
      <c r="H480" s="5"/>
      <c r="I480" s="5"/>
    </row>
    <row r="481">
      <c r="A481" s="1359"/>
      <c r="B481" s="853"/>
      <c r="C481" s="5"/>
      <c r="D481" s="5"/>
      <c r="E481" s="5"/>
      <c r="F481" s="5"/>
      <c r="G481" s="5"/>
      <c r="H481" s="5"/>
      <c r="I481" s="5"/>
    </row>
    <row r="482">
      <c r="A482" s="1359"/>
      <c r="B482" s="853"/>
      <c r="C482" s="5"/>
      <c r="D482" s="5"/>
      <c r="E482" s="5"/>
      <c r="F482" s="5"/>
      <c r="G482" s="5"/>
      <c r="H482" s="5"/>
      <c r="I482" s="5"/>
    </row>
    <row r="483">
      <c r="A483" s="1359"/>
      <c r="B483" s="853"/>
      <c r="C483" s="5"/>
      <c r="D483" s="5"/>
      <c r="E483" s="5"/>
      <c r="F483" s="5"/>
      <c r="G483" s="5"/>
      <c r="H483" s="5"/>
      <c r="I483" s="5"/>
    </row>
    <row r="484">
      <c r="A484" s="1359"/>
      <c r="B484" s="853"/>
      <c r="C484" s="5"/>
      <c r="D484" s="5"/>
      <c r="E484" s="5"/>
      <c r="F484" s="5"/>
      <c r="G484" s="5"/>
      <c r="H484" s="5"/>
      <c r="I484" s="5"/>
    </row>
    <row r="485">
      <c r="A485" s="1359"/>
      <c r="B485" s="853"/>
      <c r="C485" s="5"/>
      <c r="D485" s="5"/>
      <c r="E485" s="5"/>
      <c r="F485" s="5"/>
      <c r="G485" s="5"/>
      <c r="H485" s="5"/>
      <c r="I485" s="5"/>
    </row>
    <row r="486">
      <c r="A486" s="1359"/>
      <c r="B486" s="853"/>
      <c r="C486" s="5"/>
      <c r="D486" s="5"/>
      <c r="E486" s="5"/>
      <c r="F486" s="5"/>
      <c r="G486" s="5"/>
      <c r="H486" s="5"/>
      <c r="I486" s="5"/>
    </row>
    <row r="487">
      <c r="A487" s="1359"/>
      <c r="B487" s="853"/>
      <c r="C487" s="5"/>
      <c r="D487" s="5"/>
      <c r="E487" s="5"/>
      <c r="F487" s="5"/>
      <c r="G487" s="5"/>
      <c r="H487" s="5"/>
      <c r="I487" s="5"/>
    </row>
    <row r="488">
      <c r="A488" s="1359"/>
      <c r="B488" s="853"/>
      <c r="C488" s="5"/>
      <c r="D488" s="5"/>
      <c r="E488" s="5"/>
      <c r="F488" s="5"/>
      <c r="G488" s="5"/>
      <c r="H488" s="5"/>
      <c r="I488" s="5"/>
    </row>
    <row r="489">
      <c r="A489" s="1359"/>
      <c r="B489" s="853"/>
      <c r="C489" s="5"/>
      <c r="D489" s="5"/>
      <c r="E489" s="5"/>
      <c r="F489" s="5"/>
      <c r="G489" s="5"/>
      <c r="H489" s="5"/>
      <c r="I489" s="5"/>
    </row>
    <row r="490">
      <c r="A490" s="1359"/>
      <c r="B490" s="853"/>
      <c r="C490" s="5"/>
      <c r="D490" s="5"/>
      <c r="E490" s="5"/>
      <c r="F490" s="5"/>
      <c r="G490" s="5"/>
      <c r="H490" s="5"/>
      <c r="I490" s="5"/>
    </row>
    <row r="491">
      <c r="A491" s="1359"/>
      <c r="B491" s="853"/>
      <c r="C491" s="5"/>
      <c r="D491" s="5"/>
      <c r="E491" s="5"/>
      <c r="F491" s="5"/>
      <c r="G491" s="5"/>
      <c r="H491" s="5"/>
      <c r="I491" s="5"/>
    </row>
    <row r="492">
      <c r="A492" s="1359"/>
      <c r="B492" s="853"/>
      <c r="C492" s="5"/>
      <c r="D492" s="5"/>
      <c r="E492" s="5"/>
      <c r="F492" s="5"/>
      <c r="G492" s="5"/>
      <c r="H492" s="5"/>
      <c r="I492" s="5"/>
    </row>
    <row r="493">
      <c r="A493" s="1359"/>
      <c r="B493" s="853"/>
      <c r="C493" s="5"/>
      <c r="D493" s="5"/>
      <c r="E493" s="5"/>
      <c r="F493" s="5"/>
      <c r="G493" s="5"/>
      <c r="H493" s="5"/>
      <c r="I493" s="5"/>
    </row>
    <row r="494">
      <c r="A494" s="1359"/>
      <c r="B494" s="853"/>
      <c r="C494" s="5"/>
      <c r="D494" s="5"/>
      <c r="E494" s="5"/>
      <c r="F494" s="5"/>
      <c r="G494" s="5"/>
      <c r="H494" s="5"/>
      <c r="I494" s="5"/>
    </row>
    <row r="495">
      <c r="A495" s="1359"/>
      <c r="B495" s="853"/>
      <c r="C495" s="5"/>
      <c r="D495" s="5"/>
      <c r="E495" s="5"/>
      <c r="F495" s="5"/>
      <c r="G495" s="5"/>
      <c r="H495" s="5"/>
      <c r="I495" s="5"/>
    </row>
    <row r="496">
      <c r="A496" s="1359"/>
      <c r="B496" s="853"/>
      <c r="C496" s="5"/>
      <c r="D496" s="5"/>
      <c r="E496" s="5"/>
      <c r="F496" s="5"/>
      <c r="G496" s="5"/>
      <c r="H496" s="5"/>
      <c r="I496" s="5"/>
    </row>
    <row r="497">
      <c r="A497" s="1359"/>
      <c r="B497" s="853"/>
      <c r="C497" s="5"/>
      <c r="D497" s="5"/>
      <c r="E497" s="5"/>
      <c r="F497" s="5"/>
      <c r="G497" s="5"/>
      <c r="H497" s="5"/>
      <c r="I497" s="5"/>
    </row>
    <row r="498">
      <c r="A498" s="1359"/>
      <c r="B498" s="853"/>
      <c r="C498" s="5"/>
      <c r="D498" s="5"/>
      <c r="E498" s="5"/>
      <c r="F498" s="5"/>
      <c r="G498" s="5"/>
      <c r="H498" s="5"/>
      <c r="I498" s="5"/>
    </row>
    <row r="499">
      <c r="A499" s="1359"/>
      <c r="B499" s="853"/>
      <c r="C499" s="5"/>
      <c r="D499" s="5"/>
      <c r="E499" s="5"/>
      <c r="F499" s="5"/>
      <c r="G499" s="5"/>
      <c r="H499" s="5"/>
      <c r="I499" s="5"/>
    </row>
    <row r="500">
      <c r="A500" s="1359"/>
      <c r="B500" s="853"/>
      <c r="C500" s="5"/>
      <c r="D500" s="5"/>
      <c r="E500" s="5"/>
      <c r="F500" s="5"/>
      <c r="G500" s="5"/>
      <c r="H500" s="5"/>
      <c r="I500" s="5"/>
    </row>
    <row r="501">
      <c r="A501" s="1359"/>
      <c r="B501" s="853"/>
      <c r="C501" s="5"/>
      <c r="D501" s="5"/>
      <c r="E501" s="5"/>
      <c r="F501" s="5"/>
      <c r="G501" s="5"/>
      <c r="H501" s="5"/>
      <c r="I501" s="5"/>
    </row>
    <row r="502">
      <c r="A502" s="1359"/>
      <c r="B502" s="853"/>
      <c r="C502" s="5"/>
      <c r="D502" s="5"/>
      <c r="E502" s="5"/>
      <c r="F502" s="5"/>
      <c r="G502" s="5"/>
      <c r="H502" s="5"/>
      <c r="I502" s="5"/>
    </row>
    <row r="503">
      <c r="A503" s="1359"/>
      <c r="B503" s="853"/>
      <c r="C503" s="5"/>
      <c r="D503" s="5"/>
      <c r="E503" s="5"/>
      <c r="F503" s="5"/>
      <c r="G503" s="5"/>
      <c r="H503" s="5"/>
      <c r="I503" s="5"/>
    </row>
    <row r="504">
      <c r="A504" s="1359"/>
      <c r="B504" s="853"/>
      <c r="C504" s="5"/>
      <c r="D504" s="5"/>
      <c r="E504" s="5"/>
      <c r="F504" s="5"/>
      <c r="G504" s="5"/>
      <c r="H504" s="5"/>
      <c r="I504" s="5"/>
    </row>
    <row r="505">
      <c r="A505" s="1359"/>
      <c r="B505" s="853"/>
      <c r="C505" s="5"/>
      <c r="D505" s="5"/>
      <c r="E505" s="5"/>
      <c r="F505" s="5"/>
      <c r="G505" s="5"/>
      <c r="H505" s="5"/>
      <c r="I505" s="5"/>
    </row>
    <row r="506">
      <c r="A506" s="1359"/>
      <c r="B506" s="853"/>
      <c r="C506" s="5"/>
      <c r="D506" s="5"/>
      <c r="E506" s="5"/>
      <c r="F506" s="5"/>
      <c r="G506" s="5"/>
      <c r="H506" s="5"/>
      <c r="I506" s="5"/>
    </row>
    <row r="507">
      <c r="A507" s="1359"/>
      <c r="B507" s="853"/>
      <c r="C507" s="5"/>
      <c r="D507" s="5"/>
      <c r="E507" s="5"/>
      <c r="F507" s="5"/>
      <c r="G507" s="5"/>
      <c r="H507" s="5"/>
      <c r="I507" s="5"/>
    </row>
    <row r="508">
      <c r="A508" s="1359"/>
      <c r="B508" s="853"/>
      <c r="C508" s="5"/>
      <c r="D508" s="5"/>
      <c r="E508" s="5"/>
      <c r="F508" s="5"/>
      <c r="G508" s="5"/>
      <c r="H508" s="5"/>
      <c r="I508" s="5"/>
    </row>
    <row r="509">
      <c r="A509" s="1359"/>
      <c r="B509" s="853"/>
      <c r="C509" s="5"/>
      <c r="D509" s="5"/>
      <c r="E509" s="5"/>
      <c r="F509" s="5"/>
      <c r="G509" s="5"/>
      <c r="H509" s="5"/>
      <c r="I509" s="5"/>
    </row>
    <row r="510">
      <c r="A510" s="1359"/>
      <c r="B510" s="853"/>
      <c r="C510" s="5"/>
      <c r="D510" s="5"/>
      <c r="E510" s="5"/>
      <c r="F510" s="5"/>
      <c r="G510" s="5"/>
      <c r="H510" s="5"/>
      <c r="I510" s="5"/>
    </row>
    <row r="511">
      <c r="A511" s="1359"/>
      <c r="B511" s="853"/>
      <c r="C511" s="5"/>
      <c r="D511" s="5"/>
      <c r="E511" s="5"/>
      <c r="F511" s="5"/>
      <c r="G511" s="5"/>
      <c r="H511" s="5"/>
      <c r="I511" s="5"/>
    </row>
    <row r="512">
      <c r="A512" s="1359"/>
      <c r="B512" s="853"/>
      <c r="C512" s="5"/>
      <c r="D512" s="5"/>
      <c r="E512" s="5"/>
      <c r="F512" s="5"/>
      <c r="G512" s="5"/>
      <c r="H512" s="5"/>
      <c r="I512" s="5"/>
    </row>
    <row r="513">
      <c r="A513" s="1359"/>
      <c r="B513" s="853"/>
      <c r="C513" s="5"/>
      <c r="D513" s="5"/>
      <c r="E513" s="5"/>
      <c r="F513" s="5"/>
      <c r="G513" s="5"/>
      <c r="H513" s="5"/>
      <c r="I513" s="5"/>
    </row>
    <row r="514">
      <c r="A514" s="1359"/>
      <c r="B514" s="853"/>
      <c r="C514" s="5"/>
      <c r="D514" s="5"/>
      <c r="E514" s="5"/>
      <c r="F514" s="5"/>
      <c r="G514" s="5"/>
      <c r="H514" s="5"/>
      <c r="I514" s="5"/>
    </row>
    <row r="515">
      <c r="A515" s="1359"/>
      <c r="B515" s="853"/>
      <c r="C515" s="5"/>
      <c r="D515" s="5"/>
      <c r="E515" s="5"/>
      <c r="F515" s="5"/>
      <c r="G515" s="5"/>
      <c r="H515" s="5"/>
      <c r="I515" s="5"/>
    </row>
    <row r="516">
      <c r="A516" s="1359"/>
      <c r="B516" s="853"/>
      <c r="C516" s="5"/>
      <c r="D516" s="5"/>
      <c r="E516" s="5"/>
      <c r="F516" s="5"/>
      <c r="G516" s="5"/>
      <c r="H516" s="5"/>
      <c r="I516" s="5"/>
    </row>
    <row r="517">
      <c r="A517" s="1359"/>
      <c r="B517" s="853"/>
      <c r="C517" s="5"/>
      <c r="D517" s="5"/>
      <c r="E517" s="5"/>
      <c r="F517" s="5"/>
      <c r="G517" s="5"/>
      <c r="H517" s="5"/>
      <c r="I517" s="5"/>
    </row>
    <row r="518">
      <c r="A518" s="1359"/>
      <c r="B518" s="853"/>
      <c r="C518" s="5"/>
      <c r="D518" s="5"/>
      <c r="E518" s="5"/>
      <c r="F518" s="5"/>
      <c r="G518" s="5"/>
      <c r="H518" s="5"/>
      <c r="I518" s="5"/>
    </row>
    <row r="519">
      <c r="A519" s="1359"/>
      <c r="B519" s="853"/>
      <c r="C519" s="5"/>
      <c r="D519" s="5"/>
      <c r="E519" s="5"/>
      <c r="F519" s="5"/>
      <c r="G519" s="5"/>
      <c r="H519" s="5"/>
      <c r="I519" s="5"/>
    </row>
    <row r="520">
      <c r="A520" s="1359"/>
      <c r="B520" s="853"/>
      <c r="C520" s="5"/>
      <c r="D520" s="5"/>
      <c r="E520" s="5"/>
      <c r="F520" s="5"/>
      <c r="G520" s="5"/>
      <c r="H520" s="5"/>
      <c r="I520" s="5"/>
    </row>
    <row r="521">
      <c r="A521" s="1359"/>
      <c r="B521" s="853"/>
      <c r="C521" s="5"/>
      <c r="D521" s="5"/>
      <c r="E521" s="5"/>
      <c r="F521" s="5"/>
      <c r="G521" s="5"/>
      <c r="H521" s="5"/>
      <c r="I521" s="5"/>
    </row>
    <row r="522">
      <c r="A522" s="1359"/>
      <c r="B522" s="853"/>
      <c r="C522" s="5"/>
      <c r="D522" s="5"/>
      <c r="E522" s="5"/>
      <c r="F522" s="5"/>
      <c r="G522" s="5"/>
      <c r="H522" s="5"/>
      <c r="I522" s="5"/>
    </row>
    <row r="523">
      <c r="A523" s="1359"/>
      <c r="B523" s="853"/>
      <c r="C523" s="5"/>
      <c r="D523" s="5"/>
      <c r="E523" s="5"/>
      <c r="F523" s="5"/>
      <c r="G523" s="5"/>
      <c r="H523" s="5"/>
      <c r="I523" s="5"/>
    </row>
    <row r="524">
      <c r="A524" s="1359"/>
      <c r="B524" s="853"/>
      <c r="C524" s="5"/>
      <c r="D524" s="5"/>
      <c r="E524" s="5"/>
      <c r="F524" s="5"/>
      <c r="G524" s="5"/>
      <c r="H524" s="5"/>
      <c r="I524" s="5"/>
    </row>
    <row r="525">
      <c r="A525" s="1359"/>
      <c r="B525" s="853"/>
      <c r="C525" s="5"/>
      <c r="D525" s="5"/>
      <c r="E525" s="5"/>
      <c r="F525" s="5"/>
      <c r="G525" s="5"/>
      <c r="H525" s="5"/>
      <c r="I525" s="5"/>
    </row>
    <row r="526">
      <c r="A526" s="1359"/>
      <c r="B526" s="853"/>
      <c r="C526" s="5"/>
      <c r="D526" s="5"/>
      <c r="E526" s="5"/>
      <c r="F526" s="5"/>
      <c r="G526" s="5"/>
      <c r="H526" s="5"/>
      <c r="I526" s="5"/>
    </row>
    <row r="527">
      <c r="A527" s="1359"/>
      <c r="B527" s="853"/>
      <c r="C527" s="5"/>
      <c r="D527" s="5"/>
      <c r="E527" s="5"/>
      <c r="F527" s="5"/>
      <c r="G527" s="5"/>
      <c r="H527" s="5"/>
      <c r="I527" s="5"/>
    </row>
    <row r="528">
      <c r="A528" s="1359"/>
      <c r="B528" s="853"/>
      <c r="C528" s="5"/>
      <c r="D528" s="5"/>
      <c r="E528" s="5"/>
      <c r="F528" s="5"/>
      <c r="G528" s="5"/>
      <c r="H528" s="5"/>
      <c r="I528" s="5"/>
    </row>
    <row r="529">
      <c r="A529" s="1359"/>
      <c r="B529" s="853"/>
      <c r="C529" s="5"/>
      <c r="D529" s="5"/>
      <c r="E529" s="5"/>
      <c r="F529" s="5"/>
      <c r="G529" s="5"/>
      <c r="H529" s="5"/>
      <c r="I529" s="5"/>
    </row>
    <row r="530">
      <c r="A530" s="1359"/>
      <c r="B530" s="853"/>
      <c r="C530" s="5"/>
      <c r="D530" s="5"/>
      <c r="E530" s="5"/>
      <c r="F530" s="5"/>
      <c r="G530" s="5"/>
      <c r="H530" s="5"/>
      <c r="I530" s="5"/>
    </row>
    <row r="531">
      <c r="A531" s="1359"/>
      <c r="B531" s="853"/>
      <c r="C531" s="5"/>
      <c r="D531" s="5"/>
      <c r="E531" s="5"/>
      <c r="F531" s="5"/>
      <c r="G531" s="5"/>
      <c r="H531" s="5"/>
      <c r="I531" s="5"/>
    </row>
    <row r="532">
      <c r="A532" s="1359"/>
      <c r="B532" s="853"/>
      <c r="C532" s="5"/>
      <c r="D532" s="5"/>
      <c r="E532" s="5"/>
      <c r="F532" s="5"/>
      <c r="G532" s="5"/>
      <c r="H532" s="5"/>
      <c r="I532" s="5"/>
    </row>
    <row r="533">
      <c r="A533" s="1359"/>
      <c r="B533" s="853"/>
      <c r="C533" s="5"/>
      <c r="D533" s="5"/>
      <c r="E533" s="5"/>
      <c r="F533" s="5"/>
      <c r="G533" s="5"/>
      <c r="H533" s="5"/>
      <c r="I533" s="5"/>
    </row>
    <row r="534">
      <c r="A534" s="1359"/>
      <c r="B534" s="853"/>
      <c r="C534" s="5"/>
      <c r="D534" s="5"/>
      <c r="E534" s="5"/>
      <c r="F534" s="5"/>
      <c r="G534" s="5"/>
      <c r="H534" s="5"/>
      <c r="I534" s="5"/>
    </row>
    <row r="535">
      <c r="A535" s="1359"/>
      <c r="B535" s="853"/>
      <c r="C535" s="5"/>
      <c r="D535" s="5"/>
      <c r="E535" s="5"/>
      <c r="F535" s="5"/>
      <c r="G535" s="5"/>
      <c r="H535" s="5"/>
      <c r="I535" s="5"/>
    </row>
    <row r="536">
      <c r="A536" s="1359"/>
      <c r="B536" s="853"/>
      <c r="C536" s="5"/>
      <c r="D536" s="5"/>
      <c r="E536" s="5"/>
      <c r="F536" s="5"/>
      <c r="G536" s="5"/>
      <c r="H536" s="5"/>
      <c r="I536" s="5"/>
    </row>
    <row r="537">
      <c r="A537" s="1359"/>
      <c r="B537" s="853"/>
      <c r="C537" s="5"/>
      <c r="D537" s="5"/>
      <c r="E537" s="5"/>
      <c r="F537" s="5"/>
      <c r="G537" s="5"/>
      <c r="H537" s="5"/>
      <c r="I537" s="5"/>
    </row>
    <row r="538">
      <c r="A538" s="1359"/>
      <c r="B538" s="853"/>
      <c r="C538" s="5"/>
      <c r="D538" s="5"/>
      <c r="E538" s="5"/>
      <c r="F538" s="5"/>
      <c r="G538" s="5"/>
      <c r="H538" s="5"/>
      <c r="I538" s="5"/>
    </row>
    <row r="539">
      <c r="A539" s="1359"/>
      <c r="B539" s="853"/>
      <c r="C539" s="5"/>
      <c r="D539" s="5"/>
      <c r="E539" s="5"/>
      <c r="F539" s="5"/>
      <c r="G539" s="5"/>
      <c r="H539" s="5"/>
      <c r="I539" s="5"/>
    </row>
    <row r="540">
      <c r="A540" s="1359"/>
      <c r="B540" s="853"/>
      <c r="C540" s="5"/>
      <c r="D540" s="5"/>
      <c r="E540" s="5"/>
      <c r="F540" s="5"/>
      <c r="G540" s="5"/>
      <c r="H540" s="5"/>
      <c r="I540" s="5"/>
    </row>
    <row r="541">
      <c r="A541" s="1359"/>
      <c r="B541" s="853"/>
      <c r="C541" s="5"/>
      <c r="D541" s="5"/>
      <c r="E541" s="5"/>
      <c r="F541" s="5"/>
      <c r="G541" s="5"/>
      <c r="H541" s="5"/>
      <c r="I541" s="5"/>
    </row>
    <row r="542">
      <c r="A542" s="1359"/>
      <c r="B542" s="853"/>
      <c r="C542" s="5"/>
      <c r="D542" s="5"/>
      <c r="E542" s="5"/>
      <c r="F542" s="5"/>
      <c r="G542" s="5"/>
      <c r="H542" s="5"/>
      <c r="I542" s="5"/>
    </row>
    <row r="543">
      <c r="A543" s="1359"/>
      <c r="B543" s="853"/>
      <c r="C543" s="5"/>
      <c r="D543" s="5"/>
      <c r="E543" s="5"/>
      <c r="F543" s="5"/>
      <c r="G543" s="5"/>
      <c r="H543" s="5"/>
      <c r="I543" s="5"/>
    </row>
    <row r="544">
      <c r="A544" s="1359"/>
      <c r="B544" s="853"/>
      <c r="C544" s="5"/>
      <c r="D544" s="5"/>
      <c r="E544" s="5"/>
      <c r="F544" s="5"/>
      <c r="G544" s="5"/>
      <c r="H544" s="5"/>
      <c r="I544" s="5"/>
    </row>
    <row r="545">
      <c r="A545" s="1359"/>
      <c r="B545" s="853"/>
      <c r="C545" s="5"/>
      <c r="D545" s="5"/>
      <c r="E545" s="5"/>
      <c r="F545" s="5"/>
      <c r="G545" s="5"/>
      <c r="H545" s="5"/>
      <c r="I545" s="5"/>
    </row>
    <row r="546">
      <c r="A546" s="1359"/>
      <c r="B546" s="853"/>
      <c r="C546" s="5"/>
      <c r="D546" s="5"/>
      <c r="E546" s="5"/>
      <c r="F546" s="5"/>
      <c r="G546" s="5"/>
      <c r="H546" s="5"/>
      <c r="I546" s="5"/>
    </row>
    <row r="547">
      <c r="A547" s="1359"/>
      <c r="B547" s="853"/>
      <c r="C547" s="5"/>
      <c r="D547" s="5"/>
      <c r="E547" s="5"/>
      <c r="F547" s="5"/>
      <c r="G547" s="5"/>
      <c r="H547" s="5"/>
      <c r="I547" s="5"/>
    </row>
    <row r="548">
      <c r="A548" s="1359"/>
      <c r="B548" s="853"/>
      <c r="C548" s="5"/>
      <c r="D548" s="5"/>
      <c r="E548" s="5"/>
      <c r="F548" s="5"/>
      <c r="G548" s="5"/>
      <c r="H548" s="5"/>
      <c r="I548" s="5"/>
    </row>
    <row r="549">
      <c r="A549" s="1359"/>
      <c r="B549" s="853"/>
      <c r="C549" s="5"/>
      <c r="D549" s="5"/>
      <c r="E549" s="5"/>
      <c r="F549" s="5"/>
      <c r="G549" s="5"/>
      <c r="H549" s="5"/>
      <c r="I549" s="5"/>
    </row>
    <row r="550">
      <c r="A550" s="1359"/>
      <c r="B550" s="853"/>
      <c r="C550" s="5"/>
      <c r="D550" s="5"/>
      <c r="E550" s="5"/>
      <c r="F550" s="5"/>
      <c r="G550" s="5"/>
      <c r="H550" s="5"/>
      <c r="I550" s="5"/>
    </row>
    <row r="551">
      <c r="A551" s="1359"/>
      <c r="B551" s="853"/>
      <c r="C551" s="5"/>
      <c r="D551" s="5"/>
      <c r="E551" s="5"/>
      <c r="F551" s="5"/>
      <c r="G551" s="5"/>
      <c r="H551" s="5"/>
      <c r="I551" s="5"/>
    </row>
    <row r="552">
      <c r="A552" s="1359"/>
      <c r="B552" s="853"/>
      <c r="C552" s="5"/>
      <c r="D552" s="5"/>
      <c r="E552" s="5"/>
      <c r="F552" s="5"/>
      <c r="G552" s="5"/>
      <c r="H552" s="5"/>
      <c r="I552" s="5"/>
    </row>
    <row r="553">
      <c r="A553" s="1359"/>
      <c r="B553" s="853"/>
      <c r="C553" s="5"/>
      <c r="D553" s="5"/>
      <c r="E553" s="5"/>
      <c r="F553" s="5"/>
      <c r="G553" s="5"/>
      <c r="H553" s="5"/>
      <c r="I553" s="5"/>
    </row>
    <row r="554">
      <c r="A554" s="1359"/>
      <c r="B554" s="853"/>
      <c r="C554" s="5"/>
      <c r="D554" s="5"/>
      <c r="E554" s="5"/>
      <c r="F554" s="5"/>
      <c r="G554" s="5"/>
      <c r="H554" s="5"/>
      <c r="I554" s="5"/>
    </row>
    <row r="555">
      <c r="A555" s="1359"/>
      <c r="B555" s="853"/>
      <c r="C555" s="5"/>
      <c r="D555" s="5"/>
      <c r="E555" s="5"/>
      <c r="F555" s="5"/>
      <c r="G555" s="5"/>
      <c r="H555" s="5"/>
      <c r="I555" s="5"/>
    </row>
    <row r="556">
      <c r="A556" s="1359"/>
      <c r="B556" s="853"/>
      <c r="C556" s="5"/>
      <c r="D556" s="5"/>
      <c r="E556" s="5"/>
      <c r="F556" s="5"/>
      <c r="G556" s="5"/>
      <c r="H556" s="5"/>
      <c r="I556" s="5"/>
    </row>
    <row r="557">
      <c r="A557" s="1359"/>
      <c r="B557" s="853"/>
      <c r="C557" s="5"/>
      <c r="D557" s="5"/>
      <c r="E557" s="5"/>
      <c r="F557" s="5"/>
      <c r="G557" s="5"/>
      <c r="H557" s="5"/>
      <c r="I557" s="5"/>
    </row>
    <row r="558">
      <c r="A558" s="1359"/>
      <c r="B558" s="853"/>
      <c r="C558" s="5"/>
      <c r="D558" s="5"/>
      <c r="E558" s="5"/>
      <c r="F558" s="5"/>
      <c r="G558" s="5"/>
      <c r="H558" s="5"/>
      <c r="I558" s="5"/>
    </row>
    <row r="559">
      <c r="A559" s="1359"/>
      <c r="B559" s="853"/>
      <c r="C559" s="5"/>
      <c r="D559" s="5"/>
      <c r="E559" s="5"/>
      <c r="F559" s="5"/>
      <c r="G559" s="5"/>
      <c r="H559" s="5"/>
      <c r="I559" s="5"/>
    </row>
    <row r="560">
      <c r="A560" s="1359"/>
      <c r="B560" s="853"/>
      <c r="C560" s="5"/>
      <c r="D560" s="5"/>
      <c r="E560" s="5"/>
      <c r="F560" s="5"/>
      <c r="G560" s="5"/>
      <c r="H560" s="5"/>
      <c r="I560" s="5"/>
    </row>
    <row r="561">
      <c r="A561" s="1359"/>
      <c r="B561" s="853"/>
      <c r="C561" s="5"/>
      <c r="D561" s="5"/>
      <c r="E561" s="5"/>
      <c r="F561" s="5"/>
      <c r="G561" s="5"/>
      <c r="H561" s="5"/>
      <c r="I561" s="5"/>
    </row>
    <row r="562">
      <c r="A562" s="1359"/>
      <c r="B562" s="853"/>
      <c r="C562" s="5"/>
      <c r="D562" s="5"/>
      <c r="E562" s="5"/>
      <c r="F562" s="5"/>
      <c r="G562" s="5"/>
      <c r="H562" s="5"/>
      <c r="I562" s="5"/>
    </row>
    <row r="563">
      <c r="A563" s="1359"/>
      <c r="B563" s="853"/>
      <c r="C563" s="5"/>
      <c r="D563" s="5"/>
      <c r="E563" s="5"/>
      <c r="F563" s="5"/>
      <c r="G563" s="5"/>
      <c r="H563" s="5"/>
      <c r="I563" s="5"/>
    </row>
    <row r="564">
      <c r="A564" s="1359"/>
      <c r="B564" s="853"/>
      <c r="C564" s="5"/>
      <c r="D564" s="5"/>
      <c r="E564" s="5"/>
      <c r="F564" s="5"/>
      <c r="G564" s="5"/>
      <c r="H564" s="5"/>
      <c r="I564" s="5"/>
    </row>
    <row r="565">
      <c r="A565" s="1359"/>
      <c r="B565" s="853"/>
      <c r="C565" s="5"/>
      <c r="D565" s="5"/>
      <c r="E565" s="5"/>
      <c r="F565" s="5"/>
      <c r="G565" s="5"/>
      <c r="H565" s="5"/>
      <c r="I565" s="5"/>
    </row>
    <row r="566">
      <c r="A566" s="1359"/>
      <c r="B566" s="853"/>
      <c r="C566" s="5"/>
      <c r="D566" s="5"/>
      <c r="E566" s="5"/>
      <c r="F566" s="5"/>
      <c r="G566" s="5"/>
      <c r="H566" s="5"/>
      <c r="I566" s="5"/>
    </row>
    <row r="567">
      <c r="A567" s="1359"/>
      <c r="B567" s="853"/>
      <c r="C567" s="5"/>
      <c r="D567" s="5"/>
      <c r="E567" s="5"/>
      <c r="F567" s="5"/>
      <c r="G567" s="5"/>
      <c r="H567" s="5"/>
      <c r="I567" s="5"/>
    </row>
    <row r="568">
      <c r="A568" s="1359"/>
      <c r="B568" s="853"/>
      <c r="C568" s="5"/>
      <c r="D568" s="5"/>
      <c r="E568" s="5"/>
      <c r="F568" s="5"/>
      <c r="G568" s="5"/>
      <c r="H568" s="5"/>
      <c r="I568" s="5"/>
    </row>
    <row r="569">
      <c r="A569" s="1359"/>
      <c r="B569" s="853"/>
      <c r="C569" s="5"/>
      <c r="D569" s="5"/>
      <c r="E569" s="5"/>
      <c r="F569" s="5"/>
      <c r="G569" s="5"/>
      <c r="H569" s="5"/>
      <c r="I569" s="5"/>
    </row>
    <row r="570">
      <c r="A570" s="1359"/>
      <c r="B570" s="853"/>
      <c r="C570" s="5"/>
      <c r="D570" s="5"/>
      <c r="E570" s="5"/>
      <c r="F570" s="5"/>
      <c r="G570" s="5"/>
      <c r="H570" s="5"/>
      <c r="I570" s="5"/>
    </row>
    <row r="571">
      <c r="A571" s="1359"/>
      <c r="B571" s="853"/>
      <c r="C571" s="5"/>
      <c r="D571" s="5"/>
      <c r="E571" s="5"/>
      <c r="F571" s="5"/>
      <c r="G571" s="5"/>
      <c r="H571" s="5"/>
      <c r="I571" s="5"/>
    </row>
    <row r="572">
      <c r="A572" s="1359"/>
      <c r="B572" s="853"/>
      <c r="C572" s="5"/>
      <c r="D572" s="5"/>
      <c r="E572" s="5"/>
      <c r="F572" s="5"/>
      <c r="G572" s="5"/>
      <c r="H572" s="5"/>
      <c r="I572" s="5"/>
    </row>
    <row r="573">
      <c r="A573" s="1359"/>
      <c r="B573" s="853"/>
      <c r="C573" s="5"/>
      <c r="D573" s="5"/>
      <c r="E573" s="5"/>
      <c r="F573" s="5"/>
      <c r="G573" s="5"/>
      <c r="H573" s="5"/>
      <c r="I573" s="5"/>
    </row>
    <row r="574">
      <c r="A574" s="1359"/>
      <c r="B574" s="853"/>
      <c r="C574" s="5"/>
      <c r="D574" s="5"/>
      <c r="E574" s="5"/>
      <c r="F574" s="5"/>
      <c r="G574" s="5"/>
      <c r="H574" s="5"/>
      <c r="I574" s="5"/>
    </row>
    <row r="575">
      <c r="A575" s="1359"/>
      <c r="B575" s="853"/>
      <c r="C575" s="5"/>
      <c r="D575" s="5"/>
      <c r="E575" s="5"/>
      <c r="F575" s="5"/>
      <c r="G575" s="5"/>
      <c r="H575" s="5"/>
      <c r="I575" s="5"/>
    </row>
    <row r="576">
      <c r="A576" s="1359"/>
      <c r="B576" s="853"/>
      <c r="C576" s="5"/>
      <c r="D576" s="5"/>
      <c r="E576" s="5"/>
      <c r="F576" s="5"/>
      <c r="G576" s="5"/>
      <c r="H576" s="5"/>
      <c r="I576" s="5"/>
    </row>
    <row r="577">
      <c r="A577" s="1359"/>
      <c r="B577" s="853"/>
      <c r="C577" s="5"/>
      <c r="D577" s="5"/>
      <c r="E577" s="5"/>
      <c r="F577" s="5"/>
      <c r="G577" s="5"/>
      <c r="H577" s="5"/>
      <c r="I577" s="5"/>
    </row>
    <row r="578">
      <c r="A578" s="1359"/>
      <c r="B578" s="853"/>
      <c r="C578" s="5"/>
      <c r="D578" s="5"/>
      <c r="E578" s="5"/>
      <c r="F578" s="5"/>
      <c r="G578" s="5"/>
      <c r="H578" s="5"/>
      <c r="I578" s="5"/>
    </row>
    <row r="579">
      <c r="A579" s="1359"/>
      <c r="B579" s="853"/>
      <c r="C579" s="5"/>
      <c r="D579" s="5"/>
      <c r="E579" s="5"/>
      <c r="F579" s="5"/>
      <c r="G579" s="5"/>
      <c r="H579" s="5"/>
      <c r="I579" s="5"/>
    </row>
    <row r="580">
      <c r="A580" s="1359"/>
      <c r="B580" s="853"/>
      <c r="C580" s="5"/>
      <c r="D580" s="5"/>
      <c r="E580" s="5"/>
      <c r="F580" s="5"/>
      <c r="G580" s="5"/>
      <c r="H580" s="5"/>
      <c r="I580" s="5"/>
    </row>
    <row r="581">
      <c r="A581" s="1359"/>
      <c r="B581" s="853"/>
      <c r="C581" s="5"/>
      <c r="D581" s="5"/>
      <c r="E581" s="5"/>
      <c r="F581" s="5"/>
      <c r="G581" s="5"/>
      <c r="H581" s="5"/>
      <c r="I581" s="5"/>
    </row>
    <row r="582">
      <c r="A582" s="1359"/>
      <c r="B582" s="853"/>
      <c r="C582" s="5"/>
      <c r="D582" s="5"/>
      <c r="E582" s="5"/>
      <c r="F582" s="5"/>
      <c r="G582" s="5"/>
      <c r="H582" s="5"/>
      <c r="I582" s="5"/>
    </row>
    <row r="583">
      <c r="A583" s="1359"/>
      <c r="B583" s="853"/>
      <c r="C583" s="5"/>
      <c r="D583" s="5"/>
      <c r="E583" s="5"/>
      <c r="F583" s="5"/>
      <c r="G583" s="5"/>
      <c r="H583" s="5"/>
      <c r="I583" s="5"/>
    </row>
    <row r="584">
      <c r="A584" s="1359"/>
      <c r="B584" s="853"/>
      <c r="C584" s="5"/>
      <c r="D584" s="5"/>
      <c r="E584" s="5"/>
      <c r="F584" s="5"/>
      <c r="G584" s="5"/>
      <c r="H584" s="5"/>
      <c r="I584" s="5"/>
    </row>
    <row r="585">
      <c r="A585" s="1359"/>
      <c r="B585" s="853"/>
      <c r="C585" s="5"/>
      <c r="D585" s="5"/>
      <c r="E585" s="5"/>
      <c r="F585" s="5"/>
      <c r="G585" s="5"/>
      <c r="H585" s="5"/>
      <c r="I585" s="5"/>
    </row>
    <row r="586">
      <c r="A586" s="1359"/>
      <c r="B586" s="853"/>
      <c r="C586" s="5"/>
      <c r="D586" s="5"/>
      <c r="E586" s="5"/>
      <c r="F586" s="5"/>
      <c r="G586" s="5"/>
      <c r="H586" s="5"/>
      <c r="I586" s="5"/>
    </row>
    <row r="587">
      <c r="A587" s="1359"/>
      <c r="B587" s="853"/>
      <c r="C587" s="5"/>
      <c r="D587" s="5"/>
      <c r="E587" s="5"/>
      <c r="F587" s="5"/>
      <c r="G587" s="5"/>
      <c r="H587" s="5"/>
      <c r="I587" s="5"/>
    </row>
    <row r="588">
      <c r="A588" s="1359"/>
      <c r="B588" s="853"/>
      <c r="C588" s="5"/>
      <c r="D588" s="5"/>
      <c r="E588" s="5"/>
      <c r="F588" s="5"/>
      <c r="G588" s="5"/>
      <c r="H588" s="5"/>
      <c r="I588" s="5"/>
    </row>
    <row r="589">
      <c r="A589" s="1359"/>
      <c r="B589" s="853"/>
      <c r="C589" s="5"/>
      <c r="D589" s="5"/>
      <c r="E589" s="5"/>
      <c r="F589" s="5"/>
      <c r="G589" s="5"/>
      <c r="H589" s="5"/>
      <c r="I589" s="5"/>
    </row>
    <row r="590">
      <c r="A590" s="1359"/>
      <c r="B590" s="853"/>
      <c r="C590" s="5"/>
      <c r="D590" s="5"/>
      <c r="E590" s="5"/>
      <c r="F590" s="5"/>
      <c r="G590" s="5"/>
      <c r="H590" s="5"/>
      <c r="I590" s="5"/>
    </row>
    <row r="591">
      <c r="A591" s="1359"/>
      <c r="B591" s="853"/>
      <c r="C591" s="5"/>
      <c r="D591" s="5"/>
      <c r="E591" s="5"/>
      <c r="F591" s="5"/>
      <c r="G591" s="5"/>
      <c r="H591" s="5"/>
      <c r="I591" s="5"/>
    </row>
    <row r="592">
      <c r="A592" s="1359"/>
      <c r="B592" s="853"/>
      <c r="C592" s="5"/>
      <c r="D592" s="5"/>
      <c r="E592" s="5"/>
      <c r="F592" s="5"/>
      <c r="G592" s="5"/>
      <c r="H592" s="5"/>
      <c r="I592" s="5"/>
    </row>
    <row r="593">
      <c r="A593" s="1359"/>
      <c r="B593" s="853"/>
      <c r="C593" s="5"/>
      <c r="D593" s="5"/>
      <c r="E593" s="5"/>
      <c r="F593" s="5"/>
      <c r="G593" s="5"/>
      <c r="H593" s="5"/>
      <c r="I593" s="5"/>
    </row>
    <row r="594">
      <c r="A594" s="1359"/>
      <c r="B594" s="853"/>
      <c r="C594" s="5"/>
      <c r="D594" s="5"/>
      <c r="E594" s="5"/>
      <c r="F594" s="5"/>
      <c r="G594" s="5"/>
      <c r="H594" s="5"/>
      <c r="I594" s="5"/>
    </row>
    <row r="595">
      <c r="A595" s="1359"/>
      <c r="B595" s="853"/>
      <c r="C595" s="5"/>
      <c r="D595" s="5"/>
      <c r="E595" s="5"/>
      <c r="F595" s="5"/>
      <c r="G595" s="5"/>
      <c r="H595" s="5"/>
      <c r="I595" s="5"/>
    </row>
    <row r="596">
      <c r="A596" s="1359"/>
      <c r="B596" s="853"/>
      <c r="C596" s="5"/>
      <c r="D596" s="5"/>
      <c r="E596" s="5"/>
      <c r="F596" s="5"/>
      <c r="G596" s="5"/>
      <c r="H596" s="5"/>
      <c r="I596" s="5"/>
    </row>
    <row r="597">
      <c r="A597" s="1359"/>
      <c r="B597" s="853"/>
      <c r="C597" s="5"/>
      <c r="D597" s="5"/>
      <c r="E597" s="5"/>
      <c r="F597" s="5"/>
      <c r="G597" s="5"/>
      <c r="H597" s="5"/>
      <c r="I597" s="5"/>
    </row>
    <row r="598">
      <c r="A598" s="1359"/>
      <c r="B598" s="853"/>
      <c r="C598" s="5"/>
      <c r="D598" s="5"/>
      <c r="E598" s="5"/>
      <c r="F598" s="5"/>
      <c r="G598" s="5"/>
      <c r="H598" s="5"/>
      <c r="I598" s="5"/>
    </row>
    <row r="599">
      <c r="A599" s="1359"/>
      <c r="B599" s="853"/>
      <c r="C599" s="5"/>
      <c r="D599" s="5"/>
      <c r="E599" s="5"/>
      <c r="F599" s="5"/>
      <c r="G599" s="5"/>
      <c r="H599" s="5"/>
      <c r="I599" s="5"/>
    </row>
    <row r="600">
      <c r="A600" s="1359"/>
      <c r="B600" s="853"/>
      <c r="C600" s="5"/>
      <c r="D600" s="5"/>
      <c r="E600" s="5"/>
      <c r="F600" s="5"/>
      <c r="G600" s="5"/>
      <c r="H600" s="5"/>
      <c r="I600" s="5"/>
    </row>
    <row r="601">
      <c r="A601" s="1359"/>
      <c r="B601" s="853"/>
      <c r="C601" s="5"/>
      <c r="D601" s="5"/>
      <c r="E601" s="5"/>
      <c r="F601" s="5"/>
      <c r="G601" s="5"/>
      <c r="H601" s="5"/>
      <c r="I601" s="5"/>
    </row>
    <row r="602">
      <c r="A602" s="1359"/>
      <c r="B602" s="853"/>
      <c r="C602" s="5"/>
      <c r="D602" s="5"/>
      <c r="E602" s="5"/>
      <c r="F602" s="5"/>
      <c r="G602" s="5"/>
      <c r="H602" s="5"/>
      <c r="I602" s="5"/>
    </row>
    <row r="603">
      <c r="A603" s="1359"/>
      <c r="B603" s="853"/>
      <c r="C603" s="5"/>
      <c r="D603" s="5"/>
      <c r="E603" s="5"/>
      <c r="F603" s="5"/>
      <c r="G603" s="5"/>
      <c r="H603" s="5"/>
      <c r="I603" s="5"/>
    </row>
    <row r="604">
      <c r="A604" s="1359"/>
      <c r="B604" s="853"/>
      <c r="C604" s="5"/>
      <c r="D604" s="5"/>
      <c r="E604" s="5"/>
      <c r="F604" s="5"/>
      <c r="G604" s="5"/>
      <c r="H604" s="5"/>
      <c r="I604" s="5"/>
    </row>
    <row r="605">
      <c r="A605" s="1359"/>
      <c r="B605" s="853"/>
      <c r="C605" s="5"/>
      <c r="D605" s="5"/>
      <c r="E605" s="5"/>
      <c r="F605" s="5"/>
      <c r="G605" s="5"/>
      <c r="H605" s="5"/>
      <c r="I605" s="5"/>
    </row>
    <row r="606">
      <c r="A606" s="1359"/>
      <c r="B606" s="853"/>
      <c r="C606" s="5"/>
      <c r="D606" s="5"/>
      <c r="E606" s="5"/>
      <c r="F606" s="5"/>
      <c r="G606" s="5"/>
      <c r="H606" s="5"/>
      <c r="I606" s="5"/>
    </row>
    <row r="607">
      <c r="A607" s="1359"/>
      <c r="B607" s="853"/>
      <c r="C607" s="5"/>
      <c r="D607" s="5"/>
      <c r="E607" s="5"/>
      <c r="F607" s="5"/>
      <c r="G607" s="5"/>
      <c r="H607" s="5"/>
      <c r="I607" s="5"/>
    </row>
    <row r="608">
      <c r="A608" s="1359"/>
      <c r="B608" s="853"/>
      <c r="C608" s="5"/>
      <c r="D608" s="5"/>
      <c r="E608" s="5"/>
      <c r="F608" s="5"/>
      <c r="G608" s="5"/>
      <c r="H608" s="5"/>
      <c r="I608" s="5"/>
    </row>
    <row r="609">
      <c r="A609" s="1359"/>
      <c r="B609" s="853"/>
      <c r="C609" s="5"/>
      <c r="D609" s="5"/>
      <c r="E609" s="5"/>
      <c r="F609" s="5"/>
      <c r="G609" s="5"/>
      <c r="H609" s="5"/>
      <c r="I609" s="5"/>
    </row>
    <row r="610">
      <c r="A610" s="1359"/>
      <c r="B610" s="853"/>
      <c r="C610" s="5"/>
      <c r="D610" s="5"/>
      <c r="E610" s="5"/>
      <c r="F610" s="5"/>
      <c r="G610" s="5"/>
      <c r="H610" s="5"/>
      <c r="I610" s="5"/>
    </row>
    <row r="611">
      <c r="A611" s="1359"/>
      <c r="B611" s="853"/>
      <c r="C611" s="5"/>
      <c r="D611" s="5"/>
      <c r="E611" s="5"/>
      <c r="F611" s="5"/>
      <c r="G611" s="5"/>
      <c r="H611" s="5"/>
      <c r="I611" s="5"/>
    </row>
    <row r="612">
      <c r="A612" s="1359"/>
      <c r="B612" s="853"/>
      <c r="C612" s="5"/>
      <c r="D612" s="5"/>
      <c r="E612" s="5"/>
      <c r="F612" s="5"/>
      <c r="G612" s="5"/>
      <c r="H612" s="5"/>
      <c r="I612" s="5"/>
    </row>
    <row r="613">
      <c r="A613" s="1359"/>
      <c r="B613" s="853"/>
      <c r="C613" s="5"/>
      <c r="D613" s="5"/>
      <c r="E613" s="5"/>
      <c r="F613" s="5"/>
      <c r="G613" s="5"/>
      <c r="H613" s="5"/>
      <c r="I613" s="5"/>
    </row>
    <row r="614">
      <c r="A614" s="1359"/>
      <c r="B614" s="853"/>
      <c r="C614" s="5"/>
      <c r="D614" s="5"/>
      <c r="E614" s="5"/>
      <c r="F614" s="5"/>
      <c r="G614" s="5"/>
      <c r="H614" s="5"/>
      <c r="I614" s="5"/>
    </row>
    <row r="615">
      <c r="A615" s="1359"/>
      <c r="B615" s="853"/>
      <c r="C615" s="5"/>
      <c r="D615" s="5"/>
      <c r="E615" s="5"/>
      <c r="F615" s="5"/>
      <c r="G615" s="5"/>
      <c r="H615" s="5"/>
      <c r="I615" s="5"/>
    </row>
    <row r="616">
      <c r="A616" s="1359"/>
      <c r="B616" s="853"/>
      <c r="C616" s="5"/>
      <c r="D616" s="5"/>
      <c r="E616" s="5"/>
      <c r="F616" s="5"/>
      <c r="G616" s="5"/>
      <c r="H616" s="5"/>
      <c r="I616" s="5"/>
    </row>
    <row r="617">
      <c r="A617" s="1359"/>
      <c r="B617" s="853"/>
      <c r="C617" s="5"/>
      <c r="D617" s="5"/>
      <c r="E617" s="5"/>
      <c r="F617" s="5"/>
      <c r="G617" s="5"/>
      <c r="H617" s="5"/>
      <c r="I617" s="5"/>
    </row>
    <row r="618">
      <c r="A618" s="1359"/>
      <c r="B618" s="853"/>
      <c r="C618" s="5"/>
      <c r="D618" s="5"/>
      <c r="E618" s="5"/>
      <c r="F618" s="5"/>
      <c r="G618" s="5"/>
      <c r="H618" s="5"/>
      <c r="I618" s="5"/>
    </row>
    <row r="619">
      <c r="A619" s="1359"/>
      <c r="B619" s="853"/>
      <c r="C619" s="5"/>
      <c r="D619" s="5"/>
      <c r="E619" s="5"/>
      <c r="F619" s="5"/>
      <c r="G619" s="5"/>
      <c r="H619" s="5"/>
      <c r="I619" s="5"/>
    </row>
    <row r="620">
      <c r="A620" s="1359"/>
      <c r="B620" s="853"/>
      <c r="C620" s="5"/>
      <c r="D620" s="5"/>
      <c r="E620" s="5"/>
      <c r="F620" s="5"/>
      <c r="G620" s="5"/>
      <c r="H620" s="5"/>
      <c r="I620" s="5"/>
    </row>
    <row r="621">
      <c r="A621" s="1359"/>
      <c r="B621" s="853"/>
      <c r="C621" s="5"/>
      <c r="D621" s="5"/>
      <c r="E621" s="5"/>
      <c r="F621" s="5"/>
      <c r="G621" s="5"/>
      <c r="H621" s="5"/>
      <c r="I621" s="5"/>
    </row>
    <row r="622">
      <c r="A622" s="1359"/>
      <c r="B622" s="853"/>
      <c r="C622" s="5"/>
      <c r="D622" s="5"/>
      <c r="E622" s="5"/>
      <c r="F622" s="5"/>
      <c r="G622" s="5"/>
      <c r="H622" s="5"/>
      <c r="I622" s="5"/>
    </row>
    <row r="623">
      <c r="A623" s="1359"/>
      <c r="B623" s="853"/>
      <c r="C623" s="5"/>
      <c r="D623" s="5"/>
      <c r="E623" s="5"/>
      <c r="F623" s="5"/>
      <c r="G623" s="5"/>
      <c r="H623" s="5"/>
      <c r="I623" s="5"/>
    </row>
    <row r="624">
      <c r="A624" s="1359"/>
      <c r="B624" s="853"/>
      <c r="C624" s="5"/>
      <c r="D624" s="5"/>
      <c r="E624" s="5"/>
      <c r="F624" s="5"/>
      <c r="G624" s="5"/>
      <c r="H624" s="5"/>
      <c r="I624" s="5"/>
    </row>
    <row r="625">
      <c r="A625" s="1359"/>
      <c r="B625" s="853"/>
      <c r="C625" s="5"/>
      <c r="D625" s="5"/>
      <c r="E625" s="5"/>
      <c r="F625" s="5"/>
      <c r="G625" s="5"/>
      <c r="H625" s="5"/>
      <c r="I625" s="5"/>
    </row>
    <row r="626">
      <c r="A626" s="1359"/>
      <c r="B626" s="853"/>
      <c r="C626" s="5"/>
      <c r="D626" s="5"/>
      <c r="E626" s="5"/>
      <c r="F626" s="5"/>
      <c r="G626" s="5"/>
      <c r="H626" s="5"/>
      <c r="I626" s="5"/>
    </row>
    <row r="627">
      <c r="A627" s="1359"/>
      <c r="B627" s="853"/>
      <c r="C627" s="5"/>
      <c r="D627" s="5"/>
      <c r="E627" s="5"/>
      <c r="F627" s="5"/>
      <c r="G627" s="5"/>
      <c r="H627" s="5"/>
      <c r="I627" s="5"/>
    </row>
    <row r="628">
      <c r="A628" s="1359"/>
      <c r="B628" s="853"/>
      <c r="C628" s="5"/>
      <c r="D628" s="5"/>
      <c r="E628" s="5"/>
      <c r="F628" s="5"/>
      <c r="G628" s="5"/>
      <c r="H628" s="5"/>
      <c r="I628" s="5"/>
    </row>
    <row r="629">
      <c r="A629" s="1359"/>
      <c r="B629" s="853"/>
      <c r="C629" s="5"/>
      <c r="D629" s="5"/>
      <c r="E629" s="5"/>
      <c r="F629" s="5"/>
      <c r="G629" s="5"/>
      <c r="H629" s="5"/>
      <c r="I629" s="5"/>
    </row>
    <row r="630">
      <c r="A630" s="1359"/>
      <c r="B630" s="853"/>
      <c r="C630" s="5"/>
      <c r="D630" s="5"/>
      <c r="E630" s="5"/>
      <c r="F630" s="5"/>
      <c r="G630" s="5"/>
      <c r="H630" s="5"/>
      <c r="I630" s="5"/>
    </row>
    <row r="631">
      <c r="A631" s="1359"/>
      <c r="B631" s="853"/>
      <c r="C631" s="5"/>
      <c r="D631" s="5"/>
      <c r="E631" s="5"/>
      <c r="F631" s="5"/>
      <c r="G631" s="5"/>
      <c r="H631" s="5"/>
      <c r="I631" s="5"/>
    </row>
    <row r="632">
      <c r="A632" s="1359"/>
      <c r="B632" s="853"/>
      <c r="C632" s="5"/>
      <c r="D632" s="5"/>
      <c r="E632" s="5"/>
      <c r="F632" s="5"/>
      <c r="G632" s="5"/>
      <c r="H632" s="5"/>
      <c r="I632" s="5"/>
    </row>
    <row r="633">
      <c r="A633" s="1359"/>
      <c r="B633" s="853"/>
      <c r="C633" s="5"/>
      <c r="D633" s="5"/>
      <c r="E633" s="5"/>
      <c r="F633" s="5"/>
      <c r="G633" s="5"/>
      <c r="H633" s="5"/>
      <c r="I633" s="5"/>
    </row>
    <row r="634">
      <c r="A634" s="1359"/>
      <c r="B634" s="853"/>
      <c r="C634" s="5"/>
      <c r="D634" s="5"/>
      <c r="E634" s="5"/>
      <c r="F634" s="5"/>
      <c r="G634" s="5"/>
      <c r="H634" s="5"/>
      <c r="I634" s="5"/>
    </row>
    <row r="635">
      <c r="A635" s="1359"/>
      <c r="B635" s="853"/>
      <c r="C635" s="5"/>
      <c r="D635" s="5"/>
      <c r="E635" s="5"/>
      <c r="F635" s="5"/>
      <c r="G635" s="5"/>
      <c r="H635" s="5"/>
      <c r="I635" s="5"/>
    </row>
    <row r="636">
      <c r="A636" s="1359"/>
      <c r="B636" s="853"/>
      <c r="C636" s="5"/>
      <c r="D636" s="5"/>
      <c r="E636" s="5"/>
      <c r="F636" s="5"/>
      <c r="G636" s="5"/>
      <c r="H636" s="5"/>
      <c r="I636" s="5"/>
    </row>
    <row r="637">
      <c r="A637" s="1359"/>
      <c r="B637" s="853"/>
      <c r="C637" s="5"/>
      <c r="D637" s="5"/>
      <c r="E637" s="5"/>
      <c r="F637" s="5"/>
      <c r="G637" s="5"/>
      <c r="H637" s="5"/>
      <c r="I637" s="5"/>
    </row>
    <row r="638">
      <c r="A638" s="1359"/>
      <c r="B638" s="853"/>
      <c r="C638" s="5"/>
      <c r="D638" s="5"/>
      <c r="E638" s="5"/>
      <c r="F638" s="5"/>
      <c r="G638" s="5"/>
      <c r="H638" s="5"/>
      <c r="I638" s="5"/>
    </row>
    <row r="639">
      <c r="A639" s="1359"/>
      <c r="B639" s="853"/>
      <c r="C639" s="5"/>
      <c r="D639" s="5"/>
      <c r="E639" s="5"/>
      <c r="F639" s="5"/>
      <c r="G639" s="5"/>
      <c r="H639" s="5"/>
      <c r="I639" s="5"/>
    </row>
    <row r="640">
      <c r="A640" s="1359"/>
      <c r="B640" s="853"/>
      <c r="C640" s="5"/>
      <c r="D640" s="5"/>
      <c r="E640" s="5"/>
      <c r="F640" s="5"/>
      <c r="G640" s="5"/>
      <c r="H640" s="5"/>
      <c r="I640" s="5"/>
    </row>
    <row r="641">
      <c r="A641" s="1359"/>
      <c r="B641" s="853"/>
      <c r="C641" s="5"/>
      <c r="D641" s="5"/>
      <c r="E641" s="5"/>
      <c r="F641" s="5"/>
      <c r="G641" s="5"/>
      <c r="H641" s="5"/>
      <c r="I641" s="5"/>
    </row>
    <row r="642">
      <c r="A642" s="1359"/>
      <c r="B642" s="853"/>
      <c r="C642" s="5"/>
      <c r="D642" s="5"/>
      <c r="E642" s="5"/>
      <c r="F642" s="5"/>
      <c r="G642" s="5"/>
      <c r="H642" s="5"/>
      <c r="I642" s="5"/>
    </row>
    <row r="643">
      <c r="A643" s="1359"/>
      <c r="B643" s="853"/>
      <c r="C643" s="5"/>
      <c r="D643" s="5"/>
      <c r="E643" s="5"/>
      <c r="F643" s="5"/>
      <c r="G643" s="5"/>
      <c r="H643" s="5"/>
      <c r="I643" s="5"/>
    </row>
    <row r="644">
      <c r="A644" s="1359"/>
      <c r="B644" s="853"/>
      <c r="C644" s="5"/>
      <c r="D644" s="5"/>
      <c r="E644" s="5"/>
      <c r="F644" s="5"/>
      <c r="G644" s="5"/>
      <c r="H644" s="5"/>
      <c r="I644" s="5"/>
    </row>
    <row r="645">
      <c r="A645" s="1359"/>
      <c r="B645" s="853"/>
      <c r="C645" s="5"/>
      <c r="D645" s="5"/>
      <c r="E645" s="5"/>
      <c r="F645" s="5"/>
      <c r="G645" s="5"/>
      <c r="H645" s="5"/>
      <c r="I645" s="5"/>
    </row>
    <row r="646">
      <c r="A646" s="1359"/>
      <c r="B646" s="853"/>
      <c r="C646" s="5"/>
      <c r="D646" s="5"/>
      <c r="E646" s="5"/>
      <c r="F646" s="5"/>
      <c r="G646" s="5"/>
      <c r="H646" s="5"/>
      <c r="I646" s="5"/>
    </row>
    <row r="647">
      <c r="A647" s="1359"/>
      <c r="B647" s="853"/>
      <c r="C647" s="5"/>
      <c r="D647" s="5"/>
      <c r="E647" s="5"/>
      <c r="F647" s="5"/>
      <c r="G647" s="5"/>
      <c r="H647" s="5"/>
      <c r="I647" s="5"/>
    </row>
    <row r="648">
      <c r="A648" s="1359"/>
      <c r="B648" s="853"/>
      <c r="C648" s="5"/>
      <c r="D648" s="5"/>
      <c r="E648" s="5"/>
      <c r="F648" s="5"/>
      <c r="G648" s="5"/>
      <c r="H648" s="5"/>
      <c r="I648" s="5"/>
    </row>
    <row r="649">
      <c r="A649" s="1359"/>
      <c r="B649" s="853"/>
      <c r="C649" s="5"/>
      <c r="D649" s="5"/>
      <c r="E649" s="5"/>
      <c r="F649" s="5"/>
      <c r="G649" s="5"/>
      <c r="H649" s="5"/>
      <c r="I649" s="5"/>
    </row>
    <row r="650">
      <c r="A650" s="1359"/>
      <c r="B650" s="853"/>
      <c r="C650" s="5"/>
      <c r="D650" s="5"/>
      <c r="E650" s="5"/>
      <c r="F650" s="5"/>
      <c r="G650" s="5"/>
      <c r="H650" s="5"/>
      <c r="I650" s="5"/>
    </row>
    <row r="651">
      <c r="A651" s="1359"/>
      <c r="B651" s="853"/>
      <c r="C651" s="5"/>
      <c r="D651" s="5"/>
      <c r="E651" s="5"/>
      <c r="F651" s="5"/>
      <c r="G651" s="5"/>
      <c r="H651" s="5"/>
      <c r="I651" s="5"/>
    </row>
    <row r="652">
      <c r="A652" s="1359"/>
      <c r="B652" s="853"/>
      <c r="C652" s="5"/>
      <c r="D652" s="5"/>
      <c r="E652" s="5"/>
      <c r="F652" s="5"/>
      <c r="G652" s="5"/>
      <c r="H652" s="5"/>
      <c r="I652" s="5"/>
    </row>
    <row r="653">
      <c r="A653" s="1359"/>
      <c r="B653" s="853"/>
      <c r="C653" s="5"/>
      <c r="D653" s="5"/>
      <c r="E653" s="5"/>
      <c r="F653" s="5"/>
      <c r="G653" s="5"/>
      <c r="H653" s="5"/>
      <c r="I653" s="5"/>
    </row>
    <row r="654">
      <c r="A654" s="1359"/>
      <c r="B654" s="853"/>
      <c r="C654" s="5"/>
      <c r="D654" s="5"/>
      <c r="E654" s="5"/>
      <c r="F654" s="5"/>
      <c r="G654" s="5"/>
      <c r="H654" s="5"/>
      <c r="I654" s="5"/>
    </row>
    <row r="655">
      <c r="A655" s="1359"/>
      <c r="B655" s="853"/>
      <c r="C655" s="5"/>
      <c r="D655" s="5"/>
      <c r="E655" s="5"/>
      <c r="F655" s="5"/>
      <c r="G655" s="5"/>
      <c r="H655" s="5"/>
      <c r="I655" s="5"/>
    </row>
    <row r="656">
      <c r="A656" s="1359"/>
      <c r="B656" s="853"/>
      <c r="C656" s="5"/>
      <c r="D656" s="5"/>
      <c r="E656" s="5"/>
      <c r="F656" s="5"/>
      <c r="G656" s="5"/>
      <c r="H656" s="5"/>
      <c r="I656" s="5"/>
    </row>
    <row r="657">
      <c r="A657" s="1359"/>
      <c r="B657" s="853"/>
      <c r="C657" s="5"/>
      <c r="D657" s="5"/>
      <c r="E657" s="5"/>
      <c r="F657" s="5"/>
      <c r="G657" s="5"/>
      <c r="H657" s="5"/>
      <c r="I657" s="5"/>
    </row>
    <row r="658">
      <c r="A658" s="1359"/>
      <c r="B658" s="853"/>
      <c r="C658" s="5"/>
      <c r="D658" s="5"/>
      <c r="E658" s="5"/>
      <c r="F658" s="5"/>
      <c r="G658" s="5"/>
      <c r="H658" s="5"/>
      <c r="I658" s="5"/>
    </row>
    <row r="659">
      <c r="A659" s="1359"/>
      <c r="B659" s="853"/>
      <c r="C659" s="5"/>
      <c r="D659" s="5"/>
      <c r="E659" s="5"/>
      <c r="F659" s="5"/>
      <c r="G659" s="5"/>
      <c r="H659" s="5"/>
      <c r="I659" s="5"/>
    </row>
    <row r="660">
      <c r="A660" s="1359"/>
      <c r="B660" s="853"/>
      <c r="C660" s="5"/>
      <c r="D660" s="5"/>
      <c r="E660" s="5"/>
      <c r="F660" s="5"/>
      <c r="G660" s="5"/>
      <c r="H660" s="5"/>
      <c r="I660" s="5"/>
    </row>
    <row r="661">
      <c r="A661" s="1359"/>
      <c r="B661" s="853"/>
      <c r="C661" s="5"/>
      <c r="D661" s="5"/>
      <c r="E661" s="5"/>
      <c r="F661" s="5"/>
      <c r="G661" s="5"/>
      <c r="H661" s="5"/>
      <c r="I661" s="5"/>
    </row>
    <row r="662">
      <c r="A662" s="1359"/>
      <c r="B662" s="853"/>
      <c r="C662" s="5"/>
      <c r="D662" s="5"/>
      <c r="E662" s="5"/>
      <c r="F662" s="5"/>
      <c r="G662" s="5"/>
      <c r="H662" s="5"/>
      <c r="I662" s="5"/>
    </row>
    <row r="663">
      <c r="A663" s="1359"/>
      <c r="B663" s="853"/>
      <c r="C663" s="5"/>
      <c r="D663" s="5"/>
      <c r="E663" s="5"/>
      <c r="F663" s="5"/>
      <c r="G663" s="5"/>
      <c r="H663" s="5"/>
      <c r="I663" s="5"/>
    </row>
    <row r="664">
      <c r="A664" s="1359"/>
      <c r="B664" s="853"/>
      <c r="C664" s="5"/>
      <c r="D664" s="5"/>
      <c r="E664" s="5"/>
      <c r="F664" s="5"/>
      <c r="G664" s="5"/>
      <c r="H664" s="5"/>
      <c r="I664" s="5"/>
    </row>
    <row r="665">
      <c r="A665" s="1359"/>
      <c r="B665" s="853"/>
      <c r="C665" s="5"/>
      <c r="D665" s="5"/>
      <c r="E665" s="5"/>
      <c r="F665" s="5"/>
      <c r="G665" s="5"/>
      <c r="H665" s="5"/>
      <c r="I665" s="5"/>
    </row>
    <row r="666">
      <c r="A666" s="1359"/>
      <c r="B666" s="853"/>
      <c r="C666" s="5"/>
      <c r="D666" s="5"/>
      <c r="E666" s="5"/>
      <c r="F666" s="5"/>
      <c r="G666" s="5"/>
      <c r="H666" s="5"/>
      <c r="I666" s="5"/>
    </row>
    <row r="667">
      <c r="A667" s="1359"/>
      <c r="B667" s="853"/>
      <c r="C667" s="5"/>
      <c r="D667" s="5"/>
      <c r="E667" s="5"/>
      <c r="F667" s="5"/>
      <c r="G667" s="5"/>
      <c r="H667" s="5"/>
      <c r="I667" s="5"/>
    </row>
    <row r="668">
      <c r="A668" s="1359"/>
      <c r="B668" s="853"/>
      <c r="C668" s="5"/>
      <c r="D668" s="5"/>
      <c r="E668" s="5"/>
      <c r="F668" s="5"/>
      <c r="G668" s="5"/>
      <c r="H668" s="5"/>
      <c r="I668" s="5"/>
    </row>
    <row r="669">
      <c r="A669" s="1359"/>
      <c r="B669" s="853"/>
      <c r="C669" s="5"/>
      <c r="D669" s="5"/>
      <c r="E669" s="5"/>
      <c r="F669" s="5"/>
      <c r="G669" s="5"/>
      <c r="H669" s="5"/>
      <c r="I669" s="5"/>
    </row>
    <row r="670">
      <c r="A670" s="1359"/>
      <c r="B670" s="853"/>
      <c r="C670" s="5"/>
      <c r="D670" s="5"/>
      <c r="E670" s="5"/>
      <c r="F670" s="5"/>
      <c r="G670" s="5"/>
      <c r="H670" s="5"/>
      <c r="I670" s="5"/>
    </row>
    <row r="671">
      <c r="A671" s="1359"/>
      <c r="B671" s="853"/>
      <c r="C671" s="5"/>
      <c r="D671" s="5"/>
      <c r="E671" s="5"/>
      <c r="F671" s="5"/>
      <c r="G671" s="5"/>
      <c r="H671" s="5"/>
      <c r="I671" s="5"/>
    </row>
    <row r="672">
      <c r="A672" s="1359"/>
      <c r="B672" s="853"/>
      <c r="C672" s="5"/>
      <c r="D672" s="5"/>
      <c r="E672" s="5"/>
      <c r="F672" s="5"/>
      <c r="G672" s="5"/>
      <c r="H672" s="5"/>
      <c r="I672" s="5"/>
    </row>
    <row r="673">
      <c r="A673" s="1359"/>
      <c r="B673" s="853"/>
      <c r="C673" s="5"/>
      <c r="D673" s="5"/>
      <c r="E673" s="5"/>
      <c r="F673" s="5"/>
      <c r="G673" s="5"/>
      <c r="H673" s="5"/>
      <c r="I673" s="5"/>
    </row>
    <row r="674">
      <c r="A674" s="1359"/>
      <c r="B674" s="853"/>
      <c r="C674" s="5"/>
      <c r="D674" s="5"/>
      <c r="E674" s="5"/>
      <c r="F674" s="5"/>
      <c r="G674" s="5"/>
      <c r="H674" s="5"/>
      <c r="I674" s="5"/>
    </row>
    <row r="675">
      <c r="A675" s="1359"/>
      <c r="B675" s="853"/>
      <c r="C675" s="5"/>
      <c r="D675" s="5"/>
      <c r="E675" s="5"/>
      <c r="F675" s="5"/>
      <c r="G675" s="5"/>
      <c r="H675" s="5"/>
      <c r="I675" s="5"/>
    </row>
    <row r="676">
      <c r="A676" s="1359"/>
      <c r="B676" s="853"/>
      <c r="C676" s="5"/>
      <c r="D676" s="5"/>
      <c r="E676" s="5"/>
      <c r="F676" s="5"/>
      <c r="G676" s="5"/>
      <c r="H676" s="5"/>
      <c r="I676" s="5"/>
    </row>
    <row r="677">
      <c r="A677" s="1359"/>
      <c r="B677" s="853"/>
      <c r="C677" s="5"/>
      <c r="D677" s="5"/>
      <c r="E677" s="5"/>
      <c r="F677" s="5"/>
      <c r="G677" s="5"/>
      <c r="H677" s="5"/>
      <c r="I677" s="5"/>
    </row>
    <row r="678">
      <c r="A678" s="1359"/>
      <c r="B678" s="853"/>
      <c r="C678" s="5"/>
      <c r="D678" s="5"/>
      <c r="E678" s="5"/>
      <c r="F678" s="5"/>
      <c r="G678" s="5"/>
      <c r="H678" s="5"/>
      <c r="I678" s="5"/>
    </row>
    <row r="679">
      <c r="A679" s="1359"/>
      <c r="B679" s="853"/>
      <c r="C679" s="5"/>
      <c r="D679" s="5"/>
      <c r="E679" s="5"/>
      <c r="F679" s="5"/>
      <c r="G679" s="5"/>
      <c r="H679" s="5"/>
      <c r="I679" s="5"/>
    </row>
    <row r="680">
      <c r="A680" s="1359"/>
      <c r="B680" s="853"/>
      <c r="C680" s="5"/>
      <c r="D680" s="5"/>
      <c r="E680" s="5"/>
      <c r="F680" s="5"/>
      <c r="G680" s="5"/>
      <c r="H680" s="5"/>
      <c r="I680" s="5"/>
    </row>
    <row r="681">
      <c r="A681" s="1359"/>
      <c r="B681" s="853"/>
      <c r="C681" s="5"/>
      <c r="D681" s="5"/>
      <c r="E681" s="5"/>
      <c r="F681" s="5"/>
      <c r="G681" s="5"/>
      <c r="H681" s="5"/>
      <c r="I681" s="5"/>
    </row>
    <row r="682">
      <c r="A682" s="1359"/>
      <c r="B682" s="853"/>
      <c r="C682" s="5"/>
      <c r="D682" s="5"/>
      <c r="E682" s="5"/>
      <c r="F682" s="5"/>
      <c r="G682" s="5"/>
      <c r="H682" s="5"/>
      <c r="I682" s="5"/>
    </row>
    <row r="683">
      <c r="A683" s="1359"/>
      <c r="B683" s="853"/>
      <c r="C683" s="5"/>
      <c r="D683" s="5"/>
      <c r="E683" s="5"/>
      <c r="F683" s="5"/>
      <c r="G683" s="5"/>
      <c r="H683" s="5"/>
      <c r="I683" s="5"/>
    </row>
    <row r="684">
      <c r="A684" s="1359"/>
      <c r="B684" s="853"/>
      <c r="C684" s="5"/>
      <c r="D684" s="5"/>
      <c r="E684" s="5"/>
      <c r="F684" s="5"/>
      <c r="G684" s="5"/>
      <c r="H684" s="5"/>
      <c r="I684" s="5"/>
    </row>
    <row r="685">
      <c r="A685" s="1359"/>
      <c r="B685" s="853"/>
      <c r="C685" s="5"/>
      <c r="D685" s="5"/>
      <c r="E685" s="5"/>
      <c r="F685" s="5"/>
      <c r="G685" s="5"/>
      <c r="H685" s="5"/>
      <c r="I685" s="5"/>
    </row>
    <row r="686">
      <c r="A686" s="1359"/>
      <c r="B686" s="853"/>
      <c r="C686" s="5"/>
      <c r="D686" s="5"/>
      <c r="E686" s="5"/>
      <c r="F686" s="5"/>
      <c r="G686" s="5"/>
      <c r="H686" s="5"/>
      <c r="I686" s="5"/>
    </row>
    <row r="687">
      <c r="A687" s="1359"/>
      <c r="B687" s="853"/>
      <c r="C687" s="5"/>
      <c r="D687" s="5"/>
      <c r="E687" s="5"/>
      <c r="F687" s="5"/>
      <c r="G687" s="5"/>
      <c r="H687" s="5"/>
      <c r="I687" s="5"/>
    </row>
    <row r="688">
      <c r="A688" s="1359"/>
      <c r="B688" s="853"/>
      <c r="C688" s="5"/>
      <c r="D688" s="5"/>
      <c r="E688" s="5"/>
      <c r="F688" s="5"/>
      <c r="G688" s="5"/>
      <c r="H688" s="5"/>
      <c r="I688" s="5"/>
    </row>
    <row r="689">
      <c r="A689" s="1359"/>
      <c r="B689" s="853"/>
      <c r="C689" s="5"/>
      <c r="D689" s="5"/>
      <c r="E689" s="5"/>
      <c r="F689" s="5"/>
      <c r="G689" s="5"/>
      <c r="H689" s="5"/>
      <c r="I689" s="5"/>
    </row>
    <row r="690">
      <c r="A690" s="1359"/>
      <c r="B690" s="853"/>
      <c r="C690" s="5"/>
      <c r="D690" s="5"/>
      <c r="E690" s="5"/>
      <c r="F690" s="5"/>
      <c r="G690" s="5"/>
      <c r="H690" s="5"/>
      <c r="I690" s="5"/>
    </row>
    <row r="691">
      <c r="A691" s="1359"/>
      <c r="B691" s="853"/>
      <c r="C691" s="5"/>
      <c r="D691" s="5"/>
      <c r="E691" s="5"/>
      <c r="F691" s="5"/>
      <c r="G691" s="5"/>
      <c r="H691" s="5"/>
      <c r="I691" s="5"/>
    </row>
    <row r="692">
      <c r="A692" s="1359"/>
      <c r="B692" s="853"/>
      <c r="C692" s="5"/>
      <c r="D692" s="5"/>
      <c r="E692" s="5"/>
      <c r="F692" s="5"/>
      <c r="G692" s="5"/>
      <c r="H692" s="5"/>
      <c r="I692" s="5"/>
    </row>
    <row r="693">
      <c r="A693" s="1359"/>
      <c r="B693" s="853"/>
      <c r="C693" s="5"/>
      <c r="D693" s="5"/>
      <c r="E693" s="5"/>
      <c r="F693" s="5"/>
      <c r="G693" s="5"/>
      <c r="H693" s="5"/>
      <c r="I693" s="5"/>
    </row>
    <row r="694">
      <c r="A694" s="1359"/>
      <c r="B694" s="853"/>
      <c r="C694" s="5"/>
      <c r="D694" s="5"/>
      <c r="E694" s="5"/>
      <c r="F694" s="5"/>
      <c r="G694" s="5"/>
      <c r="H694" s="5"/>
      <c r="I694" s="5"/>
    </row>
    <row r="695">
      <c r="A695" s="1359"/>
      <c r="B695" s="853"/>
      <c r="C695" s="5"/>
      <c r="D695" s="5"/>
      <c r="E695" s="5"/>
      <c r="F695" s="5"/>
      <c r="G695" s="5"/>
      <c r="H695" s="5"/>
      <c r="I695" s="5"/>
    </row>
    <row r="696">
      <c r="A696" s="1359"/>
      <c r="B696" s="853"/>
      <c r="C696" s="5"/>
      <c r="D696" s="5"/>
      <c r="E696" s="5"/>
      <c r="F696" s="5"/>
      <c r="G696" s="5"/>
      <c r="H696" s="5"/>
      <c r="I696" s="5"/>
    </row>
    <row r="697">
      <c r="A697" s="1359"/>
      <c r="B697" s="853"/>
      <c r="C697" s="5"/>
      <c r="D697" s="5"/>
      <c r="E697" s="5"/>
      <c r="F697" s="5"/>
      <c r="G697" s="5"/>
      <c r="H697" s="5"/>
      <c r="I697" s="5"/>
    </row>
    <row r="698">
      <c r="A698" s="1359"/>
      <c r="B698" s="853"/>
      <c r="C698" s="5"/>
      <c r="D698" s="5"/>
      <c r="E698" s="5"/>
      <c r="F698" s="5"/>
      <c r="G698" s="5"/>
      <c r="H698" s="5"/>
      <c r="I698" s="5"/>
    </row>
    <row r="699">
      <c r="A699" s="1359"/>
      <c r="B699" s="853"/>
      <c r="C699" s="5"/>
      <c r="D699" s="5"/>
      <c r="E699" s="5"/>
      <c r="F699" s="5"/>
      <c r="G699" s="5"/>
      <c r="H699" s="5"/>
      <c r="I699" s="5"/>
    </row>
    <row r="700">
      <c r="A700" s="1359"/>
      <c r="B700" s="853"/>
      <c r="C700" s="5"/>
      <c r="D700" s="5"/>
      <c r="E700" s="5"/>
      <c r="F700" s="5"/>
      <c r="G700" s="5"/>
      <c r="H700" s="5"/>
      <c r="I700" s="5"/>
    </row>
    <row r="701">
      <c r="A701" s="1359"/>
      <c r="B701" s="853"/>
      <c r="C701" s="5"/>
      <c r="D701" s="5"/>
      <c r="E701" s="5"/>
      <c r="F701" s="5"/>
      <c r="G701" s="5"/>
      <c r="H701" s="5"/>
      <c r="I701" s="5"/>
    </row>
    <row r="702">
      <c r="A702" s="1359"/>
      <c r="B702" s="853"/>
      <c r="C702" s="5"/>
      <c r="D702" s="5"/>
      <c r="E702" s="5"/>
      <c r="F702" s="5"/>
      <c r="G702" s="5"/>
      <c r="H702" s="5"/>
      <c r="I702" s="5"/>
    </row>
    <row r="703">
      <c r="A703" s="1359"/>
      <c r="B703" s="853"/>
      <c r="C703" s="5"/>
      <c r="D703" s="5"/>
      <c r="E703" s="5"/>
      <c r="F703" s="5"/>
      <c r="G703" s="5"/>
      <c r="H703" s="5"/>
      <c r="I703" s="5"/>
    </row>
    <row r="704">
      <c r="A704" s="1359"/>
      <c r="B704" s="853"/>
      <c r="C704" s="5"/>
      <c r="D704" s="5"/>
      <c r="E704" s="5"/>
      <c r="F704" s="5"/>
      <c r="G704" s="5"/>
      <c r="H704" s="5"/>
      <c r="I704" s="5"/>
    </row>
    <row r="705">
      <c r="A705" s="1359"/>
      <c r="B705" s="853"/>
      <c r="C705" s="5"/>
      <c r="D705" s="5"/>
      <c r="E705" s="5"/>
      <c r="F705" s="5"/>
      <c r="G705" s="5"/>
      <c r="H705" s="5"/>
      <c r="I705" s="5"/>
    </row>
    <row r="706">
      <c r="A706" s="1359"/>
      <c r="B706" s="853"/>
      <c r="C706" s="5"/>
      <c r="D706" s="5"/>
      <c r="E706" s="5"/>
      <c r="F706" s="5"/>
      <c r="G706" s="5"/>
      <c r="H706" s="5"/>
      <c r="I706" s="5"/>
    </row>
    <row r="707">
      <c r="A707" s="1359"/>
      <c r="B707" s="853"/>
      <c r="C707" s="5"/>
      <c r="D707" s="5"/>
      <c r="E707" s="5"/>
      <c r="F707" s="5"/>
      <c r="G707" s="5"/>
      <c r="H707" s="5"/>
      <c r="I707" s="5"/>
    </row>
    <row r="708">
      <c r="A708" s="1359"/>
      <c r="B708" s="853"/>
      <c r="C708" s="5"/>
      <c r="D708" s="5"/>
      <c r="E708" s="5"/>
      <c r="F708" s="5"/>
      <c r="G708" s="5"/>
      <c r="H708" s="5"/>
      <c r="I708" s="5"/>
    </row>
    <row r="709">
      <c r="A709" s="1359"/>
      <c r="B709" s="853"/>
      <c r="C709" s="5"/>
      <c r="D709" s="5"/>
      <c r="E709" s="5"/>
      <c r="F709" s="5"/>
      <c r="G709" s="5"/>
      <c r="H709" s="5"/>
      <c r="I709" s="5"/>
    </row>
    <row r="710">
      <c r="A710" s="1359"/>
      <c r="B710" s="853"/>
      <c r="C710" s="5"/>
      <c r="D710" s="5"/>
      <c r="E710" s="5"/>
      <c r="F710" s="5"/>
      <c r="G710" s="5"/>
      <c r="H710" s="5"/>
      <c r="I710" s="5"/>
    </row>
    <row r="711">
      <c r="A711" s="1359"/>
      <c r="B711" s="853"/>
      <c r="C711" s="5"/>
      <c r="D711" s="5"/>
      <c r="E711" s="5"/>
      <c r="F711" s="5"/>
      <c r="G711" s="5"/>
      <c r="H711" s="5"/>
      <c r="I711" s="5"/>
    </row>
    <row r="712">
      <c r="A712" s="1359"/>
      <c r="B712" s="853"/>
      <c r="C712" s="5"/>
      <c r="D712" s="5"/>
      <c r="E712" s="5"/>
      <c r="F712" s="5"/>
      <c r="G712" s="5"/>
      <c r="H712" s="5"/>
      <c r="I712" s="5"/>
    </row>
    <row r="713">
      <c r="A713" s="1359"/>
      <c r="B713" s="853"/>
      <c r="C713" s="5"/>
      <c r="D713" s="5"/>
      <c r="E713" s="5"/>
      <c r="F713" s="5"/>
      <c r="G713" s="5"/>
      <c r="H713" s="5"/>
      <c r="I713" s="5"/>
    </row>
    <row r="714">
      <c r="A714" s="1359"/>
      <c r="B714" s="853"/>
      <c r="C714" s="5"/>
      <c r="D714" s="5"/>
      <c r="E714" s="5"/>
      <c r="F714" s="5"/>
      <c r="G714" s="5"/>
      <c r="H714" s="5"/>
      <c r="I714" s="5"/>
    </row>
    <row r="715">
      <c r="A715" s="1359"/>
      <c r="B715" s="853"/>
      <c r="C715" s="5"/>
      <c r="D715" s="5"/>
      <c r="E715" s="5"/>
      <c r="F715" s="5"/>
      <c r="G715" s="5"/>
      <c r="H715" s="5"/>
      <c r="I715" s="5"/>
    </row>
    <row r="716">
      <c r="A716" s="1359"/>
      <c r="B716" s="853"/>
      <c r="C716" s="5"/>
      <c r="D716" s="5"/>
      <c r="E716" s="5"/>
      <c r="F716" s="5"/>
      <c r="G716" s="5"/>
      <c r="H716" s="5"/>
      <c r="I716" s="5"/>
    </row>
    <row r="717">
      <c r="A717" s="1359"/>
      <c r="B717" s="853"/>
      <c r="C717" s="5"/>
      <c r="D717" s="5"/>
      <c r="E717" s="5"/>
      <c r="F717" s="5"/>
      <c r="G717" s="5"/>
      <c r="H717" s="5"/>
      <c r="I717" s="5"/>
    </row>
    <row r="718">
      <c r="A718" s="1359"/>
      <c r="B718" s="853"/>
      <c r="C718" s="5"/>
      <c r="D718" s="5"/>
      <c r="E718" s="5"/>
      <c r="F718" s="5"/>
      <c r="G718" s="5"/>
      <c r="H718" s="5"/>
      <c r="I718" s="5"/>
    </row>
    <row r="719">
      <c r="A719" s="1359"/>
      <c r="B719" s="853"/>
      <c r="C719" s="5"/>
      <c r="D719" s="5"/>
      <c r="E719" s="5"/>
      <c r="F719" s="5"/>
      <c r="G719" s="5"/>
      <c r="H719" s="5"/>
      <c r="I719" s="5"/>
    </row>
    <row r="720">
      <c r="A720" s="1359"/>
      <c r="B720" s="853"/>
      <c r="C720" s="5"/>
      <c r="D720" s="5"/>
      <c r="E720" s="5"/>
      <c r="F720" s="5"/>
      <c r="G720" s="5"/>
      <c r="H720" s="5"/>
      <c r="I720" s="5"/>
    </row>
    <row r="721">
      <c r="A721" s="1359"/>
      <c r="B721" s="853"/>
      <c r="C721" s="5"/>
      <c r="D721" s="5"/>
      <c r="E721" s="5"/>
      <c r="F721" s="5"/>
      <c r="G721" s="5"/>
      <c r="H721" s="5"/>
      <c r="I721" s="5"/>
    </row>
    <row r="722">
      <c r="A722" s="1359"/>
      <c r="B722" s="853"/>
      <c r="C722" s="5"/>
      <c r="D722" s="5"/>
      <c r="E722" s="5"/>
      <c r="F722" s="5"/>
      <c r="G722" s="5"/>
      <c r="H722" s="5"/>
      <c r="I722" s="5"/>
    </row>
    <row r="723">
      <c r="A723" s="1359"/>
      <c r="B723" s="853"/>
      <c r="C723" s="5"/>
      <c r="D723" s="5"/>
      <c r="E723" s="5"/>
      <c r="F723" s="5"/>
      <c r="G723" s="5"/>
      <c r="H723" s="5"/>
      <c r="I723" s="5"/>
    </row>
    <row r="724">
      <c r="A724" s="1359"/>
      <c r="B724" s="853"/>
      <c r="C724" s="5"/>
      <c r="D724" s="5"/>
      <c r="E724" s="5"/>
      <c r="F724" s="5"/>
      <c r="G724" s="5"/>
      <c r="H724" s="5"/>
      <c r="I724" s="5"/>
    </row>
    <row r="725">
      <c r="A725" s="1359"/>
      <c r="B725" s="853"/>
      <c r="C725" s="5"/>
      <c r="D725" s="5"/>
      <c r="E725" s="5"/>
      <c r="F725" s="5"/>
      <c r="G725" s="5"/>
      <c r="H725" s="5"/>
      <c r="I725" s="5"/>
    </row>
    <row r="726">
      <c r="A726" s="1359"/>
      <c r="B726" s="853"/>
      <c r="C726" s="5"/>
      <c r="D726" s="5"/>
      <c r="E726" s="5"/>
      <c r="F726" s="5"/>
      <c r="G726" s="5"/>
      <c r="H726" s="5"/>
      <c r="I726" s="5"/>
    </row>
    <row r="727">
      <c r="A727" s="1359"/>
      <c r="B727" s="853"/>
      <c r="C727" s="5"/>
      <c r="D727" s="5"/>
      <c r="E727" s="5"/>
      <c r="F727" s="5"/>
      <c r="G727" s="5"/>
      <c r="H727" s="5"/>
      <c r="I727" s="5"/>
    </row>
    <row r="728">
      <c r="A728" s="1359"/>
      <c r="B728" s="853"/>
      <c r="C728" s="5"/>
      <c r="D728" s="5"/>
      <c r="E728" s="5"/>
      <c r="F728" s="5"/>
      <c r="G728" s="5"/>
      <c r="H728" s="5"/>
      <c r="I728" s="5"/>
    </row>
    <row r="729">
      <c r="A729" s="1359"/>
      <c r="B729" s="853"/>
      <c r="C729" s="5"/>
      <c r="D729" s="5"/>
      <c r="E729" s="5"/>
      <c r="F729" s="5"/>
      <c r="G729" s="5"/>
      <c r="H729" s="5"/>
      <c r="I729" s="5"/>
    </row>
    <row r="730">
      <c r="A730" s="1359"/>
      <c r="B730" s="853"/>
      <c r="C730" s="5"/>
      <c r="D730" s="5"/>
      <c r="E730" s="5"/>
      <c r="F730" s="5"/>
      <c r="G730" s="5"/>
      <c r="H730" s="5"/>
      <c r="I730" s="5"/>
    </row>
    <row r="731">
      <c r="A731" s="1359"/>
      <c r="B731" s="853"/>
      <c r="C731" s="5"/>
      <c r="D731" s="5"/>
      <c r="E731" s="5"/>
      <c r="F731" s="5"/>
      <c r="G731" s="5"/>
      <c r="H731" s="5"/>
      <c r="I731" s="5"/>
    </row>
    <row r="732">
      <c r="A732" s="1359"/>
      <c r="B732" s="853"/>
      <c r="C732" s="5"/>
      <c r="D732" s="5"/>
      <c r="E732" s="5"/>
      <c r="F732" s="5"/>
      <c r="G732" s="5"/>
      <c r="H732" s="5"/>
      <c r="I732" s="5"/>
    </row>
    <row r="733">
      <c r="A733" s="1359"/>
      <c r="B733" s="853"/>
      <c r="C733" s="5"/>
      <c r="D733" s="5"/>
      <c r="E733" s="5"/>
      <c r="F733" s="5"/>
      <c r="G733" s="5"/>
      <c r="H733" s="5"/>
      <c r="I733" s="5"/>
    </row>
    <row r="734">
      <c r="A734" s="1359"/>
      <c r="B734" s="853"/>
      <c r="C734" s="5"/>
      <c r="D734" s="5"/>
      <c r="E734" s="5"/>
      <c r="F734" s="5"/>
      <c r="G734" s="5"/>
      <c r="H734" s="5"/>
      <c r="I734" s="5"/>
    </row>
    <row r="735">
      <c r="A735" s="1359"/>
      <c r="B735" s="853"/>
      <c r="C735" s="5"/>
      <c r="D735" s="5"/>
      <c r="E735" s="5"/>
      <c r="F735" s="5"/>
      <c r="G735" s="5"/>
      <c r="H735" s="5"/>
      <c r="I735" s="5"/>
    </row>
    <row r="736">
      <c r="A736" s="1359"/>
      <c r="B736" s="853"/>
      <c r="C736" s="5"/>
      <c r="D736" s="5"/>
      <c r="E736" s="5"/>
      <c r="F736" s="5"/>
      <c r="G736" s="5"/>
      <c r="H736" s="5"/>
      <c r="I736" s="5"/>
    </row>
    <row r="737">
      <c r="A737" s="1359"/>
      <c r="B737" s="853"/>
      <c r="C737" s="5"/>
      <c r="D737" s="5"/>
      <c r="E737" s="5"/>
      <c r="F737" s="5"/>
      <c r="G737" s="5"/>
      <c r="H737" s="5"/>
      <c r="I737" s="5"/>
    </row>
    <row r="738">
      <c r="A738" s="1359"/>
      <c r="B738" s="853"/>
      <c r="C738" s="5"/>
      <c r="D738" s="5"/>
      <c r="E738" s="5"/>
      <c r="F738" s="5"/>
      <c r="G738" s="5"/>
      <c r="H738" s="5"/>
      <c r="I738" s="5"/>
    </row>
    <row r="739">
      <c r="A739" s="1359"/>
      <c r="B739" s="853"/>
      <c r="C739" s="5"/>
      <c r="D739" s="5"/>
      <c r="E739" s="5"/>
      <c r="F739" s="5"/>
      <c r="G739" s="5"/>
      <c r="H739" s="5"/>
      <c r="I739" s="5"/>
    </row>
    <row r="740">
      <c r="A740" s="1359"/>
      <c r="B740" s="853"/>
      <c r="C740" s="5"/>
      <c r="D740" s="5"/>
      <c r="E740" s="5"/>
      <c r="F740" s="5"/>
      <c r="G740" s="5"/>
      <c r="H740" s="5"/>
      <c r="I740" s="5"/>
    </row>
    <row r="741">
      <c r="A741" s="1359"/>
      <c r="B741" s="853"/>
      <c r="C741" s="5"/>
      <c r="D741" s="5"/>
      <c r="E741" s="5"/>
      <c r="F741" s="5"/>
      <c r="G741" s="5"/>
      <c r="H741" s="5"/>
      <c r="I741" s="5"/>
    </row>
    <row r="742">
      <c r="A742" s="1359"/>
      <c r="B742" s="853"/>
      <c r="C742" s="5"/>
      <c r="D742" s="5"/>
      <c r="E742" s="5"/>
      <c r="F742" s="5"/>
      <c r="G742" s="5"/>
      <c r="H742" s="5"/>
      <c r="I742" s="5"/>
    </row>
    <row r="743">
      <c r="A743" s="1359"/>
      <c r="B743" s="853"/>
      <c r="C743" s="5"/>
      <c r="D743" s="5"/>
      <c r="E743" s="5"/>
      <c r="F743" s="5"/>
      <c r="G743" s="5"/>
      <c r="H743" s="5"/>
      <c r="I743" s="5"/>
    </row>
    <row r="744">
      <c r="A744" s="1359"/>
      <c r="B744" s="853"/>
      <c r="C744" s="5"/>
      <c r="D744" s="5"/>
      <c r="E744" s="5"/>
      <c r="F744" s="5"/>
      <c r="G744" s="5"/>
      <c r="H744" s="5"/>
      <c r="I744" s="5"/>
    </row>
    <row r="745">
      <c r="A745" s="1359"/>
      <c r="B745" s="853"/>
      <c r="C745" s="5"/>
      <c r="D745" s="5"/>
      <c r="E745" s="5"/>
      <c r="F745" s="5"/>
      <c r="G745" s="5"/>
      <c r="H745" s="5"/>
      <c r="I745" s="5"/>
    </row>
    <row r="746">
      <c r="A746" s="1359"/>
      <c r="B746" s="853"/>
      <c r="C746" s="5"/>
      <c r="D746" s="5"/>
      <c r="E746" s="5"/>
      <c r="F746" s="5"/>
      <c r="G746" s="5"/>
      <c r="H746" s="5"/>
      <c r="I746" s="5"/>
    </row>
    <row r="747">
      <c r="A747" s="1359"/>
      <c r="B747" s="853"/>
      <c r="C747" s="5"/>
      <c r="D747" s="5"/>
      <c r="E747" s="5"/>
      <c r="F747" s="5"/>
      <c r="G747" s="5"/>
      <c r="H747" s="5"/>
      <c r="I747" s="5"/>
    </row>
    <row r="748">
      <c r="A748" s="1359"/>
      <c r="B748" s="853"/>
      <c r="C748" s="5"/>
      <c r="D748" s="5"/>
      <c r="E748" s="5"/>
      <c r="F748" s="5"/>
      <c r="G748" s="5"/>
      <c r="H748" s="5"/>
      <c r="I748" s="5"/>
    </row>
    <row r="749">
      <c r="A749" s="1359"/>
      <c r="B749" s="853"/>
      <c r="C749" s="5"/>
      <c r="D749" s="5"/>
      <c r="E749" s="5"/>
      <c r="F749" s="5"/>
      <c r="G749" s="5"/>
      <c r="H749" s="5"/>
      <c r="I749" s="5"/>
    </row>
    <row r="750">
      <c r="A750" s="1359"/>
      <c r="B750" s="853"/>
      <c r="C750" s="5"/>
      <c r="D750" s="5"/>
      <c r="E750" s="5"/>
      <c r="F750" s="5"/>
      <c r="G750" s="5"/>
      <c r="H750" s="5"/>
      <c r="I750" s="5"/>
    </row>
    <row r="751">
      <c r="A751" s="1359"/>
      <c r="B751" s="853"/>
      <c r="C751" s="5"/>
      <c r="D751" s="5"/>
      <c r="E751" s="5"/>
      <c r="F751" s="5"/>
      <c r="G751" s="5"/>
      <c r="H751" s="5"/>
      <c r="I751" s="5"/>
    </row>
    <row r="752">
      <c r="A752" s="1359"/>
      <c r="B752" s="853"/>
      <c r="C752" s="5"/>
      <c r="D752" s="5"/>
      <c r="E752" s="5"/>
      <c r="F752" s="5"/>
      <c r="G752" s="5"/>
      <c r="H752" s="5"/>
      <c r="I752" s="5"/>
    </row>
    <row r="753">
      <c r="A753" s="1359"/>
      <c r="B753" s="853"/>
      <c r="C753" s="5"/>
      <c r="D753" s="5"/>
      <c r="E753" s="5"/>
      <c r="F753" s="5"/>
      <c r="G753" s="5"/>
      <c r="H753" s="5"/>
      <c r="I753" s="5"/>
    </row>
    <row r="754">
      <c r="A754" s="1359"/>
      <c r="B754" s="853"/>
      <c r="C754" s="5"/>
      <c r="D754" s="5"/>
      <c r="E754" s="5"/>
      <c r="F754" s="5"/>
      <c r="G754" s="5"/>
      <c r="H754" s="5"/>
      <c r="I754" s="5"/>
    </row>
    <row r="755">
      <c r="A755" s="1359"/>
      <c r="B755" s="853"/>
      <c r="C755" s="5"/>
      <c r="D755" s="5"/>
      <c r="E755" s="5"/>
      <c r="F755" s="5"/>
      <c r="G755" s="5"/>
      <c r="H755" s="5"/>
      <c r="I755" s="5"/>
    </row>
    <row r="756">
      <c r="A756" s="1359"/>
      <c r="B756" s="853"/>
      <c r="C756" s="5"/>
      <c r="D756" s="5"/>
      <c r="E756" s="5"/>
      <c r="F756" s="5"/>
      <c r="G756" s="5"/>
      <c r="H756" s="5"/>
      <c r="I756" s="5"/>
    </row>
    <row r="757">
      <c r="A757" s="1359"/>
      <c r="B757" s="853"/>
      <c r="C757" s="5"/>
      <c r="D757" s="5"/>
      <c r="E757" s="5"/>
      <c r="F757" s="5"/>
      <c r="G757" s="5"/>
      <c r="H757" s="5"/>
      <c r="I757" s="5"/>
    </row>
    <row r="758">
      <c r="A758" s="1359"/>
      <c r="B758" s="853"/>
      <c r="C758" s="5"/>
      <c r="D758" s="5"/>
      <c r="E758" s="5"/>
      <c r="F758" s="5"/>
      <c r="G758" s="5"/>
      <c r="H758" s="5"/>
      <c r="I758" s="5"/>
    </row>
    <row r="759">
      <c r="A759" s="1359"/>
      <c r="B759" s="853"/>
      <c r="C759" s="5"/>
      <c r="D759" s="5"/>
      <c r="E759" s="5"/>
      <c r="F759" s="5"/>
      <c r="G759" s="5"/>
      <c r="H759" s="5"/>
      <c r="I759" s="5"/>
    </row>
    <row r="760">
      <c r="A760" s="1359"/>
      <c r="B760" s="853"/>
      <c r="C760" s="5"/>
      <c r="D760" s="5"/>
      <c r="E760" s="5"/>
      <c r="F760" s="5"/>
      <c r="G760" s="5"/>
      <c r="H760" s="5"/>
      <c r="I760" s="5"/>
    </row>
    <row r="761">
      <c r="A761" s="1359"/>
      <c r="B761" s="853"/>
      <c r="C761" s="5"/>
      <c r="D761" s="5"/>
      <c r="E761" s="5"/>
      <c r="F761" s="5"/>
      <c r="G761" s="5"/>
      <c r="H761" s="5"/>
      <c r="I761" s="5"/>
    </row>
    <row r="762">
      <c r="A762" s="1359"/>
      <c r="B762" s="853"/>
      <c r="C762" s="5"/>
      <c r="D762" s="5"/>
      <c r="E762" s="5"/>
      <c r="F762" s="5"/>
      <c r="G762" s="5"/>
      <c r="H762" s="5"/>
      <c r="I762" s="5"/>
    </row>
    <row r="763">
      <c r="A763" s="1359"/>
      <c r="B763" s="853"/>
      <c r="C763" s="5"/>
      <c r="D763" s="5"/>
      <c r="E763" s="5"/>
      <c r="F763" s="5"/>
      <c r="G763" s="5"/>
      <c r="H763" s="5"/>
      <c r="I763" s="5"/>
    </row>
    <row r="764">
      <c r="A764" s="1359"/>
      <c r="B764" s="853"/>
      <c r="C764" s="5"/>
      <c r="D764" s="5"/>
      <c r="E764" s="5"/>
      <c r="F764" s="5"/>
      <c r="G764" s="5"/>
      <c r="H764" s="5"/>
      <c r="I764" s="5"/>
    </row>
    <row r="765">
      <c r="A765" s="1359"/>
      <c r="B765" s="853"/>
      <c r="C765" s="5"/>
      <c r="D765" s="5"/>
      <c r="E765" s="5"/>
      <c r="F765" s="5"/>
      <c r="G765" s="5"/>
      <c r="H765" s="5"/>
      <c r="I765" s="5"/>
    </row>
    <row r="766">
      <c r="A766" s="1359"/>
      <c r="B766" s="853"/>
      <c r="C766" s="5"/>
      <c r="D766" s="5"/>
      <c r="E766" s="5"/>
      <c r="F766" s="5"/>
      <c r="G766" s="5"/>
      <c r="H766" s="5"/>
      <c r="I766" s="5"/>
    </row>
    <row r="767">
      <c r="A767" s="1359"/>
      <c r="B767" s="853"/>
      <c r="C767" s="5"/>
      <c r="D767" s="5"/>
      <c r="E767" s="5"/>
      <c r="F767" s="5"/>
      <c r="G767" s="5"/>
      <c r="H767" s="5"/>
      <c r="I767" s="5"/>
    </row>
    <row r="768">
      <c r="A768" s="1359"/>
      <c r="B768" s="853"/>
      <c r="C768" s="5"/>
      <c r="D768" s="5"/>
      <c r="E768" s="5"/>
      <c r="F768" s="5"/>
      <c r="G768" s="5"/>
      <c r="H768" s="5"/>
      <c r="I768" s="5"/>
    </row>
    <row r="769">
      <c r="A769" s="1359"/>
      <c r="B769" s="853"/>
      <c r="C769" s="5"/>
      <c r="D769" s="5"/>
      <c r="E769" s="5"/>
      <c r="F769" s="5"/>
      <c r="G769" s="5"/>
      <c r="H769" s="5"/>
      <c r="I769" s="5"/>
    </row>
    <row r="770">
      <c r="A770" s="1359"/>
      <c r="B770" s="853"/>
      <c r="C770" s="5"/>
      <c r="D770" s="5"/>
      <c r="E770" s="5"/>
      <c r="F770" s="5"/>
      <c r="G770" s="5"/>
      <c r="H770" s="5"/>
      <c r="I770" s="5"/>
    </row>
    <row r="771">
      <c r="A771" s="1359"/>
      <c r="B771" s="853"/>
      <c r="C771" s="5"/>
      <c r="D771" s="5"/>
      <c r="E771" s="5"/>
      <c r="F771" s="5"/>
      <c r="G771" s="5"/>
      <c r="H771" s="5"/>
      <c r="I771" s="5"/>
    </row>
    <row r="772">
      <c r="A772" s="1359"/>
      <c r="B772" s="853"/>
      <c r="C772" s="5"/>
      <c r="D772" s="5"/>
      <c r="E772" s="5"/>
      <c r="F772" s="5"/>
      <c r="G772" s="5"/>
      <c r="H772" s="5"/>
      <c r="I772" s="5"/>
    </row>
    <row r="773">
      <c r="A773" s="1359"/>
      <c r="B773" s="853"/>
      <c r="C773" s="5"/>
      <c r="D773" s="5"/>
      <c r="E773" s="5"/>
      <c r="F773" s="5"/>
      <c r="G773" s="5"/>
      <c r="H773" s="5"/>
      <c r="I773" s="5"/>
    </row>
    <row r="774">
      <c r="A774" s="1359"/>
      <c r="B774" s="853"/>
      <c r="C774" s="5"/>
      <c r="D774" s="5"/>
      <c r="E774" s="5"/>
      <c r="F774" s="5"/>
      <c r="G774" s="5"/>
      <c r="H774" s="5"/>
      <c r="I774" s="5"/>
    </row>
    <row r="775">
      <c r="A775" s="1359"/>
      <c r="B775" s="853"/>
      <c r="C775" s="5"/>
      <c r="D775" s="5"/>
      <c r="E775" s="5"/>
      <c r="F775" s="5"/>
      <c r="G775" s="5"/>
      <c r="H775" s="5"/>
      <c r="I775" s="5"/>
    </row>
    <row r="776">
      <c r="A776" s="1359"/>
      <c r="B776" s="853"/>
      <c r="C776" s="5"/>
      <c r="D776" s="5"/>
      <c r="E776" s="5"/>
      <c r="F776" s="5"/>
      <c r="G776" s="5"/>
      <c r="H776" s="5"/>
      <c r="I776" s="5"/>
    </row>
    <row r="777">
      <c r="A777" s="1359"/>
      <c r="B777" s="853"/>
      <c r="C777" s="5"/>
      <c r="D777" s="5"/>
      <c r="E777" s="5"/>
      <c r="F777" s="5"/>
      <c r="G777" s="5"/>
      <c r="H777" s="5"/>
      <c r="I777" s="5"/>
    </row>
    <row r="778">
      <c r="A778" s="1359"/>
      <c r="B778" s="853"/>
      <c r="C778" s="5"/>
      <c r="D778" s="5"/>
      <c r="E778" s="5"/>
      <c r="F778" s="5"/>
      <c r="G778" s="5"/>
      <c r="H778" s="5"/>
      <c r="I778" s="5"/>
    </row>
    <row r="779">
      <c r="A779" s="1359"/>
      <c r="B779" s="853"/>
      <c r="C779" s="5"/>
      <c r="D779" s="5"/>
      <c r="E779" s="5"/>
      <c r="F779" s="5"/>
      <c r="G779" s="5"/>
      <c r="H779" s="5"/>
      <c r="I779" s="5"/>
    </row>
    <row r="780">
      <c r="A780" s="1359"/>
      <c r="B780" s="853"/>
      <c r="C780" s="5"/>
      <c r="D780" s="5"/>
      <c r="E780" s="5"/>
      <c r="F780" s="5"/>
      <c r="G780" s="5"/>
      <c r="H780" s="5"/>
      <c r="I780" s="5"/>
    </row>
    <row r="781">
      <c r="A781" s="1359"/>
      <c r="B781" s="853"/>
      <c r="C781" s="5"/>
      <c r="D781" s="5"/>
      <c r="E781" s="5"/>
      <c r="F781" s="5"/>
      <c r="G781" s="5"/>
      <c r="H781" s="5"/>
      <c r="I781" s="5"/>
    </row>
    <row r="782">
      <c r="A782" s="1359"/>
      <c r="B782" s="853"/>
      <c r="C782" s="5"/>
      <c r="D782" s="5"/>
      <c r="E782" s="5"/>
      <c r="F782" s="5"/>
      <c r="G782" s="5"/>
      <c r="H782" s="5"/>
      <c r="I782" s="5"/>
    </row>
    <row r="783">
      <c r="A783" s="1359"/>
      <c r="B783" s="853"/>
      <c r="C783" s="5"/>
      <c r="D783" s="5"/>
      <c r="E783" s="5"/>
      <c r="F783" s="5"/>
      <c r="G783" s="5"/>
      <c r="H783" s="5"/>
      <c r="I783" s="5"/>
    </row>
    <row r="784">
      <c r="A784" s="1359"/>
      <c r="B784" s="853"/>
      <c r="C784" s="5"/>
      <c r="D784" s="5"/>
      <c r="E784" s="5"/>
      <c r="F784" s="5"/>
      <c r="G784" s="5"/>
      <c r="H784" s="5"/>
      <c r="I784" s="5"/>
    </row>
    <row r="785">
      <c r="A785" s="1359"/>
      <c r="B785" s="853"/>
      <c r="C785" s="5"/>
      <c r="D785" s="5"/>
      <c r="E785" s="5"/>
      <c r="F785" s="5"/>
      <c r="G785" s="5"/>
      <c r="H785" s="5"/>
      <c r="I785" s="5"/>
    </row>
    <row r="786">
      <c r="A786" s="1359"/>
      <c r="B786" s="853"/>
      <c r="C786" s="5"/>
      <c r="D786" s="5"/>
      <c r="E786" s="5"/>
      <c r="F786" s="5"/>
      <c r="G786" s="5"/>
      <c r="H786" s="5"/>
      <c r="I786" s="5"/>
    </row>
    <row r="787">
      <c r="A787" s="1359"/>
      <c r="B787" s="853"/>
      <c r="C787" s="5"/>
      <c r="D787" s="5"/>
      <c r="E787" s="5"/>
      <c r="F787" s="5"/>
      <c r="G787" s="5"/>
      <c r="H787" s="5"/>
      <c r="I787" s="5"/>
    </row>
    <row r="788">
      <c r="A788" s="1359"/>
      <c r="B788" s="853"/>
      <c r="C788" s="5"/>
      <c r="D788" s="5"/>
      <c r="E788" s="5"/>
      <c r="F788" s="5"/>
      <c r="G788" s="5"/>
      <c r="H788" s="5"/>
      <c r="I788" s="5"/>
    </row>
    <row r="789">
      <c r="A789" s="1359"/>
      <c r="B789" s="853"/>
      <c r="C789" s="5"/>
      <c r="D789" s="5"/>
      <c r="E789" s="5"/>
      <c r="F789" s="5"/>
      <c r="G789" s="5"/>
      <c r="H789" s="5"/>
      <c r="I789" s="5"/>
    </row>
    <row r="790">
      <c r="A790" s="1359"/>
      <c r="B790" s="853"/>
      <c r="C790" s="5"/>
      <c r="D790" s="5"/>
      <c r="E790" s="5"/>
      <c r="F790" s="5"/>
      <c r="G790" s="5"/>
      <c r="H790" s="5"/>
      <c r="I790" s="5"/>
    </row>
    <row r="791">
      <c r="A791" s="1359"/>
      <c r="B791" s="853"/>
      <c r="C791" s="5"/>
      <c r="D791" s="5"/>
      <c r="E791" s="5"/>
      <c r="F791" s="5"/>
      <c r="G791" s="5"/>
      <c r="H791" s="5"/>
      <c r="I791" s="5"/>
    </row>
    <row r="792">
      <c r="A792" s="1359"/>
      <c r="B792" s="853"/>
      <c r="C792" s="5"/>
      <c r="D792" s="5"/>
      <c r="E792" s="5"/>
      <c r="F792" s="5"/>
      <c r="G792" s="5"/>
      <c r="H792" s="5"/>
      <c r="I792" s="5"/>
    </row>
    <row r="793">
      <c r="A793" s="1359"/>
      <c r="B793" s="853"/>
      <c r="C793" s="5"/>
      <c r="D793" s="5"/>
      <c r="E793" s="5"/>
      <c r="F793" s="5"/>
      <c r="G793" s="5"/>
      <c r="H793" s="5"/>
      <c r="I793" s="5"/>
    </row>
    <row r="794">
      <c r="A794" s="1359"/>
      <c r="B794" s="853"/>
      <c r="C794" s="5"/>
      <c r="D794" s="5"/>
      <c r="E794" s="5"/>
      <c r="F794" s="5"/>
      <c r="G794" s="5"/>
      <c r="H794" s="5"/>
      <c r="I794" s="5"/>
    </row>
    <row r="795">
      <c r="A795" s="1359"/>
      <c r="B795" s="853"/>
      <c r="C795" s="5"/>
      <c r="D795" s="5"/>
      <c r="E795" s="5"/>
      <c r="F795" s="5"/>
      <c r="G795" s="5"/>
      <c r="H795" s="5"/>
      <c r="I795" s="5"/>
    </row>
    <row r="796">
      <c r="A796" s="1359"/>
      <c r="B796" s="853"/>
      <c r="C796" s="5"/>
      <c r="D796" s="5"/>
      <c r="E796" s="5"/>
      <c r="F796" s="5"/>
      <c r="G796" s="5"/>
      <c r="H796" s="5"/>
      <c r="I796" s="5"/>
    </row>
    <row r="797">
      <c r="A797" s="1359"/>
      <c r="B797" s="853"/>
      <c r="C797" s="5"/>
      <c r="D797" s="5"/>
      <c r="E797" s="5"/>
      <c r="F797" s="5"/>
      <c r="G797" s="5"/>
      <c r="H797" s="5"/>
      <c r="I797" s="5"/>
    </row>
    <row r="798">
      <c r="A798" s="1359"/>
      <c r="B798" s="853"/>
      <c r="C798" s="5"/>
      <c r="D798" s="5"/>
      <c r="E798" s="5"/>
      <c r="F798" s="5"/>
      <c r="G798" s="5"/>
      <c r="H798" s="5"/>
      <c r="I798" s="5"/>
    </row>
    <row r="799">
      <c r="A799" s="1359"/>
      <c r="B799" s="853"/>
      <c r="C799" s="5"/>
      <c r="D799" s="5"/>
      <c r="E799" s="5"/>
      <c r="F799" s="5"/>
      <c r="G799" s="5"/>
      <c r="H799" s="5"/>
      <c r="I799" s="5"/>
    </row>
    <row r="800">
      <c r="A800" s="1359"/>
      <c r="B800" s="853"/>
      <c r="C800" s="5"/>
      <c r="D800" s="5"/>
      <c r="E800" s="5"/>
      <c r="F800" s="5"/>
      <c r="G800" s="5"/>
      <c r="H800" s="5"/>
      <c r="I800" s="5"/>
    </row>
    <row r="801">
      <c r="A801" s="1359"/>
      <c r="B801" s="853"/>
      <c r="C801" s="5"/>
      <c r="D801" s="5"/>
      <c r="E801" s="5"/>
      <c r="F801" s="5"/>
      <c r="G801" s="5"/>
      <c r="H801" s="5"/>
      <c r="I801" s="5"/>
    </row>
    <row r="802">
      <c r="A802" s="1359"/>
      <c r="B802" s="853"/>
      <c r="C802" s="5"/>
      <c r="D802" s="5"/>
      <c r="E802" s="5"/>
      <c r="F802" s="5"/>
      <c r="G802" s="5"/>
      <c r="H802" s="5"/>
      <c r="I802" s="5"/>
    </row>
    <row r="803">
      <c r="A803" s="1359"/>
      <c r="B803" s="853"/>
      <c r="C803" s="5"/>
      <c r="D803" s="5"/>
      <c r="E803" s="5"/>
      <c r="F803" s="5"/>
      <c r="G803" s="5"/>
      <c r="H803" s="5"/>
      <c r="I803" s="5"/>
    </row>
    <row r="804">
      <c r="A804" s="1359"/>
      <c r="B804" s="853"/>
      <c r="C804" s="5"/>
      <c r="D804" s="5"/>
      <c r="E804" s="5"/>
      <c r="F804" s="5"/>
      <c r="G804" s="5"/>
      <c r="H804" s="5"/>
      <c r="I804" s="5"/>
    </row>
    <row r="805">
      <c r="A805" s="1359"/>
      <c r="B805" s="853"/>
      <c r="C805" s="5"/>
      <c r="D805" s="5"/>
      <c r="E805" s="5"/>
      <c r="F805" s="5"/>
      <c r="G805" s="5"/>
      <c r="H805" s="5"/>
      <c r="I805" s="5"/>
    </row>
    <row r="806">
      <c r="A806" s="1359"/>
      <c r="B806" s="853"/>
      <c r="C806" s="5"/>
      <c r="D806" s="5"/>
      <c r="E806" s="5"/>
      <c r="F806" s="5"/>
      <c r="G806" s="5"/>
      <c r="H806" s="5"/>
      <c r="I806" s="5"/>
    </row>
    <row r="807">
      <c r="A807" s="1359"/>
      <c r="B807" s="853"/>
      <c r="C807" s="5"/>
      <c r="D807" s="5"/>
      <c r="E807" s="5"/>
      <c r="F807" s="5"/>
      <c r="G807" s="5"/>
      <c r="H807" s="5"/>
      <c r="I807" s="5"/>
    </row>
    <row r="808">
      <c r="A808" s="1359"/>
      <c r="B808" s="853"/>
      <c r="C808" s="5"/>
      <c r="D808" s="5"/>
      <c r="E808" s="5"/>
      <c r="F808" s="5"/>
      <c r="G808" s="5"/>
      <c r="H808" s="5"/>
      <c r="I808" s="5"/>
    </row>
    <row r="809">
      <c r="A809" s="1359"/>
      <c r="B809" s="853"/>
      <c r="C809" s="5"/>
      <c r="D809" s="5"/>
      <c r="E809" s="5"/>
      <c r="F809" s="5"/>
      <c r="G809" s="5"/>
      <c r="H809" s="5"/>
      <c r="I809" s="5"/>
    </row>
    <row r="810">
      <c r="A810" s="1359"/>
      <c r="B810" s="853"/>
      <c r="C810" s="5"/>
      <c r="D810" s="5"/>
      <c r="E810" s="5"/>
      <c r="F810" s="5"/>
      <c r="G810" s="5"/>
      <c r="H810" s="5"/>
      <c r="I810" s="5"/>
    </row>
    <row r="811">
      <c r="A811" s="1359"/>
      <c r="B811" s="853"/>
      <c r="C811" s="5"/>
      <c r="D811" s="5"/>
      <c r="E811" s="5"/>
      <c r="F811" s="5"/>
      <c r="G811" s="5"/>
      <c r="H811" s="5"/>
      <c r="I811" s="5"/>
    </row>
    <row r="812">
      <c r="A812" s="1359"/>
      <c r="B812" s="853"/>
      <c r="C812" s="5"/>
      <c r="D812" s="5"/>
      <c r="E812" s="5"/>
      <c r="F812" s="5"/>
      <c r="G812" s="5"/>
      <c r="H812" s="5"/>
      <c r="I812" s="5"/>
    </row>
    <row r="813">
      <c r="A813" s="1359"/>
      <c r="B813" s="853"/>
      <c r="C813" s="5"/>
      <c r="D813" s="5"/>
      <c r="E813" s="5"/>
      <c r="F813" s="5"/>
      <c r="G813" s="5"/>
      <c r="H813" s="5"/>
      <c r="I813" s="5"/>
    </row>
    <row r="814">
      <c r="A814" s="1359"/>
      <c r="B814" s="853"/>
      <c r="C814" s="5"/>
      <c r="D814" s="5"/>
      <c r="E814" s="5"/>
      <c r="F814" s="5"/>
      <c r="G814" s="5"/>
      <c r="H814" s="5"/>
      <c r="I814" s="5"/>
    </row>
    <row r="815">
      <c r="A815" s="1359"/>
      <c r="B815" s="853"/>
      <c r="C815" s="5"/>
      <c r="D815" s="5"/>
      <c r="E815" s="5"/>
      <c r="F815" s="5"/>
      <c r="G815" s="5"/>
      <c r="H815" s="5"/>
      <c r="I815" s="5"/>
    </row>
    <row r="816">
      <c r="A816" s="1359"/>
      <c r="B816" s="853"/>
      <c r="C816" s="5"/>
      <c r="D816" s="5"/>
      <c r="E816" s="5"/>
      <c r="F816" s="5"/>
      <c r="G816" s="5"/>
      <c r="H816" s="5"/>
      <c r="I816" s="5"/>
    </row>
    <row r="817">
      <c r="A817" s="1359"/>
      <c r="B817" s="853"/>
      <c r="C817" s="5"/>
      <c r="D817" s="5"/>
      <c r="E817" s="5"/>
      <c r="F817" s="5"/>
      <c r="G817" s="5"/>
      <c r="H817" s="5"/>
      <c r="I817" s="5"/>
    </row>
    <row r="818">
      <c r="A818" s="1359"/>
      <c r="B818" s="853"/>
      <c r="C818" s="5"/>
      <c r="D818" s="5"/>
      <c r="E818" s="5"/>
      <c r="F818" s="5"/>
      <c r="G818" s="5"/>
      <c r="H818" s="5"/>
      <c r="I818" s="5"/>
    </row>
    <row r="819">
      <c r="A819" s="1359"/>
      <c r="B819" s="853"/>
      <c r="C819" s="5"/>
      <c r="D819" s="5"/>
      <c r="E819" s="5"/>
      <c r="F819" s="5"/>
      <c r="G819" s="5"/>
      <c r="H819" s="5"/>
      <c r="I819" s="5"/>
    </row>
    <row r="820">
      <c r="A820" s="1359"/>
      <c r="B820" s="853"/>
      <c r="C820" s="5"/>
      <c r="D820" s="5"/>
      <c r="E820" s="5"/>
      <c r="F820" s="5"/>
      <c r="G820" s="5"/>
      <c r="H820" s="5"/>
      <c r="I820" s="5"/>
    </row>
    <row r="821">
      <c r="A821" s="1359"/>
      <c r="B821" s="853"/>
      <c r="C821" s="5"/>
      <c r="D821" s="5"/>
      <c r="E821" s="5"/>
      <c r="F821" s="5"/>
      <c r="G821" s="5"/>
      <c r="H821" s="5"/>
      <c r="I821" s="5"/>
    </row>
    <row r="822">
      <c r="A822" s="1359"/>
      <c r="B822" s="853"/>
      <c r="C822" s="5"/>
      <c r="D822" s="5"/>
      <c r="E822" s="5"/>
      <c r="F822" s="5"/>
      <c r="G822" s="5"/>
      <c r="H822" s="5"/>
      <c r="I822" s="5"/>
    </row>
    <row r="823">
      <c r="A823" s="1359"/>
      <c r="B823" s="853"/>
      <c r="C823" s="5"/>
      <c r="D823" s="5"/>
      <c r="E823" s="5"/>
      <c r="F823" s="5"/>
      <c r="G823" s="5"/>
      <c r="H823" s="5"/>
      <c r="I823" s="5"/>
    </row>
    <row r="824">
      <c r="A824" s="1359"/>
      <c r="B824" s="853"/>
      <c r="C824" s="5"/>
      <c r="D824" s="5"/>
      <c r="E824" s="5"/>
      <c r="F824" s="5"/>
      <c r="G824" s="5"/>
      <c r="H824" s="5"/>
      <c r="I824" s="5"/>
    </row>
    <row r="825">
      <c r="A825" s="1359"/>
      <c r="B825" s="853"/>
      <c r="C825" s="5"/>
      <c r="D825" s="5"/>
      <c r="E825" s="5"/>
      <c r="F825" s="5"/>
      <c r="G825" s="5"/>
      <c r="H825" s="5"/>
      <c r="I825" s="5"/>
    </row>
    <row r="826">
      <c r="A826" s="1359"/>
      <c r="B826" s="853"/>
      <c r="C826" s="5"/>
      <c r="D826" s="5"/>
      <c r="E826" s="5"/>
      <c r="F826" s="5"/>
      <c r="G826" s="5"/>
      <c r="H826" s="5"/>
      <c r="I826" s="5"/>
    </row>
    <row r="827">
      <c r="A827" s="1359"/>
      <c r="B827" s="853"/>
      <c r="C827" s="5"/>
      <c r="D827" s="5"/>
      <c r="E827" s="5"/>
      <c r="F827" s="5"/>
      <c r="G827" s="5"/>
      <c r="H827" s="5"/>
      <c r="I827" s="5"/>
    </row>
    <row r="828">
      <c r="A828" s="1359"/>
      <c r="B828" s="853"/>
      <c r="C828" s="5"/>
      <c r="D828" s="5"/>
      <c r="E828" s="5"/>
      <c r="F828" s="5"/>
      <c r="G828" s="5"/>
      <c r="H828" s="5"/>
      <c r="I828" s="5"/>
    </row>
    <row r="829">
      <c r="A829" s="1359"/>
      <c r="B829" s="853"/>
      <c r="C829" s="5"/>
      <c r="D829" s="5"/>
      <c r="E829" s="5"/>
      <c r="F829" s="5"/>
      <c r="G829" s="5"/>
      <c r="H829" s="5"/>
      <c r="I829" s="5"/>
    </row>
    <row r="830">
      <c r="A830" s="1359"/>
      <c r="B830" s="853"/>
      <c r="C830" s="5"/>
      <c r="D830" s="5"/>
      <c r="E830" s="5"/>
      <c r="F830" s="5"/>
      <c r="G830" s="5"/>
      <c r="H830" s="5"/>
      <c r="I830" s="5"/>
    </row>
    <row r="831">
      <c r="A831" s="1359"/>
      <c r="B831" s="853"/>
      <c r="C831" s="5"/>
      <c r="D831" s="5"/>
      <c r="E831" s="5"/>
      <c r="F831" s="5"/>
      <c r="G831" s="5"/>
      <c r="H831" s="5"/>
      <c r="I831" s="5"/>
    </row>
    <row r="832">
      <c r="A832" s="1359"/>
      <c r="B832" s="853"/>
      <c r="C832" s="5"/>
      <c r="D832" s="5"/>
      <c r="E832" s="5"/>
      <c r="F832" s="5"/>
      <c r="G832" s="5"/>
      <c r="H832" s="5"/>
      <c r="I832" s="5"/>
    </row>
    <row r="833">
      <c r="A833" s="1359"/>
      <c r="B833" s="853"/>
      <c r="C833" s="5"/>
      <c r="D833" s="5"/>
      <c r="E833" s="5"/>
      <c r="F833" s="5"/>
      <c r="G833" s="5"/>
      <c r="H833" s="5"/>
      <c r="I833" s="5"/>
    </row>
    <row r="834">
      <c r="A834" s="1359"/>
      <c r="B834" s="853"/>
      <c r="C834" s="5"/>
      <c r="D834" s="5"/>
      <c r="E834" s="5"/>
      <c r="F834" s="5"/>
      <c r="G834" s="5"/>
      <c r="H834" s="5"/>
      <c r="I834" s="5"/>
    </row>
    <row r="835">
      <c r="A835" s="1359"/>
      <c r="B835" s="853"/>
      <c r="C835" s="5"/>
      <c r="D835" s="5"/>
      <c r="E835" s="5"/>
      <c r="F835" s="5"/>
      <c r="G835" s="5"/>
      <c r="H835" s="5"/>
      <c r="I835" s="5"/>
    </row>
    <row r="836">
      <c r="A836" s="1359"/>
      <c r="B836" s="853"/>
      <c r="C836" s="5"/>
      <c r="D836" s="5"/>
      <c r="E836" s="5"/>
      <c r="F836" s="5"/>
      <c r="G836" s="5"/>
      <c r="H836" s="5"/>
      <c r="I836" s="5"/>
    </row>
    <row r="837">
      <c r="A837" s="1359"/>
      <c r="B837" s="853"/>
      <c r="C837" s="5"/>
      <c r="D837" s="5"/>
      <c r="E837" s="5"/>
      <c r="F837" s="5"/>
      <c r="G837" s="5"/>
      <c r="H837" s="5"/>
      <c r="I837" s="5"/>
    </row>
    <row r="838">
      <c r="A838" s="1359"/>
      <c r="B838" s="853"/>
      <c r="C838" s="5"/>
      <c r="D838" s="5"/>
      <c r="E838" s="5"/>
      <c r="F838" s="5"/>
      <c r="G838" s="5"/>
      <c r="H838" s="5"/>
      <c r="I838" s="5"/>
    </row>
    <row r="839">
      <c r="A839" s="1359"/>
      <c r="B839" s="853"/>
      <c r="C839" s="5"/>
      <c r="D839" s="5"/>
      <c r="E839" s="5"/>
      <c r="F839" s="5"/>
      <c r="G839" s="5"/>
      <c r="H839" s="5"/>
      <c r="I839" s="5"/>
    </row>
    <row r="840">
      <c r="A840" s="1359"/>
      <c r="B840" s="853"/>
      <c r="C840" s="5"/>
      <c r="D840" s="5"/>
      <c r="E840" s="5"/>
      <c r="F840" s="5"/>
      <c r="G840" s="5"/>
      <c r="H840" s="5"/>
      <c r="I840" s="5"/>
    </row>
    <row r="841">
      <c r="A841" s="1359"/>
      <c r="B841" s="853"/>
      <c r="C841" s="5"/>
      <c r="D841" s="5"/>
      <c r="E841" s="5"/>
      <c r="F841" s="5"/>
      <c r="G841" s="5"/>
      <c r="H841" s="5"/>
      <c r="I841" s="5"/>
    </row>
    <row r="842">
      <c r="A842" s="1359"/>
      <c r="B842" s="853"/>
      <c r="C842" s="5"/>
      <c r="D842" s="5"/>
      <c r="E842" s="5"/>
      <c r="F842" s="5"/>
      <c r="G842" s="5"/>
      <c r="H842" s="5"/>
      <c r="I842" s="5"/>
    </row>
    <row r="843">
      <c r="A843" s="1359"/>
      <c r="B843" s="853"/>
      <c r="C843" s="5"/>
      <c r="D843" s="5"/>
      <c r="E843" s="5"/>
      <c r="F843" s="5"/>
      <c r="G843" s="5"/>
      <c r="H843" s="5"/>
      <c r="I843" s="5"/>
    </row>
    <row r="844">
      <c r="A844" s="1359"/>
      <c r="B844" s="853"/>
      <c r="C844" s="5"/>
      <c r="D844" s="5"/>
      <c r="E844" s="5"/>
      <c r="F844" s="5"/>
      <c r="G844" s="5"/>
      <c r="H844" s="5"/>
      <c r="I844" s="5"/>
    </row>
    <row r="845">
      <c r="A845" s="1359"/>
      <c r="B845" s="853"/>
      <c r="C845" s="5"/>
      <c r="D845" s="5"/>
      <c r="E845" s="5"/>
      <c r="F845" s="5"/>
      <c r="G845" s="5"/>
      <c r="H845" s="5"/>
      <c r="I845" s="5"/>
    </row>
    <row r="846">
      <c r="A846" s="1359"/>
      <c r="B846" s="853"/>
      <c r="C846" s="5"/>
      <c r="D846" s="5"/>
      <c r="E846" s="5"/>
      <c r="F846" s="5"/>
      <c r="G846" s="5"/>
      <c r="H846" s="5"/>
      <c r="I846" s="5"/>
    </row>
    <row r="847">
      <c r="A847" s="1359"/>
      <c r="B847" s="853"/>
      <c r="C847" s="5"/>
      <c r="D847" s="5"/>
      <c r="E847" s="5"/>
      <c r="F847" s="5"/>
      <c r="G847" s="5"/>
      <c r="H847" s="5"/>
      <c r="I847" s="5"/>
    </row>
    <row r="848">
      <c r="A848" s="1359"/>
      <c r="B848" s="853"/>
      <c r="C848" s="5"/>
      <c r="D848" s="5"/>
      <c r="E848" s="5"/>
      <c r="F848" s="5"/>
      <c r="G848" s="5"/>
      <c r="H848" s="5"/>
      <c r="I848" s="5"/>
    </row>
    <row r="849">
      <c r="A849" s="1359"/>
      <c r="B849" s="853"/>
      <c r="C849" s="5"/>
      <c r="D849" s="5"/>
      <c r="E849" s="5"/>
      <c r="F849" s="5"/>
      <c r="G849" s="5"/>
      <c r="H849" s="5"/>
      <c r="I849" s="5"/>
    </row>
    <row r="850">
      <c r="A850" s="1359"/>
      <c r="B850" s="853"/>
      <c r="C850" s="5"/>
      <c r="D850" s="5"/>
      <c r="E850" s="5"/>
      <c r="F850" s="5"/>
      <c r="G850" s="5"/>
      <c r="H850" s="5"/>
      <c r="I850" s="5"/>
    </row>
    <row r="851">
      <c r="A851" s="1359"/>
      <c r="B851" s="853"/>
      <c r="C851" s="5"/>
      <c r="D851" s="5"/>
      <c r="E851" s="5"/>
      <c r="F851" s="5"/>
      <c r="G851" s="5"/>
      <c r="H851" s="5"/>
      <c r="I851" s="5"/>
    </row>
    <row r="852">
      <c r="A852" s="1359"/>
      <c r="B852" s="853"/>
      <c r="C852" s="5"/>
      <c r="D852" s="5"/>
      <c r="E852" s="5"/>
      <c r="F852" s="5"/>
      <c r="G852" s="5"/>
      <c r="H852" s="5"/>
      <c r="I852" s="5"/>
    </row>
    <row r="853">
      <c r="A853" s="1359"/>
      <c r="B853" s="853"/>
      <c r="C853" s="5"/>
      <c r="D853" s="5"/>
      <c r="E853" s="5"/>
      <c r="F853" s="5"/>
      <c r="G853" s="5"/>
      <c r="H853" s="5"/>
      <c r="I853" s="5"/>
    </row>
    <row r="854">
      <c r="A854" s="1359"/>
      <c r="B854" s="853"/>
      <c r="C854" s="5"/>
      <c r="D854" s="5"/>
      <c r="E854" s="5"/>
      <c r="F854" s="5"/>
      <c r="G854" s="5"/>
      <c r="H854" s="5"/>
      <c r="I854" s="5"/>
    </row>
    <row r="855">
      <c r="A855" s="1359"/>
      <c r="B855" s="853"/>
      <c r="C855" s="5"/>
      <c r="D855" s="5"/>
      <c r="E855" s="5"/>
      <c r="F855" s="5"/>
      <c r="G855" s="5"/>
      <c r="H855" s="5"/>
      <c r="I855" s="5"/>
    </row>
    <row r="856">
      <c r="A856" s="1359"/>
      <c r="B856" s="853"/>
      <c r="C856" s="5"/>
      <c r="D856" s="5"/>
      <c r="E856" s="5"/>
      <c r="F856" s="5"/>
      <c r="G856" s="5"/>
      <c r="H856" s="5"/>
      <c r="I856" s="5"/>
    </row>
    <row r="857">
      <c r="A857" s="1359"/>
      <c r="B857" s="853"/>
      <c r="C857" s="5"/>
      <c r="D857" s="5"/>
      <c r="E857" s="5"/>
      <c r="F857" s="5"/>
      <c r="G857" s="5"/>
      <c r="H857" s="5"/>
      <c r="I857" s="5"/>
    </row>
    <row r="858">
      <c r="A858" s="1359"/>
      <c r="B858" s="853"/>
      <c r="C858" s="5"/>
      <c r="D858" s="5"/>
      <c r="E858" s="5"/>
      <c r="F858" s="5"/>
      <c r="G858" s="5"/>
      <c r="H858" s="5"/>
      <c r="I858" s="5"/>
    </row>
    <row r="859">
      <c r="A859" s="1359"/>
      <c r="B859" s="853"/>
      <c r="C859" s="5"/>
      <c r="D859" s="5"/>
      <c r="E859" s="5"/>
      <c r="F859" s="5"/>
      <c r="G859" s="5"/>
      <c r="H859" s="5"/>
      <c r="I859" s="5"/>
    </row>
    <row r="860">
      <c r="A860" s="1359"/>
      <c r="B860" s="853"/>
      <c r="C860" s="5"/>
      <c r="D860" s="5"/>
      <c r="E860" s="5"/>
      <c r="F860" s="5"/>
      <c r="G860" s="5"/>
      <c r="H860" s="5"/>
      <c r="I860" s="5"/>
    </row>
    <row r="861">
      <c r="A861" s="1359"/>
      <c r="B861" s="853"/>
      <c r="C861" s="5"/>
      <c r="D861" s="5"/>
      <c r="E861" s="5"/>
      <c r="F861" s="5"/>
      <c r="G861" s="5"/>
      <c r="H861" s="5"/>
      <c r="I861" s="5"/>
    </row>
    <row r="862">
      <c r="A862" s="1359"/>
      <c r="B862" s="853"/>
      <c r="C862" s="5"/>
      <c r="D862" s="5"/>
      <c r="E862" s="5"/>
      <c r="F862" s="5"/>
      <c r="G862" s="5"/>
      <c r="H862" s="5"/>
      <c r="I862" s="5"/>
    </row>
    <row r="863">
      <c r="A863" s="1359"/>
      <c r="B863" s="853"/>
      <c r="C863" s="5"/>
      <c r="D863" s="5"/>
      <c r="E863" s="5"/>
      <c r="F863" s="5"/>
      <c r="G863" s="5"/>
      <c r="H863" s="5"/>
      <c r="I863" s="5"/>
    </row>
    <row r="864">
      <c r="A864" s="1359"/>
      <c r="B864" s="853"/>
      <c r="C864" s="5"/>
      <c r="D864" s="5"/>
      <c r="E864" s="5"/>
      <c r="F864" s="5"/>
      <c r="G864" s="5"/>
      <c r="H864" s="5"/>
      <c r="I864" s="5"/>
    </row>
    <row r="865">
      <c r="A865" s="1359"/>
      <c r="B865" s="853"/>
      <c r="C865" s="5"/>
      <c r="D865" s="5"/>
      <c r="E865" s="5"/>
      <c r="F865" s="5"/>
      <c r="G865" s="5"/>
      <c r="H865" s="5"/>
      <c r="I865" s="5"/>
    </row>
    <row r="866">
      <c r="A866" s="1359"/>
      <c r="B866" s="853"/>
      <c r="C866" s="5"/>
      <c r="D866" s="5"/>
      <c r="E866" s="5"/>
      <c r="F866" s="5"/>
      <c r="G866" s="5"/>
      <c r="H866" s="5"/>
      <c r="I866" s="5"/>
    </row>
    <row r="867">
      <c r="A867" s="1359"/>
      <c r="B867" s="853"/>
      <c r="C867" s="5"/>
      <c r="D867" s="5"/>
      <c r="E867" s="5"/>
      <c r="F867" s="5"/>
      <c r="G867" s="5"/>
      <c r="H867" s="5"/>
      <c r="I867" s="5"/>
    </row>
    <row r="868">
      <c r="A868" s="1359"/>
      <c r="B868" s="853"/>
      <c r="C868" s="5"/>
      <c r="D868" s="5"/>
      <c r="E868" s="5"/>
      <c r="F868" s="5"/>
      <c r="G868" s="5"/>
      <c r="H868" s="5"/>
      <c r="I868" s="5"/>
    </row>
    <row r="869">
      <c r="A869" s="1359"/>
      <c r="B869" s="853"/>
      <c r="C869" s="5"/>
      <c r="D869" s="5"/>
      <c r="E869" s="5"/>
      <c r="F869" s="5"/>
      <c r="G869" s="5"/>
      <c r="H869" s="5"/>
      <c r="I869" s="5"/>
    </row>
    <row r="870">
      <c r="A870" s="1359"/>
      <c r="B870" s="853"/>
      <c r="C870" s="5"/>
      <c r="D870" s="5"/>
      <c r="E870" s="5"/>
      <c r="F870" s="5"/>
      <c r="G870" s="5"/>
      <c r="H870" s="5"/>
      <c r="I870" s="5"/>
    </row>
    <row r="871">
      <c r="A871" s="1359"/>
      <c r="B871" s="853"/>
      <c r="C871" s="5"/>
      <c r="D871" s="5"/>
      <c r="E871" s="5"/>
      <c r="F871" s="5"/>
      <c r="G871" s="5"/>
      <c r="H871" s="5"/>
      <c r="I871" s="5"/>
    </row>
    <row r="872">
      <c r="A872" s="1359"/>
      <c r="B872" s="853"/>
      <c r="C872" s="5"/>
      <c r="D872" s="5"/>
      <c r="E872" s="5"/>
      <c r="F872" s="5"/>
      <c r="G872" s="5"/>
      <c r="H872" s="5"/>
      <c r="I872" s="5"/>
    </row>
    <row r="873">
      <c r="A873" s="1359"/>
      <c r="B873" s="853"/>
      <c r="C873" s="5"/>
      <c r="D873" s="5"/>
      <c r="E873" s="5"/>
      <c r="F873" s="5"/>
      <c r="G873" s="5"/>
      <c r="H873" s="5"/>
      <c r="I873" s="5"/>
    </row>
    <row r="874">
      <c r="A874" s="1359"/>
      <c r="B874" s="853"/>
      <c r="C874" s="5"/>
      <c r="D874" s="5"/>
      <c r="E874" s="5"/>
      <c r="F874" s="5"/>
      <c r="G874" s="5"/>
      <c r="H874" s="5"/>
      <c r="I874" s="5"/>
    </row>
    <row r="875">
      <c r="A875" s="1359"/>
      <c r="B875" s="853"/>
      <c r="C875" s="5"/>
      <c r="D875" s="5"/>
      <c r="E875" s="5"/>
      <c r="F875" s="5"/>
      <c r="G875" s="5"/>
      <c r="H875" s="5"/>
      <c r="I875" s="5"/>
    </row>
    <row r="876">
      <c r="A876" s="1359"/>
      <c r="B876" s="853"/>
      <c r="C876" s="5"/>
      <c r="D876" s="5"/>
      <c r="E876" s="5"/>
      <c r="F876" s="5"/>
      <c r="G876" s="5"/>
      <c r="H876" s="5"/>
      <c r="I876" s="5"/>
    </row>
    <row r="877">
      <c r="A877" s="1359"/>
      <c r="B877" s="853"/>
      <c r="C877" s="5"/>
      <c r="D877" s="5"/>
      <c r="E877" s="5"/>
      <c r="F877" s="5"/>
      <c r="G877" s="5"/>
      <c r="H877" s="5"/>
      <c r="I877" s="5"/>
    </row>
    <row r="878">
      <c r="A878" s="1359"/>
      <c r="B878" s="853"/>
      <c r="C878" s="5"/>
      <c r="D878" s="5"/>
      <c r="E878" s="5"/>
      <c r="F878" s="5"/>
      <c r="G878" s="5"/>
      <c r="H878" s="5"/>
      <c r="I878" s="5"/>
    </row>
    <row r="879">
      <c r="A879" s="1359"/>
      <c r="B879" s="853"/>
      <c r="C879" s="5"/>
      <c r="D879" s="5"/>
      <c r="E879" s="5"/>
      <c r="F879" s="5"/>
      <c r="G879" s="5"/>
      <c r="H879" s="5"/>
      <c r="I879" s="5"/>
    </row>
    <row r="880">
      <c r="A880" s="1359"/>
      <c r="B880" s="853"/>
      <c r="C880" s="5"/>
      <c r="D880" s="5"/>
      <c r="E880" s="5"/>
      <c r="F880" s="5"/>
      <c r="G880" s="5"/>
      <c r="H880" s="5"/>
      <c r="I880" s="5"/>
    </row>
    <row r="881">
      <c r="A881" s="1359"/>
      <c r="B881" s="853"/>
      <c r="C881" s="5"/>
      <c r="D881" s="5"/>
      <c r="E881" s="5"/>
      <c r="F881" s="5"/>
      <c r="G881" s="5"/>
      <c r="H881" s="5"/>
      <c r="I881" s="5"/>
    </row>
    <row r="882">
      <c r="A882" s="1359"/>
      <c r="B882" s="853"/>
      <c r="C882" s="5"/>
      <c r="D882" s="5"/>
      <c r="E882" s="5"/>
      <c r="F882" s="5"/>
      <c r="G882" s="5"/>
      <c r="H882" s="5"/>
      <c r="I882" s="5"/>
    </row>
    <row r="883">
      <c r="A883" s="1359"/>
      <c r="B883" s="853"/>
      <c r="C883" s="5"/>
      <c r="D883" s="5"/>
      <c r="E883" s="5"/>
      <c r="F883" s="5"/>
      <c r="G883" s="5"/>
      <c r="H883" s="5"/>
      <c r="I883" s="5"/>
    </row>
    <row r="884">
      <c r="A884" s="1359"/>
      <c r="B884" s="853"/>
      <c r="C884" s="5"/>
      <c r="D884" s="5"/>
      <c r="E884" s="5"/>
      <c r="F884" s="5"/>
      <c r="G884" s="5"/>
      <c r="H884" s="5"/>
      <c r="I884" s="5"/>
    </row>
    <row r="885">
      <c r="A885" s="1359"/>
      <c r="B885" s="853"/>
      <c r="C885" s="5"/>
      <c r="D885" s="5"/>
      <c r="E885" s="5"/>
      <c r="F885" s="5"/>
      <c r="G885" s="5"/>
      <c r="H885" s="5"/>
      <c r="I885" s="5"/>
    </row>
    <row r="886">
      <c r="A886" s="1359"/>
      <c r="B886" s="853"/>
      <c r="C886" s="5"/>
      <c r="D886" s="5"/>
      <c r="E886" s="5"/>
      <c r="F886" s="5"/>
      <c r="G886" s="5"/>
      <c r="H886" s="5"/>
      <c r="I886" s="5"/>
    </row>
    <row r="887">
      <c r="A887" s="1359"/>
      <c r="B887" s="853"/>
      <c r="C887" s="5"/>
      <c r="D887" s="5"/>
      <c r="E887" s="5"/>
      <c r="F887" s="5"/>
      <c r="G887" s="5"/>
      <c r="H887" s="5"/>
      <c r="I887" s="5"/>
    </row>
    <row r="888">
      <c r="A888" s="1359"/>
      <c r="B888" s="853"/>
      <c r="C888" s="5"/>
      <c r="D888" s="5"/>
      <c r="E888" s="5"/>
      <c r="F888" s="5"/>
      <c r="G888" s="5"/>
      <c r="H888" s="5"/>
      <c r="I888" s="5"/>
    </row>
    <row r="889">
      <c r="A889" s="1359"/>
      <c r="B889" s="853"/>
      <c r="C889" s="5"/>
      <c r="D889" s="5"/>
      <c r="E889" s="5"/>
      <c r="F889" s="5"/>
      <c r="G889" s="5"/>
      <c r="H889" s="5"/>
      <c r="I889" s="5"/>
    </row>
    <row r="890">
      <c r="A890" s="1359"/>
      <c r="B890" s="853"/>
      <c r="C890" s="5"/>
      <c r="D890" s="5"/>
      <c r="E890" s="5"/>
      <c r="F890" s="5"/>
      <c r="G890" s="5"/>
      <c r="H890" s="5"/>
      <c r="I890" s="5"/>
    </row>
    <row r="891">
      <c r="A891" s="1359"/>
      <c r="B891" s="853"/>
      <c r="C891" s="5"/>
      <c r="D891" s="5"/>
      <c r="E891" s="5"/>
      <c r="F891" s="5"/>
      <c r="G891" s="5"/>
      <c r="H891" s="5"/>
      <c r="I891" s="5"/>
    </row>
    <row r="892">
      <c r="A892" s="1359"/>
      <c r="B892" s="853"/>
      <c r="C892" s="5"/>
      <c r="D892" s="5"/>
      <c r="E892" s="5"/>
      <c r="F892" s="5"/>
      <c r="G892" s="5"/>
      <c r="H892" s="5"/>
      <c r="I892" s="5"/>
    </row>
    <row r="893">
      <c r="A893" s="1359"/>
      <c r="B893" s="853"/>
      <c r="C893" s="5"/>
      <c r="D893" s="5"/>
      <c r="E893" s="5"/>
      <c r="F893" s="5"/>
      <c r="G893" s="5"/>
      <c r="H893" s="5"/>
      <c r="I893" s="5"/>
    </row>
    <row r="894">
      <c r="A894" s="1359"/>
      <c r="B894" s="853"/>
      <c r="C894" s="5"/>
      <c r="D894" s="5"/>
      <c r="E894" s="5"/>
      <c r="F894" s="5"/>
      <c r="G894" s="5"/>
      <c r="H894" s="5"/>
      <c r="I894" s="5"/>
    </row>
    <row r="895">
      <c r="A895" s="1359"/>
      <c r="B895" s="853"/>
      <c r="C895" s="5"/>
      <c r="D895" s="5"/>
      <c r="E895" s="5"/>
      <c r="F895" s="5"/>
      <c r="G895" s="5"/>
      <c r="H895" s="5"/>
      <c r="I895" s="5"/>
    </row>
    <row r="896">
      <c r="A896" s="1359"/>
      <c r="B896" s="853"/>
      <c r="C896" s="5"/>
      <c r="D896" s="5"/>
      <c r="E896" s="5"/>
      <c r="F896" s="5"/>
      <c r="G896" s="5"/>
      <c r="H896" s="5"/>
      <c r="I896" s="5"/>
    </row>
    <row r="897">
      <c r="A897" s="1359"/>
      <c r="B897" s="853"/>
      <c r="C897" s="5"/>
      <c r="D897" s="5"/>
      <c r="E897" s="5"/>
      <c r="F897" s="5"/>
      <c r="G897" s="5"/>
      <c r="H897" s="5"/>
      <c r="I897" s="5"/>
    </row>
    <row r="898">
      <c r="A898" s="1359"/>
      <c r="B898" s="853"/>
      <c r="C898" s="5"/>
      <c r="D898" s="5"/>
      <c r="E898" s="5"/>
      <c r="F898" s="5"/>
      <c r="G898" s="5"/>
      <c r="H898" s="5"/>
      <c r="I898" s="5"/>
    </row>
    <row r="899">
      <c r="A899" s="1359"/>
      <c r="B899" s="853"/>
      <c r="C899" s="5"/>
      <c r="D899" s="5"/>
      <c r="E899" s="5"/>
      <c r="F899" s="5"/>
      <c r="G899" s="5"/>
      <c r="H899" s="5"/>
      <c r="I899" s="5"/>
    </row>
    <row r="900">
      <c r="A900" s="1359"/>
      <c r="B900" s="853"/>
      <c r="C900" s="5"/>
      <c r="D900" s="5"/>
      <c r="E900" s="5"/>
      <c r="F900" s="5"/>
      <c r="G900" s="5"/>
      <c r="H900" s="5"/>
      <c r="I900" s="5"/>
    </row>
    <row r="901">
      <c r="A901" s="1359"/>
      <c r="B901" s="853"/>
      <c r="C901" s="5"/>
      <c r="D901" s="5"/>
      <c r="E901" s="5"/>
      <c r="F901" s="5"/>
      <c r="G901" s="5"/>
      <c r="H901" s="5"/>
      <c r="I901" s="5"/>
    </row>
    <row r="902">
      <c r="A902" s="1359"/>
      <c r="B902" s="853"/>
      <c r="C902" s="5"/>
      <c r="D902" s="5"/>
      <c r="E902" s="5"/>
      <c r="F902" s="5"/>
      <c r="G902" s="5"/>
      <c r="H902" s="5"/>
      <c r="I902" s="5"/>
    </row>
    <row r="903">
      <c r="A903" s="1359"/>
      <c r="B903" s="853"/>
      <c r="C903" s="5"/>
      <c r="D903" s="5"/>
      <c r="E903" s="5"/>
      <c r="F903" s="5"/>
      <c r="G903" s="5"/>
      <c r="H903" s="5"/>
      <c r="I903" s="5"/>
    </row>
    <row r="904">
      <c r="A904" s="1359"/>
      <c r="B904" s="853"/>
      <c r="C904" s="5"/>
      <c r="D904" s="5"/>
      <c r="E904" s="5"/>
      <c r="F904" s="5"/>
      <c r="G904" s="5"/>
      <c r="H904" s="5"/>
      <c r="I904" s="5"/>
    </row>
    <row r="905">
      <c r="A905" s="1359"/>
      <c r="B905" s="853"/>
      <c r="C905" s="5"/>
      <c r="D905" s="5"/>
      <c r="E905" s="5"/>
      <c r="F905" s="5"/>
      <c r="G905" s="5"/>
      <c r="H905" s="5"/>
      <c r="I905" s="5"/>
    </row>
    <row r="906">
      <c r="A906" s="1359"/>
      <c r="B906" s="853"/>
      <c r="C906" s="5"/>
      <c r="D906" s="5"/>
      <c r="E906" s="5"/>
      <c r="F906" s="5"/>
      <c r="G906" s="5"/>
      <c r="H906" s="5"/>
      <c r="I906" s="5"/>
    </row>
    <row r="907">
      <c r="A907" s="1359"/>
      <c r="B907" s="853"/>
      <c r="C907" s="5"/>
      <c r="D907" s="5"/>
      <c r="E907" s="5"/>
      <c r="F907" s="5"/>
      <c r="G907" s="5"/>
      <c r="H907" s="5"/>
      <c r="I907" s="5"/>
    </row>
    <row r="908">
      <c r="A908" s="1359"/>
      <c r="B908" s="853"/>
      <c r="C908" s="5"/>
      <c r="D908" s="5"/>
      <c r="E908" s="5"/>
      <c r="F908" s="5"/>
      <c r="G908" s="5"/>
      <c r="H908" s="5"/>
      <c r="I908" s="5"/>
    </row>
    <row r="909">
      <c r="A909" s="1359"/>
      <c r="B909" s="853"/>
      <c r="C909" s="5"/>
      <c r="D909" s="5"/>
      <c r="E909" s="5"/>
      <c r="F909" s="5"/>
      <c r="G909" s="5"/>
      <c r="H909" s="5"/>
      <c r="I909" s="5"/>
    </row>
    <row r="910">
      <c r="A910" s="1359"/>
      <c r="B910" s="853"/>
      <c r="C910" s="5"/>
      <c r="D910" s="5"/>
      <c r="E910" s="5"/>
      <c r="F910" s="5"/>
      <c r="G910" s="5"/>
      <c r="H910" s="5"/>
      <c r="I910" s="5"/>
    </row>
    <row r="911">
      <c r="A911" s="1359"/>
      <c r="B911" s="853"/>
      <c r="C911" s="5"/>
      <c r="D911" s="5"/>
      <c r="E911" s="5"/>
      <c r="F911" s="5"/>
      <c r="G911" s="5"/>
      <c r="H911" s="5"/>
      <c r="I911" s="5"/>
    </row>
    <row r="912">
      <c r="A912" s="1359"/>
      <c r="B912" s="853"/>
      <c r="C912" s="5"/>
      <c r="D912" s="5"/>
      <c r="E912" s="5"/>
      <c r="F912" s="5"/>
      <c r="G912" s="5"/>
      <c r="H912" s="5"/>
      <c r="I912" s="5"/>
    </row>
    <row r="913">
      <c r="A913" s="1359"/>
      <c r="B913" s="853"/>
      <c r="C913" s="5"/>
      <c r="D913" s="5"/>
      <c r="E913" s="5"/>
      <c r="F913" s="5"/>
      <c r="G913" s="5"/>
      <c r="H913" s="5"/>
      <c r="I913" s="5"/>
    </row>
    <row r="914">
      <c r="A914" s="1359"/>
      <c r="B914" s="853"/>
      <c r="C914" s="5"/>
      <c r="D914" s="5"/>
      <c r="E914" s="5"/>
      <c r="F914" s="5"/>
      <c r="G914" s="5"/>
      <c r="H914" s="5"/>
      <c r="I914" s="5"/>
    </row>
    <row r="915">
      <c r="A915" s="1359"/>
      <c r="B915" s="853"/>
      <c r="C915" s="5"/>
      <c r="D915" s="5"/>
      <c r="E915" s="5"/>
      <c r="F915" s="5"/>
      <c r="G915" s="5"/>
      <c r="H915" s="5"/>
      <c r="I915" s="5"/>
    </row>
    <row r="916">
      <c r="A916" s="1359"/>
      <c r="B916" s="853"/>
      <c r="C916" s="5"/>
      <c r="D916" s="5"/>
      <c r="E916" s="5"/>
      <c r="F916" s="5"/>
      <c r="G916" s="5"/>
      <c r="H916" s="5"/>
      <c r="I916" s="5"/>
    </row>
    <row r="917">
      <c r="A917" s="1359"/>
      <c r="B917" s="853"/>
      <c r="C917" s="5"/>
      <c r="D917" s="5"/>
      <c r="E917" s="5"/>
      <c r="F917" s="5"/>
      <c r="G917" s="5"/>
      <c r="H917" s="5"/>
      <c r="I917" s="5"/>
    </row>
    <row r="918">
      <c r="A918" s="1359"/>
      <c r="B918" s="853"/>
      <c r="C918" s="5"/>
      <c r="D918" s="5"/>
      <c r="E918" s="5"/>
      <c r="F918" s="5"/>
      <c r="G918" s="5"/>
      <c r="H918" s="5"/>
      <c r="I918" s="5"/>
    </row>
    <row r="919">
      <c r="A919" s="1359"/>
      <c r="B919" s="853"/>
      <c r="C919" s="5"/>
      <c r="D919" s="5"/>
      <c r="E919" s="5"/>
      <c r="F919" s="5"/>
      <c r="G919" s="5"/>
      <c r="H919" s="5"/>
      <c r="I919" s="5"/>
    </row>
    <row r="920">
      <c r="A920" s="1359"/>
      <c r="B920" s="853"/>
      <c r="C920" s="5"/>
      <c r="D920" s="5"/>
      <c r="E920" s="5"/>
      <c r="F920" s="5"/>
      <c r="G920" s="5"/>
      <c r="H920" s="5"/>
      <c r="I920" s="5"/>
    </row>
    <row r="921">
      <c r="A921" s="1359"/>
      <c r="B921" s="853"/>
      <c r="C921" s="5"/>
      <c r="D921" s="5"/>
      <c r="E921" s="5"/>
      <c r="F921" s="5"/>
      <c r="G921" s="5"/>
      <c r="H921" s="5"/>
      <c r="I921" s="5"/>
    </row>
    <row r="922">
      <c r="A922" s="1359"/>
      <c r="B922" s="853"/>
      <c r="C922" s="5"/>
      <c r="D922" s="5"/>
      <c r="E922" s="5"/>
      <c r="F922" s="5"/>
      <c r="G922" s="5"/>
      <c r="H922" s="5"/>
      <c r="I922" s="5"/>
    </row>
    <row r="923">
      <c r="A923" s="1359"/>
      <c r="B923" s="853"/>
      <c r="C923" s="5"/>
      <c r="D923" s="5"/>
      <c r="E923" s="5"/>
      <c r="F923" s="5"/>
      <c r="G923" s="5"/>
      <c r="H923" s="5"/>
      <c r="I923" s="5"/>
    </row>
    <row r="924">
      <c r="A924" s="1359"/>
      <c r="B924" s="853"/>
      <c r="C924" s="5"/>
      <c r="D924" s="5"/>
      <c r="E924" s="5"/>
      <c r="F924" s="5"/>
      <c r="G924" s="5"/>
      <c r="H924" s="5"/>
      <c r="I924" s="5"/>
    </row>
    <row r="925">
      <c r="A925" s="1359"/>
      <c r="B925" s="853"/>
      <c r="C925" s="5"/>
      <c r="D925" s="5"/>
      <c r="E925" s="5"/>
      <c r="F925" s="5"/>
      <c r="G925" s="5"/>
      <c r="H925" s="5"/>
      <c r="I925" s="5"/>
    </row>
    <row r="926">
      <c r="A926" s="1359"/>
      <c r="B926" s="853"/>
      <c r="C926" s="5"/>
      <c r="D926" s="5"/>
      <c r="E926" s="5"/>
      <c r="F926" s="5"/>
      <c r="G926" s="5"/>
      <c r="H926" s="5"/>
      <c r="I926" s="5"/>
    </row>
    <row r="927">
      <c r="A927" s="1359"/>
      <c r="B927" s="853"/>
      <c r="C927" s="5"/>
      <c r="D927" s="5"/>
      <c r="E927" s="5"/>
      <c r="F927" s="5"/>
      <c r="G927" s="5"/>
      <c r="H927" s="5"/>
      <c r="I927" s="5"/>
    </row>
    <row r="928">
      <c r="A928" s="1359"/>
      <c r="B928" s="853"/>
      <c r="C928" s="5"/>
      <c r="D928" s="5"/>
      <c r="E928" s="5"/>
      <c r="F928" s="5"/>
      <c r="G928" s="5"/>
      <c r="H928" s="5"/>
      <c r="I928" s="5"/>
    </row>
    <row r="929">
      <c r="A929" s="1359"/>
      <c r="B929" s="853"/>
      <c r="C929" s="5"/>
      <c r="D929" s="5"/>
      <c r="E929" s="5"/>
      <c r="F929" s="5"/>
      <c r="G929" s="5"/>
      <c r="H929" s="5"/>
      <c r="I929" s="5"/>
    </row>
    <row r="930">
      <c r="A930" s="1359"/>
      <c r="B930" s="853"/>
      <c r="C930" s="5"/>
      <c r="D930" s="5"/>
      <c r="E930" s="5"/>
      <c r="F930" s="5"/>
      <c r="G930" s="5"/>
      <c r="H930" s="5"/>
      <c r="I930" s="5"/>
    </row>
    <row r="931">
      <c r="A931" s="1359"/>
      <c r="B931" s="853"/>
      <c r="C931" s="5"/>
      <c r="D931" s="5"/>
      <c r="E931" s="5"/>
      <c r="F931" s="5"/>
      <c r="G931" s="5"/>
      <c r="H931" s="5"/>
      <c r="I931" s="5"/>
    </row>
    <row r="932">
      <c r="A932" s="1359"/>
      <c r="B932" s="853"/>
      <c r="C932" s="5"/>
      <c r="D932" s="5"/>
      <c r="E932" s="5"/>
      <c r="F932" s="5"/>
      <c r="G932" s="5"/>
      <c r="H932" s="5"/>
      <c r="I932" s="5"/>
    </row>
    <row r="933">
      <c r="A933" s="1359"/>
      <c r="B933" s="853"/>
      <c r="C933" s="5"/>
      <c r="D933" s="5"/>
      <c r="E933" s="5"/>
      <c r="F933" s="5"/>
      <c r="G933" s="5"/>
      <c r="H933" s="5"/>
      <c r="I933" s="5"/>
    </row>
    <row r="934">
      <c r="A934" s="1359"/>
      <c r="B934" s="853"/>
      <c r="C934" s="5"/>
      <c r="D934" s="5"/>
      <c r="E934" s="5"/>
      <c r="F934" s="5"/>
      <c r="G934" s="5"/>
      <c r="H934" s="5"/>
      <c r="I934" s="5"/>
    </row>
    <row r="935">
      <c r="A935" s="1359"/>
      <c r="B935" s="853"/>
      <c r="C935" s="5"/>
      <c r="D935" s="5"/>
      <c r="E935" s="5"/>
      <c r="F935" s="5"/>
      <c r="G935" s="5"/>
      <c r="H935" s="5"/>
      <c r="I935" s="5"/>
    </row>
    <row r="936">
      <c r="A936" s="1359"/>
      <c r="B936" s="853"/>
      <c r="C936" s="5"/>
      <c r="D936" s="5"/>
      <c r="E936" s="5"/>
      <c r="F936" s="5"/>
      <c r="G936" s="5"/>
      <c r="H936" s="5"/>
      <c r="I936" s="5"/>
    </row>
    <row r="937">
      <c r="A937" s="1359"/>
      <c r="B937" s="853"/>
      <c r="C937" s="5"/>
      <c r="D937" s="5"/>
      <c r="E937" s="5"/>
      <c r="F937" s="5"/>
      <c r="G937" s="5"/>
      <c r="H937" s="5"/>
      <c r="I937" s="5"/>
    </row>
    <row r="938">
      <c r="A938" s="1359"/>
      <c r="B938" s="853"/>
      <c r="C938" s="5"/>
      <c r="D938" s="5"/>
      <c r="E938" s="5"/>
      <c r="F938" s="5"/>
      <c r="G938" s="5"/>
      <c r="H938" s="5"/>
      <c r="I938" s="5"/>
    </row>
    <row r="939">
      <c r="A939" s="1359"/>
      <c r="B939" s="853"/>
      <c r="C939" s="5"/>
      <c r="D939" s="5"/>
      <c r="E939" s="5"/>
      <c r="F939" s="5"/>
      <c r="G939" s="5"/>
      <c r="H939" s="5"/>
      <c r="I939" s="5"/>
    </row>
    <row r="940">
      <c r="A940" s="1359"/>
      <c r="B940" s="853"/>
      <c r="C940" s="5"/>
      <c r="D940" s="5"/>
      <c r="E940" s="5"/>
      <c r="F940" s="5"/>
      <c r="G940" s="5"/>
      <c r="H940" s="5"/>
      <c r="I940" s="5"/>
    </row>
    <row r="941">
      <c r="A941" s="1359"/>
      <c r="B941" s="853"/>
      <c r="C941" s="5"/>
      <c r="D941" s="5"/>
      <c r="E941" s="5"/>
      <c r="F941" s="5"/>
      <c r="G941" s="5"/>
      <c r="H941" s="5"/>
      <c r="I941" s="5"/>
    </row>
    <row r="942">
      <c r="A942" s="1359"/>
      <c r="B942" s="853"/>
      <c r="C942" s="5"/>
      <c r="D942" s="5"/>
      <c r="E942" s="5"/>
      <c r="F942" s="5"/>
      <c r="G942" s="5"/>
      <c r="H942" s="5"/>
      <c r="I942" s="5"/>
    </row>
    <row r="943">
      <c r="A943" s="1359"/>
      <c r="B943" s="853"/>
      <c r="C943" s="5"/>
      <c r="D943" s="5"/>
      <c r="E943" s="5"/>
      <c r="F943" s="5"/>
      <c r="G943" s="5"/>
      <c r="H943" s="5"/>
      <c r="I943" s="5"/>
    </row>
    <row r="944">
      <c r="A944" s="1359"/>
      <c r="B944" s="853"/>
      <c r="C944" s="5"/>
      <c r="D944" s="5"/>
      <c r="E944" s="5"/>
      <c r="F944" s="5"/>
      <c r="G944" s="5"/>
      <c r="H944" s="5"/>
      <c r="I944" s="5"/>
    </row>
    <row r="945">
      <c r="A945" s="1359"/>
      <c r="B945" s="853"/>
      <c r="C945" s="5"/>
      <c r="D945" s="5"/>
      <c r="E945" s="5"/>
      <c r="F945" s="5"/>
      <c r="G945" s="5"/>
      <c r="H945" s="5"/>
      <c r="I945" s="5"/>
    </row>
    <row r="946">
      <c r="A946" s="1359"/>
      <c r="B946" s="853"/>
      <c r="C946" s="5"/>
      <c r="D946" s="5"/>
      <c r="E946" s="5"/>
      <c r="F946" s="5"/>
      <c r="G946" s="5"/>
      <c r="H946" s="5"/>
      <c r="I946" s="5"/>
    </row>
    <row r="947">
      <c r="A947" s="1359"/>
      <c r="B947" s="853"/>
      <c r="C947" s="5"/>
      <c r="D947" s="5"/>
      <c r="E947" s="5"/>
      <c r="F947" s="5"/>
      <c r="G947" s="5"/>
      <c r="H947" s="5"/>
      <c r="I947" s="5"/>
    </row>
    <row r="948">
      <c r="A948" s="1359"/>
      <c r="B948" s="853"/>
      <c r="C948" s="5"/>
      <c r="D948" s="5"/>
      <c r="E948" s="5"/>
      <c r="F948" s="5"/>
      <c r="G948" s="5"/>
      <c r="H948" s="5"/>
      <c r="I948" s="5"/>
    </row>
    <row r="949">
      <c r="A949" s="1359"/>
      <c r="B949" s="853"/>
      <c r="C949" s="5"/>
      <c r="D949" s="5"/>
      <c r="E949" s="5"/>
      <c r="F949" s="5"/>
      <c r="G949" s="5"/>
      <c r="H949" s="5"/>
      <c r="I949" s="5"/>
    </row>
    <row r="950">
      <c r="A950" s="1359"/>
      <c r="B950" s="853"/>
      <c r="C950" s="5"/>
      <c r="D950" s="5"/>
      <c r="E950" s="5"/>
      <c r="F950" s="5"/>
      <c r="G950" s="5"/>
      <c r="H950" s="5"/>
      <c r="I950" s="5"/>
    </row>
    <row r="951">
      <c r="A951" s="1359"/>
      <c r="B951" s="853"/>
      <c r="C951" s="5"/>
      <c r="D951" s="5"/>
      <c r="E951" s="5"/>
      <c r="F951" s="5"/>
      <c r="G951" s="5"/>
      <c r="H951" s="5"/>
      <c r="I951" s="5"/>
    </row>
    <row r="952">
      <c r="A952" s="1359"/>
      <c r="B952" s="853"/>
      <c r="C952" s="5"/>
      <c r="D952" s="5"/>
      <c r="E952" s="5"/>
      <c r="F952" s="5"/>
      <c r="G952" s="5"/>
      <c r="H952" s="5"/>
      <c r="I952" s="5"/>
    </row>
    <row r="953">
      <c r="A953" s="1359"/>
      <c r="B953" s="853"/>
      <c r="C953" s="5"/>
      <c r="D953" s="5"/>
      <c r="E953" s="5"/>
      <c r="F953" s="5"/>
      <c r="G953" s="5"/>
      <c r="H953" s="5"/>
      <c r="I953" s="5"/>
    </row>
    <row r="954">
      <c r="A954" s="1359"/>
      <c r="B954" s="853"/>
      <c r="C954" s="5"/>
      <c r="D954" s="5"/>
      <c r="E954" s="5"/>
      <c r="F954" s="5"/>
      <c r="G954" s="5"/>
      <c r="H954" s="5"/>
      <c r="I954" s="5"/>
    </row>
    <row r="955">
      <c r="A955" s="1359"/>
      <c r="B955" s="853"/>
      <c r="C955" s="5"/>
      <c r="D955" s="5"/>
      <c r="E955" s="5"/>
      <c r="F955" s="5"/>
      <c r="G955" s="5"/>
      <c r="H955" s="5"/>
      <c r="I955" s="5"/>
    </row>
    <row r="956">
      <c r="A956" s="1359"/>
      <c r="B956" s="853"/>
      <c r="C956" s="5"/>
      <c r="D956" s="5"/>
      <c r="E956" s="5"/>
      <c r="F956" s="5"/>
      <c r="G956" s="5"/>
      <c r="H956" s="5"/>
      <c r="I956" s="5"/>
    </row>
    <row r="957">
      <c r="A957" s="1359"/>
      <c r="B957" s="853"/>
      <c r="C957" s="5"/>
      <c r="D957" s="5"/>
      <c r="E957" s="5"/>
      <c r="F957" s="5"/>
      <c r="G957" s="5"/>
      <c r="H957" s="5"/>
      <c r="I957" s="5"/>
    </row>
    <row r="958">
      <c r="A958" s="1359"/>
      <c r="B958" s="853"/>
      <c r="C958" s="5"/>
      <c r="D958" s="5"/>
      <c r="E958" s="5"/>
      <c r="F958" s="5"/>
      <c r="G958" s="5"/>
      <c r="H958" s="5"/>
      <c r="I958" s="5"/>
    </row>
    <row r="959">
      <c r="A959" s="1359"/>
      <c r="B959" s="853"/>
      <c r="C959" s="5"/>
      <c r="D959" s="5"/>
      <c r="E959" s="5"/>
      <c r="F959" s="5"/>
      <c r="G959" s="5"/>
      <c r="H959" s="5"/>
      <c r="I959" s="5"/>
    </row>
    <row r="960">
      <c r="A960" s="1359"/>
      <c r="B960" s="853"/>
      <c r="C960" s="5"/>
      <c r="D960" s="5"/>
      <c r="E960" s="5"/>
      <c r="F960" s="5"/>
      <c r="G960" s="5"/>
      <c r="H960" s="5"/>
      <c r="I960" s="5"/>
    </row>
    <row r="961">
      <c r="A961" s="1359"/>
      <c r="B961" s="853"/>
      <c r="C961" s="5"/>
      <c r="D961" s="5"/>
      <c r="E961" s="5"/>
      <c r="F961" s="5"/>
      <c r="G961" s="5"/>
      <c r="H961" s="5"/>
      <c r="I961" s="5"/>
    </row>
    <row r="962">
      <c r="A962" s="1359"/>
      <c r="B962" s="853"/>
      <c r="C962" s="5"/>
      <c r="D962" s="5"/>
      <c r="E962" s="5"/>
      <c r="F962" s="5"/>
      <c r="G962" s="5"/>
      <c r="H962" s="5"/>
      <c r="I962" s="5"/>
    </row>
    <row r="963">
      <c r="A963" s="1359"/>
      <c r="B963" s="853"/>
      <c r="C963" s="5"/>
      <c r="D963" s="5"/>
      <c r="E963" s="5"/>
      <c r="F963" s="5"/>
      <c r="G963" s="5"/>
      <c r="H963" s="5"/>
      <c r="I963" s="5"/>
    </row>
    <row r="964">
      <c r="A964" s="1359"/>
      <c r="B964" s="853"/>
      <c r="C964" s="5"/>
      <c r="D964" s="5"/>
      <c r="E964" s="5"/>
      <c r="F964" s="5"/>
      <c r="G964" s="5"/>
      <c r="H964" s="5"/>
      <c r="I964" s="5"/>
    </row>
    <row r="965">
      <c r="A965" s="1359"/>
      <c r="B965" s="853"/>
      <c r="C965" s="5"/>
      <c r="D965" s="5"/>
      <c r="E965" s="5"/>
      <c r="F965" s="5"/>
      <c r="G965" s="5"/>
      <c r="H965" s="5"/>
      <c r="I965" s="5"/>
    </row>
    <row r="966">
      <c r="A966" s="1359"/>
      <c r="B966" s="853"/>
      <c r="C966" s="5"/>
      <c r="D966" s="5"/>
      <c r="E966" s="5"/>
      <c r="F966" s="5"/>
      <c r="G966" s="5"/>
      <c r="H966" s="5"/>
      <c r="I966" s="5"/>
    </row>
    <row r="967">
      <c r="A967" s="1359"/>
      <c r="B967" s="853"/>
      <c r="C967" s="5"/>
      <c r="D967" s="5"/>
      <c r="E967" s="5"/>
      <c r="F967" s="5"/>
      <c r="G967" s="5"/>
      <c r="H967" s="5"/>
      <c r="I967" s="5"/>
    </row>
    <row r="968">
      <c r="A968" s="1359"/>
      <c r="B968" s="853"/>
      <c r="C968" s="5"/>
      <c r="D968" s="5"/>
      <c r="E968" s="5"/>
      <c r="F968" s="5"/>
      <c r="G968" s="5"/>
      <c r="H968" s="5"/>
      <c r="I968" s="5"/>
    </row>
    <row r="969">
      <c r="A969" s="1359"/>
      <c r="B969" s="853"/>
      <c r="C969" s="5"/>
      <c r="D969" s="5"/>
      <c r="E969" s="5"/>
      <c r="F969" s="5"/>
      <c r="G969" s="5"/>
      <c r="H969" s="5"/>
      <c r="I969" s="5"/>
    </row>
    <row r="970">
      <c r="A970" s="1359"/>
      <c r="B970" s="853"/>
      <c r="C970" s="5"/>
      <c r="D970" s="5"/>
      <c r="E970" s="5"/>
      <c r="F970" s="5"/>
      <c r="G970" s="5"/>
      <c r="H970" s="5"/>
      <c r="I970" s="5"/>
    </row>
    <row r="971">
      <c r="A971" s="1359"/>
      <c r="B971" s="853"/>
      <c r="C971" s="5"/>
      <c r="D971" s="5"/>
      <c r="E971" s="5"/>
      <c r="F971" s="5"/>
      <c r="G971" s="5"/>
      <c r="H971" s="5"/>
      <c r="I971" s="5"/>
    </row>
    <row r="972">
      <c r="A972" s="1359"/>
      <c r="B972" s="853"/>
      <c r="C972" s="5"/>
      <c r="D972" s="5"/>
      <c r="E972" s="5"/>
      <c r="F972" s="5"/>
      <c r="G972" s="5"/>
      <c r="H972" s="5"/>
      <c r="I972" s="5"/>
    </row>
    <row r="973">
      <c r="A973" s="1359"/>
      <c r="B973" s="853"/>
      <c r="C973" s="5"/>
      <c r="D973" s="5"/>
      <c r="E973" s="5"/>
      <c r="F973" s="5"/>
      <c r="G973" s="5"/>
      <c r="H973" s="5"/>
      <c r="I973" s="5"/>
    </row>
    <row r="974">
      <c r="A974" s="1359"/>
      <c r="B974" s="853"/>
      <c r="C974" s="5"/>
      <c r="D974" s="5"/>
      <c r="E974" s="5"/>
      <c r="F974" s="5"/>
      <c r="G974" s="5"/>
      <c r="H974" s="5"/>
      <c r="I974" s="5"/>
    </row>
    <row r="975">
      <c r="A975" s="1359"/>
      <c r="B975" s="853"/>
      <c r="C975" s="5"/>
      <c r="D975" s="5"/>
      <c r="E975" s="5"/>
      <c r="F975" s="5"/>
      <c r="G975" s="5"/>
      <c r="H975" s="5"/>
      <c r="I975" s="5"/>
    </row>
    <row r="976">
      <c r="A976" s="1359"/>
      <c r="B976" s="853"/>
      <c r="C976" s="5"/>
      <c r="D976" s="5"/>
      <c r="E976" s="5"/>
      <c r="F976" s="5"/>
      <c r="G976" s="5"/>
      <c r="H976" s="5"/>
      <c r="I976" s="5"/>
    </row>
    <row r="977">
      <c r="A977" s="1359"/>
      <c r="B977" s="853"/>
      <c r="C977" s="5"/>
      <c r="D977" s="5"/>
      <c r="E977" s="5"/>
      <c r="F977" s="5"/>
      <c r="G977" s="5"/>
      <c r="H977" s="5"/>
      <c r="I977" s="5"/>
    </row>
    <row r="978">
      <c r="A978" s="1359"/>
      <c r="B978" s="853"/>
      <c r="C978" s="5"/>
      <c r="D978" s="5"/>
      <c r="E978" s="5"/>
      <c r="F978" s="5"/>
      <c r="G978" s="5"/>
      <c r="H978" s="5"/>
      <c r="I978" s="5"/>
    </row>
    <row r="979">
      <c r="A979" s="1359"/>
      <c r="B979" s="853"/>
      <c r="C979" s="5"/>
      <c r="D979" s="5"/>
      <c r="E979" s="5"/>
      <c r="F979" s="5"/>
      <c r="G979" s="5"/>
      <c r="H979" s="5"/>
      <c r="I979" s="5"/>
    </row>
    <row r="980">
      <c r="A980" s="1359"/>
      <c r="B980" s="853"/>
      <c r="C980" s="5"/>
      <c r="D980" s="5"/>
      <c r="E980" s="5"/>
      <c r="F980" s="5"/>
      <c r="G980" s="5"/>
      <c r="H980" s="5"/>
      <c r="I980" s="5"/>
    </row>
    <row r="981">
      <c r="A981" s="1359"/>
      <c r="B981" s="853"/>
      <c r="C981" s="5"/>
      <c r="D981" s="5"/>
      <c r="E981" s="5"/>
      <c r="F981" s="5"/>
      <c r="G981" s="5"/>
      <c r="H981" s="5"/>
      <c r="I981" s="5"/>
    </row>
    <row r="982">
      <c r="A982" s="1359"/>
      <c r="B982" s="853"/>
      <c r="C982" s="5"/>
      <c r="D982" s="5"/>
      <c r="E982" s="5"/>
      <c r="F982" s="5"/>
      <c r="G982" s="5"/>
      <c r="H982" s="5"/>
      <c r="I982" s="5"/>
    </row>
    <row r="983">
      <c r="A983" s="1359"/>
      <c r="B983" s="853"/>
      <c r="C983" s="5"/>
      <c r="D983" s="5"/>
      <c r="E983" s="5"/>
      <c r="F983" s="5"/>
      <c r="G983" s="5"/>
      <c r="H983" s="5"/>
      <c r="I983" s="5"/>
    </row>
    <row r="984">
      <c r="A984" s="1359"/>
      <c r="B984" s="853"/>
      <c r="C984" s="5"/>
      <c r="D984" s="5"/>
      <c r="E984" s="5"/>
      <c r="F984" s="5"/>
      <c r="G984" s="5"/>
      <c r="H984" s="5"/>
      <c r="I984" s="5"/>
    </row>
    <row r="985">
      <c r="A985" s="1359"/>
      <c r="B985" s="853"/>
      <c r="C985" s="5"/>
      <c r="D985" s="5"/>
      <c r="E985" s="5"/>
      <c r="F985" s="5"/>
      <c r="G985" s="5"/>
      <c r="H985" s="5"/>
      <c r="I985" s="5"/>
    </row>
    <row r="986">
      <c r="A986" s="1359"/>
      <c r="B986" s="853"/>
      <c r="C986" s="5"/>
      <c r="D986" s="5"/>
      <c r="E986" s="5"/>
      <c r="F986" s="5"/>
      <c r="G986" s="5"/>
      <c r="H986" s="5"/>
      <c r="I986" s="5"/>
    </row>
    <row r="987">
      <c r="A987" s="1359"/>
      <c r="B987" s="853"/>
      <c r="C987" s="5"/>
      <c r="D987" s="5"/>
      <c r="E987" s="5"/>
      <c r="F987" s="5"/>
      <c r="G987" s="5"/>
      <c r="H987" s="5"/>
      <c r="I987" s="5"/>
    </row>
    <row r="988">
      <c r="A988" s="1359"/>
      <c r="B988" s="853"/>
      <c r="C988" s="5"/>
      <c r="D988" s="5"/>
      <c r="E988" s="5"/>
      <c r="F988" s="5"/>
      <c r="G988" s="5"/>
      <c r="H988" s="5"/>
      <c r="I988" s="5"/>
    </row>
    <row r="989">
      <c r="A989" s="1359"/>
      <c r="B989" s="853"/>
      <c r="C989" s="5"/>
      <c r="D989" s="5"/>
      <c r="E989" s="5"/>
      <c r="F989" s="5"/>
      <c r="G989" s="5"/>
      <c r="H989" s="5"/>
      <c r="I989" s="5"/>
    </row>
    <row r="990">
      <c r="A990" s="1359"/>
      <c r="B990" s="853"/>
      <c r="C990" s="5"/>
      <c r="D990" s="5"/>
      <c r="E990" s="5"/>
      <c r="F990" s="5"/>
      <c r="G990" s="5"/>
      <c r="H990" s="5"/>
      <c r="I990" s="5"/>
    </row>
    <row r="991">
      <c r="A991" s="1359"/>
      <c r="B991" s="853"/>
      <c r="C991" s="5"/>
      <c r="D991" s="5"/>
      <c r="E991" s="5"/>
      <c r="F991" s="5"/>
      <c r="G991" s="5"/>
      <c r="H991" s="5"/>
      <c r="I991" s="5"/>
    </row>
    <row r="992">
      <c r="A992" s="1359"/>
      <c r="B992" s="853"/>
      <c r="C992" s="5"/>
      <c r="D992" s="5"/>
      <c r="E992" s="5"/>
      <c r="F992" s="5"/>
      <c r="G992" s="5"/>
      <c r="H992" s="5"/>
      <c r="I992" s="5"/>
    </row>
    <row r="993">
      <c r="A993" s="1359"/>
      <c r="B993" s="853"/>
      <c r="C993" s="5"/>
      <c r="D993" s="5"/>
      <c r="E993" s="5"/>
      <c r="F993" s="5"/>
      <c r="G993" s="5"/>
      <c r="H993" s="5"/>
      <c r="I993" s="5"/>
    </row>
    <row r="994">
      <c r="A994" s="1359"/>
      <c r="B994" s="853"/>
      <c r="C994" s="5"/>
      <c r="D994" s="5"/>
      <c r="E994" s="5"/>
      <c r="F994" s="5"/>
      <c r="G994" s="5"/>
      <c r="H994" s="5"/>
      <c r="I994" s="5"/>
    </row>
    <row r="995">
      <c r="A995" s="1359"/>
      <c r="B995" s="853"/>
      <c r="C995" s="5"/>
      <c r="D995" s="5"/>
      <c r="E995" s="5"/>
      <c r="F995" s="5"/>
      <c r="G995" s="5"/>
      <c r="H995" s="5"/>
      <c r="I995" s="5"/>
    </row>
    <row r="996">
      <c r="A996" s="1359"/>
      <c r="B996" s="853"/>
      <c r="C996" s="5"/>
      <c r="D996" s="5"/>
      <c r="E996" s="5"/>
      <c r="F996" s="5"/>
      <c r="G996" s="5"/>
      <c r="H996" s="5"/>
      <c r="I996" s="5"/>
    </row>
    <row r="997">
      <c r="A997" s="1359"/>
      <c r="B997" s="853"/>
      <c r="C997" s="5"/>
      <c r="D997" s="5"/>
      <c r="E997" s="5"/>
      <c r="F997" s="5"/>
      <c r="G997" s="5"/>
      <c r="H997" s="5"/>
      <c r="I997" s="5"/>
    </row>
    <row r="998">
      <c r="A998" s="1359"/>
      <c r="B998" s="853"/>
      <c r="C998" s="5"/>
      <c r="D998" s="5"/>
      <c r="E998" s="5"/>
      <c r="F998" s="5"/>
      <c r="G998" s="5"/>
      <c r="H998" s="5"/>
      <c r="I998" s="5"/>
    </row>
    <row r="999">
      <c r="A999" s="1359"/>
      <c r="B999" s="853"/>
      <c r="C999" s="5"/>
      <c r="D999" s="5"/>
      <c r="E999" s="5"/>
      <c r="F999" s="5"/>
      <c r="G999" s="5"/>
      <c r="H999" s="5"/>
      <c r="I999" s="5"/>
    </row>
    <row r="1000">
      <c r="A1000" s="1359"/>
      <c r="B1000" s="853"/>
      <c r="C1000" s="5"/>
      <c r="D1000" s="5"/>
      <c r="E1000" s="5"/>
      <c r="F1000" s="5"/>
      <c r="G1000" s="5"/>
      <c r="H1000" s="5"/>
      <c r="I1000" s="5"/>
    </row>
    <row r="1001">
      <c r="A1001" s="1359"/>
      <c r="B1001" s="853"/>
      <c r="C1001" s="5"/>
      <c r="D1001" s="5"/>
      <c r="E1001" s="5"/>
      <c r="F1001" s="5"/>
      <c r="G1001" s="5"/>
      <c r="H1001" s="5"/>
      <c r="I1001" s="5"/>
    </row>
    <row r="1002">
      <c r="A1002" s="1359"/>
      <c r="B1002" s="853"/>
      <c r="C1002" s="5"/>
      <c r="D1002" s="5"/>
      <c r="E1002" s="5"/>
      <c r="F1002" s="5"/>
      <c r="G1002" s="5"/>
      <c r="H1002" s="5"/>
      <c r="I1002" s="5"/>
    </row>
    <row r="1003">
      <c r="A1003" s="1359"/>
      <c r="B1003" s="853"/>
      <c r="C1003" s="5"/>
      <c r="D1003" s="5"/>
      <c r="E1003" s="5"/>
      <c r="F1003" s="5"/>
      <c r="G1003" s="5"/>
      <c r="H1003" s="5"/>
      <c r="I1003" s="5"/>
    </row>
    <row r="1004">
      <c r="A1004" s="1359"/>
      <c r="B1004" s="853"/>
      <c r="C1004" s="5"/>
      <c r="D1004" s="5"/>
      <c r="E1004" s="5"/>
      <c r="F1004" s="5"/>
      <c r="G1004" s="5"/>
      <c r="H1004" s="5"/>
      <c r="I1004" s="5"/>
    </row>
    <row r="1005">
      <c r="A1005" s="1359"/>
      <c r="B1005" s="853"/>
      <c r="C1005" s="5"/>
      <c r="D1005" s="5"/>
      <c r="E1005" s="5"/>
      <c r="F1005" s="5"/>
      <c r="G1005" s="5"/>
      <c r="H1005" s="5"/>
      <c r="I1005" s="5"/>
    </row>
    <row r="1006">
      <c r="A1006" s="1359"/>
      <c r="B1006" s="853"/>
      <c r="C1006" s="5"/>
      <c r="D1006" s="5"/>
      <c r="E1006" s="5"/>
      <c r="F1006" s="5"/>
      <c r="G1006" s="5"/>
      <c r="H1006" s="5"/>
      <c r="I1006" s="5"/>
    </row>
    <row r="1007">
      <c r="A1007" s="1359"/>
      <c r="B1007" s="853"/>
      <c r="C1007" s="5"/>
      <c r="D1007" s="5"/>
      <c r="E1007" s="5"/>
      <c r="F1007" s="5"/>
      <c r="G1007" s="5"/>
      <c r="H1007" s="5"/>
      <c r="I1007" s="5"/>
    </row>
    <row r="1008">
      <c r="A1008" s="1359"/>
      <c r="B1008" s="853"/>
      <c r="C1008" s="5"/>
      <c r="D1008" s="5"/>
      <c r="E1008" s="5"/>
      <c r="F1008" s="5"/>
      <c r="G1008" s="5"/>
      <c r="H1008" s="5"/>
      <c r="I1008" s="5"/>
    </row>
    <row r="1009">
      <c r="A1009" s="1359"/>
      <c r="B1009" s="853"/>
      <c r="C1009" s="5"/>
      <c r="D1009" s="5"/>
      <c r="E1009" s="5"/>
      <c r="F1009" s="5"/>
      <c r="G1009" s="5"/>
      <c r="H1009" s="5"/>
      <c r="I1009" s="5"/>
    </row>
    <row r="1010">
      <c r="A1010" s="1359"/>
      <c r="B1010" s="853"/>
      <c r="C1010" s="5"/>
      <c r="D1010" s="5"/>
      <c r="E1010" s="5"/>
      <c r="F1010" s="5"/>
      <c r="G1010" s="5"/>
      <c r="H1010" s="5"/>
      <c r="I1010" s="5"/>
    </row>
    <row r="1011">
      <c r="A1011" s="1359"/>
      <c r="B1011" s="853"/>
      <c r="C1011" s="5"/>
      <c r="D1011" s="5"/>
      <c r="E1011" s="5"/>
      <c r="F1011" s="5"/>
      <c r="G1011" s="5"/>
      <c r="H1011" s="5"/>
      <c r="I1011" s="5"/>
    </row>
    <row r="1012">
      <c r="A1012" s="1359"/>
      <c r="B1012" s="853"/>
      <c r="C1012" s="5"/>
      <c r="D1012" s="5"/>
      <c r="E1012" s="5"/>
      <c r="F1012" s="5"/>
      <c r="G1012" s="5"/>
      <c r="H1012" s="5"/>
      <c r="I1012" s="5"/>
    </row>
    <row r="1013">
      <c r="A1013" s="1359"/>
      <c r="B1013" s="853"/>
      <c r="C1013" s="5"/>
      <c r="D1013" s="5"/>
      <c r="E1013" s="5"/>
      <c r="F1013" s="5"/>
      <c r="G1013" s="5"/>
      <c r="H1013" s="5"/>
      <c r="I1013" s="5"/>
    </row>
    <row r="1014">
      <c r="A1014" s="1359"/>
      <c r="B1014" s="853"/>
      <c r="C1014" s="5"/>
      <c r="D1014" s="5"/>
      <c r="E1014" s="5"/>
      <c r="F1014" s="5"/>
      <c r="G1014" s="5"/>
      <c r="H1014" s="5"/>
      <c r="I1014" s="5"/>
    </row>
    <row r="1015">
      <c r="A1015" s="1359"/>
      <c r="B1015" s="853"/>
      <c r="C1015" s="5"/>
      <c r="D1015" s="5"/>
      <c r="E1015" s="5"/>
      <c r="F1015" s="5"/>
      <c r="G1015" s="5"/>
      <c r="H1015" s="5"/>
      <c r="I1015" s="5"/>
    </row>
    <row r="1016">
      <c r="A1016" s="1359"/>
      <c r="B1016" s="853"/>
      <c r="C1016" s="5"/>
      <c r="D1016" s="5"/>
      <c r="E1016" s="5"/>
      <c r="F1016" s="5"/>
      <c r="G1016" s="5"/>
      <c r="H1016" s="5"/>
      <c r="I1016" s="5"/>
    </row>
    <row r="1017">
      <c r="A1017" s="1359"/>
      <c r="B1017" s="853"/>
      <c r="C1017" s="5"/>
      <c r="D1017" s="5"/>
      <c r="E1017" s="5"/>
      <c r="F1017" s="5"/>
      <c r="G1017" s="5"/>
      <c r="H1017" s="5"/>
      <c r="I1017" s="5"/>
    </row>
    <row r="1018">
      <c r="A1018" s="1359"/>
      <c r="B1018" s="853"/>
      <c r="C1018" s="5"/>
      <c r="D1018" s="5"/>
      <c r="E1018" s="5"/>
      <c r="F1018" s="5"/>
      <c r="G1018" s="5"/>
      <c r="H1018" s="5"/>
      <c r="I1018" s="5"/>
    </row>
    <row r="1019">
      <c r="A1019" s="1359"/>
      <c r="B1019" s="853"/>
      <c r="C1019" s="5"/>
      <c r="D1019" s="5"/>
      <c r="E1019" s="5"/>
      <c r="F1019" s="5"/>
      <c r="G1019" s="5"/>
      <c r="H1019" s="5"/>
      <c r="I1019" s="5"/>
    </row>
    <row r="1020">
      <c r="A1020" s="1359"/>
      <c r="B1020" s="853"/>
      <c r="C1020" s="5"/>
      <c r="D1020" s="5"/>
      <c r="E1020" s="5"/>
      <c r="F1020" s="5"/>
      <c r="G1020" s="5"/>
      <c r="H1020" s="5"/>
      <c r="I1020" s="5"/>
    </row>
    <row r="1021">
      <c r="A1021" s="1359"/>
      <c r="B1021" s="853"/>
      <c r="C1021" s="5"/>
      <c r="D1021" s="5"/>
      <c r="E1021" s="5"/>
      <c r="F1021" s="5"/>
      <c r="G1021" s="5"/>
      <c r="H1021" s="5"/>
      <c r="I1021" s="5"/>
    </row>
    <row r="1022">
      <c r="A1022" s="1359"/>
      <c r="B1022" s="853"/>
      <c r="C1022" s="5"/>
      <c r="D1022" s="5"/>
      <c r="E1022" s="5"/>
      <c r="F1022" s="5"/>
      <c r="G1022" s="5"/>
      <c r="H1022" s="5"/>
      <c r="I1022" s="5"/>
    </row>
    <row r="1023">
      <c r="A1023" s="1359"/>
      <c r="B1023" s="853"/>
      <c r="C1023" s="5"/>
      <c r="D1023" s="5"/>
      <c r="E1023" s="5"/>
      <c r="F1023" s="5"/>
      <c r="G1023" s="5"/>
      <c r="H1023" s="5"/>
      <c r="I1023" s="5"/>
    </row>
    <row r="1024">
      <c r="A1024" s="1359"/>
      <c r="B1024" s="853"/>
      <c r="C1024" s="5"/>
      <c r="D1024" s="5"/>
      <c r="E1024" s="5"/>
      <c r="F1024" s="5"/>
      <c r="G1024" s="5"/>
      <c r="H1024" s="5"/>
      <c r="I1024" s="5"/>
    </row>
    <row r="1025">
      <c r="A1025" s="1359"/>
      <c r="B1025" s="853"/>
      <c r="C1025" s="5"/>
      <c r="D1025" s="5"/>
      <c r="E1025" s="5"/>
      <c r="F1025" s="5"/>
      <c r="G1025" s="5"/>
      <c r="H1025" s="5"/>
      <c r="I1025" s="5"/>
    </row>
    <row r="1026">
      <c r="A1026" s="1359"/>
      <c r="B1026" s="853"/>
      <c r="C1026" s="5"/>
      <c r="D1026" s="5"/>
      <c r="E1026" s="5"/>
      <c r="F1026" s="5"/>
      <c r="G1026" s="5"/>
      <c r="H1026" s="5"/>
      <c r="I1026" s="5"/>
    </row>
    <row r="1027">
      <c r="A1027" s="1359"/>
      <c r="B1027" s="853"/>
      <c r="C1027" s="5"/>
      <c r="D1027" s="5"/>
      <c r="E1027" s="5"/>
      <c r="F1027" s="5"/>
      <c r="G1027" s="5"/>
      <c r="H1027" s="5"/>
      <c r="I1027" s="5"/>
    </row>
    <row r="1028">
      <c r="A1028" s="1359"/>
      <c r="B1028" s="853"/>
      <c r="C1028" s="5"/>
      <c r="D1028" s="5"/>
      <c r="E1028" s="5"/>
      <c r="F1028" s="5"/>
      <c r="G1028" s="5"/>
      <c r="H1028" s="5"/>
      <c r="I1028" s="5"/>
    </row>
    <row r="1029">
      <c r="A1029" s="1359"/>
      <c r="B1029" s="853"/>
      <c r="C1029" s="5"/>
      <c r="D1029" s="5"/>
      <c r="E1029" s="5"/>
      <c r="F1029" s="5"/>
      <c r="G1029" s="5"/>
      <c r="H1029" s="5"/>
      <c r="I1029" s="5"/>
    </row>
    <row r="1030">
      <c r="A1030" s="1359"/>
      <c r="B1030" s="853"/>
      <c r="C1030" s="5"/>
      <c r="D1030" s="5"/>
      <c r="E1030" s="5"/>
      <c r="F1030" s="5"/>
      <c r="G1030" s="5"/>
      <c r="H1030" s="5"/>
      <c r="I1030" s="5"/>
    </row>
    <row r="1031">
      <c r="A1031" s="1359"/>
      <c r="B1031" s="853"/>
      <c r="C1031" s="5"/>
      <c r="D1031" s="5"/>
      <c r="E1031" s="5"/>
      <c r="F1031" s="5"/>
      <c r="G1031" s="5"/>
      <c r="H1031" s="5"/>
      <c r="I1031" s="5"/>
    </row>
    <row r="1032">
      <c r="A1032" s="1359"/>
      <c r="B1032" s="853"/>
      <c r="C1032" s="5"/>
      <c r="D1032" s="5"/>
      <c r="E1032" s="5"/>
      <c r="F1032" s="5"/>
      <c r="G1032" s="5"/>
      <c r="H1032" s="5"/>
      <c r="I1032" s="5"/>
    </row>
    <row r="1033">
      <c r="A1033" s="1359"/>
      <c r="B1033" s="853"/>
      <c r="C1033" s="5"/>
      <c r="D1033" s="5"/>
      <c r="E1033" s="5"/>
      <c r="F1033" s="5"/>
      <c r="G1033" s="5"/>
      <c r="H1033" s="5"/>
      <c r="I1033" s="5"/>
    </row>
    <row r="1034">
      <c r="A1034" s="1359"/>
      <c r="B1034" s="853"/>
      <c r="C1034" s="5"/>
      <c r="D1034" s="5"/>
      <c r="E1034" s="5"/>
      <c r="F1034" s="5"/>
      <c r="G1034" s="5"/>
      <c r="H1034" s="5"/>
      <c r="I1034" s="5"/>
    </row>
    <row r="1035">
      <c r="A1035" s="1359"/>
      <c r="B1035" s="853"/>
      <c r="C1035" s="5"/>
      <c r="D1035" s="5"/>
      <c r="E1035" s="5"/>
      <c r="F1035" s="5"/>
      <c r="G1035" s="5"/>
      <c r="H1035" s="5"/>
      <c r="I1035" s="5"/>
    </row>
    <row r="1036">
      <c r="A1036" s="1359"/>
      <c r="B1036" s="853"/>
      <c r="C1036" s="5"/>
      <c r="D1036" s="5"/>
      <c r="E1036" s="5"/>
      <c r="F1036" s="5"/>
      <c r="G1036" s="5"/>
      <c r="H1036" s="5"/>
      <c r="I1036" s="5"/>
    </row>
    <row r="1037">
      <c r="A1037" s="1359"/>
      <c r="B1037" s="853"/>
      <c r="C1037" s="5"/>
      <c r="D1037" s="5"/>
      <c r="E1037" s="5"/>
      <c r="F1037" s="5"/>
      <c r="G1037" s="5"/>
      <c r="H1037" s="5"/>
      <c r="I1037" s="5"/>
    </row>
    <row r="1038">
      <c r="A1038" s="1359"/>
      <c r="B1038" s="853"/>
      <c r="C1038" s="5"/>
      <c r="D1038" s="5"/>
      <c r="E1038" s="5"/>
      <c r="F1038" s="5"/>
      <c r="G1038" s="5"/>
      <c r="H1038" s="5"/>
      <c r="I1038" s="5"/>
    </row>
    <row r="1039">
      <c r="A1039" s="1359"/>
      <c r="B1039" s="853"/>
      <c r="C1039" s="5"/>
      <c r="D1039" s="5"/>
      <c r="E1039" s="5"/>
      <c r="F1039" s="5"/>
      <c r="G1039" s="5"/>
      <c r="H1039" s="5"/>
      <c r="I1039" s="5"/>
    </row>
    <row r="1040">
      <c r="A1040" s="1359"/>
      <c r="B1040" s="853"/>
      <c r="C1040" s="5"/>
      <c r="D1040" s="5"/>
      <c r="E1040" s="5"/>
      <c r="F1040" s="5"/>
      <c r="G1040" s="5"/>
      <c r="H1040" s="5"/>
      <c r="I1040" s="5"/>
    </row>
    <row r="1041">
      <c r="A1041" s="1359"/>
      <c r="B1041" s="853"/>
      <c r="C1041" s="5"/>
      <c r="D1041" s="5"/>
      <c r="E1041" s="5"/>
      <c r="F1041" s="5"/>
      <c r="G1041" s="5"/>
      <c r="H1041" s="5"/>
      <c r="I1041" s="5"/>
    </row>
    <row r="1042">
      <c r="A1042" s="1359"/>
      <c r="B1042" s="853"/>
      <c r="C1042" s="5"/>
      <c r="D1042" s="5"/>
      <c r="E1042" s="5"/>
      <c r="F1042" s="5"/>
      <c r="G1042" s="5"/>
      <c r="H1042" s="5"/>
      <c r="I1042" s="5"/>
    </row>
    <row r="1043">
      <c r="A1043" s="1359"/>
      <c r="B1043" s="853"/>
      <c r="C1043" s="5"/>
      <c r="D1043" s="5"/>
      <c r="E1043" s="5"/>
      <c r="F1043" s="5"/>
      <c r="G1043" s="5"/>
      <c r="H1043" s="5"/>
      <c r="I1043" s="5"/>
    </row>
    <row r="1044">
      <c r="A1044" s="1359"/>
      <c r="B1044" s="853"/>
      <c r="C1044" s="5"/>
      <c r="D1044" s="5"/>
      <c r="E1044" s="5"/>
      <c r="F1044" s="5"/>
      <c r="G1044" s="5"/>
      <c r="H1044" s="5"/>
      <c r="I1044" s="5"/>
    </row>
    <row r="1045">
      <c r="A1045" s="1359"/>
      <c r="B1045" s="853"/>
      <c r="C1045" s="5"/>
      <c r="D1045" s="5"/>
      <c r="E1045" s="5"/>
      <c r="F1045" s="5"/>
      <c r="G1045" s="5"/>
      <c r="H1045" s="5"/>
      <c r="I1045" s="5"/>
    </row>
    <row r="1046">
      <c r="A1046" s="1359"/>
      <c r="B1046" s="853"/>
      <c r="C1046" s="5"/>
      <c r="D1046" s="5"/>
      <c r="E1046" s="5"/>
      <c r="F1046" s="5"/>
      <c r="G1046" s="5"/>
      <c r="H1046" s="5"/>
      <c r="I1046" s="5"/>
    </row>
    <row r="1047">
      <c r="A1047" s="1359"/>
      <c r="B1047" s="853"/>
      <c r="C1047" s="5"/>
      <c r="D1047" s="5"/>
      <c r="E1047" s="5"/>
      <c r="F1047" s="5"/>
      <c r="G1047" s="5"/>
      <c r="H1047" s="5"/>
      <c r="I1047" s="5"/>
    </row>
    <row r="1048">
      <c r="A1048" s="1359"/>
      <c r="B1048" s="853"/>
      <c r="C1048" s="5"/>
      <c r="D1048" s="5"/>
      <c r="E1048" s="5"/>
      <c r="F1048" s="5"/>
      <c r="G1048" s="5"/>
      <c r="H1048" s="5"/>
      <c r="I1048" s="5"/>
    </row>
    <row r="1049">
      <c r="A1049" s="1359"/>
      <c r="B1049" s="853"/>
      <c r="C1049" s="5"/>
      <c r="D1049" s="5"/>
      <c r="E1049" s="5"/>
      <c r="F1049" s="5"/>
      <c r="G1049" s="5"/>
      <c r="H1049" s="5"/>
      <c r="I1049" s="5"/>
    </row>
    <row r="1050">
      <c r="A1050" s="1359"/>
      <c r="B1050" s="853"/>
      <c r="C1050" s="5"/>
      <c r="D1050" s="5"/>
      <c r="E1050" s="5"/>
      <c r="F1050" s="5"/>
      <c r="G1050" s="5"/>
      <c r="H1050" s="5"/>
      <c r="I1050" s="5"/>
    </row>
    <row r="1051">
      <c r="A1051" s="1359"/>
      <c r="B1051" s="853"/>
      <c r="C1051" s="5"/>
      <c r="D1051" s="5"/>
      <c r="E1051" s="5"/>
      <c r="F1051" s="5"/>
      <c r="G1051" s="5"/>
      <c r="H1051" s="5"/>
      <c r="I1051" s="5"/>
    </row>
    <row r="1052">
      <c r="A1052" s="1359"/>
      <c r="B1052" s="853"/>
      <c r="C1052" s="5"/>
      <c r="D1052" s="5"/>
      <c r="E1052" s="5"/>
      <c r="F1052" s="5"/>
      <c r="G1052" s="5"/>
      <c r="H1052" s="5"/>
      <c r="I1052" s="5"/>
    </row>
    <row r="1053">
      <c r="A1053" s="1359"/>
      <c r="B1053" s="853"/>
      <c r="C1053" s="5"/>
      <c r="D1053" s="5"/>
      <c r="E1053" s="5"/>
      <c r="F1053" s="5"/>
      <c r="G1053" s="5"/>
      <c r="H1053" s="5"/>
      <c r="I1053" s="5"/>
    </row>
    <row r="1054">
      <c r="A1054" s="1359"/>
      <c r="B1054" s="853"/>
      <c r="C1054" s="5"/>
      <c r="D1054" s="5"/>
      <c r="E1054" s="5"/>
      <c r="F1054" s="5"/>
      <c r="G1054" s="5"/>
      <c r="H1054" s="5"/>
      <c r="I1054" s="5"/>
    </row>
    <row r="1055">
      <c r="A1055" s="1359"/>
      <c r="B1055" s="853"/>
      <c r="C1055" s="5"/>
      <c r="D1055" s="5"/>
      <c r="E1055" s="5"/>
      <c r="F1055" s="5"/>
      <c r="G1055" s="5"/>
      <c r="H1055" s="5"/>
      <c r="I1055" s="5"/>
    </row>
    <row r="1056">
      <c r="A1056" s="1359"/>
      <c r="B1056" s="853"/>
      <c r="C1056" s="5"/>
      <c r="D1056" s="5"/>
      <c r="E1056" s="5"/>
      <c r="F1056" s="5"/>
      <c r="G1056" s="5"/>
      <c r="H1056" s="5"/>
      <c r="I1056" s="5"/>
    </row>
    <row r="1057">
      <c r="A1057" s="1359"/>
      <c r="B1057" s="853"/>
      <c r="C1057" s="5"/>
      <c r="D1057" s="5"/>
      <c r="E1057" s="5"/>
      <c r="F1057" s="5"/>
      <c r="G1057" s="5"/>
      <c r="H1057" s="5"/>
      <c r="I1057" s="5"/>
    </row>
    <row r="1058">
      <c r="A1058" s="1359"/>
      <c r="B1058" s="853"/>
      <c r="C1058" s="5"/>
      <c r="D1058" s="5"/>
      <c r="E1058" s="5"/>
      <c r="F1058" s="5"/>
      <c r="G1058" s="5"/>
      <c r="H1058" s="5"/>
      <c r="I1058" s="5"/>
    </row>
    <row r="1059">
      <c r="A1059" s="1359"/>
      <c r="B1059" s="853"/>
      <c r="C1059" s="5"/>
      <c r="D1059" s="5"/>
      <c r="E1059" s="5"/>
      <c r="F1059" s="5"/>
      <c r="G1059" s="5"/>
      <c r="H1059" s="5"/>
      <c r="I1059" s="5"/>
    </row>
    <row r="1060">
      <c r="A1060" s="1359"/>
      <c r="B1060" s="853"/>
      <c r="C1060" s="5"/>
      <c r="D1060" s="5"/>
      <c r="E1060" s="5"/>
      <c r="F1060" s="5"/>
      <c r="G1060" s="5"/>
      <c r="H1060" s="5"/>
      <c r="I1060" s="5"/>
    </row>
    <row r="1061">
      <c r="A1061" s="1359"/>
      <c r="B1061" s="853"/>
      <c r="C1061" s="5"/>
      <c r="D1061" s="5"/>
      <c r="E1061" s="5"/>
      <c r="F1061" s="5"/>
      <c r="G1061" s="5"/>
      <c r="H1061" s="5"/>
      <c r="I1061" s="5"/>
    </row>
    <row r="1062">
      <c r="A1062" s="1359"/>
      <c r="B1062" s="853"/>
      <c r="C1062" s="5"/>
      <c r="D1062" s="5"/>
      <c r="E1062" s="5"/>
      <c r="F1062" s="5"/>
      <c r="G1062" s="5"/>
      <c r="H1062" s="5"/>
      <c r="I1062" s="5"/>
    </row>
    <row r="1063">
      <c r="A1063" s="1359"/>
      <c r="B1063" s="853"/>
      <c r="C1063" s="5"/>
      <c r="D1063" s="5"/>
      <c r="E1063" s="5"/>
      <c r="F1063" s="5"/>
      <c r="G1063" s="5"/>
      <c r="H1063" s="5"/>
      <c r="I1063" s="5"/>
    </row>
    <row r="1064">
      <c r="A1064" s="1359"/>
      <c r="B1064" s="853"/>
      <c r="C1064" s="5"/>
      <c r="D1064" s="5"/>
      <c r="E1064" s="5"/>
      <c r="F1064" s="5"/>
      <c r="G1064" s="5"/>
      <c r="H1064" s="5"/>
      <c r="I1064" s="5"/>
    </row>
    <row r="1065">
      <c r="A1065" s="1359"/>
      <c r="B1065" s="853"/>
      <c r="C1065" s="5"/>
      <c r="D1065" s="5"/>
      <c r="E1065" s="5"/>
      <c r="F1065" s="5"/>
      <c r="G1065" s="5"/>
      <c r="H1065" s="5"/>
      <c r="I1065" s="5"/>
    </row>
    <row r="1066">
      <c r="A1066" s="1359"/>
      <c r="B1066" s="853"/>
      <c r="C1066" s="5"/>
      <c r="D1066" s="5"/>
      <c r="E1066" s="5"/>
      <c r="F1066" s="5"/>
      <c r="G1066" s="5"/>
      <c r="H1066" s="5"/>
      <c r="I1066" s="5"/>
    </row>
    <row r="1067">
      <c r="A1067" s="1359"/>
      <c r="B1067" s="853"/>
      <c r="C1067" s="5"/>
      <c r="D1067" s="5"/>
      <c r="E1067" s="5"/>
      <c r="F1067" s="5"/>
      <c r="G1067" s="5"/>
      <c r="H1067" s="5"/>
      <c r="I1067" s="5"/>
    </row>
    <row r="1068">
      <c r="A1068" s="1359"/>
      <c r="B1068" s="853"/>
      <c r="C1068" s="5"/>
      <c r="D1068" s="5"/>
      <c r="E1068" s="5"/>
      <c r="F1068" s="5"/>
      <c r="G1068" s="5"/>
      <c r="H1068" s="5"/>
      <c r="I1068" s="5"/>
    </row>
    <row r="1069">
      <c r="A1069" s="1359"/>
      <c r="B1069" s="853"/>
      <c r="C1069" s="5"/>
      <c r="D1069" s="5"/>
      <c r="E1069" s="5"/>
      <c r="F1069" s="5"/>
      <c r="G1069" s="5"/>
      <c r="H1069" s="5"/>
      <c r="I1069" s="5"/>
    </row>
    <row r="1070">
      <c r="A1070" s="1359"/>
      <c r="B1070" s="853"/>
      <c r="C1070" s="5"/>
      <c r="D1070" s="5"/>
      <c r="E1070" s="5"/>
      <c r="F1070" s="5"/>
      <c r="G1070" s="5"/>
      <c r="H1070" s="5"/>
      <c r="I1070" s="5"/>
    </row>
    <row r="1071">
      <c r="A1071" s="1359"/>
      <c r="B1071" s="853"/>
      <c r="C1071" s="5"/>
      <c r="D1071" s="5"/>
      <c r="E1071" s="5"/>
      <c r="F1071" s="5"/>
      <c r="G1071" s="5"/>
      <c r="H1071" s="5"/>
      <c r="I1071" s="5"/>
    </row>
    <row r="1072">
      <c r="A1072" s="1359"/>
      <c r="B1072" s="853"/>
      <c r="C1072" s="5"/>
      <c r="D1072" s="5"/>
      <c r="E1072" s="5"/>
      <c r="F1072" s="5"/>
      <c r="G1072" s="5"/>
      <c r="H1072" s="5"/>
      <c r="I1072" s="5"/>
    </row>
    <row r="1073">
      <c r="A1073" s="1359"/>
      <c r="B1073" s="853"/>
      <c r="C1073" s="5"/>
      <c r="D1073" s="5"/>
      <c r="E1073" s="5"/>
      <c r="F1073" s="5"/>
      <c r="G1073" s="5"/>
      <c r="H1073" s="5"/>
      <c r="I1073" s="5"/>
    </row>
    <row r="1074">
      <c r="A1074" s="1359"/>
      <c r="B1074" s="853"/>
      <c r="C1074" s="5"/>
      <c r="D1074" s="5"/>
      <c r="E1074" s="5"/>
      <c r="F1074" s="5"/>
      <c r="G1074" s="5"/>
      <c r="H1074" s="5"/>
      <c r="I1074" s="5"/>
    </row>
    <row r="1075">
      <c r="A1075" s="1359"/>
      <c r="B1075" s="853"/>
      <c r="C1075" s="5"/>
      <c r="D1075" s="5"/>
      <c r="E1075" s="5"/>
      <c r="F1075" s="5"/>
      <c r="G1075" s="5"/>
      <c r="H1075" s="5"/>
      <c r="I1075" s="5"/>
    </row>
    <row r="1076">
      <c r="A1076" s="1359"/>
      <c r="B1076" s="853"/>
      <c r="C1076" s="5"/>
      <c r="D1076" s="5"/>
      <c r="E1076" s="5"/>
      <c r="F1076" s="5"/>
      <c r="G1076" s="5"/>
      <c r="H1076" s="5"/>
      <c r="I1076" s="5"/>
    </row>
    <row r="1077">
      <c r="A1077" s="1359"/>
      <c r="B1077" s="853"/>
      <c r="C1077" s="5"/>
      <c r="D1077" s="5"/>
      <c r="E1077" s="5"/>
      <c r="F1077" s="5"/>
      <c r="G1077" s="5"/>
      <c r="H1077" s="5"/>
      <c r="I1077" s="5"/>
    </row>
    <row r="1078">
      <c r="A1078" s="1359"/>
      <c r="B1078" s="853"/>
      <c r="C1078" s="5"/>
      <c r="D1078" s="5"/>
      <c r="E1078" s="5"/>
      <c r="F1078" s="5"/>
      <c r="G1078" s="5"/>
      <c r="H1078" s="5"/>
      <c r="I1078" s="5"/>
    </row>
    <row r="1079">
      <c r="A1079" s="1359"/>
      <c r="B1079" s="853"/>
      <c r="C1079" s="5"/>
      <c r="D1079" s="5"/>
      <c r="E1079" s="5"/>
      <c r="F1079" s="5"/>
      <c r="G1079" s="5"/>
      <c r="H1079" s="5"/>
      <c r="I1079" s="5"/>
    </row>
    <row r="1080">
      <c r="A1080" s="1359"/>
      <c r="B1080" s="853"/>
      <c r="C1080" s="5"/>
      <c r="D1080" s="5"/>
      <c r="E1080" s="5"/>
      <c r="F1080" s="5"/>
      <c r="G1080" s="5"/>
      <c r="H1080" s="5"/>
      <c r="I1080" s="5"/>
    </row>
    <row r="1081">
      <c r="A1081" s="1359"/>
      <c r="B1081" s="853"/>
      <c r="C1081" s="5"/>
      <c r="D1081" s="5"/>
      <c r="E1081" s="5"/>
      <c r="F1081" s="5"/>
      <c r="G1081" s="5"/>
      <c r="H1081" s="5"/>
      <c r="I1081" s="5"/>
    </row>
    <row r="1082">
      <c r="A1082" s="1359"/>
      <c r="B1082" s="853"/>
      <c r="C1082" s="5"/>
      <c r="D1082" s="5"/>
      <c r="E1082" s="5"/>
      <c r="F1082" s="5"/>
      <c r="G1082" s="5"/>
      <c r="H1082" s="5"/>
      <c r="I1082" s="5"/>
    </row>
    <row r="1083">
      <c r="A1083" s="1359"/>
      <c r="B1083" s="853"/>
      <c r="C1083" s="5"/>
      <c r="D1083" s="5"/>
      <c r="E1083" s="5"/>
      <c r="F1083" s="5"/>
      <c r="G1083" s="5"/>
      <c r="H1083" s="5"/>
      <c r="I1083" s="5"/>
    </row>
    <row r="1084">
      <c r="A1084" s="1359"/>
      <c r="B1084" s="853"/>
      <c r="C1084" s="5"/>
      <c r="D1084" s="5"/>
      <c r="E1084" s="5"/>
      <c r="F1084" s="5"/>
      <c r="G1084" s="5"/>
      <c r="H1084" s="5"/>
      <c r="I1084" s="5"/>
    </row>
    <row r="1085">
      <c r="A1085" s="1359"/>
      <c r="B1085" s="853"/>
      <c r="C1085" s="5"/>
      <c r="D1085" s="5"/>
      <c r="E1085" s="5"/>
      <c r="F1085" s="5"/>
      <c r="G1085" s="5"/>
      <c r="H1085" s="5"/>
      <c r="I1085" s="5"/>
    </row>
    <row r="1086">
      <c r="A1086" s="1359"/>
      <c r="B1086" s="853"/>
      <c r="C1086" s="5"/>
      <c r="D1086" s="5"/>
      <c r="E1086" s="5"/>
      <c r="F1086" s="5"/>
      <c r="G1086" s="5"/>
      <c r="H1086" s="5"/>
      <c r="I1086" s="5"/>
    </row>
    <row r="1087">
      <c r="A1087" s="1359"/>
      <c r="B1087" s="853"/>
      <c r="C1087" s="5"/>
      <c r="D1087" s="5"/>
      <c r="E1087" s="5"/>
      <c r="F1087" s="5"/>
      <c r="G1087" s="5"/>
      <c r="H1087" s="5"/>
      <c r="I1087" s="5"/>
    </row>
    <row r="1088">
      <c r="A1088" s="1359"/>
      <c r="B1088" s="853"/>
      <c r="C1088" s="5"/>
      <c r="D1088" s="5"/>
      <c r="E1088" s="5"/>
      <c r="F1088" s="5"/>
      <c r="G1088" s="5"/>
      <c r="H1088" s="5"/>
      <c r="I1088" s="5"/>
    </row>
    <row r="1089">
      <c r="A1089" s="1359"/>
      <c r="B1089" s="853"/>
      <c r="C1089" s="5"/>
      <c r="D1089" s="5"/>
      <c r="E1089" s="5"/>
      <c r="F1089" s="5"/>
      <c r="G1089" s="5"/>
      <c r="H1089" s="5"/>
      <c r="I1089" s="5"/>
    </row>
    <row r="1090">
      <c r="A1090" s="1359"/>
      <c r="B1090" s="853"/>
      <c r="C1090" s="5"/>
      <c r="D1090" s="5"/>
      <c r="E1090" s="5"/>
      <c r="F1090" s="5"/>
      <c r="G1090" s="5"/>
      <c r="H1090" s="5"/>
      <c r="I1090" s="5"/>
    </row>
    <row r="1091">
      <c r="A1091" s="1359"/>
      <c r="B1091" s="853"/>
      <c r="C1091" s="5"/>
      <c r="D1091" s="5"/>
      <c r="E1091" s="5"/>
      <c r="F1091" s="5"/>
      <c r="G1091" s="5"/>
      <c r="H1091" s="5"/>
      <c r="I1091" s="5"/>
    </row>
    <row r="1092">
      <c r="A1092" s="1359"/>
      <c r="B1092" s="853"/>
      <c r="C1092" s="5"/>
      <c r="D1092" s="5"/>
      <c r="E1092" s="5"/>
      <c r="F1092" s="5"/>
      <c r="G1092" s="5"/>
      <c r="H1092" s="5"/>
      <c r="I1092" s="5"/>
    </row>
    <row r="1093">
      <c r="A1093" s="1359"/>
      <c r="B1093" s="853"/>
      <c r="C1093" s="5"/>
      <c r="D1093" s="5"/>
      <c r="E1093" s="5"/>
      <c r="F1093" s="5"/>
      <c r="G1093" s="5"/>
      <c r="H1093" s="5"/>
      <c r="I1093" s="5"/>
    </row>
    <row r="1094">
      <c r="A1094" s="1359"/>
      <c r="B1094" s="853"/>
      <c r="C1094" s="5"/>
      <c r="D1094" s="5"/>
      <c r="E1094" s="5"/>
      <c r="F1094" s="5"/>
      <c r="G1094" s="5"/>
      <c r="H1094" s="5"/>
      <c r="I1094" s="5"/>
    </row>
    <row r="1095">
      <c r="A1095" s="1359"/>
      <c r="B1095" s="853"/>
      <c r="C1095" s="5"/>
      <c r="D1095" s="5"/>
      <c r="E1095" s="5"/>
      <c r="F1095" s="5"/>
      <c r="G1095" s="5"/>
      <c r="H1095" s="5"/>
      <c r="I1095" s="5"/>
    </row>
    <row r="1096">
      <c r="A1096" s="1359"/>
      <c r="B1096" s="853"/>
      <c r="C1096" s="5"/>
      <c r="D1096" s="5"/>
      <c r="E1096" s="5"/>
      <c r="F1096" s="5"/>
      <c r="G1096" s="5"/>
      <c r="H1096" s="5"/>
      <c r="I1096" s="5"/>
    </row>
    <row r="1097">
      <c r="A1097" s="1359"/>
      <c r="B1097" s="853"/>
      <c r="C1097" s="5"/>
      <c r="D1097" s="5"/>
      <c r="E1097" s="5"/>
      <c r="F1097" s="5"/>
      <c r="G1097" s="5"/>
      <c r="H1097" s="5"/>
      <c r="I1097" s="5"/>
    </row>
    <row r="1098">
      <c r="A1098" s="1359"/>
      <c r="B1098" s="853"/>
      <c r="C1098" s="5"/>
      <c r="D1098" s="5"/>
      <c r="E1098" s="5"/>
      <c r="F1098" s="5"/>
      <c r="G1098" s="5"/>
      <c r="H1098" s="5"/>
      <c r="I1098" s="5"/>
    </row>
    <row r="1099">
      <c r="A1099" s="1359"/>
      <c r="B1099" s="853"/>
      <c r="C1099" s="5"/>
      <c r="D1099" s="5"/>
      <c r="E1099" s="5"/>
      <c r="F1099" s="5"/>
      <c r="G1099" s="5"/>
      <c r="H1099" s="5"/>
      <c r="I1099" s="5"/>
    </row>
    <row r="1100">
      <c r="A1100" s="1359"/>
      <c r="B1100" s="853"/>
      <c r="C1100" s="5"/>
      <c r="D1100" s="5"/>
      <c r="E1100" s="5"/>
      <c r="F1100" s="5"/>
      <c r="G1100" s="5"/>
      <c r="H1100" s="5"/>
      <c r="I1100" s="5"/>
    </row>
    <row r="1101">
      <c r="A1101" s="1359"/>
      <c r="B1101" s="853"/>
      <c r="C1101" s="5"/>
      <c r="D1101" s="5"/>
      <c r="E1101" s="5"/>
      <c r="F1101" s="5"/>
      <c r="G1101" s="5"/>
      <c r="H1101" s="5"/>
      <c r="I1101" s="5"/>
    </row>
    <row r="1102">
      <c r="A1102" s="1359"/>
      <c r="B1102" s="853"/>
      <c r="C1102" s="5"/>
      <c r="D1102" s="5"/>
      <c r="E1102" s="5"/>
      <c r="F1102" s="5"/>
      <c r="G1102" s="5"/>
      <c r="H1102" s="5"/>
      <c r="I1102" s="5"/>
    </row>
    <row r="1103">
      <c r="A1103" s="1359"/>
      <c r="B1103" s="853"/>
      <c r="C1103" s="5"/>
      <c r="D1103" s="5"/>
      <c r="E1103" s="5"/>
      <c r="F1103" s="5"/>
      <c r="G1103" s="5"/>
      <c r="H1103" s="5"/>
      <c r="I1103" s="5"/>
    </row>
    <row r="1104">
      <c r="A1104" s="1359"/>
      <c r="B1104" s="853"/>
      <c r="C1104" s="5"/>
      <c r="D1104" s="5"/>
      <c r="E1104" s="5"/>
      <c r="F1104" s="5"/>
      <c r="G1104" s="5"/>
      <c r="H1104" s="5"/>
      <c r="I1104" s="5"/>
    </row>
    <row r="1105">
      <c r="A1105" s="1359"/>
      <c r="B1105" s="853"/>
      <c r="C1105" s="5"/>
      <c r="D1105" s="5"/>
      <c r="E1105" s="5"/>
      <c r="F1105" s="5"/>
      <c r="G1105" s="5"/>
      <c r="H1105" s="5"/>
      <c r="I1105" s="5"/>
    </row>
    <row r="1106">
      <c r="A1106" s="1359"/>
      <c r="B1106" s="853"/>
      <c r="C1106" s="5"/>
      <c r="D1106" s="5"/>
      <c r="E1106" s="5"/>
      <c r="F1106" s="5"/>
      <c r="G1106" s="5"/>
      <c r="H1106" s="5"/>
      <c r="I1106" s="5"/>
    </row>
    <row r="1107">
      <c r="A1107" s="1359"/>
      <c r="B1107" s="853"/>
      <c r="C1107" s="5"/>
      <c r="D1107" s="5"/>
      <c r="E1107" s="5"/>
      <c r="F1107" s="5"/>
      <c r="G1107" s="5"/>
      <c r="H1107" s="5"/>
      <c r="I1107" s="5"/>
    </row>
    <row r="1108">
      <c r="A1108" s="1359"/>
      <c r="B1108" s="853"/>
      <c r="C1108" s="5"/>
      <c r="D1108" s="5"/>
      <c r="E1108" s="5"/>
      <c r="F1108" s="5"/>
      <c r="G1108" s="5"/>
      <c r="H1108" s="5"/>
      <c r="I1108" s="5"/>
    </row>
    <row r="1109">
      <c r="A1109" s="1359"/>
      <c r="B1109" s="853"/>
      <c r="C1109" s="5"/>
      <c r="D1109" s="5"/>
      <c r="E1109" s="5"/>
      <c r="F1109" s="5"/>
      <c r="G1109" s="5"/>
      <c r="H1109" s="5"/>
      <c r="I1109" s="5"/>
    </row>
    <row r="1110">
      <c r="A1110" s="1359"/>
      <c r="B1110" s="853"/>
      <c r="C1110" s="5"/>
      <c r="D1110" s="5"/>
      <c r="E1110" s="5"/>
      <c r="F1110" s="5"/>
      <c r="G1110" s="5"/>
      <c r="H1110" s="5"/>
      <c r="I1110" s="5"/>
    </row>
    <row r="1111">
      <c r="A1111" s="1359"/>
      <c r="B1111" s="853"/>
      <c r="C1111" s="5"/>
      <c r="D1111" s="5"/>
      <c r="E1111" s="5"/>
      <c r="F1111" s="5"/>
      <c r="G1111" s="5"/>
      <c r="H1111" s="5"/>
      <c r="I1111" s="5"/>
    </row>
    <row r="1112">
      <c r="A1112" s="1359"/>
      <c r="B1112" s="853"/>
      <c r="C1112" s="5"/>
      <c r="D1112" s="5"/>
      <c r="E1112" s="5"/>
      <c r="F1112" s="5"/>
      <c r="G1112" s="5"/>
      <c r="H1112" s="5"/>
      <c r="I1112" s="5"/>
    </row>
    <row r="1113">
      <c r="A1113" s="1359"/>
      <c r="B1113" s="853"/>
      <c r="C1113" s="5"/>
      <c r="D1113" s="5"/>
      <c r="E1113" s="5"/>
      <c r="F1113" s="5"/>
      <c r="G1113" s="5"/>
      <c r="H1113" s="5"/>
      <c r="I1113" s="5"/>
    </row>
    <row r="1114">
      <c r="A1114" s="1359"/>
      <c r="B1114" s="853"/>
      <c r="C1114" s="5"/>
      <c r="D1114" s="5"/>
      <c r="E1114" s="5"/>
      <c r="F1114" s="5"/>
      <c r="G1114" s="5"/>
      <c r="H1114" s="5"/>
      <c r="I1114" s="5"/>
    </row>
    <row r="1115">
      <c r="A1115" s="1359"/>
      <c r="B1115" s="853"/>
      <c r="C1115" s="5"/>
      <c r="D1115" s="5"/>
      <c r="E1115" s="5"/>
      <c r="F1115" s="5"/>
      <c r="G1115" s="5"/>
      <c r="H1115" s="5"/>
      <c r="I1115" s="5"/>
    </row>
    <row r="1116">
      <c r="A1116" s="1359"/>
      <c r="B1116" s="853"/>
      <c r="C1116" s="5"/>
      <c r="D1116" s="5"/>
      <c r="E1116" s="5"/>
      <c r="F1116" s="5"/>
      <c r="G1116" s="5"/>
      <c r="H1116" s="5"/>
      <c r="I1116" s="5"/>
    </row>
    <row r="1117">
      <c r="A1117" s="1359"/>
      <c r="B1117" s="853"/>
      <c r="C1117" s="5"/>
      <c r="D1117" s="5"/>
      <c r="E1117" s="5"/>
      <c r="F1117" s="5"/>
      <c r="G1117" s="5"/>
      <c r="H1117" s="5"/>
      <c r="I1117" s="5"/>
    </row>
    <row r="1118">
      <c r="A1118" s="1359"/>
      <c r="B1118" s="853"/>
      <c r="C1118" s="5"/>
      <c r="D1118" s="5"/>
      <c r="E1118" s="5"/>
      <c r="F1118" s="5"/>
      <c r="G1118" s="5"/>
      <c r="H1118" s="5"/>
      <c r="I1118" s="5"/>
    </row>
    <row r="1119">
      <c r="A1119" s="1359"/>
      <c r="B1119" s="853"/>
      <c r="C1119" s="5"/>
      <c r="D1119" s="5"/>
      <c r="E1119" s="5"/>
      <c r="F1119" s="5"/>
      <c r="G1119" s="5"/>
      <c r="H1119" s="5"/>
      <c r="I1119" s="5"/>
    </row>
    <row r="1120">
      <c r="A1120" s="1359"/>
      <c r="B1120" s="853"/>
      <c r="C1120" s="5"/>
      <c r="D1120" s="5"/>
      <c r="E1120" s="5"/>
      <c r="F1120" s="5"/>
      <c r="G1120" s="5"/>
      <c r="H1120" s="5"/>
      <c r="I1120" s="5"/>
    </row>
    <row r="1121">
      <c r="A1121" s="1359"/>
      <c r="B1121" s="853"/>
      <c r="C1121" s="5"/>
      <c r="D1121" s="5"/>
      <c r="E1121" s="5"/>
      <c r="F1121" s="5"/>
      <c r="G1121" s="5"/>
      <c r="H1121" s="5"/>
      <c r="I1121" s="5"/>
    </row>
    <row r="1122">
      <c r="A1122" s="1359"/>
      <c r="B1122" s="853"/>
      <c r="C1122" s="5"/>
      <c r="D1122" s="5"/>
      <c r="E1122" s="5"/>
      <c r="F1122" s="5"/>
      <c r="G1122" s="5"/>
      <c r="H1122" s="5"/>
      <c r="I1122" s="5"/>
    </row>
    <row r="1123">
      <c r="A1123" s="1359"/>
      <c r="B1123" s="853"/>
      <c r="C1123" s="5"/>
      <c r="D1123" s="5"/>
      <c r="E1123" s="5"/>
      <c r="F1123" s="5"/>
      <c r="G1123" s="5"/>
      <c r="H1123" s="5"/>
      <c r="I1123" s="5"/>
    </row>
    <row r="1124">
      <c r="A1124" s="1359"/>
      <c r="B1124" s="853"/>
      <c r="C1124" s="5"/>
      <c r="D1124" s="5"/>
      <c r="E1124" s="5"/>
      <c r="F1124" s="5"/>
      <c r="G1124" s="5"/>
      <c r="H1124" s="5"/>
      <c r="I1124" s="5"/>
    </row>
    <row r="1125">
      <c r="A1125" s="1359"/>
      <c r="B1125" s="853"/>
      <c r="C1125" s="5"/>
      <c r="D1125" s="5"/>
      <c r="E1125" s="5"/>
      <c r="F1125" s="5"/>
      <c r="G1125" s="5"/>
      <c r="H1125" s="5"/>
      <c r="I1125" s="5"/>
    </row>
    <row r="1126">
      <c r="A1126" s="1359"/>
      <c r="B1126" s="853"/>
      <c r="C1126" s="5"/>
      <c r="D1126" s="5"/>
      <c r="E1126" s="5"/>
      <c r="F1126" s="5"/>
      <c r="G1126" s="5"/>
      <c r="H1126" s="5"/>
      <c r="I1126" s="5"/>
    </row>
    <row r="1127">
      <c r="A1127" s="1359"/>
      <c r="B1127" s="853"/>
      <c r="C1127" s="5"/>
      <c r="D1127" s="5"/>
      <c r="E1127" s="5"/>
      <c r="F1127" s="5"/>
      <c r="G1127" s="5"/>
      <c r="H1127" s="5"/>
      <c r="I1127" s="5"/>
    </row>
    <row r="1128">
      <c r="A1128" s="1359"/>
      <c r="B1128" s="853"/>
      <c r="C1128" s="5"/>
      <c r="D1128" s="5"/>
      <c r="E1128" s="5"/>
      <c r="F1128" s="5"/>
      <c r="G1128" s="5"/>
      <c r="H1128" s="5"/>
      <c r="I1128" s="5"/>
    </row>
    <row r="1129">
      <c r="A1129" s="1359"/>
      <c r="B1129" s="853"/>
      <c r="C1129" s="5"/>
      <c r="D1129" s="5"/>
      <c r="E1129" s="5"/>
      <c r="F1129" s="5"/>
      <c r="G1129" s="5"/>
      <c r="H1129" s="5"/>
      <c r="I1129" s="5"/>
    </row>
    <row r="1130">
      <c r="A1130" s="1359"/>
      <c r="B1130" s="853"/>
      <c r="C1130" s="5"/>
      <c r="D1130" s="5"/>
      <c r="E1130" s="5"/>
      <c r="F1130" s="5"/>
      <c r="G1130" s="5"/>
      <c r="H1130" s="5"/>
      <c r="I1130" s="5"/>
    </row>
    <row r="1131">
      <c r="A1131" s="1359"/>
      <c r="B1131" s="853"/>
      <c r="C1131" s="5"/>
      <c r="D1131" s="5"/>
      <c r="E1131" s="5"/>
      <c r="F1131" s="5"/>
      <c r="G1131" s="5"/>
      <c r="H1131" s="5"/>
      <c r="I1131" s="5"/>
    </row>
    <row r="1132">
      <c r="A1132" s="1359"/>
      <c r="B1132" s="853"/>
      <c r="C1132" s="5"/>
      <c r="D1132" s="5"/>
      <c r="E1132" s="5"/>
      <c r="F1132" s="5"/>
      <c r="G1132" s="5"/>
      <c r="H1132" s="5"/>
      <c r="I1132" s="5"/>
    </row>
    <row r="1133">
      <c r="A1133" s="1359"/>
      <c r="B1133" s="853"/>
      <c r="C1133" s="5"/>
      <c r="D1133" s="5"/>
      <c r="E1133" s="5"/>
      <c r="F1133" s="5"/>
      <c r="G1133" s="5"/>
      <c r="H1133" s="5"/>
      <c r="I1133" s="5"/>
    </row>
    <row r="1134">
      <c r="A1134" s="1359"/>
      <c r="B1134" s="853"/>
      <c r="C1134" s="5"/>
      <c r="D1134" s="5"/>
      <c r="E1134" s="5"/>
      <c r="F1134" s="5"/>
      <c r="G1134" s="5"/>
      <c r="H1134" s="5"/>
      <c r="I1134" s="5"/>
    </row>
    <row r="1135">
      <c r="A1135" s="1359"/>
      <c r="B1135" s="853"/>
      <c r="C1135" s="5"/>
      <c r="D1135" s="5"/>
      <c r="E1135" s="5"/>
      <c r="F1135" s="5"/>
      <c r="G1135" s="5"/>
      <c r="H1135" s="5"/>
      <c r="I1135" s="5"/>
    </row>
    <row r="1136">
      <c r="A1136" s="1359"/>
      <c r="B1136" s="853"/>
      <c r="C1136" s="5"/>
      <c r="D1136" s="5"/>
      <c r="E1136" s="5"/>
      <c r="F1136" s="5"/>
      <c r="G1136" s="5"/>
      <c r="H1136" s="5"/>
      <c r="I1136" s="5"/>
    </row>
    <row r="1137">
      <c r="A1137" s="1359"/>
      <c r="B1137" s="853"/>
      <c r="C1137" s="5"/>
      <c r="D1137" s="5"/>
      <c r="E1137" s="5"/>
      <c r="F1137" s="5"/>
      <c r="G1137" s="5"/>
      <c r="H1137" s="5"/>
      <c r="I1137" s="5"/>
    </row>
    <row r="1138">
      <c r="A1138" s="1359"/>
      <c r="B1138" s="853"/>
      <c r="C1138" s="5"/>
      <c r="D1138" s="5"/>
      <c r="E1138" s="5"/>
      <c r="F1138" s="5"/>
      <c r="G1138" s="5"/>
      <c r="H1138" s="5"/>
      <c r="I1138" s="5"/>
    </row>
    <row r="1139">
      <c r="A1139" s="1359"/>
      <c r="B1139" s="853"/>
      <c r="C1139" s="5"/>
      <c r="D1139" s="5"/>
      <c r="E1139" s="5"/>
      <c r="F1139" s="5"/>
      <c r="G1139" s="5"/>
      <c r="H1139" s="5"/>
      <c r="I1139" s="5"/>
    </row>
    <row r="1140">
      <c r="A1140" s="1359"/>
      <c r="B1140" s="853"/>
      <c r="C1140" s="5"/>
      <c r="D1140" s="5"/>
      <c r="E1140" s="5"/>
      <c r="F1140" s="5"/>
      <c r="G1140" s="5"/>
      <c r="H1140" s="5"/>
      <c r="I1140" s="5"/>
    </row>
    <row r="1141">
      <c r="A1141" s="1359"/>
      <c r="B1141" s="853"/>
      <c r="C1141" s="5"/>
      <c r="D1141" s="5"/>
      <c r="E1141" s="5"/>
      <c r="F1141" s="5"/>
      <c r="G1141" s="5"/>
      <c r="H1141" s="5"/>
      <c r="I1141" s="5"/>
    </row>
    <row r="1142">
      <c r="A1142" s="1359"/>
      <c r="B1142" s="853"/>
      <c r="C1142" s="5"/>
      <c r="D1142" s="5"/>
      <c r="E1142" s="5"/>
      <c r="F1142" s="5"/>
      <c r="G1142" s="5"/>
      <c r="H1142" s="5"/>
      <c r="I1142" s="5"/>
    </row>
    <row r="1143">
      <c r="A1143" s="1359"/>
      <c r="B1143" s="853"/>
      <c r="C1143" s="5"/>
      <c r="D1143" s="5"/>
      <c r="E1143" s="5"/>
      <c r="F1143" s="5"/>
      <c r="G1143" s="5"/>
      <c r="H1143" s="5"/>
      <c r="I1143" s="5"/>
    </row>
  </sheetData>
  <conditionalFormatting sqref="A2:A146 A149:A1143">
    <cfRule type="containsBlanks" dxfId="0" priority="1">
      <formula>LEN(TRIM(A2))=0</formula>
    </cfRule>
  </conditionalFormatting>
  <hyperlinks>
    <hyperlink r:id="rId1" ref="H76"/>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0"/>
    <col customWidth="1" min="2" max="2" width="29.43"/>
    <col customWidth="1" min="3" max="3" width="29.57"/>
  </cols>
  <sheetData>
    <row r="1">
      <c r="A1" s="1372" t="s">
        <v>12708</v>
      </c>
      <c r="B1" s="1372" t="s">
        <v>12709</v>
      </c>
      <c r="C1" s="1373" t="s">
        <v>12710</v>
      </c>
      <c r="D1" s="358" t="s">
        <v>12711</v>
      </c>
      <c r="E1" s="357"/>
      <c r="F1" s="357"/>
      <c r="G1" s="357"/>
      <c r="H1" s="357"/>
      <c r="I1" s="357"/>
      <c r="J1" s="357"/>
      <c r="K1" s="357"/>
      <c r="L1" s="357"/>
      <c r="M1" s="357"/>
      <c r="N1" s="357"/>
      <c r="O1" s="357"/>
      <c r="P1" s="357"/>
      <c r="Q1" s="357"/>
      <c r="R1" s="357"/>
      <c r="S1" s="357"/>
      <c r="T1" s="357"/>
      <c r="U1" s="357"/>
      <c r="V1" s="357"/>
      <c r="W1" s="357"/>
      <c r="X1" s="357"/>
      <c r="Y1" s="357"/>
      <c r="Z1" s="357"/>
    </row>
    <row r="2">
      <c r="A2" s="1374" t="s">
        <v>12712</v>
      </c>
      <c r="B2" s="1374" t="s">
        <v>12712</v>
      </c>
      <c r="C2" s="79"/>
      <c r="D2" s="50" t="s">
        <v>12713</v>
      </c>
    </row>
    <row r="3">
      <c r="A3" s="1374" t="s">
        <v>12714</v>
      </c>
      <c r="B3" s="1375"/>
      <c r="C3" s="1375"/>
      <c r="D3" s="50" t="s">
        <v>12715</v>
      </c>
    </row>
    <row r="4">
      <c r="A4" s="1375"/>
      <c r="B4" s="1374" t="s">
        <v>9940</v>
      </c>
      <c r="C4" s="1374" t="s">
        <v>9940</v>
      </c>
      <c r="D4" s="50" t="s">
        <v>12716</v>
      </c>
    </row>
    <row r="5">
      <c r="A5" s="1375"/>
      <c r="B5" s="1374" t="s">
        <v>9945</v>
      </c>
      <c r="C5" s="1375"/>
    </row>
    <row r="6">
      <c r="A6" s="1375"/>
      <c r="B6" s="1374" t="s">
        <v>7485</v>
      </c>
      <c r="C6" s="1374" t="s">
        <v>7485</v>
      </c>
    </row>
    <row r="7">
      <c r="A7" s="1375"/>
      <c r="B7" s="1374" t="s">
        <v>7534</v>
      </c>
      <c r="C7" s="1374" t="s">
        <v>7534</v>
      </c>
    </row>
    <row r="8">
      <c r="A8" s="79"/>
      <c r="B8" s="1376" t="s">
        <v>7642</v>
      </c>
      <c r="C8" s="1374" t="s">
        <v>7642</v>
      </c>
    </row>
    <row r="9">
      <c r="A9" s="1375"/>
      <c r="B9" s="1374" t="s">
        <v>7924</v>
      </c>
      <c r="C9" s="79"/>
    </row>
    <row r="10">
      <c r="A10" s="1375"/>
      <c r="B10" s="1374" t="s">
        <v>12717</v>
      </c>
      <c r="C10" s="1375"/>
    </row>
    <row r="11">
      <c r="A11" s="1374" t="s">
        <v>12718</v>
      </c>
      <c r="B11" s="1375"/>
      <c r="C11" s="1374" t="s">
        <v>12718</v>
      </c>
    </row>
    <row r="12">
      <c r="A12" s="1374"/>
      <c r="B12" s="1374" t="s">
        <v>12719</v>
      </c>
      <c r="C12" s="1375"/>
    </row>
    <row r="13">
      <c r="A13" s="1374" t="s">
        <v>9323</v>
      </c>
      <c r="B13" s="1374" t="s">
        <v>9323</v>
      </c>
      <c r="C13" s="1374" t="s">
        <v>9323</v>
      </c>
    </row>
    <row r="14">
      <c r="A14" s="1374" t="s">
        <v>7820</v>
      </c>
      <c r="B14" s="1375"/>
      <c r="C14" s="1374" t="s">
        <v>7820</v>
      </c>
    </row>
    <row r="15">
      <c r="A15" s="1375"/>
      <c r="B15" s="1374" t="s">
        <v>12720</v>
      </c>
      <c r="C15" s="1374" t="s">
        <v>12721</v>
      </c>
    </row>
    <row r="16">
      <c r="A16" s="1375"/>
      <c r="B16" s="1374" t="s">
        <v>7877</v>
      </c>
      <c r="C16" s="79"/>
    </row>
    <row r="17">
      <c r="A17" s="1374" t="s">
        <v>7561</v>
      </c>
      <c r="B17" s="79"/>
      <c r="C17" s="79"/>
    </row>
    <row r="18">
      <c r="A18" s="1374" t="s">
        <v>7511</v>
      </c>
      <c r="B18" s="79"/>
      <c r="C18" s="1375"/>
    </row>
    <row r="19">
      <c r="A19" s="79"/>
      <c r="B19" s="1375"/>
      <c r="C19" s="1374" t="s">
        <v>9187</v>
      </c>
    </row>
    <row r="20">
      <c r="A20" s="1375"/>
      <c r="B20" s="1374" t="s">
        <v>7920</v>
      </c>
      <c r="C20" s="1374" t="s">
        <v>7920</v>
      </c>
    </row>
    <row r="21">
      <c r="A21" s="79"/>
      <c r="B21" s="1375"/>
      <c r="C21" s="1374" t="s">
        <v>9231</v>
      </c>
    </row>
    <row r="22">
      <c r="A22" s="1375"/>
      <c r="B22" s="1374" t="s">
        <v>7511</v>
      </c>
      <c r="C22" s="1374" t="s">
        <v>7511</v>
      </c>
    </row>
    <row r="23">
      <c r="A23" s="79"/>
      <c r="B23" s="1375"/>
      <c r="C23" s="1374" t="s">
        <v>12722</v>
      </c>
    </row>
    <row r="24">
      <c r="A24" s="1375"/>
      <c r="B24" s="1374" t="s">
        <v>7558</v>
      </c>
      <c r="C24" s="16" t="s">
        <v>12723</v>
      </c>
      <c r="F24" s="50" t="s">
        <v>12724</v>
      </c>
    </row>
    <row r="25">
      <c r="A25" s="1375"/>
      <c r="B25" s="1374" t="s">
        <v>12725</v>
      </c>
      <c r="C25" s="79"/>
    </row>
    <row r="26">
      <c r="A26" s="1375"/>
      <c r="B26" s="1374" t="s">
        <v>12726</v>
      </c>
      <c r="C26" s="79"/>
    </row>
    <row r="27">
      <c r="A27" s="1374" t="s">
        <v>12727</v>
      </c>
      <c r="B27" s="1375"/>
      <c r="C27" s="1375"/>
    </row>
    <row r="28">
      <c r="A28" s="1375"/>
      <c r="B28" s="1374" t="s">
        <v>8117</v>
      </c>
      <c r="C28" s="1374" t="s">
        <v>8117</v>
      </c>
    </row>
    <row r="29">
      <c r="A29" s="1375"/>
      <c r="B29" s="1374" t="s">
        <v>8126</v>
      </c>
      <c r="C29" s="79"/>
    </row>
    <row r="30">
      <c r="A30" s="1374" t="s">
        <v>8130</v>
      </c>
      <c r="B30" s="1374" t="s">
        <v>8130</v>
      </c>
      <c r="C30" s="1375"/>
    </row>
    <row r="31">
      <c r="A31" s="1374"/>
      <c r="B31" s="1374"/>
      <c r="C31" s="1374" t="s">
        <v>12728</v>
      </c>
    </row>
    <row r="32">
      <c r="A32" s="1374" t="s">
        <v>7404</v>
      </c>
      <c r="B32" s="79"/>
      <c r="C32" s="79"/>
    </row>
    <row r="33">
      <c r="A33" s="1374" t="s">
        <v>7463</v>
      </c>
      <c r="B33" s="1375"/>
      <c r="C33" s="1375"/>
    </row>
    <row r="34">
      <c r="A34" s="1374" t="s">
        <v>12729</v>
      </c>
      <c r="B34" s="1374" t="s">
        <v>12729</v>
      </c>
      <c r="C34" s="1374" t="s">
        <v>12729</v>
      </c>
    </row>
    <row r="35">
      <c r="A35" s="1375"/>
      <c r="B35" s="1375"/>
      <c r="C35" s="1374" t="s">
        <v>10051</v>
      </c>
    </row>
    <row r="36">
      <c r="A36" s="1374" t="s">
        <v>12730</v>
      </c>
      <c r="B36" s="79"/>
      <c r="C36" s="79"/>
    </row>
    <row r="37">
      <c r="A37" s="1374" t="s">
        <v>12731</v>
      </c>
      <c r="B37" s="1375"/>
      <c r="C37" s="79"/>
    </row>
    <row r="38">
      <c r="A38" s="1375"/>
      <c r="B38" s="1374" t="s">
        <v>12732</v>
      </c>
      <c r="C38" s="79"/>
    </row>
    <row r="39">
      <c r="A39" s="1374" t="s">
        <v>8233</v>
      </c>
      <c r="B39" s="1375"/>
      <c r="C39" s="1376" t="s">
        <v>12733</v>
      </c>
      <c r="D39" s="50" t="s">
        <v>12734</v>
      </c>
    </row>
    <row r="40">
      <c r="A40" s="1374" t="s">
        <v>9197</v>
      </c>
      <c r="B40" s="1374" t="s">
        <v>9197</v>
      </c>
      <c r="C40" s="1374" t="s">
        <v>9197</v>
      </c>
    </row>
    <row r="41">
      <c r="A41" s="1374" t="s">
        <v>12735</v>
      </c>
      <c r="B41" s="1374" t="s">
        <v>12735</v>
      </c>
      <c r="C41" s="1375"/>
    </row>
    <row r="42">
      <c r="A42" s="1375"/>
      <c r="B42" s="1375"/>
      <c r="C42" s="1374" t="s">
        <v>12736</v>
      </c>
    </row>
    <row r="43">
      <c r="A43" s="1374" t="s">
        <v>10068</v>
      </c>
      <c r="B43" s="1375"/>
      <c r="C43" s="1375"/>
    </row>
    <row r="44">
      <c r="A44" s="1375"/>
      <c r="B44" s="1374" t="s">
        <v>9444</v>
      </c>
      <c r="C44" s="1374" t="s">
        <v>7473</v>
      </c>
    </row>
    <row r="45">
      <c r="A45" s="1374" t="s">
        <v>7905</v>
      </c>
      <c r="B45" s="1374" t="s">
        <v>7905</v>
      </c>
      <c r="C45" s="1374" t="s">
        <v>7905</v>
      </c>
    </row>
    <row r="46">
      <c r="A46" s="1374" t="s">
        <v>7617</v>
      </c>
      <c r="B46" s="1374" t="s">
        <v>7617</v>
      </c>
      <c r="C46" s="1375"/>
    </row>
    <row r="47">
      <c r="A47" s="79"/>
      <c r="B47" s="1375"/>
      <c r="C47" s="1374" t="s">
        <v>7504</v>
      </c>
    </row>
    <row r="48">
      <c r="A48" s="1375"/>
      <c r="B48" s="1375"/>
      <c r="C48" s="79"/>
    </row>
    <row r="49">
      <c r="A49" s="1374" t="s">
        <v>12737</v>
      </c>
      <c r="B49" s="1374" t="s">
        <v>12737</v>
      </c>
      <c r="C49" s="79"/>
    </row>
    <row r="50">
      <c r="A50" s="469"/>
      <c r="B50" s="469"/>
      <c r="C50" s="469"/>
    </row>
    <row r="51">
      <c r="A51" s="469"/>
      <c r="B51" s="469"/>
      <c r="C51" s="469"/>
    </row>
    <row r="52">
      <c r="A52" s="469"/>
      <c r="B52" s="469"/>
      <c r="C52" s="469"/>
    </row>
    <row r="53">
      <c r="A53" s="469"/>
      <c r="B53" s="469"/>
      <c r="C53" s="469"/>
    </row>
    <row r="54">
      <c r="A54" s="469"/>
      <c r="B54" s="469"/>
      <c r="C54" s="469"/>
    </row>
    <row r="55">
      <c r="A55" s="469"/>
      <c r="B55" s="469"/>
      <c r="C55" s="469"/>
    </row>
    <row r="56">
      <c r="A56" s="469"/>
      <c r="B56" s="469"/>
      <c r="C56" s="469"/>
    </row>
    <row r="57">
      <c r="A57" s="469"/>
      <c r="B57" s="469"/>
      <c r="C57" s="469"/>
    </row>
    <row r="58">
      <c r="A58" s="469"/>
      <c r="B58" s="469"/>
      <c r="C58" s="469"/>
    </row>
    <row r="59">
      <c r="A59" s="469"/>
      <c r="B59" s="469"/>
      <c r="C59" s="469"/>
    </row>
    <row r="60">
      <c r="A60" s="469"/>
      <c r="B60" s="469"/>
      <c r="C60" s="469"/>
    </row>
    <row r="61">
      <c r="A61" s="469"/>
      <c r="B61" s="469"/>
      <c r="C61" s="469"/>
    </row>
    <row r="62">
      <c r="A62" s="469"/>
      <c r="B62" s="469"/>
      <c r="C62" s="469"/>
    </row>
    <row r="63">
      <c r="A63" s="469"/>
      <c r="B63" s="469"/>
      <c r="C63" s="469"/>
    </row>
    <row r="64">
      <c r="A64" s="469"/>
      <c r="B64" s="469"/>
      <c r="C64" s="469"/>
    </row>
    <row r="65">
      <c r="A65" s="469"/>
      <c r="B65" s="469"/>
      <c r="C65" s="469"/>
    </row>
    <row r="66">
      <c r="A66" s="469"/>
      <c r="B66" s="469"/>
      <c r="C66" s="469"/>
    </row>
    <row r="67">
      <c r="A67" s="469"/>
      <c r="B67" s="469"/>
      <c r="C67" s="469"/>
    </row>
    <row r="68">
      <c r="A68" s="469"/>
      <c r="B68" s="469"/>
      <c r="C68" s="469"/>
    </row>
    <row r="69">
      <c r="A69" s="469"/>
      <c r="B69" s="469"/>
      <c r="C69" s="469"/>
    </row>
    <row r="70">
      <c r="A70" s="469"/>
      <c r="B70" s="469"/>
      <c r="C70" s="469"/>
    </row>
    <row r="71">
      <c r="A71" s="469"/>
      <c r="B71" s="469"/>
      <c r="C71" s="469"/>
    </row>
    <row r="72">
      <c r="A72" s="469"/>
      <c r="B72" s="469"/>
      <c r="C72" s="469"/>
    </row>
    <row r="73">
      <c r="A73" s="469"/>
      <c r="B73" s="469"/>
      <c r="C73" s="469"/>
    </row>
    <row r="74">
      <c r="A74" s="469"/>
      <c r="B74" s="469"/>
      <c r="C74" s="469"/>
    </row>
    <row r="75">
      <c r="A75" s="469"/>
      <c r="B75" s="469"/>
      <c r="C75" s="469"/>
    </row>
    <row r="76">
      <c r="A76" s="469"/>
      <c r="B76" s="469"/>
      <c r="C76" s="469"/>
    </row>
    <row r="77">
      <c r="A77" s="469"/>
      <c r="B77" s="469"/>
      <c r="C77" s="469"/>
    </row>
    <row r="78">
      <c r="A78" s="469"/>
      <c r="B78" s="469"/>
      <c r="C78" s="469"/>
    </row>
    <row r="79">
      <c r="A79" s="469"/>
      <c r="B79" s="469"/>
      <c r="C79" s="469"/>
    </row>
    <row r="80">
      <c r="A80" s="469"/>
      <c r="B80" s="469"/>
      <c r="C80" s="469"/>
    </row>
    <row r="81">
      <c r="A81" s="469"/>
      <c r="B81" s="469"/>
      <c r="C81" s="469"/>
    </row>
    <row r="82">
      <c r="A82" s="469"/>
      <c r="B82" s="469"/>
      <c r="C82" s="469"/>
    </row>
    <row r="83">
      <c r="A83" s="469"/>
      <c r="B83" s="469"/>
      <c r="C83" s="469"/>
    </row>
    <row r="84">
      <c r="A84" s="469"/>
      <c r="B84" s="469"/>
      <c r="C84" s="469"/>
    </row>
    <row r="85">
      <c r="A85" s="469"/>
      <c r="B85" s="469"/>
      <c r="C85" s="469"/>
    </row>
    <row r="86">
      <c r="A86" s="469"/>
      <c r="B86" s="469"/>
      <c r="C86" s="469"/>
    </row>
    <row r="87">
      <c r="A87" s="469"/>
      <c r="B87" s="469"/>
      <c r="C87" s="469"/>
    </row>
    <row r="88">
      <c r="A88" s="469"/>
      <c r="B88" s="469"/>
      <c r="C88" s="469"/>
    </row>
    <row r="89">
      <c r="A89" s="469"/>
      <c r="B89" s="469"/>
      <c r="C89" s="469"/>
    </row>
    <row r="90">
      <c r="A90" s="469"/>
      <c r="B90" s="469"/>
      <c r="C90" s="469"/>
    </row>
    <row r="91">
      <c r="A91" s="469"/>
      <c r="B91" s="469"/>
      <c r="C91" s="469"/>
    </row>
    <row r="92">
      <c r="A92" s="469"/>
      <c r="B92" s="469"/>
      <c r="C92" s="469"/>
    </row>
    <row r="93">
      <c r="A93" s="469"/>
      <c r="B93" s="469"/>
      <c r="C93" s="469"/>
    </row>
    <row r="94">
      <c r="A94" s="469"/>
      <c r="B94" s="469"/>
      <c r="C94" s="469"/>
    </row>
    <row r="95">
      <c r="A95" s="469"/>
      <c r="B95" s="469"/>
      <c r="C95" s="469"/>
    </row>
    <row r="96">
      <c r="A96" s="469"/>
      <c r="B96" s="469"/>
      <c r="C96" s="469"/>
    </row>
    <row r="97">
      <c r="A97" s="469"/>
      <c r="B97" s="469"/>
      <c r="C97" s="469"/>
    </row>
    <row r="98">
      <c r="A98" s="469"/>
      <c r="B98" s="469"/>
      <c r="C98" s="469"/>
    </row>
    <row r="99">
      <c r="A99" s="469"/>
      <c r="B99" s="469"/>
      <c r="C99" s="469"/>
    </row>
    <row r="100">
      <c r="A100" s="469"/>
      <c r="B100" s="469"/>
      <c r="C100" s="469"/>
    </row>
    <row r="101">
      <c r="A101" s="469"/>
      <c r="B101" s="469"/>
      <c r="C101" s="469"/>
    </row>
    <row r="102">
      <c r="A102" s="469"/>
      <c r="B102" s="469"/>
      <c r="C102" s="469"/>
    </row>
    <row r="103">
      <c r="A103" s="469"/>
      <c r="B103" s="469"/>
      <c r="C103" s="469"/>
    </row>
    <row r="104">
      <c r="A104" s="469"/>
      <c r="B104" s="469"/>
      <c r="C104" s="469"/>
    </row>
    <row r="105">
      <c r="A105" s="469"/>
      <c r="B105" s="469"/>
      <c r="C105" s="469"/>
    </row>
    <row r="106">
      <c r="A106" s="469"/>
      <c r="B106" s="469"/>
      <c r="C106" s="469"/>
    </row>
    <row r="107">
      <c r="A107" s="469"/>
      <c r="B107" s="469"/>
      <c r="C107" s="469"/>
    </row>
    <row r="108">
      <c r="A108" s="469"/>
      <c r="B108" s="469"/>
      <c r="C108" s="469"/>
    </row>
    <row r="109">
      <c r="A109" s="469"/>
      <c r="B109" s="469"/>
      <c r="C109" s="469"/>
    </row>
    <row r="110">
      <c r="A110" s="469"/>
      <c r="B110" s="469"/>
      <c r="C110" s="469"/>
    </row>
    <row r="111">
      <c r="A111" s="469"/>
      <c r="B111" s="469"/>
      <c r="C111" s="469"/>
    </row>
    <row r="112">
      <c r="A112" s="469"/>
      <c r="B112" s="469"/>
      <c r="C112" s="469"/>
    </row>
    <row r="113">
      <c r="A113" s="469"/>
      <c r="B113" s="469"/>
      <c r="C113" s="469"/>
    </row>
    <row r="114">
      <c r="A114" s="469"/>
      <c r="B114" s="469"/>
      <c r="C114" s="469"/>
    </row>
    <row r="115">
      <c r="A115" s="469"/>
      <c r="B115" s="469"/>
      <c r="C115" s="469"/>
    </row>
    <row r="116">
      <c r="A116" s="469"/>
      <c r="B116" s="469"/>
      <c r="C116" s="469"/>
    </row>
    <row r="117">
      <c r="A117" s="469"/>
      <c r="B117" s="469"/>
      <c r="C117" s="469"/>
    </row>
    <row r="118">
      <c r="A118" s="469"/>
      <c r="B118" s="469"/>
      <c r="C118" s="469"/>
    </row>
    <row r="119">
      <c r="A119" s="469"/>
      <c r="B119" s="469"/>
      <c r="C119" s="469"/>
    </row>
    <row r="120">
      <c r="A120" s="469"/>
      <c r="B120" s="469"/>
      <c r="C120" s="469"/>
    </row>
    <row r="121">
      <c r="A121" s="469"/>
      <c r="B121" s="469"/>
      <c r="C121" s="469"/>
    </row>
    <row r="122">
      <c r="A122" s="469"/>
      <c r="B122" s="469"/>
      <c r="C122" s="469"/>
    </row>
    <row r="123">
      <c r="A123" s="469"/>
      <c r="B123" s="469"/>
      <c r="C123" s="469"/>
    </row>
    <row r="124">
      <c r="A124" s="469"/>
      <c r="B124" s="469"/>
      <c r="C124" s="469"/>
    </row>
    <row r="125">
      <c r="A125" s="469"/>
      <c r="B125" s="469"/>
      <c r="C125" s="469"/>
    </row>
    <row r="126">
      <c r="A126" s="469"/>
      <c r="B126" s="469"/>
      <c r="C126" s="469"/>
    </row>
    <row r="127">
      <c r="A127" s="469"/>
      <c r="B127" s="469"/>
      <c r="C127" s="469"/>
    </row>
    <row r="128">
      <c r="A128" s="469"/>
      <c r="B128" s="469"/>
      <c r="C128" s="469"/>
    </row>
    <row r="129">
      <c r="A129" s="469"/>
      <c r="B129" s="469"/>
      <c r="C129" s="469"/>
    </row>
    <row r="130">
      <c r="A130" s="469"/>
      <c r="B130" s="469"/>
      <c r="C130" s="469"/>
    </row>
    <row r="131">
      <c r="A131" s="469"/>
      <c r="B131" s="469"/>
      <c r="C131" s="469"/>
    </row>
    <row r="132">
      <c r="A132" s="469"/>
      <c r="B132" s="469"/>
      <c r="C132" s="469"/>
    </row>
    <row r="133">
      <c r="A133" s="469"/>
      <c r="B133" s="469"/>
      <c r="C133" s="469"/>
    </row>
    <row r="134">
      <c r="A134" s="469"/>
      <c r="B134" s="469"/>
      <c r="C134" s="469"/>
    </row>
    <row r="135">
      <c r="A135" s="469"/>
      <c r="B135" s="469"/>
      <c r="C135" s="469"/>
    </row>
    <row r="136">
      <c r="A136" s="469"/>
      <c r="B136" s="469"/>
      <c r="C136" s="469"/>
    </row>
    <row r="137">
      <c r="A137" s="469"/>
      <c r="B137" s="469"/>
      <c r="C137" s="469"/>
    </row>
    <row r="138">
      <c r="A138" s="469"/>
      <c r="B138" s="469"/>
      <c r="C138" s="469"/>
    </row>
    <row r="139">
      <c r="A139" s="469"/>
      <c r="B139" s="469"/>
      <c r="C139" s="469"/>
    </row>
    <row r="140">
      <c r="A140" s="469"/>
      <c r="B140" s="469"/>
      <c r="C140" s="469"/>
    </row>
    <row r="141">
      <c r="A141" s="469"/>
      <c r="B141" s="469"/>
      <c r="C141" s="469"/>
    </row>
    <row r="142">
      <c r="A142" s="469"/>
      <c r="B142" s="469"/>
      <c r="C142" s="469"/>
    </row>
    <row r="143">
      <c r="A143" s="469"/>
      <c r="B143" s="469"/>
      <c r="C143" s="469"/>
    </row>
    <row r="144">
      <c r="A144" s="469"/>
      <c r="B144" s="469"/>
      <c r="C144" s="469"/>
    </row>
    <row r="145">
      <c r="A145" s="469"/>
      <c r="B145" s="469"/>
      <c r="C145" s="469"/>
    </row>
    <row r="146">
      <c r="A146" s="469"/>
      <c r="B146" s="469"/>
      <c r="C146" s="469"/>
    </row>
    <row r="147">
      <c r="A147" s="469"/>
      <c r="B147" s="469"/>
      <c r="C147" s="469"/>
    </row>
    <row r="148">
      <c r="A148" s="469"/>
      <c r="B148" s="469"/>
      <c r="C148" s="469"/>
    </row>
    <row r="149">
      <c r="A149" s="469"/>
      <c r="B149" s="469"/>
      <c r="C149" s="469"/>
    </row>
    <row r="150">
      <c r="A150" s="469"/>
      <c r="B150" s="469"/>
      <c r="C150" s="469"/>
    </row>
    <row r="151">
      <c r="A151" s="469"/>
      <c r="B151" s="469"/>
      <c r="C151" s="469"/>
    </row>
    <row r="152">
      <c r="A152" s="469"/>
      <c r="B152" s="469"/>
      <c r="C152" s="469"/>
    </row>
    <row r="153">
      <c r="A153" s="469"/>
      <c r="B153" s="469"/>
      <c r="C153" s="469"/>
    </row>
    <row r="154">
      <c r="A154" s="469"/>
      <c r="B154" s="469"/>
      <c r="C154" s="469"/>
    </row>
    <row r="155">
      <c r="A155" s="469"/>
      <c r="B155" s="469"/>
      <c r="C155" s="469"/>
    </row>
    <row r="156">
      <c r="A156" s="469"/>
      <c r="B156" s="469"/>
      <c r="C156" s="469"/>
    </row>
    <row r="157">
      <c r="A157" s="469"/>
      <c r="B157" s="469"/>
      <c r="C157" s="469"/>
    </row>
    <row r="158">
      <c r="A158" s="469"/>
      <c r="B158" s="469"/>
      <c r="C158" s="469"/>
    </row>
    <row r="159">
      <c r="A159" s="469"/>
      <c r="B159" s="469"/>
      <c r="C159" s="469"/>
    </row>
    <row r="160">
      <c r="A160" s="469"/>
      <c r="B160" s="469"/>
      <c r="C160" s="469"/>
    </row>
    <row r="161">
      <c r="A161" s="469"/>
      <c r="B161" s="469"/>
      <c r="C161" s="469"/>
    </row>
    <row r="162">
      <c r="A162" s="469"/>
      <c r="B162" s="469"/>
      <c r="C162" s="469"/>
    </row>
    <row r="163">
      <c r="A163" s="469"/>
      <c r="B163" s="469"/>
      <c r="C163" s="469"/>
    </row>
    <row r="164">
      <c r="A164" s="469"/>
      <c r="B164" s="469"/>
      <c r="C164" s="469"/>
    </row>
    <row r="165">
      <c r="A165" s="469"/>
      <c r="B165" s="469"/>
      <c r="C165" s="469"/>
    </row>
    <row r="166">
      <c r="A166" s="469"/>
      <c r="B166" s="469"/>
      <c r="C166" s="469"/>
    </row>
    <row r="167">
      <c r="A167" s="469"/>
      <c r="B167" s="469"/>
      <c r="C167" s="469"/>
    </row>
    <row r="168">
      <c r="A168" s="469"/>
      <c r="B168" s="469"/>
      <c r="C168" s="469"/>
    </row>
    <row r="169">
      <c r="A169" s="469"/>
      <c r="B169" s="469"/>
      <c r="C169" s="469"/>
    </row>
    <row r="170">
      <c r="A170" s="469"/>
      <c r="B170" s="469"/>
      <c r="C170" s="469"/>
    </row>
    <row r="171">
      <c r="A171" s="469"/>
      <c r="B171" s="469"/>
      <c r="C171" s="469"/>
    </row>
    <row r="172">
      <c r="A172" s="469"/>
      <c r="B172" s="469"/>
      <c r="C172" s="469"/>
    </row>
    <row r="173">
      <c r="A173" s="469"/>
      <c r="B173" s="469"/>
      <c r="C173" s="469"/>
    </row>
    <row r="174">
      <c r="A174" s="469"/>
      <c r="B174" s="469"/>
      <c r="C174" s="469"/>
    </row>
    <row r="175">
      <c r="A175" s="469"/>
      <c r="B175" s="469"/>
      <c r="C175" s="469"/>
    </row>
    <row r="176">
      <c r="A176" s="469"/>
      <c r="B176" s="469"/>
      <c r="C176" s="469"/>
    </row>
    <row r="177">
      <c r="A177" s="469"/>
      <c r="B177" s="469"/>
      <c r="C177" s="469"/>
    </row>
    <row r="178">
      <c r="A178" s="469"/>
      <c r="B178" s="469"/>
      <c r="C178" s="469"/>
    </row>
    <row r="179">
      <c r="A179" s="469"/>
      <c r="B179" s="469"/>
      <c r="C179" s="469"/>
    </row>
    <row r="180">
      <c r="A180" s="469"/>
      <c r="B180" s="469"/>
      <c r="C180" s="469"/>
    </row>
    <row r="181">
      <c r="A181" s="469"/>
      <c r="B181" s="469"/>
      <c r="C181" s="469"/>
    </row>
    <row r="182">
      <c r="A182" s="469"/>
      <c r="B182" s="469"/>
      <c r="C182" s="469"/>
    </row>
    <row r="183">
      <c r="A183" s="469"/>
      <c r="B183" s="469"/>
      <c r="C183" s="469"/>
    </row>
    <row r="184">
      <c r="A184" s="469"/>
      <c r="B184" s="469"/>
      <c r="C184" s="469"/>
    </row>
    <row r="185">
      <c r="A185" s="469"/>
      <c r="B185" s="469"/>
      <c r="C185" s="469"/>
    </row>
    <row r="186">
      <c r="A186" s="469"/>
      <c r="B186" s="469"/>
      <c r="C186" s="469"/>
    </row>
    <row r="187">
      <c r="A187" s="469"/>
      <c r="B187" s="469"/>
      <c r="C187" s="469"/>
    </row>
    <row r="188">
      <c r="A188" s="469"/>
      <c r="B188" s="469"/>
      <c r="C188" s="469"/>
    </row>
    <row r="189">
      <c r="A189" s="469"/>
      <c r="B189" s="469"/>
      <c r="C189" s="469"/>
    </row>
    <row r="190">
      <c r="A190" s="469"/>
      <c r="B190" s="469"/>
      <c r="C190" s="469"/>
    </row>
    <row r="191">
      <c r="A191" s="469"/>
      <c r="B191" s="469"/>
      <c r="C191" s="469"/>
    </row>
    <row r="192">
      <c r="A192" s="469"/>
      <c r="B192" s="469"/>
      <c r="C192" s="469"/>
    </row>
    <row r="193">
      <c r="A193" s="469"/>
      <c r="B193" s="469"/>
      <c r="C193" s="469"/>
    </row>
    <row r="194">
      <c r="A194" s="469"/>
      <c r="B194" s="469"/>
      <c r="C194" s="469"/>
    </row>
    <row r="195">
      <c r="A195" s="469"/>
      <c r="B195" s="469"/>
      <c r="C195" s="469"/>
    </row>
    <row r="196">
      <c r="A196" s="469"/>
      <c r="B196" s="469"/>
      <c r="C196" s="469"/>
    </row>
    <row r="197">
      <c r="A197" s="469"/>
      <c r="B197" s="469"/>
      <c r="C197" s="469"/>
    </row>
    <row r="198">
      <c r="A198" s="469"/>
      <c r="B198" s="469"/>
      <c r="C198" s="469"/>
    </row>
    <row r="199">
      <c r="A199" s="469"/>
      <c r="B199" s="469"/>
      <c r="C199" s="469"/>
    </row>
    <row r="200">
      <c r="A200" s="469"/>
      <c r="B200" s="469"/>
      <c r="C200" s="469"/>
    </row>
    <row r="201">
      <c r="A201" s="469"/>
      <c r="B201" s="469"/>
      <c r="C201" s="469"/>
    </row>
    <row r="202">
      <c r="A202" s="469"/>
      <c r="B202" s="469"/>
      <c r="C202" s="469"/>
    </row>
    <row r="203">
      <c r="A203" s="469"/>
      <c r="B203" s="469"/>
      <c r="C203" s="469"/>
    </row>
    <row r="204">
      <c r="A204" s="469"/>
      <c r="B204" s="469"/>
      <c r="C204" s="469"/>
    </row>
    <row r="205">
      <c r="A205" s="469"/>
      <c r="B205" s="469"/>
      <c r="C205" s="469"/>
    </row>
    <row r="206">
      <c r="A206" s="469"/>
      <c r="B206" s="469"/>
      <c r="C206" s="469"/>
    </row>
    <row r="207">
      <c r="A207" s="469"/>
      <c r="B207" s="469"/>
      <c r="C207" s="469"/>
    </row>
    <row r="208">
      <c r="A208" s="469"/>
      <c r="B208" s="469"/>
      <c r="C208" s="469"/>
    </row>
    <row r="209">
      <c r="A209" s="469"/>
      <c r="B209" s="469"/>
      <c r="C209" s="469"/>
    </row>
    <row r="210">
      <c r="A210" s="469"/>
      <c r="B210" s="469"/>
      <c r="C210" s="469"/>
    </row>
    <row r="211">
      <c r="A211" s="469"/>
      <c r="B211" s="469"/>
      <c r="C211" s="469"/>
    </row>
    <row r="212">
      <c r="A212" s="469"/>
      <c r="B212" s="469"/>
      <c r="C212" s="469"/>
    </row>
    <row r="213">
      <c r="A213" s="469"/>
      <c r="B213" s="469"/>
      <c r="C213" s="469"/>
    </row>
    <row r="214">
      <c r="A214" s="469"/>
      <c r="B214" s="469"/>
      <c r="C214" s="469"/>
    </row>
    <row r="215">
      <c r="A215" s="469"/>
      <c r="B215" s="469"/>
      <c r="C215" s="469"/>
    </row>
    <row r="216">
      <c r="A216" s="469"/>
      <c r="B216" s="469"/>
      <c r="C216" s="469"/>
    </row>
    <row r="217">
      <c r="A217" s="469"/>
      <c r="B217" s="469"/>
      <c r="C217" s="469"/>
    </row>
    <row r="218">
      <c r="A218" s="469"/>
      <c r="B218" s="469"/>
      <c r="C218" s="469"/>
    </row>
    <row r="219">
      <c r="A219" s="469"/>
      <c r="B219" s="469"/>
      <c r="C219" s="469"/>
    </row>
    <row r="220">
      <c r="A220" s="469"/>
      <c r="B220" s="469"/>
      <c r="C220" s="469"/>
    </row>
    <row r="221">
      <c r="A221" s="469"/>
      <c r="B221" s="469"/>
      <c r="C221" s="469"/>
    </row>
    <row r="222">
      <c r="A222" s="469"/>
      <c r="B222" s="469"/>
      <c r="C222" s="469"/>
    </row>
    <row r="223">
      <c r="A223" s="469"/>
      <c r="B223" s="469"/>
      <c r="C223" s="469"/>
    </row>
    <row r="224">
      <c r="A224" s="469"/>
      <c r="B224" s="469"/>
      <c r="C224" s="469"/>
    </row>
    <row r="225">
      <c r="A225" s="469"/>
      <c r="B225" s="469"/>
      <c r="C225" s="469"/>
    </row>
    <row r="226">
      <c r="A226" s="469"/>
      <c r="B226" s="469"/>
      <c r="C226" s="469"/>
    </row>
    <row r="227">
      <c r="A227" s="469"/>
      <c r="B227" s="469"/>
      <c r="C227" s="469"/>
    </row>
    <row r="228">
      <c r="A228" s="469"/>
      <c r="B228" s="469"/>
      <c r="C228" s="469"/>
    </row>
    <row r="229">
      <c r="A229" s="469"/>
      <c r="B229" s="469"/>
      <c r="C229" s="469"/>
    </row>
    <row r="230">
      <c r="A230" s="469"/>
      <c r="B230" s="469"/>
      <c r="C230" s="469"/>
    </row>
    <row r="231">
      <c r="A231" s="469"/>
      <c r="B231" s="469"/>
      <c r="C231" s="469"/>
    </row>
    <row r="232">
      <c r="A232" s="469"/>
      <c r="B232" s="469"/>
      <c r="C232" s="469"/>
    </row>
    <row r="233">
      <c r="A233" s="469"/>
      <c r="B233" s="469"/>
      <c r="C233" s="469"/>
    </row>
    <row r="234">
      <c r="A234" s="469"/>
      <c r="B234" s="469"/>
      <c r="C234" s="469"/>
    </row>
    <row r="235">
      <c r="A235" s="469"/>
      <c r="B235" s="469"/>
      <c r="C235" s="469"/>
    </row>
    <row r="236">
      <c r="A236" s="469"/>
      <c r="B236" s="469"/>
      <c r="C236" s="469"/>
    </row>
    <row r="237">
      <c r="A237" s="469"/>
      <c r="B237" s="469"/>
      <c r="C237" s="469"/>
    </row>
    <row r="238">
      <c r="A238" s="469"/>
      <c r="B238" s="469"/>
      <c r="C238" s="469"/>
    </row>
    <row r="239">
      <c r="A239" s="469"/>
      <c r="B239" s="469"/>
      <c r="C239" s="469"/>
    </row>
    <row r="240">
      <c r="A240" s="469"/>
      <c r="B240" s="469"/>
      <c r="C240" s="469"/>
    </row>
    <row r="241">
      <c r="A241" s="469"/>
      <c r="B241" s="469"/>
      <c r="C241" s="469"/>
    </row>
    <row r="242">
      <c r="A242" s="469"/>
      <c r="B242" s="469"/>
      <c r="C242" s="469"/>
    </row>
    <row r="243">
      <c r="A243" s="469"/>
      <c r="B243" s="469"/>
      <c r="C243" s="469"/>
    </row>
    <row r="244">
      <c r="A244" s="469"/>
      <c r="B244" s="469"/>
      <c r="C244" s="469"/>
    </row>
    <row r="245">
      <c r="A245" s="469"/>
      <c r="B245" s="469"/>
      <c r="C245" s="469"/>
    </row>
    <row r="246">
      <c r="A246" s="469"/>
      <c r="B246" s="469"/>
      <c r="C246" s="469"/>
    </row>
    <row r="247">
      <c r="A247" s="469"/>
      <c r="B247" s="469"/>
      <c r="C247" s="469"/>
    </row>
    <row r="248">
      <c r="A248" s="469"/>
      <c r="B248" s="469"/>
      <c r="C248" s="469"/>
    </row>
    <row r="249">
      <c r="A249" s="469"/>
      <c r="B249" s="469"/>
      <c r="C249" s="469"/>
    </row>
    <row r="250">
      <c r="A250" s="469"/>
      <c r="B250" s="469"/>
      <c r="C250" s="469"/>
    </row>
    <row r="251">
      <c r="A251" s="469"/>
      <c r="B251" s="469"/>
      <c r="C251" s="469"/>
    </row>
    <row r="252">
      <c r="A252" s="469"/>
      <c r="B252" s="469"/>
      <c r="C252" s="469"/>
    </row>
    <row r="253">
      <c r="A253" s="469"/>
      <c r="B253" s="469"/>
      <c r="C253" s="469"/>
    </row>
    <row r="254">
      <c r="A254" s="469"/>
      <c r="B254" s="469"/>
      <c r="C254" s="469"/>
    </row>
    <row r="255">
      <c r="A255" s="469"/>
      <c r="B255" s="469"/>
      <c r="C255" s="469"/>
    </row>
    <row r="256">
      <c r="A256" s="469"/>
      <c r="B256" s="469"/>
      <c r="C256" s="469"/>
    </row>
    <row r="257">
      <c r="A257" s="469"/>
      <c r="B257" s="469"/>
      <c r="C257" s="469"/>
    </row>
    <row r="258">
      <c r="A258" s="469"/>
      <c r="B258" s="469"/>
      <c r="C258" s="469"/>
    </row>
    <row r="259">
      <c r="A259" s="469"/>
      <c r="B259" s="469"/>
      <c r="C259" s="469"/>
    </row>
    <row r="260">
      <c r="A260" s="469"/>
      <c r="B260" s="469"/>
      <c r="C260" s="469"/>
    </row>
    <row r="261">
      <c r="A261" s="469"/>
      <c r="B261" s="469"/>
      <c r="C261" s="469"/>
    </row>
    <row r="262">
      <c r="A262" s="469"/>
      <c r="B262" s="469"/>
      <c r="C262" s="469"/>
    </row>
    <row r="263">
      <c r="A263" s="469"/>
      <c r="B263" s="469"/>
      <c r="C263" s="469"/>
    </row>
    <row r="264">
      <c r="A264" s="469"/>
      <c r="B264" s="469"/>
      <c r="C264" s="469"/>
    </row>
    <row r="265">
      <c r="A265" s="469"/>
      <c r="B265" s="469"/>
      <c r="C265" s="469"/>
    </row>
    <row r="266">
      <c r="A266" s="469"/>
      <c r="B266" s="469"/>
      <c r="C266" s="469"/>
    </row>
    <row r="267">
      <c r="A267" s="469"/>
      <c r="B267" s="469"/>
      <c r="C267" s="469"/>
    </row>
    <row r="268">
      <c r="A268" s="469"/>
      <c r="B268" s="469"/>
      <c r="C268" s="469"/>
    </row>
    <row r="269">
      <c r="A269" s="469"/>
      <c r="B269" s="469"/>
      <c r="C269" s="469"/>
    </row>
    <row r="270">
      <c r="A270" s="469"/>
      <c r="B270" s="469"/>
      <c r="C270" s="469"/>
    </row>
    <row r="271">
      <c r="A271" s="469"/>
      <c r="B271" s="469"/>
      <c r="C271" s="469"/>
    </row>
    <row r="272">
      <c r="A272" s="469"/>
      <c r="B272" s="469"/>
      <c r="C272" s="469"/>
    </row>
    <row r="273">
      <c r="A273" s="469"/>
      <c r="B273" s="469"/>
      <c r="C273" s="469"/>
    </row>
    <row r="274">
      <c r="A274" s="469"/>
      <c r="B274" s="469"/>
      <c r="C274" s="469"/>
    </row>
    <row r="275">
      <c r="A275" s="469"/>
      <c r="B275" s="469"/>
      <c r="C275" s="469"/>
    </row>
    <row r="276">
      <c r="A276" s="469"/>
      <c r="B276" s="469"/>
      <c r="C276" s="469"/>
    </row>
    <row r="277">
      <c r="A277" s="469"/>
      <c r="B277" s="469"/>
      <c r="C277" s="469"/>
    </row>
    <row r="278">
      <c r="A278" s="469"/>
      <c r="B278" s="469"/>
      <c r="C278" s="469"/>
    </row>
    <row r="279">
      <c r="A279" s="469"/>
      <c r="B279" s="469"/>
      <c r="C279" s="469"/>
    </row>
    <row r="280">
      <c r="A280" s="469"/>
      <c r="B280" s="469"/>
      <c r="C280" s="469"/>
    </row>
    <row r="281">
      <c r="A281" s="469"/>
      <c r="B281" s="469"/>
      <c r="C281" s="469"/>
    </row>
    <row r="282">
      <c r="A282" s="469"/>
      <c r="B282" s="469"/>
      <c r="C282" s="469"/>
    </row>
    <row r="283">
      <c r="A283" s="469"/>
      <c r="B283" s="469"/>
      <c r="C283" s="469"/>
    </row>
    <row r="284">
      <c r="A284" s="469"/>
      <c r="B284" s="469"/>
      <c r="C284" s="469"/>
    </row>
    <row r="285">
      <c r="A285" s="469"/>
      <c r="B285" s="469"/>
      <c r="C285" s="469"/>
    </row>
    <row r="286">
      <c r="A286" s="469"/>
      <c r="B286" s="469"/>
      <c r="C286" s="469"/>
    </row>
    <row r="287">
      <c r="A287" s="469"/>
      <c r="B287" s="469"/>
      <c r="C287" s="469"/>
    </row>
    <row r="288">
      <c r="A288" s="469"/>
      <c r="B288" s="469"/>
      <c r="C288" s="469"/>
    </row>
    <row r="289">
      <c r="A289" s="469"/>
      <c r="B289" s="469"/>
      <c r="C289" s="469"/>
    </row>
    <row r="290">
      <c r="A290" s="469"/>
      <c r="B290" s="469"/>
      <c r="C290" s="469"/>
    </row>
    <row r="291">
      <c r="A291" s="469"/>
      <c r="B291" s="469"/>
      <c r="C291" s="469"/>
    </row>
    <row r="292">
      <c r="A292" s="469"/>
      <c r="B292" s="469"/>
      <c r="C292" s="469"/>
    </row>
    <row r="293">
      <c r="A293" s="469"/>
      <c r="B293" s="469"/>
      <c r="C293" s="469"/>
    </row>
    <row r="294">
      <c r="A294" s="469"/>
      <c r="B294" s="469"/>
      <c r="C294" s="469"/>
    </row>
    <row r="295">
      <c r="A295" s="469"/>
      <c r="B295" s="469"/>
      <c r="C295" s="469"/>
    </row>
    <row r="296">
      <c r="A296" s="469"/>
      <c r="B296" s="469"/>
      <c r="C296" s="469"/>
    </row>
    <row r="297">
      <c r="A297" s="469"/>
      <c r="B297" s="469"/>
      <c r="C297" s="469"/>
    </row>
    <row r="298">
      <c r="A298" s="469"/>
      <c r="B298" s="469"/>
      <c r="C298" s="469"/>
    </row>
    <row r="299">
      <c r="A299" s="469"/>
      <c r="B299" s="469"/>
      <c r="C299" s="469"/>
    </row>
    <row r="300">
      <c r="A300" s="469"/>
      <c r="B300" s="469"/>
      <c r="C300" s="469"/>
    </row>
    <row r="301">
      <c r="A301" s="469"/>
      <c r="B301" s="469"/>
      <c r="C301" s="469"/>
    </row>
    <row r="302">
      <c r="A302" s="469"/>
      <c r="B302" s="469"/>
      <c r="C302" s="469"/>
    </row>
    <row r="303">
      <c r="A303" s="469"/>
      <c r="B303" s="469"/>
      <c r="C303" s="469"/>
    </row>
    <row r="304">
      <c r="A304" s="469"/>
      <c r="B304" s="469"/>
      <c r="C304" s="469"/>
    </row>
    <row r="305">
      <c r="A305" s="469"/>
      <c r="B305" s="469"/>
      <c r="C305" s="469"/>
    </row>
    <row r="306">
      <c r="A306" s="469"/>
      <c r="B306" s="469"/>
      <c r="C306" s="469"/>
    </row>
    <row r="307">
      <c r="A307" s="469"/>
      <c r="B307" s="469"/>
      <c r="C307" s="469"/>
    </row>
    <row r="308">
      <c r="A308" s="469"/>
      <c r="B308" s="469"/>
      <c r="C308" s="469"/>
    </row>
    <row r="309">
      <c r="A309" s="469"/>
      <c r="B309" s="469"/>
      <c r="C309" s="469"/>
    </row>
    <row r="310">
      <c r="A310" s="469"/>
      <c r="B310" s="469"/>
      <c r="C310" s="469"/>
    </row>
    <row r="311">
      <c r="A311" s="469"/>
      <c r="B311" s="469"/>
      <c r="C311" s="469"/>
    </row>
    <row r="312">
      <c r="A312" s="469"/>
      <c r="B312" s="469"/>
      <c r="C312" s="469"/>
    </row>
    <row r="313">
      <c r="A313" s="469"/>
      <c r="B313" s="469"/>
      <c r="C313" s="469"/>
    </row>
    <row r="314">
      <c r="A314" s="469"/>
      <c r="B314" s="469"/>
      <c r="C314" s="469"/>
    </row>
    <row r="315">
      <c r="A315" s="469"/>
      <c r="B315" s="469"/>
      <c r="C315" s="469"/>
    </row>
    <row r="316">
      <c r="A316" s="469"/>
      <c r="B316" s="469"/>
      <c r="C316" s="469"/>
    </row>
    <row r="317">
      <c r="A317" s="469"/>
      <c r="B317" s="469"/>
      <c r="C317" s="469"/>
    </row>
    <row r="318">
      <c r="A318" s="469"/>
      <c r="B318" s="469"/>
      <c r="C318" s="469"/>
    </row>
    <row r="319">
      <c r="A319" s="469"/>
      <c r="B319" s="469"/>
      <c r="C319" s="469"/>
    </row>
    <row r="320">
      <c r="A320" s="469"/>
      <c r="B320" s="469"/>
      <c r="C320" s="469"/>
    </row>
    <row r="321">
      <c r="A321" s="469"/>
      <c r="B321" s="469"/>
      <c r="C321" s="469"/>
    </row>
    <row r="322">
      <c r="A322" s="469"/>
      <c r="B322" s="469"/>
      <c r="C322" s="469"/>
    </row>
    <row r="323">
      <c r="A323" s="469"/>
      <c r="B323" s="469"/>
      <c r="C323" s="469"/>
    </row>
    <row r="324">
      <c r="A324" s="469"/>
      <c r="B324" s="469"/>
      <c r="C324" s="469"/>
    </row>
    <row r="325">
      <c r="A325" s="469"/>
      <c r="B325" s="469"/>
      <c r="C325" s="469"/>
    </row>
    <row r="326">
      <c r="A326" s="469"/>
      <c r="B326" s="469"/>
      <c r="C326" s="469"/>
    </row>
    <row r="327">
      <c r="A327" s="469"/>
      <c r="B327" s="469"/>
      <c r="C327" s="469"/>
    </row>
    <row r="328">
      <c r="A328" s="469"/>
      <c r="B328" s="469"/>
      <c r="C328" s="469"/>
    </row>
    <row r="329">
      <c r="A329" s="469"/>
      <c r="B329" s="469"/>
      <c r="C329" s="469"/>
    </row>
    <row r="330">
      <c r="A330" s="469"/>
      <c r="B330" s="469"/>
      <c r="C330" s="469"/>
    </row>
    <row r="331">
      <c r="A331" s="469"/>
      <c r="B331" s="469"/>
      <c r="C331" s="469"/>
    </row>
    <row r="332">
      <c r="A332" s="469"/>
      <c r="B332" s="469"/>
      <c r="C332" s="469"/>
    </row>
    <row r="333">
      <c r="A333" s="469"/>
      <c r="B333" s="469"/>
      <c r="C333" s="469"/>
    </row>
    <row r="334">
      <c r="A334" s="469"/>
      <c r="B334" s="469"/>
      <c r="C334" s="469"/>
    </row>
    <row r="335">
      <c r="A335" s="469"/>
      <c r="B335" s="469"/>
      <c r="C335" s="469"/>
    </row>
    <row r="336">
      <c r="A336" s="469"/>
      <c r="B336" s="469"/>
      <c r="C336" s="469"/>
    </row>
    <row r="337">
      <c r="A337" s="469"/>
      <c r="B337" s="469"/>
      <c r="C337" s="469"/>
    </row>
    <row r="338">
      <c r="A338" s="469"/>
      <c r="B338" s="469"/>
      <c r="C338" s="469"/>
    </row>
    <row r="339">
      <c r="A339" s="469"/>
      <c r="B339" s="469"/>
      <c r="C339" s="469"/>
    </row>
    <row r="340">
      <c r="A340" s="469"/>
      <c r="B340" s="469"/>
      <c r="C340" s="469"/>
    </row>
    <row r="341">
      <c r="A341" s="469"/>
      <c r="B341" s="469"/>
      <c r="C341" s="469"/>
    </row>
    <row r="342">
      <c r="A342" s="469"/>
      <c r="B342" s="469"/>
      <c r="C342" s="469"/>
    </row>
    <row r="343">
      <c r="A343" s="469"/>
      <c r="B343" s="469"/>
      <c r="C343" s="469"/>
    </row>
    <row r="344">
      <c r="A344" s="469"/>
      <c r="B344" s="469"/>
      <c r="C344" s="469"/>
    </row>
    <row r="345">
      <c r="A345" s="469"/>
      <c r="B345" s="469"/>
      <c r="C345" s="469"/>
    </row>
    <row r="346">
      <c r="A346" s="469"/>
      <c r="B346" s="469"/>
      <c r="C346" s="469"/>
    </row>
    <row r="347">
      <c r="A347" s="469"/>
      <c r="B347" s="469"/>
      <c r="C347" s="469"/>
    </row>
    <row r="348">
      <c r="A348" s="469"/>
      <c r="B348" s="469"/>
      <c r="C348" s="469"/>
    </row>
    <row r="349">
      <c r="A349" s="469"/>
      <c r="B349" s="469"/>
      <c r="C349" s="469"/>
    </row>
    <row r="350">
      <c r="A350" s="469"/>
      <c r="B350" s="469"/>
      <c r="C350" s="469"/>
    </row>
    <row r="351">
      <c r="A351" s="469"/>
      <c r="B351" s="469"/>
      <c r="C351" s="469"/>
    </row>
    <row r="352">
      <c r="A352" s="469"/>
      <c r="B352" s="469"/>
      <c r="C352" s="469"/>
    </row>
    <row r="353">
      <c r="A353" s="469"/>
      <c r="B353" s="469"/>
      <c r="C353" s="469"/>
    </row>
    <row r="354">
      <c r="A354" s="469"/>
      <c r="B354" s="469"/>
      <c r="C354" s="469"/>
    </row>
    <row r="355">
      <c r="A355" s="469"/>
      <c r="B355" s="469"/>
      <c r="C355" s="469"/>
    </row>
    <row r="356">
      <c r="A356" s="469"/>
      <c r="B356" s="469"/>
      <c r="C356" s="469"/>
    </row>
    <row r="357">
      <c r="A357" s="469"/>
      <c r="B357" s="469"/>
      <c r="C357" s="469"/>
    </row>
    <row r="358">
      <c r="A358" s="469"/>
      <c r="B358" s="469"/>
      <c r="C358" s="469"/>
    </row>
    <row r="359">
      <c r="A359" s="469"/>
      <c r="B359" s="469"/>
      <c r="C359" s="469"/>
    </row>
    <row r="360">
      <c r="A360" s="469"/>
      <c r="B360" s="469"/>
      <c r="C360" s="469"/>
    </row>
    <row r="361">
      <c r="A361" s="469"/>
      <c r="B361" s="469"/>
      <c r="C361" s="469"/>
    </row>
    <row r="362">
      <c r="A362" s="469"/>
      <c r="B362" s="469"/>
      <c r="C362" s="469"/>
    </row>
    <row r="363">
      <c r="A363" s="469"/>
      <c r="B363" s="469"/>
      <c r="C363" s="469"/>
    </row>
    <row r="364">
      <c r="A364" s="469"/>
      <c r="B364" s="469"/>
      <c r="C364" s="469"/>
    </row>
    <row r="365">
      <c r="A365" s="469"/>
      <c r="B365" s="469"/>
      <c r="C365" s="469"/>
    </row>
    <row r="366">
      <c r="A366" s="469"/>
      <c r="B366" s="469"/>
      <c r="C366" s="469"/>
    </row>
    <row r="367">
      <c r="A367" s="469"/>
      <c r="B367" s="469"/>
      <c r="C367" s="469"/>
    </row>
    <row r="368">
      <c r="A368" s="469"/>
      <c r="B368" s="469"/>
      <c r="C368" s="469"/>
    </row>
    <row r="369">
      <c r="A369" s="469"/>
      <c r="B369" s="469"/>
      <c r="C369" s="469"/>
    </row>
    <row r="370">
      <c r="A370" s="469"/>
      <c r="B370" s="469"/>
      <c r="C370" s="469"/>
    </row>
    <row r="371">
      <c r="A371" s="469"/>
      <c r="B371" s="469"/>
      <c r="C371" s="469"/>
    </row>
    <row r="372">
      <c r="A372" s="469"/>
      <c r="B372" s="469"/>
      <c r="C372" s="469"/>
    </row>
    <row r="373">
      <c r="A373" s="469"/>
      <c r="B373" s="469"/>
      <c r="C373" s="469"/>
    </row>
    <row r="374">
      <c r="A374" s="469"/>
      <c r="B374" s="469"/>
      <c r="C374" s="469"/>
    </row>
    <row r="375">
      <c r="A375" s="469"/>
      <c r="B375" s="469"/>
      <c r="C375" s="469"/>
    </row>
    <row r="376">
      <c r="A376" s="469"/>
      <c r="B376" s="469"/>
      <c r="C376" s="469"/>
    </row>
    <row r="377">
      <c r="A377" s="469"/>
      <c r="B377" s="469"/>
      <c r="C377" s="469"/>
    </row>
    <row r="378">
      <c r="A378" s="469"/>
      <c r="B378" s="469"/>
      <c r="C378" s="469"/>
    </row>
    <row r="379">
      <c r="A379" s="469"/>
      <c r="B379" s="469"/>
      <c r="C379" s="469"/>
    </row>
    <row r="380">
      <c r="A380" s="469"/>
      <c r="B380" s="469"/>
      <c r="C380" s="469"/>
    </row>
    <row r="381">
      <c r="A381" s="469"/>
      <c r="B381" s="469"/>
      <c r="C381" s="469"/>
    </row>
    <row r="382">
      <c r="A382" s="469"/>
      <c r="B382" s="469"/>
      <c r="C382" s="469"/>
    </row>
    <row r="383">
      <c r="A383" s="469"/>
      <c r="B383" s="469"/>
      <c r="C383" s="469"/>
    </row>
    <row r="384">
      <c r="A384" s="469"/>
      <c r="B384" s="469"/>
      <c r="C384" s="469"/>
    </row>
    <row r="385">
      <c r="A385" s="469"/>
      <c r="B385" s="469"/>
      <c r="C385" s="469"/>
    </row>
    <row r="386">
      <c r="A386" s="469"/>
      <c r="B386" s="469"/>
      <c r="C386" s="469"/>
    </row>
    <row r="387">
      <c r="A387" s="469"/>
      <c r="B387" s="469"/>
      <c r="C387" s="469"/>
    </row>
    <row r="388">
      <c r="A388" s="469"/>
      <c r="B388" s="469"/>
      <c r="C388" s="469"/>
    </row>
    <row r="389">
      <c r="A389" s="469"/>
      <c r="B389" s="469"/>
      <c r="C389" s="469"/>
    </row>
    <row r="390">
      <c r="A390" s="469"/>
      <c r="B390" s="469"/>
      <c r="C390" s="469"/>
    </row>
    <row r="391">
      <c r="A391" s="469"/>
      <c r="B391" s="469"/>
      <c r="C391" s="469"/>
    </row>
    <row r="392">
      <c r="A392" s="469"/>
      <c r="B392" s="469"/>
      <c r="C392" s="469"/>
    </row>
    <row r="393">
      <c r="A393" s="469"/>
      <c r="B393" s="469"/>
      <c r="C393" s="469"/>
    </row>
    <row r="394">
      <c r="A394" s="469"/>
      <c r="B394" s="469"/>
      <c r="C394" s="469"/>
    </row>
    <row r="395">
      <c r="A395" s="469"/>
      <c r="B395" s="469"/>
      <c r="C395" s="469"/>
    </row>
    <row r="396">
      <c r="A396" s="469"/>
      <c r="B396" s="469"/>
      <c r="C396" s="469"/>
    </row>
    <row r="397">
      <c r="A397" s="469"/>
      <c r="B397" s="469"/>
      <c r="C397" s="469"/>
    </row>
    <row r="398">
      <c r="A398" s="469"/>
      <c r="B398" s="469"/>
      <c r="C398" s="469"/>
    </row>
    <row r="399">
      <c r="A399" s="469"/>
      <c r="B399" s="469"/>
      <c r="C399" s="469"/>
    </row>
    <row r="400">
      <c r="A400" s="469"/>
      <c r="B400" s="469"/>
      <c r="C400" s="469"/>
    </row>
    <row r="401">
      <c r="A401" s="469"/>
      <c r="B401" s="469"/>
      <c r="C401" s="469"/>
    </row>
    <row r="402">
      <c r="A402" s="469"/>
      <c r="B402" s="469"/>
      <c r="C402" s="469"/>
    </row>
    <row r="403">
      <c r="A403" s="469"/>
      <c r="B403" s="469"/>
      <c r="C403" s="469"/>
    </row>
    <row r="404">
      <c r="A404" s="469"/>
      <c r="B404" s="469"/>
      <c r="C404" s="469"/>
    </row>
    <row r="405">
      <c r="A405" s="469"/>
      <c r="B405" s="469"/>
      <c r="C405" s="469"/>
    </row>
    <row r="406">
      <c r="A406" s="469"/>
      <c r="B406" s="469"/>
      <c r="C406" s="469"/>
    </row>
    <row r="407">
      <c r="A407" s="469"/>
      <c r="B407" s="469"/>
      <c r="C407" s="469"/>
    </row>
    <row r="408">
      <c r="A408" s="469"/>
      <c r="B408" s="469"/>
      <c r="C408" s="469"/>
    </row>
    <row r="409">
      <c r="A409" s="469"/>
      <c r="B409" s="469"/>
      <c r="C409" s="469"/>
    </row>
    <row r="410">
      <c r="A410" s="469"/>
      <c r="B410" s="469"/>
      <c r="C410" s="469"/>
    </row>
    <row r="411">
      <c r="A411" s="469"/>
      <c r="B411" s="469"/>
      <c r="C411" s="469"/>
    </row>
    <row r="412">
      <c r="A412" s="469"/>
      <c r="B412" s="469"/>
      <c r="C412" s="469"/>
    </row>
    <row r="413">
      <c r="A413" s="469"/>
      <c r="B413" s="469"/>
      <c r="C413" s="469"/>
    </row>
    <row r="414">
      <c r="A414" s="469"/>
      <c r="B414" s="469"/>
      <c r="C414" s="469"/>
    </row>
    <row r="415">
      <c r="A415" s="469"/>
      <c r="B415" s="469"/>
      <c r="C415" s="469"/>
    </row>
    <row r="416">
      <c r="A416" s="469"/>
      <c r="B416" s="469"/>
      <c r="C416" s="469"/>
    </row>
    <row r="417">
      <c r="A417" s="469"/>
      <c r="B417" s="469"/>
      <c r="C417" s="469"/>
    </row>
    <row r="418">
      <c r="A418" s="469"/>
      <c r="B418" s="469"/>
      <c r="C418" s="469"/>
    </row>
    <row r="419">
      <c r="A419" s="469"/>
      <c r="B419" s="469"/>
      <c r="C419" s="469"/>
    </row>
    <row r="420">
      <c r="A420" s="469"/>
      <c r="B420" s="469"/>
      <c r="C420" s="469"/>
    </row>
    <row r="421">
      <c r="A421" s="469"/>
      <c r="B421" s="469"/>
      <c r="C421" s="469"/>
    </row>
    <row r="422">
      <c r="A422" s="469"/>
      <c r="B422" s="469"/>
      <c r="C422" s="469"/>
    </row>
    <row r="423">
      <c r="A423" s="469"/>
      <c r="B423" s="469"/>
      <c r="C423" s="469"/>
    </row>
    <row r="424">
      <c r="A424" s="469"/>
      <c r="B424" s="469"/>
      <c r="C424" s="469"/>
    </row>
    <row r="425">
      <c r="A425" s="469"/>
      <c r="B425" s="469"/>
      <c r="C425" s="469"/>
    </row>
    <row r="426">
      <c r="A426" s="469"/>
      <c r="B426" s="469"/>
      <c r="C426" s="469"/>
    </row>
    <row r="427">
      <c r="A427" s="469"/>
      <c r="B427" s="469"/>
      <c r="C427" s="469"/>
    </row>
    <row r="428">
      <c r="A428" s="469"/>
      <c r="B428" s="469"/>
      <c r="C428" s="469"/>
    </row>
    <row r="429">
      <c r="A429" s="469"/>
      <c r="B429" s="469"/>
      <c r="C429" s="469"/>
    </row>
    <row r="430">
      <c r="A430" s="469"/>
      <c r="B430" s="469"/>
      <c r="C430" s="469"/>
    </row>
    <row r="431">
      <c r="A431" s="469"/>
      <c r="B431" s="469"/>
      <c r="C431" s="469"/>
    </row>
    <row r="432">
      <c r="A432" s="469"/>
      <c r="B432" s="469"/>
      <c r="C432" s="469"/>
    </row>
    <row r="433">
      <c r="A433" s="469"/>
      <c r="B433" s="469"/>
      <c r="C433" s="469"/>
    </row>
    <row r="434">
      <c r="A434" s="469"/>
      <c r="B434" s="469"/>
      <c r="C434" s="469"/>
    </row>
    <row r="435">
      <c r="A435" s="469"/>
      <c r="B435" s="469"/>
      <c r="C435" s="469"/>
    </row>
    <row r="436">
      <c r="A436" s="469"/>
      <c r="B436" s="469"/>
      <c r="C436" s="469"/>
    </row>
    <row r="437">
      <c r="A437" s="469"/>
      <c r="B437" s="469"/>
      <c r="C437" s="469"/>
    </row>
    <row r="438">
      <c r="A438" s="469"/>
      <c r="B438" s="469"/>
      <c r="C438" s="469"/>
    </row>
    <row r="439">
      <c r="A439" s="469"/>
      <c r="B439" s="469"/>
      <c r="C439" s="469"/>
    </row>
    <row r="440">
      <c r="A440" s="469"/>
      <c r="B440" s="469"/>
      <c r="C440" s="469"/>
    </row>
    <row r="441">
      <c r="A441" s="469"/>
      <c r="B441" s="469"/>
      <c r="C441" s="469"/>
    </row>
    <row r="442">
      <c r="A442" s="469"/>
      <c r="B442" s="469"/>
      <c r="C442" s="469"/>
    </row>
    <row r="443">
      <c r="A443" s="469"/>
      <c r="B443" s="469"/>
      <c r="C443" s="469"/>
    </row>
    <row r="444">
      <c r="A444" s="469"/>
      <c r="B444" s="469"/>
      <c r="C444" s="469"/>
    </row>
    <row r="445">
      <c r="A445" s="469"/>
      <c r="B445" s="469"/>
      <c r="C445" s="469"/>
    </row>
    <row r="446">
      <c r="A446" s="469"/>
      <c r="B446" s="469"/>
      <c r="C446" s="469"/>
    </row>
    <row r="447">
      <c r="A447" s="469"/>
      <c r="B447" s="469"/>
      <c r="C447" s="469"/>
    </row>
    <row r="448">
      <c r="A448" s="469"/>
      <c r="B448" s="469"/>
      <c r="C448" s="469"/>
    </row>
    <row r="449">
      <c r="A449" s="469"/>
      <c r="B449" s="469"/>
      <c r="C449" s="469"/>
    </row>
    <row r="450">
      <c r="A450" s="469"/>
      <c r="B450" s="469"/>
      <c r="C450" s="469"/>
    </row>
    <row r="451">
      <c r="A451" s="469"/>
      <c r="B451" s="469"/>
      <c r="C451" s="469"/>
    </row>
    <row r="452">
      <c r="A452" s="469"/>
      <c r="B452" s="469"/>
      <c r="C452" s="469"/>
    </row>
    <row r="453">
      <c r="A453" s="469"/>
      <c r="B453" s="469"/>
      <c r="C453" s="469"/>
    </row>
    <row r="454">
      <c r="A454" s="469"/>
      <c r="B454" s="469"/>
      <c r="C454" s="469"/>
    </row>
    <row r="455">
      <c r="A455" s="469"/>
      <c r="B455" s="469"/>
      <c r="C455" s="469"/>
    </row>
    <row r="456">
      <c r="A456" s="469"/>
      <c r="B456" s="469"/>
      <c r="C456" s="469"/>
    </row>
    <row r="457">
      <c r="A457" s="469"/>
      <c r="B457" s="469"/>
      <c r="C457" s="469"/>
    </row>
    <row r="458">
      <c r="A458" s="469"/>
      <c r="B458" s="469"/>
      <c r="C458" s="469"/>
    </row>
    <row r="459">
      <c r="A459" s="469"/>
      <c r="B459" s="469"/>
      <c r="C459" s="469"/>
    </row>
    <row r="460">
      <c r="A460" s="469"/>
      <c r="B460" s="469"/>
      <c r="C460" s="469"/>
    </row>
    <row r="461">
      <c r="A461" s="469"/>
      <c r="B461" s="469"/>
      <c r="C461" s="469"/>
    </row>
    <row r="462">
      <c r="A462" s="469"/>
      <c r="B462" s="469"/>
      <c r="C462" s="469"/>
    </row>
    <row r="463">
      <c r="A463" s="469"/>
      <c r="B463" s="469"/>
      <c r="C463" s="469"/>
    </row>
    <row r="464">
      <c r="A464" s="469"/>
      <c r="B464" s="469"/>
      <c r="C464" s="469"/>
    </row>
    <row r="465">
      <c r="A465" s="469"/>
      <c r="B465" s="469"/>
      <c r="C465" s="469"/>
    </row>
    <row r="466">
      <c r="A466" s="469"/>
      <c r="B466" s="469"/>
      <c r="C466" s="469"/>
    </row>
    <row r="467">
      <c r="A467" s="469"/>
      <c r="B467" s="469"/>
      <c r="C467" s="469"/>
    </row>
    <row r="468">
      <c r="A468" s="469"/>
      <c r="B468" s="469"/>
      <c r="C468" s="469"/>
    </row>
    <row r="469">
      <c r="A469" s="469"/>
      <c r="B469" s="469"/>
      <c r="C469" s="469"/>
    </row>
    <row r="470">
      <c r="A470" s="469"/>
      <c r="B470" s="469"/>
      <c r="C470" s="469"/>
    </row>
    <row r="471">
      <c r="A471" s="469"/>
      <c r="B471" s="469"/>
      <c r="C471" s="469"/>
    </row>
    <row r="472">
      <c r="A472" s="469"/>
      <c r="B472" s="469"/>
      <c r="C472" s="469"/>
    </row>
    <row r="473">
      <c r="A473" s="469"/>
      <c r="B473" s="469"/>
      <c r="C473" s="469"/>
    </row>
    <row r="474">
      <c r="A474" s="469"/>
      <c r="B474" s="469"/>
      <c r="C474" s="469"/>
    </row>
    <row r="475">
      <c r="A475" s="469"/>
      <c r="B475" s="469"/>
      <c r="C475" s="469"/>
    </row>
    <row r="476">
      <c r="A476" s="469"/>
      <c r="B476" s="469"/>
      <c r="C476" s="469"/>
    </row>
    <row r="477">
      <c r="A477" s="469"/>
      <c r="B477" s="469"/>
      <c r="C477" s="469"/>
    </row>
    <row r="478">
      <c r="A478" s="469"/>
      <c r="B478" s="469"/>
      <c r="C478" s="469"/>
    </row>
    <row r="479">
      <c r="A479" s="469"/>
      <c r="B479" s="469"/>
      <c r="C479" s="469"/>
    </row>
    <row r="480">
      <c r="A480" s="469"/>
      <c r="B480" s="469"/>
      <c r="C480" s="469"/>
    </row>
    <row r="481">
      <c r="A481" s="469"/>
      <c r="B481" s="469"/>
      <c r="C481" s="469"/>
    </row>
    <row r="482">
      <c r="A482" s="469"/>
      <c r="B482" s="469"/>
      <c r="C482" s="469"/>
    </row>
    <row r="483">
      <c r="A483" s="469"/>
      <c r="B483" s="469"/>
      <c r="C483" s="469"/>
    </row>
    <row r="484">
      <c r="A484" s="469"/>
      <c r="B484" s="469"/>
      <c r="C484" s="469"/>
    </row>
    <row r="485">
      <c r="A485" s="469"/>
      <c r="B485" s="469"/>
      <c r="C485" s="469"/>
    </row>
    <row r="486">
      <c r="A486" s="469"/>
      <c r="B486" s="469"/>
      <c r="C486" s="469"/>
    </row>
    <row r="487">
      <c r="A487" s="469"/>
      <c r="B487" s="469"/>
      <c r="C487" s="469"/>
    </row>
    <row r="488">
      <c r="A488" s="469"/>
      <c r="B488" s="469"/>
      <c r="C488" s="469"/>
    </row>
    <row r="489">
      <c r="A489" s="469"/>
      <c r="B489" s="469"/>
      <c r="C489" s="469"/>
    </row>
    <row r="490">
      <c r="A490" s="469"/>
      <c r="B490" s="469"/>
      <c r="C490" s="469"/>
    </row>
    <row r="491">
      <c r="A491" s="469"/>
      <c r="B491" s="469"/>
      <c r="C491" s="469"/>
    </row>
    <row r="492">
      <c r="A492" s="469"/>
      <c r="B492" s="469"/>
      <c r="C492" s="469"/>
    </row>
    <row r="493">
      <c r="A493" s="469"/>
      <c r="B493" s="469"/>
      <c r="C493" s="469"/>
    </row>
    <row r="494">
      <c r="A494" s="469"/>
      <c r="B494" s="469"/>
      <c r="C494" s="469"/>
    </row>
    <row r="495">
      <c r="A495" s="469"/>
      <c r="B495" s="469"/>
      <c r="C495" s="469"/>
    </row>
    <row r="496">
      <c r="A496" s="469"/>
      <c r="B496" s="469"/>
      <c r="C496" s="469"/>
    </row>
    <row r="497">
      <c r="A497" s="469"/>
      <c r="B497" s="469"/>
      <c r="C497" s="469"/>
    </row>
    <row r="498">
      <c r="A498" s="469"/>
      <c r="B498" s="469"/>
      <c r="C498" s="469"/>
    </row>
    <row r="499">
      <c r="A499" s="469"/>
      <c r="B499" s="469"/>
      <c r="C499" s="469"/>
    </row>
    <row r="500">
      <c r="A500" s="469"/>
      <c r="B500" s="469"/>
      <c r="C500" s="469"/>
    </row>
    <row r="501">
      <c r="A501" s="469"/>
      <c r="B501" s="469"/>
      <c r="C501" s="469"/>
    </row>
    <row r="502">
      <c r="A502" s="469"/>
      <c r="B502" s="469"/>
      <c r="C502" s="469"/>
    </row>
    <row r="503">
      <c r="A503" s="469"/>
      <c r="B503" s="469"/>
      <c r="C503" s="469"/>
    </row>
    <row r="504">
      <c r="A504" s="469"/>
      <c r="B504" s="469"/>
      <c r="C504" s="469"/>
    </row>
    <row r="505">
      <c r="A505" s="469"/>
      <c r="B505" s="469"/>
      <c r="C505" s="469"/>
    </row>
    <row r="506">
      <c r="A506" s="469"/>
      <c r="B506" s="469"/>
      <c r="C506" s="469"/>
    </row>
    <row r="507">
      <c r="A507" s="469"/>
      <c r="B507" s="469"/>
      <c r="C507" s="469"/>
    </row>
    <row r="508">
      <c r="A508" s="469"/>
      <c r="B508" s="469"/>
      <c r="C508" s="469"/>
    </row>
    <row r="509">
      <c r="A509" s="469"/>
      <c r="B509" s="469"/>
      <c r="C509" s="469"/>
    </row>
    <row r="510">
      <c r="A510" s="469"/>
      <c r="B510" s="469"/>
      <c r="C510" s="469"/>
    </row>
    <row r="511">
      <c r="A511" s="469"/>
      <c r="B511" s="469"/>
      <c r="C511" s="469"/>
    </row>
    <row r="512">
      <c r="A512" s="469"/>
      <c r="B512" s="469"/>
      <c r="C512" s="469"/>
    </row>
    <row r="513">
      <c r="A513" s="469"/>
      <c r="B513" s="469"/>
      <c r="C513" s="469"/>
    </row>
    <row r="514">
      <c r="A514" s="469"/>
      <c r="B514" s="469"/>
      <c r="C514" s="469"/>
    </row>
    <row r="515">
      <c r="A515" s="469"/>
      <c r="B515" s="469"/>
      <c r="C515" s="469"/>
    </row>
    <row r="516">
      <c r="A516" s="469"/>
      <c r="B516" s="469"/>
      <c r="C516" s="469"/>
    </row>
    <row r="517">
      <c r="A517" s="469"/>
      <c r="B517" s="469"/>
      <c r="C517" s="469"/>
    </row>
    <row r="518">
      <c r="A518" s="469"/>
      <c r="B518" s="469"/>
      <c r="C518" s="469"/>
    </row>
    <row r="519">
      <c r="A519" s="469"/>
      <c r="B519" s="469"/>
      <c r="C519" s="469"/>
    </row>
    <row r="520">
      <c r="A520" s="469"/>
      <c r="B520" s="469"/>
      <c r="C520" s="469"/>
    </row>
    <row r="521">
      <c r="A521" s="469"/>
      <c r="B521" s="469"/>
      <c r="C521" s="469"/>
    </row>
    <row r="522">
      <c r="A522" s="469"/>
      <c r="B522" s="469"/>
      <c r="C522" s="469"/>
    </row>
    <row r="523">
      <c r="A523" s="469"/>
      <c r="B523" s="469"/>
      <c r="C523" s="469"/>
    </row>
    <row r="524">
      <c r="A524" s="469"/>
      <c r="B524" s="469"/>
      <c r="C524" s="469"/>
    </row>
    <row r="525">
      <c r="A525" s="469"/>
      <c r="B525" s="469"/>
      <c r="C525" s="469"/>
    </row>
    <row r="526">
      <c r="A526" s="469"/>
      <c r="B526" s="469"/>
      <c r="C526" s="469"/>
    </row>
    <row r="527">
      <c r="A527" s="469"/>
      <c r="B527" s="469"/>
      <c r="C527" s="469"/>
    </row>
    <row r="528">
      <c r="A528" s="469"/>
      <c r="B528" s="469"/>
      <c r="C528" s="469"/>
    </row>
    <row r="529">
      <c r="A529" s="469"/>
      <c r="B529" s="469"/>
      <c r="C529" s="469"/>
    </row>
    <row r="530">
      <c r="A530" s="469"/>
      <c r="B530" s="469"/>
      <c r="C530" s="469"/>
    </row>
    <row r="531">
      <c r="A531" s="469"/>
      <c r="B531" s="469"/>
      <c r="C531" s="469"/>
    </row>
    <row r="532">
      <c r="A532" s="469"/>
      <c r="B532" s="469"/>
      <c r="C532" s="469"/>
    </row>
    <row r="533">
      <c r="A533" s="469"/>
      <c r="B533" s="469"/>
      <c r="C533" s="469"/>
    </row>
    <row r="534">
      <c r="A534" s="469"/>
      <c r="B534" s="469"/>
      <c r="C534" s="469"/>
    </row>
    <row r="535">
      <c r="A535" s="469"/>
      <c r="B535" s="469"/>
      <c r="C535" s="469"/>
    </row>
    <row r="536">
      <c r="A536" s="469"/>
      <c r="B536" s="469"/>
      <c r="C536" s="469"/>
    </row>
    <row r="537">
      <c r="A537" s="469"/>
      <c r="B537" s="469"/>
      <c r="C537" s="469"/>
    </row>
    <row r="538">
      <c r="A538" s="469"/>
      <c r="B538" s="469"/>
      <c r="C538" s="469"/>
    </row>
    <row r="539">
      <c r="A539" s="469"/>
      <c r="B539" s="469"/>
      <c r="C539" s="469"/>
    </row>
    <row r="540">
      <c r="A540" s="469"/>
      <c r="B540" s="469"/>
      <c r="C540" s="469"/>
    </row>
    <row r="541">
      <c r="A541" s="469"/>
      <c r="B541" s="469"/>
      <c r="C541" s="469"/>
    </row>
    <row r="542">
      <c r="A542" s="469"/>
      <c r="B542" s="469"/>
      <c r="C542" s="469"/>
    </row>
    <row r="543">
      <c r="A543" s="469"/>
      <c r="B543" s="469"/>
      <c r="C543" s="469"/>
    </row>
    <row r="544">
      <c r="A544" s="469"/>
      <c r="B544" s="469"/>
      <c r="C544" s="469"/>
    </row>
    <row r="545">
      <c r="A545" s="469"/>
      <c r="B545" s="469"/>
      <c r="C545" s="469"/>
    </row>
    <row r="546">
      <c r="A546" s="469"/>
      <c r="B546" s="469"/>
      <c r="C546" s="469"/>
    </row>
    <row r="547">
      <c r="A547" s="469"/>
      <c r="B547" s="469"/>
      <c r="C547" s="469"/>
    </row>
    <row r="548">
      <c r="A548" s="469"/>
      <c r="B548" s="469"/>
      <c r="C548" s="469"/>
    </row>
    <row r="549">
      <c r="A549" s="469"/>
      <c r="B549" s="469"/>
      <c r="C549" s="469"/>
    </row>
    <row r="550">
      <c r="A550" s="469"/>
      <c r="B550" s="469"/>
      <c r="C550" s="469"/>
    </row>
    <row r="551">
      <c r="A551" s="469"/>
      <c r="B551" s="469"/>
      <c r="C551" s="469"/>
    </row>
    <row r="552">
      <c r="A552" s="469"/>
      <c r="B552" s="469"/>
      <c r="C552" s="469"/>
    </row>
    <row r="553">
      <c r="A553" s="469"/>
      <c r="B553" s="469"/>
      <c r="C553" s="469"/>
    </row>
    <row r="554">
      <c r="A554" s="469"/>
      <c r="B554" s="469"/>
      <c r="C554" s="469"/>
    </row>
    <row r="555">
      <c r="A555" s="469"/>
      <c r="B555" s="469"/>
      <c r="C555" s="469"/>
    </row>
    <row r="556">
      <c r="A556" s="469"/>
      <c r="B556" s="469"/>
      <c r="C556" s="469"/>
    </row>
    <row r="557">
      <c r="A557" s="469"/>
      <c r="B557" s="469"/>
      <c r="C557" s="469"/>
    </row>
    <row r="558">
      <c r="A558" s="469"/>
      <c r="B558" s="469"/>
      <c r="C558" s="469"/>
    </row>
    <row r="559">
      <c r="A559" s="469"/>
      <c r="B559" s="469"/>
      <c r="C559" s="469"/>
    </row>
    <row r="560">
      <c r="A560" s="469"/>
      <c r="B560" s="469"/>
      <c r="C560" s="469"/>
    </row>
    <row r="561">
      <c r="A561" s="469"/>
      <c r="B561" s="469"/>
      <c r="C561" s="469"/>
    </row>
    <row r="562">
      <c r="A562" s="469"/>
      <c r="B562" s="469"/>
      <c r="C562" s="469"/>
    </row>
    <row r="563">
      <c r="A563" s="469"/>
      <c r="B563" s="469"/>
      <c r="C563" s="469"/>
    </row>
    <row r="564">
      <c r="A564" s="469"/>
      <c r="B564" s="469"/>
      <c r="C564" s="469"/>
    </row>
    <row r="565">
      <c r="A565" s="469"/>
      <c r="B565" s="469"/>
      <c r="C565" s="469"/>
    </row>
    <row r="566">
      <c r="A566" s="469"/>
      <c r="B566" s="469"/>
      <c r="C566" s="469"/>
    </row>
    <row r="567">
      <c r="A567" s="469"/>
      <c r="B567" s="469"/>
      <c r="C567" s="469"/>
    </row>
    <row r="568">
      <c r="A568" s="469"/>
      <c r="B568" s="469"/>
      <c r="C568" s="469"/>
    </row>
    <row r="569">
      <c r="A569" s="469"/>
      <c r="B569" s="469"/>
      <c r="C569" s="469"/>
    </row>
    <row r="570">
      <c r="A570" s="469"/>
      <c r="B570" s="469"/>
      <c r="C570" s="469"/>
    </row>
    <row r="571">
      <c r="A571" s="469"/>
      <c r="B571" s="469"/>
      <c r="C571" s="469"/>
    </row>
    <row r="572">
      <c r="A572" s="469"/>
      <c r="B572" s="469"/>
      <c r="C572" s="469"/>
    </row>
    <row r="573">
      <c r="A573" s="469"/>
      <c r="B573" s="469"/>
      <c r="C573" s="469"/>
    </row>
    <row r="574">
      <c r="A574" s="469"/>
      <c r="B574" s="469"/>
      <c r="C574" s="469"/>
    </row>
    <row r="575">
      <c r="A575" s="469"/>
      <c r="B575" s="469"/>
      <c r="C575" s="469"/>
    </row>
    <row r="576">
      <c r="A576" s="469"/>
      <c r="B576" s="469"/>
      <c r="C576" s="469"/>
    </row>
    <row r="577">
      <c r="A577" s="469"/>
      <c r="B577" s="469"/>
      <c r="C577" s="469"/>
    </row>
    <row r="578">
      <c r="A578" s="469"/>
      <c r="B578" s="469"/>
      <c r="C578" s="469"/>
    </row>
    <row r="579">
      <c r="A579" s="469"/>
      <c r="B579" s="469"/>
      <c r="C579" s="469"/>
    </row>
    <row r="580">
      <c r="A580" s="469"/>
      <c r="B580" s="469"/>
      <c r="C580" s="469"/>
    </row>
    <row r="581">
      <c r="A581" s="469"/>
      <c r="B581" s="469"/>
      <c r="C581" s="469"/>
    </row>
    <row r="582">
      <c r="A582" s="469"/>
      <c r="B582" s="469"/>
      <c r="C582" s="469"/>
    </row>
    <row r="583">
      <c r="A583" s="469"/>
      <c r="B583" s="469"/>
      <c r="C583" s="469"/>
    </row>
    <row r="584">
      <c r="A584" s="469"/>
      <c r="B584" s="469"/>
      <c r="C584" s="469"/>
    </row>
    <row r="585">
      <c r="A585" s="469"/>
      <c r="B585" s="469"/>
      <c r="C585" s="469"/>
    </row>
    <row r="586">
      <c r="A586" s="469"/>
      <c r="B586" s="469"/>
      <c r="C586" s="469"/>
    </row>
    <row r="587">
      <c r="A587" s="469"/>
      <c r="B587" s="469"/>
      <c r="C587" s="469"/>
    </row>
    <row r="588">
      <c r="A588" s="469"/>
      <c r="B588" s="469"/>
      <c r="C588" s="469"/>
    </row>
    <row r="589">
      <c r="A589" s="469"/>
      <c r="B589" s="469"/>
      <c r="C589" s="469"/>
    </row>
    <row r="590">
      <c r="A590" s="469"/>
      <c r="B590" s="469"/>
      <c r="C590" s="469"/>
    </row>
    <row r="591">
      <c r="A591" s="469"/>
      <c r="B591" s="469"/>
      <c r="C591" s="469"/>
    </row>
    <row r="592">
      <c r="A592" s="469"/>
      <c r="B592" s="469"/>
      <c r="C592" s="469"/>
    </row>
    <row r="593">
      <c r="A593" s="469"/>
      <c r="B593" s="469"/>
      <c r="C593" s="469"/>
    </row>
    <row r="594">
      <c r="A594" s="469"/>
      <c r="B594" s="469"/>
      <c r="C594" s="469"/>
    </row>
    <row r="595">
      <c r="A595" s="469"/>
      <c r="B595" s="469"/>
      <c r="C595" s="469"/>
    </row>
    <row r="596">
      <c r="A596" s="469"/>
      <c r="B596" s="469"/>
      <c r="C596" s="469"/>
    </row>
    <row r="597">
      <c r="A597" s="469"/>
      <c r="B597" s="469"/>
      <c r="C597" s="469"/>
    </row>
    <row r="598">
      <c r="A598" s="469"/>
      <c r="B598" s="469"/>
      <c r="C598" s="469"/>
    </row>
    <row r="599">
      <c r="A599" s="469"/>
      <c r="B599" s="469"/>
      <c r="C599" s="469"/>
    </row>
    <row r="600">
      <c r="A600" s="469"/>
      <c r="B600" s="469"/>
      <c r="C600" s="469"/>
    </row>
    <row r="601">
      <c r="A601" s="469"/>
      <c r="B601" s="469"/>
      <c r="C601" s="469"/>
    </row>
    <row r="602">
      <c r="A602" s="469"/>
      <c r="B602" s="469"/>
      <c r="C602" s="469"/>
    </row>
    <row r="603">
      <c r="A603" s="469"/>
      <c r="B603" s="469"/>
      <c r="C603" s="469"/>
    </row>
    <row r="604">
      <c r="A604" s="469"/>
      <c r="B604" s="469"/>
      <c r="C604" s="469"/>
    </row>
    <row r="605">
      <c r="A605" s="469"/>
      <c r="B605" s="469"/>
      <c r="C605" s="469"/>
    </row>
    <row r="606">
      <c r="A606" s="469"/>
      <c r="B606" s="469"/>
      <c r="C606" s="469"/>
    </row>
    <row r="607">
      <c r="A607" s="469"/>
      <c r="B607" s="469"/>
      <c r="C607" s="469"/>
    </row>
    <row r="608">
      <c r="A608" s="469"/>
      <c r="B608" s="469"/>
      <c r="C608" s="469"/>
    </row>
    <row r="609">
      <c r="A609" s="469"/>
      <c r="B609" s="469"/>
      <c r="C609" s="469"/>
    </row>
    <row r="610">
      <c r="A610" s="469"/>
      <c r="B610" s="469"/>
      <c r="C610" s="469"/>
    </row>
    <row r="611">
      <c r="A611" s="469"/>
      <c r="B611" s="469"/>
      <c r="C611" s="469"/>
    </row>
    <row r="612">
      <c r="A612" s="469"/>
      <c r="B612" s="469"/>
      <c r="C612" s="469"/>
    </row>
    <row r="613">
      <c r="A613" s="469"/>
      <c r="B613" s="469"/>
      <c r="C613" s="469"/>
    </row>
    <row r="614">
      <c r="A614" s="469"/>
      <c r="B614" s="469"/>
      <c r="C614" s="469"/>
    </row>
    <row r="615">
      <c r="A615" s="469"/>
      <c r="B615" s="469"/>
      <c r="C615" s="469"/>
    </row>
    <row r="616">
      <c r="A616" s="469"/>
      <c r="B616" s="469"/>
      <c r="C616" s="469"/>
    </row>
    <row r="617">
      <c r="A617" s="469"/>
      <c r="B617" s="469"/>
      <c r="C617" s="469"/>
    </row>
    <row r="618">
      <c r="A618" s="469"/>
      <c r="B618" s="469"/>
      <c r="C618" s="469"/>
    </row>
    <row r="619">
      <c r="A619" s="469"/>
      <c r="B619" s="469"/>
      <c r="C619" s="469"/>
    </row>
    <row r="620">
      <c r="A620" s="469"/>
      <c r="B620" s="469"/>
      <c r="C620" s="469"/>
    </row>
    <row r="621">
      <c r="A621" s="469"/>
      <c r="B621" s="469"/>
      <c r="C621" s="469"/>
    </row>
    <row r="622">
      <c r="A622" s="469"/>
      <c r="B622" s="469"/>
      <c r="C622" s="469"/>
    </row>
    <row r="623">
      <c r="A623" s="469"/>
      <c r="B623" s="469"/>
      <c r="C623" s="469"/>
    </row>
    <row r="624">
      <c r="A624" s="469"/>
      <c r="B624" s="469"/>
      <c r="C624" s="469"/>
    </row>
    <row r="625">
      <c r="A625" s="469"/>
      <c r="B625" s="469"/>
      <c r="C625" s="469"/>
    </row>
    <row r="626">
      <c r="A626" s="469"/>
      <c r="B626" s="469"/>
      <c r="C626" s="469"/>
    </row>
    <row r="627">
      <c r="A627" s="469"/>
      <c r="B627" s="469"/>
      <c r="C627" s="469"/>
    </row>
    <row r="628">
      <c r="A628" s="469"/>
      <c r="B628" s="469"/>
      <c r="C628" s="469"/>
    </row>
    <row r="629">
      <c r="A629" s="469"/>
      <c r="B629" s="469"/>
      <c r="C629" s="469"/>
    </row>
    <row r="630">
      <c r="A630" s="469"/>
      <c r="B630" s="469"/>
      <c r="C630" s="469"/>
    </row>
    <row r="631">
      <c r="A631" s="469"/>
      <c r="B631" s="469"/>
      <c r="C631" s="469"/>
    </row>
    <row r="632">
      <c r="A632" s="469"/>
      <c r="B632" s="469"/>
      <c r="C632" s="469"/>
    </row>
    <row r="633">
      <c r="A633" s="469"/>
      <c r="B633" s="469"/>
      <c r="C633" s="469"/>
    </row>
    <row r="634">
      <c r="A634" s="469"/>
      <c r="B634" s="469"/>
      <c r="C634" s="469"/>
    </row>
    <row r="635">
      <c r="A635" s="469"/>
      <c r="B635" s="469"/>
      <c r="C635" s="469"/>
    </row>
    <row r="636">
      <c r="A636" s="469"/>
      <c r="B636" s="469"/>
      <c r="C636" s="469"/>
    </row>
    <row r="637">
      <c r="A637" s="469"/>
      <c r="B637" s="469"/>
      <c r="C637" s="469"/>
    </row>
    <row r="638">
      <c r="A638" s="469"/>
      <c r="B638" s="469"/>
      <c r="C638" s="469"/>
    </row>
    <row r="639">
      <c r="A639" s="469"/>
      <c r="B639" s="469"/>
      <c r="C639" s="469"/>
    </row>
    <row r="640">
      <c r="A640" s="469"/>
      <c r="B640" s="469"/>
      <c r="C640" s="469"/>
    </row>
    <row r="641">
      <c r="A641" s="469"/>
      <c r="B641" s="469"/>
      <c r="C641" s="469"/>
    </row>
    <row r="642">
      <c r="A642" s="469"/>
      <c r="B642" s="469"/>
      <c r="C642" s="469"/>
    </row>
    <row r="643">
      <c r="A643" s="469"/>
      <c r="B643" s="469"/>
      <c r="C643" s="469"/>
    </row>
    <row r="644">
      <c r="A644" s="469"/>
      <c r="B644" s="469"/>
      <c r="C644" s="469"/>
    </row>
    <row r="645">
      <c r="A645" s="469"/>
      <c r="B645" s="469"/>
      <c r="C645" s="469"/>
    </row>
    <row r="646">
      <c r="A646" s="469"/>
      <c r="B646" s="469"/>
      <c r="C646" s="469"/>
    </row>
    <row r="647">
      <c r="A647" s="469"/>
      <c r="B647" s="469"/>
      <c r="C647" s="469"/>
    </row>
    <row r="648">
      <c r="A648" s="469"/>
      <c r="B648" s="469"/>
      <c r="C648" s="469"/>
    </row>
    <row r="649">
      <c r="A649" s="469"/>
      <c r="B649" s="469"/>
      <c r="C649" s="469"/>
    </row>
    <row r="650">
      <c r="A650" s="469"/>
      <c r="B650" s="469"/>
      <c r="C650" s="469"/>
    </row>
    <row r="651">
      <c r="A651" s="469"/>
      <c r="B651" s="469"/>
      <c r="C651" s="469"/>
    </row>
    <row r="652">
      <c r="A652" s="469"/>
      <c r="B652" s="469"/>
      <c r="C652" s="469"/>
    </row>
    <row r="653">
      <c r="A653" s="469"/>
      <c r="B653" s="469"/>
      <c r="C653" s="469"/>
    </row>
    <row r="654">
      <c r="A654" s="469"/>
      <c r="B654" s="469"/>
      <c r="C654" s="469"/>
    </row>
    <row r="655">
      <c r="A655" s="469"/>
      <c r="B655" s="469"/>
      <c r="C655" s="469"/>
    </row>
    <row r="656">
      <c r="A656" s="469"/>
      <c r="B656" s="469"/>
      <c r="C656" s="469"/>
    </row>
    <row r="657">
      <c r="A657" s="469"/>
      <c r="B657" s="469"/>
      <c r="C657" s="469"/>
    </row>
    <row r="658">
      <c r="A658" s="469"/>
      <c r="B658" s="469"/>
      <c r="C658" s="469"/>
    </row>
    <row r="659">
      <c r="A659" s="469"/>
      <c r="B659" s="469"/>
      <c r="C659" s="469"/>
    </row>
    <row r="660">
      <c r="A660" s="469"/>
      <c r="B660" s="469"/>
      <c r="C660" s="469"/>
    </row>
    <row r="661">
      <c r="A661" s="469"/>
      <c r="B661" s="469"/>
      <c r="C661" s="469"/>
    </row>
    <row r="662">
      <c r="A662" s="469"/>
      <c r="B662" s="469"/>
      <c r="C662" s="469"/>
    </row>
    <row r="663">
      <c r="A663" s="469"/>
      <c r="B663" s="469"/>
      <c r="C663" s="469"/>
    </row>
    <row r="664">
      <c r="A664" s="469"/>
      <c r="B664" s="469"/>
      <c r="C664" s="469"/>
    </row>
    <row r="665">
      <c r="A665" s="469"/>
      <c r="B665" s="469"/>
      <c r="C665" s="469"/>
    </row>
    <row r="666">
      <c r="A666" s="469"/>
      <c r="B666" s="469"/>
      <c r="C666" s="469"/>
    </row>
    <row r="667">
      <c r="A667" s="469"/>
      <c r="B667" s="469"/>
      <c r="C667" s="469"/>
    </row>
    <row r="668">
      <c r="A668" s="469"/>
      <c r="B668" s="469"/>
      <c r="C668" s="469"/>
    </row>
    <row r="669">
      <c r="A669" s="469"/>
      <c r="B669" s="469"/>
      <c r="C669" s="469"/>
    </row>
    <row r="670">
      <c r="A670" s="469"/>
      <c r="B670" s="469"/>
      <c r="C670" s="469"/>
    </row>
    <row r="671">
      <c r="A671" s="469"/>
      <c r="B671" s="469"/>
      <c r="C671" s="469"/>
    </row>
    <row r="672">
      <c r="A672" s="469"/>
      <c r="B672" s="469"/>
      <c r="C672" s="469"/>
    </row>
    <row r="673">
      <c r="A673" s="469"/>
      <c r="B673" s="469"/>
      <c r="C673" s="469"/>
    </row>
    <row r="674">
      <c r="A674" s="469"/>
      <c r="B674" s="469"/>
      <c r="C674" s="469"/>
    </row>
    <row r="675">
      <c r="A675" s="469"/>
      <c r="B675" s="469"/>
      <c r="C675" s="469"/>
    </row>
    <row r="676">
      <c r="A676" s="469"/>
      <c r="B676" s="469"/>
      <c r="C676" s="469"/>
    </row>
    <row r="677">
      <c r="A677" s="469"/>
      <c r="B677" s="469"/>
      <c r="C677" s="469"/>
    </row>
    <row r="678">
      <c r="A678" s="469"/>
      <c r="B678" s="469"/>
      <c r="C678" s="469"/>
    </row>
    <row r="679">
      <c r="A679" s="469"/>
      <c r="B679" s="469"/>
      <c r="C679" s="469"/>
    </row>
    <row r="680">
      <c r="A680" s="469"/>
      <c r="B680" s="469"/>
      <c r="C680" s="469"/>
    </row>
    <row r="681">
      <c r="A681" s="469"/>
      <c r="B681" s="469"/>
      <c r="C681" s="469"/>
    </row>
    <row r="682">
      <c r="A682" s="469"/>
      <c r="B682" s="469"/>
      <c r="C682" s="469"/>
    </row>
    <row r="683">
      <c r="A683" s="469"/>
      <c r="B683" s="469"/>
      <c r="C683" s="469"/>
    </row>
    <row r="684">
      <c r="A684" s="469"/>
      <c r="B684" s="469"/>
      <c r="C684" s="469"/>
    </row>
    <row r="685">
      <c r="A685" s="469"/>
      <c r="B685" s="469"/>
      <c r="C685" s="469"/>
    </row>
    <row r="686">
      <c r="A686" s="469"/>
      <c r="B686" s="469"/>
      <c r="C686" s="469"/>
    </row>
    <row r="687">
      <c r="A687" s="469"/>
      <c r="B687" s="469"/>
      <c r="C687" s="469"/>
    </row>
    <row r="688">
      <c r="A688" s="469"/>
      <c r="B688" s="469"/>
      <c r="C688" s="469"/>
    </row>
    <row r="689">
      <c r="A689" s="469"/>
      <c r="B689" s="469"/>
      <c r="C689" s="469"/>
    </row>
    <row r="690">
      <c r="A690" s="469"/>
      <c r="B690" s="469"/>
      <c r="C690" s="469"/>
    </row>
    <row r="691">
      <c r="A691" s="469"/>
      <c r="B691" s="469"/>
      <c r="C691" s="469"/>
    </row>
    <row r="692">
      <c r="A692" s="469"/>
      <c r="B692" s="469"/>
      <c r="C692" s="469"/>
    </row>
    <row r="693">
      <c r="A693" s="469"/>
      <c r="B693" s="469"/>
      <c r="C693" s="469"/>
    </row>
    <row r="694">
      <c r="A694" s="469"/>
      <c r="B694" s="469"/>
      <c r="C694" s="469"/>
    </row>
    <row r="695">
      <c r="A695" s="469"/>
      <c r="B695" s="469"/>
      <c r="C695" s="469"/>
    </row>
    <row r="696">
      <c r="A696" s="469"/>
      <c r="B696" s="469"/>
      <c r="C696" s="469"/>
    </row>
    <row r="697">
      <c r="A697" s="469"/>
      <c r="B697" s="469"/>
      <c r="C697" s="469"/>
    </row>
    <row r="698">
      <c r="A698" s="469"/>
      <c r="B698" s="469"/>
      <c r="C698" s="469"/>
    </row>
    <row r="699">
      <c r="A699" s="469"/>
      <c r="B699" s="469"/>
      <c r="C699" s="469"/>
    </row>
    <row r="700">
      <c r="A700" s="469"/>
      <c r="B700" s="469"/>
      <c r="C700" s="469"/>
    </row>
    <row r="701">
      <c r="A701" s="469"/>
      <c r="B701" s="469"/>
      <c r="C701" s="469"/>
    </row>
    <row r="702">
      <c r="A702" s="469"/>
      <c r="B702" s="469"/>
      <c r="C702" s="469"/>
    </row>
    <row r="703">
      <c r="A703" s="469"/>
      <c r="B703" s="469"/>
      <c r="C703" s="469"/>
    </row>
    <row r="704">
      <c r="A704" s="469"/>
      <c r="B704" s="469"/>
      <c r="C704" s="469"/>
    </row>
    <row r="705">
      <c r="A705" s="469"/>
      <c r="B705" s="469"/>
      <c r="C705" s="469"/>
    </row>
    <row r="706">
      <c r="A706" s="469"/>
      <c r="B706" s="469"/>
      <c r="C706" s="469"/>
    </row>
    <row r="707">
      <c r="A707" s="469"/>
      <c r="B707" s="469"/>
      <c r="C707" s="469"/>
    </row>
    <row r="708">
      <c r="A708" s="469"/>
      <c r="B708" s="469"/>
      <c r="C708" s="469"/>
    </row>
    <row r="709">
      <c r="A709" s="469"/>
      <c r="B709" s="469"/>
      <c r="C709" s="469"/>
    </row>
    <row r="710">
      <c r="A710" s="469"/>
      <c r="B710" s="469"/>
      <c r="C710" s="469"/>
    </row>
    <row r="711">
      <c r="A711" s="469"/>
      <c r="B711" s="469"/>
      <c r="C711" s="469"/>
    </row>
    <row r="712">
      <c r="A712" s="469"/>
      <c r="B712" s="469"/>
      <c r="C712" s="469"/>
    </row>
    <row r="713">
      <c r="A713" s="469"/>
      <c r="B713" s="469"/>
      <c r="C713" s="469"/>
    </row>
    <row r="714">
      <c r="A714" s="469"/>
      <c r="B714" s="469"/>
      <c r="C714" s="469"/>
    </row>
    <row r="715">
      <c r="A715" s="469"/>
      <c r="B715" s="469"/>
      <c r="C715" s="469"/>
    </row>
    <row r="716">
      <c r="A716" s="469"/>
      <c r="B716" s="469"/>
      <c r="C716" s="469"/>
    </row>
    <row r="717">
      <c r="A717" s="469"/>
      <c r="B717" s="469"/>
      <c r="C717" s="469"/>
    </row>
    <row r="718">
      <c r="A718" s="469"/>
      <c r="B718" s="469"/>
      <c r="C718" s="469"/>
    </row>
    <row r="719">
      <c r="A719" s="469"/>
      <c r="B719" s="469"/>
      <c r="C719" s="469"/>
    </row>
    <row r="720">
      <c r="A720" s="469"/>
      <c r="B720" s="469"/>
      <c r="C720" s="469"/>
    </row>
    <row r="721">
      <c r="A721" s="469"/>
      <c r="B721" s="469"/>
      <c r="C721" s="469"/>
    </row>
    <row r="722">
      <c r="A722" s="469"/>
      <c r="B722" s="469"/>
      <c r="C722" s="469"/>
    </row>
    <row r="723">
      <c r="A723" s="469"/>
      <c r="B723" s="469"/>
      <c r="C723" s="469"/>
    </row>
    <row r="724">
      <c r="A724" s="469"/>
      <c r="B724" s="469"/>
      <c r="C724" s="469"/>
    </row>
    <row r="725">
      <c r="A725" s="469"/>
      <c r="B725" s="469"/>
      <c r="C725" s="469"/>
    </row>
    <row r="726">
      <c r="A726" s="469"/>
      <c r="B726" s="469"/>
      <c r="C726" s="469"/>
    </row>
    <row r="727">
      <c r="A727" s="469"/>
      <c r="B727" s="469"/>
      <c r="C727" s="469"/>
    </row>
    <row r="728">
      <c r="A728" s="469"/>
      <c r="B728" s="469"/>
      <c r="C728" s="469"/>
    </row>
    <row r="729">
      <c r="A729" s="469"/>
      <c r="B729" s="469"/>
      <c r="C729" s="469"/>
    </row>
    <row r="730">
      <c r="A730" s="469"/>
      <c r="B730" s="469"/>
      <c r="C730" s="469"/>
    </row>
    <row r="731">
      <c r="A731" s="469"/>
      <c r="B731" s="469"/>
      <c r="C731" s="469"/>
    </row>
    <row r="732">
      <c r="A732" s="469"/>
      <c r="B732" s="469"/>
      <c r="C732" s="469"/>
    </row>
    <row r="733">
      <c r="A733" s="469"/>
      <c r="B733" s="469"/>
      <c r="C733" s="469"/>
    </row>
    <row r="734">
      <c r="A734" s="469"/>
      <c r="B734" s="469"/>
      <c r="C734" s="469"/>
    </row>
    <row r="735">
      <c r="A735" s="469"/>
      <c r="B735" s="469"/>
      <c r="C735" s="469"/>
    </row>
    <row r="736">
      <c r="A736" s="469"/>
      <c r="B736" s="469"/>
      <c r="C736" s="469"/>
    </row>
    <row r="737">
      <c r="A737" s="469"/>
      <c r="B737" s="469"/>
      <c r="C737" s="469"/>
    </row>
    <row r="738">
      <c r="A738" s="469"/>
      <c r="B738" s="469"/>
      <c r="C738" s="469"/>
    </row>
    <row r="739">
      <c r="A739" s="469"/>
      <c r="B739" s="469"/>
      <c r="C739" s="469"/>
    </row>
    <row r="740">
      <c r="A740" s="469"/>
      <c r="B740" s="469"/>
      <c r="C740" s="469"/>
    </row>
    <row r="741">
      <c r="A741" s="469"/>
      <c r="B741" s="469"/>
      <c r="C741" s="469"/>
    </row>
    <row r="742">
      <c r="A742" s="469"/>
      <c r="B742" s="469"/>
      <c r="C742" s="469"/>
    </row>
    <row r="743">
      <c r="A743" s="469"/>
      <c r="B743" s="469"/>
      <c r="C743" s="469"/>
    </row>
    <row r="744">
      <c r="A744" s="469"/>
      <c r="B744" s="469"/>
      <c r="C744" s="469"/>
    </row>
    <row r="745">
      <c r="A745" s="469"/>
      <c r="B745" s="469"/>
      <c r="C745" s="469"/>
    </row>
    <row r="746">
      <c r="A746" s="469"/>
      <c r="B746" s="469"/>
      <c r="C746" s="469"/>
    </row>
    <row r="747">
      <c r="A747" s="469"/>
      <c r="B747" s="469"/>
      <c r="C747" s="469"/>
    </row>
    <row r="748">
      <c r="A748" s="469"/>
      <c r="B748" s="469"/>
      <c r="C748" s="469"/>
    </row>
    <row r="749">
      <c r="A749" s="469"/>
      <c r="B749" s="469"/>
      <c r="C749" s="469"/>
    </row>
    <row r="750">
      <c r="A750" s="469"/>
      <c r="B750" s="469"/>
      <c r="C750" s="469"/>
    </row>
    <row r="751">
      <c r="A751" s="469"/>
      <c r="B751" s="469"/>
      <c r="C751" s="469"/>
    </row>
    <row r="752">
      <c r="A752" s="469"/>
      <c r="B752" s="469"/>
      <c r="C752" s="469"/>
    </row>
    <row r="753">
      <c r="A753" s="469"/>
      <c r="B753" s="469"/>
      <c r="C753" s="469"/>
    </row>
    <row r="754">
      <c r="A754" s="469"/>
      <c r="B754" s="469"/>
      <c r="C754" s="469"/>
    </row>
    <row r="755">
      <c r="A755" s="469"/>
      <c r="B755" s="469"/>
      <c r="C755" s="469"/>
    </row>
    <row r="756">
      <c r="A756" s="469"/>
      <c r="B756" s="469"/>
      <c r="C756" s="469"/>
    </row>
    <row r="757">
      <c r="A757" s="469"/>
      <c r="B757" s="469"/>
      <c r="C757" s="469"/>
    </row>
    <row r="758">
      <c r="A758" s="469"/>
      <c r="B758" s="469"/>
      <c r="C758" s="469"/>
    </row>
    <row r="759">
      <c r="A759" s="469"/>
      <c r="B759" s="469"/>
      <c r="C759" s="469"/>
    </row>
    <row r="760">
      <c r="A760" s="469"/>
      <c r="B760" s="469"/>
      <c r="C760" s="469"/>
    </row>
    <row r="761">
      <c r="A761" s="469"/>
      <c r="B761" s="469"/>
      <c r="C761" s="469"/>
    </row>
    <row r="762">
      <c r="A762" s="469"/>
      <c r="B762" s="469"/>
      <c r="C762" s="469"/>
    </row>
    <row r="763">
      <c r="A763" s="469"/>
      <c r="B763" s="469"/>
      <c r="C763" s="469"/>
    </row>
    <row r="764">
      <c r="A764" s="469"/>
      <c r="B764" s="469"/>
      <c r="C764" s="469"/>
    </row>
    <row r="765">
      <c r="A765" s="469"/>
      <c r="B765" s="469"/>
      <c r="C765" s="469"/>
    </row>
    <row r="766">
      <c r="A766" s="469"/>
      <c r="B766" s="469"/>
      <c r="C766" s="469"/>
    </row>
    <row r="767">
      <c r="A767" s="469"/>
      <c r="B767" s="469"/>
      <c r="C767" s="469"/>
    </row>
    <row r="768">
      <c r="A768" s="469"/>
      <c r="B768" s="469"/>
      <c r="C768" s="469"/>
    </row>
    <row r="769">
      <c r="A769" s="469"/>
      <c r="B769" s="469"/>
      <c r="C769" s="469"/>
    </row>
    <row r="770">
      <c r="A770" s="469"/>
      <c r="B770" s="469"/>
      <c r="C770" s="469"/>
    </row>
    <row r="771">
      <c r="A771" s="469"/>
      <c r="B771" s="469"/>
      <c r="C771" s="469"/>
    </row>
    <row r="772">
      <c r="A772" s="469"/>
      <c r="B772" s="469"/>
      <c r="C772" s="469"/>
    </row>
    <row r="773">
      <c r="A773" s="469"/>
      <c r="B773" s="469"/>
      <c r="C773" s="469"/>
    </row>
    <row r="774">
      <c r="A774" s="469"/>
      <c r="B774" s="469"/>
      <c r="C774" s="469"/>
    </row>
    <row r="775">
      <c r="A775" s="469"/>
      <c r="B775" s="469"/>
      <c r="C775" s="469"/>
    </row>
    <row r="776">
      <c r="A776" s="469"/>
      <c r="B776" s="469"/>
      <c r="C776" s="469"/>
    </row>
    <row r="777">
      <c r="A777" s="469"/>
      <c r="B777" s="469"/>
      <c r="C777" s="469"/>
    </row>
    <row r="778">
      <c r="A778" s="469"/>
      <c r="B778" s="469"/>
      <c r="C778" s="469"/>
    </row>
    <row r="779">
      <c r="A779" s="469"/>
      <c r="B779" s="469"/>
      <c r="C779" s="469"/>
    </row>
    <row r="780">
      <c r="A780" s="469"/>
      <c r="B780" s="469"/>
      <c r="C780" s="469"/>
    </row>
    <row r="781">
      <c r="A781" s="469"/>
      <c r="B781" s="469"/>
      <c r="C781" s="469"/>
    </row>
    <row r="782">
      <c r="A782" s="469"/>
      <c r="B782" s="469"/>
      <c r="C782" s="469"/>
    </row>
    <row r="783">
      <c r="A783" s="469"/>
      <c r="B783" s="469"/>
      <c r="C783" s="469"/>
    </row>
    <row r="784">
      <c r="A784" s="469"/>
      <c r="B784" s="469"/>
      <c r="C784" s="469"/>
    </row>
    <row r="785">
      <c r="A785" s="469"/>
      <c r="B785" s="469"/>
      <c r="C785" s="469"/>
    </row>
    <row r="786">
      <c r="A786" s="469"/>
      <c r="B786" s="469"/>
      <c r="C786" s="469"/>
    </row>
    <row r="787">
      <c r="A787" s="469"/>
      <c r="B787" s="469"/>
      <c r="C787" s="469"/>
    </row>
    <row r="788">
      <c r="A788" s="469"/>
      <c r="B788" s="469"/>
      <c r="C788" s="469"/>
    </row>
    <row r="789">
      <c r="A789" s="469"/>
      <c r="B789" s="469"/>
      <c r="C789" s="469"/>
    </row>
    <row r="790">
      <c r="A790" s="469"/>
      <c r="B790" s="469"/>
      <c r="C790" s="469"/>
    </row>
    <row r="791">
      <c r="A791" s="469"/>
      <c r="B791" s="469"/>
      <c r="C791" s="469"/>
    </row>
    <row r="792">
      <c r="A792" s="469"/>
      <c r="B792" s="469"/>
      <c r="C792" s="469"/>
    </row>
    <row r="793">
      <c r="A793" s="469"/>
      <c r="B793" s="469"/>
      <c r="C793" s="469"/>
    </row>
    <row r="794">
      <c r="A794" s="469"/>
      <c r="B794" s="469"/>
      <c r="C794" s="469"/>
    </row>
    <row r="795">
      <c r="A795" s="469"/>
      <c r="B795" s="469"/>
      <c r="C795" s="469"/>
    </row>
    <row r="796">
      <c r="A796" s="469"/>
      <c r="B796" s="469"/>
      <c r="C796" s="469"/>
    </row>
    <row r="797">
      <c r="A797" s="469"/>
      <c r="B797" s="469"/>
      <c r="C797" s="469"/>
    </row>
    <row r="798">
      <c r="A798" s="469"/>
      <c r="B798" s="469"/>
      <c r="C798" s="469"/>
    </row>
    <row r="799">
      <c r="A799" s="469"/>
      <c r="B799" s="469"/>
      <c r="C799" s="469"/>
    </row>
    <row r="800">
      <c r="A800" s="469"/>
      <c r="B800" s="469"/>
      <c r="C800" s="469"/>
    </row>
    <row r="801">
      <c r="A801" s="469"/>
      <c r="B801" s="469"/>
      <c r="C801" s="469"/>
    </row>
    <row r="802">
      <c r="A802" s="469"/>
      <c r="B802" s="469"/>
      <c r="C802" s="469"/>
    </row>
    <row r="803">
      <c r="A803" s="469"/>
      <c r="B803" s="469"/>
      <c r="C803" s="469"/>
    </row>
    <row r="804">
      <c r="A804" s="469"/>
      <c r="B804" s="469"/>
      <c r="C804" s="469"/>
    </row>
    <row r="805">
      <c r="A805" s="469"/>
      <c r="B805" s="469"/>
      <c r="C805" s="469"/>
    </row>
    <row r="806">
      <c r="A806" s="469"/>
      <c r="B806" s="469"/>
      <c r="C806" s="469"/>
    </row>
    <row r="807">
      <c r="A807" s="469"/>
      <c r="B807" s="469"/>
      <c r="C807" s="469"/>
    </row>
    <row r="808">
      <c r="A808" s="469"/>
      <c r="B808" s="469"/>
      <c r="C808" s="469"/>
    </row>
    <row r="809">
      <c r="A809" s="469"/>
      <c r="B809" s="469"/>
      <c r="C809" s="469"/>
    </row>
    <row r="810">
      <c r="A810" s="469"/>
      <c r="B810" s="469"/>
      <c r="C810" s="469"/>
    </row>
    <row r="811">
      <c r="A811" s="469"/>
      <c r="B811" s="469"/>
      <c r="C811" s="469"/>
    </row>
    <row r="812">
      <c r="A812" s="469"/>
      <c r="B812" s="469"/>
      <c r="C812" s="469"/>
    </row>
    <row r="813">
      <c r="A813" s="469"/>
      <c r="B813" s="469"/>
      <c r="C813" s="469"/>
    </row>
    <row r="814">
      <c r="A814" s="469"/>
      <c r="B814" s="469"/>
      <c r="C814" s="469"/>
    </row>
    <row r="815">
      <c r="A815" s="469"/>
      <c r="B815" s="469"/>
      <c r="C815" s="469"/>
    </row>
    <row r="816">
      <c r="A816" s="469"/>
      <c r="B816" s="469"/>
      <c r="C816" s="469"/>
    </row>
    <row r="817">
      <c r="A817" s="469"/>
      <c r="B817" s="469"/>
      <c r="C817" s="469"/>
    </row>
    <row r="818">
      <c r="A818" s="469"/>
      <c r="B818" s="469"/>
      <c r="C818" s="469"/>
    </row>
    <row r="819">
      <c r="A819" s="469"/>
      <c r="B819" s="469"/>
      <c r="C819" s="469"/>
    </row>
    <row r="820">
      <c r="A820" s="469"/>
      <c r="B820" s="469"/>
      <c r="C820" s="469"/>
    </row>
    <row r="821">
      <c r="A821" s="469"/>
      <c r="B821" s="469"/>
      <c r="C821" s="469"/>
    </row>
    <row r="822">
      <c r="A822" s="469"/>
      <c r="B822" s="469"/>
      <c r="C822" s="469"/>
    </row>
    <row r="823">
      <c r="A823" s="469"/>
      <c r="B823" s="469"/>
      <c r="C823" s="469"/>
    </row>
    <row r="824">
      <c r="A824" s="469"/>
      <c r="B824" s="469"/>
      <c r="C824" s="469"/>
    </row>
    <row r="825">
      <c r="A825" s="469"/>
      <c r="B825" s="469"/>
      <c r="C825" s="469"/>
    </row>
    <row r="826">
      <c r="A826" s="469"/>
      <c r="B826" s="469"/>
      <c r="C826" s="469"/>
    </row>
    <row r="827">
      <c r="A827" s="469"/>
      <c r="B827" s="469"/>
      <c r="C827" s="469"/>
    </row>
    <row r="828">
      <c r="A828" s="469"/>
      <c r="B828" s="469"/>
      <c r="C828" s="469"/>
    </row>
    <row r="829">
      <c r="A829" s="469"/>
      <c r="B829" s="469"/>
      <c r="C829" s="469"/>
    </row>
    <row r="830">
      <c r="A830" s="469"/>
      <c r="B830" s="469"/>
      <c r="C830" s="469"/>
    </row>
    <row r="831">
      <c r="A831" s="469"/>
      <c r="B831" s="469"/>
      <c r="C831" s="469"/>
    </row>
    <row r="832">
      <c r="A832" s="469"/>
      <c r="B832" s="469"/>
      <c r="C832" s="469"/>
    </row>
    <row r="833">
      <c r="A833" s="469"/>
      <c r="B833" s="469"/>
      <c r="C833" s="469"/>
    </row>
    <row r="834">
      <c r="A834" s="469"/>
      <c r="B834" s="469"/>
      <c r="C834" s="469"/>
    </row>
    <row r="835">
      <c r="A835" s="469"/>
      <c r="B835" s="469"/>
      <c r="C835" s="469"/>
    </row>
    <row r="836">
      <c r="A836" s="469"/>
      <c r="B836" s="469"/>
      <c r="C836" s="469"/>
    </row>
    <row r="837">
      <c r="A837" s="469"/>
      <c r="B837" s="469"/>
      <c r="C837" s="469"/>
    </row>
    <row r="838">
      <c r="A838" s="469"/>
      <c r="B838" s="469"/>
      <c r="C838" s="469"/>
    </row>
    <row r="839">
      <c r="A839" s="469"/>
      <c r="B839" s="469"/>
      <c r="C839" s="469"/>
    </row>
    <row r="840">
      <c r="A840" s="469"/>
      <c r="B840" s="469"/>
      <c r="C840" s="469"/>
    </row>
    <row r="841">
      <c r="A841" s="469"/>
      <c r="B841" s="469"/>
      <c r="C841" s="469"/>
    </row>
    <row r="842">
      <c r="A842" s="469"/>
      <c r="B842" s="469"/>
      <c r="C842" s="469"/>
    </row>
    <row r="843">
      <c r="A843" s="469"/>
      <c r="B843" s="469"/>
      <c r="C843" s="469"/>
    </row>
    <row r="844">
      <c r="A844" s="469"/>
      <c r="B844" s="469"/>
      <c r="C844" s="469"/>
    </row>
    <row r="845">
      <c r="A845" s="469"/>
      <c r="B845" s="469"/>
      <c r="C845" s="469"/>
    </row>
    <row r="846">
      <c r="A846" s="469"/>
      <c r="B846" s="469"/>
      <c r="C846" s="469"/>
    </row>
    <row r="847">
      <c r="A847" s="469"/>
      <c r="B847" s="469"/>
      <c r="C847" s="469"/>
    </row>
    <row r="848">
      <c r="A848" s="469"/>
      <c r="B848" s="469"/>
      <c r="C848" s="469"/>
    </row>
    <row r="849">
      <c r="A849" s="469"/>
      <c r="B849" s="469"/>
      <c r="C849" s="469"/>
    </row>
    <row r="850">
      <c r="A850" s="469"/>
      <c r="B850" s="469"/>
      <c r="C850" s="469"/>
    </row>
    <row r="851">
      <c r="A851" s="469"/>
      <c r="B851" s="469"/>
      <c r="C851" s="469"/>
    </row>
    <row r="852">
      <c r="A852" s="469"/>
      <c r="B852" s="469"/>
      <c r="C852" s="469"/>
    </row>
    <row r="853">
      <c r="A853" s="469"/>
      <c r="B853" s="469"/>
      <c r="C853" s="469"/>
    </row>
    <row r="854">
      <c r="A854" s="469"/>
      <c r="B854" s="469"/>
      <c r="C854" s="469"/>
    </row>
    <row r="855">
      <c r="A855" s="469"/>
      <c r="B855" s="469"/>
      <c r="C855" s="469"/>
    </row>
    <row r="856">
      <c r="A856" s="469"/>
      <c r="B856" s="469"/>
      <c r="C856" s="469"/>
    </row>
    <row r="857">
      <c r="A857" s="469"/>
      <c r="B857" s="469"/>
      <c r="C857" s="469"/>
    </row>
    <row r="858">
      <c r="A858" s="469"/>
      <c r="B858" s="469"/>
      <c r="C858" s="469"/>
    </row>
    <row r="859">
      <c r="A859" s="469"/>
      <c r="B859" s="469"/>
      <c r="C859" s="469"/>
    </row>
    <row r="860">
      <c r="A860" s="469"/>
      <c r="B860" s="469"/>
      <c r="C860" s="469"/>
    </row>
    <row r="861">
      <c r="A861" s="469"/>
      <c r="B861" s="469"/>
      <c r="C861" s="469"/>
    </row>
    <row r="862">
      <c r="A862" s="469"/>
      <c r="B862" s="469"/>
      <c r="C862" s="469"/>
    </row>
    <row r="863">
      <c r="A863" s="469"/>
      <c r="B863" s="469"/>
      <c r="C863" s="469"/>
    </row>
    <row r="864">
      <c r="A864" s="469"/>
      <c r="B864" s="469"/>
      <c r="C864" s="469"/>
    </row>
    <row r="865">
      <c r="A865" s="469"/>
      <c r="B865" s="469"/>
      <c r="C865" s="469"/>
    </row>
    <row r="866">
      <c r="A866" s="469"/>
      <c r="B866" s="469"/>
      <c r="C866" s="469"/>
    </row>
    <row r="867">
      <c r="A867" s="469"/>
      <c r="B867" s="469"/>
      <c r="C867" s="469"/>
    </row>
    <row r="868">
      <c r="A868" s="469"/>
      <c r="B868" s="469"/>
      <c r="C868" s="469"/>
    </row>
    <row r="869">
      <c r="A869" s="469"/>
      <c r="B869" s="469"/>
      <c r="C869" s="469"/>
    </row>
    <row r="870">
      <c r="A870" s="469"/>
      <c r="B870" s="469"/>
      <c r="C870" s="469"/>
    </row>
    <row r="871">
      <c r="A871" s="469"/>
      <c r="B871" s="469"/>
      <c r="C871" s="469"/>
    </row>
    <row r="872">
      <c r="A872" s="469"/>
      <c r="B872" s="469"/>
      <c r="C872" s="469"/>
    </row>
    <row r="873">
      <c r="A873" s="469"/>
      <c r="B873" s="469"/>
      <c r="C873" s="469"/>
    </row>
    <row r="874">
      <c r="A874" s="469"/>
      <c r="B874" s="469"/>
      <c r="C874" s="469"/>
    </row>
    <row r="875">
      <c r="A875" s="469"/>
      <c r="B875" s="469"/>
      <c r="C875" s="469"/>
    </row>
    <row r="876">
      <c r="A876" s="469"/>
      <c r="B876" s="469"/>
      <c r="C876" s="469"/>
    </row>
    <row r="877">
      <c r="A877" s="469"/>
      <c r="B877" s="469"/>
      <c r="C877" s="469"/>
    </row>
    <row r="878">
      <c r="A878" s="469"/>
      <c r="B878" s="469"/>
      <c r="C878" s="469"/>
    </row>
    <row r="879">
      <c r="A879" s="469"/>
      <c r="B879" s="469"/>
      <c r="C879" s="469"/>
    </row>
    <row r="880">
      <c r="A880" s="469"/>
      <c r="B880" s="469"/>
      <c r="C880" s="469"/>
    </row>
    <row r="881">
      <c r="A881" s="469"/>
      <c r="B881" s="469"/>
      <c r="C881" s="469"/>
    </row>
    <row r="882">
      <c r="A882" s="469"/>
      <c r="B882" s="469"/>
      <c r="C882" s="469"/>
    </row>
    <row r="883">
      <c r="A883" s="469"/>
      <c r="B883" s="469"/>
      <c r="C883" s="469"/>
    </row>
    <row r="884">
      <c r="A884" s="469"/>
      <c r="B884" s="469"/>
      <c r="C884" s="469"/>
    </row>
    <row r="885">
      <c r="A885" s="469"/>
      <c r="B885" s="469"/>
      <c r="C885" s="469"/>
    </row>
    <row r="886">
      <c r="A886" s="469"/>
      <c r="B886" s="469"/>
      <c r="C886" s="469"/>
    </row>
    <row r="887">
      <c r="A887" s="469"/>
      <c r="B887" s="469"/>
      <c r="C887" s="469"/>
    </row>
    <row r="888">
      <c r="A888" s="469"/>
      <c r="B888" s="469"/>
      <c r="C888" s="469"/>
    </row>
    <row r="889">
      <c r="A889" s="469"/>
      <c r="B889" s="469"/>
      <c r="C889" s="469"/>
    </row>
    <row r="890">
      <c r="A890" s="469"/>
      <c r="B890" s="469"/>
      <c r="C890" s="469"/>
    </row>
    <row r="891">
      <c r="A891" s="469"/>
      <c r="B891" s="469"/>
      <c r="C891" s="469"/>
    </row>
    <row r="892">
      <c r="A892" s="469"/>
      <c r="B892" s="469"/>
      <c r="C892" s="469"/>
    </row>
    <row r="893">
      <c r="A893" s="469"/>
      <c r="B893" s="469"/>
      <c r="C893" s="469"/>
    </row>
    <row r="894">
      <c r="A894" s="469"/>
      <c r="B894" s="469"/>
      <c r="C894" s="469"/>
    </row>
    <row r="895">
      <c r="A895" s="469"/>
      <c r="B895" s="469"/>
      <c r="C895" s="469"/>
    </row>
    <row r="896">
      <c r="A896" s="469"/>
      <c r="B896" s="469"/>
      <c r="C896" s="469"/>
    </row>
    <row r="897">
      <c r="A897" s="469"/>
      <c r="B897" s="469"/>
      <c r="C897" s="469"/>
    </row>
    <row r="898">
      <c r="A898" s="469"/>
      <c r="B898" s="469"/>
      <c r="C898" s="469"/>
    </row>
    <row r="899">
      <c r="A899" s="469"/>
      <c r="B899" s="469"/>
      <c r="C899" s="469"/>
    </row>
    <row r="900">
      <c r="A900" s="469"/>
      <c r="B900" s="469"/>
      <c r="C900" s="469"/>
    </row>
    <row r="901">
      <c r="A901" s="469"/>
      <c r="B901" s="469"/>
      <c r="C901" s="469"/>
    </row>
    <row r="902">
      <c r="A902" s="469"/>
      <c r="B902" s="469"/>
      <c r="C902" s="469"/>
    </row>
    <row r="903">
      <c r="A903" s="469"/>
      <c r="B903" s="469"/>
      <c r="C903" s="469"/>
    </row>
    <row r="904">
      <c r="A904" s="469"/>
      <c r="B904" s="469"/>
      <c r="C904" s="469"/>
    </row>
    <row r="905">
      <c r="A905" s="469"/>
      <c r="B905" s="469"/>
      <c r="C905" s="469"/>
    </row>
    <row r="906">
      <c r="A906" s="469"/>
      <c r="B906" s="469"/>
      <c r="C906" s="469"/>
    </row>
    <row r="907">
      <c r="A907" s="469"/>
      <c r="B907" s="469"/>
      <c r="C907" s="469"/>
    </row>
    <row r="908">
      <c r="A908" s="469"/>
      <c r="B908" s="469"/>
      <c r="C908" s="469"/>
    </row>
    <row r="909">
      <c r="A909" s="469"/>
      <c r="B909" s="469"/>
      <c r="C909" s="469"/>
    </row>
    <row r="910">
      <c r="A910" s="469"/>
      <c r="B910" s="469"/>
      <c r="C910" s="469"/>
    </row>
    <row r="911">
      <c r="A911" s="469"/>
      <c r="B911" s="469"/>
      <c r="C911" s="469"/>
    </row>
    <row r="912">
      <c r="A912" s="469"/>
      <c r="B912" s="469"/>
      <c r="C912" s="469"/>
    </row>
    <row r="913">
      <c r="A913" s="469"/>
      <c r="B913" s="469"/>
      <c r="C913" s="469"/>
    </row>
    <row r="914">
      <c r="A914" s="469"/>
      <c r="B914" s="469"/>
      <c r="C914" s="469"/>
    </row>
    <row r="915">
      <c r="A915" s="469"/>
      <c r="B915" s="469"/>
      <c r="C915" s="469"/>
    </row>
    <row r="916">
      <c r="A916" s="469"/>
      <c r="B916" s="469"/>
      <c r="C916" s="469"/>
    </row>
    <row r="917">
      <c r="A917" s="469"/>
      <c r="B917" s="469"/>
      <c r="C917" s="469"/>
    </row>
    <row r="918">
      <c r="A918" s="469"/>
      <c r="B918" s="469"/>
      <c r="C918" s="469"/>
    </row>
    <row r="919">
      <c r="A919" s="469"/>
      <c r="B919" s="469"/>
      <c r="C919" s="469"/>
    </row>
    <row r="920">
      <c r="A920" s="469"/>
      <c r="B920" s="469"/>
      <c r="C920" s="469"/>
    </row>
    <row r="921">
      <c r="A921" s="469"/>
      <c r="B921" s="469"/>
      <c r="C921" s="469"/>
    </row>
    <row r="922">
      <c r="A922" s="469"/>
      <c r="B922" s="469"/>
      <c r="C922" s="469"/>
    </row>
    <row r="923">
      <c r="A923" s="469"/>
      <c r="B923" s="469"/>
      <c r="C923" s="469"/>
    </row>
    <row r="924">
      <c r="A924" s="469"/>
      <c r="B924" s="469"/>
      <c r="C924" s="469"/>
    </row>
    <row r="925">
      <c r="A925" s="469"/>
      <c r="B925" s="469"/>
      <c r="C925" s="469"/>
    </row>
    <row r="926">
      <c r="A926" s="469"/>
      <c r="B926" s="469"/>
      <c r="C926" s="469"/>
    </row>
    <row r="927">
      <c r="A927" s="469"/>
      <c r="B927" s="469"/>
      <c r="C927" s="469"/>
    </row>
    <row r="928">
      <c r="A928" s="469"/>
      <c r="B928" s="469"/>
      <c r="C928" s="469"/>
    </row>
    <row r="929">
      <c r="A929" s="469"/>
      <c r="B929" s="469"/>
      <c r="C929" s="469"/>
    </row>
    <row r="930">
      <c r="A930" s="469"/>
      <c r="B930" s="469"/>
      <c r="C930" s="469"/>
    </row>
    <row r="931">
      <c r="A931" s="469"/>
      <c r="B931" s="469"/>
      <c r="C931" s="469"/>
    </row>
    <row r="932">
      <c r="A932" s="469"/>
      <c r="B932" s="469"/>
      <c r="C932" s="469"/>
    </row>
    <row r="933">
      <c r="A933" s="469"/>
      <c r="B933" s="469"/>
      <c r="C933" s="469"/>
    </row>
    <row r="934">
      <c r="A934" s="469"/>
      <c r="B934" s="469"/>
      <c r="C934" s="469"/>
    </row>
    <row r="935">
      <c r="A935" s="469"/>
      <c r="B935" s="469"/>
      <c r="C935" s="469"/>
    </row>
    <row r="936">
      <c r="A936" s="469"/>
      <c r="B936" s="469"/>
      <c r="C936" s="469"/>
    </row>
    <row r="937">
      <c r="A937" s="469"/>
      <c r="B937" s="469"/>
      <c r="C937" s="469"/>
    </row>
    <row r="938">
      <c r="A938" s="469"/>
      <c r="B938" s="469"/>
      <c r="C938" s="469"/>
    </row>
    <row r="939">
      <c r="A939" s="469"/>
      <c r="B939" s="469"/>
      <c r="C939" s="469"/>
    </row>
    <row r="940">
      <c r="A940" s="469"/>
      <c r="B940" s="469"/>
      <c r="C940" s="469"/>
    </row>
    <row r="941">
      <c r="A941" s="469"/>
      <c r="B941" s="469"/>
      <c r="C941" s="469"/>
    </row>
    <row r="942">
      <c r="A942" s="469"/>
      <c r="B942" s="469"/>
      <c r="C942" s="469"/>
    </row>
    <row r="943">
      <c r="A943" s="469"/>
      <c r="B943" s="469"/>
      <c r="C943" s="469"/>
    </row>
    <row r="944">
      <c r="A944" s="469"/>
      <c r="B944" s="469"/>
      <c r="C944" s="469"/>
    </row>
    <row r="945">
      <c r="A945" s="469"/>
      <c r="B945" s="469"/>
      <c r="C945" s="469"/>
    </row>
    <row r="946">
      <c r="A946" s="469"/>
      <c r="B946" s="469"/>
      <c r="C946" s="469"/>
    </row>
    <row r="947">
      <c r="A947" s="469"/>
      <c r="B947" s="469"/>
      <c r="C947" s="469"/>
    </row>
    <row r="948">
      <c r="A948" s="469"/>
      <c r="B948" s="469"/>
      <c r="C948" s="469"/>
    </row>
    <row r="949">
      <c r="A949" s="469"/>
      <c r="B949" s="469"/>
      <c r="C949" s="469"/>
    </row>
    <row r="950">
      <c r="A950" s="469"/>
      <c r="B950" s="469"/>
      <c r="C950" s="469"/>
    </row>
    <row r="951">
      <c r="A951" s="469"/>
      <c r="B951" s="469"/>
      <c r="C951" s="469"/>
    </row>
    <row r="952">
      <c r="A952" s="469"/>
      <c r="B952" s="469"/>
      <c r="C952" s="469"/>
    </row>
    <row r="953">
      <c r="A953" s="469"/>
      <c r="B953" s="469"/>
      <c r="C953" s="469"/>
    </row>
    <row r="954">
      <c r="A954" s="469"/>
      <c r="B954" s="469"/>
      <c r="C954" s="469"/>
    </row>
    <row r="955">
      <c r="A955" s="469"/>
      <c r="B955" s="469"/>
      <c r="C955" s="469"/>
    </row>
    <row r="956">
      <c r="A956" s="469"/>
      <c r="B956" s="469"/>
      <c r="C956" s="469"/>
    </row>
    <row r="957">
      <c r="A957" s="469"/>
      <c r="B957" s="469"/>
      <c r="C957" s="469"/>
    </row>
    <row r="958">
      <c r="A958" s="469"/>
      <c r="B958" s="469"/>
      <c r="C958" s="469"/>
    </row>
    <row r="959">
      <c r="A959" s="469"/>
      <c r="B959" s="469"/>
      <c r="C959" s="469"/>
    </row>
    <row r="960">
      <c r="A960" s="469"/>
      <c r="B960" s="469"/>
      <c r="C960" s="469"/>
    </row>
    <row r="961">
      <c r="A961" s="469"/>
      <c r="B961" s="469"/>
      <c r="C961" s="469"/>
    </row>
    <row r="962">
      <c r="A962" s="469"/>
      <c r="B962" s="469"/>
      <c r="C962" s="469"/>
    </row>
    <row r="963">
      <c r="A963" s="469"/>
      <c r="B963" s="469"/>
      <c r="C963" s="469"/>
    </row>
    <row r="964">
      <c r="A964" s="469"/>
      <c r="B964" s="469"/>
      <c r="C964" s="469"/>
    </row>
    <row r="965">
      <c r="A965" s="469"/>
      <c r="B965" s="469"/>
      <c r="C965" s="469"/>
    </row>
    <row r="966">
      <c r="A966" s="469"/>
      <c r="B966" s="469"/>
      <c r="C966" s="469"/>
    </row>
    <row r="967">
      <c r="A967" s="469"/>
      <c r="B967" s="469"/>
      <c r="C967" s="469"/>
    </row>
    <row r="968">
      <c r="A968" s="469"/>
      <c r="B968" s="469"/>
      <c r="C968" s="469"/>
    </row>
    <row r="969">
      <c r="A969" s="469"/>
      <c r="B969" s="469"/>
      <c r="C969" s="469"/>
    </row>
    <row r="970">
      <c r="A970" s="469"/>
      <c r="B970" s="469"/>
      <c r="C970" s="469"/>
    </row>
    <row r="971">
      <c r="A971" s="469"/>
      <c r="B971" s="469"/>
      <c r="C971" s="469"/>
    </row>
    <row r="972">
      <c r="A972" s="469"/>
      <c r="B972" s="469"/>
      <c r="C972" s="469"/>
    </row>
    <row r="973">
      <c r="A973" s="469"/>
      <c r="B973" s="469"/>
      <c r="C973" s="469"/>
    </row>
    <row r="974">
      <c r="A974" s="469"/>
      <c r="B974" s="469"/>
      <c r="C974" s="469"/>
    </row>
    <row r="975">
      <c r="A975" s="469"/>
      <c r="B975" s="469"/>
      <c r="C975" s="469"/>
    </row>
    <row r="976">
      <c r="A976" s="469"/>
      <c r="B976" s="469"/>
      <c r="C976" s="469"/>
    </row>
    <row r="977">
      <c r="A977" s="469"/>
      <c r="B977" s="469"/>
      <c r="C977" s="469"/>
    </row>
    <row r="978">
      <c r="A978" s="469"/>
      <c r="B978" s="469"/>
      <c r="C978" s="469"/>
    </row>
    <row r="979">
      <c r="A979" s="469"/>
      <c r="B979" s="469"/>
      <c r="C979" s="469"/>
    </row>
    <row r="980">
      <c r="A980" s="469"/>
      <c r="B980" s="469"/>
      <c r="C980" s="469"/>
    </row>
    <row r="981">
      <c r="A981" s="469"/>
      <c r="B981" s="469"/>
      <c r="C981" s="469"/>
    </row>
    <row r="982">
      <c r="A982" s="469"/>
      <c r="B982" s="469"/>
      <c r="C982" s="469"/>
    </row>
    <row r="983">
      <c r="A983" s="469"/>
      <c r="B983" s="469"/>
      <c r="C983" s="469"/>
    </row>
    <row r="984">
      <c r="A984" s="469"/>
      <c r="B984" s="469"/>
      <c r="C984" s="469"/>
    </row>
    <row r="985">
      <c r="A985" s="469"/>
      <c r="B985" s="469"/>
      <c r="C985" s="469"/>
    </row>
    <row r="986">
      <c r="A986" s="469"/>
      <c r="B986" s="469"/>
      <c r="C986" s="469"/>
    </row>
    <row r="987">
      <c r="A987" s="469"/>
      <c r="B987" s="469"/>
      <c r="C987" s="469"/>
    </row>
    <row r="988">
      <c r="A988" s="469"/>
      <c r="B988" s="469"/>
      <c r="C988" s="469"/>
    </row>
    <row r="989">
      <c r="A989" s="469"/>
      <c r="B989" s="469"/>
      <c r="C989" s="469"/>
    </row>
    <row r="990">
      <c r="A990" s="469"/>
      <c r="B990" s="469"/>
      <c r="C990" s="469"/>
    </row>
    <row r="991">
      <c r="A991" s="469"/>
      <c r="B991" s="469"/>
      <c r="C991" s="469"/>
    </row>
    <row r="992">
      <c r="A992" s="469"/>
      <c r="B992" s="469"/>
      <c r="C992" s="469"/>
    </row>
    <row r="993">
      <c r="A993" s="469"/>
      <c r="B993" s="469"/>
      <c r="C993" s="469"/>
    </row>
    <row r="994">
      <c r="A994" s="469"/>
      <c r="B994" s="469"/>
      <c r="C994" s="469"/>
    </row>
    <row r="995">
      <c r="A995" s="469"/>
      <c r="B995" s="469"/>
      <c r="C995" s="469"/>
    </row>
    <row r="996">
      <c r="A996" s="469"/>
      <c r="B996" s="469"/>
      <c r="C996" s="469"/>
    </row>
    <row r="997">
      <c r="A997" s="469"/>
      <c r="B997" s="469"/>
      <c r="C997" s="469"/>
    </row>
    <row r="998">
      <c r="A998" s="469"/>
      <c r="B998" s="469"/>
      <c r="C998" s="469"/>
    </row>
    <row r="999">
      <c r="A999" s="469"/>
      <c r="B999" s="469"/>
      <c r="C999" s="469"/>
    </row>
    <row r="1000">
      <c r="A1000" s="469"/>
      <c r="B1000" s="469"/>
      <c r="C1000" s="469"/>
    </row>
  </sheetData>
  <conditionalFormatting sqref="B23">
    <cfRule type="notContainsBlanks" dxfId="2" priority="1">
      <formula>LEN(TRIM(B23))&gt;0</formula>
    </cfRule>
  </conditionalFormatting>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29"/>
    <col customWidth="1" min="2" max="2" width="21.14"/>
    <col customWidth="1" min="3" max="3" width="98.29"/>
    <col customWidth="1" min="4" max="4" width="43.43"/>
    <col customWidth="1" min="5" max="5" width="39.14"/>
  </cols>
  <sheetData>
    <row r="1">
      <c r="A1" s="43"/>
      <c r="B1" s="5"/>
      <c r="C1" s="5"/>
      <c r="D1" s="5"/>
      <c r="E1" s="5"/>
      <c r="F1" s="5"/>
      <c r="G1" s="5"/>
      <c r="H1" s="5"/>
      <c r="I1" s="5"/>
      <c r="J1" s="5"/>
      <c r="K1" s="5"/>
      <c r="L1" s="5"/>
      <c r="M1" s="5"/>
      <c r="N1" s="5"/>
      <c r="O1" s="5"/>
      <c r="P1" s="5"/>
      <c r="Q1" s="5"/>
      <c r="R1" s="5"/>
      <c r="S1" s="5"/>
      <c r="T1" s="5"/>
      <c r="U1" s="5"/>
      <c r="V1" s="5"/>
      <c r="W1" s="5"/>
      <c r="X1" s="5"/>
      <c r="Y1" s="5"/>
      <c r="Z1" s="5"/>
    </row>
    <row r="2">
      <c r="A2" s="25"/>
      <c r="B2" s="25" t="s">
        <v>12738</v>
      </c>
      <c r="C2" s="25" t="s">
        <v>12739</v>
      </c>
      <c r="D2" s="5"/>
      <c r="E2" s="5"/>
      <c r="F2" s="5"/>
      <c r="G2" s="5"/>
      <c r="H2" s="5"/>
      <c r="I2" s="5"/>
      <c r="J2" s="5"/>
      <c r="K2" s="5"/>
      <c r="L2" s="5"/>
      <c r="M2" s="5"/>
      <c r="N2" s="5"/>
      <c r="O2" s="5"/>
      <c r="P2" s="5"/>
      <c r="Q2" s="5"/>
      <c r="R2" s="5"/>
      <c r="S2" s="5"/>
      <c r="T2" s="5"/>
      <c r="U2" s="5"/>
      <c r="V2" s="5"/>
      <c r="W2" s="5"/>
      <c r="X2" s="5"/>
      <c r="Y2" s="5"/>
      <c r="Z2" s="5"/>
    </row>
    <row r="3">
      <c r="A3" s="43" t="s">
        <v>6390</v>
      </c>
      <c r="B3" s="43" t="s">
        <v>6390</v>
      </c>
      <c r="C3" s="43" t="s">
        <v>12740</v>
      </c>
      <c r="D3" s="5"/>
      <c r="E3" s="5"/>
      <c r="F3" s="5"/>
      <c r="G3" s="5"/>
      <c r="H3" s="5"/>
      <c r="I3" s="5"/>
      <c r="J3" s="5"/>
      <c r="K3" s="5"/>
      <c r="L3" s="5"/>
      <c r="M3" s="5"/>
      <c r="N3" s="5"/>
      <c r="O3" s="5"/>
      <c r="P3" s="5"/>
      <c r="Q3" s="5"/>
      <c r="R3" s="5"/>
      <c r="S3" s="5"/>
      <c r="T3" s="5"/>
      <c r="U3" s="5"/>
      <c r="V3" s="5"/>
      <c r="W3" s="5"/>
      <c r="X3" s="5"/>
      <c r="Y3" s="5"/>
      <c r="Z3" s="5"/>
    </row>
    <row r="4">
      <c r="A4" s="43" t="s">
        <v>11235</v>
      </c>
      <c r="B4" s="43" t="s">
        <v>11235</v>
      </c>
      <c r="C4" s="43" t="s">
        <v>12741</v>
      </c>
      <c r="D4" s="5"/>
      <c r="E4" s="5"/>
      <c r="F4" s="5"/>
      <c r="G4" s="5"/>
      <c r="H4" s="5"/>
      <c r="I4" s="5"/>
      <c r="J4" s="5"/>
      <c r="K4" s="5"/>
      <c r="L4" s="5"/>
      <c r="M4" s="5"/>
      <c r="N4" s="5"/>
      <c r="O4" s="5"/>
      <c r="P4" s="5"/>
      <c r="Q4" s="5"/>
      <c r="R4" s="5"/>
      <c r="S4" s="5"/>
      <c r="T4" s="5"/>
      <c r="U4" s="5"/>
      <c r="V4" s="5"/>
      <c r="W4" s="5"/>
      <c r="X4" s="5"/>
      <c r="Y4" s="5"/>
      <c r="Z4" s="5"/>
    </row>
    <row r="5">
      <c r="A5" s="43" t="s">
        <v>7374</v>
      </c>
      <c r="B5" s="43" t="s">
        <v>12742</v>
      </c>
      <c r="C5" s="43" t="s">
        <v>12743</v>
      </c>
      <c r="D5" s="5"/>
      <c r="E5" s="5"/>
      <c r="F5" s="5"/>
      <c r="G5" s="5"/>
      <c r="H5" s="5"/>
      <c r="I5" s="5"/>
      <c r="J5" s="5"/>
      <c r="K5" s="5"/>
      <c r="L5" s="5"/>
      <c r="M5" s="5"/>
      <c r="N5" s="5"/>
      <c r="O5" s="5"/>
      <c r="P5" s="5"/>
      <c r="Q5" s="5"/>
      <c r="R5" s="5"/>
      <c r="S5" s="5"/>
      <c r="T5" s="5"/>
      <c r="U5" s="5"/>
      <c r="V5" s="5"/>
      <c r="W5" s="5"/>
      <c r="X5" s="5"/>
      <c r="Y5" s="5"/>
      <c r="Z5" s="5"/>
    </row>
    <row r="6">
      <c r="A6" s="43" t="s">
        <v>12744</v>
      </c>
      <c r="B6" s="5"/>
      <c r="C6" s="43" t="s">
        <v>12745</v>
      </c>
      <c r="D6" s="5"/>
      <c r="E6" s="5"/>
      <c r="F6" s="5"/>
      <c r="G6" s="5"/>
      <c r="H6" s="5"/>
      <c r="I6" s="5"/>
      <c r="J6" s="5"/>
      <c r="K6" s="5"/>
      <c r="L6" s="5"/>
      <c r="M6" s="5"/>
      <c r="N6" s="5"/>
      <c r="O6" s="5"/>
      <c r="P6" s="5"/>
      <c r="Q6" s="5"/>
      <c r="R6" s="5"/>
      <c r="S6" s="5"/>
      <c r="T6" s="5"/>
      <c r="U6" s="5"/>
      <c r="V6" s="5"/>
      <c r="W6" s="5"/>
      <c r="X6" s="5"/>
      <c r="Y6" s="5"/>
      <c r="Z6" s="5"/>
    </row>
    <row r="7">
      <c r="A7" s="43" t="s">
        <v>12746</v>
      </c>
      <c r="B7" s="976">
        <v>44224.0</v>
      </c>
      <c r="C7" s="43" t="s">
        <v>12747</v>
      </c>
      <c r="D7" s="5"/>
      <c r="E7" s="5"/>
      <c r="F7" s="5"/>
      <c r="G7" s="5"/>
      <c r="H7" s="5"/>
      <c r="I7" s="5"/>
      <c r="J7" s="5"/>
      <c r="K7" s="5"/>
      <c r="L7" s="5"/>
      <c r="M7" s="5"/>
      <c r="N7" s="5"/>
      <c r="O7" s="5"/>
      <c r="P7" s="5"/>
      <c r="Q7" s="5"/>
      <c r="R7" s="5"/>
      <c r="S7" s="5"/>
      <c r="T7" s="5"/>
      <c r="U7" s="5"/>
      <c r="V7" s="5"/>
      <c r="W7" s="5"/>
      <c r="X7" s="5"/>
      <c r="Y7" s="5"/>
      <c r="Z7" s="5"/>
    </row>
    <row r="8">
      <c r="A8" s="43" t="s">
        <v>7397</v>
      </c>
      <c r="B8" s="43" t="s">
        <v>12748</v>
      </c>
      <c r="C8" s="43" t="s">
        <v>12749</v>
      </c>
      <c r="D8" s="5"/>
      <c r="E8" s="5"/>
      <c r="F8" s="5"/>
      <c r="G8" s="5"/>
      <c r="H8" s="5"/>
      <c r="I8" s="5"/>
      <c r="J8" s="5"/>
      <c r="K8" s="5"/>
      <c r="L8" s="5"/>
      <c r="M8" s="5"/>
      <c r="N8" s="5"/>
      <c r="O8" s="5"/>
      <c r="P8" s="5"/>
      <c r="Q8" s="5"/>
      <c r="R8" s="5"/>
      <c r="S8" s="5"/>
      <c r="T8" s="5"/>
      <c r="U8" s="5"/>
      <c r="V8" s="5"/>
      <c r="W8" s="5"/>
      <c r="X8" s="5"/>
      <c r="Y8" s="5"/>
      <c r="Z8" s="5"/>
    </row>
    <row r="9">
      <c r="A9" s="43" t="s">
        <v>10321</v>
      </c>
      <c r="B9" s="43" t="s">
        <v>12750</v>
      </c>
      <c r="C9" s="43" t="s">
        <v>12751</v>
      </c>
      <c r="D9" s="5"/>
      <c r="E9" s="5"/>
      <c r="F9" s="5"/>
      <c r="G9" s="5"/>
      <c r="H9" s="5"/>
      <c r="I9" s="5"/>
      <c r="J9" s="5"/>
      <c r="K9" s="5"/>
      <c r="L9" s="5"/>
      <c r="M9" s="5"/>
      <c r="N9" s="5"/>
      <c r="O9" s="5"/>
      <c r="P9" s="5"/>
      <c r="Q9" s="5"/>
      <c r="R9" s="5"/>
      <c r="S9" s="5"/>
      <c r="T9" s="5"/>
      <c r="U9" s="5"/>
      <c r="V9" s="5"/>
      <c r="W9" s="5"/>
      <c r="X9" s="5"/>
      <c r="Y9" s="5"/>
      <c r="Z9" s="5"/>
    </row>
    <row r="10">
      <c r="A10" s="43" t="s">
        <v>12752</v>
      </c>
      <c r="B10" s="43" t="s">
        <v>12753</v>
      </c>
      <c r="C10" s="43" t="s">
        <v>12754</v>
      </c>
      <c r="D10" s="5"/>
      <c r="E10" s="5"/>
      <c r="F10" s="5"/>
      <c r="G10" s="5"/>
      <c r="H10" s="5"/>
      <c r="I10" s="5"/>
      <c r="J10" s="5"/>
      <c r="K10" s="5"/>
      <c r="L10" s="5"/>
      <c r="M10" s="5"/>
      <c r="N10" s="5"/>
      <c r="O10" s="5"/>
      <c r="P10" s="5"/>
      <c r="Q10" s="5"/>
      <c r="R10" s="5"/>
      <c r="S10" s="5"/>
      <c r="T10" s="5"/>
      <c r="U10" s="5"/>
      <c r="V10" s="5"/>
      <c r="W10" s="5"/>
      <c r="X10" s="5"/>
      <c r="Y10" s="5"/>
      <c r="Z10" s="5"/>
    </row>
    <row r="11">
      <c r="A11" s="43" t="s">
        <v>7451</v>
      </c>
      <c r="B11" s="43" t="s">
        <v>12755</v>
      </c>
      <c r="C11" s="43" t="s">
        <v>12756</v>
      </c>
      <c r="D11" s="5"/>
      <c r="E11" s="5"/>
      <c r="F11" s="5"/>
      <c r="G11" s="5"/>
      <c r="H11" s="5"/>
      <c r="I11" s="5"/>
      <c r="J11" s="5"/>
      <c r="K11" s="5"/>
      <c r="L11" s="5"/>
      <c r="M11" s="5"/>
      <c r="N11" s="5"/>
      <c r="O11" s="5"/>
      <c r="P11" s="5"/>
      <c r="Q11" s="5"/>
      <c r="R11" s="5"/>
      <c r="S11" s="5"/>
      <c r="T11" s="5"/>
      <c r="U11" s="5"/>
      <c r="V11" s="5"/>
      <c r="W11" s="5"/>
      <c r="X11" s="5"/>
      <c r="Y11" s="5"/>
      <c r="Z11" s="5"/>
    </row>
    <row r="12">
      <c r="A12" s="43" t="s">
        <v>7445</v>
      </c>
      <c r="B12" s="5"/>
      <c r="C12" s="43" t="s">
        <v>12757</v>
      </c>
      <c r="D12" s="5"/>
      <c r="E12" s="5"/>
      <c r="F12" s="5"/>
      <c r="G12" s="5"/>
      <c r="H12" s="5"/>
      <c r="I12" s="5"/>
      <c r="J12" s="5"/>
      <c r="K12" s="5"/>
      <c r="L12" s="5"/>
      <c r="M12" s="5"/>
      <c r="N12" s="5"/>
      <c r="O12" s="5"/>
      <c r="P12" s="5"/>
      <c r="Q12" s="5"/>
      <c r="R12" s="5"/>
      <c r="S12" s="5"/>
      <c r="T12" s="5"/>
      <c r="U12" s="5"/>
      <c r="V12" s="5"/>
      <c r="W12" s="5"/>
      <c r="X12" s="5"/>
      <c r="Y12" s="5"/>
      <c r="Z12" s="5"/>
    </row>
    <row r="13">
      <c r="A13" s="43" t="s">
        <v>7520</v>
      </c>
      <c r="B13" s="5"/>
      <c r="C13" s="43" t="s">
        <v>12758</v>
      </c>
      <c r="D13" s="5"/>
      <c r="E13" s="5"/>
      <c r="F13" s="5"/>
      <c r="G13" s="5"/>
      <c r="H13" s="5"/>
      <c r="I13" s="5"/>
      <c r="J13" s="5"/>
      <c r="K13" s="5"/>
      <c r="L13" s="5"/>
      <c r="M13" s="5"/>
      <c r="N13" s="5"/>
      <c r="O13" s="5"/>
      <c r="P13" s="5"/>
      <c r="Q13" s="5"/>
      <c r="R13" s="5"/>
      <c r="S13" s="5"/>
      <c r="T13" s="5"/>
      <c r="U13" s="5"/>
      <c r="V13" s="5"/>
      <c r="W13" s="5"/>
      <c r="X13" s="5"/>
      <c r="Y13" s="5"/>
      <c r="Z13" s="5"/>
    </row>
    <row r="14">
      <c r="A14" s="43" t="s">
        <v>10238</v>
      </c>
      <c r="B14" s="5"/>
      <c r="C14" s="43" t="s">
        <v>12759</v>
      </c>
      <c r="D14" s="5"/>
      <c r="E14" s="5"/>
      <c r="F14" s="5"/>
      <c r="G14" s="5"/>
      <c r="H14" s="5"/>
      <c r="I14" s="5"/>
      <c r="J14" s="5"/>
      <c r="K14" s="5"/>
      <c r="L14" s="5"/>
      <c r="M14" s="5"/>
      <c r="N14" s="5"/>
      <c r="O14" s="5"/>
      <c r="P14" s="5"/>
      <c r="Q14" s="5"/>
      <c r="R14" s="5"/>
      <c r="S14" s="5"/>
      <c r="T14" s="5"/>
      <c r="U14" s="5"/>
      <c r="V14" s="5"/>
      <c r="W14" s="5"/>
      <c r="X14" s="5"/>
      <c r="Y14" s="5"/>
      <c r="Z14" s="5"/>
    </row>
    <row r="15">
      <c r="A15" s="43" t="s">
        <v>7532</v>
      </c>
      <c r="B15" s="43" t="s">
        <v>12760</v>
      </c>
      <c r="C15" s="43" t="s">
        <v>12761</v>
      </c>
      <c r="D15" s="5"/>
      <c r="E15" s="5"/>
      <c r="F15" s="5"/>
      <c r="G15" s="5"/>
      <c r="H15" s="5"/>
      <c r="I15" s="5"/>
      <c r="J15" s="5"/>
      <c r="K15" s="5"/>
      <c r="L15" s="5"/>
      <c r="M15" s="5"/>
      <c r="N15" s="5"/>
      <c r="O15" s="5"/>
      <c r="P15" s="5"/>
      <c r="Q15" s="5"/>
      <c r="R15" s="5"/>
      <c r="S15" s="5"/>
      <c r="T15" s="5"/>
      <c r="U15" s="5"/>
      <c r="V15" s="5"/>
      <c r="W15" s="5"/>
      <c r="X15" s="5"/>
      <c r="Y15" s="5"/>
      <c r="Z15" s="5"/>
    </row>
    <row r="16">
      <c r="A16" s="43" t="s">
        <v>7532</v>
      </c>
      <c r="B16" s="43" t="s">
        <v>12760</v>
      </c>
      <c r="C16" s="43" t="s">
        <v>12762</v>
      </c>
      <c r="D16" s="5"/>
      <c r="E16" s="5"/>
      <c r="F16" s="5"/>
      <c r="G16" s="5"/>
      <c r="H16" s="5"/>
      <c r="I16" s="5"/>
      <c r="J16" s="5"/>
      <c r="K16" s="5"/>
      <c r="L16" s="5"/>
      <c r="M16" s="5"/>
      <c r="N16" s="5"/>
      <c r="O16" s="5"/>
      <c r="P16" s="5"/>
      <c r="Q16" s="5"/>
      <c r="R16" s="5"/>
      <c r="S16" s="5"/>
      <c r="T16" s="5"/>
      <c r="U16" s="5"/>
      <c r="V16" s="5"/>
      <c r="W16" s="5"/>
      <c r="X16" s="5"/>
      <c r="Y16" s="5"/>
      <c r="Z16" s="5"/>
    </row>
    <row r="17">
      <c r="A17" s="43" t="s">
        <v>7532</v>
      </c>
      <c r="B17" s="43" t="s">
        <v>7532</v>
      </c>
      <c r="C17" s="43" t="s">
        <v>12763</v>
      </c>
      <c r="D17" s="5"/>
      <c r="E17" s="5"/>
      <c r="F17" s="5"/>
      <c r="G17" s="5"/>
      <c r="H17" s="5"/>
      <c r="I17" s="5"/>
      <c r="J17" s="5"/>
      <c r="K17" s="5"/>
      <c r="L17" s="5"/>
      <c r="M17" s="5"/>
      <c r="N17" s="5"/>
      <c r="O17" s="5"/>
      <c r="P17" s="5"/>
      <c r="Q17" s="5"/>
      <c r="R17" s="5"/>
      <c r="S17" s="5"/>
      <c r="T17" s="5"/>
      <c r="U17" s="5"/>
      <c r="V17" s="5"/>
      <c r="W17" s="5"/>
      <c r="X17" s="5"/>
      <c r="Y17" s="5"/>
      <c r="Z17" s="5"/>
    </row>
    <row r="18">
      <c r="A18" s="43" t="s">
        <v>12764</v>
      </c>
      <c r="B18" s="43" t="s">
        <v>12750</v>
      </c>
      <c r="C18" s="43" t="s">
        <v>12765</v>
      </c>
      <c r="D18" s="5"/>
      <c r="E18" s="5"/>
      <c r="F18" s="5"/>
      <c r="G18" s="5"/>
      <c r="H18" s="5"/>
      <c r="I18" s="5"/>
      <c r="J18" s="5"/>
      <c r="K18" s="5"/>
      <c r="L18" s="5"/>
      <c r="M18" s="5"/>
      <c r="N18" s="5"/>
      <c r="O18" s="5"/>
      <c r="P18" s="5"/>
      <c r="Q18" s="5"/>
      <c r="R18" s="5"/>
      <c r="S18" s="5"/>
      <c r="T18" s="5"/>
      <c r="U18" s="5"/>
      <c r="V18" s="5"/>
      <c r="W18" s="5"/>
      <c r="X18" s="5"/>
      <c r="Y18" s="5"/>
      <c r="Z18" s="5"/>
    </row>
    <row r="19">
      <c r="A19" s="43" t="s">
        <v>7556</v>
      </c>
      <c r="B19" s="43" t="s">
        <v>12766</v>
      </c>
      <c r="C19" s="43" t="s">
        <v>6086</v>
      </c>
      <c r="D19" s="5"/>
      <c r="E19" s="5"/>
      <c r="F19" s="5"/>
      <c r="G19" s="5"/>
      <c r="H19" s="5"/>
      <c r="I19" s="5"/>
      <c r="J19" s="5"/>
      <c r="K19" s="5"/>
      <c r="L19" s="5"/>
      <c r="M19" s="5"/>
      <c r="N19" s="5"/>
      <c r="O19" s="5"/>
      <c r="P19" s="5"/>
      <c r="Q19" s="5"/>
      <c r="R19" s="5"/>
      <c r="S19" s="5"/>
      <c r="T19" s="5"/>
      <c r="U19" s="5"/>
      <c r="V19" s="5"/>
      <c r="W19" s="5"/>
      <c r="X19" s="5"/>
      <c r="Y19" s="5"/>
      <c r="Z19" s="5"/>
    </row>
    <row r="20">
      <c r="A20" s="43" t="s">
        <v>12767</v>
      </c>
      <c r="B20" s="43" t="s">
        <v>12768</v>
      </c>
      <c r="C20" s="43" t="s">
        <v>12769</v>
      </c>
      <c r="D20" s="43" t="s">
        <v>12770</v>
      </c>
      <c r="E20" s="5"/>
      <c r="F20" s="5"/>
      <c r="G20" s="5"/>
      <c r="H20" s="5"/>
      <c r="I20" s="5"/>
      <c r="J20" s="5"/>
      <c r="K20" s="5"/>
      <c r="L20" s="5"/>
      <c r="M20" s="5"/>
      <c r="N20" s="5"/>
      <c r="O20" s="5"/>
      <c r="P20" s="5"/>
      <c r="Q20" s="5"/>
      <c r="R20" s="5"/>
      <c r="S20" s="5"/>
      <c r="T20" s="5"/>
      <c r="U20" s="5"/>
      <c r="V20" s="5"/>
      <c r="W20" s="5"/>
      <c r="X20" s="5"/>
      <c r="Y20" s="5"/>
      <c r="Z20" s="5"/>
    </row>
    <row r="21">
      <c r="A21" s="43" t="s">
        <v>7565</v>
      </c>
      <c r="B21" s="976">
        <v>44210.0</v>
      </c>
      <c r="C21" s="43" t="s">
        <v>12771</v>
      </c>
      <c r="D21" s="5"/>
      <c r="E21" s="5"/>
      <c r="F21" s="5"/>
      <c r="G21" s="5"/>
      <c r="H21" s="5"/>
      <c r="I21" s="5"/>
      <c r="J21" s="5"/>
      <c r="K21" s="5"/>
      <c r="L21" s="5"/>
      <c r="M21" s="5"/>
      <c r="N21" s="5"/>
      <c r="O21" s="5"/>
      <c r="P21" s="5"/>
      <c r="Q21" s="5"/>
      <c r="R21" s="5"/>
      <c r="S21" s="5"/>
      <c r="T21" s="5"/>
      <c r="U21" s="5"/>
      <c r="V21" s="5"/>
      <c r="W21" s="5"/>
      <c r="X21" s="5"/>
      <c r="Y21" s="5"/>
      <c r="Z21" s="5"/>
    </row>
    <row r="22">
      <c r="A22" s="43" t="s">
        <v>7390</v>
      </c>
      <c r="B22" s="43" t="s">
        <v>12766</v>
      </c>
      <c r="C22" s="43" t="s">
        <v>12772</v>
      </c>
      <c r="D22" s="5"/>
      <c r="E22" s="5"/>
      <c r="F22" s="5"/>
      <c r="G22" s="5"/>
      <c r="H22" s="5"/>
      <c r="I22" s="5"/>
      <c r="J22" s="5"/>
      <c r="K22" s="5"/>
      <c r="L22" s="5"/>
      <c r="M22" s="5"/>
      <c r="N22" s="5"/>
      <c r="O22" s="5"/>
      <c r="P22" s="5"/>
      <c r="Q22" s="5"/>
      <c r="R22" s="5"/>
      <c r="S22" s="5"/>
      <c r="T22" s="5"/>
      <c r="U22" s="5"/>
      <c r="V22" s="5"/>
      <c r="W22" s="5"/>
      <c r="X22" s="5"/>
      <c r="Y22" s="5"/>
      <c r="Z22" s="5"/>
    </row>
    <row r="23">
      <c r="A23" s="43" t="s">
        <v>7594</v>
      </c>
      <c r="B23" s="43" t="s">
        <v>12773</v>
      </c>
      <c r="C23" s="43" t="s">
        <v>12774</v>
      </c>
      <c r="D23" s="5"/>
      <c r="E23" s="5"/>
      <c r="F23" s="5"/>
      <c r="G23" s="5"/>
      <c r="H23" s="5"/>
      <c r="I23" s="5"/>
      <c r="J23" s="5"/>
      <c r="K23" s="5"/>
      <c r="L23" s="5"/>
      <c r="M23" s="5"/>
      <c r="N23" s="5"/>
      <c r="O23" s="5"/>
      <c r="P23" s="5"/>
      <c r="Q23" s="5"/>
      <c r="R23" s="5"/>
      <c r="S23" s="5"/>
      <c r="T23" s="5"/>
      <c r="U23" s="5"/>
      <c r="V23" s="5"/>
      <c r="W23" s="5"/>
      <c r="X23" s="5"/>
      <c r="Y23" s="5"/>
      <c r="Z23" s="5"/>
    </row>
    <row r="24">
      <c r="A24" s="43" t="s">
        <v>12775</v>
      </c>
      <c r="B24" s="5"/>
      <c r="C24" s="43" t="s">
        <v>12776</v>
      </c>
      <c r="D24" s="5"/>
      <c r="E24" s="5"/>
      <c r="F24" s="5"/>
      <c r="G24" s="5"/>
      <c r="H24" s="5"/>
      <c r="I24" s="5"/>
      <c r="J24" s="5"/>
      <c r="K24" s="5"/>
      <c r="L24" s="5"/>
      <c r="M24" s="5"/>
      <c r="N24" s="5"/>
      <c r="O24" s="5"/>
      <c r="P24" s="5"/>
      <c r="Q24" s="5"/>
      <c r="R24" s="5"/>
      <c r="S24" s="5"/>
      <c r="T24" s="5"/>
      <c r="U24" s="5"/>
      <c r="V24" s="5"/>
      <c r="W24" s="5"/>
      <c r="X24" s="5"/>
      <c r="Y24" s="5"/>
      <c r="Z24" s="5"/>
    </row>
    <row r="25">
      <c r="A25" s="43" t="s">
        <v>12777</v>
      </c>
      <c r="B25" s="43" t="s">
        <v>12778</v>
      </c>
      <c r="C25" s="43" t="s">
        <v>12779</v>
      </c>
      <c r="D25" s="5"/>
      <c r="E25" s="5"/>
      <c r="F25" s="5"/>
      <c r="G25" s="5"/>
      <c r="H25" s="5"/>
      <c r="I25" s="5"/>
      <c r="J25" s="5"/>
      <c r="K25" s="5"/>
      <c r="L25" s="5"/>
      <c r="M25" s="5"/>
      <c r="N25" s="5"/>
      <c r="O25" s="5"/>
      <c r="P25" s="5"/>
      <c r="Q25" s="5"/>
      <c r="R25" s="5"/>
      <c r="S25" s="5"/>
      <c r="T25" s="5"/>
      <c r="U25" s="5"/>
      <c r="V25" s="5"/>
      <c r="W25" s="5"/>
      <c r="X25" s="5"/>
      <c r="Y25" s="5"/>
      <c r="Z25" s="5"/>
    </row>
    <row r="26">
      <c r="A26" s="43" t="s">
        <v>9593</v>
      </c>
      <c r="B26" s="5"/>
      <c r="C26" s="43" t="s">
        <v>12780</v>
      </c>
      <c r="D26" s="5"/>
      <c r="E26" s="5"/>
      <c r="F26" s="5"/>
      <c r="G26" s="5"/>
      <c r="H26" s="5"/>
      <c r="I26" s="5"/>
      <c r="J26" s="5"/>
      <c r="K26" s="5"/>
      <c r="L26" s="5"/>
      <c r="M26" s="5"/>
      <c r="N26" s="5"/>
      <c r="O26" s="5"/>
      <c r="P26" s="5"/>
      <c r="Q26" s="5"/>
      <c r="R26" s="5"/>
      <c r="S26" s="5"/>
      <c r="T26" s="5"/>
      <c r="U26" s="5"/>
      <c r="V26" s="5"/>
      <c r="W26" s="5"/>
      <c r="X26" s="5"/>
      <c r="Y26" s="5"/>
      <c r="Z26" s="5"/>
    </row>
    <row r="27">
      <c r="A27" s="43" t="s">
        <v>7612</v>
      </c>
      <c r="B27" s="5"/>
      <c r="C27" s="43" t="s">
        <v>12781</v>
      </c>
      <c r="D27" s="5"/>
      <c r="E27" s="5"/>
      <c r="F27" s="5"/>
      <c r="G27" s="5"/>
      <c r="H27" s="5"/>
      <c r="I27" s="5"/>
      <c r="J27" s="5"/>
      <c r="K27" s="5"/>
      <c r="L27" s="5"/>
      <c r="M27" s="5"/>
      <c r="N27" s="5"/>
      <c r="O27" s="5"/>
      <c r="P27" s="5"/>
      <c r="Q27" s="5"/>
      <c r="R27" s="5"/>
      <c r="S27" s="5"/>
      <c r="T27" s="5"/>
      <c r="U27" s="5"/>
      <c r="V27" s="5"/>
      <c r="W27" s="5"/>
      <c r="X27" s="5"/>
      <c r="Y27" s="5"/>
      <c r="Z27" s="5"/>
    </row>
    <row r="28">
      <c r="A28" s="43" t="s">
        <v>7624</v>
      </c>
      <c r="B28" s="43" t="s">
        <v>12782</v>
      </c>
      <c r="C28" s="58" t="s">
        <v>12783</v>
      </c>
      <c r="D28" s="43" t="s">
        <v>12784</v>
      </c>
      <c r="E28" s="5"/>
      <c r="F28" s="5"/>
      <c r="G28" s="5"/>
      <c r="H28" s="5"/>
      <c r="I28" s="5"/>
      <c r="J28" s="5"/>
      <c r="K28" s="5"/>
      <c r="L28" s="5"/>
      <c r="M28" s="5"/>
      <c r="N28" s="5"/>
      <c r="O28" s="5"/>
      <c r="P28" s="5"/>
      <c r="Q28" s="5"/>
      <c r="R28" s="5"/>
      <c r="S28" s="5"/>
      <c r="T28" s="5"/>
      <c r="U28" s="5"/>
      <c r="V28" s="5"/>
      <c r="W28" s="5"/>
      <c r="X28" s="5"/>
      <c r="Y28" s="5"/>
      <c r="Z28" s="5"/>
    </row>
    <row r="29">
      <c r="A29" s="43" t="s">
        <v>12785</v>
      </c>
      <c r="B29" s="43" t="s">
        <v>12766</v>
      </c>
      <c r="C29" s="43" t="s">
        <v>12786</v>
      </c>
      <c r="D29" s="5"/>
      <c r="E29" s="5"/>
      <c r="F29" s="5"/>
      <c r="G29" s="5"/>
      <c r="H29" s="5"/>
      <c r="I29" s="5"/>
      <c r="J29" s="5"/>
      <c r="K29" s="5"/>
      <c r="L29" s="5"/>
      <c r="M29" s="5"/>
      <c r="N29" s="5"/>
      <c r="O29" s="5"/>
      <c r="P29" s="5"/>
      <c r="Q29" s="5"/>
      <c r="R29" s="5"/>
      <c r="S29" s="5"/>
      <c r="T29" s="5"/>
      <c r="U29" s="5"/>
      <c r="V29" s="5"/>
      <c r="W29" s="5"/>
      <c r="X29" s="5"/>
      <c r="Y29" s="5"/>
      <c r="Z29" s="5"/>
    </row>
    <row r="30">
      <c r="A30" s="43" t="s">
        <v>7924</v>
      </c>
      <c r="B30" s="43" t="s">
        <v>12766</v>
      </c>
      <c r="C30" s="43" t="s">
        <v>12787</v>
      </c>
      <c r="D30" s="5"/>
      <c r="E30" s="5"/>
      <c r="F30" s="5"/>
      <c r="G30" s="5"/>
      <c r="H30" s="5"/>
      <c r="I30" s="5"/>
      <c r="J30" s="5"/>
      <c r="K30" s="5"/>
      <c r="L30" s="5"/>
      <c r="M30" s="5"/>
      <c r="N30" s="5"/>
      <c r="O30" s="5"/>
      <c r="P30" s="5"/>
      <c r="Q30" s="5"/>
      <c r="R30" s="5"/>
      <c r="S30" s="5"/>
      <c r="T30" s="5"/>
      <c r="U30" s="5"/>
      <c r="V30" s="5"/>
      <c r="W30" s="5"/>
      <c r="X30" s="5"/>
      <c r="Y30" s="5"/>
      <c r="Z30" s="5"/>
    </row>
    <row r="31">
      <c r="A31" s="43" t="s">
        <v>7924</v>
      </c>
      <c r="B31" s="976">
        <v>44219.0</v>
      </c>
      <c r="C31" s="43" t="s">
        <v>12788</v>
      </c>
      <c r="D31" s="5"/>
      <c r="E31" s="5"/>
      <c r="F31" s="5"/>
      <c r="G31" s="5"/>
      <c r="H31" s="5"/>
      <c r="I31" s="5"/>
      <c r="J31" s="5"/>
      <c r="K31" s="5"/>
      <c r="L31" s="5"/>
      <c r="M31" s="5"/>
      <c r="N31" s="5"/>
      <c r="O31" s="5"/>
      <c r="P31" s="5"/>
      <c r="Q31" s="5"/>
      <c r="R31" s="5"/>
      <c r="S31" s="5"/>
      <c r="T31" s="5"/>
      <c r="U31" s="5"/>
      <c r="V31" s="5"/>
      <c r="W31" s="5"/>
      <c r="X31" s="5"/>
      <c r="Y31" s="5"/>
      <c r="Z31" s="5"/>
    </row>
    <row r="32">
      <c r="A32" s="43" t="s">
        <v>7662</v>
      </c>
      <c r="B32" s="43" t="s">
        <v>12753</v>
      </c>
      <c r="C32" s="43" t="s">
        <v>12789</v>
      </c>
      <c r="D32" s="5"/>
      <c r="E32" s="5"/>
      <c r="F32" s="5"/>
      <c r="G32" s="5"/>
      <c r="H32" s="5"/>
      <c r="I32" s="5"/>
      <c r="J32" s="5"/>
      <c r="K32" s="5"/>
      <c r="L32" s="5"/>
      <c r="M32" s="5"/>
      <c r="N32" s="5"/>
      <c r="O32" s="5"/>
      <c r="P32" s="5"/>
      <c r="Q32" s="5"/>
      <c r="R32" s="5"/>
      <c r="S32" s="5"/>
      <c r="T32" s="5"/>
      <c r="U32" s="5"/>
      <c r="V32" s="5"/>
      <c r="W32" s="5"/>
      <c r="X32" s="5"/>
      <c r="Y32" s="5"/>
      <c r="Z32" s="5"/>
    </row>
    <row r="33">
      <c r="A33" s="43" t="s">
        <v>12790</v>
      </c>
      <c r="B33" s="5"/>
      <c r="C33" s="43" t="s">
        <v>12791</v>
      </c>
      <c r="D33" s="5"/>
      <c r="E33" s="5"/>
      <c r="F33" s="5"/>
      <c r="G33" s="5"/>
      <c r="H33" s="5"/>
      <c r="I33" s="5"/>
      <c r="J33" s="5"/>
      <c r="K33" s="5"/>
      <c r="L33" s="5"/>
      <c r="M33" s="5"/>
      <c r="N33" s="5"/>
      <c r="O33" s="5"/>
      <c r="P33" s="5"/>
      <c r="Q33" s="5"/>
      <c r="R33" s="5"/>
      <c r="S33" s="5"/>
      <c r="T33" s="5"/>
      <c r="U33" s="5"/>
      <c r="V33" s="5"/>
      <c r="W33" s="5"/>
      <c r="X33" s="5"/>
      <c r="Y33" s="5"/>
      <c r="Z33" s="5"/>
    </row>
    <row r="34">
      <c r="A34" s="43" t="s">
        <v>9323</v>
      </c>
      <c r="B34" s="43" t="s">
        <v>12742</v>
      </c>
      <c r="C34" s="43" t="s">
        <v>12792</v>
      </c>
      <c r="D34" s="5"/>
      <c r="E34" s="5"/>
      <c r="F34" s="5"/>
      <c r="G34" s="5"/>
      <c r="H34" s="5"/>
      <c r="I34" s="5"/>
      <c r="J34" s="5"/>
      <c r="K34" s="5"/>
      <c r="L34" s="5"/>
      <c r="M34" s="5"/>
      <c r="N34" s="5"/>
      <c r="O34" s="5"/>
      <c r="P34" s="5"/>
      <c r="Q34" s="5"/>
      <c r="R34" s="5"/>
      <c r="S34" s="5"/>
      <c r="T34" s="5"/>
      <c r="U34" s="5"/>
      <c r="V34" s="5"/>
      <c r="W34" s="5"/>
      <c r="X34" s="5"/>
      <c r="Y34" s="5"/>
      <c r="Z34" s="5"/>
    </row>
    <row r="35">
      <c r="A35" s="43" t="s">
        <v>7540</v>
      </c>
      <c r="B35" s="43" t="s">
        <v>12750</v>
      </c>
      <c r="C35" s="43"/>
      <c r="D35" s="5"/>
      <c r="E35" s="5"/>
      <c r="F35" s="5"/>
      <c r="G35" s="5"/>
      <c r="H35" s="5"/>
      <c r="I35" s="5"/>
      <c r="J35" s="5"/>
      <c r="K35" s="5"/>
      <c r="L35" s="5"/>
      <c r="M35" s="5"/>
      <c r="N35" s="5"/>
      <c r="O35" s="5"/>
      <c r="P35" s="5"/>
      <c r="Q35" s="5"/>
      <c r="R35" s="5"/>
      <c r="S35" s="5"/>
      <c r="T35" s="5"/>
      <c r="U35" s="5"/>
      <c r="V35" s="5"/>
      <c r="W35" s="5"/>
      <c r="X35" s="5"/>
      <c r="Y35" s="5"/>
      <c r="Z35" s="5"/>
    </row>
    <row r="36">
      <c r="A36" s="43" t="s">
        <v>7540</v>
      </c>
      <c r="B36" s="43" t="s">
        <v>12793</v>
      </c>
      <c r="C36" s="43" t="s">
        <v>12794</v>
      </c>
      <c r="D36" s="5"/>
      <c r="E36" s="5"/>
      <c r="F36" s="5"/>
      <c r="G36" s="5"/>
      <c r="H36" s="5"/>
      <c r="I36" s="5"/>
      <c r="J36" s="5"/>
      <c r="K36" s="5"/>
      <c r="L36" s="5"/>
      <c r="M36" s="5"/>
      <c r="N36" s="5"/>
      <c r="O36" s="5"/>
      <c r="P36" s="5"/>
      <c r="Q36" s="5"/>
      <c r="R36" s="5"/>
      <c r="S36" s="5"/>
      <c r="T36" s="5"/>
      <c r="U36" s="5"/>
      <c r="V36" s="5"/>
      <c r="W36" s="5"/>
      <c r="X36" s="5"/>
      <c r="Y36" s="5"/>
      <c r="Z36" s="5"/>
    </row>
    <row r="37">
      <c r="A37" s="43" t="s">
        <v>7540</v>
      </c>
      <c r="B37" s="43" t="s">
        <v>12750</v>
      </c>
      <c r="C37" s="43" t="s">
        <v>12795</v>
      </c>
      <c r="D37" s="5"/>
      <c r="E37" s="5"/>
      <c r="F37" s="5"/>
      <c r="G37" s="5"/>
      <c r="H37" s="5"/>
      <c r="I37" s="5"/>
      <c r="J37" s="5"/>
      <c r="K37" s="5"/>
      <c r="L37" s="5"/>
      <c r="M37" s="5"/>
      <c r="N37" s="5"/>
      <c r="O37" s="5"/>
      <c r="P37" s="5"/>
      <c r="Q37" s="5"/>
      <c r="R37" s="5"/>
      <c r="S37" s="5"/>
      <c r="T37" s="5"/>
      <c r="U37" s="5"/>
      <c r="V37" s="5"/>
      <c r="W37" s="5"/>
      <c r="X37" s="5"/>
      <c r="Y37" s="5"/>
      <c r="Z37" s="5"/>
    </row>
    <row r="38">
      <c r="A38" s="43" t="s">
        <v>12796</v>
      </c>
      <c r="B38" s="43" t="s">
        <v>12797</v>
      </c>
      <c r="C38" s="43" t="s">
        <v>12798</v>
      </c>
      <c r="D38" s="5"/>
      <c r="E38" s="5"/>
      <c r="F38" s="5"/>
      <c r="G38" s="5"/>
      <c r="H38" s="5"/>
      <c r="I38" s="5"/>
      <c r="J38" s="5"/>
      <c r="K38" s="5"/>
      <c r="L38" s="5"/>
      <c r="M38" s="5"/>
      <c r="N38" s="5"/>
      <c r="O38" s="5"/>
      <c r="P38" s="5"/>
      <c r="Q38" s="5"/>
      <c r="R38" s="5"/>
      <c r="S38" s="5"/>
      <c r="T38" s="5"/>
      <c r="U38" s="5"/>
      <c r="V38" s="5"/>
      <c r="W38" s="5"/>
      <c r="X38" s="5"/>
      <c r="Y38" s="5"/>
      <c r="Z38" s="5"/>
    </row>
    <row r="39">
      <c r="A39" s="43" t="s">
        <v>7540</v>
      </c>
      <c r="B39" s="976">
        <v>44542.0</v>
      </c>
      <c r="C39" s="58" t="s">
        <v>12799</v>
      </c>
      <c r="D39" s="5"/>
      <c r="E39" s="5"/>
      <c r="F39" s="5"/>
      <c r="G39" s="5"/>
      <c r="H39" s="5"/>
      <c r="I39" s="5"/>
      <c r="J39" s="5"/>
      <c r="K39" s="5"/>
      <c r="L39" s="5"/>
      <c r="M39" s="5"/>
      <c r="N39" s="5"/>
      <c r="O39" s="5"/>
      <c r="P39" s="5"/>
      <c r="Q39" s="5"/>
      <c r="R39" s="5"/>
      <c r="S39" s="5"/>
      <c r="T39" s="5"/>
      <c r="U39" s="5"/>
      <c r="V39" s="5"/>
      <c r="W39" s="5"/>
      <c r="X39" s="5"/>
      <c r="Y39" s="5"/>
      <c r="Z39" s="5"/>
    </row>
    <row r="40">
      <c r="A40" s="43" t="s">
        <v>7860</v>
      </c>
      <c r="B40" s="43" t="s">
        <v>12766</v>
      </c>
      <c r="C40" s="43" t="s">
        <v>12800</v>
      </c>
      <c r="D40" s="5"/>
      <c r="E40" s="5"/>
      <c r="F40" s="5"/>
      <c r="G40" s="5"/>
      <c r="H40" s="5"/>
      <c r="I40" s="5"/>
      <c r="J40" s="5"/>
      <c r="K40" s="5"/>
      <c r="L40" s="5"/>
      <c r="M40" s="5"/>
      <c r="N40" s="5"/>
      <c r="O40" s="5"/>
      <c r="P40" s="5"/>
      <c r="Q40" s="5"/>
      <c r="R40" s="5"/>
      <c r="S40" s="5"/>
      <c r="T40" s="5"/>
      <c r="U40" s="5"/>
      <c r="V40" s="5"/>
      <c r="W40" s="5"/>
      <c r="X40" s="5"/>
      <c r="Y40" s="5"/>
      <c r="Z40" s="5"/>
    </row>
    <row r="41">
      <c r="A41" s="43" t="s">
        <v>12801</v>
      </c>
      <c r="B41" s="43" t="s">
        <v>11235</v>
      </c>
      <c r="C41" s="43" t="s">
        <v>12802</v>
      </c>
      <c r="D41" s="5"/>
      <c r="E41" s="5"/>
      <c r="F41" s="5"/>
      <c r="G41" s="5"/>
      <c r="H41" s="5"/>
      <c r="I41" s="5"/>
      <c r="J41" s="5"/>
      <c r="K41" s="5"/>
      <c r="L41" s="5"/>
      <c r="M41" s="5"/>
      <c r="N41" s="5"/>
      <c r="O41" s="5"/>
      <c r="P41" s="5"/>
      <c r="Q41" s="5"/>
      <c r="R41" s="5"/>
      <c r="S41" s="5"/>
      <c r="T41" s="5"/>
      <c r="U41" s="5"/>
      <c r="V41" s="5"/>
      <c r="W41" s="5"/>
      <c r="X41" s="5"/>
      <c r="Y41" s="5"/>
      <c r="Z41" s="5"/>
    </row>
    <row r="42">
      <c r="A42" s="43" t="s">
        <v>7877</v>
      </c>
      <c r="B42" s="43" t="s">
        <v>12753</v>
      </c>
      <c r="C42" s="43" t="s">
        <v>12803</v>
      </c>
      <c r="D42" s="5"/>
      <c r="E42" s="5"/>
      <c r="F42" s="5"/>
      <c r="G42" s="5"/>
      <c r="H42" s="5"/>
      <c r="I42" s="5"/>
      <c r="J42" s="5"/>
      <c r="K42" s="5"/>
      <c r="L42" s="5"/>
      <c r="M42" s="5"/>
      <c r="N42" s="5"/>
      <c r="O42" s="5"/>
      <c r="P42" s="5"/>
      <c r="Q42" s="5"/>
      <c r="R42" s="5"/>
      <c r="S42" s="5"/>
      <c r="T42" s="5"/>
      <c r="U42" s="5"/>
      <c r="V42" s="5"/>
      <c r="W42" s="5"/>
      <c r="X42" s="5"/>
      <c r="Y42" s="5"/>
      <c r="Z42" s="5"/>
    </row>
    <row r="43">
      <c r="A43" s="43" t="s">
        <v>7671</v>
      </c>
      <c r="B43" s="43" t="s">
        <v>7671</v>
      </c>
      <c r="C43" s="43" t="s">
        <v>12804</v>
      </c>
      <c r="D43" s="5"/>
      <c r="E43" s="5"/>
      <c r="F43" s="5"/>
      <c r="G43" s="5"/>
      <c r="H43" s="5"/>
      <c r="I43" s="5"/>
      <c r="J43" s="5"/>
      <c r="K43" s="5"/>
      <c r="L43" s="5"/>
      <c r="M43" s="5"/>
      <c r="N43" s="5"/>
      <c r="O43" s="5"/>
      <c r="P43" s="5"/>
      <c r="Q43" s="5"/>
      <c r="R43" s="5"/>
      <c r="S43" s="5"/>
      <c r="T43" s="5"/>
      <c r="U43" s="5"/>
      <c r="V43" s="5"/>
      <c r="W43" s="5"/>
      <c r="X43" s="5"/>
      <c r="Y43" s="5"/>
      <c r="Z43" s="5"/>
    </row>
    <row r="44">
      <c r="A44" s="43" t="s">
        <v>7892</v>
      </c>
      <c r="B44" s="43" t="s">
        <v>12748</v>
      </c>
      <c r="C44" s="43" t="s">
        <v>12805</v>
      </c>
      <c r="D44" s="5"/>
      <c r="E44" s="5"/>
      <c r="F44" s="5"/>
      <c r="G44" s="5"/>
      <c r="H44" s="5"/>
      <c r="I44" s="5"/>
      <c r="J44" s="5"/>
      <c r="K44" s="5"/>
      <c r="L44" s="5"/>
      <c r="M44" s="5"/>
      <c r="N44" s="5"/>
      <c r="O44" s="5"/>
      <c r="P44" s="5"/>
      <c r="Q44" s="5"/>
      <c r="R44" s="5"/>
      <c r="S44" s="5"/>
      <c r="T44" s="5"/>
      <c r="U44" s="5"/>
      <c r="V44" s="5"/>
      <c r="W44" s="5"/>
      <c r="X44" s="5"/>
      <c r="Y44" s="5"/>
      <c r="Z44" s="5"/>
    </row>
    <row r="45">
      <c r="A45" s="43" t="s">
        <v>7892</v>
      </c>
      <c r="B45" s="43" t="s">
        <v>12806</v>
      </c>
      <c r="C45" s="43" t="s">
        <v>12807</v>
      </c>
      <c r="D45" s="5"/>
      <c r="E45" s="5"/>
      <c r="F45" s="5"/>
      <c r="G45" s="5"/>
      <c r="H45" s="5"/>
      <c r="I45" s="5"/>
      <c r="J45" s="5"/>
      <c r="K45" s="5"/>
      <c r="L45" s="5"/>
      <c r="M45" s="5"/>
      <c r="N45" s="5"/>
      <c r="O45" s="5"/>
      <c r="P45" s="5"/>
      <c r="Q45" s="5"/>
      <c r="R45" s="5"/>
      <c r="S45" s="5"/>
      <c r="T45" s="5"/>
      <c r="U45" s="5"/>
      <c r="V45" s="5"/>
      <c r="W45" s="5"/>
      <c r="X45" s="5"/>
      <c r="Y45" s="5"/>
      <c r="Z45" s="5"/>
    </row>
    <row r="46">
      <c r="A46" s="43" t="s">
        <v>7920</v>
      </c>
      <c r="B46" s="43" t="s">
        <v>12808</v>
      </c>
      <c r="C46" s="58" t="s">
        <v>12809</v>
      </c>
      <c r="D46" s="5"/>
      <c r="E46" s="5"/>
      <c r="F46" s="5"/>
      <c r="G46" s="5"/>
      <c r="H46" s="5"/>
      <c r="I46" s="5"/>
      <c r="J46" s="5"/>
      <c r="K46" s="5"/>
      <c r="L46" s="5"/>
      <c r="M46" s="5"/>
      <c r="N46" s="5"/>
      <c r="O46" s="5"/>
      <c r="P46" s="5"/>
      <c r="Q46" s="5"/>
      <c r="R46" s="5"/>
      <c r="S46" s="5"/>
      <c r="T46" s="5"/>
      <c r="U46" s="5"/>
      <c r="V46" s="5"/>
      <c r="W46" s="5"/>
      <c r="X46" s="5"/>
      <c r="Y46" s="5"/>
      <c r="Z46" s="5"/>
    </row>
    <row r="47">
      <c r="A47" s="43" t="s">
        <v>7920</v>
      </c>
      <c r="B47" s="43" t="s">
        <v>12808</v>
      </c>
      <c r="C47" s="43" t="s">
        <v>12810</v>
      </c>
      <c r="D47" s="5"/>
      <c r="E47" s="5"/>
      <c r="F47" s="5"/>
      <c r="G47" s="5"/>
      <c r="H47" s="5"/>
      <c r="I47" s="5"/>
      <c r="J47" s="5"/>
      <c r="K47" s="5"/>
      <c r="L47" s="5"/>
      <c r="M47" s="5"/>
      <c r="N47" s="5"/>
      <c r="O47" s="5"/>
      <c r="P47" s="5"/>
      <c r="Q47" s="5"/>
      <c r="R47" s="5"/>
      <c r="S47" s="5"/>
      <c r="T47" s="5"/>
      <c r="U47" s="5"/>
      <c r="V47" s="5"/>
      <c r="W47" s="5"/>
      <c r="X47" s="5"/>
      <c r="Y47" s="5"/>
      <c r="Z47" s="5"/>
    </row>
    <row r="48">
      <c r="A48" s="43" t="s">
        <v>12811</v>
      </c>
      <c r="B48" s="5"/>
      <c r="C48" s="43" t="s">
        <v>12812</v>
      </c>
      <c r="D48" s="43" t="s">
        <v>12813</v>
      </c>
      <c r="E48" s="5"/>
      <c r="F48" s="5"/>
      <c r="G48" s="5"/>
      <c r="H48" s="5"/>
      <c r="I48" s="5"/>
      <c r="J48" s="5"/>
      <c r="K48" s="5"/>
      <c r="L48" s="5"/>
      <c r="M48" s="5"/>
      <c r="N48" s="5"/>
      <c r="O48" s="5"/>
      <c r="P48" s="5"/>
      <c r="Q48" s="5"/>
      <c r="R48" s="5"/>
      <c r="S48" s="5"/>
      <c r="T48" s="5"/>
      <c r="U48" s="5"/>
      <c r="V48" s="5"/>
      <c r="W48" s="5"/>
      <c r="X48" s="5"/>
      <c r="Y48" s="5"/>
      <c r="Z48" s="5"/>
    </row>
    <row r="49">
      <c r="A49" s="43" t="s">
        <v>7511</v>
      </c>
      <c r="B49" s="43" t="s">
        <v>12814</v>
      </c>
      <c r="C49" s="43" t="s">
        <v>12815</v>
      </c>
      <c r="D49" s="5"/>
      <c r="E49" s="5"/>
      <c r="F49" s="5"/>
      <c r="G49" s="5"/>
      <c r="H49" s="5"/>
      <c r="I49" s="5"/>
      <c r="J49" s="5"/>
      <c r="K49" s="5"/>
      <c r="L49" s="5"/>
      <c r="M49" s="5"/>
      <c r="N49" s="5"/>
      <c r="O49" s="5"/>
      <c r="P49" s="5"/>
      <c r="Q49" s="5"/>
      <c r="R49" s="5"/>
      <c r="S49" s="5"/>
      <c r="T49" s="5"/>
      <c r="U49" s="5"/>
      <c r="V49" s="5"/>
      <c r="W49" s="5"/>
      <c r="X49" s="5"/>
      <c r="Y49" s="5"/>
      <c r="Z49" s="5"/>
    </row>
    <row r="50">
      <c r="A50" s="43" t="s">
        <v>8704</v>
      </c>
      <c r="B50" s="5"/>
      <c r="C50" s="43" t="s">
        <v>12816</v>
      </c>
      <c r="D50" s="43" t="s">
        <v>12817</v>
      </c>
      <c r="E50" s="43" t="s">
        <v>12818</v>
      </c>
      <c r="F50" s="5"/>
      <c r="G50" s="5"/>
      <c r="H50" s="5"/>
      <c r="I50" s="5"/>
      <c r="J50" s="5"/>
      <c r="K50" s="5"/>
      <c r="L50" s="5"/>
      <c r="M50" s="5"/>
      <c r="N50" s="5"/>
      <c r="O50" s="5"/>
      <c r="P50" s="5"/>
      <c r="Q50" s="5"/>
      <c r="R50" s="5"/>
      <c r="S50" s="5"/>
      <c r="T50" s="5"/>
      <c r="U50" s="5"/>
      <c r="V50" s="5"/>
      <c r="W50" s="5"/>
      <c r="X50" s="5"/>
      <c r="Y50" s="5"/>
      <c r="Z50" s="5"/>
    </row>
    <row r="51">
      <c r="A51" s="43" t="s">
        <v>12819</v>
      </c>
      <c r="B51" s="5"/>
      <c r="C51" s="43" t="s">
        <v>12820</v>
      </c>
      <c r="D51" s="5"/>
      <c r="E51" s="5"/>
      <c r="F51" s="5"/>
      <c r="G51" s="5"/>
      <c r="H51" s="5"/>
      <c r="I51" s="5"/>
      <c r="J51" s="5"/>
      <c r="K51" s="5"/>
      <c r="L51" s="5"/>
      <c r="M51" s="5"/>
      <c r="N51" s="5"/>
      <c r="O51" s="5"/>
      <c r="P51" s="5"/>
      <c r="Q51" s="5"/>
      <c r="R51" s="5"/>
      <c r="S51" s="5"/>
      <c r="T51" s="5"/>
      <c r="U51" s="5"/>
      <c r="V51" s="5"/>
      <c r="W51" s="5"/>
      <c r="X51" s="5"/>
      <c r="Y51" s="5"/>
      <c r="Z51" s="5"/>
    </row>
    <row r="52">
      <c r="A52" s="43" t="s">
        <v>7490</v>
      </c>
      <c r="B52" s="43" t="s">
        <v>12821</v>
      </c>
      <c r="C52" s="43" t="s">
        <v>12822</v>
      </c>
      <c r="D52" s="5"/>
      <c r="E52" s="5"/>
      <c r="F52" s="5"/>
      <c r="G52" s="5"/>
      <c r="H52" s="5"/>
      <c r="I52" s="5"/>
      <c r="J52" s="5"/>
      <c r="K52" s="5"/>
      <c r="L52" s="5"/>
      <c r="M52" s="5"/>
      <c r="N52" s="5"/>
      <c r="O52" s="5"/>
      <c r="P52" s="5"/>
      <c r="Q52" s="5"/>
      <c r="R52" s="5"/>
      <c r="S52" s="5"/>
      <c r="T52" s="5"/>
      <c r="U52" s="5"/>
      <c r="V52" s="5"/>
      <c r="W52" s="5"/>
      <c r="X52" s="5"/>
      <c r="Y52" s="5"/>
      <c r="Z52" s="5"/>
    </row>
    <row r="53">
      <c r="A53" s="43" t="s">
        <v>7606</v>
      </c>
      <c r="B53" s="43" t="s">
        <v>12823</v>
      </c>
      <c r="C53" s="43" t="s">
        <v>12824</v>
      </c>
      <c r="D53" s="363" t="s">
        <v>12825</v>
      </c>
      <c r="E53" s="363" t="s">
        <v>12826</v>
      </c>
      <c r="F53" s="5"/>
      <c r="G53" s="5"/>
      <c r="H53" s="5"/>
      <c r="I53" s="5"/>
      <c r="J53" s="5"/>
      <c r="K53" s="5"/>
      <c r="L53" s="5"/>
      <c r="M53" s="5"/>
      <c r="N53" s="5"/>
      <c r="O53" s="5"/>
      <c r="P53" s="5"/>
      <c r="Q53" s="5"/>
      <c r="R53" s="5"/>
      <c r="S53" s="5"/>
      <c r="T53" s="5"/>
      <c r="U53" s="5"/>
      <c r="V53" s="5"/>
      <c r="W53" s="5"/>
      <c r="X53" s="5"/>
      <c r="Y53" s="5"/>
      <c r="Z53" s="5"/>
    </row>
    <row r="54">
      <c r="A54" s="43" t="s">
        <v>7606</v>
      </c>
      <c r="B54" s="43" t="s">
        <v>12823</v>
      </c>
      <c r="C54" s="43" t="s">
        <v>12827</v>
      </c>
      <c r="D54" s="5"/>
      <c r="E54" s="5"/>
      <c r="F54" s="5"/>
      <c r="G54" s="5"/>
      <c r="H54" s="5"/>
      <c r="I54" s="5"/>
      <c r="J54" s="5"/>
      <c r="K54" s="5"/>
      <c r="L54" s="5"/>
      <c r="M54" s="5"/>
      <c r="N54" s="5"/>
      <c r="O54" s="5"/>
      <c r="P54" s="5"/>
      <c r="Q54" s="5"/>
      <c r="R54" s="5"/>
      <c r="S54" s="5"/>
      <c r="T54" s="5"/>
      <c r="U54" s="5"/>
      <c r="V54" s="5"/>
      <c r="W54" s="5"/>
      <c r="X54" s="5"/>
      <c r="Y54" s="5"/>
      <c r="Z54" s="5"/>
    </row>
    <row r="55">
      <c r="A55" s="43" t="s">
        <v>7523</v>
      </c>
      <c r="B55" s="976">
        <v>44211.0</v>
      </c>
      <c r="C55" s="43" t="s">
        <v>12828</v>
      </c>
      <c r="D55" s="5"/>
      <c r="E55" s="5"/>
      <c r="F55" s="5"/>
      <c r="G55" s="5"/>
      <c r="H55" s="5"/>
      <c r="I55" s="5"/>
      <c r="J55" s="5"/>
      <c r="K55" s="5"/>
      <c r="L55" s="5"/>
      <c r="M55" s="5"/>
      <c r="N55" s="5"/>
      <c r="O55" s="5"/>
      <c r="P55" s="5"/>
      <c r="Q55" s="5"/>
      <c r="R55" s="5"/>
      <c r="S55" s="5"/>
      <c r="T55" s="5"/>
      <c r="U55" s="5"/>
      <c r="V55" s="5"/>
      <c r="W55" s="5"/>
      <c r="X55" s="5"/>
      <c r="Y55" s="5"/>
      <c r="Z55" s="5"/>
    </row>
    <row r="56">
      <c r="A56" s="43" t="s">
        <v>12829</v>
      </c>
      <c r="B56" s="5"/>
      <c r="C56" s="43" t="s">
        <v>12830</v>
      </c>
      <c r="D56" s="43" t="s">
        <v>12831</v>
      </c>
      <c r="E56" s="5"/>
      <c r="F56" s="5"/>
      <c r="G56" s="5"/>
      <c r="H56" s="5"/>
      <c r="I56" s="5"/>
      <c r="J56" s="5"/>
      <c r="K56" s="5"/>
      <c r="L56" s="5"/>
      <c r="M56" s="5"/>
      <c r="N56" s="5"/>
      <c r="O56" s="5"/>
      <c r="P56" s="5"/>
      <c r="Q56" s="5"/>
      <c r="R56" s="5"/>
      <c r="S56" s="5"/>
      <c r="T56" s="5"/>
      <c r="U56" s="5"/>
      <c r="V56" s="5"/>
      <c r="W56" s="5"/>
      <c r="X56" s="5"/>
      <c r="Y56" s="5"/>
      <c r="Z56" s="5"/>
    </row>
    <row r="57">
      <c r="A57" s="43" t="s">
        <v>7644</v>
      </c>
      <c r="B57" s="5"/>
      <c r="C57" s="43" t="s">
        <v>12832</v>
      </c>
      <c r="D57" s="5"/>
      <c r="E57" s="5"/>
      <c r="F57" s="5"/>
      <c r="G57" s="5"/>
      <c r="H57" s="5"/>
      <c r="I57" s="5"/>
      <c r="J57" s="5"/>
      <c r="K57" s="5"/>
      <c r="L57" s="5"/>
      <c r="M57" s="5"/>
      <c r="N57" s="5"/>
      <c r="O57" s="5"/>
      <c r="P57" s="5"/>
      <c r="Q57" s="5"/>
      <c r="R57" s="5"/>
      <c r="S57" s="5"/>
      <c r="T57" s="5"/>
      <c r="U57" s="5"/>
      <c r="V57" s="5"/>
      <c r="W57" s="5"/>
      <c r="X57" s="5"/>
      <c r="Y57" s="5"/>
      <c r="Z57" s="5"/>
    </row>
    <row r="58">
      <c r="A58" s="43" t="s">
        <v>7705</v>
      </c>
      <c r="B58" s="43" t="s">
        <v>12760</v>
      </c>
      <c r="C58" s="43" t="s">
        <v>12833</v>
      </c>
      <c r="D58" s="5"/>
      <c r="E58" s="5"/>
      <c r="F58" s="5"/>
      <c r="G58" s="5"/>
      <c r="H58" s="5"/>
      <c r="I58" s="5"/>
      <c r="J58" s="5"/>
      <c r="K58" s="5"/>
      <c r="L58" s="5"/>
      <c r="M58" s="5"/>
      <c r="N58" s="5"/>
      <c r="O58" s="5"/>
      <c r="P58" s="5"/>
      <c r="Q58" s="5"/>
      <c r="R58" s="5"/>
      <c r="S58" s="5"/>
      <c r="T58" s="5"/>
      <c r="U58" s="5"/>
      <c r="V58" s="5"/>
      <c r="W58" s="5"/>
      <c r="X58" s="5"/>
      <c r="Y58" s="5"/>
      <c r="Z58" s="5"/>
    </row>
    <row r="59">
      <c r="A59" s="43" t="s">
        <v>7440</v>
      </c>
      <c r="B59" s="5"/>
      <c r="C59" s="43" t="s">
        <v>12834</v>
      </c>
      <c r="D59" s="5"/>
      <c r="E59" s="5"/>
      <c r="F59" s="5"/>
      <c r="G59" s="5"/>
      <c r="H59" s="5"/>
      <c r="I59" s="5"/>
      <c r="J59" s="5"/>
      <c r="K59" s="5"/>
      <c r="L59" s="5"/>
      <c r="M59" s="5"/>
      <c r="N59" s="5"/>
      <c r="O59" s="5"/>
      <c r="P59" s="5"/>
      <c r="Q59" s="5"/>
      <c r="R59" s="5"/>
      <c r="S59" s="5"/>
      <c r="T59" s="5"/>
      <c r="U59" s="5"/>
      <c r="V59" s="5"/>
      <c r="W59" s="5"/>
      <c r="X59" s="5"/>
      <c r="Y59" s="5"/>
      <c r="Z59" s="5"/>
    </row>
    <row r="60">
      <c r="A60" s="43" t="s">
        <v>8221</v>
      </c>
      <c r="B60" s="43" t="s">
        <v>12750</v>
      </c>
      <c r="C60" s="43" t="s">
        <v>12835</v>
      </c>
      <c r="D60" s="5"/>
      <c r="E60" s="5"/>
      <c r="F60" s="5"/>
      <c r="G60" s="5"/>
      <c r="H60" s="5"/>
      <c r="I60" s="5"/>
      <c r="J60" s="5"/>
      <c r="K60" s="5"/>
      <c r="L60" s="5"/>
      <c r="M60" s="5"/>
      <c r="N60" s="5"/>
      <c r="O60" s="5"/>
      <c r="P60" s="5"/>
      <c r="Q60" s="5"/>
      <c r="R60" s="5"/>
      <c r="S60" s="5"/>
      <c r="T60" s="5"/>
      <c r="U60" s="5"/>
      <c r="V60" s="5"/>
      <c r="W60" s="5"/>
      <c r="X60" s="5"/>
      <c r="Y60" s="5"/>
      <c r="Z60" s="5"/>
    </row>
    <row r="61">
      <c r="A61" s="43" t="s">
        <v>8221</v>
      </c>
      <c r="B61" s="43" t="s">
        <v>12821</v>
      </c>
      <c r="C61" s="43" t="s">
        <v>12836</v>
      </c>
      <c r="D61" s="5"/>
      <c r="E61" s="5"/>
      <c r="F61" s="5"/>
      <c r="G61" s="5"/>
      <c r="H61" s="5"/>
      <c r="I61" s="5"/>
      <c r="J61" s="5"/>
      <c r="K61" s="5"/>
      <c r="L61" s="5"/>
      <c r="M61" s="5"/>
      <c r="N61" s="5"/>
      <c r="O61" s="5"/>
      <c r="P61" s="5"/>
      <c r="Q61" s="5"/>
      <c r="R61" s="5"/>
      <c r="S61" s="5"/>
      <c r="T61" s="5"/>
      <c r="U61" s="5"/>
      <c r="V61" s="5"/>
      <c r="W61" s="5"/>
      <c r="X61" s="5"/>
      <c r="Y61" s="5"/>
      <c r="Z61" s="5"/>
    </row>
    <row r="62">
      <c r="A62" s="43" t="s">
        <v>8229</v>
      </c>
      <c r="B62" s="5"/>
      <c r="C62" s="43" t="s">
        <v>12837</v>
      </c>
      <c r="D62" s="5"/>
      <c r="E62" s="5"/>
      <c r="F62" s="5"/>
      <c r="G62" s="5"/>
      <c r="H62" s="5"/>
      <c r="I62" s="5"/>
      <c r="J62" s="5"/>
      <c r="K62" s="5"/>
      <c r="L62" s="5"/>
      <c r="M62" s="5"/>
      <c r="N62" s="5"/>
      <c r="O62" s="5"/>
      <c r="P62" s="5"/>
      <c r="Q62" s="5"/>
      <c r="R62" s="5"/>
      <c r="S62" s="5"/>
      <c r="T62" s="5"/>
      <c r="U62" s="5"/>
      <c r="V62" s="5"/>
      <c r="W62" s="5"/>
      <c r="X62" s="5"/>
      <c r="Y62" s="5"/>
      <c r="Z62" s="5"/>
    </row>
    <row r="63">
      <c r="A63" s="43" t="s">
        <v>9041</v>
      </c>
      <c r="B63" s="5"/>
      <c r="C63" s="43" t="s">
        <v>12838</v>
      </c>
      <c r="D63" s="5"/>
      <c r="E63" s="5"/>
      <c r="F63" s="5"/>
      <c r="G63" s="5"/>
      <c r="H63" s="5"/>
      <c r="I63" s="5"/>
      <c r="J63" s="5"/>
      <c r="K63" s="5"/>
      <c r="L63" s="5"/>
      <c r="M63" s="5"/>
      <c r="N63" s="5"/>
      <c r="O63" s="5"/>
      <c r="P63" s="5"/>
      <c r="Q63" s="5"/>
      <c r="R63" s="5"/>
      <c r="S63" s="5"/>
      <c r="T63" s="5"/>
      <c r="U63" s="5"/>
      <c r="V63" s="5"/>
      <c r="W63" s="5"/>
      <c r="X63" s="5"/>
      <c r="Y63" s="5"/>
      <c r="Z63" s="5"/>
    </row>
    <row r="64">
      <c r="A64" s="43" t="s">
        <v>9041</v>
      </c>
      <c r="B64" s="976">
        <v>44209.0</v>
      </c>
      <c r="C64" s="43" t="s">
        <v>12839</v>
      </c>
      <c r="D64" s="5"/>
      <c r="E64" s="5"/>
      <c r="F64" s="5"/>
      <c r="G64" s="5"/>
      <c r="H64" s="5"/>
      <c r="I64" s="5"/>
      <c r="J64" s="5"/>
      <c r="K64" s="5"/>
      <c r="L64" s="5"/>
      <c r="M64" s="5"/>
      <c r="N64" s="5"/>
      <c r="O64" s="5"/>
      <c r="P64" s="5"/>
      <c r="Q64" s="5"/>
      <c r="R64" s="5"/>
      <c r="S64" s="5"/>
      <c r="T64" s="5"/>
      <c r="U64" s="5"/>
      <c r="V64" s="5"/>
      <c r="W64" s="5"/>
      <c r="X64" s="5"/>
      <c r="Y64" s="5"/>
      <c r="Z64" s="5"/>
    </row>
    <row r="65">
      <c r="A65" s="43" t="s">
        <v>9041</v>
      </c>
      <c r="B65" s="5"/>
      <c r="C65" s="43" t="s">
        <v>12840</v>
      </c>
      <c r="D65" s="5"/>
      <c r="E65" s="5"/>
      <c r="F65" s="5"/>
      <c r="G65" s="5"/>
      <c r="H65" s="5"/>
      <c r="I65" s="5"/>
      <c r="J65" s="5"/>
      <c r="K65" s="5"/>
      <c r="L65" s="5"/>
      <c r="M65" s="5"/>
      <c r="N65" s="5"/>
      <c r="O65" s="5"/>
      <c r="P65" s="5"/>
      <c r="Q65" s="5"/>
      <c r="R65" s="5"/>
      <c r="S65" s="5"/>
      <c r="T65" s="5"/>
      <c r="U65" s="5"/>
      <c r="V65" s="5"/>
      <c r="W65" s="5"/>
      <c r="X65" s="5"/>
      <c r="Y65" s="5"/>
      <c r="Z65" s="5"/>
    </row>
    <row r="66">
      <c r="A66" s="43" t="s">
        <v>7596</v>
      </c>
      <c r="B66" s="43" t="s">
        <v>12841</v>
      </c>
      <c r="C66" s="43" t="s">
        <v>12842</v>
      </c>
      <c r="D66" s="5"/>
      <c r="E66" s="5"/>
      <c r="F66" s="5"/>
      <c r="G66" s="5"/>
      <c r="H66" s="5"/>
      <c r="I66" s="5"/>
      <c r="J66" s="5"/>
      <c r="K66" s="5"/>
      <c r="L66" s="5"/>
      <c r="M66" s="5"/>
      <c r="N66" s="5"/>
      <c r="O66" s="5"/>
      <c r="P66" s="5"/>
      <c r="Q66" s="5"/>
      <c r="R66" s="5"/>
      <c r="S66" s="5"/>
      <c r="T66" s="5"/>
      <c r="U66" s="5"/>
      <c r="V66" s="5"/>
      <c r="W66" s="5"/>
      <c r="X66" s="5"/>
      <c r="Y66" s="5"/>
      <c r="Z66" s="5"/>
    </row>
    <row r="67">
      <c r="A67" s="43" t="s">
        <v>12843</v>
      </c>
      <c r="B67" s="5"/>
      <c r="C67" s="99" t="s">
        <v>12844</v>
      </c>
      <c r="D67" s="5"/>
      <c r="E67" s="5"/>
      <c r="F67" s="5"/>
      <c r="G67" s="5"/>
      <c r="H67" s="5"/>
      <c r="I67" s="5"/>
      <c r="J67" s="5"/>
      <c r="K67" s="5"/>
      <c r="L67" s="5"/>
      <c r="M67" s="5"/>
      <c r="N67" s="5"/>
      <c r="O67" s="5"/>
      <c r="P67" s="5"/>
      <c r="Q67" s="5"/>
      <c r="R67" s="5"/>
      <c r="S67" s="5"/>
      <c r="T67" s="5"/>
      <c r="U67" s="5"/>
      <c r="V67" s="5"/>
      <c r="W67" s="5"/>
      <c r="X67" s="5"/>
      <c r="Y67" s="5"/>
      <c r="Z67" s="5"/>
    </row>
    <row r="68">
      <c r="A68" s="43" t="s">
        <v>7544</v>
      </c>
      <c r="B68" s="43" t="s">
        <v>12753</v>
      </c>
      <c r="C68" s="481" t="s">
        <v>12845</v>
      </c>
      <c r="D68" s="5"/>
      <c r="E68" s="5"/>
      <c r="F68" s="5"/>
      <c r="G68" s="5"/>
      <c r="H68" s="5"/>
      <c r="I68" s="5"/>
      <c r="J68" s="5"/>
      <c r="K68" s="5"/>
      <c r="L68" s="5"/>
      <c r="M68" s="5"/>
      <c r="N68" s="5"/>
      <c r="O68" s="5"/>
      <c r="P68" s="5"/>
      <c r="Q68" s="5"/>
      <c r="R68" s="5"/>
      <c r="S68" s="5"/>
      <c r="T68" s="5"/>
      <c r="U68" s="5"/>
      <c r="V68" s="5"/>
      <c r="W68" s="5"/>
      <c r="X68" s="5"/>
      <c r="Y68" s="5"/>
      <c r="Z68" s="5"/>
    </row>
    <row r="69">
      <c r="A69" s="43" t="s">
        <v>12846</v>
      </c>
      <c r="B69" s="5"/>
      <c r="C69" s="43" t="s">
        <v>12847</v>
      </c>
      <c r="D69" s="5"/>
      <c r="E69" s="5"/>
      <c r="F69" s="5"/>
      <c r="G69" s="5"/>
      <c r="H69" s="5"/>
      <c r="I69" s="5"/>
      <c r="J69" s="5"/>
      <c r="K69" s="5"/>
      <c r="L69" s="5"/>
      <c r="M69" s="5"/>
      <c r="N69" s="5"/>
      <c r="O69" s="5"/>
      <c r="P69" s="5"/>
      <c r="Q69" s="5"/>
      <c r="R69" s="5"/>
      <c r="S69" s="5"/>
      <c r="T69" s="5"/>
      <c r="U69" s="5"/>
      <c r="V69" s="5"/>
      <c r="W69" s="5"/>
      <c r="X69" s="5"/>
      <c r="Y69" s="5"/>
      <c r="Z69" s="5"/>
    </row>
    <row r="70">
      <c r="A70" s="43" t="s">
        <v>12848</v>
      </c>
      <c r="B70" s="43" t="s">
        <v>12748</v>
      </c>
      <c r="C70" s="43" t="s">
        <v>12849</v>
      </c>
      <c r="D70" s="5"/>
      <c r="E70" s="5"/>
      <c r="F70" s="5"/>
      <c r="G70" s="5"/>
      <c r="H70" s="5"/>
      <c r="I70" s="5"/>
      <c r="J70" s="5"/>
      <c r="K70" s="5"/>
      <c r="L70" s="5"/>
      <c r="M70" s="5"/>
      <c r="N70" s="5"/>
      <c r="O70" s="5"/>
      <c r="P70" s="5"/>
      <c r="Q70" s="5"/>
      <c r="R70" s="5"/>
      <c r="S70" s="5"/>
      <c r="T70" s="5"/>
      <c r="U70" s="5"/>
      <c r="V70" s="5"/>
      <c r="W70" s="5"/>
      <c r="X70" s="5"/>
      <c r="Y70" s="5"/>
      <c r="Z70" s="5"/>
    </row>
    <row r="71">
      <c r="A71" s="43" t="s">
        <v>12848</v>
      </c>
      <c r="B71" s="43" t="s">
        <v>12742</v>
      </c>
      <c r="C71" s="43" t="s">
        <v>12850</v>
      </c>
      <c r="D71" s="5"/>
      <c r="E71" s="5"/>
      <c r="F71" s="5"/>
      <c r="G71" s="5"/>
      <c r="H71" s="5"/>
      <c r="I71" s="5"/>
      <c r="J71" s="5"/>
      <c r="K71" s="5"/>
      <c r="L71" s="5"/>
      <c r="M71" s="5"/>
      <c r="N71" s="5"/>
      <c r="O71" s="5"/>
      <c r="P71" s="5"/>
      <c r="Q71" s="5"/>
      <c r="R71" s="5"/>
      <c r="S71" s="5"/>
      <c r="T71" s="5"/>
      <c r="U71" s="5"/>
      <c r="V71" s="5"/>
      <c r="W71" s="5"/>
      <c r="X71" s="5"/>
      <c r="Y71" s="5"/>
      <c r="Z71" s="5"/>
    </row>
    <row r="72">
      <c r="A72" s="43"/>
      <c r="B72" s="43"/>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hyperlinks>
    <hyperlink r:id="rId1" ref="D53"/>
    <hyperlink r:id="rId2" ref="E53"/>
  </hyperlinks>
  <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3.14"/>
    <col customWidth="1" min="2" max="2" width="25.29"/>
    <col customWidth="1" min="3" max="3" width="20.43"/>
    <col customWidth="1" min="4" max="4" width="12.29"/>
    <col customWidth="1" min="5" max="5" width="34.0"/>
    <col customWidth="1" min="6" max="6" width="25.57"/>
    <col customWidth="1" min="7" max="7" width="15.57"/>
    <col customWidth="1" min="8" max="8" width="31.71"/>
    <col customWidth="1" min="9" max="10" width="50.14"/>
    <col customWidth="1" min="12" max="12" width="32.0"/>
    <col customWidth="1" min="13" max="13" width="28.71"/>
  </cols>
  <sheetData>
    <row r="1">
      <c r="A1" s="1377" t="s">
        <v>12851</v>
      </c>
      <c r="B1" s="1378" t="s">
        <v>12852</v>
      </c>
      <c r="C1" s="1378" t="s">
        <v>12853</v>
      </c>
      <c r="D1" s="1379" t="s">
        <v>12854</v>
      </c>
      <c r="E1" s="1378" t="s">
        <v>12852</v>
      </c>
      <c r="F1" s="1378" t="s">
        <v>12853</v>
      </c>
      <c r="G1" s="1380" t="s">
        <v>12855</v>
      </c>
      <c r="H1" s="1378" t="s">
        <v>12852</v>
      </c>
      <c r="I1" s="1378" t="s">
        <v>12853</v>
      </c>
      <c r="J1" s="1381" t="s">
        <v>12856</v>
      </c>
      <c r="K1" s="1381" t="s">
        <v>12857</v>
      </c>
      <c r="L1" s="1378" t="s">
        <v>12852</v>
      </c>
      <c r="M1" s="1378" t="s">
        <v>12853</v>
      </c>
      <c r="N1" s="5"/>
      <c r="O1" s="5"/>
      <c r="P1" s="5"/>
      <c r="Q1" s="5"/>
      <c r="R1" s="5"/>
      <c r="S1" s="5"/>
      <c r="T1" s="5"/>
      <c r="U1" s="5"/>
      <c r="V1" s="5"/>
      <c r="W1" s="5"/>
      <c r="X1" s="5"/>
      <c r="Y1" s="5"/>
      <c r="Z1" s="5"/>
      <c r="AA1" s="5"/>
      <c r="AB1" s="5"/>
      <c r="AC1" s="5"/>
      <c r="AD1" s="5"/>
      <c r="AE1" s="5"/>
      <c r="AF1" s="5"/>
      <c r="AG1" s="5"/>
    </row>
    <row r="2">
      <c r="A2" s="1382" t="s">
        <v>1878</v>
      </c>
      <c r="B2" s="1383" t="s">
        <v>12858</v>
      </c>
      <c r="C2" s="1384"/>
      <c r="D2" s="1382" t="s">
        <v>7820</v>
      </c>
      <c r="E2" s="1383" t="s">
        <v>12859</v>
      </c>
      <c r="F2" s="1384"/>
      <c r="G2" s="1382" t="s">
        <v>7924</v>
      </c>
      <c r="H2" s="1385" t="s">
        <v>12860</v>
      </c>
      <c r="I2" s="1384"/>
      <c r="J2" s="1382" t="s">
        <v>8099</v>
      </c>
      <c r="K2" s="1383" t="s">
        <v>1871</v>
      </c>
      <c r="L2" s="1383" t="s">
        <v>12861</v>
      </c>
      <c r="M2" s="1383"/>
      <c r="N2" s="1386"/>
      <c r="O2" s="1387"/>
      <c r="P2" s="1388"/>
      <c r="Q2" s="1388"/>
      <c r="R2" s="1388"/>
      <c r="S2" s="1388"/>
      <c r="T2" s="1388"/>
      <c r="U2" s="1388"/>
      <c r="V2" s="1388"/>
      <c r="W2" s="1388"/>
      <c r="X2" s="1388"/>
      <c r="Y2" s="1388"/>
      <c r="Z2" s="1388"/>
      <c r="AA2" s="1388"/>
      <c r="AB2" s="1388"/>
      <c r="AC2" s="1388"/>
      <c r="AD2" s="1388"/>
      <c r="AE2" s="1388"/>
      <c r="AF2" s="1388"/>
      <c r="AG2" s="5"/>
    </row>
    <row r="3" ht="89.25" customHeight="1">
      <c r="A3" s="1382" t="s">
        <v>8294</v>
      </c>
      <c r="B3" s="1389"/>
      <c r="C3" s="1384"/>
      <c r="D3" s="1382" t="s">
        <v>7540</v>
      </c>
      <c r="E3" s="1383" t="s">
        <v>12862</v>
      </c>
      <c r="F3" s="1384"/>
      <c r="G3" s="1382" t="s">
        <v>9247</v>
      </c>
      <c r="H3" s="1383" t="s">
        <v>12863</v>
      </c>
      <c r="I3" s="1384"/>
      <c r="J3" s="1382" t="s">
        <v>8026</v>
      </c>
      <c r="K3" s="1383" t="s">
        <v>12864</v>
      </c>
      <c r="L3" s="1383" t="s">
        <v>12865</v>
      </c>
      <c r="M3" s="1383" t="s">
        <v>12866</v>
      </c>
      <c r="N3" s="857"/>
      <c r="O3" s="857"/>
      <c r="P3" s="857"/>
      <c r="Q3" s="857"/>
      <c r="R3" s="857"/>
      <c r="S3" s="857"/>
      <c r="T3" s="857"/>
      <c r="U3" s="857"/>
      <c r="V3" s="857"/>
      <c r="W3" s="857"/>
      <c r="X3" s="857"/>
      <c r="Y3" s="857"/>
      <c r="Z3" s="857"/>
      <c r="AA3" s="857"/>
      <c r="AB3" s="857"/>
      <c r="AC3" s="857"/>
      <c r="AD3" s="857"/>
      <c r="AE3" s="857"/>
      <c r="AF3" s="857"/>
      <c r="AG3" s="857"/>
    </row>
    <row r="4">
      <c r="A4" s="1382" t="s">
        <v>8264</v>
      </c>
      <c r="B4" s="1383" t="s">
        <v>12867</v>
      </c>
      <c r="C4" s="1389"/>
      <c r="D4" s="1382" t="s">
        <v>7920</v>
      </c>
      <c r="E4" s="1389"/>
      <c r="F4" s="1389"/>
      <c r="G4" s="1382" t="s">
        <v>10238</v>
      </c>
      <c r="H4" s="1383" t="s">
        <v>12868</v>
      </c>
      <c r="I4" s="1389"/>
      <c r="J4" s="1382" t="s">
        <v>10288</v>
      </c>
      <c r="K4" s="1383" t="s">
        <v>1871</v>
      </c>
      <c r="L4" s="1389"/>
      <c r="M4" s="1386"/>
      <c r="N4" s="1386"/>
      <c r="O4" s="1387"/>
      <c r="P4" s="1388"/>
      <c r="Q4" s="1388"/>
      <c r="R4" s="1388"/>
      <c r="S4" s="1388"/>
      <c r="T4" s="1388"/>
      <c r="U4" s="1388"/>
      <c r="V4" s="1388"/>
      <c r="W4" s="1388"/>
      <c r="X4" s="1388"/>
      <c r="Y4" s="1388"/>
      <c r="Z4" s="1388"/>
      <c r="AA4" s="1388"/>
      <c r="AB4" s="1388"/>
      <c r="AC4" s="1388"/>
      <c r="AD4" s="1388"/>
      <c r="AE4" s="1388"/>
      <c r="AF4" s="1388"/>
      <c r="AG4" s="1388"/>
    </row>
    <row r="5">
      <c r="A5" s="1382" t="s">
        <v>7694</v>
      </c>
      <c r="B5" s="1383" t="s">
        <v>12869</v>
      </c>
      <c r="C5" s="1384"/>
      <c r="D5" s="1382" t="s">
        <v>7511</v>
      </c>
      <c r="E5" s="1389"/>
      <c r="F5" s="1384"/>
      <c r="G5" s="1382" t="s">
        <v>7617</v>
      </c>
      <c r="H5" s="1383" t="s">
        <v>12870</v>
      </c>
      <c r="I5" s="43" t="s">
        <v>12871</v>
      </c>
      <c r="J5" s="1382" t="s">
        <v>7596</v>
      </c>
      <c r="K5" s="1389"/>
      <c r="L5" s="1384"/>
      <c r="M5" s="1383"/>
      <c r="N5" s="1386"/>
      <c r="O5" s="1387"/>
      <c r="P5" s="1388"/>
      <c r="Q5" s="1388"/>
      <c r="R5" s="1388"/>
      <c r="S5" s="1388"/>
      <c r="T5" s="1388"/>
      <c r="U5" s="1388"/>
      <c r="V5" s="1388"/>
      <c r="W5" s="1388"/>
      <c r="X5" s="1388"/>
      <c r="Y5" s="1388"/>
      <c r="Z5" s="1388"/>
      <c r="AA5" s="1388"/>
      <c r="AB5" s="1388"/>
      <c r="AC5" s="1388"/>
      <c r="AD5" s="1388"/>
      <c r="AE5" s="1388"/>
      <c r="AF5" s="1388"/>
      <c r="AG5" s="1388"/>
    </row>
    <row r="6">
      <c r="A6" s="1382" t="s">
        <v>7471</v>
      </c>
      <c r="B6" s="1383" t="s">
        <v>12872</v>
      </c>
      <c r="C6" s="1389"/>
      <c r="D6" s="1382" t="s">
        <v>7390</v>
      </c>
      <c r="E6" s="1382" t="s">
        <v>7390</v>
      </c>
      <c r="F6" s="1389"/>
      <c r="G6" s="1382" t="s">
        <v>7440</v>
      </c>
      <c r="H6" s="1383" t="s">
        <v>12873</v>
      </c>
      <c r="I6" s="50" t="s">
        <v>12874</v>
      </c>
      <c r="J6" s="1382" t="s">
        <v>7651</v>
      </c>
      <c r="K6" s="1386"/>
      <c r="L6" s="1383" t="s">
        <v>12875</v>
      </c>
      <c r="M6" s="1383" t="s">
        <v>3149</v>
      </c>
      <c r="N6" s="1386"/>
      <c r="O6" s="1387"/>
      <c r="P6" s="1388"/>
      <c r="Q6" s="1388"/>
      <c r="R6" s="1388"/>
      <c r="S6" s="1388"/>
      <c r="T6" s="1388"/>
      <c r="U6" s="1388"/>
      <c r="V6" s="1388"/>
      <c r="W6" s="1388"/>
      <c r="X6" s="1388"/>
      <c r="Y6" s="1388"/>
      <c r="Z6" s="1388"/>
      <c r="AA6" s="1388"/>
      <c r="AB6" s="1388"/>
      <c r="AC6" s="1388"/>
      <c r="AD6" s="1388"/>
      <c r="AE6" s="1388"/>
      <c r="AF6" s="1388"/>
      <c r="AG6" s="1388"/>
    </row>
    <row r="7">
      <c r="A7" s="1382" t="s">
        <v>7445</v>
      </c>
      <c r="B7" s="1383" t="s">
        <v>12876</v>
      </c>
      <c r="C7" s="1383" t="s">
        <v>12877</v>
      </c>
      <c r="D7" s="1382" t="s">
        <v>7739</v>
      </c>
      <c r="E7" s="1389"/>
      <c r="F7" s="1383"/>
      <c r="G7" s="1382" t="s">
        <v>9095</v>
      </c>
      <c r="H7" s="1383" t="s">
        <v>12878</v>
      </c>
      <c r="I7" s="50" t="s">
        <v>12879</v>
      </c>
      <c r="J7" s="1382" t="s">
        <v>7532</v>
      </c>
      <c r="K7" s="1383" t="s">
        <v>12880</v>
      </c>
      <c r="L7" s="1383" t="s">
        <v>12881</v>
      </c>
      <c r="M7" s="1383" t="s">
        <v>12882</v>
      </c>
      <c r="N7" s="1386"/>
      <c r="O7" s="1387"/>
      <c r="P7" s="1388"/>
      <c r="Q7" s="1388"/>
      <c r="R7" s="1388"/>
      <c r="S7" s="1388"/>
      <c r="T7" s="1388"/>
      <c r="U7" s="1388"/>
      <c r="V7" s="1388"/>
      <c r="W7" s="1388"/>
      <c r="X7" s="1388"/>
      <c r="Y7" s="1388"/>
      <c r="Z7" s="1388"/>
      <c r="AA7" s="1388"/>
      <c r="AB7" s="1388"/>
      <c r="AC7" s="1388"/>
      <c r="AD7" s="1388"/>
      <c r="AE7" s="1388"/>
      <c r="AF7" s="1388"/>
      <c r="AG7" s="1388"/>
    </row>
    <row r="8">
      <c r="A8" s="1382" t="s">
        <v>8704</v>
      </c>
      <c r="B8" s="1383" t="s">
        <v>12883</v>
      </c>
      <c r="C8" s="1386"/>
      <c r="D8" s="1382" t="s">
        <v>7501</v>
      </c>
      <c r="E8" s="1389"/>
      <c r="F8" s="1386"/>
      <c r="G8" s="1382" t="s">
        <v>9323</v>
      </c>
      <c r="H8" s="1383" t="s">
        <v>12884</v>
      </c>
      <c r="I8" s="50" t="s">
        <v>12885</v>
      </c>
      <c r="J8" s="1382" t="s">
        <v>7966</v>
      </c>
      <c r="K8" s="1383" t="s">
        <v>2249</v>
      </c>
      <c r="L8" s="1389"/>
      <c r="M8" s="1390"/>
      <c r="N8" s="1386"/>
      <c r="O8" s="1387"/>
      <c r="P8" s="1388"/>
      <c r="Q8" s="1388"/>
      <c r="R8" s="1388"/>
      <c r="S8" s="1388"/>
      <c r="T8" s="1388"/>
      <c r="U8" s="1388"/>
      <c r="V8" s="1388"/>
      <c r="W8" s="1388"/>
      <c r="X8" s="1388"/>
      <c r="Y8" s="1388"/>
      <c r="Z8" s="1388"/>
      <c r="AA8" s="1388"/>
      <c r="AB8" s="1388"/>
      <c r="AC8" s="1388"/>
      <c r="AD8" s="1388"/>
      <c r="AE8" s="1388"/>
      <c r="AF8" s="1388"/>
      <c r="AG8" s="1388"/>
    </row>
    <row r="9">
      <c r="A9" s="1382" t="s">
        <v>9146</v>
      </c>
      <c r="B9" s="1383" t="s">
        <v>12886</v>
      </c>
      <c r="C9" s="1386"/>
      <c r="D9" s="1382" t="s">
        <v>7767</v>
      </c>
      <c r="E9" s="1383" t="s">
        <v>12887</v>
      </c>
      <c r="F9" s="1383" t="s">
        <v>12888</v>
      </c>
      <c r="G9" s="1382" t="s">
        <v>12889</v>
      </c>
      <c r="H9" s="1389"/>
      <c r="I9" s="1386"/>
      <c r="J9" s="1382" t="s">
        <v>7424</v>
      </c>
      <c r="K9" s="1383" t="s">
        <v>2249</v>
      </c>
      <c r="L9" s="1389"/>
      <c r="M9" s="1386"/>
      <c r="N9" s="1386"/>
      <c r="O9" s="1387"/>
      <c r="P9" s="1388"/>
      <c r="Q9" s="1388"/>
      <c r="R9" s="1388"/>
      <c r="S9" s="1388"/>
      <c r="T9" s="1388"/>
      <c r="U9" s="1388"/>
      <c r="V9" s="1388"/>
      <c r="W9" s="1388"/>
      <c r="X9" s="1388"/>
      <c r="Y9" s="1388"/>
      <c r="Z9" s="1388"/>
      <c r="AA9" s="1388"/>
      <c r="AB9" s="1388"/>
      <c r="AC9" s="1388"/>
      <c r="AD9" s="1388"/>
      <c r="AE9" s="1388"/>
      <c r="AF9" s="1388"/>
      <c r="AG9" s="1388"/>
    </row>
    <row r="10">
      <c r="A10" s="1382" t="s">
        <v>7807</v>
      </c>
      <c r="B10" s="1389"/>
      <c r="C10" s="1386"/>
      <c r="D10" s="1382" t="s">
        <v>7523</v>
      </c>
      <c r="E10" s="1389"/>
      <c r="F10" s="1386"/>
      <c r="G10" s="1391"/>
      <c r="H10" s="1386"/>
      <c r="I10" s="1386"/>
      <c r="J10" s="1382" t="s">
        <v>12890</v>
      </c>
      <c r="K10" s="1383" t="s">
        <v>2249</v>
      </c>
      <c r="L10" s="1389"/>
      <c r="M10" s="1383" t="s">
        <v>3149</v>
      </c>
      <c r="N10" s="1386"/>
      <c r="O10" s="1387"/>
      <c r="P10" s="1388"/>
      <c r="Q10" s="1388"/>
      <c r="R10" s="1388"/>
      <c r="S10" s="1388"/>
      <c r="T10" s="1388"/>
      <c r="U10" s="1388"/>
      <c r="V10" s="1388"/>
      <c r="W10" s="1388"/>
      <c r="X10" s="1388"/>
      <c r="Y10" s="1388"/>
      <c r="Z10" s="1388"/>
      <c r="AA10" s="1388"/>
      <c r="AB10" s="1388"/>
      <c r="AC10" s="1388"/>
      <c r="AD10" s="1388"/>
      <c r="AE10" s="1388"/>
      <c r="AF10" s="1388"/>
      <c r="AG10" s="1388"/>
    </row>
    <row r="11">
      <c r="A11" s="1382" t="s">
        <v>7982</v>
      </c>
      <c r="B11" s="1383" t="s">
        <v>12891</v>
      </c>
      <c r="C11" s="1386"/>
      <c r="D11" s="1382" t="s">
        <v>9368</v>
      </c>
      <c r="E11" s="1389"/>
      <c r="F11" s="1386"/>
      <c r="G11" s="1391"/>
      <c r="H11" s="1386"/>
      <c r="I11" s="1386"/>
      <c r="J11" s="1382" t="s">
        <v>7576</v>
      </c>
      <c r="K11" s="1383" t="s">
        <v>2249</v>
      </c>
      <c r="L11" s="1389"/>
      <c r="M11" s="1390"/>
      <c r="N11" s="1386"/>
      <c r="O11" s="1387"/>
      <c r="P11" s="1388"/>
      <c r="Q11" s="1388"/>
      <c r="R11" s="1388"/>
      <c r="S11" s="1388"/>
      <c r="T11" s="1388"/>
      <c r="U11" s="1388"/>
      <c r="V11" s="1388"/>
      <c r="W11" s="1388"/>
      <c r="X11" s="1388"/>
      <c r="Y11" s="1388"/>
      <c r="Z11" s="1388"/>
      <c r="AA11" s="1388"/>
      <c r="AB11" s="1388"/>
      <c r="AC11" s="1388"/>
      <c r="AD11" s="1388"/>
      <c r="AE11" s="1388"/>
      <c r="AF11" s="1388"/>
      <c r="AG11" s="1388"/>
    </row>
    <row r="12">
      <c r="A12" s="1382" t="s">
        <v>8059</v>
      </c>
      <c r="B12" s="1383" t="s">
        <v>12892</v>
      </c>
      <c r="C12" s="1386"/>
      <c r="D12" s="1382" t="s">
        <v>8221</v>
      </c>
      <c r="E12" s="1389"/>
      <c r="F12" s="1386"/>
      <c r="G12" s="1391"/>
      <c r="H12" s="1386"/>
      <c r="I12" s="1386"/>
      <c r="J12" s="1382" t="s">
        <v>7892</v>
      </c>
      <c r="K12" s="1389"/>
      <c r="L12" s="1384"/>
      <c r="M12" s="292" t="s">
        <v>9709</v>
      </c>
      <c r="N12" s="1386"/>
      <c r="O12" s="1387"/>
      <c r="P12" s="1388"/>
      <c r="Q12" s="1388"/>
      <c r="R12" s="1388"/>
      <c r="S12" s="1388"/>
      <c r="T12" s="1388"/>
      <c r="U12" s="1388"/>
      <c r="V12" s="1388"/>
      <c r="W12" s="1388"/>
      <c r="X12" s="1388"/>
      <c r="Y12" s="1388"/>
      <c r="Z12" s="1388"/>
      <c r="AA12" s="1388"/>
      <c r="AB12" s="1388"/>
      <c r="AC12" s="1388"/>
      <c r="AD12" s="1388"/>
      <c r="AE12" s="1388"/>
      <c r="AF12" s="1388"/>
      <c r="AG12" s="1388"/>
    </row>
    <row r="13">
      <c r="A13" s="1382" t="s">
        <v>7624</v>
      </c>
      <c r="B13" s="1389"/>
      <c r="C13" s="1386"/>
      <c r="D13" s="1382" t="s">
        <v>7877</v>
      </c>
      <c r="E13" s="1389"/>
      <c r="F13" s="1386"/>
      <c r="G13" s="1391"/>
      <c r="H13" s="1386"/>
      <c r="I13" s="1386"/>
      <c r="J13" s="1382" t="s">
        <v>8019</v>
      </c>
      <c r="K13" s="1383" t="s">
        <v>2249</v>
      </c>
      <c r="L13" s="1383" t="s">
        <v>12893</v>
      </c>
      <c r="M13" s="1383" t="s">
        <v>12894</v>
      </c>
      <c r="N13" s="1386"/>
      <c r="O13" s="1387"/>
      <c r="P13" s="1388"/>
      <c r="Q13" s="1388"/>
      <c r="R13" s="1388"/>
      <c r="S13" s="1388"/>
      <c r="T13" s="1388"/>
      <c r="U13" s="1388"/>
      <c r="V13" s="1388"/>
      <c r="W13" s="1388"/>
      <c r="X13" s="1388"/>
      <c r="Y13" s="1388"/>
      <c r="Z13" s="1388"/>
      <c r="AA13" s="1388"/>
      <c r="AB13" s="1388"/>
      <c r="AC13" s="1388"/>
      <c r="AD13" s="1388"/>
      <c r="AE13" s="1388"/>
      <c r="AF13" s="1388"/>
      <c r="AG13" s="1388"/>
    </row>
    <row r="14">
      <c r="A14" s="1382" t="s">
        <v>12895</v>
      </c>
      <c r="B14" s="1383" t="s">
        <v>12896</v>
      </c>
      <c r="C14" s="1383"/>
      <c r="D14" s="1392" t="s">
        <v>12897</v>
      </c>
      <c r="E14" s="1393" t="s">
        <v>12898</v>
      </c>
      <c r="F14" s="1383" t="s">
        <v>3149</v>
      </c>
      <c r="G14" s="1391"/>
      <c r="H14" s="1386"/>
      <c r="I14" s="1383"/>
      <c r="J14" s="1382" t="s">
        <v>7612</v>
      </c>
      <c r="K14" s="1383" t="s">
        <v>2249</v>
      </c>
      <c r="L14" s="1383" t="s">
        <v>12899</v>
      </c>
      <c r="M14" s="1383"/>
      <c r="N14" s="1386"/>
      <c r="O14" s="1387"/>
      <c r="P14" s="1388"/>
      <c r="Q14" s="1388"/>
      <c r="R14" s="1388"/>
      <c r="S14" s="1388"/>
      <c r="T14" s="1388"/>
      <c r="U14" s="1388"/>
      <c r="V14" s="1388"/>
      <c r="W14" s="1388"/>
      <c r="X14" s="1388"/>
      <c r="Y14" s="1388"/>
      <c r="Z14" s="1388"/>
      <c r="AA14" s="1388"/>
      <c r="AB14" s="1388"/>
      <c r="AC14" s="1388"/>
      <c r="AD14" s="1388"/>
      <c r="AE14" s="1388"/>
      <c r="AF14" s="1388"/>
      <c r="AG14" s="1388"/>
    </row>
    <row r="15">
      <c r="A15" s="1382"/>
      <c r="B15" s="1390"/>
      <c r="C15" s="1383"/>
      <c r="D15" s="1391"/>
      <c r="E15" s="1386"/>
      <c r="F15" s="1383"/>
      <c r="G15" s="1391"/>
      <c r="H15" s="1386"/>
      <c r="I15" s="1383"/>
      <c r="J15" s="1382" t="s">
        <v>7558</v>
      </c>
      <c r="K15" s="1383" t="s">
        <v>2249</v>
      </c>
      <c r="L15" s="1383" t="s">
        <v>12900</v>
      </c>
      <c r="M15" s="1383"/>
      <c r="N15" s="1386"/>
      <c r="O15" s="1387"/>
      <c r="P15" s="1388"/>
      <c r="Q15" s="1388"/>
      <c r="R15" s="1388"/>
      <c r="S15" s="1388"/>
      <c r="T15" s="1388"/>
      <c r="U15" s="1388"/>
      <c r="V15" s="1388"/>
      <c r="W15" s="1388"/>
      <c r="X15" s="1388"/>
      <c r="Y15" s="1388"/>
      <c r="Z15" s="1388"/>
      <c r="AA15" s="1388"/>
      <c r="AB15" s="1388"/>
      <c r="AC15" s="1388"/>
      <c r="AD15" s="1388"/>
      <c r="AE15" s="1388"/>
      <c r="AF15" s="1388"/>
      <c r="AG15" s="1388"/>
    </row>
    <row r="16">
      <c r="A16" s="1391"/>
      <c r="B16" s="1386"/>
      <c r="C16" s="1383"/>
      <c r="D16" s="1391"/>
      <c r="E16" s="1386"/>
      <c r="F16" s="1383"/>
      <c r="G16" s="1391"/>
      <c r="H16" s="1386"/>
      <c r="I16" s="1383"/>
      <c r="J16" s="1382" t="s">
        <v>8130</v>
      </c>
      <c r="K16" s="1383" t="s">
        <v>2249</v>
      </c>
      <c r="L16" s="1383" t="s">
        <v>12901</v>
      </c>
      <c r="M16" s="1383"/>
      <c r="N16" s="1386"/>
      <c r="O16" s="1387"/>
      <c r="P16" s="1388"/>
      <c r="Q16" s="1388"/>
      <c r="R16" s="1388"/>
      <c r="S16" s="1388"/>
      <c r="T16" s="1388"/>
      <c r="U16" s="1388"/>
      <c r="V16" s="1388"/>
      <c r="W16" s="1388"/>
      <c r="X16" s="1388"/>
      <c r="Y16" s="1388"/>
      <c r="Z16" s="1388"/>
      <c r="AA16" s="1388"/>
      <c r="AB16" s="1388"/>
      <c r="AC16" s="1388"/>
      <c r="AD16" s="1388"/>
      <c r="AE16" s="1388"/>
      <c r="AF16" s="1388"/>
      <c r="AG16" s="1388"/>
    </row>
    <row r="17">
      <c r="A17" s="1391"/>
      <c r="B17" s="1386"/>
      <c r="C17" s="1383"/>
      <c r="D17" s="1391"/>
      <c r="E17" s="1386"/>
      <c r="F17" s="1383"/>
      <c r="G17" s="1391"/>
      <c r="H17" s="1386"/>
      <c r="I17" s="1383"/>
      <c r="J17" s="1382" t="s">
        <v>8252</v>
      </c>
      <c r="K17" s="1383" t="s">
        <v>1871</v>
      </c>
      <c r="L17" s="1383" t="s">
        <v>12902</v>
      </c>
      <c r="M17" s="1383"/>
      <c r="N17" s="1383" t="s">
        <v>12903</v>
      </c>
      <c r="O17" s="1387"/>
      <c r="P17" s="1388"/>
      <c r="Q17" s="1388"/>
      <c r="R17" s="1388"/>
      <c r="S17" s="1388"/>
      <c r="T17" s="1388"/>
      <c r="U17" s="1388"/>
      <c r="V17" s="1388"/>
      <c r="W17" s="1388"/>
      <c r="X17" s="1388"/>
      <c r="Y17" s="1388"/>
      <c r="Z17" s="1388"/>
      <c r="AA17" s="1388"/>
      <c r="AB17" s="1388"/>
      <c r="AC17" s="1388"/>
      <c r="AD17" s="1388"/>
      <c r="AE17" s="1388"/>
      <c r="AF17" s="1388"/>
      <c r="AG17" s="1388"/>
    </row>
    <row r="18">
      <c r="A18" s="1391"/>
      <c r="B18" s="1386"/>
      <c r="C18" s="1383"/>
      <c r="D18" s="1391"/>
      <c r="E18" s="1386"/>
      <c r="F18" s="1383"/>
      <c r="G18" s="1391"/>
      <c r="H18" s="1386"/>
      <c r="I18" s="1383"/>
      <c r="J18" s="1382" t="s">
        <v>8076</v>
      </c>
      <c r="K18" s="1383" t="s">
        <v>2249</v>
      </c>
      <c r="L18" s="1383" t="s">
        <v>12904</v>
      </c>
      <c r="M18" s="1383"/>
      <c r="N18" s="1386"/>
      <c r="O18" s="1387"/>
      <c r="P18" s="1388"/>
      <c r="Q18" s="1388"/>
      <c r="R18" s="1388"/>
      <c r="S18" s="1388"/>
      <c r="T18" s="1388"/>
      <c r="U18" s="1388"/>
      <c r="V18" s="1388"/>
      <c r="W18" s="1388"/>
      <c r="X18" s="1388"/>
      <c r="Y18" s="1388"/>
      <c r="Z18" s="1388"/>
      <c r="AA18" s="1388"/>
      <c r="AB18" s="1388"/>
      <c r="AC18" s="1388"/>
      <c r="AD18" s="1388"/>
      <c r="AE18" s="1388"/>
      <c r="AF18" s="1388"/>
      <c r="AG18" s="1388"/>
    </row>
    <row r="19">
      <c r="A19" s="1391"/>
      <c r="B19" s="1386"/>
      <c r="C19" s="1383"/>
      <c r="D19" s="1391"/>
      <c r="E19" s="1386"/>
      <c r="F19" s="1383"/>
      <c r="G19" s="1391"/>
      <c r="H19" s="1386"/>
      <c r="I19" s="1383"/>
      <c r="J19" s="1382" t="s">
        <v>10526</v>
      </c>
      <c r="K19" s="1383" t="s">
        <v>2249</v>
      </c>
      <c r="L19" s="1383" t="s">
        <v>12905</v>
      </c>
      <c r="M19" s="1383"/>
      <c r="O19" s="1387"/>
      <c r="P19" s="1388"/>
      <c r="Q19" s="1388"/>
      <c r="R19" s="1388"/>
      <c r="S19" s="1388"/>
      <c r="T19" s="1388"/>
      <c r="U19" s="1388"/>
      <c r="V19" s="1388"/>
      <c r="W19" s="1388"/>
      <c r="X19" s="1388"/>
      <c r="Y19" s="1388"/>
      <c r="Z19" s="1388"/>
      <c r="AA19" s="1388"/>
      <c r="AB19" s="1388"/>
      <c r="AC19" s="1388"/>
      <c r="AD19" s="1388"/>
      <c r="AE19" s="1388"/>
      <c r="AF19" s="1388"/>
      <c r="AG19" s="1388"/>
    </row>
    <row r="20">
      <c r="A20" s="1391"/>
      <c r="B20" s="1386"/>
      <c r="C20" s="1383"/>
      <c r="D20" s="1391"/>
      <c r="E20" s="1386"/>
      <c r="F20" s="1383"/>
      <c r="G20" s="1391"/>
      <c r="H20" s="1386"/>
      <c r="I20" s="1383"/>
      <c r="J20" s="1382" t="s">
        <v>12906</v>
      </c>
      <c r="K20" s="1383" t="s">
        <v>2249</v>
      </c>
      <c r="L20" s="1383" t="s">
        <v>12907</v>
      </c>
      <c r="M20" s="1383"/>
      <c r="N20" s="1386"/>
      <c r="O20" s="1387"/>
      <c r="P20" s="1388"/>
      <c r="Q20" s="1388"/>
      <c r="R20" s="1388"/>
      <c r="S20" s="1388"/>
      <c r="T20" s="1388"/>
      <c r="U20" s="1388"/>
      <c r="V20" s="1388"/>
      <c r="W20" s="1388"/>
      <c r="X20" s="1388"/>
      <c r="Y20" s="1388"/>
      <c r="Z20" s="1388"/>
      <c r="AA20" s="1388"/>
      <c r="AB20" s="1388"/>
      <c r="AC20" s="1388"/>
      <c r="AD20" s="1388"/>
      <c r="AE20" s="1388"/>
      <c r="AF20" s="1388"/>
      <c r="AG20" s="1388"/>
    </row>
    <row r="21">
      <c r="A21" s="1391"/>
      <c r="B21" s="1386"/>
      <c r="C21" s="1386"/>
      <c r="D21" s="1391"/>
      <c r="E21" s="1386"/>
      <c r="F21" s="1386"/>
      <c r="G21" s="1391"/>
      <c r="H21" s="1386"/>
      <c r="I21" s="1386"/>
      <c r="J21" s="1382"/>
      <c r="K21" s="1383"/>
      <c r="L21" s="292"/>
      <c r="M21" s="1390"/>
      <c r="N21" s="1386"/>
      <c r="O21" s="1387"/>
      <c r="P21" s="1388"/>
      <c r="Q21" s="1388"/>
      <c r="R21" s="1388"/>
      <c r="S21" s="1388"/>
      <c r="T21" s="1388"/>
      <c r="U21" s="1388"/>
      <c r="V21" s="1388"/>
      <c r="W21" s="1388"/>
      <c r="X21" s="1388"/>
      <c r="Y21" s="1388"/>
      <c r="Z21" s="1388"/>
      <c r="AA21" s="1388"/>
      <c r="AB21" s="1388"/>
      <c r="AC21" s="1388"/>
      <c r="AD21" s="1388"/>
      <c r="AE21" s="1388"/>
      <c r="AF21" s="1388"/>
      <c r="AG21" s="1388"/>
    </row>
    <row r="22">
      <c r="A22" s="1391"/>
      <c r="B22" s="1386"/>
      <c r="C22" s="1383"/>
      <c r="D22" s="1391"/>
      <c r="E22" s="1386"/>
      <c r="F22" s="1383"/>
      <c r="G22" s="1391"/>
      <c r="H22" s="1386"/>
      <c r="I22" s="1383"/>
      <c r="J22" s="1382" t="s">
        <v>8229</v>
      </c>
      <c r="K22" s="1383" t="s">
        <v>2249</v>
      </c>
      <c r="L22" s="1383" t="s">
        <v>12908</v>
      </c>
      <c r="M22" s="1383"/>
      <c r="N22" s="1386"/>
      <c r="O22" s="1387"/>
      <c r="P22" s="1388"/>
      <c r="Q22" s="1388"/>
      <c r="R22" s="1388"/>
      <c r="S22" s="1388"/>
      <c r="T22" s="1388"/>
      <c r="U22" s="1388"/>
      <c r="V22" s="1388"/>
      <c r="W22" s="1388"/>
      <c r="X22" s="1388"/>
      <c r="Y22" s="1388"/>
      <c r="Z22" s="1388"/>
      <c r="AA22" s="1388"/>
      <c r="AB22" s="1388"/>
      <c r="AC22" s="1388"/>
      <c r="AD22" s="1388"/>
      <c r="AE22" s="1388"/>
      <c r="AF22" s="1388"/>
      <c r="AG22" s="1388"/>
    </row>
    <row r="23">
      <c r="A23" s="1391"/>
      <c r="B23" s="1386"/>
      <c r="C23" s="1383"/>
      <c r="D23" s="1391"/>
      <c r="E23" s="1386"/>
      <c r="F23" s="1383"/>
      <c r="G23" s="1391"/>
      <c r="H23" s="1386"/>
      <c r="I23" s="1383"/>
      <c r="J23" s="1382" t="s">
        <v>7386</v>
      </c>
      <c r="K23" s="1383" t="s">
        <v>2249</v>
      </c>
      <c r="L23" s="1383" t="s">
        <v>12909</v>
      </c>
      <c r="M23" s="1383"/>
      <c r="N23" s="1386"/>
      <c r="O23" s="1387"/>
      <c r="P23" s="1388"/>
      <c r="Q23" s="1388"/>
      <c r="R23" s="1388"/>
      <c r="S23" s="1388"/>
      <c r="T23" s="1388"/>
      <c r="U23" s="1388"/>
      <c r="V23" s="1388"/>
      <c r="W23" s="1388"/>
      <c r="X23" s="1388"/>
      <c r="Y23" s="1388"/>
      <c r="Z23" s="1388"/>
      <c r="AA23" s="1388"/>
      <c r="AB23" s="1388"/>
      <c r="AC23" s="1388"/>
      <c r="AD23" s="1388"/>
      <c r="AE23" s="1388"/>
      <c r="AF23" s="1388"/>
      <c r="AG23" s="1388"/>
    </row>
    <row r="24">
      <c r="A24" s="1391"/>
      <c r="B24" s="1386"/>
      <c r="C24" s="1383"/>
      <c r="D24" s="1391"/>
      <c r="E24" s="1386"/>
      <c r="F24" s="1383"/>
      <c r="G24" s="1391"/>
      <c r="H24" s="1386"/>
      <c r="I24" s="1383"/>
      <c r="J24" s="1382" t="s">
        <v>10178</v>
      </c>
      <c r="K24" s="1383" t="s">
        <v>2249</v>
      </c>
      <c r="L24" s="1383" t="s">
        <v>12910</v>
      </c>
      <c r="M24" s="1383" t="s">
        <v>12911</v>
      </c>
      <c r="N24" s="1386"/>
      <c r="O24" s="1387"/>
      <c r="P24" s="1388"/>
      <c r="Q24" s="1388"/>
      <c r="R24" s="1388"/>
      <c r="S24" s="1388"/>
      <c r="T24" s="1388"/>
      <c r="U24" s="1388"/>
      <c r="V24" s="1388"/>
      <c r="W24" s="1388"/>
      <c r="X24" s="1388"/>
      <c r="Y24" s="1388"/>
      <c r="Z24" s="1388"/>
      <c r="AA24" s="1388"/>
      <c r="AB24" s="1388"/>
      <c r="AC24" s="1388"/>
      <c r="AD24" s="1388"/>
      <c r="AE24" s="1388"/>
      <c r="AF24" s="1388"/>
      <c r="AG24" s="1388"/>
    </row>
    <row r="25">
      <c r="A25" s="1391"/>
      <c r="B25" s="1386"/>
      <c r="C25" s="1383"/>
      <c r="D25" s="1391"/>
      <c r="E25" s="1386"/>
      <c r="F25" s="1383"/>
      <c r="G25" s="1391"/>
      <c r="H25" s="1386"/>
      <c r="I25" s="1383"/>
      <c r="J25" s="1382" t="s">
        <v>7469</v>
      </c>
      <c r="K25" s="1383" t="s">
        <v>2249</v>
      </c>
      <c r="L25" s="1383" t="s">
        <v>12912</v>
      </c>
      <c r="M25" s="1383" t="s">
        <v>12911</v>
      </c>
      <c r="N25" s="1386"/>
      <c r="O25" s="1387"/>
      <c r="P25" s="1388"/>
      <c r="Q25" s="1388"/>
      <c r="R25" s="1388"/>
      <c r="S25" s="1388"/>
      <c r="T25" s="1388"/>
      <c r="U25" s="1388"/>
      <c r="V25" s="1388"/>
      <c r="W25" s="1388"/>
      <c r="X25" s="1388"/>
      <c r="Y25" s="1388"/>
      <c r="Z25" s="1388"/>
      <c r="AA25" s="1388"/>
      <c r="AB25" s="1388"/>
      <c r="AC25" s="1388"/>
      <c r="AD25" s="1388"/>
      <c r="AE25" s="1388"/>
      <c r="AF25" s="1388"/>
      <c r="AG25" s="1388"/>
    </row>
    <row r="26">
      <c r="A26" s="1391"/>
      <c r="B26" s="1386"/>
      <c r="C26" s="1383"/>
      <c r="D26" s="1391"/>
      <c r="E26" s="1386"/>
      <c r="F26" s="1383"/>
      <c r="G26" s="1391"/>
      <c r="H26" s="1386"/>
      <c r="I26" s="1383"/>
      <c r="J26" s="1382" t="s">
        <v>7485</v>
      </c>
      <c r="K26" s="1394" t="s">
        <v>2249</v>
      </c>
      <c r="L26" s="1383" t="s">
        <v>12913</v>
      </c>
      <c r="M26" s="1383"/>
      <c r="N26" s="1386"/>
      <c r="O26" s="1387"/>
      <c r="P26" s="1388"/>
      <c r="Q26" s="1388"/>
      <c r="R26" s="1388"/>
      <c r="S26" s="1388"/>
      <c r="T26" s="1388"/>
      <c r="U26" s="1388"/>
      <c r="V26" s="1388"/>
      <c r="W26" s="1388"/>
      <c r="X26" s="1388"/>
      <c r="Y26" s="1388"/>
      <c r="Z26" s="1388"/>
      <c r="AA26" s="1388"/>
      <c r="AB26" s="1388"/>
      <c r="AC26" s="1388"/>
      <c r="AD26" s="1388"/>
      <c r="AE26" s="1388"/>
      <c r="AF26" s="1388"/>
      <c r="AG26" s="1388"/>
    </row>
    <row r="27">
      <c r="A27" s="1395"/>
      <c r="C27" s="1383"/>
      <c r="D27" s="1391"/>
      <c r="E27" s="1386"/>
      <c r="F27" s="1383"/>
      <c r="G27" s="1391"/>
      <c r="H27" s="1386"/>
      <c r="I27" s="1383"/>
      <c r="J27" s="1382" t="s">
        <v>7437</v>
      </c>
      <c r="K27" s="1383" t="s">
        <v>2249</v>
      </c>
      <c r="L27" s="1383" t="s">
        <v>12914</v>
      </c>
      <c r="M27" s="1383"/>
      <c r="N27" s="1386"/>
      <c r="O27" s="1387"/>
      <c r="P27" s="1388"/>
      <c r="Q27" s="1388"/>
      <c r="R27" s="1388"/>
      <c r="S27" s="1388"/>
      <c r="T27" s="1388"/>
      <c r="U27" s="1388"/>
      <c r="V27" s="1388"/>
      <c r="W27" s="1388"/>
      <c r="X27" s="1388"/>
      <c r="Y27" s="1388"/>
      <c r="Z27" s="1388"/>
      <c r="AA27" s="1388"/>
      <c r="AB27" s="1388"/>
      <c r="AC27" s="1388"/>
      <c r="AD27" s="1388"/>
      <c r="AE27" s="1388"/>
      <c r="AF27" s="1388"/>
      <c r="AG27" s="1388"/>
    </row>
    <row r="28">
      <c r="A28" s="1395"/>
      <c r="J28" s="358" t="s">
        <v>8126</v>
      </c>
      <c r="K28" s="50" t="s">
        <v>2249</v>
      </c>
      <c r="L28" s="50" t="s">
        <v>12915</v>
      </c>
      <c r="M28" s="166" t="s">
        <v>12916</v>
      </c>
      <c r="N28" s="1386"/>
      <c r="O28" s="1387"/>
      <c r="P28" s="1388"/>
      <c r="Q28" s="1388"/>
      <c r="R28" s="1388"/>
      <c r="S28" s="1388"/>
      <c r="T28" s="1388"/>
      <c r="U28" s="1388"/>
      <c r="V28" s="1388"/>
      <c r="W28" s="1388"/>
      <c r="X28" s="1388"/>
      <c r="Y28" s="1388"/>
      <c r="Z28" s="1388"/>
      <c r="AA28" s="1388"/>
      <c r="AB28" s="1388"/>
      <c r="AC28" s="1388"/>
      <c r="AD28" s="1388"/>
      <c r="AE28" s="1388"/>
      <c r="AF28" s="1388"/>
      <c r="AG28" s="1388"/>
    </row>
    <row r="29">
      <c r="A29" s="1396"/>
      <c r="B29" s="5"/>
      <c r="J29" s="358" t="s">
        <v>7406</v>
      </c>
      <c r="K29" s="246" t="s">
        <v>2249</v>
      </c>
      <c r="L29" s="58" t="s">
        <v>12917</v>
      </c>
      <c r="M29" s="50"/>
      <c r="N29" s="5"/>
      <c r="O29" s="5"/>
      <c r="P29" s="5"/>
      <c r="Q29" s="5"/>
      <c r="R29" s="5"/>
      <c r="S29" s="5"/>
      <c r="T29" s="5"/>
      <c r="U29" s="5"/>
      <c r="V29" s="5"/>
      <c r="W29" s="5"/>
      <c r="X29" s="5"/>
      <c r="Y29" s="5"/>
      <c r="Z29" s="5"/>
      <c r="AA29" s="5"/>
      <c r="AB29" s="5"/>
      <c r="AC29" s="5"/>
      <c r="AD29" s="5"/>
      <c r="AE29" s="5"/>
      <c r="AF29" s="5"/>
      <c r="AG29" s="5"/>
    </row>
    <row r="30">
      <c r="A30" s="1222"/>
      <c r="B30" s="5"/>
      <c r="C30" s="5"/>
      <c r="D30" s="1222"/>
      <c r="E30" s="5"/>
      <c r="F30" s="5"/>
      <c r="G30" s="1222"/>
      <c r="H30" s="5"/>
      <c r="I30" s="5"/>
      <c r="J30" s="25" t="s">
        <v>7490</v>
      </c>
      <c r="K30" s="43" t="s">
        <v>2249</v>
      </c>
      <c r="L30" s="43" t="s">
        <v>12918</v>
      </c>
      <c r="M30" s="43"/>
      <c r="N30" s="5"/>
      <c r="O30" s="5"/>
      <c r="P30" s="5"/>
      <c r="Q30" s="5"/>
      <c r="R30" s="5"/>
      <c r="S30" s="5"/>
      <c r="T30" s="5"/>
      <c r="U30" s="5"/>
      <c r="V30" s="5"/>
      <c r="W30" s="5"/>
      <c r="X30" s="5"/>
      <c r="Y30" s="5"/>
      <c r="Z30" s="5"/>
      <c r="AA30" s="5"/>
      <c r="AB30" s="5"/>
      <c r="AC30" s="5"/>
      <c r="AD30" s="5"/>
      <c r="AE30" s="5"/>
      <c r="AF30" s="5"/>
      <c r="AG30" s="5"/>
    </row>
    <row r="31">
      <c r="A31" s="1222"/>
      <c r="B31" s="5"/>
      <c r="C31" s="5"/>
      <c r="D31" s="1222"/>
      <c r="E31" s="5"/>
      <c r="F31" s="5"/>
      <c r="G31" s="1222"/>
      <c r="H31" s="5"/>
      <c r="I31" s="5"/>
      <c r="J31" s="25" t="s">
        <v>7451</v>
      </c>
      <c r="K31" s="43" t="s">
        <v>12919</v>
      </c>
      <c r="L31" s="43" t="s">
        <v>12920</v>
      </c>
      <c r="M31" s="43" t="s">
        <v>12921</v>
      </c>
      <c r="N31" s="5"/>
      <c r="O31" s="5"/>
      <c r="P31" s="5"/>
      <c r="Q31" s="5"/>
      <c r="R31" s="5"/>
      <c r="S31" s="5"/>
      <c r="T31" s="5"/>
      <c r="U31" s="5"/>
      <c r="V31" s="5"/>
      <c r="W31" s="5"/>
      <c r="X31" s="5"/>
      <c r="Y31" s="5"/>
      <c r="Z31" s="5"/>
      <c r="AA31" s="5"/>
      <c r="AB31" s="5"/>
      <c r="AC31" s="5"/>
      <c r="AD31" s="5"/>
      <c r="AE31" s="5"/>
      <c r="AF31" s="5"/>
      <c r="AG31" s="5"/>
    </row>
    <row r="32">
      <c r="A32" s="1222"/>
      <c r="B32" s="5"/>
      <c r="C32" s="5"/>
      <c r="D32" s="1222"/>
      <c r="E32" s="5"/>
      <c r="F32" s="5"/>
      <c r="G32" s="1222"/>
      <c r="H32" s="5"/>
      <c r="I32" s="5"/>
      <c r="J32" s="25" t="s">
        <v>7565</v>
      </c>
      <c r="K32" s="43" t="s">
        <v>12922</v>
      </c>
      <c r="L32" s="43" t="s">
        <v>12084</v>
      </c>
      <c r="M32" s="43" t="s">
        <v>12923</v>
      </c>
      <c r="N32" s="5"/>
      <c r="O32" s="5"/>
      <c r="P32" s="5"/>
      <c r="Q32" s="5"/>
      <c r="R32" s="5"/>
      <c r="S32" s="5"/>
      <c r="T32" s="5"/>
      <c r="U32" s="5"/>
      <c r="V32" s="5"/>
      <c r="W32" s="5"/>
      <c r="X32" s="5"/>
      <c r="Y32" s="5"/>
      <c r="Z32" s="5"/>
      <c r="AA32" s="5"/>
      <c r="AB32" s="5"/>
      <c r="AC32" s="5"/>
      <c r="AD32" s="5"/>
      <c r="AE32" s="5"/>
      <c r="AF32" s="5"/>
      <c r="AG32" s="5"/>
    </row>
    <row r="33">
      <c r="A33" s="1222"/>
      <c r="B33" s="5"/>
      <c r="C33" s="5"/>
      <c r="D33" s="1222"/>
      <c r="E33" s="5"/>
      <c r="F33" s="5"/>
      <c r="G33" s="1222"/>
      <c r="H33" s="5"/>
      <c r="I33" s="5"/>
      <c r="J33" s="25" t="s">
        <v>7989</v>
      </c>
      <c r="K33" s="819"/>
      <c r="L33" s="819"/>
      <c r="M33" s="5"/>
      <c r="N33" s="5"/>
      <c r="O33" s="5"/>
      <c r="P33" s="5"/>
      <c r="Q33" s="5"/>
      <c r="R33" s="5"/>
      <c r="S33" s="5"/>
      <c r="T33" s="5"/>
      <c r="U33" s="5"/>
      <c r="V33" s="5"/>
      <c r="W33" s="5"/>
      <c r="X33" s="5"/>
      <c r="Y33" s="5"/>
      <c r="Z33" s="5"/>
      <c r="AA33" s="5"/>
      <c r="AB33" s="5"/>
      <c r="AC33" s="5"/>
      <c r="AD33" s="5"/>
      <c r="AE33" s="5"/>
      <c r="AF33" s="5"/>
      <c r="AG33" s="5"/>
    </row>
    <row r="34">
      <c r="A34" s="1222"/>
      <c r="B34" s="5"/>
      <c r="C34" s="5"/>
      <c r="D34" s="1222"/>
      <c r="E34" s="5"/>
      <c r="F34" s="5"/>
      <c r="G34" s="1222"/>
      <c r="H34" s="5"/>
      <c r="I34" s="5"/>
      <c r="J34" s="25" t="s">
        <v>7905</v>
      </c>
      <c r="K34" s="43" t="s">
        <v>12924</v>
      </c>
      <c r="L34" s="43" t="s">
        <v>12925</v>
      </c>
      <c r="M34" s="43" t="s">
        <v>1871</v>
      </c>
      <c r="N34" s="5"/>
      <c r="O34" s="5"/>
      <c r="P34" s="5"/>
      <c r="Q34" s="5"/>
      <c r="R34" s="5"/>
      <c r="S34" s="5"/>
      <c r="T34" s="5"/>
      <c r="U34" s="5"/>
      <c r="V34" s="5"/>
      <c r="W34" s="5"/>
      <c r="X34" s="5"/>
      <c r="Y34" s="5"/>
      <c r="Z34" s="5"/>
      <c r="AA34" s="5"/>
      <c r="AB34" s="5"/>
      <c r="AC34" s="5"/>
      <c r="AD34" s="5"/>
      <c r="AE34" s="5"/>
      <c r="AF34" s="5"/>
      <c r="AG34" s="5"/>
    </row>
    <row r="35">
      <c r="A35" s="1222"/>
      <c r="B35" s="5"/>
      <c r="C35" s="5"/>
      <c r="D35" s="1222"/>
      <c r="E35" s="5"/>
      <c r="F35" s="5"/>
      <c r="G35" s="1222"/>
      <c r="H35" s="5"/>
      <c r="I35" s="5"/>
      <c r="J35" s="25" t="s">
        <v>8121</v>
      </c>
      <c r="K35" s="43" t="s">
        <v>12926</v>
      </c>
      <c r="L35" s="43" t="s">
        <v>12927</v>
      </c>
      <c r="M35" s="5"/>
      <c r="N35" s="5"/>
      <c r="O35" s="5"/>
      <c r="P35" s="5"/>
      <c r="Q35" s="5"/>
      <c r="R35" s="5"/>
      <c r="S35" s="5"/>
      <c r="T35" s="5"/>
      <c r="U35" s="5"/>
      <c r="V35" s="5"/>
      <c r="W35" s="5"/>
      <c r="X35" s="5"/>
      <c r="Y35" s="5"/>
      <c r="Z35" s="5"/>
      <c r="AA35" s="5"/>
      <c r="AB35" s="5"/>
      <c r="AC35" s="5"/>
      <c r="AD35" s="5"/>
      <c r="AE35" s="5"/>
      <c r="AF35" s="5"/>
      <c r="AG35" s="5"/>
    </row>
    <row r="36">
      <c r="A36" s="1222"/>
      <c r="B36" s="5"/>
      <c r="C36" s="5"/>
      <c r="D36" s="1222"/>
      <c r="E36" s="5"/>
      <c r="F36" s="5"/>
      <c r="G36" s="1222"/>
      <c r="H36" s="5"/>
      <c r="I36" s="5"/>
      <c r="J36" s="25" t="s">
        <v>8065</v>
      </c>
      <c r="K36" s="819"/>
      <c r="L36" s="819"/>
      <c r="M36" s="5"/>
      <c r="N36" s="5"/>
      <c r="O36" s="5"/>
      <c r="P36" s="5"/>
      <c r="Q36" s="5"/>
      <c r="R36" s="5"/>
      <c r="S36" s="5"/>
      <c r="T36" s="5"/>
      <c r="U36" s="5"/>
      <c r="V36" s="5"/>
      <c r="W36" s="5"/>
      <c r="X36" s="5"/>
      <c r="Y36" s="5"/>
      <c r="Z36" s="5"/>
      <c r="AA36" s="5"/>
      <c r="AB36" s="5"/>
      <c r="AC36" s="5"/>
      <c r="AD36" s="5"/>
      <c r="AE36" s="5"/>
      <c r="AF36" s="5"/>
      <c r="AG36" s="5"/>
    </row>
    <row r="37">
      <c r="A37" s="1222"/>
      <c r="B37" s="5"/>
      <c r="C37" s="5"/>
      <c r="D37" s="1222"/>
      <c r="E37" s="5"/>
      <c r="F37" s="5"/>
      <c r="G37" s="1222"/>
      <c r="H37" s="5"/>
      <c r="I37" s="5"/>
      <c r="J37" s="25" t="s">
        <v>7860</v>
      </c>
      <c r="K37" s="819"/>
      <c r="L37" s="819"/>
      <c r="M37" s="5"/>
      <c r="N37" s="5"/>
      <c r="O37" s="5"/>
      <c r="P37" s="5"/>
      <c r="Q37" s="5"/>
      <c r="R37" s="5"/>
      <c r="S37" s="5"/>
      <c r="T37" s="5"/>
      <c r="U37" s="5"/>
      <c r="V37" s="5"/>
      <c r="W37" s="5"/>
      <c r="X37" s="5"/>
      <c r="Y37" s="5"/>
      <c r="Z37" s="5"/>
      <c r="AA37" s="5"/>
      <c r="AB37" s="5"/>
      <c r="AC37" s="5"/>
      <c r="AD37" s="5"/>
      <c r="AE37" s="5"/>
      <c r="AF37" s="5"/>
      <c r="AG37" s="5"/>
    </row>
    <row r="38">
      <c r="A38" s="1222"/>
      <c r="B38" s="5"/>
      <c r="C38" s="5"/>
      <c r="D38" s="1222"/>
      <c r="E38" s="5"/>
      <c r="F38" s="5"/>
      <c r="G38" s="1222"/>
      <c r="H38" s="5"/>
      <c r="I38" s="5"/>
      <c r="J38" s="25" t="s">
        <v>8185</v>
      </c>
      <c r="K38" s="819"/>
      <c r="L38" s="819"/>
      <c r="M38" s="5"/>
      <c r="N38" s="5"/>
      <c r="O38" s="5"/>
      <c r="P38" s="5"/>
      <c r="Q38" s="5"/>
      <c r="R38" s="5"/>
      <c r="S38" s="5"/>
      <c r="T38" s="5"/>
      <c r="U38" s="5"/>
      <c r="V38" s="5"/>
      <c r="W38" s="5"/>
      <c r="X38" s="5"/>
      <c r="Y38" s="5"/>
      <c r="Z38" s="5"/>
      <c r="AA38" s="5"/>
      <c r="AB38" s="5"/>
      <c r="AC38" s="5"/>
      <c r="AD38" s="5"/>
      <c r="AE38" s="5"/>
      <c r="AF38" s="5"/>
      <c r="AG38" s="5"/>
    </row>
    <row r="39">
      <c r="A39" s="1222"/>
      <c r="B39" s="5"/>
      <c r="C39" s="5"/>
      <c r="D39" s="1222"/>
      <c r="E39" s="5"/>
      <c r="F39" s="5"/>
      <c r="G39" s="1222"/>
      <c r="H39" s="5"/>
      <c r="I39" s="5"/>
      <c r="J39" s="25" t="s">
        <v>7499</v>
      </c>
      <c r="K39" s="43" t="s">
        <v>12928</v>
      </c>
      <c r="L39" s="43" t="s">
        <v>12929</v>
      </c>
      <c r="M39" s="5"/>
      <c r="N39" s="5"/>
      <c r="O39" s="5"/>
      <c r="P39" s="5"/>
      <c r="Q39" s="5"/>
      <c r="R39" s="5"/>
      <c r="S39" s="5"/>
      <c r="T39" s="5"/>
      <c r="U39" s="5"/>
      <c r="V39" s="5"/>
      <c r="W39" s="5"/>
      <c r="X39" s="5"/>
      <c r="Y39" s="5"/>
      <c r="Z39" s="5"/>
      <c r="AA39" s="5"/>
      <c r="AB39" s="5"/>
      <c r="AC39" s="5"/>
      <c r="AD39" s="5"/>
      <c r="AE39" s="5"/>
      <c r="AF39" s="5"/>
      <c r="AG39" s="5"/>
    </row>
    <row r="40">
      <c r="A40" s="1222"/>
      <c r="B40" s="5"/>
      <c r="C40" s="5"/>
      <c r="D40" s="1222"/>
      <c r="E40" s="5"/>
      <c r="F40" s="5"/>
      <c r="G40" s="1222"/>
      <c r="H40" s="5"/>
      <c r="I40" s="5"/>
      <c r="J40" s="25" t="s">
        <v>7556</v>
      </c>
      <c r="K40" s="819"/>
      <c r="L40" s="819"/>
      <c r="M40" s="5"/>
      <c r="N40" s="5"/>
      <c r="O40" s="5"/>
      <c r="P40" s="5"/>
      <c r="Q40" s="5"/>
      <c r="R40" s="5"/>
      <c r="S40" s="5"/>
      <c r="T40" s="5"/>
      <c r="U40" s="5"/>
      <c r="V40" s="5"/>
      <c r="W40" s="5"/>
      <c r="X40" s="5"/>
      <c r="Y40" s="5"/>
      <c r="Z40" s="5"/>
      <c r="AA40" s="5"/>
      <c r="AB40" s="5"/>
      <c r="AC40" s="5"/>
      <c r="AD40" s="5"/>
      <c r="AE40" s="5"/>
      <c r="AF40" s="5"/>
      <c r="AG40" s="5"/>
    </row>
    <row r="41">
      <c r="A41" s="1222"/>
      <c r="B41" s="5"/>
      <c r="C41" s="5"/>
      <c r="D41" s="1222"/>
      <c r="E41" s="5"/>
      <c r="F41" s="5"/>
      <c r="G41" s="1222"/>
      <c r="H41" s="5"/>
      <c r="I41" s="5"/>
      <c r="J41" s="25" t="s">
        <v>10206</v>
      </c>
      <c r="K41" s="819"/>
      <c r="L41" s="819"/>
      <c r="M41" s="5"/>
      <c r="N41" s="5"/>
      <c r="O41" s="5"/>
      <c r="P41" s="5"/>
      <c r="Q41" s="5"/>
      <c r="R41" s="5"/>
      <c r="S41" s="5"/>
      <c r="T41" s="5"/>
      <c r="U41" s="5"/>
      <c r="V41" s="5"/>
      <c r="W41" s="5"/>
      <c r="X41" s="5"/>
      <c r="Y41" s="5"/>
      <c r="Z41" s="5"/>
      <c r="AA41" s="5"/>
      <c r="AB41" s="5"/>
      <c r="AC41" s="5"/>
      <c r="AD41" s="5"/>
      <c r="AE41" s="5"/>
      <c r="AF41" s="5"/>
      <c r="AG41" s="5"/>
    </row>
    <row r="42">
      <c r="A42" s="1222"/>
      <c r="B42" s="5"/>
      <c r="C42" s="5"/>
      <c r="D42" s="1222"/>
      <c r="E42" s="5"/>
      <c r="F42" s="5"/>
      <c r="G42" s="1222"/>
      <c r="H42" s="5"/>
      <c r="I42" s="5"/>
      <c r="J42" s="1222"/>
      <c r="K42" s="5"/>
      <c r="L42" s="5"/>
      <c r="M42" s="5"/>
      <c r="N42" s="5"/>
      <c r="O42" s="5"/>
      <c r="P42" s="5"/>
      <c r="Q42" s="5"/>
      <c r="R42" s="5"/>
      <c r="S42" s="5"/>
      <c r="T42" s="5"/>
      <c r="U42" s="5"/>
      <c r="V42" s="5"/>
      <c r="W42" s="5"/>
      <c r="X42" s="5"/>
      <c r="Y42" s="5"/>
      <c r="Z42" s="5"/>
      <c r="AA42" s="5"/>
      <c r="AB42" s="5"/>
      <c r="AC42" s="5"/>
      <c r="AD42" s="5"/>
      <c r="AE42" s="5"/>
      <c r="AF42" s="5"/>
      <c r="AG42" s="5"/>
    </row>
    <row r="43">
      <c r="A43" s="1222"/>
      <c r="B43" s="5"/>
      <c r="C43" s="5"/>
      <c r="D43" s="1222"/>
      <c r="E43" s="5"/>
      <c r="F43" s="5"/>
      <c r="G43" s="1222"/>
      <c r="H43" s="5"/>
      <c r="I43" s="5"/>
      <c r="J43" s="1222"/>
      <c r="K43" s="5"/>
      <c r="L43" s="5"/>
      <c r="M43" s="5"/>
      <c r="N43" s="5"/>
      <c r="O43" s="5"/>
      <c r="P43" s="5"/>
      <c r="Q43" s="5"/>
      <c r="R43" s="5"/>
      <c r="S43" s="5"/>
      <c r="T43" s="5"/>
      <c r="U43" s="5"/>
      <c r="V43" s="5"/>
      <c r="W43" s="5"/>
      <c r="X43" s="5"/>
      <c r="Y43" s="5"/>
      <c r="Z43" s="5"/>
      <c r="AA43" s="5"/>
      <c r="AB43" s="5"/>
      <c r="AC43" s="5"/>
      <c r="AD43" s="5"/>
      <c r="AE43" s="5"/>
      <c r="AF43" s="5"/>
      <c r="AG43" s="5"/>
    </row>
    <row r="44">
      <c r="A44" s="1222"/>
      <c r="B44" s="5"/>
      <c r="C44" s="5"/>
      <c r="D44" s="1222"/>
      <c r="E44" s="5"/>
      <c r="F44" s="5"/>
      <c r="G44" s="1222"/>
      <c r="H44" s="5"/>
      <c r="I44" s="5"/>
      <c r="J44" s="1222"/>
      <c r="K44" s="5"/>
      <c r="L44" s="5"/>
      <c r="M44" s="5"/>
      <c r="N44" s="5"/>
      <c r="O44" s="5"/>
      <c r="P44" s="5"/>
      <c r="Q44" s="5"/>
      <c r="R44" s="5"/>
      <c r="S44" s="5"/>
      <c r="T44" s="5"/>
      <c r="U44" s="5"/>
      <c r="V44" s="5"/>
      <c r="W44" s="5"/>
      <c r="X44" s="5"/>
      <c r="Y44" s="5"/>
      <c r="Z44" s="5"/>
      <c r="AA44" s="5"/>
      <c r="AB44" s="5"/>
      <c r="AC44" s="5"/>
      <c r="AD44" s="5"/>
      <c r="AE44" s="5"/>
      <c r="AF44" s="5"/>
      <c r="AG44" s="5"/>
    </row>
    <row r="45">
      <c r="A45" s="1222"/>
      <c r="B45" s="5"/>
      <c r="C45" s="5"/>
      <c r="D45" s="1222"/>
      <c r="E45" s="5"/>
      <c r="F45" s="5"/>
      <c r="G45" s="1222"/>
      <c r="H45" s="5"/>
      <c r="I45" s="5"/>
      <c r="J45" s="1222"/>
      <c r="K45" s="5"/>
      <c r="L45" s="5"/>
      <c r="M45" s="5"/>
      <c r="N45" s="5"/>
      <c r="O45" s="5"/>
      <c r="P45" s="5"/>
      <c r="Q45" s="5"/>
      <c r="R45" s="5"/>
      <c r="S45" s="5"/>
      <c r="T45" s="5"/>
      <c r="U45" s="5"/>
      <c r="V45" s="5"/>
      <c r="W45" s="5"/>
      <c r="X45" s="5"/>
      <c r="Y45" s="5"/>
      <c r="Z45" s="5"/>
      <c r="AA45" s="5"/>
      <c r="AB45" s="5"/>
      <c r="AC45" s="5"/>
      <c r="AD45" s="5"/>
      <c r="AE45" s="5"/>
      <c r="AF45" s="5"/>
      <c r="AG45" s="5"/>
    </row>
    <row r="46">
      <c r="A46" s="1222"/>
      <c r="B46" s="5"/>
      <c r="C46" s="5"/>
      <c r="D46" s="1222"/>
      <c r="E46" s="5"/>
      <c r="F46" s="5"/>
      <c r="G46" s="1222"/>
      <c r="H46" s="5"/>
      <c r="I46" s="5"/>
      <c r="J46" s="1222"/>
      <c r="K46" s="5"/>
      <c r="L46" s="5"/>
      <c r="M46" s="5"/>
      <c r="N46" s="5"/>
      <c r="O46" s="5"/>
      <c r="P46" s="5"/>
      <c r="Q46" s="5"/>
      <c r="R46" s="5"/>
      <c r="S46" s="5"/>
      <c r="T46" s="5"/>
      <c r="U46" s="5"/>
      <c r="V46" s="5"/>
      <c r="W46" s="5"/>
      <c r="X46" s="5"/>
      <c r="Y46" s="5"/>
      <c r="Z46" s="5"/>
      <c r="AA46" s="5"/>
      <c r="AB46" s="5"/>
      <c r="AC46" s="5"/>
      <c r="AD46" s="5"/>
      <c r="AE46" s="5"/>
      <c r="AF46" s="5"/>
      <c r="AG46" s="5"/>
    </row>
    <row r="47">
      <c r="A47" s="1222"/>
      <c r="B47" s="5"/>
      <c r="C47" s="5"/>
      <c r="D47" s="1222"/>
      <c r="E47" s="5"/>
      <c r="F47" s="5"/>
      <c r="G47" s="1222"/>
      <c r="H47" s="5"/>
      <c r="I47" s="5"/>
      <c r="J47" s="1222"/>
      <c r="K47" s="5"/>
      <c r="L47" s="5"/>
      <c r="M47" s="5"/>
      <c r="N47" s="5"/>
      <c r="O47" s="5"/>
      <c r="P47" s="5"/>
      <c r="Q47" s="5"/>
      <c r="R47" s="5"/>
      <c r="S47" s="5"/>
      <c r="T47" s="5"/>
      <c r="U47" s="5"/>
      <c r="V47" s="5"/>
      <c r="W47" s="5"/>
      <c r="X47" s="5"/>
      <c r="Y47" s="5"/>
      <c r="Z47" s="5"/>
      <c r="AA47" s="5"/>
      <c r="AB47" s="5"/>
      <c r="AC47" s="5"/>
      <c r="AD47" s="5"/>
      <c r="AE47" s="5"/>
      <c r="AF47" s="5"/>
      <c r="AG47" s="5"/>
    </row>
    <row r="48">
      <c r="A48" s="1222"/>
      <c r="B48" s="5"/>
      <c r="C48" s="5"/>
      <c r="D48" s="1222"/>
      <c r="E48" s="5"/>
      <c r="F48" s="5"/>
      <c r="G48" s="1222"/>
      <c r="H48" s="5"/>
      <c r="I48" s="5"/>
      <c r="J48" s="1222"/>
      <c r="K48" s="5"/>
      <c r="L48" s="5"/>
      <c r="M48" s="5"/>
      <c r="N48" s="5"/>
      <c r="O48" s="5"/>
      <c r="P48" s="5"/>
      <c r="Q48" s="5"/>
      <c r="R48" s="5"/>
      <c r="S48" s="5"/>
      <c r="T48" s="5"/>
      <c r="U48" s="5"/>
      <c r="V48" s="5"/>
      <c r="W48" s="5"/>
      <c r="X48" s="5"/>
      <c r="Y48" s="5"/>
      <c r="Z48" s="5"/>
      <c r="AA48" s="5"/>
      <c r="AB48" s="5"/>
      <c r="AC48" s="5"/>
      <c r="AD48" s="5"/>
      <c r="AE48" s="5"/>
      <c r="AF48" s="5"/>
      <c r="AG48" s="5"/>
    </row>
    <row r="49">
      <c r="A49" s="1222"/>
      <c r="B49" s="5"/>
      <c r="C49" s="5"/>
      <c r="D49" s="1222"/>
      <c r="E49" s="5"/>
      <c r="F49" s="5"/>
      <c r="G49" s="1222"/>
      <c r="H49" s="5"/>
      <c r="I49" s="5"/>
      <c r="J49" s="1222"/>
      <c r="K49" s="5"/>
      <c r="L49" s="5"/>
      <c r="M49" s="5"/>
      <c r="N49" s="5"/>
      <c r="O49" s="5"/>
      <c r="P49" s="5"/>
      <c r="Q49" s="5"/>
      <c r="R49" s="5"/>
      <c r="S49" s="5"/>
      <c r="T49" s="5"/>
      <c r="U49" s="5"/>
      <c r="V49" s="5"/>
      <c r="W49" s="5"/>
      <c r="X49" s="5"/>
      <c r="Y49" s="5"/>
      <c r="Z49" s="5"/>
      <c r="AA49" s="5"/>
      <c r="AB49" s="5"/>
      <c r="AC49" s="5"/>
      <c r="AD49" s="5"/>
      <c r="AE49" s="5"/>
      <c r="AF49" s="5"/>
      <c r="AG49" s="5"/>
    </row>
    <row r="50">
      <c r="A50" s="1222"/>
      <c r="B50" s="5"/>
      <c r="C50" s="5"/>
      <c r="D50" s="1222"/>
      <c r="E50" s="5"/>
      <c r="F50" s="5"/>
      <c r="G50" s="1222"/>
      <c r="H50" s="5"/>
      <c r="I50" s="5"/>
      <c r="J50" s="1222"/>
      <c r="K50" s="5"/>
      <c r="L50" s="5"/>
      <c r="M50" s="5"/>
      <c r="N50" s="5"/>
      <c r="O50" s="5"/>
      <c r="P50" s="5"/>
      <c r="Q50" s="5"/>
      <c r="R50" s="5"/>
      <c r="S50" s="5"/>
      <c r="T50" s="5"/>
      <c r="U50" s="5"/>
      <c r="V50" s="5"/>
      <c r="W50" s="5"/>
      <c r="X50" s="5"/>
      <c r="Y50" s="5"/>
      <c r="Z50" s="5"/>
      <c r="AA50" s="5"/>
      <c r="AB50" s="5"/>
      <c r="AC50" s="5"/>
      <c r="AD50" s="5"/>
      <c r="AE50" s="5"/>
      <c r="AF50" s="5"/>
      <c r="AG50" s="5"/>
    </row>
    <row r="51">
      <c r="A51" s="1222"/>
      <c r="B51" s="5"/>
      <c r="C51" s="5"/>
      <c r="D51" s="1222"/>
      <c r="E51" s="5"/>
      <c r="F51" s="5"/>
      <c r="G51" s="1222"/>
      <c r="H51" s="5"/>
      <c r="I51" s="5"/>
      <c r="J51" s="1222"/>
      <c r="K51" s="5"/>
      <c r="L51" s="5"/>
      <c r="M51" s="5"/>
      <c r="N51" s="5"/>
      <c r="O51" s="5"/>
      <c r="P51" s="5"/>
      <c r="Q51" s="5"/>
      <c r="R51" s="5"/>
      <c r="S51" s="5"/>
      <c r="T51" s="5"/>
      <c r="U51" s="5"/>
      <c r="V51" s="5"/>
      <c r="W51" s="5"/>
      <c r="X51" s="5"/>
      <c r="Y51" s="5"/>
      <c r="Z51" s="5"/>
      <c r="AA51" s="5"/>
      <c r="AB51" s="5"/>
      <c r="AC51" s="5"/>
      <c r="AD51" s="5"/>
      <c r="AE51" s="5"/>
      <c r="AF51" s="5"/>
      <c r="AG51" s="5"/>
    </row>
    <row r="52">
      <c r="A52" s="1397"/>
      <c r="B52" s="5"/>
      <c r="C52" s="5"/>
      <c r="D52" s="1222"/>
      <c r="E52" s="5"/>
      <c r="F52" s="5"/>
      <c r="G52" s="1222"/>
      <c r="H52" s="5"/>
      <c r="I52" s="5"/>
      <c r="J52" s="1222"/>
      <c r="K52" s="5"/>
      <c r="L52" s="5"/>
      <c r="M52" s="5"/>
      <c r="N52" s="5"/>
      <c r="O52" s="5"/>
      <c r="P52" s="5"/>
      <c r="Q52" s="5"/>
      <c r="R52" s="5"/>
      <c r="S52" s="5"/>
      <c r="T52" s="5"/>
      <c r="U52" s="5"/>
      <c r="V52" s="5"/>
      <c r="W52" s="5"/>
      <c r="X52" s="5"/>
      <c r="Y52" s="5"/>
      <c r="Z52" s="5"/>
      <c r="AA52" s="5"/>
      <c r="AB52" s="5"/>
      <c r="AC52" s="5"/>
      <c r="AD52" s="5"/>
      <c r="AE52" s="5"/>
      <c r="AF52" s="5"/>
      <c r="AG52" s="5"/>
    </row>
    <row r="53">
      <c r="A53" s="1222"/>
      <c r="B53" s="1398"/>
      <c r="C53" s="5"/>
      <c r="D53" s="1222"/>
      <c r="E53" s="5"/>
      <c r="F53" s="5"/>
      <c r="G53" s="1222"/>
      <c r="H53" s="5"/>
      <c r="I53" s="5"/>
      <c r="J53" s="1222"/>
      <c r="K53" s="5"/>
      <c r="L53" s="5"/>
      <c r="M53" s="5"/>
      <c r="N53" s="5"/>
      <c r="O53" s="5"/>
      <c r="P53" s="5"/>
      <c r="Q53" s="5"/>
      <c r="R53" s="5"/>
      <c r="S53" s="5"/>
      <c r="T53" s="5"/>
      <c r="U53" s="5"/>
      <c r="V53" s="5"/>
      <c r="W53" s="5"/>
      <c r="X53" s="5"/>
      <c r="Y53" s="5"/>
      <c r="Z53" s="5"/>
      <c r="AA53" s="5"/>
      <c r="AB53" s="5"/>
      <c r="AC53" s="5"/>
      <c r="AD53" s="5"/>
      <c r="AE53" s="5"/>
      <c r="AF53" s="5"/>
      <c r="AG53" s="5"/>
    </row>
    <row r="54">
      <c r="A54" s="1222"/>
      <c r="B54" s="1398"/>
      <c r="C54" s="1398"/>
      <c r="D54" s="1398"/>
      <c r="E54" s="5"/>
      <c r="F54" s="5"/>
      <c r="G54" s="1222"/>
      <c r="H54" s="5"/>
      <c r="I54" s="5"/>
      <c r="J54" s="1222"/>
      <c r="K54" s="5"/>
      <c r="L54" s="5"/>
      <c r="M54" s="5"/>
      <c r="N54" s="5"/>
      <c r="O54" s="5"/>
      <c r="P54" s="5"/>
      <c r="Q54" s="5"/>
      <c r="R54" s="5"/>
      <c r="S54" s="5"/>
      <c r="T54" s="5"/>
      <c r="U54" s="5"/>
      <c r="V54" s="5"/>
      <c r="W54" s="5"/>
      <c r="X54" s="5"/>
      <c r="Y54" s="5"/>
      <c r="Z54" s="5"/>
      <c r="AA54" s="5"/>
      <c r="AB54" s="5"/>
      <c r="AC54" s="5"/>
      <c r="AD54" s="5"/>
      <c r="AE54" s="5"/>
      <c r="AF54" s="5"/>
      <c r="AG54" s="5"/>
    </row>
    <row r="55">
      <c r="A55" s="1222"/>
      <c r="B55" s="1398"/>
      <c r="C55" s="1398"/>
      <c r="D55" s="1398"/>
      <c r="E55" s="5"/>
      <c r="F55" s="5"/>
      <c r="G55" s="1222"/>
      <c r="H55" s="5"/>
      <c r="I55" s="5"/>
      <c r="J55" s="1222"/>
      <c r="K55" s="5"/>
      <c r="L55" s="5"/>
      <c r="M55" s="5"/>
      <c r="N55" s="5"/>
      <c r="O55" s="5"/>
      <c r="P55" s="5"/>
      <c r="Q55" s="5"/>
      <c r="R55" s="5"/>
      <c r="S55" s="5"/>
      <c r="T55" s="5"/>
      <c r="U55" s="5"/>
      <c r="V55" s="5"/>
      <c r="W55" s="5"/>
      <c r="X55" s="5"/>
      <c r="Y55" s="5"/>
      <c r="Z55" s="5"/>
      <c r="AA55" s="5"/>
      <c r="AB55" s="5"/>
      <c r="AC55" s="5"/>
      <c r="AD55" s="5"/>
      <c r="AE55" s="5"/>
      <c r="AF55" s="5"/>
      <c r="AG55" s="5"/>
    </row>
    <row r="56">
      <c r="A56" s="1222"/>
      <c r="B56" s="5"/>
      <c r="C56" s="1398"/>
      <c r="D56" s="1398"/>
      <c r="E56" s="5"/>
      <c r="F56" s="5"/>
      <c r="G56" s="1222"/>
      <c r="H56" s="5"/>
      <c r="I56" s="5"/>
      <c r="J56" s="1222"/>
      <c r="K56" s="5"/>
      <c r="L56" s="5"/>
      <c r="M56" s="5"/>
      <c r="N56" s="5"/>
      <c r="O56" s="5"/>
      <c r="P56" s="5"/>
      <c r="Q56" s="5"/>
      <c r="R56" s="5"/>
      <c r="S56" s="5"/>
      <c r="T56" s="5"/>
      <c r="U56" s="5"/>
      <c r="V56" s="5"/>
      <c r="W56" s="5"/>
      <c r="X56" s="5"/>
      <c r="Y56" s="5"/>
      <c r="Z56" s="5"/>
      <c r="AA56" s="5"/>
      <c r="AB56" s="5"/>
      <c r="AC56" s="5"/>
      <c r="AD56" s="5"/>
      <c r="AE56" s="5"/>
      <c r="AF56" s="5"/>
      <c r="AG56" s="5"/>
    </row>
    <row r="57">
      <c r="A57" s="1222"/>
      <c r="B57" s="5"/>
      <c r="C57" s="5"/>
      <c r="D57" s="1222"/>
      <c r="E57" s="5"/>
      <c r="F57" s="5"/>
      <c r="G57" s="1222"/>
      <c r="H57" s="5"/>
      <c r="I57" s="5"/>
      <c r="J57" s="1222"/>
      <c r="K57" s="5"/>
      <c r="L57" s="5"/>
      <c r="M57" s="5"/>
      <c r="N57" s="5"/>
      <c r="O57" s="5"/>
      <c r="P57" s="5"/>
      <c r="Q57" s="5"/>
      <c r="R57" s="5"/>
      <c r="S57" s="5"/>
      <c r="T57" s="5"/>
      <c r="U57" s="5"/>
      <c r="V57" s="5"/>
      <c r="W57" s="5"/>
      <c r="X57" s="5"/>
      <c r="Y57" s="5"/>
      <c r="Z57" s="5"/>
      <c r="AA57" s="5"/>
      <c r="AB57" s="5"/>
      <c r="AC57" s="5"/>
      <c r="AD57" s="5"/>
      <c r="AE57" s="5"/>
      <c r="AF57" s="5"/>
      <c r="AG57" s="5"/>
    </row>
    <row r="58">
      <c r="A58" s="1222"/>
      <c r="B58" s="5"/>
      <c r="C58" s="5"/>
      <c r="D58" s="1222"/>
      <c r="E58" s="5"/>
      <c r="F58" s="5"/>
      <c r="G58" s="1222"/>
      <c r="H58" s="5"/>
      <c r="I58" s="5"/>
      <c r="J58" s="1222"/>
      <c r="K58" s="5"/>
      <c r="L58" s="5"/>
      <c r="M58" s="5"/>
      <c r="N58" s="5"/>
      <c r="O58" s="5"/>
      <c r="P58" s="5"/>
      <c r="Q58" s="5"/>
      <c r="R58" s="5"/>
      <c r="S58" s="5"/>
      <c r="T58" s="5"/>
      <c r="U58" s="5"/>
      <c r="V58" s="5"/>
      <c r="W58" s="5"/>
      <c r="X58" s="5"/>
      <c r="Y58" s="5"/>
      <c r="Z58" s="5"/>
      <c r="AA58" s="5"/>
      <c r="AB58" s="5"/>
      <c r="AC58" s="5"/>
      <c r="AD58" s="5"/>
      <c r="AE58" s="5"/>
      <c r="AF58" s="5"/>
      <c r="AG58" s="5"/>
    </row>
    <row r="59">
      <c r="A59" s="1222"/>
      <c r="B59" s="5"/>
      <c r="C59" s="5"/>
      <c r="D59" s="1222"/>
      <c r="E59" s="5"/>
      <c r="F59" s="5"/>
      <c r="G59" s="1222"/>
      <c r="H59" s="5"/>
      <c r="I59" s="5"/>
      <c r="J59" s="1222"/>
      <c r="K59" s="5"/>
      <c r="L59" s="5"/>
      <c r="M59" s="5"/>
      <c r="N59" s="5"/>
      <c r="O59" s="5"/>
      <c r="P59" s="5"/>
      <c r="Q59" s="5"/>
      <c r="R59" s="5"/>
      <c r="S59" s="5"/>
      <c r="T59" s="5"/>
      <c r="U59" s="5"/>
      <c r="V59" s="5"/>
      <c r="W59" s="5"/>
      <c r="X59" s="5"/>
      <c r="Y59" s="5"/>
      <c r="Z59" s="5"/>
      <c r="AA59" s="5"/>
      <c r="AB59" s="5"/>
      <c r="AC59" s="5"/>
      <c r="AD59" s="5"/>
      <c r="AE59" s="5"/>
      <c r="AF59" s="5"/>
      <c r="AG59" s="5"/>
    </row>
    <row r="60">
      <c r="A60" s="1222"/>
      <c r="B60" s="5"/>
      <c r="C60" s="5"/>
      <c r="D60" s="1222"/>
      <c r="E60" s="5"/>
      <c r="F60" s="5"/>
      <c r="G60" s="1222"/>
      <c r="H60" s="5"/>
      <c r="I60" s="5"/>
      <c r="J60" s="1222"/>
      <c r="K60" s="5"/>
      <c r="L60" s="5"/>
      <c r="M60" s="5"/>
      <c r="N60" s="5"/>
      <c r="O60" s="5"/>
      <c r="P60" s="5"/>
      <c r="Q60" s="5"/>
      <c r="R60" s="5"/>
      <c r="S60" s="5"/>
      <c r="T60" s="5"/>
      <c r="U60" s="5"/>
      <c r="V60" s="5"/>
      <c r="W60" s="5"/>
      <c r="X60" s="5"/>
      <c r="Y60" s="5"/>
      <c r="Z60" s="5"/>
      <c r="AA60" s="5"/>
      <c r="AB60" s="5"/>
      <c r="AC60" s="5"/>
      <c r="AD60" s="5"/>
      <c r="AE60" s="5"/>
      <c r="AF60" s="5"/>
      <c r="AG60" s="5"/>
    </row>
    <row r="61">
      <c r="A61" s="1222"/>
      <c r="B61" s="5"/>
      <c r="C61" s="5"/>
      <c r="D61" s="1222"/>
      <c r="E61" s="5"/>
      <c r="F61" s="5"/>
      <c r="G61" s="1222"/>
      <c r="H61" s="5"/>
      <c r="I61" s="5"/>
      <c r="J61" s="1222"/>
      <c r="K61" s="5"/>
      <c r="L61" s="5"/>
      <c r="M61" s="5"/>
      <c r="N61" s="5"/>
      <c r="O61" s="5"/>
      <c r="P61" s="5"/>
      <c r="Q61" s="5"/>
      <c r="R61" s="5"/>
      <c r="S61" s="5"/>
      <c r="T61" s="5"/>
      <c r="U61" s="5"/>
      <c r="V61" s="5"/>
      <c r="W61" s="5"/>
      <c r="X61" s="5"/>
      <c r="Y61" s="5"/>
      <c r="Z61" s="5"/>
      <c r="AA61" s="5"/>
      <c r="AB61" s="5"/>
      <c r="AC61" s="5"/>
      <c r="AD61" s="5"/>
      <c r="AE61" s="5"/>
      <c r="AF61" s="5"/>
      <c r="AG61" s="5"/>
    </row>
    <row r="62">
      <c r="A62" s="1222"/>
      <c r="B62" s="5"/>
      <c r="C62" s="5"/>
      <c r="D62" s="1222"/>
      <c r="E62" s="5"/>
      <c r="F62" s="5"/>
      <c r="G62" s="1222"/>
      <c r="H62" s="5"/>
      <c r="I62" s="5"/>
      <c r="J62" s="1222"/>
      <c r="K62" s="5"/>
      <c r="L62" s="5"/>
      <c r="M62" s="5"/>
      <c r="N62" s="5"/>
      <c r="O62" s="5"/>
      <c r="P62" s="5"/>
      <c r="Q62" s="5"/>
      <c r="R62" s="5"/>
      <c r="S62" s="5"/>
      <c r="T62" s="5"/>
      <c r="U62" s="5"/>
      <c r="V62" s="5"/>
      <c r="W62" s="5"/>
      <c r="X62" s="5"/>
      <c r="Y62" s="5"/>
      <c r="Z62" s="5"/>
      <c r="AA62" s="5"/>
      <c r="AB62" s="5"/>
      <c r="AC62" s="5"/>
      <c r="AD62" s="5"/>
      <c r="AE62" s="5"/>
      <c r="AF62" s="5"/>
      <c r="AG62" s="5"/>
    </row>
    <row r="63">
      <c r="A63" s="1222"/>
      <c r="B63" s="5"/>
      <c r="C63" s="5"/>
      <c r="D63" s="1222"/>
      <c r="E63" s="5"/>
      <c r="F63" s="5"/>
      <c r="G63" s="1222"/>
      <c r="H63" s="5"/>
      <c r="I63" s="5"/>
      <c r="J63" s="1222"/>
      <c r="K63" s="5"/>
      <c r="L63" s="5"/>
      <c r="M63" s="5"/>
      <c r="N63" s="5"/>
      <c r="O63" s="5"/>
      <c r="P63" s="5"/>
      <c r="Q63" s="5"/>
      <c r="R63" s="5"/>
      <c r="S63" s="5"/>
      <c r="T63" s="5"/>
      <c r="U63" s="5"/>
      <c r="V63" s="5"/>
      <c r="W63" s="5"/>
      <c r="X63" s="5"/>
      <c r="Y63" s="5"/>
      <c r="Z63" s="5"/>
      <c r="AA63" s="5"/>
      <c r="AB63" s="5"/>
      <c r="AC63" s="5"/>
      <c r="AD63" s="5"/>
      <c r="AE63" s="5"/>
      <c r="AF63" s="5"/>
      <c r="AG63" s="5"/>
    </row>
    <row r="64">
      <c r="A64" s="1222"/>
      <c r="B64" s="5"/>
      <c r="C64" s="5"/>
      <c r="D64" s="1222"/>
      <c r="E64" s="5"/>
      <c r="F64" s="5"/>
      <c r="G64" s="1222"/>
      <c r="H64" s="5"/>
      <c r="I64" s="5"/>
      <c r="J64" s="1222"/>
      <c r="K64" s="5"/>
      <c r="L64" s="5"/>
      <c r="M64" s="5"/>
      <c r="N64" s="5"/>
      <c r="O64" s="5"/>
      <c r="P64" s="5"/>
      <c r="Q64" s="5"/>
      <c r="R64" s="5"/>
      <c r="S64" s="5"/>
      <c r="T64" s="5"/>
      <c r="U64" s="5"/>
      <c r="V64" s="5"/>
      <c r="W64" s="5"/>
      <c r="X64" s="5"/>
      <c r="Y64" s="5"/>
      <c r="Z64" s="5"/>
      <c r="AA64" s="5"/>
      <c r="AB64" s="5"/>
      <c r="AC64" s="5"/>
      <c r="AD64" s="5"/>
      <c r="AE64" s="5"/>
      <c r="AF64" s="5"/>
      <c r="AG64" s="5"/>
    </row>
    <row r="65">
      <c r="A65" s="1222"/>
      <c r="B65" s="5"/>
      <c r="C65" s="5"/>
      <c r="D65" s="1222"/>
      <c r="E65" s="5"/>
      <c r="F65" s="5"/>
      <c r="G65" s="1222"/>
      <c r="H65" s="5"/>
      <c r="I65" s="5"/>
      <c r="J65" s="1222"/>
      <c r="K65" s="5"/>
      <c r="L65" s="5"/>
      <c r="M65" s="5"/>
      <c r="N65" s="5"/>
      <c r="O65" s="5"/>
      <c r="P65" s="5"/>
      <c r="Q65" s="5"/>
      <c r="R65" s="5"/>
      <c r="S65" s="5"/>
      <c r="T65" s="5"/>
      <c r="U65" s="5"/>
      <c r="V65" s="5"/>
      <c r="W65" s="5"/>
      <c r="X65" s="5"/>
      <c r="Y65" s="5"/>
      <c r="Z65" s="5"/>
      <c r="AA65" s="5"/>
      <c r="AB65" s="5"/>
      <c r="AC65" s="5"/>
      <c r="AD65" s="5"/>
      <c r="AE65" s="5"/>
      <c r="AF65" s="5"/>
      <c r="AG65" s="5"/>
    </row>
    <row r="66">
      <c r="A66" s="1222"/>
      <c r="B66" s="5"/>
      <c r="C66" s="5"/>
      <c r="D66" s="1222"/>
      <c r="E66" s="5"/>
      <c r="F66" s="5"/>
      <c r="G66" s="1222"/>
      <c r="H66" s="5"/>
      <c r="I66" s="5"/>
      <c r="J66" s="1222"/>
      <c r="K66" s="5"/>
      <c r="L66" s="5"/>
      <c r="M66" s="5"/>
      <c r="N66" s="5"/>
      <c r="O66" s="5"/>
      <c r="P66" s="5"/>
      <c r="Q66" s="5"/>
      <c r="R66" s="5"/>
      <c r="S66" s="5"/>
      <c r="T66" s="5"/>
      <c r="U66" s="5"/>
      <c r="V66" s="5"/>
      <c r="W66" s="5"/>
      <c r="X66" s="5"/>
      <c r="Y66" s="5"/>
      <c r="Z66" s="5"/>
      <c r="AA66" s="5"/>
      <c r="AB66" s="5"/>
      <c r="AC66" s="5"/>
      <c r="AD66" s="5"/>
      <c r="AE66" s="5"/>
      <c r="AF66" s="5"/>
      <c r="AG66" s="5"/>
    </row>
    <row r="67">
      <c r="A67" s="1222"/>
      <c r="B67" s="5"/>
      <c r="C67" s="5"/>
      <c r="D67" s="1222"/>
      <c r="E67" s="5"/>
      <c r="F67" s="5"/>
      <c r="G67" s="1222"/>
      <c r="H67" s="5"/>
      <c r="I67" s="5"/>
      <c r="J67" s="1222"/>
      <c r="K67" s="5"/>
      <c r="L67" s="5"/>
      <c r="M67" s="5"/>
      <c r="N67" s="5"/>
      <c r="O67" s="5"/>
      <c r="P67" s="5"/>
      <c r="Q67" s="5"/>
      <c r="R67" s="5"/>
      <c r="S67" s="5"/>
      <c r="T67" s="5"/>
      <c r="U67" s="5"/>
      <c r="V67" s="5"/>
      <c r="W67" s="5"/>
      <c r="X67" s="5"/>
      <c r="Y67" s="5"/>
      <c r="Z67" s="5"/>
      <c r="AA67" s="5"/>
      <c r="AB67" s="5"/>
      <c r="AC67" s="5"/>
      <c r="AD67" s="5"/>
      <c r="AE67" s="5"/>
      <c r="AF67" s="5"/>
      <c r="AG67" s="5"/>
    </row>
    <row r="68">
      <c r="A68" s="1222"/>
      <c r="B68" s="5"/>
      <c r="C68" s="5"/>
      <c r="D68" s="1222"/>
      <c r="E68" s="5"/>
      <c r="F68" s="5"/>
      <c r="G68" s="1222"/>
      <c r="H68" s="5"/>
      <c r="I68" s="5"/>
      <c r="J68" s="1222"/>
      <c r="K68" s="5"/>
      <c r="L68" s="5"/>
      <c r="M68" s="5"/>
      <c r="N68" s="5"/>
      <c r="O68" s="5"/>
      <c r="P68" s="5"/>
      <c r="Q68" s="5"/>
      <c r="R68" s="5"/>
      <c r="S68" s="5"/>
      <c r="T68" s="5"/>
      <c r="U68" s="5"/>
      <c r="V68" s="5"/>
      <c r="W68" s="5"/>
      <c r="X68" s="5"/>
      <c r="Y68" s="5"/>
      <c r="Z68" s="5"/>
      <c r="AA68" s="5"/>
      <c r="AB68" s="5"/>
      <c r="AC68" s="5"/>
      <c r="AD68" s="5"/>
      <c r="AE68" s="5"/>
      <c r="AF68" s="5"/>
      <c r="AG68" s="5"/>
    </row>
    <row r="69">
      <c r="A69" s="1222"/>
      <c r="B69" s="5"/>
      <c r="C69" s="5"/>
      <c r="D69" s="1222"/>
      <c r="E69" s="5"/>
      <c r="F69" s="5"/>
      <c r="G69" s="1222"/>
      <c r="H69" s="5"/>
      <c r="I69" s="5"/>
      <c r="J69" s="1222"/>
      <c r="K69" s="5"/>
      <c r="L69" s="5"/>
      <c r="M69" s="5"/>
      <c r="N69" s="5"/>
      <c r="O69" s="5"/>
      <c r="P69" s="5"/>
      <c r="Q69" s="5"/>
      <c r="R69" s="5"/>
      <c r="S69" s="5"/>
      <c r="T69" s="5"/>
      <c r="U69" s="5"/>
      <c r="V69" s="5"/>
      <c r="W69" s="5"/>
      <c r="X69" s="5"/>
      <c r="Y69" s="5"/>
      <c r="Z69" s="5"/>
      <c r="AA69" s="5"/>
      <c r="AB69" s="5"/>
      <c r="AC69" s="5"/>
      <c r="AD69" s="5"/>
      <c r="AE69" s="5"/>
      <c r="AF69" s="5"/>
      <c r="AG69" s="5"/>
    </row>
    <row r="70">
      <c r="A70" s="1222"/>
      <c r="B70" s="5"/>
      <c r="C70" s="5"/>
      <c r="D70" s="1222"/>
      <c r="E70" s="5"/>
      <c r="F70" s="5"/>
      <c r="G70" s="1222"/>
      <c r="H70" s="5"/>
      <c r="I70" s="5"/>
      <c r="J70" s="1222"/>
      <c r="K70" s="5"/>
      <c r="L70" s="5"/>
      <c r="M70" s="5"/>
      <c r="N70" s="5"/>
      <c r="O70" s="5"/>
      <c r="P70" s="5"/>
      <c r="Q70" s="5"/>
      <c r="R70" s="5"/>
      <c r="S70" s="5"/>
      <c r="T70" s="5"/>
      <c r="U70" s="5"/>
      <c r="V70" s="5"/>
      <c r="W70" s="5"/>
      <c r="X70" s="5"/>
      <c r="Y70" s="5"/>
      <c r="Z70" s="5"/>
      <c r="AA70" s="5"/>
      <c r="AB70" s="5"/>
      <c r="AC70" s="5"/>
      <c r="AD70" s="5"/>
      <c r="AE70" s="5"/>
      <c r="AF70" s="5"/>
      <c r="AG70" s="5"/>
    </row>
    <row r="71">
      <c r="A71" s="1222"/>
      <c r="B71" s="5"/>
      <c r="C71" s="5"/>
      <c r="D71" s="1222"/>
      <c r="E71" s="5"/>
      <c r="F71" s="5"/>
      <c r="G71" s="1222"/>
      <c r="H71" s="5"/>
      <c r="I71" s="5"/>
      <c r="J71" s="1222"/>
      <c r="K71" s="5"/>
      <c r="L71" s="5"/>
      <c r="M71" s="5"/>
      <c r="N71" s="5"/>
      <c r="O71" s="5"/>
      <c r="P71" s="5"/>
      <c r="Q71" s="5"/>
      <c r="R71" s="5"/>
      <c r="S71" s="5"/>
      <c r="T71" s="5"/>
      <c r="U71" s="5"/>
      <c r="V71" s="5"/>
      <c r="W71" s="5"/>
      <c r="X71" s="5"/>
      <c r="Y71" s="5"/>
      <c r="Z71" s="5"/>
      <c r="AA71" s="5"/>
      <c r="AB71" s="5"/>
      <c r="AC71" s="5"/>
      <c r="AD71" s="5"/>
      <c r="AE71" s="5"/>
      <c r="AF71" s="5"/>
      <c r="AG71" s="5"/>
    </row>
    <row r="72">
      <c r="A72" s="1222"/>
      <c r="B72" s="5"/>
      <c r="C72" s="5"/>
      <c r="D72" s="1222"/>
      <c r="E72" s="5"/>
      <c r="F72" s="5"/>
      <c r="G72" s="1222"/>
      <c r="H72" s="5"/>
      <c r="I72" s="5"/>
      <c r="J72" s="1222"/>
      <c r="K72" s="5"/>
      <c r="L72" s="5"/>
      <c r="M72" s="5"/>
      <c r="N72" s="5"/>
      <c r="O72" s="5"/>
      <c r="P72" s="5"/>
      <c r="Q72" s="5"/>
      <c r="R72" s="5"/>
      <c r="S72" s="5"/>
      <c r="T72" s="5"/>
      <c r="U72" s="5"/>
      <c r="V72" s="5"/>
      <c r="W72" s="5"/>
      <c r="X72" s="5"/>
      <c r="Y72" s="5"/>
      <c r="Z72" s="5"/>
      <c r="AA72" s="5"/>
      <c r="AB72" s="5"/>
      <c r="AC72" s="5"/>
      <c r="AD72" s="5"/>
      <c r="AE72" s="5"/>
      <c r="AF72" s="5"/>
      <c r="AG72" s="5"/>
    </row>
    <row r="73">
      <c r="A73" s="1222"/>
      <c r="B73" s="5"/>
      <c r="C73" s="5"/>
      <c r="D73" s="1222"/>
      <c r="E73" s="5"/>
      <c r="F73" s="5"/>
      <c r="G73" s="1222"/>
      <c r="H73" s="5"/>
      <c r="I73" s="5"/>
      <c r="J73" s="1222"/>
      <c r="K73" s="5"/>
      <c r="L73" s="5"/>
      <c r="M73" s="5"/>
      <c r="N73" s="5"/>
      <c r="O73" s="5"/>
      <c r="P73" s="5"/>
      <c r="Q73" s="5"/>
      <c r="R73" s="5"/>
      <c r="S73" s="5"/>
      <c r="T73" s="5"/>
      <c r="U73" s="5"/>
      <c r="V73" s="5"/>
      <c r="W73" s="5"/>
      <c r="X73" s="5"/>
      <c r="Y73" s="5"/>
      <c r="Z73" s="5"/>
      <c r="AA73" s="5"/>
      <c r="AB73" s="5"/>
      <c r="AC73" s="5"/>
      <c r="AD73" s="5"/>
      <c r="AE73" s="5"/>
      <c r="AF73" s="5"/>
      <c r="AG73" s="5"/>
    </row>
    <row r="74">
      <c r="A74" s="1222"/>
      <c r="B74" s="5"/>
      <c r="C74" s="5"/>
      <c r="D74" s="1222"/>
      <c r="E74" s="5"/>
      <c r="F74" s="5"/>
      <c r="G74" s="1222"/>
      <c r="H74" s="5"/>
      <c r="I74" s="5"/>
      <c r="J74" s="1222"/>
      <c r="K74" s="5"/>
      <c r="L74" s="5"/>
      <c r="M74" s="5"/>
      <c r="N74" s="5"/>
      <c r="O74" s="5"/>
      <c r="P74" s="5"/>
      <c r="Q74" s="5"/>
      <c r="R74" s="5"/>
      <c r="S74" s="5"/>
      <c r="T74" s="5"/>
      <c r="U74" s="5"/>
      <c r="V74" s="5"/>
      <c r="W74" s="5"/>
      <c r="X74" s="5"/>
      <c r="Y74" s="5"/>
      <c r="Z74" s="5"/>
      <c r="AA74" s="5"/>
      <c r="AB74" s="5"/>
      <c r="AC74" s="5"/>
      <c r="AD74" s="5"/>
      <c r="AE74" s="5"/>
      <c r="AF74" s="5"/>
      <c r="AG74" s="5"/>
    </row>
    <row r="75">
      <c r="A75" s="1222"/>
      <c r="B75" s="5"/>
      <c r="C75" s="5"/>
      <c r="D75" s="1222"/>
      <c r="E75" s="5"/>
      <c r="F75" s="5"/>
      <c r="G75" s="1222"/>
      <c r="H75" s="5"/>
      <c r="I75" s="5"/>
      <c r="J75" s="1222"/>
      <c r="K75" s="5"/>
      <c r="L75" s="5"/>
      <c r="M75" s="5"/>
      <c r="N75" s="5"/>
      <c r="O75" s="5"/>
      <c r="P75" s="5"/>
      <c r="Q75" s="5"/>
      <c r="R75" s="5"/>
      <c r="S75" s="5"/>
      <c r="T75" s="5"/>
      <c r="U75" s="5"/>
      <c r="V75" s="5"/>
      <c r="W75" s="5"/>
      <c r="X75" s="5"/>
      <c r="Y75" s="5"/>
      <c r="Z75" s="5"/>
      <c r="AA75" s="5"/>
      <c r="AB75" s="5"/>
      <c r="AC75" s="5"/>
      <c r="AD75" s="5"/>
      <c r="AE75" s="5"/>
      <c r="AF75" s="5"/>
      <c r="AG75" s="5"/>
    </row>
    <row r="76">
      <c r="A76" s="1222"/>
      <c r="B76" s="5"/>
      <c r="C76" s="5"/>
      <c r="D76" s="1222"/>
      <c r="E76" s="5"/>
      <c r="F76" s="5"/>
      <c r="G76" s="1222"/>
      <c r="H76" s="5"/>
      <c r="I76" s="5"/>
      <c r="J76" s="1222"/>
      <c r="K76" s="5"/>
      <c r="L76" s="5"/>
      <c r="M76" s="5"/>
      <c r="N76" s="5"/>
      <c r="O76" s="5"/>
      <c r="P76" s="5"/>
      <c r="Q76" s="5"/>
      <c r="R76" s="5"/>
      <c r="S76" s="5"/>
      <c r="T76" s="5"/>
      <c r="U76" s="5"/>
      <c r="V76" s="5"/>
      <c r="W76" s="5"/>
      <c r="X76" s="5"/>
      <c r="Y76" s="5"/>
      <c r="Z76" s="5"/>
      <c r="AA76" s="5"/>
      <c r="AB76" s="5"/>
      <c r="AC76" s="5"/>
      <c r="AD76" s="5"/>
      <c r="AE76" s="5"/>
      <c r="AF76" s="5"/>
      <c r="AG76" s="5"/>
    </row>
    <row r="77">
      <c r="A77" s="1222"/>
      <c r="B77" s="5"/>
      <c r="C77" s="5"/>
      <c r="D77" s="1222"/>
      <c r="E77" s="5"/>
      <c r="F77" s="5"/>
      <c r="G77" s="1222"/>
      <c r="H77" s="5"/>
      <c r="I77" s="5"/>
      <c r="J77" s="1222"/>
      <c r="K77" s="5"/>
      <c r="L77" s="5"/>
      <c r="M77" s="5"/>
      <c r="N77" s="5"/>
      <c r="O77" s="5"/>
      <c r="P77" s="5"/>
      <c r="Q77" s="5"/>
      <c r="R77" s="5"/>
      <c r="S77" s="5"/>
      <c r="T77" s="5"/>
      <c r="U77" s="5"/>
      <c r="V77" s="5"/>
      <c r="W77" s="5"/>
      <c r="X77" s="5"/>
      <c r="Y77" s="5"/>
      <c r="Z77" s="5"/>
      <c r="AA77" s="5"/>
      <c r="AB77" s="5"/>
      <c r="AC77" s="5"/>
      <c r="AD77" s="5"/>
      <c r="AE77" s="5"/>
      <c r="AF77" s="5"/>
      <c r="AG77" s="5"/>
    </row>
    <row r="78">
      <c r="A78" s="1222"/>
      <c r="B78" s="5"/>
      <c r="C78" s="5"/>
      <c r="D78" s="1222"/>
      <c r="E78" s="5"/>
      <c r="F78" s="5"/>
      <c r="G78" s="1222"/>
      <c r="H78" s="5"/>
      <c r="I78" s="5"/>
      <c r="J78" s="1222"/>
      <c r="K78" s="5"/>
      <c r="L78" s="5"/>
      <c r="M78" s="5"/>
      <c r="N78" s="5"/>
      <c r="O78" s="5"/>
      <c r="P78" s="5"/>
      <c r="Q78" s="5"/>
      <c r="R78" s="5"/>
      <c r="S78" s="5"/>
      <c r="T78" s="5"/>
      <c r="U78" s="5"/>
      <c r="V78" s="5"/>
      <c r="W78" s="5"/>
      <c r="X78" s="5"/>
      <c r="Y78" s="5"/>
      <c r="Z78" s="5"/>
      <c r="AA78" s="5"/>
      <c r="AB78" s="5"/>
      <c r="AC78" s="5"/>
      <c r="AD78" s="5"/>
      <c r="AE78" s="5"/>
      <c r="AF78" s="5"/>
      <c r="AG78" s="5"/>
    </row>
    <row r="79">
      <c r="A79" s="1222"/>
      <c r="B79" s="5"/>
      <c r="C79" s="5"/>
      <c r="D79" s="1222"/>
      <c r="E79" s="5"/>
      <c r="F79" s="5"/>
      <c r="G79" s="1222"/>
      <c r="H79" s="5"/>
      <c r="I79" s="5"/>
      <c r="J79" s="1222"/>
      <c r="K79" s="5"/>
      <c r="L79" s="5"/>
      <c r="M79" s="5"/>
      <c r="N79" s="5"/>
      <c r="O79" s="5"/>
      <c r="P79" s="5"/>
      <c r="Q79" s="5"/>
      <c r="R79" s="5"/>
      <c r="S79" s="5"/>
      <c r="T79" s="5"/>
      <c r="U79" s="5"/>
      <c r="V79" s="5"/>
      <c r="W79" s="5"/>
      <c r="X79" s="5"/>
      <c r="Y79" s="5"/>
      <c r="Z79" s="5"/>
      <c r="AA79" s="5"/>
      <c r="AB79" s="5"/>
      <c r="AC79" s="5"/>
      <c r="AD79" s="5"/>
      <c r="AE79" s="5"/>
      <c r="AF79" s="5"/>
      <c r="AG79" s="5"/>
    </row>
    <row r="80">
      <c r="A80" s="1222"/>
      <c r="B80" s="5"/>
      <c r="C80" s="5"/>
      <c r="D80" s="1222"/>
      <c r="E80" s="5"/>
      <c r="F80" s="5"/>
      <c r="G80" s="1222"/>
      <c r="H80" s="5"/>
      <c r="I80" s="5"/>
      <c r="J80" s="1222"/>
      <c r="K80" s="5"/>
      <c r="L80" s="5"/>
      <c r="M80" s="5"/>
      <c r="N80" s="5"/>
      <c r="O80" s="5"/>
      <c r="P80" s="5"/>
      <c r="Q80" s="5"/>
      <c r="R80" s="5"/>
      <c r="S80" s="5"/>
      <c r="T80" s="5"/>
      <c r="U80" s="5"/>
      <c r="V80" s="5"/>
      <c r="W80" s="5"/>
      <c r="X80" s="5"/>
      <c r="Y80" s="5"/>
      <c r="Z80" s="5"/>
      <c r="AA80" s="5"/>
      <c r="AB80" s="5"/>
      <c r="AC80" s="5"/>
      <c r="AD80" s="5"/>
      <c r="AE80" s="5"/>
      <c r="AF80" s="5"/>
      <c r="AG80" s="5"/>
    </row>
    <row r="81">
      <c r="A81" s="1222"/>
      <c r="B81" s="5"/>
      <c r="C81" s="5"/>
      <c r="D81" s="1222"/>
      <c r="E81" s="5"/>
      <c r="F81" s="5"/>
      <c r="G81" s="1222"/>
      <c r="H81" s="5"/>
      <c r="I81" s="5"/>
      <c r="J81" s="1222"/>
      <c r="K81" s="5"/>
      <c r="L81" s="5"/>
      <c r="M81" s="5"/>
      <c r="N81" s="5"/>
      <c r="O81" s="5"/>
      <c r="P81" s="5"/>
      <c r="Q81" s="5"/>
      <c r="R81" s="5"/>
      <c r="S81" s="5"/>
      <c r="T81" s="5"/>
      <c r="U81" s="5"/>
      <c r="V81" s="5"/>
      <c r="W81" s="5"/>
      <c r="X81" s="5"/>
      <c r="Y81" s="5"/>
      <c r="Z81" s="5"/>
      <c r="AA81" s="5"/>
      <c r="AB81" s="5"/>
      <c r="AC81" s="5"/>
      <c r="AD81" s="5"/>
      <c r="AE81" s="5"/>
      <c r="AF81" s="5"/>
      <c r="AG81" s="5"/>
    </row>
    <row r="82">
      <c r="A82" s="1222"/>
      <c r="B82" s="5"/>
      <c r="C82" s="5"/>
      <c r="D82" s="1222"/>
      <c r="E82" s="5"/>
      <c r="F82" s="5"/>
      <c r="G82" s="1222"/>
      <c r="H82" s="5"/>
      <c r="I82" s="5"/>
      <c r="J82" s="1222"/>
      <c r="K82" s="5"/>
      <c r="L82" s="5"/>
      <c r="M82" s="5"/>
      <c r="N82" s="5"/>
      <c r="O82" s="5"/>
      <c r="P82" s="5"/>
      <c r="Q82" s="5"/>
      <c r="R82" s="5"/>
      <c r="S82" s="5"/>
      <c r="T82" s="5"/>
      <c r="U82" s="5"/>
      <c r="V82" s="5"/>
      <c r="W82" s="5"/>
      <c r="X82" s="5"/>
      <c r="Y82" s="5"/>
      <c r="Z82" s="5"/>
      <c r="AA82" s="5"/>
      <c r="AB82" s="5"/>
      <c r="AC82" s="5"/>
      <c r="AD82" s="5"/>
      <c r="AE82" s="5"/>
      <c r="AF82" s="5"/>
      <c r="AG82" s="5"/>
    </row>
    <row r="83">
      <c r="A83" s="1222"/>
      <c r="B83" s="5"/>
      <c r="C83" s="5"/>
      <c r="D83" s="1222"/>
      <c r="E83" s="5"/>
      <c r="F83" s="5"/>
      <c r="G83" s="1222"/>
      <c r="H83" s="5"/>
      <c r="I83" s="5"/>
      <c r="J83" s="1222"/>
      <c r="K83" s="5"/>
      <c r="L83" s="5"/>
      <c r="M83" s="5"/>
      <c r="N83" s="5"/>
      <c r="O83" s="5"/>
      <c r="P83" s="5"/>
      <c r="Q83" s="5"/>
      <c r="R83" s="5"/>
      <c r="S83" s="5"/>
      <c r="T83" s="5"/>
      <c r="U83" s="5"/>
      <c r="V83" s="5"/>
      <c r="W83" s="5"/>
      <c r="X83" s="5"/>
      <c r="Y83" s="5"/>
      <c r="Z83" s="5"/>
      <c r="AA83" s="5"/>
      <c r="AB83" s="5"/>
      <c r="AC83" s="5"/>
      <c r="AD83" s="5"/>
      <c r="AE83" s="5"/>
      <c r="AF83" s="5"/>
      <c r="AG83" s="5"/>
    </row>
    <row r="84">
      <c r="A84" s="1222"/>
      <c r="B84" s="5"/>
      <c r="C84" s="5"/>
      <c r="D84" s="1222"/>
      <c r="E84" s="5"/>
      <c r="F84" s="5"/>
      <c r="G84" s="1222"/>
      <c r="H84" s="5"/>
      <c r="I84" s="5"/>
      <c r="J84" s="1222"/>
      <c r="K84" s="5"/>
      <c r="L84" s="5"/>
      <c r="M84" s="5"/>
      <c r="N84" s="5"/>
      <c r="O84" s="5"/>
      <c r="P84" s="5"/>
      <c r="Q84" s="5"/>
      <c r="R84" s="5"/>
      <c r="S84" s="5"/>
      <c r="T84" s="5"/>
      <c r="U84" s="5"/>
      <c r="V84" s="5"/>
      <c r="W84" s="5"/>
      <c r="X84" s="5"/>
      <c r="Y84" s="5"/>
      <c r="Z84" s="5"/>
      <c r="AA84" s="5"/>
      <c r="AB84" s="5"/>
      <c r="AC84" s="5"/>
      <c r="AD84" s="5"/>
      <c r="AE84" s="5"/>
      <c r="AF84" s="5"/>
      <c r="AG84" s="5"/>
    </row>
    <row r="85">
      <c r="A85" s="1222"/>
      <c r="B85" s="5"/>
      <c r="C85" s="5"/>
      <c r="D85" s="1222"/>
      <c r="E85" s="5"/>
      <c r="F85" s="5"/>
      <c r="G85" s="1222"/>
      <c r="H85" s="5"/>
      <c r="I85" s="5"/>
      <c r="J85" s="1222"/>
      <c r="K85" s="5"/>
      <c r="L85" s="5"/>
      <c r="M85" s="5"/>
      <c r="N85" s="5"/>
      <c r="O85" s="5"/>
      <c r="P85" s="5"/>
      <c r="Q85" s="5"/>
      <c r="R85" s="5"/>
      <c r="S85" s="5"/>
      <c r="T85" s="5"/>
      <c r="U85" s="5"/>
      <c r="V85" s="5"/>
      <c r="W85" s="5"/>
      <c r="X85" s="5"/>
      <c r="Y85" s="5"/>
      <c r="Z85" s="5"/>
      <c r="AA85" s="5"/>
      <c r="AB85" s="5"/>
      <c r="AC85" s="5"/>
      <c r="AD85" s="5"/>
      <c r="AE85" s="5"/>
      <c r="AF85" s="5"/>
      <c r="AG85" s="5"/>
    </row>
    <row r="86">
      <c r="A86" s="1222"/>
      <c r="B86" s="5"/>
      <c r="C86" s="5"/>
      <c r="D86" s="1222"/>
      <c r="E86" s="5"/>
      <c r="F86" s="5"/>
      <c r="G86" s="1222"/>
      <c r="H86" s="5"/>
      <c r="I86" s="5"/>
      <c r="J86" s="1222"/>
      <c r="K86" s="5"/>
      <c r="L86" s="5"/>
      <c r="M86" s="5"/>
      <c r="N86" s="5"/>
      <c r="O86" s="5"/>
      <c r="P86" s="5"/>
      <c r="Q86" s="5"/>
      <c r="R86" s="5"/>
      <c r="S86" s="5"/>
      <c r="T86" s="5"/>
      <c r="U86" s="5"/>
      <c r="V86" s="5"/>
      <c r="W86" s="5"/>
      <c r="X86" s="5"/>
      <c r="Y86" s="5"/>
      <c r="Z86" s="5"/>
      <c r="AA86" s="5"/>
      <c r="AB86" s="5"/>
      <c r="AC86" s="5"/>
      <c r="AD86" s="5"/>
      <c r="AE86" s="5"/>
      <c r="AF86" s="5"/>
      <c r="AG86" s="5"/>
    </row>
    <row r="87">
      <c r="A87" s="1222"/>
      <c r="B87" s="5"/>
      <c r="C87" s="5"/>
      <c r="D87" s="1222"/>
      <c r="E87" s="5"/>
      <c r="F87" s="5"/>
      <c r="G87" s="1222"/>
      <c r="H87" s="5"/>
      <c r="I87" s="5"/>
      <c r="J87" s="1222"/>
      <c r="K87" s="5"/>
      <c r="L87" s="5"/>
      <c r="M87" s="5"/>
      <c r="N87" s="5"/>
      <c r="O87" s="5"/>
      <c r="P87" s="5"/>
      <c r="Q87" s="5"/>
      <c r="R87" s="5"/>
      <c r="S87" s="5"/>
      <c r="T87" s="5"/>
      <c r="U87" s="5"/>
      <c r="V87" s="5"/>
      <c r="W87" s="5"/>
      <c r="X87" s="5"/>
      <c r="Y87" s="5"/>
      <c r="Z87" s="5"/>
      <c r="AA87" s="5"/>
      <c r="AB87" s="5"/>
      <c r="AC87" s="5"/>
      <c r="AD87" s="5"/>
      <c r="AE87" s="5"/>
      <c r="AF87" s="5"/>
      <c r="AG87" s="5"/>
    </row>
    <row r="88">
      <c r="A88" s="1222"/>
      <c r="B88" s="5"/>
      <c r="C88" s="5"/>
      <c r="D88" s="1222"/>
      <c r="E88" s="5"/>
      <c r="F88" s="5"/>
      <c r="G88" s="1222"/>
      <c r="H88" s="5"/>
      <c r="I88" s="5"/>
      <c r="J88" s="1222"/>
      <c r="K88" s="5"/>
      <c r="L88" s="5"/>
      <c r="M88" s="5"/>
      <c r="N88" s="5"/>
      <c r="O88" s="5"/>
      <c r="P88" s="5"/>
      <c r="Q88" s="5"/>
      <c r="R88" s="5"/>
      <c r="S88" s="5"/>
      <c r="T88" s="5"/>
      <c r="U88" s="5"/>
      <c r="V88" s="5"/>
      <c r="W88" s="5"/>
      <c r="X88" s="5"/>
      <c r="Y88" s="5"/>
      <c r="Z88" s="5"/>
      <c r="AA88" s="5"/>
      <c r="AB88" s="5"/>
      <c r="AC88" s="5"/>
      <c r="AD88" s="5"/>
      <c r="AE88" s="5"/>
      <c r="AF88" s="5"/>
      <c r="AG88" s="5"/>
    </row>
    <row r="89">
      <c r="A89" s="1222"/>
      <c r="B89" s="5"/>
      <c r="C89" s="5"/>
      <c r="D89" s="1222"/>
      <c r="E89" s="5"/>
      <c r="F89" s="5"/>
      <c r="G89" s="1222"/>
      <c r="H89" s="5"/>
      <c r="I89" s="5"/>
      <c r="J89" s="1222"/>
      <c r="K89" s="5"/>
      <c r="L89" s="5"/>
      <c r="M89" s="5"/>
      <c r="N89" s="5"/>
      <c r="O89" s="5"/>
      <c r="P89" s="5"/>
      <c r="Q89" s="5"/>
      <c r="R89" s="5"/>
      <c r="S89" s="5"/>
      <c r="T89" s="5"/>
      <c r="U89" s="5"/>
      <c r="V89" s="5"/>
      <c r="W89" s="5"/>
      <c r="X89" s="5"/>
      <c r="Y89" s="5"/>
      <c r="Z89" s="5"/>
      <c r="AA89" s="5"/>
      <c r="AB89" s="5"/>
      <c r="AC89" s="5"/>
      <c r="AD89" s="5"/>
      <c r="AE89" s="5"/>
      <c r="AF89" s="5"/>
      <c r="AG89" s="5"/>
    </row>
    <row r="90">
      <c r="A90" s="1222"/>
      <c r="B90" s="5"/>
      <c r="C90" s="5"/>
      <c r="D90" s="1222"/>
      <c r="E90" s="5"/>
      <c r="F90" s="5"/>
      <c r="G90" s="1222"/>
      <c r="H90" s="5"/>
      <c r="I90" s="5"/>
      <c r="J90" s="1222"/>
      <c r="K90" s="5"/>
      <c r="L90" s="5"/>
      <c r="M90" s="5"/>
      <c r="N90" s="5"/>
      <c r="O90" s="5"/>
      <c r="P90" s="5"/>
      <c r="Q90" s="5"/>
      <c r="R90" s="5"/>
      <c r="S90" s="5"/>
      <c r="T90" s="5"/>
      <c r="U90" s="5"/>
      <c r="V90" s="5"/>
      <c r="W90" s="5"/>
      <c r="X90" s="5"/>
      <c r="Y90" s="5"/>
      <c r="Z90" s="5"/>
      <c r="AA90" s="5"/>
      <c r="AB90" s="5"/>
      <c r="AC90" s="5"/>
      <c r="AD90" s="5"/>
      <c r="AE90" s="5"/>
      <c r="AF90" s="5"/>
      <c r="AG90" s="5"/>
    </row>
    <row r="91">
      <c r="A91" s="1222"/>
      <c r="B91" s="5"/>
      <c r="C91" s="5"/>
      <c r="D91" s="1222"/>
      <c r="E91" s="5"/>
      <c r="F91" s="5"/>
      <c r="G91" s="1222"/>
      <c r="H91" s="5"/>
      <c r="I91" s="5"/>
      <c r="J91" s="1222"/>
      <c r="K91" s="5"/>
      <c r="L91" s="5"/>
      <c r="M91" s="5"/>
      <c r="N91" s="5"/>
      <c r="O91" s="5"/>
      <c r="P91" s="5"/>
      <c r="Q91" s="5"/>
      <c r="R91" s="5"/>
      <c r="S91" s="5"/>
      <c r="T91" s="5"/>
      <c r="U91" s="5"/>
      <c r="V91" s="5"/>
      <c r="W91" s="5"/>
      <c r="X91" s="5"/>
      <c r="Y91" s="5"/>
      <c r="Z91" s="5"/>
      <c r="AA91" s="5"/>
      <c r="AB91" s="5"/>
      <c r="AC91" s="5"/>
      <c r="AD91" s="5"/>
      <c r="AE91" s="5"/>
      <c r="AF91" s="5"/>
      <c r="AG91" s="5"/>
    </row>
    <row r="92">
      <c r="A92" s="1222"/>
      <c r="B92" s="5"/>
      <c r="C92" s="5"/>
      <c r="D92" s="1222"/>
      <c r="E92" s="5"/>
      <c r="F92" s="5"/>
      <c r="G92" s="1222"/>
      <c r="H92" s="5"/>
      <c r="I92" s="5"/>
      <c r="J92" s="1222"/>
      <c r="K92" s="5"/>
      <c r="L92" s="5"/>
      <c r="M92" s="5"/>
      <c r="N92" s="5"/>
      <c r="O92" s="5"/>
      <c r="P92" s="5"/>
      <c r="Q92" s="5"/>
      <c r="R92" s="5"/>
      <c r="S92" s="5"/>
      <c r="T92" s="5"/>
      <c r="U92" s="5"/>
      <c r="V92" s="5"/>
      <c r="W92" s="5"/>
      <c r="X92" s="5"/>
      <c r="Y92" s="5"/>
      <c r="Z92" s="5"/>
      <c r="AA92" s="5"/>
      <c r="AB92" s="5"/>
      <c r="AC92" s="5"/>
      <c r="AD92" s="5"/>
      <c r="AE92" s="5"/>
      <c r="AF92" s="5"/>
      <c r="AG92" s="5"/>
    </row>
    <row r="93">
      <c r="A93" s="1222"/>
      <c r="B93" s="5"/>
      <c r="C93" s="5"/>
      <c r="D93" s="1222"/>
      <c r="E93" s="5"/>
      <c r="F93" s="5"/>
      <c r="G93" s="1222"/>
      <c r="H93" s="5"/>
      <c r="I93" s="5"/>
      <c r="J93" s="1222"/>
      <c r="K93" s="5"/>
      <c r="L93" s="5"/>
      <c r="M93" s="5"/>
      <c r="N93" s="5"/>
      <c r="O93" s="5"/>
      <c r="P93" s="5"/>
      <c r="Q93" s="5"/>
      <c r="R93" s="5"/>
      <c r="S93" s="5"/>
      <c r="T93" s="5"/>
      <c r="U93" s="5"/>
      <c r="V93" s="5"/>
      <c r="W93" s="5"/>
      <c r="X93" s="5"/>
      <c r="Y93" s="5"/>
      <c r="Z93" s="5"/>
      <c r="AA93" s="5"/>
      <c r="AB93" s="5"/>
      <c r="AC93" s="5"/>
      <c r="AD93" s="5"/>
      <c r="AE93" s="5"/>
      <c r="AF93" s="5"/>
      <c r="AG93" s="5"/>
    </row>
    <row r="94">
      <c r="A94" s="1222"/>
      <c r="B94" s="5"/>
      <c r="C94" s="5"/>
      <c r="D94" s="1222"/>
      <c r="E94" s="5"/>
      <c r="F94" s="5"/>
      <c r="G94" s="1222"/>
      <c r="H94" s="5"/>
      <c r="I94" s="5"/>
      <c r="J94" s="1222"/>
      <c r="K94" s="5"/>
      <c r="L94" s="5"/>
      <c r="M94" s="5"/>
      <c r="N94" s="5"/>
      <c r="O94" s="5"/>
      <c r="P94" s="5"/>
      <c r="Q94" s="5"/>
      <c r="R94" s="5"/>
      <c r="S94" s="5"/>
      <c r="T94" s="5"/>
      <c r="U94" s="5"/>
      <c r="V94" s="5"/>
      <c r="W94" s="5"/>
      <c r="X94" s="5"/>
      <c r="Y94" s="5"/>
      <c r="Z94" s="5"/>
      <c r="AA94" s="5"/>
      <c r="AB94" s="5"/>
      <c r="AC94" s="5"/>
      <c r="AD94" s="5"/>
      <c r="AE94" s="5"/>
      <c r="AF94" s="5"/>
      <c r="AG94" s="5"/>
    </row>
    <row r="95">
      <c r="A95" s="1222"/>
      <c r="B95" s="5"/>
      <c r="C95" s="5"/>
      <c r="D95" s="1222"/>
      <c r="E95" s="5"/>
      <c r="F95" s="5"/>
      <c r="G95" s="1222"/>
      <c r="H95" s="5"/>
      <c r="I95" s="5"/>
      <c r="J95" s="1222"/>
      <c r="K95" s="5"/>
      <c r="L95" s="5"/>
      <c r="M95" s="5"/>
      <c r="N95" s="5"/>
      <c r="O95" s="5"/>
      <c r="P95" s="5"/>
      <c r="Q95" s="5"/>
      <c r="R95" s="5"/>
      <c r="S95" s="5"/>
      <c r="T95" s="5"/>
      <c r="U95" s="5"/>
      <c r="V95" s="5"/>
      <c r="W95" s="5"/>
      <c r="X95" s="5"/>
      <c r="Y95" s="5"/>
      <c r="Z95" s="5"/>
      <c r="AA95" s="5"/>
      <c r="AB95" s="5"/>
      <c r="AC95" s="5"/>
      <c r="AD95" s="5"/>
      <c r="AE95" s="5"/>
      <c r="AF95" s="5"/>
      <c r="AG95" s="5"/>
    </row>
    <row r="96">
      <c r="A96" s="1222"/>
      <c r="B96" s="5"/>
      <c r="C96" s="5"/>
      <c r="D96" s="1222"/>
      <c r="E96" s="5"/>
      <c r="F96" s="5"/>
      <c r="G96" s="1222"/>
      <c r="H96" s="5"/>
      <c r="I96" s="5"/>
      <c r="J96" s="1222"/>
      <c r="K96" s="5"/>
      <c r="L96" s="5"/>
      <c r="M96" s="5"/>
      <c r="N96" s="5"/>
      <c r="O96" s="5"/>
      <c r="P96" s="5"/>
      <c r="Q96" s="5"/>
      <c r="R96" s="5"/>
      <c r="S96" s="5"/>
      <c r="T96" s="5"/>
      <c r="U96" s="5"/>
      <c r="V96" s="5"/>
      <c r="W96" s="5"/>
      <c r="X96" s="5"/>
      <c r="Y96" s="5"/>
      <c r="Z96" s="5"/>
      <c r="AA96" s="5"/>
      <c r="AB96" s="5"/>
      <c r="AC96" s="5"/>
      <c r="AD96" s="5"/>
      <c r="AE96" s="5"/>
      <c r="AF96" s="5"/>
      <c r="AG96" s="5"/>
    </row>
    <row r="97">
      <c r="A97" s="1222"/>
      <c r="B97" s="5"/>
      <c r="C97" s="5"/>
      <c r="D97" s="1222"/>
      <c r="E97" s="5"/>
      <c r="F97" s="5"/>
      <c r="G97" s="1222"/>
      <c r="H97" s="5"/>
      <c r="I97" s="5"/>
      <c r="J97" s="1222"/>
      <c r="K97" s="5"/>
      <c r="L97" s="5"/>
      <c r="M97" s="5"/>
      <c r="N97" s="5"/>
      <c r="O97" s="5"/>
      <c r="P97" s="5"/>
      <c r="Q97" s="5"/>
      <c r="R97" s="5"/>
      <c r="S97" s="5"/>
      <c r="T97" s="5"/>
      <c r="U97" s="5"/>
      <c r="V97" s="5"/>
      <c r="W97" s="5"/>
      <c r="X97" s="5"/>
      <c r="Y97" s="5"/>
      <c r="Z97" s="5"/>
      <c r="AA97" s="5"/>
      <c r="AB97" s="5"/>
      <c r="AC97" s="5"/>
      <c r="AD97" s="5"/>
      <c r="AE97" s="5"/>
      <c r="AF97" s="5"/>
      <c r="AG97" s="5"/>
    </row>
    <row r="98">
      <c r="A98" s="1222"/>
      <c r="B98" s="5"/>
      <c r="C98" s="5"/>
      <c r="D98" s="1222"/>
      <c r="E98" s="5"/>
      <c r="F98" s="5"/>
      <c r="G98" s="1222"/>
      <c r="H98" s="5"/>
      <c r="I98" s="5"/>
      <c r="J98" s="1222"/>
      <c r="K98" s="5"/>
      <c r="L98" s="5"/>
      <c r="M98" s="5"/>
      <c r="N98" s="5"/>
      <c r="O98" s="5"/>
      <c r="P98" s="5"/>
      <c r="Q98" s="5"/>
      <c r="R98" s="5"/>
      <c r="S98" s="5"/>
      <c r="T98" s="5"/>
      <c r="U98" s="5"/>
      <c r="V98" s="5"/>
      <c r="W98" s="5"/>
      <c r="X98" s="5"/>
      <c r="Y98" s="5"/>
      <c r="Z98" s="5"/>
      <c r="AA98" s="5"/>
      <c r="AB98" s="5"/>
      <c r="AC98" s="5"/>
      <c r="AD98" s="5"/>
      <c r="AE98" s="5"/>
      <c r="AF98" s="5"/>
      <c r="AG98" s="5"/>
    </row>
    <row r="99">
      <c r="A99" s="1222"/>
      <c r="B99" s="5"/>
      <c r="C99" s="5"/>
      <c r="D99" s="1222"/>
      <c r="E99" s="5"/>
      <c r="F99" s="5"/>
      <c r="G99" s="1222"/>
      <c r="H99" s="5"/>
      <c r="I99" s="5"/>
      <c r="J99" s="1222"/>
      <c r="K99" s="5"/>
      <c r="L99" s="5"/>
      <c r="M99" s="5"/>
      <c r="N99" s="5"/>
      <c r="O99" s="5"/>
      <c r="P99" s="5"/>
      <c r="Q99" s="5"/>
      <c r="R99" s="5"/>
      <c r="S99" s="5"/>
      <c r="T99" s="5"/>
      <c r="U99" s="5"/>
      <c r="V99" s="5"/>
      <c r="W99" s="5"/>
      <c r="X99" s="5"/>
      <c r="Y99" s="5"/>
      <c r="Z99" s="5"/>
      <c r="AA99" s="5"/>
      <c r="AB99" s="5"/>
      <c r="AC99" s="5"/>
      <c r="AD99" s="5"/>
      <c r="AE99" s="5"/>
      <c r="AF99" s="5"/>
      <c r="AG99" s="5"/>
    </row>
    <row r="100">
      <c r="A100" s="1222"/>
      <c r="B100" s="5"/>
      <c r="C100" s="5"/>
      <c r="D100" s="1222"/>
      <c r="E100" s="5"/>
      <c r="F100" s="5"/>
      <c r="G100" s="1222"/>
      <c r="H100" s="5"/>
      <c r="I100" s="5"/>
      <c r="J100" s="1222"/>
      <c r="K100" s="5"/>
      <c r="L100" s="5"/>
      <c r="M100" s="5"/>
      <c r="N100" s="5"/>
      <c r="O100" s="5"/>
      <c r="P100" s="5"/>
      <c r="Q100" s="5"/>
      <c r="R100" s="5"/>
      <c r="S100" s="5"/>
      <c r="T100" s="5"/>
      <c r="U100" s="5"/>
      <c r="V100" s="5"/>
      <c r="W100" s="5"/>
      <c r="X100" s="5"/>
      <c r="Y100" s="5"/>
      <c r="Z100" s="5"/>
      <c r="AA100" s="5"/>
      <c r="AB100" s="5"/>
      <c r="AC100" s="5"/>
      <c r="AD100" s="5"/>
      <c r="AE100" s="5"/>
      <c r="AF100" s="5"/>
      <c r="AG100" s="5"/>
    </row>
    <row r="101">
      <c r="A101" s="1222"/>
      <c r="B101" s="5"/>
      <c r="C101" s="5"/>
      <c r="D101" s="1222"/>
      <c r="E101" s="5"/>
      <c r="F101" s="5"/>
      <c r="G101" s="1222"/>
      <c r="H101" s="5"/>
      <c r="I101" s="5"/>
      <c r="J101" s="1222"/>
      <c r="K101" s="5"/>
      <c r="L101" s="5"/>
      <c r="M101" s="5"/>
      <c r="N101" s="5"/>
      <c r="O101" s="5"/>
      <c r="P101" s="5"/>
      <c r="Q101" s="5"/>
      <c r="R101" s="5"/>
      <c r="S101" s="5"/>
      <c r="T101" s="5"/>
      <c r="U101" s="5"/>
      <c r="V101" s="5"/>
      <c r="W101" s="5"/>
      <c r="X101" s="5"/>
      <c r="Y101" s="5"/>
      <c r="Z101" s="5"/>
      <c r="AA101" s="5"/>
      <c r="AB101" s="5"/>
      <c r="AC101" s="5"/>
      <c r="AD101" s="5"/>
      <c r="AE101" s="5"/>
      <c r="AF101" s="5"/>
      <c r="AG101" s="5"/>
    </row>
    <row r="102">
      <c r="A102" s="1222"/>
      <c r="B102" s="5"/>
      <c r="C102" s="5"/>
      <c r="D102" s="1222"/>
      <c r="E102" s="5"/>
      <c r="F102" s="5"/>
      <c r="G102" s="1222"/>
      <c r="H102" s="5"/>
      <c r="I102" s="5"/>
      <c r="J102" s="1222"/>
      <c r="K102" s="5"/>
      <c r="L102" s="5"/>
      <c r="M102" s="5"/>
      <c r="N102" s="5"/>
      <c r="O102" s="5"/>
      <c r="P102" s="5"/>
      <c r="Q102" s="5"/>
      <c r="R102" s="5"/>
      <c r="S102" s="5"/>
      <c r="T102" s="5"/>
      <c r="U102" s="5"/>
      <c r="V102" s="5"/>
      <c r="W102" s="5"/>
      <c r="X102" s="5"/>
      <c r="Y102" s="5"/>
      <c r="Z102" s="5"/>
      <c r="AA102" s="5"/>
      <c r="AB102" s="5"/>
      <c r="AC102" s="5"/>
      <c r="AD102" s="5"/>
      <c r="AE102" s="5"/>
      <c r="AF102" s="5"/>
      <c r="AG102" s="5"/>
    </row>
    <row r="103">
      <c r="A103" s="1222"/>
      <c r="B103" s="5"/>
      <c r="C103" s="5"/>
      <c r="D103" s="1222"/>
      <c r="E103" s="5"/>
      <c r="F103" s="5"/>
      <c r="G103" s="1222"/>
      <c r="H103" s="5"/>
      <c r="I103" s="5"/>
      <c r="J103" s="1222"/>
      <c r="K103" s="5"/>
      <c r="L103" s="5"/>
      <c r="M103" s="5"/>
      <c r="N103" s="5"/>
      <c r="O103" s="5"/>
      <c r="P103" s="5"/>
      <c r="Q103" s="5"/>
      <c r="R103" s="5"/>
      <c r="S103" s="5"/>
      <c r="T103" s="5"/>
      <c r="U103" s="5"/>
      <c r="V103" s="5"/>
      <c r="W103" s="5"/>
      <c r="X103" s="5"/>
      <c r="Y103" s="5"/>
      <c r="Z103" s="5"/>
      <c r="AA103" s="5"/>
      <c r="AB103" s="5"/>
      <c r="AC103" s="5"/>
      <c r="AD103" s="5"/>
      <c r="AE103" s="5"/>
      <c r="AF103" s="5"/>
      <c r="AG103" s="5"/>
    </row>
    <row r="104">
      <c r="A104" s="1222"/>
      <c r="B104" s="5"/>
      <c r="C104" s="5"/>
      <c r="D104" s="1222"/>
      <c r="E104" s="5"/>
      <c r="F104" s="5"/>
      <c r="G104" s="1222"/>
      <c r="H104" s="5"/>
      <c r="I104" s="5"/>
      <c r="J104" s="1222"/>
      <c r="K104" s="5"/>
      <c r="L104" s="5"/>
      <c r="M104" s="5"/>
      <c r="N104" s="5"/>
      <c r="O104" s="5"/>
      <c r="P104" s="5"/>
      <c r="Q104" s="5"/>
      <c r="R104" s="5"/>
      <c r="S104" s="5"/>
      <c r="T104" s="5"/>
      <c r="U104" s="5"/>
      <c r="V104" s="5"/>
      <c r="W104" s="5"/>
      <c r="X104" s="5"/>
      <c r="Y104" s="5"/>
      <c r="Z104" s="5"/>
      <c r="AA104" s="5"/>
      <c r="AB104" s="5"/>
      <c r="AC104" s="5"/>
      <c r="AD104" s="5"/>
      <c r="AE104" s="5"/>
      <c r="AF104" s="5"/>
      <c r="AG104" s="5"/>
    </row>
    <row r="105">
      <c r="A105" s="1222"/>
      <c r="B105" s="5"/>
      <c r="C105" s="5"/>
      <c r="D105" s="1222"/>
      <c r="E105" s="5"/>
      <c r="F105" s="5"/>
      <c r="G105" s="1222"/>
      <c r="H105" s="5"/>
      <c r="I105" s="5"/>
      <c r="J105" s="1222"/>
      <c r="K105" s="5"/>
      <c r="L105" s="5"/>
      <c r="M105" s="5"/>
      <c r="N105" s="5"/>
      <c r="O105" s="5"/>
      <c r="P105" s="5"/>
      <c r="Q105" s="5"/>
      <c r="R105" s="5"/>
      <c r="S105" s="5"/>
      <c r="T105" s="5"/>
      <c r="U105" s="5"/>
      <c r="V105" s="5"/>
      <c r="W105" s="5"/>
      <c r="X105" s="5"/>
      <c r="Y105" s="5"/>
      <c r="Z105" s="5"/>
      <c r="AA105" s="5"/>
      <c r="AB105" s="5"/>
      <c r="AC105" s="5"/>
      <c r="AD105" s="5"/>
      <c r="AE105" s="5"/>
      <c r="AF105" s="5"/>
      <c r="AG105" s="5"/>
    </row>
    <row r="106">
      <c r="A106" s="1222"/>
      <c r="B106" s="5"/>
      <c r="C106" s="5"/>
      <c r="D106" s="1222"/>
      <c r="E106" s="5"/>
      <c r="F106" s="5"/>
      <c r="G106" s="1222"/>
      <c r="H106" s="5"/>
      <c r="I106" s="5"/>
      <c r="J106" s="1222"/>
      <c r="K106" s="5"/>
      <c r="L106" s="5"/>
      <c r="M106" s="5"/>
      <c r="N106" s="5"/>
      <c r="O106" s="5"/>
      <c r="P106" s="5"/>
      <c r="Q106" s="5"/>
      <c r="R106" s="5"/>
      <c r="S106" s="5"/>
      <c r="T106" s="5"/>
      <c r="U106" s="5"/>
      <c r="V106" s="5"/>
      <c r="W106" s="5"/>
      <c r="X106" s="5"/>
      <c r="Y106" s="5"/>
      <c r="Z106" s="5"/>
      <c r="AA106" s="5"/>
      <c r="AB106" s="5"/>
      <c r="AC106" s="5"/>
      <c r="AD106" s="5"/>
      <c r="AE106" s="5"/>
      <c r="AF106" s="5"/>
      <c r="AG106" s="5"/>
    </row>
    <row r="107">
      <c r="A107" s="1222"/>
      <c r="B107" s="5"/>
      <c r="C107" s="5"/>
      <c r="D107" s="1222"/>
      <c r="E107" s="5"/>
      <c r="F107" s="5"/>
      <c r="G107" s="1222"/>
      <c r="H107" s="5"/>
      <c r="I107" s="5"/>
      <c r="J107" s="1222"/>
      <c r="K107" s="5"/>
      <c r="L107" s="5"/>
      <c r="M107" s="5"/>
      <c r="N107" s="5"/>
      <c r="O107" s="5"/>
      <c r="P107" s="5"/>
      <c r="Q107" s="5"/>
      <c r="R107" s="5"/>
      <c r="S107" s="5"/>
      <c r="T107" s="5"/>
      <c r="U107" s="5"/>
      <c r="V107" s="5"/>
      <c r="W107" s="5"/>
      <c r="X107" s="5"/>
      <c r="Y107" s="5"/>
      <c r="Z107" s="5"/>
      <c r="AA107" s="5"/>
      <c r="AB107" s="5"/>
      <c r="AC107" s="5"/>
      <c r="AD107" s="5"/>
      <c r="AE107" s="5"/>
      <c r="AF107" s="5"/>
      <c r="AG107" s="5"/>
    </row>
    <row r="108">
      <c r="A108" s="1222"/>
      <c r="B108" s="5"/>
      <c r="C108" s="5"/>
      <c r="D108" s="1222"/>
      <c r="E108" s="5"/>
      <c r="F108" s="5"/>
      <c r="G108" s="1222"/>
      <c r="H108" s="5"/>
      <c r="I108" s="5"/>
      <c r="J108" s="1222"/>
      <c r="K108" s="5"/>
      <c r="L108" s="5"/>
      <c r="M108" s="5"/>
      <c r="N108" s="5"/>
      <c r="O108" s="5"/>
      <c r="P108" s="5"/>
      <c r="Q108" s="5"/>
      <c r="R108" s="5"/>
      <c r="S108" s="5"/>
      <c r="T108" s="5"/>
      <c r="U108" s="5"/>
      <c r="V108" s="5"/>
      <c r="W108" s="5"/>
      <c r="X108" s="5"/>
      <c r="Y108" s="5"/>
      <c r="Z108" s="5"/>
      <c r="AA108" s="5"/>
      <c r="AB108" s="5"/>
      <c r="AC108" s="5"/>
      <c r="AD108" s="5"/>
      <c r="AE108" s="5"/>
      <c r="AF108" s="5"/>
      <c r="AG108" s="5"/>
    </row>
    <row r="109">
      <c r="A109" s="1222"/>
      <c r="B109" s="5"/>
      <c r="C109" s="5"/>
      <c r="D109" s="1222"/>
      <c r="E109" s="5"/>
      <c r="F109" s="5"/>
      <c r="G109" s="1222"/>
      <c r="H109" s="5"/>
      <c r="I109" s="5"/>
      <c r="J109" s="1222"/>
      <c r="K109" s="5"/>
      <c r="L109" s="5"/>
      <c r="M109" s="5"/>
      <c r="N109" s="5"/>
      <c r="O109" s="5"/>
      <c r="P109" s="5"/>
      <c r="Q109" s="5"/>
      <c r="R109" s="5"/>
      <c r="S109" s="5"/>
      <c r="T109" s="5"/>
      <c r="U109" s="5"/>
      <c r="V109" s="5"/>
      <c r="W109" s="5"/>
      <c r="X109" s="5"/>
      <c r="Y109" s="5"/>
      <c r="Z109" s="5"/>
      <c r="AA109" s="5"/>
      <c r="AB109" s="5"/>
      <c r="AC109" s="5"/>
      <c r="AD109" s="5"/>
      <c r="AE109" s="5"/>
      <c r="AF109" s="5"/>
      <c r="AG109" s="5"/>
    </row>
    <row r="110">
      <c r="A110" s="1222"/>
      <c r="B110" s="5"/>
      <c r="C110" s="5"/>
      <c r="D110" s="1222"/>
      <c r="E110" s="5"/>
      <c r="F110" s="5"/>
      <c r="G110" s="1222"/>
      <c r="H110" s="5"/>
      <c r="I110" s="5"/>
      <c r="J110" s="1222"/>
      <c r="K110" s="5"/>
      <c r="L110" s="5"/>
      <c r="M110" s="5"/>
      <c r="N110" s="5"/>
      <c r="O110" s="5"/>
      <c r="P110" s="5"/>
      <c r="Q110" s="5"/>
      <c r="R110" s="5"/>
      <c r="S110" s="5"/>
      <c r="T110" s="5"/>
      <c r="U110" s="5"/>
      <c r="V110" s="5"/>
      <c r="W110" s="5"/>
      <c r="X110" s="5"/>
      <c r="Y110" s="5"/>
      <c r="Z110" s="5"/>
      <c r="AA110" s="5"/>
      <c r="AB110" s="5"/>
      <c r="AC110" s="5"/>
      <c r="AD110" s="5"/>
      <c r="AE110" s="5"/>
      <c r="AF110" s="5"/>
      <c r="AG110" s="5"/>
    </row>
    <row r="111">
      <c r="A111" s="1222"/>
      <c r="B111" s="5"/>
      <c r="C111" s="5"/>
      <c r="D111" s="1222"/>
      <c r="E111" s="5"/>
      <c r="F111" s="5"/>
      <c r="G111" s="1222"/>
      <c r="H111" s="5"/>
      <c r="I111" s="5"/>
      <c r="J111" s="1222"/>
      <c r="K111" s="5"/>
      <c r="L111" s="5"/>
      <c r="M111" s="5"/>
      <c r="N111" s="5"/>
      <c r="O111" s="5"/>
      <c r="P111" s="5"/>
      <c r="Q111" s="5"/>
      <c r="R111" s="5"/>
      <c r="S111" s="5"/>
      <c r="T111" s="5"/>
      <c r="U111" s="5"/>
      <c r="V111" s="5"/>
      <c r="W111" s="5"/>
      <c r="X111" s="5"/>
      <c r="Y111" s="5"/>
      <c r="Z111" s="5"/>
      <c r="AA111" s="5"/>
      <c r="AB111" s="5"/>
      <c r="AC111" s="5"/>
      <c r="AD111" s="5"/>
      <c r="AE111" s="5"/>
      <c r="AF111" s="5"/>
      <c r="AG111" s="5"/>
    </row>
    <row r="112">
      <c r="A112" s="1222"/>
      <c r="B112" s="5"/>
      <c r="C112" s="5"/>
      <c r="D112" s="1222"/>
      <c r="E112" s="5"/>
      <c r="F112" s="5"/>
      <c r="G112" s="1222"/>
      <c r="H112" s="5"/>
      <c r="I112" s="5"/>
      <c r="J112" s="1222"/>
      <c r="K112" s="5"/>
      <c r="L112" s="5"/>
      <c r="M112" s="5"/>
      <c r="N112" s="5"/>
      <c r="O112" s="5"/>
      <c r="P112" s="5"/>
      <c r="Q112" s="5"/>
      <c r="R112" s="5"/>
      <c r="S112" s="5"/>
      <c r="T112" s="5"/>
      <c r="U112" s="5"/>
      <c r="V112" s="5"/>
      <c r="W112" s="5"/>
      <c r="X112" s="5"/>
      <c r="Y112" s="5"/>
      <c r="Z112" s="5"/>
      <c r="AA112" s="5"/>
      <c r="AB112" s="5"/>
      <c r="AC112" s="5"/>
      <c r="AD112" s="5"/>
      <c r="AE112" s="5"/>
      <c r="AF112" s="5"/>
      <c r="AG112" s="5"/>
    </row>
    <row r="113">
      <c r="A113" s="1222"/>
      <c r="B113" s="5"/>
      <c r="C113" s="5"/>
      <c r="D113" s="1222"/>
      <c r="E113" s="5"/>
      <c r="F113" s="5"/>
      <c r="G113" s="1222"/>
      <c r="H113" s="5"/>
      <c r="I113" s="5"/>
      <c r="J113" s="1222"/>
      <c r="K113" s="5"/>
      <c r="L113" s="5"/>
      <c r="M113" s="5"/>
      <c r="N113" s="5"/>
      <c r="O113" s="5"/>
      <c r="P113" s="5"/>
      <c r="Q113" s="5"/>
      <c r="R113" s="5"/>
      <c r="S113" s="5"/>
      <c r="T113" s="5"/>
      <c r="U113" s="5"/>
      <c r="V113" s="5"/>
      <c r="W113" s="5"/>
      <c r="X113" s="5"/>
      <c r="Y113" s="5"/>
      <c r="Z113" s="5"/>
      <c r="AA113" s="5"/>
      <c r="AB113" s="5"/>
      <c r="AC113" s="5"/>
      <c r="AD113" s="5"/>
      <c r="AE113" s="5"/>
      <c r="AF113" s="5"/>
      <c r="AG113" s="5"/>
    </row>
    <row r="114">
      <c r="A114" s="1222"/>
      <c r="B114" s="5"/>
      <c r="C114" s="5"/>
      <c r="D114" s="1222"/>
      <c r="E114" s="5"/>
      <c r="F114" s="5"/>
      <c r="G114" s="1222"/>
      <c r="H114" s="5"/>
      <c r="I114" s="5"/>
      <c r="J114" s="1222"/>
      <c r="K114" s="5"/>
      <c r="L114" s="5"/>
      <c r="M114" s="5"/>
      <c r="N114" s="5"/>
      <c r="O114" s="5"/>
      <c r="P114" s="5"/>
      <c r="Q114" s="5"/>
      <c r="R114" s="5"/>
      <c r="S114" s="5"/>
      <c r="T114" s="5"/>
      <c r="U114" s="5"/>
      <c r="V114" s="5"/>
      <c r="W114" s="5"/>
      <c r="X114" s="5"/>
      <c r="Y114" s="5"/>
      <c r="Z114" s="5"/>
      <c r="AA114" s="5"/>
      <c r="AB114" s="5"/>
      <c r="AC114" s="5"/>
      <c r="AD114" s="5"/>
      <c r="AE114" s="5"/>
      <c r="AF114" s="5"/>
      <c r="AG114" s="5"/>
    </row>
    <row r="115">
      <c r="A115" s="1222"/>
      <c r="B115" s="5"/>
      <c r="C115" s="5"/>
      <c r="D115" s="1222"/>
      <c r="E115" s="5"/>
      <c r="F115" s="5"/>
      <c r="G115" s="1222"/>
      <c r="H115" s="5"/>
      <c r="I115" s="5"/>
      <c r="J115" s="1222"/>
      <c r="K115" s="5"/>
      <c r="L115" s="5"/>
      <c r="M115" s="5"/>
      <c r="N115" s="5"/>
      <c r="O115" s="5"/>
      <c r="P115" s="5"/>
      <c r="Q115" s="5"/>
      <c r="R115" s="5"/>
      <c r="S115" s="5"/>
      <c r="T115" s="5"/>
      <c r="U115" s="5"/>
      <c r="V115" s="5"/>
      <c r="W115" s="5"/>
      <c r="X115" s="5"/>
      <c r="Y115" s="5"/>
      <c r="Z115" s="5"/>
      <c r="AA115" s="5"/>
      <c r="AB115" s="5"/>
      <c r="AC115" s="5"/>
      <c r="AD115" s="5"/>
      <c r="AE115" s="5"/>
      <c r="AF115" s="5"/>
      <c r="AG115" s="5"/>
    </row>
    <row r="116">
      <c r="A116" s="1222"/>
      <c r="B116" s="5"/>
      <c r="C116" s="5"/>
      <c r="D116" s="1222"/>
      <c r="E116" s="5"/>
      <c r="F116" s="5"/>
      <c r="G116" s="1222"/>
      <c r="H116" s="5"/>
      <c r="I116" s="5"/>
      <c r="J116" s="1222"/>
      <c r="K116" s="5"/>
      <c r="L116" s="5"/>
      <c r="M116" s="5"/>
      <c r="N116" s="5"/>
      <c r="O116" s="5"/>
      <c r="P116" s="5"/>
      <c r="Q116" s="5"/>
      <c r="R116" s="5"/>
      <c r="S116" s="5"/>
      <c r="T116" s="5"/>
      <c r="U116" s="5"/>
      <c r="V116" s="5"/>
      <c r="W116" s="5"/>
      <c r="X116" s="5"/>
      <c r="Y116" s="5"/>
      <c r="Z116" s="5"/>
      <c r="AA116" s="5"/>
      <c r="AB116" s="5"/>
      <c r="AC116" s="5"/>
      <c r="AD116" s="5"/>
      <c r="AE116" s="5"/>
      <c r="AF116" s="5"/>
      <c r="AG116" s="5"/>
    </row>
    <row r="117">
      <c r="A117" s="1222"/>
      <c r="B117" s="5"/>
      <c r="C117" s="5"/>
      <c r="D117" s="1222"/>
      <c r="E117" s="5"/>
      <c r="F117" s="5"/>
      <c r="G117" s="1222"/>
      <c r="H117" s="5"/>
      <c r="I117" s="5"/>
      <c r="J117" s="1222"/>
      <c r="K117" s="5"/>
      <c r="L117" s="5"/>
      <c r="M117" s="5"/>
      <c r="N117" s="5"/>
      <c r="O117" s="5"/>
      <c r="P117" s="5"/>
      <c r="Q117" s="5"/>
      <c r="R117" s="5"/>
      <c r="S117" s="5"/>
      <c r="T117" s="5"/>
      <c r="U117" s="5"/>
      <c r="V117" s="5"/>
      <c r="W117" s="5"/>
      <c r="X117" s="5"/>
      <c r="Y117" s="5"/>
      <c r="Z117" s="5"/>
      <c r="AA117" s="5"/>
      <c r="AB117" s="5"/>
      <c r="AC117" s="5"/>
      <c r="AD117" s="5"/>
      <c r="AE117" s="5"/>
      <c r="AF117" s="5"/>
      <c r="AG117" s="5"/>
    </row>
    <row r="118">
      <c r="A118" s="1222"/>
      <c r="B118" s="5"/>
      <c r="C118" s="5"/>
      <c r="D118" s="1222"/>
      <c r="E118" s="5"/>
      <c r="F118" s="5"/>
      <c r="G118" s="1222"/>
      <c r="H118" s="5"/>
      <c r="I118" s="5"/>
      <c r="J118" s="1222"/>
      <c r="K118" s="5"/>
      <c r="L118" s="5"/>
      <c r="M118" s="5"/>
      <c r="N118" s="5"/>
      <c r="O118" s="5"/>
      <c r="P118" s="5"/>
      <c r="Q118" s="5"/>
      <c r="R118" s="5"/>
      <c r="S118" s="5"/>
      <c r="T118" s="5"/>
      <c r="U118" s="5"/>
      <c r="V118" s="5"/>
      <c r="W118" s="5"/>
      <c r="X118" s="5"/>
      <c r="Y118" s="5"/>
      <c r="Z118" s="5"/>
      <c r="AA118" s="5"/>
      <c r="AB118" s="5"/>
      <c r="AC118" s="5"/>
      <c r="AD118" s="5"/>
      <c r="AE118" s="5"/>
      <c r="AF118" s="5"/>
      <c r="AG118" s="5"/>
    </row>
    <row r="119">
      <c r="A119" s="1222"/>
      <c r="B119" s="5"/>
      <c r="C119" s="5"/>
      <c r="D119" s="1222"/>
      <c r="E119" s="5"/>
      <c r="F119" s="5"/>
      <c r="G119" s="1222"/>
      <c r="H119" s="5"/>
      <c r="I119" s="5"/>
      <c r="J119" s="1222"/>
      <c r="K119" s="5"/>
      <c r="L119" s="5"/>
      <c r="M119" s="5"/>
      <c r="N119" s="5"/>
      <c r="O119" s="5"/>
      <c r="P119" s="5"/>
      <c r="Q119" s="5"/>
      <c r="R119" s="5"/>
      <c r="S119" s="5"/>
      <c r="T119" s="5"/>
      <c r="U119" s="5"/>
      <c r="V119" s="5"/>
      <c r="W119" s="5"/>
      <c r="X119" s="5"/>
      <c r="Y119" s="5"/>
      <c r="Z119" s="5"/>
      <c r="AA119" s="5"/>
      <c r="AB119" s="5"/>
      <c r="AC119" s="5"/>
      <c r="AD119" s="5"/>
      <c r="AE119" s="5"/>
      <c r="AF119" s="5"/>
      <c r="AG119" s="5"/>
    </row>
    <row r="120">
      <c r="A120" s="1222"/>
      <c r="B120" s="5"/>
      <c r="C120" s="5"/>
      <c r="D120" s="1222"/>
      <c r="E120" s="5"/>
      <c r="F120" s="5"/>
      <c r="G120" s="1222"/>
      <c r="H120" s="5"/>
      <c r="I120" s="5"/>
      <c r="J120" s="1222"/>
      <c r="K120" s="5"/>
      <c r="L120" s="5"/>
      <c r="M120" s="5"/>
      <c r="N120" s="5"/>
      <c r="O120" s="5"/>
      <c r="P120" s="5"/>
      <c r="Q120" s="5"/>
      <c r="R120" s="5"/>
      <c r="S120" s="5"/>
      <c r="T120" s="5"/>
      <c r="U120" s="5"/>
      <c r="V120" s="5"/>
      <c r="W120" s="5"/>
      <c r="X120" s="5"/>
      <c r="Y120" s="5"/>
      <c r="Z120" s="5"/>
      <c r="AA120" s="5"/>
      <c r="AB120" s="5"/>
      <c r="AC120" s="5"/>
      <c r="AD120" s="5"/>
      <c r="AE120" s="5"/>
      <c r="AF120" s="5"/>
      <c r="AG120" s="5"/>
    </row>
    <row r="121">
      <c r="A121" s="1222"/>
      <c r="B121" s="5"/>
      <c r="C121" s="5"/>
      <c r="D121" s="1222"/>
      <c r="E121" s="5"/>
      <c r="F121" s="5"/>
      <c r="G121" s="1222"/>
      <c r="H121" s="5"/>
      <c r="I121" s="5"/>
      <c r="J121" s="1222"/>
      <c r="K121" s="5"/>
      <c r="L121" s="5"/>
      <c r="M121" s="5"/>
      <c r="N121" s="5"/>
      <c r="O121" s="5"/>
      <c r="P121" s="5"/>
      <c r="Q121" s="5"/>
      <c r="R121" s="5"/>
      <c r="S121" s="5"/>
      <c r="T121" s="5"/>
      <c r="U121" s="5"/>
      <c r="V121" s="5"/>
      <c r="W121" s="5"/>
      <c r="X121" s="5"/>
      <c r="Y121" s="5"/>
      <c r="Z121" s="5"/>
      <c r="AA121" s="5"/>
      <c r="AB121" s="5"/>
      <c r="AC121" s="5"/>
      <c r="AD121" s="5"/>
      <c r="AE121" s="5"/>
      <c r="AF121" s="5"/>
      <c r="AG121" s="5"/>
    </row>
    <row r="122">
      <c r="A122" s="1222"/>
      <c r="B122" s="5"/>
      <c r="C122" s="5"/>
      <c r="D122" s="1222"/>
      <c r="E122" s="5"/>
      <c r="F122" s="5"/>
      <c r="G122" s="1222"/>
      <c r="H122" s="5"/>
      <c r="I122" s="5"/>
      <c r="J122" s="1222"/>
      <c r="K122" s="5"/>
      <c r="L122" s="5"/>
      <c r="M122" s="5"/>
      <c r="N122" s="5"/>
      <c r="O122" s="5"/>
      <c r="P122" s="5"/>
      <c r="Q122" s="5"/>
      <c r="R122" s="5"/>
      <c r="S122" s="5"/>
      <c r="T122" s="5"/>
      <c r="U122" s="5"/>
      <c r="V122" s="5"/>
      <c r="W122" s="5"/>
      <c r="X122" s="5"/>
      <c r="Y122" s="5"/>
      <c r="Z122" s="5"/>
      <c r="AA122" s="5"/>
      <c r="AB122" s="5"/>
      <c r="AC122" s="5"/>
      <c r="AD122" s="5"/>
      <c r="AE122" s="5"/>
      <c r="AF122" s="5"/>
      <c r="AG122" s="5"/>
    </row>
    <row r="123">
      <c r="A123" s="1222"/>
      <c r="B123" s="5"/>
      <c r="C123" s="5"/>
      <c r="D123" s="1222"/>
      <c r="E123" s="5"/>
      <c r="F123" s="5"/>
      <c r="G123" s="1222"/>
      <c r="H123" s="5"/>
      <c r="I123" s="5"/>
      <c r="J123" s="1222"/>
      <c r="K123" s="5"/>
      <c r="L123" s="5"/>
      <c r="M123" s="5"/>
      <c r="N123" s="5"/>
      <c r="O123" s="5"/>
      <c r="P123" s="5"/>
      <c r="Q123" s="5"/>
      <c r="R123" s="5"/>
      <c r="S123" s="5"/>
      <c r="T123" s="5"/>
      <c r="U123" s="5"/>
      <c r="V123" s="5"/>
      <c r="W123" s="5"/>
      <c r="X123" s="5"/>
      <c r="Y123" s="5"/>
      <c r="Z123" s="5"/>
      <c r="AA123" s="5"/>
      <c r="AB123" s="5"/>
      <c r="AC123" s="5"/>
      <c r="AD123" s="5"/>
      <c r="AE123" s="5"/>
      <c r="AF123" s="5"/>
      <c r="AG123" s="5"/>
    </row>
    <row r="124">
      <c r="A124" s="1222"/>
      <c r="B124" s="5"/>
      <c r="C124" s="5"/>
      <c r="D124" s="1222"/>
      <c r="E124" s="5"/>
      <c r="F124" s="5"/>
      <c r="G124" s="1222"/>
      <c r="H124" s="5"/>
      <c r="I124" s="5"/>
      <c r="J124" s="1222"/>
      <c r="K124" s="5"/>
      <c r="L124" s="5"/>
      <c r="M124" s="5"/>
      <c r="N124" s="5"/>
      <c r="O124" s="5"/>
      <c r="P124" s="5"/>
      <c r="Q124" s="5"/>
      <c r="R124" s="5"/>
      <c r="S124" s="5"/>
      <c r="T124" s="5"/>
      <c r="U124" s="5"/>
      <c r="V124" s="5"/>
      <c r="W124" s="5"/>
      <c r="X124" s="5"/>
      <c r="Y124" s="5"/>
      <c r="Z124" s="5"/>
      <c r="AA124" s="5"/>
      <c r="AB124" s="5"/>
      <c r="AC124" s="5"/>
      <c r="AD124" s="5"/>
      <c r="AE124" s="5"/>
      <c r="AF124" s="5"/>
      <c r="AG124" s="5"/>
    </row>
    <row r="125">
      <c r="A125" s="1222"/>
      <c r="B125" s="5"/>
      <c r="C125" s="5"/>
      <c r="D125" s="1222"/>
      <c r="E125" s="5"/>
      <c r="F125" s="5"/>
      <c r="G125" s="1222"/>
      <c r="H125" s="5"/>
      <c r="I125" s="5"/>
      <c r="J125" s="1222"/>
      <c r="K125" s="5"/>
      <c r="L125" s="5"/>
      <c r="M125" s="5"/>
      <c r="N125" s="5"/>
      <c r="O125" s="5"/>
      <c r="P125" s="5"/>
      <c r="Q125" s="5"/>
      <c r="R125" s="5"/>
      <c r="S125" s="5"/>
      <c r="T125" s="5"/>
      <c r="U125" s="5"/>
      <c r="V125" s="5"/>
      <c r="W125" s="5"/>
      <c r="X125" s="5"/>
      <c r="Y125" s="5"/>
      <c r="Z125" s="5"/>
      <c r="AA125" s="5"/>
      <c r="AB125" s="5"/>
      <c r="AC125" s="5"/>
      <c r="AD125" s="5"/>
      <c r="AE125" s="5"/>
      <c r="AF125" s="5"/>
      <c r="AG125" s="5"/>
    </row>
    <row r="126">
      <c r="A126" s="1222"/>
      <c r="B126" s="5"/>
      <c r="C126" s="5"/>
      <c r="D126" s="1222"/>
      <c r="E126" s="5"/>
      <c r="F126" s="5"/>
      <c r="G126" s="1222"/>
      <c r="H126" s="5"/>
      <c r="I126" s="5"/>
      <c r="J126" s="1222"/>
      <c r="K126" s="5"/>
      <c r="L126" s="5"/>
      <c r="M126" s="5"/>
      <c r="N126" s="5"/>
      <c r="O126" s="5"/>
      <c r="P126" s="5"/>
      <c r="Q126" s="5"/>
      <c r="R126" s="5"/>
      <c r="S126" s="5"/>
      <c r="T126" s="5"/>
      <c r="U126" s="5"/>
      <c r="V126" s="5"/>
      <c r="W126" s="5"/>
      <c r="X126" s="5"/>
      <c r="Y126" s="5"/>
      <c r="Z126" s="5"/>
      <c r="AA126" s="5"/>
      <c r="AB126" s="5"/>
      <c r="AC126" s="5"/>
      <c r="AD126" s="5"/>
      <c r="AE126" s="5"/>
      <c r="AF126" s="5"/>
      <c r="AG126" s="5"/>
    </row>
    <row r="127">
      <c r="A127" s="1222"/>
      <c r="B127" s="5"/>
      <c r="C127" s="5"/>
      <c r="D127" s="1222"/>
      <c r="E127" s="5"/>
      <c r="F127" s="5"/>
      <c r="G127" s="1222"/>
      <c r="H127" s="5"/>
      <c r="I127" s="5"/>
      <c r="J127" s="1222"/>
      <c r="K127" s="5"/>
      <c r="L127" s="5"/>
      <c r="M127" s="5"/>
      <c r="N127" s="5"/>
      <c r="O127" s="5"/>
      <c r="P127" s="5"/>
      <c r="Q127" s="5"/>
      <c r="R127" s="5"/>
      <c r="S127" s="5"/>
      <c r="T127" s="5"/>
      <c r="U127" s="5"/>
      <c r="V127" s="5"/>
      <c r="W127" s="5"/>
      <c r="X127" s="5"/>
      <c r="Y127" s="5"/>
      <c r="Z127" s="5"/>
      <c r="AA127" s="5"/>
      <c r="AB127" s="5"/>
      <c r="AC127" s="5"/>
      <c r="AD127" s="5"/>
      <c r="AE127" s="5"/>
      <c r="AF127" s="5"/>
      <c r="AG127" s="5"/>
    </row>
    <row r="128">
      <c r="A128" s="1222"/>
      <c r="B128" s="5"/>
      <c r="C128" s="5"/>
      <c r="D128" s="1222"/>
      <c r="E128" s="5"/>
      <c r="F128" s="5"/>
      <c r="G128" s="1222"/>
      <c r="H128" s="5"/>
      <c r="I128" s="5"/>
      <c r="J128" s="1222"/>
      <c r="K128" s="5"/>
      <c r="L128" s="5"/>
      <c r="M128" s="5"/>
      <c r="N128" s="5"/>
      <c r="O128" s="5"/>
      <c r="P128" s="5"/>
      <c r="Q128" s="5"/>
      <c r="R128" s="5"/>
      <c r="S128" s="5"/>
      <c r="T128" s="5"/>
      <c r="U128" s="5"/>
      <c r="V128" s="5"/>
      <c r="W128" s="5"/>
      <c r="X128" s="5"/>
      <c r="Y128" s="5"/>
      <c r="Z128" s="5"/>
      <c r="AA128" s="5"/>
      <c r="AB128" s="5"/>
      <c r="AC128" s="5"/>
      <c r="AD128" s="5"/>
      <c r="AE128" s="5"/>
      <c r="AF128" s="5"/>
      <c r="AG128" s="5"/>
    </row>
    <row r="129">
      <c r="A129" s="1222"/>
      <c r="B129" s="5"/>
      <c r="C129" s="5"/>
      <c r="D129" s="1222"/>
      <c r="E129" s="5"/>
      <c r="F129" s="5"/>
      <c r="G129" s="1222"/>
      <c r="H129" s="5"/>
      <c r="I129" s="5"/>
      <c r="J129" s="1222"/>
      <c r="K129" s="5"/>
      <c r="L129" s="5"/>
      <c r="M129" s="5"/>
      <c r="N129" s="5"/>
      <c r="O129" s="5"/>
      <c r="P129" s="5"/>
      <c r="Q129" s="5"/>
      <c r="R129" s="5"/>
      <c r="S129" s="5"/>
      <c r="T129" s="5"/>
      <c r="U129" s="5"/>
      <c r="V129" s="5"/>
      <c r="W129" s="5"/>
      <c r="X129" s="5"/>
      <c r="Y129" s="5"/>
      <c r="Z129" s="5"/>
      <c r="AA129" s="5"/>
      <c r="AB129" s="5"/>
      <c r="AC129" s="5"/>
      <c r="AD129" s="5"/>
      <c r="AE129" s="5"/>
      <c r="AF129" s="5"/>
      <c r="AG129" s="5"/>
    </row>
    <row r="130">
      <c r="A130" s="1222"/>
      <c r="B130" s="5"/>
      <c r="C130" s="5"/>
      <c r="D130" s="1222"/>
      <c r="E130" s="5"/>
      <c r="F130" s="5"/>
      <c r="G130" s="1222"/>
      <c r="H130" s="5"/>
      <c r="I130" s="5"/>
      <c r="J130" s="1222"/>
      <c r="K130" s="5"/>
      <c r="L130" s="5"/>
      <c r="M130" s="5"/>
      <c r="N130" s="5"/>
      <c r="O130" s="5"/>
      <c r="P130" s="5"/>
      <c r="Q130" s="5"/>
      <c r="R130" s="5"/>
      <c r="S130" s="5"/>
      <c r="T130" s="5"/>
      <c r="U130" s="5"/>
      <c r="V130" s="5"/>
      <c r="W130" s="5"/>
      <c r="X130" s="5"/>
      <c r="Y130" s="5"/>
      <c r="Z130" s="5"/>
      <c r="AA130" s="5"/>
      <c r="AB130" s="5"/>
      <c r="AC130" s="5"/>
      <c r="AD130" s="5"/>
      <c r="AE130" s="5"/>
      <c r="AF130" s="5"/>
      <c r="AG130" s="5"/>
    </row>
    <row r="131">
      <c r="A131" s="1222"/>
      <c r="B131" s="5"/>
      <c r="C131" s="5"/>
      <c r="D131" s="1222"/>
      <c r="E131" s="5"/>
      <c r="F131" s="5"/>
      <c r="G131" s="1222"/>
      <c r="H131" s="5"/>
      <c r="I131" s="5"/>
      <c r="J131" s="1222"/>
      <c r="K131" s="5"/>
      <c r="L131" s="5"/>
      <c r="M131" s="5"/>
      <c r="N131" s="5"/>
      <c r="O131" s="5"/>
      <c r="P131" s="5"/>
      <c r="Q131" s="5"/>
      <c r="R131" s="5"/>
      <c r="S131" s="5"/>
      <c r="T131" s="5"/>
      <c r="U131" s="5"/>
      <c r="V131" s="5"/>
      <c r="W131" s="5"/>
      <c r="X131" s="5"/>
      <c r="Y131" s="5"/>
      <c r="Z131" s="5"/>
      <c r="AA131" s="5"/>
      <c r="AB131" s="5"/>
      <c r="AC131" s="5"/>
      <c r="AD131" s="5"/>
      <c r="AE131" s="5"/>
      <c r="AF131" s="5"/>
      <c r="AG131" s="5"/>
    </row>
    <row r="132">
      <c r="A132" s="1222"/>
      <c r="B132" s="5"/>
      <c r="C132" s="5"/>
      <c r="D132" s="1222"/>
      <c r="E132" s="5"/>
      <c r="F132" s="5"/>
      <c r="G132" s="1222"/>
      <c r="H132" s="5"/>
      <c r="I132" s="5"/>
      <c r="J132" s="1222"/>
      <c r="K132" s="5"/>
      <c r="L132" s="5"/>
      <c r="M132" s="5"/>
      <c r="N132" s="5"/>
      <c r="O132" s="5"/>
      <c r="P132" s="5"/>
      <c r="Q132" s="5"/>
      <c r="R132" s="5"/>
      <c r="S132" s="5"/>
      <c r="T132" s="5"/>
      <c r="U132" s="5"/>
      <c r="V132" s="5"/>
      <c r="W132" s="5"/>
      <c r="X132" s="5"/>
      <c r="Y132" s="5"/>
      <c r="Z132" s="5"/>
      <c r="AA132" s="5"/>
      <c r="AB132" s="5"/>
      <c r="AC132" s="5"/>
      <c r="AD132" s="5"/>
      <c r="AE132" s="5"/>
      <c r="AF132" s="5"/>
      <c r="AG132" s="5"/>
    </row>
    <row r="133">
      <c r="A133" s="1222"/>
      <c r="B133" s="5"/>
      <c r="C133" s="5"/>
      <c r="D133" s="1222"/>
      <c r="E133" s="5"/>
      <c r="F133" s="5"/>
      <c r="G133" s="1222"/>
      <c r="H133" s="5"/>
      <c r="I133" s="5"/>
      <c r="J133" s="1222"/>
      <c r="K133" s="5"/>
      <c r="L133" s="5"/>
      <c r="M133" s="5"/>
      <c r="N133" s="5"/>
      <c r="O133" s="5"/>
      <c r="P133" s="5"/>
      <c r="Q133" s="5"/>
      <c r="R133" s="5"/>
      <c r="S133" s="5"/>
      <c r="T133" s="5"/>
      <c r="U133" s="5"/>
      <c r="V133" s="5"/>
      <c r="W133" s="5"/>
      <c r="X133" s="5"/>
      <c r="Y133" s="5"/>
      <c r="Z133" s="5"/>
      <c r="AA133" s="5"/>
      <c r="AB133" s="5"/>
      <c r="AC133" s="5"/>
      <c r="AD133" s="5"/>
      <c r="AE133" s="5"/>
      <c r="AF133" s="5"/>
      <c r="AG133" s="5"/>
    </row>
    <row r="134">
      <c r="A134" s="1222"/>
      <c r="B134" s="5"/>
      <c r="C134" s="5"/>
      <c r="D134" s="1222"/>
      <c r="E134" s="5"/>
      <c r="F134" s="5"/>
      <c r="G134" s="1222"/>
      <c r="H134" s="5"/>
      <c r="I134" s="5"/>
      <c r="J134" s="1222"/>
      <c r="K134" s="5"/>
      <c r="L134" s="5"/>
      <c r="M134" s="5"/>
      <c r="N134" s="5"/>
      <c r="O134" s="5"/>
      <c r="P134" s="5"/>
      <c r="Q134" s="5"/>
      <c r="R134" s="5"/>
      <c r="S134" s="5"/>
      <c r="T134" s="5"/>
      <c r="U134" s="5"/>
      <c r="V134" s="5"/>
      <c r="W134" s="5"/>
      <c r="X134" s="5"/>
      <c r="Y134" s="5"/>
      <c r="Z134" s="5"/>
      <c r="AA134" s="5"/>
      <c r="AB134" s="5"/>
      <c r="AC134" s="5"/>
      <c r="AD134" s="5"/>
      <c r="AE134" s="5"/>
      <c r="AF134" s="5"/>
      <c r="AG134" s="5"/>
    </row>
    <row r="135">
      <c r="A135" s="1222"/>
      <c r="B135" s="5"/>
      <c r="C135" s="5"/>
      <c r="D135" s="1222"/>
      <c r="E135" s="5"/>
      <c r="F135" s="5"/>
      <c r="G135" s="1222"/>
      <c r="H135" s="5"/>
      <c r="I135" s="5"/>
      <c r="J135" s="1222"/>
      <c r="K135" s="5"/>
      <c r="L135" s="5"/>
      <c r="M135" s="5"/>
      <c r="N135" s="5"/>
      <c r="O135" s="5"/>
      <c r="P135" s="5"/>
      <c r="Q135" s="5"/>
      <c r="R135" s="5"/>
      <c r="S135" s="5"/>
      <c r="T135" s="5"/>
      <c r="U135" s="5"/>
      <c r="V135" s="5"/>
      <c r="W135" s="5"/>
      <c r="X135" s="5"/>
      <c r="Y135" s="5"/>
      <c r="Z135" s="5"/>
      <c r="AA135" s="5"/>
      <c r="AB135" s="5"/>
      <c r="AC135" s="5"/>
      <c r="AD135" s="5"/>
      <c r="AE135" s="5"/>
      <c r="AF135" s="5"/>
      <c r="AG135" s="5"/>
    </row>
    <row r="136">
      <c r="A136" s="1222"/>
      <c r="B136" s="5"/>
      <c r="C136" s="5"/>
      <c r="D136" s="1222"/>
      <c r="E136" s="5"/>
      <c r="F136" s="5"/>
      <c r="G136" s="1222"/>
      <c r="H136" s="5"/>
      <c r="I136" s="5"/>
      <c r="J136" s="1222"/>
      <c r="K136" s="5"/>
      <c r="L136" s="5"/>
      <c r="M136" s="5"/>
      <c r="N136" s="5"/>
      <c r="O136" s="5"/>
      <c r="P136" s="5"/>
      <c r="Q136" s="5"/>
      <c r="R136" s="5"/>
      <c r="S136" s="5"/>
      <c r="T136" s="5"/>
      <c r="U136" s="5"/>
      <c r="V136" s="5"/>
      <c r="W136" s="5"/>
      <c r="X136" s="5"/>
      <c r="Y136" s="5"/>
      <c r="Z136" s="5"/>
      <c r="AA136" s="5"/>
      <c r="AB136" s="5"/>
      <c r="AC136" s="5"/>
      <c r="AD136" s="5"/>
      <c r="AE136" s="5"/>
      <c r="AF136" s="5"/>
      <c r="AG136" s="5"/>
    </row>
    <row r="137">
      <c r="A137" s="1222"/>
      <c r="B137" s="5"/>
      <c r="C137" s="5"/>
      <c r="D137" s="1222"/>
      <c r="E137" s="5"/>
      <c r="F137" s="5"/>
      <c r="G137" s="1222"/>
      <c r="H137" s="5"/>
      <c r="I137" s="5"/>
      <c r="J137" s="1222"/>
      <c r="K137" s="5"/>
      <c r="L137" s="5"/>
      <c r="M137" s="5"/>
      <c r="N137" s="5"/>
      <c r="O137" s="5"/>
      <c r="P137" s="5"/>
      <c r="Q137" s="5"/>
      <c r="R137" s="5"/>
      <c r="S137" s="5"/>
      <c r="T137" s="5"/>
      <c r="U137" s="5"/>
      <c r="V137" s="5"/>
      <c r="W137" s="5"/>
      <c r="X137" s="5"/>
      <c r="Y137" s="5"/>
      <c r="Z137" s="5"/>
      <c r="AA137" s="5"/>
      <c r="AB137" s="5"/>
      <c r="AC137" s="5"/>
      <c r="AD137" s="5"/>
      <c r="AE137" s="5"/>
      <c r="AF137" s="5"/>
      <c r="AG137" s="5"/>
    </row>
    <row r="138">
      <c r="A138" s="1222"/>
      <c r="B138" s="5"/>
      <c r="C138" s="5"/>
      <c r="D138" s="1222"/>
      <c r="E138" s="5"/>
      <c r="F138" s="5"/>
      <c r="G138" s="1222"/>
      <c r="H138" s="5"/>
      <c r="I138" s="5"/>
      <c r="J138" s="1222"/>
      <c r="K138" s="5"/>
      <c r="L138" s="5"/>
      <c r="M138" s="5"/>
      <c r="N138" s="5"/>
      <c r="O138" s="5"/>
      <c r="P138" s="5"/>
      <c r="Q138" s="5"/>
      <c r="R138" s="5"/>
      <c r="S138" s="5"/>
      <c r="T138" s="5"/>
      <c r="U138" s="5"/>
      <c r="V138" s="5"/>
      <c r="W138" s="5"/>
      <c r="X138" s="5"/>
      <c r="Y138" s="5"/>
      <c r="Z138" s="5"/>
      <c r="AA138" s="5"/>
      <c r="AB138" s="5"/>
      <c r="AC138" s="5"/>
      <c r="AD138" s="5"/>
      <c r="AE138" s="5"/>
      <c r="AF138" s="5"/>
      <c r="AG138" s="5"/>
    </row>
    <row r="139">
      <c r="A139" s="1222"/>
      <c r="B139" s="5"/>
      <c r="C139" s="5"/>
      <c r="D139" s="1222"/>
      <c r="E139" s="5"/>
      <c r="F139" s="5"/>
      <c r="G139" s="1222"/>
      <c r="H139" s="5"/>
      <c r="I139" s="5"/>
      <c r="J139" s="1222"/>
      <c r="K139" s="5"/>
      <c r="L139" s="5"/>
      <c r="M139" s="5"/>
      <c r="N139" s="5"/>
      <c r="O139" s="5"/>
      <c r="P139" s="5"/>
      <c r="Q139" s="5"/>
      <c r="R139" s="5"/>
      <c r="S139" s="5"/>
      <c r="T139" s="5"/>
      <c r="U139" s="5"/>
      <c r="V139" s="5"/>
      <c r="W139" s="5"/>
      <c r="X139" s="5"/>
      <c r="Y139" s="5"/>
      <c r="Z139" s="5"/>
      <c r="AA139" s="5"/>
      <c r="AB139" s="5"/>
      <c r="AC139" s="5"/>
      <c r="AD139" s="5"/>
      <c r="AE139" s="5"/>
      <c r="AF139" s="5"/>
      <c r="AG139" s="5"/>
    </row>
    <row r="140">
      <c r="A140" s="1222"/>
      <c r="B140" s="5"/>
      <c r="C140" s="5"/>
      <c r="D140" s="1222"/>
      <c r="E140" s="5"/>
      <c r="F140" s="5"/>
      <c r="G140" s="1222"/>
      <c r="H140" s="5"/>
      <c r="I140" s="5"/>
      <c r="J140" s="1222"/>
      <c r="K140" s="5"/>
      <c r="L140" s="5"/>
      <c r="M140" s="5"/>
      <c r="N140" s="5"/>
      <c r="O140" s="5"/>
      <c r="P140" s="5"/>
      <c r="Q140" s="5"/>
      <c r="R140" s="5"/>
      <c r="S140" s="5"/>
      <c r="T140" s="5"/>
      <c r="U140" s="5"/>
      <c r="V140" s="5"/>
      <c r="W140" s="5"/>
      <c r="X140" s="5"/>
      <c r="Y140" s="5"/>
      <c r="Z140" s="5"/>
      <c r="AA140" s="5"/>
      <c r="AB140" s="5"/>
      <c r="AC140" s="5"/>
      <c r="AD140" s="5"/>
      <c r="AE140" s="5"/>
      <c r="AF140" s="5"/>
      <c r="AG140" s="5"/>
    </row>
    <row r="141">
      <c r="A141" s="1222"/>
      <c r="B141" s="5"/>
      <c r="C141" s="5"/>
      <c r="D141" s="1222"/>
      <c r="E141" s="5"/>
      <c r="F141" s="5"/>
      <c r="G141" s="1222"/>
      <c r="H141" s="5"/>
      <c r="I141" s="5"/>
      <c r="J141" s="1222"/>
      <c r="K141" s="5"/>
      <c r="L141" s="5"/>
      <c r="M141" s="5"/>
      <c r="N141" s="5"/>
      <c r="O141" s="5"/>
      <c r="P141" s="5"/>
      <c r="Q141" s="5"/>
      <c r="R141" s="5"/>
      <c r="S141" s="5"/>
      <c r="T141" s="5"/>
      <c r="U141" s="5"/>
      <c r="V141" s="5"/>
      <c r="W141" s="5"/>
      <c r="X141" s="5"/>
      <c r="Y141" s="5"/>
      <c r="Z141" s="5"/>
      <c r="AA141" s="5"/>
      <c r="AB141" s="5"/>
      <c r="AC141" s="5"/>
      <c r="AD141" s="5"/>
      <c r="AE141" s="5"/>
      <c r="AF141" s="5"/>
      <c r="AG141" s="5"/>
    </row>
    <row r="142">
      <c r="A142" s="1222"/>
      <c r="B142" s="5"/>
      <c r="C142" s="5"/>
      <c r="D142" s="1222"/>
      <c r="E142" s="5"/>
      <c r="F142" s="5"/>
      <c r="G142" s="1222"/>
      <c r="H142" s="5"/>
      <c r="I142" s="5"/>
      <c r="J142" s="1222"/>
      <c r="K142" s="5"/>
      <c r="L142" s="5"/>
      <c r="M142" s="5"/>
      <c r="N142" s="5"/>
      <c r="O142" s="5"/>
      <c r="P142" s="5"/>
      <c r="Q142" s="5"/>
      <c r="R142" s="5"/>
      <c r="S142" s="5"/>
      <c r="T142" s="5"/>
      <c r="U142" s="5"/>
      <c r="V142" s="5"/>
      <c r="W142" s="5"/>
      <c r="X142" s="5"/>
      <c r="Y142" s="5"/>
      <c r="Z142" s="5"/>
      <c r="AA142" s="5"/>
      <c r="AB142" s="5"/>
      <c r="AC142" s="5"/>
      <c r="AD142" s="5"/>
      <c r="AE142" s="5"/>
      <c r="AF142" s="5"/>
      <c r="AG142" s="5"/>
    </row>
    <row r="143">
      <c r="A143" s="1222"/>
      <c r="B143" s="5"/>
      <c r="C143" s="5"/>
      <c r="D143" s="1222"/>
      <c r="E143" s="5"/>
      <c r="F143" s="5"/>
      <c r="G143" s="1222"/>
      <c r="H143" s="5"/>
      <c r="I143" s="5"/>
      <c r="J143" s="1222"/>
      <c r="K143" s="5"/>
      <c r="L143" s="5"/>
      <c r="M143" s="5"/>
      <c r="N143" s="5"/>
      <c r="O143" s="5"/>
      <c r="P143" s="5"/>
      <c r="Q143" s="5"/>
      <c r="R143" s="5"/>
      <c r="S143" s="5"/>
      <c r="T143" s="5"/>
      <c r="U143" s="5"/>
      <c r="V143" s="5"/>
      <c r="W143" s="5"/>
      <c r="X143" s="5"/>
      <c r="Y143" s="5"/>
      <c r="Z143" s="5"/>
      <c r="AA143" s="5"/>
      <c r="AB143" s="5"/>
      <c r="AC143" s="5"/>
      <c r="AD143" s="5"/>
      <c r="AE143" s="5"/>
      <c r="AF143" s="5"/>
      <c r="AG143" s="5"/>
    </row>
    <row r="144">
      <c r="A144" s="1222"/>
      <c r="B144" s="5"/>
      <c r="C144" s="5"/>
      <c r="D144" s="1222"/>
      <c r="E144" s="5"/>
      <c r="F144" s="5"/>
      <c r="G144" s="1222"/>
      <c r="H144" s="5"/>
      <c r="I144" s="5"/>
      <c r="J144" s="1222"/>
      <c r="K144" s="5"/>
      <c r="L144" s="5"/>
      <c r="M144" s="5"/>
      <c r="N144" s="5"/>
      <c r="O144" s="5"/>
      <c r="P144" s="5"/>
      <c r="Q144" s="5"/>
      <c r="R144" s="5"/>
      <c r="S144" s="5"/>
      <c r="T144" s="5"/>
      <c r="U144" s="5"/>
      <c r="V144" s="5"/>
      <c r="W144" s="5"/>
      <c r="X144" s="5"/>
      <c r="Y144" s="5"/>
      <c r="Z144" s="5"/>
      <c r="AA144" s="5"/>
      <c r="AB144" s="5"/>
      <c r="AC144" s="5"/>
      <c r="AD144" s="5"/>
      <c r="AE144" s="5"/>
      <c r="AF144" s="5"/>
      <c r="AG144" s="5"/>
    </row>
    <row r="145">
      <c r="A145" s="1222"/>
      <c r="B145" s="5"/>
      <c r="C145" s="5"/>
      <c r="D145" s="1222"/>
      <c r="E145" s="5"/>
      <c r="F145" s="5"/>
      <c r="G145" s="1222"/>
      <c r="H145" s="5"/>
      <c r="I145" s="5"/>
      <c r="J145" s="1222"/>
      <c r="K145" s="5"/>
      <c r="L145" s="5"/>
      <c r="M145" s="5"/>
      <c r="N145" s="5"/>
      <c r="O145" s="5"/>
      <c r="P145" s="5"/>
      <c r="Q145" s="5"/>
      <c r="R145" s="5"/>
      <c r="S145" s="5"/>
      <c r="T145" s="5"/>
      <c r="U145" s="5"/>
      <c r="V145" s="5"/>
      <c r="W145" s="5"/>
      <c r="X145" s="5"/>
      <c r="Y145" s="5"/>
      <c r="Z145" s="5"/>
      <c r="AA145" s="5"/>
      <c r="AB145" s="5"/>
      <c r="AC145" s="5"/>
      <c r="AD145" s="5"/>
      <c r="AE145" s="5"/>
      <c r="AF145" s="5"/>
      <c r="AG145" s="5"/>
    </row>
    <row r="146">
      <c r="A146" s="1222"/>
      <c r="B146" s="5"/>
      <c r="C146" s="5"/>
      <c r="D146" s="1222"/>
      <c r="E146" s="5"/>
      <c r="F146" s="5"/>
      <c r="G146" s="1222"/>
      <c r="H146" s="5"/>
      <c r="I146" s="5"/>
      <c r="J146" s="1222"/>
      <c r="K146" s="5"/>
      <c r="L146" s="5"/>
      <c r="M146" s="5"/>
      <c r="N146" s="5"/>
      <c r="O146" s="5"/>
      <c r="P146" s="5"/>
      <c r="Q146" s="5"/>
      <c r="R146" s="5"/>
      <c r="S146" s="5"/>
      <c r="T146" s="5"/>
      <c r="U146" s="5"/>
      <c r="V146" s="5"/>
      <c r="W146" s="5"/>
      <c r="X146" s="5"/>
      <c r="Y146" s="5"/>
      <c r="Z146" s="5"/>
      <c r="AA146" s="5"/>
      <c r="AB146" s="5"/>
      <c r="AC146" s="5"/>
      <c r="AD146" s="5"/>
      <c r="AE146" s="5"/>
      <c r="AF146" s="5"/>
      <c r="AG146" s="5"/>
    </row>
    <row r="147">
      <c r="A147" s="1222"/>
      <c r="B147" s="5"/>
      <c r="C147" s="5"/>
      <c r="D147" s="1222"/>
      <c r="E147" s="5"/>
      <c r="F147" s="5"/>
      <c r="G147" s="1222"/>
      <c r="H147" s="5"/>
      <c r="I147" s="5"/>
      <c r="J147" s="1222"/>
      <c r="K147" s="5"/>
      <c r="L147" s="5"/>
      <c r="M147" s="5"/>
      <c r="N147" s="5"/>
      <c r="O147" s="5"/>
      <c r="P147" s="5"/>
      <c r="Q147" s="5"/>
      <c r="R147" s="5"/>
      <c r="S147" s="5"/>
      <c r="T147" s="5"/>
      <c r="U147" s="5"/>
      <c r="V147" s="5"/>
      <c r="W147" s="5"/>
      <c r="X147" s="5"/>
      <c r="Y147" s="5"/>
      <c r="Z147" s="5"/>
      <c r="AA147" s="5"/>
      <c r="AB147" s="5"/>
      <c r="AC147" s="5"/>
      <c r="AD147" s="5"/>
      <c r="AE147" s="5"/>
      <c r="AF147" s="5"/>
      <c r="AG147" s="5"/>
    </row>
    <row r="148">
      <c r="A148" s="1222"/>
      <c r="B148" s="5"/>
      <c r="C148" s="5"/>
      <c r="D148" s="1222"/>
      <c r="E148" s="5"/>
      <c r="F148" s="5"/>
      <c r="G148" s="1222"/>
      <c r="H148" s="5"/>
      <c r="I148" s="5"/>
      <c r="J148" s="1222"/>
      <c r="K148" s="5"/>
      <c r="L148" s="5"/>
      <c r="M148" s="5"/>
      <c r="N148" s="5"/>
      <c r="O148" s="5"/>
      <c r="P148" s="5"/>
      <c r="Q148" s="5"/>
      <c r="R148" s="5"/>
      <c r="S148" s="5"/>
      <c r="T148" s="5"/>
      <c r="U148" s="5"/>
      <c r="V148" s="5"/>
      <c r="W148" s="5"/>
      <c r="X148" s="5"/>
      <c r="Y148" s="5"/>
      <c r="Z148" s="5"/>
      <c r="AA148" s="5"/>
      <c r="AB148" s="5"/>
      <c r="AC148" s="5"/>
      <c r="AD148" s="5"/>
      <c r="AE148" s="5"/>
      <c r="AF148" s="5"/>
      <c r="AG148" s="5"/>
    </row>
    <row r="149">
      <c r="A149" s="1222"/>
      <c r="B149" s="5"/>
      <c r="C149" s="5"/>
      <c r="D149" s="1222"/>
      <c r="E149" s="5"/>
      <c r="F149" s="5"/>
      <c r="G149" s="1222"/>
      <c r="H149" s="5"/>
      <c r="I149" s="5"/>
      <c r="J149" s="1222"/>
      <c r="K149" s="5"/>
      <c r="L149" s="5"/>
      <c r="M149" s="5"/>
      <c r="N149" s="5"/>
      <c r="O149" s="5"/>
      <c r="P149" s="5"/>
      <c r="Q149" s="5"/>
      <c r="R149" s="5"/>
      <c r="S149" s="5"/>
      <c r="T149" s="5"/>
      <c r="U149" s="5"/>
      <c r="V149" s="5"/>
      <c r="W149" s="5"/>
      <c r="X149" s="5"/>
      <c r="Y149" s="5"/>
      <c r="Z149" s="5"/>
      <c r="AA149" s="5"/>
      <c r="AB149" s="5"/>
      <c r="AC149" s="5"/>
      <c r="AD149" s="5"/>
      <c r="AE149" s="5"/>
      <c r="AF149" s="5"/>
      <c r="AG149" s="5"/>
    </row>
    <row r="150">
      <c r="A150" s="1222"/>
      <c r="B150" s="5"/>
      <c r="C150" s="5"/>
      <c r="D150" s="1222"/>
      <c r="E150" s="5"/>
      <c r="F150" s="5"/>
      <c r="G150" s="1222"/>
      <c r="H150" s="5"/>
      <c r="I150" s="5"/>
      <c r="J150" s="1222"/>
      <c r="K150" s="5"/>
      <c r="L150" s="5"/>
      <c r="M150" s="5"/>
      <c r="N150" s="5"/>
      <c r="O150" s="5"/>
      <c r="P150" s="5"/>
      <c r="Q150" s="5"/>
      <c r="R150" s="5"/>
      <c r="S150" s="5"/>
      <c r="T150" s="5"/>
      <c r="U150" s="5"/>
      <c r="V150" s="5"/>
      <c r="W150" s="5"/>
      <c r="X150" s="5"/>
      <c r="Y150" s="5"/>
      <c r="Z150" s="5"/>
      <c r="AA150" s="5"/>
      <c r="AB150" s="5"/>
      <c r="AC150" s="5"/>
      <c r="AD150" s="5"/>
      <c r="AE150" s="5"/>
      <c r="AF150" s="5"/>
      <c r="AG150" s="5"/>
    </row>
    <row r="151">
      <c r="A151" s="1222"/>
      <c r="B151" s="5"/>
      <c r="C151" s="5"/>
      <c r="D151" s="1222"/>
      <c r="E151" s="5"/>
      <c r="F151" s="5"/>
      <c r="G151" s="1222"/>
      <c r="H151" s="5"/>
      <c r="I151" s="5"/>
      <c r="J151" s="1222"/>
      <c r="K151" s="5"/>
      <c r="L151" s="5"/>
      <c r="M151" s="5"/>
      <c r="N151" s="5"/>
      <c r="O151" s="5"/>
      <c r="P151" s="5"/>
      <c r="Q151" s="5"/>
      <c r="R151" s="5"/>
      <c r="S151" s="5"/>
      <c r="T151" s="5"/>
      <c r="U151" s="5"/>
      <c r="V151" s="5"/>
      <c r="W151" s="5"/>
      <c r="X151" s="5"/>
      <c r="Y151" s="5"/>
      <c r="Z151" s="5"/>
      <c r="AA151" s="5"/>
      <c r="AB151" s="5"/>
      <c r="AC151" s="5"/>
      <c r="AD151" s="5"/>
      <c r="AE151" s="5"/>
      <c r="AF151" s="5"/>
      <c r="AG151" s="5"/>
    </row>
    <row r="152">
      <c r="A152" s="1222"/>
      <c r="B152" s="5"/>
      <c r="C152" s="5"/>
      <c r="D152" s="1222"/>
      <c r="E152" s="5"/>
      <c r="F152" s="5"/>
      <c r="G152" s="1222"/>
      <c r="H152" s="5"/>
      <c r="I152" s="5"/>
      <c r="J152" s="1222"/>
      <c r="K152" s="5"/>
      <c r="L152" s="5"/>
      <c r="M152" s="5"/>
      <c r="N152" s="5"/>
      <c r="O152" s="5"/>
      <c r="P152" s="5"/>
      <c r="Q152" s="5"/>
      <c r="R152" s="5"/>
      <c r="S152" s="5"/>
      <c r="T152" s="5"/>
      <c r="U152" s="5"/>
      <c r="V152" s="5"/>
      <c r="W152" s="5"/>
      <c r="X152" s="5"/>
      <c r="Y152" s="5"/>
      <c r="Z152" s="5"/>
      <c r="AA152" s="5"/>
      <c r="AB152" s="5"/>
      <c r="AC152" s="5"/>
      <c r="AD152" s="5"/>
      <c r="AE152" s="5"/>
      <c r="AF152" s="5"/>
      <c r="AG152" s="5"/>
    </row>
    <row r="153">
      <c r="A153" s="1222"/>
      <c r="B153" s="5"/>
      <c r="C153" s="5"/>
      <c r="D153" s="1222"/>
      <c r="E153" s="5"/>
      <c r="F153" s="5"/>
      <c r="G153" s="1222"/>
      <c r="H153" s="5"/>
      <c r="I153" s="5"/>
      <c r="J153" s="1222"/>
      <c r="K153" s="5"/>
      <c r="L153" s="5"/>
      <c r="M153" s="5"/>
      <c r="N153" s="5"/>
      <c r="O153" s="5"/>
      <c r="P153" s="5"/>
      <c r="Q153" s="5"/>
      <c r="R153" s="5"/>
      <c r="S153" s="5"/>
      <c r="T153" s="5"/>
      <c r="U153" s="5"/>
      <c r="V153" s="5"/>
      <c r="W153" s="5"/>
      <c r="X153" s="5"/>
      <c r="Y153" s="5"/>
      <c r="Z153" s="5"/>
      <c r="AA153" s="5"/>
      <c r="AB153" s="5"/>
      <c r="AC153" s="5"/>
      <c r="AD153" s="5"/>
      <c r="AE153" s="5"/>
      <c r="AF153" s="5"/>
      <c r="AG153" s="5"/>
    </row>
    <row r="154">
      <c r="A154" s="1222"/>
      <c r="B154" s="5"/>
      <c r="C154" s="5"/>
      <c r="D154" s="1222"/>
      <c r="E154" s="5"/>
      <c r="F154" s="5"/>
      <c r="G154" s="1222"/>
      <c r="H154" s="5"/>
      <c r="I154" s="5"/>
      <c r="J154" s="1222"/>
      <c r="K154" s="5"/>
      <c r="L154" s="5"/>
      <c r="M154" s="5"/>
      <c r="N154" s="5"/>
      <c r="O154" s="5"/>
      <c r="P154" s="5"/>
      <c r="Q154" s="5"/>
      <c r="R154" s="5"/>
      <c r="S154" s="5"/>
      <c r="T154" s="5"/>
      <c r="U154" s="5"/>
      <c r="V154" s="5"/>
      <c r="W154" s="5"/>
      <c r="X154" s="5"/>
      <c r="Y154" s="5"/>
      <c r="Z154" s="5"/>
      <c r="AA154" s="5"/>
      <c r="AB154" s="5"/>
      <c r="AC154" s="5"/>
      <c r="AD154" s="5"/>
      <c r="AE154" s="5"/>
      <c r="AF154" s="5"/>
      <c r="AG154" s="5"/>
    </row>
    <row r="155">
      <c r="A155" s="1222"/>
      <c r="B155" s="5"/>
      <c r="C155" s="5"/>
      <c r="D155" s="1222"/>
      <c r="E155" s="5"/>
      <c r="F155" s="5"/>
      <c r="G155" s="1222"/>
      <c r="H155" s="5"/>
      <c r="I155" s="5"/>
      <c r="J155" s="1222"/>
      <c r="K155" s="5"/>
      <c r="L155" s="5"/>
      <c r="M155" s="5"/>
      <c r="N155" s="5"/>
      <c r="O155" s="5"/>
      <c r="P155" s="5"/>
      <c r="Q155" s="5"/>
      <c r="R155" s="5"/>
      <c r="S155" s="5"/>
      <c r="T155" s="5"/>
      <c r="U155" s="5"/>
      <c r="V155" s="5"/>
      <c r="W155" s="5"/>
      <c r="X155" s="5"/>
      <c r="Y155" s="5"/>
      <c r="Z155" s="5"/>
      <c r="AA155" s="5"/>
      <c r="AB155" s="5"/>
      <c r="AC155" s="5"/>
      <c r="AD155" s="5"/>
      <c r="AE155" s="5"/>
      <c r="AF155" s="5"/>
      <c r="AG155" s="5"/>
    </row>
    <row r="156">
      <c r="A156" s="1222"/>
      <c r="B156" s="5"/>
      <c r="C156" s="5"/>
      <c r="D156" s="1222"/>
      <c r="E156" s="5"/>
      <c r="F156" s="5"/>
      <c r="G156" s="1222"/>
      <c r="H156" s="5"/>
      <c r="I156" s="5"/>
      <c r="J156" s="1222"/>
      <c r="K156" s="5"/>
      <c r="L156" s="5"/>
      <c r="M156" s="5"/>
      <c r="N156" s="5"/>
      <c r="O156" s="5"/>
      <c r="P156" s="5"/>
      <c r="Q156" s="5"/>
      <c r="R156" s="5"/>
      <c r="S156" s="5"/>
      <c r="T156" s="5"/>
      <c r="U156" s="5"/>
      <c r="V156" s="5"/>
      <c r="W156" s="5"/>
      <c r="X156" s="5"/>
      <c r="Y156" s="5"/>
      <c r="Z156" s="5"/>
      <c r="AA156" s="5"/>
      <c r="AB156" s="5"/>
      <c r="AC156" s="5"/>
      <c r="AD156" s="5"/>
      <c r="AE156" s="5"/>
      <c r="AF156" s="5"/>
      <c r="AG156" s="5"/>
    </row>
    <row r="157">
      <c r="A157" s="1222"/>
      <c r="B157" s="5"/>
      <c r="C157" s="5"/>
      <c r="D157" s="1222"/>
      <c r="E157" s="5"/>
      <c r="F157" s="5"/>
      <c r="G157" s="1222"/>
      <c r="H157" s="5"/>
      <c r="I157" s="5"/>
      <c r="J157" s="1222"/>
      <c r="K157" s="5"/>
      <c r="L157" s="5"/>
      <c r="M157" s="5"/>
      <c r="N157" s="5"/>
      <c r="O157" s="5"/>
      <c r="P157" s="5"/>
      <c r="Q157" s="5"/>
      <c r="R157" s="5"/>
      <c r="S157" s="5"/>
      <c r="T157" s="5"/>
      <c r="U157" s="5"/>
      <c r="V157" s="5"/>
      <c r="W157" s="5"/>
      <c r="X157" s="5"/>
      <c r="Y157" s="5"/>
      <c r="Z157" s="5"/>
      <c r="AA157" s="5"/>
      <c r="AB157" s="5"/>
      <c r="AC157" s="5"/>
      <c r="AD157" s="5"/>
      <c r="AE157" s="5"/>
      <c r="AF157" s="5"/>
      <c r="AG157" s="5"/>
    </row>
    <row r="158">
      <c r="A158" s="1222"/>
      <c r="B158" s="5"/>
      <c r="C158" s="5"/>
      <c r="D158" s="1222"/>
      <c r="E158" s="5"/>
      <c r="F158" s="5"/>
      <c r="G158" s="1222"/>
      <c r="H158" s="5"/>
      <c r="I158" s="5"/>
      <c r="J158" s="1222"/>
      <c r="K158" s="5"/>
      <c r="L158" s="5"/>
      <c r="M158" s="5"/>
      <c r="N158" s="5"/>
      <c r="O158" s="5"/>
      <c r="P158" s="5"/>
      <c r="Q158" s="5"/>
      <c r="R158" s="5"/>
      <c r="S158" s="5"/>
      <c r="T158" s="5"/>
      <c r="U158" s="5"/>
      <c r="V158" s="5"/>
      <c r="W158" s="5"/>
      <c r="X158" s="5"/>
      <c r="Y158" s="5"/>
      <c r="Z158" s="5"/>
      <c r="AA158" s="5"/>
      <c r="AB158" s="5"/>
      <c r="AC158" s="5"/>
      <c r="AD158" s="5"/>
      <c r="AE158" s="5"/>
      <c r="AF158" s="5"/>
      <c r="AG158" s="5"/>
    </row>
    <row r="159">
      <c r="A159" s="1222"/>
      <c r="B159" s="5"/>
      <c r="C159" s="5"/>
      <c r="D159" s="1222"/>
      <c r="E159" s="5"/>
      <c r="F159" s="5"/>
      <c r="G159" s="1222"/>
      <c r="H159" s="5"/>
      <c r="I159" s="5"/>
      <c r="J159" s="1222"/>
      <c r="K159" s="5"/>
      <c r="L159" s="5"/>
      <c r="M159" s="5"/>
      <c r="N159" s="5"/>
      <c r="O159" s="5"/>
      <c r="P159" s="5"/>
      <c r="Q159" s="5"/>
      <c r="R159" s="5"/>
      <c r="S159" s="5"/>
      <c r="T159" s="5"/>
      <c r="U159" s="5"/>
      <c r="V159" s="5"/>
      <c r="W159" s="5"/>
      <c r="X159" s="5"/>
      <c r="Y159" s="5"/>
      <c r="Z159" s="5"/>
      <c r="AA159" s="5"/>
      <c r="AB159" s="5"/>
      <c r="AC159" s="5"/>
      <c r="AD159" s="5"/>
      <c r="AE159" s="5"/>
      <c r="AF159" s="5"/>
      <c r="AG159" s="5"/>
    </row>
    <row r="160">
      <c r="A160" s="1222"/>
      <c r="B160" s="5"/>
      <c r="C160" s="5"/>
      <c r="D160" s="1222"/>
      <c r="E160" s="5"/>
      <c r="F160" s="5"/>
      <c r="G160" s="1222"/>
      <c r="H160" s="5"/>
      <c r="I160" s="5"/>
      <c r="J160" s="1222"/>
      <c r="K160" s="5"/>
      <c r="L160" s="5"/>
      <c r="M160" s="5"/>
      <c r="N160" s="5"/>
      <c r="O160" s="5"/>
      <c r="P160" s="5"/>
      <c r="Q160" s="5"/>
      <c r="R160" s="5"/>
      <c r="S160" s="5"/>
      <c r="T160" s="5"/>
      <c r="U160" s="5"/>
      <c r="V160" s="5"/>
      <c r="W160" s="5"/>
      <c r="X160" s="5"/>
      <c r="Y160" s="5"/>
      <c r="Z160" s="5"/>
      <c r="AA160" s="5"/>
      <c r="AB160" s="5"/>
      <c r="AC160" s="5"/>
      <c r="AD160" s="5"/>
      <c r="AE160" s="5"/>
      <c r="AF160" s="5"/>
      <c r="AG160" s="5"/>
    </row>
    <row r="161">
      <c r="A161" s="1222"/>
      <c r="B161" s="5"/>
      <c r="C161" s="5"/>
      <c r="D161" s="1222"/>
      <c r="E161" s="5"/>
      <c r="F161" s="5"/>
      <c r="G161" s="1222"/>
      <c r="H161" s="5"/>
      <c r="I161" s="5"/>
      <c r="J161" s="1222"/>
      <c r="K161" s="5"/>
      <c r="L161" s="5"/>
      <c r="M161" s="5"/>
      <c r="N161" s="5"/>
      <c r="O161" s="5"/>
      <c r="P161" s="5"/>
      <c r="Q161" s="5"/>
      <c r="R161" s="5"/>
      <c r="S161" s="5"/>
      <c r="T161" s="5"/>
      <c r="U161" s="5"/>
      <c r="V161" s="5"/>
      <c r="W161" s="5"/>
      <c r="X161" s="5"/>
      <c r="Y161" s="5"/>
      <c r="Z161" s="5"/>
      <c r="AA161" s="5"/>
      <c r="AB161" s="5"/>
      <c r="AC161" s="5"/>
      <c r="AD161" s="5"/>
      <c r="AE161" s="5"/>
      <c r="AF161" s="5"/>
      <c r="AG161" s="5"/>
    </row>
    <row r="162">
      <c r="A162" s="1222"/>
      <c r="B162" s="5"/>
      <c r="C162" s="5"/>
      <c r="D162" s="1222"/>
      <c r="E162" s="5"/>
      <c r="F162" s="5"/>
      <c r="G162" s="1222"/>
      <c r="H162" s="5"/>
      <c r="I162" s="5"/>
      <c r="J162" s="1222"/>
      <c r="K162" s="5"/>
      <c r="L162" s="5"/>
      <c r="M162" s="5"/>
      <c r="N162" s="5"/>
      <c r="O162" s="5"/>
      <c r="P162" s="5"/>
      <c r="Q162" s="5"/>
      <c r="R162" s="5"/>
      <c r="S162" s="5"/>
      <c r="T162" s="5"/>
      <c r="U162" s="5"/>
      <c r="V162" s="5"/>
      <c r="W162" s="5"/>
      <c r="X162" s="5"/>
      <c r="Y162" s="5"/>
      <c r="Z162" s="5"/>
      <c r="AA162" s="5"/>
      <c r="AB162" s="5"/>
      <c r="AC162" s="5"/>
      <c r="AD162" s="5"/>
      <c r="AE162" s="5"/>
      <c r="AF162" s="5"/>
      <c r="AG162" s="5"/>
    </row>
    <row r="163">
      <c r="A163" s="1222"/>
      <c r="B163" s="5"/>
      <c r="C163" s="5"/>
      <c r="D163" s="1222"/>
      <c r="E163" s="5"/>
      <c r="F163" s="5"/>
      <c r="G163" s="1222"/>
      <c r="H163" s="5"/>
      <c r="I163" s="5"/>
      <c r="J163" s="1222"/>
      <c r="K163" s="5"/>
      <c r="L163" s="5"/>
      <c r="M163" s="5"/>
      <c r="N163" s="5"/>
      <c r="O163" s="5"/>
      <c r="P163" s="5"/>
      <c r="Q163" s="5"/>
      <c r="R163" s="5"/>
      <c r="S163" s="5"/>
      <c r="T163" s="5"/>
      <c r="U163" s="5"/>
      <c r="V163" s="5"/>
      <c r="W163" s="5"/>
      <c r="X163" s="5"/>
      <c r="Y163" s="5"/>
      <c r="Z163" s="5"/>
      <c r="AA163" s="5"/>
      <c r="AB163" s="5"/>
      <c r="AC163" s="5"/>
      <c r="AD163" s="5"/>
      <c r="AE163" s="5"/>
      <c r="AF163" s="5"/>
      <c r="AG163" s="5"/>
    </row>
    <row r="164">
      <c r="A164" s="1222"/>
      <c r="B164" s="5"/>
      <c r="C164" s="5"/>
      <c r="D164" s="1222"/>
      <c r="E164" s="5"/>
      <c r="F164" s="5"/>
      <c r="G164" s="1222"/>
      <c r="H164" s="5"/>
      <c r="I164" s="5"/>
      <c r="J164" s="1222"/>
      <c r="K164" s="5"/>
      <c r="L164" s="5"/>
      <c r="M164" s="5"/>
      <c r="N164" s="5"/>
      <c r="O164" s="5"/>
      <c r="P164" s="5"/>
      <c r="Q164" s="5"/>
      <c r="R164" s="5"/>
      <c r="S164" s="5"/>
      <c r="T164" s="5"/>
      <c r="U164" s="5"/>
      <c r="V164" s="5"/>
      <c r="W164" s="5"/>
      <c r="X164" s="5"/>
      <c r="Y164" s="5"/>
      <c r="Z164" s="5"/>
      <c r="AA164" s="5"/>
      <c r="AB164" s="5"/>
      <c r="AC164" s="5"/>
      <c r="AD164" s="5"/>
      <c r="AE164" s="5"/>
      <c r="AF164" s="5"/>
      <c r="AG164" s="5"/>
    </row>
    <row r="165">
      <c r="A165" s="1222"/>
      <c r="B165" s="5"/>
      <c r="C165" s="5"/>
      <c r="D165" s="1222"/>
      <c r="E165" s="5"/>
      <c r="F165" s="5"/>
      <c r="G165" s="1222"/>
      <c r="H165" s="5"/>
      <c r="I165" s="5"/>
      <c r="J165" s="1222"/>
      <c r="K165" s="5"/>
      <c r="L165" s="5"/>
      <c r="M165" s="5"/>
      <c r="N165" s="5"/>
      <c r="O165" s="5"/>
      <c r="P165" s="5"/>
      <c r="Q165" s="5"/>
      <c r="R165" s="5"/>
      <c r="S165" s="5"/>
      <c r="T165" s="5"/>
      <c r="U165" s="5"/>
      <c r="V165" s="5"/>
      <c r="W165" s="5"/>
      <c r="X165" s="5"/>
      <c r="Y165" s="5"/>
      <c r="Z165" s="5"/>
      <c r="AA165" s="5"/>
      <c r="AB165" s="5"/>
      <c r="AC165" s="5"/>
      <c r="AD165" s="5"/>
      <c r="AE165" s="5"/>
      <c r="AF165" s="5"/>
      <c r="AG165" s="5"/>
    </row>
    <row r="166">
      <c r="A166" s="1222"/>
      <c r="B166" s="5"/>
      <c r="C166" s="5"/>
      <c r="D166" s="1222"/>
      <c r="E166" s="5"/>
      <c r="F166" s="5"/>
      <c r="G166" s="1222"/>
      <c r="H166" s="5"/>
      <c r="I166" s="5"/>
      <c r="J166" s="1222"/>
      <c r="K166" s="5"/>
      <c r="L166" s="5"/>
      <c r="M166" s="5"/>
      <c r="N166" s="5"/>
      <c r="O166" s="5"/>
      <c r="P166" s="5"/>
      <c r="Q166" s="5"/>
      <c r="R166" s="5"/>
      <c r="S166" s="5"/>
      <c r="T166" s="5"/>
      <c r="U166" s="5"/>
      <c r="V166" s="5"/>
      <c r="W166" s="5"/>
      <c r="X166" s="5"/>
      <c r="Y166" s="5"/>
      <c r="Z166" s="5"/>
      <c r="AA166" s="5"/>
      <c r="AB166" s="5"/>
      <c r="AC166" s="5"/>
      <c r="AD166" s="5"/>
      <c r="AE166" s="5"/>
      <c r="AF166" s="5"/>
      <c r="AG166" s="5"/>
    </row>
    <row r="167">
      <c r="A167" s="1222"/>
      <c r="B167" s="5"/>
      <c r="C167" s="5"/>
      <c r="D167" s="1222"/>
      <c r="E167" s="5"/>
      <c r="F167" s="5"/>
      <c r="G167" s="1222"/>
      <c r="H167" s="5"/>
      <c r="I167" s="5"/>
      <c r="J167" s="1222"/>
      <c r="K167" s="5"/>
      <c r="L167" s="5"/>
      <c r="M167" s="5"/>
      <c r="N167" s="5"/>
      <c r="O167" s="5"/>
      <c r="P167" s="5"/>
      <c r="Q167" s="5"/>
      <c r="R167" s="5"/>
      <c r="S167" s="5"/>
      <c r="T167" s="5"/>
      <c r="U167" s="5"/>
      <c r="V167" s="5"/>
      <c r="W167" s="5"/>
      <c r="X167" s="5"/>
      <c r="Y167" s="5"/>
      <c r="Z167" s="5"/>
      <c r="AA167" s="5"/>
      <c r="AB167" s="5"/>
      <c r="AC167" s="5"/>
      <c r="AD167" s="5"/>
      <c r="AE167" s="5"/>
      <c r="AF167" s="5"/>
      <c r="AG167" s="5"/>
    </row>
    <row r="168">
      <c r="A168" s="1222"/>
      <c r="B168" s="5"/>
      <c r="C168" s="5"/>
      <c r="D168" s="1222"/>
      <c r="E168" s="5"/>
      <c r="F168" s="5"/>
      <c r="G168" s="1222"/>
      <c r="H168" s="5"/>
      <c r="I168" s="5"/>
      <c r="J168" s="1222"/>
      <c r="K168" s="5"/>
      <c r="L168" s="5"/>
      <c r="M168" s="5"/>
      <c r="N168" s="5"/>
      <c r="O168" s="5"/>
      <c r="P168" s="5"/>
      <c r="Q168" s="5"/>
      <c r="R168" s="5"/>
      <c r="S168" s="5"/>
      <c r="T168" s="5"/>
      <c r="U168" s="5"/>
      <c r="V168" s="5"/>
      <c r="W168" s="5"/>
      <c r="X168" s="5"/>
      <c r="Y168" s="5"/>
      <c r="Z168" s="5"/>
      <c r="AA168" s="5"/>
      <c r="AB168" s="5"/>
      <c r="AC168" s="5"/>
      <c r="AD168" s="5"/>
      <c r="AE168" s="5"/>
      <c r="AF168" s="5"/>
      <c r="AG168" s="5"/>
    </row>
    <row r="169">
      <c r="A169" s="1222"/>
      <c r="B169" s="5"/>
      <c r="C169" s="5"/>
      <c r="D169" s="1222"/>
      <c r="E169" s="5"/>
      <c r="F169" s="5"/>
      <c r="G169" s="1222"/>
      <c r="H169" s="5"/>
      <c r="I169" s="5"/>
      <c r="J169" s="1222"/>
      <c r="K169" s="5"/>
      <c r="L169" s="5"/>
      <c r="M169" s="5"/>
      <c r="N169" s="5"/>
      <c r="O169" s="5"/>
      <c r="P169" s="5"/>
      <c r="Q169" s="5"/>
      <c r="R169" s="5"/>
      <c r="S169" s="5"/>
      <c r="T169" s="5"/>
      <c r="U169" s="5"/>
      <c r="V169" s="5"/>
      <c r="W169" s="5"/>
      <c r="X169" s="5"/>
      <c r="Y169" s="5"/>
      <c r="Z169" s="5"/>
      <c r="AA169" s="5"/>
      <c r="AB169" s="5"/>
      <c r="AC169" s="5"/>
      <c r="AD169" s="5"/>
      <c r="AE169" s="5"/>
      <c r="AF169" s="5"/>
      <c r="AG169" s="5"/>
    </row>
    <row r="170">
      <c r="A170" s="1222"/>
      <c r="B170" s="5"/>
      <c r="C170" s="5"/>
      <c r="D170" s="1222"/>
      <c r="E170" s="5"/>
      <c r="F170" s="5"/>
      <c r="G170" s="1222"/>
      <c r="H170" s="5"/>
      <c r="I170" s="5"/>
      <c r="J170" s="1222"/>
      <c r="K170" s="5"/>
      <c r="L170" s="5"/>
      <c r="M170" s="5"/>
      <c r="N170" s="5"/>
      <c r="O170" s="5"/>
      <c r="P170" s="5"/>
      <c r="Q170" s="5"/>
      <c r="R170" s="5"/>
      <c r="S170" s="5"/>
      <c r="T170" s="5"/>
      <c r="U170" s="5"/>
      <c r="V170" s="5"/>
      <c r="W170" s="5"/>
      <c r="X170" s="5"/>
      <c r="Y170" s="5"/>
      <c r="Z170" s="5"/>
      <c r="AA170" s="5"/>
      <c r="AB170" s="5"/>
      <c r="AC170" s="5"/>
      <c r="AD170" s="5"/>
      <c r="AE170" s="5"/>
      <c r="AF170" s="5"/>
      <c r="AG170" s="5"/>
    </row>
    <row r="171">
      <c r="A171" s="1222"/>
      <c r="B171" s="5"/>
      <c r="C171" s="5"/>
      <c r="D171" s="1222"/>
      <c r="E171" s="5"/>
      <c r="F171" s="5"/>
      <c r="G171" s="1222"/>
      <c r="H171" s="5"/>
      <c r="I171" s="5"/>
      <c r="J171" s="1222"/>
      <c r="K171" s="5"/>
      <c r="L171" s="5"/>
      <c r="M171" s="5"/>
      <c r="N171" s="5"/>
      <c r="O171" s="5"/>
      <c r="P171" s="5"/>
      <c r="Q171" s="5"/>
      <c r="R171" s="5"/>
      <c r="S171" s="5"/>
      <c r="T171" s="5"/>
      <c r="U171" s="5"/>
      <c r="V171" s="5"/>
      <c r="W171" s="5"/>
      <c r="X171" s="5"/>
      <c r="Y171" s="5"/>
      <c r="Z171" s="5"/>
      <c r="AA171" s="5"/>
      <c r="AB171" s="5"/>
      <c r="AC171" s="5"/>
      <c r="AD171" s="5"/>
      <c r="AE171" s="5"/>
      <c r="AF171" s="5"/>
      <c r="AG171" s="5"/>
    </row>
    <row r="172">
      <c r="A172" s="1222"/>
      <c r="B172" s="5"/>
      <c r="C172" s="5"/>
      <c r="D172" s="1222"/>
      <c r="E172" s="5"/>
      <c r="F172" s="5"/>
      <c r="G172" s="1222"/>
      <c r="H172" s="5"/>
      <c r="I172" s="5"/>
      <c r="J172" s="1222"/>
      <c r="K172" s="5"/>
      <c r="L172" s="5"/>
      <c r="M172" s="5"/>
      <c r="N172" s="5"/>
      <c r="O172" s="5"/>
      <c r="P172" s="5"/>
      <c r="Q172" s="5"/>
      <c r="R172" s="5"/>
      <c r="S172" s="5"/>
      <c r="T172" s="5"/>
      <c r="U172" s="5"/>
      <c r="V172" s="5"/>
      <c r="W172" s="5"/>
      <c r="X172" s="5"/>
      <c r="Y172" s="5"/>
      <c r="Z172" s="5"/>
      <c r="AA172" s="5"/>
      <c r="AB172" s="5"/>
      <c r="AC172" s="5"/>
      <c r="AD172" s="5"/>
      <c r="AE172" s="5"/>
      <c r="AF172" s="5"/>
      <c r="AG172" s="5"/>
    </row>
    <row r="173">
      <c r="A173" s="1222"/>
      <c r="B173" s="5"/>
      <c r="C173" s="5"/>
      <c r="D173" s="1222"/>
      <c r="E173" s="5"/>
      <c r="F173" s="5"/>
      <c r="G173" s="1222"/>
      <c r="H173" s="5"/>
      <c r="I173" s="5"/>
      <c r="J173" s="1222"/>
      <c r="K173" s="5"/>
      <c r="L173" s="5"/>
      <c r="M173" s="5"/>
      <c r="N173" s="5"/>
      <c r="O173" s="5"/>
      <c r="P173" s="5"/>
      <c r="Q173" s="5"/>
      <c r="R173" s="5"/>
      <c r="S173" s="5"/>
      <c r="T173" s="5"/>
      <c r="U173" s="5"/>
      <c r="V173" s="5"/>
      <c r="W173" s="5"/>
      <c r="X173" s="5"/>
      <c r="Y173" s="5"/>
      <c r="Z173" s="5"/>
      <c r="AA173" s="5"/>
      <c r="AB173" s="5"/>
      <c r="AC173" s="5"/>
      <c r="AD173" s="5"/>
      <c r="AE173" s="5"/>
      <c r="AF173" s="5"/>
      <c r="AG173" s="5"/>
    </row>
    <row r="174">
      <c r="A174" s="1222"/>
      <c r="B174" s="5"/>
      <c r="C174" s="5"/>
      <c r="D174" s="1222"/>
      <c r="E174" s="5"/>
      <c r="F174" s="5"/>
      <c r="G174" s="1222"/>
      <c r="H174" s="5"/>
      <c r="I174" s="5"/>
      <c r="J174" s="1222"/>
      <c r="K174" s="5"/>
      <c r="L174" s="5"/>
      <c r="M174" s="5"/>
      <c r="N174" s="5"/>
      <c r="O174" s="5"/>
      <c r="P174" s="5"/>
      <c r="Q174" s="5"/>
      <c r="R174" s="5"/>
      <c r="S174" s="5"/>
      <c r="T174" s="5"/>
      <c r="U174" s="5"/>
      <c r="V174" s="5"/>
      <c r="W174" s="5"/>
      <c r="X174" s="5"/>
      <c r="Y174" s="5"/>
      <c r="Z174" s="5"/>
      <c r="AA174" s="5"/>
      <c r="AB174" s="5"/>
      <c r="AC174" s="5"/>
      <c r="AD174" s="5"/>
      <c r="AE174" s="5"/>
      <c r="AF174" s="5"/>
      <c r="AG174" s="5"/>
    </row>
    <row r="175">
      <c r="A175" s="1222"/>
      <c r="B175" s="5"/>
      <c r="C175" s="5"/>
      <c r="D175" s="1222"/>
      <c r="E175" s="5"/>
      <c r="F175" s="5"/>
      <c r="G175" s="1222"/>
      <c r="H175" s="5"/>
      <c r="I175" s="5"/>
      <c r="J175" s="1222"/>
      <c r="K175" s="5"/>
      <c r="L175" s="5"/>
      <c r="M175" s="5"/>
      <c r="N175" s="5"/>
      <c r="O175" s="5"/>
      <c r="P175" s="5"/>
      <c r="Q175" s="5"/>
      <c r="R175" s="5"/>
      <c r="S175" s="5"/>
      <c r="T175" s="5"/>
      <c r="U175" s="5"/>
      <c r="V175" s="5"/>
      <c r="W175" s="5"/>
      <c r="X175" s="5"/>
      <c r="Y175" s="5"/>
      <c r="Z175" s="5"/>
      <c r="AA175" s="5"/>
      <c r="AB175" s="5"/>
      <c r="AC175" s="5"/>
      <c r="AD175" s="5"/>
      <c r="AE175" s="5"/>
      <c r="AF175" s="5"/>
      <c r="AG175" s="5"/>
    </row>
    <row r="176">
      <c r="A176" s="1222"/>
      <c r="B176" s="5"/>
      <c r="C176" s="5"/>
      <c r="D176" s="1222"/>
      <c r="E176" s="5"/>
      <c r="F176" s="5"/>
      <c r="G176" s="1222"/>
      <c r="H176" s="5"/>
      <c r="I176" s="5"/>
      <c r="J176" s="1222"/>
      <c r="K176" s="5"/>
      <c r="L176" s="5"/>
      <c r="M176" s="5"/>
      <c r="N176" s="5"/>
      <c r="O176" s="5"/>
      <c r="P176" s="5"/>
      <c r="Q176" s="5"/>
      <c r="R176" s="5"/>
      <c r="S176" s="5"/>
      <c r="T176" s="5"/>
      <c r="U176" s="5"/>
      <c r="V176" s="5"/>
      <c r="W176" s="5"/>
      <c r="X176" s="5"/>
      <c r="Y176" s="5"/>
      <c r="Z176" s="5"/>
      <c r="AA176" s="5"/>
      <c r="AB176" s="5"/>
      <c r="AC176" s="5"/>
      <c r="AD176" s="5"/>
      <c r="AE176" s="5"/>
      <c r="AF176" s="5"/>
      <c r="AG176" s="5"/>
    </row>
    <row r="177">
      <c r="A177" s="1222"/>
      <c r="B177" s="5"/>
      <c r="C177" s="5"/>
      <c r="D177" s="1222"/>
      <c r="E177" s="5"/>
      <c r="F177" s="5"/>
      <c r="G177" s="1222"/>
      <c r="H177" s="5"/>
      <c r="I177" s="5"/>
      <c r="J177" s="1222"/>
      <c r="K177" s="5"/>
      <c r="L177" s="5"/>
      <c r="M177" s="5"/>
      <c r="N177" s="5"/>
      <c r="O177" s="5"/>
      <c r="P177" s="5"/>
      <c r="Q177" s="5"/>
      <c r="R177" s="5"/>
      <c r="S177" s="5"/>
      <c r="T177" s="5"/>
      <c r="U177" s="5"/>
      <c r="V177" s="5"/>
      <c r="W177" s="5"/>
      <c r="X177" s="5"/>
      <c r="Y177" s="5"/>
      <c r="Z177" s="5"/>
      <c r="AA177" s="5"/>
      <c r="AB177" s="5"/>
      <c r="AC177" s="5"/>
      <c r="AD177" s="5"/>
      <c r="AE177" s="5"/>
      <c r="AF177" s="5"/>
      <c r="AG177" s="5"/>
    </row>
    <row r="178">
      <c r="A178" s="1222"/>
      <c r="B178" s="5"/>
      <c r="C178" s="5"/>
      <c r="D178" s="1222"/>
      <c r="E178" s="5"/>
      <c r="F178" s="5"/>
      <c r="G178" s="1222"/>
      <c r="H178" s="5"/>
      <c r="I178" s="5"/>
      <c r="J178" s="1222"/>
      <c r="K178" s="5"/>
      <c r="L178" s="5"/>
      <c r="M178" s="5"/>
      <c r="N178" s="5"/>
      <c r="O178" s="5"/>
      <c r="P178" s="5"/>
      <c r="Q178" s="5"/>
      <c r="R178" s="5"/>
      <c r="S178" s="5"/>
      <c r="T178" s="5"/>
      <c r="U178" s="5"/>
      <c r="V178" s="5"/>
      <c r="W178" s="5"/>
      <c r="X178" s="5"/>
      <c r="Y178" s="5"/>
      <c r="Z178" s="5"/>
      <c r="AA178" s="5"/>
      <c r="AB178" s="5"/>
      <c r="AC178" s="5"/>
      <c r="AD178" s="5"/>
      <c r="AE178" s="5"/>
      <c r="AF178" s="5"/>
      <c r="AG178" s="5"/>
    </row>
    <row r="179">
      <c r="A179" s="1222"/>
      <c r="B179" s="5"/>
      <c r="C179" s="5"/>
      <c r="D179" s="1222"/>
      <c r="E179" s="5"/>
      <c r="F179" s="5"/>
      <c r="G179" s="1222"/>
      <c r="H179" s="5"/>
      <c r="I179" s="5"/>
      <c r="J179" s="1222"/>
      <c r="K179" s="5"/>
      <c r="L179" s="5"/>
      <c r="M179" s="5"/>
      <c r="N179" s="5"/>
      <c r="O179" s="5"/>
      <c r="P179" s="5"/>
      <c r="Q179" s="5"/>
      <c r="R179" s="5"/>
      <c r="S179" s="5"/>
      <c r="T179" s="5"/>
      <c r="U179" s="5"/>
      <c r="V179" s="5"/>
      <c r="W179" s="5"/>
      <c r="X179" s="5"/>
      <c r="Y179" s="5"/>
      <c r="Z179" s="5"/>
      <c r="AA179" s="5"/>
      <c r="AB179" s="5"/>
      <c r="AC179" s="5"/>
      <c r="AD179" s="5"/>
      <c r="AE179" s="5"/>
      <c r="AF179" s="5"/>
      <c r="AG179" s="5"/>
    </row>
    <row r="180">
      <c r="A180" s="1222"/>
      <c r="B180" s="5"/>
      <c r="C180" s="5"/>
      <c r="D180" s="1222"/>
      <c r="E180" s="5"/>
      <c r="F180" s="5"/>
      <c r="G180" s="1222"/>
      <c r="H180" s="5"/>
      <c r="I180" s="5"/>
      <c r="J180" s="1222"/>
      <c r="K180" s="5"/>
      <c r="L180" s="5"/>
      <c r="M180" s="5"/>
      <c r="N180" s="5"/>
      <c r="O180" s="5"/>
      <c r="P180" s="5"/>
      <c r="Q180" s="5"/>
      <c r="R180" s="5"/>
      <c r="S180" s="5"/>
      <c r="T180" s="5"/>
      <c r="U180" s="5"/>
      <c r="V180" s="5"/>
      <c r="W180" s="5"/>
      <c r="X180" s="5"/>
      <c r="Y180" s="5"/>
      <c r="Z180" s="5"/>
      <c r="AA180" s="5"/>
      <c r="AB180" s="5"/>
      <c r="AC180" s="5"/>
      <c r="AD180" s="5"/>
      <c r="AE180" s="5"/>
      <c r="AF180" s="5"/>
      <c r="AG180" s="5"/>
    </row>
    <row r="181">
      <c r="A181" s="1222"/>
      <c r="B181" s="5"/>
      <c r="C181" s="5"/>
      <c r="D181" s="1222"/>
      <c r="E181" s="5"/>
      <c r="F181" s="5"/>
      <c r="G181" s="1222"/>
      <c r="H181" s="5"/>
      <c r="I181" s="5"/>
      <c r="J181" s="1222"/>
      <c r="K181" s="5"/>
      <c r="L181" s="5"/>
      <c r="M181" s="5"/>
      <c r="N181" s="5"/>
      <c r="O181" s="5"/>
      <c r="P181" s="5"/>
      <c r="Q181" s="5"/>
      <c r="R181" s="5"/>
      <c r="S181" s="5"/>
      <c r="T181" s="5"/>
      <c r="U181" s="5"/>
      <c r="V181" s="5"/>
      <c r="W181" s="5"/>
      <c r="X181" s="5"/>
      <c r="Y181" s="5"/>
      <c r="Z181" s="5"/>
      <c r="AA181" s="5"/>
      <c r="AB181" s="5"/>
      <c r="AC181" s="5"/>
      <c r="AD181" s="5"/>
      <c r="AE181" s="5"/>
      <c r="AF181" s="5"/>
      <c r="AG181" s="5"/>
    </row>
    <row r="182">
      <c r="A182" s="1222"/>
      <c r="B182" s="5"/>
      <c r="C182" s="5"/>
      <c r="D182" s="1222"/>
      <c r="E182" s="5"/>
      <c r="F182" s="5"/>
      <c r="G182" s="1222"/>
      <c r="H182" s="5"/>
      <c r="I182" s="5"/>
      <c r="J182" s="1222"/>
      <c r="K182" s="5"/>
      <c r="L182" s="5"/>
      <c r="M182" s="5"/>
      <c r="N182" s="5"/>
      <c r="O182" s="5"/>
      <c r="P182" s="5"/>
      <c r="Q182" s="5"/>
      <c r="R182" s="5"/>
      <c r="S182" s="5"/>
      <c r="T182" s="5"/>
      <c r="U182" s="5"/>
      <c r="V182" s="5"/>
      <c r="W182" s="5"/>
      <c r="X182" s="5"/>
      <c r="Y182" s="5"/>
      <c r="Z182" s="5"/>
      <c r="AA182" s="5"/>
      <c r="AB182" s="5"/>
      <c r="AC182" s="5"/>
      <c r="AD182" s="5"/>
      <c r="AE182" s="5"/>
      <c r="AF182" s="5"/>
      <c r="AG182" s="5"/>
    </row>
    <row r="183">
      <c r="A183" s="1222"/>
      <c r="B183" s="5"/>
      <c r="C183" s="5"/>
      <c r="D183" s="1222"/>
      <c r="E183" s="5"/>
      <c r="F183" s="5"/>
      <c r="G183" s="1222"/>
      <c r="H183" s="5"/>
      <c r="I183" s="5"/>
      <c r="J183" s="1222"/>
      <c r="K183" s="5"/>
      <c r="L183" s="5"/>
      <c r="M183" s="5"/>
      <c r="N183" s="5"/>
      <c r="O183" s="5"/>
      <c r="P183" s="5"/>
      <c r="Q183" s="5"/>
      <c r="R183" s="5"/>
      <c r="S183" s="5"/>
      <c r="T183" s="5"/>
      <c r="U183" s="5"/>
      <c r="V183" s="5"/>
      <c r="W183" s="5"/>
      <c r="X183" s="5"/>
      <c r="Y183" s="5"/>
      <c r="Z183" s="5"/>
      <c r="AA183" s="5"/>
      <c r="AB183" s="5"/>
      <c r="AC183" s="5"/>
      <c r="AD183" s="5"/>
      <c r="AE183" s="5"/>
      <c r="AF183" s="5"/>
      <c r="AG183" s="5"/>
    </row>
    <row r="184">
      <c r="A184" s="1222"/>
      <c r="B184" s="5"/>
      <c r="C184" s="5"/>
      <c r="D184" s="1222"/>
      <c r="E184" s="5"/>
      <c r="F184" s="5"/>
      <c r="G184" s="1222"/>
      <c r="H184" s="5"/>
      <c r="I184" s="5"/>
      <c r="J184" s="1222"/>
      <c r="K184" s="5"/>
      <c r="L184" s="5"/>
      <c r="M184" s="5"/>
      <c r="N184" s="5"/>
      <c r="O184" s="5"/>
      <c r="P184" s="5"/>
      <c r="Q184" s="5"/>
      <c r="R184" s="5"/>
      <c r="S184" s="5"/>
      <c r="T184" s="5"/>
      <c r="U184" s="5"/>
      <c r="V184" s="5"/>
      <c r="W184" s="5"/>
      <c r="X184" s="5"/>
      <c r="Y184" s="5"/>
      <c r="Z184" s="5"/>
      <c r="AA184" s="5"/>
      <c r="AB184" s="5"/>
      <c r="AC184" s="5"/>
      <c r="AD184" s="5"/>
      <c r="AE184" s="5"/>
      <c r="AF184" s="5"/>
      <c r="AG184" s="5"/>
    </row>
    <row r="185">
      <c r="A185" s="1222"/>
      <c r="B185" s="5"/>
      <c r="C185" s="5"/>
      <c r="D185" s="1222"/>
      <c r="E185" s="5"/>
      <c r="F185" s="5"/>
      <c r="G185" s="1222"/>
      <c r="H185" s="5"/>
      <c r="I185" s="5"/>
      <c r="J185" s="1222"/>
      <c r="K185" s="5"/>
      <c r="L185" s="5"/>
      <c r="M185" s="5"/>
      <c r="N185" s="5"/>
      <c r="O185" s="5"/>
      <c r="P185" s="5"/>
      <c r="Q185" s="5"/>
      <c r="R185" s="5"/>
      <c r="S185" s="5"/>
      <c r="T185" s="5"/>
      <c r="U185" s="5"/>
      <c r="V185" s="5"/>
      <c r="W185" s="5"/>
      <c r="X185" s="5"/>
      <c r="Y185" s="5"/>
      <c r="Z185" s="5"/>
      <c r="AA185" s="5"/>
      <c r="AB185" s="5"/>
      <c r="AC185" s="5"/>
      <c r="AD185" s="5"/>
      <c r="AE185" s="5"/>
      <c r="AF185" s="5"/>
      <c r="AG185" s="5"/>
    </row>
    <row r="186">
      <c r="A186" s="1222"/>
      <c r="B186" s="5"/>
      <c r="C186" s="5"/>
      <c r="D186" s="1222"/>
      <c r="E186" s="5"/>
      <c r="F186" s="5"/>
      <c r="G186" s="1222"/>
      <c r="H186" s="5"/>
      <c r="I186" s="5"/>
      <c r="J186" s="1222"/>
      <c r="K186" s="5"/>
      <c r="L186" s="5"/>
      <c r="M186" s="5"/>
      <c r="N186" s="5"/>
      <c r="O186" s="5"/>
      <c r="P186" s="5"/>
      <c r="Q186" s="5"/>
      <c r="R186" s="5"/>
      <c r="S186" s="5"/>
      <c r="T186" s="5"/>
      <c r="U186" s="5"/>
      <c r="V186" s="5"/>
      <c r="W186" s="5"/>
      <c r="X186" s="5"/>
      <c r="Y186" s="5"/>
      <c r="Z186" s="5"/>
      <c r="AA186" s="5"/>
      <c r="AB186" s="5"/>
      <c r="AC186" s="5"/>
      <c r="AD186" s="5"/>
      <c r="AE186" s="5"/>
      <c r="AF186" s="5"/>
      <c r="AG186" s="5"/>
    </row>
    <row r="187">
      <c r="A187" s="1222"/>
      <c r="B187" s="5"/>
      <c r="C187" s="5"/>
      <c r="D187" s="1222"/>
      <c r="E187" s="5"/>
      <c r="F187" s="5"/>
      <c r="G187" s="1222"/>
      <c r="H187" s="5"/>
      <c r="I187" s="5"/>
      <c r="J187" s="1222"/>
      <c r="K187" s="5"/>
      <c r="L187" s="5"/>
      <c r="M187" s="5"/>
      <c r="N187" s="5"/>
      <c r="O187" s="5"/>
      <c r="P187" s="5"/>
      <c r="Q187" s="5"/>
      <c r="R187" s="5"/>
      <c r="S187" s="5"/>
      <c r="T187" s="5"/>
      <c r="U187" s="5"/>
      <c r="V187" s="5"/>
      <c r="W187" s="5"/>
      <c r="X187" s="5"/>
      <c r="Y187" s="5"/>
      <c r="Z187" s="5"/>
      <c r="AA187" s="5"/>
      <c r="AB187" s="5"/>
      <c r="AC187" s="5"/>
      <c r="AD187" s="5"/>
      <c r="AE187" s="5"/>
      <c r="AF187" s="5"/>
      <c r="AG187" s="5"/>
    </row>
    <row r="188">
      <c r="A188" s="1222"/>
      <c r="B188" s="5"/>
      <c r="C188" s="5"/>
      <c r="D188" s="1222"/>
      <c r="E188" s="5"/>
      <c r="F188" s="5"/>
      <c r="G188" s="1222"/>
      <c r="H188" s="5"/>
      <c r="I188" s="5"/>
      <c r="J188" s="1222"/>
      <c r="K188" s="5"/>
      <c r="L188" s="5"/>
      <c r="M188" s="5"/>
      <c r="N188" s="5"/>
      <c r="O188" s="5"/>
      <c r="P188" s="5"/>
      <c r="Q188" s="5"/>
      <c r="R188" s="5"/>
      <c r="S188" s="5"/>
      <c r="T188" s="5"/>
      <c r="U188" s="5"/>
      <c r="V188" s="5"/>
      <c r="W188" s="5"/>
      <c r="X188" s="5"/>
      <c r="Y188" s="5"/>
      <c r="Z188" s="5"/>
      <c r="AA188" s="5"/>
      <c r="AB188" s="5"/>
      <c r="AC188" s="5"/>
      <c r="AD188" s="5"/>
      <c r="AE188" s="5"/>
      <c r="AF188" s="5"/>
      <c r="AG188" s="5"/>
    </row>
    <row r="189">
      <c r="A189" s="1222"/>
      <c r="B189" s="5"/>
      <c r="C189" s="5"/>
      <c r="D189" s="1222"/>
      <c r="E189" s="5"/>
      <c r="F189" s="5"/>
      <c r="G189" s="1222"/>
      <c r="H189" s="5"/>
      <c r="I189" s="5"/>
      <c r="J189" s="1222"/>
      <c r="K189" s="5"/>
      <c r="L189" s="5"/>
      <c r="M189" s="5"/>
      <c r="N189" s="5"/>
      <c r="O189" s="5"/>
      <c r="P189" s="5"/>
      <c r="Q189" s="5"/>
      <c r="R189" s="5"/>
      <c r="S189" s="5"/>
      <c r="T189" s="5"/>
      <c r="U189" s="5"/>
      <c r="V189" s="5"/>
      <c r="W189" s="5"/>
      <c r="X189" s="5"/>
      <c r="Y189" s="5"/>
      <c r="Z189" s="5"/>
      <c r="AA189" s="5"/>
      <c r="AB189" s="5"/>
      <c r="AC189" s="5"/>
      <c r="AD189" s="5"/>
      <c r="AE189" s="5"/>
      <c r="AF189" s="5"/>
      <c r="AG189" s="5"/>
    </row>
    <row r="190">
      <c r="A190" s="1222"/>
      <c r="B190" s="5"/>
      <c r="C190" s="5"/>
      <c r="D190" s="1222"/>
      <c r="E190" s="5"/>
      <c r="F190" s="5"/>
      <c r="G190" s="1222"/>
      <c r="H190" s="5"/>
      <c r="I190" s="5"/>
      <c r="J190" s="1222"/>
      <c r="K190" s="5"/>
      <c r="L190" s="5"/>
      <c r="M190" s="5"/>
      <c r="N190" s="5"/>
      <c r="O190" s="5"/>
      <c r="P190" s="5"/>
      <c r="Q190" s="5"/>
      <c r="R190" s="5"/>
      <c r="S190" s="5"/>
      <c r="T190" s="5"/>
      <c r="U190" s="5"/>
      <c r="V190" s="5"/>
      <c r="W190" s="5"/>
      <c r="X190" s="5"/>
      <c r="Y190" s="5"/>
      <c r="Z190" s="5"/>
      <c r="AA190" s="5"/>
      <c r="AB190" s="5"/>
      <c r="AC190" s="5"/>
      <c r="AD190" s="5"/>
      <c r="AE190" s="5"/>
      <c r="AF190" s="5"/>
      <c r="AG190" s="5"/>
    </row>
    <row r="191">
      <c r="A191" s="1222"/>
      <c r="B191" s="5"/>
      <c r="C191" s="5"/>
      <c r="D191" s="1222"/>
      <c r="E191" s="5"/>
      <c r="F191" s="5"/>
      <c r="G191" s="1222"/>
      <c r="H191" s="5"/>
      <c r="I191" s="5"/>
      <c r="J191" s="1222"/>
      <c r="K191" s="5"/>
      <c r="L191" s="5"/>
      <c r="M191" s="5"/>
      <c r="N191" s="5"/>
      <c r="O191" s="5"/>
      <c r="P191" s="5"/>
      <c r="Q191" s="5"/>
      <c r="R191" s="5"/>
      <c r="S191" s="5"/>
      <c r="T191" s="5"/>
      <c r="U191" s="5"/>
      <c r="V191" s="5"/>
      <c r="W191" s="5"/>
      <c r="X191" s="5"/>
      <c r="Y191" s="5"/>
      <c r="Z191" s="5"/>
      <c r="AA191" s="5"/>
      <c r="AB191" s="5"/>
      <c r="AC191" s="5"/>
      <c r="AD191" s="5"/>
      <c r="AE191" s="5"/>
      <c r="AF191" s="5"/>
      <c r="AG191" s="5"/>
    </row>
    <row r="192">
      <c r="A192" s="1222"/>
      <c r="B192" s="5"/>
      <c r="C192" s="5"/>
      <c r="D192" s="1222"/>
      <c r="E192" s="5"/>
      <c r="F192" s="5"/>
      <c r="G192" s="1222"/>
      <c r="H192" s="5"/>
      <c r="I192" s="5"/>
      <c r="J192" s="1222"/>
      <c r="K192" s="5"/>
      <c r="L192" s="5"/>
      <c r="M192" s="5"/>
      <c r="N192" s="5"/>
      <c r="O192" s="5"/>
      <c r="P192" s="5"/>
      <c r="Q192" s="5"/>
      <c r="R192" s="5"/>
      <c r="S192" s="5"/>
      <c r="T192" s="5"/>
      <c r="U192" s="5"/>
      <c r="V192" s="5"/>
      <c r="W192" s="5"/>
      <c r="X192" s="5"/>
      <c r="Y192" s="5"/>
      <c r="Z192" s="5"/>
      <c r="AA192" s="5"/>
      <c r="AB192" s="5"/>
      <c r="AC192" s="5"/>
      <c r="AD192" s="5"/>
      <c r="AE192" s="5"/>
      <c r="AF192" s="5"/>
      <c r="AG192" s="5"/>
    </row>
    <row r="193">
      <c r="A193" s="1222"/>
      <c r="B193" s="5"/>
      <c r="C193" s="5"/>
      <c r="D193" s="1222"/>
      <c r="E193" s="5"/>
      <c r="F193" s="5"/>
      <c r="G193" s="1222"/>
      <c r="H193" s="5"/>
      <c r="I193" s="5"/>
      <c r="J193" s="1222"/>
      <c r="K193" s="5"/>
      <c r="L193" s="5"/>
      <c r="M193" s="5"/>
      <c r="N193" s="5"/>
      <c r="O193" s="5"/>
      <c r="P193" s="5"/>
      <c r="Q193" s="5"/>
      <c r="R193" s="5"/>
      <c r="S193" s="5"/>
      <c r="T193" s="5"/>
      <c r="U193" s="5"/>
      <c r="V193" s="5"/>
      <c r="W193" s="5"/>
      <c r="X193" s="5"/>
      <c r="Y193" s="5"/>
      <c r="Z193" s="5"/>
      <c r="AA193" s="5"/>
      <c r="AB193" s="5"/>
      <c r="AC193" s="5"/>
      <c r="AD193" s="5"/>
      <c r="AE193" s="5"/>
      <c r="AF193" s="5"/>
      <c r="AG193" s="5"/>
    </row>
    <row r="194">
      <c r="A194" s="1222"/>
      <c r="B194" s="5"/>
      <c r="C194" s="5"/>
      <c r="D194" s="1222"/>
      <c r="E194" s="5"/>
      <c r="F194" s="5"/>
      <c r="G194" s="1222"/>
      <c r="H194" s="5"/>
      <c r="I194" s="5"/>
      <c r="J194" s="1222"/>
      <c r="K194" s="5"/>
      <c r="L194" s="5"/>
      <c r="M194" s="5"/>
      <c r="N194" s="5"/>
      <c r="O194" s="5"/>
      <c r="P194" s="5"/>
      <c r="Q194" s="5"/>
      <c r="R194" s="5"/>
      <c r="S194" s="5"/>
      <c r="T194" s="5"/>
      <c r="U194" s="5"/>
      <c r="V194" s="5"/>
      <c r="W194" s="5"/>
      <c r="X194" s="5"/>
      <c r="Y194" s="5"/>
      <c r="Z194" s="5"/>
      <c r="AA194" s="5"/>
      <c r="AB194" s="5"/>
      <c r="AC194" s="5"/>
      <c r="AD194" s="5"/>
      <c r="AE194" s="5"/>
      <c r="AF194" s="5"/>
      <c r="AG194" s="5"/>
    </row>
    <row r="195">
      <c r="A195" s="1222"/>
      <c r="B195" s="5"/>
      <c r="C195" s="5"/>
      <c r="D195" s="1222"/>
      <c r="E195" s="5"/>
      <c r="F195" s="5"/>
      <c r="G195" s="1222"/>
      <c r="H195" s="5"/>
      <c r="I195" s="5"/>
      <c r="J195" s="1222"/>
      <c r="K195" s="5"/>
      <c r="L195" s="5"/>
      <c r="M195" s="5"/>
      <c r="N195" s="5"/>
      <c r="O195" s="5"/>
      <c r="P195" s="5"/>
      <c r="Q195" s="5"/>
      <c r="R195" s="5"/>
      <c r="S195" s="5"/>
      <c r="T195" s="5"/>
      <c r="U195" s="5"/>
      <c r="V195" s="5"/>
      <c r="W195" s="5"/>
      <c r="X195" s="5"/>
      <c r="Y195" s="5"/>
      <c r="Z195" s="5"/>
      <c r="AA195" s="5"/>
      <c r="AB195" s="5"/>
      <c r="AC195" s="5"/>
      <c r="AD195" s="5"/>
      <c r="AE195" s="5"/>
      <c r="AF195" s="5"/>
      <c r="AG195" s="5"/>
    </row>
    <row r="196">
      <c r="A196" s="1222"/>
      <c r="B196" s="5"/>
      <c r="C196" s="5"/>
      <c r="D196" s="1222"/>
      <c r="E196" s="5"/>
      <c r="F196" s="5"/>
      <c r="G196" s="1222"/>
      <c r="H196" s="5"/>
      <c r="I196" s="5"/>
      <c r="J196" s="1222"/>
      <c r="K196" s="5"/>
      <c r="L196" s="5"/>
      <c r="M196" s="5"/>
      <c r="N196" s="5"/>
      <c r="O196" s="5"/>
      <c r="P196" s="5"/>
      <c r="Q196" s="5"/>
      <c r="R196" s="5"/>
      <c r="S196" s="5"/>
      <c r="T196" s="5"/>
      <c r="U196" s="5"/>
      <c r="V196" s="5"/>
      <c r="W196" s="5"/>
      <c r="X196" s="5"/>
      <c r="Y196" s="5"/>
      <c r="Z196" s="5"/>
      <c r="AA196" s="5"/>
      <c r="AB196" s="5"/>
      <c r="AC196" s="5"/>
      <c r="AD196" s="5"/>
      <c r="AE196" s="5"/>
      <c r="AF196" s="5"/>
      <c r="AG196" s="5"/>
    </row>
    <row r="197">
      <c r="A197" s="1222"/>
      <c r="B197" s="5"/>
      <c r="C197" s="5"/>
      <c r="D197" s="1222"/>
      <c r="E197" s="5"/>
      <c r="F197" s="5"/>
      <c r="G197" s="1222"/>
      <c r="H197" s="5"/>
      <c r="I197" s="5"/>
      <c r="J197" s="1222"/>
      <c r="K197" s="5"/>
      <c r="L197" s="5"/>
      <c r="M197" s="5"/>
      <c r="N197" s="5"/>
      <c r="O197" s="5"/>
      <c r="P197" s="5"/>
      <c r="Q197" s="5"/>
      <c r="R197" s="5"/>
      <c r="S197" s="5"/>
      <c r="T197" s="5"/>
      <c r="U197" s="5"/>
      <c r="V197" s="5"/>
      <c r="W197" s="5"/>
      <c r="X197" s="5"/>
      <c r="Y197" s="5"/>
      <c r="Z197" s="5"/>
      <c r="AA197" s="5"/>
      <c r="AB197" s="5"/>
      <c r="AC197" s="5"/>
      <c r="AD197" s="5"/>
      <c r="AE197" s="5"/>
      <c r="AF197" s="5"/>
      <c r="AG197" s="5"/>
    </row>
    <row r="198">
      <c r="A198" s="1222"/>
      <c r="B198" s="5"/>
      <c r="C198" s="5"/>
      <c r="D198" s="1222"/>
      <c r="E198" s="5"/>
      <c r="F198" s="5"/>
      <c r="G198" s="1222"/>
      <c r="H198" s="5"/>
      <c r="I198" s="5"/>
      <c r="J198" s="1222"/>
      <c r="K198" s="5"/>
      <c r="L198" s="5"/>
      <c r="M198" s="5"/>
      <c r="N198" s="5"/>
      <c r="O198" s="5"/>
      <c r="P198" s="5"/>
      <c r="Q198" s="5"/>
      <c r="R198" s="5"/>
      <c r="S198" s="5"/>
      <c r="T198" s="5"/>
      <c r="U198" s="5"/>
      <c r="V198" s="5"/>
      <c r="W198" s="5"/>
      <c r="X198" s="5"/>
      <c r="Y198" s="5"/>
      <c r="Z198" s="5"/>
      <c r="AA198" s="5"/>
      <c r="AB198" s="5"/>
      <c r="AC198" s="5"/>
      <c r="AD198" s="5"/>
      <c r="AE198" s="5"/>
      <c r="AF198" s="5"/>
      <c r="AG198" s="5"/>
    </row>
    <row r="199">
      <c r="A199" s="1222"/>
      <c r="B199" s="5"/>
      <c r="C199" s="5"/>
      <c r="D199" s="1222"/>
      <c r="E199" s="5"/>
      <c r="F199" s="5"/>
      <c r="G199" s="1222"/>
      <c r="H199" s="5"/>
      <c r="I199" s="5"/>
      <c r="J199" s="1222"/>
      <c r="K199" s="5"/>
      <c r="L199" s="5"/>
      <c r="M199" s="5"/>
      <c r="N199" s="5"/>
      <c r="O199" s="5"/>
      <c r="P199" s="5"/>
      <c r="Q199" s="5"/>
      <c r="R199" s="5"/>
      <c r="S199" s="5"/>
      <c r="T199" s="5"/>
      <c r="U199" s="5"/>
      <c r="V199" s="5"/>
      <c r="W199" s="5"/>
      <c r="X199" s="5"/>
      <c r="Y199" s="5"/>
      <c r="Z199" s="5"/>
      <c r="AA199" s="5"/>
      <c r="AB199" s="5"/>
      <c r="AC199" s="5"/>
      <c r="AD199" s="5"/>
      <c r="AE199" s="5"/>
      <c r="AF199" s="5"/>
      <c r="AG199" s="5"/>
    </row>
    <row r="200">
      <c r="A200" s="1222"/>
      <c r="B200" s="5"/>
      <c r="C200" s="5"/>
      <c r="D200" s="1222"/>
      <c r="E200" s="5"/>
      <c r="F200" s="5"/>
      <c r="G200" s="1222"/>
      <c r="H200" s="5"/>
      <c r="I200" s="5"/>
      <c r="J200" s="1222"/>
      <c r="K200" s="5"/>
      <c r="L200" s="5"/>
      <c r="M200" s="5"/>
      <c r="N200" s="5"/>
      <c r="O200" s="5"/>
      <c r="P200" s="5"/>
      <c r="Q200" s="5"/>
      <c r="R200" s="5"/>
      <c r="S200" s="5"/>
      <c r="T200" s="5"/>
      <c r="U200" s="5"/>
      <c r="V200" s="5"/>
      <c r="W200" s="5"/>
      <c r="X200" s="5"/>
      <c r="Y200" s="5"/>
      <c r="Z200" s="5"/>
      <c r="AA200" s="5"/>
      <c r="AB200" s="5"/>
      <c r="AC200" s="5"/>
      <c r="AD200" s="5"/>
      <c r="AE200" s="5"/>
      <c r="AF200" s="5"/>
      <c r="AG200" s="5"/>
    </row>
    <row r="201">
      <c r="A201" s="1222"/>
      <c r="B201" s="5"/>
      <c r="C201" s="5"/>
      <c r="D201" s="1222"/>
      <c r="E201" s="5"/>
      <c r="F201" s="5"/>
      <c r="G201" s="1222"/>
      <c r="H201" s="5"/>
      <c r="I201" s="5"/>
      <c r="J201" s="1222"/>
      <c r="K201" s="5"/>
      <c r="L201" s="5"/>
      <c r="M201" s="5"/>
      <c r="N201" s="5"/>
      <c r="O201" s="5"/>
      <c r="P201" s="5"/>
      <c r="Q201" s="5"/>
      <c r="R201" s="5"/>
      <c r="S201" s="5"/>
      <c r="T201" s="5"/>
      <c r="U201" s="5"/>
      <c r="V201" s="5"/>
      <c r="W201" s="5"/>
      <c r="X201" s="5"/>
      <c r="Y201" s="5"/>
      <c r="Z201" s="5"/>
      <c r="AA201" s="5"/>
      <c r="AB201" s="5"/>
      <c r="AC201" s="5"/>
      <c r="AD201" s="5"/>
      <c r="AE201" s="5"/>
      <c r="AF201" s="5"/>
      <c r="AG201" s="5"/>
    </row>
    <row r="202">
      <c r="A202" s="1222"/>
      <c r="B202" s="5"/>
      <c r="C202" s="5"/>
      <c r="D202" s="1222"/>
      <c r="E202" s="5"/>
      <c r="F202" s="5"/>
      <c r="G202" s="1222"/>
      <c r="H202" s="5"/>
      <c r="I202" s="5"/>
      <c r="J202" s="1222"/>
      <c r="K202" s="5"/>
      <c r="L202" s="5"/>
      <c r="M202" s="5"/>
      <c r="N202" s="5"/>
      <c r="O202" s="5"/>
      <c r="P202" s="5"/>
      <c r="Q202" s="5"/>
      <c r="R202" s="5"/>
      <c r="S202" s="5"/>
      <c r="T202" s="5"/>
      <c r="U202" s="5"/>
      <c r="V202" s="5"/>
      <c r="W202" s="5"/>
      <c r="X202" s="5"/>
      <c r="Y202" s="5"/>
      <c r="Z202" s="5"/>
      <c r="AA202" s="5"/>
      <c r="AB202" s="5"/>
      <c r="AC202" s="5"/>
      <c r="AD202" s="5"/>
      <c r="AE202" s="5"/>
      <c r="AF202" s="5"/>
      <c r="AG202" s="5"/>
    </row>
    <row r="203">
      <c r="A203" s="1222"/>
      <c r="B203" s="5"/>
      <c r="C203" s="5"/>
      <c r="D203" s="1222"/>
      <c r="E203" s="5"/>
      <c r="F203" s="5"/>
      <c r="G203" s="1222"/>
      <c r="H203" s="5"/>
      <c r="I203" s="5"/>
      <c r="J203" s="1222"/>
      <c r="K203" s="5"/>
      <c r="L203" s="5"/>
      <c r="M203" s="5"/>
      <c r="N203" s="5"/>
      <c r="O203" s="5"/>
      <c r="P203" s="5"/>
      <c r="Q203" s="5"/>
      <c r="R203" s="5"/>
      <c r="S203" s="5"/>
      <c r="T203" s="5"/>
      <c r="U203" s="5"/>
      <c r="V203" s="5"/>
      <c r="W203" s="5"/>
      <c r="X203" s="5"/>
      <c r="Y203" s="5"/>
      <c r="Z203" s="5"/>
      <c r="AA203" s="5"/>
      <c r="AB203" s="5"/>
      <c r="AC203" s="5"/>
      <c r="AD203" s="5"/>
      <c r="AE203" s="5"/>
      <c r="AF203" s="5"/>
      <c r="AG203" s="5"/>
    </row>
    <row r="204">
      <c r="A204" s="1222"/>
      <c r="B204" s="5"/>
      <c r="C204" s="5"/>
      <c r="D204" s="1222"/>
      <c r="E204" s="5"/>
      <c r="F204" s="5"/>
      <c r="G204" s="1222"/>
      <c r="H204" s="5"/>
      <c r="I204" s="5"/>
      <c r="J204" s="1222"/>
      <c r="K204" s="5"/>
      <c r="L204" s="5"/>
      <c r="M204" s="5"/>
      <c r="N204" s="5"/>
      <c r="O204" s="5"/>
      <c r="P204" s="5"/>
      <c r="Q204" s="5"/>
      <c r="R204" s="5"/>
      <c r="S204" s="5"/>
      <c r="T204" s="5"/>
      <c r="U204" s="5"/>
      <c r="V204" s="5"/>
      <c r="W204" s="5"/>
      <c r="X204" s="5"/>
      <c r="Y204" s="5"/>
      <c r="Z204" s="5"/>
      <c r="AA204" s="5"/>
      <c r="AB204" s="5"/>
      <c r="AC204" s="5"/>
      <c r="AD204" s="5"/>
      <c r="AE204" s="5"/>
      <c r="AF204" s="5"/>
      <c r="AG204" s="5"/>
    </row>
    <row r="205">
      <c r="A205" s="1222"/>
      <c r="B205" s="5"/>
      <c r="C205" s="5"/>
      <c r="D205" s="1222"/>
      <c r="E205" s="5"/>
      <c r="F205" s="5"/>
      <c r="G205" s="1222"/>
      <c r="H205" s="5"/>
      <c r="I205" s="5"/>
      <c r="J205" s="1222"/>
      <c r="K205" s="5"/>
      <c r="L205" s="5"/>
      <c r="M205" s="5"/>
      <c r="N205" s="5"/>
      <c r="O205" s="5"/>
      <c r="P205" s="5"/>
      <c r="Q205" s="5"/>
      <c r="R205" s="5"/>
      <c r="S205" s="5"/>
      <c r="T205" s="5"/>
      <c r="U205" s="5"/>
      <c r="V205" s="5"/>
      <c r="W205" s="5"/>
      <c r="X205" s="5"/>
      <c r="Y205" s="5"/>
      <c r="Z205" s="5"/>
      <c r="AA205" s="5"/>
      <c r="AB205" s="5"/>
      <c r="AC205" s="5"/>
      <c r="AD205" s="5"/>
      <c r="AE205" s="5"/>
      <c r="AF205" s="5"/>
      <c r="AG205" s="5"/>
    </row>
    <row r="206">
      <c r="A206" s="1222"/>
      <c r="B206" s="5"/>
      <c r="C206" s="5"/>
      <c r="D206" s="1222"/>
      <c r="E206" s="5"/>
      <c r="F206" s="5"/>
      <c r="G206" s="1222"/>
      <c r="H206" s="5"/>
      <c r="I206" s="5"/>
      <c r="J206" s="1222"/>
      <c r="K206" s="5"/>
      <c r="L206" s="5"/>
      <c r="M206" s="5"/>
      <c r="N206" s="5"/>
      <c r="O206" s="5"/>
      <c r="P206" s="5"/>
      <c r="Q206" s="5"/>
      <c r="R206" s="5"/>
      <c r="S206" s="5"/>
      <c r="T206" s="5"/>
      <c r="U206" s="5"/>
      <c r="V206" s="5"/>
      <c r="W206" s="5"/>
      <c r="X206" s="5"/>
      <c r="Y206" s="5"/>
      <c r="Z206" s="5"/>
      <c r="AA206" s="5"/>
      <c r="AB206" s="5"/>
      <c r="AC206" s="5"/>
      <c r="AD206" s="5"/>
      <c r="AE206" s="5"/>
      <c r="AF206" s="5"/>
      <c r="AG206" s="5"/>
    </row>
    <row r="207">
      <c r="A207" s="1222"/>
      <c r="B207" s="5"/>
      <c r="C207" s="5"/>
      <c r="D207" s="1222"/>
      <c r="E207" s="5"/>
      <c r="F207" s="5"/>
      <c r="G207" s="1222"/>
      <c r="H207" s="5"/>
      <c r="I207" s="5"/>
      <c r="J207" s="1222"/>
      <c r="K207" s="5"/>
      <c r="L207" s="5"/>
      <c r="M207" s="5"/>
      <c r="N207" s="5"/>
      <c r="O207" s="5"/>
      <c r="P207" s="5"/>
      <c r="Q207" s="5"/>
      <c r="R207" s="5"/>
      <c r="S207" s="5"/>
      <c r="T207" s="5"/>
      <c r="U207" s="5"/>
      <c r="V207" s="5"/>
      <c r="W207" s="5"/>
      <c r="X207" s="5"/>
      <c r="Y207" s="5"/>
      <c r="Z207" s="5"/>
      <c r="AA207" s="5"/>
      <c r="AB207" s="5"/>
      <c r="AC207" s="5"/>
      <c r="AD207" s="5"/>
      <c r="AE207" s="5"/>
      <c r="AF207" s="5"/>
      <c r="AG207" s="5"/>
    </row>
    <row r="208">
      <c r="A208" s="1222"/>
      <c r="B208" s="5"/>
      <c r="C208" s="5"/>
      <c r="D208" s="1222"/>
      <c r="E208" s="5"/>
      <c r="F208" s="5"/>
      <c r="G208" s="1222"/>
      <c r="H208" s="5"/>
      <c r="I208" s="5"/>
      <c r="J208" s="1222"/>
      <c r="K208" s="5"/>
      <c r="L208" s="5"/>
      <c r="M208" s="5"/>
      <c r="N208" s="5"/>
      <c r="O208" s="5"/>
      <c r="P208" s="5"/>
      <c r="Q208" s="5"/>
      <c r="R208" s="5"/>
      <c r="S208" s="5"/>
      <c r="T208" s="5"/>
      <c r="U208" s="5"/>
      <c r="V208" s="5"/>
      <c r="W208" s="5"/>
      <c r="X208" s="5"/>
      <c r="Y208" s="5"/>
      <c r="Z208" s="5"/>
      <c r="AA208" s="5"/>
      <c r="AB208" s="5"/>
      <c r="AC208" s="5"/>
      <c r="AD208" s="5"/>
      <c r="AE208" s="5"/>
      <c r="AF208" s="5"/>
      <c r="AG208" s="5"/>
    </row>
    <row r="209">
      <c r="A209" s="1222"/>
      <c r="B209" s="5"/>
      <c r="C209" s="5"/>
      <c r="D209" s="1222"/>
      <c r="E209" s="5"/>
      <c r="F209" s="5"/>
      <c r="G209" s="1222"/>
      <c r="H209" s="5"/>
      <c r="I209" s="5"/>
      <c r="J209" s="1222"/>
      <c r="K209" s="5"/>
      <c r="L209" s="5"/>
      <c r="M209" s="5"/>
      <c r="N209" s="5"/>
      <c r="O209" s="5"/>
      <c r="P209" s="5"/>
      <c r="Q209" s="5"/>
      <c r="R209" s="5"/>
      <c r="S209" s="5"/>
      <c r="T209" s="5"/>
      <c r="U209" s="5"/>
      <c r="V209" s="5"/>
      <c r="W209" s="5"/>
      <c r="X209" s="5"/>
      <c r="Y209" s="5"/>
      <c r="Z209" s="5"/>
      <c r="AA209" s="5"/>
      <c r="AB209" s="5"/>
      <c r="AC209" s="5"/>
      <c r="AD209" s="5"/>
      <c r="AE209" s="5"/>
      <c r="AF209" s="5"/>
      <c r="AG209" s="5"/>
    </row>
    <row r="210">
      <c r="A210" s="1222"/>
      <c r="B210" s="5"/>
      <c r="C210" s="5"/>
      <c r="D210" s="1222"/>
      <c r="E210" s="5"/>
      <c r="F210" s="5"/>
      <c r="G210" s="1222"/>
      <c r="H210" s="5"/>
      <c r="I210" s="5"/>
      <c r="J210" s="1222"/>
      <c r="K210" s="5"/>
      <c r="L210" s="5"/>
      <c r="M210" s="5"/>
      <c r="N210" s="5"/>
      <c r="O210" s="5"/>
      <c r="P210" s="5"/>
      <c r="Q210" s="5"/>
      <c r="R210" s="5"/>
      <c r="S210" s="5"/>
      <c r="T210" s="5"/>
      <c r="U210" s="5"/>
      <c r="V210" s="5"/>
      <c r="W210" s="5"/>
      <c r="X210" s="5"/>
      <c r="Y210" s="5"/>
      <c r="Z210" s="5"/>
      <c r="AA210" s="5"/>
      <c r="AB210" s="5"/>
      <c r="AC210" s="5"/>
      <c r="AD210" s="5"/>
      <c r="AE210" s="5"/>
      <c r="AF210" s="5"/>
      <c r="AG210" s="5"/>
    </row>
    <row r="211">
      <c r="A211" s="1222"/>
      <c r="B211" s="5"/>
      <c r="C211" s="5"/>
      <c r="D211" s="1222"/>
      <c r="E211" s="5"/>
      <c r="F211" s="5"/>
      <c r="G211" s="1222"/>
      <c r="H211" s="5"/>
      <c r="I211" s="5"/>
      <c r="J211" s="1222"/>
      <c r="K211" s="5"/>
      <c r="L211" s="5"/>
      <c r="M211" s="5"/>
      <c r="N211" s="5"/>
      <c r="O211" s="5"/>
      <c r="P211" s="5"/>
      <c r="Q211" s="5"/>
      <c r="R211" s="5"/>
      <c r="S211" s="5"/>
      <c r="T211" s="5"/>
      <c r="U211" s="5"/>
      <c r="V211" s="5"/>
      <c r="W211" s="5"/>
      <c r="X211" s="5"/>
      <c r="Y211" s="5"/>
      <c r="Z211" s="5"/>
      <c r="AA211" s="5"/>
      <c r="AB211" s="5"/>
      <c r="AC211" s="5"/>
      <c r="AD211" s="5"/>
      <c r="AE211" s="5"/>
      <c r="AF211" s="5"/>
      <c r="AG211" s="5"/>
    </row>
    <row r="212">
      <c r="A212" s="1222"/>
      <c r="B212" s="5"/>
      <c r="C212" s="5"/>
      <c r="D212" s="1222"/>
      <c r="E212" s="5"/>
      <c r="F212" s="5"/>
      <c r="G212" s="1222"/>
      <c r="H212" s="5"/>
      <c r="I212" s="5"/>
      <c r="J212" s="1222"/>
      <c r="K212" s="5"/>
      <c r="L212" s="5"/>
      <c r="M212" s="5"/>
      <c r="N212" s="5"/>
      <c r="O212" s="5"/>
      <c r="P212" s="5"/>
      <c r="Q212" s="5"/>
      <c r="R212" s="5"/>
      <c r="S212" s="5"/>
      <c r="T212" s="5"/>
      <c r="U212" s="5"/>
      <c r="V212" s="5"/>
      <c r="W212" s="5"/>
      <c r="X212" s="5"/>
      <c r="Y212" s="5"/>
      <c r="Z212" s="5"/>
      <c r="AA212" s="5"/>
      <c r="AB212" s="5"/>
      <c r="AC212" s="5"/>
      <c r="AD212" s="5"/>
      <c r="AE212" s="5"/>
      <c r="AF212" s="5"/>
      <c r="AG212" s="5"/>
    </row>
    <row r="213">
      <c r="A213" s="1222"/>
      <c r="B213" s="5"/>
      <c r="C213" s="5"/>
      <c r="D213" s="1222"/>
      <c r="E213" s="5"/>
      <c r="F213" s="5"/>
      <c r="G213" s="1222"/>
      <c r="H213" s="5"/>
      <c r="I213" s="5"/>
      <c r="J213" s="1222"/>
      <c r="K213" s="5"/>
      <c r="L213" s="5"/>
      <c r="M213" s="5"/>
      <c r="N213" s="5"/>
      <c r="O213" s="5"/>
      <c r="P213" s="5"/>
      <c r="Q213" s="5"/>
      <c r="R213" s="5"/>
      <c r="S213" s="5"/>
      <c r="T213" s="5"/>
      <c r="U213" s="5"/>
      <c r="V213" s="5"/>
      <c r="W213" s="5"/>
      <c r="X213" s="5"/>
      <c r="Y213" s="5"/>
      <c r="Z213" s="5"/>
      <c r="AA213" s="5"/>
      <c r="AB213" s="5"/>
      <c r="AC213" s="5"/>
      <c r="AD213" s="5"/>
      <c r="AE213" s="5"/>
      <c r="AF213" s="5"/>
      <c r="AG213" s="5"/>
    </row>
    <row r="214">
      <c r="A214" s="1222"/>
      <c r="B214" s="5"/>
      <c r="C214" s="5"/>
      <c r="D214" s="1222"/>
      <c r="E214" s="5"/>
      <c r="F214" s="5"/>
      <c r="G214" s="1222"/>
      <c r="H214" s="5"/>
      <c r="I214" s="5"/>
      <c r="J214" s="1222"/>
      <c r="K214" s="5"/>
      <c r="L214" s="5"/>
      <c r="M214" s="5"/>
      <c r="N214" s="5"/>
      <c r="O214" s="5"/>
      <c r="P214" s="5"/>
      <c r="Q214" s="5"/>
      <c r="R214" s="5"/>
      <c r="S214" s="5"/>
      <c r="T214" s="5"/>
      <c r="U214" s="5"/>
      <c r="V214" s="5"/>
      <c r="W214" s="5"/>
      <c r="X214" s="5"/>
      <c r="Y214" s="5"/>
      <c r="Z214" s="5"/>
      <c r="AA214" s="5"/>
      <c r="AB214" s="5"/>
      <c r="AC214" s="5"/>
      <c r="AD214" s="5"/>
      <c r="AE214" s="5"/>
      <c r="AF214" s="5"/>
      <c r="AG214" s="5"/>
    </row>
    <row r="215">
      <c r="A215" s="1222"/>
      <c r="B215" s="5"/>
      <c r="C215" s="5"/>
      <c r="D215" s="1222"/>
      <c r="E215" s="5"/>
      <c r="F215" s="5"/>
      <c r="G215" s="1222"/>
      <c r="H215" s="5"/>
      <c r="I215" s="5"/>
      <c r="J215" s="1222"/>
      <c r="K215" s="5"/>
      <c r="L215" s="5"/>
      <c r="M215" s="5"/>
      <c r="N215" s="5"/>
      <c r="O215" s="5"/>
      <c r="P215" s="5"/>
      <c r="Q215" s="5"/>
      <c r="R215" s="5"/>
      <c r="S215" s="5"/>
      <c r="T215" s="5"/>
      <c r="U215" s="5"/>
      <c r="V215" s="5"/>
      <c r="W215" s="5"/>
      <c r="X215" s="5"/>
      <c r="Y215" s="5"/>
      <c r="Z215" s="5"/>
      <c r="AA215" s="5"/>
      <c r="AB215" s="5"/>
      <c r="AC215" s="5"/>
      <c r="AD215" s="5"/>
      <c r="AE215" s="5"/>
      <c r="AF215" s="5"/>
      <c r="AG215" s="5"/>
    </row>
    <row r="216">
      <c r="A216" s="1222"/>
      <c r="B216" s="5"/>
      <c r="C216" s="5"/>
      <c r="D216" s="1222"/>
      <c r="E216" s="5"/>
      <c r="F216" s="5"/>
      <c r="G216" s="1222"/>
      <c r="H216" s="5"/>
      <c r="I216" s="5"/>
      <c r="J216" s="1222"/>
      <c r="K216" s="5"/>
      <c r="L216" s="5"/>
      <c r="M216" s="5"/>
      <c r="N216" s="5"/>
      <c r="O216" s="5"/>
      <c r="P216" s="5"/>
      <c r="Q216" s="5"/>
      <c r="R216" s="5"/>
      <c r="S216" s="5"/>
      <c r="T216" s="5"/>
      <c r="U216" s="5"/>
      <c r="V216" s="5"/>
      <c r="W216" s="5"/>
      <c r="X216" s="5"/>
      <c r="Y216" s="5"/>
      <c r="Z216" s="5"/>
      <c r="AA216" s="5"/>
      <c r="AB216" s="5"/>
      <c r="AC216" s="5"/>
      <c r="AD216" s="5"/>
      <c r="AE216" s="5"/>
      <c r="AF216" s="5"/>
      <c r="AG216" s="5"/>
    </row>
    <row r="217">
      <c r="A217" s="1222"/>
      <c r="B217" s="5"/>
      <c r="C217" s="5"/>
      <c r="D217" s="1222"/>
      <c r="E217" s="5"/>
      <c r="F217" s="5"/>
      <c r="G217" s="1222"/>
      <c r="H217" s="5"/>
      <c r="I217" s="5"/>
      <c r="J217" s="1222"/>
      <c r="K217" s="5"/>
      <c r="L217" s="5"/>
      <c r="M217" s="5"/>
      <c r="N217" s="5"/>
      <c r="O217" s="5"/>
      <c r="P217" s="5"/>
      <c r="Q217" s="5"/>
      <c r="R217" s="5"/>
      <c r="S217" s="5"/>
      <c r="T217" s="5"/>
      <c r="U217" s="5"/>
      <c r="V217" s="5"/>
      <c r="W217" s="5"/>
      <c r="X217" s="5"/>
      <c r="Y217" s="5"/>
      <c r="Z217" s="5"/>
      <c r="AA217" s="5"/>
      <c r="AB217" s="5"/>
      <c r="AC217" s="5"/>
      <c r="AD217" s="5"/>
      <c r="AE217" s="5"/>
      <c r="AF217" s="5"/>
      <c r="AG217" s="5"/>
    </row>
    <row r="218">
      <c r="A218" s="1222"/>
      <c r="B218" s="5"/>
      <c r="C218" s="5"/>
      <c r="D218" s="1222"/>
      <c r="E218" s="5"/>
      <c r="F218" s="5"/>
      <c r="G218" s="1222"/>
      <c r="H218" s="5"/>
      <c r="I218" s="5"/>
      <c r="J218" s="1222"/>
      <c r="K218" s="5"/>
      <c r="L218" s="5"/>
      <c r="M218" s="5"/>
      <c r="N218" s="5"/>
      <c r="O218" s="5"/>
      <c r="P218" s="5"/>
      <c r="Q218" s="5"/>
      <c r="R218" s="5"/>
      <c r="S218" s="5"/>
      <c r="T218" s="5"/>
      <c r="U218" s="5"/>
      <c r="V218" s="5"/>
      <c r="W218" s="5"/>
      <c r="X218" s="5"/>
      <c r="Y218" s="5"/>
      <c r="Z218" s="5"/>
      <c r="AA218" s="5"/>
      <c r="AB218" s="5"/>
      <c r="AC218" s="5"/>
      <c r="AD218" s="5"/>
      <c r="AE218" s="5"/>
      <c r="AF218" s="5"/>
      <c r="AG218" s="5"/>
    </row>
    <row r="219">
      <c r="A219" s="1222"/>
      <c r="B219" s="5"/>
      <c r="C219" s="5"/>
      <c r="D219" s="1222"/>
      <c r="E219" s="5"/>
      <c r="F219" s="5"/>
      <c r="G219" s="1222"/>
      <c r="H219" s="5"/>
      <c r="I219" s="5"/>
      <c r="J219" s="1222"/>
      <c r="K219" s="5"/>
      <c r="L219" s="5"/>
      <c r="M219" s="5"/>
      <c r="N219" s="5"/>
      <c r="O219" s="5"/>
      <c r="P219" s="5"/>
      <c r="Q219" s="5"/>
      <c r="R219" s="5"/>
      <c r="S219" s="5"/>
      <c r="T219" s="5"/>
      <c r="U219" s="5"/>
      <c r="V219" s="5"/>
      <c r="W219" s="5"/>
      <c r="X219" s="5"/>
      <c r="Y219" s="5"/>
      <c r="Z219" s="5"/>
      <c r="AA219" s="5"/>
      <c r="AB219" s="5"/>
      <c r="AC219" s="5"/>
      <c r="AD219" s="5"/>
      <c r="AE219" s="5"/>
      <c r="AF219" s="5"/>
      <c r="AG219" s="5"/>
    </row>
    <row r="220">
      <c r="A220" s="1222"/>
      <c r="B220" s="5"/>
      <c r="C220" s="5"/>
      <c r="D220" s="1222"/>
      <c r="E220" s="5"/>
      <c r="F220" s="5"/>
      <c r="G220" s="1222"/>
      <c r="H220" s="5"/>
      <c r="I220" s="5"/>
      <c r="J220" s="1222"/>
      <c r="K220" s="5"/>
      <c r="L220" s="5"/>
      <c r="M220" s="5"/>
      <c r="N220" s="5"/>
      <c r="O220" s="5"/>
      <c r="P220" s="5"/>
      <c r="Q220" s="5"/>
      <c r="R220" s="5"/>
      <c r="S220" s="5"/>
      <c r="T220" s="5"/>
      <c r="U220" s="5"/>
      <c r="V220" s="5"/>
      <c r="W220" s="5"/>
      <c r="X220" s="5"/>
      <c r="Y220" s="5"/>
      <c r="Z220" s="5"/>
      <c r="AA220" s="5"/>
      <c r="AB220" s="5"/>
      <c r="AC220" s="5"/>
      <c r="AD220" s="5"/>
      <c r="AE220" s="5"/>
      <c r="AF220" s="5"/>
      <c r="AG220" s="5"/>
    </row>
    <row r="221">
      <c r="A221" s="1222"/>
      <c r="B221" s="5"/>
      <c r="C221" s="5"/>
      <c r="D221" s="1222"/>
      <c r="E221" s="5"/>
      <c r="F221" s="5"/>
      <c r="G221" s="1222"/>
      <c r="H221" s="5"/>
      <c r="I221" s="5"/>
      <c r="J221" s="1222"/>
      <c r="K221" s="5"/>
      <c r="L221" s="5"/>
      <c r="M221" s="5"/>
      <c r="N221" s="5"/>
      <c r="O221" s="5"/>
      <c r="P221" s="5"/>
      <c r="Q221" s="5"/>
      <c r="R221" s="5"/>
      <c r="S221" s="5"/>
      <c r="T221" s="5"/>
      <c r="U221" s="5"/>
      <c r="V221" s="5"/>
      <c r="W221" s="5"/>
      <c r="X221" s="5"/>
      <c r="Y221" s="5"/>
      <c r="Z221" s="5"/>
      <c r="AA221" s="5"/>
      <c r="AB221" s="5"/>
      <c r="AC221" s="5"/>
      <c r="AD221" s="5"/>
      <c r="AE221" s="5"/>
      <c r="AF221" s="5"/>
      <c r="AG221" s="5"/>
    </row>
    <row r="222">
      <c r="A222" s="1222"/>
      <c r="B222" s="5"/>
      <c r="C222" s="5"/>
      <c r="D222" s="1222"/>
      <c r="E222" s="5"/>
      <c r="F222" s="5"/>
      <c r="G222" s="1222"/>
      <c r="H222" s="5"/>
      <c r="I222" s="5"/>
      <c r="J222" s="1222"/>
      <c r="K222" s="5"/>
      <c r="L222" s="5"/>
      <c r="M222" s="5"/>
      <c r="N222" s="5"/>
      <c r="O222" s="5"/>
      <c r="P222" s="5"/>
      <c r="Q222" s="5"/>
      <c r="R222" s="5"/>
      <c r="S222" s="5"/>
      <c r="T222" s="5"/>
      <c r="U222" s="5"/>
      <c r="V222" s="5"/>
      <c r="W222" s="5"/>
      <c r="X222" s="5"/>
      <c r="Y222" s="5"/>
      <c r="Z222" s="5"/>
      <c r="AA222" s="5"/>
      <c r="AB222" s="5"/>
      <c r="AC222" s="5"/>
      <c r="AD222" s="5"/>
      <c r="AE222" s="5"/>
      <c r="AF222" s="5"/>
      <c r="AG222" s="5"/>
    </row>
    <row r="223">
      <c r="A223" s="1222"/>
      <c r="B223" s="5"/>
      <c r="C223" s="5"/>
      <c r="D223" s="1222"/>
      <c r="E223" s="5"/>
      <c r="F223" s="5"/>
      <c r="G223" s="1222"/>
      <c r="H223" s="5"/>
      <c r="I223" s="5"/>
      <c r="J223" s="1222"/>
      <c r="K223" s="5"/>
      <c r="L223" s="5"/>
      <c r="M223" s="5"/>
      <c r="N223" s="5"/>
      <c r="O223" s="5"/>
      <c r="P223" s="5"/>
      <c r="Q223" s="5"/>
      <c r="R223" s="5"/>
      <c r="S223" s="5"/>
      <c r="T223" s="5"/>
      <c r="U223" s="5"/>
      <c r="V223" s="5"/>
      <c r="W223" s="5"/>
      <c r="X223" s="5"/>
      <c r="Y223" s="5"/>
      <c r="Z223" s="5"/>
      <c r="AA223" s="5"/>
      <c r="AB223" s="5"/>
      <c r="AC223" s="5"/>
      <c r="AD223" s="5"/>
      <c r="AE223" s="5"/>
      <c r="AF223" s="5"/>
      <c r="AG223" s="5"/>
    </row>
    <row r="224">
      <c r="A224" s="1222"/>
      <c r="B224" s="5"/>
      <c r="C224" s="5"/>
      <c r="D224" s="1222"/>
      <c r="E224" s="5"/>
      <c r="F224" s="5"/>
      <c r="G224" s="1222"/>
      <c r="H224" s="5"/>
      <c r="I224" s="5"/>
      <c r="J224" s="1222"/>
      <c r="K224" s="5"/>
      <c r="L224" s="5"/>
      <c r="M224" s="5"/>
      <c r="N224" s="5"/>
      <c r="O224" s="5"/>
      <c r="P224" s="5"/>
      <c r="Q224" s="5"/>
      <c r="R224" s="5"/>
      <c r="S224" s="5"/>
      <c r="T224" s="5"/>
      <c r="U224" s="5"/>
      <c r="V224" s="5"/>
      <c r="W224" s="5"/>
      <c r="X224" s="5"/>
      <c r="Y224" s="5"/>
      <c r="Z224" s="5"/>
      <c r="AA224" s="5"/>
      <c r="AB224" s="5"/>
      <c r="AC224" s="5"/>
      <c r="AD224" s="5"/>
      <c r="AE224" s="5"/>
      <c r="AF224" s="5"/>
      <c r="AG224" s="5"/>
    </row>
    <row r="225">
      <c r="A225" s="1222"/>
      <c r="B225" s="5"/>
      <c r="C225" s="5"/>
      <c r="D225" s="1222"/>
      <c r="E225" s="5"/>
      <c r="F225" s="5"/>
      <c r="G225" s="1222"/>
      <c r="H225" s="5"/>
      <c r="I225" s="5"/>
      <c r="J225" s="1222"/>
      <c r="K225" s="5"/>
      <c r="L225" s="5"/>
      <c r="M225" s="5"/>
      <c r="N225" s="5"/>
      <c r="O225" s="5"/>
      <c r="P225" s="5"/>
      <c r="Q225" s="5"/>
      <c r="R225" s="5"/>
      <c r="S225" s="5"/>
      <c r="T225" s="5"/>
      <c r="U225" s="5"/>
      <c r="V225" s="5"/>
      <c r="W225" s="5"/>
      <c r="X225" s="5"/>
      <c r="Y225" s="5"/>
      <c r="Z225" s="5"/>
      <c r="AA225" s="5"/>
      <c r="AB225" s="5"/>
      <c r="AC225" s="5"/>
      <c r="AD225" s="5"/>
      <c r="AE225" s="5"/>
      <c r="AF225" s="5"/>
      <c r="AG225" s="5"/>
    </row>
    <row r="226">
      <c r="A226" s="1222"/>
      <c r="B226" s="5"/>
      <c r="C226" s="5"/>
      <c r="D226" s="1222"/>
      <c r="E226" s="5"/>
      <c r="F226" s="5"/>
      <c r="G226" s="1222"/>
      <c r="H226" s="5"/>
      <c r="I226" s="5"/>
      <c r="J226" s="1222"/>
      <c r="K226" s="5"/>
      <c r="L226" s="5"/>
      <c r="M226" s="5"/>
      <c r="N226" s="5"/>
      <c r="O226" s="5"/>
      <c r="P226" s="5"/>
      <c r="Q226" s="5"/>
      <c r="R226" s="5"/>
      <c r="S226" s="5"/>
      <c r="T226" s="5"/>
      <c r="U226" s="5"/>
      <c r="V226" s="5"/>
      <c r="W226" s="5"/>
      <c r="X226" s="5"/>
      <c r="Y226" s="5"/>
      <c r="Z226" s="5"/>
      <c r="AA226" s="5"/>
      <c r="AB226" s="5"/>
      <c r="AC226" s="5"/>
      <c r="AD226" s="5"/>
      <c r="AE226" s="5"/>
      <c r="AF226" s="5"/>
      <c r="AG226" s="5"/>
    </row>
    <row r="227">
      <c r="A227" s="1222"/>
      <c r="B227" s="5"/>
      <c r="C227" s="5"/>
      <c r="D227" s="1222"/>
      <c r="E227" s="5"/>
      <c r="F227" s="5"/>
      <c r="G227" s="1222"/>
      <c r="H227" s="5"/>
      <c r="I227" s="5"/>
      <c r="J227" s="1222"/>
      <c r="K227" s="5"/>
      <c r="L227" s="5"/>
      <c r="M227" s="5"/>
      <c r="N227" s="5"/>
      <c r="O227" s="5"/>
      <c r="P227" s="5"/>
      <c r="Q227" s="5"/>
      <c r="R227" s="5"/>
      <c r="S227" s="5"/>
      <c r="T227" s="5"/>
      <c r="U227" s="5"/>
      <c r="V227" s="5"/>
      <c r="W227" s="5"/>
      <c r="X227" s="5"/>
      <c r="Y227" s="5"/>
      <c r="Z227" s="5"/>
      <c r="AA227" s="5"/>
      <c r="AB227" s="5"/>
      <c r="AC227" s="5"/>
      <c r="AD227" s="5"/>
      <c r="AE227" s="5"/>
      <c r="AF227" s="5"/>
      <c r="AG227" s="5"/>
    </row>
    <row r="228">
      <c r="A228" s="1222"/>
      <c r="B228" s="5"/>
      <c r="C228" s="5"/>
      <c r="D228" s="1222"/>
      <c r="E228" s="5"/>
      <c r="F228" s="5"/>
      <c r="G228" s="1222"/>
      <c r="H228" s="5"/>
      <c r="I228" s="5"/>
      <c r="J228" s="1222"/>
      <c r="K228" s="5"/>
      <c r="L228" s="5"/>
      <c r="M228" s="5"/>
      <c r="N228" s="5"/>
      <c r="O228" s="5"/>
      <c r="P228" s="5"/>
      <c r="Q228" s="5"/>
      <c r="R228" s="5"/>
      <c r="S228" s="5"/>
      <c r="T228" s="5"/>
      <c r="U228" s="5"/>
      <c r="V228" s="5"/>
      <c r="W228" s="5"/>
      <c r="X228" s="5"/>
      <c r="Y228" s="5"/>
      <c r="Z228" s="5"/>
      <c r="AA228" s="5"/>
      <c r="AB228" s="5"/>
      <c r="AC228" s="5"/>
      <c r="AD228" s="5"/>
      <c r="AE228" s="5"/>
      <c r="AF228" s="5"/>
      <c r="AG228" s="5"/>
    </row>
    <row r="229">
      <c r="A229" s="1222"/>
      <c r="B229" s="5"/>
      <c r="C229" s="5"/>
      <c r="D229" s="1222"/>
      <c r="E229" s="5"/>
      <c r="F229" s="5"/>
      <c r="G229" s="1222"/>
      <c r="H229" s="5"/>
      <c r="I229" s="5"/>
      <c r="J229" s="1222"/>
      <c r="K229" s="5"/>
      <c r="L229" s="5"/>
      <c r="M229" s="5"/>
      <c r="N229" s="5"/>
      <c r="O229" s="5"/>
      <c r="P229" s="5"/>
      <c r="Q229" s="5"/>
      <c r="R229" s="5"/>
      <c r="S229" s="5"/>
      <c r="T229" s="5"/>
      <c r="U229" s="5"/>
      <c r="V229" s="5"/>
      <c r="W229" s="5"/>
      <c r="X229" s="5"/>
      <c r="Y229" s="5"/>
      <c r="Z229" s="5"/>
      <c r="AA229" s="5"/>
      <c r="AB229" s="5"/>
      <c r="AC229" s="5"/>
      <c r="AD229" s="5"/>
      <c r="AE229" s="5"/>
      <c r="AF229" s="5"/>
      <c r="AG229" s="5"/>
    </row>
    <row r="230">
      <c r="A230" s="1222"/>
      <c r="B230" s="5"/>
      <c r="C230" s="5"/>
      <c r="D230" s="1222"/>
      <c r="E230" s="5"/>
      <c r="F230" s="5"/>
      <c r="G230" s="1222"/>
      <c r="H230" s="5"/>
      <c r="I230" s="5"/>
      <c r="J230" s="1222"/>
      <c r="K230" s="5"/>
      <c r="L230" s="5"/>
      <c r="M230" s="5"/>
      <c r="N230" s="5"/>
      <c r="O230" s="5"/>
      <c r="P230" s="5"/>
      <c r="Q230" s="5"/>
      <c r="R230" s="5"/>
      <c r="S230" s="5"/>
      <c r="T230" s="5"/>
      <c r="U230" s="5"/>
      <c r="V230" s="5"/>
      <c r="W230" s="5"/>
      <c r="X230" s="5"/>
      <c r="Y230" s="5"/>
      <c r="Z230" s="5"/>
      <c r="AA230" s="5"/>
      <c r="AB230" s="5"/>
      <c r="AC230" s="5"/>
      <c r="AD230" s="5"/>
      <c r="AE230" s="5"/>
      <c r="AF230" s="5"/>
      <c r="AG230" s="5"/>
    </row>
    <row r="231">
      <c r="A231" s="1222"/>
      <c r="B231" s="5"/>
      <c r="C231" s="5"/>
      <c r="D231" s="1222"/>
      <c r="E231" s="5"/>
      <c r="F231" s="5"/>
      <c r="G231" s="1222"/>
      <c r="H231" s="5"/>
      <c r="I231" s="5"/>
      <c r="J231" s="1222"/>
      <c r="K231" s="5"/>
      <c r="L231" s="5"/>
      <c r="M231" s="5"/>
      <c r="N231" s="5"/>
      <c r="O231" s="5"/>
      <c r="P231" s="5"/>
      <c r="Q231" s="5"/>
      <c r="R231" s="5"/>
      <c r="S231" s="5"/>
      <c r="T231" s="5"/>
      <c r="U231" s="5"/>
      <c r="V231" s="5"/>
      <c r="W231" s="5"/>
      <c r="X231" s="5"/>
      <c r="Y231" s="5"/>
      <c r="Z231" s="5"/>
      <c r="AA231" s="5"/>
      <c r="AB231" s="5"/>
      <c r="AC231" s="5"/>
      <c r="AD231" s="5"/>
      <c r="AE231" s="5"/>
      <c r="AF231" s="5"/>
      <c r="AG231" s="5"/>
    </row>
    <row r="232">
      <c r="A232" s="1222"/>
      <c r="B232" s="5"/>
      <c r="C232" s="5"/>
      <c r="D232" s="1222"/>
      <c r="E232" s="5"/>
      <c r="F232" s="5"/>
      <c r="G232" s="1222"/>
      <c r="H232" s="5"/>
      <c r="I232" s="5"/>
      <c r="J232" s="1222"/>
      <c r="K232" s="5"/>
      <c r="L232" s="5"/>
      <c r="M232" s="5"/>
      <c r="N232" s="5"/>
      <c r="O232" s="5"/>
      <c r="P232" s="5"/>
      <c r="Q232" s="5"/>
      <c r="R232" s="5"/>
      <c r="S232" s="5"/>
      <c r="T232" s="5"/>
      <c r="U232" s="5"/>
      <c r="V232" s="5"/>
      <c r="W232" s="5"/>
      <c r="X232" s="5"/>
      <c r="Y232" s="5"/>
      <c r="Z232" s="5"/>
      <c r="AA232" s="5"/>
      <c r="AB232" s="5"/>
      <c r="AC232" s="5"/>
      <c r="AD232" s="5"/>
      <c r="AE232" s="5"/>
      <c r="AF232" s="5"/>
      <c r="AG232" s="5"/>
    </row>
    <row r="233">
      <c r="A233" s="1222"/>
      <c r="B233" s="5"/>
      <c r="C233" s="5"/>
      <c r="D233" s="1222"/>
      <c r="E233" s="5"/>
      <c r="F233" s="5"/>
      <c r="G233" s="1222"/>
      <c r="H233" s="5"/>
      <c r="I233" s="5"/>
      <c r="J233" s="1222"/>
      <c r="K233" s="5"/>
      <c r="L233" s="5"/>
      <c r="M233" s="5"/>
      <c r="N233" s="5"/>
      <c r="O233" s="5"/>
      <c r="P233" s="5"/>
      <c r="Q233" s="5"/>
      <c r="R233" s="5"/>
      <c r="S233" s="5"/>
      <c r="T233" s="5"/>
      <c r="U233" s="5"/>
      <c r="V233" s="5"/>
      <c r="W233" s="5"/>
      <c r="X233" s="5"/>
      <c r="Y233" s="5"/>
      <c r="Z233" s="5"/>
      <c r="AA233" s="5"/>
      <c r="AB233" s="5"/>
      <c r="AC233" s="5"/>
      <c r="AD233" s="5"/>
      <c r="AE233" s="5"/>
      <c r="AF233" s="5"/>
      <c r="AG233" s="5"/>
    </row>
    <row r="234">
      <c r="A234" s="1222"/>
      <c r="B234" s="5"/>
      <c r="C234" s="5"/>
      <c r="D234" s="1222"/>
      <c r="E234" s="5"/>
      <c r="F234" s="5"/>
      <c r="G234" s="1222"/>
      <c r="H234" s="5"/>
      <c r="I234" s="5"/>
      <c r="J234" s="1222"/>
      <c r="K234" s="5"/>
      <c r="L234" s="5"/>
      <c r="M234" s="5"/>
      <c r="N234" s="5"/>
      <c r="O234" s="5"/>
      <c r="P234" s="5"/>
      <c r="Q234" s="5"/>
      <c r="R234" s="5"/>
      <c r="S234" s="5"/>
      <c r="T234" s="5"/>
      <c r="U234" s="5"/>
      <c r="V234" s="5"/>
      <c r="W234" s="5"/>
      <c r="X234" s="5"/>
      <c r="Y234" s="5"/>
      <c r="Z234" s="5"/>
      <c r="AA234" s="5"/>
      <c r="AB234" s="5"/>
      <c r="AC234" s="5"/>
      <c r="AD234" s="5"/>
      <c r="AE234" s="5"/>
      <c r="AF234" s="5"/>
      <c r="AG234" s="5"/>
    </row>
    <row r="235">
      <c r="A235" s="1222"/>
      <c r="B235" s="5"/>
      <c r="C235" s="5"/>
      <c r="D235" s="1222"/>
      <c r="E235" s="5"/>
      <c r="F235" s="5"/>
      <c r="G235" s="1222"/>
      <c r="H235" s="5"/>
      <c r="I235" s="5"/>
      <c r="J235" s="1222"/>
      <c r="K235" s="5"/>
      <c r="L235" s="5"/>
      <c r="M235" s="5"/>
      <c r="N235" s="5"/>
      <c r="O235" s="5"/>
      <c r="P235" s="5"/>
      <c r="Q235" s="5"/>
      <c r="R235" s="5"/>
      <c r="S235" s="5"/>
      <c r="T235" s="5"/>
      <c r="U235" s="5"/>
      <c r="V235" s="5"/>
      <c r="W235" s="5"/>
      <c r="X235" s="5"/>
      <c r="Y235" s="5"/>
      <c r="Z235" s="5"/>
      <c r="AA235" s="5"/>
      <c r="AB235" s="5"/>
      <c r="AC235" s="5"/>
      <c r="AD235" s="5"/>
      <c r="AE235" s="5"/>
      <c r="AF235" s="5"/>
      <c r="AG235" s="5"/>
    </row>
    <row r="236">
      <c r="A236" s="1222"/>
      <c r="B236" s="5"/>
      <c r="C236" s="5"/>
      <c r="D236" s="1222"/>
      <c r="E236" s="5"/>
      <c r="F236" s="5"/>
      <c r="G236" s="1222"/>
      <c r="H236" s="5"/>
      <c r="I236" s="5"/>
      <c r="J236" s="1222"/>
      <c r="K236" s="5"/>
      <c r="L236" s="5"/>
      <c r="M236" s="5"/>
      <c r="N236" s="5"/>
      <c r="O236" s="5"/>
      <c r="P236" s="5"/>
      <c r="Q236" s="5"/>
      <c r="R236" s="5"/>
      <c r="S236" s="5"/>
      <c r="T236" s="5"/>
      <c r="U236" s="5"/>
      <c r="V236" s="5"/>
      <c r="W236" s="5"/>
      <c r="X236" s="5"/>
      <c r="Y236" s="5"/>
      <c r="Z236" s="5"/>
      <c r="AA236" s="5"/>
      <c r="AB236" s="5"/>
      <c r="AC236" s="5"/>
      <c r="AD236" s="5"/>
      <c r="AE236" s="5"/>
      <c r="AF236" s="5"/>
      <c r="AG236" s="5"/>
    </row>
    <row r="237">
      <c r="A237" s="1222"/>
      <c r="B237" s="5"/>
      <c r="C237" s="5"/>
      <c r="D237" s="1222"/>
      <c r="E237" s="5"/>
      <c r="F237" s="5"/>
      <c r="G237" s="1222"/>
      <c r="H237" s="5"/>
      <c r="I237" s="5"/>
      <c r="J237" s="1222"/>
      <c r="K237" s="5"/>
      <c r="L237" s="5"/>
      <c r="M237" s="5"/>
      <c r="N237" s="5"/>
      <c r="O237" s="5"/>
      <c r="P237" s="5"/>
      <c r="Q237" s="5"/>
      <c r="R237" s="5"/>
      <c r="S237" s="5"/>
      <c r="T237" s="5"/>
      <c r="U237" s="5"/>
      <c r="V237" s="5"/>
      <c r="W237" s="5"/>
      <c r="X237" s="5"/>
      <c r="Y237" s="5"/>
      <c r="Z237" s="5"/>
      <c r="AA237" s="5"/>
      <c r="AB237" s="5"/>
      <c r="AC237" s="5"/>
      <c r="AD237" s="5"/>
      <c r="AE237" s="5"/>
      <c r="AF237" s="5"/>
      <c r="AG237" s="5"/>
    </row>
    <row r="238">
      <c r="A238" s="1222"/>
      <c r="B238" s="5"/>
      <c r="C238" s="5"/>
      <c r="D238" s="1222"/>
      <c r="E238" s="5"/>
      <c r="F238" s="5"/>
      <c r="G238" s="1222"/>
      <c r="H238" s="5"/>
      <c r="I238" s="5"/>
      <c r="J238" s="1222"/>
      <c r="K238" s="5"/>
      <c r="L238" s="5"/>
      <c r="M238" s="5"/>
      <c r="N238" s="5"/>
      <c r="O238" s="5"/>
      <c r="P238" s="5"/>
      <c r="Q238" s="5"/>
      <c r="R238" s="5"/>
      <c r="S238" s="5"/>
      <c r="T238" s="5"/>
      <c r="U238" s="5"/>
      <c r="V238" s="5"/>
      <c r="W238" s="5"/>
      <c r="X238" s="5"/>
      <c r="Y238" s="5"/>
      <c r="Z238" s="5"/>
      <c r="AA238" s="5"/>
      <c r="AB238" s="5"/>
      <c r="AC238" s="5"/>
      <c r="AD238" s="5"/>
      <c r="AE238" s="5"/>
      <c r="AF238" s="5"/>
      <c r="AG238" s="5"/>
    </row>
    <row r="239">
      <c r="A239" s="1222"/>
      <c r="B239" s="5"/>
      <c r="C239" s="5"/>
      <c r="D239" s="1222"/>
      <c r="E239" s="5"/>
      <c r="F239" s="5"/>
      <c r="G239" s="1222"/>
      <c r="H239" s="5"/>
      <c r="I239" s="5"/>
      <c r="J239" s="1222"/>
      <c r="K239" s="5"/>
      <c r="L239" s="5"/>
      <c r="M239" s="5"/>
      <c r="N239" s="5"/>
      <c r="O239" s="5"/>
      <c r="P239" s="5"/>
      <c r="Q239" s="5"/>
      <c r="R239" s="5"/>
      <c r="S239" s="5"/>
      <c r="T239" s="5"/>
      <c r="U239" s="5"/>
      <c r="V239" s="5"/>
      <c r="W239" s="5"/>
      <c r="X239" s="5"/>
      <c r="Y239" s="5"/>
      <c r="Z239" s="5"/>
      <c r="AA239" s="5"/>
      <c r="AB239" s="5"/>
      <c r="AC239" s="5"/>
      <c r="AD239" s="5"/>
      <c r="AE239" s="5"/>
      <c r="AF239" s="5"/>
      <c r="AG239" s="5"/>
    </row>
    <row r="240">
      <c r="A240" s="1222"/>
      <c r="B240" s="5"/>
      <c r="C240" s="5"/>
      <c r="D240" s="1222"/>
      <c r="E240" s="5"/>
      <c r="F240" s="5"/>
      <c r="G240" s="1222"/>
      <c r="H240" s="5"/>
      <c r="I240" s="5"/>
      <c r="J240" s="1222"/>
      <c r="K240" s="5"/>
      <c r="L240" s="5"/>
      <c r="M240" s="5"/>
      <c r="N240" s="5"/>
      <c r="O240" s="5"/>
      <c r="P240" s="5"/>
      <c r="Q240" s="5"/>
      <c r="R240" s="5"/>
      <c r="S240" s="5"/>
      <c r="T240" s="5"/>
      <c r="U240" s="5"/>
      <c r="V240" s="5"/>
      <c r="W240" s="5"/>
      <c r="X240" s="5"/>
      <c r="Y240" s="5"/>
      <c r="Z240" s="5"/>
      <c r="AA240" s="5"/>
      <c r="AB240" s="5"/>
      <c r="AC240" s="5"/>
      <c r="AD240" s="5"/>
      <c r="AE240" s="5"/>
      <c r="AF240" s="5"/>
      <c r="AG240" s="5"/>
    </row>
    <row r="241">
      <c r="A241" s="1222"/>
      <c r="B241" s="5"/>
      <c r="C241" s="5"/>
      <c r="D241" s="1222"/>
      <c r="E241" s="5"/>
      <c r="F241" s="5"/>
      <c r="G241" s="1222"/>
      <c r="H241" s="5"/>
      <c r="I241" s="5"/>
      <c r="J241" s="1222"/>
      <c r="K241" s="5"/>
      <c r="L241" s="5"/>
      <c r="M241" s="5"/>
      <c r="N241" s="5"/>
      <c r="O241" s="5"/>
      <c r="P241" s="5"/>
      <c r="Q241" s="5"/>
      <c r="R241" s="5"/>
      <c r="S241" s="5"/>
      <c r="T241" s="5"/>
      <c r="U241" s="5"/>
      <c r="V241" s="5"/>
      <c r="W241" s="5"/>
      <c r="X241" s="5"/>
      <c r="Y241" s="5"/>
      <c r="Z241" s="5"/>
      <c r="AA241" s="5"/>
      <c r="AB241" s="5"/>
      <c r="AC241" s="5"/>
      <c r="AD241" s="5"/>
      <c r="AE241" s="5"/>
      <c r="AF241" s="5"/>
      <c r="AG241" s="5"/>
    </row>
    <row r="242">
      <c r="A242" s="1222"/>
      <c r="B242" s="5"/>
      <c r="C242" s="5"/>
      <c r="D242" s="1222"/>
      <c r="E242" s="5"/>
      <c r="F242" s="5"/>
      <c r="G242" s="1222"/>
      <c r="H242" s="5"/>
      <c r="I242" s="5"/>
      <c r="J242" s="1222"/>
      <c r="K242" s="5"/>
      <c r="L242" s="5"/>
      <c r="M242" s="5"/>
      <c r="N242" s="5"/>
      <c r="O242" s="5"/>
      <c r="P242" s="5"/>
      <c r="Q242" s="5"/>
      <c r="R242" s="5"/>
      <c r="S242" s="5"/>
      <c r="T242" s="5"/>
      <c r="U242" s="5"/>
      <c r="V242" s="5"/>
      <c r="W242" s="5"/>
      <c r="X242" s="5"/>
      <c r="Y242" s="5"/>
      <c r="Z242" s="5"/>
      <c r="AA242" s="5"/>
      <c r="AB242" s="5"/>
      <c r="AC242" s="5"/>
      <c r="AD242" s="5"/>
      <c r="AE242" s="5"/>
      <c r="AF242" s="5"/>
      <c r="AG242" s="5"/>
    </row>
    <row r="243">
      <c r="A243" s="1222"/>
      <c r="B243" s="5"/>
      <c r="C243" s="5"/>
      <c r="D243" s="1222"/>
      <c r="E243" s="5"/>
      <c r="F243" s="5"/>
      <c r="G243" s="1222"/>
      <c r="H243" s="5"/>
      <c r="I243" s="5"/>
      <c r="J243" s="1222"/>
      <c r="K243" s="5"/>
      <c r="L243" s="5"/>
      <c r="M243" s="5"/>
      <c r="N243" s="5"/>
      <c r="O243" s="5"/>
      <c r="P243" s="5"/>
      <c r="Q243" s="5"/>
      <c r="R243" s="5"/>
      <c r="S243" s="5"/>
      <c r="T243" s="5"/>
      <c r="U243" s="5"/>
      <c r="V243" s="5"/>
      <c r="W243" s="5"/>
      <c r="X243" s="5"/>
      <c r="Y243" s="5"/>
      <c r="Z243" s="5"/>
      <c r="AA243" s="5"/>
      <c r="AB243" s="5"/>
      <c r="AC243" s="5"/>
      <c r="AD243" s="5"/>
      <c r="AE243" s="5"/>
      <c r="AF243" s="5"/>
      <c r="AG243" s="5"/>
    </row>
    <row r="244">
      <c r="A244" s="1222"/>
      <c r="B244" s="5"/>
      <c r="C244" s="5"/>
      <c r="D244" s="1222"/>
      <c r="E244" s="5"/>
      <c r="F244" s="5"/>
      <c r="G244" s="1222"/>
      <c r="H244" s="5"/>
      <c r="I244" s="5"/>
      <c r="J244" s="1222"/>
      <c r="K244" s="5"/>
      <c r="L244" s="5"/>
      <c r="M244" s="5"/>
      <c r="N244" s="5"/>
      <c r="O244" s="5"/>
      <c r="P244" s="5"/>
      <c r="Q244" s="5"/>
      <c r="R244" s="5"/>
      <c r="S244" s="5"/>
      <c r="T244" s="5"/>
      <c r="U244" s="5"/>
      <c r="V244" s="5"/>
      <c r="W244" s="5"/>
      <c r="X244" s="5"/>
      <c r="Y244" s="5"/>
      <c r="Z244" s="5"/>
      <c r="AA244" s="5"/>
      <c r="AB244" s="5"/>
      <c r="AC244" s="5"/>
      <c r="AD244" s="5"/>
      <c r="AE244" s="5"/>
      <c r="AF244" s="5"/>
      <c r="AG244" s="5"/>
    </row>
    <row r="245">
      <c r="A245" s="1222"/>
      <c r="B245" s="5"/>
      <c r="C245" s="5"/>
      <c r="D245" s="1222"/>
      <c r="E245" s="5"/>
      <c r="F245" s="5"/>
      <c r="G245" s="1222"/>
      <c r="H245" s="5"/>
      <c r="I245" s="5"/>
      <c r="J245" s="1222"/>
      <c r="K245" s="5"/>
      <c r="L245" s="5"/>
      <c r="M245" s="5"/>
      <c r="N245" s="5"/>
      <c r="O245" s="5"/>
      <c r="P245" s="5"/>
      <c r="Q245" s="5"/>
      <c r="R245" s="5"/>
      <c r="S245" s="5"/>
      <c r="T245" s="5"/>
      <c r="U245" s="5"/>
      <c r="V245" s="5"/>
      <c r="W245" s="5"/>
      <c r="X245" s="5"/>
      <c r="Y245" s="5"/>
      <c r="Z245" s="5"/>
      <c r="AA245" s="5"/>
      <c r="AB245" s="5"/>
      <c r="AC245" s="5"/>
      <c r="AD245" s="5"/>
      <c r="AE245" s="5"/>
      <c r="AF245" s="5"/>
      <c r="AG245" s="5"/>
    </row>
    <row r="246">
      <c r="A246" s="1222"/>
      <c r="B246" s="5"/>
      <c r="C246" s="5"/>
      <c r="D246" s="1222"/>
      <c r="E246" s="5"/>
      <c r="F246" s="5"/>
      <c r="G246" s="1222"/>
      <c r="H246" s="5"/>
      <c r="I246" s="5"/>
      <c r="J246" s="1222"/>
      <c r="K246" s="5"/>
      <c r="L246" s="5"/>
      <c r="M246" s="5"/>
      <c r="N246" s="5"/>
      <c r="O246" s="5"/>
      <c r="P246" s="5"/>
      <c r="Q246" s="5"/>
      <c r="R246" s="5"/>
      <c r="S246" s="5"/>
      <c r="T246" s="5"/>
      <c r="U246" s="5"/>
      <c r="V246" s="5"/>
      <c r="W246" s="5"/>
      <c r="X246" s="5"/>
      <c r="Y246" s="5"/>
      <c r="Z246" s="5"/>
      <c r="AA246" s="5"/>
      <c r="AB246" s="5"/>
      <c r="AC246" s="5"/>
      <c r="AD246" s="5"/>
      <c r="AE246" s="5"/>
      <c r="AF246" s="5"/>
      <c r="AG246" s="5"/>
    </row>
    <row r="247">
      <c r="A247" s="1222"/>
      <c r="B247" s="5"/>
      <c r="C247" s="5"/>
      <c r="D247" s="1222"/>
      <c r="E247" s="5"/>
      <c r="F247" s="5"/>
      <c r="G247" s="1222"/>
      <c r="H247" s="5"/>
      <c r="I247" s="5"/>
      <c r="J247" s="1222"/>
      <c r="K247" s="5"/>
      <c r="L247" s="5"/>
      <c r="M247" s="5"/>
      <c r="N247" s="5"/>
      <c r="O247" s="5"/>
      <c r="P247" s="5"/>
      <c r="Q247" s="5"/>
      <c r="R247" s="5"/>
      <c r="S247" s="5"/>
      <c r="T247" s="5"/>
      <c r="U247" s="5"/>
      <c r="V247" s="5"/>
      <c r="W247" s="5"/>
      <c r="X247" s="5"/>
      <c r="Y247" s="5"/>
      <c r="Z247" s="5"/>
      <c r="AA247" s="5"/>
      <c r="AB247" s="5"/>
      <c r="AC247" s="5"/>
      <c r="AD247" s="5"/>
      <c r="AE247" s="5"/>
      <c r="AF247" s="5"/>
      <c r="AG247" s="5"/>
    </row>
    <row r="248">
      <c r="A248" s="1222"/>
      <c r="B248" s="5"/>
      <c r="C248" s="5"/>
      <c r="D248" s="1222"/>
      <c r="E248" s="5"/>
      <c r="F248" s="5"/>
      <c r="G248" s="1222"/>
      <c r="H248" s="5"/>
      <c r="I248" s="5"/>
      <c r="J248" s="1222"/>
      <c r="K248" s="5"/>
      <c r="L248" s="5"/>
      <c r="M248" s="5"/>
      <c r="N248" s="5"/>
      <c r="O248" s="5"/>
      <c r="P248" s="5"/>
      <c r="Q248" s="5"/>
      <c r="R248" s="5"/>
      <c r="S248" s="5"/>
      <c r="T248" s="5"/>
      <c r="U248" s="5"/>
      <c r="V248" s="5"/>
      <c r="W248" s="5"/>
      <c r="X248" s="5"/>
      <c r="Y248" s="5"/>
      <c r="Z248" s="5"/>
      <c r="AA248" s="5"/>
      <c r="AB248" s="5"/>
      <c r="AC248" s="5"/>
      <c r="AD248" s="5"/>
      <c r="AE248" s="5"/>
      <c r="AF248" s="5"/>
      <c r="AG248" s="5"/>
    </row>
    <row r="249">
      <c r="A249" s="1222"/>
      <c r="B249" s="5"/>
      <c r="C249" s="5"/>
      <c r="D249" s="1222"/>
      <c r="E249" s="5"/>
      <c r="F249" s="5"/>
      <c r="G249" s="1222"/>
      <c r="H249" s="5"/>
      <c r="I249" s="5"/>
      <c r="J249" s="1222"/>
      <c r="K249" s="5"/>
      <c r="L249" s="5"/>
      <c r="M249" s="5"/>
      <c r="N249" s="5"/>
      <c r="O249" s="5"/>
      <c r="P249" s="5"/>
      <c r="Q249" s="5"/>
      <c r="R249" s="5"/>
      <c r="S249" s="5"/>
      <c r="T249" s="5"/>
      <c r="U249" s="5"/>
      <c r="V249" s="5"/>
      <c r="W249" s="5"/>
      <c r="X249" s="5"/>
      <c r="Y249" s="5"/>
      <c r="Z249" s="5"/>
      <c r="AA249" s="5"/>
      <c r="AB249" s="5"/>
      <c r="AC249" s="5"/>
      <c r="AD249" s="5"/>
      <c r="AE249" s="5"/>
      <c r="AF249" s="5"/>
      <c r="AG249" s="5"/>
    </row>
    <row r="250">
      <c r="A250" s="1222"/>
      <c r="B250" s="5"/>
      <c r="C250" s="5"/>
      <c r="D250" s="1222"/>
      <c r="E250" s="5"/>
      <c r="F250" s="5"/>
      <c r="G250" s="1222"/>
      <c r="H250" s="5"/>
      <c r="I250" s="5"/>
      <c r="J250" s="1222"/>
      <c r="K250" s="5"/>
      <c r="L250" s="5"/>
      <c r="M250" s="5"/>
      <c r="N250" s="5"/>
      <c r="O250" s="5"/>
      <c r="P250" s="5"/>
      <c r="Q250" s="5"/>
      <c r="R250" s="5"/>
      <c r="S250" s="5"/>
      <c r="T250" s="5"/>
      <c r="U250" s="5"/>
      <c r="V250" s="5"/>
      <c r="W250" s="5"/>
      <c r="X250" s="5"/>
      <c r="Y250" s="5"/>
      <c r="Z250" s="5"/>
      <c r="AA250" s="5"/>
      <c r="AB250" s="5"/>
      <c r="AC250" s="5"/>
      <c r="AD250" s="5"/>
      <c r="AE250" s="5"/>
      <c r="AF250" s="5"/>
      <c r="AG250" s="5"/>
    </row>
    <row r="251">
      <c r="A251" s="1222"/>
      <c r="B251" s="5"/>
      <c r="C251" s="5"/>
      <c r="D251" s="1222"/>
      <c r="E251" s="5"/>
      <c r="F251" s="5"/>
      <c r="G251" s="1222"/>
      <c r="H251" s="5"/>
      <c r="I251" s="5"/>
      <c r="J251" s="1222"/>
      <c r="K251" s="5"/>
      <c r="L251" s="5"/>
      <c r="M251" s="5"/>
      <c r="N251" s="5"/>
      <c r="O251" s="5"/>
      <c r="P251" s="5"/>
      <c r="Q251" s="5"/>
      <c r="R251" s="5"/>
      <c r="S251" s="5"/>
      <c r="T251" s="5"/>
      <c r="U251" s="5"/>
      <c r="V251" s="5"/>
      <c r="W251" s="5"/>
      <c r="X251" s="5"/>
      <c r="Y251" s="5"/>
      <c r="Z251" s="5"/>
      <c r="AA251" s="5"/>
      <c r="AB251" s="5"/>
      <c r="AC251" s="5"/>
      <c r="AD251" s="5"/>
      <c r="AE251" s="5"/>
      <c r="AF251" s="5"/>
      <c r="AG251" s="5"/>
    </row>
    <row r="252">
      <c r="A252" s="1222"/>
      <c r="B252" s="5"/>
      <c r="C252" s="5"/>
      <c r="D252" s="1222"/>
      <c r="E252" s="5"/>
      <c r="F252" s="5"/>
      <c r="G252" s="1222"/>
      <c r="H252" s="5"/>
      <c r="I252" s="5"/>
      <c r="J252" s="1222"/>
      <c r="K252" s="5"/>
      <c r="L252" s="5"/>
      <c r="M252" s="5"/>
      <c r="N252" s="5"/>
      <c r="O252" s="5"/>
      <c r="P252" s="5"/>
      <c r="Q252" s="5"/>
      <c r="R252" s="5"/>
      <c r="S252" s="5"/>
      <c r="T252" s="5"/>
      <c r="U252" s="5"/>
      <c r="V252" s="5"/>
      <c r="W252" s="5"/>
      <c r="X252" s="5"/>
      <c r="Y252" s="5"/>
      <c r="Z252" s="5"/>
      <c r="AA252" s="5"/>
      <c r="AB252" s="5"/>
      <c r="AC252" s="5"/>
      <c r="AD252" s="5"/>
      <c r="AE252" s="5"/>
      <c r="AF252" s="5"/>
      <c r="AG252" s="5"/>
    </row>
    <row r="253">
      <c r="A253" s="1222"/>
      <c r="B253" s="5"/>
      <c r="C253" s="5"/>
      <c r="D253" s="1222"/>
      <c r="E253" s="5"/>
      <c r="F253" s="5"/>
      <c r="G253" s="1222"/>
      <c r="H253" s="5"/>
      <c r="I253" s="5"/>
      <c r="J253" s="1222"/>
      <c r="K253" s="5"/>
      <c r="L253" s="5"/>
      <c r="M253" s="5"/>
      <c r="N253" s="5"/>
      <c r="O253" s="5"/>
      <c r="P253" s="5"/>
      <c r="Q253" s="5"/>
      <c r="R253" s="5"/>
      <c r="S253" s="5"/>
      <c r="T253" s="5"/>
      <c r="U253" s="5"/>
      <c r="V253" s="5"/>
      <c r="W253" s="5"/>
      <c r="X253" s="5"/>
      <c r="Y253" s="5"/>
      <c r="Z253" s="5"/>
      <c r="AA253" s="5"/>
      <c r="AB253" s="5"/>
      <c r="AC253" s="5"/>
      <c r="AD253" s="5"/>
      <c r="AE253" s="5"/>
      <c r="AF253" s="5"/>
      <c r="AG253" s="5"/>
    </row>
    <row r="254">
      <c r="A254" s="1222"/>
      <c r="B254" s="5"/>
      <c r="C254" s="5"/>
      <c r="D254" s="1222"/>
      <c r="E254" s="5"/>
      <c r="F254" s="5"/>
      <c r="G254" s="1222"/>
      <c r="H254" s="5"/>
      <c r="I254" s="5"/>
      <c r="J254" s="1222"/>
      <c r="K254" s="5"/>
      <c r="L254" s="5"/>
      <c r="M254" s="5"/>
      <c r="N254" s="5"/>
      <c r="O254" s="5"/>
      <c r="P254" s="5"/>
      <c r="Q254" s="5"/>
      <c r="R254" s="5"/>
      <c r="S254" s="5"/>
      <c r="T254" s="5"/>
      <c r="U254" s="5"/>
      <c r="V254" s="5"/>
      <c r="W254" s="5"/>
      <c r="X254" s="5"/>
      <c r="Y254" s="5"/>
      <c r="Z254" s="5"/>
      <c r="AA254" s="5"/>
      <c r="AB254" s="5"/>
      <c r="AC254" s="5"/>
      <c r="AD254" s="5"/>
      <c r="AE254" s="5"/>
      <c r="AF254" s="5"/>
      <c r="AG254" s="5"/>
    </row>
    <row r="255">
      <c r="A255" s="1222"/>
      <c r="B255" s="5"/>
      <c r="C255" s="5"/>
      <c r="D255" s="1222"/>
      <c r="E255" s="5"/>
      <c r="F255" s="5"/>
      <c r="G255" s="1222"/>
      <c r="H255" s="5"/>
      <c r="I255" s="5"/>
      <c r="J255" s="1222"/>
      <c r="K255" s="5"/>
      <c r="L255" s="5"/>
      <c r="M255" s="5"/>
      <c r="N255" s="5"/>
      <c r="O255" s="5"/>
      <c r="P255" s="5"/>
      <c r="Q255" s="5"/>
      <c r="R255" s="5"/>
      <c r="S255" s="5"/>
      <c r="T255" s="5"/>
      <c r="U255" s="5"/>
      <c r="V255" s="5"/>
      <c r="W255" s="5"/>
      <c r="X255" s="5"/>
      <c r="Y255" s="5"/>
      <c r="Z255" s="5"/>
      <c r="AA255" s="5"/>
      <c r="AB255" s="5"/>
      <c r="AC255" s="5"/>
      <c r="AD255" s="5"/>
      <c r="AE255" s="5"/>
      <c r="AF255" s="5"/>
      <c r="AG255" s="5"/>
    </row>
    <row r="256">
      <c r="A256" s="1222"/>
      <c r="B256" s="5"/>
      <c r="C256" s="5"/>
      <c r="D256" s="1222"/>
      <c r="E256" s="5"/>
      <c r="F256" s="5"/>
      <c r="G256" s="1222"/>
      <c r="H256" s="5"/>
      <c r="I256" s="5"/>
      <c r="J256" s="1222"/>
      <c r="K256" s="5"/>
      <c r="L256" s="5"/>
      <c r="M256" s="5"/>
      <c r="N256" s="5"/>
      <c r="O256" s="5"/>
      <c r="P256" s="5"/>
      <c r="Q256" s="5"/>
      <c r="R256" s="5"/>
      <c r="S256" s="5"/>
      <c r="T256" s="5"/>
      <c r="U256" s="5"/>
      <c r="V256" s="5"/>
      <c r="W256" s="5"/>
      <c r="X256" s="5"/>
      <c r="Y256" s="5"/>
      <c r="Z256" s="5"/>
      <c r="AA256" s="5"/>
      <c r="AB256" s="5"/>
      <c r="AC256" s="5"/>
      <c r="AD256" s="5"/>
      <c r="AE256" s="5"/>
      <c r="AF256" s="5"/>
      <c r="AG256" s="5"/>
    </row>
    <row r="257">
      <c r="A257" s="1222"/>
      <c r="B257" s="5"/>
      <c r="C257" s="5"/>
      <c r="D257" s="1222"/>
      <c r="E257" s="5"/>
      <c r="F257" s="5"/>
      <c r="G257" s="1222"/>
      <c r="H257" s="5"/>
      <c r="I257" s="5"/>
      <c r="J257" s="1222"/>
      <c r="K257" s="5"/>
      <c r="L257" s="5"/>
      <c r="M257" s="5"/>
      <c r="N257" s="5"/>
      <c r="O257" s="5"/>
      <c r="P257" s="5"/>
      <c r="Q257" s="5"/>
      <c r="R257" s="5"/>
      <c r="S257" s="5"/>
      <c r="T257" s="5"/>
      <c r="U257" s="5"/>
      <c r="V257" s="5"/>
      <c r="W257" s="5"/>
      <c r="X257" s="5"/>
      <c r="Y257" s="5"/>
      <c r="Z257" s="5"/>
      <c r="AA257" s="5"/>
      <c r="AB257" s="5"/>
      <c r="AC257" s="5"/>
      <c r="AD257" s="5"/>
      <c r="AE257" s="5"/>
      <c r="AF257" s="5"/>
      <c r="AG257" s="5"/>
    </row>
    <row r="258">
      <c r="A258" s="1222"/>
      <c r="B258" s="5"/>
      <c r="C258" s="5"/>
      <c r="D258" s="1222"/>
      <c r="E258" s="5"/>
      <c r="F258" s="5"/>
      <c r="G258" s="1222"/>
      <c r="H258" s="5"/>
      <c r="I258" s="5"/>
      <c r="J258" s="1222"/>
      <c r="K258" s="5"/>
      <c r="L258" s="5"/>
      <c r="M258" s="5"/>
      <c r="N258" s="5"/>
      <c r="O258" s="5"/>
      <c r="P258" s="5"/>
      <c r="Q258" s="5"/>
      <c r="R258" s="5"/>
      <c r="S258" s="5"/>
      <c r="T258" s="5"/>
      <c r="U258" s="5"/>
      <c r="V258" s="5"/>
      <c r="W258" s="5"/>
      <c r="X258" s="5"/>
      <c r="Y258" s="5"/>
      <c r="Z258" s="5"/>
      <c r="AA258" s="5"/>
      <c r="AB258" s="5"/>
      <c r="AC258" s="5"/>
      <c r="AD258" s="5"/>
      <c r="AE258" s="5"/>
      <c r="AF258" s="5"/>
      <c r="AG258" s="5"/>
    </row>
    <row r="259">
      <c r="A259" s="1222"/>
      <c r="B259" s="5"/>
      <c r="C259" s="5"/>
      <c r="D259" s="1222"/>
      <c r="E259" s="5"/>
      <c r="F259" s="5"/>
      <c r="G259" s="1222"/>
      <c r="H259" s="5"/>
      <c r="I259" s="5"/>
      <c r="J259" s="1222"/>
      <c r="K259" s="5"/>
      <c r="L259" s="5"/>
      <c r="M259" s="5"/>
      <c r="N259" s="5"/>
      <c r="O259" s="5"/>
      <c r="P259" s="5"/>
      <c r="Q259" s="5"/>
      <c r="R259" s="5"/>
      <c r="S259" s="5"/>
      <c r="T259" s="5"/>
      <c r="U259" s="5"/>
      <c r="V259" s="5"/>
      <c r="W259" s="5"/>
      <c r="X259" s="5"/>
      <c r="Y259" s="5"/>
      <c r="Z259" s="5"/>
      <c r="AA259" s="5"/>
      <c r="AB259" s="5"/>
      <c r="AC259" s="5"/>
      <c r="AD259" s="5"/>
      <c r="AE259" s="5"/>
      <c r="AF259" s="5"/>
      <c r="AG259" s="5"/>
    </row>
    <row r="260">
      <c r="A260" s="1222"/>
      <c r="B260" s="5"/>
      <c r="C260" s="5"/>
      <c r="D260" s="1222"/>
      <c r="E260" s="5"/>
      <c r="F260" s="5"/>
      <c r="G260" s="1222"/>
      <c r="H260" s="5"/>
      <c r="I260" s="5"/>
      <c r="J260" s="1222"/>
      <c r="K260" s="5"/>
      <c r="L260" s="5"/>
      <c r="M260" s="5"/>
      <c r="N260" s="5"/>
      <c r="O260" s="5"/>
      <c r="P260" s="5"/>
      <c r="Q260" s="5"/>
      <c r="R260" s="5"/>
      <c r="S260" s="5"/>
      <c r="T260" s="5"/>
      <c r="U260" s="5"/>
      <c r="V260" s="5"/>
      <c r="W260" s="5"/>
      <c r="X260" s="5"/>
      <c r="Y260" s="5"/>
      <c r="Z260" s="5"/>
      <c r="AA260" s="5"/>
      <c r="AB260" s="5"/>
      <c r="AC260" s="5"/>
      <c r="AD260" s="5"/>
      <c r="AE260" s="5"/>
      <c r="AF260" s="5"/>
      <c r="AG260" s="5"/>
    </row>
    <row r="261">
      <c r="A261" s="1222"/>
      <c r="B261" s="5"/>
      <c r="C261" s="5"/>
      <c r="D261" s="1222"/>
      <c r="E261" s="5"/>
      <c r="F261" s="5"/>
      <c r="G261" s="1222"/>
      <c r="H261" s="5"/>
      <c r="I261" s="5"/>
      <c r="J261" s="1222"/>
      <c r="K261" s="5"/>
      <c r="L261" s="5"/>
      <c r="M261" s="5"/>
      <c r="N261" s="5"/>
      <c r="O261" s="5"/>
      <c r="P261" s="5"/>
      <c r="Q261" s="5"/>
      <c r="R261" s="5"/>
      <c r="S261" s="5"/>
      <c r="T261" s="5"/>
      <c r="U261" s="5"/>
      <c r="V261" s="5"/>
      <c r="W261" s="5"/>
      <c r="X261" s="5"/>
      <c r="Y261" s="5"/>
      <c r="Z261" s="5"/>
      <c r="AA261" s="5"/>
      <c r="AB261" s="5"/>
      <c r="AC261" s="5"/>
      <c r="AD261" s="5"/>
      <c r="AE261" s="5"/>
      <c r="AF261" s="5"/>
      <c r="AG261" s="5"/>
    </row>
    <row r="262">
      <c r="A262" s="1222"/>
      <c r="B262" s="5"/>
      <c r="C262" s="5"/>
      <c r="D262" s="1222"/>
      <c r="E262" s="5"/>
      <c r="F262" s="5"/>
      <c r="G262" s="1222"/>
      <c r="H262" s="5"/>
      <c r="I262" s="5"/>
      <c r="J262" s="1222"/>
      <c r="K262" s="5"/>
      <c r="L262" s="5"/>
      <c r="M262" s="5"/>
      <c r="N262" s="5"/>
      <c r="O262" s="5"/>
      <c r="P262" s="5"/>
      <c r="Q262" s="5"/>
      <c r="R262" s="5"/>
      <c r="S262" s="5"/>
      <c r="T262" s="5"/>
      <c r="U262" s="5"/>
      <c r="V262" s="5"/>
      <c r="W262" s="5"/>
      <c r="X262" s="5"/>
      <c r="Y262" s="5"/>
      <c r="Z262" s="5"/>
      <c r="AA262" s="5"/>
      <c r="AB262" s="5"/>
      <c r="AC262" s="5"/>
      <c r="AD262" s="5"/>
      <c r="AE262" s="5"/>
      <c r="AF262" s="5"/>
      <c r="AG262" s="5"/>
    </row>
    <row r="263">
      <c r="A263" s="1222"/>
      <c r="B263" s="5"/>
      <c r="C263" s="5"/>
      <c r="D263" s="1222"/>
      <c r="E263" s="5"/>
      <c r="F263" s="5"/>
      <c r="G263" s="1222"/>
      <c r="H263" s="5"/>
      <c r="I263" s="5"/>
      <c r="J263" s="1222"/>
      <c r="K263" s="5"/>
      <c r="L263" s="5"/>
      <c r="M263" s="5"/>
      <c r="N263" s="5"/>
      <c r="O263" s="5"/>
      <c r="P263" s="5"/>
      <c r="Q263" s="5"/>
      <c r="R263" s="5"/>
      <c r="S263" s="5"/>
      <c r="T263" s="5"/>
      <c r="U263" s="5"/>
      <c r="V263" s="5"/>
      <c r="W263" s="5"/>
      <c r="X263" s="5"/>
      <c r="Y263" s="5"/>
      <c r="Z263" s="5"/>
      <c r="AA263" s="5"/>
      <c r="AB263" s="5"/>
      <c r="AC263" s="5"/>
      <c r="AD263" s="5"/>
      <c r="AE263" s="5"/>
      <c r="AF263" s="5"/>
      <c r="AG263" s="5"/>
    </row>
    <row r="264">
      <c r="A264" s="1222"/>
      <c r="B264" s="5"/>
      <c r="C264" s="5"/>
      <c r="D264" s="1222"/>
      <c r="E264" s="5"/>
      <c r="F264" s="5"/>
      <c r="G264" s="1222"/>
      <c r="H264" s="5"/>
      <c r="I264" s="5"/>
      <c r="J264" s="1222"/>
      <c r="K264" s="5"/>
      <c r="L264" s="5"/>
      <c r="M264" s="5"/>
      <c r="N264" s="5"/>
      <c r="O264" s="5"/>
      <c r="P264" s="5"/>
      <c r="Q264" s="5"/>
      <c r="R264" s="5"/>
      <c r="S264" s="5"/>
      <c r="T264" s="5"/>
      <c r="U264" s="5"/>
      <c r="V264" s="5"/>
      <c r="W264" s="5"/>
      <c r="X264" s="5"/>
      <c r="Y264" s="5"/>
      <c r="Z264" s="5"/>
      <c r="AA264" s="5"/>
      <c r="AB264" s="5"/>
      <c r="AC264" s="5"/>
      <c r="AD264" s="5"/>
      <c r="AE264" s="5"/>
      <c r="AF264" s="5"/>
      <c r="AG264" s="5"/>
    </row>
    <row r="265">
      <c r="A265" s="1222"/>
      <c r="B265" s="5"/>
      <c r="C265" s="5"/>
      <c r="D265" s="1222"/>
      <c r="E265" s="5"/>
      <c r="F265" s="5"/>
      <c r="G265" s="1222"/>
      <c r="H265" s="5"/>
      <c r="I265" s="5"/>
      <c r="J265" s="1222"/>
      <c r="K265" s="5"/>
      <c r="L265" s="5"/>
      <c r="M265" s="5"/>
      <c r="N265" s="5"/>
      <c r="O265" s="5"/>
      <c r="P265" s="5"/>
      <c r="Q265" s="5"/>
      <c r="R265" s="5"/>
      <c r="S265" s="5"/>
      <c r="T265" s="5"/>
      <c r="U265" s="5"/>
      <c r="V265" s="5"/>
      <c r="W265" s="5"/>
      <c r="X265" s="5"/>
      <c r="Y265" s="5"/>
      <c r="Z265" s="5"/>
      <c r="AA265" s="5"/>
      <c r="AB265" s="5"/>
      <c r="AC265" s="5"/>
      <c r="AD265" s="5"/>
      <c r="AE265" s="5"/>
      <c r="AF265" s="5"/>
      <c r="AG265" s="5"/>
    </row>
    <row r="266">
      <c r="A266" s="1222"/>
      <c r="B266" s="5"/>
      <c r="C266" s="5"/>
      <c r="D266" s="1222"/>
      <c r="E266" s="5"/>
      <c r="F266" s="5"/>
      <c r="G266" s="1222"/>
      <c r="H266" s="5"/>
      <c r="I266" s="5"/>
      <c r="J266" s="1222"/>
      <c r="K266" s="5"/>
      <c r="L266" s="5"/>
      <c r="M266" s="5"/>
      <c r="N266" s="5"/>
      <c r="O266" s="5"/>
      <c r="P266" s="5"/>
      <c r="Q266" s="5"/>
      <c r="R266" s="5"/>
      <c r="S266" s="5"/>
      <c r="T266" s="5"/>
      <c r="U266" s="5"/>
      <c r="V266" s="5"/>
      <c r="W266" s="5"/>
      <c r="X266" s="5"/>
      <c r="Y266" s="5"/>
      <c r="Z266" s="5"/>
      <c r="AA266" s="5"/>
      <c r="AB266" s="5"/>
      <c r="AC266" s="5"/>
      <c r="AD266" s="5"/>
      <c r="AE266" s="5"/>
      <c r="AF266" s="5"/>
      <c r="AG266" s="5"/>
    </row>
    <row r="267">
      <c r="A267" s="1222"/>
      <c r="B267" s="5"/>
      <c r="C267" s="5"/>
      <c r="D267" s="1222"/>
      <c r="E267" s="5"/>
      <c r="F267" s="5"/>
      <c r="G267" s="1222"/>
      <c r="H267" s="5"/>
      <c r="I267" s="5"/>
      <c r="J267" s="1222"/>
      <c r="K267" s="5"/>
      <c r="L267" s="5"/>
      <c r="M267" s="5"/>
      <c r="N267" s="5"/>
      <c r="O267" s="5"/>
      <c r="P267" s="5"/>
      <c r="Q267" s="5"/>
      <c r="R267" s="5"/>
      <c r="S267" s="5"/>
      <c r="T267" s="5"/>
      <c r="U267" s="5"/>
      <c r="V267" s="5"/>
      <c r="W267" s="5"/>
      <c r="X267" s="5"/>
      <c r="Y267" s="5"/>
      <c r="Z267" s="5"/>
      <c r="AA267" s="5"/>
      <c r="AB267" s="5"/>
      <c r="AC267" s="5"/>
      <c r="AD267" s="5"/>
      <c r="AE267" s="5"/>
      <c r="AF267" s="5"/>
      <c r="AG267" s="5"/>
    </row>
    <row r="268">
      <c r="A268" s="1222"/>
      <c r="B268" s="5"/>
      <c r="C268" s="5"/>
      <c r="D268" s="1222"/>
      <c r="E268" s="5"/>
      <c r="F268" s="5"/>
      <c r="G268" s="1222"/>
      <c r="H268" s="5"/>
      <c r="I268" s="5"/>
      <c r="J268" s="1222"/>
      <c r="K268" s="5"/>
      <c r="L268" s="5"/>
      <c r="M268" s="5"/>
      <c r="N268" s="5"/>
      <c r="O268" s="5"/>
      <c r="P268" s="5"/>
      <c r="Q268" s="5"/>
      <c r="R268" s="5"/>
      <c r="S268" s="5"/>
      <c r="T268" s="5"/>
      <c r="U268" s="5"/>
      <c r="V268" s="5"/>
      <c r="W268" s="5"/>
      <c r="X268" s="5"/>
      <c r="Y268" s="5"/>
      <c r="Z268" s="5"/>
      <c r="AA268" s="5"/>
      <c r="AB268" s="5"/>
      <c r="AC268" s="5"/>
      <c r="AD268" s="5"/>
      <c r="AE268" s="5"/>
      <c r="AF268" s="5"/>
      <c r="AG268" s="5"/>
    </row>
    <row r="269">
      <c r="A269" s="1222"/>
      <c r="B269" s="5"/>
      <c r="C269" s="5"/>
      <c r="D269" s="1222"/>
      <c r="E269" s="5"/>
      <c r="F269" s="5"/>
      <c r="G269" s="1222"/>
      <c r="H269" s="5"/>
      <c r="I269" s="5"/>
      <c r="J269" s="1222"/>
      <c r="K269" s="5"/>
      <c r="L269" s="5"/>
      <c r="M269" s="5"/>
      <c r="N269" s="5"/>
      <c r="O269" s="5"/>
      <c r="P269" s="5"/>
      <c r="Q269" s="5"/>
      <c r="R269" s="5"/>
      <c r="S269" s="5"/>
      <c r="T269" s="5"/>
      <c r="U269" s="5"/>
      <c r="V269" s="5"/>
      <c r="W269" s="5"/>
      <c r="X269" s="5"/>
      <c r="Y269" s="5"/>
      <c r="Z269" s="5"/>
      <c r="AA269" s="5"/>
      <c r="AB269" s="5"/>
      <c r="AC269" s="5"/>
      <c r="AD269" s="5"/>
      <c r="AE269" s="5"/>
      <c r="AF269" s="5"/>
      <c r="AG269" s="5"/>
    </row>
    <row r="270">
      <c r="A270" s="1222"/>
      <c r="B270" s="5"/>
      <c r="C270" s="5"/>
      <c r="D270" s="1222"/>
      <c r="E270" s="5"/>
      <c r="F270" s="5"/>
      <c r="G270" s="1222"/>
      <c r="H270" s="5"/>
      <c r="I270" s="5"/>
      <c r="J270" s="1222"/>
      <c r="K270" s="5"/>
      <c r="L270" s="5"/>
      <c r="M270" s="5"/>
      <c r="N270" s="5"/>
      <c r="O270" s="5"/>
      <c r="P270" s="5"/>
      <c r="Q270" s="5"/>
      <c r="R270" s="5"/>
      <c r="S270" s="5"/>
      <c r="T270" s="5"/>
      <c r="U270" s="5"/>
      <c r="V270" s="5"/>
      <c r="W270" s="5"/>
      <c r="X270" s="5"/>
      <c r="Y270" s="5"/>
      <c r="Z270" s="5"/>
      <c r="AA270" s="5"/>
      <c r="AB270" s="5"/>
      <c r="AC270" s="5"/>
      <c r="AD270" s="5"/>
      <c r="AE270" s="5"/>
      <c r="AF270" s="5"/>
      <c r="AG270" s="5"/>
    </row>
    <row r="271">
      <c r="A271" s="1222"/>
      <c r="B271" s="5"/>
      <c r="C271" s="5"/>
      <c r="D271" s="1222"/>
      <c r="E271" s="5"/>
      <c r="F271" s="5"/>
      <c r="G271" s="1222"/>
      <c r="H271" s="5"/>
      <c r="I271" s="5"/>
      <c r="J271" s="1222"/>
      <c r="K271" s="5"/>
      <c r="L271" s="5"/>
      <c r="M271" s="5"/>
      <c r="N271" s="5"/>
      <c r="O271" s="5"/>
      <c r="P271" s="5"/>
      <c r="Q271" s="5"/>
      <c r="R271" s="5"/>
      <c r="S271" s="5"/>
      <c r="T271" s="5"/>
      <c r="U271" s="5"/>
      <c r="V271" s="5"/>
      <c r="W271" s="5"/>
      <c r="X271" s="5"/>
      <c r="Y271" s="5"/>
      <c r="Z271" s="5"/>
      <c r="AA271" s="5"/>
      <c r="AB271" s="5"/>
      <c r="AC271" s="5"/>
      <c r="AD271" s="5"/>
      <c r="AE271" s="5"/>
      <c r="AF271" s="5"/>
      <c r="AG271" s="5"/>
    </row>
    <row r="272">
      <c r="A272" s="1222"/>
      <c r="B272" s="5"/>
      <c r="C272" s="5"/>
      <c r="D272" s="1222"/>
      <c r="E272" s="5"/>
      <c r="F272" s="5"/>
      <c r="G272" s="1222"/>
      <c r="H272" s="5"/>
      <c r="I272" s="5"/>
      <c r="J272" s="1222"/>
      <c r="K272" s="5"/>
      <c r="L272" s="5"/>
      <c r="M272" s="5"/>
      <c r="N272" s="5"/>
      <c r="O272" s="5"/>
      <c r="P272" s="5"/>
      <c r="Q272" s="5"/>
      <c r="R272" s="5"/>
      <c r="S272" s="5"/>
      <c r="T272" s="5"/>
      <c r="U272" s="5"/>
      <c r="V272" s="5"/>
      <c r="W272" s="5"/>
      <c r="X272" s="5"/>
      <c r="Y272" s="5"/>
      <c r="Z272" s="5"/>
      <c r="AA272" s="5"/>
      <c r="AB272" s="5"/>
      <c r="AC272" s="5"/>
      <c r="AD272" s="5"/>
      <c r="AE272" s="5"/>
      <c r="AF272" s="5"/>
      <c r="AG272" s="5"/>
    </row>
    <row r="273">
      <c r="A273" s="1222"/>
      <c r="B273" s="5"/>
      <c r="C273" s="5"/>
      <c r="D273" s="1222"/>
      <c r="E273" s="5"/>
      <c r="F273" s="5"/>
      <c r="G273" s="1222"/>
      <c r="H273" s="5"/>
      <c r="I273" s="5"/>
      <c r="J273" s="1222"/>
      <c r="K273" s="5"/>
      <c r="L273" s="5"/>
      <c r="M273" s="5"/>
      <c r="N273" s="5"/>
      <c r="O273" s="5"/>
      <c r="P273" s="5"/>
      <c r="Q273" s="5"/>
      <c r="R273" s="5"/>
      <c r="S273" s="5"/>
      <c r="T273" s="5"/>
      <c r="U273" s="5"/>
      <c r="V273" s="5"/>
      <c r="W273" s="5"/>
      <c r="X273" s="5"/>
      <c r="Y273" s="5"/>
      <c r="Z273" s="5"/>
      <c r="AA273" s="5"/>
      <c r="AB273" s="5"/>
      <c r="AC273" s="5"/>
      <c r="AD273" s="5"/>
      <c r="AE273" s="5"/>
      <c r="AF273" s="5"/>
      <c r="AG273" s="5"/>
    </row>
    <row r="274">
      <c r="A274" s="1222"/>
      <c r="B274" s="5"/>
      <c r="C274" s="5"/>
      <c r="D274" s="1222"/>
      <c r="E274" s="5"/>
      <c r="F274" s="5"/>
      <c r="G274" s="1222"/>
      <c r="H274" s="5"/>
      <c r="I274" s="5"/>
      <c r="J274" s="1222"/>
      <c r="K274" s="5"/>
      <c r="L274" s="5"/>
      <c r="M274" s="5"/>
      <c r="N274" s="5"/>
      <c r="O274" s="5"/>
      <c r="P274" s="5"/>
      <c r="Q274" s="5"/>
      <c r="R274" s="5"/>
      <c r="S274" s="5"/>
      <c r="T274" s="5"/>
      <c r="U274" s="5"/>
      <c r="V274" s="5"/>
      <c r="W274" s="5"/>
      <c r="X274" s="5"/>
      <c r="Y274" s="5"/>
      <c r="Z274" s="5"/>
      <c r="AA274" s="5"/>
      <c r="AB274" s="5"/>
      <c r="AC274" s="5"/>
      <c r="AD274" s="5"/>
      <c r="AE274" s="5"/>
      <c r="AF274" s="5"/>
      <c r="AG274" s="5"/>
    </row>
    <row r="275">
      <c r="A275" s="1222"/>
      <c r="B275" s="5"/>
      <c r="C275" s="5"/>
      <c r="D275" s="1222"/>
      <c r="E275" s="5"/>
      <c r="F275" s="5"/>
      <c r="G275" s="1222"/>
      <c r="H275" s="5"/>
      <c r="I275" s="5"/>
      <c r="J275" s="1222"/>
      <c r="K275" s="5"/>
      <c r="L275" s="5"/>
      <c r="M275" s="5"/>
      <c r="N275" s="5"/>
      <c r="O275" s="5"/>
      <c r="P275" s="5"/>
      <c r="Q275" s="5"/>
      <c r="R275" s="5"/>
      <c r="S275" s="5"/>
      <c r="T275" s="5"/>
      <c r="U275" s="5"/>
      <c r="V275" s="5"/>
      <c r="W275" s="5"/>
      <c r="X275" s="5"/>
      <c r="Y275" s="5"/>
      <c r="Z275" s="5"/>
      <c r="AA275" s="5"/>
      <c r="AB275" s="5"/>
      <c r="AC275" s="5"/>
      <c r="AD275" s="5"/>
      <c r="AE275" s="5"/>
      <c r="AF275" s="5"/>
      <c r="AG275" s="5"/>
    </row>
    <row r="276">
      <c r="A276" s="1222"/>
      <c r="B276" s="5"/>
      <c r="C276" s="5"/>
      <c r="D276" s="1222"/>
      <c r="E276" s="5"/>
      <c r="F276" s="5"/>
      <c r="G276" s="1222"/>
      <c r="H276" s="5"/>
      <c r="I276" s="5"/>
      <c r="J276" s="1222"/>
      <c r="K276" s="5"/>
      <c r="L276" s="5"/>
      <c r="M276" s="5"/>
      <c r="N276" s="5"/>
      <c r="O276" s="5"/>
      <c r="P276" s="5"/>
      <c r="Q276" s="5"/>
      <c r="R276" s="5"/>
      <c r="S276" s="5"/>
      <c r="T276" s="5"/>
      <c r="U276" s="5"/>
      <c r="V276" s="5"/>
      <c r="W276" s="5"/>
      <c r="X276" s="5"/>
      <c r="Y276" s="5"/>
      <c r="Z276" s="5"/>
      <c r="AA276" s="5"/>
      <c r="AB276" s="5"/>
      <c r="AC276" s="5"/>
      <c r="AD276" s="5"/>
      <c r="AE276" s="5"/>
      <c r="AF276" s="5"/>
      <c r="AG276" s="5"/>
    </row>
    <row r="277">
      <c r="A277" s="1222"/>
      <c r="B277" s="5"/>
      <c r="C277" s="5"/>
      <c r="D277" s="1222"/>
      <c r="E277" s="5"/>
      <c r="F277" s="5"/>
      <c r="G277" s="1222"/>
      <c r="H277" s="5"/>
      <c r="I277" s="5"/>
      <c r="J277" s="1222"/>
      <c r="K277" s="5"/>
      <c r="L277" s="5"/>
      <c r="M277" s="5"/>
      <c r="N277" s="5"/>
      <c r="O277" s="5"/>
      <c r="P277" s="5"/>
      <c r="Q277" s="5"/>
      <c r="R277" s="5"/>
      <c r="S277" s="5"/>
      <c r="T277" s="5"/>
      <c r="U277" s="5"/>
      <c r="V277" s="5"/>
      <c r="W277" s="5"/>
      <c r="X277" s="5"/>
      <c r="Y277" s="5"/>
      <c r="Z277" s="5"/>
      <c r="AA277" s="5"/>
      <c r="AB277" s="5"/>
      <c r="AC277" s="5"/>
      <c r="AD277" s="5"/>
      <c r="AE277" s="5"/>
      <c r="AF277" s="5"/>
      <c r="AG277" s="5"/>
    </row>
    <row r="278">
      <c r="A278" s="1222"/>
      <c r="B278" s="5"/>
      <c r="C278" s="5"/>
      <c r="D278" s="1222"/>
      <c r="E278" s="5"/>
      <c r="F278" s="5"/>
      <c r="G278" s="1222"/>
      <c r="H278" s="5"/>
      <c r="I278" s="5"/>
      <c r="J278" s="1222"/>
      <c r="K278" s="5"/>
      <c r="L278" s="5"/>
      <c r="M278" s="5"/>
      <c r="N278" s="5"/>
      <c r="O278" s="5"/>
      <c r="P278" s="5"/>
      <c r="Q278" s="5"/>
      <c r="R278" s="5"/>
      <c r="S278" s="5"/>
      <c r="T278" s="5"/>
      <c r="U278" s="5"/>
      <c r="V278" s="5"/>
      <c r="W278" s="5"/>
      <c r="X278" s="5"/>
      <c r="Y278" s="5"/>
      <c r="Z278" s="5"/>
      <c r="AA278" s="5"/>
      <c r="AB278" s="5"/>
      <c r="AC278" s="5"/>
      <c r="AD278" s="5"/>
      <c r="AE278" s="5"/>
      <c r="AF278" s="5"/>
      <c r="AG278" s="5"/>
    </row>
    <row r="279">
      <c r="A279" s="1222"/>
      <c r="B279" s="5"/>
      <c r="C279" s="5"/>
      <c r="D279" s="1222"/>
      <c r="E279" s="5"/>
      <c r="F279" s="5"/>
      <c r="G279" s="1222"/>
      <c r="H279" s="5"/>
      <c r="I279" s="5"/>
      <c r="J279" s="1222"/>
      <c r="K279" s="5"/>
      <c r="L279" s="5"/>
      <c r="M279" s="5"/>
      <c r="N279" s="5"/>
      <c r="O279" s="5"/>
      <c r="P279" s="5"/>
      <c r="Q279" s="5"/>
      <c r="R279" s="5"/>
      <c r="S279" s="5"/>
      <c r="T279" s="5"/>
      <c r="U279" s="5"/>
      <c r="V279" s="5"/>
      <c r="W279" s="5"/>
      <c r="X279" s="5"/>
      <c r="Y279" s="5"/>
      <c r="Z279" s="5"/>
      <c r="AA279" s="5"/>
      <c r="AB279" s="5"/>
      <c r="AC279" s="5"/>
      <c r="AD279" s="5"/>
      <c r="AE279" s="5"/>
      <c r="AF279" s="5"/>
      <c r="AG279" s="5"/>
    </row>
    <row r="280">
      <c r="A280" s="1222"/>
      <c r="B280" s="5"/>
      <c r="C280" s="5"/>
      <c r="D280" s="1222"/>
      <c r="E280" s="5"/>
      <c r="F280" s="5"/>
      <c r="G280" s="1222"/>
      <c r="H280" s="5"/>
      <c r="I280" s="5"/>
      <c r="J280" s="1222"/>
      <c r="K280" s="5"/>
      <c r="L280" s="5"/>
      <c r="M280" s="5"/>
      <c r="N280" s="5"/>
      <c r="O280" s="5"/>
      <c r="P280" s="5"/>
      <c r="Q280" s="5"/>
      <c r="R280" s="5"/>
      <c r="S280" s="5"/>
      <c r="T280" s="5"/>
      <c r="U280" s="5"/>
      <c r="V280" s="5"/>
      <c r="W280" s="5"/>
      <c r="X280" s="5"/>
      <c r="Y280" s="5"/>
      <c r="Z280" s="5"/>
      <c r="AA280" s="5"/>
      <c r="AB280" s="5"/>
      <c r="AC280" s="5"/>
      <c r="AD280" s="5"/>
      <c r="AE280" s="5"/>
      <c r="AF280" s="5"/>
      <c r="AG280" s="5"/>
    </row>
    <row r="281">
      <c r="A281" s="1222"/>
      <c r="B281" s="5"/>
      <c r="C281" s="5"/>
      <c r="D281" s="1222"/>
      <c r="E281" s="5"/>
      <c r="F281" s="5"/>
      <c r="G281" s="1222"/>
      <c r="H281" s="5"/>
      <c r="I281" s="5"/>
      <c r="J281" s="1222"/>
      <c r="K281" s="5"/>
      <c r="L281" s="5"/>
      <c r="M281" s="5"/>
      <c r="N281" s="5"/>
      <c r="O281" s="5"/>
      <c r="P281" s="5"/>
      <c r="Q281" s="5"/>
      <c r="R281" s="5"/>
      <c r="S281" s="5"/>
      <c r="T281" s="5"/>
      <c r="U281" s="5"/>
      <c r="V281" s="5"/>
      <c r="W281" s="5"/>
      <c r="X281" s="5"/>
      <c r="Y281" s="5"/>
      <c r="Z281" s="5"/>
      <c r="AA281" s="5"/>
      <c r="AB281" s="5"/>
      <c r="AC281" s="5"/>
      <c r="AD281" s="5"/>
      <c r="AE281" s="5"/>
      <c r="AF281" s="5"/>
      <c r="AG281" s="5"/>
    </row>
    <row r="282">
      <c r="A282" s="1222"/>
      <c r="B282" s="5"/>
      <c r="C282" s="5"/>
      <c r="D282" s="1222"/>
      <c r="E282" s="5"/>
      <c r="F282" s="5"/>
      <c r="G282" s="1222"/>
      <c r="H282" s="5"/>
      <c r="I282" s="5"/>
      <c r="J282" s="1222"/>
      <c r="K282" s="5"/>
      <c r="L282" s="5"/>
      <c r="M282" s="5"/>
      <c r="N282" s="5"/>
      <c r="O282" s="5"/>
      <c r="P282" s="5"/>
      <c r="Q282" s="5"/>
      <c r="R282" s="5"/>
      <c r="S282" s="5"/>
      <c r="T282" s="5"/>
      <c r="U282" s="5"/>
      <c r="V282" s="5"/>
      <c r="W282" s="5"/>
      <c r="X282" s="5"/>
      <c r="Y282" s="5"/>
      <c r="Z282" s="5"/>
      <c r="AA282" s="5"/>
      <c r="AB282" s="5"/>
      <c r="AC282" s="5"/>
      <c r="AD282" s="5"/>
      <c r="AE282" s="5"/>
      <c r="AF282" s="5"/>
      <c r="AG282" s="5"/>
    </row>
    <row r="283">
      <c r="A283" s="1222"/>
      <c r="B283" s="5"/>
      <c r="C283" s="5"/>
      <c r="D283" s="1222"/>
      <c r="E283" s="5"/>
      <c r="F283" s="5"/>
      <c r="G283" s="1222"/>
      <c r="H283" s="5"/>
      <c r="I283" s="5"/>
      <c r="J283" s="1222"/>
      <c r="K283" s="5"/>
      <c r="L283" s="5"/>
      <c r="M283" s="5"/>
      <c r="N283" s="5"/>
      <c r="O283" s="5"/>
      <c r="P283" s="5"/>
      <c r="Q283" s="5"/>
      <c r="R283" s="5"/>
      <c r="S283" s="5"/>
      <c r="T283" s="5"/>
      <c r="U283" s="5"/>
      <c r="V283" s="5"/>
      <c r="W283" s="5"/>
      <c r="X283" s="5"/>
      <c r="Y283" s="5"/>
      <c r="Z283" s="5"/>
      <c r="AA283" s="5"/>
      <c r="AB283" s="5"/>
      <c r="AC283" s="5"/>
      <c r="AD283" s="5"/>
      <c r="AE283" s="5"/>
      <c r="AF283" s="5"/>
      <c r="AG283" s="5"/>
    </row>
    <row r="284">
      <c r="A284" s="1222"/>
      <c r="B284" s="5"/>
      <c r="C284" s="5"/>
      <c r="D284" s="1222"/>
      <c r="E284" s="5"/>
      <c r="F284" s="5"/>
      <c r="G284" s="1222"/>
      <c r="H284" s="5"/>
      <c r="I284" s="5"/>
      <c r="J284" s="1222"/>
      <c r="K284" s="5"/>
      <c r="L284" s="5"/>
      <c r="M284" s="5"/>
      <c r="N284" s="5"/>
      <c r="O284" s="5"/>
      <c r="P284" s="5"/>
      <c r="Q284" s="5"/>
      <c r="R284" s="5"/>
      <c r="S284" s="5"/>
      <c r="T284" s="5"/>
      <c r="U284" s="5"/>
      <c r="V284" s="5"/>
      <c r="W284" s="5"/>
      <c r="X284" s="5"/>
      <c r="Y284" s="5"/>
      <c r="Z284" s="5"/>
      <c r="AA284" s="5"/>
      <c r="AB284" s="5"/>
      <c r="AC284" s="5"/>
      <c r="AD284" s="5"/>
      <c r="AE284" s="5"/>
      <c r="AF284" s="5"/>
      <c r="AG284" s="5"/>
    </row>
    <row r="285">
      <c r="A285" s="1222"/>
      <c r="B285" s="5"/>
      <c r="C285" s="5"/>
      <c r="D285" s="1222"/>
      <c r="E285" s="5"/>
      <c r="F285" s="5"/>
      <c r="G285" s="1222"/>
      <c r="H285" s="5"/>
      <c r="I285" s="5"/>
      <c r="J285" s="1222"/>
      <c r="K285" s="5"/>
      <c r="L285" s="5"/>
      <c r="M285" s="5"/>
      <c r="N285" s="5"/>
      <c r="O285" s="5"/>
      <c r="P285" s="5"/>
      <c r="Q285" s="5"/>
      <c r="R285" s="5"/>
      <c r="S285" s="5"/>
      <c r="T285" s="5"/>
      <c r="U285" s="5"/>
      <c r="V285" s="5"/>
      <c r="W285" s="5"/>
      <c r="X285" s="5"/>
      <c r="Y285" s="5"/>
      <c r="Z285" s="5"/>
      <c r="AA285" s="5"/>
      <c r="AB285" s="5"/>
      <c r="AC285" s="5"/>
      <c r="AD285" s="5"/>
      <c r="AE285" s="5"/>
      <c r="AF285" s="5"/>
      <c r="AG285" s="5"/>
    </row>
    <row r="286">
      <c r="A286" s="1222"/>
      <c r="B286" s="5"/>
      <c r="C286" s="5"/>
      <c r="D286" s="1222"/>
      <c r="E286" s="5"/>
      <c r="F286" s="5"/>
      <c r="G286" s="1222"/>
      <c r="H286" s="5"/>
      <c r="I286" s="5"/>
      <c r="J286" s="1222"/>
      <c r="K286" s="5"/>
      <c r="L286" s="5"/>
      <c r="M286" s="5"/>
      <c r="N286" s="5"/>
      <c r="O286" s="5"/>
      <c r="P286" s="5"/>
      <c r="Q286" s="5"/>
      <c r="R286" s="5"/>
      <c r="S286" s="5"/>
      <c r="T286" s="5"/>
      <c r="U286" s="5"/>
      <c r="V286" s="5"/>
      <c r="W286" s="5"/>
      <c r="X286" s="5"/>
      <c r="Y286" s="5"/>
      <c r="Z286" s="5"/>
      <c r="AA286" s="5"/>
      <c r="AB286" s="5"/>
      <c r="AC286" s="5"/>
      <c r="AD286" s="5"/>
      <c r="AE286" s="5"/>
      <c r="AF286" s="5"/>
      <c r="AG286" s="5"/>
    </row>
    <row r="287">
      <c r="A287" s="1222"/>
      <c r="B287" s="5"/>
      <c r="C287" s="5"/>
      <c r="D287" s="1222"/>
      <c r="E287" s="5"/>
      <c r="F287" s="5"/>
      <c r="G287" s="1222"/>
      <c r="H287" s="5"/>
      <c r="I287" s="5"/>
      <c r="J287" s="1222"/>
      <c r="K287" s="5"/>
      <c r="L287" s="5"/>
      <c r="M287" s="5"/>
      <c r="N287" s="5"/>
      <c r="O287" s="5"/>
      <c r="P287" s="5"/>
      <c r="Q287" s="5"/>
      <c r="R287" s="5"/>
      <c r="S287" s="5"/>
      <c r="T287" s="5"/>
      <c r="U287" s="5"/>
      <c r="V287" s="5"/>
      <c r="W287" s="5"/>
      <c r="X287" s="5"/>
      <c r="Y287" s="5"/>
      <c r="Z287" s="5"/>
      <c r="AA287" s="5"/>
      <c r="AB287" s="5"/>
      <c r="AC287" s="5"/>
      <c r="AD287" s="5"/>
      <c r="AE287" s="5"/>
      <c r="AF287" s="5"/>
      <c r="AG287" s="5"/>
    </row>
    <row r="288">
      <c r="A288" s="1222"/>
      <c r="B288" s="5"/>
      <c r="C288" s="5"/>
      <c r="D288" s="1222"/>
      <c r="E288" s="5"/>
      <c r="F288" s="5"/>
      <c r="G288" s="1222"/>
      <c r="H288" s="5"/>
      <c r="I288" s="5"/>
      <c r="J288" s="1222"/>
      <c r="K288" s="5"/>
      <c r="L288" s="5"/>
      <c r="M288" s="5"/>
      <c r="N288" s="5"/>
      <c r="O288" s="5"/>
      <c r="P288" s="5"/>
      <c r="Q288" s="5"/>
      <c r="R288" s="5"/>
      <c r="S288" s="5"/>
      <c r="T288" s="5"/>
      <c r="U288" s="5"/>
      <c r="V288" s="5"/>
      <c r="W288" s="5"/>
      <c r="X288" s="5"/>
      <c r="Y288" s="5"/>
      <c r="Z288" s="5"/>
      <c r="AA288" s="5"/>
      <c r="AB288" s="5"/>
      <c r="AC288" s="5"/>
      <c r="AD288" s="5"/>
      <c r="AE288" s="5"/>
      <c r="AF288" s="5"/>
      <c r="AG288" s="5"/>
    </row>
    <row r="289">
      <c r="A289" s="1222"/>
      <c r="B289" s="5"/>
      <c r="C289" s="5"/>
      <c r="D289" s="1222"/>
      <c r="E289" s="5"/>
      <c r="F289" s="5"/>
      <c r="G289" s="1222"/>
      <c r="H289" s="5"/>
      <c r="I289" s="5"/>
      <c r="J289" s="1222"/>
      <c r="K289" s="5"/>
      <c r="L289" s="5"/>
      <c r="M289" s="5"/>
      <c r="N289" s="5"/>
      <c r="O289" s="5"/>
      <c r="P289" s="5"/>
      <c r="Q289" s="5"/>
      <c r="R289" s="5"/>
      <c r="S289" s="5"/>
      <c r="T289" s="5"/>
      <c r="U289" s="5"/>
      <c r="V289" s="5"/>
      <c r="W289" s="5"/>
      <c r="X289" s="5"/>
      <c r="Y289" s="5"/>
      <c r="Z289" s="5"/>
      <c r="AA289" s="5"/>
      <c r="AB289" s="5"/>
      <c r="AC289" s="5"/>
      <c r="AD289" s="5"/>
      <c r="AE289" s="5"/>
      <c r="AF289" s="5"/>
      <c r="AG289" s="5"/>
    </row>
    <row r="290">
      <c r="A290" s="1222"/>
      <c r="B290" s="5"/>
      <c r="C290" s="5"/>
      <c r="D290" s="1222"/>
      <c r="E290" s="5"/>
      <c r="F290" s="5"/>
      <c r="G290" s="1222"/>
      <c r="H290" s="5"/>
      <c r="I290" s="5"/>
      <c r="J290" s="1222"/>
      <c r="K290" s="5"/>
      <c r="L290" s="5"/>
      <c r="M290" s="5"/>
      <c r="N290" s="5"/>
      <c r="O290" s="5"/>
      <c r="P290" s="5"/>
      <c r="Q290" s="5"/>
      <c r="R290" s="5"/>
      <c r="S290" s="5"/>
      <c r="T290" s="5"/>
      <c r="U290" s="5"/>
      <c r="V290" s="5"/>
      <c r="W290" s="5"/>
      <c r="X290" s="5"/>
      <c r="Y290" s="5"/>
      <c r="Z290" s="5"/>
      <c r="AA290" s="5"/>
      <c r="AB290" s="5"/>
      <c r="AC290" s="5"/>
      <c r="AD290" s="5"/>
      <c r="AE290" s="5"/>
      <c r="AF290" s="5"/>
      <c r="AG290" s="5"/>
    </row>
    <row r="291">
      <c r="A291" s="1222"/>
      <c r="B291" s="5"/>
      <c r="C291" s="5"/>
      <c r="D291" s="1222"/>
      <c r="E291" s="5"/>
      <c r="F291" s="5"/>
      <c r="G291" s="1222"/>
      <c r="H291" s="5"/>
      <c r="I291" s="5"/>
      <c r="J291" s="1222"/>
      <c r="K291" s="5"/>
      <c r="L291" s="5"/>
      <c r="M291" s="5"/>
      <c r="N291" s="5"/>
      <c r="O291" s="5"/>
      <c r="P291" s="5"/>
      <c r="Q291" s="5"/>
      <c r="R291" s="5"/>
      <c r="S291" s="5"/>
      <c r="T291" s="5"/>
      <c r="U291" s="5"/>
      <c r="V291" s="5"/>
      <c r="W291" s="5"/>
      <c r="X291" s="5"/>
      <c r="Y291" s="5"/>
      <c r="Z291" s="5"/>
      <c r="AA291" s="5"/>
      <c r="AB291" s="5"/>
      <c r="AC291" s="5"/>
      <c r="AD291" s="5"/>
      <c r="AE291" s="5"/>
      <c r="AF291" s="5"/>
      <c r="AG291" s="5"/>
    </row>
    <row r="292">
      <c r="A292" s="1222"/>
      <c r="B292" s="5"/>
      <c r="C292" s="5"/>
      <c r="D292" s="1222"/>
      <c r="E292" s="5"/>
      <c r="F292" s="5"/>
      <c r="G292" s="1222"/>
      <c r="H292" s="5"/>
      <c r="I292" s="5"/>
      <c r="J292" s="1222"/>
      <c r="K292" s="5"/>
      <c r="L292" s="5"/>
      <c r="M292" s="5"/>
      <c r="N292" s="5"/>
      <c r="O292" s="5"/>
      <c r="P292" s="5"/>
      <c r="Q292" s="5"/>
      <c r="R292" s="5"/>
      <c r="S292" s="5"/>
      <c r="T292" s="5"/>
      <c r="U292" s="5"/>
      <c r="V292" s="5"/>
      <c r="W292" s="5"/>
      <c r="X292" s="5"/>
      <c r="Y292" s="5"/>
      <c r="Z292" s="5"/>
      <c r="AA292" s="5"/>
      <c r="AB292" s="5"/>
      <c r="AC292" s="5"/>
      <c r="AD292" s="5"/>
      <c r="AE292" s="5"/>
      <c r="AF292" s="5"/>
      <c r="AG292" s="5"/>
    </row>
    <row r="293">
      <c r="A293" s="1222"/>
      <c r="B293" s="5"/>
      <c r="C293" s="5"/>
      <c r="D293" s="1222"/>
      <c r="E293" s="5"/>
      <c r="F293" s="5"/>
      <c r="G293" s="1222"/>
      <c r="H293" s="5"/>
      <c r="I293" s="5"/>
      <c r="J293" s="1222"/>
      <c r="K293" s="5"/>
      <c r="L293" s="5"/>
      <c r="M293" s="5"/>
      <c r="N293" s="5"/>
      <c r="O293" s="5"/>
      <c r="P293" s="5"/>
      <c r="Q293" s="5"/>
      <c r="R293" s="5"/>
      <c r="S293" s="5"/>
      <c r="T293" s="5"/>
      <c r="U293" s="5"/>
      <c r="V293" s="5"/>
      <c r="W293" s="5"/>
      <c r="X293" s="5"/>
      <c r="Y293" s="5"/>
      <c r="Z293" s="5"/>
      <c r="AA293" s="5"/>
      <c r="AB293" s="5"/>
      <c r="AC293" s="5"/>
      <c r="AD293" s="5"/>
      <c r="AE293" s="5"/>
      <c r="AF293" s="5"/>
      <c r="AG293" s="5"/>
    </row>
    <row r="294">
      <c r="A294" s="1222"/>
      <c r="B294" s="5"/>
      <c r="C294" s="5"/>
      <c r="D294" s="1222"/>
      <c r="E294" s="5"/>
      <c r="F294" s="5"/>
      <c r="G294" s="1222"/>
      <c r="H294" s="5"/>
      <c r="I294" s="5"/>
      <c r="J294" s="1222"/>
      <c r="K294" s="5"/>
      <c r="L294" s="5"/>
      <c r="M294" s="5"/>
      <c r="N294" s="5"/>
      <c r="O294" s="5"/>
      <c r="P294" s="5"/>
      <c r="Q294" s="5"/>
      <c r="R294" s="5"/>
      <c r="S294" s="5"/>
      <c r="T294" s="5"/>
      <c r="U294" s="5"/>
      <c r="V294" s="5"/>
      <c r="W294" s="5"/>
      <c r="X294" s="5"/>
      <c r="Y294" s="5"/>
      <c r="Z294" s="5"/>
      <c r="AA294" s="5"/>
      <c r="AB294" s="5"/>
      <c r="AC294" s="5"/>
      <c r="AD294" s="5"/>
      <c r="AE294" s="5"/>
      <c r="AF294" s="5"/>
      <c r="AG294" s="5"/>
    </row>
    <row r="295">
      <c r="A295" s="1222"/>
      <c r="B295" s="5"/>
      <c r="C295" s="5"/>
      <c r="D295" s="1222"/>
      <c r="E295" s="5"/>
      <c r="F295" s="5"/>
      <c r="G295" s="1222"/>
      <c r="H295" s="5"/>
      <c r="I295" s="5"/>
      <c r="J295" s="1222"/>
      <c r="K295" s="5"/>
      <c r="L295" s="5"/>
      <c r="M295" s="5"/>
      <c r="N295" s="5"/>
      <c r="O295" s="5"/>
      <c r="P295" s="5"/>
      <c r="Q295" s="5"/>
      <c r="R295" s="5"/>
      <c r="S295" s="5"/>
      <c r="T295" s="5"/>
      <c r="U295" s="5"/>
      <c r="V295" s="5"/>
      <c r="W295" s="5"/>
      <c r="X295" s="5"/>
      <c r="Y295" s="5"/>
      <c r="Z295" s="5"/>
      <c r="AA295" s="5"/>
      <c r="AB295" s="5"/>
      <c r="AC295" s="5"/>
      <c r="AD295" s="5"/>
      <c r="AE295" s="5"/>
      <c r="AF295" s="5"/>
      <c r="AG295" s="5"/>
    </row>
    <row r="296">
      <c r="A296" s="1222"/>
      <c r="B296" s="5"/>
      <c r="C296" s="5"/>
      <c r="D296" s="1222"/>
      <c r="E296" s="5"/>
      <c r="F296" s="5"/>
      <c r="G296" s="1222"/>
      <c r="H296" s="5"/>
      <c r="I296" s="5"/>
      <c r="J296" s="1222"/>
      <c r="K296" s="5"/>
      <c r="L296" s="5"/>
      <c r="M296" s="5"/>
      <c r="N296" s="5"/>
      <c r="O296" s="5"/>
      <c r="P296" s="5"/>
      <c r="Q296" s="5"/>
      <c r="R296" s="5"/>
      <c r="S296" s="5"/>
      <c r="T296" s="5"/>
      <c r="U296" s="5"/>
      <c r="V296" s="5"/>
      <c r="W296" s="5"/>
      <c r="X296" s="5"/>
      <c r="Y296" s="5"/>
      <c r="Z296" s="5"/>
      <c r="AA296" s="5"/>
      <c r="AB296" s="5"/>
      <c r="AC296" s="5"/>
      <c r="AD296" s="5"/>
      <c r="AE296" s="5"/>
      <c r="AF296" s="5"/>
      <c r="AG296" s="5"/>
    </row>
    <row r="297">
      <c r="A297" s="1222"/>
      <c r="B297" s="5"/>
      <c r="C297" s="5"/>
      <c r="D297" s="1222"/>
      <c r="E297" s="5"/>
      <c r="F297" s="5"/>
      <c r="G297" s="1222"/>
      <c r="H297" s="5"/>
      <c r="I297" s="5"/>
      <c r="J297" s="1222"/>
      <c r="K297" s="5"/>
      <c r="L297" s="5"/>
      <c r="M297" s="5"/>
      <c r="N297" s="5"/>
      <c r="O297" s="5"/>
      <c r="P297" s="5"/>
      <c r="Q297" s="5"/>
      <c r="R297" s="5"/>
      <c r="S297" s="5"/>
      <c r="T297" s="5"/>
      <c r="U297" s="5"/>
      <c r="V297" s="5"/>
      <c r="W297" s="5"/>
      <c r="X297" s="5"/>
      <c r="Y297" s="5"/>
      <c r="Z297" s="5"/>
      <c r="AA297" s="5"/>
      <c r="AB297" s="5"/>
      <c r="AC297" s="5"/>
      <c r="AD297" s="5"/>
      <c r="AE297" s="5"/>
      <c r="AF297" s="5"/>
      <c r="AG297" s="5"/>
    </row>
    <row r="298">
      <c r="A298" s="1222"/>
      <c r="B298" s="5"/>
      <c r="C298" s="5"/>
      <c r="D298" s="1222"/>
      <c r="E298" s="5"/>
      <c r="F298" s="5"/>
      <c r="G298" s="1222"/>
      <c r="H298" s="5"/>
      <c r="I298" s="5"/>
      <c r="J298" s="1222"/>
      <c r="K298" s="5"/>
      <c r="L298" s="5"/>
      <c r="M298" s="5"/>
      <c r="N298" s="5"/>
      <c r="O298" s="5"/>
      <c r="P298" s="5"/>
      <c r="Q298" s="5"/>
      <c r="R298" s="5"/>
      <c r="S298" s="5"/>
      <c r="T298" s="5"/>
      <c r="U298" s="5"/>
      <c r="V298" s="5"/>
      <c r="W298" s="5"/>
      <c r="X298" s="5"/>
      <c r="Y298" s="5"/>
      <c r="Z298" s="5"/>
      <c r="AA298" s="5"/>
      <c r="AB298" s="5"/>
      <c r="AC298" s="5"/>
      <c r="AD298" s="5"/>
      <c r="AE298" s="5"/>
      <c r="AF298" s="5"/>
      <c r="AG298" s="5"/>
    </row>
    <row r="299">
      <c r="A299" s="1222"/>
      <c r="B299" s="5"/>
      <c r="C299" s="5"/>
      <c r="D299" s="1222"/>
      <c r="E299" s="5"/>
      <c r="F299" s="5"/>
      <c r="G299" s="1222"/>
      <c r="H299" s="5"/>
      <c r="I299" s="5"/>
      <c r="J299" s="1222"/>
      <c r="K299" s="5"/>
      <c r="L299" s="5"/>
      <c r="M299" s="5"/>
      <c r="N299" s="5"/>
      <c r="O299" s="5"/>
      <c r="P299" s="5"/>
      <c r="Q299" s="5"/>
      <c r="R299" s="5"/>
      <c r="S299" s="5"/>
      <c r="T299" s="5"/>
      <c r="U299" s="5"/>
      <c r="V299" s="5"/>
      <c r="W299" s="5"/>
      <c r="X299" s="5"/>
      <c r="Y299" s="5"/>
      <c r="Z299" s="5"/>
      <c r="AA299" s="5"/>
      <c r="AB299" s="5"/>
      <c r="AC299" s="5"/>
      <c r="AD299" s="5"/>
      <c r="AE299" s="5"/>
      <c r="AF299" s="5"/>
      <c r="AG299" s="5"/>
    </row>
    <row r="300">
      <c r="A300" s="1222"/>
      <c r="B300" s="5"/>
      <c r="C300" s="5"/>
      <c r="D300" s="1222"/>
      <c r="E300" s="5"/>
      <c r="F300" s="5"/>
      <c r="G300" s="1222"/>
      <c r="H300" s="5"/>
      <c r="I300" s="5"/>
      <c r="J300" s="1222"/>
      <c r="K300" s="5"/>
      <c r="L300" s="5"/>
      <c r="M300" s="5"/>
      <c r="N300" s="5"/>
      <c r="O300" s="5"/>
      <c r="P300" s="5"/>
      <c r="Q300" s="5"/>
      <c r="R300" s="5"/>
      <c r="S300" s="5"/>
      <c r="T300" s="5"/>
      <c r="U300" s="5"/>
      <c r="V300" s="5"/>
      <c r="W300" s="5"/>
      <c r="X300" s="5"/>
      <c r="Y300" s="5"/>
      <c r="Z300" s="5"/>
      <c r="AA300" s="5"/>
      <c r="AB300" s="5"/>
      <c r="AC300" s="5"/>
      <c r="AD300" s="5"/>
      <c r="AE300" s="5"/>
      <c r="AF300" s="5"/>
      <c r="AG300" s="5"/>
    </row>
    <row r="301">
      <c r="A301" s="1222"/>
      <c r="B301" s="5"/>
      <c r="C301" s="5"/>
      <c r="D301" s="1222"/>
      <c r="E301" s="5"/>
      <c r="F301" s="5"/>
      <c r="G301" s="1222"/>
      <c r="H301" s="5"/>
      <c r="I301" s="5"/>
      <c r="J301" s="1222"/>
      <c r="K301" s="5"/>
      <c r="L301" s="5"/>
      <c r="M301" s="5"/>
      <c r="N301" s="5"/>
      <c r="O301" s="5"/>
      <c r="P301" s="5"/>
      <c r="Q301" s="5"/>
      <c r="R301" s="5"/>
      <c r="S301" s="5"/>
      <c r="T301" s="5"/>
      <c r="U301" s="5"/>
      <c r="V301" s="5"/>
      <c r="W301" s="5"/>
      <c r="X301" s="5"/>
      <c r="Y301" s="5"/>
      <c r="Z301" s="5"/>
      <c r="AA301" s="5"/>
      <c r="AB301" s="5"/>
      <c r="AC301" s="5"/>
      <c r="AD301" s="5"/>
      <c r="AE301" s="5"/>
      <c r="AF301" s="5"/>
      <c r="AG301" s="5"/>
    </row>
    <row r="302">
      <c r="A302" s="1222"/>
      <c r="B302" s="5"/>
      <c r="C302" s="5"/>
      <c r="D302" s="1222"/>
      <c r="E302" s="5"/>
      <c r="F302" s="5"/>
      <c r="G302" s="1222"/>
      <c r="H302" s="5"/>
      <c r="I302" s="5"/>
      <c r="J302" s="1222"/>
      <c r="K302" s="5"/>
      <c r="L302" s="5"/>
      <c r="M302" s="5"/>
      <c r="N302" s="5"/>
      <c r="O302" s="5"/>
      <c r="P302" s="5"/>
      <c r="Q302" s="5"/>
      <c r="R302" s="5"/>
      <c r="S302" s="5"/>
      <c r="T302" s="5"/>
      <c r="U302" s="5"/>
      <c r="V302" s="5"/>
      <c r="W302" s="5"/>
      <c r="X302" s="5"/>
      <c r="Y302" s="5"/>
      <c r="Z302" s="5"/>
      <c r="AA302" s="5"/>
      <c r="AB302" s="5"/>
      <c r="AC302" s="5"/>
      <c r="AD302" s="5"/>
      <c r="AE302" s="5"/>
      <c r="AF302" s="5"/>
      <c r="AG302" s="5"/>
    </row>
    <row r="303">
      <c r="A303" s="1222"/>
      <c r="B303" s="5"/>
      <c r="C303" s="5"/>
      <c r="D303" s="1222"/>
      <c r="E303" s="5"/>
      <c r="F303" s="5"/>
      <c r="G303" s="1222"/>
      <c r="H303" s="5"/>
      <c r="I303" s="5"/>
      <c r="J303" s="1222"/>
      <c r="K303" s="5"/>
      <c r="L303" s="5"/>
      <c r="M303" s="5"/>
      <c r="N303" s="5"/>
      <c r="O303" s="5"/>
      <c r="P303" s="5"/>
      <c r="Q303" s="5"/>
      <c r="R303" s="5"/>
      <c r="S303" s="5"/>
      <c r="T303" s="5"/>
      <c r="U303" s="5"/>
      <c r="V303" s="5"/>
      <c r="W303" s="5"/>
      <c r="X303" s="5"/>
      <c r="Y303" s="5"/>
      <c r="Z303" s="5"/>
      <c r="AA303" s="5"/>
      <c r="AB303" s="5"/>
      <c r="AC303" s="5"/>
      <c r="AD303" s="5"/>
      <c r="AE303" s="5"/>
      <c r="AF303" s="5"/>
      <c r="AG303" s="5"/>
    </row>
    <row r="304">
      <c r="A304" s="1222"/>
      <c r="B304" s="5"/>
      <c r="C304" s="5"/>
      <c r="D304" s="1222"/>
      <c r="E304" s="5"/>
      <c r="F304" s="5"/>
      <c r="G304" s="1222"/>
      <c r="H304" s="5"/>
      <c r="I304" s="5"/>
      <c r="J304" s="1222"/>
      <c r="K304" s="5"/>
      <c r="L304" s="5"/>
      <c r="M304" s="5"/>
      <c r="N304" s="5"/>
      <c r="O304" s="5"/>
      <c r="P304" s="5"/>
      <c r="Q304" s="5"/>
      <c r="R304" s="5"/>
      <c r="S304" s="5"/>
      <c r="T304" s="5"/>
      <c r="U304" s="5"/>
      <c r="V304" s="5"/>
      <c r="W304" s="5"/>
      <c r="X304" s="5"/>
      <c r="Y304" s="5"/>
      <c r="Z304" s="5"/>
      <c r="AA304" s="5"/>
      <c r="AB304" s="5"/>
      <c r="AC304" s="5"/>
      <c r="AD304" s="5"/>
      <c r="AE304" s="5"/>
      <c r="AF304" s="5"/>
      <c r="AG304" s="5"/>
    </row>
    <row r="305">
      <c r="A305" s="1222"/>
      <c r="B305" s="5"/>
      <c r="C305" s="5"/>
      <c r="D305" s="1222"/>
      <c r="E305" s="5"/>
      <c r="F305" s="5"/>
      <c r="G305" s="1222"/>
      <c r="H305" s="5"/>
      <c r="I305" s="5"/>
      <c r="J305" s="1222"/>
      <c r="K305" s="5"/>
      <c r="L305" s="5"/>
      <c r="M305" s="5"/>
      <c r="N305" s="5"/>
      <c r="O305" s="5"/>
      <c r="P305" s="5"/>
      <c r="Q305" s="5"/>
      <c r="R305" s="5"/>
      <c r="S305" s="5"/>
      <c r="T305" s="5"/>
      <c r="U305" s="5"/>
      <c r="V305" s="5"/>
      <c r="W305" s="5"/>
      <c r="X305" s="5"/>
      <c r="Y305" s="5"/>
      <c r="Z305" s="5"/>
      <c r="AA305" s="5"/>
      <c r="AB305" s="5"/>
      <c r="AC305" s="5"/>
      <c r="AD305" s="5"/>
      <c r="AE305" s="5"/>
      <c r="AF305" s="5"/>
      <c r="AG305" s="5"/>
    </row>
    <row r="306">
      <c r="A306" s="1222"/>
      <c r="B306" s="5"/>
      <c r="C306" s="5"/>
      <c r="D306" s="1222"/>
      <c r="E306" s="5"/>
      <c r="F306" s="5"/>
      <c r="G306" s="1222"/>
      <c r="H306" s="5"/>
      <c r="I306" s="5"/>
      <c r="J306" s="1222"/>
      <c r="K306" s="5"/>
      <c r="L306" s="5"/>
      <c r="M306" s="5"/>
      <c r="N306" s="5"/>
      <c r="O306" s="5"/>
      <c r="P306" s="5"/>
      <c r="Q306" s="5"/>
      <c r="R306" s="5"/>
      <c r="S306" s="5"/>
      <c r="T306" s="5"/>
      <c r="U306" s="5"/>
      <c r="V306" s="5"/>
      <c r="W306" s="5"/>
      <c r="X306" s="5"/>
      <c r="Y306" s="5"/>
      <c r="Z306" s="5"/>
      <c r="AA306" s="5"/>
      <c r="AB306" s="5"/>
      <c r="AC306" s="5"/>
      <c r="AD306" s="5"/>
      <c r="AE306" s="5"/>
      <c r="AF306" s="5"/>
      <c r="AG306" s="5"/>
    </row>
    <row r="307">
      <c r="A307" s="1222"/>
      <c r="B307" s="5"/>
      <c r="C307" s="5"/>
      <c r="D307" s="1222"/>
      <c r="E307" s="5"/>
      <c r="F307" s="5"/>
      <c r="G307" s="1222"/>
      <c r="H307" s="5"/>
      <c r="I307" s="5"/>
      <c r="J307" s="1222"/>
      <c r="K307" s="5"/>
      <c r="L307" s="5"/>
      <c r="M307" s="5"/>
      <c r="N307" s="5"/>
      <c r="O307" s="5"/>
      <c r="P307" s="5"/>
      <c r="Q307" s="5"/>
      <c r="R307" s="5"/>
      <c r="S307" s="5"/>
      <c r="T307" s="5"/>
      <c r="U307" s="5"/>
      <c r="V307" s="5"/>
      <c r="W307" s="5"/>
      <c r="X307" s="5"/>
      <c r="Y307" s="5"/>
      <c r="Z307" s="5"/>
      <c r="AA307" s="5"/>
      <c r="AB307" s="5"/>
      <c r="AC307" s="5"/>
      <c r="AD307" s="5"/>
      <c r="AE307" s="5"/>
      <c r="AF307" s="5"/>
      <c r="AG307" s="5"/>
    </row>
    <row r="308">
      <c r="A308" s="1222"/>
      <c r="B308" s="5"/>
      <c r="C308" s="5"/>
      <c r="D308" s="1222"/>
      <c r="E308" s="5"/>
      <c r="F308" s="5"/>
      <c r="G308" s="1222"/>
      <c r="H308" s="5"/>
      <c r="I308" s="5"/>
      <c r="J308" s="1222"/>
      <c r="K308" s="5"/>
      <c r="L308" s="5"/>
      <c r="M308" s="5"/>
      <c r="N308" s="5"/>
      <c r="O308" s="5"/>
      <c r="P308" s="5"/>
      <c r="Q308" s="5"/>
      <c r="R308" s="5"/>
      <c r="S308" s="5"/>
      <c r="T308" s="5"/>
      <c r="U308" s="5"/>
      <c r="V308" s="5"/>
      <c r="W308" s="5"/>
      <c r="X308" s="5"/>
      <c r="Y308" s="5"/>
      <c r="Z308" s="5"/>
      <c r="AA308" s="5"/>
      <c r="AB308" s="5"/>
      <c r="AC308" s="5"/>
      <c r="AD308" s="5"/>
      <c r="AE308" s="5"/>
      <c r="AF308" s="5"/>
      <c r="AG308" s="5"/>
    </row>
    <row r="309">
      <c r="A309" s="1222"/>
      <c r="B309" s="5"/>
      <c r="C309" s="5"/>
      <c r="D309" s="1222"/>
      <c r="E309" s="5"/>
      <c r="F309" s="5"/>
      <c r="G309" s="1222"/>
      <c r="H309" s="5"/>
      <c r="I309" s="5"/>
      <c r="J309" s="1222"/>
      <c r="K309" s="5"/>
      <c r="L309" s="5"/>
      <c r="M309" s="5"/>
      <c r="N309" s="5"/>
      <c r="O309" s="5"/>
      <c r="P309" s="5"/>
      <c r="Q309" s="5"/>
      <c r="R309" s="5"/>
      <c r="S309" s="5"/>
      <c r="T309" s="5"/>
      <c r="U309" s="5"/>
      <c r="V309" s="5"/>
      <c r="W309" s="5"/>
      <c r="X309" s="5"/>
      <c r="Y309" s="5"/>
      <c r="Z309" s="5"/>
      <c r="AA309" s="5"/>
      <c r="AB309" s="5"/>
      <c r="AC309" s="5"/>
      <c r="AD309" s="5"/>
      <c r="AE309" s="5"/>
      <c r="AF309" s="5"/>
      <c r="AG309" s="5"/>
    </row>
    <row r="310">
      <c r="A310" s="1222"/>
      <c r="B310" s="5"/>
      <c r="C310" s="5"/>
      <c r="D310" s="1222"/>
      <c r="E310" s="5"/>
      <c r="F310" s="5"/>
      <c r="G310" s="1222"/>
      <c r="H310" s="5"/>
      <c r="I310" s="5"/>
      <c r="J310" s="1222"/>
      <c r="K310" s="5"/>
      <c r="L310" s="5"/>
      <c r="M310" s="5"/>
      <c r="N310" s="5"/>
      <c r="O310" s="5"/>
      <c r="P310" s="5"/>
      <c r="Q310" s="5"/>
      <c r="R310" s="5"/>
      <c r="S310" s="5"/>
      <c r="T310" s="5"/>
      <c r="U310" s="5"/>
      <c r="V310" s="5"/>
      <c r="W310" s="5"/>
      <c r="X310" s="5"/>
      <c r="Y310" s="5"/>
      <c r="Z310" s="5"/>
      <c r="AA310" s="5"/>
      <c r="AB310" s="5"/>
      <c r="AC310" s="5"/>
      <c r="AD310" s="5"/>
      <c r="AE310" s="5"/>
      <c r="AF310" s="5"/>
      <c r="AG310" s="5"/>
    </row>
    <row r="311">
      <c r="A311" s="1222"/>
      <c r="B311" s="5"/>
      <c r="C311" s="5"/>
      <c r="D311" s="1222"/>
      <c r="E311" s="5"/>
      <c r="F311" s="5"/>
      <c r="G311" s="1222"/>
      <c r="H311" s="5"/>
      <c r="I311" s="5"/>
      <c r="J311" s="1222"/>
      <c r="K311" s="5"/>
      <c r="L311" s="5"/>
      <c r="M311" s="5"/>
      <c r="N311" s="5"/>
      <c r="O311" s="5"/>
      <c r="P311" s="5"/>
      <c r="Q311" s="5"/>
      <c r="R311" s="5"/>
      <c r="S311" s="5"/>
      <c r="T311" s="5"/>
      <c r="U311" s="5"/>
      <c r="V311" s="5"/>
      <c r="W311" s="5"/>
      <c r="X311" s="5"/>
      <c r="Y311" s="5"/>
      <c r="Z311" s="5"/>
      <c r="AA311" s="5"/>
      <c r="AB311" s="5"/>
      <c r="AC311" s="5"/>
      <c r="AD311" s="5"/>
      <c r="AE311" s="5"/>
      <c r="AF311" s="5"/>
      <c r="AG311" s="5"/>
    </row>
    <row r="312">
      <c r="A312" s="1222"/>
      <c r="B312" s="5"/>
      <c r="C312" s="5"/>
      <c r="D312" s="1222"/>
      <c r="E312" s="5"/>
      <c r="F312" s="5"/>
      <c r="G312" s="1222"/>
      <c r="H312" s="5"/>
      <c r="I312" s="5"/>
      <c r="J312" s="1222"/>
      <c r="K312" s="5"/>
      <c r="L312" s="5"/>
      <c r="M312" s="5"/>
      <c r="N312" s="5"/>
      <c r="O312" s="5"/>
      <c r="P312" s="5"/>
      <c r="Q312" s="5"/>
      <c r="R312" s="5"/>
      <c r="S312" s="5"/>
      <c r="T312" s="5"/>
      <c r="U312" s="5"/>
      <c r="V312" s="5"/>
      <c r="W312" s="5"/>
      <c r="X312" s="5"/>
      <c r="Y312" s="5"/>
      <c r="Z312" s="5"/>
      <c r="AA312" s="5"/>
      <c r="AB312" s="5"/>
      <c r="AC312" s="5"/>
      <c r="AD312" s="5"/>
      <c r="AE312" s="5"/>
      <c r="AF312" s="5"/>
      <c r="AG312" s="5"/>
    </row>
    <row r="313">
      <c r="A313" s="1222"/>
      <c r="B313" s="5"/>
      <c r="C313" s="5"/>
      <c r="D313" s="1222"/>
      <c r="E313" s="5"/>
      <c r="F313" s="5"/>
      <c r="G313" s="1222"/>
      <c r="H313" s="5"/>
      <c r="I313" s="5"/>
      <c r="J313" s="1222"/>
      <c r="K313" s="5"/>
      <c r="L313" s="5"/>
      <c r="M313" s="5"/>
      <c r="N313" s="5"/>
      <c r="O313" s="5"/>
      <c r="P313" s="5"/>
      <c r="Q313" s="5"/>
      <c r="R313" s="5"/>
      <c r="S313" s="5"/>
      <c r="T313" s="5"/>
      <c r="U313" s="5"/>
      <c r="V313" s="5"/>
      <c r="W313" s="5"/>
      <c r="X313" s="5"/>
      <c r="Y313" s="5"/>
      <c r="Z313" s="5"/>
      <c r="AA313" s="5"/>
      <c r="AB313" s="5"/>
      <c r="AC313" s="5"/>
      <c r="AD313" s="5"/>
      <c r="AE313" s="5"/>
      <c r="AF313" s="5"/>
      <c r="AG313" s="5"/>
    </row>
    <row r="314">
      <c r="A314" s="1222"/>
      <c r="B314" s="5"/>
      <c r="C314" s="5"/>
      <c r="D314" s="1222"/>
      <c r="E314" s="5"/>
      <c r="F314" s="5"/>
      <c r="G314" s="1222"/>
      <c r="H314" s="5"/>
      <c r="I314" s="5"/>
      <c r="J314" s="1222"/>
      <c r="K314" s="5"/>
      <c r="L314" s="5"/>
      <c r="M314" s="5"/>
      <c r="N314" s="5"/>
      <c r="O314" s="5"/>
      <c r="P314" s="5"/>
      <c r="Q314" s="5"/>
      <c r="R314" s="5"/>
      <c r="S314" s="5"/>
      <c r="T314" s="5"/>
      <c r="U314" s="5"/>
      <c r="V314" s="5"/>
      <c r="W314" s="5"/>
      <c r="X314" s="5"/>
      <c r="Y314" s="5"/>
      <c r="Z314" s="5"/>
      <c r="AA314" s="5"/>
      <c r="AB314" s="5"/>
      <c r="AC314" s="5"/>
      <c r="AD314" s="5"/>
      <c r="AE314" s="5"/>
      <c r="AF314" s="5"/>
      <c r="AG314" s="5"/>
    </row>
    <row r="315">
      <c r="A315" s="1222"/>
      <c r="B315" s="5"/>
      <c r="C315" s="5"/>
      <c r="D315" s="1222"/>
      <c r="E315" s="5"/>
      <c r="F315" s="5"/>
      <c r="G315" s="1222"/>
      <c r="H315" s="5"/>
      <c r="I315" s="5"/>
      <c r="J315" s="1222"/>
      <c r="K315" s="5"/>
      <c r="L315" s="5"/>
      <c r="M315" s="5"/>
      <c r="N315" s="5"/>
      <c r="O315" s="5"/>
      <c r="P315" s="5"/>
      <c r="Q315" s="5"/>
      <c r="R315" s="5"/>
      <c r="S315" s="5"/>
      <c r="T315" s="5"/>
      <c r="U315" s="5"/>
      <c r="V315" s="5"/>
      <c r="W315" s="5"/>
      <c r="X315" s="5"/>
      <c r="Y315" s="5"/>
      <c r="Z315" s="5"/>
      <c r="AA315" s="5"/>
      <c r="AB315" s="5"/>
      <c r="AC315" s="5"/>
      <c r="AD315" s="5"/>
      <c r="AE315" s="5"/>
      <c r="AF315" s="5"/>
      <c r="AG315" s="5"/>
    </row>
    <row r="316">
      <c r="A316" s="1222"/>
      <c r="B316" s="5"/>
      <c r="C316" s="5"/>
      <c r="D316" s="1222"/>
      <c r="E316" s="5"/>
      <c r="F316" s="5"/>
      <c r="G316" s="1222"/>
      <c r="H316" s="5"/>
      <c r="I316" s="5"/>
      <c r="J316" s="1222"/>
      <c r="K316" s="5"/>
      <c r="L316" s="5"/>
      <c r="M316" s="5"/>
      <c r="N316" s="5"/>
      <c r="O316" s="5"/>
      <c r="P316" s="5"/>
      <c r="Q316" s="5"/>
      <c r="R316" s="5"/>
      <c r="S316" s="5"/>
      <c r="T316" s="5"/>
      <c r="U316" s="5"/>
      <c r="V316" s="5"/>
      <c r="W316" s="5"/>
      <c r="X316" s="5"/>
      <c r="Y316" s="5"/>
      <c r="Z316" s="5"/>
      <c r="AA316" s="5"/>
      <c r="AB316" s="5"/>
      <c r="AC316" s="5"/>
      <c r="AD316" s="5"/>
      <c r="AE316" s="5"/>
      <c r="AF316" s="5"/>
      <c r="AG316" s="5"/>
    </row>
    <row r="317">
      <c r="A317" s="1222"/>
      <c r="B317" s="5"/>
      <c r="C317" s="5"/>
      <c r="D317" s="1222"/>
      <c r="E317" s="5"/>
      <c r="F317" s="5"/>
      <c r="G317" s="1222"/>
      <c r="H317" s="5"/>
      <c r="I317" s="5"/>
      <c r="J317" s="1222"/>
      <c r="K317" s="5"/>
      <c r="L317" s="5"/>
      <c r="M317" s="5"/>
      <c r="N317" s="5"/>
      <c r="O317" s="5"/>
      <c r="P317" s="5"/>
      <c r="Q317" s="5"/>
      <c r="R317" s="5"/>
      <c r="S317" s="5"/>
      <c r="T317" s="5"/>
      <c r="U317" s="5"/>
      <c r="V317" s="5"/>
      <c r="W317" s="5"/>
      <c r="X317" s="5"/>
      <c r="Y317" s="5"/>
      <c r="Z317" s="5"/>
      <c r="AA317" s="5"/>
      <c r="AB317" s="5"/>
      <c r="AC317" s="5"/>
      <c r="AD317" s="5"/>
      <c r="AE317" s="5"/>
      <c r="AF317" s="5"/>
      <c r="AG317" s="5"/>
    </row>
    <row r="318">
      <c r="A318" s="1222"/>
      <c r="B318" s="5"/>
      <c r="C318" s="5"/>
      <c r="D318" s="1222"/>
      <c r="E318" s="5"/>
      <c r="F318" s="5"/>
      <c r="G318" s="1222"/>
      <c r="H318" s="5"/>
      <c r="I318" s="5"/>
      <c r="J318" s="1222"/>
      <c r="K318" s="5"/>
      <c r="L318" s="5"/>
      <c r="M318" s="5"/>
      <c r="N318" s="5"/>
      <c r="O318" s="5"/>
      <c r="P318" s="5"/>
      <c r="Q318" s="5"/>
      <c r="R318" s="5"/>
      <c r="S318" s="5"/>
      <c r="T318" s="5"/>
      <c r="U318" s="5"/>
      <c r="V318" s="5"/>
      <c r="W318" s="5"/>
      <c r="X318" s="5"/>
      <c r="Y318" s="5"/>
      <c r="Z318" s="5"/>
      <c r="AA318" s="5"/>
      <c r="AB318" s="5"/>
      <c r="AC318" s="5"/>
      <c r="AD318" s="5"/>
      <c r="AE318" s="5"/>
      <c r="AF318" s="5"/>
      <c r="AG318" s="5"/>
    </row>
    <row r="319">
      <c r="A319" s="1222"/>
      <c r="B319" s="5"/>
      <c r="C319" s="5"/>
      <c r="D319" s="1222"/>
      <c r="E319" s="5"/>
      <c r="F319" s="5"/>
      <c r="G319" s="1222"/>
      <c r="H319" s="5"/>
      <c r="I319" s="5"/>
      <c r="J319" s="1222"/>
      <c r="K319" s="5"/>
      <c r="L319" s="5"/>
      <c r="M319" s="5"/>
      <c r="N319" s="5"/>
      <c r="O319" s="5"/>
      <c r="P319" s="5"/>
      <c r="Q319" s="5"/>
      <c r="R319" s="5"/>
      <c r="S319" s="5"/>
      <c r="T319" s="5"/>
      <c r="U319" s="5"/>
      <c r="V319" s="5"/>
      <c r="W319" s="5"/>
      <c r="X319" s="5"/>
      <c r="Y319" s="5"/>
      <c r="Z319" s="5"/>
      <c r="AA319" s="5"/>
      <c r="AB319" s="5"/>
      <c r="AC319" s="5"/>
      <c r="AD319" s="5"/>
      <c r="AE319" s="5"/>
      <c r="AF319" s="5"/>
      <c r="AG319" s="5"/>
    </row>
    <row r="320">
      <c r="A320" s="1222"/>
      <c r="B320" s="5"/>
      <c r="C320" s="5"/>
      <c r="D320" s="1222"/>
      <c r="E320" s="5"/>
      <c r="F320" s="5"/>
      <c r="G320" s="1222"/>
      <c r="H320" s="5"/>
      <c r="I320" s="5"/>
      <c r="J320" s="1222"/>
      <c r="K320" s="5"/>
      <c r="L320" s="5"/>
      <c r="M320" s="5"/>
      <c r="N320" s="5"/>
      <c r="O320" s="5"/>
      <c r="P320" s="5"/>
      <c r="Q320" s="5"/>
      <c r="R320" s="5"/>
      <c r="S320" s="5"/>
      <c r="T320" s="5"/>
      <c r="U320" s="5"/>
      <c r="V320" s="5"/>
      <c r="W320" s="5"/>
      <c r="X320" s="5"/>
      <c r="Y320" s="5"/>
      <c r="Z320" s="5"/>
      <c r="AA320" s="5"/>
      <c r="AB320" s="5"/>
      <c r="AC320" s="5"/>
      <c r="AD320" s="5"/>
      <c r="AE320" s="5"/>
      <c r="AF320" s="5"/>
      <c r="AG320" s="5"/>
    </row>
    <row r="321">
      <c r="A321" s="1222"/>
      <c r="B321" s="5"/>
      <c r="C321" s="5"/>
      <c r="D321" s="1222"/>
      <c r="E321" s="5"/>
      <c r="F321" s="5"/>
      <c r="G321" s="1222"/>
      <c r="H321" s="5"/>
      <c r="I321" s="5"/>
      <c r="J321" s="1222"/>
      <c r="K321" s="5"/>
      <c r="L321" s="5"/>
      <c r="M321" s="5"/>
      <c r="N321" s="5"/>
      <c r="O321" s="5"/>
      <c r="P321" s="5"/>
      <c r="Q321" s="5"/>
      <c r="R321" s="5"/>
      <c r="S321" s="5"/>
      <c r="T321" s="5"/>
      <c r="U321" s="5"/>
      <c r="V321" s="5"/>
      <c r="W321" s="5"/>
      <c r="X321" s="5"/>
      <c r="Y321" s="5"/>
      <c r="Z321" s="5"/>
      <c r="AA321" s="5"/>
      <c r="AB321" s="5"/>
      <c r="AC321" s="5"/>
      <c r="AD321" s="5"/>
      <c r="AE321" s="5"/>
      <c r="AF321" s="5"/>
      <c r="AG321" s="5"/>
    </row>
    <row r="322">
      <c r="A322" s="1222"/>
      <c r="B322" s="5"/>
      <c r="C322" s="5"/>
      <c r="D322" s="1222"/>
      <c r="E322" s="5"/>
      <c r="F322" s="5"/>
      <c r="G322" s="1222"/>
      <c r="H322" s="5"/>
      <c r="I322" s="5"/>
      <c r="J322" s="1222"/>
      <c r="K322" s="5"/>
      <c r="L322" s="5"/>
      <c r="M322" s="5"/>
      <c r="N322" s="5"/>
      <c r="O322" s="5"/>
      <c r="P322" s="5"/>
      <c r="Q322" s="5"/>
      <c r="R322" s="5"/>
      <c r="S322" s="5"/>
      <c r="T322" s="5"/>
      <c r="U322" s="5"/>
      <c r="V322" s="5"/>
      <c r="W322" s="5"/>
      <c r="X322" s="5"/>
      <c r="Y322" s="5"/>
      <c r="Z322" s="5"/>
      <c r="AA322" s="5"/>
      <c r="AB322" s="5"/>
      <c r="AC322" s="5"/>
      <c r="AD322" s="5"/>
      <c r="AE322" s="5"/>
      <c r="AF322" s="5"/>
      <c r="AG322" s="5"/>
    </row>
    <row r="323">
      <c r="A323" s="1222"/>
      <c r="B323" s="5"/>
      <c r="C323" s="5"/>
      <c r="D323" s="1222"/>
      <c r="E323" s="5"/>
      <c r="F323" s="5"/>
      <c r="G323" s="1222"/>
      <c r="H323" s="5"/>
      <c r="I323" s="5"/>
      <c r="J323" s="1222"/>
      <c r="K323" s="5"/>
      <c r="L323" s="5"/>
      <c r="M323" s="5"/>
      <c r="N323" s="5"/>
      <c r="O323" s="5"/>
      <c r="P323" s="5"/>
      <c r="Q323" s="5"/>
      <c r="R323" s="5"/>
      <c r="S323" s="5"/>
      <c r="T323" s="5"/>
      <c r="U323" s="5"/>
      <c r="V323" s="5"/>
      <c r="W323" s="5"/>
      <c r="X323" s="5"/>
      <c r="Y323" s="5"/>
      <c r="Z323" s="5"/>
      <c r="AA323" s="5"/>
      <c r="AB323" s="5"/>
      <c r="AC323" s="5"/>
      <c r="AD323" s="5"/>
      <c r="AE323" s="5"/>
      <c r="AF323" s="5"/>
      <c r="AG323" s="5"/>
    </row>
    <row r="324">
      <c r="A324" s="1222"/>
      <c r="B324" s="5"/>
      <c r="C324" s="5"/>
      <c r="D324" s="1222"/>
      <c r="E324" s="5"/>
      <c r="F324" s="5"/>
      <c r="G324" s="1222"/>
      <c r="H324" s="5"/>
      <c r="I324" s="5"/>
      <c r="J324" s="1222"/>
      <c r="K324" s="5"/>
      <c r="L324" s="5"/>
      <c r="M324" s="5"/>
      <c r="N324" s="5"/>
      <c r="O324" s="5"/>
      <c r="P324" s="5"/>
      <c r="Q324" s="5"/>
      <c r="R324" s="5"/>
      <c r="S324" s="5"/>
      <c r="T324" s="5"/>
      <c r="U324" s="5"/>
      <c r="V324" s="5"/>
      <c r="W324" s="5"/>
      <c r="X324" s="5"/>
      <c r="Y324" s="5"/>
      <c r="Z324" s="5"/>
      <c r="AA324" s="5"/>
      <c r="AB324" s="5"/>
      <c r="AC324" s="5"/>
      <c r="AD324" s="5"/>
      <c r="AE324" s="5"/>
      <c r="AF324" s="5"/>
      <c r="AG324" s="5"/>
    </row>
    <row r="325">
      <c r="A325" s="1222"/>
      <c r="B325" s="5"/>
      <c r="C325" s="5"/>
      <c r="D325" s="1222"/>
      <c r="E325" s="5"/>
      <c r="F325" s="5"/>
      <c r="G325" s="1222"/>
      <c r="H325" s="5"/>
      <c r="I325" s="5"/>
      <c r="J325" s="1222"/>
      <c r="K325" s="5"/>
      <c r="L325" s="5"/>
      <c r="M325" s="5"/>
      <c r="N325" s="5"/>
      <c r="O325" s="5"/>
      <c r="P325" s="5"/>
      <c r="Q325" s="5"/>
      <c r="R325" s="5"/>
      <c r="S325" s="5"/>
      <c r="T325" s="5"/>
      <c r="U325" s="5"/>
      <c r="V325" s="5"/>
      <c r="W325" s="5"/>
      <c r="X325" s="5"/>
      <c r="Y325" s="5"/>
      <c r="Z325" s="5"/>
      <c r="AA325" s="5"/>
      <c r="AB325" s="5"/>
      <c r="AC325" s="5"/>
      <c r="AD325" s="5"/>
      <c r="AE325" s="5"/>
      <c r="AF325" s="5"/>
      <c r="AG325" s="5"/>
    </row>
    <row r="326">
      <c r="A326" s="1222"/>
      <c r="B326" s="5"/>
      <c r="C326" s="5"/>
      <c r="D326" s="1222"/>
      <c r="E326" s="5"/>
      <c r="F326" s="5"/>
      <c r="G326" s="1222"/>
      <c r="H326" s="5"/>
      <c r="I326" s="5"/>
      <c r="J326" s="1222"/>
      <c r="K326" s="5"/>
      <c r="L326" s="5"/>
      <c r="M326" s="5"/>
      <c r="N326" s="5"/>
      <c r="O326" s="5"/>
      <c r="P326" s="5"/>
      <c r="Q326" s="5"/>
      <c r="R326" s="5"/>
      <c r="S326" s="5"/>
      <c r="T326" s="5"/>
      <c r="U326" s="5"/>
      <c r="V326" s="5"/>
      <c r="W326" s="5"/>
      <c r="X326" s="5"/>
      <c r="Y326" s="5"/>
      <c r="Z326" s="5"/>
      <c r="AA326" s="5"/>
      <c r="AB326" s="5"/>
      <c r="AC326" s="5"/>
      <c r="AD326" s="5"/>
      <c r="AE326" s="5"/>
      <c r="AF326" s="5"/>
      <c r="AG326" s="5"/>
    </row>
    <row r="327">
      <c r="A327" s="1222"/>
      <c r="B327" s="5"/>
      <c r="C327" s="5"/>
      <c r="D327" s="1222"/>
      <c r="E327" s="5"/>
      <c r="F327" s="5"/>
      <c r="G327" s="1222"/>
      <c r="H327" s="5"/>
      <c r="I327" s="5"/>
      <c r="J327" s="1222"/>
      <c r="K327" s="5"/>
      <c r="L327" s="5"/>
      <c r="M327" s="5"/>
      <c r="N327" s="5"/>
      <c r="O327" s="5"/>
      <c r="P327" s="5"/>
      <c r="Q327" s="5"/>
      <c r="R327" s="5"/>
      <c r="S327" s="5"/>
      <c r="T327" s="5"/>
      <c r="U327" s="5"/>
      <c r="V327" s="5"/>
      <c r="W327" s="5"/>
      <c r="X327" s="5"/>
      <c r="Y327" s="5"/>
      <c r="Z327" s="5"/>
      <c r="AA327" s="5"/>
      <c r="AB327" s="5"/>
      <c r="AC327" s="5"/>
      <c r="AD327" s="5"/>
      <c r="AE327" s="5"/>
      <c r="AF327" s="5"/>
      <c r="AG327" s="5"/>
    </row>
    <row r="328">
      <c r="A328" s="1222"/>
      <c r="B328" s="5"/>
      <c r="C328" s="5"/>
      <c r="D328" s="1222"/>
      <c r="E328" s="5"/>
      <c r="F328" s="5"/>
      <c r="G328" s="1222"/>
      <c r="H328" s="5"/>
      <c r="I328" s="5"/>
      <c r="J328" s="1222"/>
      <c r="K328" s="5"/>
      <c r="L328" s="5"/>
      <c r="M328" s="5"/>
      <c r="N328" s="5"/>
      <c r="O328" s="5"/>
      <c r="P328" s="5"/>
      <c r="Q328" s="5"/>
      <c r="R328" s="5"/>
      <c r="S328" s="5"/>
      <c r="T328" s="5"/>
      <c r="U328" s="5"/>
      <c r="V328" s="5"/>
      <c r="W328" s="5"/>
      <c r="X328" s="5"/>
      <c r="Y328" s="5"/>
      <c r="Z328" s="5"/>
      <c r="AA328" s="5"/>
      <c r="AB328" s="5"/>
      <c r="AC328" s="5"/>
      <c r="AD328" s="5"/>
      <c r="AE328" s="5"/>
      <c r="AF328" s="5"/>
      <c r="AG328" s="5"/>
    </row>
    <row r="329">
      <c r="A329" s="1222"/>
      <c r="B329" s="5"/>
      <c r="C329" s="5"/>
      <c r="D329" s="1222"/>
      <c r="E329" s="5"/>
      <c r="F329" s="5"/>
      <c r="G329" s="1222"/>
      <c r="H329" s="5"/>
      <c r="I329" s="5"/>
      <c r="J329" s="1222"/>
      <c r="K329" s="5"/>
      <c r="L329" s="5"/>
      <c r="M329" s="5"/>
      <c r="N329" s="5"/>
      <c r="O329" s="5"/>
      <c r="P329" s="5"/>
      <c r="Q329" s="5"/>
      <c r="R329" s="5"/>
      <c r="S329" s="5"/>
      <c r="T329" s="5"/>
      <c r="U329" s="5"/>
      <c r="V329" s="5"/>
      <c r="W329" s="5"/>
      <c r="X329" s="5"/>
      <c r="Y329" s="5"/>
      <c r="Z329" s="5"/>
      <c r="AA329" s="5"/>
      <c r="AB329" s="5"/>
      <c r="AC329" s="5"/>
      <c r="AD329" s="5"/>
      <c r="AE329" s="5"/>
      <c r="AF329" s="5"/>
      <c r="AG329" s="5"/>
    </row>
    <row r="330">
      <c r="A330" s="1222"/>
      <c r="B330" s="5"/>
      <c r="C330" s="5"/>
      <c r="D330" s="1222"/>
      <c r="E330" s="5"/>
      <c r="F330" s="5"/>
      <c r="G330" s="1222"/>
      <c r="H330" s="5"/>
      <c r="I330" s="5"/>
      <c r="J330" s="1222"/>
      <c r="K330" s="5"/>
      <c r="L330" s="5"/>
      <c r="M330" s="5"/>
      <c r="N330" s="5"/>
      <c r="O330" s="5"/>
      <c r="P330" s="5"/>
      <c r="Q330" s="5"/>
      <c r="R330" s="5"/>
      <c r="S330" s="5"/>
      <c r="T330" s="5"/>
      <c r="U330" s="5"/>
      <c r="V330" s="5"/>
      <c r="W330" s="5"/>
      <c r="X330" s="5"/>
      <c r="Y330" s="5"/>
      <c r="Z330" s="5"/>
      <c r="AA330" s="5"/>
      <c r="AB330" s="5"/>
      <c r="AC330" s="5"/>
      <c r="AD330" s="5"/>
      <c r="AE330" s="5"/>
      <c r="AF330" s="5"/>
      <c r="AG330" s="5"/>
    </row>
    <row r="331">
      <c r="A331" s="1222"/>
      <c r="B331" s="5"/>
      <c r="C331" s="5"/>
      <c r="D331" s="1222"/>
      <c r="E331" s="5"/>
      <c r="F331" s="5"/>
      <c r="G331" s="1222"/>
      <c r="H331" s="5"/>
      <c r="I331" s="5"/>
      <c r="J331" s="1222"/>
      <c r="K331" s="5"/>
      <c r="L331" s="5"/>
      <c r="M331" s="5"/>
      <c r="N331" s="5"/>
      <c r="O331" s="5"/>
      <c r="P331" s="5"/>
      <c r="Q331" s="5"/>
      <c r="R331" s="5"/>
      <c r="S331" s="5"/>
      <c r="T331" s="5"/>
      <c r="U331" s="5"/>
      <c r="V331" s="5"/>
      <c r="W331" s="5"/>
      <c r="X331" s="5"/>
      <c r="Y331" s="5"/>
      <c r="Z331" s="5"/>
      <c r="AA331" s="5"/>
      <c r="AB331" s="5"/>
      <c r="AC331" s="5"/>
      <c r="AD331" s="5"/>
      <c r="AE331" s="5"/>
      <c r="AF331" s="5"/>
      <c r="AG331" s="5"/>
    </row>
    <row r="332">
      <c r="A332" s="1222"/>
      <c r="B332" s="5"/>
      <c r="C332" s="5"/>
      <c r="D332" s="1222"/>
      <c r="E332" s="5"/>
      <c r="F332" s="5"/>
      <c r="G332" s="1222"/>
      <c r="H332" s="5"/>
      <c r="I332" s="5"/>
      <c r="J332" s="1222"/>
      <c r="K332" s="5"/>
      <c r="L332" s="5"/>
      <c r="M332" s="5"/>
      <c r="N332" s="5"/>
      <c r="O332" s="5"/>
      <c r="P332" s="5"/>
      <c r="Q332" s="5"/>
      <c r="R332" s="5"/>
      <c r="S332" s="5"/>
      <c r="T332" s="5"/>
      <c r="U332" s="5"/>
      <c r="V332" s="5"/>
      <c r="W332" s="5"/>
      <c r="X332" s="5"/>
      <c r="Y332" s="5"/>
      <c r="Z332" s="5"/>
      <c r="AA332" s="5"/>
      <c r="AB332" s="5"/>
      <c r="AC332" s="5"/>
      <c r="AD332" s="5"/>
      <c r="AE332" s="5"/>
      <c r="AF332" s="5"/>
      <c r="AG332" s="5"/>
    </row>
    <row r="333">
      <c r="A333" s="1222"/>
      <c r="B333" s="5"/>
      <c r="C333" s="5"/>
      <c r="D333" s="1222"/>
      <c r="E333" s="5"/>
      <c r="F333" s="5"/>
      <c r="G333" s="1222"/>
      <c r="H333" s="5"/>
      <c r="I333" s="5"/>
      <c r="J333" s="1222"/>
      <c r="K333" s="5"/>
      <c r="L333" s="5"/>
      <c r="M333" s="5"/>
      <c r="N333" s="5"/>
      <c r="O333" s="5"/>
      <c r="P333" s="5"/>
      <c r="Q333" s="5"/>
      <c r="R333" s="5"/>
      <c r="S333" s="5"/>
      <c r="T333" s="5"/>
      <c r="U333" s="5"/>
      <c r="V333" s="5"/>
      <c r="W333" s="5"/>
      <c r="X333" s="5"/>
      <c r="Y333" s="5"/>
      <c r="Z333" s="5"/>
      <c r="AA333" s="5"/>
      <c r="AB333" s="5"/>
      <c r="AC333" s="5"/>
      <c r="AD333" s="5"/>
      <c r="AE333" s="5"/>
      <c r="AF333" s="5"/>
      <c r="AG333" s="5"/>
    </row>
    <row r="334">
      <c r="A334" s="1222"/>
      <c r="B334" s="5"/>
      <c r="C334" s="5"/>
      <c r="D334" s="1222"/>
      <c r="E334" s="5"/>
      <c r="F334" s="5"/>
      <c r="G334" s="1222"/>
      <c r="H334" s="5"/>
      <c r="I334" s="5"/>
      <c r="J334" s="1222"/>
      <c r="K334" s="5"/>
      <c r="L334" s="5"/>
      <c r="M334" s="5"/>
      <c r="N334" s="5"/>
      <c r="O334" s="5"/>
      <c r="P334" s="5"/>
      <c r="Q334" s="5"/>
      <c r="R334" s="5"/>
      <c r="S334" s="5"/>
      <c r="T334" s="5"/>
      <c r="U334" s="5"/>
      <c r="V334" s="5"/>
      <c r="W334" s="5"/>
      <c r="X334" s="5"/>
      <c r="Y334" s="5"/>
      <c r="Z334" s="5"/>
      <c r="AA334" s="5"/>
      <c r="AB334" s="5"/>
      <c r="AC334" s="5"/>
      <c r="AD334" s="5"/>
      <c r="AE334" s="5"/>
      <c r="AF334" s="5"/>
      <c r="AG334" s="5"/>
    </row>
    <row r="335">
      <c r="A335" s="1222"/>
      <c r="B335" s="5"/>
      <c r="C335" s="5"/>
      <c r="D335" s="1222"/>
      <c r="E335" s="5"/>
      <c r="F335" s="5"/>
      <c r="G335" s="1222"/>
      <c r="H335" s="5"/>
      <c r="I335" s="5"/>
      <c r="J335" s="1222"/>
      <c r="K335" s="5"/>
      <c r="L335" s="5"/>
      <c r="M335" s="5"/>
      <c r="N335" s="5"/>
      <c r="O335" s="5"/>
      <c r="P335" s="5"/>
      <c r="Q335" s="5"/>
      <c r="R335" s="5"/>
      <c r="S335" s="5"/>
      <c r="T335" s="5"/>
      <c r="U335" s="5"/>
      <c r="V335" s="5"/>
      <c r="W335" s="5"/>
      <c r="X335" s="5"/>
      <c r="Y335" s="5"/>
      <c r="Z335" s="5"/>
      <c r="AA335" s="5"/>
      <c r="AB335" s="5"/>
      <c r="AC335" s="5"/>
      <c r="AD335" s="5"/>
      <c r="AE335" s="5"/>
      <c r="AF335" s="5"/>
      <c r="AG335" s="5"/>
    </row>
    <row r="336">
      <c r="A336" s="1222"/>
      <c r="B336" s="5"/>
      <c r="C336" s="5"/>
      <c r="D336" s="1222"/>
      <c r="E336" s="5"/>
      <c r="F336" s="5"/>
      <c r="G336" s="1222"/>
      <c r="H336" s="5"/>
      <c r="I336" s="5"/>
      <c r="J336" s="1222"/>
      <c r="K336" s="5"/>
      <c r="L336" s="5"/>
      <c r="M336" s="5"/>
      <c r="N336" s="5"/>
      <c r="O336" s="5"/>
      <c r="P336" s="5"/>
      <c r="Q336" s="5"/>
      <c r="R336" s="5"/>
      <c r="S336" s="5"/>
      <c r="T336" s="5"/>
      <c r="U336" s="5"/>
      <c r="V336" s="5"/>
      <c r="W336" s="5"/>
      <c r="X336" s="5"/>
      <c r="Y336" s="5"/>
      <c r="Z336" s="5"/>
      <c r="AA336" s="5"/>
      <c r="AB336" s="5"/>
      <c r="AC336" s="5"/>
      <c r="AD336" s="5"/>
      <c r="AE336" s="5"/>
      <c r="AF336" s="5"/>
      <c r="AG336" s="5"/>
    </row>
    <row r="337">
      <c r="A337" s="1222"/>
      <c r="B337" s="5"/>
      <c r="C337" s="5"/>
      <c r="D337" s="1222"/>
      <c r="E337" s="5"/>
      <c r="F337" s="5"/>
      <c r="G337" s="1222"/>
      <c r="H337" s="5"/>
      <c r="I337" s="5"/>
      <c r="J337" s="1222"/>
      <c r="K337" s="5"/>
      <c r="L337" s="5"/>
      <c r="M337" s="5"/>
      <c r="N337" s="5"/>
      <c r="O337" s="5"/>
      <c r="P337" s="5"/>
      <c r="Q337" s="5"/>
      <c r="R337" s="5"/>
      <c r="S337" s="5"/>
      <c r="T337" s="5"/>
      <c r="U337" s="5"/>
      <c r="V337" s="5"/>
      <c r="W337" s="5"/>
      <c r="X337" s="5"/>
      <c r="Y337" s="5"/>
      <c r="Z337" s="5"/>
      <c r="AA337" s="5"/>
      <c r="AB337" s="5"/>
      <c r="AC337" s="5"/>
      <c r="AD337" s="5"/>
      <c r="AE337" s="5"/>
      <c r="AF337" s="5"/>
      <c r="AG337" s="5"/>
    </row>
    <row r="338">
      <c r="A338" s="1222"/>
      <c r="B338" s="5"/>
      <c r="C338" s="5"/>
      <c r="D338" s="1222"/>
      <c r="E338" s="5"/>
      <c r="F338" s="5"/>
      <c r="G338" s="1222"/>
      <c r="H338" s="5"/>
      <c r="I338" s="5"/>
      <c r="J338" s="1222"/>
      <c r="K338" s="5"/>
      <c r="L338" s="5"/>
      <c r="M338" s="5"/>
      <c r="N338" s="5"/>
      <c r="O338" s="5"/>
      <c r="P338" s="5"/>
      <c r="Q338" s="5"/>
      <c r="R338" s="5"/>
      <c r="S338" s="5"/>
      <c r="T338" s="5"/>
      <c r="U338" s="5"/>
      <c r="V338" s="5"/>
      <c r="W338" s="5"/>
      <c r="X338" s="5"/>
      <c r="Y338" s="5"/>
      <c r="Z338" s="5"/>
      <c r="AA338" s="5"/>
      <c r="AB338" s="5"/>
      <c r="AC338" s="5"/>
      <c r="AD338" s="5"/>
      <c r="AE338" s="5"/>
      <c r="AF338" s="5"/>
      <c r="AG338" s="5"/>
    </row>
    <row r="339">
      <c r="A339" s="1222"/>
      <c r="B339" s="5"/>
      <c r="C339" s="5"/>
      <c r="D339" s="1222"/>
      <c r="E339" s="5"/>
      <c r="F339" s="5"/>
      <c r="G339" s="1222"/>
      <c r="H339" s="5"/>
      <c r="I339" s="5"/>
      <c r="J339" s="1222"/>
      <c r="K339" s="5"/>
      <c r="L339" s="5"/>
      <c r="M339" s="5"/>
      <c r="N339" s="5"/>
      <c r="O339" s="5"/>
      <c r="P339" s="5"/>
      <c r="Q339" s="5"/>
      <c r="R339" s="5"/>
      <c r="S339" s="5"/>
      <c r="T339" s="5"/>
      <c r="U339" s="5"/>
      <c r="V339" s="5"/>
      <c r="W339" s="5"/>
      <c r="X339" s="5"/>
      <c r="Y339" s="5"/>
      <c r="Z339" s="5"/>
      <c r="AA339" s="5"/>
      <c r="AB339" s="5"/>
      <c r="AC339" s="5"/>
      <c r="AD339" s="5"/>
      <c r="AE339" s="5"/>
      <c r="AF339" s="5"/>
      <c r="AG339" s="5"/>
    </row>
    <row r="340">
      <c r="A340" s="1222"/>
      <c r="B340" s="5"/>
      <c r="C340" s="5"/>
      <c r="D340" s="1222"/>
      <c r="E340" s="5"/>
      <c r="F340" s="5"/>
      <c r="G340" s="1222"/>
      <c r="H340" s="5"/>
      <c r="I340" s="5"/>
      <c r="J340" s="1222"/>
      <c r="K340" s="5"/>
      <c r="L340" s="5"/>
      <c r="M340" s="5"/>
      <c r="N340" s="5"/>
      <c r="O340" s="5"/>
      <c r="P340" s="5"/>
      <c r="Q340" s="5"/>
      <c r="R340" s="5"/>
      <c r="S340" s="5"/>
      <c r="T340" s="5"/>
      <c r="U340" s="5"/>
      <c r="V340" s="5"/>
      <c r="W340" s="5"/>
      <c r="X340" s="5"/>
      <c r="Y340" s="5"/>
      <c r="Z340" s="5"/>
      <c r="AA340" s="5"/>
      <c r="AB340" s="5"/>
      <c r="AC340" s="5"/>
      <c r="AD340" s="5"/>
      <c r="AE340" s="5"/>
      <c r="AF340" s="5"/>
      <c r="AG340" s="5"/>
    </row>
    <row r="341">
      <c r="A341" s="1222"/>
      <c r="B341" s="5"/>
      <c r="C341" s="5"/>
      <c r="D341" s="1222"/>
      <c r="E341" s="5"/>
      <c r="F341" s="5"/>
      <c r="G341" s="1222"/>
      <c r="H341" s="5"/>
      <c r="I341" s="5"/>
      <c r="J341" s="1222"/>
      <c r="K341" s="5"/>
      <c r="L341" s="5"/>
      <c r="M341" s="5"/>
      <c r="N341" s="5"/>
      <c r="O341" s="5"/>
      <c r="P341" s="5"/>
      <c r="Q341" s="5"/>
      <c r="R341" s="5"/>
      <c r="S341" s="5"/>
      <c r="T341" s="5"/>
      <c r="U341" s="5"/>
      <c r="V341" s="5"/>
      <c r="W341" s="5"/>
      <c r="X341" s="5"/>
      <c r="Y341" s="5"/>
      <c r="Z341" s="5"/>
      <c r="AA341" s="5"/>
      <c r="AB341" s="5"/>
      <c r="AC341" s="5"/>
      <c r="AD341" s="5"/>
      <c r="AE341" s="5"/>
      <c r="AF341" s="5"/>
      <c r="AG341" s="5"/>
    </row>
    <row r="342">
      <c r="A342" s="1222"/>
      <c r="B342" s="5"/>
      <c r="C342" s="5"/>
      <c r="D342" s="1222"/>
      <c r="E342" s="5"/>
      <c r="F342" s="5"/>
      <c r="G342" s="1222"/>
      <c r="H342" s="5"/>
      <c r="I342" s="5"/>
      <c r="J342" s="1222"/>
      <c r="K342" s="5"/>
      <c r="L342" s="5"/>
      <c r="M342" s="5"/>
      <c r="N342" s="5"/>
      <c r="O342" s="5"/>
      <c r="P342" s="5"/>
      <c r="Q342" s="5"/>
      <c r="R342" s="5"/>
      <c r="S342" s="5"/>
      <c r="T342" s="5"/>
      <c r="U342" s="5"/>
      <c r="V342" s="5"/>
      <c r="W342" s="5"/>
      <c r="X342" s="5"/>
      <c r="Y342" s="5"/>
      <c r="Z342" s="5"/>
      <c r="AA342" s="5"/>
      <c r="AB342" s="5"/>
      <c r="AC342" s="5"/>
      <c r="AD342" s="5"/>
      <c r="AE342" s="5"/>
      <c r="AF342" s="5"/>
      <c r="AG342" s="5"/>
    </row>
    <row r="343">
      <c r="A343" s="1222"/>
      <c r="B343" s="5"/>
      <c r="C343" s="5"/>
      <c r="D343" s="1222"/>
      <c r="E343" s="5"/>
      <c r="F343" s="5"/>
      <c r="G343" s="1222"/>
      <c r="H343" s="5"/>
      <c r="I343" s="5"/>
      <c r="J343" s="1222"/>
      <c r="K343" s="5"/>
      <c r="L343" s="5"/>
      <c r="M343" s="5"/>
      <c r="N343" s="5"/>
      <c r="O343" s="5"/>
      <c r="P343" s="5"/>
      <c r="Q343" s="5"/>
      <c r="R343" s="5"/>
      <c r="S343" s="5"/>
      <c r="T343" s="5"/>
      <c r="U343" s="5"/>
      <c r="V343" s="5"/>
      <c r="W343" s="5"/>
      <c r="X343" s="5"/>
      <c r="Y343" s="5"/>
      <c r="Z343" s="5"/>
      <c r="AA343" s="5"/>
      <c r="AB343" s="5"/>
      <c r="AC343" s="5"/>
      <c r="AD343" s="5"/>
      <c r="AE343" s="5"/>
      <c r="AF343" s="5"/>
      <c r="AG343" s="5"/>
    </row>
    <row r="344">
      <c r="A344" s="1222"/>
      <c r="B344" s="5"/>
      <c r="C344" s="5"/>
      <c r="D344" s="1222"/>
      <c r="E344" s="5"/>
      <c r="F344" s="5"/>
      <c r="G344" s="1222"/>
      <c r="H344" s="5"/>
      <c r="I344" s="5"/>
      <c r="J344" s="1222"/>
      <c r="K344" s="5"/>
      <c r="L344" s="5"/>
      <c r="M344" s="5"/>
      <c r="N344" s="5"/>
      <c r="O344" s="5"/>
      <c r="P344" s="5"/>
      <c r="Q344" s="5"/>
      <c r="R344" s="5"/>
      <c r="S344" s="5"/>
      <c r="T344" s="5"/>
      <c r="U344" s="5"/>
      <c r="V344" s="5"/>
      <c r="W344" s="5"/>
      <c r="X344" s="5"/>
      <c r="Y344" s="5"/>
      <c r="Z344" s="5"/>
      <c r="AA344" s="5"/>
      <c r="AB344" s="5"/>
      <c r="AC344" s="5"/>
      <c r="AD344" s="5"/>
      <c r="AE344" s="5"/>
      <c r="AF344" s="5"/>
      <c r="AG344" s="5"/>
    </row>
    <row r="345">
      <c r="A345" s="1222"/>
      <c r="B345" s="5"/>
      <c r="C345" s="5"/>
      <c r="D345" s="1222"/>
      <c r="E345" s="5"/>
      <c r="F345" s="5"/>
      <c r="G345" s="1222"/>
      <c r="H345" s="5"/>
      <c r="I345" s="5"/>
      <c r="J345" s="1222"/>
      <c r="K345" s="5"/>
      <c r="L345" s="5"/>
      <c r="M345" s="5"/>
      <c r="N345" s="5"/>
      <c r="O345" s="5"/>
      <c r="P345" s="5"/>
      <c r="Q345" s="5"/>
      <c r="R345" s="5"/>
      <c r="S345" s="5"/>
      <c r="T345" s="5"/>
      <c r="U345" s="5"/>
      <c r="V345" s="5"/>
      <c r="W345" s="5"/>
      <c r="X345" s="5"/>
      <c r="Y345" s="5"/>
      <c r="Z345" s="5"/>
      <c r="AA345" s="5"/>
      <c r="AB345" s="5"/>
      <c r="AC345" s="5"/>
      <c r="AD345" s="5"/>
      <c r="AE345" s="5"/>
      <c r="AF345" s="5"/>
      <c r="AG345" s="5"/>
    </row>
    <row r="346">
      <c r="A346" s="1222"/>
      <c r="B346" s="5"/>
      <c r="C346" s="5"/>
      <c r="D346" s="1222"/>
      <c r="E346" s="5"/>
      <c r="F346" s="5"/>
      <c r="G346" s="1222"/>
      <c r="H346" s="5"/>
      <c r="I346" s="5"/>
      <c r="J346" s="1222"/>
      <c r="K346" s="5"/>
      <c r="L346" s="5"/>
      <c r="M346" s="5"/>
      <c r="N346" s="5"/>
      <c r="O346" s="5"/>
      <c r="P346" s="5"/>
      <c r="Q346" s="5"/>
      <c r="R346" s="5"/>
      <c r="S346" s="5"/>
      <c r="T346" s="5"/>
      <c r="U346" s="5"/>
      <c r="V346" s="5"/>
      <c r="W346" s="5"/>
      <c r="X346" s="5"/>
      <c r="Y346" s="5"/>
      <c r="Z346" s="5"/>
      <c r="AA346" s="5"/>
      <c r="AB346" s="5"/>
      <c r="AC346" s="5"/>
      <c r="AD346" s="5"/>
      <c r="AE346" s="5"/>
      <c r="AF346" s="5"/>
      <c r="AG346" s="5"/>
    </row>
    <row r="347">
      <c r="A347" s="1222"/>
      <c r="B347" s="5"/>
      <c r="C347" s="5"/>
      <c r="D347" s="1222"/>
      <c r="E347" s="5"/>
      <c r="F347" s="5"/>
      <c r="G347" s="1222"/>
      <c r="H347" s="5"/>
      <c r="I347" s="5"/>
      <c r="J347" s="1222"/>
      <c r="K347" s="5"/>
      <c r="L347" s="5"/>
      <c r="M347" s="5"/>
      <c r="N347" s="5"/>
      <c r="O347" s="5"/>
      <c r="P347" s="5"/>
      <c r="Q347" s="5"/>
      <c r="R347" s="5"/>
      <c r="S347" s="5"/>
      <c r="T347" s="5"/>
      <c r="U347" s="5"/>
      <c r="V347" s="5"/>
      <c r="W347" s="5"/>
      <c r="X347" s="5"/>
      <c r="Y347" s="5"/>
      <c r="Z347" s="5"/>
      <c r="AA347" s="5"/>
      <c r="AB347" s="5"/>
      <c r="AC347" s="5"/>
      <c r="AD347" s="5"/>
      <c r="AE347" s="5"/>
      <c r="AF347" s="5"/>
      <c r="AG347" s="5"/>
    </row>
    <row r="348">
      <c r="A348" s="1222"/>
      <c r="B348" s="5"/>
      <c r="C348" s="5"/>
      <c r="D348" s="1222"/>
      <c r="E348" s="5"/>
      <c r="F348" s="5"/>
      <c r="G348" s="1222"/>
      <c r="H348" s="5"/>
      <c r="I348" s="5"/>
      <c r="J348" s="1222"/>
      <c r="K348" s="5"/>
      <c r="L348" s="5"/>
      <c r="M348" s="5"/>
      <c r="N348" s="5"/>
      <c r="O348" s="5"/>
      <c r="P348" s="5"/>
      <c r="Q348" s="5"/>
      <c r="R348" s="5"/>
      <c r="S348" s="5"/>
      <c r="T348" s="5"/>
      <c r="U348" s="5"/>
      <c r="V348" s="5"/>
      <c r="W348" s="5"/>
      <c r="X348" s="5"/>
      <c r="Y348" s="5"/>
      <c r="Z348" s="5"/>
      <c r="AA348" s="5"/>
      <c r="AB348" s="5"/>
      <c r="AC348" s="5"/>
      <c r="AD348" s="5"/>
      <c r="AE348" s="5"/>
      <c r="AF348" s="5"/>
      <c r="AG348" s="5"/>
    </row>
    <row r="349">
      <c r="A349" s="1222"/>
      <c r="B349" s="5"/>
      <c r="C349" s="5"/>
      <c r="D349" s="1222"/>
      <c r="E349" s="5"/>
      <c r="F349" s="5"/>
      <c r="G349" s="1222"/>
      <c r="H349" s="5"/>
      <c r="I349" s="5"/>
      <c r="J349" s="1222"/>
      <c r="K349" s="5"/>
      <c r="L349" s="5"/>
      <c r="M349" s="5"/>
      <c r="N349" s="5"/>
      <c r="O349" s="5"/>
      <c r="P349" s="5"/>
      <c r="Q349" s="5"/>
      <c r="R349" s="5"/>
      <c r="S349" s="5"/>
      <c r="T349" s="5"/>
      <c r="U349" s="5"/>
      <c r="V349" s="5"/>
      <c r="W349" s="5"/>
      <c r="X349" s="5"/>
      <c r="Y349" s="5"/>
      <c r="Z349" s="5"/>
      <c r="AA349" s="5"/>
      <c r="AB349" s="5"/>
      <c r="AC349" s="5"/>
      <c r="AD349" s="5"/>
      <c r="AE349" s="5"/>
      <c r="AF349" s="5"/>
      <c r="AG349" s="5"/>
    </row>
    <row r="350">
      <c r="A350" s="1222"/>
      <c r="B350" s="5"/>
      <c r="C350" s="5"/>
      <c r="D350" s="1222"/>
      <c r="E350" s="5"/>
      <c r="F350" s="5"/>
      <c r="G350" s="1222"/>
      <c r="H350" s="5"/>
      <c r="I350" s="5"/>
      <c r="J350" s="1222"/>
      <c r="K350" s="5"/>
      <c r="L350" s="5"/>
      <c r="M350" s="5"/>
      <c r="N350" s="5"/>
      <c r="O350" s="5"/>
      <c r="P350" s="5"/>
      <c r="Q350" s="5"/>
      <c r="R350" s="5"/>
      <c r="S350" s="5"/>
      <c r="T350" s="5"/>
      <c r="U350" s="5"/>
      <c r="V350" s="5"/>
      <c r="W350" s="5"/>
      <c r="X350" s="5"/>
      <c r="Y350" s="5"/>
      <c r="Z350" s="5"/>
      <c r="AA350" s="5"/>
      <c r="AB350" s="5"/>
      <c r="AC350" s="5"/>
      <c r="AD350" s="5"/>
      <c r="AE350" s="5"/>
      <c r="AF350" s="5"/>
      <c r="AG350" s="5"/>
    </row>
    <row r="351">
      <c r="A351" s="1222"/>
      <c r="B351" s="5"/>
      <c r="C351" s="5"/>
      <c r="D351" s="1222"/>
      <c r="E351" s="5"/>
      <c r="F351" s="5"/>
      <c r="G351" s="1222"/>
      <c r="H351" s="5"/>
      <c r="I351" s="5"/>
      <c r="J351" s="1222"/>
      <c r="K351" s="5"/>
      <c r="L351" s="5"/>
      <c r="M351" s="5"/>
      <c r="N351" s="5"/>
      <c r="O351" s="5"/>
      <c r="P351" s="5"/>
      <c r="Q351" s="5"/>
      <c r="R351" s="5"/>
      <c r="S351" s="5"/>
      <c r="T351" s="5"/>
      <c r="U351" s="5"/>
      <c r="V351" s="5"/>
      <c r="W351" s="5"/>
      <c r="X351" s="5"/>
      <c r="Y351" s="5"/>
      <c r="Z351" s="5"/>
      <c r="AA351" s="5"/>
      <c r="AB351" s="5"/>
      <c r="AC351" s="5"/>
      <c r="AD351" s="5"/>
      <c r="AE351" s="5"/>
      <c r="AF351" s="5"/>
      <c r="AG351" s="5"/>
    </row>
    <row r="352">
      <c r="A352" s="1222"/>
      <c r="B352" s="5"/>
      <c r="C352" s="5"/>
      <c r="D352" s="1222"/>
      <c r="E352" s="5"/>
      <c r="F352" s="5"/>
      <c r="G352" s="1222"/>
      <c r="H352" s="5"/>
      <c r="I352" s="5"/>
      <c r="J352" s="1222"/>
      <c r="K352" s="5"/>
      <c r="L352" s="5"/>
      <c r="M352" s="5"/>
      <c r="N352" s="5"/>
      <c r="O352" s="5"/>
      <c r="P352" s="5"/>
      <c r="Q352" s="5"/>
      <c r="R352" s="5"/>
      <c r="S352" s="5"/>
      <c r="T352" s="5"/>
      <c r="U352" s="5"/>
      <c r="V352" s="5"/>
      <c r="W352" s="5"/>
      <c r="X352" s="5"/>
      <c r="Y352" s="5"/>
      <c r="Z352" s="5"/>
      <c r="AA352" s="5"/>
      <c r="AB352" s="5"/>
      <c r="AC352" s="5"/>
      <c r="AD352" s="5"/>
      <c r="AE352" s="5"/>
      <c r="AF352" s="5"/>
      <c r="AG352" s="5"/>
    </row>
    <row r="353">
      <c r="A353" s="1222"/>
      <c r="B353" s="5"/>
      <c r="C353" s="5"/>
      <c r="D353" s="1222"/>
      <c r="E353" s="5"/>
      <c r="F353" s="5"/>
      <c r="G353" s="1222"/>
      <c r="H353" s="5"/>
      <c r="I353" s="5"/>
      <c r="J353" s="1222"/>
      <c r="K353" s="5"/>
      <c r="L353" s="5"/>
      <c r="M353" s="5"/>
      <c r="N353" s="5"/>
      <c r="O353" s="5"/>
      <c r="P353" s="5"/>
      <c r="Q353" s="5"/>
      <c r="R353" s="5"/>
      <c r="S353" s="5"/>
      <c r="T353" s="5"/>
      <c r="U353" s="5"/>
      <c r="V353" s="5"/>
      <c r="W353" s="5"/>
      <c r="X353" s="5"/>
      <c r="Y353" s="5"/>
      <c r="Z353" s="5"/>
      <c r="AA353" s="5"/>
      <c r="AB353" s="5"/>
      <c r="AC353" s="5"/>
      <c r="AD353" s="5"/>
      <c r="AE353" s="5"/>
      <c r="AF353" s="5"/>
      <c r="AG353" s="5"/>
    </row>
    <row r="354">
      <c r="A354" s="1222"/>
      <c r="B354" s="5"/>
      <c r="C354" s="5"/>
      <c r="D354" s="1222"/>
      <c r="E354" s="5"/>
      <c r="F354" s="5"/>
      <c r="G354" s="1222"/>
      <c r="H354" s="5"/>
      <c r="I354" s="5"/>
      <c r="J354" s="1222"/>
      <c r="K354" s="5"/>
      <c r="L354" s="5"/>
      <c r="M354" s="5"/>
      <c r="N354" s="5"/>
      <c r="O354" s="5"/>
      <c r="P354" s="5"/>
      <c r="Q354" s="5"/>
      <c r="R354" s="5"/>
      <c r="S354" s="5"/>
      <c r="T354" s="5"/>
      <c r="U354" s="5"/>
      <c r="V354" s="5"/>
      <c r="W354" s="5"/>
      <c r="X354" s="5"/>
      <c r="Y354" s="5"/>
      <c r="Z354" s="5"/>
      <c r="AA354" s="5"/>
      <c r="AB354" s="5"/>
      <c r="AC354" s="5"/>
      <c r="AD354" s="5"/>
      <c r="AE354" s="5"/>
      <c r="AF354" s="5"/>
      <c r="AG354" s="5"/>
    </row>
    <row r="355">
      <c r="A355" s="1222"/>
      <c r="B355" s="5"/>
      <c r="C355" s="5"/>
      <c r="D355" s="1222"/>
      <c r="E355" s="5"/>
      <c r="F355" s="5"/>
      <c r="G355" s="1222"/>
      <c r="H355" s="5"/>
      <c r="I355" s="5"/>
      <c r="J355" s="1222"/>
      <c r="K355" s="5"/>
      <c r="L355" s="5"/>
      <c r="M355" s="5"/>
      <c r="N355" s="5"/>
      <c r="O355" s="5"/>
      <c r="P355" s="5"/>
      <c r="Q355" s="5"/>
      <c r="R355" s="5"/>
      <c r="S355" s="5"/>
      <c r="T355" s="5"/>
      <c r="U355" s="5"/>
      <c r="V355" s="5"/>
      <c r="W355" s="5"/>
      <c r="X355" s="5"/>
      <c r="Y355" s="5"/>
      <c r="Z355" s="5"/>
      <c r="AA355" s="5"/>
      <c r="AB355" s="5"/>
      <c r="AC355" s="5"/>
      <c r="AD355" s="5"/>
      <c r="AE355" s="5"/>
      <c r="AF355" s="5"/>
      <c r="AG355" s="5"/>
    </row>
    <row r="356">
      <c r="A356" s="1222"/>
      <c r="B356" s="5"/>
      <c r="C356" s="5"/>
      <c r="D356" s="1222"/>
      <c r="E356" s="5"/>
      <c r="F356" s="5"/>
      <c r="G356" s="1222"/>
      <c r="H356" s="5"/>
      <c r="I356" s="5"/>
      <c r="J356" s="1222"/>
      <c r="K356" s="5"/>
      <c r="L356" s="5"/>
      <c r="M356" s="5"/>
      <c r="N356" s="5"/>
      <c r="O356" s="5"/>
      <c r="P356" s="5"/>
      <c r="Q356" s="5"/>
      <c r="R356" s="5"/>
      <c r="S356" s="5"/>
      <c r="T356" s="5"/>
      <c r="U356" s="5"/>
      <c r="V356" s="5"/>
      <c r="W356" s="5"/>
      <c r="X356" s="5"/>
      <c r="Y356" s="5"/>
      <c r="Z356" s="5"/>
      <c r="AA356" s="5"/>
      <c r="AB356" s="5"/>
      <c r="AC356" s="5"/>
      <c r="AD356" s="5"/>
      <c r="AE356" s="5"/>
      <c r="AF356" s="5"/>
      <c r="AG356" s="5"/>
    </row>
    <row r="357">
      <c r="A357" s="1222"/>
      <c r="B357" s="5"/>
      <c r="C357" s="5"/>
      <c r="D357" s="1222"/>
      <c r="E357" s="5"/>
      <c r="F357" s="5"/>
      <c r="G357" s="1222"/>
      <c r="H357" s="5"/>
      <c r="I357" s="5"/>
      <c r="J357" s="1222"/>
      <c r="K357" s="5"/>
      <c r="L357" s="5"/>
      <c r="M357" s="5"/>
      <c r="N357" s="5"/>
      <c r="O357" s="5"/>
      <c r="P357" s="5"/>
      <c r="Q357" s="5"/>
      <c r="R357" s="5"/>
      <c r="S357" s="5"/>
      <c r="T357" s="5"/>
      <c r="U357" s="5"/>
      <c r="V357" s="5"/>
      <c r="W357" s="5"/>
      <c r="X357" s="5"/>
      <c r="Y357" s="5"/>
      <c r="Z357" s="5"/>
      <c r="AA357" s="5"/>
      <c r="AB357" s="5"/>
      <c r="AC357" s="5"/>
      <c r="AD357" s="5"/>
      <c r="AE357" s="5"/>
      <c r="AF357" s="5"/>
      <c r="AG357" s="5"/>
    </row>
    <row r="358">
      <c r="A358" s="1222"/>
      <c r="B358" s="5"/>
      <c r="C358" s="5"/>
      <c r="D358" s="1222"/>
      <c r="E358" s="5"/>
      <c r="F358" s="5"/>
      <c r="G358" s="1222"/>
      <c r="H358" s="5"/>
      <c r="I358" s="5"/>
      <c r="J358" s="1222"/>
      <c r="K358" s="5"/>
      <c r="L358" s="5"/>
      <c r="M358" s="5"/>
      <c r="N358" s="5"/>
      <c r="O358" s="5"/>
      <c r="P358" s="5"/>
      <c r="Q358" s="5"/>
      <c r="R358" s="5"/>
      <c r="S358" s="5"/>
      <c r="T358" s="5"/>
      <c r="U358" s="5"/>
      <c r="V358" s="5"/>
      <c r="W358" s="5"/>
      <c r="X358" s="5"/>
      <c r="Y358" s="5"/>
      <c r="Z358" s="5"/>
      <c r="AA358" s="5"/>
      <c r="AB358" s="5"/>
      <c r="AC358" s="5"/>
      <c r="AD358" s="5"/>
      <c r="AE358" s="5"/>
      <c r="AF358" s="5"/>
      <c r="AG358" s="5"/>
    </row>
    <row r="359">
      <c r="A359" s="1222"/>
      <c r="B359" s="5"/>
      <c r="C359" s="5"/>
      <c r="D359" s="1222"/>
      <c r="E359" s="5"/>
      <c r="F359" s="5"/>
      <c r="G359" s="1222"/>
      <c r="H359" s="5"/>
      <c r="I359" s="5"/>
      <c r="J359" s="1222"/>
      <c r="K359" s="5"/>
      <c r="L359" s="5"/>
      <c r="M359" s="5"/>
      <c r="N359" s="5"/>
      <c r="O359" s="5"/>
      <c r="P359" s="5"/>
      <c r="Q359" s="5"/>
      <c r="R359" s="5"/>
      <c r="S359" s="5"/>
      <c r="T359" s="5"/>
      <c r="U359" s="5"/>
      <c r="V359" s="5"/>
      <c r="W359" s="5"/>
      <c r="X359" s="5"/>
      <c r="Y359" s="5"/>
      <c r="Z359" s="5"/>
      <c r="AA359" s="5"/>
      <c r="AB359" s="5"/>
      <c r="AC359" s="5"/>
      <c r="AD359" s="5"/>
      <c r="AE359" s="5"/>
      <c r="AF359" s="5"/>
      <c r="AG359" s="5"/>
    </row>
    <row r="360">
      <c r="A360" s="1222"/>
      <c r="B360" s="5"/>
      <c r="C360" s="5"/>
      <c r="D360" s="1222"/>
      <c r="E360" s="5"/>
      <c r="F360" s="5"/>
      <c r="G360" s="1222"/>
      <c r="H360" s="5"/>
      <c r="I360" s="5"/>
      <c r="J360" s="1222"/>
      <c r="K360" s="5"/>
      <c r="L360" s="5"/>
      <c r="M360" s="5"/>
      <c r="N360" s="5"/>
      <c r="O360" s="5"/>
      <c r="P360" s="5"/>
      <c r="Q360" s="5"/>
      <c r="R360" s="5"/>
      <c r="S360" s="5"/>
      <c r="T360" s="5"/>
      <c r="U360" s="5"/>
      <c r="V360" s="5"/>
      <c r="W360" s="5"/>
      <c r="X360" s="5"/>
      <c r="Y360" s="5"/>
      <c r="Z360" s="5"/>
      <c r="AA360" s="5"/>
      <c r="AB360" s="5"/>
      <c r="AC360" s="5"/>
      <c r="AD360" s="5"/>
      <c r="AE360" s="5"/>
      <c r="AF360" s="5"/>
      <c r="AG360" s="5"/>
    </row>
    <row r="361">
      <c r="A361" s="1222"/>
      <c r="B361" s="5"/>
      <c r="C361" s="5"/>
      <c r="D361" s="1222"/>
      <c r="E361" s="5"/>
      <c r="F361" s="5"/>
      <c r="G361" s="1222"/>
      <c r="H361" s="5"/>
      <c r="I361" s="5"/>
      <c r="J361" s="1222"/>
      <c r="K361" s="5"/>
      <c r="L361" s="5"/>
      <c r="M361" s="5"/>
      <c r="N361" s="5"/>
      <c r="O361" s="5"/>
      <c r="P361" s="5"/>
      <c r="Q361" s="5"/>
      <c r="R361" s="5"/>
      <c r="S361" s="5"/>
      <c r="T361" s="5"/>
      <c r="U361" s="5"/>
      <c r="V361" s="5"/>
      <c r="W361" s="5"/>
      <c r="X361" s="5"/>
      <c r="Y361" s="5"/>
      <c r="Z361" s="5"/>
      <c r="AA361" s="5"/>
      <c r="AB361" s="5"/>
      <c r="AC361" s="5"/>
      <c r="AD361" s="5"/>
      <c r="AE361" s="5"/>
      <c r="AF361" s="5"/>
      <c r="AG361" s="5"/>
    </row>
    <row r="362">
      <c r="A362" s="1222"/>
      <c r="B362" s="5"/>
      <c r="C362" s="5"/>
      <c r="D362" s="1222"/>
      <c r="E362" s="5"/>
      <c r="F362" s="5"/>
      <c r="G362" s="1222"/>
      <c r="H362" s="5"/>
      <c r="I362" s="5"/>
      <c r="J362" s="1222"/>
      <c r="K362" s="5"/>
      <c r="L362" s="5"/>
      <c r="M362" s="5"/>
      <c r="N362" s="5"/>
      <c r="O362" s="5"/>
      <c r="P362" s="5"/>
      <c r="Q362" s="5"/>
      <c r="R362" s="5"/>
      <c r="S362" s="5"/>
      <c r="T362" s="5"/>
      <c r="U362" s="5"/>
      <c r="V362" s="5"/>
      <c r="W362" s="5"/>
      <c r="X362" s="5"/>
      <c r="Y362" s="5"/>
      <c r="Z362" s="5"/>
      <c r="AA362" s="5"/>
      <c r="AB362" s="5"/>
      <c r="AC362" s="5"/>
      <c r="AD362" s="5"/>
      <c r="AE362" s="5"/>
      <c r="AF362" s="5"/>
      <c r="AG362" s="5"/>
    </row>
    <row r="363">
      <c r="A363" s="1222"/>
      <c r="B363" s="5"/>
      <c r="C363" s="5"/>
      <c r="D363" s="1222"/>
      <c r="E363" s="5"/>
      <c r="F363" s="5"/>
      <c r="G363" s="1222"/>
      <c r="H363" s="5"/>
      <c r="I363" s="5"/>
      <c r="J363" s="1222"/>
      <c r="K363" s="5"/>
      <c r="L363" s="5"/>
      <c r="M363" s="5"/>
      <c r="N363" s="5"/>
      <c r="O363" s="5"/>
      <c r="P363" s="5"/>
      <c r="Q363" s="5"/>
      <c r="R363" s="5"/>
      <c r="S363" s="5"/>
      <c r="T363" s="5"/>
      <c r="U363" s="5"/>
      <c r="V363" s="5"/>
      <c r="W363" s="5"/>
      <c r="X363" s="5"/>
      <c r="Y363" s="5"/>
      <c r="Z363" s="5"/>
      <c r="AA363" s="5"/>
      <c r="AB363" s="5"/>
      <c r="AC363" s="5"/>
      <c r="AD363" s="5"/>
      <c r="AE363" s="5"/>
      <c r="AF363" s="5"/>
      <c r="AG363" s="5"/>
    </row>
    <row r="364">
      <c r="A364" s="1222"/>
      <c r="B364" s="5"/>
      <c r="C364" s="5"/>
      <c r="D364" s="1222"/>
      <c r="E364" s="5"/>
      <c r="F364" s="5"/>
      <c r="G364" s="1222"/>
      <c r="H364" s="5"/>
      <c r="I364" s="5"/>
      <c r="J364" s="1222"/>
      <c r="K364" s="5"/>
      <c r="L364" s="5"/>
      <c r="M364" s="5"/>
      <c r="N364" s="5"/>
      <c r="O364" s="5"/>
      <c r="P364" s="5"/>
      <c r="Q364" s="5"/>
      <c r="R364" s="5"/>
      <c r="S364" s="5"/>
      <c r="T364" s="5"/>
      <c r="U364" s="5"/>
      <c r="V364" s="5"/>
      <c r="W364" s="5"/>
      <c r="X364" s="5"/>
      <c r="Y364" s="5"/>
      <c r="Z364" s="5"/>
      <c r="AA364" s="5"/>
      <c r="AB364" s="5"/>
      <c r="AC364" s="5"/>
      <c r="AD364" s="5"/>
      <c r="AE364" s="5"/>
      <c r="AF364" s="5"/>
      <c r="AG364" s="5"/>
    </row>
    <row r="365">
      <c r="A365" s="1222"/>
      <c r="B365" s="5"/>
      <c r="C365" s="5"/>
      <c r="D365" s="1222"/>
      <c r="E365" s="5"/>
      <c r="F365" s="5"/>
      <c r="G365" s="1222"/>
      <c r="H365" s="5"/>
      <c r="I365" s="5"/>
      <c r="J365" s="1222"/>
      <c r="K365" s="5"/>
      <c r="L365" s="5"/>
      <c r="M365" s="5"/>
      <c r="N365" s="5"/>
      <c r="O365" s="5"/>
      <c r="P365" s="5"/>
      <c r="Q365" s="5"/>
      <c r="R365" s="5"/>
      <c r="S365" s="5"/>
      <c r="T365" s="5"/>
      <c r="U365" s="5"/>
      <c r="V365" s="5"/>
      <c r="W365" s="5"/>
      <c r="X365" s="5"/>
      <c r="Y365" s="5"/>
      <c r="Z365" s="5"/>
      <c r="AA365" s="5"/>
      <c r="AB365" s="5"/>
      <c r="AC365" s="5"/>
      <c r="AD365" s="5"/>
      <c r="AE365" s="5"/>
      <c r="AF365" s="5"/>
      <c r="AG365" s="5"/>
    </row>
    <row r="366">
      <c r="A366" s="1222"/>
      <c r="B366" s="5"/>
      <c r="C366" s="5"/>
      <c r="D366" s="1222"/>
      <c r="E366" s="5"/>
      <c r="F366" s="5"/>
      <c r="G366" s="1222"/>
      <c r="H366" s="5"/>
      <c r="I366" s="5"/>
      <c r="J366" s="1222"/>
      <c r="K366" s="5"/>
      <c r="L366" s="5"/>
      <c r="M366" s="5"/>
      <c r="N366" s="5"/>
      <c r="O366" s="5"/>
      <c r="P366" s="5"/>
      <c r="Q366" s="5"/>
      <c r="R366" s="5"/>
      <c r="S366" s="5"/>
      <c r="T366" s="5"/>
      <c r="U366" s="5"/>
      <c r="V366" s="5"/>
      <c r="W366" s="5"/>
      <c r="X366" s="5"/>
      <c r="Y366" s="5"/>
      <c r="Z366" s="5"/>
      <c r="AA366" s="5"/>
      <c r="AB366" s="5"/>
      <c r="AC366" s="5"/>
      <c r="AD366" s="5"/>
      <c r="AE366" s="5"/>
      <c r="AF366" s="5"/>
      <c r="AG366" s="5"/>
    </row>
    <row r="367">
      <c r="A367" s="1222"/>
      <c r="B367" s="5"/>
      <c r="C367" s="5"/>
      <c r="D367" s="1222"/>
      <c r="E367" s="5"/>
      <c r="F367" s="5"/>
      <c r="G367" s="1222"/>
      <c r="H367" s="5"/>
      <c r="I367" s="5"/>
      <c r="J367" s="1222"/>
      <c r="K367" s="5"/>
      <c r="L367" s="5"/>
      <c r="M367" s="5"/>
      <c r="N367" s="5"/>
      <c r="O367" s="5"/>
      <c r="P367" s="5"/>
      <c r="Q367" s="5"/>
      <c r="R367" s="5"/>
      <c r="S367" s="5"/>
      <c r="T367" s="5"/>
      <c r="U367" s="5"/>
      <c r="V367" s="5"/>
      <c r="W367" s="5"/>
      <c r="X367" s="5"/>
      <c r="Y367" s="5"/>
      <c r="Z367" s="5"/>
      <c r="AA367" s="5"/>
      <c r="AB367" s="5"/>
      <c r="AC367" s="5"/>
      <c r="AD367" s="5"/>
      <c r="AE367" s="5"/>
      <c r="AF367" s="5"/>
      <c r="AG367" s="5"/>
    </row>
    <row r="368">
      <c r="A368" s="1222"/>
      <c r="B368" s="5"/>
      <c r="C368" s="5"/>
      <c r="D368" s="1222"/>
      <c r="E368" s="5"/>
      <c r="F368" s="5"/>
      <c r="G368" s="1222"/>
      <c r="H368" s="5"/>
      <c r="I368" s="5"/>
      <c r="J368" s="1222"/>
      <c r="K368" s="5"/>
      <c r="L368" s="5"/>
      <c r="M368" s="5"/>
      <c r="N368" s="5"/>
      <c r="O368" s="5"/>
      <c r="P368" s="5"/>
      <c r="Q368" s="5"/>
      <c r="R368" s="5"/>
      <c r="S368" s="5"/>
      <c r="T368" s="5"/>
      <c r="U368" s="5"/>
      <c r="V368" s="5"/>
      <c r="W368" s="5"/>
      <c r="X368" s="5"/>
      <c r="Y368" s="5"/>
      <c r="Z368" s="5"/>
      <c r="AA368" s="5"/>
      <c r="AB368" s="5"/>
      <c r="AC368" s="5"/>
      <c r="AD368" s="5"/>
      <c r="AE368" s="5"/>
      <c r="AF368" s="5"/>
      <c r="AG368" s="5"/>
    </row>
    <row r="369">
      <c r="A369" s="1222"/>
      <c r="B369" s="5"/>
      <c r="C369" s="5"/>
      <c r="D369" s="1222"/>
      <c r="E369" s="5"/>
      <c r="F369" s="5"/>
      <c r="G369" s="1222"/>
      <c r="H369" s="5"/>
      <c r="I369" s="5"/>
      <c r="J369" s="1222"/>
      <c r="K369" s="5"/>
      <c r="L369" s="5"/>
      <c r="M369" s="5"/>
      <c r="N369" s="5"/>
      <c r="O369" s="5"/>
      <c r="P369" s="5"/>
      <c r="Q369" s="5"/>
      <c r="R369" s="5"/>
      <c r="S369" s="5"/>
      <c r="T369" s="5"/>
      <c r="U369" s="5"/>
      <c r="V369" s="5"/>
      <c r="W369" s="5"/>
      <c r="X369" s="5"/>
      <c r="Y369" s="5"/>
      <c r="Z369" s="5"/>
      <c r="AA369" s="5"/>
      <c r="AB369" s="5"/>
      <c r="AC369" s="5"/>
      <c r="AD369" s="5"/>
      <c r="AE369" s="5"/>
      <c r="AF369" s="5"/>
      <c r="AG369" s="5"/>
    </row>
    <row r="370">
      <c r="A370" s="1222"/>
      <c r="B370" s="5"/>
      <c r="C370" s="5"/>
      <c r="D370" s="1222"/>
      <c r="E370" s="5"/>
      <c r="F370" s="5"/>
      <c r="G370" s="1222"/>
      <c r="H370" s="5"/>
      <c r="I370" s="5"/>
      <c r="J370" s="1222"/>
      <c r="K370" s="5"/>
      <c r="L370" s="5"/>
      <c r="M370" s="5"/>
      <c r="N370" s="5"/>
      <c r="O370" s="5"/>
      <c r="P370" s="5"/>
      <c r="Q370" s="5"/>
      <c r="R370" s="5"/>
      <c r="S370" s="5"/>
      <c r="T370" s="5"/>
      <c r="U370" s="5"/>
      <c r="V370" s="5"/>
      <c r="W370" s="5"/>
      <c r="X370" s="5"/>
      <c r="Y370" s="5"/>
      <c r="Z370" s="5"/>
      <c r="AA370" s="5"/>
      <c r="AB370" s="5"/>
      <c r="AC370" s="5"/>
      <c r="AD370" s="5"/>
      <c r="AE370" s="5"/>
      <c r="AF370" s="5"/>
      <c r="AG370" s="5"/>
    </row>
    <row r="371">
      <c r="A371" s="1222"/>
      <c r="B371" s="5"/>
      <c r="C371" s="5"/>
      <c r="D371" s="1222"/>
      <c r="E371" s="5"/>
      <c r="F371" s="5"/>
      <c r="G371" s="1222"/>
      <c r="H371" s="5"/>
      <c r="I371" s="5"/>
      <c r="J371" s="1222"/>
      <c r="K371" s="5"/>
      <c r="L371" s="5"/>
      <c r="M371" s="5"/>
      <c r="N371" s="5"/>
      <c r="O371" s="5"/>
      <c r="P371" s="5"/>
      <c r="Q371" s="5"/>
      <c r="R371" s="5"/>
      <c r="S371" s="5"/>
      <c r="T371" s="5"/>
      <c r="U371" s="5"/>
      <c r="V371" s="5"/>
      <c r="W371" s="5"/>
      <c r="X371" s="5"/>
      <c r="Y371" s="5"/>
      <c r="Z371" s="5"/>
      <c r="AA371" s="5"/>
      <c r="AB371" s="5"/>
      <c r="AC371" s="5"/>
      <c r="AD371" s="5"/>
      <c r="AE371" s="5"/>
      <c r="AF371" s="5"/>
      <c r="AG371" s="5"/>
    </row>
    <row r="372">
      <c r="A372" s="1222"/>
      <c r="B372" s="5"/>
      <c r="C372" s="5"/>
      <c r="D372" s="1222"/>
      <c r="E372" s="5"/>
      <c r="F372" s="5"/>
      <c r="G372" s="1222"/>
      <c r="H372" s="5"/>
      <c r="I372" s="5"/>
      <c r="J372" s="1222"/>
      <c r="K372" s="5"/>
      <c r="L372" s="5"/>
      <c r="M372" s="5"/>
      <c r="N372" s="5"/>
      <c r="O372" s="5"/>
      <c r="P372" s="5"/>
      <c r="Q372" s="5"/>
      <c r="R372" s="5"/>
      <c r="S372" s="5"/>
      <c r="T372" s="5"/>
      <c r="U372" s="5"/>
      <c r="V372" s="5"/>
      <c r="W372" s="5"/>
      <c r="X372" s="5"/>
      <c r="Y372" s="5"/>
      <c r="Z372" s="5"/>
      <c r="AA372" s="5"/>
      <c r="AB372" s="5"/>
      <c r="AC372" s="5"/>
      <c r="AD372" s="5"/>
      <c r="AE372" s="5"/>
      <c r="AF372" s="5"/>
      <c r="AG372" s="5"/>
    </row>
    <row r="373">
      <c r="A373" s="1222"/>
      <c r="B373" s="5"/>
      <c r="C373" s="5"/>
      <c r="D373" s="1222"/>
      <c r="E373" s="5"/>
      <c r="F373" s="5"/>
      <c r="G373" s="1222"/>
      <c r="H373" s="5"/>
      <c r="I373" s="5"/>
      <c r="J373" s="1222"/>
      <c r="K373" s="5"/>
      <c r="L373" s="5"/>
      <c r="M373" s="5"/>
      <c r="N373" s="5"/>
      <c r="O373" s="5"/>
      <c r="P373" s="5"/>
      <c r="Q373" s="5"/>
      <c r="R373" s="5"/>
      <c r="S373" s="5"/>
      <c r="T373" s="5"/>
      <c r="U373" s="5"/>
      <c r="V373" s="5"/>
      <c r="W373" s="5"/>
      <c r="X373" s="5"/>
      <c r="Y373" s="5"/>
      <c r="Z373" s="5"/>
      <c r="AA373" s="5"/>
      <c r="AB373" s="5"/>
      <c r="AC373" s="5"/>
      <c r="AD373" s="5"/>
      <c r="AE373" s="5"/>
      <c r="AF373" s="5"/>
      <c r="AG373" s="5"/>
    </row>
    <row r="374">
      <c r="A374" s="1222"/>
      <c r="B374" s="5"/>
      <c r="C374" s="5"/>
      <c r="D374" s="1222"/>
      <c r="E374" s="5"/>
      <c r="F374" s="5"/>
      <c r="G374" s="1222"/>
      <c r="H374" s="5"/>
      <c r="I374" s="5"/>
      <c r="J374" s="1222"/>
      <c r="K374" s="5"/>
      <c r="L374" s="5"/>
      <c r="M374" s="5"/>
      <c r="N374" s="5"/>
      <c r="O374" s="5"/>
      <c r="P374" s="5"/>
      <c r="Q374" s="5"/>
      <c r="R374" s="5"/>
      <c r="S374" s="5"/>
      <c r="T374" s="5"/>
      <c r="U374" s="5"/>
      <c r="V374" s="5"/>
      <c r="W374" s="5"/>
      <c r="X374" s="5"/>
      <c r="Y374" s="5"/>
      <c r="Z374" s="5"/>
      <c r="AA374" s="5"/>
      <c r="AB374" s="5"/>
      <c r="AC374" s="5"/>
      <c r="AD374" s="5"/>
      <c r="AE374" s="5"/>
      <c r="AF374" s="5"/>
      <c r="AG374" s="5"/>
    </row>
    <row r="375">
      <c r="A375" s="1222"/>
      <c r="B375" s="5"/>
      <c r="C375" s="5"/>
      <c r="D375" s="1222"/>
      <c r="E375" s="5"/>
      <c r="F375" s="5"/>
      <c r="G375" s="1222"/>
      <c r="H375" s="5"/>
      <c r="I375" s="5"/>
      <c r="J375" s="1222"/>
      <c r="K375" s="5"/>
      <c r="L375" s="5"/>
      <c r="M375" s="5"/>
      <c r="N375" s="5"/>
      <c r="O375" s="5"/>
      <c r="P375" s="5"/>
      <c r="Q375" s="5"/>
      <c r="R375" s="5"/>
      <c r="S375" s="5"/>
      <c r="T375" s="5"/>
      <c r="U375" s="5"/>
      <c r="V375" s="5"/>
      <c r="W375" s="5"/>
      <c r="X375" s="5"/>
      <c r="Y375" s="5"/>
      <c r="Z375" s="5"/>
      <c r="AA375" s="5"/>
      <c r="AB375" s="5"/>
      <c r="AC375" s="5"/>
      <c r="AD375" s="5"/>
      <c r="AE375" s="5"/>
      <c r="AF375" s="5"/>
      <c r="AG375" s="5"/>
    </row>
    <row r="376">
      <c r="A376" s="1222"/>
      <c r="B376" s="5"/>
      <c r="C376" s="5"/>
      <c r="D376" s="1222"/>
      <c r="E376" s="5"/>
      <c r="F376" s="5"/>
      <c r="G376" s="1222"/>
      <c r="H376" s="5"/>
      <c r="I376" s="5"/>
      <c r="J376" s="1222"/>
      <c r="K376" s="5"/>
      <c r="L376" s="5"/>
      <c r="M376" s="5"/>
      <c r="N376" s="5"/>
      <c r="O376" s="5"/>
      <c r="P376" s="5"/>
      <c r="Q376" s="5"/>
      <c r="R376" s="5"/>
      <c r="S376" s="5"/>
      <c r="T376" s="5"/>
      <c r="U376" s="5"/>
      <c r="V376" s="5"/>
      <c r="W376" s="5"/>
      <c r="X376" s="5"/>
      <c r="Y376" s="5"/>
      <c r="Z376" s="5"/>
      <c r="AA376" s="5"/>
      <c r="AB376" s="5"/>
      <c r="AC376" s="5"/>
      <c r="AD376" s="5"/>
      <c r="AE376" s="5"/>
      <c r="AF376" s="5"/>
      <c r="AG376" s="5"/>
    </row>
    <row r="377">
      <c r="A377" s="1222"/>
      <c r="B377" s="5"/>
      <c r="C377" s="5"/>
      <c r="D377" s="1222"/>
      <c r="E377" s="5"/>
      <c r="F377" s="5"/>
      <c r="G377" s="1222"/>
      <c r="H377" s="5"/>
      <c r="I377" s="5"/>
      <c r="J377" s="1222"/>
      <c r="K377" s="5"/>
      <c r="L377" s="5"/>
      <c r="M377" s="5"/>
      <c r="N377" s="5"/>
      <c r="O377" s="5"/>
      <c r="P377" s="5"/>
      <c r="Q377" s="5"/>
      <c r="R377" s="5"/>
      <c r="S377" s="5"/>
      <c r="T377" s="5"/>
      <c r="U377" s="5"/>
      <c r="V377" s="5"/>
      <c r="W377" s="5"/>
      <c r="X377" s="5"/>
      <c r="Y377" s="5"/>
      <c r="Z377" s="5"/>
      <c r="AA377" s="5"/>
      <c r="AB377" s="5"/>
      <c r="AC377" s="5"/>
      <c r="AD377" s="5"/>
      <c r="AE377" s="5"/>
      <c r="AF377" s="5"/>
      <c r="AG377" s="5"/>
    </row>
    <row r="378">
      <c r="A378" s="1222"/>
      <c r="B378" s="5"/>
      <c r="C378" s="5"/>
      <c r="D378" s="1222"/>
      <c r="E378" s="5"/>
      <c r="F378" s="5"/>
      <c r="G378" s="1222"/>
      <c r="H378" s="5"/>
      <c r="I378" s="5"/>
      <c r="J378" s="1222"/>
      <c r="K378" s="5"/>
      <c r="L378" s="5"/>
      <c r="M378" s="5"/>
      <c r="N378" s="5"/>
      <c r="O378" s="5"/>
      <c r="P378" s="5"/>
      <c r="Q378" s="5"/>
      <c r="R378" s="5"/>
      <c r="S378" s="5"/>
      <c r="T378" s="5"/>
      <c r="U378" s="5"/>
      <c r="V378" s="5"/>
      <c r="W378" s="5"/>
      <c r="X378" s="5"/>
      <c r="Y378" s="5"/>
      <c r="Z378" s="5"/>
      <c r="AA378" s="5"/>
      <c r="AB378" s="5"/>
      <c r="AC378" s="5"/>
      <c r="AD378" s="5"/>
      <c r="AE378" s="5"/>
      <c r="AF378" s="5"/>
      <c r="AG378" s="5"/>
    </row>
    <row r="379">
      <c r="A379" s="1222"/>
      <c r="B379" s="5"/>
      <c r="C379" s="5"/>
      <c r="D379" s="1222"/>
      <c r="E379" s="5"/>
      <c r="F379" s="5"/>
      <c r="G379" s="1222"/>
      <c r="H379" s="5"/>
      <c r="I379" s="5"/>
      <c r="J379" s="1222"/>
      <c r="K379" s="5"/>
      <c r="L379" s="5"/>
      <c r="M379" s="5"/>
      <c r="N379" s="5"/>
      <c r="O379" s="5"/>
      <c r="P379" s="5"/>
      <c r="Q379" s="5"/>
      <c r="R379" s="5"/>
      <c r="S379" s="5"/>
      <c r="T379" s="5"/>
      <c r="U379" s="5"/>
      <c r="V379" s="5"/>
      <c r="W379" s="5"/>
      <c r="X379" s="5"/>
      <c r="Y379" s="5"/>
      <c r="Z379" s="5"/>
      <c r="AA379" s="5"/>
      <c r="AB379" s="5"/>
      <c r="AC379" s="5"/>
      <c r="AD379" s="5"/>
      <c r="AE379" s="5"/>
      <c r="AF379" s="5"/>
      <c r="AG379" s="5"/>
    </row>
    <row r="380">
      <c r="A380" s="1222"/>
      <c r="B380" s="5"/>
      <c r="C380" s="5"/>
      <c r="D380" s="1222"/>
      <c r="E380" s="5"/>
      <c r="F380" s="5"/>
      <c r="G380" s="1222"/>
      <c r="H380" s="5"/>
      <c r="I380" s="5"/>
      <c r="J380" s="1222"/>
      <c r="K380" s="5"/>
      <c r="L380" s="5"/>
      <c r="M380" s="5"/>
      <c r="N380" s="5"/>
      <c r="O380" s="5"/>
      <c r="P380" s="5"/>
      <c r="Q380" s="5"/>
      <c r="R380" s="5"/>
      <c r="S380" s="5"/>
      <c r="T380" s="5"/>
      <c r="U380" s="5"/>
      <c r="V380" s="5"/>
      <c r="W380" s="5"/>
      <c r="X380" s="5"/>
      <c r="Y380" s="5"/>
      <c r="Z380" s="5"/>
      <c r="AA380" s="5"/>
      <c r="AB380" s="5"/>
      <c r="AC380" s="5"/>
      <c r="AD380" s="5"/>
      <c r="AE380" s="5"/>
      <c r="AF380" s="5"/>
      <c r="AG380" s="5"/>
    </row>
    <row r="381">
      <c r="A381" s="1222"/>
      <c r="B381" s="5"/>
      <c r="C381" s="5"/>
      <c r="D381" s="1222"/>
      <c r="E381" s="5"/>
      <c r="F381" s="5"/>
      <c r="G381" s="1222"/>
      <c r="H381" s="5"/>
      <c r="I381" s="5"/>
      <c r="J381" s="1222"/>
      <c r="K381" s="5"/>
      <c r="L381" s="5"/>
      <c r="M381" s="5"/>
      <c r="N381" s="5"/>
      <c r="O381" s="5"/>
      <c r="P381" s="5"/>
      <c r="Q381" s="5"/>
      <c r="R381" s="5"/>
      <c r="S381" s="5"/>
      <c r="T381" s="5"/>
      <c r="U381" s="5"/>
      <c r="V381" s="5"/>
      <c r="W381" s="5"/>
      <c r="X381" s="5"/>
      <c r="Y381" s="5"/>
      <c r="Z381" s="5"/>
      <c r="AA381" s="5"/>
      <c r="AB381" s="5"/>
      <c r="AC381" s="5"/>
      <c r="AD381" s="5"/>
      <c r="AE381" s="5"/>
      <c r="AF381" s="5"/>
      <c r="AG381" s="5"/>
    </row>
    <row r="382">
      <c r="A382" s="1222"/>
      <c r="B382" s="5"/>
      <c r="C382" s="5"/>
      <c r="D382" s="1222"/>
      <c r="E382" s="5"/>
      <c r="F382" s="5"/>
      <c r="G382" s="1222"/>
      <c r="H382" s="5"/>
      <c r="I382" s="5"/>
      <c r="J382" s="1222"/>
      <c r="K382" s="5"/>
      <c r="L382" s="5"/>
      <c r="M382" s="5"/>
      <c r="N382" s="5"/>
      <c r="O382" s="5"/>
      <c r="P382" s="5"/>
      <c r="Q382" s="5"/>
      <c r="R382" s="5"/>
      <c r="S382" s="5"/>
      <c r="T382" s="5"/>
      <c r="U382" s="5"/>
      <c r="V382" s="5"/>
      <c r="W382" s="5"/>
      <c r="X382" s="5"/>
      <c r="Y382" s="5"/>
      <c r="Z382" s="5"/>
      <c r="AA382" s="5"/>
      <c r="AB382" s="5"/>
      <c r="AC382" s="5"/>
      <c r="AD382" s="5"/>
      <c r="AE382" s="5"/>
      <c r="AF382" s="5"/>
      <c r="AG382" s="5"/>
    </row>
    <row r="383">
      <c r="A383" s="1222"/>
      <c r="B383" s="5"/>
      <c r="C383" s="5"/>
      <c r="D383" s="1222"/>
      <c r="E383" s="5"/>
      <c r="F383" s="5"/>
      <c r="G383" s="1222"/>
      <c r="H383" s="5"/>
      <c r="I383" s="5"/>
      <c r="J383" s="1222"/>
      <c r="K383" s="5"/>
      <c r="L383" s="5"/>
      <c r="M383" s="5"/>
      <c r="N383" s="5"/>
      <c r="O383" s="5"/>
      <c r="P383" s="5"/>
      <c r="Q383" s="5"/>
      <c r="R383" s="5"/>
      <c r="S383" s="5"/>
      <c r="T383" s="5"/>
      <c r="U383" s="5"/>
      <c r="V383" s="5"/>
      <c r="W383" s="5"/>
      <c r="X383" s="5"/>
      <c r="Y383" s="5"/>
      <c r="Z383" s="5"/>
      <c r="AA383" s="5"/>
      <c r="AB383" s="5"/>
      <c r="AC383" s="5"/>
      <c r="AD383" s="5"/>
      <c r="AE383" s="5"/>
      <c r="AF383" s="5"/>
      <c r="AG383" s="5"/>
    </row>
    <row r="384">
      <c r="A384" s="1222"/>
      <c r="B384" s="5"/>
      <c r="C384" s="5"/>
      <c r="D384" s="1222"/>
      <c r="E384" s="5"/>
      <c r="F384" s="5"/>
      <c r="G384" s="1222"/>
      <c r="H384" s="5"/>
      <c r="I384" s="5"/>
      <c r="J384" s="1222"/>
      <c r="K384" s="5"/>
      <c r="L384" s="5"/>
      <c r="M384" s="5"/>
      <c r="N384" s="5"/>
      <c r="O384" s="5"/>
      <c r="P384" s="5"/>
      <c r="Q384" s="5"/>
      <c r="R384" s="5"/>
      <c r="S384" s="5"/>
      <c r="T384" s="5"/>
      <c r="U384" s="5"/>
      <c r="V384" s="5"/>
      <c r="W384" s="5"/>
      <c r="X384" s="5"/>
      <c r="Y384" s="5"/>
      <c r="Z384" s="5"/>
      <c r="AA384" s="5"/>
      <c r="AB384" s="5"/>
      <c r="AC384" s="5"/>
      <c r="AD384" s="5"/>
      <c r="AE384" s="5"/>
      <c r="AF384" s="5"/>
      <c r="AG384" s="5"/>
    </row>
    <row r="385">
      <c r="A385" s="1222"/>
      <c r="B385" s="5"/>
      <c r="C385" s="5"/>
      <c r="D385" s="1222"/>
      <c r="E385" s="5"/>
      <c r="F385" s="5"/>
      <c r="G385" s="1222"/>
      <c r="H385" s="5"/>
      <c r="I385" s="5"/>
      <c r="J385" s="1222"/>
      <c r="K385" s="5"/>
      <c r="L385" s="5"/>
      <c r="M385" s="5"/>
      <c r="N385" s="5"/>
      <c r="O385" s="5"/>
      <c r="P385" s="5"/>
      <c r="Q385" s="5"/>
      <c r="R385" s="5"/>
      <c r="S385" s="5"/>
      <c r="T385" s="5"/>
      <c r="U385" s="5"/>
      <c r="V385" s="5"/>
      <c r="W385" s="5"/>
      <c r="X385" s="5"/>
      <c r="Y385" s="5"/>
      <c r="Z385" s="5"/>
      <c r="AA385" s="5"/>
      <c r="AB385" s="5"/>
      <c r="AC385" s="5"/>
      <c r="AD385" s="5"/>
      <c r="AE385" s="5"/>
      <c r="AF385" s="5"/>
      <c r="AG385" s="5"/>
    </row>
    <row r="386">
      <c r="A386" s="1222"/>
      <c r="B386" s="5"/>
      <c r="C386" s="5"/>
      <c r="D386" s="1222"/>
      <c r="E386" s="5"/>
      <c r="F386" s="5"/>
      <c r="G386" s="1222"/>
      <c r="H386" s="5"/>
      <c r="I386" s="5"/>
      <c r="J386" s="1222"/>
      <c r="K386" s="5"/>
      <c r="L386" s="5"/>
      <c r="M386" s="5"/>
      <c r="N386" s="5"/>
      <c r="O386" s="5"/>
      <c r="P386" s="5"/>
      <c r="Q386" s="5"/>
      <c r="R386" s="5"/>
      <c r="S386" s="5"/>
      <c r="T386" s="5"/>
      <c r="U386" s="5"/>
      <c r="V386" s="5"/>
      <c r="W386" s="5"/>
      <c r="X386" s="5"/>
      <c r="Y386" s="5"/>
      <c r="Z386" s="5"/>
      <c r="AA386" s="5"/>
      <c r="AB386" s="5"/>
      <c r="AC386" s="5"/>
      <c r="AD386" s="5"/>
      <c r="AE386" s="5"/>
      <c r="AF386" s="5"/>
      <c r="AG386" s="5"/>
    </row>
    <row r="387">
      <c r="A387" s="1222"/>
      <c r="B387" s="5"/>
      <c r="C387" s="5"/>
      <c r="D387" s="1222"/>
      <c r="E387" s="5"/>
      <c r="F387" s="5"/>
      <c r="G387" s="1222"/>
      <c r="H387" s="5"/>
      <c r="I387" s="5"/>
      <c r="J387" s="1222"/>
      <c r="K387" s="5"/>
      <c r="L387" s="5"/>
      <c r="M387" s="5"/>
      <c r="N387" s="5"/>
      <c r="O387" s="5"/>
      <c r="P387" s="5"/>
      <c r="Q387" s="5"/>
      <c r="R387" s="5"/>
      <c r="S387" s="5"/>
      <c r="T387" s="5"/>
      <c r="U387" s="5"/>
      <c r="V387" s="5"/>
      <c r="W387" s="5"/>
      <c r="X387" s="5"/>
      <c r="Y387" s="5"/>
      <c r="Z387" s="5"/>
      <c r="AA387" s="5"/>
      <c r="AB387" s="5"/>
      <c r="AC387" s="5"/>
      <c r="AD387" s="5"/>
      <c r="AE387" s="5"/>
      <c r="AF387" s="5"/>
      <c r="AG387" s="5"/>
    </row>
    <row r="388">
      <c r="A388" s="1222"/>
      <c r="B388" s="5"/>
      <c r="C388" s="5"/>
      <c r="D388" s="1222"/>
      <c r="E388" s="5"/>
      <c r="F388" s="5"/>
      <c r="G388" s="1222"/>
      <c r="H388" s="5"/>
      <c r="I388" s="5"/>
      <c r="J388" s="1222"/>
      <c r="K388" s="5"/>
      <c r="L388" s="5"/>
      <c r="M388" s="5"/>
      <c r="N388" s="5"/>
      <c r="O388" s="5"/>
      <c r="P388" s="5"/>
      <c r="Q388" s="5"/>
      <c r="R388" s="5"/>
      <c r="S388" s="5"/>
      <c r="T388" s="5"/>
      <c r="U388" s="5"/>
      <c r="V388" s="5"/>
      <c r="W388" s="5"/>
      <c r="X388" s="5"/>
      <c r="Y388" s="5"/>
      <c r="Z388" s="5"/>
      <c r="AA388" s="5"/>
      <c r="AB388" s="5"/>
      <c r="AC388" s="5"/>
      <c r="AD388" s="5"/>
      <c r="AE388" s="5"/>
      <c r="AF388" s="5"/>
      <c r="AG388" s="5"/>
    </row>
    <row r="389">
      <c r="A389" s="1222"/>
      <c r="B389" s="5"/>
      <c r="C389" s="5"/>
      <c r="D389" s="1222"/>
      <c r="E389" s="5"/>
      <c r="F389" s="5"/>
      <c r="G389" s="1222"/>
      <c r="H389" s="5"/>
      <c r="I389" s="5"/>
      <c r="J389" s="1222"/>
      <c r="K389" s="5"/>
      <c r="L389" s="5"/>
      <c r="M389" s="5"/>
      <c r="N389" s="5"/>
      <c r="O389" s="5"/>
      <c r="P389" s="5"/>
      <c r="Q389" s="5"/>
      <c r="R389" s="5"/>
      <c r="S389" s="5"/>
      <c r="T389" s="5"/>
      <c r="U389" s="5"/>
      <c r="V389" s="5"/>
      <c r="W389" s="5"/>
      <c r="X389" s="5"/>
      <c r="Y389" s="5"/>
      <c r="Z389" s="5"/>
      <c r="AA389" s="5"/>
      <c r="AB389" s="5"/>
      <c r="AC389" s="5"/>
      <c r="AD389" s="5"/>
      <c r="AE389" s="5"/>
      <c r="AF389" s="5"/>
      <c r="AG389" s="5"/>
    </row>
    <row r="390">
      <c r="A390" s="1222"/>
      <c r="B390" s="5"/>
      <c r="C390" s="5"/>
      <c r="D390" s="1222"/>
      <c r="E390" s="5"/>
      <c r="F390" s="5"/>
      <c r="G390" s="1222"/>
      <c r="H390" s="5"/>
      <c r="I390" s="5"/>
      <c r="J390" s="1222"/>
      <c r="K390" s="5"/>
      <c r="L390" s="5"/>
      <c r="M390" s="5"/>
      <c r="N390" s="5"/>
      <c r="O390" s="5"/>
      <c r="P390" s="5"/>
      <c r="Q390" s="5"/>
      <c r="R390" s="5"/>
      <c r="S390" s="5"/>
      <c r="T390" s="5"/>
      <c r="U390" s="5"/>
      <c r="V390" s="5"/>
      <c r="W390" s="5"/>
      <c r="X390" s="5"/>
      <c r="Y390" s="5"/>
      <c r="Z390" s="5"/>
      <c r="AA390" s="5"/>
      <c r="AB390" s="5"/>
      <c r="AC390" s="5"/>
      <c r="AD390" s="5"/>
      <c r="AE390" s="5"/>
      <c r="AF390" s="5"/>
      <c r="AG390" s="5"/>
    </row>
    <row r="391">
      <c r="A391" s="1222"/>
      <c r="B391" s="5"/>
      <c r="C391" s="5"/>
      <c r="D391" s="1222"/>
      <c r="E391" s="5"/>
      <c r="F391" s="5"/>
      <c r="G391" s="1222"/>
      <c r="H391" s="5"/>
      <c r="I391" s="5"/>
      <c r="J391" s="1222"/>
      <c r="K391" s="5"/>
      <c r="L391" s="5"/>
      <c r="M391" s="5"/>
      <c r="N391" s="5"/>
      <c r="O391" s="5"/>
      <c r="P391" s="5"/>
      <c r="Q391" s="5"/>
      <c r="R391" s="5"/>
      <c r="S391" s="5"/>
      <c r="T391" s="5"/>
      <c r="U391" s="5"/>
      <c r="V391" s="5"/>
      <c r="W391" s="5"/>
      <c r="X391" s="5"/>
      <c r="Y391" s="5"/>
      <c r="Z391" s="5"/>
      <c r="AA391" s="5"/>
      <c r="AB391" s="5"/>
      <c r="AC391" s="5"/>
      <c r="AD391" s="5"/>
      <c r="AE391" s="5"/>
      <c r="AF391" s="5"/>
      <c r="AG391" s="5"/>
    </row>
    <row r="392">
      <c r="A392" s="1222"/>
      <c r="B392" s="5"/>
      <c r="C392" s="5"/>
      <c r="D392" s="1222"/>
      <c r="E392" s="5"/>
      <c r="F392" s="5"/>
      <c r="G392" s="1222"/>
      <c r="H392" s="5"/>
      <c r="I392" s="5"/>
      <c r="J392" s="1222"/>
      <c r="K392" s="5"/>
      <c r="L392" s="5"/>
      <c r="M392" s="5"/>
      <c r="N392" s="5"/>
      <c r="O392" s="5"/>
      <c r="P392" s="5"/>
      <c r="Q392" s="5"/>
      <c r="R392" s="5"/>
      <c r="S392" s="5"/>
      <c r="T392" s="5"/>
      <c r="U392" s="5"/>
      <c r="V392" s="5"/>
      <c r="W392" s="5"/>
      <c r="X392" s="5"/>
      <c r="Y392" s="5"/>
      <c r="Z392" s="5"/>
      <c r="AA392" s="5"/>
      <c r="AB392" s="5"/>
      <c r="AC392" s="5"/>
      <c r="AD392" s="5"/>
      <c r="AE392" s="5"/>
      <c r="AF392" s="5"/>
      <c r="AG392" s="5"/>
    </row>
    <row r="393">
      <c r="A393" s="1222"/>
      <c r="B393" s="5"/>
      <c r="C393" s="5"/>
      <c r="D393" s="1222"/>
      <c r="E393" s="5"/>
      <c r="F393" s="5"/>
      <c r="G393" s="1222"/>
      <c r="H393" s="5"/>
      <c r="I393" s="5"/>
      <c r="J393" s="1222"/>
      <c r="K393" s="5"/>
      <c r="L393" s="5"/>
      <c r="M393" s="5"/>
      <c r="N393" s="5"/>
      <c r="O393" s="5"/>
      <c r="P393" s="5"/>
      <c r="Q393" s="5"/>
      <c r="R393" s="5"/>
      <c r="S393" s="5"/>
      <c r="T393" s="5"/>
      <c r="U393" s="5"/>
      <c r="V393" s="5"/>
      <c r="W393" s="5"/>
      <c r="X393" s="5"/>
      <c r="Y393" s="5"/>
      <c r="Z393" s="5"/>
      <c r="AA393" s="5"/>
      <c r="AB393" s="5"/>
      <c r="AC393" s="5"/>
      <c r="AD393" s="5"/>
      <c r="AE393" s="5"/>
      <c r="AF393" s="5"/>
      <c r="AG393" s="5"/>
    </row>
    <row r="394">
      <c r="A394" s="1222"/>
      <c r="B394" s="5"/>
      <c r="C394" s="5"/>
      <c r="D394" s="1222"/>
      <c r="E394" s="5"/>
      <c r="F394" s="5"/>
      <c r="G394" s="1222"/>
      <c r="H394" s="5"/>
      <c r="I394" s="5"/>
      <c r="J394" s="1222"/>
      <c r="K394" s="5"/>
      <c r="L394" s="5"/>
      <c r="M394" s="5"/>
      <c r="N394" s="5"/>
      <c r="O394" s="5"/>
      <c r="P394" s="5"/>
      <c r="Q394" s="5"/>
      <c r="R394" s="5"/>
      <c r="S394" s="5"/>
      <c r="T394" s="5"/>
      <c r="U394" s="5"/>
      <c r="V394" s="5"/>
      <c r="W394" s="5"/>
      <c r="X394" s="5"/>
      <c r="Y394" s="5"/>
      <c r="Z394" s="5"/>
      <c r="AA394" s="5"/>
      <c r="AB394" s="5"/>
      <c r="AC394" s="5"/>
      <c r="AD394" s="5"/>
      <c r="AE394" s="5"/>
      <c r="AF394" s="5"/>
      <c r="AG394" s="5"/>
    </row>
    <row r="395">
      <c r="A395" s="1222"/>
      <c r="B395" s="5"/>
      <c r="C395" s="5"/>
      <c r="D395" s="1222"/>
      <c r="E395" s="5"/>
      <c r="F395" s="5"/>
      <c r="G395" s="1222"/>
      <c r="H395" s="5"/>
      <c r="I395" s="5"/>
      <c r="J395" s="1222"/>
      <c r="K395" s="5"/>
      <c r="L395" s="5"/>
      <c r="M395" s="5"/>
      <c r="N395" s="5"/>
      <c r="O395" s="5"/>
      <c r="P395" s="5"/>
      <c r="Q395" s="5"/>
      <c r="R395" s="5"/>
      <c r="S395" s="5"/>
      <c r="T395" s="5"/>
      <c r="U395" s="5"/>
      <c r="V395" s="5"/>
      <c r="W395" s="5"/>
      <c r="X395" s="5"/>
      <c r="Y395" s="5"/>
      <c r="Z395" s="5"/>
      <c r="AA395" s="5"/>
      <c r="AB395" s="5"/>
      <c r="AC395" s="5"/>
      <c r="AD395" s="5"/>
      <c r="AE395" s="5"/>
      <c r="AF395" s="5"/>
      <c r="AG395" s="5"/>
    </row>
    <row r="396">
      <c r="A396" s="1222"/>
      <c r="B396" s="5"/>
      <c r="C396" s="5"/>
      <c r="D396" s="1222"/>
      <c r="E396" s="5"/>
      <c r="F396" s="5"/>
      <c r="G396" s="1222"/>
      <c r="H396" s="5"/>
      <c r="I396" s="5"/>
      <c r="J396" s="1222"/>
      <c r="K396" s="5"/>
      <c r="L396" s="5"/>
      <c r="M396" s="5"/>
      <c r="N396" s="5"/>
      <c r="O396" s="5"/>
      <c r="P396" s="5"/>
      <c r="Q396" s="5"/>
      <c r="R396" s="5"/>
      <c r="S396" s="5"/>
      <c r="T396" s="5"/>
      <c r="U396" s="5"/>
      <c r="V396" s="5"/>
      <c r="W396" s="5"/>
      <c r="X396" s="5"/>
      <c r="Y396" s="5"/>
      <c r="Z396" s="5"/>
      <c r="AA396" s="5"/>
      <c r="AB396" s="5"/>
      <c r="AC396" s="5"/>
      <c r="AD396" s="5"/>
      <c r="AE396" s="5"/>
      <c r="AF396" s="5"/>
      <c r="AG396" s="5"/>
    </row>
    <row r="397">
      <c r="A397" s="1222"/>
      <c r="B397" s="5"/>
      <c r="C397" s="5"/>
      <c r="D397" s="1222"/>
      <c r="E397" s="5"/>
      <c r="F397" s="5"/>
      <c r="G397" s="1222"/>
      <c r="H397" s="5"/>
      <c r="I397" s="5"/>
      <c r="J397" s="1222"/>
      <c r="K397" s="5"/>
      <c r="L397" s="5"/>
      <c r="M397" s="5"/>
      <c r="N397" s="5"/>
      <c r="O397" s="5"/>
      <c r="P397" s="5"/>
      <c r="Q397" s="5"/>
      <c r="R397" s="5"/>
      <c r="S397" s="5"/>
      <c r="T397" s="5"/>
      <c r="U397" s="5"/>
      <c r="V397" s="5"/>
      <c r="W397" s="5"/>
      <c r="X397" s="5"/>
      <c r="Y397" s="5"/>
      <c r="Z397" s="5"/>
      <c r="AA397" s="5"/>
      <c r="AB397" s="5"/>
      <c r="AC397" s="5"/>
      <c r="AD397" s="5"/>
      <c r="AE397" s="5"/>
      <c r="AF397" s="5"/>
      <c r="AG397" s="5"/>
    </row>
    <row r="398">
      <c r="A398" s="1222"/>
      <c r="B398" s="5"/>
      <c r="C398" s="5"/>
      <c r="D398" s="1222"/>
      <c r="E398" s="5"/>
      <c r="F398" s="5"/>
      <c r="G398" s="1222"/>
      <c r="H398" s="5"/>
      <c r="I398" s="5"/>
      <c r="J398" s="1222"/>
      <c r="K398" s="5"/>
      <c r="L398" s="5"/>
      <c r="M398" s="5"/>
      <c r="N398" s="5"/>
      <c r="O398" s="5"/>
      <c r="P398" s="5"/>
      <c r="Q398" s="5"/>
      <c r="R398" s="5"/>
      <c r="S398" s="5"/>
      <c r="T398" s="5"/>
      <c r="U398" s="5"/>
      <c r="V398" s="5"/>
      <c r="W398" s="5"/>
      <c r="X398" s="5"/>
      <c r="Y398" s="5"/>
      <c r="Z398" s="5"/>
      <c r="AA398" s="5"/>
      <c r="AB398" s="5"/>
      <c r="AC398" s="5"/>
      <c r="AD398" s="5"/>
      <c r="AE398" s="5"/>
      <c r="AF398" s="5"/>
      <c r="AG398" s="5"/>
    </row>
    <row r="399">
      <c r="A399" s="1222"/>
      <c r="B399" s="5"/>
      <c r="C399" s="5"/>
      <c r="D399" s="1222"/>
      <c r="E399" s="5"/>
      <c r="F399" s="5"/>
      <c r="G399" s="1222"/>
      <c r="H399" s="5"/>
      <c r="I399" s="5"/>
      <c r="J399" s="1222"/>
      <c r="K399" s="5"/>
      <c r="L399" s="5"/>
      <c r="M399" s="5"/>
      <c r="N399" s="5"/>
      <c r="O399" s="5"/>
      <c r="P399" s="5"/>
      <c r="Q399" s="5"/>
      <c r="R399" s="5"/>
      <c r="S399" s="5"/>
      <c r="T399" s="5"/>
      <c r="U399" s="5"/>
      <c r="V399" s="5"/>
      <c r="W399" s="5"/>
      <c r="X399" s="5"/>
      <c r="Y399" s="5"/>
      <c r="Z399" s="5"/>
      <c r="AA399" s="5"/>
      <c r="AB399" s="5"/>
      <c r="AC399" s="5"/>
      <c r="AD399" s="5"/>
      <c r="AE399" s="5"/>
      <c r="AF399" s="5"/>
      <c r="AG399" s="5"/>
    </row>
    <row r="400">
      <c r="A400" s="1222"/>
      <c r="B400" s="5"/>
      <c r="C400" s="5"/>
      <c r="D400" s="1222"/>
      <c r="E400" s="5"/>
      <c r="F400" s="5"/>
      <c r="G400" s="1222"/>
      <c r="H400" s="5"/>
      <c r="I400" s="5"/>
      <c r="J400" s="1222"/>
      <c r="K400" s="5"/>
      <c r="L400" s="5"/>
      <c r="M400" s="5"/>
      <c r="N400" s="5"/>
      <c r="O400" s="5"/>
      <c r="P400" s="5"/>
      <c r="Q400" s="5"/>
      <c r="R400" s="5"/>
      <c r="S400" s="5"/>
      <c r="T400" s="5"/>
      <c r="U400" s="5"/>
      <c r="V400" s="5"/>
      <c r="W400" s="5"/>
      <c r="X400" s="5"/>
      <c r="Y400" s="5"/>
      <c r="Z400" s="5"/>
      <c r="AA400" s="5"/>
      <c r="AB400" s="5"/>
      <c r="AC400" s="5"/>
      <c r="AD400" s="5"/>
      <c r="AE400" s="5"/>
      <c r="AF400" s="5"/>
      <c r="AG400" s="5"/>
    </row>
    <row r="401">
      <c r="A401" s="1222"/>
      <c r="B401" s="5"/>
      <c r="C401" s="5"/>
      <c r="D401" s="1222"/>
      <c r="E401" s="5"/>
      <c r="F401" s="5"/>
      <c r="G401" s="1222"/>
      <c r="H401" s="5"/>
      <c r="I401" s="5"/>
      <c r="J401" s="1222"/>
      <c r="K401" s="5"/>
      <c r="L401" s="5"/>
      <c r="M401" s="5"/>
      <c r="N401" s="5"/>
      <c r="O401" s="5"/>
      <c r="P401" s="5"/>
      <c r="Q401" s="5"/>
      <c r="R401" s="5"/>
      <c r="S401" s="5"/>
      <c r="T401" s="5"/>
      <c r="U401" s="5"/>
      <c r="V401" s="5"/>
      <c r="W401" s="5"/>
      <c r="X401" s="5"/>
      <c r="Y401" s="5"/>
      <c r="Z401" s="5"/>
      <c r="AA401" s="5"/>
      <c r="AB401" s="5"/>
      <c r="AC401" s="5"/>
      <c r="AD401" s="5"/>
      <c r="AE401" s="5"/>
      <c r="AF401" s="5"/>
      <c r="AG401" s="5"/>
    </row>
    <row r="402">
      <c r="A402" s="1222"/>
      <c r="B402" s="5"/>
      <c r="C402" s="5"/>
      <c r="D402" s="1222"/>
      <c r="E402" s="5"/>
      <c r="F402" s="5"/>
      <c r="G402" s="1222"/>
      <c r="H402" s="5"/>
      <c r="I402" s="5"/>
      <c r="J402" s="1222"/>
      <c r="K402" s="5"/>
      <c r="L402" s="5"/>
      <c r="M402" s="5"/>
      <c r="N402" s="5"/>
      <c r="O402" s="5"/>
      <c r="P402" s="5"/>
      <c r="Q402" s="5"/>
      <c r="R402" s="5"/>
      <c r="S402" s="5"/>
      <c r="T402" s="5"/>
      <c r="U402" s="5"/>
      <c r="V402" s="5"/>
      <c r="W402" s="5"/>
      <c r="X402" s="5"/>
      <c r="Y402" s="5"/>
      <c r="Z402" s="5"/>
      <c r="AA402" s="5"/>
      <c r="AB402" s="5"/>
      <c r="AC402" s="5"/>
      <c r="AD402" s="5"/>
      <c r="AE402" s="5"/>
      <c r="AF402" s="5"/>
      <c r="AG402" s="5"/>
    </row>
    <row r="403">
      <c r="A403" s="1222"/>
      <c r="B403" s="5"/>
      <c r="C403" s="5"/>
      <c r="D403" s="1222"/>
      <c r="E403" s="5"/>
      <c r="F403" s="5"/>
      <c r="G403" s="1222"/>
      <c r="H403" s="5"/>
      <c r="I403" s="5"/>
      <c r="J403" s="1222"/>
      <c r="K403" s="5"/>
      <c r="L403" s="5"/>
      <c r="M403" s="5"/>
      <c r="N403" s="5"/>
      <c r="O403" s="5"/>
      <c r="P403" s="5"/>
      <c r="Q403" s="5"/>
      <c r="R403" s="5"/>
      <c r="S403" s="5"/>
      <c r="T403" s="5"/>
      <c r="U403" s="5"/>
      <c r="V403" s="5"/>
      <c r="W403" s="5"/>
      <c r="X403" s="5"/>
      <c r="Y403" s="5"/>
      <c r="Z403" s="5"/>
      <c r="AA403" s="5"/>
      <c r="AB403" s="5"/>
      <c r="AC403" s="5"/>
      <c r="AD403" s="5"/>
      <c r="AE403" s="5"/>
      <c r="AF403" s="5"/>
      <c r="AG403" s="5"/>
    </row>
    <row r="404">
      <c r="A404" s="1222"/>
      <c r="B404" s="5"/>
      <c r="C404" s="5"/>
      <c r="D404" s="1222"/>
      <c r="E404" s="5"/>
      <c r="F404" s="5"/>
      <c r="G404" s="1222"/>
      <c r="H404" s="5"/>
      <c r="I404" s="5"/>
      <c r="J404" s="1222"/>
      <c r="K404" s="5"/>
      <c r="L404" s="5"/>
      <c r="M404" s="5"/>
      <c r="N404" s="5"/>
      <c r="O404" s="5"/>
      <c r="P404" s="5"/>
      <c r="Q404" s="5"/>
      <c r="R404" s="5"/>
      <c r="S404" s="5"/>
      <c r="T404" s="5"/>
      <c r="U404" s="5"/>
      <c r="V404" s="5"/>
      <c r="W404" s="5"/>
      <c r="X404" s="5"/>
      <c r="Y404" s="5"/>
      <c r="Z404" s="5"/>
      <c r="AA404" s="5"/>
      <c r="AB404" s="5"/>
      <c r="AC404" s="5"/>
      <c r="AD404" s="5"/>
      <c r="AE404" s="5"/>
      <c r="AF404" s="5"/>
      <c r="AG404" s="5"/>
    </row>
    <row r="405">
      <c r="A405" s="1222"/>
      <c r="B405" s="5"/>
      <c r="C405" s="5"/>
      <c r="D405" s="1222"/>
      <c r="E405" s="5"/>
      <c r="F405" s="5"/>
      <c r="G405" s="1222"/>
      <c r="H405" s="5"/>
      <c r="I405" s="5"/>
      <c r="J405" s="1222"/>
      <c r="K405" s="5"/>
      <c r="L405" s="5"/>
      <c r="M405" s="5"/>
      <c r="N405" s="5"/>
      <c r="O405" s="5"/>
      <c r="P405" s="5"/>
      <c r="Q405" s="5"/>
      <c r="R405" s="5"/>
      <c r="S405" s="5"/>
      <c r="T405" s="5"/>
      <c r="U405" s="5"/>
      <c r="V405" s="5"/>
      <c r="W405" s="5"/>
      <c r="X405" s="5"/>
      <c r="Y405" s="5"/>
      <c r="Z405" s="5"/>
      <c r="AA405" s="5"/>
      <c r="AB405" s="5"/>
      <c r="AC405" s="5"/>
      <c r="AD405" s="5"/>
      <c r="AE405" s="5"/>
      <c r="AF405" s="5"/>
      <c r="AG405" s="5"/>
    </row>
    <row r="406">
      <c r="A406" s="1222"/>
      <c r="B406" s="5"/>
      <c r="C406" s="5"/>
      <c r="D406" s="1222"/>
      <c r="E406" s="5"/>
      <c r="F406" s="5"/>
      <c r="G406" s="1222"/>
      <c r="H406" s="5"/>
      <c r="I406" s="5"/>
      <c r="J406" s="1222"/>
      <c r="K406" s="5"/>
      <c r="L406" s="5"/>
      <c r="M406" s="5"/>
      <c r="N406" s="5"/>
      <c r="O406" s="5"/>
      <c r="P406" s="5"/>
      <c r="Q406" s="5"/>
      <c r="R406" s="5"/>
      <c r="S406" s="5"/>
      <c r="T406" s="5"/>
      <c r="U406" s="5"/>
      <c r="V406" s="5"/>
      <c r="W406" s="5"/>
      <c r="X406" s="5"/>
      <c r="Y406" s="5"/>
      <c r="Z406" s="5"/>
      <c r="AA406" s="5"/>
      <c r="AB406" s="5"/>
      <c r="AC406" s="5"/>
      <c r="AD406" s="5"/>
      <c r="AE406" s="5"/>
      <c r="AF406" s="5"/>
      <c r="AG406" s="5"/>
    </row>
    <row r="407">
      <c r="A407" s="1222"/>
      <c r="B407" s="5"/>
      <c r="C407" s="5"/>
      <c r="D407" s="1222"/>
      <c r="E407" s="5"/>
      <c r="F407" s="5"/>
      <c r="G407" s="1222"/>
      <c r="H407" s="5"/>
      <c r="I407" s="5"/>
      <c r="J407" s="1222"/>
      <c r="K407" s="5"/>
      <c r="L407" s="5"/>
      <c r="M407" s="5"/>
      <c r="N407" s="5"/>
      <c r="O407" s="5"/>
      <c r="P407" s="5"/>
      <c r="Q407" s="5"/>
      <c r="R407" s="5"/>
      <c r="S407" s="5"/>
      <c r="T407" s="5"/>
      <c r="U407" s="5"/>
      <c r="V407" s="5"/>
      <c r="W407" s="5"/>
      <c r="X407" s="5"/>
      <c r="Y407" s="5"/>
      <c r="Z407" s="5"/>
      <c r="AA407" s="5"/>
      <c r="AB407" s="5"/>
      <c r="AC407" s="5"/>
      <c r="AD407" s="5"/>
      <c r="AE407" s="5"/>
      <c r="AF407" s="5"/>
      <c r="AG407" s="5"/>
    </row>
    <row r="408">
      <c r="A408" s="1222"/>
      <c r="B408" s="5"/>
      <c r="C408" s="5"/>
      <c r="D408" s="1222"/>
      <c r="E408" s="5"/>
      <c r="F408" s="5"/>
      <c r="G408" s="1222"/>
      <c r="H408" s="5"/>
      <c r="I408" s="5"/>
      <c r="J408" s="1222"/>
      <c r="K408" s="5"/>
      <c r="L408" s="5"/>
      <c r="M408" s="5"/>
      <c r="N408" s="5"/>
      <c r="O408" s="5"/>
      <c r="P408" s="5"/>
      <c r="Q408" s="5"/>
      <c r="R408" s="5"/>
      <c r="S408" s="5"/>
      <c r="T408" s="5"/>
      <c r="U408" s="5"/>
      <c r="V408" s="5"/>
      <c r="W408" s="5"/>
      <c r="X408" s="5"/>
      <c r="Y408" s="5"/>
      <c r="Z408" s="5"/>
      <c r="AA408" s="5"/>
      <c r="AB408" s="5"/>
      <c r="AC408" s="5"/>
      <c r="AD408" s="5"/>
      <c r="AE408" s="5"/>
      <c r="AF408" s="5"/>
      <c r="AG408" s="5"/>
    </row>
    <row r="409">
      <c r="A409" s="1222"/>
      <c r="B409" s="5"/>
      <c r="C409" s="5"/>
      <c r="D409" s="1222"/>
      <c r="E409" s="5"/>
      <c r="F409" s="5"/>
      <c r="G409" s="1222"/>
      <c r="H409" s="5"/>
      <c r="I409" s="5"/>
      <c r="J409" s="1222"/>
      <c r="K409" s="5"/>
      <c r="L409" s="5"/>
      <c r="M409" s="5"/>
      <c r="N409" s="5"/>
      <c r="O409" s="5"/>
      <c r="P409" s="5"/>
      <c r="Q409" s="5"/>
      <c r="R409" s="5"/>
      <c r="S409" s="5"/>
      <c r="T409" s="5"/>
      <c r="U409" s="5"/>
      <c r="V409" s="5"/>
      <c r="W409" s="5"/>
      <c r="X409" s="5"/>
      <c r="Y409" s="5"/>
      <c r="Z409" s="5"/>
      <c r="AA409" s="5"/>
      <c r="AB409" s="5"/>
      <c r="AC409" s="5"/>
      <c r="AD409" s="5"/>
      <c r="AE409" s="5"/>
      <c r="AF409" s="5"/>
      <c r="AG409" s="5"/>
    </row>
    <row r="410">
      <c r="A410" s="1222"/>
      <c r="B410" s="5"/>
      <c r="C410" s="5"/>
      <c r="D410" s="1222"/>
      <c r="E410" s="5"/>
      <c r="F410" s="5"/>
      <c r="G410" s="1222"/>
      <c r="H410" s="5"/>
      <c r="I410" s="5"/>
      <c r="J410" s="1222"/>
      <c r="K410" s="5"/>
      <c r="L410" s="5"/>
      <c r="M410" s="5"/>
      <c r="N410" s="5"/>
      <c r="O410" s="5"/>
      <c r="P410" s="5"/>
      <c r="Q410" s="5"/>
      <c r="R410" s="5"/>
      <c r="S410" s="5"/>
      <c r="T410" s="5"/>
      <c r="U410" s="5"/>
      <c r="V410" s="5"/>
      <c r="W410" s="5"/>
      <c r="X410" s="5"/>
      <c r="Y410" s="5"/>
      <c r="Z410" s="5"/>
      <c r="AA410" s="5"/>
      <c r="AB410" s="5"/>
      <c r="AC410" s="5"/>
      <c r="AD410" s="5"/>
      <c r="AE410" s="5"/>
      <c r="AF410" s="5"/>
      <c r="AG410" s="5"/>
    </row>
    <row r="411">
      <c r="A411" s="1222"/>
      <c r="B411" s="5"/>
      <c r="C411" s="5"/>
      <c r="D411" s="1222"/>
      <c r="E411" s="5"/>
      <c r="F411" s="5"/>
      <c r="G411" s="1222"/>
      <c r="H411" s="5"/>
      <c r="I411" s="5"/>
      <c r="J411" s="1222"/>
      <c r="K411" s="5"/>
      <c r="L411" s="5"/>
      <c r="M411" s="5"/>
      <c r="N411" s="5"/>
      <c r="O411" s="5"/>
      <c r="P411" s="5"/>
      <c r="Q411" s="5"/>
      <c r="R411" s="5"/>
      <c r="S411" s="5"/>
      <c r="T411" s="5"/>
      <c r="U411" s="5"/>
      <c r="V411" s="5"/>
      <c r="W411" s="5"/>
      <c r="X411" s="5"/>
      <c r="Y411" s="5"/>
      <c r="Z411" s="5"/>
      <c r="AA411" s="5"/>
      <c r="AB411" s="5"/>
      <c r="AC411" s="5"/>
      <c r="AD411" s="5"/>
      <c r="AE411" s="5"/>
      <c r="AF411" s="5"/>
      <c r="AG411" s="5"/>
    </row>
    <row r="412">
      <c r="A412" s="1222"/>
      <c r="B412" s="5"/>
      <c r="C412" s="5"/>
      <c r="D412" s="1222"/>
      <c r="E412" s="5"/>
      <c r="F412" s="5"/>
      <c r="G412" s="1222"/>
      <c r="H412" s="5"/>
      <c r="I412" s="5"/>
      <c r="J412" s="1222"/>
      <c r="K412" s="5"/>
      <c r="L412" s="5"/>
      <c r="M412" s="5"/>
      <c r="N412" s="5"/>
      <c r="O412" s="5"/>
      <c r="P412" s="5"/>
      <c r="Q412" s="5"/>
      <c r="R412" s="5"/>
      <c r="S412" s="5"/>
      <c r="T412" s="5"/>
      <c r="U412" s="5"/>
      <c r="V412" s="5"/>
      <c r="W412" s="5"/>
      <c r="X412" s="5"/>
      <c r="Y412" s="5"/>
      <c r="Z412" s="5"/>
      <c r="AA412" s="5"/>
      <c r="AB412" s="5"/>
      <c r="AC412" s="5"/>
      <c r="AD412" s="5"/>
      <c r="AE412" s="5"/>
      <c r="AF412" s="5"/>
      <c r="AG412" s="5"/>
    </row>
    <row r="413">
      <c r="A413" s="1222"/>
      <c r="B413" s="5"/>
      <c r="C413" s="5"/>
      <c r="D413" s="1222"/>
      <c r="E413" s="5"/>
      <c r="F413" s="5"/>
      <c r="G413" s="1222"/>
      <c r="H413" s="5"/>
      <c r="I413" s="5"/>
      <c r="J413" s="1222"/>
      <c r="K413" s="5"/>
      <c r="L413" s="5"/>
      <c r="M413" s="5"/>
      <c r="N413" s="5"/>
      <c r="O413" s="5"/>
      <c r="P413" s="5"/>
      <c r="Q413" s="5"/>
      <c r="R413" s="5"/>
      <c r="S413" s="5"/>
      <c r="T413" s="5"/>
      <c r="U413" s="5"/>
      <c r="V413" s="5"/>
      <c r="W413" s="5"/>
      <c r="X413" s="5"/>
      <c r="Y413" s="5"/>
      <c r="Z413" s="5"/>
      <c r="AA413" s="5"/>
      <c r="AB413" s="5"/>
      <c r="AC413" s="5"/>
      <c r="AD413" s="5"/>
      <c r="AE413" s="5"/>
      <c r="AF413" s="5"/>
      <c r="AG413" s="5"/>
    </row>
    <row r="414">
      <c r="A414" s="1222"/>
      <c r="B414" s="5"/>
      <c r="C414" s="5"/>
      <c r="D414" s="1222"/>
      <c r="E414" s="5"/>
      <c r="F414" s="5"/>
      <c r="G414" s="1222"/>
      <c r="H414" s="5"/>
      <c r="I414" s="5"/>
      <c r="J414" s="1222"/>
      <c r="K414" s="5"/>
      <c r="L414" s="5"/>
      <c r="M414" s="5"/>
      <c r="N414" s="5"/>
      <c r="O414" s="5"/>
      <c r="P414" s="5"/>
      <c r="Q414" s="5"/>
      <c r="R414" s="5"/>
      <c r="S414" s="5"/>
      <c r="T414" s="5"/>
      <c r="U414" s="5"/>
      <c r="V414" s="5"/>
      <c r="W414" s="5"/>
      <c r="X414" s="5"/>
      <c r="Y414" s="5"/>
      <c r="Z414" s="5"/>
      <c r="AA414" s="5"/>
      <c r="AB414" s="5"/>
      <c r="AC414" s="5"/>
      <c r="AD414" s="5"/>
      <c r="AE414" s="5"/>
      <c r="AF414" s="5"/>
      <c r="AG414" s="5"/>
    </row>
    <row r="415">
      <c r="A415" s="1222"/>
      <c r="B415" s="5"/>
      <c r="C415" s="5"/>
      <c r="D415" s="1222"/>
      <c r="E415" s="5"/>
      <c r="F415" s="5"/>
      <c r="G415" s="1222"/>
      <c r="H415" s="5"/>
      <c r="I415" s="5"/>
      <c r="J415" s="1222"/>
      <c r="K415" s="5"/>
      <c r="L415" s="5"/>
      <c r="M415" s="5"/>
      <c r="N415" s="5"/>
      <c r="O415" s="5"/>
      <c r="P415" s="5"/>
      <c r="Q415" s="5"/>
      <c r="R415" s="5"/>
      <c r="S415" s="5"/>
      <c r="T415" s="5"/>
      <c r="U415" s="5"/>
      <c r="V415" s="5"/>
      <c r="W415" s="5"/>
      <c r="X415" s="5"/>
      <c r="Y415" s="5"/>
      <c r="Z415" s="5"/>
      <c r="AA415" s="5"/>
      <c r="AB415" s="5"/>
      <c r="AC415" s="5"/>
      <c r="AD415" s="5"/>
      <c r="AE415" s="5"/>
      <c r="AF415" s="5"/>
      <c r="AG415" s="5"/>
    </row>
    <row r="416">
      <c r="A416" s="1222"/>
      <c r="B416" s="5"/>
      <c r="C416" s="5"/>
      <c r="D416" s="1222"/>
      <c r="E416" s="5"/>
      <c r="F416" s="5"/>
      <c r="G416" s="1222"/>
      <c r="H416" s="5"/>
      <c r="I416" s="5"/>
      <c r="J416" s="1222"/>
      <c r="K416" s="5"/>
      <c r="L416" s="5"/>
      <c r="M416" s="5"/>
      <c r="N416" s="5"/>
      <c r="O416" s="5"/>
      <c r="P416" s="5"/>
      <c r="Q416" s="5"/>
      <c r="R416" s="5"/>
      <c r="S416" s="5"/>
      <c r="T416" s="5"/>
      <c r="U416" s="5"/>
      <c r="V416" s="5"/>
      <c r="W416" s="5"/>
      <c r="X416" s="5"/>
      <c r="Y416" s="5"/>
      <c r="Z416" s="5"/>
      <c r="AA416" s="5"/>
      <c r="AB416" s="5"/>
      <c r="AC416" s="5"/>
      <c r="AD416" s="5"/>
      <c r="AE416" s="5"/>
      <c r="AF416" s="5"/>
      <c r="AG416" s="5"/>
    </row>
    <row r="417">
      <c r="A417" s="1222"/>
      <c r="B417" s="5"/>
      <c r="C417" s="5"/>
      <c r="D417" s="1222"/>
      <c r="E417" s="5"/>
      <c r="F417" s="5"/>
      <c r="G417" s="1222"/>
      <c r="H417" s="5"/>
      <c r="I417" s="5"/>
      <c r="J417" s="1222"/>
      <c r="K417" s="5"/>
      <c r="L417" s="5"/>
      <c r="M417" s="5"/>
      <c r="N417" s="5"/>
      <c r="O417" s="5"/>
      <c r="P417" s="5"/>
      <c r="Q417" s="5"/>
      <c r="R417" s="5"/>
      <c r="S417" s="5"/>
      <c r="T417" s="5"/>
      <c r="U417" s="5"/>
      <c r="V417" s="5"/>
      <c r="W417" s="5"/>
      <c r="X417" s="5"/>
      <c r="Y417" s="5"/>
      <c r="Z417" s="5"/>
      <c r="AA417" s="5"/>
      <c r="AB417" s="5"/>
      <c r="AC417" s="5"/>
      <c r="AD417" s="5"/>
      <c r="AE417" s="5"/>
      <c r="AF417" s="5"/>
      <c r="AG417" s="5"/>
    </row>
    <row r="418">
      <c r="A418" s="1222"/>
      <c r="B418" s="5"/>
      <c r="C418" s="5"/>
      <c r="D418" s="1222"/>
      <c r="E418" s="5"/>
      <c r="F418" s="5"/>
      <c r="G418" s="1222"/>
      <c r="H418" s="5"/>
      <c r="I418" s="5"/>
      <c r="J418" s="1222"/>
      <c r="K418" s="5"/>
      <c r="L418" s="5"/>
      <c r="M418" s="5"/>
      <c r="N418" s="5"/>
      <c r="O418" s="5"/>
      <c r="P418" s="5"/>
      <c r="Q418" s="5"/>
      <c r="R418" s="5"/>
      <c r="S418" s="5"/>
      <c r="T418" s="5"/>
      <c r="U418" s="5"/>
      <c r="V418" s="5"/>
      <c r="W418" s="5"/>
      <c r="X418" s="5"/>
      <c r="Y418" s="5"/>
      <c r="Z418" s="5"/>
      <c r="AA418" s="5"/>
      <c r="AB418" s="5"/>
      <c r="AC418" s="5"/>
      <c r="AD418" s="5"/>
      <c r="AE418" s="5"/>
      <c r="AF418" s="5"/>
      <c r="AG418" s="5"/>
    </row>
    <row r="419">
      <c r="A419" s="1222"/>
      <c r="B419" s="5"/>
      <c r="C419" s="5"/>
      <c r="D419" s="1222"/>
      <c r="E419" s="5"/>
      <c r="F419" s="5"/>
      <c r="G419" s="1222"/>
      <c r="H419" s="5"/>
      <c r="I419" s="5"/>
      <c r="J419" s="1222"/>
      <c r="K419" s="5"/>
      <c r="L419" s="5"/>
      <c r="M419" s="5"/>
      <c r="N419" s="5"/>
      <c r="O419" s="5"/>
      <c r="P419" s="5"/>
      <c r="Q419" s="5"/>
      <c r="R419" s="5"/>
      <c r="S419" s="5"/>
      <c r="T419" s="5"/>
      <c r="U419" s="5"/>
      <c r="V419" s="5"/>
      <c r="W419" s="5"/>
      <c r="X419" s="5"/>
      <c r="Y419" s="5"/>
      <c r="Z419" s="5"/>
      <c r="AA419" s="5"/>
      <c r="AB419" s="5"/>
      <c r="AC419" s="5"/>
      <c r="AD419" s="5"/>
      <c r="AE419" s="5"/>
      <c r="AF419" s="5"/>
      <c r="AG419" s="5"/>
    </row>
    <row r="420">
      <c r="A420" s="1222"/>
      <c r="B420" s="5"/>
      <c r="C420" s="5"/>
      <c r="D420" s="1222"/>
      <c r="E420" s="5"/>
      <c r="F420" s="5"/>
      <c r="G420" s="1222"/>
      <c r="H420" s="5"/>
      <c r="I420" s="5"/>
      <c r="J420" s="1222"/>
      <c r="K420" s="5"/>
      <c r="L420" s="5"/>
      <c r="M420" s="5"/>
      <c r="N420" s="5"/>
      <c r="O420" s="5"/>
      <c r="P420" s="5"/>
      <c r="Q420" s="5"/>
      <c r="R420" s="5"/>
      <c r="S420" s="5"/>
      <c r="T420" s="5"/>
      <c r="U420" s="5"/>
      <c r="V420" s="5"/>
      <c r="W420" s="5"/>
      <c r="X420" s="5"/>
      <c r="Y420" s="5"/>
      <c r="Z420" s="5"/>
      <c r="AA420" s="5"/>
      <c r="AB420" s="5"/>
      <c r="AC420" s="5"/>
      <c r="AD420" s="5"/>
      <c r="AE420" s="5"/>
      <c r="AF420" s="5"/>
      <c r="AG420" s="5"/>
    </row>
    <row r="421">
      <c r="A421" s="1222"/>
      <c r="B421" s="5"/>
      <c r="C421" s="5"/>
      <c r="D421" s="1222"/>
      <c r="E421" s="5"/>
      <c r="F421" s="5"/>
      <c r="G421" s="1222"/>
      <c r="H421" s="5"/>
      <c r="I421" s="5"/>
      <c r="J421" s="1222"/>
      <c r="K421" s="5"/>
      <c r="L421" s="5"/>
      <c r="M421" s="5"/>
      <c r="N421" s="5"/>
      <c r="O421" s="5"/>
      <c r="P421" s="5"/>
      <c r="Q421" s="5"/>
      <c r="R421" s="5"/>
      <c r="S421" s="5"/>
      <c r="T421" s="5"/>
      <c r="U421" s="5"/>
      <c r="V421" s="5"/>
      <c r="W421" s="5"/>
      <c r="X421" s="5"/>
      <c r="Y421" s="5"/>
      <c r="Z421" s="5"/>
      <c r="AA421" s="5"/>
      <c r="AB421" s="5"/>
      <c r="AC421" s="5"/>
      <c r="AD421" s="5"/>
      <c r="AE421" s="5"/>
      <c r="AF421" s="5"/>
      <c r="AG421" s="5"/>
    </row>
    <row r="422">
      <c r="A422" s="1222"/>
      <c r="B422" s="5"/>
      <c r="C422" s="5"/>
      <c r="D422" s="1222"/>
      <c r="E422" s="5"/>
      <c r="F422" s="5"/>
      <c r="G422" s="1222"/>
      <c r="H422" s="5"/>
      <c r="I422" s="5"/>
      <c r="J422" s="1222"/>
      <c r="K422" s="5"/>
      <c r="L422" s="5"/>
      <c r="M422" s="5"/>
      <c r="N422" s="5"/>
      <c r="O422" s="5"/>
      <c r="P422" s="5"/>
      <c r="Q422" s="5"/>
      <c r="R422" s="5"/>
      <c r="S422" s="5"/>
      <c r="T422" s="5"/>
      <c r="U422" s="5"/>
      <c r="V422" s="5"/>
      <c r="W422" s="5"/>
      <c r="X422" s="5"/>
      <c r="Y422" s="5"/>
      <c r="Z422" s="5"/>
      <c r="AA422" s="5"/>
      <c r="AB422" s="5"/>
      <c r="AC422" s="5"/>
      <c r="AD422" s="5"/>
      <c r="AE422" s="5"/>
      <c r="AF422" s="5"/>
      <c r="AG422" s="5"/>
    </row>
    <row r="423">
      <c r="A423" s="1222"/>
      <c r="B423" s="5"/>
      <c r="C423" s="5"/>
      <c r="D423" s="1222"/>
      <c r="E423" s="5"/>
      <c r="F423" s="5"/>
      <c r="G423" s="1222"/>
      <c r="H423" s="5"/>
      <c r="I423" s="5"/>
      <c r="J423" s="1222"/>
      <c r="K423" s="5"/>
      <c r="L423" s="5"/>
      <c r="M423" s="5"/>
      <c r="N423" s="5"/>
      <c r="O423" s="5"/>
      <c r="P423" s="5"/>
      <c r="Q423" s="5"/>
      <c r="R423" s="5"/>
      <c r="S423" s="5"/>
      <c r="T423" s="5"/>
      <c r="U423" s="5"/>
      <c r="V423" s="5"/>
      <c r="W423" s="5"/>
      <c r="X423" s="5"/>
      <c r="Y423" s="5"/>
      <c r="Z423" s="5"/>
      <c r="AA423" s="5"/>
      <c r="AB423" s="5"/>
      <c r="AC423" s="5"/>
      <c r="AD423" s="5"/>
      <c r="AE423" s="5"/>
      <c r="AF423" s="5"/>
      <c r="AG423" s="5"/>
    </row>
    <row r="424">
      <c r="A424" s="1222"/>
      <c r="B424" s="5"/>
      <c r="C424" s="5"/>
      <c r="D424" s="1222"/>
      <c r="E424" s="5"/>
      <c r="F424" s="5"/>
      <c r="G424" s="1222"/>
      <c r="H424" s="5"/>
      <c r="I424" s="5"/>
      <c r="J424" s="1222"/>
      <c r="K424" s="5"/>
      <c r="L424" s="5"/>
      <c r="M424" s="5"/>
      <c r="N424" s="5"/>
      <c r="O424" s="5"/>
      <c r="P424" s="5"/>
      <c r="Q424" s="5"/>
      <c r="R424" s="5"/>
      <c r="S424" s="5"/>
      <c r="T424" s="5"/>
      <c r="U424" s="5"/>
      <c r="V424" s="5"/>
      <c r="W424" s="5"/>
      <c r="X424" s="5"/>
      <c r="Y424" s="5"/>
      <c r="Z424" s="5"/>
      <c r="AA424" s="5"/>
      <c r="AB424" s="5"/>
      <c r="AC424" s="5"/>
      <c r="AD424" s="5"/>
      <c r="AE424" s="5"/>
      <c r="AF424" s="5"/>
      <c r="AG424" s="5"/>
    </row>
    <row r="425">
      <c r="A425" s="1222"/>
      <c r="B425" s="5"/>
      <c r="C425" s="5"/>
      <c r="D425" s="1222"/>
      <c r="E425" s="5"/>
      <c r="F425" s="5"/>
      <c r="G425" s="1222"/>
      <c r="H425" s="5"/>
      <c r="I425" s="5"/>
      <c r="J425" s="1222"/>
      <c r="K425" s="5"/>
      <c r="L425" s="5"/>
      <c r="M425" s="5"/>
      <c r="N425" s="5"/>
      <c r="O425" s="5"/>
      <c r="P425" s="5"/>
      <c r="Q425" s="5"/>
      <c r="R425" s="5"/>
      <c r="S425" s="5"/>
      <c r="T425" s="5"/>
      <c r="U425" s="5"/>
      <c r="V425" s="5"/>
      <c r="W425" s="5"/>
      <c r="X425" s="5"/>
      <c r="Y425" s="5"/>
      <c r="Z425" s="5"/>
      <c r="AA425" s="5"/>
      <c r="AB425" s="5"/>
      <c r="AC425" s="5"/>
      <c r="AD425" s="5"/>
      <c r="AE425" s="5"/>
      <c r="AF425" s="5"/>
      <c r="AG425" s="5"/>
    </row>
    <row r="426">
      <c r="A426" s="1222"/>
      <c r="B426" s="5"/>
      <c r="C426" s="5"/>
      <c r="D426" s="1222"/>
      <c r="E426" s="5"/>
      <c r="F426" s="5"/>
      <c r="G426" s="1222"/>
      <c r="H426" s="5"/>
      <c r="I426" s="5"/>
      <c r="J426" s="1222"/>
      <c r="K426" s="5"/>
      <c r="L426" s="5"/>
      <c r="M426" s="5"/>
      <c r="N426" s="5"/>
      <c r="O426" s="5"/>
      <c r="P426" s="5"/>
      <c r="Q426" s="5"/>
      <c r="R426" s="5"/>
      <c r="S426" s="5"/>
      <c r="T426" s="5"/>
      <c r="U426" s="5"/>
      <c r="V426" s="5"/>
      <c r="W426" s="5"/>
      <c r="X426" s="5"/>
      <c r="Y426" s="5"/>
      <c r="Z426" s="5"/>
      <c r="AA426" s="5"/>
      <c r="AB426" s="5"/>
      <c r="AC426" s="5"/>
      <c r="AD426" s="5"/>
      <c r="AE426" s="5"/>
      <c r="AF426" s="5"/>
      <c r="AG426" s="5"/>
    </row>
    <row r="427">
      <c r="A427" s="1222"/>
      <c r="B427" s="5"/>
      <c r="C427" s="5"/>
      <c r="D427" s="1222"/>
      <c r="E427" s="5"/>
      <c r="F427" s="5"/>
      <c r="G427" s="1222"/>
      <c r="H427" s="5"/>
      <c r="I427" s="5"/>
      <c r="J427" s="1222"/>
      <c r="K427" s="5"/>
      <c r="L427" s="5"/>
      <c r="M427" s="5"/>
      <c r="N427" s="5"/>
      <c r="O427" s="5"/>
      <c r="P427" s="5"/>
      <c r="Q427" s="5"/>
      <c r="R427" s="5"/>
      <c r="S427" s="5"/>
      <c r="T427" s="5"/>
      <c r="U427" s="5"/>
      <c r="V427" s="5"/>
      <c r="W427" s="5"/>
      <c r="X427" s="5"/>
      <c r="Y427" s="5"/>
      <c r="Z427" s="5"/>
      <c r="AA427" s="5"/>
      <c r="AB427" s="5"/>
      <c r="AC427" s="5"/>
      <c r="AD427" s="5"/>
      <c r="AE427" s="5"/>
      <c r="AF427" s="5"/>
      <c r="AG427" s="5"/>
    </row>
    <row r="428">
      <c r="A428" s="1222"/>
      <c r="B428" s="5"/>
      <c r="C428" s="5"/>
      <c r="D428" s="1222"/>
      <c r="E428" s="5"/>
      <c r="F428" s="5"/>
      <c r="G428" s="1222"/>
      <c r="H428" s="5"/>
      <c r="I428" s="5"/>
      <c r="J428" s="1222"/>
      <c r="K428" s="5"/>
      <c r="L428" s="5"/>
      <c r="M428" s="5"/>
      <c r="N428" s="5"/>
      <c r="O428" s="5"/>
      <c r="P428" s="5"/>
      <c r="Q428" s="5"/>
      <c r="R428" s="5"/>
      <c r="S428" s="5"/>
      <c r="T428" s="5"/>
      <c r="U428" s="5"/>
      <c r="V428" s="5"/>
      <c r="W428" s="5"/>
      <c r="X428" s="5"/>
      <c r="Y428" s="5"/>
      <c r="Z428" s="5"/>
      <c r="AA428" s="5"/>
      <c r="AB428" s="5"/>
      <c r="AC428" s="5"/>
      <c r="AD428" s="5"/>
      <c r="AE428" s="5"/>
      <c r="AF428" s="5"/>
      <c r="AG428" s="5"/>
    </row>
    <row r="429">
      <c r="A429" s="1222"/>
      <c r="B429" s="5"/>
      <c r="C429" s="5"/>
      <c r="D429" s="1222"/>
      <c r="E429" s="5"/>
      <c r="F429" s="5"/>
      <c r="G429" s="1222"/>
      <c r="H429" s="5"/>
      <c r="I429" s="5"/>
      <c r="J429" s="1222"/>
      <c r="K429" s="5"/>
      <c r="L429" s="5"/>
      <c r="M429" s="5"/>
      <c r="N429" s="5"/>
      <c r="O429" s="5"/>
      <c r="P429" s="5"/>
      <c r="Q429" s="5"/>
      <c r="R429" s="5"/>
      <c r="S429" s="5"/>
      <c r="T429" s="5"/>
      <c r="U429" s="5"/>
      <c r="V429" s="5"/>
      <c r="W429" s="5"/>
      <c r="X429" s="5"/>
      <c r="Y429" s="5"/>
      <c r="Z429" s="5"/>
      <c r="AA429" s="5"/>
      <c r="AB429" s="5"/>
      <c r="AC429" s="5"/>
      <c r="AD429" s="5"/>
      <c r="AE429" s="5"/>
      <c r="AF429" s="5"/>
      <c r="AG429" s="5"/>
    </row>
    <row r="430">
      <c r="A430" s="1222"/>
      <c r="B430" s="5"/>
      <c r="C430" s="5"/>
      <c r="D430" s="1222"/>
      <c r="E430" s="5"/>
      <c r="F430" s="5"/>
      <c r="G430" s="1222"/>
      <c r="H430" s="5"/>
      <c r="I430" s="5"/>
      <c r="J430" s="1222"/>
      <c r="K430" s="5"/>
      <c r="L430" s="5"/>
      <c r="M430" s="5"/>
      <c r="N430" s="5"/>
      <c r="O430" s="5"/>
      <c r="P430" s="5"/>
      <c r="Q430" s="5"/>
      <c r="R430" s="5"/>
      <c r="S430" s="5"/>
      <c r="T430" s="5"/>
      <c r="U430" s="5"/>
      <c r="V430" s="5"/>
      <c r="W430" s="5"/>
      <c r="X430" s="5"/>
      <c r="Y430" s="5"/>
      <c r="Z430" s="5"/>
      <c r="AA430" s="5"/>
      <c r="AB430" s="5"/>
      <c r="AC430" s="5"/>
      <c r="AD430" s="5"/>
      <c r="AE430" s="5"/>
      <c r="AF430" s="5"/>
      <c r="AG430" s="5"/>
    </row>
    <row r="431">
      <c r="A431" s="1222"/>
      <c r="B431" s="5"/>
      <c r="C431" s="5"/>
      <c r="D431" s="1222"/>
      <c r="E431" s="5"/>
      <c r="F431" s="5"/>
      <c r="G431" s="1222"/>
      <c r="H431" s="5"/>
      <c r="I431" s="5"/>
      <c r="J431" s="1222"/>
      <c r="K431" s="5"/>
      <c r="L431" s="5"/>
      <c r="M431" s="5"/>
      <c r="N431" s="5"/>
      <c r="O431" s="5"/>
      <c r="P431" s="5"/>
      <c r="Q431" s="5"/>
      <c r="R431" s="5"/>
      <c r="S431" s="5"/>
      <c r="T431" s="5"/>
      <c r="U431" s="5"/>
      <c r="V431" s="5"/>
      <c r="W431" s="5"/>
      <c r="X431" s="5"/>
      <c r="Y431" s="5"/>
      <c r="Z431" s="5"/>
      <c r="AA431" s="5"/>
      <c r="AB431" s="5"/>
      <c r="AC431" s="5"/>
      <c r="AD431" s="5"/>
      <c r="AE431" s="5"/>
      <c r="AF431" s="5"/>
      <c r="AG431" s="5"/>
    </row>
    <row r="432">
      <c r="A432" s="1222"/>
      <c r="B432" s="5"/>
      <c r="C432" s="5"/>
      <c r="D432" s="1222"/>
      <c r="E432" s="5"/>
      <c r="F432" s="5"/>
      <c r="G432" s="1222"/>
      <c r="H432" s="5"/>
      <c r="I432" s="5"/>
      <c r="J432" s="1222"/>
      <c r="K432" s="5"/>
      <c r="L432" s="5"/>
      <c r="M432" s="5"/>
      <c r="N432" s="5"/>
      <c r="O432" s="5"/>
      <c r="P432" s="5"/>
      <c r="Q432" s="5"/>
      <c r="R432" s="5"/>
      <c r="S432" s="5"/>
      <c r="T432" s="5"/>
      <c r="U432" s="5"/>
      <c r="V432" s="5"/>
      <c r="W432" s="5"/>
      <c r="X432" s="5"/>
      <c r="Y432" s="5"/>
      <c r="Z432" s="5"/>
      <c r="AA432" s="5"/>
      <c r="AB432" s="5"/>
      <c r="AC432" s="5"/>
      <c r="AD432" s="5"/>
      <c r="AE432" s="5"/>
      <c r="AF432" s="5"/>
      <c r="AG432" s="5"/>
    </row>
    <row r="433">
      <c r="A433" s="1222"/>
      <c r="B433" s="5"/>
      <c r="C433" s="5"/>
      <c r="D433" s="1222"/>
      <c r="E433" s="5"/>
      <c r="F433" s="5"/>
      <c r="G433" s="1222"/>
      <c r="H433" s="5"/>
      <c r="I433" s="5"/>
      <c r="J433" s="1222"/>
      <c r="K433" s="5"/>
      <c r="L433" s="5"/>
      <c r="M433" s="5"/>
      <c r="N433" s="5"/>
      <c r="O433" s="5"/>
      <c r="P433" s="5"/>
      <c r="Q433" s="5"/>
      <c r="R433" s="5"/>
      <c r="S433" s="5"/>
      <c r="T433" s="5"/>
      <c r="U433" s="5"/>
      <c r="V433" s="5"/>
      <c r="W433" s="5"/>
      <c r="X433" s="5"/>
      <c r="Y433" s="5"/>
      <c r="Z433" s="5"/>
      <c r="AA433" s="5"/>
      <c r="AB433" s="5"/>
      <c r="AC433" s="5"/>
      <c r="AD433" s="5"/>
      <c r="AE433" s="5"/>
      <c r="AF433" s="5"/>
      <c r="AG433" s="5"/>
    </row>
    <row r="434">
      <c r="A434" s="1222"/>
      <c r="B434" s="5"/>
      <c r="C434" s="5"/>
      <c r="D434" s="1222"/>
      <c r="E434" s="5"/>
      <c r="F434" s="5"/>
      <c r="G434" s="1222"/>
      <c r="H434" s="5"/>
      <c r="I434" s="5"/>
      <c r="J434" s="1222"/>
      <c r="K434" s="5"/>
      <c r="L434" s="5"/>
      <c r="M434" s="5"/>
      <c r="N434" s="5"/>
      <c r="O434" s="5"/>
      <c r="P434" s="5"/>
      <c r="Q434" s="5"/>
      <c r="R434" s="5"/>
      <c r="S434" s="5"/>
      <c r="T434" s="5"/>
      <c r="U434" s="5"/>
      <c r="V434" s="5"/>
      <c r="W434" s="5"/>
      <c r="X434" s="5"/>
      <c r="Y434" s="5"/>
      <c r="Z434" s="5"/>
      <c r="AA434" s="5"/>
      <c r="AB434" s="5"/>
      <c r="AC434" s="5"/>
      <c r="AD434" s="5"/>
      <c r="AE434" s="5"/>
      <c r="AF434" s="5"/>
      <c r="AG434" s="5"/>
    </row>
    <row r="435">
      <c r="A435" s="1222"/>
      <c r="B435" s="5"/>
      <c r="C435" s="5"/>
      <c r="D435" s="1222"/>
      <c r="E435" s="5"/>
      <c r="F435" s="5"/>
      <c r="G435" s="1222"/>
      <c r="H435" s="5"/>
      <c r="I435" s="5"/>
      <c r="J435" s="1222"/>
      <c r="K435" s="5"/>
      <c r="L435" s="5"/>
      <c r="M435" s="5"/>
      <c r="N435" s="5"/>
      <c r="O435" s="5"/>
      <c r="P435" s="5"/>
      <c r="Q435" s="5"/>
      <c r="R435" s="5"/>
      <c r="S435" s="5"/>
      <c r="T435" s="5"/>
      <c r="U435" s="5"/>
      <c r="V435" s="5"/>
      <c r="W435" s="5"/>
      <c r="X435" s="5"/>
      <c r="Y435" s="5"/>
      <c r="Z435" s="5"/>
      <c r="AA435" s="5"/>
      <c r="AB435" s="5"/>
      <c r="AC435" s="5"/>
      <c r="AD435" s="5"/>
      <c r="AE435" s="5"/>
      <c r="AF435" s="5"/>
      <c r="AG435" s="5"/>
    </row>
    <row r="436">
      <c r="A436" s="1222"/>
      <c r="B436" s="5"/>
      <c r="C436" s="5"/>
      <c r="D436" s="1222"/>
      <c r="E436" s="5"/>
      <c r="F436" s="5"/>
      <c r="G436" s="1222"/>
      <c r="H436" s="5"/>
      <c r="I436" s="5"/>
      <c r="J436" s="1222"/>
      <c r="K436" s="5"/>
      <c r="L436" s="5"/>
      <c r="M436" s="5"/>
      <c r="N436" s="5"/>
      <c r="O436" s="5"/>
      <c r="P436" s="5"/>
      <c r="Q436" s="5"/>
      <c r="R436" s="5"/>
      <c r="S436" s="5"/>
      <c r="T436" s="5"/>
      <c r="U436" s="5"/>
      <c r="V436" s="5"/>
      <c r="W436" s="5"/>
      <c r="X436" s="5"/>
      <c r="Y436" s="5"/>
      <c r="Z436" s="5"/>
      <c r="AA436" s="5"/>
      <c r="AB436" s="5"/>
      <c r="AC436" s="5"/>
      <c r="AD436" s="5"/>
      <c r="AE436" s="5"/>
      <c r="AF436" s="5"/>
      <c r="AG436" s="5"/>
    </row>
    <row r="437">
      <c r="A437" s="1222"/>
      <c r="B437" s="5"/>
      <c r="C437" s="5"/>
      <c r="D437" s="1222"/>
      <c r="E437" s="5"/>
      <c r="F437" s="5"/>
      <c r="G437" s="1222"/>
      <c r="H437" s="5"/>
      <c r="I437" s="5"/>
      <c r="J437" s="1222"/>
      <c r="K437" s="5"/>
      <c r="L437" s="5"/>
      <c r="M437" s="5"/>
      <c r="N437" s="5"/>
      <c r="O437" s="5"/>
      <c r="P437" s="5"/>
      <c r="Q437" s="5"/>
      <c r="R437" s="5"/>
      <c r="S437" s="5"/>
      <c r="T437" s="5"/>
      <c r="U437" s="5"/>
      <c r="V437" s="5"/>
      <c r="W437" s="5"/>
      <c r="X437" s="5"/>
      <c r="Y437" s="5"/>
      <c r="Z437" s="5"/>
      <c r="AA437" s="5"/>
      <c r="AB437" s="5"/>
      <c r="AC437" s="5"/>
      <c r="AD437" s="5"/>
      <c r="AE437" s="5"/>
      <c r="AF437" s="5"/>
      <c r="AG437" s="5"/>
    </row>
    <row r="438">
      <c r="A438" s="1222"/>
      <c r="B438" s="5"/>
      <c r="C438" s="5"/>
      <c r="D438" s="1222"/>
      <c r="E438" s="5"/>
      <c r="F438" s="5"/>
      <c r="G438" s="1222"/>
      <c r="H438" s="5"/>
      <c r="I438" s="5"/>
      <c r="J438" s="1222"/>
      <c r="K438" s="5"/>
      <c r="L438" s="5"/>
      <c r="M438" s="5"/>
      <c r="N438" s="5"/>
      <c r="O438" s="5"/>
      <c r="P438" s="5"/>
      <c r="Q438" s="5"/>
      <c r="R438" s="5"/>
      <c r="S438" s="5"/>
      <c r="T438" s="5"/>
      <c r="U438" s="5"/>
      <c r="V438" s="5"/>
      <c r="W438" s="5"/>
      <c r="X438" s="5"/>
      <c r="Y438" s="5"/>
      <c r="Z438" s="5"/>
      <c r="AA438" s="5"/>
      <c r="AB438" s="5"/>
      <c r="AC438" s="5"/>
      <c r="AD438" s="5"/>
      <c r="AE438" s="5"/>
      <c r="AF438" s="5"/>
      <c r="AG438" s="5"/>
    </row>
    <row r="439">
      <c r="A439" s="1222"/>
      <c r="B439" s="5"/>
      <c r="C439" s="5"/>
      <c r="D439" s="1222"/>
      <c r="E439" s="5"/>
      <c r="F439" s="5"/>
      <c r="G439" s="1222"/>
      <c r="H439" s="5"/>
      <c r="I439" s="5"/>
      <c r="J439" s="1222"/>
      <c r="K439" s="5"/>
      <c r="L439" s="5"/>
      <c r="M439" s="5"/>
      <c r="N439" s="5"/>
      <c r="O439" s="5"/>
      <c r="P439" s="5"/>
      <c r="Q439" s="5"/>
      <c r="R439" s="5"/>
      <c r="S439" s="5"/>
      <c r="T439" s="5"/>
      <c r="U439" s="5"/>
      <c r="V439" s="5"/>
      <c r="W439" s="5"/>
      <c r="X439" s="5"/>
      <c r="Y439" s="5"/>
      <c r="Z439" s="5"/>
      <c r="AA439" s="5"/>
      <c r="AB439" s="5"/>
      <c r="AC439" s="5"/>
      <c r="AD439" s="5"/>
      <c r="AE439" s="5"/>
      <c r="AF439" s="5"/>
      <c r="AG439" s="5"/>
    </row>
    <row r="440">
      <c r="A440" s="1222"/>
      <c r="B440" s="5"/>
      <c r="C440" s="5"/>
      <c r="D440" s="1222"/>
      <c r="E440" s="5"/>
      <c r="F440" s="5"/>
      <c r="G440" s="1222"/>
      <c r="H440" s="5"/>
      <c r="I440" s="5"/>
      <c r="J440" s="1222"/>
      <c r="K440" s="5"/>
      <c r="L440" s="5"/>
      <c r="M440" s="5"/>
      <c r="N440" s="5"/>
      <c r="O440" s="5"/>
      <c r="P440" s="5"/>
      <c r="Q440" s="5"/>
      <c r="R440" s="5"/>
      <c r="S440" s="5"/>
      <c r="T440" s="5"/>
      <c r="U440" s="5"/>
      <c r="V440" s="5"/>
      <c r="W440" s="5"/>
      <c r="X440" s="5"/>
      <c r="Y440" s="5"/>
      <c r="Z440" s="5"/>
      <c r="AA440" s="5"/>
      <c r="AB440" s="5"/>
      <c r="AC440" s="5"/>
      <c r="AD440" s="5"/>
      <c r="AE440" s="5"/>
      <c r="AF440" s="5"/>
      <c r="AG440" s="5"/>
    </row>
    <row r="441">
      <c r="A441" s="1222"/>
      <c r="B441" s="5"/>
      <c r="C441" s="5"/>
      <c r="D441" s="1222"/>
      <c r="E441" s="5"/>
      <c r="F441" s="5"/>
      <c r="G441" s="1222"/>
      <c r="H441" s="5"/>
      <c r="I441" s="5"/>
      <c r="J441" s="1222"/>
      <c r="K441" s="5"/>
      <c r="L441" s="5"/>
      <c r="M441" s="5"/>
      <c r="N441" s="5"/>
      <c r="O441" s="5"/>
      <c r="P441" s="5"/>
      <c r="Q441" s="5"/>
      <c r="R441" s="5"/>
      <c r="S441" s="5"/>
      <c r="T441" s="5"/>
      <c r="U441" s="5"/>
      <c r="V441" s="5"/>
      <c r="W441" s="5"/>
      <c r="X441" s="5"/>
      <c r="Y441" s="5"/>
      <c r="Z441" s="5"/>
      <c r="AA441" s="5"/>
      <c r="AB441" s="5"/>
      <c r="AC441" s="5"/>
      <c r="AD441" s="5"/>
      <c r="AE441" s="5"/>
      <c r="AF441" s="5"/>
      <c r="AG441" s="5"/>
    </row>
    <row r="442">
      <c r="A442" s="1222"/>
      <c r="B442" s="5"/>
      <c r="C442" s="5"/>
      <c r="D442" s="1222"/>
      <c r="E442" s="5"/>
      <c r="F442" s="5"/>
      <c r="G442" s="1222"/>
      <c r="H442" s="5"/>
      <c r="I442" s="5"/>
      <c r="J442" s="1222"/>
      <c r="K442" s="5"/>
      <c r="L442" s="5"/>
      <c r="M442" s="5"/>
      <c r="N442" s="5"/>
      <c r="O442" s="5"/>
      <c r="P442" s="5"/>
      <c r="Q442" s="5"/>
      <c r="R442" s="5"/>
      <c r="S442" s="5"/>
      <c r="T442" s="5"/>
      <c r="U442" s="5"/>
      <c r="V442" s="5"/>
      <c r="W442" s="5"/>
      <c r="X442" s="5"/>
      <c r="Y442" s="5"/>
      <c r="Z442" s="5"/>
      <c r="AA442" s="5"/>
      <c r="AB442" s="5"/>
      <c r="AC442" s="5"/>
      <c r="AD442" s="5"/>
      <c r="AE442" s="5"/>
      <c r="AF442" s="5"/>
      <c r="AG442" s="5"/>
    </row>
    <row r="443">
      <c r="A443" s="1222"/>
      <c r="B443" s="5"/>
      <c r="C443" s="5"/>
      <c r="D443" s="1222"/>
      <c r="E443" s="5"/>
      <c r="F443" s="5"/>
      <c r="G443" s="1222"/>
      <c r="H443" s="5"/>
      <c r="I443" s="5"/>
      <c r="J443" s="1222"/>
      <c r="K443" s="5"/>
      <c r="L443" s="5"/>
      <c r="M443" s="5"/>
      <c r="N443" s="5"/>
      <c r="O443" s="5"/>
      <c r="P443" s="5"/>
      <c r="Q443" s="5"/>
      <c r="R443" s="5"/>
      <c r="S443" s="5"/>
      <c r="T443" s="5"/>
      <c r="U443" s="5"/>
      <c r="V443" s="5"/>
      <c r="W443" s="5"/>
      <c r="X443" s="5"/>
      <c r="Y443" s="5"/>
      <c r="Z443" s="5"/>
      <c r="AA443" s="5"/>
      <c r="AB443" s="5"/>
      <c r="AC443" s="5"/>
      <c r="AD443" s="5"/>
      <c r="AE443" s="5"/>
      <c r="AF443" s="5"/>
      <c r="AG443" s="5"/>
    </row>
    <row r="444">
      <c r="A444" s="1222"/>
      <c r="B444" s="5"/>
      <c r="C444" s="5"/>
      <c r="D444" s="1222"/>
      <c r="E444" s="5"/>
      <c r="F444" s="5"/>
      <c r="G444" s="1222"/>
      <c r="H444" s="5"/>
      <c r="I444" s="5"/>
      <c r="J444" s="1222"/>
      <c r="K444" s="5"/>
      <c r="L444" s="5"/>
      <c r="M444" s="5"/>
      <c r="N444" s="5"/>
      <c r="O444" s="5"/>
      <c r="P444" s="5"/>
      <c r="Q444" s="5"/>
      <c r="R444" s="5"/>
      <c r="S444" s="5"/>
      <c r="T444" s="5"/>
      <c r="U444" s="5"/>
      <c r="V444" s="5"/>
      <c r="W444" s="5"/>
      <c r="X444" s="5"/>
      <c r="Y444" s="5"/>
      <c r="Z444" s="5"/>
      <c r="AA444" s="5"/>
      <c r="AB444" s="5"/>
      <c r="AC444" s="5"/>
      <c r="AD444" s="5"/>
      <c r="AE444" s="5"/>
      <c r="AF444" s="5"/>
      <c r="AG444" s="5"/>
    </row>
    <row r="445">
      <c r="A445" s="1222"/>
      <c r="B445" s="5"/>
      <c r="C445" s="5"/>
      <c r="D445" s="1222"/>
      <c r="E445" s="5"/>
      <c r="F445" s="5"/>
      <c r="G445" s="1222"/>
      <c r="H445" s="5"/>
      <c r="I445" s="5"/>
      <c r="J445" s="1222"/>
      <c r="K445" s="5"/>
      <c r="L445" s="5"/>
      <c r="M445" s="5"/>
      <c r="N445" s="5"/>
      <c r="O445" s="5"/>
      <c r="P445" s="5"/>
      <c r="Q445" s="5"/>
      <c r="R445" s="5"/>
      <c r="S445" s="5"/>
      <c r="T445" s="5"/>
      <c r="U445" s="5"/>
      <c r="V445" s="5"/>
      <c r="W445" s="5"/>
      <c r="X445" s="5"/>
      <c r="Y445" s="5"/>
      <c r="Z445" s="5"/>
      <c r="AA445" s="5"/>
      <c r="AB445" s="5"/>
      <c r="AC445" s="5"/>
      <c r="AD445" s="5"/>
      <c r="AE445" s="5"/>
      <c r="AF445" s="5"/>
      <c r="AG445" s="5"/>
    </row>
    <row r="446">
      <c r="A446" s="1222"/>
      <c r="B446" s="5"/>
      <c r="C446" s="5"/>
      <c r="D446" s="1222"/>
      <c r="E446" s="5"/>
      <c r="F446" s="5"/>
      <c r="G446" s="1222"/>
      <c r="H446" s="5"/>
      <c r="I446" s="5"/>
      <c r="J446" s="1222"/>
      <c r="K446" s="5"/>
      <c r="L446" s="5"/>
      <c r="M446" s="5"/>
      <c r="N446" s="5"/>
      <c r="O446" s="5"/>
      <c r="P446" s="5"/>
      <c r="Q446" s="5"/>
      <c r="R446" s="5"/>
      <c r="S446" s="5"/>
      <c r="T446" s="5"/>
      <c r="U446" s="5"/>
      <c r="V446" s="5"/>
      <c r="W446" s="5"/>
      <c r="X446" s="5"/>
      <c r="Y446" s="5"/>
      <c r="Z446" s="5"/>
      <c r="AA446" s="5"/>
      <c r="AB446" s="5"/>
      <c r="AC446" s="5"/>
      <c r="AD446" s="5"/>
      <c r="AE446" s="5"/>
      <c r="AF446" s="5"/>
      <c r="AG446" s="5"/>
    </row>
    <row r="447">
      <c r="A447" s="1222"/>
      <c r="B447" s="5"/>
      <c r="C447" s="5"/>
      <c r="D447" s="1222"/>
      <c r="E447" s="5"/>
      <c r="F447" s="5"/>
      <c r="G447" s="1222"/>
      <c r="H447" s="5"/>
      <c r="I447" s="5"/>
      <c r="J447" s="1222"/>
      <c r="K447" s="5"/>
      <c r="L447" s="5"/>
      <c r="M447" s="5"/>
      <c r="N447" s="5"/>
      <c r="O447" s="5"/>
      <c r="P447" s="5"/>
      <c r="Q447" s="5"/>
      <c r="R447" s="5"/>
      <c r="S447" s="5"/>
      <c r="T447" s="5"/>
      <c r="U447" s="5"/>
      <c r="V447" s="5"/>
      <c r="W447" s="5"/>
      <c r="X447" s="5"/>
      <c r="Y447" s="5"/>
      <c r="Z447" s="5"/>
      <c r="AA447" s="5"/>
      <c r="AB447" s="5"/>
      <c r="AC447" s="5"/>
      <c r="AD447" s="5"/>
      <c r="AE447" s="5"/>
      <c r="AF447" s="5"/>
      <c r="AG447" s="5"/>
    </row>
    <row r="448">
      <c r="A448" s="1222"/>
      <c r="B448" s="5"/>
      <c r="C448" s="5"/>
      <c r="D448" s="1222"/>
      <c r="E448" s="5"/>
      <c r="F448" s="5"/>
      <c r="G448" s="1222"/>
      <c r="H448" s="5"/>
      <c r="I448" s="5"/>
      <c r="J448" s="1222"/>
      <c r="K448" s="5"/>
      <c r="L448" s="5"/>
      <c r="M448" s="5"/>
      <c r="N448" s="5"/>
      <c r="O448" s="5"/>
      <c r="P448" s="5"/>
      <c r="Q448" s="5"/>
      <c r="R448" s="5"/>
      <c r="S448" s="5"/>
      <c r="T448" s="5"/>
      <c r="U448" s="5"/>
      <c r="V448" s="5"/>
      <c r="W448" s="5"/>
      <c r="X448" s="5"/>
      <c r="Y448" s="5"/>
      <c r="Z448" s="5"/>
      <c r="AA448" s="5"/>
      <c r="AB448" s="5"/>
      <c r="AC448" s="5"/>
      <c r="AD448" s="5"/>
      <c r="AE448" s="5"/>
      <c r="AF448" s="5"/>
      <c r="AG448" s="5"/>
    </row>
    <row r="449">
      <c r="A449" s="1222"/>
      <c r="B449" s="5"/>
      <c r="C449" s="5"/>
      <c r="D449" s="1222"/>
      <c r="E449" s="5"/>
      <c r="F449" s="5"/>
      <c r="G449" s="1222"/>
      <c r="H449" s="5"/>
      <c r="I449" s="5"/>
      <c r="J449" s="1222"/>
      <c r="K449" s="5"/>
      <c r="L449" s="5"/>
      <c r="M449" s="5"/>
      <c r="N449" s="5"/>
      <c r="O449" s="5"/>
      <c r="P449" s="5"/>
      <c r="Q449" s="5"/>
      <c r="R449" s="5"/>
      <c r="S449" s="5"/>
      <c r="T449" s="5"/>
      <c r="U449" s="5"/>
      <c r="V449" s="5"/>
      <c r="W449" s="5"/>
      <c r="X449" s="5"/>
      <c r="Y449" s="5"/>
      <c r="Z449" s="5"/>
      <c r="AA449" s="5"/>
      <c r="AB449" s="5"/>
      <c r="AC449" s="5"/>
      <c r="AD449" s="5"/>
      <c r="AE449" s="5"/>
      <c r="AF449" s="5"/>
      <c r="AG449" s="5"/>
    </row>
    <row r="450">
      <c r="A450" s="1222"/>
      <c r="B450" s="5"/>
      <c r="C450" s="5"/>
      <c r="D450" s="1222"/>
      <c r="E450" s="5"/>
      <c r="F450" s="5"/>
      <c r="G450" s="1222"/>
      <c r="H450" s="5"/>
      <c r="I450" s="5"/>
      <c r="J450" s="1222"/>
      <c r="K450" s="5"/>
      <c r="L450" s="5"/>
      <c r="M450" s="5"/>
      <c r="N450" s="5"/>
      <c r="O450" s="5"/>
      <c r="P450" s="5"/>
      <c r="Q450" s="5"/>
      <c r="R450" s="5"/>
      <c r="S450" s="5"/>
      <c r="T450" s="5"/>
      <c r="U450" s="5"/>
      <c r="V450" s="5"/>
      <c r="W450" s="5"/>
      <c r="X450" s="5"/>
      <c r="Y450" s="5"/>
      <c r="Z450" s="5"/>
      <c r="AA450" s="5"/>
      <c r="AB450" s="5"/>
      <c r="AC450" s="5"/>
      <c r="AD450" s="5"/>
      <c r="AE450" s="5"/>
      <c r="AF450" s="5"/>
      <c r="AG450" s="5"/>
    </row>
    <row r="451">
      <c r="A451" s="1222"/>
      <c r="B451" s="5"/>
      <c r="C451" s="5"/>
      <c r="D451" s="1222"/>
      <c r="E451" s="5"/>
      <c r="F451" s="5"/>
      <c r="G451" s="1222"/>
      <c r="H451" s="5"/>
      <c r="I451" s="5"/>
      <c r="J451" s="1222"/>
      <c r="K451" s="5"/>
      <c r="L451" s="5"/>
      <c r="M451" s="5"/>
      <c r="N451" s="5"/>
      <c r="O451" s="5"/>
      <c r="P451" s="5"/>
      <c r="Q451" s="5"/>
      <c r="R451" s="5"/>
      <c r="S451" s="5"/>
      <c r="T451" s="5"/>
      <c r="U451" s="5"/>
      <c r="V451" s="5"/>
      <c r="W451" s="5"/>
      <c r="X451" s="5"/>
      <c r="Y451" s="5"/>
      <c r="Z451" s="5"/>
      <c r="AA451" s="5"/>
      <c r="AB451" s="5"/>
      <c r="AC451" s="5"/>
      <c r="AD451" s="5"/>
      <c r="AE451" s="5"/>
      <c r="AF451" s="5"/>
      <c r="AG451" s="5"/>
    </row>
    <row r="452">
      <c r="A452" s="1222"/>
      <c r="B452" s="5"/>
      <c r="C452" s="5"/>
      <c r="D452" s="1222"/>
      <c r="E452" s="5"/>
      <c r="F452" s="5"/>
      <c r="G452" s="1222"/>
      <c r="H452" s="5"/>
      <c r="I452" s="5"/>
      <c r="J452" s="1222"/>
      <c r="K452" s="5"/>
      <c r="L452" s="5"/>
      <c r="M452" s="5"/>
      <c r="N452" s="5"/>
      <c r="O452" s="5"/>
      <c r="P452" s="5"/>
      <c r="Q452" s="5"/>
      <c r="R452" s="5"/>
      <c r="S452" s="5"/>
      <c r="T452" s="5"/>
      <c r="U452" s="5"/>
      <c r="V452" s="5"/>
      <c r="W452" s="5"/>
      <c r="X452" s="5"/>
      <c r="Y452" s="5"/>
      <c r="Z452" s="5"/>
      <c r="AA452" s="5"/>
      <c r="AB452" s="5"/>
      <c r="AC452" s="5"/>
      <c r="AD452" s="5"/>
      <c r="AE452" s="5"/>
      <c r="AF452" s="5"/>
      <c r="AG452" s="5"/>
    </row>
    <row r="453">
      <c r="A453" s="1222"/>
      <c r="B453" s="5"/>
      <c r="C453" s="5"/>
      <c r="D453" s="1222"/>
      <c r="E453" s="5"/>
      <c r="F453" s="5"/>
      <c r="G453" s="1222"/>
      <c r="H453" s="5"/>
      <c r="I453" s="5"/>
      <c r="J453" s="1222"/>
      <c r="K453" s="5"/>
      <c r="L453" s="5"/>
      <c r="M453" s="5"/>
      <c r="N453" s="5"/>
      <c r="O453" s="5"/>
      <c r="P453" s="5"/>
      <c r="Q453" s="5"/>
      <c r="R453" s="5"/>
      <c r="S453" s="5"/>
      <c r="T453" s="5"/>
      <c r="U453" s="5"/>
      <c r="V453" s="5"/>
      <c r="W453" s="5"/>
      <c r="X453" s="5"/>
      <c r="Y453" s="5"/>
      <c r="Z453" s="5"/>
      <c r="AA453" s="5"/>
      <c r="AB453" s="5"/>
      <c r="AC453" s="5"/>
      <c r="AD453" s="5"/>
      <c r="AE453" s="5"/>
      <c r="AF453" s="5"/>
      <c r="AG453" s="5"/>
    </row>
    <row r="454">
      <c r="A454" s="1222"/>
      <c r="B454" s="5"/>
      <c r="C454" s="5"/>
      <c r="D454" s="1222"/>
      <c r="E454" s="5"/>
      <c r="F454" s="5"/>
      <c r="G454" s="1222"/>
      <c r="H454" s="5"/>
      <c r="I454" s="5"/>
      <c r="J454" s="1222"/>
      <c r="K454" s="5"/>
      <c r="L454" s="5"/>
      <c r="M454" s="5"/>
      <c r="N454" s="5"/>
      <c r="O454" s="5"/>
      <c r="P454" s="5"/>
      <c r="Q454" s="5"/>
      <c r="R454" s="5"/>
      <c r="S454" s="5"/>
      <c r="T454" s="5"/>
      <c r="U454" s="5"/>
      <c r="V454" s="5"/>
      <c r="W454" s="5"/>
      <c r="X454" s="5"/>
      <c r="Y454" s="5"/>
      <c r="Z454" s="5"/>
      <c r="AA454" s="5"/>
      <c r="AB454" s="5"/>
      <c r="AC454" s="5"/>
      <c r="AD454" s="5"/>
      <c r="AE454" s="5"/>
      <c r="AF454" s="5"/>
      <c r="AG454" s="5"/>
    </row>
    <row r="455">
      <c r="A455" s="1222"/>
      <c r="B455" s="5"/>
      <c r="C455" s="5"/>
      <c r="D455" s="1222"/>
      <c r="E455" s="5"/>
      <c r="F455" s="5"/>
      <c r="G455" s="1222"/>
      <c r="H455" s="5"/>
      <c r="I455" s="5"/>
      <c r="J455" s="1222"/>
      <c r="K455" s="5"/>
      <c r="L455" s="5"/>
      <c r="M455" s="5"/>
      <c r="N455" s="5"/>
      <c r="O455" s="5"/>
      <c r="P455" s="5"/>
      <c r="Q455" s="5"/>
      <c r="R455" s="5"/>
      <c r="S455" s="5"/>
      <c r="T455" s="5"/>
      <c r="U455" s="5"/>
      <c r="V455" s="5"/>
      <c r="W455" s="5"/>
      <c r="X455" s="5"/>
      <c r="Y455" s="5"/>
      <c r="Z455" s="5"/>
      <c r="AA455" s="5"/>
      <c r="AB455" s="5"/>
      <c r="AC455" s="5"/>
      <c r="AD455" s="5"/>
      <c r="AE455" s="5"/>
      <c r="AF455" s="5"/>
      <c r="AG455" s="5"/>
    </row>
    <row r="456">
      <c r="A456" s="1222"/>
      <c r="B456" s="5"/>
      <c r="C456" s="5"/>
      <c r="D456" s="1222"/>
      <c r="E456" s="5"/>
      <c r="F456" s="5"/>
      <c r="G456" s="1222"/>
      <c r="H456" s="5"/>
      <c r="I456" s="5"/>
      <c r="J456" s="1222"/>
      <c r="K456" s="5"/>
      <c r="L456" s="5"/>
      <c r="M456" s="5"/>
      <c r="N456" s="5"/>
      <c r="O456" s="5"/>
      <c r="P456" s="5"/>
      <c r="Q456" s="5"/>
      <c r="R456" s="5"/>
      <c r="S456" s="5"/>
      <c r="T456" s="5"/>
      <c r="U456" s="5"/>
      <c r="V456" s="5"/>
      <c r="W456" s="5"/>
      <c r="X456" s="5"/>
      <c r="Y456" s="5"/>
      <c r="Z456" s="5"/>
      <c r="AA456" s="5"/>
      <c r="AB456" s="5"/>
      <c r="AC456" s="5"/>
      <c r="AD456" s="5"/>
      <c r="AE456" s="5"/>
      <c r="AF456" s="5"/>
      <c r="AG456" s="5"/>
    </row>
    <row r="457">
      <c r="A457" s="1222"/>
      <c r="B457" s="5"/>
      <c r="C457" s="5"/>
      <c r="D457" s="1222"/>
      <c r="E457" s="5"/>
      <c r="F457" s="5"/>
      <c r="G457" s="1222"/>
      <c r="H457" s="5"/>
      <c r="I457" s="5"/>
      <c r="J457" s="1222"/>
      <c r="K457" s="5"/>
      <c r="L457" s="5"/>
      <c r="M457" s="5"/>
      <c r="N457" s="5"/>
      <c r="O457" s="5"/>
      <c r="P457" s="5"/>
      <c r="Q457" s="5"/>
      <c r="R457" s="5"/>
      <c r="S457" s="5"/>
      <c r="T457" s="5"/>
      <c r="U457" s="5"/>
      <c r="V457" s="5"/>
      <c r="W457" s="5"/>
      <c r="X457" s="5"/>
      <c r="Y457" s="5"/>
      <c r="Z457" s="5"/>
      <c r="AA457" s="5"/>
      <c r="AB457" s="5"/>
      <c r="AC457" s="5"/>
      <c r="AD457" s="5"/>
      <c r="AE457" s="5"/>
      <c r="AF457" s="5"/>
      <c r="AG457" s="5"/>
    </row>
    <row r="458">
      <c r="A458" s="1222"/>
      <c r="B458" s="5"/>
      <c r="C458" s="5"/>
      <c r="D458" s="1222"/>
      <c r="E458" s="5"/>
      <c r="F458" s="5"/>
      <c r="G458" s="1222"/>
      <c r="H458" s="5"/>
      <c r="I458" s="5"/>
      <c r="J458" s="1222"/>
      <c r="K458" s="5"/>
      <c r="L458" s="5"/>
      <c r="M458" s="5"/>
      <c r="N458" s="5"/>
      <c r="O458" s="5"/>
      <c r="P458" s="5"/>
      <c r="Q458" s="5"/>
      <c r="R458" s="5"/>
      <c r="S458" s="5"/>
      <c r="T458" s="5"/>
      <c r="U458" s="5"/>
      <c r="V458" s="5"/>
      <c r="W458" s="5"/>
      <c r="X458" s="5"/>
      <c r="Y458" s="5"/>
      <c r="Z458" s="5"/>
      <c r="AA458" s="5"/>
      <c r="AB458" s="5"/>
      <c r="AC458" s="5"/>
      <c r="AD458" s="5"/>
      <c r="AE458" s="5"/>
      <c r="AF458" s="5"/>
      <c r="AG458" s="5"/>
    </row>
    <row r="459">
      <c r="A459" s="1222"/>
      <c r="B459" s="5"/>
      <c r="C459" s="5"/>
      <c r="D459" s="1222"/>
      <c r="E459" s="5"/>
      <c r="F459" s="5"/>
      <c r="G459" s="1222"/>
      <c r="H459" s="5"/>
      <c r="I459" s="5"/>
      <c r="J459" s="1222"/>
      <c r="K459" s="5"/>
      <c r="L459" s="5"/>
      <c r="M459" s="5"/>
      <c r="N459" s="5"/>
      <c r="O459" s="5"/>
      <c r="P459" s="5"/>
      <c r="Q459" s="5"/>
      <c r="R459" s="5"/>
      <c r="S459" s="5"/>
      <c r="T459" s="5"/>
      <c r="U459" s="5"/>
      <c r="V459" s="5"/>
      <c r="W459" s="5"/>
      <c r="X459" s="5"/>
      <c r="Y459" s="5"/>
      <c r="Z459" s="5"/>
      <c r="AA459" s="5"/>
      <c r="AB459" s="5"/>
      <c r="AC459" s="5"/>
      <c r="AD459" s="5"/>
      <c r="AE459" s="5"/>
      <c r="AF459" s="5"/>
      <c r="AG459" s="5"/>
    </row>
    <row r="460">
      <c r="A460" s="1222"/>
      <c r="B460" s="5"/>
      <c r="C460" s="5"/>
      <c r="D460" s="1222"/>
      <c r="E460" s="5"/>
      <c r="F460" s="5"/>
      <c r="G460" s="1222"/>
      <c r="H460" s="5"/>
      <c r="I460" s="5"/>
      <c r="J460" s="1222"/>
      <c r="K460" s="5"/>
      <c r="L460" s="5"/>
      <c r="M460" s="5"/>
      <c r="N460" s="5"/>
      <c r="O460" s="5"/>
      <c r="P460" s="5"/>
      <c r="Q460" s="5"/>
      <c r="R460" s="5"/>
      <c r="S460" s="5"/>
      <c r="T460" s="5"/>
      <c r="U460" s="5"/>
      <c r="V460" s="5"/>
      <c r="W460" s="5"/>
      <c r="X460" s="5"/>
      <c r="Y460" s="5"/>
      <c r="Z460" s="5"/>
      <c r="AA460" s="5"/>
      <c r="AB460" s="5"/>
      <c r="AC460" s="5"/>
      <c r="AD460" s="5"/>
      <c r="AE460" s="5"/>
      <c r="AF460" s="5"/>
      <c r="AG460" s="5"/>
    </row>
    <row r="461">
      <c r="A461" s="1222"/>
      <c r="B461" s="5"/>
      <c r="C461" s="5"/>
      <c r="D461" s="1222"/>
      <c r="E461" s="5"/>
      <c r="F461" s="5"/>
      <c r="G461" s="1222"/>
      <c r="H461" s="5"/>
      <c r="I461" s="5"/>
      <c r="J461" s="1222"/>
      <c r="K461" s="5"/>
      <c r="L461" s="5"/>
      <c r="M461" s="5"/>
      <c r="N461" s="5"/>
      <c r="O461" s="5"/>
      <c r="P461" s="5"/>
      <c r="Q461" s="5"/>
      <c r="R461" s="5"/>
      <c r="S461" s="5"/>
      <c r="T461" s="5"/>
      <c r="U461" s="5"/>
      <c r="V461" s="5"/>
      <c r="W461" s="5"/>
      <c r="X461" s="5"/>
      <c r="Y461" s="5"/>
      <c r="Z461" s="5"/>
      <c r="AA461" s="5"/>
      <c r="AB461" s="5"/>
      <c r="AC461" s="5"/>
      <c r="AD461" s="5"/>
      <c r="AE461" s="5"/>
      <c r="AF461" s="5"/>
      <c r="AG461" s="5"/>
    </row>
    <row r="462">
      <c r="A462" s="1222"/>
      <c r="B462" s="5"/>
      <c r="C462" s="5"/>
      <c r="D462" s="1222"/>
      <c r="E462" s="5"/>
      <c r="F462" s="5"/>
      <c r="G462" s="1222"/>
      <c r="H462" s="5"/>
      <c r="I462" s="5"/>
      <c r="J462" s="1222"/>
      <c r="K462" s="5"/>
      <c r="L462" s="5"/>
      <c r="M462" s="5"/>
      <c r="N462" s="5"/>
      <c r="O462" s="5"/>
      <c r="P462" s="5"/>
      <c r="Q462" s="5"/>
      <c r="R462" s="5"/>
      <c r="S462" s="5"/>
      <c r="T462" s="5"/>
      <c r="U462" s="5"/>
      <c r="V462" s="5"/>
      <c r="W462" s="5"/>
      <c r="X462" s="5"/>
      <c r="Y462" s="5"/>
      <c r="Z462" s="5"/>
      <c r="AA462" s="5"/>
      <c r="AB462" s="5"/>
      <c r="AC462" s="5"/>
      <c r="AD462" s="5"/>
      <c r="AE462" s="5"/>
      <c r="AF462" s="5"/>
      <c r="AG462" s="5"/>
    </row>
    <row r="463">
      <c r="A463" s="1222"/>
      <c r="B463" s="5"/>
      <c r="C463" s="5"/>
      <c r="D463" s="1222"/>
      <c r="E463" s="5"/>
      <c r="F463" s="5"/>
      <c r="G463" s="1222"/>
      <c r="H463" s="5"/>
      <c r="I463" s="5"/>
      <c r="J463" s="1222"/>
      <c r="K463" s="5"/>
      <c r="L463" s="5"/>
      <c r="M463" s="5"/>
      <c r="N463" s="5"/>
      <c r="O463" s="5"/>
      <c r="P463" s="5"/>
      <c r="Q463" s="5"/>
      <c r="R463" s="5"/>
      <c r="S463" s="5"/>
      <c r="T463" s="5"/>
      <c r="U463" s="5"/>
      <c r="V463" s="5"/>
      <c r="W463" s="5"/>
      <c r="X463" s="5"/>
      <c r="Y463" s="5"/>
      <c r="Z463" s="5"/>
      <c r="AA463" s="5"/>
      <c r="AB463" s="5"/>
      <c r="AC463" s="5"/>
      <c r="AD463" s="5"/>
      <c r="AE463" s="5"/>
      <c r="AF463" s="5"/>
      <c r="AG463" s="5"/>
    </row>
    <row r="464">
      <c r="A464" s="1222"/>
      <c r="B464" s="5"/>
      <c r="C464" s="5"/>
      <c r="D464" s="1222"/>
      <c r="E464" s="5"/>
      <c r="F464" s="5"/>
      <c r="G464" s="1222"/>
      <c r="H464" s="5"/>
      <c r="I464" s="5"/>
      <c r="J464" s="1222"/>
      <c r="K464" s="5"/>
      <c r="L464" s="5"/>
      <c r="M464" s="5"/>
      <c r="N464" s="5"/>
      <c r="O464" s="5"/>
      <c r="P464" s="5"/>
      <c r="Q464" s="5"/>
      <c r="R464" s="5"/>
      <c r="S464" s="5"/>
      <c r="T464" s="5"/>
      <c r="U464" s="5"/>
      <c r="V464" s="5"/>
      <c r="W464" s="5"/>
      <c r="X464" s="5"/>
      <c r="Y464" s="5"/>
      <c r="Z464" s="5"/>
      <c r="AA464" s="5"/>
      <c r="AB464" s="5"/>
      <c r="AC464" s="5"/>
      <c r="AD464" s="5"/>
      <c r="AE464" s="5"/>
      <c r="AF464" s="5"/>
      <c r="AG464" s="5"/>
    </row>
    <row r="465">
      <c r="A465" s="1222"/>
      <c r="B465" s="5"/>
      <c r="C465" s="5"/>
      <c r="D465" s="1222"/>
      <c r="E465" s="5"/>
      <c r="F465" s="5"/>
      <c r="G465" s="1222"/>
      <c r="H465" s="5"/>
      <c r="I465" s="5"/>
      <c r="J465" s="1222"/>
      <c r="K465" s="5"/>
      <c r="L465" s="5"/>
      <c r="M465" s="5"/>
      <c r="N465" s="5"/>
      <c r="O465" s="5"/>
      <c r="P465" s="5"/>
      <c r="Q465" s="5"/>
      <c r="R465" s="5"/>
      <c r="S465" s="5"/>
      <c r="T465" s="5"/>
      <c r="U465" s="5"/>
      <c r="V465" s="5"/>
      <c r="W465" s="5"/>
      <c r="X465" s="5"/>
      <c r="Y465" s="5"/>
      <c r="Z465" s="5"/>
      <c r="AA465" s="5"/>
      <c r="AB465" s="5"/>
      <c r="AC465" s="5"/>
      <c r="AD465" s="5"/>
      <c r="AE465" s="5"/>
      <c r="AF465" s="5"/>
      <c r="AG465" s="5"/>
    </row>
    <row r="466">
      <c r="A466" s="1222"/>
      <c r="B466" s="5"/>
      <c r="C466" s="5"/>
      <c r="D466" s="1222"/>
      <c r="E466" s="5"/>
      <c r="F466" s="5"/>
      <c r="G466" s="1222"/>
      <c r="H466" s="5"/>
      <c r="I466" s="5"/>
      <c r="J466" s="1222"/>
      <c r="K466" s="5"/>
      <c r="L466" s="5"/>
      <c r="M466" s="5"/>
      <c r="N466" s="5"/>
      <c r="O466" s="5"/>
      <c r="P466" s="5"/>
      <c r="Q466" s="5"/>
      <c r="R466" s="5"/>
      <c r="S466" s="5"/>
      <c r="T466" s="5"/>
      <c r="U466" s="5"/>
      <c r="V466" s="5"/>
      <c r="W466" s="5"/>
      <c r="X466" s="5"/>
      <c r="Y466" s="5"/>
      <c r="Z466" s="5"/>
      <c r="AA466" s="5"/>
      <c r="AB466" s="5"/>
      <c r="AC466" s="5"/>
      <c r="AD466" s="5"/>
      <c r="AE466" s="5"/>
      <c r="AF466" s="5"/>
      <c r="AG466" s="5"/>
    </row>
    <row r="467">
      <c r="A467" s="1222"/>
      <c r="B467" s="5"/>
      <c r="C467" s="5"/>
      <c r="D467" s="1222"/>
      <c r="E467" s="5"/>
      <c r="F467" s="5"/>
      <c r="G467" s="1222"/>
      <c r="H467" s="5"/>
      <c r="I467" s="5"/>
      <c r="J467" s="1222"/>
      <c r="K467" s="5"/>
      <c r="L467" s="5"/>
      <c r="M467" s="5"/>
      <c r="N467" s="5"/>
      <c r="O467" s="5"/>
      <c r="P467" s="5"/>
      <c r="Q467" s="5"/>
      <c r="R467" s="5"/>
      <c r="S467" s="5"/>
      <c r="T467" s="5"/>
      <c r="U467" s="5"/>
      <c r="V467" s="5"/>
      <c r="W467" s="5"/>
      <c r="X467" s="5"/>
      <c r="Y467" s="5"/>
      <c r="Z467" s="5"/>
      <c r="AA467" s="5"/>
      <c r="AB467" s="5"/>
      <c r="AC467" s="5"/>
      <c r="AD467" s="5"/>
      <c r="AE467" s="5"/>
      <c r="AF467" s="5"/>
      <c r="AG467" s="5"/>
    </row>
    <row r="468">
      <c r="A468" s="1222"/>
      <c r="B468" s="5"/>
      <c r="C468" s="5"/>
      <c r="D468" s="1222"/>
      <c r="E468" s="5"/>
      <c r="F468" s="5"/>
      <c r="G468" s="1222"/>
      <c r="H468" s="5"/>
      <c r="I468" s="5"/>
      <c r="J468" s="1222"/>
      <c r="K468" s="5"/>
      <c r="L468" s="5"/>
      <c r="M468" s="5"/>
      <c r="N468" s="5"/>
      <c r="O468" s="5"/>
      <c r="P468" s="5"/>
      <c r="Q468" s="5"/>
      <c r="R468" s="5"/>
      <c r="S468" s="5"/>
      <c r="T468" s="5"/>
      <c r="U468" s="5"/>
      <c r="V468" s="5"/>
      <c r="W468" s="5"/>
      <c r="X468" s="5"/>
      <c r="Y468" s="5"/>
      <c r="Z468" s="5"/>
      <c r="AA468" s="5"/>
      <c r="AB468" s="5"/>
      <c r="AC468" s="5"/>
      <c r="AD468" s="5"/>
      <c r="AE468" s="5"/>
      <c r="AF468" s="5"/>
      <c r="AG468" s="5"/>
    </row>
    <row r="469">
      <c r="A469" s="1222"/>
      <c r="B469" s="5"/>
      <c r="C469" s="5"/>
      <c r="D469" s="1222"/>
      <c r="E469" s="5"/>
      <c r="F469" s="5"/>
      <c r="G469" s="1222"/>
      <c r="H469" s="5"/>
      <c r="I469" s="5"/>
      <c r="J469" s="1222"/>
      <c r="K469" s="5"/>
      <c r="L469" s="5"/>
      <c r="M469" s="5"/>
      <c r="N469" s="5"/>
      <c r="O469" s="5"/>
      <c r="P469" s="5"/>
      <c r="Q469" s="5"/>
      <c r="R469" s="5"/>
      <c r="S469" s="5"/>
      <c r="T469" s="5"/>
      <c r="U469" s="5"/>
      <c r="V469" s="5"/>
      <c r="W469" s="5"/>
      <c r="X469" s="5"/>
      <c r="Y469" s="5"/>
      <c r="Z469" s="5"/>
      <c r="AA469" s="5"/>
      <c r="AB469" s="5"/>
      <c r="AC469" s="5"/>
      <c r="AD469" s="5"/>
      <c r="AE469" s="5"/>
      <c r="AF469" s="5"/>
      <c r="AG469" s="5"/>
    </row>
    <row r="470">
      <c r="A470" s="1222"/>
      <c r="B470" s="5"/>
      <c r="C470" s="5"/>
      <c r="D470" s="1222"/>
      <c r="E470" s="5"/>
      <c r="F470" s="5"/>
      <c r="G470" s="1222"/>
      <c r="H470" s="5"/>
      <c r="I470" s="5"/>
      <c r="J470" s="1222"/>
      <c r="K470" s="5"/>
      <c r="L470" s="5"/>
      <c r="M470" s="5"/>
      <c r="N470" s="5"/>
      <c r="O470" s="5"/>
      <c r="P470" s="5"/>
      <c r="Q470" s="5"/>
      <c r="R470" s="5"/>
      <c r="S470" s="5"/>
      <c r="T470" s="5"/>
      <c r="U470" s="5"/>
      <c r="V470" s="5"/>
      <c r="W470" s="5"/>
      <c r="X470" s="5"/>
      <c r="Y470" s="5"/>
      <c r="Z470" s="5"/>
      <c r="AA470" s="5"/>
      <c r="AB470" s="5"/>
      <c r="AC470" s="5"/>
      <c r="AD470" s="5"/>
      <c r="AE470" s="5"/>
      <c r="AF470" s="5"/>
      <c r="AG470" s="5"/>
    </row>
    <row r="471">
      <c r="A471" s="1222"/>
      <c r="B471" s="5"/>
      <c r="C471" s="5"/>
      <c r="D471" s="1222"/>
      <c r="E471" s="5"/>
      <c r="F471" s="5"/>
      <c r="G471" s="1222"/>
      <c r="H471" s="5"/>
      <c r="I471" s="5"/>
      <c r="J471" s="1222"/>
      <c r="K471" s="5"/>
      <c r="L471" s="5"/>
      <c r="M471" s="5"/>
      <c r="N471" s="5"/>
      <c r="O471" s="5"/>
      <c r="P471" s="5"/>
      <c r="Q471" s="5"/>
      <c r="R471" s="5"/>
      <c r="S471" s="5"/>
      <c r="T471" s="5"/>
      <c r="U471" s="5"/>
      <c r="V471" s="5"/>
      <c r="W471" s="5"/>
      <c r="X471" s="5"/>
      <c r="Y471" s="5"/>
      <c r="Z471" s="5"/>
      <c r="AA471" s="5"/>
      <c r="AB471" s="5"/>
      <c r="AC471" s="5"/>
      <c r="AD471" s="5"/>
      <c r="AE471" s="5"/>
      <c r="AF471" s="5"/>
      <c r="AG471" s="5"/>
    </row>
    <row r="472">
      <c r="A472" s="1222"/>
      <c r="B472" s="5"/>
      <c r="C472" s="5"/>
      <c r="D472" s="1222"/>
      <c r="E472" s="5"/>
      <c r="F472" s="5"/>
      <c r="G472" s="1222"/>
      <c r="H472" s="5"/>
      <c r="I472" s="5"/>
      <c r="J472" s="1222"/>
      <c r="K472" s="5"/>
      <c r="L472" s="5"/>
      <c r="M472" s="5"/>
      <c r="N472" s="5"/>
      <c r="O472" s="5"/>
      <c r="P472" s="5"/>
      <c r="Q472" s="5"/>
      <c r="R472" s="5"/>
      <c r="S472" s="5"/>
      <c r="T472" s="5"/>
      <c r="U472" s="5"/>
      <c r="V472" s="5"/>
      <c r="W472" s="5"/>
      <c r="X472" s="5"/>
      <c r="Y472" s="5"/>
      <c r="Z472" s="5"/>
      <c r="AA472" s="5"/>
      <c r="AB472" s="5"/>
      <c r="AC472" s="5"/>
      <c r="AD472" s="5"/>
      <c r="AE472" s="5"/>
      <c r="AF472" s="5"/>
      <c r="AG472" s="5"/>
    </row>
    <row r="473">
      <c r="A473" s="1222"/>
      <c r="B473" s="5"/>
      <c r="C473" s="5"/>
      <c r="D473" s="1222"/>
      <c r="E473" s="5"/>
      <c r="F473" s="5"/>
      <c r="G473" s="1222"/>
      <c r="H473" s="5"/>
      <c r="I473" s="5"/>
      <c r="J473" s="1222"/>
      <c r="K473" s="5"/>
      <c r="L473" s="5"/>
      <c r="M473" s="5"/>
      <c r="N473" s="5"/>
      <c r="O473" s="5"/>
      <c r="P473" s="5"/>
      <c r="Q473" s="5"/>
      <c r="R473" s="5"/>
      <c r="S473" s="5"/>
      <c r="T473" s="5"/>
      <c r="U473" s="5"/>
      <c r="V473" s="5"/>
      <c r="W473" s="5"/>
      <c r="X473" s="5"/>
      <c r="Y473" s="5"/>
      <c r="Z473" s="5"/>
      <c r="AA473" s="5"/>
      <c r="AB473" s="5"/>
      <c r="AC473" s="5"/>
      <c r="AD473" s="5"/>
      <c r="AE473" s="5"/>
      <c r="AF473" s="5"/>
      <c r="AG473" s="5"/>
    </row>
    <row r="474">
      <c r="A474" s="1222"/>
      <c r="B474" s="5"/>
      <c r="C474" s="5"/>
      <c r="D474" s="1222"/>
      <c r="E474" s="5"/>
      <c r="F474" s="5"/>
      <c r="G474" s="1222"/>
      <c r="H474" s="5"/>
      <c r="I474" s="5"/>
      <c r="J474" s="1222"/>
      <c r="K474" s="5"/>
      <c r="L474" s="5"/>
      <c r="M474" s="5"/>
      <c r="N474" s="5"/>
      <c r="O474" s="5"/>
      <c r="P474" s="5"/>
      <c r="Q474" s="5"/>
      <c r="R474" s="5"/>
      <c r="S474" s="5"/>
      <c r="T474" s="5"/>
      <c r="U474" s="5"/>
      <c r="V474" s="5"/>
      <c r="W474" s="5"/>
      <c r="X474" s="5"/>
      <c r="Y474" s="5"/>
      <c r="Z474" s="5"/>
      <c r="AA474" s="5"/>
      <c r="AB474" s="5"/>
      <c r="AC474" s="5"/>
      <c r="AD474" s="5"/>
      <c r="AE474" s="5"/>
      <c r="AF474" s="5"/>
      <c r="AG474" s="5"/>
    </row>
    <row r="475">
      <c r="A475" s="1222"/>
      <c r="B475" s="5"/>
      <c r="C475" s="5"/>
      <c r="D475" s="1222"/>
      <c r="E475" s="5"/>
      <c r="F475" s="5"/>
      <c r="G475" s="1222"/>
      <c r="H475" s="5"/>
      <c r="I475" s="5"/>
      <c r="J475" s="1222"/>
      <c r="K475" s="5"/>
      <c r="L475" s="5"/>
      <c r="M475" s="5"/>
      <c r="N475" s="5"/>
      <c r="O475" s="5"/>
      <c r="P475" s="5"/>
      <c r="Q475" s="5"/>
      <c r="R475" s="5"/>
      <c r="S475" s="5"/>
      <c r="T475" s="5"/>
      <c r="U475" s="5"/>
      <c r="V475" s="5"/>
      <c r="W475" s="5"/>
      <c r="X475" s="5"/>
      <c r="Y475" s="5"/>
      <c r="Z475" s="5"/>
      <c r="AA475" s="5"/>
      <c r="AB475" s="5"/>
      <c r="AC475" s="5"/>
      <c r="AD475" s="5"/>
      <c r="AE475" s="5"/>
      <c r="AF475" s="5"/>
      <c r="AG475" s="5"/>
    </row>
    <row r="476">
      <c r="A476" s="1222"/>
      <c r="B476" s="5"/>
      <c r="C476" s="5"/>
      <c r="D476" s="1222"/>
      <c r="E476" s="5"/>
      <c r="F476" s="5"/>
      <c r="G476" s="1222"/>
      <c r="H476" s="5"/>
      <c r="I476" s="5"/>
      <c r="J476" s="1222"/>
      <c r="K476" s="5"/>
      <c r="L476" s="5"/>
      <c r="M476" s="5"/>
      <c r="N476" s="5"/>
      <c r="O476" s="5"/>
      <c r="P476" s="5"/>
      <c r="Q476" s="5"/>
      <c r="R476" s="5"/>
      <c r="S476" s="5"/>
      <c r="T476" s="5"/>
      <c r="U476" s="5"/>
      <c r="V476" s="5"/>
      <c r="W476" s="5"/>
      <c r="X476" s="5"/>
      <c r="Y476" s="5"/>
      <c r="Z476" s="5"/>
      <c r="AA476" s="5"/>
      <c r="AB476" s="5"/>
      <c r="AC476" s="5"/>
      <c r="AD476" s="5"/>
      <c r="AE476" s="5"/>
      <c r="AF476" s="5"/>
      <c r="AG476" s="5"/>
    </row>
    <row r="477">
      <c r="A477" s="1222"/>
      <c r="B477" s="5"/>
      <c r="C477" s="5"/>
      <c r="D477" s="1222"/>
      <c r="E477" s="5"/>
      <c r="F477" s="5"/>
      <c r="G477" s="1222"/>
      <c r="H477" s="5"/>
      <c r="I477" s="5"/>
      <c r="J477" s="1222"/>
      <c r="K477" s="5"/>
      <c r="L477" s="5"/>
      <c r="M477" s="5"/>
      <c r="N477" s="5"/>
      <c r="O477" s="5"/>
      <c r="P477" s="5"/>
      <c r="Q477" s="5"/>
      <c r="R477" s="5"/>
      <c r="S477" s="5"/>
      <c r="T477" s="5"/>
      <c r="U477" s="5"/>
      <c r="V477" s="5"/>
      <c r="W477" s="5"/>
      <c r="X477" s="5"/>
      <c r="Y477" s="5"/>
      <c r="Z477" s="5"/>
      <c r="AA477" s="5"/>
      <c r="AB477" s="5"/>
      <c r="AC477" s="5"/>
      <c r="AD477" s="5"/>
      <c r="AE477" s="5"/>
      <c r="AF477" s="5"/>
      <c r="AG477" s="5"/>
    </row>
    <row r="478">
      <c r="A478" s="1222"/>
      <c r="B478" s="5"/>
      <c r="C478" s="5"/>
      <c r="D478" s="1222"/>
      <c r="E478" s="5"/>
      <c r="F478" s="5"/>
      <c r="G478" s="1222"/>
      <c r="H478" s="5"/>
      <c r="I478" s="5"/>
      <c r="J478" s="1222"/>
      <c r="K478" s="5"/>
      <c r="L478" s="5"/>
      <c r="M478" s="5"/>
      <c r="N478" s="5"/>
      <c r="O478" s="5"/>
      <c r="P478" s="5"/>
      <c r="Q478" s="5"/>
      <c r="R478" s="5"/>
      <c r="S478" s="5"/>
      <c r="T478" s="5"/>
      <c r="U478" s="5"/>
      <c r="V478" s="5"/>
      <c r="W478" s="5"/>
      <c r="X478" s="5"/>
      <c r="Y478" s="5"/>
      <c r="Z478" s="5"/>
      <c r="AA478" s="5"/>
      <c r="AB478" s="5"/>
      <c r="AC478" s="5"/>
      <c r="AD478" s="5"/>
      <c r="AE478" s="5"/>
      <c r="AF478" s="5"/>
      <c r="AG478" s="5"/>
    </row>
    <row r="479">
      <c r="A479" s="1222"/>
      <c r="B479" s="5"/>
      <c r="C479" s="5"/>
      <c r="D479" s="1222"/>
      <c r="E479" s="5"/>
      <c r="F479" s="5"/>
      <c r="G479" s="1222"/>
      <c r="H479" s="5"/>
      <c r="I479" s="5"/>
      <c r="J479" s="1222"/>
      <c r="K479" s="5"/>
      <c r="L479" s="5"/>
      <c r="M479" s="5"/>
      <c r="N479" s="5"/>
      <c r="O479" s="5"/>
      <c r="P479" s="5"/>
      <c r="Q479" s="5"/>
      <c r="R479" s="5"/>
      <c r="S479" s="5"/>
      <c r="T479" s="5"/>
      <c r="U479" s="5"/>
      <c r="V479" s="5"/>
      <c r="W479" s="5"/>
      <c r="X479" s="5"/>
      <c r="Y479" s="5"/>
      <c r="Z479" s="5"/>
      <c r="AA479" s="5"/>
      <c r="AB479" s="5"/>
      <c r="AC479" s="5"/>
      <c r="AD479" s="5"/>
      <c r="AE479" s="5"/>
      <c r="AF479" s="5"/>
      <c r="AG479" s="5"/>
    </row>
    <row r="480">
      <c r="A480" s="1222"/>
      <c r="B480" s="5"/>
      <c r="C480" s="5"/>
      <c r="D480" s="1222"/>
      <c r="E480" s="5"/>
      <c r="F480" s="5"/>
      <c r="G480" s="1222"/>
      <c r="H480" s="5"/>
      <c r="I480" s="5"/>
      <c r="J480" s="1222"/>
      <c r="K480" s="5"/>
      <c r="L480" s="5"/>
      <c r="M480" s="5"/>
      <c r="N480" s="5"/>
      <c r="O480" s="5"/>
      <c r="P480" s="5"/>
      <c r="Q480" s="5"/>
      <c r="R480" s="5"/>
      <c r="S480" s="5"/>
      <c r="T480" s="5"/>
      <c r="U480" s="5"/>
      <c r="V480" s="5"/>
      <c r="W480" s="5"/>
      <c r="X480" s="5"/>
      <c r="Y480" s="5"/>
      <c r="Z480" s="5"/>
      <c r="AA480" s="5"/>
      <c r="AB480" s="5"/>
      <c r="AC480" s="5"/>
      <c r="AD480" s="5"/>
      <c r="AE480" s="5"/>
      <c r="AF480" s="5"/>
      <c r="AG480" s="5"/>
    </row>
    <row r="481">
      <c r="A481" s="1222"/>
      <c r="B481" s="5"/>
      <c r="C481" s="5"/>
      <c r="D481" s="1222"/>
      <c r="E481" s="5"/>
      <c r="F481" s="5"/>
      <c r="G481" s="1222"/>
      <c r="H481" s="5"/>
      <c r="I481" s="5"/>
      <c r="J481" s="1222"/>
      <c r="K481" s="5"/>
      <c r="L481" s="5"/>
      <c r="M481" s="5"/>
      <c r="N481" s="5"/>
      <c r="O481" s="5"/>
      <c r="P481" s="5"/>
      <c r="Q481" s="5"/>
      <c r="R481" s="5"/>
      <c r="S481" s="5"/>
      <c r="T481" s="5"/>
      <c r="U481" s="5"/>
      <c r="V481" s="5"/>
      <c r="W481" s="5"/>
      <c r="X481" s="5"/>
      <c r="Y481" s="5"/>
      <c r="Z481" s="5"/>
      <c r="AA481" s="5"/>
      <c r="AB481" s="5"/>
      <c r="AC481" s="5"/>
      <c r="AD481" s="5"/>
      <c r="AE481" s="5"/>
      <c r="AF481" s="5"/>
      <c r="AG481" s="5"/>
    </row>
    <row r="482">
      <c r="A482" s="1222"/>
      <c r="B482" s="5"/>
      <c r="C482" s="5"/>
      <c r="D482" s="1222"/>
      <c r="E482" s="5"/>
      <c r="F482" s="5"/>
      <c r="G482" s="1222"/>
      <c r="H482" s="5"/>
      <c r="I482" s="5"/>
      <c r="J482" s="1222"/>
      <c r="K482" s="5"/>
      <c r="L482" s="5"/>
      <c r="M482" s="5"/>
      <c r="N482" s="5"/>
      <c r="O482" s="5"/>
      <c r="P482" s="5"/>
      <c r="Q482" s="5"/>
      <c r="R482" s="5"/>
      <c r="S482" s="5"/>
      <c r="T482" s="5"/>
      <c r="U482" s="5"/>
      <c r="V482" s="5"/>
      <c r="W482" s="5"/>
      <c r="X482" s="5"/>
      <c r="Y482" s="5"/>
      <c r="Z482" s="5"/>
      <c r="AA482" s="5"/>
      <c r="AB482" s="5"/>
      <c r="AC482" s="5"/>
      <c r="AD482" s="5"/>
      <c r="AE482" s="5"/>
      <c r="AF482" s="5"/>
      <c r="AG482" s="5"/>
    </row>
    <row r="483">
      <c r="A483" s="1222"/>
      <c r="B483" s="5"/>
      <c r="C483" s="5"/>
      <c r="D483" s="1222"/>
      <c r="E483" s="5"/>
      <c r="F483" s="5"/>
      <c r="G483" s="1222"/>
      <c r="H483" s="5"/>
      <c r="I483" s="5"/>
      <c r="J483" s="1222"/>
      <c r="K483" s="5"/>
      <c r="L483" s="5"/>
      <c r="M483" s="5"/>
      <c r="N483" s="5"/>
      <c r="O483" s="5"/>
      <c r="P483" s="5"/>
      <c r="Q483" s="5"/>
      <c r="R483" s="5"/>
      <c r="S483" s="5"/>
      <c r="T483" s="5"/>
      <c r="U483" s="5"/>
      <c r="V483" s="5"/>
      <c r="W483" s="5"/>
      <c r="X483" s="5"/>
      <c r="Y483" s="5"/>
      <c r="Z483" s="5"/>
      <c r="AA483" s="5"/>
      <c r="AB483" s="5"/>
      <c r="AC483" s="5"/>
      <c r="AD483" s="5"/>
      <c r="AE483" s="5"/>
      <c r="AF483" s="5"/>
      <c r="AG483" s="5"/>
    </row>
    <row r="484">
      <c r="A484" s="1222"/>
      <c r="B484" s="5"/>
      <c r="C484" s="5"/>
      <c r="D484" s="1222"/>
      <c r="E484" s="5"/>
      <c r="F484" s="5"/>
      <c r="G484" s="1222"/>
      <c r="H484" s="5"/>
      <c r="I484" s="5"/>
      <c r="J484" s="1222"/>
      <c r="K484" s="5"/>
      <c r="L484" s="5"/>
      <c r="M484" s="5"/>
      <c r="N484" s="5"/>
      <c r="O484" s="5"/>
      <c r="P484" s="5"/>
      <c r="Q484" s="5"/>
      <c r="R484" s="5"/>
      <c r="S484" s="5"/>
      <c r="T484" s="5"/>
      <c r="U484" s="5"/>
      <c r="V484" s="5"/>
      <c r="W484" s="5"/>
      <c r="X484" s="5"/>
      <c r="Y484" s="5"/>
      <c r="Z484" s="5"/>
      <c r="AA484" s="5"/>
      <c r="AB484" s="5"/>
      <c r="AC484" s="5"/>
      <c r="AD484" s="5"/>
      <c r="AE484" s="5"/>
      <c r="AF484" s="5"/>
      <c r="AG484" s="5"/>
    </row>
    <row r="485">
      <c r="A485" s="1222"/>
      <c r="B485" s="5"/>
      <c r="C485" s="5"/>
      <c r="D485" s="1222"/>
      <c r="E485" s="5"/>
      <c r="F485" s="5"/>
      <c r="G485" s="1222"/>
      <c r="H485" s="5"/>
      <c r="I485" s="5"/>
      <c r="J485" s="1222"/>
      <c r="K485" s="5"/>
      <c r="L485" s="5"/>
      <c r="M485" s="5"/>
      <c r="N485" s="5"/>
      <c r="O485" s="5"/>
      <c r="P485" s="5"/>
      <c r="Q485" s="5"/>
      <c r="R485" s="5"/>
      <c r="S485" s="5"/>
      <c r="T485" s="5"/>
      <c r="U485" s="5"/>
      <c r="V485" s="5"/>
      <c r="W485" s="5"/>
      <c r="X485" s="5"/>
      <c r="Y485" s="5"/>
      <c r="Z485" s="5"/>
      <c r="AA485" s="5"/>
      <c r="AB485" s="5"/>
      <c r="AC485" s="5"/>
      <c r="AD485" s="5"/>
      <c r="AE485" s="5"/>
      <c r="AF485" s="5"/>
      <c r="AG485" s="5"/>
    </row>
    <row r="486">
      <c r="A486" s="1222"/>
      <c r="B486" s="5"/>
      <c r="C486" s="5"/>
      <c r="D486" s="1222"/>
      <c r="E486" s="5"/>
      <c r="F486" s="5"/>
      <c r="G486" s="1222"/>
      <c r="H486" s="5"/>
      <c r="I486" s="5"/>
      <c r="J486" s="1222"/>
      <c r="K486" s="5"/>
      <c r="L486" s="5"/>
      <c r="M486" s="5"/>
      <c r="N486" s="5"/>
      <c r="O486" s="5"/>
      <c r="P486" s="5"/>
      <c r="Q486" s="5"/>
      <c r="R486" s="5"/>
      <c r="S486" s="5"/>
      <c r="T486" s="5"/>
      <c r="U486" s="5"/>
      <c r="V486" s="5"/>
      <c r="W486" s="5"/>
      <c r="X486" s="5"/>
      <c r="Y486" s="5"/>
      <c r="Z486" s="5"/>
      <c r="AA486" s="5"/>
      <c r="AB486" s="5"/>
      <c r="AC486" s="5"/>
      <c r="AD486" s="5"/>
      <c r="AE486" s="5"/>
      <c r="AF486" s="5"/>
      <c r="AG486" s="5"/>
    </row>
    <row r="487">
      <c r="A487" s="1222"/>
      <c r="B487" s="5"/>
      <c r="C487" s="5"/>
      <c r="D487" s="1222"/>
      <c r="E487" s="5"/>
      <c r="F487" s="5"/>
      <c r="G487" s="1222"/>
      <c r="H487" s="5"/>
      <c r="I487" s="5"/>
      <c r="J487" s="1222"/>
      <c r="K487" s="5"/>
      <c r="L487" s="5"/>
      <c r="M487" s="5"/>
      <c r="N487" s="5"/>
      <c r="O487" s="5"/>
      <c r="P487" s="5"/>
      <c r="Q487" s="5"/>
      <c r="R487" s="5"/>
      <c r="S487" s="5"/>
      <c r="T487" s="5"/>
      <c r="U487" s="5"/>
      <c r="V487" s="5"/>
      <c r="W487" s="5"/>
      <c r="X487" s="5"/>
      <c r="Y487" s="5"/>
      <c r="Z487" s="5"/>
      <c r="AA487" s="5"/>
      <c r="AB487" s="5"/>
      <c r="AC487" s="5"/>
      <c r="AD487" s="5"/>
      <c r="AE487" s="5"/>
      <c r="AF487" s="5"/>
      <c r="AG487" s="5"/>
    </row>
    <row r="488">
      <c r="A488" s="1222"/>
      <c r="B488" s="5"/>
      <c r="C488" s="5"/>
      <c r="D488" s="1222"/>
      <c r="E488" s="5"/>
      <c r="F488" s="5"/>
      <c r="G488" s="1222"/>
      <c r="H488" s="5"/>
      <c r="I488" s="5"/>
      <c r="J488" s="1222"/>
      <c r="K488" s="5"/>
      <c r="L488" s="5"/>
      <c r="M488" s="5"/>
      <c r="N488" s="5"/>
      <c r="O488" s="5"/>
      <c r="P488" s="5"/>
      <c r="Q488" s="5"/>
      <c r="R488" s="5"/>
      <c r="S488" s="5"/>
      <c r="T488" s="5"/>
      <c r="U488" s="5"/>
      <c r="V488" s="5"/>
      <c r="W488" s="5"/>
      <c r="X488" s="5"/>
      <c r="Y488" s="5"/>
      <c r="Z488" s="5"/>
      <c r="AA488" s="5"/>
      <c r="AB488" s="5"/>
      <c r="AC488" s="5"/>
      <c r="AD488" s="5"/>
      <c r="AE488" s="5"/>
      <c r="AF488" s="5"/>
      <c r="AG488" s="5"/>
    </row>
    <row r="489">
      <c r="A489" s="1222"/>
      <c r="B489" s="5"/>
      <c r="C489" s="5"/>
      <c r="D489" s="1222"/>
      <c r="E489" s="5"/>
      <c r="F489" s="5"/>
      <c r="G489" s="1222"/>
      <c r="H489" s="5"/>
      <c r="I489" s="5"/>
      <c r="J489" s="1222"/>
      <c r="K489" s="5"/>
      <c r="L489" s="5"/>
      <c r="M489" s="5"/>
      <c r="N489" s="5"/>
      <c r="O489" s="5"/>
      <c r="P489" s="5"/>
      <c r="Q489" s="5"/>
      <c r="R489" s="5"/>
      <c r="S489" s="5"/>
      <c r="T489" s="5"/>
      <c r="U489" s="5"/>
      <c r="V489" s="5"/>
      <c r="W489" s="5"/>
      <c r="X489" s="5"/>
      <c r="Y489" s="5"/>
      <c r="Z489" s="5"/>
      <c r="AA489" s="5"/>
      <c r="AB489" s="5"/>
      <c r="AC489" s="5"/>
      <c r="AD489" s="5"/>
      <c r="AE489" s="5"/>
      <c r="AF489" s="5"/>
      <c r="AG489" s="5"/>
    </row>
    <row r="490">
      <c r="A490" s="1222"/>
      <c r="B490" s="5"/>
      <c r="C490" s="5"/>
      <c r="D490" s="1222"/>
      <c r="E490" s="5"/>
      <c r="F490" s="5"/>
      <c r="G490" s="1222"/>
      <c r="H490" s="5"/>
      <c r="I490" s="5"/>
      <c r="J490" s="1222"/>
      <c r="K490" s="5"/>
      <c r="L490" s="5"/>
      <c r="M490" s="5"/>
      <c r="N490" s="5"/>
      <c r="O490" s="5"/>
      <c r="P490" s="5"/>
      <c r="Q490" s="5"/>
      <c r="R490" s="5"/>
      <c r="S490" s="5"/>
      <c r="T490" s="5"/>
      <c r="U490" s="5"/>
      <c r="V490" s="5"/>
      <c r="W490" s="5"/>
      <c r="X490" s="5"/>
      <c r="Y490" s="5"/>
      <c r="Z490" s="5"/>
      <c r="AA490" s="5"/>
      <c r="AB490" s="5"/>
      <c r="AC490" s="5"/>
      <c r="AD490" s="5"/>
      <c r="AE490" s="5"/>
      <c r="AF490" s="5"/>
      <c r="AG490" s="5"/>
    </row>
    <row r="491">
      <c r="A491" s="1222"/>
      <c r="B491" s="5"/>
      <c r="C491" s="5"/>
      <c r="D491" s="1222"/>
      <c r="E491" s="5"/>
      <c r="F491" s="5"/>
      <c r="G491" s="1222"/>
      <c r="H491" s="5"/>
      <c r="I491" s="5"/>
      <c r="J491" s="1222"/>
      <c r="K491" s="5"/>
      <c r="L491" s="5"/>
      <c r="M491" s="5"/>
      <c r="N491" s="5"/>
      <c r="O491" s="5"/>
      <c r="P491" s="5"/>
      <c r="Q491" s="5"/>
      <c r="R491" s="5"/>
      <c r="S491" s="5"/>
      <c r="T491" s="5"/>
      <c r="U491" s="5"/>
      <c r="V491" s="5"/>
      <c r="W491" s="5"/>
      <c r="X491" s="5"/>
      <c r="Y491" s="5"/>
      <c r="Z491" s="5"/>
      <c r="AA491" s="5"/>
      <c r="AB491" s="5"/>
      <c r="AC491" s="5"/>
      <c r="AD491" s="5"/>
      <c r="AE491" s="5"/>
      <c r="AF491" s="5"/>
      <c r="AG491" s="5"/>
    </row>
    <row r="492">
      <c r="A492" s="1222"/>
      <c r="B492" s="5"/>
      <c r="C492" s="5"/>
      <c r="D492" s="1222"/>
      <c r="E492" s="5"/>
      <c r="F492" s="5"/>
      <c r="G492" s="1222"/>
      <c r="H492" s="5"/>
      <c r="I492" s="5"/>
      <c r="J492" s="1222"/>
      <c r="K492" s="5"/>
      <c r="L492" s="5"/>
      <c r="M492" s="5"/>
      <c r="N492" s="5"/>
      <c r="O492" s="5"/>
      <c r="P492" s="5"/>
      <c r="Q492" s="5"/>
      <c r="R492" s="5"/>
      <c r="S492" s="5"/>
      <c r="T492" s="5"/>
      <c r="U492" s="5"/>
      <c r="V492" s="5"/>
      <c r="W492" s="5"/>
      <c r="X492" s="5"/>
      <c r="Y492" s="5"/>
      <c r="Z492" s="5"/>
      <c r="AA492" s="5"/>
      <c r="AB492" s="5"/>
      <c r="AC492" s="5"/>
      <c r="AD492" s="5"/>
      <c r="AE492" s="5"/>
      <c r="AF492" s="5"/>
      <c r="AG492" s="5"/>
    </row>
    <row r="493">
      <c r="A493" s="1222"/>
      <c r="B493" s="5"/>
      <c r="C493" s="5"/>
      <c r="D493" s="1222"/>
      <c r="E493" s="5"/>
      <c r="F493" s="5"/>
      <c r="G493" s="1222"/>
      <c r="H493" s="5"/>
      <c r="I493" s="5"/>
      <c r="J493" s="1222"/>
      <c r="K493" s="5"/>
      <c r="L493" s="5"/>
      <c r="M493" s="5"/>
      <c r="N493" s="5"/>
      <c r="O493" s="5"/>
      <c r="P493" s="5"/>
      <c r="Q493" s="5"/>
      <c r="R493" s="5"/>
      <c r="S493" s="5"/>
      <c r="T493" s="5"/>
      <c r="U493" s="5"/>
      <c r="V493" s="5"/>
      <c r="W493" s="5"/>
      <c r="X493" s="5"/>
      <c r="Y493" s="5"/>
      <c r="Z493" s="5"/>
      <c r="AA493" s="5"/>
      <c r="AB493" s="5"/>
      <c r="AC493" s="5"/>
      <c r="AD493" s="5"/>
      <c r="AE493" s="5"/>
      <c r="AF493" s="5"/>
      <c r="AG493" s="5"/>
    </row>
    <row r="494">
      <c r="A494" s="1222"/>
      <c r="B494" s="5"/>
      <c r="C494" s="5"/>
      <c r="D494" s="1222"/>
      <c r="E494" s="5"/>
      <c r="F494" s="5"/>
      <c r="G494" s="1222"/>
      <c r="H494" s="5"/>
      <c r="I494" s="5"/>
      <c r="J494" s="1222"/>
      <c r="K494" s="5"/>
      <c r="L494" s="5"/>
      <c r="M494" s="5"/>
      <c r="N494" s="5"/>
      <c r="O494" s="5"/>
      <c r="P494" s="5"/>
      <c r="Q494" s="5"/>
      <c r="R494" s="5"/>
      <c r="S494" s="5"/>
      <c r="T494" s="5"/>
      <c r="U494" s="5"/>
      <c r="V494" s="5"/>
      <c r="W494" s="5"/>
      <c r="X494" s="5"/>
      <c r="Y494" s="5"/>
      <c r="Z494" s="5"/>
      <c r="AA494" s="5"/>
      <c r="AB494" s="5"/>
      <c r="AC494" s="5"/>
      <c r="AD494" s="5"/>
      <c r="AE494" s="5"/>
      <c r="AF494" s="5"/>
      <c r="AG494" s="5"/>
    </row>
    <row r="495">
      <c r="A495" s="1222"/>
      <c r="B495" s="5"/>
      <c r="C495" s="5"/>
      <c r="D495" s="1222"/>
      <c r="E495" s="5"/>
      <c r="F495" s="5"/>
      <c r="G495" s="1222"/>
      <c r="H495" s="5"/>
      <c r="I495" s="5"/>
      <c r="J495" s="1222"/>
      <c r="K495" s="5"/>
      <c r="L495" s="5"/>
      <c r="M495" s="5"/>
      <c r="N495" s="5"/>
      <c r="O495" s="5"/>
      <c r="P495" s="5"/>
      <c r="Q495" s="5"/>
      <c r="R495" s="5"/>
      <c r="S495" s="5"/>
      <c r="T495" s="5"/>
      <c r="U495" s="5"/>
      <c r="V495" s="5"/>
      <c r="W495" s="5"/>
      <c r="X495" s="5"/>
      <c r="Y495" s="5"/>
      <c r="Z495" s="5"/>
      <c r="AA495" s="5"/>
      <c r="AB495" s="5"/>
      <c r="AC495" s="5"/>
      <c r="AD495" s="5"/>
      <c r="AE495" s="5"/>
      <c r="AF495" s="5"/>
      <c r="AG495" s="5"/>
    </row>
    <row r="496">
      <c r="A496" s="1222"/>
      <c r="B496" s="5"/>
      <c r="C496" s="5"/>
      <c r="D496" s="1222"/>
      <c r="E496" s="5"/>
      <c r="F496" s="5"/>
      <c r="G496" s="1222"/>
      <c r="H496" s="5"/>
      <c r="I496" s="5"/>
      <c r="J496" s="1222"/>
      <c r="K496" s="5"/>
      <c r="L496" s="5"/>
      <c r="M496" s="5"/>
      <c r="N496" s="5"/>
      <c r="O496" s="5"/>
      <c r="P496" s="5"/>
      <c r="Q496" s="5"/>
      <c r="R496" s="5"/>
      <c r="S496" s="5"/>
      <c r="T496" s="5"/>
      <c r="U496" s="5"/>
      <c r="V496" s="5"/>
      <c r="W496" s="5"/>
      <c r="X496" s="5"/>
      <c r="Y496" s="5"/>
      <c r="Z496" s="5"/>
      <c r="AA496" s="5"/>
      <c r="AB496" s="5"/>
      <c r="AC496" s="5"/>
      <c r="AD496" s="5"/>
      <c r="AE496" s="5"/>
      <c r="AF496" s="5"/>
      <c r="AG496" s="5"/>
    </row>
    <row r="497">
      <c r="A497" s="1222"/>
      <c r="B497" s="5"/>
      <c r="C497" s="5"/>
      <c r="D497" s="1222"/>
      <c r="E497" s="5"/>
      <c r="F497" s="5"/>
      <c r="G497" s="1222"/>
      <c r="H497" s="5"/>
      <c r="I497" s="5"/>
      <c r="J497" s="1222"/>
      <c r="K497" s="5"/>
      <c r="L497" s="5"/>
      <c r="M497" s="5"/>
      <c r="N497" s="5"/>
      <c r="O497" s="5"/>
      <c r="P497" s="5"/>
      <c r="Q497" s="5"/>
      <c r="R497" s="5"/>
      <c r="S497" s="5"/>
      <c r="T497" s="5"/>
      <c r="U497" s="5"/>
      <c r="V497" s="5"/>
      <c r="W497" s="5"/>
      <c r="X497" s="5"/>
      <c r="Y497" s="5"/>
      <c r="Z497" s="5"/>
      <c r="AA497" s="5"/>
      <c r="AB497" s="5"/>
      <c r="AC497" s="5"/>
      <c r="AD497" s="5"/>
      <c r="AE497" s="5"/>
      <c r="AF497" s="5"/>
      <c r="AG497" s="5"/>
    </row>
    <row r="498">
      <c r="A498" s="1222"/>
      <c r="B498" s="5"/>
      <c r="C498" s="5"/>
      <c r="D498" s="1222"/>
      <c r="E498" s="5"/>
      <c r="F498" s="5"/>
      <c r="G498" s="1222"/>
      <c r="H498" s="5"/>
      <c r="I498" s="5"/>
      <c r="J498" s="1222"/>
      <c r="K498" s="5"/>
      <c r="L498" s="5"/>
      <c r="M498" s="5"/>
      <c r="N498" s="5"/>
      <c r="O498" s="5"/>
      <c r="P498" s="5"/>
      <c r="Q498" s="5"/>
      <c r="R498" s="5"/>
      <c r="S498" s="5"/>
      <c r="T498" s="5"/>
      <c r="U498" s="5"/>
      <c r="V498" s="5"/>
      <c r="W498" s="5"/>
      <c r="X498" s="5"/>
      <c r="Y498" s="5"/>
      <c r="Z498" s="5"/>
      <c r="AA498" s="5"/>
      <c r="AB498" s="5"/>
      <c r="AC498" s="5"/>
      <c r="AD498" s="5"/>
      <c r="AE498" s="5"/>
      <c r="AF498" s="5"/>
      <c r="AG498" s="5"/>
    </row>
    <row r="499">
      <c r="A499" s="1222"/>
      <c r="B499" s="5"/>
      <c r="C499" s="5"/>
      <c r="D499" s="1222"/>
      <c r="E499" s="5"/>
      <c r="F499" s="5"/>
      <c r="G499" s="1222"/>
      <c r="H499" s="5"/>
      <c r="I499" s="5"/>
      <c r="J499" s="1222"/>
      <c r="K499" s="5"/>
      <c r="L499" s="5"/>
      <c r="M499" s="5"/>
      <c r="N499" s="5"/>
      <c r="O499" s="5"/>
      <c r="P499" s="5"/>
      <c r="Q499" s="5"/>
      <c r="R499" s="5"/>
      <c r="S499" s="5"/>
      <c r="T499" s="5"/>
      <c r="U499" s="5"/>
      <c r="V499" s="5"/>
      <c r="W499" s="5"/>
      <c r="X499" s="5"/>
      <c r="Y499" s="5"/>
      <c r="Z499" s="5"/>
      <c r="AA499" s="5"/>
      <c r="AB499" s="5"/>
      <c r="AC499" s="5"/>
      <c r="AD499" s="5"/>
      <c r="AE499" s="5"/>
      <c r="AF499" s="5"/>
      <c r="AG499" s="5"/>
    </row>
    <row r="500">
      <c r="A500" s="1222"/>
      <c r="B500" s="5"/>
      <c r="C500" s="5"/>
      <c r="D500" s="1222"/>
      <c r="E500" s="5"/>
      <c r="F500" s="5"/>
      <c r="G500" s="1222"/>
      <c r="H500" s="5"/>
      <c r="I500" s="5"/>
      <c r="J500" s="1222"/>
      <c r="K500" s="5"/>
      <c r="L500" s="5"/>
      <c r="M500" s="5"/>
      <c r="N500" s="5"/>
      <c r="O500" s="5"/>
      <c r="P500" s="5"/>
      <c r="Q500" s="5"/>
      <c r="R500" s="5"/>
      <c r="S500" s="5"/>
      <c r="T500" s="5"/>
      <c r="U500" s="5"/>
      <c r="V500" s="5"/>
      <c r="W500" s="5"/>
      <c r="X500" s="5"/>
      <c r="Y500" s="5"/>
      <c r="Z500" s="5"/>
      <c r="AA500" s="5"/>
      <c r="AB500" s="5"/>
      <c r="AC500" s="5"/>
      <c r="AD500" s="5"/>
      <c r="AE500" s="5"/>
      <c r="AF500" s="5"/>
      <c r="AG500" s="5"/>
    </row>
    <row r="501">
      <c r="A501" s="1222"/>
      <c r="B501" s="5"/>
      <c r="C501" s="5"/>
      <c r="D501" s="1222"/>
      <c r="E501" s="5"/>
      <c r="F501" s="5"/>
      <c r="G501" s="1222"/>
      <c r="H501" s="5"/>
      <c r="I501" s="5"/>
      <c r="J501" s="1222"/>
      <c r="K501" s="5"/>
      <c r="L501" s="5"/>
      <c r="M501" s="5"/>
      <c r="N501" s="5"/>
      <c r="O501" s="5"/>
      <c r="P501" s="5"/>
      <c r="Q501" s="5"/>
      <c r="R501" s="5"/>
      <c r="S501" s="5"/>
      <c r="T501" s="5"/>
      <c r="U501" s="5"/>
      <c r="V501" s="5"/>
      <c r="W501" s="5"/>
      <c r="X501" s="5"/>
      <c r="Y501" s="5"/>
      <c r="Z501" s="5"/>
      <c r="AA501" s="5"/>
      <c r="AB501" s="5"/>
      <c r="AC501" s="5"/>
      <c r="AD501" s="5"/>
      <c r="AE501" s="5"/>
      <c r="AF501" s="5"/>
      <c r="AG501" s="5"/>
    </row>
    <row r="502">
      <c r="A502" s="1222"/>
      <c r="B502" s="5"/>
      <c r="C502" s="5"/>
      <c r="D502" s="1222"/>
      <c r="E502" s="5"/>
      <c r="F502" s="5"/>
      <c r="G502" s="1222"/>
      <c r="H502" s="5"/>
      <c r="I502" s="5"/>
      <c r="J502" s="1222"/>
      <c r="K502" s="5"/>
      <c r="L502" s="5"/>
      <c r="M502" s="5"/>
      <c r="N502" s="5"/>
      <c r="O502" s="5"/>
      <c r="P502" s="5"/>
      <c r="Q502" s="5"/>
      <c r="R502" s="5"/>
      <c r="S502" s="5"/>
      <c r="T502" s="5"/>
      <c r="U502" s="5"/>
      <c r="V502" s="5"/>
      <c r="W502" s="5"/>
      <c r="X502" s="5"/>
      <c r="Y502" s="5"/>
      <c r="Z502" s="5"/>
      <c r="AA502" s="5"/>
      <c r="AB502" s="5"/>
      <c r="AC502" s="5"/>
      <c r="AD502" s="5"/>
      <c r="AE502" s="5"/>
      <c r="AF502" s="5"/>
      <c r="AG502" s="5"/>
    </row>
    <row r="503">
      <c r="A503" s="1222"/>
      <c r="B503" s="5"/>
      <c r="C503" s="5"/>
      <c r="D503" s="1222"/>
      <c r="E503" s="5"/>
      <c r="F503" s="5"/>
      <c r="G503" s="1222"/>
      <c r="H503" s="5"/>
      <c r="I503" s="5"/>
      <c r="J503" s="1222"/>
      <c r="K503" s="5"/>
      <c r="L503" s="5"/>
      <c r="M503" s="5"/>
      <c r="N503" s="5"/>
      <c r="O503" s="5"/>
      <c r="P503" s="5"/>
      <c r="Q503" s="5"/>
      <c r="R503" s="5"/>
      <c r="S503" s="5"/>
      <c r="T503" s="5"/>
      <c r="U503" s="5"/>
      <c r="V503" s="5"/>
      <c r="W503" s="5"/>
      <c r="X503" s="5"/>
      <c r="Y503" s="5"/>
      <c r="Z503" s="5"/>
      <c r="AA503" s="5"/>
      <c r="AB503" s="5"/>
      <c r="AC503" s="5"/>
      <c r="AD503" s="5"/>
      <c r="AE503" s="5"/>
      <c r="AF503" s="5"/>
      <c r="AG503" s="5"/>
    </row>
    <row r="504">
      <c r="A504" s="1222"/>
      <c r="B504" s="5"/>
      <c r="C504" s="5"/>
      <c r="D504" s="1222"/>
      <c r="E504" s="5"/>
      <c r="F504" s="5"/>
      <c r="G504" s="1222"/>
      <c r="H504" s="5"/>
      <c r="I504" s="5"/>
      <c r="J504" s="1222"/>
      <c r="K504" s="5"/>
      <c r="L504" s="5"/>
      <c r="M504" s="5"/>
      <c r="N504" s="5"/>
      <c r="O504" s="5"/>
      <c r="P504" s="5"/>
      <c r="Q504" s="5"/>
      <c r="R504" s="5"/>
      <c r="S504" s="5"/>
      <c r="T504" s="5"/>
      <c r="U504" s="5"/>
      <c r="V504" s="5"/>
      <c r="W504" s="5"/>
      <c r="X504" s="5"/>
      <c r="Y504" s="5"/>
      <c r="Z504" s="5"/>
      <c r="AA504" s="5"/>
      <c r="AB504" s="5"/>
      <c r="AC504" s="5"/>
      <c r="AD504" s="5"/>
      <c r="AE504" s="5"/>
      <c r="AF504" s="5"/>
      <c r="AG504" s="5"/>
    </row>
    <row r="505">
      <c r="A505" s="1222"/>
      <c r="B505" s="5"/>
      <c r="C505" s="5"/>
      <c r="D505" s="1222"/>
      <c r="E505" s="5"/>
      <c r="F505" s="5"/>
      <c r="G505" s="1222"/>
      <c r="H505" s="5"/>
      <c r="I505" s="5"/>
      <c r="J505" s="1222"/>
      <c r="K505" s="5"/>
      <c r="L505" s="5"/>
      <c r="M505" s="5"/>
      <c r="N505" s="5"/>
      <c r="O505" s="5"/>
      <c r="P505" s="5"/>
      <c r="Q505" s="5"/>
      <c r="R505" s="5"/>
      <c r="S505" s="5"/>
      <c r="T505" s="5"/>
      <c r="U505" s="5"/>
      <c r="V505" s="5"/>
      <c r="W505" s="5"/>
      <c r="X505" s="5"/>
      <c r="Y505" s="5"/>
      <c r="Z505" s="5"/>
      <c r="AA505" s="5"/>
      <c r="AB505" s="5"/>
      <c r="AC505" s="5"/>
      <c r="AD505" s="5"/>
      <c r="AE505" s="5"/>
      <c r="AF505" s="5"/>
      <c r="AG505" s="5"/>
    </row>
    <row r="506">
      <c r="A506" s="1222"/>
      <c r="B506" s="5"/>
      <c r="C506" s="5"/>
      <c r="D506" s="1222"/>
      <c r="E506" s="5"/>
      <c r="F506" s="5"/>
      <c r="G506" s="1222"/>
      <c r="H506" s="5"/>
      <c r="I506" s="5"/>
      <c r="J506" s="1222"/>
      <c r="K506" s="5"/>
      <c r="L506" s="5"/>
      <c r="M506" s="5"/>
      <c r="N506" s="5"/>
      <c r="O506" s="5"/>
      <c r="P506" s="5"/>
      <c r="Q506" s="5"/>
      <c r="R506" s="5"/>
      <c r="S506" s="5"/>
      <c r="T506" s="5"/>
      <c r="U506" s="5"/>
      <c r="V506" s="5"/>
      <c r="W506" s="5"/>
      <c r="X506" s="5"/>
      <c r="Y506" s="5"/>
      <c r="Z506" s="5"/>
      <c r="AA506" s="5"/>
      <c r="AB506" s="5"/>
      <c r="AC506" s="5"/>
      <c r="AD506" s="5"/>
      <c r="AE506" s="5"/>
      <c r="AF506" s="5"/>
      <c r="AG506" s="5"/>
    </row>
    <row r="507">
      <c r="A507" s="1222"/>
      <c r="B507" s="5"/>
      <c r="C507" s="5"/>
      <c r="D507" s="1222"/>
      <c r="E507" s="5"/>
      <c r="F507" s="5"/>
      <c r="G507" s="1222"/>
      <c r="H507" s="5"/>
      <c r="I507" s="5"/>
      <c r="J507" s="1222"/>
      <c r="K507" s="5"/>
      <c r="L507" s="5"/>
      <c r="M507" s="5"/>
      <c r="N507" s="5"/>
      <c r="O507" s="5"/>
      <c r="P507" s="5"/>
      <c r="Q507" s="5"/>
      <c r="R507" s="5"/>
      <c r="S507" s="5"/>
      <c r="T507" s="5"/>
      <c r="U507" s="5"/>
      <c r="V507" s="5"/>
      <c r="W507" s="5"/>
      <c r="X507" s="5"/>
      <c r="Y507" s="5"/>
      <c r="Z507" s="5"/>
      <c r="AA507" s="5"/>
      <c r="AB507" s="5"/>
      <c r="AC507" s="5"/>
      <c r="AD507" s="5"/>
      <c r="AE507" s="5"/>
      <c r="AF507" s="5"/>
      <c r="AG507" s="5"/>
    </row>
    <row r="508">
      <c r="A508" s="1222"/>
      <c r="B508" s="5"/>
      <c r="C508" s="5"/>
      <c r="D508" s="1222"/>
      <c r="E508" s="5"/>
      <c r="F508" s="5"/>
      <c r="G508" s="1222"/>
      <c r="H508" s="5"/>
      <c r="I508" s="5"/>
      <c r="J508" s="1222"/>
      <c r="K508" s="5"/>
      <c r="L508" s="5"/>
      <c r="M508" s="5"/>
      <c r="N508" s="5"/>
      <c r="O508" s="5"/>
      <c r="P508" s="5"/>
      <c r="Q508" s="5"/>
      <c r="R508" s="5"/>
      <c r="S508" s="5"/>
      <c r="T508" s="5"/>
      <c r="U508" s="5"/>
      <c r="V508" s="5"/>
      <c r="W508" s="5"/>
      <c r="X508" s="5"/>
      <c r="Y508" s="5"/>
      <c r="Z508" s="5"/>
      <c r="AA508" s="5"/>
      <c r="AB508" s="5"/>
      <c r="AC508" s="5"/>
      <c r="AD508" s="5"/>
      <c r="AE508" s="5"/>
      <c r="AF508" s="5"/>
      <c r="AG508" s="5"/>
    </row>
    <row r="509">
      <c r="A509" s="1222"/>
      <c r="B509" s="5"/>
      <c r="C509" s="5"/>
      <c r="D509" s="1222"/>
      <c r="E509" s="5"/>
      <c r="F509" s="5"/>
      <c r="G509" s="1222"/>
      <c r="H509" s="5"/>
      <c r="I509" s="5"/>
      <c r="J509" s="1222"/>
      <c r="K509" s="5"/>
      <c r="L509" s="5"/>
      <c r="M509" s="5"/>
      <c r="N509" s="5"/>
      <c r="O509" s="5"/>
      <c r="P509" s="5"/>
      <c r="Q509" s="5"/>
      <c r="R509" s="5"/>
      <c r="S509" s="5"/>
      <c r="T509" s="5"/>
      <c r="U509" s="5"/>
      <c r="V509" s="5"/>
      <c r="W509" s="5"/>
      <c r="X509" s="5"/>
      <c r="Y509" s="5"/>
      <c r="Z509" s="5"/>
      <c r="AA509" s="5"/>
      <c r="AB509" s="5"/>
      <c r="AC509" s="5"/>
      <c r="AD509" s="5"/>
      <c r="AE509" s="5"/>
      <c r="AF509" s="5"/>
      <c r="AG509" s="5"/>
    </row>
    <row r="510">
      <c r="A510" s="1222"/>
      <c r="B510" s="5"/>
      <c r="C510" s="5"/>
      <c r="D510" s="1222"/>
      <c r="E510" s="5"/>
      <c r="F510" s="5"/>
      <c r="G510" s="1222"/>
      <c r="H510" s="5"/>
      <c r="I510" s="5"/>
      <c r="J510" s="1222"/>
      <c r="K510" s="5"/>
      <c r="L510" s="5"/>
      <c r="M510" s="5"/>
      <c r="N510" s="5"/>
      <c r="O510" s="5"/>
      <c r="P510" s="5"/>
      <c r="Q510" s="5"/>
      <c r="R510" s="5"/>
      <c r="S510" s="5"/>
      <c r="T510" s="5"/>
      <c r="U510" s="5"/>
      <c r="V510" s="5"/>
      <c r="W510" s="5"/>
      <c r="X510" s="5"/>
      <c r="Y510" s="5"/>
      <c r="Z510" s="5"/>
      <c r="AA510" s="5"/>
      <c r="AB510" s="5"/>
      <c r="AC510" s="5"/>
      <c r="AD510" s="5"/>
      <c r="AE510" s="5"/>
      <c r="AF510" s="5"/>
      <c r="AG510" s="5"/>
    </row>
    <row r="511">
      <c r="A511" s="1222"/>
      <c r="B511" s="5"/>
      <c r="C511" s="5"/>
      <c r="D511" s="1222"/>
      <c r="E511" s="5"/>
      <c r="F511" s="5"/>
      <c r="G511" s="1222"/>
      <c r="H511" s="5"/>
      <c r="I511" s="5"/>
      <c r="J511" s="1222"/>
      <c r="K511" s="5"/>
      <c r="L511" s="5"/>
      <c r="M511" s="5"/>
      <c r="N511" s="5"/>
      <c r="O511" s="5"/>
      <c r="P511" s="5"/>
      <c r="Q511" s="5"/>
      <c r="R511" s="5"/>
      <c r="S511" s="5"/>
      <c r="T511" s="5"/>
      <c r="U511" s="5"/>
      <c r="V511" s="5"/>
      <c r="W511" s="5"/>
      <c r="X511" s="5"/>
      <c r="Y511" s="5"/>
      <c r="Z511" s="5"/>
      <c r="AA511" s="5"/>
      <c r="AB511" s="5"/>
      <c r="AC511" s="5"/>
      <c r="AD511" s="5"/>
      <c r="AE511" s="5"/>
      <c r="AF511" s="5"/>
      <c r="AG511" s="5"/>
    </row>
    <row r="512">
      <c r="A512" s="1222"/>
      <c r="B512" s="5"/>
      <c r="C512" s="5"/>
      <c r="D512" s="1222"/>
      <c r="E512" s="5"/>
      <c r="F512" s="5"/>
      <c r="G512" s="1222"/>
      <c r="H512" s="5"/>
      <c r="I512" s="5"/>
      <c r="J512" s="1222"/>
      <c r="K512" s="5"/>
      <c r="L512" s="5"/>
      <c r="M512" s="5"/>
      <c r="N512" s="5"/>
      <c r="O512" s="5"/>
      <c r="P512" s="5"/>
      <c r="Q512" s="5"/>
      <c r="R512" s="5"/>
      <c r="S512" s="5"/>
      <c r="T512" s="5"/>
      <c r="U512" s="5"/>
      <c r="V512" s="5"/>
      <c r="W512" s="5"/>
      <c r="X512" s="5"/>
      <c r="Y512" s="5"/>
      <c r="Z512" s="5"/>
      <c r="AA512" s="5"/>
      <c r="AB512" s="5"/>
      <c r="AC512" s="5"/>
      <c r="AD512" s="5"/>
      <c r="AE512" s="5"/>
      <c r="AF512" s="5"/>
      <c r="AG512" s="5"/>
    </row>
    <row r="513">
      <c r="A513" s="1222"/>
      <c r="B513" s="5"/>
      <c r="C513" s="5"/>
      <c r="D513" s="1222"/>
      <c r="E513" s="5"/>
      <c r="F513" s="5"/>
      <c r="G513" s="1222"/>
      <c r="H513" s="5"/>
      <c r="I513" s="5"/>
      <c r="J513" s="1222"/>
      <c r="K513" s="5"/>
      <c r="L513" s="5"/>
      <c r="M513" s="5"/>
      <c r="N513" s="5"/>
      <c r="O513" s="5"/>
      <c r="P513" s="5"/>
      <c r="Q513" s="5"/>
      <c r="R513" s="5"/>
      <c r="S513" s="5"/>
      <c r="T513" s="5"/>
      <c r="U513" s="5"/>
      <c r="V513" s="5"/>
      <c r="W513" s="5"/>
      <c r="X513" s="5"/>
      <c r="Y513" s="5"/>
      <c r="Z513" s="5"/>
      <c r="AA513" s="5"/>
      <c r="AB513" s="5"/>
      <c r="AC513" s="5"/>
      <c r="AD513" s="5"/>
      <c r="AE513" s="5"/>
      <c r="AF513" s="5"/>
      <c r="AG513" s="5"/>
    </row>
    <row r="514">
      <c r="A514" s="1222"/>
      <c r="B514" s="5"/>
      <c r="C514" s="5"/>
      <c r="D514" s="1222"/>
      <c r="E514" s="5"/>
      <c r="F514" s="5"/>
      <c r="G514" s="1222"/>
      <c r="H514" s="5"/>
      <c r="I514" s="5"/>
      <c r="J514" s="1222"/>
      <c r="K514" s="5"/>
      <c r="L514" s="5"/>
      <c r="M514" s="5"/>
      <c r="N514" s="5"/>
      <c r="O514" s="5"/>
      <c r="P514" s="5"/>
      <c r="Q514" s="5"/>
      <c r="R514" s="5"/>
      <c r="S514" s="5"/>
      <c r="T514" s="5"/>
      <c r="U514" s="5"/>
      <c r="V514" s="5"/>
      <c r="W514" s="5"/>
      <c r="X514" s="5"/>
      <c r="Y514" s="5"/>
      <c r="Z514" s="5"/>
      <c r="AA514" s="5"/>
      <c r="AB514" s="5"/>
      <c r="AC514" s="5"/>
      <c r="AD514" s="5"/>
      <c r="AE514" s="5"/>
      <c r="AF514" s="5"/>
      <c r="AG514" s="5"/>
    </row>
    <row r="515">
      <c r="A515" s="1222"/>
      <c r="B515" s="5"/>
      <c r="C515" s="5"/>
      <c r="D515" s="1222"/>
      <c r="E515" s="5"/>
      <c r="F515" s="5"/>
      <c r="G515" s="1222"/>
      <c r="H515" s="5"/>
      <c r="I515" s="5"/>
      <c r="J515" s="1222"/>
      <c r="K515" s="5"/>
      <c r="L515" s="5"/>
      <c r="M515" s="5"/>
      <c r="N515" s="5"/>
      <c r="O515" s="5"/>
      <c r="P515" s="5"/>
      <c r="Q515" s="5"/>
      <c r="R515" s="5"/>
      <c r="S515" s="5"/>
      <c r="T515" s="5"/>
      <c r="U515" s="5"/>
      <c r="V515" s="5"/>
      <c r="W515" s="5"/>
      <c r="X515" s="5"/>
      <c r="Y515" s="5"/>
      <c r="Z515" s="5"/>
      <c r="AA515" s="5"/>
      <c r="AB515" s="5"/>
      <c r="AC515" s="5"/>
      <c r="AD515" s="5"/>
      <c r="AE515" s="5"/>
      <c r="AF515" s="5"/>
      <c r="AG515" s="5"/>
    </row>
    <row r="516">
      <c r="A516" s="1222"/>
      <c r="B516" s="5"/>
      <c r="C516" s="5"/>
      <c r="D516" s="1222"/>
      <c r="E516" s="5"/>
      <c r="F516" s="5"/>
      <c r="G516" s="1222"/>
      <c r="H516" s="5"/>
      <c r="I516" s="5"/>
      <c r="J516" s="1222"/>
      <c r="K516" s="5"/>
      <c r="L516" s="5"/>
      <c r="M516" s="5"/>
      <c r="N516" s="5"/>
      <c r="O516" s="5"/>
      <c r="P516" s="5"/>
      <c r="Q516" s="5"/>
      <c r="R516" s="5"/>
      <c r="S516" s="5"/>
      <c r="T516" s="5"/>
      <c r="U516" s="5"/>
      <c r="V516" s="5"/>
      <c r="W516" s="5"/>
      <c r="X516" s="5"/>
      <c r="Y516" s="5"/>
      <c r="Z516" s="5"/>
      <c r="AA516" s="5"/>
      <c r="AB516" s="5"/>
      <c r="AC516" s="5"/>
      <c r="AD516" s="5"/>
      <c r="AE516" s="5"/>
      <c r="AF516" s="5"/>
      <c r="AG516" s="5"/>
    </row>
    <row r="517">
      <c r="A517" s="1222"/>
      <c r="B517" s="5"/>
      <c r="C517" s="5"/>
      <c r="D517" s="1222"/>
      <c r="E517" s="5"/>
      <c r="F517" s="5"/>
      <c r="G517" s="1222"/>
      <c r="H517" s="5"/>
      <c r="I517" s="5"/>
      <c r="J517" s="1222"/>
      <c r="K517" s="5"/>
      <c r="L517" s="5"/>
      <c r="M517" s="5"/>
      <c r="N517" s="5"/>
      <c r="O517" s="5"/>
      <c r="P517" s="5"/>
      <c r="Q517" s="5"/>
      <c r="R517" s="5"/>
      <c r="S517" s="5"/>
      <c r="T517" s="5"/>
      <c r="U517" s="5"/>
      <c r="V517" s="5"/>
      <c r="W517" s="5"/>
      <c r="X517" s="5"/>
      <c r="Y517" s="5"/>
      <c r="Z517" s="5"/>
      <c r="AA517" s="5"/>
      <c r="AB517" s="5"/>
      <c r="AC517" s="5"/>
      <c r="AD517" s="5"/>
      <c r="AE517" s="5"/>
      <c r="AF517" s="5"/>
      <c r="AG517" s="5"/>
    </row>
    <row r="518">
      <c r="A518" s="1222"/>
      <c r="B518" s="5"/>
      <c r="C518" s="5"/>
      <c r="D518" s="1222"/>
      <c r="E518" s="5"/>
      <c r="F518" s="5"/>
      <c r="G518" s="1222"/>
      <c r="H518" s="5"/>
      <c r="I518" s="5"/>
      <c r="J518" s="1222"/>
      <c r="K518" s="5"/>
      <c r="L518" s="5"/>
      <c r="M518" s="5"/>
      <c r="N518" s="5"/>
      <c r="O518" s="5"/>
      <c r="P518" s="5"/>
      <c r="Q518" s="5"/>
      <c r="R518" s="5"/>
      <c r="S518" s="5"/>
      <c r="T518" s="5"/>
      <c r="U518" s="5"/>
      <c r="V518" s="5"/>
      <c r="W518" s="5"/>
      <c r="X518" s="5"/>
      <c r="Y518" s="5"/>
      <c r="Z518" s="5"/>
      <c r="AA518" s="5"/>
      <c r="AB518" s="5"/>
      <c r="AC518" s="5"/>
      <c r="AD518" s="5"/>
      <c r="AE518" s="5"/>
      <c r="AF518" s="5"/>
      <c r="AG518" s="5"/>
    </row>
    <row r="519">
      <c r="A519" s="1222"/>
      <c r="B519" s="5"/>
      <c r="C519" s="5"/>
      <c r="D519" s="1222"/>
      <c r="E519" s="5"/>
      <c r="F519" s="5"/>
      <c r="G519" s="1222"/>
      <c r="H519" s="5"/>
      <c r="I519" s="5"/>
      <c r="J519" s="1222"/>
      <c r="K519" s="5"/>
      <c r="L519" s="5"/>
      <c r="M519" s="5"/>
      <c r="N519" s="5"/>
      <c r="O519" s="5"/>
      <c r="P519" s="5"/>
      <c r="Q519" s="5"/>
      <c r="R519" s="5"/>
      <c r="S519" s="5"/>
      <c r="T519" s="5"/>
      <c r="U519" s="5"/>
      <c r="V519" s="5"/>
      <c r="W519" s="5"/>
      <c r="X519" s="5"/>
      <c r="Y519" s="5"/>
      <c r="Z519" s="5"/>
      <c r="AA519" s="5"/>
      <c r="AB519" s="5"/>
      <c r="AC519" s="5"/>
      <c r="AD519" s="5"/>
      <c r="AE519" s="5"/>
      <c r="AF519" s="5"/>
      <c r="AG519" s="5"/>
    </row>
    <row r="520">
      <c r="A520" s="1222"/>
      <c r="B520" s="5"/>
      <c r="C520" s="5"/>
      <c r="D520" s="1222"/>
      <c r="E520" s="5"/>
      <c r="F520" s="5"/>
      <c r="G520" s="1222"/>
      <c r="H520" s="5"/>
      <c r="I520" s="5"/>
      <c r="J520" s="1222"/>
      <c r="K520" s="5"/>
      <c r="L520" s="5"/>
      <c r="M520" s="5"/>
      <c r="N520" s="5"/>
      <c r="O520" s="5"/>
      <c r="P520" s="5"/>
      <c r="Q520" s="5"/>
      <c r="R520" s="5"/>
      <c r="S520" s="5"/>
      <c r="T520" s="5"/>
      <c r="U520" s="5"/>
      <c r="V520" s="5"/>
      <c r="W520" s="5"/>
      <c r="X520" s="5"/>
      <c r="Y520" s="5"/>
      <c r="Z520" s="5"/>
      <c r="AA520" s="5"/>
      <c r="AB520" s="5"/>
      <c r="AC520" s="5"/>
      <c r="AD520" s="5"/>
      <c r="AE520" s="5"/>
      <c r="AF520" s="5"/>
      <c r="AG520" s="5"/>
    </row>
    <row r="521">
      <c r="A521" s="1222"/>
      <c r="B521" s="5"/>
      <c r="C521" s="5"/>
      <c r="D521" s="1222"/>
      <c r="E521" s="5"/>
      <c r="F521" s="5"/>
      <c r="G521" s="1222"/>
      <c r="H521" s="5"/>
      <c r="I521" s="5"/>
      <c r="J521" s="1222"/>
      <c r="K521" s="5"/>
      <c r="L521" s="5"/>
      <c r="M521" s="5"/>
      <c r="N521" s="5"/>
      <c r="O521" s="5"/>
      <c r="P521" s="5"/>
      <c r="Q521" s="5"/>
      <c r="R521" s="5"/>
      <c r="S521" s="5"/>
      <c r="T521" s="5"/>
      <c r="U521" s="5"/>
      <c r="V521" s="5"/>
      <c r="W521" s="5"/>
      <c r="X521" s="5"/>
      <c r="Y521" s="5"/>
      <c r="Z521" s="5"/>
      <c r="AA521" s="5"/>
      <c r="AB521" s="5"/>
      <c r="AC521" s="5"/>
      <c r="AD521" s="5"/>
      <c r="AE521" s="5"/>
      <c r="AF521" s="5"/>
      <c r="AG521" s="5"/>
    </row>
    <row r="522">
      <c r="A522" s="1222"/>
      <c r="B522" s="5"/>
      <c r="C522" s="5"/>
      <c r="D522" s="1222"/>
      <c r="E522" s="5"/>
      <c r="F522" s="5"/>
      <c r="G522" s="1222"/>
      <c r="H522" s="5"/>
      <c r="I522" s="5"/>
      <c r="J522" s="1222"/>
      <c r="K522" s="5"/>
      <c r="L522" s="5"/>
      <c r="M522" s="5"/>
      <c r="N522" s="5"/>
      <c r="O522" s="5"/>
      <c r="P522" s="5"/>
      <c r="Q522" s="5"/>
      <c r="R522" s="5"/>
      <c r="S522" s="5"/>
      <c r="T522" s="5"/>
      <c r="U522" s="5"/>
      <c r="V522" s="5"/>
      <c r="W522" s="5"/>
      <c r="X522" s="5"/>
      <c r="Y522" s="5"/>
      <c r="Z522" s="5"/>
      <c r="AA522" s="5"/>
      <c r="AB522" s="5"/>
      <c r="AC522" s="5"/>
      <c r="AD522" s="5"/>
      <c r="AE522" s="5"/>
      <c r="AF522" s="5"/>
      <c r="AG522" s="5"/>
    </row>
    <row r="523">
      <c r="A523" s="1222"/>
      <c r="B523" s="5"/>
      <c r="C523" s="5"/>
      <c r="D523" s="1222"/>
      <c r="E523" s="5"/>
      <c r="F523" s="5"/>
      <c r="G523" s="1222"/>
      <c r="H523" s="5"/>
      <c r="I523" s="5"/>
      <c r="J523" s="1222"/>
      <c r="K523" s="5"/>
      <c r="L523" s="5"/>
      <c r="M523" s="5"/>
      <c r="N523" s="5"/>
      <c r="O523" s="5"/>
      <c r="P523" s="5"/>
      <c r="Q523" s="5"/>
      <c r="R523" s="5"/>
      <c r="S523" s="5"/>
      <c r="T523" s="5"/>
      <c r="U523" s="5"/>
      <c r="V523" s="5"/>
      <c r="W523" s="5"/>
      <c r="X523" s="5"/>
      <c r="Y523" s="5"/>
      <c r="Z523" s="5"/>
      <c r="AA523" s="5"/>
      <c r="AB523" s="5"/>
      <c r="AC523" s="5"/>
      <c r="AD523" s="5"/>
      <c r="AE523" s="5"/>
      <c r="AF523" s="5"/>
      <c r="AG523" s="5"/>
    </row>
    <row r="524">
      <c r="A524" s="1222"/>
      <c r="B524" s="5"/>
      <c r="C524" s="5"/>
      <c r="D524" s="1222"/>
      <c r="E524" s="5"/>
      <c r="F524" s="5"/>
      <c r="G524" s="1222"/>
      <c r="H524" s="5"/>
      <c r="I524" s="5"/>
      <c r="J524" s="1222"/>
      <c r="K524" s="5"/>
      <c r="L524" s="5"/>
      <c r="M524" s="5"/>
      <c r="N524" s="5"/>
      <c r="O524" s="5"/>
      <c r="P524" s="5"/>
      <c r="Q524" s="5"/>
      <c r="R524" s="5"/>
      <c r="S524" s="5"/>
      <c r="T524" s="5"/>
      <c r="U524" s="5"/>
      <c r="V524" s="5"/>
      <c r="W524" s="5"/>
      <c r="X524" s="5"/>
      <c r="Y524" s="5"/>
      <c r="Z524" s="5"/>
      <c r="AA524" s="5"/>
      <c r="AB524" s="5"/>
      <c r="AC524" s="5"/>
      <c r="AD524" s="5"/>
      <c r="AE524" s="5"/>
      <c r="AF524" s="5"/>
      <c r="AG524" s="5"/>
    </row>
    <row r="525">
      <c r="A525" s="1222"/>
      <c r="B525" s="5"/>
      <c r="C525" s="5"/>
      <c r="D525" s="1222"/>
      <c r="E525" s="5"/>
      <c r="F525" s="5"/>
      <c r="G525" s="1222"/>
      <c r="H525" s="5"/>
      <c r="I525" s="5"/>
      <c r="J525" s="1222"/>
      <c r="K525" s="5"/>
      <c r="L525" s="5"/>
      <c r="M525" s="5"/>
      <c r="N525" s="5"/>
      <c r="O525" s="5"/>
      <c r="P525" s="5"/>
      <c r="Q525" s="5"/>
      <c r="R525" s="5"/>
      <c r="S525" s="5"/>
      <c r="T525" s="5"/>
      <c r="U525" s="5"/>
      <c r="V525" s="5"/>
      <c r="W525" s="5"/>
      <c r="X525" s="5"/>
      <c r="Y525" s="5"/>
      <c r="Z525" s="5"/>
      <c r="AA525" s="5"/>
      <c r="AB525" s="5"/>
      <c r="AC525" s="5"/>
      <c r="AD525" s="5"/>
      <c r="AE525" s="5"/>
      <c r="AF525" s="5"/>
      <c r="AG525" s="5"/>
    </row>
    <row r="526">
      <c r="A526" s="1222"/>
      <c r="B526" s="5"/>
      <c r="C526" s="5"/>
      <c r="D526" s="1222"/>
      <c r="E526" s="5"/>
      <c r="F526" s="5"/>
      <c r="G526" s="1222"/>
      <c r="H526" s="5"/>
      <c r="I526" s="5"/>
      <c r="J526" s="1222"/>
      <c r="K526" s="5"/>
      <c r="L526" s="5"/>
      <c r="M526" s="5"/>
      <c r="N526" s="5"/>
      <c r="O526" s="5"/>
      <c r="P526" s="5"/>
      <c r="Q526" s="5"/>
      <c r="R526" s="5"/>
      <c r="S526" s="5"/>
      <c r="T526" s="5"/>
      <c r="U526" s="5"/>
      <c r="V526" s="5"/>
      <c r="W526" s="5"/>
      <c r="X526" s="5"/>
      <c r="Y526" s="5"/>
      <c r="Z526" s="5"/>
      <c r="AA526" s="5"/>
      <c r="AB526" s="5"/>
      <c r="AC526" s="5"/>
      <c r="AD526" s="5"/>
      <c r="AE526" s="5"/>
      <c r="AF526" s="5"/>
      <c r="AG526" s="5"/>
    </row>
    <row r="527">
      <c r="A527" s="1222"/>
      <c r="B527" s="5"/>
      <c r="C527" s="5"/>
      <c r="D527" s="1222"/>
      <c r="E527" s="5"/>
      <c r="F527" s="5"/>
      <c r="G527" s="1222"/>
      <c r="H527" s="5"/>
      <c r="I527" s="5"/>
      <c r="J527" s="1222"/>
      <c r="K527" s="5"/>
      <c r="L527" s="5"/>
      <c r="M527" s="5"/>
      <c r="N527" s="5"/>
      <c r="O527" s="5"/>
      <c r="P527" s="5"/>
      <c r="Q527" s="5"/>
      <c r="R527" s="5"/>
      <c r="S527" s="5"/>
      <c r="T527" s="5"/>
      <c r="U527" s="5"/>
      <c r="V527" s="5"/>
      <c r="W527" s="5"/>
      <c r="X527" s="5"/>
      <c r="Y527" s="5"/>
      <c r="Z527" s="5"/>
      <c r="AA527" s="5"/>
      <c r="AB527" s="5"/>
      <c r="AC527" s="5"/>
      <c r="AD527" s="5"/>
      <c r="AE527" s="5"/>
      <c r="AF527" s="5"/>
      <c r="AG527" s="5"/>
    </row>
    <row r="528">
      <c r="A528" s="1222"/>
      <c r="B528" s="5"/>
      <c r="C528" s="5"/>
      <c r="D528" s="1222"/>
      <c r="E528" s="5"/>
      <c r="F528" s="5"/>
      <c r="G528" s="1222"/>
      <c r="H528" s="5"/>
      <c r="I528" s="5"/>
      <c r="J528" s="1222"/>
      <c r="K528" s="5"/>
      <c r="L528" s="5"/>
      <c r="M528" s="5"/>
      <c r="N528" s="5"/>
      <c r="O528" s="5"/>
      <c r="P528" s="5"/>
      <c r="Q528" s="5"/>
      <c r="R528" s="5"/>
      <c r="S528" s="5"/>
      <c r="T528" s="5"/>
      <c r="U528" s="5"/>
      <c r="V528" s="5"/>
      <c r="W528" s="5"/>
      <c r="X528" s="5"/>
      <c r="Y528" s="5"/>
      <c r="Z528" s="5"/>
      <c r="AA528" s="5"/>
      <c r="AB528" s="5"/>
      <c r="AC528" s="5"/>
      <c r="AD528" s="5"/>
      <c r="AE528" s="5"/>
      <c r="AF528" s="5"/>
      <c r="AG528" s="5"/>
    </row>
    <row r="529">
      <c r="A529" s="1222"/>
      <c r="B529" s="5"/>
      <c r="C529" s="5"/>
      <c r="D529" s="1222"/>
      <c r="E529" s="5"/>
      <c r="F529" s="5"/>
      <c r="G529" s="1222"/>
      <c r="H529" s="5"/>
      <c r="I529" s="5"/>
      <c r="J529" s="1222"/>
      <c r="K529" s="5"/>
      <c r="L529" s="5"/>
      <c r="M529" s="5"/>
      <c r="N529" s="5"/>
      <c r="O529" s="5"/>
      <c r="P529" s="5"/>
      <c r="Q529" s="5"/>
      <c r="R529" s="5"/>
      <c r="S529" s="5"/>
      <c r="T529" s="5"/>
      <c r="U529" s="5"/>
      <c r="V529" s="5"/>
      <c r="W529" s="5"/>
      <c r="X529" s="5"/>
      <c r="Y529" s="5"/>
      <c r="Z529" s="5"/>
      <c r="AA529" s="5"/>
      <c r="AB529" s="5"/>
      <c r="AC529" s="5"/>
      <c r="AD529" s="5"/>
      <c r="AE529" s="5"/>
      <c r="AF529" s="5"/>
      <c r="AG529" s="5"/>
    </row>
    <row r="530">
      <c r="A530" s="1222"/>
      <c r="B530" s="5"/>
      <c r="C530" s="5"/>
      <c r="D530" s="1222"/>
      <c r="E530" s="5"/>
      <c r="F530" s="5"/>
      <c r="G530" s="1222"/>
      <c r="H530" s="5"/>
      <c r="I530" s="5"/>
      <c r="J530" s="1222"/>
      <c r="K530" s="5"/>
      <c r="L530" s="5"/>
      <c r="M530" s="5"/>
      <c r="N530" s="5"/>
      <c r="O530" s="5"/>
      <c r="P530" s="5"/>
      <c r="Q530" s="5"/>
      <c r="R530" s="5"/>
      <c r="S530" s="5"/>
      <c r="T530" s="5"/>
      <c r="U530" s="5"/>
      <c r="V530" s="5"/>
      <c r="W530" s="5"/>
      <c r="X530" s="5"/>
      <c r="Y530" s="5"/>
      <c r="Z530" s="5"/>
      <c r="AA530" s="5"/>
      <c r="AB530" s="5"/>
      <c r="AC530" s="5"/>
      <c r="AD530" s="5"/>
      <c r="AE530" s="5"/>
      <c r="AF530" s="5"/>
      <c r="AG530" s="5"/>
    </row>
    <row r="531">
      <c r="A531" s="1222"/>
      <c r="B531" s="5"/>
      <c r="C531" s="5"/>
      <c r="D531" s="1222"/>
      <c r="E531" s="5"/>
      <c r="F531" s="5"/>
      <c r="G531" s="1222"/>
      <c r="H531" s="5"/>
      <c r="I531" s="5"/>
      <c r="J531" s="1222"/>
      <c r="K531" s="5"/>
      <c r="L531" s="5"/>
      <c r="M531" s="5"/>
      <c r="N531" s="5"/>
      <c r="O531" s="5"/>
      <c r="P531" s="5"/>
      <c r="Q531" s="5"/>
      <c r="R531" s="5"/>
      <c r="S531" s="5"/>
      <c r="T531" s="5"/>
      <c r="U531" s="5"/>
      <c r="V531" s="5"/>
      <c r="W531" s="5"/>
      <c r="X531" s="5"/>
      <c r="Y531" s="5"/>
      <c r="Z531" s="5"/>
      <c r="AA531" s="5"/>
      <c r="AB531" s="5"/>
      <c r="AC531" s="5"/>
      <c r="AD531" s="5"/>
      <c r="AE531" s="5"/>
      <c r="AF531" s="5"/>
      <c r="AG531" s="5"/>
    </row>
    <row r="532">
      <c r="A532" s="1222"/>
      <c r="B532" s="5"/>
      <c r="C532" s="5"/>
      <c r="D532" s="1222"/>
      <c r="E532" s="5"/>
      <c r="F532" s="5"/>
      <c r="G532" s="1222"/>
      <c r="H532" s="5"/>
      <c r="I532" s="5"/>
      <c r="J532" s="1222"/>
      <c r="K532" s="5"/>
      <c r="L532" s="5"/>
      <c r="M532" s="5"/>
      <c r="N532" s="5"/>
      <c r="O532" s="5"/>
      <c r="P532" s="5"/>
      <c r="Q532" s="5"/>
      <c r="R532" s="5"/>
      <c r="S532" s="5"/>
      <c r="T532" s="5"/>
      <c r="U532" s="5"/>
      <c r="V532" s="5"/>
      <c r="W532" s="5"/>
      <c r="X532" s="5"/>
      <c r="Y532" s="5"/>
      <c r="Z532" s="5"/>
      <c r="AA532" s="5"/>
      <c r="AB532" s="5"/>
      <c r="AC532" s="5"/>
      <c r="AD532" s="5"/>
      <c r="AE532" s="5"/>
      <c r="AF532" s="5"/>
      <c r="AG532" s="5"/>
    </row>
    <row r="533">
      <c r="A533" s="1222"/>
      <c r="B533" s="5"/>
      <c r="C533" s="5"/>
      <c r="D533" s="1222"/>
      <c r="E533" s="5"/>
      <c r="F533" s="5"/>
      <c r="G533" s="1222"/>
      <c r="H533" s="5"/>
      <c r="I533" s="5"/>
      <c r="J533" s="1222"/>
      <c r="K533" s="5"/>
      <c r="L533" s="5"/>
      <c r="M533" s="5"/>
      <c r="N533" s="5"/>
      <c r="O533" s="5"/>
      <c r="P533" s="5"/>
      <c r="Q533" s="5"/>
      <c r="R533" s="5"/>
      <c r="S533" s="5"/>
      <c r="T533" s="5"/>
      <c r="U533" s="5"/>
      <c r="V533" s="5"/>
      <c r="W533" s="5"/>
      <c r="X533" s="5"/>
      <c r="Y533" s="5"/>
      <c r="Z533" s="5"/>
      <c r="AA533" s="5"/>
      <c r="AB533" s="5"/>
      <c r="AC533" s="5"/>
      <c r="AD533" s="5"/>
      <c r="AE533" s="5"/>
      <c r="AF533" s="5"/>
      <c r="AG533" s="5"/>
    </row>
    <row r="534">
      <c r="A534" s="1222"/>
      <c r="B534" s="5"/>
      <c r="C534" s="5"/>
      <c r="D534" s="1222"/>
      <c r="E534" s="5"/>
      <c r="F534" s="5"/>
      <c r="G534" s="1222"/>
      <c r="H534" s="5"/>
      <c r="I534" s="5"/>
      <c r="J534" s="1222"/>
      <c r="K534" s="5"/>
      <c r="L534" s="5"/>
      <c r="M534" s="5"/>
      <c r="N534" s="5"/>
      <c r="O534" s="5"/>
      <c r="P534" s="5"/>
      <c r="Q534" s="5"/>
      <c r="R534" s="5"/>
      <c r="S534" s="5"/>
      <c r="T534" s="5"/>
      <c r="U534" s="5"/>
      <c r="V534" s="5"/>
      <c r="W534" s="5"/>
      <c r="X534" s="5"/>
      <c r="Y534" s="5"/>
      <c r="Z534" s="5"/>
      <c r="AA534" s="5"/>
      <c r="AB534" s="5"/>
      <c r="AC534" s="5"/>
      <c r="AD534" s="5"/>
      <c r="AE534" s="5"/>
      <c r="AF534" s="5"/>
      <c r="AG534" s="5"/>
    </row>
    <row r="535">
      <c r="A535" s="1222"/>
      <c r="B535" s="5"/>
      <c r="C535" s="5"/>
      <c r="D535" s="1222"/>
      <c r="E535" s="5"/>
      <c r="F535" s="5"/>
      <c r="G535" s="1222"/>
      <c r="H535" s="5"/>
      <c r="I535" s="5"/>
      <c r="J535" s="1222"/>
      <c r="K535" s="5"/>
      <c r="L535" s="5"/>
      <c r="M535" s="5"/>
      <c r="N535" s="5"/>
      <c r="O535" s="5"/>
      <c r="P535" s="5"/>
      <c r="Q535" s="5"/>
      <c r="R535" s="5"/>
      <c r="S535" s="5"/>
      <c r="T535" s="5"/>
      <c r="U535" s="5"/>
      <c r="V535" s="5"/>
      <c r="W535" s="5"/>
      <c r="X535" s="5"/>
      <c r="Y535" s="5"/>
      <c r="Z535" s="5"/>
      <c r="AA535" s="5"/>
      <c r="AB535" s="5"/>
      <c r="AC535" s="5"/>
      <c r="AD535" s="5"/>
      <c r="AE535" s="5"/>
      <c r="AF535" s="5"/>
      <c r="AG535" s="5"/>
    </row>
    <row r="536">
      <c r="A536" s="1222"/>
      <c r="B536" s="5"/>
      <c r="C536" s="5"/>
      <c r="D536" s="1222"/>
      <c r="E536" s="5"/>
      <c r="F536" s="5"/>
      <c r="G536" s="1222"/>
      <c r="H536" s="5"/>
      <c r="I536" s="5"/>
      <c r="J536" s="1222"/>
      <c r="K536" s="5"/>
      <c r="L536" s="5"/>
      <c r="M536" s="5"/>
      <c r="N536" s="5"/>
      <c r="O536" s="5"/>
      <c r="P536" s="5"/>
      <c r="Q536" s="5"/>
      <c r="R536" s="5"/>
      <c r="S536" s="5"/>
      <c r="T536" s="5"/>
      <c r="U536" s="5"/>
      <c r="V536" s="5"/>
      <c r="W536" s="5"/>
      <c r="X536" s="5"/>
      <c r="Y536" s="5"/>
      <c r="Z536" s="5"/>
      <c r="AA536" s="5"/>
      <c r="AB536" s="5"/>
      <c r="AC536" s="5"/>
      <c r="AD536" s="5"/>
      <c r="AE536" s="5"/>
      <c r="AF536" s="5"/>
      <c r="AG536" s="5"/>
    </row>
    <row r="537">
      <c r="A537" s="1222"/>
      <c r="B537" s="5"/>
      <c r="C537" s="5"/>
      <c r="D537" s="1222"/>
      <c r="E537" s="5"/>
      <c r="F537" s="5"/>
      <c r="G537" s="1222"/>
      <c r="H537" s="5"/>
      <c r="I537" s="5"/>
      <c r="J537" s="1222"/>
      <c r="K537" s="5"/>
      <c r="L537" s="5"/>
      <c r="M537" s="5"/>
      <c r="N537" s="5"/>
      <c r="O537" s="5"/>
      <c r="P537" s="5"/>
      <c r="Q537" s="5"/>
      <c r="R537" s="5"/>
      <c r="S537" s="5"/>
      <c r="T537" s="5"/>
      <c r="U537" s="5"/>
      <c r="V537" s="5"/>
      <c r="W537" s="5"/>
      <c r="X537" s="5"/>
      <c r="Y537" s="5"/>
      <c r="Z537" s="5"/>
      <c r="AA537" s="5"/>
      <c r="AB537" s="5"/>
      <c r="AC537" s="5"/>
      <c r="AD537" s="5"/>
      <c r="AE537" s="5"/>
      <c r="AF537" s="5"/>
      <c r="AG537" s="5"/>
    </row>
    <row r="538">
      <c r="A538" s="1222"/>
      <c r="B538" s="5"/>
      <c r="C538" s="5"/>
      <c r="D538" s="1222"/>
      <c r="E538" s="5"/>
      <c r="F538" s="5"/>
      <c r="G538" s="1222"/>
      <c r="H538" s="5"/>
      <c r="I538" s="5"/>
      <c r="J538" s="1222"/>
      <c r="K538" s="5"/>
      <c r="L538" s="5"/>
      <c r="M538" s="5"/>
      <c r="N538" s="5"/>
      <c r="O538" s="5"/>
      <c r="P538" s="5"/>
      <c r="Q538" s="5"/>
      <c r="R538" s="5"/>
      <c r="S538" s="5"/>
      <c r="T538" s="5"/>
      <c r="U538" s="5"/>
      <c r="V538" s="5"/>
      <c r="W538" s="5"/>
      <c r="X538" s="5"/>
      <c r="Y538" s="5"/>
      <c r="Z538" s="5"/>
      <c r="AA538" s="5"/>
      <c r="AB538" s="5"/>
      <c r="AC538" s="5"/>
      <c r="AD538" s="5"/>
      <c r="AE538" s="5"/>
      <c r="AF538" s="5"/>
      <c r="AG538" s="5"/>
    </row>
    <row r="539">
      <c r="A539" s="1222"/>
      <c r="B539" s="5"/>
      <c r="C539" s="5"/>
      <c r="D539" s="1222"/>
      <c r="E539" s="5"/>
      <c r="F539" s="5"/>
      <c r="G539" s="1222"/>
      <c r="H539" s="5"/>
      <c r="I539" s="5"/>
      <c r="J539" s="1222"/>
      <c r="K539" s="5"/>
      <c r="L539" s="5"/>
      <c r="M539" s="5"/>
      <c r="N539" s="5"/>
      <c r="O539" s="5"/>
      <c r="P539" s="5"/>
      <c r="Q539" s="5"/>
      <c r="R539" s="5"/>
      <c r="S539" s="5"/>
      <c r="T539" s="5"/>
      <c r="U539" s="5"/>
      <c r="V539" s="5"/>
      <c r="W539" s="5"/>
      <c r="X539" s="5"/>
      <c r="Y539" s="5"/>
      <c r="Z539" s="5"/>
      <c r="AA539" s="5"/>
      <c r="AB539" s="5"/>
      <c r="AC539" s="5"/>
      <c r="AD539" s="5"/>
      <c r="AE539" s="5"/>
      <c r="AF539" s="5"/>
      <c r="AG539" s="5"/>
    </row>
    <row r="540">
      <c r="A540" s="1222"/>
      <c r="B540" s="5"/>
      <c r="C540" s="5"/>
      <c r="D540" s="1222"/>
      <c r="E540" s="5"/>
      <c r="F540" s="5"/>
      <c r="G540" s="1222"/>
      <c r="H540" s="5"/>
      <c r="I540" s="5"/>
      <c r="J540" s="1222"/>
      <c r="K540" s="5"/>
      <c r="L540" s="5"/>
      <c r="M540" s="5"/>
      <c r="N540" s="5"/>
      <c r="O540" s="5"/>
      <c r="P540" s="5"/>
      <c r="Q540" s="5"/>
      <c r="R540" s="5"/>
      <c r="S540" s="5"/>
      <c r="T540" s="5"/>
      <c r="U540" s="5"/>
      <c r="V540" s="5"/>
      <c r="W540" s="5"/>
      <c r="X540" s="5"/>
      <c r="Y540" s="5"/>
      <c r="Z540" s="5"/>
      <c r="AA540" s="5"/>
      <c r="AB540" s="5"/>
      <c r="AC540" s="5"/>
      <c r="AD540" s="5"/>
      <c r="AE540" s="5"/>
      <c r="AF540" s="5"/>
      <c r="AG540" s="5"/>
    </row>
    <row r="541">
      <c r="A541" s="1222"/>
      <c r="B541" s="5"/>
      <c r="C541" s="5"/>
      <c r="D541" s="1222"/>
      <c r="E541" s="5"/>
      <c r="F541" s="5"/>
      <c r="G541" s="1222"/>
      <c r="H541" s="5"/>
      <c r="I541" s="5"/>
      <c r="J541" s="1222"/>
      <c r="K541" s="5"/>
      <c r="L541" s="5"/>
      <c r="M541" s="5"/>
      <c r="N541" s="5"/>
      <c r="O541" s="5"/>
      <c r="P541" s="5"/>
      <c r="Q541" s="5"/>
      <c r="R541" s="5"/>
      <c r="S541" s="5"/>
      <c r="T541" s="5"/>
      <c r="U541" s="5"/>
      <c r="V541" s="5"/>
      <c r="W541" s="5"/>
      <c r="X541" s="5"/>
      <c r="Y541" s="5"/>
      <c r="Z541" s="5"/>
      <c r="AA541" s="5"/>
      <c r="AB541" s="5"/>
      <c r="AC541" s="5"/>
      <c r="AD541" s="5"/>
      <c r="AE541" s="5"/>
      <c r="AF541" s="5"/>
      <c r="AG541" s="5"/>
    </row>
    <row r="542">
      <c r="A542" s="1222"/>
      <c r="B542" s="5"/>
      <c r="C542" s="5"/>
      <c r="D542" s="1222"/>
      <c r="E542" s="5"/>
      <c r="F542" s="5"/>
      <c r="G542" s="1222"/>
      <c r="H542" s="5"/>
      <c r="I542" s="5"/>
      <c r="J542" s="1222"/>
      <c r="K542" s="5"/>
      <c r="L542" s="5"/>
      <c r="M542" s="5"/>
      <c r="N542" s="5"/>
      <c r="O542" s="5"/>
      <c r="P542" s="5"/>
      <c r="Q542" s="5"/>
      <c r="R542" s="5"/>
      <c r="S542" s="5"/>
      <c r="T542" s="5"/>
      <c r="U542" s="5"/>
      <c r="V542" s="5"/>
      <c r="W542" s="5"/>
      <c r="X542" s="5"/>
      <c r="Y542" s="5"/>
      <c r="Z542" s="5"/>
      <c r="AA542" s="5"/>
      <c r="AB542" s="5"/>
      <c r="AC542" s="5"/>
      <c r="AD542" s="5"/>
      <c r="AE542" s="5"/>
      <c r="AF542" s="5"/>
      <c r="AG542" s="5"/>
    </row>
    <row r="543">
      <c r="A543" s="1222"/>
      <c r="B543" s="5"/>
      <c r="C543" s="5"/>
      <c r="D543" s="1222"/>
      <c r="E543" s="5"/>
      <c r="F543" s="5"/>
      <c r="G543" s="1222"/>
      <c r="H543" s="5"/>
      <c r="I543" s="5"/>
      <c r="J543" s="1222"/>
      <c r="K543" s="5"/>
      <c r="L543" s="5"/>
      <c r="M543" s="5"/>
      <c r="N543" s="5"/>
      <c r="O543" s="5"/>
      <c r="P543" s="5"/>
      <c r="Q543" s="5"/>
      <c r="R543" s="5"/>
      <c r="S543" s="5"/>
      <c r="T543" s="5"/>
      <c r="U543" s="5"/>
      <c r="V543" s="5"/>
      <c r="W543" s="5"/>
      <c r="X543" s="5"/>
      <c r="Y543" s="5"/>
      <c r="Z543" s="5"/>
      <c r="AA543" s="5"/>
      <c r="AB543" s="5"/>
      <c r="AC543" s="5"/>
      <c r="AD543" s="5"/>
      <c r="AE543" s="5"/>
      <c r="AF543" s="5"/>
      <c r="AG543" s="5"/>
    </row>
    <row r="544">
      <c r="A544" s="1222"/>
      <c r="B544" s="5"/>
      <c r="C544" s="5"/>
      <c r="D544" s="1222"/>
      <c r="E544" s="5"/>
      <c r="F544" s="5"/>
      <c r="G544" s="1222"/>
      <c r="H544" s="5"/>
      <c r="I544" s="5"/>
      <c r="J544" s="1222"/>
      <c r="K544" s="5"/>
      <c r="L544" s="5"/>
      <c r="M544" s="5"/>
      <c r="N544" s="5"/>
      <c r="O544" s="5"/>
      <c r="P544" s="5"/>
      <c r="Q544" s="5"/>
      <c r="R544" s="5"/>
      <c r="S544" s="5"/>
      <c r="T544" s="5"/>
      <c r="U544" s="5"/>
      <c r="V544" s="5"/>
      <c r="W544" s="5"/>
      <c r="X544" s="5"/>
      <c r="Y544" s="5"/>
      <c r="Z544" s="5"/>
      <c r="AA544" s="5"/>
      <c r="AB544" s="5"/>
      <c r="AC544" s="5"/>
      <c r="AD544" s="5"/>
      <c r="AE544" s="5"/>
      <c r="AF544" s="5"/>
      <c r="AG544" s="5"/>
    </row>
    <row r="545">
      <c r="A545" s="1222"/>
      <c r="B545" s="5"/>
      <c r="C545" s="5"/>
      <c r="D545" s="1222"/>
      <c r="E545" s="5"/>
      <c r="F545" s="5"/>
      <c r="G545" s="1222"/>
      <c r="H545" s="5"/>
      <c r="I545" s="5"/>
      <c r="J545" s="1222"/>
      <c r="K545" s="5"/>
      <c r="L545" s="5"/>
      <c r="M545" s="5"/>
      <c r="N545" s="5"/>
      <c r="O545" s="5"/>
      <c r="P545" s="5"/>
      <c r="Q545" s="5"/>
      <c r="R545" s="5"/>
      <c r="S545" s="5"/>
      <c r="T545" s="5"/>
      <c r="U545" s="5"/>
      <c r="V545" s="5"/>
      <c r="W545" s="5"/>
      <c r="X545" s="5"/>
      <c r="Y545" s="5"/>
      <c r="Z545" s="5"/>
      <c r="AA545" s="5"/>
      <c r="AB545" s="5"/>
      <c r="AC545" s="5"/>
      <c r="AD545" s="5"/>
      <c r="AE545" s="5"/>
      <c r="AF545" s="5"/>
      <c r="AG545" s="5"/>
    </row>
    <row r="546">
      <c r="A546" s="1222"/>
      <c r="B546" s="5"/>
      <c r="C546" s="5"/>
      <c r="D546" s="1222"/>
      <c r="E546" s="5"/>
      <c r="F546" s="5"/>
      <c r="G546" s="1222"/>
      <c r="H546" s="5"/>
      <c r="I546" s="5"/>
      <c r="J546" s="1222"/>
      <c r="K546" s="5"/>
      <c r="L546" s="5"/>
      <c r="M546" s="5"/>
      <c r="N546" s="5"/>
      <c r="O546" s="5"/>
      <c r="P546" s="5"/>
      <c r="Q546" s="5"/>
      <c r="R546" s="5"/>
      <c r="S546" s="5"/>
      <c r="T546" s="5"/>
      <c r="U546" s="5"/>
      <c r="V546" s="5"/>
      <c r="W546" s="5"/>
      <c r="X546" s="5"/>
      <c r="Y546" s="5"/>
      <c r="Z546" s="5"/>
      <c r="AA546" s="5"/>
      <c r="AB546" s="5"/>
      <c r="AC546" s="5"/>
      <c r="AD546" s="5"/>
      <c r="AE546" s="5"/>
      <c r="AF546" s="5"/>
      <c r="AG546" s="5"/>
    </row>
    <row r="547">
      <c r="A547" s="1222"/>
      <c r="B547" s="5"/>
      <c r="C547" s="5"/>
      <c r="D547" s="1222"/>
      <c r="E547" s="5"/>
      <c r="F547" s="5"/>
      <c r="G547" s="1222"/>
      <c r="H547" s="5"/>
      <c r="I547" s="5"/>
      <c r="J547" s="1222"/>
      <c r="K547" s="5"/>
      <c r="L547" s="5"/>
      <c r="M547" s="5"/>
      <c r="N547" s="5"/>
      <c r="O547" s="5"/>
      <c r="P547" s="5"/>
      <c r="Q547" s="5"/>
      <c r="R547" s="5"/>
      <c r="S547" s="5"/>
      <c r="T547" s="5"/>
      <c r="U547" s="5"/>
      <c r="V547" s="5"/>
      <c r="W547" s="5"/>
      <c r="X547" s="5"/>
      <c r="Y547" s="5"/>
      <c r="Z547" s="5"/>
      <c r="AA547" s="5"/>
      <c r="AB547" s="5"/>
      <c r="AC547" s="5"/>
      <c r="AD547" s="5"/>
      <c r="AE547" s="5"/>
      <c r="AF547" s="5"/>
      <c r="AG547" s="5"/>
    </row>
    <row r="548">
      <c r="A548" s="1222"/>
      <c r="B548" s="5"/>
      <c r="C548" s="5"/>
      <c r="D548" s="1222"/>
      <c r="E548" s="5"/>
      <c r="F548" s="5"/>
      <c r="G548" s="1222"/>
      <c r="H548" s="5"/>
      <c r="I548" s="5"/>
      <c r="J548" s="1222"/>
      <c r="K548" s="5"/>
      <c r="L548" s="5"/>
      <c r="M548" s="5"/>
      <c r="N548" s="5"/>
      <c r="O548" s="5"/>
      <c r="P548" s="5"/>
      <c r="Q548" s="5"/>
      <c r="R548" s="5"/>
      <c r="S548" s="5"/>
      <c r="T548" s="5"/>
      <c r="U548" s="5"/>
      <c r="V548" s="5"/>
      <c r="W548" s="5"/>
      <c r="X548" s="5"/>
      <c r="Y548" s="5"/>
      <c r="Z548" s="5"/>
      <c r="AA548" s="5"/>
      <c r="AB548" s="5"/>
      <c r="AC548" s="5"/>
      <c r="AD548" s="5"/>
      <c r="AE548" s="5"/>
      <c r="AF548" s="5"/>
      <c r="AG548" s="5"/>
    </row>
    <row r="549">
      <c r="A549" s="1222"/>
      <c r="B549" s="5"/>
      <c r="C549" s="5"/>
      <c r="D549" s="1222"/>
      <c r="E549" s="5"/>
      <c r="F549" s="5"/>
      <c r="G549" s="1222"/>
      <c r="H549" s="5"/>
      <c r="I549" s="5"/>
      <c r="J549" s="1222"/>
      <c r="K549" s="5"/>
      <c r="L549" s="5"/>
      <c r="M549" s="5"/>
      <c r="N549" s="5"/>
      <c r="O549" s="5"/>
      <c r="P549" s="5"/>
      <c r="Q549" s="5"/>
      <c r="R549" s="5"/>
      <c r="S549" s="5"/>
      <c r="T549" s="5"/>
      <c r="U549" s="5"/>
      <c r="V549" s="5"/>
      <c r="W549" s="5"/>
      <c r="X549" s="5"/>
      <c r="Y549" s="5"/>
      <c r="Z549" s="5"/>
      <c r="AA549" s="5"/>
      <c r="AB549" s="5"/>
      <c r="AC549" s="5"/>
      <c r="AD549" s="5"/>
      <c r="AE549" s="5"/>
      <c r="AF549" s="5"/>
      <c r="AG549" s="5"/>
    </row>
    <row r="550">
      <c r="A550" s="1222"/>
      <c r="B550" s="5"/>
      <c r="C550" s="5"/>
      <c r="D550" s="1222"/>
      <c r="E550" s="5"/>
      <c r="F550" s="5"/>
      <c r="G550" s="1222"/>
      <c r="H550" s="5"/>
      <c r="I550" s="5"/>
      <c r="J550" s="1222"/>
      <c r="K550" s="5"/>
      <c r="L550" s="5"/>
      <c r="M550" s="5"/>
      <c r="N550" s="5"/>
      <c r="O550" s="5"/>
      <c r="P550" s="5"/>
      <c r="Q550" s="5"/>
      <c r="R550" s="5"/>
      <c r="S550" s="5"/>
      <c r="T550" s="5"/>
      <c r="U550" s="5"/>
      <c r="V550" s="5"/>
      <c r="W550" s="5"/>
      <c r="X550" s="5"/>
      <c r="Y550" s="5"/>
      <c r="Z550" s="5"/>
      <c r="AA550" s="5"/>
      <c r="AB550" s="5"/>
      <c r="AC550" s="5"/>
      <c r="AD550" s="5"/>
      <c r="AE550" s="5"/>
      <c r="AF550" s="5"/>
      <c r="AG550" s="5"/>
    </row>
    <row r="551">
      <c r="A551" s="1222"/>
      <c r="B551" s="5"/>
      <c r="C551" s="5"/>
      <c r="D551" s="1222"/>
      <c r="E551" s="5"/>
      <c r="F551" s="5"/>
      <c r="G551" s="1222"/>
      <c r="H551" s="5"/>
      <c r="I551" s="5"/>
      <c r="J551" s="1222"/>
      <c r="K551" s="5"/>
      <c r="L551" s="5"/>
      <c r="M551" s="5"/>
      <c r="N551" s="5"/>
      <c r="O551" s="5"/>
      <c r="P551" s="5"/>
      <c r="Q551" s="5"/>
      <c r="R551" s="5"/>
      <c r="S551" s="5"/>
      <c r="T551" s="5"/>
      <c r="U551" s="5"/>
      <c r="V551" s="5"/>
      <c r="W551" s="5"/>
      <c r="X551" s="5"/>
      <c r="Y551" s="5"/>
      <c r="Z551" s="5"/>
      <c r="AA551" s="5"/>
      <c r="AB551" s="5"/>
      <c r="AC551" s="5"/>
      <c r="AD551" s="5"/>
      <c r="AE551" s="5"/>
      <c r="AF551" s="5"/>
      <c r="AG551" s="5"/>
    </row>
    <row r="552">
      <c r="A552" s="1222"/>
      <c r="B552" s="5"/>
      <c r="C552" s="5"/>
      <c r="D552" s="1222"/>
      <c r="E552" s="5"/>
      <c r="F552" s="5"/>
      <c r="G552" s="1222"/>
      <c r="H552" s="5"/>
      <c r="I552" s="5"/>
      <c r="J552" s="1222"/>
      <c r="K552" s="5"/>
      <c r="L552" s="5"/>
      <c r="M552" s="5"/>
      <c r="N552" s="5"/>
      <c r="O552" s="5"/>
      <c r="P552" s="5"/>
      <c r="Q552" s="5"/>
      <c r="R552" s="5"/>
      <c r="S552" s="5"/>
      <c r="T552" s="5"/>
      <c r="U552" s="5"/>
      <c r="V552" s="5"/>
      <c r="W552" s="5"/>
      <c r="X552" s="5"/>
      <c r="Y552" s="5"/>
      <c r="Z552" s="5"/>
      <c r="AA552" s="5"/>
      <c r="AB552" s="5"/>
      <c r="AC552" s="5"/>
      <c r="AD552" s="5"/>
      <c r="AE552" s="5"/>
      <c r="AF552" s="5"/>
      <c r="AG552" s="5"/>
    </row>
    <row r="553">
      <c r="A553" s="1222"/>
      <c r="B553" s="5"/>
      <c r="C553" s="5"/>
      <c r="D553" s="1222"/>
      <c r="E553" s="5"/>
      <c r="F553" s="5"/>
      <c r="G553" s="1222"/>
      <c r="H553" s="5"/>
      <c r="I553" s="5"/>
      <c r="J553" s="1222"/>
      <c r="K553" s="5"/>
      <c r="L553" s="5"/>
      <c r="M553" s="5"/>
      <c r="N553" s="5"/>
      <c r="O553" s="5"/>
      <c r="P553" s="5"/>
      <c r="Q553" s="5"/>
      <c r="R553" s="5"/>
      <c r="S553" s="5"/>
      <c r="T553" s="5"/>
      <c r="U553" s="5"/>
      <c r="V553" s="5"/>
      <c r="W553" s="5"/>
      <c r="X553" s="5"/>
      <c r="Y553" s="5"/>
      <c r="Z553" s="5"/>
      <c r="AA553" s="5"/>
      <c r="AB553" s="5"/>
      <c r="AC553" s="5"/>
      <c r="AD553" s="5"/>
      <c r="AE553" s="5"/>
      <c r="AF553" s="5"/>
      <c r="AG553" s="5"/>
    </row>
    <row r="554">
      <c r="A554" s="1222"/>
      <c r="B554" s="5"/>
      <c r="C554" s="5"/>
      <c r="D554" s="1222"/>
      <c r="E554" s="5"/>
      <c r="F554" s="5"/>
      <c r="G554" s="1222"/>
      <c r="H554" s="5"/>
      <c r="I554" s="5"/>
      <c r="J554" s="1222"/>
      <c r="K554" s="5"/>
      <c r="L554" s="5"/>
      <c r="M554" s="5"/>
      <c r="N554" s="5"/>
      <c r="O554" s="5"/>
      <c r="P554" s="5"/>
      <c r="Q554" s="5"/>
      <c r="R554" s="5"/>
      <c r="S554" s="5"/>
      <c r="T554" s="5"/>
      <c r="U554" s="5"/>
      <c r="V554" s="5"/>
      <c r="W554" s="5"/>
      <c r="X554" s="5"/>
      <c r="Y554" s="5"/>
      <c r="Z554" s="5"/>
      <c r="AA554" s="5"/>
      <c r="AB554" s="5"/>
      <c r="AC554" s="5"/>
      <c r="AD554" s="5"/>
      <c r="AE554" s="5"/>
      <c r="AF554" s="5"/>
      <c r="AG554" s="5"/>
    </row>
    <row r="555">
      <c r="A555" s="1222"/>
      <c r="B555" s="5"/>
      <c r="C555" s="5"/>
      <c r="D555" s="1222"/>
      <c r="E555" s="5"/>
      <c r="F555" s="5"/>
      <c r="G555" s="1222"/>
      <c r="H555" s="5"/>
      <c r="I555" s="5"/>
      <c r="J555" s="1222"/>
      <c r="K555" s="5"/>
      <c r="L555" s="5"/>
      <c r="M555" s="5"/>
      <c r="N555" s="5"/>
      <c r="O555" s="5"/>
      <c r="P555" s="5"/>
      <c r="Q555" s="5"/>
      <c r="R555" s="5"/>
      <c r="S555" s="5"/>
      <c r="T555" s="5"/>
      <c r="U555" s="5"/>
      <c r="V555" s="5"/>
      <c r="W555" s="5"/>
      <c r="X555" s="5"/>
      <c r="Y555" s="5"/>
      <c r="Z555" s="5"/>
      <c r="AA555" s="5"/>
      <c r="AB555" s="5"/>
      <c r="AC555" s="5"/>
      <c r="AD555" s="5"/>
      <c r="AE555" s="5"/>
      <c r="AF555" s="5"/>
      <c r="AG555" s="5"/>
    </row>
    <row r="556">
      <c r="A556" s="1222"/>
      <c r="B556" s="5"/>
      <c r="C556" s="5"/>
      <c r="D556" s="1222"/>
      <c r="E556" s="5"/>
      <c r="F556" s="5"/>
      <c r="G556" s="1222"/>
      <c r="H556" s="5"/>
      <c r="I556" s="5"/>
      <c r="J556" s="1222"/>
      <c r="K556" s="5"/>
      <c r="L556" s="5"/>
      <c r="M556" s="5"/>
      <c r="N556" s="5"/>
      <c r="O556" s="5"/>
      <c r="P556" s="5"/>
      <c r="Q556" s="5"/>
      <c r="R556" s="5"/>
      <c r="S556" s="5"/>
      <c r="T556" s="5"/>
      <c r="U556" s="5"/>
      <c r="V556" s="5"/>
      <c r="W556" s="5"/>
      <c r="X556" s="5"/>
      <c r="Y556" s="5"/>
      <c r="Z556" s="5"/>
      <c r="AA556" s="5"/>
      <c r="AB556" s="5"/>
      <c r="AC556" s="5"/>
      <c r="AD556" s="5"/>
      <c r="AE556" s="5"/>
      <c r="AF556" s="5"/>
      <c r="AG556" s="5"/>
    </row>
    <row r="557">
      <c r="A557" s="1222"/>
      <c r="B557" s="5"/>
      <c r="C557" s="5"/>
      <c r="D557" s="1222"/>
      <c r="E557" s="5"/>
      <c r="F557" s="5"/>
      <c r="G557" s="1222"/>
      <c r="H557" s="5"/>
      <c r="I557" s="5"/>
      <c r="J557" s="1222"/>
      <c r="K557" s="5"/>
      <c r="L557" s="5"/>
      <c r="M557" s="5"/>
      <c r="N557" s="5"/>
      <c r="O557" s="5"/>
      <c r="P557" s="5"/>
      <c r="Q557" s="5"/>
      <c r="R557" s="5"/>
      <c r="S557" s="5"/>
      <c r="T557" s="5"/>
      <c r="U557" s="5"/>
      <c r="V557" s="5"/>
      <c r="W557" s="5"/>
      <c r="X557" s="5"/>
      <c r="Y557" s="5"/>
      <c r="Z557" s="5"/>
      <c r="AA557" s="5"/>
      <c r="AB557" s="5"/>
      <c r="AC557" s="5"/>
      <c r="AD557" s="5"/>
      <c r="AE557" s="5"/>
      <c r="AF557" s="5"/>
      <c r="AG557" s="5"/>
    </row>
    <row r="558">
      <c r="A558" s="1222"/>
      <c r="B558" s="5"/>
      <c r="C558" s="5"/>
      <c r="D558" s="1222"/>
      <c r="E558" s="5"/>
      <c r="F558" s="5"/>
      <c r="G558" s="1222"/>
      <c r="H558" s="5"/>
      <c r="I558" s="5"/>
      <c r="J558" s="1222"/>
      <c r="K558" s="5"/>
      <c r="L558" s="5"/>
      <c r="M558" s="5"/>
      <c r="N558" s="5"/>
      <c r="O558" s="5"/>
      <c r="P558" s="5"/>
      <c r="Q558" s="5"/>
      <c r="R558" s="5"/>
      <c r="S558" s="5"/>
      <c r="T558" s="5"/>
      <c r="U558" s="5"/>
      <c r="V558" s="5"/>
      <c r="W558" s="5"/>
      <c r="X558" s="5"/>
      <c r="Y558" s="5"/>
      <c r="Z558" s="5"/>
      <c r="AA558" s="5"/>
      <c r="AB558" s="5"/>
      <c r="AC558" s="5"/>
      <c r="AD558" s="5"/>
      <c r="AE558" s="5"/>
      <c r="AF558" s="5"/>
      <c r="AG558" s="5"/>
    </row>
    <row r="559">
      <c r="A559" s="1222"/>
      <c r="B559" s="5"/>
      <c r="C559" s="5"/>
      <c r="D559" s="1222"/>
      <c r="E559" s="5"/>
      <c r="F559" s="5"/>
      <c r="G559" s="1222"/>
      <c r="H559" s="5"/>
      <c r="I559" s="5"/>
      <c r="J559" s="1222"/>
      <c r="K559" s="5"/>
      <c r="L559" s="5"/>
      <c r="M559" s="5"/>
      <c r="N559" s="5"/>
      <c r="O559" s="5"/>
      <c r="P559" s="5"/>
      <c r="Q559" s="5"/>
      <c r="R559" s="5"/>
      <c r="S559" s="5"/>
      <c r="T559" s="5"/>
      <c r="U559" s="5"/>
      <c r="V559" s="5"/>
      <c r="W559" s="5"/>
      <c r="X559" s="5"/>
      <c r="Y559" s="5"/>
      <c r="Z559" s="5"/>
      <c r="AA559" s="5"/>
      <c r="AB559" s="5"/>
      <c r="AC559" s="5"/>
      <c r="AD559" s="5"/>
      <c r="AE559" s="5"/>
      <c r="AF559" s="5"/>
      <c r="AG559" s="5"/>
    </row>
    <row r="560">
      <c r="A560" s="1222"/>
      <c r="B560" s="5"/>
      <c r="C560" s="5"/>
      <c r="D560" s="1222"/>
      <c r="E560" s="5"/>
      <c r="F560" s="5"/>
      <c r="G560" s="1222"/>
      <c r="H560" s="5"/>
      <c r="I560" s="5"/>
      <c r="J560" s="1222"/>
      <c r="K560" s="5"/>
      <c r="L560" s="5"/>
      <c r="M560" s="5"/>
      <c r="N560" s="5"/>
      <c r="O560" s="5"/>
      <c r="P560" s="5"/>
      <c r="Q560" s="5"/>
      <c r="R560" s="5"/>
      <c r="S560" s="5"/>
      <c r="T560" s="5"/>
      <c r="U560" s="5"/>
      <c r="V560" s="5"/>
      <c r="W560" s="5"/>
      <c r="X560" s="5"/>
      <c r="Y560" s="5"/>
      <c r="Z560" s="5"/>
      <c r="AA560" s="5"/>
      <c r="AB560" s="5"/>
      <c r="AC560" s="5"/>
      <c r="AD560" s="5"/>
      <c r="AE560" s="5"/>
      <c r="AF560" s="5"/>
      <c r="AG560" s="5"/>
    </row>
    <row r="561">
      <c r="A561" s="1222"/>
      <c r="B561" s="5"/>
      <c r="C561" s="5"/>
      <c r="D561" s="1222"/>
      <c r="E561" s="5"/>
      <c r="F561" s="5"/>
      <c r="G561" s="1222"/>
      <c r="H561" s="5"/>
      <c r="I561" s="5"/>
      <c r="J561" s="1222"/>
      <c r="K561" s="5"/>
      <c r="L561" s="5"/>
      <c r="M561" s="5"/>
      <c r="N561" s="5"/>
      <c r="O561" s="5"/>
      <c r="P561" s="5"/>
      <c r="Q561" s="5"/>
      <c r="R561" s="5"/>
      <c r="S561" s="5"/>
      <c r="T561" s="5"/>
      <c r="U561" s="5"/>
      <c r="V561" s="5"/>
      <c r="W561" s="5"/>
      <c r="X561" s="5"/>
      <c r="Y561" s="5"/>
      <c r="Z561" s="5"/>
      <c r="AA561" s="5"/>
      <c r="AB561" s="5"/>
      <c r="AC561" s="5"/>
      <c r="AD561" s="5"/>
      <c r="AE561" s="5"/>
      <c r="AF561" s="5"/>
      <c r="AG561" s="5"/>
    </row>
    <row r="562">
      <c r="A562" s="1222"/>
      <c r="B562" s="5"/>
      <c r="C562" s="5"/>
      <c r="D562" s="1222"/>
      <c r="E562" s="5"/>
      <c r="F562" s="5"/>
      <c r="G562" s="1222"/>
      <c r="H562" s="5"/>
      <c r="I562" s="5"/>
      <c r="J562" s="1222"/>
      <c r="K562" s="5"/>
      <c r="L562" s="5"/>
      <c r="M562" s="5"/>
      <c r="N562" s="5"/>
      <c r="O562" s="5"/>
      <c r="P562" s="5"/>
      <c r="Q562" s="5"/>
      <c r="R562" s="5"/>
      <c r="S562" s="5"/>
      <c r="T562" s="5"/>
      <c r="U562" s="5"/>
      <c r="V562" s="5"/>
      <c r="W562" s="5"/>
      <c r="X562" s="5"/>
      <c r="Y562" s="5"/>
      <c r="Z562" s="5"/>
      <c r="AA562" s="5"/>
      <c r="AB562" s="5"/>
      <c r="AC562" s="5"/>
      <c r="AD562" s="5"/>
      <c r="AE562" s="5"/>
      <c r="AF562" s="5"/>
      <c r="AG562" s="5"/>
    </row>
    <row r="563">
      <c r="A563" s="1222"/>
      <c r="B563" s="5"/>
      <c r="C563" s="5"/>
      <c r="D563" s="1222"/>
      <c r="E563" s="5"/>
      <c r="F563" s="5"/>
      <c r="G563" s="1222"/>
      <c r="H563" s="5"/>
      <c r="I563" s="5"/>
      <c r="J563" s="1222"/>
      <c r="K563" s="5"/>
      <c r="L563" s="5"/>
      <c r="M563" s="5"/>
      <c r="N563" s="5"/>
      <c r="O563" s="5"/>
      <c r="P563" s="5"/>
      <c r="Q563" s="5"/>
      <c r="R563" s="5"/>
      <c r="S563" s="5"/>
      <c r="T563" s="5"/>
      <c r="U563" s="5"/>
      <c r="V563" s="5"/>
      <c r="W563" s="5"/>
      <c r="X563" s="5"/>
      <c r="Y563" s="5"/>
      <c r="Z563" s="5"/>
      <c r="AA563" s="5"/>
      <c r="AB563" s="5"/>
      <c r="AC563" s="5"/>
      <c r="AD563" s="5"/>
      <c r="AE563" s="5"/>
      <c r="AF563" s="5"/>
      <c r="AG563" s="5"/>
    </row>
    <row r="564">
      <c r="A564" s="1222"/>
      <c r="B564" s="5"/>
      <c r="C564" s="5"/>
      <c r="D564" s="1222"/>
      <c r="E564" s="5"/>
      <c r="F564" s="5"/>
      <c r="G564" s="1222"/>
      <c r="H564" s="5"/>
      <c r="I564" s="5"/>
      <c r="J564" s="1222"/>
      <c r="K564" s="5"/>
      <c r="L564" s="5"/>
      <c r="M564" s="5"/>
      <c r="N564" s="5"/>
      <c r="O564" s="5"/>
      <c r="P564" s="5"/>
      <c r="Q564" s="5"/>
      <c r="R564" s="5"/>
      <c r="S564" s="5"/>
      <c r="T564" s="5"/>
      <c r="U564" s="5"/>
      <c r="V564" s="5"/>
      <c r="W564" s="5"/>
      <c r="X564" s="5"/>
      <c r="Y564" s="5"/>
      <c r="Z564" s="5"/>
      <c r="AA564" s="5"/>
      <c r="AB564" s="5"/>
      <c r="AC564" s="5"/>
      <c r="AD564" s="5"/>
      <c r="AE564" s="5"/>
      <c r="AF564" s="5"/>
      <c r="AG564" s="5"/>
    </row>
    <row r="565">
      <c r="A565" s="1222"/>
      <c r="B565" s="5"/>
      <c r="C565" s="5"/>
      <c r="D565" s="1222"/>
      <c r="E565" s="5"/>
      <c r="F565" s="5"/>
      <c r="G565" s="1222"/>
      <c r="H565" s="5"/>
      <c r="I565" s="5"/>
      <c r="J565" s="1222"/>
      <c r="K565" s="5"/>
      <c r="L565" s="5"/>
      <c r="M565" s="5"/>
      <c r="N565" s="5"/>
      <c r="O565" s="5"/>
      <c r="P565" s="5"/>
      <c r="Q565" s="5"/>
      <c r="R565" s="5"/>
      <c r="S565" s="5"/>
      <c r="T565" s="5"/>
      <c r="U565" s="5"/>
      <c r="V565" s="5"/>
      <c r="W565" s="5"/>
      <c r="X565" s="5"/>
      <c r="Y565" s="5"/>
      <c r="Z565" s="5"/>
      <c r="AA565" s="5"/>
      <c r="AB565" s="5"/>
      <c r="AC565" s="5"/>
      <c r="AD565" s="5"/>
      <c r="AE565" s="5"/>
      <c r="AF565" s="5"/>
      <c r="AG565" s="5"/>
    </row>
    <row r="566">
      <c r="A566" s="1222"/>
      <c r="B566" s="5"/>
      <c r="C566" s="5"/>
      <c r="D566" s="1222"/>
      <c r="E566" s="5"/>
      <c r="F566" s="5"/>
      <c r="G566" s="1222"/>
      <c r="H566" s="5"/>
      <c r="I566" s="5"/>
      <c r="J566" s="1222"/>
      <c r="K566" s="5"/>
      <c r="L566" s="5"/>
      <c r="M566" s="5"/>
      <c r="N566" s="5"/>
      <c r="O566" s="5"/>
      <c r="P566" s="5"/>
      <c r="Q566" s="5"/>
      <c r="R566" s="5"/>
      <c r="S566" s="5"/>
      <c r="T566" s="5"/>
      <c r="U566" s="5"/>
      <c r="V566" s="5"/>
      <c r="W566" s="5"/>
      <c r="X566" s="5"/>
      <c r="Y566" s="5"/>
      <c r="Z566" s="5"/>
      <c r="AA566" s="5"/>
      <c r="AB566" s="5"/>
      <c r="AC566" s="5"/>
      <c r="AD566" s="5"/>
      <c r="AE566" s="5"/>
      <c r="AF566" s="5"/>
      <c r="AG566" s="5"/>
    </row>
    <row r="567">
      <c r="A567" s="1222"/>
      <c r="B567" s="5"/>
      <c r="C567" s="5"/>
      <c r="D567" s="1222"/>
      <c r="E567" s="5"/>
      <c r="F567" s="5"/>
      <c r="G567" s="1222"/>
      <c r="H567" s="5"/>
      <c r="I567" s="5"/>
      <c r="J567" s="1222"/>
      <c r="K567" s="5"/>
      <c r="L567" s="5"/>
      <c r="M567" s="5"/>
      <c r="N567" s="5"/>
      <c r="O567" s="5"/>
      <c r="P567" s="5"/>
      <c r="Q567" s="5"/>
      <c r="R567" s="5"/>
      <c r="S567" s="5"/>
      <c r="T567" s="5"/>
      <c r="U567" s="5"/>
      <c r="V567" s="5"/>
      <c r="W567" s="5"/>
      <c r="X567" s="5"/>
      <c r="Y567" s="5"/>
      <c r="Z567" s="5"/>
      <c r="AA567" s="5"/>
      <c r="AB567" s="5"/>
      <c r="AC567" s="5"/>
      <c r="AD567" s="5"/>
      <c r="AE567" s="5"/>
      <c r="AF567" s="5"/>
      <c r="AG567" s="5"/>
    </row>
    <row r="568">
      <c r="A568" s="1222"/>
      <c r="B568" s="5"/>
      <c r="C568" s="5"/>
      <c r="D568" s="1222"/>
      <c r="E568" s="5"/>
      <c r="F568" s="5"/>
      <c r="G568" s="1222"/>
      <c r="H568" s="5"/>
      <c r="I568" s="5"/>
      <c r="J568" s="1222"/>
      <c r="K568" s="5"/>
      <c r="L568" s="5"/>
      <c r="M568" s="5"/>
      <c r="N568" s="5"/>
      <c r="O568" s="5"/>
      <c r="P568" s="5"/>
      <c r="Q568" s="5"/>
      <c r="R568" s="5"/>
      <c r="S568" s="5"/>
      <c r="T568" s="5"/>
      <c r="U568" s="5"/>
      <c r="V568" s="5"/>
      <c r="W568" s="5"/>
      <c r="X568" s="5"/>
      <c r="Y568" s="5"/>
      <c r="Z568" s="5"/>
      <c r="AA568" s="5"/>
      <c r="AB568" s="5"/>
      <c r="AC568" s="5"/>
      <c r="AD568" s="5"/>
      <c r="AE568" s="5"/>
      <c r="AF568" s="5"/>
      <c r="AG568" s="5"/>
    </row>
    <row r="569">
      <c r="A569" s="1222"/>
      <c r="B569" s="5"/>
      <c r="C569" s="5"/>
      <c r="D569" s="1222"/>
      <c r="E569" s="5"/>
      <c r="F569" s="5"/>
      <c r="G569" s="1222"/>
      <c r="H569" s="5"/>
      <c r="I569" s="5"/>
      <c r="J569" s="1222"/>
      <c r="K569" s="5"/>
      <c r="L569" s="5"/>
      <c r="M569" s="5"/>
      <c r="N569" s="5"/>
      <c r="O569" s="5"/>
      <c r="P569" s="5"/>
      <c r="Q569" s="5"/>
      <c r="R569" s="5"/>
      <c r="S569" s="5"/>
      <c r="T569" s="5"/>
      <c r="U569" s="5"/>
      <c r="V569" s="5"/>
      <c r="W569" s="5"/>
      <c r="X569" s="5"/>
      <c r="Y569" s="5"/>
      <c r="Z569" s="5"/>
      <c r="AA569" s="5"/>
      <c r="AB569" s="5"/>
      <c r="AC569" s="5"/>
      <c r="AD569" s="5"/>
      <c r="AE569" s="5"/>
      <c r="AF569" s="5"/>
      <c r="AG569" s="5"/>
    </row>
    <row r="570">
      <c r="A570" s="1222"/>
      <c r="B570" s="5"/>
      <c r="C570" s="5"/>
      <c r="D570" s="1222"/>
      <c r="E570" s="5"/>
      <c r="F570" s="5"/>
      <c r="G570" s="1222"/>
      <c r="H570" s="5"/>
      <c r="I570" s="5"/>
      <c r="J570" s="1222"/>
      <c r="K570" s="5"/>
      <c r="L570" s="5"/>
      <c r="M570" s="5"/>
      <c r="N570" s="5"/>
      <c r="O570" s="5"/>
      <c r="P570" s="5"/>
      <c r="Q570" s="5"/>
      <c r="R570" s="5"/>
      <c r="S570" s="5"/>
      <c r="T570" s="5"/>
      <c r="U570" s="5"/>
      <c r="V570" s="5"/>
      <c r="W570" s="5"/>
      <c r="X570" s="5"/>
      <c r="Y570" s="5"/>
      <c r="Z570" s="5"/>
      <c r="AA570" s="5"/>
      <c r="AB570" s="5"/>
      <c r="AC570" s="5"/>
      <c r="AD570" s="5"/>
      <c r="AE570" s="5"/>
      <c r="AF570" s="5"/>
      <c r="AG570" s="5"/>
    </row>
    <row r="571">
      <c r="A571" s="1222"/>
      <c r="B571" s="5"/>
      <c r="C571" s="5"/>
      <c r="D571" s="1222"/>
      <c r="E571" s="5"/>
      <c r="F571" s="5"/>
      <c r="G571" s="1222"/>
      <c r="H571" s="5"/>
      <c r="I571" s="5"/>
      <c r="J571" s="1222"/>
      <c r="K571" s="5"/>
      <c r="L571" s="5"/>
      <c r="M571" s="5"/>
      <c r="N571" s="5"/>
      <c r="O571" s="5"/>
      <c r="P571" s="5"/>
      <c r="Q571" s="5"/>
      <c r="R571" s="5"/>
      <c r="S571" s="5"/>
      <c r="T571" s="5"/>
      <c r="U571" s="5"/>
      <c r="V571" s="5"/>
      <c r="W571" s="5"/>
      <c r="X571" s="5"/>
      <c r="Y571" s="5"/>
      <c r="Z571" s="5"/>
      <c r="AA571" s="5"/>
      <c r="AB571" s="5"/>
      <c r="AC571" s="5"/>
      <c r="AD571" s="5"/>
      <c r="AE571" s="5"/>
      <c r="AF571" s="5"/>
      <c r="AG571" s="5"/>
    </row>
    <row r="572">
      <c r="A572" s="1222"/>
      <c r="B572" s="5"/>
      <c r="C572" s="5"/>
      <c r="D572" s="1222"/>
      <c r="E572" s="5"/>
      <c r="F572" s="5"/>
      <c r="G572" s="1222"/>
      <c r="H572" s="5"/>
      <c r="I572" s="5"/>
      <c r="J572" s="1222"/>
      <c r="K572" s="5"/>
      <c r="L572" s="5"/>
      <c r="M572" s="5"/>
      <c r="N572" s="5"/>
      <c r="O572" s="5"/>
      <c r="P572" s="5"/>
      <c r="Q572" s="5"/>
      <c r="R572" s="5"/>
      <c r="S572" s="5"/>
      <c r="T572" s="5"/>
      <c r="U572" s="5"/>
      <c r="V572" s="5"/>
      <c r="W572" s="5"/>
      <c r="X572" s="5"/>
      <c r="Y572" s="5"/>
      <c r="Z572" s="5"/>
      <c r="AA572" s="5"/>
      <c r="AB572" s="5"/>
      <c r="AC572" s="5"/>
      <c r="AD572" s="5"/>
      <c r="AE572" s="5"/>
      <c r="AF572" s="5"/>
      <c r="AG572" s="5"/>
    </row>
    <row r="573">
      <c r="A573" s="1222"/>
      <c r="B573" s="5"/>
      <c r="C573" s="5"/>
      <c r="D573" s="1222"/>
      <c r="E573" s="5"/>
      <c r="F573" s="5"/>
      <c r="G573" s="1222"/>
      <c r="H573" s="5"/>
      <c r="I573" s="5"/>
      <c r="J573" s="1222"/>
      <c r="K573" s="5"/>
      <c r="L573" s="5"/>
      <c r="M573" s="5"/>
      <c r="N573" s="5"/>
      <c r="O573" s="5"/>
      <c r="P573" s="5"/>
      <c r="Q573" s="5"/>
      <c r="R573" s="5"/>
      <c r="S573" s="5"/>
      <c r="T573" s="5"/>
      <c r="U573" s="5"/>
      <c r="V573" s="5"/>
      <c r="W573" s="5"/>
      <c r="X573" s="5"/>
      <c r="Y573" s="5"/>
      <c r="Z573" s="5"/>
      <c r="AA573" s="5"/>
      <c r="AB573" s="5"/>
      <c r="AC573" s="5"/>
      <c r="AD573" s="5"/>
      <c r="AE573" s="5"/>
      <c r="AF573" s="5"/>
      <c r="AG573" s="5"/>
    </row>
    <row r="574">
      <c r="A574" s="1222"/>
      <c r="B574" s="5"/>
      <c r="C574" s="5"/>
      <c r="D574" s="1222"/>
      <c r="E574" s="5"/>
      <c r="F574" s="5"/>
      <c r="G574" s="1222"/>
      <c r="H574" s="5"/>
      <c r="I574" s="5"/>
      <c r="J574" s="1222"/>
      <c r="K574" s="5"/>
      <c r="L574" s="5"/>
      <c r="M574" s="5"/>
      <c r="N574" s="5"/>
      <c r="O574" s="5"/>
      <c r="P574" s="5"/>
      <c r="Q574" s="5"/>
      <c r="R574" s="5"/>
      <c r="S574" s="5"/>
      <c r="T574" s="5"/>
      <c r="U574" s="5"/>
      <c r="V574" s="5"/>
      <c r="W574" s="5"/>
      <c r="X574" s="5"/>
      <c r="Y574" s="5"/>
      <c r="Z574" s="5"/>
      <c r="AA574" s="5"/>
      <c r="AB574" s="5"/>
      <c r="AC574" s="5"/>
      <c r="AD574" s="5"/>
      <c r="AE574" s="5"/>
      <c r="AF574" s="5"/>
      <c r="AG574" s="5"/>
    </row>
    <row r="575">
      <c r="A575" s="1222"/>
      <c r="B575" s="5"/>
      <c r="C575" s="5"/>
      <c r="D575" s="1222"/>
      <c r="E575" s="5"/>
      <c r="F575" s="5"/>
      <c r="G575" s="1222"/>
      <c r="H575" s="5"/>
      <c r="I575" s="5"/>
      <c r="J575" s="1222"/>
      <c r="K575" s="5"/>
      <c r="L575" s="5"/>
      <c r="M575" s="5"/>
      <c r="N575" s="5"/>
      <c r="O575" s="5"/>
      <c r="P575" s="5"/>
      <c r="Q575" s="5"/>
      <c r="R575" s="5"/>
      <c r="S575" s="5"/>
      <c r="T575" s="5"/>
      <c r="U575" s="5"/>
      <c r="V575" s="5"/>
      <c r="W575" s="5"/>
      <c r="X575" s="5"/>
      <c r="Y575" s="5"/>
      <c r="Z575" s="5"/>
      <c r="AA575" s="5"/>
      <c r="AB575" s="5"/>
      <c r="AC575" s="5"/>
      <c r="AD575" s="5"/>
      <c r="AE575" s="5"/>
      <c r="AF575" s="5"/>
      <c r="AG575" s="5"/>
    </row>
    <row r="576">
      <c r="A576" s="1222"/>
      <c r="B576" s="5"/>
      <c r="C576" s="5"/>
      <c r="D576" s="1222"/>
      <c r="E576" s="5"/>
      <c r="F576" s="5"/>
      <c r="G576" s="1222"/>
      <c r="H576" s="5"/>
      <c r="I576" s="5"/>
      <c r="J576" s="1222"/>
      <c r="K576" s="5"/>
      <c r="L576" s="5"/>
      <c r="M576" s="5"/>
      <c r="N576" s="5"/>
      <c r="O576" s="5"/>
      <c r="P576" s="5"/>
      <c r="Q576" s="5"/>
      <c r="R576" s="5"/>
      <c r="S576" s="5"/>
      <c r="T576" s="5"/>
      <c r="U576" s="5"/>
      <c r="V576" s="5"/>
      <c r="W576" s="5"/>
      <c r="X576" s="5"/>
      <c r="Y576" s="5"/>
      <c r="Z576" s="5"/>
      <c r="AA576" s="5"/>
      <c r="AB576" s="5"/>
      <c r="AC576" s="5"/>
      <c r="AD576" s="5"/>
      <c r="AE576" s="5"/>
      <c r="AF576" s="5"/>
      <c r="AG576" s="5"/>
    </row>
    <row r="577">
      <c r="A577" s="1222"/>
      <c r="B577" s="5"/>
      <c r="C577" s="5"/>
      <c r="D577" s="1222"/>
      <c r="E577" s="5"/>
      <c r="F577" s="5"/>
      <c r="G577" s="1222"/>
      <c r="H577" s="5"/>
      <c r="I577" s="5"/>
      <c r="J577" s="1222"/>
      <c r="K577" s="5"/>
      <c r="L577" s="5"/>
      <c r="M577" s="5"/>
      <c r="N577" s="5"/>
      <c r="O577" s="5"/>
      <c r="P577" s="5"/>
      <c r="Q577" s="5"/>
      <c r="R577" s="5"/>
      <c r="S577" s="5"/>
      <c r="T577" s="5"/>
      <c r="U577" s="5"/>
      <c r="V577" s="5"/>
      <c r="W577" s="5"/>
      <c r="X577" s="5"/>
      <c r="Y577" s="5"/>
      <c r="Z577" s="5"/>
      <c r="AA577" s="5"/>
      <c r="AB577" s="5"/>
      <c r="AC577" s="5"/>
      <c r="AD577" s="5"/>
      <c r="AE577" s="5"/>
      <c r="AF577" s="5"/>
      <c r="AG577" s="5"/>
    </row>
    <row r="578">
      <c r="A578" s="1222"/>
      <c r="B578" s="5"/>
      <c r="C578" s="5"/>
      <c r="D578" s="1222"/>
      <c r="E578" s="5"/>
      <c r="F578" s="5"/>
      <c r="G578" s="1222"/>
      <c r="H578" s="5"/>
      <c r="I578" s="5"/>
      <c r="J578" s="1222"/>
      <c r="K578" s="5"/>
      <c r="L578" s="5"/>
      <c r="M578" s="5"/>
      <c r="N578" s="5"/>
      <c r="O578" s="5"/>
      <c r="P578" s="5"/>
      <c r="Q578" s="5"/>
      <c r="R578" s="5"/>
      <c r="S578" s="5"/>
      <c r="T578" s="5"/>
      <c r="U578" s="5"/>
      <c r="V578" s="5"/>
      <c r="W578" s="5"/>
      <c r="X578" s="5"/>
      <c r="Y578" s="5"/>
      <c r="Z578" s="5"/>
      <c r="AA578" s="5"/>
      <c r="AB578" s="5"/>
      <c r="AC578" s="5"/>
      <c r="AD578" s="5"/>
      <c r="AE578" s="5"/>
      <c r="AF578" s="5"/>
      <c r="AG578" s="5"/>
    </row>
    <row r="579">
      <c r="A579" s="1222"/>
      <c r="B579" s="5"/>
      <c r="C579" s="5"/>
      <c r="D579" s="1222"/>
      <c r="E579" s="5"/>
      <c r="F579" s="5"/>
      <c r="G579" s="1222"/>
      <c r="H579" s="5"/>
      <c r="I579" s="5"/>
      <c r="J579" s="1222"/>
      <c r="K579" s="5"/>
      <c r="L579" s="5"/>
      <c r="M579" s="5"/>
      <c r="N579" s="5"/>
      <c r="O579" s="5"/>
      <c r="P579" s="5"/>
      <c r="Q579" s="5"/>
      <c r="R579" s="5"/>
      <c r="S579" s="5"/>
      <c r="T579" s="5"/>
      <c r="U579" s="5"/>
      <c r="V579" s="5"/>
      <c r="W579" s="5"/>
      <c r="X579" s="5"/>
      <c r="Y579" s="5"/>
      <c r="Z579" s="5"/>
      <c r="AA579" s="5"/>
      <c r="AB579" s="5"/>
      <c r="AC579" s="5"/>
      <c r="AD579" s="5"/>
      <c r="AE579" s="5"/>
      <c r="AF579" s="5"/>
      <c r="AG579" s="5"/>
    </row>
    <row r="580">
      <c r="A580" s="1222"/>
      <c r="B580" s="5"/>
      <c r="C580" s="5"/>
      <c r="D580" s="1222"/>
      <c r="E580" s="5"/>
      <c r="F580" s="5"/>
      <c r="G580" s="1222"/>
      <c r="H580" s="5"/>
      <c r="I580" s="5"/>
      <c r="J580" s="1222"/>
      <c r="K580" s="5"/>
      <c r="L580" s="5"/>
      <c r="M580" s="5"/>
      <c r="N580" s="5"/>
      <c r="O580" s="5"/>
      <c r="P580" s="5"/>
      <c r="Q580" s="5"/>
      <c r="R580" s="5"/>
      <c r="S580" s="5"/>
      <c r="T580" s="5"/>
      <c r="U580" s="5"/>
      <c r="V580" s="5"/>
      <c r="W580" s="5"/>
      <c r="X580" s="5"/>
      <c r="Y580" s="5"/>
      <c r="Z580" s="5"/>
      <c r="AA580" s="5"/>
      <c r="AB580" s="5"/>
      <c r="AC580" s="5"/>
      <c r="AD580" s="5"/>
      <c r="AE580" s="5"/>
      <c r="AF580" s="5"/>
      <c r="AG580" s="5"/>
    </row>
    <row r="581">
      <c r="A581" s="1222"/>
      <c r="B581" s="5"/>
      <c r="C581" s="5"/>
      <c r="D581" s="1222"/>
      <c r="E581" s="5"/>
      <c r="F581" s="5"/>
      <c r="G581" s="1222"/>
      <c r="H581" s="5"/>
      <c r="I581" s="5"/>
      <c r="J581" s="1222"/>
      <c r="K581" s="5"/>
      <c r="L581" s="5"/>
      <c r="M581" s="5"/>
      <c r="N581" s="5"/>
      <c r="O581" s="5"/>
      <c r="P581" s="5"/>
      <c r="Q581" s="5"/>
      <c r="R581" s="5"/>
      <c r="S581" s="5"/>
      <c r="T581" s="5"/>
      <c r="U581" s="5"/>
      <c r="V581" s="5"/>
      <c r="W581" s="5"/>
      <c r="X581" s="5"/>
      <c r="Y581" s="5"/>
      <c r="Z581" s="5"/>
      <c r="AA581" s="5"/>
      <c r="AB581" s="5"/>
      <c r="AC581" s="5"/>
      <c r="AD581" s="5"/>
      <c r="AE581" s="5"/>
      <c r="AF581" s="5"/>
      <c r="AG581" s="5"/>
    </row>
    <row r="582">
      <c r="A582" s="1222"/>
      <c r="B582" s="5"/>
      <c r="C582" s="5"/>
      <c r="D582" s="1222"/>
      <c r="E582" s="5"/>
      <c r="F582" s="5"/>
      <c r="G582" s="1222"/>
      <c r="H582" s="5"/>
      <c r="I582" s="5"/>
      <c r="J582" s="1222"/>
      <c r="K582" s="5"/>
      <c r="L582" s="5"/>
      <c r="M582" s="5"/>
      <c r="N582" s="5"/>
      <c r="O582" s="5"/>
      <c r="P582" s="5"/>
      <c r="Q582" s="5"/>
      <c r="R582" s="5"/>
      <c r="S582" s="5"/>
      <c r="T582" s="5"/>
      <c r="U582" s="5"/>
      <c r="V582" s="5"/>
      <c r="W582" s="5"/>
      <c r="X582" s="5"/>
      <c r="Y582" s="5"/>
      <c r="Z582" s="5"/>
      <c r="AA582" s="5"/>
      <c r="AB582" s="5"/>
      <c r="AC582" s="5"/>
      <c r="AD582" s="5"/>
      <c r="AE582" s="5"/>
      <c r="AF582" s="5"/>
      <c r="AG582" s="5"/>
    </row>
    <row r="583">
      <c r="A583" s="1222"/>
      <c r="B583" s="5"/>
      <c r="C583" s="5"/>
      <c r="D583" s="1222"/>
      <c r="E583" s="5"/>
      <c r="F583" s="5"/>
      <c r="G583" s="1222"/>
      <c r="H583" s="5"/>
      <c r="I583" s="5"/>
      <c r="J583" s="1222"/>
      <c r="K583" s="5"/>
      <c r="L583" s="5"/>
      <c r="M583" s="5"/>
      <c r="N583" s="5"/>
      <c r="O583" s="5"/>
      <c r="P583" s="5"/>
      <c r="Q583" s="5"/>
      <c r="R583" s="5"/>
      <c r="S583" s="5"/>
      <c r="T583" s="5"/>
      <c r="U583" s="5"/>
      <c r="V583" s="5"/>
      <c r="W583" s="5"/>
      <c r="X583" s="5"/>
      <c r="Y583" s="5"/>
      <c r="Z583" s="5"/>
      <c r="AA583" s="5"/>
      <c r="AB583" s="5"/>
      <c r="AC583" s="5"/>
      <c r="AD583" s="5"/>
      <c r="AE583" s="5"/>
      <c r="AF583" s="5"/>
      <c r="AG583" s="5"/>
    </row>
    <row r="584">
      <c r="A584" s="1222"/>
      <c r="B584" s="5"/>
      <c r="C584" s="5"/>
      <c r="D584" s="1222"/>
      <c r="E584" s="5"/>
      <c r="F584" s="5"/>
      <c r="G584" s="1222"/>
      <c r="H584" s="5"/>
      <c r="I584" s="5"/>
      <c r="J584" s="1222"/>
      <c r="K584" s="5"/>
      <c r="L584" s="5"/>
      <c r="M584" s="5"/>
      <c r="N584" s="5"/>
      <c r="O584" s="5"/>
      <c r="P584" s="5"/>
      <c r="Q584" s="5"/>
      <c r="R584" s="5"/>
      <c r="S584" s="5"/>
      <c r="T584" s="5"/>
      <c r="U584" s="5"/>
      <c r="V584" s="5"/>
      <c r="W584" s="5"/>
      <c r="X584" s="5"/>
      <c r="Y584" s="5"/>
      <c r="Z584" s="5"/>
      <c r="AA584" s="5"/>
      <c r="AB584" s="5"/>
      <c r="AC584" s="5"/>
      <c r="AD584" s="5"/>
      <c r="AE584" s="5"/>
      <c r="AF584" s="5"/>
      <c r="AG584" s="5"/>
    </row>
    <row r="585">
      <c r="A585" s="1222"/>
      <c r="B585" s="5"/>
      <c r="C585" s="5"/>
      <c r="D585" s="1222"/>
      <c r="E585" s="5"/>
      <c r="F585" s="5"/>
      <c r="G585" s="1222"/>
      <c r="H585" s="5"/>
      <c r="I585" s="5"/>
      <c r="J585" s="1222"/>
      <c r="K585" s="5"/>
      <c r="L585" s="5"/>
      <c r="M585" s="5"/>
      <c r="N585" s="5"/>
      <c r="O585" s="5"/>
      <c r="P585" s="5"/>
      <c r="Q585" s="5"/>
      <c r="R585" s="5"/>
      <c r="S585" s="5"/>
      <c r="T585" s="5"/>
      <c r="U585" s="5"/>
      <c r="V585" s="5"/>
      <c r="W585" s="5"/>
      <c r="X585" s="5"/>
      <c r="Y585" s="5"/>
      <c r="Z585" s="5"/>
      <c r="AA585" s="5"/>
      <c r="AB585" s="5"/>
      <c r="AC585" s="5"/>
      <c r="AD585" s="5"/>
      <c r="AE585" s="5"/>
      <c r="AF585" s="5"/>
      <c r="AG585" s="5"/>
    </row>
    <row r="586">
      <c r="A586" s="1222"/>
      <c r="B586" s="5"/>
      <c r="C586" s="5"/>
      <c r="D586" s="1222"/>
      <c r="E586" s="5"/>
      <c r="F586" s="5"/>
      <c r="G586" s="1222"/>
      <c r="H586" s="5"/>
      <c r="I586" s="5"/>
      <c r="J586" s="1222"/>
      <c r="K586" s="5"/>
      <c r="L586" s="5"/>
      <c r="M586" s="5"/>
      <c r="N586" s="5"/>
      <c r="O586" s="5"/>
      <c r="P586" s="5"/>
      <c r="Q586" s="5"/>
      <c r="R586" s="5"/>
      <c r="S586" s="5"/>
      <c r="T586" s="5"/>
      <c r="U586" s="5"/>
      <c r="V586" s="5"/>
      <c r="W586" s="5"/>
      <c r="X586" s="5"/>
      <c r="Y586" s="5"/>
      <c r="Z586" s="5"/>
      <c r="AA586" s="5"/>
      <c r="AB586" s="5"/>
      <c r="AC586" s="5"/>
      <c r="AD586" s="5"/>
      <c r="AE586" s="5"/>
      <c r="AF586" s="5"/>
      <c r="AG586" s="5"/>
    </row>
    <row r="587">
      <c r="A587" s="1222"/>
      <c r="B587" s="5"/>
      <c r="C587" s="5"/>
      <c r="D587" s="1222"/>
      <c r="E587" s="5"/>
      <c r="F587" s="5"/>
      <c r="G587" s="1222"/>
      <c r="H587" s="5"/>
      <c r="I587" s="5"/>
      <c r="J587" s="1222"/>
      <c r="K587" s="5"/>
      <c r="L587" s="5"/>
      <c r="M587" s="5"/>
      <c r="N587" s="5"/>
      <c r="O587" s="5"/>
      <c r="P587" s="5"/>
      <c r="Q587" s="5"/>
      <c r="R587" s="5"/>
      <c r="S587" s="5"/>
      <c r="T587" s="5"/>
      <c r="U587" s="5"/>
      <c r="V587" s="5"/>
      <c r="W587" s="5"/>
      <c r="X587" s="5"/>
      <c r="Y587" s="5"/>
      <c r="Z587" s="5"/>
      <c r="AA587" s="5"/>
      <c r="AB587" s="5"/>
      <c r="AC587" s="5"/>
      <c r="AD587" s="5"/>
      <c r="AE587" s="5"/>
      <c r="AF587" s="5"/>
      <c r="AG587" s="5"/>
    </row>
    <row r="588">
      <c r="A588" s="1222"/>
      <c r="B588" s="5"/>
      <c r="C588" s="5"/>
      <c r="D588" s="1222"/>
      <c r="E588" s="5"/>
      <c r="F588" s="5"/>
      <c r="G588" s="1222"/>
      <c r="H588" s="5"/>
      <c r="I588" s="5"/>
      <c r="J588" s="1222"/>
      <c r="K588" s="5"/>
      <c r="L588" s="5"/>
      <c r="M588" s="5"/>
      <c r="N588" s="5"/>
      <c r="O588" s="5"/>
      <c r="P588" s="5"/>
      <c r="Q588" s="5"/>
      <c r="R588" s="5"/>
      <c r="S588" s="5"/>
      <c r="T588" s="5"/>
      <c r="U588" s="5"/>
      <c r="V588" s="5"/>
      <c r="W588" s="5"/>
      <c r="X588" s="5"/>
      <c r="Y588" s="5"/>
      <c r="Z588" s="5"/>
      <c r="AA588" s="5"/>
      <c r="AB588" s="5"/>
      <c r="AC588" s="5"/>
      <c r="AD588" s="5"/>
      <c r="AE588" s="5"/>
      <c r="AF588" s="5"/>
      <c r="AG588" s="5"/>
    </row>
    <row r="589">
      <c r="A589" s="1222"/>
      <c r="B589" s="5"/>
      <c r="C589" s="5"/>
      <c r="D589" s="1222"/>
      <c r="E589" s="5"/>
      <c r="F589" s="5"/>
      <c r="G589" s="1222"/>
      <c r="H589" s="5"/>
      <c r="I589" s="5"/>
      <c r="J589" s="1222"/>
      <c r="K589" s="5"/>
      <c r="L589" s="5"/>
      <c r="M589" s="5"/>
      <c r="N589" s="5"/>
      <c r="O589" s="5"/>
      <c r="P589" s="5"/>
      <c r="Q589" s="5"/>
      <c r="R589" s="5"/>
      <c r="S589" s="5"/>
      <c r="T589" s="5"/>
      <c r="U589" s="5"/>
      <c r="V589" s="5"/>
      <c r="W589" s="5"/>
      <c r="X589" s="5"/>
      <c r="Y589" s="5"/>
      <c r="Z589" s="5"/>
      <c r="AA589" s="5"/>
      <c r="AB589" s="5"/>
      <c r="AC589" s="5"/>
      <c r="AD589" s="5"/>
      <c r="AE589" s="5"/>
      <c r="AF589" s="5"/>
      <c r="AG589" s="5"/>
    </row>
    <row r="590">
      <c r="A590" s="1222"/>
      <c r="B590" s="5"/>
      <c r="C590" s="5"/>
      <c r="D590" s="1222"/>
      <c r="E590" s="5"/>
      <c r="F590" s="5"/>
      <c r="G590" s="1222"/>
      <c r="H590" s="5"/>
      <c r="I590" s="5"/>
      <c r="J590" s="1222"/>
      <c r="K590" s="5"/>
      <c r="L590" s="5"/>
      <c r="M590" s="5"/>
      <c r="N590" s="5"/>
      <c r="O590" s="5"/>
      <c r="P590" s="5"/>
      <c r="Q590" s="5"/>
      <c r="R590" s="5"/>
      <c r="S590" s="5"/>
      <c r="T590" s="5"/>
      <c r="U590" s="5"/>
      <c r="V590" s="5"/>
      <c r="W590" s="5"/>
      <c r="X590" s="5"/>
      <c r="Y590" s="5"/>
      <c r="Z590" s="5"/>
      <c r="AA590" s="5"/>
      <c r="AB590" s="5"/>
      <c r="AC590" s="5"/>
      <c r="AD590" s="5"/>
      <c r="AE590" s="5"/>
      <c r="AF590" s="5"/>
      <c r="AG590" s="5"/>
    </row>
    <row r="591">
      <c r="A591" s="1222"/>
      <c r="B591" s="5"/>
      <c r="C591" s="5"/>
      <c r="D591" s="1222"/>
      <c r="E591" s="5"/>
      <c r="F591" s="5"/>
      <c r="G591" s="1222"/>
      <c r="H591" s="5"/>
      <c r="I591" s="5"/>
      <c r="J591" s="1222"/>
      <c r="K591" s="5"/>
      <c r="L591" s="5"/>
      <c r="M591" s="5"/>
      <c r="N591" s="5"/>
      <c r="O591" s="5"/>
      <c r="P591" s="5"/>
      <c r="Q591" s="5"/>
      <c r="R591" s="5"/>
      <c r="S591" s="5"/>
      <c r="T591" s="5"/>
      <c r="U591" s="5"/>
      <c r="V591" s="5"/>
      <c r="W591" s="5"/>
      <c r="X591" s="5"/>
      <c r="Y591" s="5"/>
      <c r="Z591" s="5"/>
      <c r="AA591" s="5"/>
      <c r="AB591" s="5"/>
      <c r="AC591" s="5"/>
      <c r="AD591" s="5"/>
      <c r="AE591" s="5"/>
      <c r="AF591" s="5"/>
      <c r="AG591" s="5"/>
    </row>
    <row r="592">
      <c r="A592" s="1222"/>
      <c r="B592" s="5"/>
      <c r="C592" s="5"/>
      <c r="D592" s="1222"/>
      <c r="E592" s="5"/>
      <c r="F592" s="5"/>
      <c r="G592" s="1222"/>
      <c r="H592" s="5"/>
      <c r="I592" s="5"/>
      <c r="J592" s="1222"/>
      <c r="K592" s="5"/>
      <c r="L592" s="5"/>
      <c r="M592" s="5"/>
      <c r="N592" s="5"/>
      <c r="O592" s="5"/>
      <c r="P592" s="5"/>
      <c r="Q592" s="5"/>
      <c r="R592" s="5"/>
      <c r="S592" s="5"/>
      <c r="T592" s="5"/>
      <c r="U592" s="5"/>
      <c r="V592" s="5"/>
      <c r="W592" s="5"/>
      <c r="X592" s="5"/>
      <c r="Y592" s="5"/>
      <c r="Z592" s="5"/>
      <c r="AA592" s="5"/>
      <c r="AB592" s="5"/>
      <c r="AC592" s="5"/>
      <c r="AD592" s="5"/>
      <c r="AE592" s="5"/>
      <c r="AF592" s="5"/>
      <c r="AG592" s="5"/>
    </row>
    <row r="593">
      <c r="A593" s="1222"/>
      <c r="B593" s="5"/>
      <c r="C593" s="5"/>
      <c r="D593" s="1222"/>
      <c r="E593" s="5"/>
      <c r="F593" s="5"/>
      <c r="G593" s="1222"/>
      <c r="H593" s="5"/>
      <c r="I593" s="5"/>
      <c r="J593" s="1222"/>
      <c r="K593" s="5"/>
      <c r="L593" s="5"/>
      <c r="M593" s="5"/>
      <c r="N593" s="5"/>
      <c r="O593" s="5"/>
      <c r="P593" s="5"/>
      <c r="Q593" s="5"/>
      <c r="R593" s="5"/>
      <c r="S593" s="5"/>
      <c r="T593" s="5"/>
      <c r="U593" s="5"/>
      <c r="V593" s="5"/>
      <c r="W593" s="5"/>
      <c r="X593" s="5"/>
      <c r="Y593" s="5"/>
      <c r="Z593" s="5"/>
      <c r="AA593" s="5"/>
      <c r="AB593" s="5"/>
      <c r="AC593" s="5"/>
      <c r="AD593" s="5"/>
      <c r="AE593" s="5"/>
      <c r="AF593" s="5"/>
      <c r="AG593" s="5"/>
    </row>
    <row r="594">
      <c r="A594" s="1222"/>
      <c r="B594" s="5"/>
      <c r="C594" s="5"/>
      <c r="D594" s="1222"/>
      <c r="E594" s="5"/>
      <c r="F594" s="5"/>
      <c r="G594" s="1222"/>
      <c r="H594" s="5"/>
      <c r="I594" s="5"/>
      <c r="J594" s="1222"/>
      <c r="K594" s="5"/>
      <c r="L594" s="5"/>
      <c r="M594" s="5"/>
      <c r="N594" s="5"/>
      <c r="O594" s="5"/>
      <c r="P594" s="5"/>
      <c r="Q594" s="5"/>
      <c r="R594" s="5"/>
      <c r="S594" s="5"/>
      <c r="T594" s="5"/>
      <c r="U594" s="5"/>
      <c r="V594" s="5"/>
      <c r="W594" s="5"/>
      <c r="X594" s="5"/>
      <c r="Y594" s="5"/>
      <c r="Z594" s="5"/>
      <c r="AA594" s="5"/>
      <c r="AB594" s="5"/>
      <c r="AC594" s="5"/>
      <c r="AD594" s="5"/>
      <c r="AE594" s="5"/>
      <c r="AF594" s="5"/>
      <c r="AG594" s="5"/>
    </row>
    <row r="595">
      <c r="A595" s="1222"/>
      <c r="B595" s="5"/>
      <c r="C595" s="5"/>
      <c r="D595" s="1222"/>
      <c r="E595" s="5"/>
      <c r="F595" s="5"/>
      <c r="G595" s="1222"/>
      <c r="H595" s="5"/>
      <c r="I595" s="5"/>
      <c r="J595" s="1222"/>
      <c r="K595" s="5"/>
      <c r="L595" s="5"/>
      <c r="M595" s="5"/>
      <c r="N595" s="5"/>
      <c r="O595" s="5"/>
      <c r="P595" s="5"/>
      <c r="Q595" s="5"/>
      <c r="R595" s="5"/>
      <c r="S595" s="5"/>
      <c r="T595" s="5"/>
      <c r="U595" s="5"/>
      <c r="V595" s="5"/>
      <c r="W595" s="5"/>
      <c r="X595" s="5"/>
      <c r="Y595" s="5"/>
      <c r="Z595" s="5"/>
      <c r="AA595" s="5"/>
      <c r="AB595" s="5"/>
      <c r="AC595" s="5"/>
      <c r="AD595" s="5"/>
      <c r="AE595" s="5"/>
      <c r="AF595" s="5"/>
      <c r="AG595" s="5"/>
    </row>
    <row r="596">
      <c r="A596" s="1222"/>
      <c r="B596" s="5"/>
      <c r="C596" s="5"/>
      <c r="D596" s="1222"/>
      <c r="E596" s="5"/>
      <c r="F596" s="5"/>
      <c r="G596" s="1222"/>
      <c r="H596" s="5"/>
      <c r="I596" s="5"/>
      <c r="J596" s="1222"/>
      <c r="K596" s="5"/>
      <c r="L596" s="5"/>
      <c r="M596" s="5"/>
      <c r="N596" s="5"/>
      <c r="O596" s="5"/>
      <c r="P596" s="5"/>
      <c r="Q596" s="5"/>
      <c r="R596" s="5"/>
      <c r="S596" s="5"/>
      <c r="T596" s="5"/>
      <c r="U596" s="5"/>
      <c r="V596" s="5"/>
      <c r="W596" s="5"/>
      <c r="X596" s="5"/>
      <c r="Y596" s="5"/>
      <c r="Z596" s="5"/>
      <c r="AA596" s="5"/>
      <c r="AB596" s="5"/>
      <c r="AC596" s="5"/>
      <c r="AD596" s="5"/>
      <c r="AE596" s="5"/>
      <c r="AF596" s="5"/>
      <c r="AG596" s="5"/>
    </row>
    <row r="597">
      <c r="A597" s="1222"/>
      <c r="B597" s="5"/>
      <c r="C597" s="5"/>
      <c r="D597" s="1222"/>
      <c r="E597" s="5"/>
      <c r="F597" s="5"/>
      <c r="G597" s="1222"/>
      <c r="H597" s="5"/>
      <c r="I597" s="5"/>
      <c r="J597" s="1222"/>
      <c r="K597" s="5"/>
      <c r="L597" s="5"/>
      <c r="M597" s="5"/>
      <c r="N597" s="5"/>
      <c r="O597" s="5"/>
      <c r="P597" s="5"/>
      <c r="Q597" s="5"/>
      <c r="R597" s="5"/>
      <c r="S597" s="5"/>
      <c r="T597" s="5"/>
      <c r="U597" s="5"/>
      <c r="V597" s="5"/>
      <c r="W597" s="5"/>
      <c r="X597" s="5"/>
      <c r="Y597" s="5"/>
      <c r="Z597" s="5"/>
      <c r="AA597" s="5"/>
      <c r="AB597" s="5"/>
      <c r="AC597" s="5"/>
      <c r="AD597" s="5"/>
      <c r="AE597" s="5"/>
      <c r="AF597" s="5"/>
      <c r="AG597" s="5"/>
    </row>
    <row r="598">
      <c r="A598" s="1222"/>
      <c r="B598" s="5"/>
      <c r="C598" s="5"/>
      <c r="D598" s="1222"/>
      <c r="E598" s="5"/>
      <c r="F598" s="5"/>
      <c r="G598" s="1222"/>
      <c r="H598" s="5"/>
      <c r="I598" s="5"/>
      <c r="J598" s="1222"/>
      <c r="K598" s="5"/>
      <c r="L598" s="5"/>
      <c r="M598" s="5"/>
      <c r="N598" s="5"/>
      <c r="O598" s="5"/>
      <c r="P598" s="5"/>
      <c r="Q598" s="5"/>
      <c r="R598" s="5"/>
      <c r="S598" s="5"/>
      <c r="T598" s="5"/>
      <c r="U598" s="5"/>
      <c r="V598" s="5"/>
      <c r="W598" s="5"/>
      <c r="X598" s="5"/>
      <c r="Y598" s="5"/>
      <c r="Z598" s="5"/>
      <c r="AA598" s="5"/>
      <c r="AB598" s="5"/>
      <c r="AC598" s="5"/>
      <c r="AD598" s="5"/>
      <c r="AE598" s="5"/>
      <c r="AF598" s="5"/>
      <c r="AG598" s="5"/>
    </row>
    <row r="599">
      <c r="A599" s="1222"/>
      <c r="B599" s="5"/>
      <c r="C599" s="5"/>
      <c r="D599" s="1222"/>
      <c r="E599" s="5"/>
      <c r="F599" s="5"/>
      <c r="G599" s="1222"/>
      <c r="H599" s="5"/>
      <c r="I599" s="5"/>
      <c r="J599" s="1222"/>
      <c r="K599" s="5"/>
      <c r="L599" s="5"/>
      <c r="M599" s="5"/>
      <c r="N599" s="5"/>
      <c r="O599" s="5"/>
      <c r="P599" s="5"/>
      <c r="Q599" s="5"/>
      <c r="R599" s="5"/>
      <c r="S599" s="5"/>
      <c r="T599" s="5"/>
      <c r="U599" s="5"/>
      <c r="V599" s="5"/>
      <c r="W599" s="5"/>
      <c r="X599" s="5"/>
      <c r="Y599" s="5"/>
      <c r="Z599" s="5"/>
      <c r="AA599" s="5"/>
      <c r="AB599" s="5"/>
      <c r="AC599" s="5"/>
      <c r="AD599" s="5"/>
      <c r="AE599" s="5"/>
      <c r="AF599" s="5"/>
      <c r="AG599" s="5"/>
    </row>
    <row r="600">
      <c r="A600" s="1222"/>
      <c r="B600" s="5"/>
      <c r="C600" s="5"/>
      <c r="D600" s="1222"/>
      <c r="E600" s="5"/>
      <c r="F600" s="5"/>
      <c r="G600" s="1222"/>
      <c r="H600" s="5"/>
      <c r="I600" s="5"/>
      <c r="J600" s="1222"/>
      <c r="K600" s="5"/>
      <c r="L600" s="5"/>
      <c r="M600" s="5"/>
      <c r="N600" s="5"/>
      <c r="O600" s="5"/>
      <c r="P600" s="5"/>
      <c r="Q600" s="5"/>
      <c r="R600" s="5"/>
      <c r="S600" s="5"/>
      <c r="T600" s="5"/>
      <c r="U600" s="5"/>
      <c r="V600" s="5"/>
      <c r="W600" s="5"/>
      <c r="X600" s="5"/>
      <c r="Y600" s="5"/>
      <c r="Z600" s="5"/>
      <c r="AA600" s="5"/>
      <c r="AB600" s="5"/>
      <c r="AC600" s="5"/>
      <c r="AD600" s="5"/>
      <c r="AE600" s="5"/>
      <c r="AF600" s="5"/>
      <c r="AG600" s="5"/>
    </row>
    <row r="601">
      <c r="A601" s="1222"/>
      <c r="B601" s="5"/>
      <c r="C601" s="5"/>
      <c r="D601" s="1222"/>
      <c r="E601" s="5"/>
      <c r="F601" s="5"/>
      <c r="G601" s="1222"/>
      <c r="H601" s="5"/>
      <c r="I601" s="5"/>
      <c r="J601" s="1222"/>
      <c r="K601" s="5"/>
      <c r="L601" s="5"/>
      <c r="M601" s="5"/>
      <c r="N601" s="5"/>
      <c r="O601" s="5"/>
      <c r="P601" s="5"/>
      <c r="Q601" s="5"/>
      <c r="R601" s="5"/>
      <c r="S601" s="5"/>
      <c r="T601" s="5"/>
      <c r="U601" s="5"/>
      <c r="V601" s="5"/>
      <c r="W601" s="5"/>
      <c r="X601" s="5"/>
      <c r="Y601" s="5"/>
      <c r="Z601" s="5"/>
      <c r="AA601" s="5"/>
      <c r="AB601" s="5"/>
      <c r="AC601" s="5"/>
      <c r="AD601" s="5"/>
      <c r="AE601" s="5"/>
      <c r="AF601" s="5"/>
      <c r="AG601" s="5"/>
    </row>
    <row r="602">
      <c r="A602" s="1222"/>
      <c r="B602" s="5"/>
      <c r="C602" s="5"/>
      <c r="D602" s="1222"/>
      <c r="E602" s="5"/>
      <c r="F602" s="5"/>
      <c r="G602" s="1222"/>
      <c r="H602" s="5"/>
      <c r="I602" s="5"/>
      <c r="J602" s="1222"/>
      <c r="K602" s="5"/>
      <c r="L602" s="5"/>
      <c r="M602" s="5"/>
      <c r="N602" s="5"/>
      <c r="O602" s="5"/>
      <c r="P602" s="5"/>
      <c r="Q602" s="5"/>
      <c r="R602" s="5"/>
      <c r="S602" s="5"/>
      <c r="T602" s="5"/>
      <c r="U602" s="5"/>
      <c r="V602" s="5"/>
      <c r="W602" s="5"/>
      <c r="X602" s="5"/>
      <c r="Y602" s="5"/>
      <c r="Z602" s="5"/>
      <c r="AA602" s="5"/>
      <c r="AB602" s="5"/>
      <c r="AC602" s="5"/>
      <c r="AD602" s="5"/>
      <c r="AE602" s="5"/>
      <c r="AF602" s="5"/>
      <c r="AG602" s="5"/>
    </row>
    <row r="603">
      <c r="A603" s="1222"/>
      <c r="B603" s="5"/>
      <c r="C603" s="5"/>
      <c r="D603" s="1222"/>
      <c r="E603" s="5"/>
      <c r="F603" s="5"/>
      <c r="G603" s="1222"/>
      <c r="H603" s="5"/>
      <c r="I603" s="5"/>
      <c r="J603" s="1222"/>
      <c r="K603" s="5"/>
      <c r="L603" s="5"/>
      <c r="M603" s="5"/>
      <c r="N603" s="5"/>
      <c r="O603" s="5"/>
      <c r="P603" s="5"/>
      <c r="Q603" s="5"/>
      <c r="R603" s="5"/>
      <c r="S603" s="5"/>
      <c r="T603" s="5"/>
      <c r="U603" s="5"/>
      <c r="V603" s="5"/>
      <c r="W603" s="5"/>
      <c r="X603" s="5"/>
      <c r="Y603" s="5"/>
      <c r="Z603" s="5"/>
      <c r="AA603" s="5"/>
      <c r="AB603" s="5"/>
      <c r="AC603" s="5"/>
      <c r="AD603" s="5"/>
      <c r="AE603" s="5"/>
      <c r="AF603" s="5"/>
      <c r="AG603" s="5"/>
    </row>
    <row r="604">
      <c r="A604" s="1222"/>
      <c r="B604" s="5"/>
      <c r="C604" s="5"/>
      <c r="D604" s="1222"/>
      <c r="E604" s="5"/>
      <c r="F604" s="5"/>
      <c r="G604" s="1222"/>
      <c r="H604" s="5"/>
      <c r="I604" s="5"/>
      <c r="J604" s="1222"/>
      <c r="K604" s="5"/>
      <c r="L604" s="5"/>
      <c r="M604" s="5"/>
      <c r="N604" s="5"/>
      <c r="O604" s="5"/>
      <c r="P604" s="5"/>
      <c r="Q604" s="5"/>
      <c r="R604" s="5"/>
      <c r="S604" s="5"/>
      <c r="T604" s="5"/>
      <c r="U604" s="5"/>
      <c r="V604" s="5"/>
      <c r="W604" s="5"/>
      <c r="X604" s="5"/>
      <c r="Y604" s="5"/>
      <c r="Z604" s="5"/>
      <c r="AA604" s="5"/>
      <c r="AB604" s="5"/>
      <c r="AC604" s="5"/>
      <c r="AD604" s="5"/>
      <c r="AE604" s="5"/>
      <c r="AF604" s="5"/>
      <c r="AG604" s="5"/>
    </row>
    <row r="605">
      <c r="A605" s="1222"/>
      <c r="B605" s="5"/>
      <c r="C605" s="5"/>
      <c r="D605" s="1222"/>
      <c r="E605" s="5"/>
      <c r="F605" s="5"/>
      <c r="G605" s="1222"/>
      <c r="H605" s="5"/>
      <c r="I605" s="5"/>
      <c r="J605" s="1222"/>
      <c r="K605" s="5"/>
      <c r="L605" s="5"/>
      <c r="M605" s="5"/>
      <c r="N605" s="5"/>
      <c r="O605" s="5"/>
      <c r="P605" s="5"/>
      <c r="Q605" s="5"/>
      <c r="R605" s="5"/>
      <c r="S605" s="5"/>
      <c r="T605" s="5"/>
      <c r="U605" s="5"/>
      <c r="V605" s="5"/>
      <c r="W605" s="5"/>
      <c r="X605" s="5"/>
      <c r="Y605" s="5"/>
      <c r="Z605" s="5"/>
      <c r="AA605" s="5"/>
      <c r="AB605" s="5"/>
      <c r="AC605" s="5"/>
      <c r="AD605" s="5"/>
      <c r="AE605" s="5"/>
      <c r="AF605" s="5"/>
      <c r="AG605" s="5"/>
    </row>
    <row r="606">
      <c r="A606" s="1222"/>
      <c r="B606" s="5"/>
      <c r="C606" s="5"/>
      <c r="D606" s="1222"/>
      <c r="E606" s="5"/>
      <c r="F606" s="5"/>
      <c r="G606" s="1222"/>
      <c r="H606" s="5"/>
      <c r="I606" s="5"/>
      <c r="J606" s="1222"/>
      <c r="K606" s="5"/>
      <c r="L606" s="5"/>
      <c r="M606" s="5"/>
      <c r="N606" s="5"/>
      <c r="O606" s="5"/>
      <c r="P606" s="5"/>
      <c r="Q606" s="5"/>
      <c r="R606" s="5"/>
      <c r="S606" s="5"/>
      <c r="T606" s="5"/>
      <c r="U606" s="5"/>
      <c r="V606" s="5"/>
      <c r="W606" s="5"/>
      <c r="X606" s="5"/>
      <c r="Y606" s="5"/>
      <c r="Z606" s="5"/>
      <c r="AA606" s="5"/>
      <c r="AB606" s="5"/>
      <c r="AC606" s="5"/>
      <c r="AD606" s="5"/>
      <c r="AE606" s="5"/>
      <c r="AF606" s="5"/>
      <c r="AG606" s="5"/>
    </row>
    <row r="607">
      <c r="A607" s="1222"/>
      <c r="B607" s="5"/>
      <c r="C607" s="5"/>
      <c r="D607" s="1222"/>
      <c r="E607" s="5"/>
      <c r="F607" s="5"/>
      <c r="G607" s="1222"/>
      <c r="H607" s="5"/>
      <c r="I607" s="5"/>
      <c r="J607" s="1222"/>
      <c r="K607" s="5"/>
      <c r="L607" s="5"/>
      <c r="M607" s="5"/>
      <c r="N607" s="5"/>
      <c r="O607" s="5"/>
      <c r="P607" s="5"/>
      <c r="Q607" s="5"/>
      <c r="R607" s="5"/>
      <c r="S607" s="5"/>
      <c r="T607" s="5"/>
      <c r="U607" s="5"/>
      <c r="V607" s="5"/>
      <c r="W607" s="5"/>
      <c r="X607" s="5"/>
      <c r="Y607" s="5"/>
      <c r="Z607" s="5"/>
      <c r="AA607" s="5"/>
      <c r="AB607" s="5"/>
      <c r="AC607" s="5"/>
      <c r="AD607" s="5"/>
      <c r="AE607" s="5"/>
      <c r="AF607" s="5"/>
      <c r="AG607" s="5"/>
    </row>
    <row r="608">
      <c r="A608" s="1222"/>
      <c r="B608" s="5"/>
      <c r="C608" s="5"/>
      <c r="D608" s="1222"/>
      <c r="E608" s="5"/>
      <c r="F608" s="5"/>
      <c r="G608" s="1222"/>
      <c r="H608" s="5"/>
      <c r="I608" s="5"/>
      <c r="J608" s="1222"/>
      <c r="K608" s="5"/>
      <c r="L608" s="5"/>
      <c r="M608" s="5"/>
      <c r="N608" s="5"/>
      <c r="O608" s="5"/>
      <c r="P608" s="5"/>
      <c r="Q608" s="5"/>
      <c r="R608" s="5"/>
      <c r="S608" s="5"/>
      <c r="T608" s="5"/>
      <c r="U608" s="5"/>
      <c r="V608" s="5"/>
      <c r="W608" s="5"/>
      <c r="X608" s="5"/>
      <c r="Y608" s="5"/>
      <c r="Z608" s="5"/>
      <c r="AA608" s="5"/>
      <c r="AB608" s="5"/>
      <c r="AC608" s="5"/>
      <c r="AD608" s="5"/>
      <c r="AE608" s="5"/>
      <c r="AF608" s="5"/>
      <c r="AG608" s="5"/>
    </row>
    <row r="609">
      <c r="A609" s="1222"/>
      <c r="B609" s="5"/>
      <c r="C609" s="5"/>
      <c r="D609" s="1222"/>
      <c r="E609" s="5"/>
      <c r="F609" s="5"/>
      <c r="G609" s="1222"/>
      <c r="H609" s="5"/>
      <c r="I609" s="5"/>
      <c r="J609" s="1222"/>
      <c r="K609" s="5"/>
      <c r="L609" s="5"/>
      <c r="M609" s="5"/>
      <c r="N609" s="5"/>
      <c r="O609" s="5"/>
      <c r="P609" s="5"/>
      <c r="Q609" s="5"/>
      <c r="R609" s="5"/>
      <c r="S609" s="5"/>
      <c r="T609" s="5"/>
      <c r="U609" s="5"/>
      <c r="V609" s="5"/>
      <c r="W609" s="5"/>
      <c r="X609" s="5"/>
      <c r="Y609" s="5"/>
      <c r="Z609" s="5"/>
      <c r="AA609" s="5"/>
      <c r="AB609" s="5"/>
      <c r="AC609" s="5"/>
      <c r="AD609" s="5"/>
      <c r="AE609" s="5"/>
      <c r="AF609" s="5"/>
      <c r="AG609" s="5"/>
    </row>
    <row r="610">
      <c r="A610" s="1222"/>
      <c r="B610" s="5"/>
      <c r="C610" s="5"/>
      <c r="D610" s="1222"/>
      <c r="E610" s="5"/>
      <c r="F610" s="5"/>
      <c r="G610" s="1222"/>
      <c r="H610" s="5"/>
      <c r="I610" s="5"/>
      <c r="J610" s="1222"/>
      <c r="K610" s="5"/>
      <c r="L610" s="5"/>
      <c r="M610" s="5"/>
      <c r="N610" s="5"/>
      <c r="O610" s="5"/>
      <c r="P610" s="5"/>
      <c r="Q610" s="5"/>
      <c r="R610" s="5"/>
      <c r="S610" s="5"/>
      <c r="T610" s="5"/>
      <c r="U610" s="5"/>
      <c r="V610" s="5"/>
      <c r="W610" s="5"/>
      <c r="X610" s="5"/>
      <c r="Y610" s="5"/>
      <c r="Z610" s="5"/>
      <c r="AA610" s="5"/>
      <c r="AB610" s="5"/>
      <c r="AC610" s="5"/>
      <c r="AD610" s="5"/>
      <c r="AE610" s="5"/>
      <c r="AF610" s="5"/>
      <c r="AG610" s="5"/>
    </row>
    <row r="611">
      <c r="A611" s="1222"/>
      <c r="B611" s="5"/>
      <c r="C611" s="5"/>
      <c r="D611" s="1222"/>
      <c r="E611" s="5"/>
      <c r="F611" s="5"/>
      <c r="G611" s="1222"/>
      <c r="H611" s="5"/>
      <c r="I611" s="5"/>
      <c r="J611" s="1222"/>
      <c r="K611" s="5"/>
      <c r="L611" s="5"/>
      <c r="M611" s="5"/>
      <c r="N611" s="5"/>
      <c r="O611" s="5"/>
      <c r="P611" s="5"/>
      <c r="Q611" s="5"/>
      <c r="R611" s="5"/>
      <c r="S611" s="5"/>
      <c r="T611" s="5"/>
      <c r="U611" s="5"/>
      <c r="V611" s="5"/>
      <c r="W611" s="5"/>
      <c r="X611" s="5"/>
      <c r="Y611" s="5"/>
      <c r="Z611" s="5"/>
      <c r="AA611" s="5"/>
      <c r="AB611" s="5"/>
      <c r="AC611" s="5"/>
      <c r="AD611" s="5"/>
      <c r="AE611" s="5"/>
      <c r="AF611" s="5"/>
      <c r="AG611" s="5"/>
    </row>
    <row r="612">
      <c r="A612" s="1222"/>
      <c r="B612" s="5"/>
      <c r="C612" s="5"/>
      <c r="D612" s="1222"/>
      <c r="E612" s="5"/>
      <c r="F612" s="5"/>
      <c r="G612" s="1222"/>
      <c r="H612" s="5"/>
      <c r="I612" s="5"/>
      <c r="J612" s="1222"/>
      <c r="K612" s="5"/>
      <c r="L612" s="5"/>
      <c r="M612" s="5"/>
      <c r="N612" s="5"/>
      <c r="O612" s="5"/>
      <c r="P612" s="5"/>
      <c r="Q612" s="5"/>
      <c r="R612" s="5"/>
      <c r="S612" s="5"/>
      <c r="T612" s="5"/>
      <c r="U612" s="5"/>
      <c r="V612" s="5"/>
      <c r="W612" s="5"/>
      <c r="X612" s="5"/>
      <c r="Y612" s="5"/>
      <c r="Z612" s="5"/>
      <c r="AA612" s="5"/>
      <c r="AB612" s="5"/>
      <c r="AC612" s="5"/>
      <c r="AD612" s="5"/>
      <c r="AE612" s="5"/>
      <c r="AF612" s="5"/>
      <c r="AG612" s="5"/>
    </row>
    <row r="613">
      <c r="A613" s="1222"/>
      <c r="B613" s="5"/>
      <c r="C613" s="5"/>
      <c r="D613" s="1222"/>
      <c r="E613" s="5"/>
      <c r="F613" s="5"/>
      <c r="G613" s="1222"/>
      <c r="H613" s="5"/>
      <c r="I613" s="5"/>
      <c r="J613" s="1222"/>
      <c r="K613" s="5"/>
      <c r="L613" s="5"/>
      <c r="M613" s="5"/>
      <c r="N613" s="5"/>
      <c r="O613" s="5"/>
      <c r="P613" s="5"/>
      <c r="Q613" s="5"/>
      <c r="R613" s="5"/>
      <c r="S613" s="5"/>
      <c r="T613" s="5"/>
      <c r="U613" s="5"/>
      <c r="V613" s="5"/>
      <c r="W613" s="5"/>
      <c r="X613" s="5"/>
      <c r="Y613" s="5"/>
      <c r="Z613" s="5"/>
      <c r="AA613" s="5"/>
      <c r="AB613" s="5"/>
      <c r="AC613" s="5"/>
      <c r="AD613" s="5"/>
      <c r="AE613" s="5"/>
      <c r="AF613" s="5"/>
      <c r="AG613" s="5"/>
    </row>
    <row r="614">
      <c r="A614" s="1222"/>
      <c r="B614" s="5"/>
      <c r="C614" s="5"/>
      <c r="D614" s="1222"/>
      <c r="E614" s="5"/>
      <c r="F614" s="5"/>
      <c r="G614" s="1222"/>
      <c r="H614" s="5"/>
      <c r="I614" s="5"/>
      <c r="J614" s="1222"/>
      <c r="K614" s="5"/>
      <c r="L614" s="5"/>
      <c r="M614" s="5"/>
      <c r="N614" s="5"/>
      <c r="O614" s="5"/>
      <c r="P614" s="5"/>
      <c r="Q614" s="5"/>
      <c r="R614" s="5"/>
      <c r="S614" s="5"/>
      <c r="T614" s="5"/>
      <c r="U614" s="5"/>
      <c r="V614" s="5"/>
      <c r="W614" s="5"/>
      <c r="X614" s="5"/>
      <c r="Y614" s="5"/>
      <c r="Z614" s="5"/>
      <c r="AA614" s="5"/>
      <c r="AB614" s="5"/>
      <c r="AC614" s="5"/>
      <c r="AD614" s="5"/>
      <c r="AE614" s="5"/>
      <c r="AF614" s="5"/>
      <c r="AG614" s="5"/>
    </row>
    <row r="615">
      <c r="A615" s="1222"/>
      <c r="B615" s="5"/>
      <c r="C615" s="5"/>
      <c r="D615" s="1222"/>
      <c r="E615" s="5"/>
      <c r="F615" s="5"/>
      <c r="G615" s="1222"/>
      <c r="H615" s="5"/>
      <c r="I615" s="5"/>
      <c r="J615" s="1222"/>
      <c r="K615" s="5"/>
      <c r="L615" s="5"/>
      <c r="M615" s="5"/>
      <c r="N615" s="5"/>
      <c r="O615" s="5"/>
      <c r="P615" s="5"/>
      <c r="Q615" s="5"/>
      <c r="R615" s="5"/>
      <c r="S615" s="5"/>
      <c r="T615" s="5"/>
      <c r="U615" s="5"/>
      <c r="V615" s="5"/>
      <c r="W615" s="5"/>
      <c r="X615" s="5"/>
      <c r="Y615" s="5"/>
      <c r="Z615" s="5"/>
      <c r="AA615" s="5"/>
      <c r="AB615" s="5"/>
      <c r="AC615" s="5"/>
      <c r="AD615" s="5"/>
      <c r="AE615" s="5"/>
      <c r="AF615" s="5"/>
      <c r="AG615" s="5"/>
    </row>
    <row r="616">
      <c r="A616" s="1222"/>
      <c r="B616" s="5"/>
      <c r="C616" s="5"/>
      <c r="D616" s="1222"/>
      <c r="E616" s="5"/>
      <c r="F616" s="5"/>
      <c r="G616" s="1222"/>
      <c r="H616" s="5"/>
      <c r="I616" s="5"/>
      <c r="J616" s="1222"/>
      <c r="K616" s="5"/>
      <c r="L616" s="5"/>
      <c r="M616" s="5"/>
      <c r="N616" s="5"/>
      <c r="O616" s="5"/>
      <c r="P616" s="5"/>
      <c r="Q616" s="5"/>
      <c r="R616" s="5"/>
      <c r="S616" s="5"/>
      <c r="T616" s="5"/>
      <c r="U616" s="5"/>
      <c r="V616" s="5"/>
      <c r="W616" s="5"/>
      <c r="X616" s="5"/>
      <c r="Y616" s="5"/>
      <c r="Z616" s="5"/>
      <c r="AA616" s="5"/>
      <c r="AB616" s="5"/>
      <c r="AC616" s="5"/>
      <c r="AD616" s="5"/>
      <c r="AE616" s="5"/>
      <c r="AF616" s="5"/>
      <c r="AG616" s="5"/>
    </row>
    <row r="617">
      <c r="A617" s="1222"/>
      <c r="B617" s="5"/>
      <c r="C617" s="5"/>
      <c r="D617" s="1222"/>
      <c r="E617" s="5"/>
      <c r="F617" s="5"/>
      <c r="G617" s="1222"/>
      <c r="H617" s="5"/>
      <c r="I617" s="5"/>
      <c r="J617" s="1222"/>
      <c r="K617" s="5"/>
      <c r="L617" s="5"/>
      <c r="M617" s="5"/>
      <c r="N617" s="5"/>
      <c r="O617" s="5"/>
      <c r="P617" s="5"/>
      <c r="Q617" s="5"/>
      <c r="R617" s="5"/>
      <c r="S617" s="5"/>
      <c r="T617" s="5"/>
      <c r="U617" s="5"/>
      <c r="V617" s="5"/>
      <c r="W617" s="5"/>
      <c r="X617" s="5"/>
      <c r="Y617" s="5"/>
      <c r="Z617" s="5"/>
      <c r="AA617" s="5"/>
      <c r="AB617" s="5"/>
      <c r="AC617" s="5"/>
      <c r="AD617" s="5"/>
      <c r="AE617" s="5"/>
      <c r="AF617" s="5"/>
      <c r="AG617" s="5"/>
    </row>
    <row r="618">
      <c r="A618" s="1222"/>
      <c r="B618" s="5"/>
      <c r="C618" s="5"/>
      <c r="D618" s="1222"/>
      <c r="E618" s="5"/>
      <c r="F618" s="5"/>
      <c r="G618" s="1222"/>
      <c r="H618" s="5"/>
      <c r="I618" s="5"/>
      <c r="J618" s="1222"/>
      <c r="K618" s="5"/>
      <c r="L618" s="5"/>
      <c r="M618" s="5"/>
      <c r="N618" s="5"/>
      <c r="O618" s="5"/>
      <c r="P618" s="5"/>
      <c r="Q618" s="5"/>
      <c r="R618" s="5"/>
      <c r="S618" s="5"/>
      <c r="T618" s="5"/>
      <c r="U618" s="5"/>
      <c r="V618" s="5"/>
      <c r="W618" s="5"/>
      <c r="X618" s="5"/>
      <c r="Y618" s="5"/>
      <c r="Z618" s="5"/>
      <c r="AA618" s="5"/>
      <c r="AB618" s="5"/>
      <c r="AC618" s="5"/>
      <c r="AD618" s="5"/>
      <c r="AE618" s="5"/>
      <c r="AF618" s="5"/>
      <c r="AG618" s="5"/>
    </row>
    <row r="619">
      <c r="A619" s="1222"/>
      <c r="B619" s="5"/>
      <c r="C619" s="5"/>
      <c r="D619" s="1222"/>
      <c r="E619" s="5"/>
      <c r="F619" s="5"/>
      <c r="G619" s="1222"/>
      <c r="H619" s="5"/>
      <c r="I619" s="5"/>
      <c r="J619" s="1222"/>
      <c r="K619" s="5"/>
      <c r="L619" s="5"/>
      <c r="M619" s="5"/>
      <c r="N619" s="5"/>
      <c r="O619" s="5"/>
      <c r="P619" s="5"/>
      <c r="Q619" s="5"/>
      <c r="R619" s="5"/>
      <c r="S619" s="5"/>
      <c r="T619" s="5"/>
      <c r="U619" s="5"/>
      <c r="V619" s="5"/>
      <c r="W619" s="5"/>
      <c r="X619" s="5"/>
      <c r="Y619" s="5"/>
      <c r="Z619" s="5"/>
      <c r="AA619" s="5"/>
      <c r="AB619" s="5"/>
      <c r="AC619" s="5"/>
      <c r="AD619" s="5"/>
      <c r="AE619" s="5"/>
      <c r="AF619" s="5"/>
      <c r="AG619" s="5"/>
    </row>
    <row r="620">
      <c r="A620" s="1222"/>
      <c r="B620" s="5"/>
      <c r="C620" s="5"/>
      <c r="D620" s="1222"/>
      <c r="E620" s="5"/>
      <c r="F620" s="5"/>
      <c r="G620" s="1222"/>
      <c r="H620" s="5"/>
      <c r="I620" s="5"/>
      <c r="J620" s="1222"/>
      <c r="K620" s="5"/>
      <c r="L620" s="5"/>
      <c r="M620" s="5"/>
      <c r="N620" s="5"/>
      <c r="O620" s="5"/>
      <c r="P620" s="5"/>
      <c r="Q620" s="5"/>
      <c r="R620" s="5"/>
      <c r="S620" s="5"/>
      <c r="T620" s="5"/>
      <c r="U620" s="5"/>
      <c r="V620" s="5"/>
      <c r="W620" s="5"/>
      <c r="X620" s="5"/>
      <c r="Y620" s="5"/>
      <c r="Z620" s="5"/>
      <c r="AA620" s="5"/>
      <c r="AB620" s="5"/>
      <c r="AC620" s="5"/>
      <c r="AD620" s="5"/>
      <c r="AE620" s="5"/>
      <c r="AF620" s="5"/>
      <c r="AG620" s="5"/>
    </row>
    <row r="621">
      <c r="A621" s="1222"/>
      <c r="B621" s="5"/>
      <c r="C621" s="5"/>
      <c r="D621" s="1222"/>
      <c r="E621" s="5"/>
      <c r="F621" s="5"/>
      <c r="G621" s="1222"/>
      <c r="H621" s="5"/>
      <c r="I621" s="5"/>
      <c r="J621" s="1222"/>
      <c r="K621" s="5"/>
      <c r="L621" s="5"/>
      <c r="M621" s="5"/>
      <c r="N621" s="5"/>
      <c r="O621" s="5"/>
      <c r="P621" s="5"/>
      <c r="Q621" s="5"/>
      <c r="R621" s="5"/>
      <c r="S621" s="5"/>
      <c r="T621" s="5"/>
      <c r="U621" s="5"/>
      <c r="V621" s="5"/>
      <c r="W621" s="5"/>
      <c r="X621" s="5"/>
      <c r="Y621" s="5"/>
      <c r="Z621" s="5"/>
      <c r="AA621" s="5"/>
      <c r="AB621" s="5"/>
      <c r="AC621" s="5"/>
      <c r="AD621" s="5"/>
      <c r="AE621" s="5"/>
      <c r="AF621" s="5"/>
      <c r="AG621" s="5"/>
    </row>
    <row r="622">
      <c r="A622" s="1222"/>
      <c r="B622" s="5"/>
      <c r="C622" s="5"/>
      <c r="D622" s="1222"/>
      <c r="E622" s="5"/>
      <c r="F622" s="5"/>
      <c r="G622" s="1222"/>
      <c r="H622" s="5"/>
      <c r="I622" s="5"/>
      <c r="J622" s="1222"/>
      <c r="K622" s="5"/>
      <c r="L622" s="5"/>
      <c r="M622" s="5"/>
      <c r="N622" s="5"/>
      <c r="O622" s="5"/>
      <c r="P622" s="5"/>
      <c r="Q622" s="5"/>
      <c r="R622" s="5"/>
      <c r="S622" s="5"/>
      <c r="T622" s="5"/>
      <c r="U622" s="5"/>
      <c r="V622" s="5"/>
      <c r="W622" s="5"/>
      <c r="X622" s="5"/>
      <c r="Y622" s="5"/>
      <c r="Z622" s="5"/>
      <c r="AA622" s="5"/>
      <c r="AB622" s="5"/>
      <c r="AC622" s="5"/>
      <c r="AD622" s="5"/>
      <c r="AE622" s="5"/>
      <c r="AF622" s="5"/>
      <c r="AG622" s="5"/>
    </row>
    <row r="623">
      <c r="A623" s="1222"/>
      <c r="B623" s="5"/>
      <c r="C623" s="5"/>
      <c r="D623" s="1222"/>
      <c r="E623" s="5"/>
      <c r="F623" s="5"/>
      <c r="G623" s="1222"/>
      <c r="H623" s="5"/>
      <c r="I623" s="5"/>
      <c r="J623" s="1222"/>
      <c r="K623" s="5"/>
      <c r="L623" s="5"/>
      <c r="M623" s="5"/>
      <c r="N623" s="5"/>
      <c r="O623" s="5"/>
      <c r="P623" s="5"/>
      <c r="Q623" s="5"/>
      <c r="R623" s="5"/>
      <c r="S623" s="5"/>
      <c r="T623" s="5"/>
      <c r="U623" s="5"/>
      <c r="V623" s="5"/>
      <c r="W623" s="5"/>
      <c r="X623" s="5"/>
      <c r="Y623" s="5"/>
      <c r="Z623" s="5"/>
      <c r="AA623" s="5"/>
      <c r="AB623" s="5"/>
      <c r="AC623" s="5"/>
      <c r="AD623" s="5"/>
      <c r="AE623" s="5"/>
      <c r="AF623" s="5"/>
      <c r="AG623" s="5"/>
    </row>
    <row r="624">
      <c r="A624" s="1222"/>
      <c r="B624" s="5"/>
      <c r="C624" s="5"/>
      <c r="D624" s="1222"/>
      <c r="E624" s="5"/>
      <c r="F624" s="5"/>
      <c r="G624" s="1222"/>
      <c r="H624" s="5"/>
      <c r="I624" s="5"/>
      <c r="J624" s="1222"/>
      <c r="K624" s="5"/>
      <c r="L624" s="5"/>
      <c r="M624" s="5"/>
      <c r="N624" s="5"/>
      <c r="O624" s="5"/>
      <c r="P624" s="5"/>
      <c r="Q624" s="5"/>
      <c r="R624" s="5"/>
      <c r="S624" s="5"/>
      <c r="T624" s="5"/>
      <c r="U624" s="5"/>
      <c r="V624" s="5"/>
      <c r="W624" s="5"/>
      <c r="X624" s="5"/>
      <c r="Y624" s="5"/>
      <c r="Z624" s="5"/>
      <c r="AA624" s="5"/>
      <c r="AB624" s="5"/>
      <c r="AC624" s="5"/>
      <c r="AD624" s="5"/>
      <c r="AE624" s="5"/>
      <c r="AF624" s="5"/>
      <c r="AG624" s="5"/>
    </row>
    <row r="625">
      <c r="A625" s="1222"/>
      <c r="B625" s="5"/>
      <c r="C625" s="5"/>
      <c r="D625" s="1222"/>
      <c r="E625" s="5"/>
      <c r="F625" s="5"/>
      <c r="G625" s="1222"/>
      <c r="H625" s="5"/>
      <c r="I625" s="5"/>
      <c r="J625" s="1222"/>
      <c r="K625" s="5"/>
      <c r="L625" s="5"/>
      <c r="M625" s="5"/>
      <c r="N625" s="5"/>
      <c r="O625" s="5"/>
      <c r="P625" s="5"/>
      <c r="Q625" s="5"/>
      <c r="R625" s="5"/>
      <c r="S625" s="5"/>
      <c r="T625" s="5"/>
      <c r="U625" s="5"/>
      <c r="V625" s="5"/>
      <c r="W625" s="5"/>
      <c r="X625" s="5"/>
      <c r="Y625" s="5"/>
      <c r="Z625" s="5"/>
      <c r="AA625" s="5"/>
      <c r="AB625" s="5"/>
      <c r="AC625" s="5"/>
      <c r="AD625" s="5"/>
      <c r="AE625" s="5"/>
      <c r="AF625" s="5"/>
      <c r="AG625" s="5"/>
    </row>
    <row r="626">
      <c r="A626" s="1222"/>
      <c r="B626" s="5"/>
      <c r="C626" s="5"/>
      <c r="D626" s="1222"/>
      <c r="E626" s="5"/>
      <c r="F626" s="5"/>
      <c r="G626" s="1222"/>
      <c r="H626" s="5"/>
      <c r="I626" s="5"/>
      <c r="J626" s="1222"/>
      <c r="K626" s="5"/>
      <c r="L626" s="5"/>
      <c r="M626" s="5"/>
      <c r="N626" s="5"/>
      <c r="O626" s="5"/>
      <c r="P626" s="5"/>
      <c r="Q626" s="5"/>
      <c r="R626" s="5"/>
      <c r="S626" s="5"/>
      <c r="T626" s="5"/>
      <c r="U626" s="5"/>
      <c r="V626" s="5"/>
      <c r="W626" s="5"/>
      <c r="X626" s="5"/>
      <c r="Y626" s="5"/>
      <c r="Z626" s="5"/>
      <c r="AA626" s="5"/>
      <c r="AB626" s="5"/>
      <c r="AC626" s="5"/>
      <c r="AD626" s="5"/>
      <c r="AE626" s="5"/>
      <c r="AF626" s="5"/>
      <c r="AG626" s="5"/>
    </row>
    <row r="627">
      <c r="A627" s="1222"/>
      <c r="B627" s="5"/>
      <c r="C627" s="5"/>
      <c r="D627" s="1222"/>
      <c r="E627" s="5"/>
      <c r="F627" s="5"/>
      <c r="G627" s="1222"/>
      <c r="H627" s="5"/>
      <c r="I627" s="5"/>
      <c r="J627" s="1222"/>
      <c r="K627" s="5"/>
      <c r="L627" s="5"/>
      <c r="M627" s="5"/>
      <c r="N627" s="5"/>
      <c r="O627" s="5"/>
      <c r="P627" s="5"/>
      <c r="Q627" s="5"/>
      <c r="R627" s="5"/>
      <c r="S627" s="5"/>
      <c r="T627" s="5"/>
      <c r="U627" s="5"/>
      <c r="V627" s="5"/>
      <c r="W627" s="5"/>
      <c r="X627" s="5"/>
      <c r="Y627" s="5"/>
      <c r="Z627" s="5"/>
      <c r="AA627" s="5"/>
      <c r="AB627" s="5"/>
      <c r="AC627" s="5"/>
      <c r="AD627" s="5"/>
      <c r="AE627" s="5"/>
      <c r="AF627" s="5"/>
      <c r="AG627" s="5"/>
    </row>
    <row r="628">
      <c r="A628" s="1222"/>
      <c r="B628" s="5"/>
      <c r="C628" s="5"/>
      <c r="D628" s="1222"/>
      <c r="E628" s="5"/>
      <c r="F628" s="5"/>
      <c r="G628" s="1222"/>
      <c r="H628" s="5"/>
      <c r="I628" s="5"/>
      <c r="J628" s="1222"/>
      <c r="K628" s="5"/>
      <c r="L628" s="5"/>
      <c r="M628" s="5"/>
      <c r="N628" s="5"/>
      <c r="O628" s="5"/>
      <c r="P628" s="5"/>
      <c r="Q628" s="5"/>
      <c r="R628" s="5"/>
      <c r="S628" s="5"/>
      <c r="T628" s="5"/>
      <c r="U628" s="5"/>
      <c r="V628" s="5"/>
      <c r="W628" s="5"/>
      <c r="X628" s="5"/>
      <c r="Y628" s="5"/>
      <c r="Z628" s="5"/>
      <c r="AA628" s="5"/>
      <c r="AB628" s="5"/>
      <c r="AC628" s="5"/>
      <c r="AD628" s="5"/>
      <c r="AE628" s="5"/>
      <c r="AF628" s="5"/>
      <c r="AG628" s="5"/>
    </row>
    <row r="629">
      <c r="A629" s="1222"/>
      <c r="B629" s="5"/>
      <c r="C629" s="5"/>
      <c r="D629" s="1222"/>
      <c r="E629" s="5"/>
      <c r="F629" s="5"/>
      <c r="G629" s="1222"/>
      <c r="H629" s="5"/>
      <c r="I629" s="5"/>
      <c r="J629" s="1222"/>
      <c r="K629" s="5"/>
      <c r="L629" s="5"/>
      <c r="M629" s="5"/>
      <c r="N629" s="5"/>
      <c r="O629" s="5"/>
      <c r="P629" s="5"/>
      <c r="Q629" s="5"/>
      <c r="R629" s="5"/>
      <c r="S629" s="5"/>
      <c r="T629" s="5"/>
      <c r="U629" s="5"/>
      <c r="V629" s="5"/>
      <c r="W629" s="5"/>
      <c r="X629" s="5"/>
      <c r="Y629" s="5"/>
      <c r="Z629" s="5"/>
      <c r="AA629" s="5"/>
      <c r="AB629" s="5"/>
      <c r="AC629" s="5"/>
      <c r="AD629" s="5"/>
      <c r="AE629" s="5"/>
      <c r="AF629" s="5"/>
      <c r="AG629" s="5"/>
    </row>
    <row r="630">
      <c r="A630" s="1222"/>
      <c r="B630" s="5"/>
      <c r="C630" s="5"/>
      <c r="D630" s="1222"/>
      <c r="E630" s="5"/>
      <c r="F630" s="5"/>
      <c r="G630" s="1222"/>
      <c r="H630" s="5"/>
      <c r="I630" s="5"/>
      <c r="J630" s="1222"/>
      <c r="K630" s="5"/>
      <c r="L630" s="5"/>
      <c r="M630" s="5"/>
      <c r="N630" s="5"/>
      <c r="O630" s="5"/>
      <c r="P630" s="5"/>
      <c r="Q630" s="5"/>
      <c r="R630" s="5"/>
      <c r="S630" s="5"/>
      <c r="T630" s="5"/>
      <c r="U630" s="5"/>
      <c r="V630" s="5"/>
      <c r="W630" s="5"/>
      <c r="X630" s="5"/>
      <c r="Y630" s="5"/>
      <c r="Z630" s="5"/>
      <c r="AA630" s="5"/>
      <c r="AB630" s="5"/>
      <c r="AC630" s="5"/>
      <c r="AD630" s="5"/>
      <c r="AE630" s="5"/>
      <c r="AF630" s="5"/>
      <c r="AG630" s="5"/>
    </row>
    <row r="631">
      <c r="A631" s="1222"/>
      <c r="B631" s="5"/>
      <c r="C631" s="5"/>
      <c r="D631" s="1222"/>
      <c r="E631" s="5"/>
      <c r="F631" s="5"/>
      <c r="G631" s="1222"/>
      <c r="H631" s="5"/>
      <c r="I631" s="5"/>
      <c r="J631" s="1222"/>
      <c r="K631" s="5"/>
      <c r="L631" s="5"/>
      <c r="M631" s="5"/>
      <c r="N631" s="5"/>
      <c r="O631" s="5"/>
      <c r="P631" s="5"/>
      <c r="Q631" s="5"/>
      <c r="R631" s="5"/>
      <c r="S631" s="5"/>
      <c r="T631" s="5"/>
      <c r="U631" s="5"/>
      <c r="V631" s="5"/>
      <c r="W631" s="5"/>
      <c r="X631" s="5"/>
      <c r="Y631" s="5"/>
      <c r="Z631" s="5"/>
      <c r="AA631" s="5"/>
      <c r="AB631" s="5"/>
      <c r="AC631" s="5"/>
      <c r="AD631" s="5"/>
      <c r="AE631" s="5"/>
      <c r="AF631" s="5"/>
      <c r="AG631" s="5"/>
    </row>
    <row r="632">
      <c r="A632" s="1222"/>
      <c r="B632" s="5"/>
      <c r="C632" s="5"/>
      <c r="D632" s="1222"/>
      <c r="E632" s="5"/>
      <c r="F632" s="5"/>
      <c r="G632" s="1222"/>
      <c r="H632" s="5"/>
      <c r="I632" s="5"/>
      <c r="J632" s="1222"/>
      <c r="K632" s="5"/>
      <c r="L632" s="5"/>
      <c r="M632" s="5"/>
      <c r="N632" s="5"/>
      <c r="O632" s="5"/>
      <c r="P632" s="5"/>
      <c r="Q632" s="5"/>
      <c r="R632" s="5"/>
      <c r="S632" s="5"/>
      <c r="T632" s="5"/>
      <c r="U632" s="5"/>
      <c r="V632" s="5"/>
      <c r="W632" s="5"/>
      <c r="X632" s="5"/>
      <c r="Y632" s="5"/>
      <c r="Z632" s="5"/>
      <c r="AA632" s="5"/>
      <c r="AB632" s="5"/>
      <c r="AC632" s="5"/>
      <c r="AD632" s="5"/>
      <c r="AE632" s="5"/>
      <c r="AF632" s="5"/>
      <c r="AG632" s="5"/>
    </row>
    <row r="633">
      <c r="A633" s="1222"/>
      <c r="B633" s="5"/>
      <c r="C633" s="5"/>
      <c r="D633" s="1222"/>
      <c r="E633" s="5"/>
      <c r="F633" s="5"/>
      <c r="G633" s="1222"/>
      <c r="H633" s="5"/>
      <c r="I633" s="5"/>
      <c r="J633" s="1222"/>
      <c r="K633" s="5"/>
      <c r="L633" s="5"/>
      <c r="M633" s="5"/>
      <c r="N633" s="5"/>
      <c r="O633" s="5"/>
      <c r="P633" s="5"/>
      <c r="Q633" s="5"/>
      <c r="R633" s="5"/>
      <c r="S633" s="5"/>
      <c r="T633" s="5"/>
      <c r="U633" s="5"/>
      <c r="V633" s="5"/>
      <c r="W633" s="5"/>
      <c r="X633" s="5"/>
      <c r="Y633" s="5"/>
      <c r="Z633" s="5"/>
      <c r="AA633" s="5"/>
      <c r="AB633" s="5"/>
      <c r="AC633" s="5"/>
      <c r="AD633" s="5"/>
      <c r="AE633" s="5"/>
      <c r="AF633" s="5"/>
      <c r="AG633" s="5"/>
    </row>
    <row r="634">
      <c r="A634" s="1222"/>
      <c r="B634" s="5"/>
      <c r="C634" s="5"/>
      <c r="D634" s="1222"/>
      <c r="E634" s="5"/>
      <c r="F634" s="5"/>
      <c r="G634" s="1222"/>
      <c r="H634" s="5"/>
      <c r="I634" s="5"/>
      <c r="J634" s="1222"/>
      <c r="K634" s="5"/>
      <c r="L634" s="5"/>
      <c r="M634" s="5"/>
      <c r="N634" s="5"/>
      <c r="O634" s="5"/>
      <c r="P634" s="5"/>
      <c r="Q634" s="5"/>
      <c r="R634" s="5"/>
      <c r="S634" s="5"/>
      <c r="T634" s="5"/>
      <c r="U634" s="5"/>
      <c r="V634" s="5"/>
      <c r="W634" s="5"/>
      <c r="X634" s="5"/>
      <c r="Y634" s="5"/>
      <c r="Z634" s="5"/>
      <c r="AA634" s="5"/>
      <c r="AB634" s="5"/>
      <c r="AC634" s="5"/>
      <c r="AD634" s="5"/>
      <c r="AE634" s="5"/>
      <c r="AF634" s="5"/>
      <c r="AG634" s="5"/>
    </row>
    <row r="635">
      <c r="A635" s="1222"/>
      <c r="B635" s="5"/>
      <c r="C635" s="5"/>
      <c r="D635" s="1222"/>
      <c r="E635" s="5"/>
      <c r="F635" s="5"/>
      <c r="G635" s="1222"/>
      <c r="H635" s="5"/>
      <c r="I635" s="5"/>
      <c r="J635" s="1222"/>
      <c r="K635" s="5"/>
      <c r="L635" s="5"/>
      <c r="M635" s="5"/>
      <c r="N635" s="5"/>
      <c r="O635" s="5"/>
      <c r="P635" s="5"/>
      <c r="Q635" s="5"/>
      <c r="R635" s="5"/>
      <c r="S635" s="5"/>
      <c r="T635" s="5"/>
      <c r="U635" s="5"/>
      <c r="V635" s="5"/>
      <c r="W635" s="5"/>
      <c r="X635" s="5"/>
      <c r="Y635" s="5"/>
      <c r="Z635" s="5"/>
      <c r="AA635" s="5"/>
      <c r="AB635" s="5"/>
      <c r="AC635" s="5"/>
      <c r="AD635" s="5"/>
      <c r="AE635" s="5"/>
      <c r="AF635" s="5"/>
      <c r="AG635" s="5"/>
    </row>
    <row r="636">
      <c r="A636" s="1222"/>
      <c r="B636" s="5"/>
      <c r="C636" s="5"/>
      <c r="D636" s="1222"/>
      <c r="E636" s="5"/>
      <c r="F636" s="5"/>
      <c r="G636" s="1222"/>
      <c r="H636" s="5"/>
      <c r="I636" s="5"/>
      <c r="J636" s="1222"/>
      <c r="K636" s="5"/>
      <c r="L636" s="5"/>
      <c r="M636" s="5"/>
      <c r="N636" s="5"/>
      <c r="O636" s="5"/>
      <c r="P636" s="5"/>
      <c r="Q636" s="5"/>
      <c r="R636" s="5"/>
      <c r="S636" s="5"/>
      <c r="T636" s="5"/>
      <c r="U636" s="5"/>
      <c r="V636" s="5"/>
      <c r="W636" s="5"/>
      <c r="X636" s="5"/>
      <c r="Y636" s="5"/>
      <c r="Z636" s="5"/>
      <c r="AA636" s="5"/>
      <c r="AB636" s="5"/>
      <c r="AC636" s="5"/>
      <c r="AD636" s="5"/>
      <c r="AE636" s="5"/>
      <c r="AF636" s="5"/>
      <c r="AG636" s="5"/>
    </row>
    <row r="637">
      <c r="A637" s="1222"/>
      <c r="B637" s="5"/>
      <c r="C637" s="5"/>
      <c r="D637" s="1222"/>
      <c r="E637" s="5"/>
      <c r="F637" s="5"/>
      <c r="G637" s="1222"/>
      <c r="H637" s="5"/>
      <c r="I637" s="5"/>
      <c r="J637" s="1222"/>
      <c r="K637" s="5"/>
      <c r="L637" s="5"/>
      <c r="M637" s="5"/>
      <c r="N637" s="5"/>
      <c r="O637" s="5"/>
      <c r="P637" s="5"/>
      <c r="Q637" s="5"/>
      <c r="R637" s="5"/>
      <c r="S637" s="5"/>
      <c r="T637" s="5"/>
      <c r="U637" s="5"/>
      <c r="V637" s="5"/>
      <c r="W637" s="5"/>
      <c r="X637" s="5"/>
      <c r="Y637" s="5"/>
      <c r="Z637" s="5"/>
      <c r="AA637" s="5"/>
      <c r="AB637" s="5"/>
      <c r="AC637" s="5"/>
      <c r="AD637" s="5"/>
      <c r="AE637" s="5"/>
      <c r="AF637" s="5"/>
      <c r="AG637" s="5"/>
    </row>
    <row r="638">
      <c r="A638" s="1222"/>
      <c r="B638" s="5"/>
      <c r="C638" s="5"/>
      <c r="D638" s="1222"/>
      <c r="E638" s="5"/>
      <c r="F638" s="5"/>
      <c r="G638" s="1222"/>
      <c r="H638" s="5"/>
      <c r="I638" s="5"/>
      <c r="J638" s="1222"/>
      <c r="K638" s="5"/>
      <c r="L638" s="5"/>
      <c r="M638" s="5"/>
      <c r="N638" s="5"/>
      <c r="O638" s="5"/>
      <c r="P638" s="5"/>
      <c r="Q638" s="5"/>
      <c r="R638" s="5"/>
      <c r="S638" s="5"/>
      <c r="T638" s="5"/>
      <c r="U638" s="5"/>
      <c r="V638" s="5"/>
      <c r="W638" s="5"/>
      <c r="X638" s="5"/>
      <c r="Y638" s="5"/>
      <c r="Z638" s="5"/>
      <c r="AA638" s="5"/>
      <c r="AB638" s="5"/>
      <c r="AC638" s="5"/>
      <c r="AD638" s="5"/>
      <c r="AE638" s="5"/>
      <c r="AF638" s="5"/>
      <c r="AG638" s="5"/>
    </row>
    <row r="639">
      <c r="A639" s="1222"/>
      <c r="B639" s="5"/>
      <c r="C639" s="5"/>
      <c r="D639" s="1222"/>
      <c r="E639" s="5"/>
      <c r="F639" s="5"/>
      <c r="G639" s="1222"/>
      <c r="H639" s="5"/>
      <c r="I639" s="5"/>
      <c r="J639" s="1222"/>
      <c r="K639" s="5"/>
      <c r="L639" s="5"/>
      <c r="M639" s="5"/>
      <c r="N639" s="5"/>
      <c r="O639" s="5"/>
      <c r="P639" s="5"/>
      <c r="Q639" s="5"/>
      <c r="R639" s="5"/>
      <c r="S639" s="5"/>
      <c r="T639" s="5"/>
      <c r="U639" s="5"/>
      <c r="V639" s="5"/>
      <c r="W639" s="5"/>
      <c r="X639" s="5"/>
      <c r="Y639" s="5"/>
      <c r="Z639" s="5"/>
      <c r="AA639" s="5"/>
      <c r="AB639" s="5"/>
      <c r="AC639" s="5"/>
      <c r="AD639" s="5"/>
      <c r="AE639" s="5"/>
      <c r="AF639" s="5"/>
      <c r="AG639" s="5"/>
    </row>
    <row r="640">
      <c r="A640" s="1222"/>
      <c r="B640" s="5"/>
      <c r="C640" s="5"/>
      <c r="D640" s="1222"/>
      <c r="E640" s="5"/>
      <c r="F640" s="5"/>
      <c r="G640" s="1222"/>
      <c r="H640" s="5"/>
      <c r="I640" s="5"/>
      <c r="J640" s="1222"/>
      <c r="K640" s="5"/>
      <c r="L640" s="5"/>
      <c r="M640" s="5"/>
      <c r="N640" s="5"/>
      <c r="O640" s="5"/>
      <c r="P640" s="5"/>
      <c r="Q640" s="5"/>
      <c r="R640" s="5"/>
      <c r="S640" s="5"/>
      <c r="T640" s="5"/>
      <c r="U640" s="5"/>
      <c r="V640" s="5"/>
      <c r="W640" s="5"/>
      <c r="X640" s="5"/>
      <c r="Y640" s="5"/>
      <c r="Z640" s="5"/>
      <c r="AA640" s="5"/>
      <c r="AB640" s="5"/>
      <c r="AC640" s="5"/>
      <c r="AD640" s="5"/>
      <c r="AE640" s="5"/>
      <c r="AF640" s="5"/>
      <c r="AG640" s="5"/>
    </row>
    <row r="641">
      <c r="A641" s="1222"/>
      <c r="B641" s="5"/>
      <c r="C641" s="5"/>
      <c r="D641" s="1222"/>
      <c r="E641" s="5"/>
      <c r="F641" s="5"/>
      <c r="G641" s="1222"/>
      <c r="H641" s="5"/>
      <c r="I641" s="5"/>
      <c r="J641" s="1222"/>
      <c r="K641" s="5"/>
      <c r="L641" s="5"/>
      <c r="M641" s="5"/>
      <c r="N641" s="5"/>
      <c r="O641" s="5"/>
      <c r="P641" s="5"/>
      <c r="Q641" s="5"/>
      <c r="R641" s="5"/>
      <c r="S641" s="5"/>
      <c r="T641" s="5"/>
      <c r="U641" s="5"/>
      <c r="V641" s="5"/>
      <c r="W641" s="5"/>
      <c r="X641" s="5"/>
      <c r="Y641" s="5"/>
      <c r="Z641" s="5"/>
      <c r="AA641" s="5"/>
      <c r="AB641" s="5"/>
      <c r="AC641" s="5"/>
      <c r="AD641" s="5"/>
      <c r="AE641" s="5"/>
      <c r="AF641" s="5"/>
      <c r="AG641" s="5"/>
    </row>
    <row r="642">
      <c r="A642" s="1222"/>
      <c r="B642" s="5"/>
      <c r="C642" s="5"/>
      <c r="D642" s="1222"/>
      <c r="E642" s="5"/>
      <c r="F642" s="5"/>
      <c r="G642" s="1222"/>
      <c r="H642" s="5"/>
      <c r="I642" s="5"/>
      <c r="J642" s="1222"/>
      <c r="K642" s="5"/>
      <c r="L642" s="5"/>
      <c r="M642" s="5"/>
      <c r="N642" s="5"/>
      <c r="O642" s="5"/>
      <c r="P642" s="5"/>
      <c r="Q642" s="5"/>
      <c r="R642" s="5"/>
      <c r="S642" s="5"/>
      <c r="T642" s="5"/>
      <c r="U642" s="5"/>
      <c r="V642" s="5"/>
      <c r="W642" s="5"/>
      <c r="X642" s="5"/>
      <c r="Y642" s="5"/>
      <c r="Z642" s="5"/>
      <c r="AA642" s="5"/>
      <c r="AB642" s="5"/>
      <c r="AC642" s="5"/>
      <c r="AD642" s="5"/>
      <c r="AE642" s="5"/>
      <c r="AF642" s="5"/>
      <c r="AG642" s="5"/>
    </row>
    <row r="643">
      <c r="A643" s="1222"/>
      <c r="B643" s="5"/>
      <c r="C643" s="5"/>
      <c r="D643" s="1222"/>
      <c r="E643" s="5"/>
      <c r="F643" s="5"/>
      <c r="G643" s="1222"/>
      <c r="H643" s="5"/>
      <c r="I643" s="5"/>
      <c r="J643" s="1222"/>
      <c r="K643" s="5"/>
      <c r="L643" s="5"/>
      <c r="M643" s="5"/>
      <c r="N643" s="5"/>
      <c r="O643" s="5"/>
      <c r="P643" s="5"/>
      <c r="Q643" s="5"/>
      <c r="R643" s="5"/>
      <c r="S643" s="5"/>
      <c r="T643" s="5"/>
      <c r="U643" s="5"/>
      <c r="V643" s="5"/>
      <c r="W643" s="5"/>
      <c r="X643" s="5"/>
      <c r="Y643" s="5"/>
      <c r="Z643" s="5"/>
      <c r="AA643" s="5"/>
      <c r="AB643" s="5"/>
      <c r="AC643" s="5"/>
      <c r="AD643" s="5"/>
      <c r="AE643" s="5"/>
      <c r="AF643" s="5"/>
      <c r="AG643" s="5"/>
    </row>
    <row r="644">
      <c r="A644" s="1222"/>
      <c r="B644" s="5"/>
      <c r="C644" s="5"/>
      <c r="D644" s="1222"/>
      <c r="E644" s="5"/>
      <c r="F644" s="5"/>
      <c r="G644" s="1222"/>
      <c r="H644" s="5"/>
      <c r="I644" s="5"/>
      <c r="J644" s="1222"/>
      <c r="K644" s="5"/>
      <c r="L644" s="5"/>
      <c r="M644" s="5"/>
      <c r="N644" s="5"/>
      <c r="O644" s="5"/>
      <c r="P644" s="5"/>
      <c r="Q644" s="5"/>
      <c r="R644" s="5"/>
      <c r="S644" s="5"/>
      <c r="T644" s="5"/>
      <c r="U644" s="5"/>
      <c r="V644" s="5"/>
      <c r="W644" s="5"/>
      <c r="X644" s="5"/>
      <c r="Y644" s="5"/>
      <c r="Z644" s="5"/>
      <c r="AA644" s="5"/>
      <c r="AB644" s="5"/>
      <c r="AC644" s="5"/>
      <c r="AD644" s="5"/>
      <c r="AE644" s="5"/>
      <c r="AF644" s="5"/>
      <c r="AG644" s="5"/>
    </row>
    <row r="645">
      <c r="A645" s="1222"/>
      <c r="B645" s="5"/>
      <c r="C645" s="5"/>
      <c r="D645" s="1222"/>
      <c r="E645" s="5"/>
      <c r="F645" s="5"/>
      <c r="G645" s="1222"/>
      <c r="H645" s="5"/>
      <c r="I645" s="5"/>
      <c r="J645" s="1222"/>
      <c r="K645" s="5"/>
      <c r="L645" s="5"/>
      <c r="M645" s="5"/>
      <c r="N645" s="5"/>
      <c r="O645" s="5"/>
      <c r="P645" s="5"/>
      <c r="Q645" s="5"/>
      <c r="R645" s="5"/>
      <c r="S645" s="5"/>
      <c r="T645" s="5"/>
      <c r="U645" s="5"/>
      <c r="V645" s="5"/>
      <c r="W645" s="5"/>
      <c r="X645" s="5"/>
      <c r="Y645" s="5"/>
      <c r="Z645" s="5"/>
      <c r="AA645" s="5"/>
      <c r="AB645" s="5"/>
      <c r="AC645" s="5"/>
      <c r="AD645" s="5"/>
      <c r="AE645" s="5"/>
      <c r="AF645" s="5"/>
      <c r="AG645" s="5"/>
    </row>
    <row r="646">
      <c r="A646" s="1222"/>
      <c r="B646" s="5"/>
      <c r="C646" s="5"/>
      <c r="D646" s="1222"/>
      <c r="E646" s="5"/>
      <c r="F646" s="5"/>
      <c r="G646" s="1222"/>
      <c r="H646" s="5"/>
      <c r="I646" s="5"/>
      <c r="J646" s="1222"/>
      <c r="K646" s="5"/>
      <c r="L646" s="5"/>
      <c r="M646" s="5"/>
      <c r="N646" s="5"/>
      <c r="O646" s="5"/>
      <c r="P646" s="5"/>
      <c r="Q646" s="5"/>
      <c r="R646" s="5"/>
      <c r="S646" s="5"/>
      <c r="T646" s="5"/>
      <c r="U646" s="5"/>
      <c r="V646" s="5"/>
      <c r="W646" s="5"/>
      <c r="X646" s="5"/>
      <c r="Y646" s="5"/>
      <c r="Z646" s="5"/>
      <c r="AA646" s="5"/>
      <c r="AB646" s="5"/>
      <c r="AC646" s="5"/>
      <c r="AD646" s="5"/>
      <c r="AE646" s="5"/>
      <c r="AF646" s="5"/>
      <c r="AG646" s="5"/>
    </row>
    <row r="647">
      <c r="A647" s="1222"/>
      <c r="B647" s="5"/>
      <c r="C647" s="5"/>
      <c r="D647" s="1222"/>
      <c r="E647" s="5"/>
      <c r="F647" s="5"/>
      <c r="G647" s="1222"/>
      <c r="H647" s="5"/>
      <c r="I647" s="5"/>
      <c r="J647" s="1222"/>
      <c r="K647" s="5"/>
      <c r="L647" s="5"/>
      <c r="M647" s="5"/>
      <c r="N647" s="5"/>
      <c r="O647" s="5"/>
      <c r="P647" s="5"/>
      <c r="Q647" s="5"/>
      <c r="R647" s="5"/>
      <c r="S647" s="5"/>
      <c r="T647" s="5"/>
      <c r="U647" s="5"/>
      <c r="V647" s="5"/>
      <c r="W647" s="5"/>
      <c r="X647" s="5"/>
      <c r="Y647" s="5"/>
      <c r="Z647" s="5"/>
      <c r="AA647" s="5"/>
      <c r="AB647" s="5"/>
      <c r="AC647" s="5"/>
      <c r="AD647" s="5"/>
      <c r="AE647" s="5"/>
      <c r="AF647" s="5"/>
      <c r="AG647" s="5"/>
    </row>
    <row r="648">
      <c r="A648" s="1222"/>
      <c r="B648" s="5"/>
      <c r="C648" s="5"/>
      <c r="D648" s="1222"/>
      <c r="E648" s="5"/>
      <c r="F648" s="5"/>
      <c r="G648" s="1222"/>
      <c r="H648" s="5"/>
      <c r="I648" s="5"/>
      <c r="J648" s="1222"/>
      <c r="K648" s="5"/>
      <c r="L648" s="5"/>
      <c r="M648" s="5"/>
      <c r="N648" s="5"/>
      <c r="O648" s="5"/>
      <c r="P648" s="5"/>
      <c r="Q648" s="5"/>
      <c r="R648" s="5"/>
      <c r="S648" s="5"/>
      <c r="T648" s="5"/>
      <c r="U648" s="5"/>
      <c r="V648" s="5"/>
      <c r="W648" s="5"/>
      <c r="X648" s="5"/>
      <c r="Y648" s="5"/>
      <c r="Z648" s="5"/>
      <c r="AA648" s="5"/>
      <c r="AB648" s="5"/>
      <c r="AC648" s="5"/>
      <c r="AD648" s="5"/>
      <c r="AE648" s="5"/>
      <c r="AF648" s="5"/>
      <c r="AG648" s="5"/>
    </row>
    <row r="649">
      <c r="A649" s="1222"/>
      <c r="B649" s="5"/>
      <c r="C649" s="5"/>
      <c r="D649" s="1222"/>
      <c r="E649" s="5"/>
      <c r="F649" s="5"/>
      <c r="G649" s="1222"/>
      <c r="H649" s="5"/>
      <c r="I649" s="5"/>
      <c r="J649" s="1222"/>
      <c r="K649" s="5"/>
      <c r="L649" s="5"/>
      <c r="M649" s="5"/>
      <c r="N649" s="5"/>
      <c r="O649" s="5"/>
      <c r="P649" s="5"/>
      <c r="Q649" s="5"/>
      <c r="R649" s="5"/>
      <c r="S649" s="5"/>
      <c r="T649" s="5"/>
      <c r="U649" s="5"/>
      <c r="V649" s="5"/>
      <c r="W649" s="5"/>
      <c r="X649" s="5"/>
      <c r="Y649" s="5"/>
      <c r="Z649" s="5"/>
      <c r="AA649" s="5"/>
      <c r="AB649" s="5"/>
      <c r="AC649" s="5"/>
      <c r="AD649" s="5"/>
      <c r="AE649" s="5"/>
      <c r="AF649" s="5"/>
      <c r="AG649" s="5"/>
    </row>
    <row r="650">
      <c r="A650" s="1222"/>
      <c r="B650" s="5"/>
      <c r="C650" s="5"/>
      <c r="D650" s="1222"/>
      <c r="E650" s="5"/>
      <c r="F650" s="5"/>
      <c r="G650" s="1222"/>
      <c r="H650" s="5"/>
      <c r="I650" s="5"/>
      <c r="J650" s="1222"/>
      <c r="K650" s="5"/>
      <c r="L650" s="5"/>
      <c r="M650" s="5"/>
      <c r="N650" s="5"/>
      <c r="O650" s="5"/>
      <c r="P650" s="5"/>
      <c r="Q650" s="5"/>
      <c r="R650" s="5"/>
      <c r="S650" s="5"/>
      <c r="T650" s="5"/>
      <c r="U650" s="5"/>
      <c r="V650" s="5"/>
      <c r="W650" s="5"/>
      <c r="X650" s="5"/>
      <c r="Y650" s="5"/>
      <c r="Z650" s="5"/>
      <c r="AA650" s="5"/>
      <c r="AB650" s="5"/>
      <c r="AC650" s="5"/>
      <c r="AD650" s="5"/>
      <c r="AE650" s="5"/>
      <c r="AF650" s="5"/>
      <c r="AG650" s="5"/>
    </row>
    <row r="651">
      <c r="A651" s="1222"/>
      <c r="B651" s="5"/>
      <c r="C651" s="5"/>
      <c r="D651" s="1222"/>
      <c r="E651" s="5"/>
      <c r="F651" s="5"/>
      <c r="G651" s="1222"/>
      <c r="H651" s="5"/>
      <c r="I651" s="5"/>
      <c r="J651" s="1222"/>
      <c r="K651" s="5"/>
      <c r="L651" s="5"/>
      <c r="M651" s="5"/>
      <c r="N651" s="5"/>
      <c r="O651" s="5"/>
      <c r="P651" s="5"/>
      <c r="Q651" s="5"/>
      <c r="R651" s="5"/>
      <c r="S651" s="5"/>
      <c r="T651" s="5"/>
      <c r="U651" s="5"/>
      <c r="V651" s="5"/>
      <c r="W651" s="5"/>
      <c r="X651" s="5"/>
      <c r="Y651" s="5"/>
      <c r="Z651" s="5"/>
      <c r="AA651" s="5"/>
      <c r="AB651" s="5"/>
      <c r="AC651" s="5"/>
      <c r="AD651" s="5"/>
      <c r="AE651" s="5"/>
      <c r="AF651" s="5"/>
      <c r="AG651" s="5"/>
    </row>
    <row r="652">
      <c r="A652" s="1222"/>
      <c r="B652" s="5"/>
      <c r="C652" s="5"/>
      <c r="D652" s="1222"/>
      <c r="E652" s="5"/>
      <c r="F652" s="5"/>
      <c r="G652" s="1222"/>
      <c r="H652" s="5"/>
      <c r="I652" s="5"/>
      <c r="J652" s="1222"/>
      <c r="K652" s="5"/>
      <c r="L652" s="5"/>
      <c r="M652" s="5"/>
      <c r="N652" s="5"/>
      <c r="O652" s="5"/>
      <c r="P652" s="5"/>
      <c r="Q652" s="5"/>
      <c r="R652" s="5"/>
      <c r="S652" s="5"/>
      <c r="T652" s="5"/>
      <c r="U652" s="5"/>
      <c r="V652" s="5"/>
      <c r="W652" s="5"/>
      <c r="X652" s="5"/>
      <c r="Y652" s="5"/>
      <c r="Z652" s="5"/>
      <c r="AA652" s="5"/>
      <c r="AB652" s="5"/>
      <c r="AC652" s="5"/>
      <c r="AD652" s="5"/>
      <c r="AE652" s="5"/>
      <c r="AF652" s="5"/>
      <c r="AG652" s="5"/>
    </row>
    <row r="653">
      <c r="A653" s="1222"/>
      <c r="B653" s="5"/>
      <c r="C653" s="5"/>
      <c r="D653" s="1222"/>
      <c r="E653" s="5"/>
      <c r="F653" s="5"/>
      <c r="G653" s="1222"/>
      <c r="H653" s="5"/>
      <c r="I653" s="5"/>
      <c r="J653" s="1222"/>
      <c r="K653" s="5"/>
      <c r="L653" s="5"/>
      <c r="M653" s="5"/>
      <c r="N653" s="5"/>
      <c r="O653" s="5"/>
      <c r="P653" s="5"/>
      <c r="Q653" s="5"/>
      <c r="R653" s="5"/>
      <c r="S653" s="5"/>
      <c r="T653" s="5"/>
      <c r="U653" s="5"/>
      <c r="V653" s="5"/>
      <c r="W653" s="5"/>
      <c r="X653" s="5"/>
      <c r="Y653" s="5"/>
      <c r="Z653" s="5"/>
      <c r="AA653" s="5"/>
      <c r="AB653" s="5"/>
      <c r="AC653" s="5"/>
      <c r="AD653" s="5"/>
      <c r="AE653" s="5"/>
      <c r="AF653" s="5"/>
      <c r="AG653" s="5"/>
    </row>
    <row r="654">
      <c r="A654" s="1222"/>
      <c r="B654" s="5"/>
      <c r="C654" s="5"/>
      <c r="D654" s="1222"/>
      <c r="E654" s="5"/>
      <c r="F654" s="5"/>
      <c r="G654" s="1222"/>
      <c r="H654" s="5"/>
      <c r="I654" s="5"/>
      <c r="J654" s="1222"/>
      <c r="K654" s="5"/>
      <c r="L654" s="5"/>
      <c r="M654" s="5"/>
      <c r="N654" s="5"/>
      <c r="O654" s="5"/>
      <c r="P654" s="5"/>
      <c r="Q654" s="5"/>
      <c r="R654" s="5"/>
      <c r="S654" s="5"/>
      <c r="T654" s="5"/>
      <c r="U654" s="5"/>
      <c r="V654" s="5"/>
      <c r="W654" s="5"/>
      <c r="X654" s="5"/>
      <c r="Y654" s="5"/>
      <c r="Z654" s="5"/>
      <c r="AA654" s="5"/>
      <c r="AB654" s="5"/>
      <c r="AC654" s="5"/>
      <c r="AD654" s="5"/>
      <c r="AE654" s="5"/>
      <c r="AF654" s="5"/>
      <c r="AG654" s="5"/>
    </row>
    <row r="655">
      <c r="A655" s="1222"/>
      <c r="B655" s="5"/>
      <c r="C655" s="5"/>
      <c r="D655" s="1222"/>
      <c r="E655" s="5"/>
      <c r="F655" s="5"/>
      <c r="G655" s="1222"/>
      <c r="H655" s="5"/>
      <c r="I655" s="5"/>
      <c r="J655" s="1222"/>
      <c r="K655" s="5"/>
      <c r="L655" s="5"/>
      <c r="M655" s="5"/>
      <c r="N655" s="5"/>
      <c r="O655" s="5"/>
      <c r="P655" s="5"/>
      <c r="Q655" s="5"/>
      <c r="R655" s="5"/>
      <c r="S655" s="5"/>
      <c r="T655" s="5"/>
      <c r="U655" s="5"/>
      <c r="V655" s="5"/>
      <c r="W655" s="5"/>
      <c r="X655" s="5"/>
      <c r="Y655" s="5"/>
      <c r="Z655" s="5"/>
      <c r="AA655" s="5"/>
      <c r="AB655" s="5"/>
      <c r="AC655" s="5"/>
      <c r="AD655" s="5"/>
      <c r="AE655" s="5"/>
      <c r="AF655" s="5"/>
      <c r="AG655" s="5"/>
    </row>
    <row r="656">
      <c r="A656" s="1222"/>
      <c r="B656" s="5"/>
      <c r="C656" s="5"/>
      <c r="D656" s="1222"/>
      <c r="E656" s="5"/>
      <c r="F656" s="5"/>
      <c r="G656" s="1222"/>
      <c r="H656" s="5"/>
      <c r="I656" s="5"/>
      <c r="J656" s="1222"/>
      <c r="K656" s="5"/>
      <c r="L656" s="5"/>
      <c r="M656" s="5"/>
      <c r="N656" s="5"/>
      <c r="O656" s="5"/>
      <c r="P656" s="5"/>
      <c r="Q656" s="5"/>
      <c r="R656" s="5"/>
      <c r="S656" s="5"/>
      <c r="T656" s="5"/>
      <c r="U656" s="5"/>
      <c r="V656" s="5"/>
      <c r="W656" s="5"/>
      <c r="X656" s="5"/>
      <c r="Y656" s="5"/>
      <c r="Z656" s="5"/>
      <c r="AA656" s="5"/>
      <c r="AB656" s="5"/>
      <c r="AC656" s="5"/>
      <c r="AD656" s="5"/>
      <c r="AE656" s="5"/>
      <c r="AF656" s="5"/>
      <c r="AG656" s="5"/>
    </row>
    <row r="657">
      <c r="A657" s="1222"/>
      <c r="B657" s="5"/>
      <c r="C657" s="5"/>
      <c r="D657" s="1222"/>
      <c r="E657" s="5"/>
      <c r="F657" s="5"/>
      <c r="G657" s="1222"/>
      <c r="H657" s="5"/>
      <c r="I657" s="5"/>
      <c r="J657" s="1222"/>
      <c r="K657" s="5"/>
      <c r="L657" s="5"/>
      <c r="M657" s="5"/>
      <c r="N657" s="5"/>
      <c r="O657" s="5"/>
      <c r="P657" s="5"/>
      <c r="Q657" s="5"/>
      <c r="R657" s="5"/>
      <c r="S657" s="5"/>
      <c r="T657" s="5"/>
      <c r="U657" s="5"/>
      <c r="V657" s="5"/>
      <c r="W657" s="5"/>
      <c r="X657" s="5"/>
      <c r="Y657" s="5"/>
      <c r="Z657" s="5"/>
      <c r="AA657" s="5"/>
      <c r="AB657" s="5"/>
      <c r="AC657" s="5"/>
      <c r="AD657" s="5"/>
      <c r="AE657" s="5"/>
      <c r="AF657" s="5"/>
      <c r="AG657" s="5"/>
    </row>
    <row r="658">
      <c r="A658" s="1222"/>
      <c r="B658" s="5"/>
      <c r="C658" s="5"/>
      <c r="D658" s="1222"/>
      <c r="E658" s="5"/>
      <c r="F658" s="5"/>
      <c r="G658" s="1222"/>
      <c r="H658" s="5"/>
      <c r="I658" s="5"/>
      <c r="J658" s="1222"/>
      <c r="K658" s="5"/>
      <c r="L658" s="5"/>
      <c r="M658" s="5"/>
      <c r="N658" s="5"/>
      <c r="O658" s="5"/>
      <c r="P658" s="5"/>
      <c r="Q658" s="5"/>
      <c r="R658" s="5"/>
      <c r="S658" s="5"/>
      <c r="T658" s="5"/>
      <c r="U658" s="5"/>
      <c r="V658" s="5"/>
      <c r="W658" s="5"/>
      <c r="X658" s="5"/>
      <c r="Y658" s="5"/>
      <c r="Z658" s="5"/>
      <c r="AA658" s="5"/>
      <c r="AB658" s="5"/>
      <c r="AC658" s="5"/>
      <c r="AD658" s="5"/>
      <c r="AE658" s="5"/>
      <c r="AF658" s="5"/>
      <c r="AG658" s="5"/>
    </row>
    <row r="659">
      <c r="A659" s="1222"/>
      <c r="B659" s="5"/>
      <c r="C659" s="5"/>
      <c r="D659" s="1222"/>
      <c r="E659" s="5"/>
      <c r="F659" s="5"/>
      <c r="G659" s="1222"/>
      <c r="H659" s="5"/>
      <c r="I659" s="5"/>
      <c r="J659" s="1222"/>
      <c r="K659" s="5"/>
      <c r="L659" s="5"/>
      <c r="M659" s="5"/>
      <c r="N659" s="5"/>
      <c r="O659" s="5"/>
      <c r="P659" s="5"/>
      <c r="Q659" s="5"/>
      <c r="R659" s="5"/>
      <c r="S659" s="5"/>
      <c r="T659" s="5"/>
      <c r="U659" s="5"/>
      <c r="V659" s="5"/>
      <c r="W659" s="5"/>
      <c r="X659" s="5"/>
      <c r="Y659" s="5"/>
      <c r="Z659" s="5"/>
      <c r="AA659" s="5"/>
      <c r="AB659" s="5"/>
      <c r="AC659" s="5"/>
      <c r="AD659" s="5"/>
      <c r="AE659" s="5"/>
      <c r="AF659" s="5"/>
      <c r="AG659" s="5"/>
    </row>
    <row r="660">
      <c r="A660" s="1222"/>
      <c r="B660" s="5"/>
      <c r="C660" s="5"/>
      <c r="D660" s="1222"/>
      <c r="E660" s="5"/>
      <c r="F660" s="5"/>
      <c r="G660" s="1222"/>
      <c r="H660" s="5"/>
      <c r="I660" s="5"/>
      <c r="J660" s="1222"/>
      <c r="K660" s="5"/>
      <c r="L660" s="5"/>
      <c r="M660" s="5"/>
      <c r="N660" s="5"/>
      <c r="O660" s="5"/>
      <c r="P660" s="5"/>
      <c r="Q660" s="5"/>
      <c r="R660" s="5"/>
      <c r="S660" s="5"/>
      <c r="T660" s="5"/>
      <c r="U660" s="5"/>
      <c r="V660" s="5"/>
      <c r="W660" s="5"/>
      <c r="X660" s="5"/>
      <c r="Y660" s="5"/>
      <c r="Z660" s="5"/>
      <c r="AA660" s="5"/>
      <c r="AB660" s="5"/>
      <c r="AC660" s="5"/>
      <c r="AD660" s="5"/>
      <c r="AE660" s="5"/>
      <c r="AF660" s="5"/>
      <c r="AG660" s="5"/>
    </row>
    <row r="661">
      <c r="A661" s="1222"/>
      <c r="B661" s="5"/>
      <c r="C661" s="5"/>
      <c r="D661" s="1222"/>
      <c r="E661" s="5"/>
      <c r="F661" s="5"/>
      <c r="G661" s="1222"/>
      <c r="H661" s="5"/>
      <c r="I661" s="5"/>
      <c r="J661" s="1222"/>
      <c r="K661" s="5"/>
      <c r="L661" s="5"/>
      <c r="M661" s="5"/>
      <c r="N661" s="5"/>
      <c r="O661" s="5"/>
      <c r="P661" s="5"/>
      <c r="Q661" s="5"/>
      <c r="R661" s="5"/>
      <c r="S661" s="5"/>
      <c r="T661" s="5"/>
      <c r="U661" s="5"/>
      <c r="V661" s="5"/>
      <c r="W661" s="5"/>
      <c r="X661" s="5"/>
      <c r="Y661" s="5"/>
      <c r="Z661" s="5"/>
      <c r="AA661" s="5"/>
      <c r="AB661" s="5"/>
      <c r="AC661" s="5"/>
      <c r="AD661" s="5"/>
      <c r="AE661" s="5"/>
      <c r="AF661" s="5"/>
      <c r="AG661" s="5"/>
    </row>
    <row r="662">
      <c r="A662" s="1222"/>
      <c r="B662" s="5"/>
      <c r="C662" s="5"/>
      <c r="D662" s="1222"/>
      <c r="E662" s="5"/>
      <c r="F662" s="5"/>
      <c r="G662" s="1222"/>
      <c r="H662" s="5"/>
      <c r="I662" s="5"/>
      <c r="J662" s="1222"/>
      <c r="K662" s="5"/>
      <c r="L662" s="5"/>
      <c r="M662" s="5"/>
      <c r="N662" s="5"/>
      <c r="O662" s="5"/>
      <c r="P662" s="5"/>
      <c r="Q662" s="5"/>
      <c r="R662" s="5"/>
      <c r="S662" s="5"/>
      <c r="T662" s="5"/>
      <c r="U662" s="5"/>
      <c r="V662" s="5"/>
      <c r="W662" s="5"/>
      <c r="X662" s="5"/>
      <c r="Y662" s="5"/>
      <c r="Z662" s="5"/>
      <c r="AA662" s="5"/>
      <c r="AB662" s="5"/>
      <c r="AC662" s="5"/>
      <c r="AD662" s="5"/>
      <c r="AE662" s="5"/>
      <c r="AF662" s="5"/>
      <c r="AG662" s="5"/>
    </row>
    <row r="663">
      <c r="A663" s="1222"/>
      <c r="B663" s="5"/>
      <c r="C663" s="5"/>
      <c r="D663" s="1222"/>
      <c r="E663" s="5"/>
      <c r="F663" s="5"/>
      <c r="G663" s="1222"/>
      <c r="H663" s="5"/>
      <c r="I663" s="5"/>
      <c r="J663" s="1222"/>
      <c r="K663" s="5"/>
      <c r="L663" s="5"/>
      <c r="M663" s="5"/>
      <c r="N663" s="5"/>
      <c r="O663" s="5"/>
      <c r="P663" s="5"/>
      <c r="Q663" s="5"/>
      <c r="R663" s="5"/>
      <c r="S663" s="5"/>
      <c r="T663" s="5"/>
      <c r="U663" s="5"/>
      <c r="V663" s="5"/>
      <c r="W663" s="5"/>
      <c r="X663" s="5"/>
      <c r="Y663" s="5"/>
      <c r="Z663" s="5"/>
      <c r="AA663" s="5"/>
      <c r="AB663" s="5"/>
      <c r="AC663" s="5"/>
      <c r="AD663" s="5"/>
      <c r="AE663" s="5"/>
      <c r="AF663" s="5"/>
      <c r="AG663" s="5"/>
    </row>
    <row r="664">
      <c r="A664" s="1222"/>
      <c r="B664" s="5"/>
      <c r="C664" s="5"/>
      <c r="D664" s="1222"/>
      <c r="E664" s="5"/>
      <c r="F664" s="5"/>
      <c r="G664" s="1222"/>
      <c r="H664" s="5"/>
      <c r="I664" s="5"/>
      <c r="J664" s="1222"/>
      <c r="K664" s="5"/>
      <c r="L664" s="5"/>
      <c r="M664" s="5"/>
      <c r="N664" s="5"/>
      <c r="O664" s="5"/>
      <c r="P664" s="5"/>
      <c r="Q664" s="5"/>
      <c r="R664" s="5"/>
      <c r="S664" s="5"/>
      <c r="T664" s="5"/>
      <c r="U664" s="5"/>
      <c r="V664" s="5"/>
      <c r="W664" s="5"/>
      <c r="X664" s="5"/>
      <c r="Y664" s="5"/>
      <c r="Z664" s="5"/>
      <c r="AA664" s="5"/>
      <c r="AB664" s="5"/>
      <c r="AC664" s="5"/>
      <c r="AD664" s="5"/>
      <c r="AE664" s="5"/>
      <c r="AF664" s="5"/>
      <c r="AG664" s="5"/>
    </row>
    <row r="665">
      <c r="A665" s="1222"/>
      <c r="B665" s="5"/>
      <c r="C665" s="5"/>
      <c r="D665" s="1222"/>
      <c r="E665" s="5"/>
      <c r="F665" s="5"/>
      <c r="G665" s="1222"/>
      <c r="H665" s="5"/>
      <c r="I665" s="5"/>
      <c r="J665" s="1222"/>
      <c r="K665" s="5"/>
      <c r="L665" s="5"/>
      <c r="M665" s="5"/>
      <c r="N665" s="5"/>
      <c r="O665" s="5"/>
      <c r="P665" s="5"/>
      <c r="Q665" s="5"/>
      <c r="R665" s="5"/>
      <c r="S665" s="5"/>
      <c r="T665" s="5"/>
      <c r="U665" s="5"/>
      <c r="V665" s="5"/>
      <c r="W665" s="5"/>
      <c r="X665" s="5"/>
      <c r="Y665" s="5"/>
      <c r="Z665" s="5"/>
      <c r="AA665" s="5"/>
      <c r="AB665" s="5"/>
      <c r="AC665" s="5"/>
      <c r="AD665" s="5"/>
      <c r="AE665" s="5"/>
      <c r="AF665" s="5"/>
      <c r="AG665" s="5"/>
    </row>
    <row r="666">
      <c r="A666" s="1222"/>
      <c r="B666" s="5"/>
      <c r="C666" s="5"/>
      <c r="D666" s="1222"/>
      <c r="E666" s="5"/>
      <c r="F666" s="5"/>
      <c r="G666" s="1222"/>
      <c r="H666" s="5"/>
      <c r="I666" s="5"/>
      <c r="J666" s="1222"/>
      <c r="K666" s="5"/>
      <c r="L666" s="5"/>
      <c r="M666" s="5"/>
      <c r="N666" s="5"/>
      <c r="O666" s="5"/>
      <c r="P666" s="5"/>
      <c r="Q666" s="5"/>
      <c r="R666" s="5"/>
      <c r="S666" s="5"/>
      <c r="T666" s="5"/>
      <c r="U666" s="5"/>
      <c r="V666" s="5"/>
      <c r="W666" s="5"/>
      <c r="X666" s="5"/>
      <c r="Y666" s="5"/>
      <c r="Z666" s="5"/>
      <c r="AA666" s="5"/>
      <c r="AB666" s="5"/>
      <c r="AC666" s="5"/>
      <c r="AD666" s="5"/>
      <c r="AE666" s="5"/>
      <c r="AF666" s="5"/>
      <c r="AG666" s="5"/>
    </row>
    <row r="667">
      <c r="A667" s="1222"/>
      <c r="B667" s="5"/>
      <c r="C667" s="5"/>
      <c r="D667" s="1222"/>
      <c r="E667" s="5"/>
      <c r="F667" s="5"/>
      <c r="G667" s="1222"/>
      <c r="H667" s="5"/>
      <c r="I667" s="5"/>
      <c r="J667" s="1222"/>
      <c r="K667" s="5"/>
      <c r="L667" s="5"/>
      <c r="M667" s="5"/>
      <c r="N667" s="5"/>
      <c r="O667" s="5"/>
      <c r="P667" s="5"/>
      <c r="Q667" s="5"/>
      <c r="R667" s="5"/>
      <c r="S667" s="5"/>
      <c r="T667" s="5"/>
      <c r="U667" s="5"/>
      <c r="V667" s="5"/>
      <c r="W667" s="5"/>
      <c r="X667" s="5"/>
      <c r="Y667" s="5"/>
      <c r="Z667" s="5"/>
      <c r="AA667" s="5"/>
      <c r="AB667" s="5"/>
      <c r="AC667" s="5"/>
      <c r="AD667" s="5"/>
      <c r="AE667" s="5"/>
      <c r="AF667" s="5"/>
      <c r="AG667" s="5"/>
    </row>
    <row r="668">
      <c r="A668" s="1222"/>
      <c r="B668" s="5"/>
      <c r="C668" s="5"/>
      <c r="D668" s="1222"/>
      <c r="E668" s="5"/>
      <c r="F668" s="5"/>
      <c r="G668" s="1222"/>
      <c r="H668" s="5"/>
      <c r="I668" s="5"/>
      <c r="J668" s="1222"/>
      <c r="K668" s="5"/>
      <c r="L668" s="5"/>
      <c r="M668" s="5"/>
      <c r="N668" s="5"/>
      <c r="O668" s="5"/>
      <c r="P668" s="5"/>
      <c r="Q668" s="5"/>
      <c r="R668" s="5"/>
      <c r="S668" s="5"/>
      <c r="T668" s="5"/>
      <c r="U668" s="5"/>
      <c r="V668" s="5"/>
      <c r="W668" s="5"/>
      <c r="X668" s="5"/>
      <c r="Y668" s="5"/>
      <c r="Z668" s="5"/>
      <c r="AA668" s="5"/>
      <c r="AB668" s="5"/>
      <c r="AC668" s="5"/>
      <c r="AD668" s="5"/>
      <c r="AE668" s="5"/>
      <c r="AF668" s="5"/>
      <c r="AG668" s="5"/>
    </row>
    <row r="669">
      <c r="A669" s="1222"/>
      <c r="B669" s="5"/>
      <c r="C669" s="5"/>
      <c r="D669" s="1222"/>
      <c r="E669" s="5"/>
      <c r="F669" s="5"/>
      <c r="G669" s="1222"/>
      <c r="H669" s="5"/>
      <c r="I669" s="5"/>
      <c r="J669" s="1222"/>
      <c r="K669" s="5"/>
      <c r="L669" s="5"/>
      <c r="M669" s="5"/>
      <c r="N669" s="5"/>
      <c r="O669" s="5"/>
      <c r="P669" s="5"/>
      <c r="Q669" s="5"/>
      <c r="R669" s="5"/>
      <c r="S669" s="5"/>
      <c r="T669" s="5"/>
      <c r="U669" s="5"/>
      <c r="V669" s="5"/>
      <c r="W669" s="5"/>
      <c r="X669" s="5"/>
      <c r="Y669" s="5"/>
      <c r="Z669" s="5"/>
      <c r="AA669" s="5"/>
      <c r="AB669" s="5"/>
      <c r="AC669" s="5"/>
      <c r="AD669" s="5"/>
      <c r="AE669" s="5"/>
      <c r="AF669" s="5"/>
      <c r="AG669" s="5"/>
    </row>
    <row r="670">
      <c r="A670" s="1222"/>
      <c r="B670" s="5"/>
      <c r="C670" s="5"/>
      <c r="D670" s="1222"/>
      <c r="E670" s="5"/>
      <c r="F670" s="5"/>
      <c r="G670" s="1222"/>
      <c r="H670" s="5"/>
      <c r="I670" s="5"/>
      <c r="J670" s="1222"/>
      <c r="K670" s="5"/>
      <c r="L670" s="5"/>
      <c r="M670" s="5"/>
      <c r="N670" s="5"/>
      <c r="O670" s="5"/>
      <c r="P670" s="5"/>
      <c r="Q670" s="5"/>
      <c r="R670" s="5"/>
      <c r="S670" s="5"/>
      <c r="T670" s="5"/>
      <c r="U670" s="5"/>
      <c r="V670" s="5"/>
      <c r="W670" s="5"/>
      <c r="X670" s="5"/>
      <c r="Y670" s="5"/>
      <c r="Z670" s="5"/>
      <c r="AA670" s="5"/>
      <c r="AB670" s="5"/>
      <c r="AC670" s="5"/>
      <c r="AD670" s="5"/>
      <c r="AE670" s="5"/>
      <c r="AF670" s="5"/>
      <c r="AG670" s="5"/>
    </row>
    <row r="671">
      <c r="A671" s="1222"/>
      <c r="B671" s="5"/>
      <c r="C671" s="5"/>
      <c r="D671" s="1222"/>
      <c r="E671" s="5"/>
      <c r="F671" s="5"/>
      <c r="G671" s="1222"/>
      <c r="H671" s="5"/>
      <c r="I671" s="5"/>
      <c r="J671" s="1222"/>
      <c r="K671" s="5"/>
      <c r="L671" s="5"/>
      <c r="M671" s="5"/>
      <c r="N671" s="5"/>
      <c r="O671" s="5"/>
      <c r="P671" s="5"/>
      <c r="Q671" s="5"/>
      <c r="R671" s="5"/>
      <c r="S671" s="5"/>
      <c r="T671" s="5"/>
      <c r="U671" s="5"/>
      <c r="V671" s="5"/>
      <c r="W671" s="5"/>
      <c r="X671" s="5"/>
      <c r="Y671" s="5"/>
      <c r="Z671" s="5"/>
      <c r="AA671" s="5"/>
      <c r="AB671" s="5"/>
      <c r="AC671" s="5"/>
      <c r="AD671" s="5"/>
      <c r="AE671" s="5"/>
      <c r="AF671" s="5"/>
      <c r="AG671" s="5"/>
    </row>
    <row r="672">
      <c r="A672" s="1222"/>
      <c r="B672" s="5"/>
      <c r="C672" s="5"/>
      <c r="D672" s="1222"/>
      <c r="E672" s="5"/>
      <c r="F672" s="5"/>
      <c r="G672" s="1222"/>
      <c r="H672" s="5"/>
      <c r="I672" s="5"/>
      <c r="J672" s="1222"/>
      <c r="K672" s="5"/>
      <c r="L672" s="5"/>
      <c r="M672" s="5"/>
      <c r="N672" s="5"/>
      <c r="O672" s="5"/>
      <c r="P672" s="5"/>
      <c r="Q672" s="5"/>
      <c r="R672" s="5"/>
      <c r="S672" s="5"/>
      <c r="T672" s="5"/>
      <c r="U672" s="5"/>
      <c r="V672" s="5"/>
      <c r="W672" s="5"/>
      <c r="X672" s="5"/>
      <c r="Y672" s="5"/>
      <c r="Z672" s="5"/>
      <c r="AA672" s="5"/>
      <c r="AB672" s="5"/>
      <c r="AC672" s="5"/>
      <c r="AD672" s="5"/>
      <c r="AE672" s="5"/>
      <c r="AF672" s="5"/>
      <c r="AG672" s="5"/>
    </row>
    <row r="673">
      <c r="A673" s="1222"/>
      <c r="B673" s="5"/>
      <c r="C673" s="5"/>
      <c r="D673" s="1222"/>
      <c r="E673" s="5"/>
      <c r="F673" s="5"/>
      <c r="G673" s="1222"/>
      <c r="H673" s="5"/>
      <c r="I673" s="5"/>
      <c r="J673" s="1222"/>
      <c r="K673" s="5"/>
      <c r="L673" s="5"/>
      <c r="M673" s="5"/>
      <c r="N673" s="5"/>
      <c r="O673" s="5"/>
      <c r="P673" s="5"/>
      <c r="Q673" s="5"/>
      <c r="R673" s="5"/>
      <c r="S673" s="5"/>
      <c r="T673" s="5"/>
      <c r="U673" s="5"/>
      <c r="V673" s="5"/>
      <c r="W673" s="5"/>
      <c r="X673" s="5"/>
      <c r="Y673" s="5"/>
      <c r="Z673" s="5"/>
      <c r="AA673" s="5"/>
      <c r="AB673" s="5"/>
      <c r="AC673" s="5"/>
      <c r="AD673" s="5"/>
      <c r="AE673" s="5"/>
      <c r="AF673" s="5"/>
      <c r="AG673" s="5"/>
    </row>
    <row r="674">
      <c r="A674" s="1222"/>
      <c r="B674" s="5"/>
      <c r="C674" s="5"/>
      <c r="D674" s="1222"/>
      <c r="E674" s="5"/>
      <c r="F674" s="5"/>
      <c r="G674" s="1222"/>
      <c r="H674" s="5"/>
      <c r="I674" s="5"/>
      <c r="J674" s="1222"/>
      <c r="K674" s="5"/>
      <c r="L674" s="5"/>
      <c r="M674" s="5"/>
      <c r="N674" s="5"/>
      <c r="O674" s="5"/>
      <c r="P674" s="5"/>
      <c r="Q674" s="5"/>
      <c r="R674" s="5"/>
      <c r="S674" s="5"/>
      <c r="T674" s="5"/>
      <c r="U674" s="5"/>
      <c r="V674" s="5"/>
      <c r="W674" s="5"/>
      <c r="X674" s="5"/>
      <c r="Y674" s="5"/>
      <c r="Z674" s="5"/>
      <c r="AA674" s="5"/>
      <c r="AB674" s="5"/>
      <c r="AC674" s="5"/>
      <c r="AD674" s="5"/>
      <c r="AE674" s="5"/>
      <c r="AF674" s="5"/>
      <c r="AG674" s="5"/>
    </row>
    <row r="675">
      <c r="A675" s="1222"/>
      <c r="B675" s="5"/>
      <c r="C675" s="5"/>
      <c r="D675" s="1222"/>
      <c r="E675" s="5"/>
      <c r="F675" s="5"/>
      <c r="G675" s="1222"/>
      <c r="H675" s="5"/>
      <c r="I675" s="5"/>
      <c r="J675" s="1222"/>
      <c r="K675" s="5"/>
      <c r="L675" s="5"/>
      <c r="M675" s="5"/>
      <c r="N675" s="5"/>
      <c r="O675" s="5"/>
      <c r="P675" s="5"/>
      <c r="Q675" s="5"/>
      <c r="R675" s="5"/>
      <c r="S675" s="5"/>
      <c r="T675" s="5"/>
      <c r="U675" s="5"/>
      <c r="V675" s="5"/>
      <c r="W675" s="5"/>
      <c r="X675" s="5"/>
      <c r="Y675" s="5"/>
      <c r="Z675" s="5"/>
      <c r="AA675" s="5"/>
      <c r="AB675" s="5"/>
      <c r="AC675" s="5"/>
      <c r="AD675" s="5"/>
      <c r="AE675" s="5"/>
      <c r="AF675" s="5"/>
      <c r="AG675" s="5"/>
    </row>
    <row r="676">
      <c r="A676" s="1222"/>
      <c r="B676" s="5"/>
      <c r="C676" s="5"/>
      <c r="D676" s="1222"/>
      <c r="E676" s="5"/>
      <c r="F676" s="5"/>
      <c r="G676" s="1222"/>
      <c r="H676" s="5"/>
      <c r="I676" s="5"/>
      <c r="J676" s="1222"/>
      <c r="K676" s="5"/>
      <c r="L676" s="5"/>
      <c r="M676" s="5"/>
      <c r="N676" s="5"/>
      <c r="O676" s="5"/>
      <c r="P676" s="5"/>
      <c r="Q676" s="5"/>
      <c r="R676" s="5"/>
      <c r="S676" s="5"/>
      <c r="T676" s="5"/>
      <c r="U676" s="5"/>
      <c r="V676" s="5"/>
      <c r="W676" s="5"/>
      <c r="X676" s="5"/>
      <c r="Y676" s="5"/>
      <c r="Z676" s="5"/>
      <c r="AA676" s="5"/>
      <c r="AB676" s="5"/>
      <c r="AC676" s="5"/>
      <c r="AD676" s="5"/>
      <c r="AE676" s="5"/>
      <c r="AF676" s="5"/>
      <c r="AG676" s="5"/>
    </row>
    <row r="677">
      <c r="A677" s="1222"/>
      <c r="B677" s="5"/>
      <c r="C677" s="5"/>
      <c r="D677" s="1222"/>
      <c r="E677" s="5"/>
      <c r="F677" s="5"/>
      <c r="G677" s="1222"/>
      <c r="H677" s="5"/>
      <c r="I677" s="5"/>
      <c r="J677" s="1222"/>
      <c r="K677" s="5"/>
      <c r="L677" s="5"/>
      <c r="M677" s="5"/>
      <c r="N677" s="5"/>
      <c r="O677" s="5"/>
      <c r="P677" s="5"/>
      <c r="Q677" s="5"/>
      <c r="R677" s="5"/>
      <c r="S677" s="5"/>
      <c r="T677" s="5"/>
      <c r="U677" s="5"/>
      <c r="V677" s="5"/>
      <c r="W677" s="5"/>
      <c r="X677" s="5"/>
      <c r="Y677" s="5"/>
      <c r="Z677" s="5"/>
      <c r="AA677" s="5"/>
      <c r="AB677" s="5"/>
      <c r="AC677" s="5"/>
      <c r="AD677" s="5"/>
      <c r="AE677" s="5"/>
      <c r="AF677" s="5"/>
      <c r="AG677" s="5"/>
    </row>
    <row r="678">
      <c r="A678" s="1222"/>
      <c r="B678" s="5"/>
      <c r="C678" s="5"/>
      <c r="D678" s="1222"/>
      <c r="E678" s="5"/>
      <c r="F678" s="5"/>
      <c r="G678" s="1222"/>
      <c r="H678" s="5"/>
      <c r="I678" s="5"/>
      <c r="J678" s="1222"/>
      <c r="K678" s="5"/>
      <c r="L678" s="5"/>
      <c r="M678" s="5"/>
      <c r="N678" s="5"/>
      <c r="O678" s="5"/>
      <c r="P678" s="5"/>
      <c r="Q678" s="5"/>
      <c r="R678" s="5"/>
      <c r="S678" s="5"/>
      <c r="T678" s="5"/>
      <c r="U678" s="5"/>
      <c r="V678" s="5"/>
      <c r="W678" s="5"/>
      <c r="X678" s="5"/>
      <c r="Y678" s="5"/>
      <c r="Z678" s="5"/>
      <c r="AA678" s="5"/>
      <c r="AB678" s="5"/>
      <c r="AC678" s="5"/>
      <c r="AD678" s="5"/>
      <c r="AE678" s="5"/>
      <c r="AF678" s="5"/>
      <c r="AG678" s="5"/>
    </row>
    <row r="679">
      <c r="A679" s="1222"/>
      <c r="B679" s="5"/>
      <c r="C679" s="5"/>
      <c r="D679" s="1222"/>
      <c r="E679" s="5"/>
      <c r="F679" s="5"/>
      <c r="G679" s="1222"/>
      <c r="H679" s="5"/>
      <c r="I679" s="5"/>
      <c r="J679" s="1222"/>
      <c r="K679" s="5"/>
      <c r="L679" s="5"/>
      <c r="M679" s="5"/>
      <c r="N679" s="5"/>
      <c r="O679" s="5"/>
      <c r="P679" s="5"/>
      <c r="Q679" s="5"/>
      <c r="R679" s="5"/>
      <c r="S679" s="5"/>
      <c r="T679" s="5"/>
      <c r="U679" s="5"/>
      <c r="V679" s="5"/>
      <c r="W679" s="5"/>
      <c r="X679" s="5"/>
      <c r="Y679" s="5"/>
      <c r="Z679" s="5"/>
      <c r="AA679" s="5"/>
      <c r="AB679" s="5"/>
      <c r="AC679" s="5"/>
      <c r="AD679" s="5"/>
      <c r="AE679" s="5"/>
      <c r="AF679" s="5"/>
      <c r="AG679" s="5"/>
    </row>
    <row r="680">
      <c r="A680" s="1222"/>
      <c r="B680" s="5"/>
      <c r="C680" s="5"/>
      <c r="D680" s="1222"/>
      <c r="E680" s="5"/>
      <c r="F680" s="5"/>
      <c r="G680" s="1222"/>
      <c r="H680" s="5"/>
      <c r="I680" s="5"/>
      <c r="J680" s="1222"/>
      <c r="K680" s="5"/>
      <c r="L680" s="5"/>
      <c r="M680" s="5"/>
      <c r="N680" s="5"/>
      <c r="O680" s="5"/>
      <c r="P680" s="5"/>
      <c r="Q680" s="5"/>
      <c r="R680" s="5"/>
      <c r="S680" s="5"/>
      <c r="T680" s="5"/>
      <c r="U680" s="5"/>
      <c r="V680" s="5"/>
      <c r="W680" s="5"/>
      <c r="X680" s="5"/>
      <c r="Y680" s="5"/>
      <c r="Z680" s="5"/>
      <c r="AA680" s="5"/>
      <c r="AB680" s="5"/>
      <c r="AC680" s="5"/>
      <c r="AD680" s="5"/>
      <c r="AE680" s="5"/>
      <c r="AF680" s="5"/>
      <c r="AG680" s="5"/>
    </row>
    <row r="681">
      <c r="A681" s="1222"/>
      <c r="B681" s="5"/>
      <c r="C681" s="5"/>
      <c r="D681" s="1222"/>
      <c r="E681" s="5"/>
      <c r="F681" s="5"/>
      <c r="G681" s="1222"/>
      <c r="H681" s="5"/>
      <c r="I681" s="5"/>
      <c r="J681" s="1222"/>
      <c r="K681" s="5"/>
      <c r="L681" s="5"/>
      <c r="M681" s="5"/>
      <c r="N681" s="5"/>
      <c r="O681" s="5"/>
      <c r="P681" s="5"/>
      <c r="Q681" s="5"/>
      <c r="R681" s="5"/>
      <c r="S681" s="5"/>
      <c r="T681" s="5"/>
      <c r="U681" s="5"/>
      <c r="V681" s="5"/>
      <c r="W681" s="5"/>
      <c r="X681" s="5"/>
      <c r="Y681" s="5"/>
      <c r="Z681" s="5"/>
      <c r="AA681" s="5"/>
      <c r="AB681" s="5"/>
      <c r="AC681" s="5"/>
      <c r="AD681" s="5"/>
      <c r="AE681" s="5"/>
      <c r="AF681" s="5"/>
      <c r="AG681" s="5"/>
    </row>
    <row r="682">
      <c r="A682" s="1222"/>
      <c r="B682" s="5"/>
      <c r="C682" s="5"/>
      <c r="D682" s="1222"/>
      <c r="E682" s="5"/>
      <c r="F682" s="5"/>
      <c r="G682" s="1222"/>
      <c r="H682" s="5"/>
      <c r="I682" s="5"/>
      <c r="J682" s="1222"/>
      <c r="K682" s="5"/>
      <c r="L682" s="5"/>
      <c r="M682" s="5"/>
      <c r="N682" s="5"/>
      <c r="O682" s="5"/>
      <c r="P682" s="5"/>
      <c r="Q682" s="5"/>
      <c r="R682" s="5"/>
      <c r="S682" s="5"/>
      <c r="T682" s="5"/>
      <c r="U682" s="5"/>
      <c r="V682" s="5"/>
      <c r="W682" s="5"/>
      <c r="X682" s="5"/>
      <c r="Y682" s="5"/>
      <c r="Z682" s="5"/>
      <c r="AA682" s="5"/>
      <c r="AB682" s="5"/>
      <c r="AC682" s="5"/>
      <c r="AD682" s="5"/>
      <c r="AE682" s="5"/>
      <c r="AF682" s="5"/>
      <c r="AG682" s="5"/>
    </row>
    <row r="683">
      <c r="A683" s="1222"/>
      <c r="B683" s="5"/>
      <c r="C683" s="5"/>
      <c r="D683" s="1222"/>
      <c r="E683" s="5"/>
      <c r="F683" s="5"/>
      <c r="G683" s="1222"/>
      <c r="H683" s="5"/>
      <c r="I683" s="5"/>
      <c r="J683" s="1222"/>
      <c r="K683" s="5"/>
      <c r="L683" s="5"/>
      <c r="M683" s="5"/>
      <c r="N683" s="5"/>
      <c r="O683" s="5"/>
      <c r="P683" s="5"/>
      <c r="Q683" s="5"/>
      <c r="R683" s="5"/>
      <c r="S683" s="5"/>
      <c r="T683" s="5"/>
      <c r="U683" s="5"/>
      <c r="V683" s="5"/>
      <c r="W683" s="5"/>
      <c r="X683" s="5"/>
      <c r="Y683" s="5"/>
      <c r="Z683" s="5"/>
      <c r="AA683" s="5"/>
      <c r="AB683" s="5"/>
      <c r="AC683" s="5"/>
      <c r="AD683" s="5"/>
      <c r="AE683" s="5"/>
      <c r="AF683" s="5"/>
      <c r="AG683" s="5"/>
    </row>
    <row r="684">
      <c r="A684" s="1222"/>
      <c r="B684" s="5"/>
      <c r="C684" s="5"/>
      <c r="D684" s="1222"/>
      <c r="E684" s="5"/>
      <c r="F684" s="5"/>
      <c r="G684" s="1222"/>
      <c r="H684" s="5"/>
      <c r="I684" s="5"/>
      <c r="J684" s="1222"/>
      <c r="K684" s="5"/>
      <c r="L684" s="5"/>
      <c r="M684" s="5"/>
      <c r="N684" s="5"/>
      <c r="O684" s="5"/>
      <c r="P684" s="5"/>
      <c r="Q684" s="5"/>
      <c r="R684" s="5"/>
      <c r="S684" s="5"/>
      <c r="T684" s="5"/>
      <c r="U684" s="5"/>
      <c r="V684" s="5"/>
      <c r="W684" s="5"/>
      <c r="X684" s="5"/>
      <c r="Y684" s="5"/>
      <c r="Z684" s="5"/>
      <c r="AA684" s="5"/>
      <c r="AB684" s="5"/>
      <c r="AC684" s="5"/>
      <c r="AD684" s="5"/>
      <c r="AE684" s="5"/>
      <c r="AF684" s="5"/>
      <c r="AG684" s="5"/>
    </row>
    <row r="685">
      <c r="A685" s="1222"/>
      <c r="B685" s="5"/>
      <c r="C685" s="5"/>
      <c r="D685" s="1222"/>
      <c r="E685" s="5"/>
      <c r="F685" s="5"/>
      <c r="G685" s="1222"/>
      <c r="H685" s="5"/>
      <c r="I685" s="5"/>
      <c r="J685" s="1222"/>
      <c r="K685" s="5"/>
      <c r="L685" s="5"/>
      <c r="M685" s="5"/>
      <c r="N685" s="5"/>
      <c r="O685" s="5"/>
      <c r="P685" s="5"/>
      <c r="Q685" s="5"/>
      <c r="R685" s="5"/>
      <c r="S685" s="5"/>
      <c r="T685" s="5"/>
      <c r="U685" s="5"/>
      <c r="V685" s="5"/>
      <c r="W685" s="5"/>
      <c r="X685" s="5"/>
      <c r="Y685" s="5"/>
      <c r="Z685" s="5"/>
      <c r="AA685" s="5"/>
      <c r="AB685" s="5"/>
      <c r="AC685" s="5"/>
      <c r="AD685" s="5"/>
      <c r="AE685" s="5"/>
      <c r="AF685" s="5"/>
      <c r="AG685" s="5"/>
    </row>
    <row r="686">
      <c r="A686" s="1222"/>
      <c r="B686" s="5"/>
      <c r="C686" s="5"/>
      <c r="D686" s="1222"/>
      <c r="E686" s="5"/>
      <c r="F686" s="5"/>
      <c r="G686" s="1222"/>
      <c r="H686" s="5"/>
      <c r="I686" s="5"/>
      <c r="J686" s="1222"/>
      <c r="K686" s="5"/>
      <c r="L686" s="5"/>
      <c r="M686" s="5"/>
      <c r="N686" s="5"/>
      <c r="O686" s="5"/>
      <c r="P686" s="5"/>
      <c r="Q686" s="5"/>
      <c r="R686" s="5"/>
      <c r="S686" s="5"/>
      <c r="T686" s="5"/>
      <c r="U686" s="5"/>
      <c r="V686" s="5"/>
      <c r="W686" s="5"/>
      <c r="X686" s="5"/>
      <c r="Y686" s="5"/>
      <c r="Z686" s="5"/>
      <c r="AA686" s="5"/>
      <c r="AB686" s="5"/>
      <c r="AC686" s="5"/>
      <c r="AD686" s="5"/>
      <c r="AE686" s="5"/>
      <c r="AF686" s="5"/>
      <c r="AG686" s="5"/>
    </row>
    <row r="687">
      <c r="A687" s="1222"/>
      <c r="B687" s="5"/>
      <c r="C687" s="5"/>
      <c r="D687" s="1222"/>
      <c r="E687" s="5"/>
      <c r="F687" s="5"/>
      <c r="G687" s="1222"/>
      <c r="H687" s="5"/>
      <c r="I687" s="5"/>
      <c r="J687" s="1222"/>
      <c r="K687" s="5"/>
      <c r="L687" s="5"/>
      <c r="M687" s="5"/>
      <c r="N687" s="5"/>
      <c r="O687" s="5"/>
      <c r="P687" s="5"/>
      <c r="Q687" s="5"/>
      <c r="R687" s="5"/>
      <c r="S687" s="5"/>
      <c r="T687" s="5"/>
      <c r="U687" s="5"/>
      <c r="V687" s="5"/>
      <c r="W687" s="5"/>
      <c r="X687" s="5"/>
      <c r="Y687" s="5"/>
      <c r="Z687" s="5"/>
      <c r="AA687" s="5"/>
      <c r="AB687" s="5"/>
      <c r="AC687" s="5"/>
      <c r="AD687" s="5"/>
      <c r="AE687" s="5"/>
      <c r="AF687" s="5"/>
      <c r="AG687" s="5"/>
    </row>
    <row r="688">
      <c r="A688" s="1222"/>
      <c r="B688" s="5"/>
      <c r="C688" s="5"/>
      <c r="D688" s="1222"/>
      <c r="E688" s="5"/>
      <c r="F688" s="5"/>
      <c r="G688" s="1222"/>
      <c r="H688" s="5"/>
      <c r="I688" s="5"/>
      <c r="J688" s="1222"/>
      <c r="K688" s="5"/>
      <c r="L688" s="5"/>
      <c r="M688" s="5"/>
      <c r="N688" s="5"/>
      <c r="O688" s="5"/>
      <c r="P688" s="5"/>
      <c r="Q688" s="5"/>
      <c r="R688" s="5"/>
      <c r="S688" s="5"/>
      <c r="T688" s="5"/>
      <c r="U688" s="5"/>
      <c r="V688" s="5"/>
      <c r="W688" s="5"/>
      <c r="X688" s="5"/>
      <c r="Y688" s="5"/>
      <c r="Z688" s="5"/>
      <c r="AA688" s="5"/>
      <c r="AB688" s="5"/>
      <c r="AC688" s="5"/>
      <c r="AD688" s="5"/>
      <c r="AE688" s="5"/>
      <c r="AF688" s="5"/>
      <c r="AG688" s="5"/>
    </row>
    <row r="689">
      <c r="A689" s="1222"/>
      <c r="B689" s="5"/>
      <c r="C689" s="5"/>
      <c r="D689" s="1222"/>
      <c r="E689" s="5"/>
      <c r="F689" s="5"/>
      <c r="G689" s="1222"/>
      <c r="H689" s="5"/>
      <c r="I689" s="5"/>
      <c r="J689" s="1222"/>
      <c r="K689" s="5"/>
      <c r="L689" s="5"/>
      <c r="M689" s="5"/>
      <c r="N689" s="5"/>
      <c r="O689" s="5"/>
      <c r="P689" s="5"/>
      <c r="Q689" s="5"/>
      <c r="R689" s="5"/>
      <c r="S689" s="5"/>
      <c r="T689" s="5"/>
      <c r="U689" s="5"/>
      <c r="V689" s="5"/>
      <c r="W689" s="5"/>
      <c r="X689" s="5"/>
      <c r="Y689" s="5"/>
      <c r="Z689" s="5"/>
      <c r="AA689" s="5"/>
      <c r="AB689" s="5"/>
      <c r="AC689" s="5"/>
      <c r="AD689" s="5"/>
      <c r="AE689" s="5"/>
      <c r="AF689" s="5"/>
      <c r="AG689" s="5"/>
    </row>
    <row r="690">
      <c r="A690" s="1222"/>
      <c r="B690" s="5"/>
      <c r="C690" s="5"/>
      <c r="D690" s="1222"/>
      <c r="E690" s="5"/>
      <c r="F690" s="5"/>
      <c r="G690" s="1222"/>
      <c r="H690" s="5"/>
      <c r="I690" s="5"/>
      <c r="J690" s="1222"/>
      <c r="K690" s="5"/>
      <c r="L690" s="5"/>
      <c r="M690" s="5"/>
      <c r="N690" s="5"/>
      <c r="O690" s="5"/>
      <c r="P690" s="5"/>
      <c r="Q690" s="5"/>
      <c r="R690" s="5"/>
      <c r="S690" s="5"/>
      <c r="T690" s="5"/>
      <c r="U690" s="5"/>
      <c r="V690" s="5"/>
      <c r="W690" s="5"/>
      <c r="X690" s="5"/>
      <c r="Y690" s="5"/>
      <c r="Z690" s="5"/>
      <c r="AA690" s="5"/>
      <c r="AB690" s="5"/>
      <c r="AC690" s="5"/>
      <c r="AD690" s="5"/>
      <c r="AE690" s="5"/>
      <c r="AF690" s="5"/>
      <c r="AG690" s="5"/>
    </row>
    <row r="691">
      <c r="A691" s="1222"/>
      <c r="B691" s="5"/>
      <c r="C691" s="5"/>
      <c r="D691" s="1222"/>
      <c r="E691" s="5"/>
      <c r="F691" s="5"/>
      <c r="G691" s="1222"/>
      <c r="H691" s="5"/>
      <c r="I691" s="5"/>
      <c r="J691" s="1222"/>
      <c r="K691" s="5"/>
      <c r="L691" s="5"/>
      <c r="M691" s="5"/>
      <c r="N691" s="5"/>
      <c r="O691" s="5"/>
      <c r="P691" s="5"/>
      <c r="Q691" s="5"/>
      <c r="R691" s="5"/>
      <c r="S691" s="5"/>
      <c r="T691" s="5"/>
      <c r="U691" s="5"/>
      <c r="V691" s="5"/>
      <c r="W691" s="5"/>
      <c r="X691" s="5"/>
      <c r="Y691" s="5"/>
      <c r="Z691" s="5"/>
      <c r="AA691" s="5"/>
      <c r="AB691" s="5"/>
      <c r="AC691" s="5"/>
      <c r="AD691" s="5"/>
      <c r="AE691" s="5"/>
      <c r="AF691" s="5"/>
      <c r="AG691" s="5"/>
    </row>
    <row r="692">
      <c r="A692" s="1222"/>
      <c r="B692" s="5"/>
      <c r="C692" s="5"/>
      <c r="D692" s="1222"/>
      <c r="E692" s="5"/>
      <c r="F692" s="5"/>
      <c r="G692" s="1222"/>
      <c r="H692" s="5"/>
      <c r="I692" s="5"/>
      <c r="J692" s="1222"/>
      <c r="K692" s="5"/>
      <c r="L692" s="5"/>
      <c r="M692" s="5"/>
      <c r="N692" s="5"/>
      <c r="O692" s="5"/>
      <c r="P692" s="5"/>
      <c r="Q692" s="5"/>
      <c r="R692" s="5"/>
      <c r="S692" s="5"/>
      <c r="T692" s="5"/>
      <c r="U692" s="5"/>
      <c r="V692" s="5"/>
      <c r="W692" s="5"/>
      <c r="X692" s="5"/>
      <c r="Y692" s="5"/>
      <c r="Z692" s="5"/>
      <c r="AA692" s="5"/>
      <c r="AB692" s="5"/>
      <c r="AC692" s="5"/>
      <c r="AD692" s="5"/>
      <c r="AE692" s="5"/>
      <c r="AF692" s="5"/>
      <c r="AG692" s="5"/>
    </row>
    <row r="693">
      <c r="A693" s="1222"/>
      <c r="B693" s="5"/>
      <c r="C693" s="5"/>
      <c r="D693" s="1222"/>
      <c r="E693" s="5"/>
      <c r="F693" s="5"/>
      <c r="G693" s="1222"/>
      <c r="H693" s="5"/>
      <c r="I693" s="5"/>
      <c r="J693" s="1222"/>
      <c r="K693" s="5"/>
      <c r="L693" s="5"/>
      <c r="M693" s="5"/>
      <c r="N693" s="5"/>
      <c r="O693" s="5"/>
      <c r="P693" s="5"/>
      <c r="Q693" s="5"/>
      <c r="R693" s="5"/>
      <c r="S693" s="5"/>
      <c r="T693" s="5"/>
      <c r="U693" s="5"/>
      <c r="V693" s="5"/>
      <c r="W693" s="5"/>
      <c r="X693" s="5"/>
      <c r="Y693" s="5"/>
      <c r="Z693" s="5"/>
      <c r="AA693" s="5"/>
      <c r="AB693" s="5"/>
      <c r="AC693" s="5"/>
      <c r="AD693" s="5"/>
      <c r="AE693" s="5"/>
      <c r="AF693" s="5"/>
      <c r="AG693" s="5"/>
    </row>
    <row r="694">
      <c r="A694" s="1222"/>
      <c r="B694" s="5"/>
      <c r="C694" s="5"/>
      <c r="D694" s="1222"/>
      <c r="E694" s="5"/>
      <c r="F694" s="5"/>
      <c r="G694" s="1222"/>
      <c r="H694" s="5"/>
      <c r="I694" s="5"/>
      <c r="J694" s="1222"/>
      <c r="K694" s="5"/>
      <c r="L694" s="5"/>
      <c r="M694" s="5"/>
      <c r="N694" s="5"/>
      <c r="O694" s="5"/>
      <c r="P694" s="5"/>
      <c r="Q694" s="5"/>
      <c r="R694" s="5"/>
      <c r="S694" s="5"/>
      <c r="T694" s="5"/>
      <c r="U694" s="5"/>
      <c r="V694" s="5"/>
      <c r="W694" s="5"/>
      <c r="X694" s="5"/>
      <c r="Y694" s="5"/>
      <c r="Z694" s="5"/>
      <c r="AA694" s="5"/>
      <c r="AB694" s="5"/>
      <c r="AC694" s="5"/>
      <c r="AD694" s="5"/>
      <c r="AE694" s="5"/>
      <c r="AF694" s="5"/>
      <c r="AG694" s="5"/>
    </row>
    <row r="695">
      <c r="A695" s="1222"/>
      <c r="B695" s="5"/>
      <c r="C695" s="5"/>
      <c r="D695" s="1222"/>
      <c r="E695" s="5"/>
      <c r="F695" s="5"/>
      <c r="G695" s="1222"/>
      <c r="H695" s="5"/>
      <c r="I695" s="5"/>
      <c r="J695" s="1222"/>
      <c r="K695" s="5"/>
      <c r="L695" s="5"/>
      <c r="M695" s="5"/>
      <c r="N695" s="5"/>
      <c r="O695" s="5"/>
      <c r="P695" s="5"/>
      <c r="Q695" s="5"/>
      <c r="R695" s="5"/>
      <c r="S695" s="5"/>
      <c r="T695" s="5"/>
      <c r="U695" s="5"/>
      <c r="V695" s="5"/>
      <c r="W695" s="5"/>
      <c r="X695" s="5"/>
      <c r="Y695" s="5"/>
      <c r="Z695" s="5"/>
      <c r="AA695" s="5"/>
      <c r="AB695" s="5"/>
      <c r="AC695" s="5"/>
      <c r="AD695" s="5"/>
      <c r="AE695" s="5"/>
      <c r="AF695" s="5"/>
      <c r="AG695" s="5"/>
    </row>
    <row r="696">
      <c r="A696" s="1222"/>
      <c r="B696" s="5"/>
      <c r="C696" s="5"/>
      <c r="D696" s="1222"/>
      <c r="E696" s="5"/>
      <c r="F696" s="5"/>
      <c r="G696" s="1222"/>
      <c r="H696" s="5"/>
      <c r="I696" s="5"/>
      <c r="J696" s="1222"/>
      <c r="K696" s="5"/>
      <c r="L696" s="5"/>
      <c r="M696" s="5"/>
      <c r="N696" s="5"/>
      <c r="O696" s="5"/>
      <c r="P696" s="5"/>
      <c r="Q696" s="5"/>
      <c r="R696" s="5"/>
      <c r="S696" s="5"/>
      <c r="T696" s="5"/>
      <c r="U696" s="5"/>
      <c r="V696" s="5"/>
      <c r="W696" s="5"/>
      <c r="X696" s="5"/>
      <c r="Y696" s="5"/>
      <c r="Z696" s="5"/>
      <c r="AA696" s="5"/>
      <c r="AB696" s="5"/>
      <c r="AC696" s="5"/>
      <c r="AD696" s="5"/>
      <c r="AE696" s="5"/>
      <c r="AF696" s="5"/>
      <c r="AG696" s="5"/>
    </row>
    <row r="697">
      <c r="A697" s="1222"/>
      <c r="B697" s="5"/>
      <c r="C697" s="5"/>
      <c r="D697" s="1222"/>
      <c r="E697" s="5"/>
      <c r="F697" s="5"/>
      <c r="G697" s="1222"/>
      <c r="H697" s="5"/>
      <c r="I697" s="5"/>
      <c r="J697" s="1222"/>
      <c r="K697" s="5"/>
      <c r="L697" s="5"/>
      <c r="M697" s="5"/>
      <c r="N697" s="5"/>
      <c r="O697" s="5"/>
      <c r="P697" s="5"/>
      <c r="Q697" s="5"/>
      <c r="R697" s="5"/>
      <c r="S697" s="5"/>
      <c r="T697" s="5"/>
      <c r="U697" s="5"/>
      <c r="V697" s="5"/>
      <c r="W697" s="5"/>
      <c r="X697" s="5"/>
      <c r="Y697" s="5"/>
      <c r="Z697" s="5"/>
      <c r="AA697" s="5"/>
      <c r="AB697" s="5"/>
      <c r="AC697" s="5"/>
      <c r="AD697" s="5"/>
      <c r="AE697" s="5"/>
      <c r="AF697" s="5"/>
      <c r="AG697" s="5"/>
    </row>
    <row r="698">
      <c r="A698" s="1222"/>
      <c r="B698" s="5"/>
      <c r="C698" s="5"/>
      <c r="D698" s="1222"/>
      <c r="E698" s="5"/>
      <c r="F698" s="5"/>
      <c r="G698" s="1222"/>
      <c r="H698" s="5"/>
      <c r="I698" s="5"/>
      <c r="J698" s="1222"/>
      <c r="K698" s="5"/>
      <c r="L698" s="5"/>
      <c r="M698" s="5"/>
      <c r="N698" s="5"/>
      <c r="O698" s="5"/>
      <c r="P698" s="5"/>
      <c r="Q698" s="5"/>
      <c r="R698" s="5"/>
      <c r="S698" s="5"/>
      <c r="T698" s="5"/>
      <c r="U698" s="5"/>
      <c r="V698" s="5"/>
      <c r="W698" s="5"/>
      <c r="X698" s="5"/>
      <c r="Y698" s="5"/>
      <c r="Z698" s="5"/>
      <c r="AA698" s="5"/>
      <c r="AB698" s="5"/>
      <c r="AC698" s="5"/>
      <c r="AD698" s="5"/>
      <c r="AE698" s="5"/>
      <c r="AF698" s="5"/>
      <c r="AG698" s="5"/>
    </row>
    <row r="699">
      <c r="A699" s="1222"/>
      <c r="B699" s="5"/>
      <c r="C699" s="5"/>
      <c r="D699" s="1222"/>
      <c r="E699" s="5"/>
      <c r="F699" s="5"/>
      <c r="G699" s="1222"/>
      <c r="H699" s="5"/>
      <c r="I699" s="5"/>
      <c r="J699" s="1222"/>
      <c r="K699" s="5"/>
      <c r="L699" s="5"/>
      <c r="M699" s="5"/>
      <c r="N699" s="5"/>
      <c r="O699" s="5"/>
      <c r="P699" s="5"/>
      <c r="Q699" s="5"/>
      <c r="R699" s="5"/>
      <c r="S699" s="5"/>
      <c r="T699" s="5"/>
      <c r="U699" s="5"/>
      <c r="V699" s="5"/>
      <c r="W699" s="5"/>
      <c r="X699" s="5"/>
      <c r="Y699" s="5"/>
      <c r="Z699" s="5"/>
      <c r="AA699" s="5"/>
      <c r="AB699" s="5"/>
      <c r="AC699" s="5"/>
      <c r="AD699" s="5"/>
      <c r="AE699" s="5"/>
      <c r="AF699" s="5"/>
      <c r="AG699" s="5"/>
    </row>
    <row r="700">
      <c r="A700" s="1222"/>
      <c r="B700" s="5"/>
      <c r="C700" s="5"/>
      <c r="D700" s="1222"/>
      <c r="E700" s="5"/>
      <c r="F700" s="5"/>
      <c r="G700" s="1222"/>
      <c r="H700" s="5"/>
      <c r="I700" s="5"/>
      <c r="J700" s="1222"/>
      <c r="K700" s="5"/>
      <c r="L700" s="5"/>
      <c r="M700" s="5"/>
      <c r="N700" s="5"/>
      <c r="O700" s="5"/>
      <c r="P700" s="5"/>
      <c r="Q700" s="5"/>
      <c r="R700" s="5"/>
      <c r="S700" s="5"/>
      <c r="T700" s="5"/>
      <c r="U700" s="5"/>
      <c r="V700" s="5"/>
      <c r="W700" s="5"/>
      <c r="X700" s="5"/>
      <c r="Y700" s="5"/>
      <c r="Z700" s="5"/>
      <c r="AA700" s="5"/>
      <c r="AB700" s="5"/>
      <c r="AC700" s="5"/>
      <c r="AD700" s="5"/>
      <c r="AE700" s="5"/>
      <c r="AF700" s="5"/>
      <c r="AG700" s="5"/>
    </row>
    <row r="701">
      <c r="A701" s="1222"/>
      <c r="B701" s="5"/>
      <c r="C701" s="5"/>
      <c r="D701" s="1222"/>
      <c r="E701" s="5"/>
      <c r="F701" s="5"/>
      <c r="G701" s="1222"/>
      <c r="H701" s="5"/>
      <c r="I701" s="5"/>
      <c r="J701" s="1222"/>
      <c r="K701" s="5"/>
      <c r="L701" s="5"/>
      <c r="M701" s="5"/>
      <c r="N701" s="5"/>
      <c r="O701" s="5"/>
      <c r="P701" s="5"/>
      <c r="Q701" s="5"/>
      <c r="R701" s="5"/>
      <c r="S701" s="5"/>
      <c r="T701" s="5"/>
      <c r="U701" s="5"/>
      <c r="V701" s="5"/>
      <c r="W701" s="5"/>
      <c r="X701" s="5"/>
      <c r="Y701" s="5"/>
      <c r="Z701" s="5"/>
      <c r="AA701" s="5"/>
      <c r="AB701" s="5"/>
      <c r="AC701" s="5"/>
      <c r="AD701" s="5"/>
      <c r="AE701" s="5"/>
      <c r="AF701" s="5"/>
      <c r="AG701" s="5"/>
    </row>
    <row r="702">
      <c r="A702" s="1222"/>
      <c r="B702" s="5"/>
      <c r="C702" s="5"/>
      <c r="D702" s="1222"/>
      <c r="E702" s="5"/>
      <c r="F702" s="5"/>
      <c r="G702" s="1222"/>
      <c r="H702" s="5"/>
      <c r="I702" s="5"/>
      <c r="J702" s="1222"/>
      <c r="K702" s="5"/>
      <c r="L702" s="5"/>
      <c r="M702" s="5"/>
      <c r="N702" s="5"/>
      <c r="O702" s="5"/>
      <c r="P702" s="5"/>
      <c r="Q702" s="5"/>
      <c r="R702" s="5"/>
      <c r="S702" s="5"/>
      <c r="T702" s="5"/>
      <c r="U702" s="5"/>
      <c r="V702" s="5"/>
      <c r="W702" s="5"/>
      <c r="X702" s="5"/>
      <c r="Y702" s="5"/>
      <c r="Z702" s="5"/>
      <c r="AA702" s="5"/>
      <c r="AB702" s="5"/>
      <c r="AC702" s="5"/>
      <c r="AD702" s="5"/>
      <c r="AE702" s="5"/>
      <c r="AF702" s="5"/>
      <c r="AG702" s="5"/>
    </row>
    <row r="703">
      <c r="A703" s="1222"/>
      <c r="B703" s="5"/>
      <c r="C703" s="5"/>
      <c r="D703" s="1222"/>
      <c r="E703" s="5"/>
      <c r="F703" s="5"/>
      <c r="G703" s="1222"/>
      <c r="H703" s="5"/>
      <c r="I703" s="5"/>
      <c r="J703" s="1222"/>
      <c r="K703" s="5"/>
      <c r="L703" s="5"/>
      <c r="M703" s="5"/>
      <c r="N703" s="5"/>
      <c r="O703" s="5"/>
      <c r="P703" s="5"/>
      <c r="Q703" s="5"/>
      <c r="R703" s="5"/>
      <c r="S703" s="5"/>
      <c r="T703" s="5"/>
      <c r="U703" s="5"/>
      <c r="V703" s="5"/>
      <c r="W703" s="5"/>
      <c r="X703" s="5"/>
      <c r="Y703" s="5"/>
      <c r="Z703" s="5"/>
      <c r="AA703" s="5"/>
      <c r="AB703" s="5"/>
      <c r="AC703" s="5"/>
      <c r="AD703" s="5"/>
      <c r="AE703" s="5"/>
      <c r="AF703" s="5"/>
      <c r="AG703" s="5"/>
    </row>
    <row r="704">
      <c r="A704" s="1222"/>
      <c r="B704" s="5"/>
      <c r="C704" s="5"/>
      <c r="D704" s="1222"/>
      <c r="E704" s="5"/>
      <c r="F704" s="5"/>
      <c r="G704" s="1222"/>
      <c r="H704" s="5"/>
      <c r="I704" s="5"/>
      <c r="J704" s="1222"/>
      <c r="K704" s="5"/>
      <c r="L704" s="5"/>
      <c r="M704" s="5"/>
      <c r="N704" s="5"/>
      <c r="O704" s="5"/>
      <c r="P704" s="5"/>
      <c r="Q704" s="5"/>
      <c r="R704" s="5"/>
      <c r="S704" s="5"/>
      <c r="T704" s="5"/>
      <c r="U704" s="5"/>
      <c r="V704" s="5"/>
      <c r="W704" s="5"/>
      <c r="X704" s="5"/>
      <c r="Y704" s="5"/>
      <c r="Z704" s="5"/>
      <c r="AA704" s="5"/>
      <c r="AB704" s="5"/>
      <c r="AC704" s="5"/>
      <c r="AD704" s="5"/>
      <c r="AE704" s="5"/>
      <c r="AF704" s="5"/>
      <c r="AG704" s="5"/>
    </row>
    <row r="705">
      <c r="A705" s="1222"/>
      <c r="B705" s="5"/>
      <c r="C705" s="5"/>
      <c r="D705" s="1222"/>
      <c r="E705" s="5"/>
      <c r="F705" s="5"/>
      <c r="G705" s="1222"/>
      <c r="H705" s="5"/>
      <c r="I705" s="5"/>
      <c r="J705" s="1222"/>
      <c r="K705" s="5"/>
      <c r="L705" s="5"/>
      <c r="M705" s="5"/>
      <c r="N705" s="5"/>
      <c r="O705" s="5"/>
      <c r="P705" s="5"/>
      <c r="Q705" s="5"/>
      <c r="R705" s="5"/>
      <c r="S705" s="5"/>
      <c r="T705" s="5"/>
      <c r="U705" s="5"/>
      <c r="V705" s="5"/>
      <c r="W705" s="5"/>
      <c r="X705" s="5"/>
      <c r="Y705" s="5"/>
      <c r="Z705" s="5"/>
      <c r="AA705" s="5"/>
      <c r="AB705" s="5"/>
      <c r="AC705" s="5"/>
      <c r="AD705" s="5"/>
      <c r="AE705" s="5"/>
      <c r="AF705" s="5"/>
      <c r="AG705" s="5"/>
    </row>
    <row r="706">
      <c r="A706" s="1222"/>
      <c r="B706" s="5"/>
      <c r="C706" s="5"/>
      <c r="D706" s="1222"/>
      <c r="E706" s="5"/>
      <c r="F706" s="5"/>
      <c r="G706" s="1222"/>
      <c r="H706" s="5"/>
      <c r="I706" s="5"/>
      <c r="J706" s="1222"/>
      <c r="K706" s="5"/>
      <c r="L706" s="5"/>
      <c r="M706" s="5"/>
      <c r="N706" s="5"/>
      <c r="O706" s="5"/>
      <c r="P706" s="5"/>
      <c r="Q706" s="5"/>
      <c r="R706" s="5"/>
      <c r="S706" s="5"/>
      <c r="T706" s="5"/>
      <c r="U706" s="5"/>
      <c r="V706" s="5"/>
      <c r="W706" s="5"/>
      <c r="X706" s="5"/>
      <c r="Y706" s="5"/>
      <c r="Z706" s="5"/>
      <c r="AA706" s="5"/>
      <c r="AB706" s="5"/>
      <c r="AC706" s="5"/>
      <c r="AD706" s="5"/>
      <c r="AE706" s="5"/>
      <c r="AF706" s="5"/>
      <c r="AG706" s="5"/>
    </row>
    <row r="707">
      <c r="A707" s="1222"/>
      <c r="B707" s="5"/>
      <c r="C707" s="5"/>
      <c r="D707" s="1222"/>
      <c r="E707" s="5"/>
      <c r="F707" s="5"/>
      <c r="G707" s="1222"/>
      <c r="H707" s="5"/>
      <c r="I707" s="5"/>
      <c r="J707" s="1222"/>
      <c r="K707" s="5"/>
      <c r="L707" s="5"/>
      <c r="M707" s="5"/>
      <c r="N707" s="5"/>
      <c r="O707" s="5"/>
      <c r="P707" s="5"/>
      <c r="Q707" s="5"/>
      <c r="R707" s="5"/>
      <c r="S707" s="5"/>
      <c r="T707" s="5"/>
      <c r="U707" s="5"/>
      <c r="V707" s="5"/>
      <c r="W707" s="5"/>
      <c r="X707" s="5"/>
      <c r="Y707" s="5"/>
      <c r="Z707" s="5"/>
      <c r="AA707" s="5"/>
      <c r="AB707" s="5"/>
      <c r="AC707" s="5"/>
      <c r="AD707" s="5"/>
      <c r="AE707" s="5"/>
      <c r="AF707" s="5"/>
      <c r="AG707" s="5"/>
    </row>
    <row r="708">
      <c r="A708" s="1222"/>
      <c r="B708" s="5"/>
      <c r="C708" s="5"/>
      <c r="D708" s="1222"/>
      <c r="E708" s="5"/>
      <c r="F708" s="5"/>
      <c r="G708" s="1222"/>
      <c r="H708" s="5"/>
      <c r="I708" s="5"/>
      <c r="J708" s="1222"/>
      <c r="K708" s="5"/>
      <c r="L708" s="5"/>
      <c r="M708" s="5"/>
      <c r="N708" s="5"/>
      <c r="O708" s="5"/>
      <c r="P708" s="5"/>
      <c r="Q708" s="5"/>
      <c r="R708" s="5"/>
      <c r="S708" s="5"/>
      <c r="T708" s="5"/>
      <c r="U708" s="5"/>
      <c r="V708" s="5"/>
      <c r="W708" s="5"/>
      <c r="X708" s="5"/>
      <c r="Y708" s="5"/>
      <c r="Z708" s="5"/>
      <c r="AA708" s="5"/>
      <c r="AB708" s="5"/>
      <c r="AC708" s="5"/>
      <c r="AD708" s="5"/>
      <c r="AE708" s="5"/>
      <c r="AF708" s="5"/>
      <c r="AG708" s="5"/>
    </row>
    <row r="709">
      <c r="A709" s="1222"/>
      <c r="B709" s="5"/>
      <c r="C709" s="5"/>
      <c r="D709" s="1222"/>
      <c r="E709" s="5"/>
      <c r="F709" s="5"/>
      <c r="G709" s="1222"/>
      <c r="H709" s="5"/>
      <c r="I709" s="5"/>
      <c r="J709" s="1222"/>
      <c r="K709" s="5"/>
      <c r="L709" s="5"/>
      <c r="M709" s="5"/>
      <c r="N709" s="5"/>
      <c r="O709" s="5"/>
      <c r="P709" s="5"/>
      <c r="Q709" s="5"/>
      <c r="R709" s="5"/>
      <c r="S709" s="5"/>
      <c r="T709" s="5"/>
      <c r="U709" s="5"/>
      <c r="V709" s="5"/>
      <c r="W709" s="5"/>
      <c r="X709" s="5"/>
      <c r="Y709" s="5"/>
      <c r="Z709" s="5"/>
      <c r="AA709" s="5"/>
      <c r="AB709" s="5"/>
      <c r="AC709" s="5"/>
      <c r="AD709" s="5"/>
      <c r="AE709" s="5"/>
      <c r="AF709" s="5"/>
      <c r="AG709" s="5"/>
    </row>
    <row r="710">
      <c r="A710" s="1222"/>
      <c r="B710" s="5"/>
      <c r="C710" s="5"/>
      <c r="D710" s="1222"/>
      <c r="E710" s="5"/>
      <c r="F710" s="5"/>
      <c r="G710" s="1222"/>
      <c r="H710" s="5"/>
      <c r="I710" s="5"/>
      <c r="J710" s="1222"/>
      <c r="K710" s="5"/>
      <c r="L710" s="5"/>
      <c r="M710" s="5"/>
      <c r="N710" s="5"/>
      <c r="O710" s="5"/>
      <c r="P710" s="5"/>
      <c r="Q710" s="5"/>
      <c r="R710" s="5"/>
      <c r="S710" s="5"/>
      <c r="T710" s="5"/>
      <c r="U710" s="5"/>
      <c r="V710" s="5"/>
      <c r="W710" s="5"/>
      <c r="X710" s="5"/>
      <c r="Y710" s="5"/>
      <c r="Z710" s="5"/>
      <c r="AA710" s="5"/>
      <c r="AB710" s="5"/>
      <c r="AC710" s="5"/>
      <c r="AD710" s="5"/>
      <c r="AE710" s="5"/>
      <c r="AF710" s="5"/>
      <c r="AG710" s="5"/>
    </row>
    <row r="711">
      <c r="A711" s="1222"/>
      <c r="B711" s="5"/>
      <c r="C711" s="5"/>
      <c r="D711" s="1222"/>
      <c r="E711" s="5"/>
      <c r="F711" s="5"/>
      <c r="G711" s="1222"/>
      <c r="H711" s="5"/>
      <c r="I711" s="5"/>
      <c r="J711" s="1222"/>
      <c r="K711" s="5"/>
      <c r="L711" s="5"/>
      <c r="M711" s="5"/>
      <c r="N711" s="5"/>
      <c r="O711" s="5"/>
      <c r="P711" s="5"/>
      <c r="Q711" s="5"/>
      <c r="R711" s="5"/>
      <c r="S711" s="5"/>
      <c r="T711" s="5"/>
      <c r="U711" s="5"/>
      <c r="V711" s="5"/>
      <c r="W711" s="5"/>
      <c r="X711" s="5"/>
      <c r="Y711" s="5"/>
      <c r="Z711" s="5"/>
      <c r="AA711" s="5"/>
      <c r="AB711" s="5"/>
      <c r="AC711" s="5"/>
      <c r="AD711" s="5"/>
      <c r="AE711" s="5"/>
      <c r="AF711" s="5"/>
      <c r="AG711" s="5"/>
    </row>
    <row r="712">
      <c r="A712" s="1222"/>
      <c r="B712" s="5"/>
      <c r="C712" s="5"/>
      <c r="D712" s="1222"/>
      <c r="E712" s="5"/>
      <c r="F712" s="5"/>
      <c r="G712" s="1222"/>
      <c r="H712" s="5"/>
      <c r="I712" s="5"/>
      <c r="J712" s="1222"/>
      <c r="K712" s="5"/>
      <c r="L712" s="5"/>
      <c r="M712" s="5"/>
      <c r="N712" s="5"/>
      <c r="O712" s="5"/>
      <c r="P712" s="5"/>
      <c r="Q712" s="5"/>
      <c r="R712" s="5"/>
      <c r="S712" s="5"/>
      <c r="T712" s="5"/>
      <c r="U712" s="5"/>
      <c r="V712" s="5"/>
      <c r="W712" s="5"/>
      <c r="X712" s="5"/>
      <c r="Y712" s="5"/>
      <c r="Z712" s="5"/>
      <c r="AA712" s="5"/>
      <c r="AB712" s="5"/>
      <c r="AC712" s="5"/>
      <c r="AD712" s="5"/>
      <c r="AE712" s="5"/>
      <c r="AF712" s="5"/>
      <c r="AG712" s="5"/>
    </row>
    <row r="713">
      <c r="A713" s="1222"/>
      <c r="B713" s="5"/>
      <c r="C713" s="5"/>
      <c r="D713" s="1222"/>
      <c r="E713" s="5"/>
      <c r="F713" s="5"/>
      <c r="G713" s="1222"/>
      <c r="H713" s="5"/>
      <c r="I713" s="5"/>
      <c r="J713" s="1222"/>
      <c r="K713" s="5"/>
      <c r="L713" s="5"/>
      <c r="M713" s="5"/>
      <c r="N713" s="5"/>
      <c r="O713" s="5"/>
      <c r="P713" s="5"/>
      <c r="Q713" s="5"/>
      <c r="R713" s="5"/>
      <c r="S713" s="5"/>
      <c r="T713" s="5"/>
      <c r="U713" s="5"/>
      <c r="V713" s="5"/>
      <c r="W713" s="5"/>
      <c r="X713" s="5"/>
      <c r="Y713" s="5"/>
      <c r="Z713" s="5"/>
      <c r="AA713" s="5"/>
      <c r="AB713" s="5"/>
      <c r="AC713" s="5"/>
      <c r="AD713" s="5"/>
      <c r="AE713" s="5"/>
      <c r="AF713" s="5"/>
      <c r="AG713" s="5"/>
    </row>
    <row r="714">
      <c r="A714" s="1222"/>
      <c r="B714" s="5"/>
      <c r="C714" s="5"/>
      <c r="D714" s="1222"/>
      <c r="E714" s="5"/>
      <c r="F714" s="5"/>
      <c r="G714" s="1222"/>
      <c r="H714" s="5"/>
      <c r="I714" s="5"/>
      <c r="J714" s="1222"/>
      <c r="K714" s="5"/>
      <c r="L714" s="5"/>
      <c r="M714" s="5"/>
      <c r="N714" s="5"/>
      <c r="O714" s="5"/>
      <c r="P714" s="5"/>
      <c r="Q714" s="5"/>
      <c r="R714" s="5"/>
      <c r="S714" s="5"/>
      <c r="T714" s="5"/>
      <c r="U714" s="5"/>
      <c r="V714" s="5"/>
      <c r="W714" s="5"/>
      <c r="X714" s="5"/>
      <c r="Y714" s="5"/>
      <c r="Z714" s="5"/>
      <c r="AA714" s="5"/>
      <c r="AB714" s="5"/>
      <c r="AC714" s="5"/>
      <c r="AD714" s="5"/>
      <c r="AE714" s="5"/>
      <c r="AF714" s="5"/>
      <c r="AG714" s="5"/>
    </row>
    <row r="715">
      <c r="A715" s="1222"/>
      <c r="B715" s="5"/>
      <c r="C715" s="5"/>
      <c r="D715" s="1222"/>
      <c r="E715" s="5"/>
      <c r="F715" s="5"/>
      <c r="G715" s="1222"/>
      <c r="H715" s="5"/>
      <c r="I715" s="5"/>
      <c r="J715" s="1222"/>
      <c r="K715" s="5"/>
      <c r="L715" s="5"/>
      <c r="M715" s="5"/>
      <c r="N715" s="5"/>
      <c r="O715" s="5"/>
      <c r="P715" s="5"/>
      <c r="Q715" s="5"/>
      <c r="R715" s="5"/>
      <c r="S715" s="5"/>
      <c r="T715" s="5"/>
      <c r="U715" s="5"/>
      <c r="V715" s="5"/>
      <c r="W715" s="5"/>
      <c r="X715" s="5"/>
      <c r="Y715" s="5"/>
      <c r="Z715" s="5"/>
      <c r="AA715" s="5"/>
      <c r="AB715" s="5"/>
      <c r="AC715" s="5"/>
      <c r="AD715" s="5"/>
      <c r="AE715" s="5"/>
      <c r="AF715" s="5"/>
      <c r="AG715" s="5"/>
    </row>
    <row r="716">
      <c r="A716" s="1222"/>
      <c r="B716" s="5"/>
      <c r="C716" s="5"/>
      <c r="D716" s="1222"/>
      <c r="E716" s="5"/>
      <c r="F716" s="5"/>
      <c r="G716" s="1222"/>
      <c r="H716" s="5"/>
      <c r="I716" s="5"/>
      <c r="J716" s="1222"/>
      <c r="K716" s="5"/>
      <c r="L716" s="5"/>
      <c r="M716" s="5"/>
      <c r="N716" s="5"/>
      <c r="O716" s="5"/>
      <c r="P716" s="5"/>
      <c r="Q716" s="5"/>
      <c r="R716" s="5"/>
      <c r="S716" s="5"/>
      <c r="T716" s="5"/>
      <c r="U716" s="5"/>
      <c r="V716" s="5"/>
      <c r="W716" s="5"/>
      <c r="X716" s="5"/>
      <c r="Y716" s="5"/>
      <c r="Z716" s="5"/>
      <c r="AA716" s="5"/>
      <c r="AB716" s="5"/>
      <c r="AC716" s="5"/>
      <c r="AD716" s="5"/>
      <c r="AE716" s="5"/>
      <c r="AF716" s="5"/>
      <c r="AG716" s="5"/>
    </row>
    <row r="717">
      <c r="A717" s="1222"/>
      <c r="B717" s="5"/>
      <c r="C717" s="5"/>
      <c r="D717" s="1222"/>
      <c r="E717" s="5"/>
      <c r="F717" s="5"/>
      <c r="G717" s="1222"/>
      <c r="H717" s="5"/>
      <c r="I717" s="5"/>
      <c r="J717" s="1222"/>
      <c r="K717" s="5"/>
      <c r="L717" s="5"/>
      <c r="M717" s="5"/>
      <c r="N717" s="5"/>
      <c r="O717" s="5"/>
      <c r="P717" s="5"/>
      <c r="Q717" s="5"/>
      <c r="R717" s="5"/>
      <c r="S717" s="5"/>
      <c r="T717" s="5"/>
      <c r="U717" s="5"/>
      <c r="V717" s="5"/>
      <c r="W717" s="5"/>
      <c r="X717" s="5"/>
      <c r="Y717" s="5"/>
      <c r="Z717" s="5"/>
      <c r="AA717" s="5"/>
      <c r="AB717" s="5"/>
      <c r="AC717" s="5"/>
      <c r="AD717" s="5"/>
      <c r="AE717" s="5"/>
      <c r="AF717" s="5"/>
      <c r="AG717" s="5"/>
    </row>
    <row r="718">
      <c r="A718" s="1222"/>
      <c r="B718" s="5"/>
      <c r="C718" s="5"/>
      <c r="D718" s="1222"/>
      <c r="E718" s="5"/>
      <c r="F718" s="5"/>
      <c r="G718" s="1222"/>
      <c r="H718" s="5"/>
      <c r="I718" s="5"/>
      <c r="J718" s="1222"/>
      <c r="K718" s="5"/>
      <c r="L718" s="5"/>
      <c r="M718" s="5"/>
      <c r="N718" s="5"/>
      <c r="O718" s="5"/>
      <c r="P718" s="5"/>
      <c r="Q718" s="5"/>
      <c r="R718" s="5"/>
      <c r="S718" s="5"/>
      <c r="T718" s="5"/>
      <c r="U718" s="5"/>
      <c r="V718" s="5"/>
      <c r="W718" s="5"/>
      <c r="X718" s="5"/>
      <c r="Y718" s="5"/>
      <c r="Z718" s="5"/>
      <c r="AA718" s="5"/>
      <c r="AB718" s="5"/>
      <c r="AC718" s="5"/>
      <c r="AD718" s="5"/>
      <c r="AE718" s="5"/>
      <c r="AF718" s="5"/>
      <c r="AG718" s="5"/>
    </row>
    <row r="719">
      <c r="A719" s="1222"/>
      <c r="B719" s="5"/>
      <c r="C719" s="5"/>
      <c r="D719" s="1222"/>
      <c r="E719" s="5"/>
      <c r="F719" s="5"/>
      <c r="G719" s="1222"/>
      <c r="H719" s="5"/>
      <c r="I719" s="5"/>
      <c r="J719" s="1222"/>
      <c r="K719" s="5"/>
      <c r="L719" s="5"/>
      <c r="M719" s="5"/>
      <c r="N719" s="5"/>
      <c r="O719" s="5"/>
      <c r="P719" s="5"/>
      <c r="Q719" s="5"/>
      <c r="R719" s="5"/>
      <c r="S719" s="5"/>
      <c r="T719" s="5"/>
      <c r="U719" s="5"/>
      <c r="V719" s="5"/>
      <c r="W719" s="5"/>
      <c r="X719" s="5"/>
      <c r="Y719" s="5"/>
      <c r="Z719" s="5"/>
      <c r="AA719" s="5"/>
      <c r="AB719" s="5"/>
      <c r="AC719" s="5"/>
      <c r="AD719" s="5"/>
      <c r="AE719" s="5"/>
      <c r="AF719" s="5"/>
      <c r="AG719" s="5"/>
    </row>
    <row r="720">
      <c r="A720" s="1222"/>
      <c r="B720" s="5"/>
      <c r="C720" s="5"/>
      <c r="D720" s="1222"/>
      <c r="E720" s="5"/>
      <c r="F720" s="5"/>
      <c r="G720" s="1222"/>
      <c r="H720" s="5"/>
      <c r="I720" s="5"/>
      <c r="J720" s="1222"/>
      <c r="K720" s="5"/>
      <c r="L720" s="5"/>
      <c r="M720" s="5"/>
      <c r="N720" s="5"/>
      <c r="O720" s="5"/>
      <c r="P720" s="5"/>
      <c r="Q720" s="5"/>
      <c r="R720" s="5"/>
      <c r="S720" s="5"/>
      <c r="T720" s="5"/>
      <c r="U720" s="5"/>
      <c r="V720" s="5"/>
      <c r="W720" s="5"/>
      <c r="X720" s="5"/>
      <c r="Y720" s="5"/>
      <c r="Z720" s="5"/>
      <c r="AA720" s="5"/>
      <c r="AB720" s="5"/>
      <c r="AC720" s="5"/>
      <c r="AD720" s="5"/>
      <c r="AE720" s="5"/>
      <c r="AF720" s="5"/>
      <c r="AG720" s="5"/>
    </row>
    <row r="721">
      <c r="A721" s="1222"/>
      <c r="B721" s="5"/>
      <c r="C721" s="5"/>
      <c r="D721" s="1222"/>
      <c r="E721" s="5"/>
      <c r="F721" s="5"/>
      <c r="G721" s="1222"/>
      <c r="H721" s="5"/>
      <c r="I721" s="5"/>
      <c r="J721" s="1222"/>
      <c r="K721" s="5"/>
      <c r="L721" s="5"/>
      <c r="M721" s="5"/>
      <c r="N721" s="5"/>
      <c r="O721" s="5"/>
      <c r="P721" s="5"/>
      <c r="Q721" s="5"/>
      <c r="R721" s="5"/>
      <c r="S721" s="5"/>
      <c r="T721" s="5"/>
      <c r="U721" s="5"/>
      <c r="V721" s="5"/>
      <c r="W721" s="5"/>
      <c r="X721" s="5"/>
      <c r="Y721" s="5"/>
      <c r="Z721" s="5"/>
      <c r="AA721" s="5"/>
      <c r="AB721" s="5"/>
      <c r="AC721" s="5"/>
      <c r="AD721" s="5"/>
      <c r="AE721" s="5"/>
      <c r="AF721" s="5"/>
      <c r="AG721" s="5"/>
    </row>
    <row r="722">
      <c r="A722" s="1222"/>
      <c r="B722" s="5"/>
      <c r="C722" s="5"/>
      <c r="D722" s="1222"/>
      <c r="E722" s="5"/>
      <c r="F722" s="5"/>
      <c r="G722" s="1222"/>
      <c r="H722" s="5"/>
      <c r="I722" s="5"/>
      <c r="J722" s="1222"/>
      <c r="K722" s="5"/>
      <c r="L722" s="5"/>
      <c r="M722" s="5"/>
      <c r="N722" s="5"/>
      <c r="O722" s="5"/>
      <c r="P722" s="5"/>
      <c r="Q722" s="5"/>
      <c r="R722" s="5"/>
      <c r="S722" s="5"/>
      <c r="T722" s="5"/>
      <c r="U722" s="5"/>
      <c r="V722" s="5"/>
      <c r="W722" s="5"/>
      <c r="X722" s="5"/>
      <c r="Y722" s="5"/>
      <c r="Z722" s="5"/>
      <c r="AA722" s="5"/>
      <c r="AB722" s="5"/>
      <c r="AC722" s="5"/>
      <c r="AD722" s="5"/>
      <c r="AE722" s="5"/>
      <c r="AF722" s="5"/>
      <c r="AG722" s="5"/>
    </row>
    <row r="723">
      <c r="A723" s="1222"/>
      <c r="B723" s="5"/>
      <c r="C723" s="5"/>
      <c r="D723" s="1222"/>
      <c r="E723" s="5"/>
      <c r="F723" s="5"/>
      <c r="G723" s="1222"/>
      <c r="H723" s="5"/>
      <c r="I723" s="5"/>
      <c r="J723" s="1222"/>
      <c r="K723" s="5"/>
      <c r="L723" s="5"/>
      <c r="M723" s="5"/>
      <c r="N723" s="5"/>
      <c r="O723" s="5"/>
      <c r="P723" s="5"/>
      <c r="Q723" s="5"/>
      <c r="R723" s="5"/>
      <c r="S723" s="5"/>
      <c r="T723" s="5"/>
      <c r="U723" s="5"/>
      <c r="V723" s="5"/>
      <c r="W723" s="5"/>
      <c r="X723" s="5"/>
      <c r="Y723" s="5"/>
      <c r="Z723" s="5"/>
      <c r="AA723" s="5"/>
      <c r="AB723" s="5"/>
      <c r="AC723" s="5"/>
      <c r="AD723" s="5"/>
      <c r="AE723" s="5"/>
      <c r="AF723" s="5"/>
      <c r="AG723" s="5"/>
    </row>
    <row r="724">
      <c r="A724" s="1222"/>
      <c r="B724" s="5"/>
      <c r="C724" s="5"/>
      <c r="D724" s="1222"/>
      <c r="E724" s="5"/>
      <c r="F724" s="5"/>
      <c r="G724" s="1222"/>
      <c r="H724" s="5"/>
      <c r="I724" s="5"/>
      <c r="J724" s="1222"/>
      <c r="K724" s="5"/>
      <c r="L724" s="5"/>
      <c r="M724" s="5"/>
      <c r="N724" s="5"/>
      <c r="O724" s="5"/>
      <c r="P724" s="5"/>
      <c r="Q724" s="5"/>
      <c r="R724" s="5"/>
      <c r="S724" s="5"/>
      <c r="T724" s="5"/>
      <c r="U724" s="5"/>
      <c r="V724" s="5"/>
      <c r="W724" s="5"/>
      <c r="X724" s="5"/>
      <c r="Y724" s="5"/>
      <c r="Z724" s="5"/>
      <c r="AA724" s="5"/>
      <c r="AB724" s="5"/>
      <c r="AC724" s="5"/>
      <c r="AD724" s="5"/>
      <c r="AE724" s="5"/>
      <c r="AF724" s="5"/>
      <c r="AG724" s="5"/>
    </row>
    <row r="725">
      <c r="A725" s="1222"/>
      <c r="B725" s="5"/>
      <c r="C725" s="5"/>
      <c r="D725" s="1222"/>
      <c r="E725" s="5"/>
      <c r="F725" s="5"/>
      <c r="G725" s="1222"/>
      <c r="H725" s="5"/>
      <c r="I725" s="5"/>
      <c r="J725" s="1222"/>
      <c r="K725" s="5"/>
      <c r="L725" s="5"/>
      <c r="M725" s="5"/>
      <c r="N725" s="5"/>
      <c r="O725" s="5"/>
      <c r="P725" s="5"/>
      <c r="Q725" s="5"/>
      <c r="R725" s="5"/>
      <c r="S725" s="5"/>
      <c r="T725" s="5"/>
      <c r="U725" s="5"/>
      <c r="V725" s="5"/>
      <c r="W725" s="5"/>
      <c r="X725" s="5"/>
      <c r="Y725" s="5"/>
      <c r="Z725" s="5"/>
      <c r="AA725" s="5"/>
      <c r="AB725" s="5"/>
      <c r="AC725" s="5"/>
      <c r="AD725" s="5"/>
      <c r="AE725" s="5"/>
      <c r="AF725" s="5"/>
      <c r="AG725" s="5"/>
    </row>
    <row r="726">
      <c r="A726" s="1222"/>
      <c r="B726" s="5"/>
      <c r="C726" s="5"/>
      <c r="D726" s="1222"/>
      <c r="E726" s="5"/>
      <c r="F726" s="5"/>
      <c r="G726" s="1222"/>
      <c r="H726" s="5"/>
      <c r="I726" s="5"/>
      <c r="J726" s="1222"/>
      <c r="K726" s="5"/>
      <c r="L726" s="5"/>
      <c r="M726" s="5"/>
      <c r="N726" s="5"/>
      <c r="O726" s="5"/>
      <c r="P726" s="5"/>
      <c r="Q726" s="5"/>
      <c r="R726" s="5"/>
      <c r="S726" s="5"/>
      <c r="T726" s="5"/>
      <c r="U726" s="5"/>
      <c r="V726" s="5"/>
      <c r="W726" s="5"/>
      <c r="X726" s="5"/>
      <c r="Y726" s="5"/>
      <c r="Z726" s="5"/>
      <c r="AA726" s="5"/>
      <c r="AB726" s="5"/>
      <c r="AC726" s="5"/>
      <c r="AD726" s="5"/>
      <c r="AE726" s="5"/>
      <c r="AF726" s="5"/>
      <c r="AG726" s="5"/>
    </row>
    <row r="727">
      <c r="A727" s="1222"/>
      <c r="B727" s="5"/>
      <c r="C727" s="5"/>
      <c r="D727" s="1222"/>
      <c r="E727" s="5"/>
      <c r="F727" s="5"/>
      <c r="G727" s="1222"/>
      <c r="H727" s="5"/>
      <c r="I727" s="5"/>
      <c r="J727" s="1222"/>
      <c r="K727" s="5"/>
      <c r="L727" s="5"/>
      <c r="M727" s="5"/>
      <c r="N727" s="5"/>
      <c r="O727" s="5"/>
      <c r="P727" s="5"/>
      <c r="Q727" s="5"/>
      <c r="R727" s="5"/>
      <c r="S727" s="5"/>
      <c r="T727" s="5"/>
      <c r="U727" s="5"/>
      <c r="V727" s="5"/>
      <c r="W727" s="5"/>
      <c r="X727" s="5"/>
      <c r="Y727" s="5"/>
      <c r="Z727" s="5"/>
      <c r="AA727" s="5"/>
      <c r="AB727" s="5"/>
      <c r="AC727" s="5"/>
      <c r="AD727" s="5"/>
      <c r="AE727" s="5"/>
      <c r="AF727" s="5"/>
      <c r="AG727" s="5"/>
    </row>
    <row r="728">
      <c r="A728" s="1222"/>
      <c r="B728" s="5"/>
      <c r="C728" s="5"/>
      <c r="D728" s="1222"/>
      <c r="E728" s="5"/>
      <c r="F728" s="5"/>
      <c r="G728" s="1222"/>
      <c r="H728" s="5"/>
      <c r="I728" s="5"/>
      <c r="J728" s="1222"/>
      <c r="K728" s="5"/>
      <c r="L728" s="5"/>
      <c r="M728" s="5"/>
      <c r="N728" s="5"/>
      <c r="O728" s="5"/>
      <c r="P728" s="5"/>
      <c r="Q728" s="5"/>
      <c r="R728" s="5"/>
      <c r="S728" s="5"/>
      <c r="T728" s="5"/>
      <c r="U728" s="5"/>
      <c r="V728" s="5"/>
      <c r="W728" s="5"/>
      <c r="X728" s="5"/>
      <c r="Y728" s="5"/>
      <c r="Z728" s="5"/>
      <c r="AA728" s="5"/>
      <c r="AB728" s="5"/>
      <c r="AC728" s="5"/>
      <c r="AD728" s="5"/>
      <c r="AE728" s="5"/>
      <c r="AF728" s="5"/>
      <c r="AG728" s="5"/>
    </row>
    <row r="729">
      <c r="A729" s="1222"/>
      <c r="B729" s="5"/>
      <c r="C729" s="5"/>
      <c r="D729" s="1222"/>
      <c r="E729" s="5"/>
      <c r="F729" s="5"/>
      <c r="G729" s="1222"/>
      <c r="H729" s="5"/>
      <c r="I729" s="5"/>
      <c r="J729" s="1222"/>
      <c r="K729" s="5"/>
      <c r="L729" s="5"/>
      <c r="M729" s="5"/>
      <c r="N729" s="5"/>
      <c r="O729" s="5"/>
      <c r="P729" s="5"/>
      <c r="Q729" s="5"/>
      <c r="R729" s="5"/>
      <c r="S729" s="5"/>
      <c r="T729" s="5"/>
      <c r="U729" s="5"/>
      <c r="V729" s="5"/>
      <c r="W729" s="5"/>
      <c r="X729" s="5"/>
      <c r="Y729" s="5"/>
      <c r="Z729" s="5"/>
      <c r="AA729" s="5"/>
      <c r="AB729" s="5"/>
      <c r="AC729" s="5"/>
      <c r="AD729" s="5"/>
      <c r="AE729" s="5"/>
      <c r="AF729" s="5"/>
      <c r="AG729" s="5"/>
    </row>
    <row r="730">
      <c r="A730" s="1222"/>
      <c r="B730" s="5"/>
      <c r="C730" s="5"/>
      <c r="D730" s="1222"/>
      <c r="E730" s="5"/>
      <c r="F730" s="5"/>
      <c r="G730" s="1222"/>
      <c r="H730" s="5"/>
      <c r="I730" s="5"/>
      <c r="J730" s="1222"/>
      <c r="K730" s="5"/>
      <c r="L730" s="5"/>
      <c r="M730" s="5"/>
      <c r="N730" s="5"/>
      <c r="O730" s="5"/>
      <c r="P730" s="5"/>
      <c r="Q730" s="5"/>
      <c r="R730" s="5"/>
      <c r="S730" s="5"/>
      <c r="T730" s="5"/>
      <c r="U730" s="5"/>
      <c r="V730" s="5"/>
      <c r="W730" s="5"/>
      <c r="X730" s="5"/>
      <c r="Y730" s="5"/>
      <c r="Z730" s="5"/>
      <c r="AA730" s="5"/>
      <c r="AB730" s="5"/>
      <c r="AC730" s="5"/>
      <c r="AD730" s="5"/>
      <c r="AE730" s="5"/>
      <c r="AF730" s="5"/>
      <c r="AG730" s="5"/>
    </row>
    <row r="731">
      <c r="A731" s="1222"/>
      <c r="B731" s="5"/>
      <c r="C731" s="5"/>
      <c r="D731" s="1222"/>
      <c r="E731" s="5"/>
      <c r="F731" s="5"/>
      <c r="G731" s="1222"/>
      <c r="H731" s="5"/>
      <c r="I731" s="5"/>
      <c r="J731" s="1222"/>
      <c r="K731" s="5"/>
      <c r="L731" s="5"/>
      <c r="M731" s="5"/>
      <c r="N731" s="5"/>
      <c r="O731" s="5"/>
      <c r="P731" s="5"/>
      <c r="Q731" s="5"/>
      <c r="R731" s="5"/>
      <c r="S731" s="5"/>
      <c r="T731" s="5"/>
      <c r="U731" s="5"/>
      <c r="V731" s="5"/>
      <c r="W731" s="5"/>
      <c r="X731" s="5"/>
      <c r="Y731" s="5"/>
      <c r="Z731" s="5"/>
      <c r="AA731" s="5"/>
      <c r="AB731" s="5"/>
      <c r="AC731" s="5"/>
      <c r="AD731" s="5"/>
      <c r="AE731" s="5"/>
      <c r="AF731" s="5"/>
      <c r="AG731" s="5"/>
    </row>
    <row r="732">
      <c r="A732" s="1222"/>
      <c r="B732" s="5"/>
      <c r="C732" s="5"/>
      <c r="D732" s="1222"/>
      <c r="E732" s="5"/>
      <c r="F732" s="5"/>
      <c r="G732" s="1222"/>
      <c r="H732" s="5"/>
      <c r="I732" s="5"/>
      <c r="J732" s="1222"/>
      <c r="K732" s="5"/>
      <c r="L732" s="5"/>
      <c r="M732" s="5"/>
      <c r="N732" s="5"/>
      <c r="O732" s="5"/>
      <c r="P732" s="5"/>
      <c r="Q732" s="5"/>
      <c r="R732" s="5"/>
      <c r="S732" s="5"/>
      <c r="T732" s="5"/>
      <c r="U732" s="5"/>
      <c r="V732" s="5"/>
      <c r="W732" s="5"/>
      <c r="X732" s="5"/>
      <c r="Y732" s="5"/>
      <c r="Z732" s="5"/>
      <c r="AA732" s="5"/>
      <c r="AB732" s="5"/>
      <c r="AC732" s="5"/>
      <c r="AD732" s="5"/>
      <c r="AE732" s="5"/>
      <c r="AF732" s="5"/>
      <c r="AG732" s="5"/>
    </row>
    <row r="733">
      <c r="A733" s="1222"/>
      <c r="B733" s="5"/>
      <c r="C733" s="5"/>
      <c r="D733" s="1222"/>
      <c r="E733" s="5"/>
      <c r="F733" s="5"/>
      <c r="G733" s="1222"/>
      <c r="H733" s="5"/>
      <c r="I733" s="5"/>
      <c r="J733" s="1222"/>
      <c r="K733" s="5"/>
      <c r="L733" s="5"/>
      <c r="M733" s="5"/>
      <c r="N733" s="5"/>
      <c r="O733" s="5"/>
      <c r="P733" s="5"/>
      <c r="Q733" s="5"/>
      <c r="R733" s="5"/>
      <c r="S733" s="5"/>
      <c r="T733" s="5"/>
      <c r="U733" s="5"/>
      <c r="V733" s="5"/>
      <c r="W733" s="5"/>
      <c r="X733" s="5"/>
      <c r="Y733" s="5"/>
      <c r="Z733" s="5"/>
      <c r="AA733" s="5"/>
      <c r="AB733" s="5"/>
      <c r="AC733" s="5"/>
      <c r="AD733" s="5"/>
      <c r="AE733" s="5"/>
      <c r="AF733" s="5"/>
      <c r="AG733" s="5"/>
    </row>
    <row r="734">
      <c r="A734" s="1222"/>
      <c r="B734" s="5"/>
      <c r="C734" s="5"/>
      <c r="D734" s="1222"/>
      <c r="E734" s="5"/>
      <c r="F734" s="5"/>
      <c r="G734" s="1222"/>
      <c r="H734" s="5"/>
      <c r="I734" s="5"/>
      <c r="J734" s="1222"/>
      <c r="K734" s="5"/>
      <c r="L734" s="5"/>
      <c r="M734" s="5"/>
      <c r="N734" s="5"/>
      <c r="O734" s="5"/>
      <c r="P734" s="5"/>
      <c r="Q734" s="5"/>
      <c r="R734" s="5"/>
      <c r="S734" s="5"/>
      <c r="T734" s="5"/>
      <c r="U734" s="5"/>
      <c r="V734" s="5"/>
      <c r="W734" s="5"/>
      <c r="X734" s="5"/>
      <c r="Y734" s="5"/>
      <c r="Z734" s="5"/>
      <c r="AA734" s="5"/>
      <c r="AB734" s="5"/>
      <c r="AC734" s="5"/>
      <c r="AD734" s="5"/>
      <c r="AE734" s="5"/>
      <c r="AF734" s="5"/>
      <c r="AG734" s="5"/>
    </row>
    <row r="735">
      <c r="A735" s="1222"/>
      <c r="B735" s="5"/>
      <c r="C735" s="5"/>
      <c r="D735" s="1222"/>
      <c r="E735" s="5"/>
      <c r="F735" s="5"/>
      <c r="G735" s="1222"/>
      <c r="H735" s="5"/>
      <c r="I735" s="5"/>
      <c r="J735" s="1222"/>
      <c r="K735" s="5"/>
      <c r="L735" s="5"/>
      <c r="M735" s="5"/>
      <c r="N735" s="5"/>
      <c r="O735" s="5"/>
      <c r="P735" s="5"/>
      <c r="Q735" s="5"/>
      <c r="R735" s="5"/>
      <c r="S735" s="5"/>
      <c r="T735" s="5"/>
      <c r="U735" s="5"/>
      <c r="V735" s="5"/>
      <c r="W735" s="5"/>
      <c r="X735" s="5"/>
      <c r="Y735" s="5"/>
      <c r="Z735" s="5"/>
      <c r="AA735" s="5"/>
      <c r="AB735" s="5"/>
      <c r="AC735" s="5"/>
      <c r="AD735" s="5"/>
      <c r="AE735" s="5"/>
      <c r="AF735" s="5"/>
      <c r="AG735" s="5"/>
    </row>
    <row r="736">
      <c r="A736" s="1222"/>
      <c r="B736" s="5"/>
      <c r="C736" s="5"/>
      <c r="D736" s="1222"/>
      <c r="E736" s="5"/>
      <c r="F736" s="5"/>
      <c r="G736" s="1222"/>
      <c r="H736" s="5"/>
      <c r="I736" s="5"/>
      <c r="J736" s="1222"/>
      <c r="K736" s="5"/>
      <c r="L736" s="5"/>
      <c r="M736" s="5"/>
      <c r="N736" s="5"/>
      <c r="O736" s="5"/>
      <c r="P736" s="5"/>
      <c r="Q736" s="5"/>
      <c r="R736" s="5"/>
      <c r="S736" s="5"/>
      <c r="T736" s="5"/>
      <c r="U736" s="5"/>
      <c r="V736" s="5"/>
      <c r="W736" s="5"/>
      <c r="X736" s="5"/>
      <c r="Y736" s="5"/>
      <c r="Z736" s="5"/>
      <c r="AA736" s="5"/>
      <c r="AB736" s="5"/>
      <c r="AC736" s="5"/>
      <c r="AD736" s="5"/>
      <c r="AE736" s="5"/>
      <c r="AF736" s="5"/>
      <c r="AG736" s="5"/>
    </row>
    <row r="737">
      <c r="A737" s="1222"/>
      <c r="B737" s="5"/>
      <c r="C737" s="5"/>
      <c r="D737" s="1222"/>
      <c r="E737" s="5"/>
      <c r="F737" s="5"/>
      <c r="G737" s="1222"/>
      <c r="H737" s="5"/>
      <c r="I737" s="5"/>
      <c r="J737" s="1222"/>
      <c r="K737" s="5"/>
      <c r="L737" s="5"/>
      <c r="M737" s="5"/>
      <c r="N737" s="5"/>
      <c r="O737" s="5"/>
      <c r="P737" s="5"/>
      <c r="Q737" s="5"/>
      <c r="R737" s="5"/>
      <c r="S737" s="5"/>
      <c r="T737" s="5"/>
      <c r="U737" s="5"/>
      <c r="V737" s="5"/>
      <c r="W737" s="5"/>
      <c r="X737" s="5"/>
      <c r="Y737" s="5"/>
      <c r="Z737" s="5"/>
      <c r="AA737" s="5"/>
      <c r="AB737" s="5"/>
      <c r="AC737" s="5"/>
      <c r="AD737" s="5"/>
      <c r="AE737" s="5"/>
      <c r="AF737" s="5"/>
      <c r="AG737" s="5"/>
    </row>
    <row r="738">
      <c r="A738" s="1222"/>
      <c r="B738" s="5"/>
      <c r="C738" s="5"/>
      <c r="D738" s="1222"/>
      <c r="E738" s="5"/>
      <c r="F738" s="5"/>
      <c r="G738" s="1222"/>
      <c r="H738" s="5"/>
      <c r="I738" s="5"/>
      <c r="J738" s="1222"/>
      <c r="K738" s="5"/>
      <c r="L738" s="5"/>
      <c r="M738" s="5"/>
      <c r="N738" s="5"/>
      <c r="O738" s="5"/>
      <c r="P738" s="5"/>
      <c r="Q738" s="5"/>
      <c r="R738" s="5"/>
      <c r="S738" s="5"/>
      <c r="T738" s="5"/>
      <c r="U738" s="5"/>
      <c r="V738" s="5"/>
      <c r="W738" s="5"/>
      <c r="X738" s="5"/>
      <c r="Y738" s="5"/>
      <c r="Z738" s="5"/>
      <c r="AA738" s="5"/>
      <c r="AB738" s="5"/>
      <c r="AC738" s="5"/>
      <c r="AD738" s="5"/>
      <c r="AE738" s="5"/>
      <c r="AF738" s="5"/>
      <c r="AG738" s="5"/>
    </row>
    <row r="739">
      <c r="A739" s="1222"/>
      <c r="B739" s="5"/>
      <c r="C739" s="5"/>
      <c r="D739" s="1222"/>
      <c r="E739" s="5"/>
      <c r="F739" s="5"/>
      <c r="G739" s="1222"/>
      <c r="H739" s="5"/>
      <c r="I739" s="5"/>
      <c r="J739" s="1222"/>
      <c r="K739" s="5"/>
      <c r="L739" s="5"/>
      <c r="M739" s="5"/>
      <c r="N739" s="5"/>
      <c r="O739" s="5"/>
      <c r="P739" s="5"/>
      <c r="Q739" s="5"/>
      <c r="R739" s="5"/>
      <c r="S739" s="5"/>
      <c r="T739" s="5"/>
      <c r="U739" s="5"/>
      <c r="V739" s="5"/>
      <c r="W739" s="5"/>
      <c r="X739" s="5"/>
      <c r="Y739" s="5"/>
      <c r="Z739" s="5"/>
      <c r="AA739" s="5"/>
      <c r="AB739" s="5"/>
      <c r="AC739" s="5"/>
      <c r="AD739" s="5"/>
      <c r="AE739" s="5"/>
      <c r="AF739" s="5"/>
      <c r="AG739" s="5"/>
    </row>
    <row r="740">
      <c r="A740" s="1222"/>
      <c r="B740" s="5"/>
      <c r="C740" s="5"/>
      <c r="D740" s="1222"/>
      <c r="E740" s="5"/>
      <c r="F740" s="5"/>
      <c r="G740" s="1222"/>
      <c r="H740" s="5"/>
      <c r="I740" s="5"/>
      <c r="J740" s="1222"/>
      <c r="K740" s="5"/>
      <c r="L740" s="5"/>
      <c r="M740" s="5"/>
      <c r="N740" s="5"/>
      <c r="O740" s="5"/>
      <c r="P740" s="5"/>
      <c r="Q740" s="5"/>
      <c r="R740" s="5"/>
      <c r="S740" s="5"/>
      <c r="T740" s="5"/>
      <c r="U740" s="5"/>
      <c r="V740" s="5"/>
      <c r="W740" s="5"/>
      <c r="X740" s="5"/>
      <c r="Y740" s="5"/>
      <c r="Z740" s="5"/>
      <c r="AA740" s="5"/>
      <c r="AB740" s="5"/>
      <c r="AC740" s="5"/>
      <c r="AD740" s="5"/>
      <c r="AE740" s="5"/>
      <c r="AF740" s="5"/>
      <c r="AG740" s="5"/>
    </row>
    <row r="741">
      <c r="A741" s="1222"/>
      <c r="B741" s="5"/>
      <c r="C741" s="5"/>
      <c r="D741" s="1222"/>
      <c r="E741" s="5"/>
      <c r="F741" s="5"/>
      <c r="G741" s="1222"/>
      <c r="H741" s="5"/>
      <c r="I741" s="5"/>
      <c r="J741" s="1222"/>
      <c r="K741" s="5"/>
      <c r="L741" s="5"/>
      <c r="M741" s="5"/>
      <c r="N741" s="5"/>
      <c r="O741" s="5"/>
      <c r="P741" s="5"/>
      <c r="Q741" s="5"/>
      <c r="R741" s="5"/>
      <c r="S741" s="5"/>
      <c r="T741" s="5"/>
      <c r="U741" s="5"/>
      <c r="V741" s="5"/>
      <c r="W741" s="5"/>
      <c r="X741" s="5"/>
      <c r="Y741" s="5"/>
      <c r="Z741" s="5"/>
      <c r="AA741" s="5"/>
      <c r="AB741" s="5"/>
      <c r="AC741" s="5"/>
      <c r="AD741" s="5"/>
      <c r="AE741" s="5"/>
      <c r="AF741" s="5"/>
      <c r="AG741" s="5"/>
    </row>
    <row r="742">
      <c r="A742" s="1222"/>
      <c r="B742" s="5"/>
      <c r="C742" s="5"/>
      <c r="D742" s="1222"/>
      <c r="E742" s="5"/>
      <c r="F742" s="5"/>
      <c r="G742" s="1222"/>
      <c r="H742" s="5"/>
      <c r="I742" s="5"/>
      <c r="J742" s="1222"/>
      <c r="K742" s="5"/>
      <c r="L742" s="5"/>
      <c r="M742" s="5"/>
      <c r="N742" s="5"/>
      <c r="O742" s="5"/>
      <c r="P742" s="5"/>
      <c r="Q742" s="5"/>
      <c r="R742" s="5"/>
      <c r="S742" s="5"/>
      <c r="T742" s="5"/>
      <c r="U742" s="5"/>
      <c r="V742" s="5"/>
      <c r="W742" s="5"/>
      <c r="X742" s="5"/>
      <c r="Y742" s="5"/>
      <c r="Z742" s="5"/>
      <c r="AA742" s="5"/>
      <c r="AB742" s="5"/>
      <c r="AC742" s="5"/>
      <c r="AD742" s="5"/>
      <c r="AE742" s="5"/>
      <c r="AF742" s="5"/>
      <c r="AG742" s="5"/>
    </row>
    <row r="743">
      <c r="A743" s="1222"/>
      <c r="B743" s="5"/>
      <c r="C743" s="5"/>
      <c r="D743" s="1222"/>
      <c r="E743" s="5"/>
      <c r="F743" s="5"/>
      <c r="G743" s="1222"/>
      <c r="H743" s="5"/>
      <c r="I743" s="5"/>
      <c r="J743" s="1222"/>
      <c r="K743" s="5"/>
      <c r="L743" s="5"/>
      <c r="M743" s="5"/>
      <c r="N743" s="5"/>
      <c r="O743" s="5"/>
      <c r="P743" s="5"/>
      <c r="Q743" s="5"/>
      <c r="R743" s="5"/>
      <c r="S743" s="5"/>
      <c r="T743" s="5"/>
      <c r="U743" s="5"/>
      <c r="V743" s="5"/>
      <c r="W743" s="5"/>
      <c r="X743" s="5"/>
      <c r="Y743" s="5"/>
      <c r="Z743" s="5"/>
      <c r="AA743" s="5"/>
      <c r="AB743" s="5"/>
      <c r="AC743" s="5"/>
      <c r="AD743" s="5"/>
      <c r="AE743" s="5"/>
      <c r="AF743" s="5"/>
      <c r="AG743" s="5"/>
    </row>
    <row r="744">
      <c r="A744" s="1222"/>
      <c r="B744" s="5"/>
      <c r="C744" s="5"/>
      <c r="D744" s="1222"/>
      <c r="E744" s="5"/>
      <c r="F744" s="5"/>
      <c r="G744" s="1222"/>
      <c r="H744" s="5"/>
      <c r="I744" s="5"/>
      <c r="J744" s="1222"/>
      <c r="K744" s="5"/>
      <c r="L744" s="5"/>
      <c r="M744" s="5"/>
      <c r="N744" s="5"/>
      <c r="O744" s="5"/>
      <c r="P744" s="5"/>
      <c r="Q744" s="5"/>
      <c r="R744" s="5"/>
      <c r="S744" s="5"/>
      <c r="T744" s="5"/>
      <c r="U744" s="5"/>
      <c r="V744" s="5"/>
      <c r="W744" s="5"/>
      <c r="X744" s="5"/>
      <c r="Y744" s="5"/>
      <c r="Z744" s="5"/>
      <c r="AA744" s="5"/>
      <c r="AB744" s="5"/>
      <c r="AC744" s="5"/>
      <c r="AD744" s="5"/>
      <c r="AE744" s="5"/>
      <c r="AF744" s="5"/>
      <c r="AG744" s="5"/>
    </row>
    <row r="745">
      <c r="A745" s="1222"/>
      <c r="B745" s="5"/>
      <c r="C745" s="5"/>
      <c r="D745" s="1222"/>
      <c r="E745" s="5"/>
      <c r="F745" s="5"/>
      <c r="G745" s="1222"/>
      <c r="H745" s="5"/>
      <c r="I745" s="5"/>
      <c r="J745" s="1222"/>
      <c r="K745" s="5"/>
      <c r="L745" s="5"/>
      <c r="M745" s="5"/>
      <c r="N745" s="5"/>
      <c r="O745" s="5"/>
      <c r="P745" s="5"/>
      <c r="Q745" s="5"/>
      <c r="R745" s="5"/>
      <c r="S745" s="5"/>
      <c r="T745" s="5"/>
      <c r="U745" s="5"/>
      <c r="V745" s="5"/>
      <c r="W745" s="5"/>
      <c r="X745" s="5"/>
      <c r="Y745" s="5"/>
      <c r="Z745" s="5"/>
      <c r="AA745" s="5"/>
      <c r="AB745" s="5"/>
      <c r="AC745" s="5"/>
      <c r="AD745" s="5"/>
      <c r="AE745" s="5"/>
      <c r="AF745" s="5"/>
      <c r="AG745" s="5"/>
    </row>
    <row r="746">
      <c r="A746" s="1222"/>
      <c r="B746" s="5"/>
      <c r="C746" s="5"/>
      <c r="D746" s="1222"/>
      <c r="E746" s="5"/>
      <c r="F746" s="5"/>
      <c r="G746" s="1222"/>
      <c r="H746" s="5"/>
      <c r="I746" s="5"/>
      <c r="J746" s="1222"/>
      <c r="K746" s="5"/>
      <c r="L746" s="5"/>
      <c r="M746" s="5"/>
      <c r="N746" s="5"/>
      <c r="O746" s="5"/>
      <c r="P746" s="5"/>
      <c r="Q746" s="5"/>
      <c r="R746" s="5"/>
      <c r="S746" s="5"/>
      <c r="T746" s="5"/>
      <c r="U746" s="5"/>
      <c r="V746" s="5"/>
      <c r="W746" s="5"/>
      <c r="X746" s="5"/>
      <c r="Y746" s="5"/>
      <c r="Z746" s="5"/>
      <c r="AA746" s="5"/>
      <c r="AB746" s="5"/>
      <c r="AC746" s="5"/>
      <c r="AD746" s="5"/>
      <c r="AE746" s="5"/>
      <c r="AF746" s="5"/>
      <c r="AG746" s="5"/>
    </row>
    <row r="747">
      <c r="A747" s="1222"/>
      <c r="B747" s="5"/>
      <c r="C747" s="5"/>
      <c r="D747" s="1222"/>
      <c r="E747" s="5"/>
      <c r="F747" s="5"/>
      <c r="G747" s="1222"/>
      <c r="H747" s="5"/>
      <c r="I747" s="5"/>
      <c r="J747" s="1222"/>
      <c r="K747" s="5"/>
      <c r="L747" s="5"/>
      <c r="M747" s="5"/>
      <c r="N747" s="5"/>
      <c r="O747" s="5"/>
      <c r="P747" s="5"/>
      <c r="Q747" s="5"/>
      <c r="R747" s="5"/>
      <c r="S747" s="5"/>
      <c r="T747" s="5"/>
      <c r="U747" s="5"/>
      <c r="V747" s="5"/>
      <c r="W747" s="5"/>
      <c r="X747" s="5"/>
      <c r="Y747" s="5"/>
      <c r="Z747" s="5"/>
      <c r="AA747" s="5"/>
      <c r="AB747" s="5"/>
      <c r="AC747" s="5"/>
      <c r="AD747" s="5"/>
      <c r="AE747" s="5"/>
      <c r="AF747" s="5"/>
      <c r="AG747" s="5"/>
    </row>
    <row r="748">
      <c r="A748" s="1222"/>
      <c r="B748" s="5"/>
      <c r="C748" s="5"/>
      <c r="D748" s="1222"/>
      <c r="E748" s="5"/>
      <c r="F748" s="5"/>
      <c r="G748" s="1222"/>
      <c r="H748" s="5"/>
      <c r="I748" s="5"/>
      <c r="J748" s="1222"/>
      <c r="K748" s="5"/>
      <c r="L748" s="5"/>
      <c r="M748" s="5"/>
      <c r="N748" s="5"/>
      <c r="O748" s="5"/>
      <c r="P748" s="5"/>
      <c r="Q748" s="5"/>
      <c r="R748" s="5"/>
      <c r="S748" s="5"/>
      <c r="T748" s="5"/>
      <c r="U748" s="5"/>
      <c r="V748" s="5"/>
      <c r="W748" s="5"/>
      <c r="X748" s="5"/>
      <c r="Y748" s="5"/>
      <c r="Z748" s="5"/>
      <c r="AA748" s="5"/>
      <c r="AB748" s="5"/>
      <c r="AC748" s="5"/>
      <c r="AD748" s="5"/>
      <c r="AE748" s="5"/>
      <c r="AF748" s="5"/>
      <c r="AG748" s="5"/>
    </row>
    <row r="749">
      <c r="A749" s="1222"/>
      <c r="B749" s="5"/>
      <c r="C749" s="5"/>
      <c r="D749" s="1222"/>
      <c r="E749" s="5"/>
      <c r="F749" s="5"/>
      <c r="G749" s="1222"/>
      <c r="H749" s="5"/>
      <c r="I749" s="5"/>
      <c r="J749" s="1222"/>
      <c r="K749" s="5"/>
      <c r="L749" s="5"/>
      <c r="M749" s="5"/>
      <c r="N749" s="5"/>
      <c r="O749" s="5"/>
      <c r="P749" s="5"/>
      <c r="Q749" s="5"/>
      <c r="R749" s="5"/>
      <c r="S749" s="5"/>
      <c r="T749" s="5"/>
      <c r="U749" s="5"/>
      <c r="V749" s="5"/>
      <c r="W749" s="5"/>
      <c r="X749" s="5"/>
      <c r="Y749" s="5"/>
      <c r="Z749" s="5"/>
      <c r="AA749" s="5"/>
      <c r="AB749" s="5"/>
      <c r="AC749" s="5"/>
      <c r="AD749" s="5"/>
      <c r="AE749" s="5"/>
      <c r="AF749" s="5"/>
      <c r="AG749" s="5"/>
    </row>
    <row r="750">
      <c r="A750" s="1222"/>
      <c r="B750" s="5"/>
      <c r="C750" s="5"/>
      <c r="D750" s="1222"/>
      <c r="E750" s="5"/>
      <c r="F750" s="5"/>
      <c r="G750" s="1222"/>
      <c r="H750" s="5"/>
      <c r="I750" s="5"/>
      <c r="J750" s="1222"/>
      <c r="K750" s="5"/>
      <c r="L750" s="5"/>
      <c r="M750" s="5"/>
      <c r="N750" s="5"/>
      <c r="O750" s="5"/>
      <c r="P750" s="5"/>
      <c r="Q750" s="5"/>
      <c r="R750" s="5"/>
      <c r="S750" s="5"/>
      <c r="T750" s="5"/>
      <c r="U750" s="5"/>
      <c r="V750" s="5"/>
      <c r="W750" s="5"/>
      <c r="X750" s="5"/>
      <c r="Y750" s="5"/>
      <c r="Z750" s="5"/>
      <c r="AA750" s="5"/>
      <c r="AB750" s="5"/>
      <c r="AC750" s="5"/>
      <c r="AD750" s="5"/>
      <c r="AE750" s="5"/>
      <c r="AF750" s="5"/>
      <c r="AG750" s="5"/>
    </row>
    <row r="751">
      <c r="A751" s="1222"/>
      <c r="B751" s="5"/>
      <c r="C751" s="5"/>
      <c r="D751" s="1222"/>
      <c r="E751" s="5"/>
      <c r="F751" s="5"/>
      <c r="G751" s="1222"/>
      <c r="H751" s="5"/>
      <c r="I751" s="5"/>
      <c r="J751" s="1222"/>
      <c r="K751" s="5"/>
      <c r="L751" s="5"/>
      <c r="M751" s="5"/>
      <c r="N751" s="5"/>
      <c r="O751" s="5"/>
      <c r="P751" s="5"/>
      <c r="Q751" s="5"/>
      <c r="R751" s="5"/>
      <c r="S751" s="5"/>
      <c r="T751" s="5"/>
      <c r="U751" s="5"/>
      <c r="V751" s="5"/>
      <c r="W751" s="5"/>
      <c r="X751" s="5"/>
      <c r="Y751" s="5"/>
      <c r="Z751" s="5"/>
      <c r="AA751" s="5"/>
      <c r="AB751" s="5"/>
      <c r="AC751" s="5"/>
      <c r="AD751" s="5"/>
      <c r="AE751" s="5"/>
      <c r="AF751" s="5"/>
      <c r="AG751" s="5"/>
    </row>
    <row r="752">
      <c r="A752" s="1222"/>
      <c r="B752" s="5"/>
      <c r="C752" s="5"/>
      <c r="D752" s="1222"/>
      <c r="E752" s="5"/>
      <c r="F752" s="5"/>
      <c r="G752" s="1222"/>
      <c r="H752" s="5"/>
      <c r="I752" s="5"/>
      <c r="J752" s="1222"/>
      <c r="K752" s="5"/>
      <c r="L752" s="5"/>
      <c r="M752" s="5"/>
      <c r="N752" s="5"/>
      <c r="O752" s="5"/>
      <c r="P752" s="5"/>
      <c r="Q752" s="5"/>
      <c r="R752" s="5"/>
      <c r="S752" s="5"/>
      <c r="T752" s="5"/>
      <c r="U752" s="5"/>
      <c r="V752" s="5"/>
      <c r="W752" s="5"/>
      <c r="X752" s="5"/>
      <c r="Y752" s="5"/>
      <c r="Z752" s="5"/>
      <c r="AA752" s="5"/>
      <c r="AB752" s="5"/>
      <c r="AC752" s="5"/>
      <c r="AD752" s="5"/>
      <c r="AE752" s="5"/>
      <c r="AF752" s="5"/>
      <c r="AG752" s="5"/>
    </row>
    <row r="753">
      <c r="A753" s="1222"/>
      <c r="B753" s="5"/>
      <c r="C753" s="5"/>
      <c r="D753" s="1222"/>
      <c r="E753" s="5"/>
      <c r="F753" s="5"/>
      <c r="G753" s="1222"/>
      <c r="H753" s="5"/>
      <c r="I753" s="5"/>
      <c r="J753" s="1222"/>
      <c r="K753" s="5"/>
      <c r="L753" s="5"/>
      <c r="M753" s="5"/>
      <c r="N753" s="5"/>
      <c r="O753" s="5"/>
      <c r="P753" s="5"/>
      <c r="Q753" s="5"/>
      <c r="R753" s="5"/>
      <c r="S753" s="5"/>
      <c r="T753" s="5"/>
      <c r="U753" s="5"/>
      <c r="V753" s="5"/>
      <c r="W753" s="5"/>
      <c r="X753" s="5"/>
      <c r="Y753" s="5"/>
      <c r="Z753" s="5"/>
      <c r="AA753" s="5"/>
      <c r="AB753" s="5"/>
      <c r="AC753" s="5"/>
      <c r="AD753" s="5"/>
      <c r="AE753" s="5"/>
      <c r="AF753" s="5"/>
      <c r="AG753" s="5"/>
    </row>
    <row r="754">
      <c r="A754" s="1222"/>
      <c r="B754" s="5"/>
      <c r="C754" s="5"/>
      <c r="D754" s="1222"/>
      <c r="E754" s="5"/>
      <c r="F754" s="5"/>
      <c r="G754" s="1222"/>
      <c r="H754" s="5"/>
      <c r="I754" s="5"/>
      <c r="J754" s="1222"/>
      <c r="K754" s="5"/>
      <c r="L754" s="5"/>
      <c r="M754" s="5"/>
      <c r="N754" s="5"/>
      <c r="O754" s="5"/>
      <c r="P754" s="5"/>
      <c r="Q754" s="5"/>
      <c r="R754" s="5"/>
      <c r="S754" s="5"/>
      <c r="T754" s="5"/>
      <c r="U754" s="5"/>
      <c r="V754" s="5"/>
      <c r="W754" s="5"/>
      <c r="X754" s="5"/>
      <c r="Y754" s="5"/>
      <c r="Z754" s="5"/>
      <c r="AA754" s="5"/>
      <c r="AB754" s="5"/>
      <c r="AC754" s="5"/>
      <c r="AD754" s="5"/>
      <c r="AE754" s="5"/>
      <c r="AF754" s="5"/>
      <c r="AG754" s="5"/>
    </row>
    <row r="755">
      <c r="A755" s="1222"/>
      <c r="B755" s="5"/>
      <c r="C755" s="5"/>
      <c r="D755" s="1222"/>
      <c r="E755" s="5"/>
      <c r="F755" s="5"/>
      <c r="G755" s="1222"/>
      <c r="H755" s="5"/>
      <c r="I755" s="5"/>
      <c r="J755" s="1222"/>
      <c r="K755" s="5"/>
      <c r="L755" s="5"/>
      <c r="M755" s="5"/>
      <c r="N755" s="5"/>
      <c r="O755" s="5"/>
      <c r="P755" s="5"/>
      <c r="Q755" s="5"/>
      <c r="R755" s="5"/>
      <c r="S755" s="5"/>
      <c r="T755" s="5"/>
      <c r="U755" s="5"/>
      <c r="V755" s="5"/>
      <c r="W755" s="5"/>
      <c r="X755" s="5"/>
      <c r="Y755" s="5"/>
      <c r="Z755" s="5"/>
      <c r="AA755" s="5"/>
      <c r="AB755" s="5"/>
      <c r="AC755" s="5"/>
      <c r="AD755" s="5"/>
      <c r="AE755" s="5"/>
      <c r="AF755" s="5"/>
      <c r="AG755" s="5"/>
    </row>
    <row r="756">
      <c r="A756" s="1222"/>
      <c r="B756" s="5"/>
      <c r="C756" s="5"/>
      <c r="D756" s="1222"/>
      <c r="E756" s="5"/>
      <c r="F756" s="5"/>
      <c r="G756" s="1222"/>
      <c r="H756" s="5"/>
      <c r="I756" s="5"/>
      <c r="J756" s="1222"/>
      <c r="K756" s="5"/>
      <c r="L756" s="5"/>
      <c r="M756" s="5"/>
      <c r="N756" s="5"/>
      <c r="O756" s="5"/>
      <c r="P756" s="5"/>
      <c r="Q756" s="5"/>
      <c r="R756" s="5"/>
      <c r="S756" s="5"/>
      <c r="T756" s="5"/>
      <c r="U756" s="5"/>
      <c r="V756" s="5"/>
      <c r="W756" s="5"/>
      <c r="X756" s="5"/>
      <c r="Y756" s="5"/>
      <c r="Z756" s="5"/>
      <c r="AA756" s="5"/>
      <c r="AB756" s="5"/>
      <c r="AC756" s="5"/>
      <c r="AD756" s="5"/>
      <c r="AE756" s="5"/>
      <c r="AF756" s="5"/>
      <c r="AG756" s="5"/>
    </row>
    <row r="757">
      <c r="A757" s="1222"/>
      <c r="B757" s="5"/>
      <c r="C757" s="5"/>
      <c r="D757" s="1222"/>
      <c r="E757" s="5"/>
      <c r="F757" s="5"/>
      <c r="G757" s="1222"/>
      <c r="H757" s="5"/>
      <c r="I757" s="5"/>
      <c r="J757" s="1222"/>
      <c r="K757" s="5"/>
      <c r="L757" s="5"/>
      <c r="M757" s="5"/>
      <c r="N757" s="5"/>
      <c r="O757" s="5"/>
      <c r="P757" s="5"/>
      <c r="Q757" s="5"/>
      <c r="R757" s="5"/>
      <c r="S757" s="5"/>
      <c r="T757" s="5"/>
      <c r="U757" s="5"/>
      <c r="V757" s="5"/>
      <c r="W757" s="5"/>
      <c r="X757" s="5"/>
      <c r="Y757" s="5"/>
      <c r="Z757" s="5"/>
      <c r="AA757" s="5"/>
      <c r="AB757" s="5"/>
      <c r="AC757" s="5"/>
      <c r="AD757" s="5"/>
      <c r="AE757" s="5"/>
      <c r="AF757" s="5"/>
      <c r="AG757" s="5"/>
    </row>
    <row r="758">
      <c r="A758" s="1222"/>
      <c r="B758" s="5"/>
      <c r="C758" s="5"/>
      <c r="D758" s="1222"/>
      <c r="E758" s="5"/>
      <c r="F758" s="5"/>
      <c r="G758" s="1222"/>
      <c r="H758" s="5"/>
      <c r="I758" s="5"/>
      <c r="J758" s="1222"/>
      <c r="K758" s="5"/>
      <c r="L758" s="5"/>
      <c r="M758" s="5"/>
      <c r="N758" s="5"/>
      <c r="O758" s="5"/>
      <c r="P758" s="5"/>
      <c r="Q758" s="5"/>
      <c r="R758" s="5"/>
      <c r="S758" s="5"/>
      <c r="T758" s="5"/>
      <c r="U758" s="5"/>
      <c r="V758" s="5"/>
      <c r="W758" s="5"/>
      <c r="X758" s="5"/>
      <c r="Y758" s="5"/>
      <c r="Z758" s="5"/>
      <c r="AA758" s="5"/>
      <c r="AB758" s="5"/>
      <c r="AC758" s="5"/>
      <c r="AD758" s="5"/>
      <c r="AE758" s="5"/>
      <c r="AF758" s="5"/>
      <c r="AG758" s="5"/>
    </row>
    <row r="759">
      <c r="A759" s="1222"/>
      <c r="B759" s="5"/>
      <c r="C759" s="5"/>
      <c r="D759" s="1222"/>
      <c r="E759" s="5"/>
      <c r="F759" s="5"/>
      <c r="G759" s="1222"/>
      <c r="H759" s="5"/>
      <c r="I759" s="5"/>
      <c r="J759" s="1222"/>
      <c r="K759" s="5"/>
      <c r="L759" s="5"/>
      <c r="M759" s="5"/>
      <c r="N759" s="5"/>
      <c r="O759" s="5"/>
      <c r="P759" s="5"/>
      <c r="Q759" s="5"/>
      <c r="R759" s="5"/>
      <c r="S759" s="5"/>
      <c r="T759" s="5"/>
      <c r="U759" s="5"/>
      <c r="V759" s="5"/>
      <c r="W759" s="5"/>
      <c r="X759" s="5"/>
      <c r="Y759" s="5"/>
      <c r="Z759" s="5"/>
      <c r="AA759" s="5"/>
      <c r="AB759" s="5"/>
      <c r="AC759" s="5"/>
      <c r="AD759" s="5"/>
      <c r="AE759" s="5"/>
      <c r="AF759" s="5"/>
      <c r="AG759" s="5"/>
    </row>
    <row r="760">
      <c r="A760" s="1222"/>
      <c r="B760" s="5"/>
      <c r="C760" s="5"/>
      <c r="D760" s="1222"/>
      <c r="E760" s="5"/>
      <c r="F760" s="5"/>
      <c r="G760" s="1222"/>
      <c r="H760" s="5"/>
      <c r="I760" s="5"/>
      <c r="J760" s="1222"/>
      <c r="K760" s="5"/>
      <c r="L760" s="5"/>
      <c r="M760" s="5"/>
      <c r="N760" s="5"/>
      <c r="O760" s="5"/>
      <c r="P760" s="5"/>
      <c r="Q760" s="5"/>
      <c r="R760" s="5"/>
      <c r="S760" s="5"/>
      <c r="T760" s="5"/>
      <c r="U760" s="5"/>
      <c r="V760" s="5"/>
      <c r="W760" s="5"/>
      <c r="X760" s="5"/>
      <c r="Y760" s="5"/>
      <c r="Z760" s="5"/>
      <c r="AA760" s="5"/>
      <c r="AB760" s="5"/>
      <c r="AC760" s="5"/>
      <c r="AD760" s="5"/>
      <c r="AE760" s="5"/>
      <c r="AF760" s="5"/>
      <c r="AG760" s="5"/>
    </row>
    <row r="761">
      <c r="A761" s="1222"/>
      <c r="B761" s="5"/>
      <c r="C761" s="5"/>
      <c r="D761" s="1222"/>
      <c r="E761" s="5"/>
      <c r="F761" s="5"/>
      <c r="G761" s="1222"/>
      <c r="H761" s="5"/>
      <c r="I761" s="5"/>
      <c r="J761" s="1222"/>
      <c r="K761" s="5"/>
      <c r="L761" s="5"/>
      <c r="M761" s="5"/>
      <c r="N761" s="5"/>
      <c r="O761" s="5"/>
      <c r="P761" s="5"/>
      <c r="Q761" s="5"/>
      <c r="R761" s="5"/>
      <c r="S761" s="5"/>
      <c r="T761" s="5"/>
      <c r="U761" s="5"/>
      <c r="V761" s="5"/>
      <c r="W761" s="5"/>
      <c r="X761" s="5"/>
      <c r="Y761" s="5"/>
      <c r="Z761" s="5"/>
      <c r="AA761" s="5"/>
      <c r="AB761" s="5"/>
      <c r="AC761" s="5"/>
      <c r="AD761" s="5"/>
      <c r="AE761" s="5"/>
      <c r="AF761" s="5"/>
      <c r="AG761" s="5"/>
    </row>
    <row r="762">
      <c r="A762" s="1222"/>
      <c r="B762" s="5"/>
      <c r="C762" s="5"/>
      <c r="D762" s="1222"/>
      <c r="E762" s="5"/>
      <c r="F762" s="5"/>
      <c r="G762" s="1222"/>
      <c r="H762" s="5"/>
      <c r="I762" s="5"/>
      <c r="J762" s="1222"/>
      <c r="K762" s="5"/>
      <c r="L762" s="5"/>
      <c r="M762" s="5"/>
      <c r="N762" s="5"/>
      <c r="O762" s="5"/>
      <c r="P762" s="5"/>
      <c r="Q762" s="5"/>
      <c r="R762" s="5"/>
      <c r="S762" s="5"/>
      <c r="T762" s="5"/>
      <c r="U762" s="5"/>
      <c r="V762" s="5"/>
      <c r="W762" s="5"/>
      <c r="X762" s="5"/>
      <c r="Y762" s="5"/>
      <c r="Z762" s="5"/>
      <c r="AA762" s="5"/>
      <c r="AB762" s="5"/>
      <c r="AC762" s="5"/>
      <c r="AD762" s="5"/>
      <c r="AE762" s="5"/>
      <c r="AF762" s="5"/>
      <c r="AG762" s="5"/>
    </row>
    <row r="763">
      <c r="A763" s="1222"/>
      <c r="B763" s="5"/>
      <c r="C763" s="5"/>
      <c r="D763" s="1222"/>
      <c r="E763" s="5"/>
      <c r="F763" s="5"/>
      <c r="G763" s="1222"/>
      <c r="H763" s="5"/>
      <c r="I763" s="5"/>
      <c r="J763" s="1222"/>
      <c r="K763" s="5"/>
      <c r="L763" s="5"/>
      <c r="M763" s="5"/>
      <c r="N763" s="5"/>
      <c r="O763" s="5"/>
      <c r="P763" s="5"/>
      <c r="Q763" s="5"/>
      <c r="R763" s="5"/>
      <c r="S763" s="5"/>
      <c r="T763" s="5"/>
      <c r="U763" s="5"/>
      <c r="V763" s="5"/>
      <c r="W763" s="5"/>
      <c r="X763" s="5"/>
      <c r="Y763" s="5"/>
      <c r="Z763" s="5"/>
      <c r="AA763" s="5"/>
      <c r="AB763" s="5"/>
      <c r="AC763" s="5"/>
      <c r="AD763" s="5"/>
      <c r="AE763" s="5"/>
      <c r="AF763" s="5"/>
      <c r="AG763" s="5"/>
    </row>
    <row r="764">
      <c r="A764" s="1222"/>
      <c r="B764" s="5"/>
      <c r="C764" s="5"/>
      <c r="D764" s="1222"/>
      <c r="E764" s="5"/>
      <c r="F764" s="5"/>
      <c r="G764" s="1222"/>
      <c r="H764" s="5"/>
      <c r="I764" s="5"/>
      <c r="J764" s="1222"/>
      <c r="K764" s="5"/>
      <c r="L764" s="5"/>
      <c r="M764" s="5"/>
      <c r="N764" s="5"/>
      <c r="O764" s="5"/>
      <c r="P764" s="5"/>
      <c r="Q764" s="5"/>
      <c r="R764" s="5"/>
      <c r="S764" s="5"/>
      <c r="T764" s="5"/>
      <c r="U764" s="5"/>
      <c r="V764" s="5"/>
      <c r="W764" s="5"/>
      <c r="X764" s="5"/>
      <c r="Y764" s="5"/>
      <c r="Z764" s="5"/>
      <c r="AA764" s="5"/>
      <c r="AB764" s="5"/>
      <c r="AC764" s="5"/>
      <c r="AD764" s="5"/>
      <c r="AE764" s="5"/>
      <c r="AF764" s="5"/>
      <c r="AG764" s="5"/>
    </row>
    <row r="765">
      <c r="A765" s="1222"/>
      <c r="B765" s="5"/>
      <c r="C765" s="5"/>
      <c r="D765" s="1222"/>
      <c r="E765" s="5"/>
      <c r="F765" s="5"/>
      <c r="G765" s="1222"/>
      <c r="H765" s="5"/>
      <c r="I765" s="5"/>
      <c r="J765" s="1222"/>
      <c r="K765" s="5"/>
      <c r="L765" s="5"/>
      <c r="M765" s="5"/>
      <c r="N765" s="5"/>
      <c r="O765" s="5"/>
      <c r="P765" s="5"/>
      <c r="Q765" s="5"/>
      <c r="R765" s="5"/>
      <c r="S765" s="5"/>
      <c r="T765" s="5"/>
      <c r="U765" s="5"/>
      <c r="V765" s="5"/>
      <c r="W765" s="5"/>
      <c r="X765" s="5"/>
      <c r="Y765" s="5"/>
      <c r="Z765" s="5"/>
      <c r="AA765" s="5"/>
      <c r="AB765" s="5"/>
      <c r="AC765" s="5"/>
      <c r="AD765" s="5"/>
      <c r="AE765" s="5"/>
      <c r="AF765" s="5"/>
      <c r="AG765" s="5"/>
    </row>
    <row r="766">
      <c r="A766" s="1222"/>
      <c r="B766" s="5"/>
      <c r="C766" s="5"/>
      <c r="D766" s="1222"/>
      <c r="E766" s="5"/>
      <c r="F766" s="5"/>
      <c r="G766" s="1222"/>
      <c r="H766" s="5"/>
      <c r="I766" s="5"/>
      <c r="J766" s="1222"/>
      <c r="K766" s="5"/>
      <c r="L766" s="5"/>
      <c r="M766" s="5"/>
      <c r="N766" s="5"/>
      <c r="O766" s="5"/>
      <c r="P766" s="5"/>
      <c r="Q766" s="5"/>
      <c r="R766" s="5"/>
      <c r="S766" s="5"/>
      <c r="T766" s="5"/>
      <c r="U766" s="5"/>
      <c r="V766" s="5"/>
      <c r="W766" s="5"/>
      <c r="X766" s="5"/>
      <c r="Y766" s="5"/>
      <c r="Z766" s="5"/>
      <c r="AA766" s="5"/>
      <c r="AB766" s="5"/>
      <c r="AC766" s="5"/>
      <c r="AD766" s="5"/>
      <c r="AE766" s="5"/>
      <c r="AF766" s="5"/>
      <c r="AG766" s="5"/>
    </row>
    <row r="767">
      <c r="A767" s="1222"/>
      <c r="B767" s="5"/>
      <c r="C767" s="5"/>
      <c r="D767" s="1222"/>
      <c r="E767" s="5"/>
      <c r="F767" s="5"/>
      <c r="G767" s="1222"/>
      <c r="H767" s="5"/>
      <c r="I767" s="5"/>
      <c r="J767" s="1222"/>
      <c r="K767" s="5"/>
      <c r="L767" s="5"/>
      <c r="M767" s="5"/>
      <c r="N767" s="5"/>
      <c r="O767" s="5"/>
      <c r="P767" s="5"/>
      <c r="Q767" s="5"/>
      <c r="R767" s="5"/>
      <c r="S767" s="5"/>
      <c r="T767" s="5"/>
      <c r="U767" s="5"/>
      <c r="V767" s="5"/>
      <c r="W767" s="5"/>
      <c r="X767" s="5"/>
      <c r="Y767" s="5"/>
      <c r="Z767" s="5"/>
      <c r="AA767" s="5"/>
      <c r="AB767" s="5"/>
      <c r="AC767" s="5"/>
      <c r="AD767" s="5"/>
      <c r="AE767" s="5"/>
      <c r="AF767" s="5"/>
      <c r="AG767" s="5"/>
    </row>
    <row r="768">
      <c r="A768" s="1222"/>
      <c r="B768" s="5"/>
      <c r="C768" s="5"/>
      <c r="D768" s="1222"/>
      <c r="E768" s="5"/>
      <c r="F768" s="5"/>
      <c r="G768" s="1222"/>
      <c r="H768" s="5"/>
      <c r="I768" s="5"/>
      <c r="J768" s="1222"/>
      <c r="K768" s="5"/>
      <c r="L768" s="5"/>
      <c r="M768" s="5"/>
      <c r="N768" s="5"/>
      <c r="O768" s="5"/>
      <c r="P768" s="5"/>
      <c r="Q768" s="5"/>
      <c r="R768" s="5"/>
      <c r="S768" s="5"/>
      <c r="T768" s="5"/>
      <c r="U768" s="5"/>
      <c r="V768" s="5"/>
      <c r="W768" s="5"/>
      <c r="X768" s="5"/>
      <c r="Y768" s="5"/>
      <c r="Z768" s="5"/>
      <c r="AA768" s="5"/>
      <c r="AB768" s="5"/>
      <c r="AC768" s="5"/>
      <c r="AD768" s="5"/>
      <c r="AE768" s="5"/>
      <c r="AF768" s="5"/>
      <c r="AG768" s="5"/>
    </row>
    <row r="769">
      <c r="A769" s="1222"/>
      <c r="B769" s="5"/>
      <c r="C769" s="5"/>
      <c r="D769" s="1222"/>
      <c r="E769" s="5"/>
      <c r="F769" s="5"/>
      <c r="G769" s="1222"/>
      <c r="H769" s="5"/>
      <c r="I769" s="5"/>
      <c r="J769" s="1222"/>
      <c r="K769" s="5"/>
      <c r="L769" s="5"/>
      <c r="M769" s="5"/>
      <c r="N769" s="5"/>
      <c r="O769" s="5"/>
      <c r="P769" s="5"/>
      <c r="Q769" s="5"/>
      <c r="R769" s="5"/>
      <c r="S769" s="5"/>
      <c r="T769" s="5"/>
      <c r="U769" s="5"/>
      <c r="V769" s="5"/>
      <c r="W769" s="5"/>
      <c r="X769" s="5"/>
      <c r="Y769" s="5"/>
      <c r="Z769" s="5"/>
      <c r="AA769" s="5"/>
      <c r="AB769" s="5"/>
      <c r="AC769" s="5"/>
      <c r="AD769" s="5"/>
      <c r="AE769" s="5"/>
      <c r="AF769" s="5"/>
      <c r="AG769" s="5"/>
    </row>
    <row r="770">
      <c r="A770" s="1222"/>
      <c r="B770" s="5"/>
      <c r="C770" s="5"/>
      <c r="D770" s="1222"/>
      <c r="E770" s="5"/>
      <c r="F770" s="5"/>
      <c r="G770" s="1222"/>
      <c r="H770" s="5"/>
      <c r="I770" s="5"/>
      <c r="J770" s="1222"/>
      <c r="K770" s="5"/>
      <c r="L770" s="5"/>
      <c r="M770" s="5"/>
      <c r="N770" s="5"/>
      <c r="O770" s="5"/>
      <c r="P770" s="5"/>
      <c r="Q770" s="5"/>
      <c r="R770" s="5"/>
      <c r="S770" s="5"/>
      <c r="T770" s="5"/>
      <c r="U770" s="5"/>
      <c r="V770" s="5"/>
      <c r="W770" s="5"/>
      <c r="X770" s="5"/>
      <c r="Y770" s="5"/>
      <c r="Z770" s="5"/>
      <c r="AA770" s="5"/>
      <c r="AB770" s="5"/>
      <c r="AC770" s="5"/>
      <c r="AD770" s="5"/>
      <c r="AE770" s="5"/>
      <c r="AF770" s="5"/>
      <c r="AG770" s="5"/>
    </row>
    <row r="771">
      <c r="A771" s="1222"/>
      <c r="B771" s="5"/>
      <c r="C771" s="5"/>
      <c r="D771" s="1222"/>
      <c r="E771" s="5"/>
      <c r="F771" s="5"/>
      <c r="G771" s="1222"/>
      <c r="H771" s="5"/>
      <c r="I771" s="5"/>
      <c r="J771" s="1222"/>
      <c r="K771" s="5"/>
      <c r="L771" s="5"/>
      <c r="M771" s="5"/>
      <c r="N771" s="5"/>
      <c r="O771" s="5"/>
      <c r="P771" s="5"/>
      <c r="Q771" s="5"/>
      <c r="R771" s="5"/>
      <c r="S771" s="5"/>
      <c r="T771" s="5"/>
      <c r="U771" s="5"/>
      <c r="V771" s="5"/>
      <c r="W771" s="5"/>
      <c r="X771" s="5"/>
      <c r="Y771" s="5"/>
      <c r="Z771" s="5"/>
      <c r="AA771" s="5"/>
      <c r="AB771" s="5"/>
      <c r="AC771" s="5"/>
      <c r="AD771" s="5"/>
      <c r="AE771" s="5"/>
      <c r="AF771" s="5"/>
      <c r="AG771" s="5"/>
    </row>
    <row r="772">
      <c r="A772" s="1222"/>
      <c r="B772" s="5"/>
      <c r="C772" s="5"/>
      <c r="D772" s="1222"/>
      <c r="E772" s="5"/>
      <c r="F772" s="5"/>
      <c r="G772" s="1222"/>
      <c r="H772" s="5"/>
      <c r="I772" s="5"/>
      <c r="J772" s="1222"/>
      <c r="K772" s="5"/>
      <c r="L772" s="5"/>
      <c r="M772" s="5"/>
      <c r="N772" s="5"/>
      <c r="O772" s="5"/>
      <c r="P772" s="5"/>
      <c r="Q772" s="5"/>
      <c r="R772" s="5"/>
      <c r="S772" s="5"/>
      <c r="T772" s="5"/>
      <c r="U772" s="5"/>
      <c r="V772" s="5"/>
      <c r="W772" s="5"/>
      <c r="X772" s="5"/>
      <c r="Y772" s="5"/>
      <c r="Z772" s="5"/>
      <c r="AA772" s="5"/>
      <c r="AB772" s="5"/>
      <c r="AC772" s="5"/>
      <c r="AD772" s="5"/>
      <c r="AE772" s="5"/>
      <c r="AF772" s="5"/>
      <c r="AG772" s="5"/>
    </row>
    <row r="773">
      <c r="A773" s="1222"/>
      <c r="B773" s="5"/>
      <c r="C773" s="5"/>
      <c r="D773" s="1222"/>
      <c r="E773" s="5"/>
      <c r="F773" s="5"/>
      <c r="G773" s="1222"/>
      <c r="H773" s="5"/>
      <c r="I773" s="5"/>
      <c r="J773" s="1222"/>
      <c r="K773" s="5"/>
      <c r="L773" s="5"/>
      <c r="M773" s="5"/>
      <c r="N773" s="5"/>
      <c r="O773" s="5"/>
      <c r="P773" s="5"/>
      <c r="Q773" s="5"/>
      <c r="R773" s="5"/>
      <c r="S773" s="5"/>
      <c r="T773" s="5"/>
      <c r="U773" s="5"/>
      <c r="V773" s="5"/>
      <c r="W773" s="5"/>
      <c r="X773" s="5"/>
      <c r="Y773" s="5"/>
      <c r="Z773" s="5"/>
      <c r="AA773" s="5"/>
      <c r="AB773" s="5"/>
      <c r="AC773" s="5"/>
      <c r="AD773" s="5"/>
      <c r="AE773" s="5"/>
      <c r="AF773" s="5"/>
      <c r="AG773" s="5"/>
    </row>
    <row r="774">
      <c r="A774" s="1222"/>
      <c r="B774" s="5"/>
      <c r="C774" s="5"/>
      <c r="D774" s="1222"/>
      <c r="E774" s="5"/>
      <c r="F774" s="5"/>
      <c r="G774" s="1222"/>
      <c r="H774" s="5"/>
      <c r="I774" s="5"/>
      <c r="J774" s="1222"/>
      <c r="K774" s="5"/>
      <c r="L774" s="5"/>
      <c r="M774" s="5"/>
      <c r="N774" s="5"/>
      <c r="O774" s="5"/>
      <c r="P774" s="5"/>
      <c r="Q774" s="5"/>
      <c r="R774" s="5"/>
      <c r="S774" s="5"/>
      <c r="T774" s="5"/>
      <c r="U774" s="5"/>
      <c r="V774" s="5"/>
      <c r="W774" s="5"/>
      <c r="X774" s="5"/>
      <c r="Y774" s="5"/>
      <c r="Z774" s="5"/>
      <c r="AA774" s="5"/>
      <c r="AB774" s="5"/>
      <c r="AC774" s="5"/>
      <c r="AD774" s="5"/>
      <c r="AE774" s="5"/>
      <c r="AF774" s="5"/>
      <c r="AG774" s="5"/>
    </row>
    <row r="775">
      <c r="A775" s="1222"/>
      <c r="B775" s="5"/>
      <c r="C775" s="5"/>
      <c r="D775" s="1222"/>
      <c r="E775" s="5"/>
      <c r="F775" s="5"/>
      <c r="G775" s="1222"/>
      <c r="H775" s="5"/>
      <c r="I775" s="5"/>
      <c r="J775" s="1222"/>
      <c r="K775" s="5"/>
      <c r="L775" s="5"/>
      <c r="M775" s="5"/>
      <c r="N775" s="5"/>
      <c r="O775" s="5"/>
      <c r="P775" s="5"/>
      <c r="Q775" s="5"/>
      <c r="R775" s="5"/>
      <c r="S775" s="5"/>
      <c r="T775" s="5"/>
      <c r="U775" s="5"/>
      <c r="V775" s="5"/>
      <c r="W775" s="5"/>
      <c r="X775" s="5"/>
      <c r="Y775" s="5"/>
      <c r="Z775" s="5"/>
      <c r="AA775" s="5"/>
      <c r="AB775" s="5"/>
      <c r="AC775" s="5"/>
      <c r="AD775" s="5"/>
      <c r="AE775" s="5"/>
      <c r="AF775" s="5"/>
      <c r="AG775" s="5"/>
    </row>
    <row r="776">
      <c r="A776" s="1222"/>
      <c r="B776" s="5"/>
      <c r="C776" s="5"/>
      <c r="D776" s="1222"/>
      <c r="E776" s="5"/>
      <c r="F776" s="5"/>
      <c r="G776" s="1222"/>
      <c r="H776" s="5"/>
      <c r="I776" s="5"/>
      <c r="J776" s="1222"/>
      <c r="K776" s="5"/>
      <c r="L776" s="5"/>
      <c r="M776" s="5"/>
      <c r="N776" s="5"/>
      <c r="O776" s="5"/>
      <c r="P776" s="5"/>
      <c r="Q776" s="5"/>
      <c r="R776" s="5"/>
      <c r="S776" s="5"/>
      <c r="T776" s="5"/>
      <c r="U776" s="5"/>
      <c r="V776" s="5"/>
      <c r="W776" s="5"/>
      <c r="X776" s="5"/>
      <c r="Y776" s="5"/>
      <c r="Z776" s="5"/>
      <c r="AA776" s="5"/>
      <c r="AB776" s="5"/>
      <c r="AC776" s="5"/>
      <c r="AD776" s="5"/>
      <c r="AE776" s="5"/>
      <c r="AF776" s="5"/>
      <c r="AG776" s="5"/>
    </row>
    <row r="777">
      <c r="A777" s="1222"/>
      <c r="B777" s="5"/>
      <c r="C777" s="5"/>
      <c r="D777" s="1222"/>
      <c r="E777" s="5"/>
      <c r="F777" s="5"/>
      <c r="G777" s="1222"/>
      <c r="H777" s="5"/>
      <c r="I777" s="5"/>
      <c r="J777" s="1222"/>
      <c r="K777" s="5"/>
      <c r="L777" s="5"/>
      <c r="M777" s="5"/>
      <c r="N777" s="5"/>
      <c r="O777" s="5"/>
      <c r="P777" s="5"/>
      <c r="Q777" s="5"/>
      <c r="R777" s="5"/>
      <c r="S777" s="5"/>
      <c r="T777" s="5"/>
      <c r="U777" s="5"/>
      <c r="V777" s="5"/>
      <c r="W777" s="5"/>
      <c r="X777" s="5"/>
      <c r="Y777" s="5"/>
      <c r="Z777" s="5"/>
      <c r="AA777" s="5"/>
      <c r="AB777" s="5"/>
      <c r="AC777" s="5"/>
      <c r="AD777" s="5"/>
      <c r="AE777" s="5"/>
      <c r="AF777" s="5"/>
      <c r="AG777" s="5"/>
    </row>
    <row r="778">
      <c r="A778" s="1222"/>
      <c r="B778" s="5"/>
      <c r="C778" s="5"/>
      <c r="D778" s="1222"/>
      <c r="E778" s="5"/>
      <c r="F778" s="5"/>
      <c r="G778" s="1222"/>
      <c r="H778" s="5"/>
      <c r="I778" s="5"/>
      <c r="J778" s="1222"/>
      <c r="K778" s="5"/>
      <c r="L778" s="5"/>
      <c r="M778" s="5"/>
      <c r="N778" s="5"/>
      <c r="O778" s="5"/>
      <c r="P778" s="5"/>
      <c r="Q778" s="5"/>
      <c r="R778" s="5"/>
      <c r="S778" s="5"/>
      <c r="T778" s="5"/>
      <c r="U778" s="5"/>
      <c r="V778" s="5"/>
      <c r="W778" s="5"/>
      <c r="X778" s="5"/>
      <c r="Y778" s="5"/>
      <c r="Z778" s="5"/>
      <c r="AA778" s="5"/>
      <c r="AB778" s="5"/>
      <c r="AC778" s="5"/>
      <c r="AD778" s="5"/>
      <c r="AE778" s="5"/>
      <c r="AF778" s="5"/>
      <c r="AG778" s="5"/>
    </row>
    <row r="779">
      <c r="A779" s="1222"/>
      <c r="B779" s="5"/>
      <c r="C779" s="5"/>
      <c r="D779" s="1222"/>
      <c r="E779" s="5"/>
      <c r="F779" s="5"/>
      <c r="G779" s="1222"/>
      <c r="H779" s="5"/>
      <c r="I779" s="5"/>
      <c r="J779" s="1222"/>
      <c r="K779" s="5"/>
      <c r="L779" s="5"/>
      <c r="M779" s="5"/>
      <c r="N779" s="5"/>
      <c r="O779" s="5"/>
      <c r="P779" s="5"/>
      <c r="Q779" s="5"/>
      <c r="R779" s="5"/>
      <c r="S779" s="5"/>
      <c r="T779" s="5"/>
      <c r="U779" s="5"/>
      <c r="V779" s="5"/>
      <c r="W779" s="5"/>
      <c r="X779" s="5"/>
      <c r="Y779" s="5"/>
      <c r="Z779" s="5"/>
      <c r="AA779" s="5"/>
      <c r="AB779" s="5"/>
      <c r="AC779" s="5"/>
      <c r="AD779" s="5"/>
      <c r="AE779" s="5"/>
      <c r="AF779" s="5"/>
      <c r="AG779" s="5"/>
    </row>
    <row r="780">
      <c r="A780" s="1222"/>
      <c r="B780" s="5"/>
      <c r="C780" s="5"/>
      <c r="D780" s="1222"/>
      <c r="E780" s="5"/>
      <c r="F780" s="5"/>
      <c r="G780" s="1222"/>
      <c r="H780" s="5"/>
      <c r="I780" s="5"/>
      <c r="J780" s="1222"/>
      <c r="K780" s="5"/>
      <c r="L780" s="5"/>
      <c r="M780" s="5"/>
      <c r="N780" s="5"/>
      <c r="O780" s="5"/>
      <c r="P780" s="5"/>
      <c r="Q780" s="5"/>
      <c r="R780" s="5"/>
      <c r="S780" s="5"/>
      <c r="T780" s="5"/>
      <c r="U780" s="5"/>
      <c r="V780" s="5"/>
      <c r="W780" s="5"/>
      <c r="X780" s="5"/>
      <c r="Y780" s="5"/>
      <c r="Z780" s="5"/>
      <c r="AA780" s="5"/>
      <c r="AB780" s="5"/>
      <c r="AC780" s="5"/>
      <c r="AD780" s="5"/>
      <c r="AE780" s="5"/>
      <c r="AF780" s="5"/>
      <c r="AG780" s="5"/>
    </row>
    <row r="781">
      <c r="A781" s="1222"/>
      <c r="B781" s="5"/>
      <c r="C781" s="5"/>
      <c r="D781" s="1222"/>
      <c r="E781" s="5"/>
      <c r="F781" s="5"/>
      <c r="G781" s="1222"/>
      <c r="H781" s="5"/>
      <c r="I781" s="5"/>
      <c r="J781" s="1222"/>
      <c r="K781" s="5"/>
      <c r="L781" s="5"/>
      <c r="M781" s="5"/>
      <c r="N781" s="5"/>
      <c r="O781" s="5"/>
      <c r="P781" s="5"/>
      <c r="Q781" s="5"/>
      <c r="R781" s="5"/>
      <c r="S781" s="5"/>
      <c r="T781" s="5"/>
      <c r="U781" s="5"/>
      <c r="V781" s="5"/>
      <c r="W781" s="5"/>
      <c r="X781" s="5"/>
      <c r="Y781" s="5"/>
      <c r="Z781" s="5"/>
      <c r="AA781" s="5"/>
      <c r="AB781" s="5"/>
      <c r="AC781" s="5"/>
      <c r="AD781" s="5"/>
      <c r="AE781" s="5"/>
      <c r="AF781" s="5"/>
      <c r="AG781" s="5"/>
    </row>
    <row r="782">
      <c r="A782" s="1222"/>
      <c r="B782" s="5"/>
      <c r="C782" s="5"/>
      <c r="D782" s="1222"/>
      <c r="E782" s="5"/>
      <c r="F782" s="5"/>
      <c r="G782" s="1222"/>
      <c r="H782" s="5"/>
      <c r="I782" s="5"/>
      <c r="J782" s="1222"/>
      <c r="K782" s="5"/>
      <c r="L782" s="5"/>
      <c r="M782" s="5"/>
      <c r="N782" s="5"/>
      <c r="O782" s="5"/>
      <c r="P782" s="5"/>
      <c r="Q782" s="5"/>
      <c r="R782" s="5"/>
      <c r="S782" s="5"/>
      <c r="T782" s="5"/>
      <c r="U782" s="5"/>
      <c r="V782" s="5"/>
      <c r="W782" s="5"/>
      <c r="X782" s="5"/>
      <c r="Y782" s="5"/>
      <c r="Z782" s="5"/>
      <c r="AA782" s="5"/>
      <c r="AB782" s="5"/>
      <c r="AC782" s="5"/>
      <c r="AD782" s="5"/>
      <c r="AE782" s="5"/>
      <c r="AF782" s="5"/>
      <c r="AG782" s="5"/>
    </row>
    <row r="783">
      <c r="A783" s="1222"/>
      <c r="B783" s="5"/>
      <c r="C783" s="5"/>
      <c r="D783" s="1222"/>
      <c r="E783" s="5"/>
      <c r="F783" s="5"/>
      <c r="G783" s="1222"/>
      <c r="H783" s="5"/>
      <c r="I783" s="5"/>
      <c r="J783" s="1222"/>
      <c r="K783" s="5"/>
      <c r="L783" s="5"/>
      <c r="M783" s="5"/>
      <c r="N783" s="5"/>
      <c r="O783" s="5"/>
      <c r="P783" s="5"/>
      <c r="Q783" s="5"/>
      <c r="R783" s="5"/>
      <c r="S783" s="5"/>
      <c r="T783" s="5"/>
      <c r="U783" s="5"/>
      <c r="V783" s="5"/>
      <c r="W783" s="5"/>
      <c r="X783" s="5"/>
      <c r="Y783" s="5"/>
      <c r="Z783" s="5"/>
      <c r="AA783" s="5"/>
      <c r="AB783" s="5"/>
      <c r="AC783" s="5"/>
      <c r="AD783" s="5"/>
      <c r="AE783" s="5"/>
      <c r="AF783" s="5"/>
      <c r="AG783" s="5"/>
    </row>
    <row r="784">
      <c r="A784" s="1222"/>
      <c r="B784" s="5"/>
      <c r="C784" s="5"/>
      <c r="D784" s="1222"/>
      <c r="E784" s="5"/>
      <c r="F784" s="5"/>
      <c r="G784" s="1222"/>
      <c r="H784" s="5"/>
      <c r="I784" s="5"/>
      <c r="J784" s="1222"/>
      <c r="K784" s="5"/>
      <c r="L784" s="5"/>
      <c r="M784" s="5"/>
      <c r="N784" s="5"/>
      <c r="O784" s="5"/>
      <c r="P784" s="5"/>
      <c r="Q784" s="5"/>
      <c r="R784" s="5"/>
      <c r="S784" s="5"/>
      <c r="T784" s="5"/>
      <c r="U784" s="5"/>
      <c r="V784" s="5"/>
      <c r="W784" s="5"/>
      <c r="X784" s="5"/>
      <c r="Y784" s="5"/>
      <c r="Z784" s="5"/>
      <c r="AA784" s="5"/>
      <c r="AB784" s="5"/>
      <c r="AC784" s="5"/>
      <c r="AD784" s="5"/>
      <c r="AE784" s="5"/>
      <c r="AF784" s="5"/>
      <c r="AG784" s="5"/>
    </row>
    <row r="785">
      <c r="A785" s="1222"/>
      <c r="B785" s="5"/>
      <c r="C785" s="5"/>
      <c r="D785" s="1222"/>
      <c r="E785" s="5"/>
      <c r="F785" s="5"/>
      <c r="G785" s="1222"/>
      <c r="H785" s="5"/>
      <c r="I785" s="5"/>
      <c r="J785" s="1222"/>
      <c r="K785" s="5"/>
      <c r="L785" s="5"/>
      <c r="M785" s="5"/>
      <c r="N785" s="5"/>
      <c r="O785" s="5"/>
      <c r="P785" s="5"/>
      <c r="Q785" s="5"/>
      <c r="R785" s="5"/>
      <c r="S785" s="5"/>
      <c r="T785" s="5"/>
      <c r="U785" s="5"/>
      <c r="V785" s="5"/>
      <c r="W785" s="5"/>
      <c r="X785" s="5"/>
      <c r="Y785" s="5"/>
      <c r="Z785" s="5"/>
      <c r="AA785" s="5"/>
      <c r="AB785" s="5"/>
      <c r="AC785" s="5"/>
      <c r="AD785" s="5"/>
      <c r="AE785" s="5"/>
      <c r="AF785" s="5"/>
      <c r="AG785" s="5"/>
    </row>
    <row r="786">
      <c r="A786" s="1222"/>
      <c r="B786" s="5"/>
      <c r="C786" s="5"/>
      <c r="D786" s="1222"/>
      <c r="E786" s="5"/>
      <c r="F786" s="5"/>
      <c r="G786" s="1222"/>
      <c r="H786" s="5"/>
      <c r="I786" s="5"/>
      <c r="J786" s="1222"/>
      <c r="K786" s="5"/>
      <c r="L786" s="5"/>
      <c r="M786" s="5"/>
      <c r="N786" s="5"/>
      <c r="O786" s="5"/>
      <c r="P786" s="5"/>
      <c r="Q786" s="5"/>
      <c r="R786" s="5"/>
      <c r="S786" s="5"/>
      <c r="T786" s="5"/>
      <c r="U786" s="5"/>
      <c r="V786" s="5"/>
      <c r="W786" s="5"/>
      <c r="X786" s="5"/>
      <c r="Y786" s="5"/>
      <c r="Z786" s="5"/>
      <c r="AA786" s="5"/>
      <c r="AB786" s="5"/>
      <c r="AC786" s="5"/>
      <c r="AD786" s="5"/>
      <c r="AE786" s="5"/>
      <c r="AF786" s="5"/>
      <c r="AG786" s="5"/>
    </row>
    <row r="787">
      <c r="A787" s="1222"/>
      <c r="B787" s="5"/>
      <c r="C787" s="5"/>
      <c r="D787" s="1222"/>
      <c r="E787" s="5"/>
      <c r="F787" s="5"/>
      <c r="G787" s="1222"/>
      <c r="H787" s="5"/>
      <c r="I787" s="5"/>
      <c r="J787" s="1222"/>
      <c r="K787" s="5"/>
      <c r="L787" s="5"/>
      <c r="M787" s="5"/>
      <c r="N787" s="5"/>
      <c r="O787" s="5"/>
      <c r="P787" s="5"/>
      <c r="Q787" s="5"/>
      <c r="R787" s="5"/>
      <c r="S787" s="5"/>
      <c r="T787" s="5"/>
      <c r="U787" s="5"/>
      <c r="V787" s="5"/>
      <c r="W787" s="5"/>
      <c r="X787" s="5"/>
      <c r="Y787" s="5"/>
      <c r="Z787" s="5"/>
      <c r="AA787" s="5"/>
      <c r="AB787" s="5"/>
      <c r="AC787" s="5"/>
      <c r="AD787" s="5"/>
      <c r="AE787" s="5"/>
      <c r="AF787" s="5"/>
      <c r="AG787" s="5"/>
    </row>
    <row r="788">
      <c r="A788" s="1222"/>
      <c r="B788" s="5"/>
      <c r="C788" s="5"/>
      <c r="D788" s="1222"/>
      <c r="E788" s="5"/>
      <c r="F788" s="5"/>
      <c r="G788" s="1222"/>
      <c r="H788" s="5"/>
      <c r="I788" s="5"/>
      <c r="J788" s="1222"/>
      <c r="K788" s="5"/>
      <c r="L788" s="5"/>
      <c r="M788" s="5"/>
      <c r="N788" s="5"/>
      <c r="O788" s="5"/>
      <c r="P788" s="5"/>
      <c r="Q788" s="5"/>
      <c r="R788" s="5"/>
      <c r="S788" s="5"/>
      <c r="T788" s="5"/>
      <c r="U788" s="5"/>
      <c r="V788" s="5"/>
      <c r="W788" s="5"/>
      <c r="X788" s="5"/>
      <c r="Y788" s="5"/>
      <c r="Z788" s="5"/>
      <c r="AA788" s="5"/>
      <c r="AB788" s="5"/>
      <c r="AC788" s="5"/>
      <c r="AD788" s="5"/>
      <c r="AE788" s="5"/>
      <c r="AF788" s="5"/>
      <c r="AG788" s="5"/>
    </row>
    <row r="789">
      <c r="A789" s="1222"/>
      <c r="B789" s="5"/>
      <c r="C789" s="5"/>
      <c r="D789" s="1222"/>
      <c r="E789" s="5"/>
      <c r="F789" s="5"/>
      <c r="G789" s="1222"/>
      <c r="H789" s="5"/>
      <c r="I789" s="5"/>
      <c r="J789" s="1222"/>
      <c r="K789" s="5"/>
      <c r="L789" s="5"/>
      <c r="M789" s="5"/>
      <c r="N789" s="5"/>
      <c r="O789" s="5"/>
      <c r="P789" s="5"/>
      <c r="Q789" s="5"/>
      <c r="R789" s="5"/>
      <c r="S789" s="5"/>
      <c r="T789" s="5"/>
      <c r="U789" s="5"/>
      <c r="V789" s="5"/>
      <c r="W789" s="5"/>
      <c r="X789" s="5"/>
      <c r="Y789" s="5"/>
      <c r="Z789" s="5"/>
      <c r="AA789" s="5"/>
      <c r="AB789" s="5"/>
      <c r="AC789" s="5"/>
      <c r="AD789" s="5"/>
      <c r="AE789" s="5"/>
      <c r="AF789" s="5"/>
      <c r="AG789" s="5"/>
    </row>
    <row r="790">
      <c r="A790" s="1222"/>
      <c r="B790" s="5"/>
      <c r="C790" s="5"/>
      <c r="D790" s="1222"/>
      <c r="E790" s="5"/>
      <c r="F790" s="5"/>
      <c r="G790" s="1222"/>
      <c r="H790" s="5"/>
      <c r="I790" s="5"/>
      <c r="J790" s="1222"/>
      <c r="K790" s="5"/>
      <c r="L790" s="5"/>
      <c r="M790" s="5"/>
      <c r="N790" s="5"/>
      <c r="O790" s="5"/>
      <c r="P790" s="5"/>
      <c r="Q790" s="5"/>
      <c r="R790" s="5"/>
      <c r="S790" s="5"/>
      <c r="T790" s="5"/>
      <c r="U790" s="5"/>
      <c r="V790" s="5"/>
      <c r="W790" s="5"/>
      <c r="X790" s="5"/>
      <c r="Y790" s="5"/>
      <c r="Z790" s="5"/>
      <c r="AA790" s="5"/>
      <c r="AB790" s="5"/>
      <c r="AC790" s="5"/>
      <c r="AD790" s="5"/>
      <c r="AE790" s="5"/>
      <c r="AF790" s="5"/>
      <c r="AG790" s="5"/>
    </row>
    <row r="791">
      <c r="A791" s="1222"/>
      <c r="B791" s="5"/>
      <c r="C791" s="5"/>
      <c r="D791" s="1222"/>
      <c r="E791" s="5"/>
      <c r="F791" s="5"/>
      <c r="G791" s="1222"/>
      <c r="H791" s="5"/>
      <c r="I791" s="5"/>
      <c r="J791" s="1222"/>
      <c r="K791" s="5"/>
      <c r="L791" s="5"/>
      <c r="M791" s="5"/>
      <c r="N791" s="5"/>
      <c r="O791" s="5"/>
      <c r="P791" s="5"/>
      <c r="Q791" s="5"/>
      <c r="R791" s="5"/>
      <c r="S791" s="5"/>
      <c r="T791" s="5"/>
      <c r="U791" s="5"/>
      <c r="V791" s="5"/>
      <c r="W791" s="5"/>
      <c r="X791" s="5"/>
      <c r="Y791" s="5"/>
      <c r="Z791" s="5"/>
      <c r="AA791" s="5"/>
      <c r="AB791" s="5"/>
      <c r="AC791" s="5"/>
      <c r="AD791" s="5"/>
      <c r="AE791" s="5"/>
      <c r="AF791" s="5"/>
      <c r="AG791" s="5"/>
    </row>
    <row r="792">
      <c r="A792" s="1222"/>
      <c r="B792" s="5"/>
      <c r="C792" s="5"/>
      <c r="D792" s="1222"/>
      <c r="E792" s="5"/>
      <c r="F792" s="5"/>
      <c r="G792" s="1222"/>
      <c r="H792" s="5"/>
      <c r="I792" s="5"/>
      <c r="J792" s="1222"/>
      <c r="K792" s="5"/>
      <c r="L792" s="5"/>
      <c r="M792" s="5"/>
      <c r="N792" s="5"/>
      <c r="O792" s="5"/>
      <c r="P792" s="5"/>
      <c r="Q792" s="5"/>
      <c r="R792" s="5"/>
      <c r="S792" s="5"/>
      <c r="T792" s="5"/>
      <c r="U792" s="5"/>
      <c r="V792" s="5"/>
      <c r="W792" s="5"/>
      <c r="X792" s="5"/>
      <c r="Y792" s="5"/>
      <c r="Z792" s="5"/>
      <c r="AA792" s="5"/>
      <c r="AB792" s="5"/>
      <c r="AC792" s="5"/>
      <c r="AD792" s="5"/>
      <c r="AE792" s="5"/>
      <c r="AF792" s="5"/>
      <c r="AG792" s="5"/>
    </row>
    <row r="793">
      <c r="A793" s="1222"/>
      <c r="B793" s="5"/>
      <c r="C793" s="5"/>
      <c r="D793" s="1222"/>
      <c r="E793" s="5"/>
      <c r="F793" s="5"/>
      <c r="G793" s="1222"/>
      <c r="H793" s="5"/>
      <c r="I793" s="5"/>
      <c r="J793" s="1222"/>
      <c r="K793" s="5"/>
      <c r="L793" s="5"/>
      <c r="M793" s="5"/>
      <c r="N793" s="5"/>
      <c r="O793" s="5"/>
      <c r="P793" s="5"/>
      <c r="Q793" s="5"/>
      <c r="R793" s="5"/>
      <c r="S793" s="5"/>
      <c r="T793" s="5"/>
      <c r="U793" s="5"/>
      <c r="V793" s="5"/>
      <c r="W793" s="5"/>
      <c r="X793" s="5"/>
      <c r="Y793" s="5"/>
      <c r="Z793" s="5"/>
      <c r="AA793" s="5"/>
      <c r="AB793" s="5"/>
      <c r="AC793" s="5"/>
      <c r="AD793" s="5"/>
      <c r="AE793" s="5"/>
      <c r="AF793" s="5"/>
      <c r="AG793" s="5"/>
    </row>
    <row r="794">
      <c r="A794" s="1222"/>
      <c r="B794" s="5"/>
      <c r="C794" s="5"/>
      <c r="D794" s="1222"/>
      <c r="E794" s="5"/>
      <c r="F794" s="5"/>
      <c r="G794" s="1222"/>
      <c r="H794" s="5"/>
      <c r="I794" s="5"/>
      <c r="J794" s="1222"/>
      <c r="K794" s="5"/>
      <c r="L794" s="5"/>
      <c r="M794" s="5"/>
      <c r="N794" s="5"/>
      <c r="O794" s="5"/>
      <c r="P794" s="5"/>
      <c r="Q794" s="5"/>
      <c r="R794" s="5"/>
      <c r="S794" s="5"/>
      <c r="T794" s="5"/>
      <c r="U794" s="5"/>
      <c r="V794" s="5"/>
      <c r="W794" s="5"/>
      <c r="X794" s="5"/>
      <c r="Y794" s="5"/>
      <c r="Z794" s="5"/>
      <c r="AA794" s="5"/>
      <c r="AB794" s="5"/>
      <c r="AC794" s="5"/>
      <c r="AD794" s="5"/>
      <c r="AE794" s="5"/>
      <c r="AF794" s="5"/>
      <c r="AG794" s="5"/>
    </row>
    <row r="795">
      <c r="A795" s="1222"/>
      <c r="B795" s="5"/>
      <c r="C795" s="5"/>
      <c r="D795" s="1222"/>
      <c r="E795" s="5"/>
      <c r="F795" s="5"/>
      <c r="G795" s="1222"/>
      <c r="H795" s="5"/>
      <c r="I795" s="5"/>
      <c r="J795" s="1222"/>
      <c r="K795" s="5"/>
      <c r="L795" s="5"/>
      <c r="M795" s="5"/>
      <c r="N795" s="5"/>
      <c r="O795" s="5"/>
      <c r="P795" s="5"/>
      <c r="Q795" s="5"/>
      <c r="R795" s="5"/>
      <c r="S795" s="5"/>
      <c r="T795" s="5"/>
      <c r="U795" s="5"/>
      <c r="V795" s="5"/>
      <c r="W795" s="5"/>
      <c r="X795" s="5"/>
      <c r="Y795" s="5"/>
      <c r="Z795" s="5"/>
      <c r="AA795" s="5"/>
      <c r="AB795" s="5"/>
      <c r="AC795" s="5"/>
      <c r="AD795" s="5"/>
      <c r="AE795" s="5"/>
      <c r="AF795" s="5"/>
      <c r="AG795" s="5"/>
    </row>
    <row r="796">
      <c r="A796" s="1222"/>
      <c r="B796" s="5"/>
      <c r="C796" s="5"/>
      <c r="D796" s="1222"/>
      <c r="E796" s="5"/>
      <c r="F796" s="5"/>
      <c r="G796" s="1222"/>
      <c r="H796" s="5"/>
      <c r="I796" s="5"/>
      <c r="J796" s="1222"/>
      <c r="K796" s="5"/>
      <c r="L796" s="5"/>
      <c r="M796" s="5"/>
      <c r="N796" s="5"/>
      <c r="O796" s="5"/>
      <c r="P796" s="5"/>
      <c r="Q796" s="5"/>
      <c r="R796" s="5"/>
      <c r="S796" s="5"/>
      <c r="T796" s="5"/>
      <c r="U796" s="5"/>
      <c r="V796" s="5"/>
      <c r="W796" s="5"/>
      <c r="X796" s="5"/>
      <c r="Y796" s="5"/>
      <c r="Z796" s="5"/>
      <c r="AA796" s="5"/>
      <c r="AB796" s="5"/>
      <c r="AC796" s="5"/>
      <c r="AD796" s="5"/>
      <c r="AE796" s="5"/>
      <c r="AF796" s="5"/>
      <c r="AG796" s="5"/>
    </row>
    <row r="797">
      <c r="A797" s="1222"/>
      <c r="B797" s="5"/>
      <c r="C797" s="5"/>
      <c r="D797" s="1222"/>
      <c r="E797" s="5"/>
      <c r="F797" s="5"/>
      <c r="G797" s="1222"/>
      <c r="H797" s="5"/>
      <c r="I797" s="5"/>
      <c r="J797" s="1222"/>
      <c r="K797" s="5"/>
      <c r="L797" s="5"/>
      <c r="M797" s="5"/>
      <c r="N797" s="5"/>
      <c r="O797" s="5"/>
      <c r="P797" s="5"/>
      <c r="Q797" s="5"/>
      <c r="R797" s="5"/>
      <c r="S797" s="5"/>
      <c r="T797" s="5"/>
      <c r="U797" s="5"/>
      <c r="V797" s="5"/>
      <c r="W797" s="5"/>
      <c r="X797" s="5"/>
      <c r="Y797" s="5"/>
      <c r="Z797" s="5"/>
      <c r="AA797" s="5"/>
      <c r="AB797" s="5"/>
      <c r="AC797" s="5"/>
      <c r="AD797" s="5"/>
      <c r="AE797" s="5"/>
      <c r="AF797" s="5"/>
      <c r="AG797" s="5"/>
    </row>
    <row r="798">
      <c r="A798" s="1222"/>
      <c r="B798" s="5"/>
      <c r="C798" s="5"/>
      <c r="D798" s="1222"/>
      <c r="E798" s="5"/>
      <c r="F798" s="5"/>
      <c r="G798" s="1222"/>
      <c r="H798" s="5"/>
      <c r="I798" s="5"/>
      <c r="J798" s="1222"/>
      <c r="K798" s="5"/>
      <c r="L798" s="5"/>
      <c r="M798" s="5"/>
      <c r="N798" s="5"/>
      <c r="O798" s="5"/>
      <c r="P798" s="5"/>
      <c r="Q798" s="5"/>
      <c r="R798" s="5"/>
      <c r="S798" s="5"/>
      <c r="T798" s="5"/>
      <c r="U798" s="5"/>
      <c r="V798" s="5"/>
      <c r="W798" s="5"/>
      <c r="X798" s="5"/>
      <c r="Y798" s="5"/>
      <c r="Z798" s="5"/>
      <c r="AA798" s="5"/>
      <c r="AB798" s="5"/>
      <c r="AC798" s="5"/>
      <c r="AD798" s="5"/>
      <c r="AE798" s="5"/>
      <c r="AF798" s="5"/>
      <c r="AG798" s="5"/>
    </row>
    <row r="799">
      <c r="A799" s="1222"/>
      <c r="B799" s="5"/>
      <c r="C799" s="5"/>
      <c r="D799" s="1222"/>
      <c r="E799" s="5"/>
      <c r="F799" s="5"/>
      <c r="G799" s="1222"/>
      <c r="H799" s="5"/>
      <c r="I799" s="5"/>
      <c r="J799" s="1222"/>
      <c r="K799" s="5"/>
      <c r="L799" s="5"/>
      <c r="M799" s="5"/>
      <c r="N799" s="5"/>
      <c r="O799" s="5"/>
      <c r="P799" s="5"/>
      <c r="Q799" s="5"/>
      <c r="R799" s="5"/>
      <c r="S799" s="5"/>
      <c r="T799" s="5"/>
      <c r="U799" s="5"/>
      <c r="V799" s="5"/>
      <c r="W799" s="5"/>
      <c r="X799" s="5"/>
      <c r="Y799" s="5"/>
      <c r="Z799" s="5"/>
      <c r="AA799" s="5"/>
      <c r="AB799" s="5"/>
      <c r="AC799" s="5"/>
      <c r="AD799" s="5"/>
      <c r="AE799" s="5"/>
      <c r="AF799" s="5"/>
      <c r="AG799" s="5"/>
    </row>
    <row r="800">
      <c r="A800" s="1222"/>
      <c r="B800" s="5"/>
      <c r="C800" s="5"/>
      <c r="D800" s="1222"/>
      <c r="E800" s="5"/>
      <c r="F800" s="5"/>
      <c r="G800" s="1222"/>
      <c r="H800" s="5"/>
      <c r="I800" s="5"/>
      <c r="J800" s="1222"/>
      <c r="K800" s="5"/>
      <c r="L800" s="5"/>
      <c r="M800" s="5"/>
      <c r="N800" s="5"/>
      <c r="O800" s="5"/>
      <c r="P800" s="5"/>
      <c r="Q800" s="5"/>
      <c r="R800" s="5"/>
      <c r="S800" s="5"/>
      <c r="T800" s="5"/>
      <c r="U800" s="5"/>
      <c r="V800" s="5"/>
      <c r="W800" s="5"/>
      <c r="X800" s="5"/>
      <c r="Y800" s="5"/>
      <c r="Z800" s="5"/>
      <c r="AA800" s="5"/>
      <c r="AB800" s="5"/>
      <c r="AC800" s="5"/>
      <c r="AD800" s="5"/>
      <c r="AE800" s="5"/>
      <c r="AF800" s="5"/>
      <c r="AG800" s="5"/>
    </row>
    <row r="801">
      <c r="A801" s="1222"/>
      <c r="B801" s="5"/>
      <c r="C801" s="5"/>
      <c r="D801" s="1222"/>
      <c r="E801" s="5"/>
      <c r="F801" s="5"/>
      <c r="G801" s="1222"/>
      <c r="H801" s="5"/>
      <c r="I801" s="5"/>
      <c r="J801" s="1222"/>
      <c r="K801" s="5"/>
      <c r="L801" s="5"/>
      <c r="M801" s="5"/>
      <c r="N801" s="5"/>
      <c r="O801" s="5"/>
      <c r="P801" s="5"/>
      <c r="Q801" s="5"/>
      <c r="R801" s="5"/>
      <c r="S801" s="5"/>
      <c r="T801" s="5"/>
      <c r="U801" s="5"/>
      <c r="V801" s="5"/>
      <c r="W801" s="5"/>
      <c r="X801" s="5"/>
      <c r="Y801" s="5"/>
      <c r="Z801" s="5"/>
      <c r="AA801" s="5"/>
      <c r="AB801" s="5"/>
      <c r="AC801" s="5"/>
      <c r="AD801" s="5"/>
      <c r="AE801" s="5"/>
      <c r="AF801" s="5"/>
      <c r="AG801" s="5"/>
    </row>
    <row r="802">
      <c r="A802" s="1222"/>
      <c r="B802" s="5"/>
      <c r="C802" s="5"/>
      <c r="D802" s="1222"/>
      <c r="E802" s="5"/>
      <c r="F802" s="5"/>
      <c r="G802" s="1222"/>
      <c r="H802" s="5"/>
      <c r="I802" s="5"/>
      <c r="J802" s="1222"/>
      <c r="K802" s="5"/>
      <c r="L802" s="5"/>
      <c r="M802" s="5"/>
      <c r="N802" s="5"/>
      <c r="O802" s="5"/>
      <c r="P802" s="5"/>
      <c r="Q802" s="5"/>
      <c r="R802" s="5"/>
      <c r="S802" s="5"/>
      <c r="T802" s="5"/>
      <c r="U802" s="5"/>
      <c r="V802" s="5"/>
      <c r="W802" s="5"/>
      <c r="X802" s="5"/>
      <c r="Y802" s="5"/>
      <c r="Z802" s="5"/>
      <c r="AA802" s="5"/>
      <c r="AB802" s="5"/>
      <c r="AC802" s="5"/>
      <c r="AD802" s="5"/>
      <c r="AE802" s="5"/>
      <c r="AF802" s="5"/>
      <c r="AG802" s="5"/>
    </row>
    <row r="803">
      <c r="A803" s="1222"/>
      <c r="B803" s="5"/>
      <c r="C803" s="5"/>
      <c r="D803" s="1222"/>
      <c r="E803" s="5"/>
      <c r="F803" s="5"/>
      <c r="G803" s="1222"/>
      <c r="H803" s="5"/>
      <c r="I803" s="5"/>
      <c r="J803" s="1222"/>
      <c r="K803" s="5"/>
      <c r="L803" s="5"/>
      <c r="M803" s="5"/>
      <c r="N803" s="5"/>
      <c r="O803" s="5"/>
      <c r="P803" s="5"/>
      <c r="Q803" s="5"/>
      <c r="R803" s="5"/>
      <c r="S803" s="5"/>
      <c r="T803" s="5"/>
      <c r="U803" s="5"/>
      <c r="V803" s="5"/>
      <c r="W803" s="5"/>
      <c r="X803" s="5"/>
      <c r="Y803" s="5"/>
      <c r="Z803" s="5"/>
      <c r="AA803" s="5"/>
      <c r="AB803" s="5"/>
      <c r="AC803" s="5"/>
      <c r="AD803" s="5"/>
      <c r="AE803" s="5"/>
      <c r="AF803" s="5"/>
      <c r="AG803" s="5"/>
    </row>
    <row r="804">
      <c r="A804" s="1222"/>
      <c r="B804" s="5"/>
      <c r="C804" s="5"/>
      <c r="D804" s="1222"/>
      <c r="E804" s="5"/>
      <c r="F804" s="5"/>
      <c r="G804" s="1222"/>
      <c r="H804" s="5"/>
      <c r="I804" s="5"/>
      <c r="J804" s="1222"/>
      <c r="K804" s="5"/>
      <c r="L804" s="5"/>
      <c r="M804" s="5"/>
      <c r="N804" s="5"/>
      <c r="O804" s="5"/>
      <c r="P804" s="5"/>
      <c r="Q804" s="5"/>
      <c r="R804" s="5"/>
      <c r="S804" s="5"/>
      <c r="T804" s="5"/>
      <c r="U804" s="5"/>
      <c r="V804" s="5"/>
      <c r="W804" s="5"/>
      <c r="X804" s="5"/>
      <c r="Y804" s="5"/>
      <c r="Z804" s="5"/>
      <c r="AA804" s="5"/>
      <c r="AB804" s="5"/>
      <c r="AC804" s="5"/>
      <c r="AD804" s="5"/>
      <c r="AE804" s="5"/>
      <c r="AF804" s="5"/>
      <c r="AG804" s="5"/>
    </row>
    <row r="805">
      <c r="A805" s="1222"/>
      <c r="B805" s="5"/>
      <c r="C805" s="5"/>
      <c r="D805" s="1222"/>
      <c r="E805" s="5"/>
      <c r="F805" s="5"/>
      <c r="G805" s="1222"/>
      <c r="H805" s="5"/>
      <c r="I805" s="5"/>
      <c r="J805" s="1222"/>
      <c r="K805" s="5"/>
      <c r="L805" s="5"/>
      <c r="M805" s="5"/>
      <c r="N805" s="5"/>
      <c r="O805" s="5"/>
      <c r="P805" s="5"/>
      <c r="Q805" s="5"/>
      <c r="R805" s="5"/>
      <c r="S805" s="5"/>
      <c r="T805" s="5"/>
      <c r="U805" s="5"/>
      <c r="V805" s="5"/>
      <c r="W805" s="5"/>
      <c r="X805" s="5"/>
      <c r="Y805" s="5"/>
      <c r="Z805" s="5"/>
      <c r="AA805" s="5"/>
      <c r="AB805" s="5"/>
      <c r="AC805" s="5"/>
      <c r="AD805" s="5"/>
      <c r="AE805" s="5"/>
      <c r="AF805" s="5"/>
      <c r="AG805" s="5"/>
    </row>
    <row r="806">
      <c r="A806" s="1222"/>
      <c r="B806" s="5"/>
      <c r="C806" s="5"/>
      <c r="D806" s="1222"/>
      <c r="E806" s="5"/>
      <c r="F806" s="5"/>
      <c r="G806" s="1222"/>
      <c r="H806" s="5"/>
      <c r="I806" s="5"/>
      <c r="J806" s="1222"/>
      <c r="K806" s="5"/>
      <c r="L806" s="5"/>
      <c r="M806" s="5"/>
      <c r="N806" s="5"/>
      <c r="O806" s="5"/>
      <c r="P806" s="5"/>
      <c r="Q806" s="5"/>
      <c r="R806" s="5"/>
      <c r="S806" s="5"/>
      <c r="T806" s="5"/>
      <c r="U806" s="5"/>
      <c r="V806" s="5"/>
      <c r="W806" s="5"/>
      <c r="X806" s="5"/>
      <c r="Y806" s="5"/>
      <c r="Z806" s="5"/>
      <c r="AA806" s="5"/>
      <c r="AB806" s="5"/>
      <c r="AC806" s="5"/>
      <c r="AD806" s="5"/>
      <c r="AE806" s="5"/>
      <c r="AF806" s="5"/>
      <c r="AG806" s="5"/>
    </row>
    <row r="807">
      <c r="A807" s="1222"/>
      <c r="B807" s="5"/>
      <c r="C807" s="5"/>
      <c r="D807" s="1222"/>
      <c r="E807" s="5"/>
      <c r="F807" s="5"/>
      <c r="G807" s="1222"/>
      <c r="H807" s="5"/>
      <c r="I807" s="5"/>
      <c r="J807" s="1222"/>
      <c r="K807" s="5"/>
      <c r="L807" s="5"/>
      <c r="M807" s="5"/>
      <c r="N807" s="5"/>
      <c r="O807" s="5"/>
      <c r="P807" s="5"/>
      <c r="Q807" s="5"/>
      <c r="R807" s="5"/>
      <c r="S807" s="5"/>
      <c r="T807" s="5"/>
      <c r="U807" s="5"/>
      <c r="V807" s="5"/>
      <c r="W807" s="5"/>
      <c r="X807" s="5"/>
      <c r="Y807" s="5"/>
      <c r="Z807" s="5"/>
      <c r="AA807" s="5"/>
      <c r="AB807" s="5"/>
      <c r="AC807" s="5"/>
      <c r="AD807" s="5"/>
      <c r="AE807" s="5"/>
      <c r="AF807" s="5"/>
      <c r="AG807" s="5"/>
    </row>
    <row r="808">
      <c r="A808" s="1222"/>
      <c r="B808" s="5"/>
      <c r="C808" s="5"/>
      <c r="D808" s="1222"/>
      <c r="E808" s="5"/>
      <c r="F808" s="5"/>
      <c r="G808" s="1222"/>
      <c r="H808" s="5"/>
      <c r="I808" s="5"/>
      <c r="J808" s="1222"/>
      <c r="K808" s="5"/>
      <c r="L808" s="5"/>
      <c r="M808" s="5"/>
      <c r="N808" s="5"/>
      <c r="O808" s="5"/>
      <c r="P808" s="5"/>
      <c r="Q808" s="5"/>
      <c r="R808" s="5"/>
      <c r="S808" s="5"/>
      <c r="T808" s="5"/>
      <c r="U808" s="5"/>
      <c r="V808" s="5"/>
      <c r="W808" s="5"/>
      <c r="X808" s="5"/>
      <c r="Y808" s="5"/>
      <c r="Z808" s="5"/>
      <c r="AA808" s="5"/>
      <c r="AB808" s="5"/>
      <c r="AC808" s="5"/>
      <c r="AD808" s="5"/>
      <c r="AE808" s="5"/>
      <c r="AF808" s="5"/>
      <c r="AG808" s="5"/>
    </row>
    <row r="809">
      <c r="A809" s="1222"/>
      <c r="B809" s="5"/>
      <c r="C809" s="5"/>
      <c r="D809" s="1222"/>
      <c r="E809" s="5"/>
      <c r="F809" s="5"/>
      <c r="G809" s="1222"/>
      <c r="H809" s="5"/>
      <c r="I809" s="5"/>
      <c r="J809" s="1222"/>
      <c r="K809" s="5"/>
      <c r="L809" s="5"/>
      <c r="M809" s="5"/>
      <c r="N809" s="5"/>
      <c r="O809" s="5"/>
      <c r="P809" s="5"/>
      <c r="Q809" s="5"/>
      <c r="R809" s="5"/>
      <c r="S809" s="5"/>
      <c r="T809" s="5"/>
      <c r="U809" s="5"/>
      <c r="V809" s="5"/>
      <c r="W809" s="5"/>
      <c r="X809" s="5"/>
      <c r="Y809" s="5"/>
      <c r="Z809" s="5"/>
      <c r="AA809" s="5"/>
      <c r="AB809" s="5"/>
      <c r="AC809" s="5"/>
      <c r="AD809" s="5"/>
      <c r="AE809" s="5"/>
      <c r="AF809" s="5"/>
      <c r="AG809" s="5"/>
    </row>
    <row r="810">
      <c r="A810" s="1222"/>
      <c r="B810" s="5"/>
      <c r="C810" s="5"/>
      <c r="D810" s="1222"/>
      <c r="E810" s="5"/>
      <c r="F810" s="5"/>
      <c r="G810" s="1222"/>
      <c r="H810" s="5"/>
      <c r="I810" s="5"/>
      <c r="J810" s="1222"/>
      <c r="K810" s="5"/>
      <c r="L810" s="5"/>
      <c r="M810" s="5"/>
      <c r="N810" s="5"/>
      <c r="O810" s="5"/>
      <c r="P810" s="5"/>
      <c r="Q810" s="5"/>
      <c r="R810" s="5"/>
      <c r="S810" s="5"/>
      <c r="T810" s="5"/>
      <c r="U810" s="5"/>
      <c r="V810" s="5"/>
      <c r="W810" s="5"/>
      <c r="X810" s="5"/>
      <c r="Y810" s="5"/>
      <c r="Z810" s="5"/>
      <c r="AA810" s="5"/>
      <c r="AB810" s="5"/>
      <c r="AC810" s="5"/>
      <c r="AD810" s="5"/>
      <c r="AE810" s="5"/>
      <c r="AF810" s="5"/>
      <c r="AG810" s="5"/>
    </row>
    <row r="811">
      <c r="A811" s="1222"/>
      <c r="B811" s="5"/>
      <c r="C811" s="5"/>
      <c r="D811" s="1222"/>
      <c r="E811" s="5"/>
      <c r="F811" s="5"/>
      <c r="G811" s="1222"/>
      <c r="H811" s="5"/>
      <c r="I811" s="5"/>
      <c r="J811" s="1222"/>
      <c r="K811" s="5"/>
      <c r="L811" s="5"/>
      <c r="M811" s="5"/>
      <c r="N811" s="5"/>
      <c r="O811" s="5"/>
      <c r="P811" s="5"/>
      <c r="Q811" s="5"/>
      <c r="R811" s="5"/>
      <c r="S811" s="5"/>
      <c r="T811" s="5"/>
      <c r="U811" s="5"/>
      <c r="V811" s="5"/>
      <c r="W811" s="5"/>
      <c r="X811" s="5"/>
      <c r="Y811" s="5"/>
      <c r="Z811" s="5"/>
      <c r="AA811" s="5"/>
      <c r="AB811" s="5"/>
      <c r="AC811" s="5"/>
      <c r="AD811" s="5"/>
      <c r="AE811" s="5"/>
      <c r="AF811" s="5"/>
      <c r="AG811" s="5"/>
    </row>
    <row r="812">
      <c r="A812" s="1222"/>
      <c r="B812" s="5"/>
      <c r="C812" s="5"/>
      <c r="D812" s="1222"/>
      <c r="E812" s="5"/>
      <c r="F812" s="5"/>
      <c r="G812" s="1222"/>
      <c r="H812" s="5"/>
      <c r="I812" s="5"/>
      <c r="J812" s="1222"/>
      <c r="K812" s="5"/>
      <c r="L812" s="5"/>
      <c r="M812" s="5"/>
      <c r="N812" s="5"/>
      <c r="O812" s="5"/>
      <c r="P812" s="5"/>
      <c r="Q812" s="5"/>
      <c r="R812" s="5"/>
      <c r="S812" s="5"/>
      <c r="T812" s="5"/>
      <c r="U812" s="5"/>
      <c r="V812" s="5"/>
      <c r="W812" s="5"/>
      <c r="X812" s="5"/>
      <c r="Y812" s="5"/>
      <c r="Z812" s="5"/>
      <c r="AA812" s="5"/>
      <c r="AB812" s="5"/>
      <c r="AC812" s="5"/>
      <c r="AD812" s="5"/>
      <c r="AE812" s="5"/>
      <c r="AF812" s="5"/>
      <c r="AG812" s="5"/>
    </row>
    <row r="813">
      <c r="A813" s="1222"/>
      <c r="B813" s="5"/>
      <c r="C813" s="5"/>
      <c r="D813" s="1222"/>
      <c r="E813" s="5"/>
      <c r="F813" s="5"/>
      <c r="G813" s="1222"/>
      <c r="H813" s="5"/>
      <c r="I813" s="5"/>
      <c r="J813" s="1222"/>
      <c r="K813" s="5"/>
      <c r="L813" s="5"/>
      <c r="M813" s="5"/>
      <c r="N813" s="5"/>
      <c r="O813" s="5"/>
      <c r="P813" s="5"/>
      <c r="Q813" s="5"/>
      <c r="R813" s="5"/>
      <c r="S813" s="5"/>
      <c r="T813" s="5"/>
      <c r="U813" s="5"/>
      <c r="V813" s="5"/>
      <c r="W813" s="5"/>
      <c r="X813" s="5"/>
      <c r="Y813" s="5"/>
      <c r="Z813" s="5"/>
      <c r="AA813" s="5"/>
      <c r="AB813" s="5"/>
      <c r="AC813" s="5"/>
      <c r="AD813" s="5"/>
      <c r="AE813" s="5"/>
      <c r="AF813" s="5"/>
      <c r="AG813" s="5"/>
    </row>
    <row r="814">
      <c r="A814" s="1222"/>
      <c r="B814" s="5"/>
      <c r="C814" s="5"/>
      <c r="D814" s="1222"/>
      <c r="E814" s="5"/>
      <c r="F814" s="5"/>
      <c r="G814" s="1222"/>
      <c r="H814" s="5"/>
      <c r="I814" s="5"/>
      <c r="J814" s="1222"/>
      <c r="K814" s="5"/>
      <c r="L814" s="5"/>
      <c r="M814" s="5"/>
      <c r="N814" s="5"/>
      <c r="O814" s="5"/>
      <c r="P814" s="5"/>
      <c r="Q814" s="5"/>
      <c r="R814" s="5"/>
      <c r="S814" s="5"/>
      <c r="T814" s="5"/>
      <c r="U814" s="5"/>
      <c r="V814" s="5"/>
      <c r="W814" s="5"/>
      <c r="X814" s="5"/>
      <c r="Y814" s="5"/>
      <c r="Z814" s="5"/>
      <c r="AA814" s="5"/>
      <c r="AB814" s="5"/>
      <c r="AC814" s="5"/>
      <c r="AD814" s="5"/>
      <c r="AE814" s="5"/>
      <c r="AF814" s="5"/>
      <c r="AG814" s="5"/>
    </row>
    <row r="815">
      <c r="A815" s="1222"/>
      <c r="B815" s="5"/>
      <c r="C815" s="5"/>
      <c r="D815" s="1222"/>
      <c r="E815" s="5"/>
      <c r="F815" s="5"/>
      <c r="G815" s="1222"/>
      <c r="H815" s="5"/>
      <c r="I815" s="5"/>
      <c r="J815" s="1222"/>
      <c r="K815" s="5"/>
      <c r="L815" s="5"/>
      <c r="M815" s="5"/>
      <c r="N815" s="5"/>
      <c r="O815" s="5"/>
      <c r="P815" s="5"/>
      <c r="Q815" s="5"/>
      <c r="R815" s="5"/>
      <c r="S815" s="5"/>
      <c r="T815" s="5"/>
      <c r="U815" s="5"/>
      <c r="V815" s="5"/>
      <c r="W815" s="5"/>
      <c r="X815" s="5"/>
      <c r="Y815" s="5"/>
      <c r="Z815" s="5"/>
      <c r="AA815" s="5"/>
      <c r="AB815" s="5"/>
      <c r="AC815" s="5"/>
      <c r="AD815" s="5"/>
      <c r="AE815" s="5"/>
      <c r="AF815" s="5"/>
      <c r="AG815" s="5"/>
    </row>
    <row r="816">
      <c r="A816" s="1222"/>
      <c r="B816" s="5"/>
      <c r="C816" s="5"/>
      <c r="D816" s="1222"/>
      <c r="E816" s="5"/>
      <c r="F816" s="5"/>
      <c r="G816" s="1222"/>
      <c r="H816" s="5"/>
      <c r="I816" s="5"/>
      <c r="J816" s="1222"/>
      <c r="K816" s="5"/>
      <c r="L816" s="5"/>
      <c r="M816" s="5"/>
      <c r="N816" s="5"/>
      <c r="O816" s="5"/>
      <c r="P816" s="5"/>
      <c r="Q816" s="5"/>
      <c r="R816" s="5"/>
      <c r="S816" s="5"/>
      <c r="T816" s="5"/>
      <c r="U816" s="5"/>
      <c r="V816" s="5"/>
      <c r="W816" s="5"/>
      <c r="X816" s="5"/>
      <c r="Y816" s="5"/>
      <c r="Z816" s="5"/>
      <c r="AA816" s="5"/>
      <c r="AB816" s="5"/>
      <c r="AC816" s="5"/>
      <c r="AD816" s="5"/>
      <c r="AE816" s="5"/>
      <c r="AF816" s="5"/>
      <c r="AG816" s="5"/>
    </row>
    <row r="817">
      <c r="A817" s="1222"/>
      <c r="B817" s="5"/>
      <c r="C817" s="5"/>
      <c r="D817" s="1222"/>
      <c r="E817" s="5"/>
      <c r="F817" s="5"/>
      <c r="G817" s="1222"/>
      <c r="H817" s="5"/>
      <c r="I817" s="5"/>
      <c r="J817" s="1222"/>
      <c r="K817" s="5"/>
      <c r="L817" s="5"/>
      <c r="M817" s="5"/>
      <c r="N817" s="5"/>
      <c r="O817" s="5"/>
      <c r="P817" s="5"/>
      <c r="Q817" s="5"/>
      <c r="R817" s="5"/>
      <c r="S817" s="5"/>
      <c r="T817" s="5"/>
      <c r="U817" s="5"/>
      <c r="V817" s="5"/>
      <c r="W817" s="5"/>
      <c r="X817" s="5"/>
      <c r="Y817" s="5"/>
      <c r="Z817" s="5"/>
      <c r="AA817" s="5"/>
      <c r="AB817" s="5"/>
      <c r="AC817" s="5"/>
      <c r="AD817" s="5"/>
      <c r="AE817" s="5"/>
      <c r="AF817" s="5"/>
      <c r="AG817" s="5"/>
    </row>
    <row r="818">
      <c r="A818" s="1222"/>
      <c r="B818" s="5"/>
      <c r="C818" s="5"/>
      <c r="D818" s="1222"/>
      <c r="E818" s="5"/>
      <c r="F818" s="5"/>
      <c r="G818" s="1222"/>
      <c r="H818" s="5"/>
      <c r="I818" s="5"/>
      <c r="J818" s="1222"/>
      <c r="K818" s="5"/>
      <c r="L818" s="5"/>
      <c r="M818" s="5"/>
      <c r="N818" s="5"/>
      <c r="O818" s="5"/>
      <c r="P818" s="5"/>
      <c r="Q818" s="5"/>
      <c r="R818" s="5"/>
      <c r="S818" s="5"/>
      <c r="T818" s="5"/>
      <c r="U818" s="5"/>
      <c r="V818" s="5"/>
      <c r="W818" s="5"/>
      <c r="X818" s="5"/>
      <c r="Y818" s="5"/>
      <c r="Z818" s="5"/>
      <c r="AA818" s="5"/>
      <c r="AB818" s="5"/>
      <c r="AC818" s="5"/>
      <c r="AD818" s="5"/>
      <c r="AE818" s="5"/>
      <c r="AF818" s="5"/>
      <c r="AG818" s="5"/>
    </row>
    <row r="819">
      <c r="A819" s="1222"/>
      <c r="B819" s="5"/>
      <c r="C819" s="5"/>
      <c r="D819" s="1222"/>
      <c r="E819" s="5"/>
      <c r="F819" s="5"/>
      <c r="G819" s="1222"/>
      <c r="H819" s="5"/>
      <c r="I819" s="5"/>
      <c r="J819" s="1222"/>
      <c r="K819" s="5"/>
      <c r="L819" s="5"/>
      <c r="M819" s="5"/>
      <c r="N819" s="5"/>
      <c r="O819" s="5"/>
      <c r="P819" s="5"/>
      <c r="Q819" s="5"/>
      <c r="R819" s="5"/>
      <c r="S819" s="5"/>
      <c r="T819" s="5"/>
      <c r="U819" s="5"/>
      <c r="V819" s="5"/>
      <c r="W819" s="5"/>
      <c r="X819" s="5"/>
      <c r="Y819" s="5"/>
      <c r="Z819" s="5"/>
      <c r="AA819" s="5"/>
      <c r="AB819" s="5"/>
      <c r="AC819" s="5"/>
      <c r="AD819" s="5"/>
      <c r="AE819" s="5"/>
      <c r="AF819" s="5"/>
      <c r="AG819" s="5"/>
    </row>
    <row r="820">
      <c r="A820" s="1222"/>
      <c r="B820" s="5"/>
      <c r="C820" s="5"/>
      <c r="D820" s="1222"/>
      <c r="E820" s="5"/>
      <c r="F820" s="5"/>
      <c r="G820" s="1222"/>
      <c r="H820" s="5"/>
      <c r="I820" s="5"/>
      <c r="J820" s="1222"/>
      <c r="K820" s="5"/>
      <c r="L820" s="5"/>
      <c r="M820" s="5"/>
      <c r="N820" s="5"/>
      <c r="O820" s="5"/>
      <c r="P820" s="5"/>
      <c r="Q820" s="5"/>
      <c r="R820" s="5"/>
      <c r="S820" s="5"/>
      <c r="T820" s="5"/>
      <c r="U820" s="5"/>
      <c r="V820" s="5"/>
      <c r="W820" s="5"/>
      <c r="X820" s="5"/>
      <c r="Y820" s="5"/>
      <c r="Z820" s="5"/>
      <c r="AA820" s="5"/>
      <c r="AB820" s="5"/>
      <c r="AC820" s="5"/>
      <c r="AD820" s="5"/>
      <c r="AE820" s="5"/>
      <c r="AF820" s="5"/>
      <c r="AG820" s="5"/>
    </row>
    <row r="821">
      <c r="A821" s="1222"/>
      <c r="B821" s="5"/>
      <c r="C821" s="5"/>
      <c r="D821" s="1222"/>
      <c r="E821" s="5"/>
      <c r="F821" s="5"/>
      <c r="G821" s="1222"/>
      <c r="H821" s="5"/>
      <c r="I821" s="5"/>
      <c r="J821" s="1222"/>
      <c r="K821" s="5"/>
      <c r="L821" s="5"/>
      <c r="M821" s="5"/>
      <c r="N821" s="5"/>
      <c r="O821" s="5"/>
      <c r="P821" s="5"/>
      <c r="Q821" s="5"/>
      <c r="R821" s="5"/>
      <c r="S821" s="5"/>
      <c r="T821" s="5"/>
      <c r="U821" s="5"/>
      <c r="V821" s="5"/>
      <c r="W821" s="5"/>
      <c r="X821" s="5"/>
      <c r="Y821" s="5"/>
      <c r="Z821" s="5"/>
      <c r="AA821" s="5"/>
      <c r="AB821" s="5"/>
      <c r="AC821" s="5"/>
      <c r="AD821" s="5"/>
      <c r="AE821" s="5"/>
      <c r="AF821" s="5"/>
      <c r="AG821" s="5"/>
    </row>
    <row r="822">
      <c r="A822" s="1222"/>
      <c r="B822" s="5"/>
      <c r="C822" s="5"/>
      <c r="D822" s="1222"/>
      <c r="E822" s="5"/>
      <c r="F822" s="5"/>
      <c r="G822" s="1222"/>
      <c r="H822" s="5"/>
      <c r="I822" s="5"/>
      <c r="J822" s="1222"/>
      <c r="K822" s="5"/>
      <c r="L822" s="5"/>
      <c r="M822" s="5"/>
      <c r="N822" s="5"/>
      <c r="O822" s="5"/>
      <c r="P822" s="5"/>
      <c r="Q822" s="5"/>
      <c r="R822" s="5"/>
      <c r="S822" s="5"/>
      <c r="T822" s="5"/>
      <c r="U822" s="5"/>
      <c r="V822" s="5"/>
      <c r="W822" s="5"/>
      <c r="X822" s="5"/>
      <c r="Y822" s="5"/>
      <c r="Z822" s="5"/>
      <c r="AA822" s="5"/>
      <c r="AB822" s="5"/>
      <c r="AC822" s="5"/>
      <c r="AD822" s="5"/>
      <c r="AE822" s="5"/>
      <c r="AF822" s="5"/>
      <c r="AG822" s="5"/>
    </row>
    <row r="823">
      <c r="A823" s="1222"/>
      <c r="B823" s="5"/>
      <c r="C823" s="5"/>
      <c r="D823" s="1222"/>
      <c r="E823" s="5"/>
      <c r="F823" s="5"/>
      <c r="G823" s="1222"/>
      <c r="H823" s="5"/>
      <c r="I823" s="5"/>
      <c r="J823" s="1222"/>
      <c r="K823" s="5"/>
      <c r="L823" s="5"/>
      <c r="M823" s="5"/>
      <c r="N823" s="5"/>
      <c r="O823" s="5"/>
      <c r="P823" s="5"/>
      <c r="Q823" s="5"/>
      <c r="R823" s="5"/>
      <c r="S823" s="5"/>
      <c r="T823" s="5"/>
      <c r="U823" s="5"/>
      <c r="V823" s="5"/>
      <c r="W823" s="5"/>
      <c r="X823" s="5"/>
      <c r="Y823" s="5"/>
      <c r="Z823" s="5"/>
      <c r="AA823" s="5"/>
      <c r="AB823" s="5"/>
      <c r="AC823" s="5"/>
      <c r="AD823" s="5"/>
      <c r="AE823" s="5"/>
      <c r="AF823" s="5"/>
      <c r="AG823" s="5"/>
    </row>
    <row r="824">
      <c r="A824" s="1222"/>
      <c r="B824" s="5"/>
      <c r="C824" s="5"/>
      <c r="D824" s="1222"/>
      <c r="E824" s="5"/>
      <c r="F824" s="5"/>
      <c r="G824" s="1222"/>
      <c r="H824" s="5"/>
      <c r="I824" s="5"/>
      <c r="J824" s="1222"/>
      <c r="K824" s="5"/>
      <c r="L824" s="5"/>
      <c r="M824" s="5"/>
      <c r="N824" s="5"/>
      <c r="O824" s="5"/>
      <c r="P824" s="5"/>
      <c r="Q824" s="5"/>
      <c r="R824" s="5"/>
      <c r="S824" s="5"/>
      <c r="T824" s="5"/>
      <c r="U824" s="5"/>
      <c r="V824" s="5"/>
      <c r="W824" s="5"/>
      <c r="X824" s="5"/>
      <c r="Y824" s="5"/>
      <c r="Z824" s="5"/>
      <c r="AA824" s="5"/>
      <c r="AB824" s="5"/>
      <c r="AC824" s="5"/>
      <c r="AD824" s="5"/>
      <c r="AE824" s="5"/>
      <c r="AF824" s="5"/>
      <c r="AG824" s="5"/>
    </row>
    <row r="825">
      <c r="A825" s="1222"/>
      <c r="B825" s="5"/>
      <c r="C825" s="5"/>
      <c r="D825" s="1222"/>
      <c r="E825" s="5"/>
      <c r="F825" s="5"/>
      <c r="G825" s="1222"/>
      <c r="H825" s="5"/>
      <c r="I825" s="5"/>
      <c r="J825" s="1222"/>
      <c r="K825" s="5"/>
      <c r="L825" s="5"/>
      <c r="M825" s="5"/>
      <c r="N825" s="5"/>
      <c r="O825" s="5"/>
      <c r="P825" s="5"/>
      <c r="Q825" s="5"/>
      <c r="R825" s="5"/>
      <c r="S825" s="5"/>
      <c r="T825" s="5"/>
      <c r="U825" s="5"/>
      <c r="V825" s="5"/>
      <c r="W825" s="5"/>
      <c r="X825" s="5"/>
      <c r="Y825" s="5"/>
      <c r="Z825" s="5"/>
      <c r="AA825" s="5"/>
      <c r="AB825" s="5"/>
      <c r="AC825" s="5"/>
      <c r="AD825" s="5"/>
      <c r="AE825" s="5"/>
      <c r="AF825" s="5"/>
      <c r="AG825" s="5"/>
    </row>
    <row r="826">
      <c r="A826" s="1222"/>
      <c r="B826" s="5"/>
      <c r="C826" s="5"/>
      <c r="D826" s="1222"/>
      <c r="E826" s="5"/>
      <c r="F826" s="5"/>
      <c r="G826" s="1222"/>
      <c r="H826" s="5"/>
      <c r="I826" s="5"/>
      <c r="J826" s="1222"/>
      <c r="K826" s="5"/>
      <c r="L826" s="5"/>
      <c r="M826" s="5"/>
      <c r="N826" s="5"/>
      <c r="O826" s="5"/>
      <c r="P826" s="5"/>
      <c r="Q826" s="5"/>
      <c r="R826" s="5"/>
      <c r="S826" s="5"/>
      <c r="T826" s="5"/>
      <c r="U826" s="5"/>
      <c r="V826" s="5"/>
      <c r="W826" s="5"/>
      <c r="X826" s="5"/>
      <c r="Y826" s="5"/>
      <c r="Z826" s="5"/>
      <c r="AA826" s="5"/>
      <c r="AB826" s="5"/>
      <c r="AC826" s="5"/>
      <c r="AD826" s="5"/>
      <c r="AE826" s="5"/>
      <c r="AF826" s="5"/>
      <c r="AG826" s="5"/>
    </row>
    <row r="827">
      <c r="A827" s="1222"/>
      <c r="B827" s="5"/>
      <c r="C827" s="5"/>
      <c r="D827" s="1222"/>
      <c r="E827" s="5"/>
      <c r="F827" s="5"/>
      <c r="G827" s="1222"/>
      <c r="H827" s="5"/>
      <c r="I827" s="5"/>
      <c r="J827" s="1222"/>
      <c r="K827" s="5"/>
      <c r="L827" s="5"/>
      <c r="M827" s="5"/>
      <c r="N827" s="5"/>
      <c r="O827" s="5"/>
      <c r="P827" s="5"/>
      <c r="Q827" s="5"/>
      <c r="R827" s="5"/>
      <c r="S827" s="5"/>
      <c r="T827" s="5"/>
      <c r="U827" s="5"/>
      <c r="V827" s="5"/>
      <c r="W827" s="5"/>
      <c r="X827" s="5"/>
      <c r="Y827" s="5"/>
      <c r="Z827" s="5"/>
      <c r="AA827" s="5"/>
      <c r="AB827" s="5"/>
      <c r="AC827" s="5"/>
      <c r="AD827" s="5"/>
      <c r="AE827" s="5"/>
      <c r="AF827" s="5"/>
      <c r="AG827" s="5"/>
    </row>
    <row r="828">
      <c r="A828" s="1222"/>
      <c r="B828" s="5"/>
      <c r="C828" s="5"/>
      <c r="D828" s="1222"/>
      <c r="E828" s="5"/>
      <c r="F828" s="5"/>
      <c r="G828" s="1222"/>
      <c r="H828" s="5"/>
      <c r="I828" s="5"/>
      <c r="J828" s="1222"/>
      <c r="K828" s="5"/>
      <c r="L828" s="5"/>
      <c r="M828" s="5"/>
      <c r="N828" s="5"/>
      <c r="O828" s="5"/>
      <c r="P828" s="5"/>
      <c r="Q828" s="5"/>
      <c r="R828" s="5"/>
      <c r="S828" s="5"/>
      <c r="T828" s="5"/>
      <c r="U828" s="5"/>
      <c r="V828" s="5"/>
      <c r="W828" s="5"/>
      <c r="X828" s="5"/>
      <c r="Y828" s="5"/>
      <c r="Z828" s="5"/>
      <c r="AA828" s="5"/>
      <c r="AB828" s="5"/>
      <c r="AC828" s="5"/>
      <c r="AD828" s="5"/>
      <c r="AE828" s="5"/>
      <c r="AF828" s="5"/>
      <c r="AG828" s="5"/>
    </row>
    <row r="829">
      <c r="A829" s="1222"/>
      <c r="B829" s="5"/>
      <c r="C829" s="5"/>
      <c r="D829" s="1222"/>
      <c r="E829" s="5"/>
      <c r="F829" s="5"/>
      <c r="G829" s="1222"/>
      <c r="H829" s="5"/>
      <c r="I829" s="5"/>
      <c r="J829" s="1222"/>
      <c r="K829" s="5"/>
      <c r="L829" s="5"/>
      <c r="M829" s="5"/>
      <c r="N829" s="5"/>
      <c r="O829" s="5"/>
      <c r="P829" s="5"/>
      <c r="Q829" s="5"/>
      <c r="R829" s="5"/>
      <c r="S829" s="5"/>
      <c r="T829" s="5"/>
      <c r="U829" s="5"/>
      <c r="V829" s="5"/>
      <c r="W829" s="5"/>
      <c r="X829" s="5"/>
      <c r="Y829" s="5"/>
      <c r="Z829" s="5"/>
      <c r="AA829" s="5"/>
      <c r="AB829" s="5"/>
      <c r="AC829" s="5"/>
      <c r="AD829" s="5"/>
      <c r="AE829" s="5"/>
      <c r="AF829" s="5"/>
      <c r="AG829" s="5"/>
    </row>
    <row r="830">
      <c r="A830" s="1222"/>
      <c r="B830" s="5"/>
      <c r="C830" s="5"/>
      <c r="D830" s="1222"/>
      <c r="E830" s="5"/>
      <c r="F830" s="5"/>
      <c r="G830" s="1222"/>
      <c r="H830" s="5"/>
      <c r="I830" s="5"/>
      <c r="J830" s="1222"/>
      <c r="K830" s="5"/>
      <c r="L830" s="5"/>
      <c r="M830" s="5"/>
      <c r="N830" s="5"/>
      <c r="O830" s="5"/>
      <c r="P830" s="5"/>
      <c r="Q830" s="5"/>
      <c r="R830" s="5"/>
      <c r="S830" s="5"/>
      <c r="T830" s="5"/>
      <c r="U830" s="5"/>
      <c r="V830" s="5"/>
      <c r="W830" s="5"/>
      <c r="X830" s="5"/>
      <c r="Y830" s="5"/>
      <c r="Z830" s="5"/>
      <c r="AA830" s="5"/>
      <c r="AB830" s="5"/>
      <c r="AC830" s="5"/>
      <c r="AD830" s="5"/>
      <c r="AE830" s="5"/>
      <c r="AF830" s="5"/>
      <c r="AG830" s="5"/>
    </row>
    <row r="831">
      <c r="A831" s="1222"/>
      <c r="B831" s="5"/>
      <c r="C831" s="5"/>
      <c r="D831" s="1222"/>
      <c r="E831" s="5"/>
      <c r="F831" s="5"/>
      <c r="G831" s="1222"/>
      <c r="H831" s="5"/>
      <c r="I831" s="5"/>
      <c r="J831" s="1222"/>
      <c r="K831" s="5"/>
      <c r="L831" s="5"/>
      <c r="M831" s="5"/>
      <c r="N831" s="5"/>
      <c r="O831" s="5"/>
      <c r="P831" s="5"/>
      <c r="Q831" s="5"/>
      <c r="R831" s="5"/>
      <c r="S831" s="5"/>
      <c r="T831" s="5"/>
      <c r="U831" s="5"/>
      <c r="V831" s="5"/>
      <c r="W831" s="5"/>
      <c r="X831" s="5"/>
      <c r="Y831" s="5"/>
      <c r="Z831" s="5"/>
      <c r="AA831" s="5"/>
      <c r="AB831" s="5"/>
      <c r="AC831" s="5"/>
      <c r="AD831" s="5"/>
      <c r="AE831" s="5"/>
      <c r="AF831" s="5"/>
      <c r="AG831" s="5"/>
    </row>
    <row r="832">
      <c r="A832" s="1222"/>
      <c r="B832" s="5"/>
      <c r="C832" s="5"/>
      <c r="D832" s="1222"/>
      <c r="E832" s="5"/>
      <c r="F832" s="5"/>
      <c r="G832" s="1222"/>
      <c r="H832" s="5"/>
      <c r="I832" s="5"/>
      <c r="J832" s="1222"/>
      <c r="K832" s="5"/>
      <c r="L832" s="5"/>
      <c r="M832" s="5"/>
      <c r="N832" s="5"/>
      <c r="O832" s="5"/>
      <c r="P832" s="5"/>
      <c r="Q832" s="5"/>
      <c r="R832" s="5"/>
      <c r="S832" s="5"/>
      <c r="T832" s="5"/>
      <c r="U832" s="5"/>
      <c r="V832" s="5"/>
      <c r="W832" s="5"/>
      <c r="X832" s="5"/>
      <c r="Y832" s="5"/>
      <c r="Z832" s="5"/>
      <c r="AA832" s="5"/>
      <c r="AB832" s="5"/>
      <c r="AC832" s="5"/>
      <c r="AD832" s="5"/>
      <c r="AE832" s="5"/>
      <c r="AF832" s="5"/>
      <c r="AG832" s="5"/>
    </row>
    <row r="833">
      <c r="A833" s="1222"/>
      <c r="B833" s="5"/>
      <c r="C833" s="5"/>
      <c r="D833" s="1222"/>
      <c r="E833" s="5"/>
      <c r="F833" s="5"/>
      <c r="G833" s="1222"/>
      <c r="H833" s="5"/>
      <c r="I833" s="5"/>
      <c r="J833" s="1222"/>
      <c r="K833" s="5"/>
      <c r="L833" s="5"/>
      <c r="M833" s="5"/>
      <c r="N833" s="5"/>
      <c r="O833" s="5"/>
      <c r="P833" s="5"/>
      <c r="Q833" s="5"/>
      <c r="R833" s="5"/>
      <c r="S833" s="5"/>
      <c r="T833" s="5"/>
      <c r="U833" s="5"/>
      <c r="V833" s="5"/>
      <c r="W833" s="5"/>
      <c r="X833" s="5"/>
      <c r="Y833" s="5"/>
      <c r="Z833" s="5"/>
      <c r="AA833" s="5"/>
      <c r="AB833" s="5"/>
      <c r="AC833" s="5"/>
      <c r="AD833" s="5"/>
      <c r="AE833" s="5"/>
      <c r="AF833" s="5"/>
      <c r="AG833" s="5"/>
    </row>
    <row r="834">
      <c r="A834" s="1222"/>
      <c r="B834" s="5"/>
      <c r="C834" s="5"/>
      <c r="D834" s="1222"/>
      <c r="E834" s="5"/>
      <c r="F834" s="5"/>
      <c r="G834" s="1222"/>
      <c r="H834" s="5"/>
      <c r="I834" s="5"/>
      <c r="J834" s="1222"/>
      <c r="K834" s="5"/>
      <c r="L834" s="5"/>
      <c r="M834" s="5"/>
      <c r="N834" s="5"/>
      <c r="O834" s="5"/>
      <c r="P834" s="5"/>
      <c r="Q834" s="5"/>
      <c r="R834" s="5"/>
      <c r="S834" s="5"/>
      <c r="T834" s="5"/>
      <c r="U834" s="5"/>
      <c r="V834" s="5"/>
      <c r="W834" s="5"/>
      <c r="X834" s="5"/>
      <c r="Y834" s="5"/>
      <c r="Z834" s="5"/>
      <c r="AA834" s="5"/>
      <c r="AB834" s="5"/>
      <c r="AC834" s="5"/>
      <c r="AD834" s="5"/>
      <c r="AE834" s="5"/>
      <c r="AF834" s="5"/>
      <c r="AG834" s="5"/>
    </row>
    <row r="835">
      <c r="A835" s="1222"/>
      <c r="B835" s="5"/>
      <c r="C835" s="5"/>
      <c r="D835" s="1222"/>
      <c r="E835" s="5"/>
      <c r="F835" s="5"/>
      <c r="G835" s="1222"/>
      <c r="H835" s="5"/>
      <c r="I835" s="5"/>
      <c r="J835" s="1222"/>
      <c r="K835" s="5"/>
      <c r="L835" s="5"/>
      <c r="M835" s="5"/>
      <c r="N835" s="5"/>
      <c r="O835" s="5"/>
      <c r="P835" s="5"/>
      <c r="Q835" s="5"/>
      <c r="R835" s="5"/>
      <c r="S835" s="5"/>
      <c r="T835" s="5"/>
      <c r="U835" s="5"/>
      <c r="V835" s="5"/>
      <c r="W835" s="5"/>
      <c r="X835" s="5"/>
      <c r="Y835" s="5"/>
      <c r="Z835" s="5"/>
      <c r="AA835" s="5"/>
      <c r="AB835" s="5"/>
      <c r="AC835" s="5"/>
      <c r="AD835" s="5"/>
      <c r="AE835" s="5"/>
      <c r="AF835" s="5"/>
      <c r="AG835" s="5"/>
    </row>
    <row r="836">
      <c r="A836" s="1222"/>
      <c r="B836" s="5"/>
      <c r="C836" s="5"/>
      <c r="D836" s="1222"/>
      <c r="E836" s="5"/>
      <c r="F836" s="5"/>
      <c r="G836" s="1222"/>
      <c r="H836" s="5"/>
      <c r="I836" s="5"/>
      <c r="J836" s="1222"/>
      <c r="K836" s="5"/>
      <c r="L836" s="5"/>
      <c r="M836" s="5"/>
      <c r="N836" s="5"/>
      <c r="O836" s="5"/>
      <c r="P836" s="5"/>
      <c r="Q836" s="5"/>
      <c r="R836" s="5"/>
      <c r="S836" s="5"/>
      <c r="T836" s="5"/>
      <c r="U836" s="5"/>
      <c r="V836" s="5"/>
      <c r="W836" s="5"/>
      <c r="X836" s="5"/>
      <c r="Y836" s="5"/>
      <c r="Z836" s="5"/>
      <c r="AA836" s="5"/>
      <c r="AB836" s="5"/>
      <c r="AC836" s="5"/>
      <c r="AD836" s="5"/>
      <c r="AE836" s="5"/>
      <c r="AF836" s="5"/>
      <c r="AG836" s="5"/>
    </row>
    <row r="837">
      <c r="A837" s="1222"/>
      <c r="B837" s="5"/>
      <c r="C837" s="5"/>
      <c r="D837" s="1222"/>
      <c r="E837" s="5"/>
      <c r="F837" s="5"/>
      <c r="G837" s="1222"/>
      <c r="H837" s="5"/>
      <c r="I837" s="5"/>
      <c r="J837" s="1222"/>
      <c r="K837" s="5"/>
      <c r="L837" s="5"/>
      <c r="M837" s="5"/>
      <c r="N837" s="5"/>
      <c r="O837" s="5"/>
      <c r="P837" s="5"/>
      <c r="Q837" s="5"/>
      <c r="R837" s="5"/>
      <c r="S837" s="5"/>
      <c r="T837" s="5"/>
      <c r="U837" s="5"/>
      <c r="V837" s="5"/>
      <c r="W837" s="5"/>
      <c r="X837" s="5"/>
      <c r="Y837" s="5"/>
      <c r="Z837" s="5"/>
      <c r="AA837" s="5"/>
      <c r="AB837" s="5"/>
      <c r="AC837" s="5"/>
      <c r="AD837" s="5"/>
      <c r="AE837" s="5"/>
      <c r="AF837" s="5"/>
      <c r="AG837" s="5"/>
    </row>
    <row r="838">
      <c r="A838" s="1222"/>
      <c r="B838" s="5"/>
      <c r="C838" s="5"/>
      <c r="D838" s="1222"/>
      <c r="E838" s="5"/>
      <c r="F838" s="5"/>
      <c r="G838" s="1222"/>
      <c r="H838" s="5"/>
      <c r="I838" s="5"/>
      <c r="J838" s="1222"/>
      <c r="K838" s="5"/>
      <c r="L838" s="5"/>
      <c r="M838" s="5"/>
      <c r="N838" s="5"/>
      <c r="O838" s="5"/>
      <c r="P838" s="5"/>
      <c r="Q838" s="5"/>
      <c r="R838" s="5"/>
      <c r="S838" s="5"/>
      <c r="T838" s="5"/>
      <c r="U838" s="5"/>
      <c r="V838" s="5"/>
      <c r="W838" s="5"/>
      <c r="X838" s="5"/>
      <c r="Y838" s="5"/>
      <c r="Z838" s="5"/>
      <c r="AA838" s="5"/>
      <c r="AB838" s="5"/>
      <c r="AC838" s="5"/>
      <c r="AD838" s="5"/>
      <c r="AE838" s="5"/>
      <c r="AF838" s="5"/>
      <c r="AG838" s="5"/>
    </row>
    <row r="839">
      <c r="A839" s="1222"/>
      <c r="B839" s="5"/>
      <c r="C839" s="5"/>
      <c r="D839" s="1222"/>
      <c r="E839" s="5"/>
      <c r="F839" s="5"/>
      <c r="G839" s="1222"/>
      <c r="H839" s="5"/>
      <c r="I839" s="5"/>
      <c r="J839" s="1222"/>
      <c r="K839" s="5"/>
      <c r="L839" s="5"/>
      <c r="M839" s="5"/>
      <c r="N839" s="5"/>
      <c r="O839" s="5"/>
      <c r="P839" s="5"/>
      <c r="Q839" s="5"/>
      <c r="R839" s="5"/>
      <c r="S839" s="5"/>
      <c r="T839" s="5"/>
      <c r="U839" s="5"/>
      <c r="V839" s="5"/>
      <c r="W839" s="5"/>
      <c r="X839" s="5"/>
      <c r="Y839" s="5"/>
      <c r="Z839" s="5"/>
      <c r="AA839" s="5"/>
      <c r="AB839" s="5"/>
      <c r="AC839" s="5"/>
      <c r="AD839" s="5"/>
      <c r="AE839" s="5"/>
      <c r="AF839" s="5"/>
      <c r="AG839" s="5"/>
    </row>
    <row r="840">
      <c r="A840" s="1222"/>
      <c r="B840" s="5"/>
      <c r="C840" s="5"/>
      <c r="D840" s="1222"/>
      <c r="E840" s="5"/>
      <c r="F840" s="5"/>
      <c r="G840" s="1222"/>
      <c r="H840" s="5"/>
      <c r="I840" s="5"/>
      <c r="J840" s="1222"/>
      <c r="K840" s="5"/>
      <c r="L840" s="5"/>
      <c r="M840" s="5"/>
      <c r="N840" s="5"/>
      <c r="O840" s="5"/>
      <c r="P840" s="5"/>
      <c r="Q840" s="5"/>
      <c r="R840" s="5"/>
      <c r="S840" s="5"/>
      <c r="T840" s="5"/>
      <c r="U840" s="5"/>
      <c r="V840" s="5"/>
      <c r="W840" s="5"/>
      <c r="X840" s="5"/>
      <c r="Y840" s="5"/>
      <c r="Z840" s="5"/>
      <c r="AA840" s="5"/>
      <c r="AB840" s="5"/>
      <c r="AC840" s="5"/>
      <c r="AD840" s="5"/>
      <c r="AE840" s="5"/>
      <c r="AF840" s="5"/>
      <c r="AG840" s="5"/>
    </row>
    <row r="841">
      <c r="A841" s="1222"/>
      <c r="B841" s="5"/>
      <c r="C841" s="5"/>
      <c r="D841" s="1222"/>
      <c r="E841" s="5"/>
      <c r="F841" s="5"/>
      <c r="G841" s="1222"/>
      <c r="H841" s="5"/>
      <c r="I841" s="5"/>
      <c r="J841" s="1222"/>
      <c r="K841" s="5"/>
      <c r="L841" s="5"/>
      <c r="M841" s="5"/>
      <c r="N841" s="5"/>
      <c r="O841" s="5"/>
      <c r="P841" s="5"/>
      <c r="Q841" s="5"/>
      <c r="R841" s="5"/>
      <c r="S841" s="5"/>
      <c r="T841" s="5"/>
      <c r="U841" s="5"/>
      <c r="V841" s="5"/>
      <c r="W841" s="5"/>
      <c r="X841" s="5"/>
      <c r="Y841" s="5"/>
      <c r="Z841" s="5"/>
      <c r="AA841" s="5"/>
      <c r="AB841" s="5"/>
      <c r="AC841" s="5"/>
      <c r="AD841" s="5"/>
      <c r="AE841" s="5"/>
      <c r="AF841" s="5"/>
      <c r="AG841" s="5"/>
    </row>
    <row r="842">
      <c r="A842" s="1222"/>
      <c r="B842" s="5"/>
      <c r="C842" s="5"/>
      <c r="D842" s="1222"/>
      <c r="E842" s="5"/>
      <c r="F842" s="5"/>
      <c r="G842" s="1222"/>
      <c r="H842" s="5"/>
      <c r="I842" s="5"/>
      <c r="J842" s="1222"/>
      <c r="K842" s="5"/>
      <c r="L842" s="5"/>
      <c r="M842" s="5"/>
      <c r="N842" s="5"/>
      <c r="O842" s="5"/>
      <c r="P842" s="5"/>
      <c r="Q842" s="5"/>
      <c r="R842" s="5"/>
      <c r="S842" s="5"/>
      <c r="T842" s="5"/>
      <c r="U842" s="5"/>
      <c r="V842" s="5"/>
      <c r="W842" s="5"/>
      <c r="X842" s="5"/>
      <c r="Y842" s="5"/>
      <c r="Z842" s="5"/>
      <c r="AA842" s="5"/>
      <c r="AB842" s="5"/>
      <c r="AC842" s="5"/>
      <c r="AD842" s="5"/>
      <c r="AE842" s="5"/>
      <c r="AF842" s="5"/>
      <c r="AG842" s="5"/>
    </row>
    <row r="843">
      <c r="A843" s="1222"/>
      <c r="B843" s="5"/>
      <c r="C843" s="5"/>
      <c r="D843" s="1222"/>
      <c r="E843" s="5"/>
      <c r="F843" s="5"/>
      <c r="G843" s="1222"/>
      <c r="H843" s="5"/>
      <c r="I843" s="5"/>
      <c r="J843" s="1222"/>
      <c r="K843" s="5"/>
      <c r="L843" s="5"/>
      <c r="M843" s="5"/>
      <c r="N843" s="5"/>
      <c r="O843" s="5"/>
      <c r="P843" s="5"/>
      <c r="Q843" s="5"/>
      <c r="R843" s="5"/>
      <c r="S843" s="5"/>
      <c r="T843" s="5"/>
      <c r="U843" s="5"/>
      <c r="V843" s="5"/>
      <c r="W843" s="5"/>
      <c r="X843" s="5"/>
      <c r="Y843" s="5"/>
      <c r="Z843" s="5"/>
      <c r="AA843" s="5"/>
      <c r="AB843" s="5"/>
      <c r="AC843" s="5"/>
      <c r="AD843" s="5"/>
      <c r="AE843" s="5"/>
      <c r="AF843" s="5"/>
      <c r="AG843" s="5"/>
    </row>
    <row r="844">
      <c r="A844" s="1222"/>
      <c r="B844" s="5"/>
      <c r="C844" s="5"/>
      <c r="D844" s="1222"/>
      <c r="E844" s="5"/>
      <c r="F844" s="5"/>
      <c r="G844" s="1222"/>
      <c r="H844" s="5"/>
      <c r="I844" s="5"/>
      <c r="J844" s="1222"/>
      <c r="K844" s="5"/>
      <c r="L844" s="5"/>
      <c r="M844" s="5"/>
      <c r="N844" s="5"/>
      <c r="O844" s="5"/>
      <c r="P844" s="5"/>
      <c r="Q844" s="5"/>
      <c r="R844" s="5"/>
      <c r="S844" s="5"/>
      <c r="T844" s="5"/>
      <c r="U844" s="5"/>
      <c r="V844" s="5"/>
      <c r="W844" s="5"/>
      <c r="X844" s="5"/>
      <c r="Y844" s="5"/>
      <c r="Z844" s="5"/>
      <c r="AA844" s="5"/>
      <c r="AB844" s="5"/>
      <c r="AC844" s="5"/>
      <c r="AD844" s="5"/>
      <c r="AE844" s="5"/>
      <c r="AF844" s="5"/>
      <c r="AG844" s="5"/>
    </row>
    <row r="845">
      <c r="A845" s="1222"/>
      <c r="B845" s="5"/>
      <c r="C845" s="5"/>
      <c r="D845" s="1222"/>
      <c r="E845" s="5"/>
      <c r="F845" s="5"/>
      <c r="G845" s="1222"/>
      <c r="H845" s="5"/>
      <c r="I845" s="5"/>
      <c r="J845" s="1222"/>
      <c r="K845" s="5"/>
      <c r="L845" s="5"/>
      <c r="M845" s="5"/>
      <c r="N845" s="5"/>
      <c r="O845" s="5"/>
      <c r="P845" s="5"/>
      <c r="Q845" s="5"/>
      <c r="R845" s="5"/>
      <c r="S845" s="5"/>
      <c r="T845" s="5"/>
      <c r="U845" s="5"/>
      <c r="V845" s="5"/>
      <c r="W845" s="5"/>
      <c r="X845" s="5"/>
      <c r="Y845" s="5"/>
      <c r="Z845" s="5"/>
      <c r="AA845" s="5"/>
      <c r="AB845" s="5"/>
      <c r="AC845" s="5"/>
      <c r="AD845" s="5"/>
      <c r="AE845" s="5"/>
      <c r="AF845" s="5"/>
      <c r="AG845" s="5"/>
    </row>
    <row r="846">
      <c r="A846" s="1222"/>
      <c r="B846" s="5"/>
      <c r="C846" s="5"/>
      <c r="D846" s="1222"/>
      <c r="E846" s="5"/>
      <c r="F846" s="5"/>
      <c r="G846" s="1222"/>
      <c r="H846" s="5"/>
      <c r="I846" s="5"/>
      <c r="J846" s="1222"/>
      <c r="K846" s="5"/>
      <c r="L846" s="5"/>
      <c r="M846" s="5"/>
      <c r="N846" s="5"/>
      <c r="O846" s="5"/>
      <c r="P846" s="5"/>
      <c r="Q846" s="5"/>
      <c r="R846" s="5"/>
      <c r="S846" s="5"/>
      <c r="T846" s="5"/>
      <c r="U846" s="5"/>
      <c r="V846" s="5"/>
      <c r="W846" s="5"/>
      <c r="X846" s="5"/>
      <c r="Y846" s="5"/>
      <c r="Z846" s="5"/>
      <c r="AA846" s="5"/>
      <c r="AB846" s="5"/>
      <c r="AC846" s="5"/>
      <c r="AD846" s="5"/>
      <c r="AE846" s="5"/>
      <c r="AF846" s="5"/>
      <c r="AG846" s="5"/>
    </row>
    <row r="847">
      <c r="A847" s="1222"/>
      <c r="B847" s="5"/>
      <c r="C847" s="5"/>
      <c r="D847" s="1222"/>
      <c r="E847" s="5"/>
      <c r="F847" s="5"/>
      <c r="G847" s="1222"/>
      <c r="H847" s="5"/>
      <c r="I847" s="5"/>
      <c r="J847" s="1222"/>
      <c r="K847" s="5"/>
      <c r="L847" s="5"/>
      <c r="M847" s="5"/>
      <c r="N847" s="5"/>
      <c r="O847" s="5"/>
      <c r="P847" s="5"/>
      <c r="Q847" s="5"/>
      <c r="R847" s="5"/>
      <c r="S847" s="5"/>
      <c r="T847" s="5"/>
      <c r="U847" s="5"/>
      <c r="V847" s="5"/>
      <c r="W847" s="5"/>
      <c r="X847" s="5"/>
      <c r="Y847" s="5"/>
      <c r="Z847" s="5"/>
      <c r="AA847" s="5"/>
      <c r="AB847" s="5"/>
      <c r="AC847" s="5"/>
      <c r="AD847" s="5"/>
      <c r="AE847" s="5"/>
      <c r="AF847" s="5"/>
      <c r="AG847" s="5"/>
    </row>
    <row r="848">
      <c r="A848" s="1222"/>
      <c r="B848" s="5"/>
      <c r="C848" s="5"/>
      <c r="D848" s="1222"/>
      <c r="E848" s="5"/>
      <c r="F848" s="5"/>
      <c r="G848" s="1222"/>
      <c r="H848" s="5"/>
      <c r="I848" s="5"/>
      <c r="J848" s="1222"/>
      <c r="K848" s="5"/>
      <c r="L848" s="5"/>
      <c r="M848" s="5"/>
      <c r="N848" s="5"/>
      <c r="O848" s="5"/>
      <c r="P848" s="5"/>
      <c r="Q848" s="5"/>
      <c r="R848" s="5"/>
      <c r="S848" s="5"/>
      <c r="T848" s="5"/>
      <c r="U848" s="5"/>
      <c r="V848" s="5"/>
      <c r="W848" s="5"/>
      <c r="X848" s="5"/>
      <c r="Y848" s="5"/>
      <c r="Z848" s="5"/>
      <c r="AA848" s="5"/>
      <c r="AB848" s="5"/>
      <c r="AC848" s="5"/>
      <c r="AD848" s="5"/>
      <c r="AE848" s="5"/>
      <c r="AF848" s="5"/>
      <c r="AG848" s="5"/>
    </row>
    <row r="849">
      <c r="A849" s="1222"/>
      <c r="B849" s="5"/>
      <c r="C849" s="5"/>
      <c r="D849" s="1222"/>
      <c r="E849" s="5"/>
      <c r="F849" s="5"/>
      <c r="G849" s="1222"/>
      <c r="H849" s="5"/>
      <c r="I849" s="5"/>
      <c r="J849" s="1222"/>
      <c r="K849" s="5"/>
      <c r="L849" s="5"/>
      <c r="M849" s="5"/>
      <c r="N849" s="5"/>
      <c r="O849" s="5"/>
      <c r="P849" s="5"/>
      <c r="Q849" s="5"/>
      <c r="R849" s="5"/>
      <c r="S849" s="5"/>
      <c r="T849" s="5"/>
      <c r="U849" s="5"/>
      <c r="V849" s="5"/>
      <c r="W849" s="5"/>
      <c r="X849" s="5"/>
      <c r="Y849" s="5"/>
      <c r="Z849" s="5"/>
      <c r="AA849" s="5"/>
      <c r="AB849" s="5"/>
      <c r="AC849" s="5"/>
      <c r="AD849" s="5"/>
      <c r="AE849" s="5"/>
      <c r="AF849" s="5"/>
      <c r="AG849" s="5"/>
    </row>
    <row r="850">
      <c r="A850" s="1222"/>
      <c r="B850" s="5"/>
      <c r="C850" s="5"/>
      <c r="D850" s="1222"/>
      <c r="E850" s="5"/>
      <c r="F850" s="5"/>
      <c r="G850" s="1222"/>
      <c r="H850" s="5"/>
      <c r="I850" s="5"/>
      <c r="J850" s="1222"/>
      <c r="K850" s="5"/>
      <c r="L850" s="5"/>
      <c r="M850" s="5"/>
      <c r="N850" s="5"/>
      <c r="O850" s="5"/>
      <c r="P850" s="5"/>
      <c r="Q850" s="5"/>
      <c r="R850" s="5"/>
      <c r="S850" s="5"/>
      <c r="T850" s="5"/>
      <c r="U850" s="5"/>
      <c r="V850" s="5"/>
      <c r="W850" s="5"/>
      <c r="X850" s="5"/>
      <c r="Y850" s="5"/>
      <c r="Z850" s="5"/>
      <c r="AA850" s="5"/>
      <c r="AB850" s="5"/>
      <c r="AC850" s="5"/>
      <c r="AD850" s="5"/>
      <c r="AE850" s="5"/>
      <c r="AF850" s="5"/>
      <c r="AG850" s="5"/>
    </row>
    <row r="851">
      <c r="A851" s="1222"/>
      <c r="B851" s="5"/>
      <c r="C851" s="5"/>
      <c r="D851" s="1222"/>
      <c r="E851" s="5"/>
      <c r="F851" s="5"/>
      <c r="G851" s="1222"/>
      <c r="H851" s="5"/>
      <c r="I851" s="5"/>
      <c r="J851" s="1222"/>
      <c r="K851" s="5"/>
      <c r="L851" s="5"/>
      <c r="M851" s="5"/>
      <c r="N851" s="5"/>
      <c r="O851" s="5"/>
      <c r="P851" s="5"/>
      <c r="Q851" s="5"/>
      <c r="R851" s="5"/>
      <c r="S851" s="5"/>
      <c r="T851" s="5"/>
      <c r="U851" s="5"/>
      <c r="V851" s="5"/>
      <c r="W851" s="5"/>
      <c r="X851" s="5"/>
      <c r="Y851" s="5"/>
      <c r="Z851" s="5"/>
      <c r="AA851" s="5"/>
      <c r="AB851" s="5"/>
      <c r="AC851" s="5"/>
      <c r="AD851" s="5"/>
      <c r="AE851" s="5"/>
      <c r="AF851" s="5"/>
      <c r="AG851" s="5"/>
    </row>
    <row r="852">
      <c r="A852" s="1222"/>
      <c r="B852" s="5"/>
      <c r="C852" s="5"/>
      <c r="D852" s="1222"/>
      <c r="E852" s="5"/>
      <c r="F852" s="5"/>
      <c r="G852" s="1222"/>
      <c r="H852" s="5"/>
      <c r="I852" s="5"/>
      <c r="J852" s="1222"/>
      <c r="K852" s="5"/>
      <c r="L852" s="5"/>
      <c r="M852" s="5"/>
      <c r="N852" s="5"/>
      <c r="O852" s="5"/>
      <c r="P852" s="5"/>
      <c r="Q852" s="5"/>
      <c r="R852" s="5"/>
      <c r="S852" s="5"/>
      <c r="T852" s="5"/>
      <c r="U852" s="5"/>
      <c r="V852" s="5"/>
      <c r="W852" s="5"/>
      <c r="X852" s="5"/>
      <c r="Y852" s="5"/>
      <c r="Z852" s="5"/>
      <c r="AA852" s="5"/>
      <c r="AB852" s="5"/>
      <c r="AC852" s="5"/>
      <c r="AD852" s="5"/>
      <c r="AE852" s="5"/>
      <c r="AF852" s="5"/>
      <c r="AG852" s="5"/>
    </row>
    <row r="853">
      <c r="A853" s="1222"/>
      <c r="B853" s="5"/>
      <c r="C853" s="5"/>
      <c r="D853" s="1222"/>
      <c r="E853" s="5"/>
      <c r="F853" s="5"/>
      <c r="G853" s="1222"/>
      <c r="H853" s="5"/>
      <c r="I853" s="5"/>
      <c r="J853" s="1222"/>
      <c r="K853" s="5"/>
      <c r="L853" s="5"/>
      <c r="M853" s="5"/>
      <c r="N853" s="5"/>
      <c r="O853" s="5"/>
      <c r="P853" s="5"/>
      <c r="Q853" s="5"/>
      <c r="R853" s="5"/>
      <c r="S853" s="5"/>
      <c r="T853" s="5"/>
      <c r="U853" s="5"/>
      <c r="V853" s="5"/>
      <c r="W853" s="5"/>
      <c r="X853" s="5"/>
      <c r="Y853" s="5"/>
      <c r="Z853" s="5"/>
      <c r="AA853" s="5"/>
      <c r="AB853" s="5"/>
      <c r="AC853" s="5"/>
      <c r="AD853" s="5"/>
      <c r="AE853" s="5"/>
      <c r="AF853" s="5"/>
      <c r="AG853" s="5"/>
    </row>
    <row r="854">
      <c r="A854" s="1222"/>
      <c r="B854" s="5"/>
      <c r="C854" s="5"/>
      <c r="D854" s="1222"/>
      <c r="E854" s="5"/>
      <c r="F854" s="5"/>
      <c r="G854" s="1222"/>
      <c r="H854" s="5"/>
      <c r="I854" s="5"/>
      <c r="J854" s="1222"/>
      <c r="K854" s="5"/>
      <c r="L854" s="5"/>
      <c r="M854" s="5"/>
      <c r="N854" s="5"/>
      <c r="O854" s="5"/>
      <c r="P854" s="5"/>
      <c r="Q854" s="5"/>
      <c r="R854" s="5"/>
      <c r="S854" s="5"/>
      <c r="T854" s="5"/>
      <c r="U854" s="5"/>
      <c r="V854" s="5"/>
      <c r="W854" s="5"/>
      <c r="X854" s="5"/>
      <c r="Y854" s="5"/>
      <c r="Z854" s="5"/>
      <c r="AA854" s="5"/>
      <c r="AB854" s="5"/>
      <c r="AC854" s="5"/>
      <c r="AD854" s="5"/>
      <c r="AE854" s="5"/>
      <c r="AF854" s="5"/>
      <c r="AG854" s="5"/>
    </row>
    <row r="855">
      <c r="A855" s="1222"/>
      <c r="B855" s="5"/>
      <c r="C855" s="5"/>
      <c r="D855" s="1222"/>
      <c r="E855" s="5"/>
      <c r="F855" s="5"/>
      <c r="G855" s="1222"/>
      <c r="H855" s="5"/>
      <c r="I855" s="5"/>
      <c r="J855" s="1222"/>
      <c r="K855" s="5"/>
      <c r="L855" s="5"/>
      <c r="M855" s="5"/>
      <c r="N855" s="5"/>
      <c r="O855" s="5"/>
      <c r="P855" s="5"/>
      <c r="Q855" s="5"/>
      <c r="R855" s="5"/>
      <c r="S855" s="5"/>
      <c r="T855" s="5"/>
      <c r="U855" s="5"/>
      <c r="V855" s="5"/>
      <c r="W855" s="5"/>
      <c r="X855" s="5"/>
      <c r="Y855" s="5"/>
      <c r="Z855" s="5"/>
      <c r="AA855" s="5"/>
      <c r="AB855" s="5"/>
      <c r="AC855" s="5"/>
      <c r="AD855" s="5"/>
      <c r="AE855" s="5"/>
      <c r="AF855" s="5"/>
      <c r="AG855" s="5"/>
    </row>
    <row r="856">
      <c r="A856" s="1222"/>
      <c r="B856" s="5"/>
      <c r="C856" s="5"/>
      <c r="D856" s="1222"/>
      <c r="E856" s="5"/>
      <c r="F856" s="5"/>
      <c r="G856" s="1222"/>
      <c r="H856" s="5"/>
      <c r="I856" s="5"/>
      <c r="J856" s="1222"/>
      <c r="K856" s="5"/>
      <c r="L856" s="5"/>
      <c r="M856" s="5"/>
      <c r="N856" s="5"/>
      <c r="O856" s="5"/>
      <c r="P856" s="5"/>
      <c r="Q856" s="5"/>
      <c r="R856" s="5"/>
      <c r="S856" s="5"/>
      <c r="T856" s="5"/>
      <c r="U856" s="5"/>
      <c r="V856" s="5"/>
      <c r="W856" s="5"/>
      <c r="X856" s="5"/>
      <c r="Y856" s="5"/>
      <c r="Z856" s="5"/>
      <c r="AA856" s="5"/>
      <c r="AB856" s="5"/>
      <c r="AC856" s="5"/>
      <c r="AD856" s="5"/>
      <c r="AE856" s="5"/>
      <c r="AF856" s="5"/>
      <c r="AG856" s="5"/>
    </row>
    <row r="857">
      <c r="A857" s="1222"/>
      <c r="B857" s="5"/>
      <c r="C857" s="5"/>
      <c r="D857" s="1222"/>
      <c r="E857" s="5"/>
      <c r="F857" s="5"/>
      <c r="G857" s="1222"/>
      <c r="H857" s="5"/>
      <c r="I857" s="5"/>
      <c r="J857" s="1222"/>
      <c r="K857" s="5"/>
      <c r="L857" s="5"/>
      <c r="M857" s="5"/>
      <c r="N857" s="5"/>
      <c r="O857" s="5"/>
      <c r="P857" s="5"/>
      <c r="Q857" s="5"/>
      <c r="R857" s="5"/>
      <c r="S857" s="5"/>
      <c r="T857" s="5"/>
      <c r="U857" s="5"/>
      <c r="V857" s="5"/>
      <c r="W857" s="5"/>
      <c r="X857" s="5"/>
      <c r="Y857" s="5"/>
      <c r="Z857" s="5"/>
      <c r="AA857" s="5"/>
      <c r="AB857" s="5"/>
      <c r="AC857" s="5"/>
      <c r="AD857" s="5"/>
      <c r="AE857" s="5"/>
      <c r="AF857" s="5"/>
      <c r="AG857" s="5"/>
    </row>
    <row r="858">
      <c r="A858" s="1222"/>
      <c r="B858" s="5"/>
      <c r="C858" s="5"/>
      <c r="D858" s="1222"/>
      <c r="E858" s="5"/>
      <c r="F858" s="5"/>
      <c r="G858" s="1222"/>
      <c r="H858" s="5"/>
      <c r="I858" s="5"/>
      <c r="J858" s="1222"/>
      <c r="K858" s="5"/>
      <c r="L858" s="5"/>
      <c r="M858" s="5"/>
      <c r="N858" s="5"/>
      <c r="O858" s="5"/>
      <c r="P858" s="5"/>
      <c r="Q858" s="5"/>
      <c r="R858" s="5"/>
      <c r="S858" s="5"/>
      <c r="T858" s="5"/>
      <c r="U858" s="5"/>
      <c r="V858" s="5"/>
      <c r="W858" s="5"/>
      <c r="X858" s="5"/>
      <c r="Y858" s="5"/>
      <c r="Z858" s="5"/>
      <c r="AA858" s="5"/>
      <c r="AB858" s="5"/>
      <c r="AC858" s="5"/>
      <c r="AD858" s="5"/>
      <c r="AE858" s="5"/>
      <c r="AF858" s="5"/>
      <c r="AG858" s="5"/>
    </row>
    <row r="859">
      <c r="A859" s="1222"/>
      <c r="B859" s="5"/>
      <c r="C859" s="5"/>
      <c r="D859" s="1222"/>
      <c r="E859" s="5"/>
      <c r="F859" s="5"/>
      <c r="G859" s="1222"/>
      <c r="H859" s="5"/>
      <c r="I859" s="5"/>
      <c r="J859" s="1222"/>
      <c r="K859" s="5"/>
      <c r="L859" s="5"/>
      <c r="M859" s="5"/>
      <c r="N859" s="5"/>
      <c r="O859" s="5"/>
      <c r="P859" s="5"/>
      <c r="Q859" s="5"/>
      <c r="R859" s="5"/>
      <c r="S859" s="5"/>
      <c r="T859" s="5"/>
      <c r="U859" s="5"/>
      <c r="V859" s="5"/>
      <c r="W859" s="5"/>
      <c r="X859" s="5"/>
      <c r="Y859" s="5"/>
      <c r="Z859" s="5"/>
      <c r="AA859" s="5"/>
      <c r="AB859" s="5"/>
      <c r="AC859" s="5"/>
      <c r="AD859" s="5"/>
      <c r="AE859" s="5"/>
      <c r="AF859" s="5"/>
      <c r="AG859" s="5"/>
    </row>
    <row r="860">
      <c r="A860" s="1222"/>
      <c r="B860" s="5"/>
      <c r="C860" s="5"/>
      <c r="D860" s="1222"/>
      <c r="E860" s="5"/>
      <c r="F860" s="5"/>
      <c r="G860" s="1222"/>
      <c r="H860" s="5"/>
      <c r="I860" s="5"/>
      <c r="J860" s="1222"/>
      <c r="K860" s="5"/>
      <c r="L860" s="5"/>
      <c r="M860" s="5"/>
      <c r="N860" s="5"/>
      <c r="O860" s="5"/>
      <c r="P860" s="5"/>
      <c r="Q860" s="5"/>
      <c r="R860" s="5"/>
      <c r="S860" s="5"/>
      <c r="T860" s="5"/>
      <c r="U860" s="5"/>
      <c r="V860" s="5"/>
      <c r="W860" s="5"/>
      <c r="X860" s="5"/>
      <c r="Y860" s="5"/>
      <c r="Z860" s="5"/>
      <c r="AA860" s="5"/>
      <c r="AB860" s="5"/>
      <c r="AC860" s="5"/>
      <c r="AD860" s="5"/>
      <c r="AE860" s="5"/>
      <c r="AF860" s="5"/>
      <c r="AG860" s="5"/>
    </row>
    <row r="861">
      <c r="A861" s="1222"/>
      <c r="B861" s="5"/>
      <c r="C861" s="5"/>
      <c r="D861" s="1222"/>
      <c r="E861" s="5"/>
      <c r="F861" s="5"/>
      <c r="G861" s="1222"/>
      <c r="H861" s="5"/>
      <c r="I861" s="5"/>
      <c r="J861" s="1222"/>
      <c r="K861" s="5"/>
      <c r="L861" s="5"/>
      <c r="M861" s="5"/>
      <c r="N861" s="5"/>
      <c r="O861" s="5"/>
      <c r="P861" s="5"/>
      <c r="Q861" s="5"/>
      <c r="R861" s="5"/>
      <c r="S861" s="5"/>
      <c r="T861" s="5"/>
      <c r="U861" s="5"/>
      <c r="V861" s="5"/>
      <c r="W861" s="5"/>
      <c r="X861" s="5"/>
      <c r="Y861" s="5"/>
      <c r="Z861" s="5"/>
      <c r="AA861" s="5"/>
      <c r="AB861" s="5"/>
      <c r="AC861" s="5"/>
      <c r="AD861" s="5"/>
      <c r="AE861" s="5"/>
      <c r="AF861" s="5"/>
      <c r="AG861" s="5"/>
    </row>
    <row r="862">
      <c r="A862" s="1222"/>
      <c r="B862" s="5"/>
      <c r="C862" s="5"/>
      <c r="D862" s="1222"/>
      <c r="E862" s="5"/>
      <c r="F862" s="5"/>
      <c r="G862" s="1222"/>
      <c r="H862" s="5"/>
      <c r="I862" s="5"/>
      <c r="J862" s="1222"/>
      <c r="K862" s="5"/>
      <c r="L862" s="5"/>
      <c r="M862" s="5"/>
      <c r="N862" s="5"/>
      <c r="O862" s="5"/>
      <c r="P862" s="5"/>
      <c r="Q862" s="5"/>
      <c r="R862" s="5"/>
      <c r="S862" s="5"/>
      <c r="T862" s="5"/>
      <c r="U862" s="5"/>
      <c r="V862" s="5"/>
      <c r="W862" s="5"/>
      <c r="X862" s="5"/>
      <c r="Y862" s="5"/>
      <c r="Z862" s="5"/>
      <c r="AA862" s="5"/>
      <c r="AB862" s="5"/>
      <c r="AC862" s="5"/>
      <c r="AD862" s="5"/>
      <c r="AE862" s="5"/>
      <c r="AF862" s="5"/>
      <c r="AG862" s="5"/>
    </row>
    <row r="863">
      <c r="A863" s="1222"/>
      <c r="B863" s="5"/>
      <c r="C863" s="5"/>
      <c r="D863" s="1222"/>
      <c r="E863" s="5"/>
      <c r="F863" s="5"/>
      <c r="G863" s="1222"/>
      <c r="H863" s="5"/>
      <c r="I863" s="5"/>
      <c r="J863" s="1222"/>
      <c r="K863" s="5"/>
      <c r="L863" s="5"/>
      <c r="M863" s="5"/>
      <c r="N863" s="5"/>
      <c r="O863" s="5"/>
      <c r="P863" s="5"/>
      <c r="Q863" s="5"/>
      <c r="R863" s="5"/>
      <c r="S863" s="5"/>
      <c r="T863" s="5"/>
      <c r="U863" s="5"/>
      <c r="V863" s="5"/>
      <c r="W863" s="5"/>
      <c r="X863" s="5"/>
      <c r="Y863" s="5"/>
      <c r="Z863" s="5"/>
      <c r="AA863" s="5"/>
      <c r="AB863" s="5"/>
      <c r="AC863" s="5"/>
      <c r="AD863" s="5"/>
      <c r="AE863" s="5"/>
      <c r="AF863" s="5"/>
      <c r="AG863" s="5"/>
    </row>
    <row r="864">
      <c r="A864" s="1222"/>
      <c r="B864" s="5"/>
      <c r="C864" s="5"/>
      <c r="D864" s="1222"/>
      <c r="E864" s="5"/>
      <c r="F864" s="5"/>
      <c r="G864" s="1222"/>
      <c r="H864" s="5"/>
      <c r="I864" s="5"/>
      <c r="J864" s="1222"/>
      <c r="K864" s="5"/>
      <c r="L864" s="5"/>
      <c r="M864" s="5"/>
      <c r="N864" s="5"/>
      <c r="O864" s="5"/>
      <c r="P864" s="5"/>
      <c r="Q864" s="5"/>
      <c r="R864" s="5"/>
      <c r="S864" s="5"/>
      <c r="T864" s="5"/>
      <c r="U864" s="5"/>
      <c r="V864" s="5"/>
      <c r="W864" s="5"/>
      <c r="X864" s="5"/>
      <c r="Y864" s="5"/>
      <c r="Z864" s="5"/>
      <c r="AA864" s="5"/>
      <c r="AB864" s="5"/>
      <c r="AC864" s="5"/>
      <c r="AD864" s="5"/>
      <c r="AE864" s="5"/>
      <c r="AF864" s="5"/>
      <c r="AG864" s="5"/>
    </row>
    <row r="865">
      <c r="A865" s="1222"/>
      <c r="B865" s="5"/>
      <c r="C865" s="5"/>
      <c r="D865" s="1222"/>
      <c r="E865" s="5"/>
      <c r="F865" s="5"/>
      <c r="G865" s="1222"/>
      <c r="H865" s="5"/>
      <c r="I865" s="5"/>
      <c r="J865" s="1222"/>
      <c r="K865" s="5"/>
      <c r="L865" s="5"/>
      <c r="M865" s="5"/>
      <c r="N865" s="5"/>
      <c r="O865" s="5"/>
      <c r="P865" s="5"/>
      <c r="Q865" s="5"/>
      <c r="R865" s="5"/>
      <c r="S865" s="5"/>
      <c r="T865" s="5"/>
      <c r="U865" s="5"/>
      <c r="V865" s="5"/>
      <c r="W865" s="5"/>
      <c r="X865" s="5"/>
      <c r="Y865" s="5"/>
      <c r="Z865" s="5"/>
      <c r="AA865" s="5"/>
      <c r="AB865" s="5"/>
      <c r="AC865" s="5"/>
      <c r="AD865" s="5"/>
      <c r="AE865" s="5"/>
      <c r="AF865" s="5"/>
      <c r="AG865" s="5"/>
    </row>
    <row r="866">
      <c r="A866" s="1222"/>
      <c r="B866" s="5"/>
      <c r="C866" s="5"/>
      <c r="D866" s="1222"/>
      <c r="E866" s="5"/>
      <c r="F866" s="5"/>
      <c r="G866" s="1222"/>
      <c r="H866" s="5"/>
      <c r="I866" s="5"/>
      <c r="J866" s="1222"/>
      <c r="K866" s="5"/>
      <c r="L866" s="5"/>
      <c r="M866" s="5"/>
      <c r="N866" s="5"/>
      <c r="O866" s="5"/>
      <c r="P866" s="5"/>
      <c r="Q866" s="5"/>
      <c r="R866" s="5"/>
      <c r="S866" s="5"/>
      <c r="T866" s="5"/>
      <c r="U866" s="5"/>
      <c r="V866" s="5"/>
      <c r="W866" s="5"/>
      <c r="X866" s="5"/>
      <c r="Y866" s="5"/>
      <c r="Z866" s="5"/>
      <c r="AA866" s="5"/>
      <c r="AB866" s="5"/>
      <c r="AC866" s="5"/>
      <c r="AD866" s="5"/>
      <c r="AE866" s="5"/>
      <c r="AF866" s="5"/>
      <c r="AG866" s="5"/>
    </row>
    <row r="867">
      <c r="A867" s="1222"/>
      <c r="B867" s="5"/>
      <c r="C867" s="5"/>
      <c r="D867" s="1222"/>
      <c r="E867" s="5"/>
      <c r="F867" s="5"/>
      <c r="G867" s="1222"/>
      <c r="H867" s="5"/>
      <c r="I867" s="5"/>
      <c r="J867" s="1222"/>
      <c r="K867" s="5"/>
      <c r="L867" s="5"/>
      <c r="M867" s="5"/>
      <c r="N867" s="5"/>
      <c r="O867" s="5"/>
      <c r="P867" s="5"/>
      <c r="Q867" s="5"/>
      <c r="R867" s="5"/>
      <c r="S867" s="5"/>
      <c r="T867" s="5"/>
      <c r="U867" s="5"/>
      <c r="V867" s="5"/>
      <c r="W867" s="5"/>
      <c r="X867" s="5"/>
      <c r="Y867" s="5"/>
      <c r="Z867" s="5"/>
      <c r="AA867" s="5"/>
      <c r="AB867" s="5"/>
      <c r="AC867" s="5"/>
      <c r="AD867" s="5"/>
      <c r="AE867" s="5"/>
      <c r="AF867" s="5"/>
      <c r="AG867" s="5"/>
    </row>
    <row r="868">
      <c r="A868" s="1222"/>
      <c r="B868" s="5"/>
      <c r="C868" s="5"/>
      <c r="D868" s="1222"/>
      <c r="E868" s="5"/>
      <c r="F868" s="5"/>
      <c r="G868" s="1222"/>
      <c r="H868" s="5"/>
      <c r="I868" s="5"/>
      <c r="J868" s="1222"/>
      <c r="K868" s="5"/>
      <c r="L868" s="5"/>
      <c r="M868" s="5"/>
      <c r="N868" s="5"/>
      <c r="O868" s="5"/>
      <c r="P868" s="5"/>
      <c r="Q868" s="5"/>
      <c r="R868" s="5"/>
      <c r="S868" s="5"/>
      <c r="T868" s="5"/>
      <c r="U868" s="5"/>
      <c r="V868" s="5"/>
      <c r="W868" s="5"/>
      <c r="X868" s="5"/>
      <c r="Y868" s="5"/>
      <c r="Z868" s="5"/>
      <c r="AA868" s="5"/>
      <c r="AB868" s="5"/>
      <c r="AC868" s="5"/>
      <c r="AD868" s="5"/>
      <c r="AE868" s="5"/>
      <c r="AF868" s="5"/>
      <c r="AG868" s="5"/>
    </row>
    <row r="869">
      <c r="A869" s="1222"/>
      <c r="B869" s="5"/>
      <c r="C869" s="5"/>
      <c r="D869" s="1222"/>
      <c r="E869" s="5"/>
      <c r="F869" s="5"/>
      <c r="G869" s="1222"/>
      <c r="H869" s="5"/>
      <c r="I869" s="5"/>
      <c r="J869" s="1222"/>
      <c r="K869" s="5"/>
      <c r="L869" s="5"/>
      <c r="M869" s="5"/>
      <c r="N869" s="5"/>
      <c r="O869" s="5"/>
      <c r="P869" s="5"/>
      <c r="Q869" s="5"/>
      <c r="R869" s="5"/>
      <c r="S869" s="5"/>
      <c r="T869" s="5"/>
      <c r="U869" s="5"/>
      <c r="V869" s="5"/>
      <c r="W869" s="5"/>
      <c r="X869" s="5"/>
      <c r="Y869" s="5"/>
      <c r="Z869" s="5"/>
      <c r="AA869" s="5"/>
      <c r="AB869" s="5"/>
      <c r="AC869" s="5"/>
      <c r="AD869" s="5"/>
      <c r="AE869" s="5"/>
      <c r="AF869" s="5"/>
      <c r="AG869" s="5"/>
    </row>
    <row r="870">
      <c r="A870" s="1222"/>
      <c r="B870" s="5"/>
      <c r="C870" s="5"/>
      <c r="D870" s="1222"/>
      <c r="E870" s="5"/>
      <c r="F870" s="5"/>
      <c r="G870" s="1222"/>
      <c r="H870" s="5"/>
      <c r="I870" s="5"/>
      <c r="J870" s="1222"/>
      <c r="K870" s="5"/>
      <c r="L870" s="5"/>
      <c r="M870" s="5"/>
      <c r="N870" s="5"/>
      <c r="O870" s="5"/>
      <c r="P870" s="5"/>
      <c r="Q870" s="5"/>
      <c r="R870" s="5"/>
      <c r="S870" s="5"/>
      <c r="T870" s="5"/>
      <c r="U870" s="5"/>
      <c r="V870" s="5"/>
      <c r="W870" s="5"/>
      <c r="X870" s="5"/>
      <c r="Y870" s="5"/>
      <c r="Z870" s="5"/>
      <c r="AA870" s="5"/>
      <c r="AB870" s="5"/>
      <c r="AC870" s="5"/>
      <c r="AD870" s="5"/>
      <c r="AE870" s="5"/>
      <c r="AF870" s="5"/>
      <c r="AG870" s="5"/>
    </row>
    <row r="871">
      <c r="A871" s="1222"/>
      <c r="B871" s="5"/>
      <c r="C871" s="5"/>
      <c r="D871" s="1222"/>
      <c r="E871" s="5"/>
      <c r="F871" s="5"/>
      <c r="G871" s="1222"/>
      <c r="H871" s="5"/>
      <c r="I871" s="5"/>
      <c r="J871" s="1222"/>
      <c r="K871" s="5"/>
      <c r="L871" s="5"/>
      <c r="M871" s="5"/>
      <c r="N871" s="5"/>
      <c r="O871" s="5"/>
      <c r="P871" s="5"/>
      <c r="Q871" s="5"/>
      <c r="R871" s="5"/>
      <c r="S871" s="5"/>
      <c r="T871" s="5"/>
      <c r="U871" s="5"/>
      <c r="V871" s="5"/>
      <c r="W871" s="5"/>
      <c r="X871" s="5"/>
      <c r="Y871" s="5"/>
      <c r="Z871" s="5"/>
      <c r="AA871" s="5"/>
      <c r="AB871" s="5"/>
      <c r="AC871" s="5"/>
      <c r="AD871" s="5"/>
      <c r="AE871" s="5"/>
      <c r="AF871" s="5"/>
      <c r="AG871" s="5"/>
    </row>
    <row r="872">
      <c r="A872" s="1222"/>
      <c r="B872" s="5"/>
      <c r="C872" s="5"/>
      <c r="D872" s="1222"/>
      <c r="E872" s="5"/>
      <c r="F872" s="5"/>
      <c r="G872" s="1222"/>
      <c r="H872" s="5"/>
      <c r="I872" s="5"/>
      <c r="J872" s="1222"/>
      <c r="K872" s="5"/>
      <c r="L872" s="5"/>
      <c r="M872" s="5"/>
      <c r="N872" s="5"/>
      <c r="O872" s="5"/>
      <c r="P872" s="5"/>
      <c r="Q872" s="5"/>
      <c r="R872" s="5"/>
      <c r="S872" s="5"/>
      <c r="T872" s="5"/>
      <c r="U872" s="5"/>
      <c r="V872" s="5"/>
      <c r="W872" s="5"/>
      <c r="X872" s="5"/>
      <c r="Y872" s="5"/>
      <c r="Z872" s="5"/>
      <c r="AA872" s="5"/>
      <c r="AB872" s="5"/>
      <c r="AC872" s="5"/>
      <c r="AD872" s="5"/>
      <c r="AE872" s="5"/>
      <c r="AF872" s="5"/>
      <c r="AG872" s="5"/>
    </row>
    <row r="873">
      <c r="A873" s="1222"/>
      <c r="B873" s="5"/>
      <c r="C873" s="5"/>
      <c r="D873" s="1222"/>
      <c r="E873" s="5"/>
      <c r="F873" s="5"/>
      <c r="G873" s="1222"/>
      <c r="H873" s="5"/>
      <c r="I873" s="5"/>
      <c r="J873" s="1222"/>
      <c r="K873" s="5"/>
      <c r="L873" s="5"/>
      <c r="M873" s="5"/>
      <c r="N873" s="5"/>
      <c r="O873" s="5"/>
      <c r="P873" s="5"/>
      <c r="Q873" s="5"/>
      <c r="R873" s="5"/>
      <c r="S873" s="5"/>
      <c r="T873" s="5"/>
      <c r="U873" s="5"/>
      <c r="V873" s="5"/>
      <c r="W873" s="5"/>
      <c r="X873" s="5"/>
      <c r="Y873" s="5"/>
      <c r="Z873" s="5"/>
      <c r="AA873" s="5"/>
      <c r="AB873" s="5"/>
      <c r="AC873" s="5"/>
      <c r="AD873" s="5"/>
      <c r="AE873" s="5"/>
      <c r="AF873" s="5"/>
      <c r="AG873" s="5"/>
    </row>
    <row r="874">
      <c r="A874" s="1222"/>
      <c r="B874" s="5"/>
      <c r="C874" s="5"/>
      <c r="D874" s="1222"/>
      <c r="E874" s="5"/>
      <c r="F874" s="5"/>
      <c r="G874" s="1222"/>
      <c r="H874" s="5"/>
      <c r="I874" s="5"/>
      <c r="J874" s="1222"/>
      <c r="K874" s="5"/>
      <c r="L874" s="5"/>
      <c r="M874" s="5"/>
      <c r="N874" s="5"/>
      <c r="O874" s="5"/>
      <c r="P874" s="5"/>
      <c r="Q874" s="5"/>
      <c r="R874" s="5"/>
      <c r="S874" s="5"/>
      <c r="T874" s="5"/>
      <c r="U874" s="5"/>
      <c r="V874" s="5"/>
      <c r="W874" s="5"/>
      <c r="X874" s="5"/>
      <c r="Y874" s="5"/>
      <c r="Z874" s="5"/>
      <c r="AA874" s="5"/>
      <c r="AB874" s="5"/>
      <c r="AC874" s="5"/>
      <c r="AD874" s="5"/>
      <c r="AE874" s="5"/>
      <c r="AF874" s="5"/>
      <c r="AG874" s="5"/>
    </row>
    <row r="875">
      <c r="A875" s="1222"/>
      <c r="B875" s="5"/>
      <c r="C875" s="5"/>
      <c r="D875" s="1222"/>
      <c r="E875" s="5"/>
      <c r="F875" s="5"/>
      <c r="G875" s="1222"/>
      <c r="H875" s="5"/>
      <c r="I875" s="5"/>
      <c r="J875" s="1222"/>
      <c r="K875" s="5"/>
      <c r="L875" s="5"/>
      <c r="M875" s="5"/>
      <c r="N875" s="5"/>
      <c r="O875" s="5"/>
      <c r="P875" s="5"/>
      <c r="Q875" s="5"/>
      <c r="R875" s="5"/>
      <c r="S875" s="5"/>
      <c r="T875" s="5"/>
      <c r="U875" s="5"/>
      <c r="V875" s="5"/>
      <c r="W875" s="5"/>
      <c r="X875" s="5"/>
      <c r="Y875" s="5"/>
      <c r="Z875" s="5"/>
      <c r="AA875" s="5"/>
      <c r="AB875" s="5"/>
      <c r="AC875" s="5"/>
      <c r="AD875" s="5"/>
      <c r="AE875" s="5"/>
      <c r="AF875" s="5"/>
      <c r="AG875" s="5"/>
    </row>
    <row r="876">
      <c r="A876" s="1222"/>
      <c r="B876" s="5"/>
      <c r="C876" s="5"/>
      <c r="D876" s="1222"/>
      <c r="E876" s="5"/>
      <c r="F876" s="5"/>
      <c r="G876" s="1222"/>
      <c r="H876" s="5"/>
      <c r="I876" s="5"/>
      <c r="J876" s="1222"/>
      <c r="K876" s="5"/>
      <c r="L876" s="5"/>
      <c r="M876" s="5"/>
      <c r="N876" s="5"/>
      <c r="O876" s="5"/>
      <c r="P876" s="5"/>
      <c r="Q876" s="5"/>
      <c r="R876" s="5"/>
      <c r="S876" s="5"/>
      <c r="T876" s="5"/>
      <c r="U876" s="5"/>
      <c r="V876" s="5"/>
      <c r="W876" s="5"/>
      <c r="X876" s="5"/>
      <c r="Y876" s="5"/>
      <c r="Z876" s="5"/>
      <c r="AA876" s="5"/>
      <c r="AB876" s="5"/>
      <c r="AC876" s="5"/>
      <c r="AD876" s="5"/>
      <c r="AE876" s="5"/>
      <c r="AF876" s="5"/>
      <c r="AG876" s="5"/>
    </row>
    <row r="877">
      <c r="A877" s="1222"/>
      <c r="B877" s="5"/>
      <c r="C877" s="5"/>
      <c r="D877" s="1222"/>
      <c r="E877" s="5"/>
      <c r="F877" s="5"/>
      <c r="G877" s="1222"/>
      <c r="H877" s="5"/>
      <c r="I877" s="5"/>
      <c r="J877" s="1222"/>
      <c r="K877" s="5"/>
      <c r="L877" s="5"/>
      <c r="M877" s="5"/>
      <c r="N877" s="5"/>
      <c r="O877" s="5"/>
      <c r="P877" s="5"/>
      <c r="Q877" s="5"/>
      <c r="R877" s="5"/>
      <c r="S877" s="5"/>
      <c r="T877" s="5"/>
      <c r="U877" s="5"/>
      <c r="V877" s="5"/>
      <c r="W877" s="5"/>
      <c r="X877" s="5"/>
      <c r="Y877" s="5"/>
      <c r="Z877" s="5"/>
      <c r="AA877" s="5"/>
      <c r="AB877" s="5"/>
      <c r="AC877" s="5"/>
      <c r="AD877" s="5"/>
      <c r="AE877" s="5"/>
      <c r="AF877" s="5"/>
      <c r="AG877" s="5"/>
    </row>
    <row r="878">
      <c r="A878" s="1222"/>
      <c r="B878" s="5"/>
      <c r="C878" s="5"/>
      <c r="D878" s="1222"/>
      <c r="E878" s="5"/>
      <c r="F878" s="5"/>
      <c r="G878" s="1222"/>
      <c r="H878" s="5"/>
      <c r="I878" s="5"/>
      <c r="J878" s="1222"/>
      <c r="K878" s="5"/>
      <c r="L878" s="5"/>
      <c r="M878" s="5"/>
      <c r="N878" s="5"/>
      <c r="O878" s="5"/>
      <c r="P878" s="5"/>
      <c r="Q878" s="5"/>
      <c r="R878" s="5"/>
      <c r="S878" s="5"/>
      <c r="T878" s="5"/>
      <c r="U878" s="5"/>
      <c r="V878" s="5"/>
      <c r="W878" s="5"/>
      <c r="X878" s="5"/>
      <c r="Y878" s="5"/>
      <c r="Z878" s="5"/>
      <c r="AA878" s="5"/>
      <c r="AB878" s="5"/>
      <c r="AC878" s="5"/>
      <c r="AD878" s="5"/>
      <c r="AE878" s="5"/>
      <c r="AF878" s="5"/>
      <c r="AG878" s="5"/>
    </row>
    <row r="879">
      <c r="A879" s="1222"/>
      <c r="B879" s="5"/>
      <c r="C879" s="5"/>
      <c r="D879" s="1222"/>
      <c r="E879" s="5"/>
      <c r="F879" s="5"/>
      <c r="G879" s="1222"/>
      <c r="H879" s="5"/>
      <c r="I879" s="5"/>
      <c r="J879" s="1222"/>
      <c r="K879" s="5"/>
      <c r="L879" s="5"/>
      <c r="M879" s="5"/>
      <c r="N879" s="5"/>
      <c r="O879" s="5"/>
      <c r="P879" s="5"/>
      <c r="Q879" s="5"/>
      <c r="R879" s="5"/>
      <c r="S879" s="5"/>
      <c r="T879" s="5"/>
      <c r="U879" s="5"/>
      <c r="V879" s="5"/>
      <c r="W879" s="5"/>
      <c r="X879" s="5"/>
      <c r="Y879" s="5"/>
      <c r="Z879" s="5"/>
      <c r="AA879" s="5"/>
      <c r="AB879" s="5"/>
      <c r="AC879" s="5"/>
      <c r="AD879" s="5"/>
      <c r="AE879" s="5"/>
      <c r="AF879" s="5"/>
      <c r="AG879" s="5"/>
    </row>
    <row r="880">
      <c r="A880" s="1222"/>
      <c r="B880" s="5"/>
      <c r="C880" s="5"/>
      <c r="D880" s="1222"/>
      <c r="E880" s="5"/>
      <c r="F880" s="5"/>
      <c r="G880" s="1222"/>
      <c r="H880" s="5"/>
      <c r="I880" s="5"/>
      <c r="J880" s="1222"/>
      <c r="K880" s="5"/>
      <c r="L880" s="5"/>
      <c r="M880" s="5"/>
      <c r="N880" s="5"/>
      <c r="O880" s="5"/>
      <c r="P880" s="5"/>
      <c r="Q880" s="5"/>
      <c r="R880" s="5"/>
      <c r="S880" s="5"/>
      <c r="T880" s="5"/>
      <c r="U880" s="5"/>
      <c r="V880" s="5"/>
      <c r="W880" s="5"/>
      <c r="X880" s="5"/>
      <c r="Y880" s="5"/>
      <c r="Z880" s="5"/>
      <c r="AA880" s="5"/>
      <c r="AB880" s="5"/>
      <c r="AC880" s="5"/>
      <c r="AD880" s="5"/>
      <c r="AE880" s="5"/>
      <c r="AF880" s="5"/>
      <c r="AG880" s="5"/>
    </row>
    <row r="881">
      <c r="A881" s="1222"/>
      <c r="B881" s="5"/>
      <c r="C881" s="5"/>
      <c r="D881" s="1222"/>
      <c r="E881" s="5"/>
      <c r="F881" s="5"/>
      <c r="G881" s="1222"/>
      <c r="H881" s="5"/>
      <c r="I881" s="5"/>
      <c r="J881" s="1222"/>
      <c r="K881" s="5"/>
      <c r="L881" s="5"/>
      <c r="M881" s="5"/>
      <c r="N881" s="5"/>
      <c r="O881" s="5"/>
      <c r="P881" s="5"/>
      <c r="Q881" s="5"/>
      <c r="R881" s="5"/>
      <c r="S881" s="5"/>
      <c r="T881" s="5"/>
      <c r="U881" s="5"/>
      <c r="V881" s="5"/>
      <c r="W881" s="5"/>
      <c r="X881" s="5"/>
      <c r="Y881" s="5"/>
      <c r="Z881" s="5"/>
      <c r="AA881" s="5"/>
      <c r="AB881" s="5"/>
      <c r="AC881" s="5"/>
      <c r="AD881" s="5"/>
      <c r="AE881" s="5"/>
      <c r="AF881" s="5"/>
      <c r="AG881" s="5"/>
    </row>
    <row r="882">
      <c r="A882" s="1222"/>
      <c r="B882" s="5"/>
      <c r="C882" s="5"/>
      <c r="D882" s="1222"/>
      <c r="E882" s="5"/>
      <c r="F882" s="5"/>
      <c r="G882" s="1222"/>
      <c r="H882" s="5"/>
      <c r="I882" s="5"/>
      <c r="J882" s="1222"/>
      <c r="K882" s="5"/>
      <c r="L882" s="5"/>
      <c r="M882" s="5"/>
      <c r="N882" s="5"/>
      <c r="O882" s="5"/>
      <c r="P882" s="5"/>
      <c r="Q882" s="5"/>
      <c r="R882" s="5"/>
      <c r="S882" s="5"/>
      <c r="T882" s="5"/>
      <c r="U882" s="5"/>
      <c r="V882" s="5"/>
      <c r="W882" s="5"/>
      <c r="X882" s="5"/>
      <c r="Y882" s="5"/>
      <c r="Z882" s="5"/>
      <c r="AA882" s="5"/>
      <c r="AB882" s="5"/>
      <c r="AC882" s="5"/>
      <c r="AD882" s="5"/>
      <c r="AE882" s="5"/>
      <c r="AF882" s="5"/>
      <c r="AG882" s="5"/>
    </row>
    <row r="883">
      <c r="A883" s="1222"/>
      <c r="B883" s="5"/>
      <c r="C883" s="5"/>
      <c r="D883" s="1222"/>
      <c r="E883" s="5"/>
      <c r="F883" s="5"/>
      <c r="G883" s="1222"/>
      <c r="H883" s="5"/>
      <c r="I883" s="5"/>
      <c r="J883" s="1222"/>
      <c r="K883" s="5"/>
      <c r="L883" s="5"/>
      <c r="M883" s="5"/>
      <c r="N883" s="5"/>
      <c r="O883" s="5"/>
      <c r="P883" s="5"/>
      <c r="Q883" s="5"/>
      <c r="R883" s="5"/>
      <c r="S883" s="5"/>
      <c r="T883" s="5"/>
      <c r="U883" s="5"/>
      <c r="V883" s="5"/>
      <c r="W883" s="5"/>
      <c r="X883" s="5"/>
      <c r="Y883" s="5"/>
      <c r="Z883" s="5"/>
      <c r="AA883" s="5"/>
      <c r="AB883" s="5"/>
      <c r="AC883" s="5"/>
      <c r="AD883" s="5"/>
      <c r="AE883" s="5"/>
      <c r="AF883" s="5"/>
      <c r="AG883" s="5"/>
    </row>
    <row r="884">
      <c r="A884" s="1222"/>
      <c r="B884" s="5"/>
      <c r="C884" s="5"/>
      <c r="D884" s="1222"/>
      <c r="E884" s="5"/>
      <c r="F884" s="5"/>
      <c r="G884" s="1222"/>
      <c r="H884" s="5"/>
      <c r="I884" s="5"/>
      <c r="J884" s="1222"/>
      <c r="K884" s="5"/>
      <c r="L884" s="5"/>
      <c r="M884" s="5"/>
      <c r="N884" s="5"/>
      <c r="O884" s="5"/>
      <c r="P884" s="5"/>
      <c r="Q884" s="5"/>
      <c r="R884" s="5"/>
      <c r="S884" s="5"/>
      <c r="T884" s="5"/>
      <c r="U884" s="5"/>
      <c r="V884" s="5"/>
      <c r="W884" s="5"/>
      <c r="X884" s="5"/>
      <c r="Y884" s="5"/>
      <c r="Z884" s="5"/>
      <c r="AA884" s="5"/>
      <c r="AB884" s="5"/>
      <c r="AC884" s="5"/>
      <c r="AD884" s="5"/>
      <c r="AE884" s="5"/>
      <c r="AF884" s="5"/>
      <c r="AG884" s="5"/>
    </row>
    <row r="885">
      <c r="A885" s="1222"/>
      <c r="B885" s="5"/>
      <c r="C885" s="5"/>
      <c r="D885" s="1222"/>
      <c r="E885" s="5"/>
      <c r="F885" s="5"/>
      <c r="G885" s="1222"/>
      <c r="H885" s="5"/>
      <c r="I885" s="5"/>
      <c r="J885" s="1222"/>
      <c r="K885" s="5"/>
      <c r="L885" s="5"/>
      <c r="M885" s="5"/>
      <c r="N885" s="5"/>
      <c r="O885" s="5"/>
      <c r="P885" s="5"/>
      <c r="Q885" s="5"/>
      <c r="R885" s="5"/>
      <c r="S885" s="5"/>
      <c r="T885" s="5"/>
      <c r="U885" s="5"/>
      <c r="V885" s="5"/>
      <c r="W885" s="5"/>
      <c r="X885" s="5"/>
      <c r="Y885" s="5"/>
      <c r="Z885" s="5"/>
      <c r="AA885" s="5"/>
      <c r="AB885" s="5"/>
      <c r="AC885" s="5"/>
      <c r="AD885" s="5"/>
      <c r="AE885" s="5"/>
      <c r="AF885" s="5"/>
      <c r="AG885" s="5"/>
    </row>
    <row r="886">
      <c r="A886" s="1222"/>
      <c r="B886" s="5"/>
      <c r="C886" s="5"/>
      <c r="D886" s="1222"/>
      <c r="E886" s="5"/>
      <c r="F886" s="5"/>
      <c r="G886" s="1222"/>
      <c r="H886" s="5"/>
      <c r="I886" s="5"/>
      <c r="J886" s="1222"/>
      <c r="K886" s="5"/>
      <c r="L886" s="5"/>
      <c r="M886" s="5"/>
      <c r="N886" s="5"/>
      <c r="O886" s="5"/>
      <c r="P886" s="5"/>
      <c r="Q886" s="5"/>
      <c r="R886" s="5"/>
      <c r="S886" s="5"/>
      <c r="T886" s="5"/>
      <c r="U886" s="5"/>
      <c r="V886" s="5"/>
      <c r="W886" s="5"/>
      <c r="X886" s="5"/>
      <c r="Y886" s="5"/>
      <c r="Z886" s="5"/>
      <c r="AA886" s="5"/>
      <c r="AB886" s="5"/>
      <c r="AC886" s="5"/>
      <c r="AD886" s="5"/>
      <c r="AE886" s="5"/>
      <c r="AF886" s="5"/>
      <c r="AG886" s="5"/>
    </row>
    <row r="887">
      <c r="A887" s="1222"/>
      <c r="B887" s="5"/>
      <c r="C887" s="5"/>
      <c r="D887" s="1222"/>
      <c r="E887" s="5"/>
      <c r="F887" s="5"/>
      <c r="G887" s="1222"/>
      <c r="H887" s="5"/>
      <c r="I887" s="5"/>
      <c r="J887" s="1222"/>
      <c r="K887" s="5"/>
      <c r="L887" s="5"/>
      <c r="M887" s="5"/>
      <c r="N887" s="5"/>
      <c r="O887" s="5"/>
      <c r="P887" s="5"/>
      <c r="Q887" s="5"/>
      <c r="R887" s="5"/>
      <c r="S887" s="5"/>
      <c r="T887" s="5"/>
      <c r="U887" s="5"/>
      <c r="V887" s="5"/>
      <c r="W887" s="5"/>
      <c r="X887" s="5"/>
      <c r="Y887" s="5"/>
      <c r="Z887" s="5"/>
      <c r="AA887" s="5"/>
      <c r="AB887" s="5"/>
      <c r="AC887" s="5"/>
      <c r="AD887" s="5"/>
      <c r="AE887" s="5"/>
      <c r="AF887" s="5"/>
      <c r="AG887" s="5"/>
    </row>
    <row r="888">
      <c r="A888" s="1222"/>
      <c r="B888" s="5"/>
      <c r="C888" s="5"/>
      <c r="D888" s="1222"/>
      <c r="E888" s="5"/>
      <c r="F888" s="5"/>
      <c r="G888" s="1222"/>
      <c r="H888" s="5"/>
      <c r="I888" s="5"/>
      <c r="J888" s="1222"/>
      <c r="K888" s="5"/>
      <c r="L888" s="5"/>
      <c r="M888" s="5"/>
      <c r="N888" s="5"/>
      <c r="O888" s="5"/>
      <c r="P888" s="5"/>
      <c r="Q888" s="5"/>
      <c r="R888" s="5"/>
      <c r="S888" s="5"/>
      <c r="T888" s="5"/>
      <c r="U888" s="5"/>
      <c r="V888" s="5"/>
      <c r="W888" s="5"/>
      <c r="X888" s="5"/>
      <c r="Y888" s="5"/>
      <c r="Z888" s="5"/>
      <c r="AA888" s="5"/>
      <c r="AB888" s="5"/>
      <c r="AC888" s="5"/>
      <c r="AD888" s="5"/>
      <c r="AE888" s="5"/>
      <c r="AF888" s="5"/>
      <c r="AG888" s="5"/>
    </row>
    <row r="889">
      <c r="A889" s="1222"/>
      <c r="B889" s="5"/>
      <c r="C889" s="5"/>
      <c r="D889" s="1222"/>
      <c r="E889" s="5"/>
      <c r="F889" s="5"/>
      <c r="G889" s="1222"/>
      <c r="H889" s="5"/>
      <c r="I889" s="5"/>
      <c r="J889" s="1222"/>
      <c r="K889" s="5"/>
      <c r="L889" s="5"/>
      <c r="M889" s="5"/>
      <c r="N889" s="5"/>
      <c r="O889" s="5"/>
      <c r="P889" s="5"/>
      <c r="Q889" s="5"/>
      <c r="R889" s="5"/>
      <c r="S889" s="5"/>
      <c r="T889" s="5"/>
      <c r="U889" s="5"/>
      <c r="V889" s="5"/>
      <c r="W889" s="5"/>
      <c r="X889" s="5"/>
      <c r="Y889" s="5"/>
      <c r="Z889" s="5"/>
      <c r="AA889" s="5"/>
      <c r="AB889" s="5"/>
      <c r="AC889" s="5"/>
      <c r="AD889" s="5"/>
      <c r="AE889" s="5"/>
      <c r="AF889" s="5"/>
      <c r="AG889" s="5"/>
    </row>
    <row r="890">
      <c r="A890" s="1222"/>
      <c r="B890" s="5"/>
      <c r="C890" s="5"/>
      <c r="D890" s="1222"/>
      <c r="E890" s="5"/>
      <c r="F890" s="5"/>
      <c r="G890" s="1222"/>
      <c r="H890" s="5"/>
      <c r="I890" s="5"/>
      <c r="J890" s="1222"/>
      <c r="K890" s="5"/>
      <c r="L890" s="5"/>
      <c r="M890" s="5"/>
      <c r="N890" s="5"/>
      <c r="O890" s="5"/>
      <c r="P890" s="5"/>
      <c r="Q890" s="5"/>
      <c r="R890" s="5"/>
      <c r="S890" s="5"/>
      <c r="T890" s="5"/>
      <c r="U890" s="5"/>
      <c r="V890" s="5"/>
      <c r="W890" s="5"/>
      <c r="X890" s="5"/>
      <c r="Y890" s="5"/>
      <c r="Z890" s="5"/>
      <c r="AA890" s="5"/>
      <c r="AB890" s="5"/>
      <c r="AC890" s="5"/>
      <c r="AD890" s="5"/>
      <c r="AE890" s="5"/>
      <c r="AF890" s="5"/>
      <c r="AG890" s="5"/>
    </row>
    <row r="891">
      <c r="A891" s="1222"/>
      <c r="B891" s="5"/>
      <c r="C891" s="5"/>
      <c r="D891" s="1222"/>
      <c r="E891" s="5"/>
      <c r="F891" s="5"/>
      <c r="G891" s="1222"/>
      <c r="H891" s="5"/>
      <c r="I891" s="5"/>
      <c r="J891" s="1222"/>
      <c r="K891" s="5"/>
      <c r="L891" s="5"/>
      <c r="M891" s="5"/>
      <c r="N891" s="5"/>
      <c r="O891" s="5"/>
      <c r="P891" s="5"/>
      <c r="Q891" s="5"/>
      <c r="R891" s="5"/>
      <c r="S891" s="5"/>
      <c r="T891" s="5"/>
      <c r="U891" s="5"/>
      <c r="V891" s="5"/>
      <c r="W891" s="5"/>
      <c r="X891" s="5"/>
      <c r="Y891" s="5"/>
      <c r="Z891" s="5"/>
      <c r="AA891" s="5"/>
      <c r="AB891" s="5"/>
      <c r="AC891" s="5"/>
      <c r="AD891" s="5"/>
      <c r="AE891" s="5"/>
      <c r="AF891" s="5"/>
      <c r="AG891" s="5"/>
    </row>
    <row r="892">
      <c r="A892" s="1222"/>
      <c r="B892" s="5"/>
      <c r="C892" s="5"/>
      <c r="D892" s="1222"/>
      <c r="E892" s="5"/>
      <c r="F892" s="5"/>
      <c r="G892" s="1222"/>
      <c r="H892" s="5"/>
      <c r="I892" s="5"/>
      <c r="J892" s="1222"/>
      <c r="K892" s="5"/>
      <c r="L892" s="5"/>
      <c r="M892" s="5"/>
      <c r="N892" s="5"/>
      <c r="O892" s="5"/>
      <c r="P892" s="5"/>
      <c r="Q892" s="5"/>
      <c r="R892" s="5"/>
      <c r="S892" s="5"/>
      <c r="T892" s="5"/>
      <c r="U892" s="5"/>
      <c r="V892" s="5"/>
      <c r="W892" s="5"/>
      <c r="X892" s="5"/>
      <c r="Y892" s="5"/>
      <c r="Z892" s="5"/>
      <c r="AA892" s="5"/>
      <c r="AB892" s="5"/>
      <c r="AC892" s="5"/>
      <c r="AD892" s="5"/>
      <c r="AE892" s="5"/>
      <c r="AF892" s="5"/>
      <c r="AG892" s="5"/>
    </row>
    <row r="893">
      <c r="A893" s="1222"/>
      <c r="B893" s="5"/>
      <c r="C893" s="5"/>
      <c r="D893" s="1222"/>
      <c r="E893" s="5"/>
      <c r="F893" s="5"/>
      <c r="G893" s="1222"/>
      <c r="H893" s="5"/>
      <c r="I893" s="5"/>
      <c r="J893" s="1222"/>
      <c r="K893" s="5"/>
      <c r="L893" s="5"/>
      <c r="M893" s="5"/>
      <c r="N893" s="5"/>
      <c r="O893" s="5"/>
      <c r="P893" s="5"/>
      <c r="Q893" s="5"/>
      <c r="R893" s="5"/>
      <c r="S893" s="5"/>
      <c r="T893" s="5"/>
      <c r="U893" s="5"/>
      <c r="V893" s="5"/>
      <c r="W893" s="5"/>
      <c r="X893" s="5"/>
      <c r="Y893" s="5"/>
      <c r="Z893" s="5"/>
      <c r="AA893" s="5"/>
      <c r="AB893" s="5"/>
      <c r="AC893" s="5"/>
      <c r="AD893" s="5"/>
      <c r="AE893" s="5"/>
      <c r="AF893" s="5"/>
      <c r="AG893" s="5"/>
    </row>
    <row r="894">
      <c r="A894" s="1222"/>
      <c r="B894" s="5"/>
      <c r="C894" s="5"/>
      <c r="D894" s="1222"/>
      <c r="E894" s="5"/>
      <c r="F894" s="5"/>
      <c r="G894" s="1222"/>
      <c r="H894" s="5"/>
      <c r="I894" s="5"/>
      <c r="J894" s="1222"/>
      <c r="K894" s="5"/>
      <c r="L894" s="5"/>
      <c r="M894" s="5"/>
      <c r="N894" s="5"/>
      <c r="O894" s="5"/>
      <c r="P894" s="5"/>
      <c r="Q894" s="5"/>
      <c r="R894" s="5"/>
      <c r="S894" s="5"/>
      <c r="T894" s="5"/>
      <c r="U894" s="5"/>
      <c r="V894" s="5"/>
      <c r="W894" s="5"/>
      <c r="X894" s="5"/>
      <c r="Y894" s="5"/>
      <c r="Z894" s="5"/>
      <c r="AA894" s="5"/>
      <c r="AB894" s="5"/>
      <c r="AC894" s="5"/>
      <c r="AD894" s="5"/>
      <c r="AE894" s="5"/>
      <c r="AF894" s="5"/>
      <c r="AG894" s="5"/>
    </row>
    <row r="895">
      <c r="A895" s="1222"/>
      <c r="B895" s="5"/>
      <c r="C895" s="5"/>
      <c r="D895" s="1222"/>
      <c r="E895" s="5"/>
      <c r="F895" s="5"/>
      <c r="G895" s="1222"/>
      <c r="H895" s="5"/>
      <c r="I895" s="5"/>
      <c r="J895" s="1222"/>
      <c r="K895" s="5"/>
      <c r="L895" s="5"/>
      <c r="M895" s="5"/>
      <c r="N895" s="5"/>
      <c r="O895" s="5"/>
      <c r="P895" s="5"/>
      <c r="Q895" s="5"/>
      <c r="R895" s="5"/>
      <c r="S895" s="5"/>
      <c r="T895" s="5"/>
      <c r="U895" s="5"/>
      <c r="V895" s="5"/>
      <c r="W895" s="5"/>
      <c r="X895" s="5"/>
      <c r="Y895" s="5"/>
      <c r="Z895" s="5"/>
      <c r="AA895" s="5"/>
      <c r="AB895" s="5"/>
      <c r="AC895" s="5"/>
      <c r="AD895" s="5"/>
      <c r="AE895" s="5"/>
      <c r="AF895" s="5"/>
      <c r="AG895" s="5"/>
    </row>
    <row r="896">
      <c r="A896" s="1222"/>
      <c r="B896" s="5"/>
      <c r="C896" s="5"/>
      <c r="D896" s="1222"/>
      <c r="E896" s="5"/>
      <c r="F896" s="5"/>
      <c r="G896" s="1222"/>
      <c r="H896" s="5"/>
      <c r="I896" s="5"/>
      <c r="J896" s="1222"/>
      <c r="K896" s="5"/>
      <c r="L896" s="5"/>
      <c r="M896" s="5"/>
      <c r="N896" s="5"/>
      <c r="O896" s="5"/>
      <c r="P896" s="5"/>
      <c r="Q896" s="5"/>
      <c r="R896" s="5"/>
      <c r="S896" s="5"/>
      <c r="T896" s="5"/>
      <c r="U896" s="5"/>
      <c r="V896" s="5"/>
      <c r="W896" s="5"/>
      <c r="X896" s="5"/>
      <c r="Y896" s="5"/>
      <c r="Z896" s="5"/>
      <c r="AA896" s="5"/>
      <c r="AB896" s="5"/>
      <c r="AC896" s="5"/>
      <c r="AD896" s="5"/>
      <c r="AE896" s="5"/>
      <c r="AF896" s="5"/>
      <c r="AG896" s="5"/>
    </row>
    <row r="897">
      <c r="A897" s="1222"/>
      <c r="B897" s="5"/>
      <c r="C897" s="5"/>
      <c r="D897" s="1222"/>
      <c r="E897" s="5"/>
      <c r="F897" s="5"/>
      <c r="G897" s="1222"/>
      <c r="H897" s="5"/>
      <c r="I897" s="5"/>
      <c r="J897" s="1222"/>
      <c r="K897" s="5"/>
      <c r="L897" s="5"/>
      <c r="M897" s="5"/>
      <c r="N897" s="5"/>
      <c r="O897" s="5"/>
      <c r="P897" s="5"/>
      <c r="Q897" s="5"/>
      <c r="R897" s="5"/>
      <c r="S897" s="5"/>
      <c r="T897" s="5"/>
      <c r="U897" s="5"/>
      <c r="V897" s="5"/>
      <c r="W897" s="5"/>
      <c r="X897" s="5"/>
      <c r="Y897" s="5"/>
      <c r="Z897" s="5"/>
      <c r="AA897" s="5"/>
      <c r="AB897" s="5"/>
      <c r="AC897" s="5"/>
      <c r="AD897" s="5"/>
      <c r="AE897" s="5"/>
      <c r="AF897" s="5"/>
      <c r="AG897" s="5"/>
    </row>
    <row r="898">
      <c r="A898" s="1222"/>
      <c r="B898" s="5"/>
      <c r="C898" s="5"/>
      <c r="D898" s="1222"/>
      <c r="E898" s="5"/>
      <c r="F898" s="5"/>
      <c r="G898" s="1222"/>
      <c r="H898" s="5"/>
      <c r="I898" s="5"/>
      <c r="J898" s="1222"/>
      <c r="K898" s="5"/>
      <c r="L898" s="5"/>
      <c r="M898" s="5"/>
      <c r="N898" s="5"/>
      <c r="O898" s="5"/>
      <c r="P898" s="5"/>
      <c r="Q898" s="5"/>
      <c r="R898" s="5"/>
      <c r="S898" s="5"/>
      <c r="T898" s="5"/>
      <c r="U898" s="5"/>
      <c r="V898" s="5"/>
      <c r="W898" s="5"/>
      <c r="X898" s="5"/>
      <c r="Y898" s="5"/>
      <c r="Z898" s="5"/>
      <c r="AA898" s="5"/>
      <c r="AB898" s="5"/>
      <c r="AC898" s="5"/>
      <c r="AD898" s="5"/>
      <c r="AE898" s="5"/>
      <c r="AF898" s="5"/>
      <c r="AG898" s="5"/>
    </row>
    <row r="899">
      <c r="A899" s="1222"/>
      <c r="B899" s="5"/>
      <c r="C899" s="5"/>
      <c r="D899" s="1222"/>
      <c r="E899" s="5"/>
      <c r="F899" s="5"/>
      <c r="G899" s="1222"/>
      <c r="H899" s="5"/>
      <c r="I899" s="5"/>
      <c r="J899" s="1222"/>
      <c r="K899" s="5"/>
      <c r="L899" s="5"/>
      <c r="M899" s="5"/>
      <c r="N899" s="5"/>
      <c r="O899" s="5"/>
      <c r="P899" s="5"/>
      <c r="Q899" s="5"/>
      <c r="R899" s="5"/>
      <c r="S899" s="5"/>
      <c r="T899" s="5"/>
      <c r="U899" s="5"/>
      <c r="V899" s="5"/>
      <c r="W899" s="5"/>
      <c r="X899" s="5"/>
      <c r="Y899" s="5"/>
      <c r="Z899" s="5"/>
      <c r="AA899" s="5"/>
      <c r="AB899" s="5"/>
      <c r="AC899" s="5"/>
      <c r="AD899" s="5"/>
      <c r="AE899" s="5"/>
      <c r="AF899" s="5"/>
      <c r="AG899" s="5"/>
    </row>
    <row r="900">
      <c r="A900" s="1222"/>
      <c r="B900" s="5"/>
      <c r="C900" s="5"/>
      <c r="D900" s="1222"/>
      <c r="E900" s="5"/>
      <c r="F900" s="5"/>
      <c r="G900" s="1222"/>
      <c r="H900" s="5"/>
      <c r="I900" s="5"/>
      <c r="J900" s="1222"/>
      <c r="K900" s="5"/>
      <c r="L900" s="5"/>
      <c r="M900" s="5"/>
      <c r="N900" s="5"/>
      <c r="O900" s="5"/>
      <c r="P900" s="5"/>
      <c r="Q900" s="5"/>
      <c r="R900" s="5"/>
      <c r="S900" s="5"/>
      <c r="T900" s="5"/>
      <c r="U900" s="5"/>
      <c r="V900" s="5"/>
      <c r="W900" s="5"/>
      <c r="X900" s="5"/>
      <c r="Y900" s="5"/>
      <c r="Z900" s="5"/>
      <c r="AA900" s="5"/>
      <c r="AB900" s="5"/>
      <c r="AC900" s="5"/>
      <c r="AD900" s="5"/>
      <c r="AE900" s="5"/>
      <c r="AF900" s="5"/>
      <c r="AG900" s="5"/>
    </row>
    <row r="901">
      <c r="A901" s="1222"/>
      <c r="B901" s="5"/>
      <c r="C901" s="5"/>
      <c r="D901" s="1222"/>
      <c r="E901" s="5"/>
      <c r="F901" s="5"/>
      <c r="G901" s="1222"/>
      <c r="H901" s="5"/>
      <c r="I901" s="5"/>
      <c r="J901" s="1222"/>
      <c r="K901" s="5"/>
      <c r="L901" s="5"/>
      <c r="M901" s="5"/>
      <c r="N901" s="5"/>
      <c r="O901" s="5"/>
      <c r="P901" s="5"/>
      <c r="Q901" s="5"/>
      <c r="R901" s="5"/>
      <c r="S901" s="5"/>
      <c r="T901" s="5"/>
      <c r="U901" s="5"/>
      <c r="V901" s="5"/>
      <c r="W901" s="5"/>
      <c r="X901" s="5"/>
      <c r="Y901" s="5"/>
      <c r="Z901" s="5"/>
      <c r="AA901" s="5"/>
      <c r="AB901" s="5"/>
      <c r="AC901" s="5"/>
      <c r="AD901" s="5"/>
      <c r="AE901" s="5"/>
      <c r="AF901" s="5"/>
      <c r="AG901" s="5"/>
    </row>
    <row r="902">
      <c r="A902" s="1222"/>
      <c r="B902" s="5"/>
      <c r="C902" s="5"/>
      <c r="D902" s="1222"/>
      <c r="E902" s="5"/>
      <c r="F902" s="5"/>
      <c r="G902" s="1222"/>
      <c r="H902" s="5"/>
      <c r="I902" s="5"/>
      <c r="J902" s="1222"/>
      <c r="K902" s="5"/>
      <c r="L902" s="5"/>
      <c r="M902" s="5"/>
      <c r="N902" s="5"/>
      <c r="O902" s="5"/>
      <c r="P902" s="5"/>
      <c r="Q902" s="5"/>
      <c r="R902" s="5"/>
      <c r="S902" s="5"/>
      <c r="T902" s="5"/>
      <c r="U902" s="5"/>
      <c r="V902" s="5"/>
      <c r="W902" s="5"/>
      <c r="X902" s="5"/>
      <c r="Y902" s="5"/>
      <c r="Z902" s="5"/>
      <c r="AA902" s="5"/>
      <c r="AB902" s="5"/>
      <c r="AC902" s="5"/>
      <c r="AD902" s="5"/>
      <c r="AE902" s="5"/>
      <c r="AF902" s="5"/>
      <c r="AG902" s="5"/>
    </row>
    <row r="903">
      <c r="A903" s="1222"/>
      <c r="B903" s="5"/>
      <c r="C903" s="5"/>
      <c r="D903" s="1222"/>
      <c r="E903" s="5"/>
      <c r="F903" s="5"/>
      <c r="G903" s="1222"/>
      <c r="H903" s="5"/>
      <c r="I903" s="5"/>
      <c r="J903" s="1222"/>
      <c r="K903" s="5"/>
      <c r="L903" s="5"/>
      <c r="M903" s="5"/>
      <c r="N903" s="5"/>
      <c r="O903" s="5"/>
      <c r="P903" s="5"/>
      <c r="Q903" s="5"/>
      <c r="R903" s="5"/>
      <c r="S903" s="5"/>
      <c r="T903" s="5"/>
      <c r="U903" s="5"/>
      <c r="V903" s="5"/>
      <c r="W903" s="5"/>
      <c r="X903" s="5"/>
      <c r="Y903" s="5"/>
      <c r="Z903" s="5"/>
      <c r="AA903" s="5"/>
      <c r="AB903" s="5"/>
      <c r="AC903" s="5"/>
      <c r="AD903" s="5"/>
      <c r="AE903" s="5"/>
      <c r="AF903" s="5"/>
      <c r="AG903" s="5"/>
    </row>
    <row r="904">
      <c r="A904" s="1222"/>
      <c r="B904" s="5"/>
      <c r="C904" s="5"/>
      <c r="D904" s="1222"/>
      <c r="E904" s="5"/>
      <c r="F904" s="5"/>
      <c r="G904" s="1222"/>
      <c r="H904" s="5"/>
      <c r="I904" s="5"/>
      <c r="J904" s="1222"/>
      <c r="K904" s="5"/>
      <c r="L904" s="5"/>
      <c r="M904" s="5"/>
      <c r="N904" s="5"/>
      <c r="O904" s="5"/>
      <c r="P904" s="5"/>
      <c r="Q904" s="5"/>
      <c r="R904" s="5"/>
      <c r="S904" s="5"/>
      <c r="T904" s="5"/>
      <c r="U904" s="5"/>
      <c r="V904" s="5"/>
      <c r="W904" s="5"/>
      <c r="X904" s="5"/>
      <c r="Y904" s="5"/>
      <c r="Z904" s="5"/>
      <c r="AA904" s="5"/>
      <c r="AB904" s="5"/>
      <c r="AC904" s="5"/>
      <c r="AD904" s="5"/>
      <c r="AE904" s="5"/>
      <c r="AF904" s="5"/>
      <c r="AG904" s="5"/>
    </row>
    <row r="905">
      <c r="A905" s="1222"/>
      <c r="B905" s="5"/>
      <c r="C905" s="5"/>
      <c r="D905" s="1222"/>
      <c r="E905" s="5"/>
      <c r="F905" s="5"/>
      <c r="G905" s="1222"/>
      <c r="H905" s="5"/>
      <c r="I905" s="5"/>
      <c r="J905" s="1222"/>
      <c r="K905" s="5"/>
      <c r="L905" s="5"/>
      <c r="M905" s="5"/>
      <c r="N905" s="5"/>
      <c r="O905" s="5"/>
      <c r="P905" s="5"/>
      <c r="Q905" s="5"/>
      <c r="R905" s="5"/>
      <c r="S905" s="5"/>
      <c r="T905" s="5"/>
      <c r="U905" s="5"/>
      <c r="V905" s="5"/>
      <c r="W905" s="5"/>
      <c r="X905" s="5"/>
      <c r="Y905" s="5"/>
      <c r="Z905" s="5"/>
      <c r="AA905" s="5"/>
      <c r="AB905" s="5"/>
      <c r="AC905" s="5"/>
      <c r="AD905" s="5"/>
      <c r="AE905" s="5"/>
      <c r="AF905" s="5"/>
      <c r="AG905" s="5"/>
    </row>
    <row r="906">
      <c r="A906" s="1222"/>
      <c r="B906" s="5"/>
      <c r="C906" s="5"/>
      <c r="D906" s="1222"/>
      <c r="E906" s="5"/>
      <c r="F906" s="5"/>
      <c r="G906" s="1222"/>
      <c r="H906" s="5"/>
      <c r="I906" s="5"/>
      <c r="J906" s="1222"/>
      <c r="K906" s="5"/>
      <c r="L906" s="5"/>
      <c r="M906" s="5"/>
      <c r="N906" s="5"/>
      <c r="O906" s="5"/>
      <c r="P906" s="5"/>
      <c r="Q906" s="5"/>
      <c r="R906" s="5"/>
      <c r="S906" s="5"/>
      <c r="T906" s="5"/>
      <c r="U906" s="5"/>
      <c r="V906" s="5"/>
      <c r="W906" s="5"/>
      <c r="X906" s="5"/>
      <c r="Y906" s="5"/>
      <c r="Z906" s="5"/>
      <c r="AA906" s="5"/>
      <c r="AB906" s="5"/>
      <c r="AC906" s="5"/>
      <c r="AD906" s="5"/>
      <c r="AE906" s="5"/>
      <c r="AF906" s="5"/>
      <c r="AG906" s="5"/>
    </row>
    <row r="907">
      <c r="A907" s="1222"/>
      <c r="B907" s="5"/>
      <c r="C907" s="5"/>
      <c r="D907" s="1222"/>
      <c r="E907" s="5"/>
      <c r="F907" s="5"/>
      <c r="G907" s="1222"/>
      <c r="H907" s="5"/>
      <c r="I907" s="5"/>
      <c r="J907" s="1222"/>
      <c r="K907" s="5"/>
      <c r="L907" s="5"/>
      <c r="M907" s="5"/>
      <c r="N907" s="5"/>
      <c r="O907" s="5"/>
      <c r="P907" s="5"/>
      <c r="Q907" s="5"/>
      <c r="R907" s="5"/>
      <c r="S907" s="5"/>
      <c r="T907" s="5"/>
      <c r="U907" s="5"/>
      <c r="V907" s="5"/>
      <c r="W907" s="5"/>
      <c r="X907" s="5"/>
      <c r="Y907" s="5"/>
      <c r="Z907" s="5"/>
      <c r="AA907" s="5"/>
      <c r="AB907" s="5"/>
      <c r="AC907" s="5"/>
      <c r="AD907" s="5"/>
      <c r="AE907" s="5"/>
      <c r="AF907" s="5"/>
      <c r="AG907" s="5"/>
    </row>
    <row r="908">
      <c r="A908" s="1222"/>
      <c r="B908" s="5"/>
      <c r="C908" s="5"/>
      <c r="D908" s="1222"/>
      <c r="E908" s="5"/>
      <c r="F908" s="5"/>
      <c r="G908" s="1222"/>
      <c r="H908" s="5"/>
      <c r="I908" s="5"/>
      <c r="J908" s="1222"/>
      <c r="K908" s="5"/>
      <c r="L908" s="5"/>
      <c r="M908" s="5"/>
      <c r="N908" s="5"/>
      <c r="O908" s="5"/>
      <c r="P908" s="5"/>
      <c r="Q908" s="5"/>
      <c r="R908" s="5"/>
      <c r="S908" s="5"/>
      <c r="T908" s="5"/>
      <c r="U908" s="5"/>
      <c r="V908" s="5"/>
      <c r="W908" s="5"/>
      <c r="X908" s="5"/>
      <c r="Y908" s="5"/>
      <c r="Z908" s="5"/>
      <c r="AA908" s="5"/>
      <c r="AB908" s="5"/>
      <c r="AC908" s="5"/>
      <c r="AD908" s="5"/>
      <c r="AE908" s="5"/>
      <c r="AF908" s="5"/>
      <c r="AG908" s="5"/>
    </row>
    <row r="909">
      <c r="A909" s="1222"/>
      <c r="B909" s="5"/>
      <c r="C909" s="5"/>
      <c r="D909" s="1222"/>
      <c r="E909" s="5"/>
      <c r="F909" s="5"/>
      <c r="G909" s="1222"/>
      <c r="H909" s="5"/>
      <c r="I909" s="5"/>
      <c r="J909" s="1222"/>
      <c r="K909" s="5"/>
      <c r="L909" s="5"/>
      <c r="M909" s="5"/>
      <c r="N909" s="5"/>
      <c r="O909" s="5"/>
      <c r="P909" s="5"/>
      <c r="Q909" s="5"/>
      <c r="R909" s="5"/>
      <c r="S909" s="5"/>
      <c r="T909" s="5"/>
      <c r="U909" s="5"/>
      <c r="V909" s="5"/>
      <c r="W909" s="5"/>
      <c r="X909" s="5"/>
      <c r="Y909" s="5"/>
      <c r="Z909" s="5"/>
      <c r="AA909" s="5"/>
      <c r="AB909" s="5"/>
      <c r="AC909" s="5"/>
      <c r="AD909" s="5"/>
      <c r="AE909" s="5"/>
      <c r="AF909" s="5"/>
      <c r="AG909" s="5"/>
    </row>
    <row r="910">
      <c r="C910" s="5"/>
      <c r="D910" s="1222"/>
      <c r="E910" s="5"/>
      <c r="F910" s="5"/>
      <c r="I910" s="5"/>
      <c r="J910" s="1222"/>
      <c r="K910" s="5"/>
      <c r="L910" s="5"/>
      <c r="M910" s="5"/>
      <c r="N910" s="5"/>
      <c r="O910" s="5"/>
      <c r="P910" s="5"/>
      <c r="Q910" s="5"/>
      <c r="R910" s="5"/>
      <c r="S910" s="5"/>
      <c r="T910" s="5"/>
      <c r="U910" s="5"/>
      <c r="V910" s="5"/>
      <c r="W910" s="5"/>
      <c r="X910" s="5"/>
      <c r="Y910" s="5"/>
      <c r="Z910" s="5"/>
      <c r="AA910" s="5"/>
      <c r="AB910" s="5"/>
      <c r="AC910" s="5"/>
      <c r="AD910" s="5"/>
      <c r="AE910" s="5"/>
      <c r="AF910" s="5"/>
      <c r="AG910" s="5"/>
    </row>
    <row r="911">
      <c r="N911" s="5"/>
      <c r="O911" s="5"/>
      <c r="P911" s="5"/>
      <c r="Q911" s="5"/>
      <c r="R911" s="5"/>
      <c r="S911" s="5"/>
      <c r="T911" s="5"/>
      <c r="U911" s="5"/>
      <c r="V911" s="5"/>
      <c r="W911" s="5"/>
      <c r="X911" s="5"/>
      <c r="Y911" s="5"/>
      <c r="Z911" s="5"/>
      <c r="AA911" s="5"/>
      <c r="AB911" s="5"/>
      <c r="AC911" s="5"/>
      <c r="AD911" s="5"/>
      <c r="AE911" s="5"/>
      <c r="AF911" s="5"/>
      <c r="AG911" s="5"/>
    </row>
    <row r="912">
      <c r="N912" s="5"/>
      <c r="O912" s="5"/>
      <c r="P912" s="5"/>
      <c r="Q912" s="5"/>
      <c r="R912" s="5"/>
      <c r="S912" s="5"/>
      <c r="T912" s="5"/>
      <c r="U912" s="5"/>
      <c r="V912" s="5"/>
      <c r="W912" s="5"/>
      <c r="X912" s="5"/>
      <c r="Y912" s="5"/>
      <c r="Z912" s="5"/>
      <c r="AA912" s="5"/>
      <c r="AB912" s="5"/>
      <c r="AC912" s="5"/>
      <c r="AD912" s="5"/>
      <c r="AE912" s="5"/>
      <c r="AF912" s="5"/>
      <c r="AG912" s="5"/>
    </row>
    <row r="913">
      <c r="N913" s="5"/>
      <c r="O913" s="5"/>
      <c r="P913" s="5"/>
      <c r="Q913" s="5"/>
      <c r="R913" s="5"/>
      <c r="S913" s="5"/>
      <c r="T913" s="5"/>
      <c r="U913" s="5"/>
      <c r="V913" s="5"/>
      <c r="W913" s="5"/>
      <c r="X913" s="5"/>
      <c r="Y913" s="5"/>
      <c r="Z913" s="5"/>
      <c r="AA913" s="5"/>
      <c r="AB913" s="5"/>
      <c r="AC913" s="5"/>
      <c r="AD913" s="5"/>
      <c r="AE913" s="5"/>
      <c r="AF913" s="5"/>
      <c r="AG913" s="5"/>
    </row>
    <row r="914">
      <c r="N914" s="5"/>
      <c r="O914" s="5"/>
      <c r="P914" s="5"/>
      <c r="Q914" s="5"/>
      <c r="R914" s="5"/>
      <c r="S914" s="5"/>
      <c r="T914" s="5"/>
      <c r="U914" s="5"/>
      <c r="V914" s="5"/>
      <c r="W914" s="5"/>
      <c r="X914" s="5"/>
      <c r="Y914" s="5"/>
      <c r="Z914" s="5"/>
      <c r="AA914" s="5"/>
      <c r="AB914" s="5"/>
      <c r="AC914" s="5"/>
      <c r="AD914" s="5"/>
      <c r="AE914" s="5"/>
      <c r="AF914" s="5"/>
      <c r="AG914" s="5"/>
    </row>
    <row r="915">
      <c r="N915" s="5"/>
      <c r="O915" s="5"/>
      <c r="P915" s="5"/>
      <c r="Q915" s="5"/>
      <c r="R915" s="5"/>
      <c r="S915" s="5"/>
      <c r="T915" s="5"/>
      <c r="U915" s="5"/>
      <c r="V915" s="5"/>
      <c r="W915" s="5"/>
      <c r="X915" s="5"/>
      <c r="Y915" s="5"/>
      <c r="Z915" s="5"/>
      <c r="AA915" s="5"/>
      <c r="AB915" s="5"/>
      <c r="AC915" s="5"/>
      <c r="AD915" s="5"/>
      <c r="AE915" s="5"/>
      <c r="AF915" s="5"/>
      <c r="AG915" s="5"/>
    </row>
    <row r="916">
      <c r="N916" s="5"/>
      <c r="O916" s="5"/>
      <c r="P916" s="5"/>
      <c r="Q916" s="5"/>
      <c r="R916" s="5"/>
      <c r="S916" s="5"/>
      <c r="T916" s="5"/>
      <c r="U916" s="5"/>
      <c r="V916" s="5"/>
      <c r="W916" s="5"/>
      <c r="X916" s="5"/>
      <c r="Y916" s="5"/>
      <c r="Z916" s="5"/>
      <c r="AA916" s="5"/>
      <c r="AB916" s="5"/>
      <c r="AC916" s="5"/>
      <c r="AD916" s="5"/>
      <c r="AE916" s="5"/>
      <c r="AF916" s="5"/>
      <c r="AG916" s="5"/>
    </row>
    <row r="917">
      <c r="N917" s="5"/>
      <c r="O917" s="5"/>
      <c r="P917" s="5"/>
      <c r="Q917" s="5"/>
      <c r="R917" s="5"/>
      <c r="S917" s="5"/>
      <c r="T917" s="5"/>
      <c r="U917" s="5"/>
      <c r="V917" s="5"/>
      <c r="W917" s="5"/>
      <c r="X917" s="5"/>
      <c r="Y917" s="5"/>
      <c r="Z917" s="5"/>
      <c r="AA917" s="5"/>
      <c r="AB917" s="5"/>
      <c r="AC917" s="5"/>
      <c r="AD917" s="5"/>
      <c r="AE917" s="5"/>
      <c r="AF917" s="5"/>
      <c r="AG917" s="5"/>
    </row>
    <row r="918">
      <c r="N918" s="5"/>
      <c r="O918" s="5"/>
      <c r="P918" s="5"/>
      <c r="Q918" s="5"/>
      <c r="R918" s="5"/>
      <c r="S918" s="5"/>
      <c r="T918" s="5"/>
      <c r="U918" s="5"/>
      <c r="V918" s="5"/>
      <c r="W918" s="5"/>
      <c r="X918" s="5"/>
      <c r="Y918" s="5"/>
      <c r="Z918" s="5"/>
      <c r="AA918" s="5"/>
      <c r="AB918" s="5"/>
      <c r="AC918" s="5"/>
      <c r="AD918" s="5"/>
      <c r="AE918" s="5"/>
      <c r="AF918" s="5"/>
      <c r="AG918" s="5"/>
    </row>
    <row r="919">
      <c r="N919" s="5"/>
      <c r="O919" s="5"/>
      <c r="P919" s="5"/>
      <c r="Q919" s="5"/>
      <c r="R919" s="5"/>
      <c r="S919" s="5"/>
      <c r="T919" s="5"/>
      <c r="U919" s="5"/>
      <c r="V919" s="5"/>
      <c r="W919" s="5"/>
      <c r="X919" s="5"/>
      <c r="Y919" s="5"/>
      <c r="Z919" s="5"/>
      <c r="AA919" s="5"/>
      <c r="AB919" s="5"/>
      <c r="AC919" s="5"/>
      <c r="AD919" s="5"/>
      <c r="AE919" s="5"/>
      <c r="AF919" s="5"/>
      <c r="AG919" s="5"/>
    </row>
    <row r="920">
      <c r="N920" s="5"/>
      <c r="O920" s="5"/>
      <c r="P920" s="5"/>
      <c r="Q920" s="5"/>
      <c r="R920" s="5"/>
      <c r="S920" s="5"/>
      <c r="T920" s="5"/>
      <c r="U920" s="5"/>
      <c r="V920" s="5"/>
      <c r="W920" s="5"/>
      <c r="X920" s="5"/>
      <c r="Y920" s="5"/>
      <c r="Z920" s="5"/>
      <c r="AA920" s="5"/>
      <c r="AB920" s="5"/>
      <c r="AC920" s="5"/>
      <c r="AD920" s="5"/>
      <c r="AE920" s="5"/>
      <c r="AF920" s="5"/>
      <c r="AG920" s="5"/>
    </row>
    <row r="921">
      <c r="N921" s="5"/>
      <c r="O921" s="5"/>
      <c r="P921" s="5"/>
      <c r="Q921" s="5"/>
      <c r="R921" s="5"/>
      <c r="S921" s="5"/>
      <c r="T921" s="5"/>
      <c r="U921" s="5"/>
      <c r="V921" s="5"/>
      <c r="W921" s="5"/>
      <c r="X921" s="5"/>
      <c r="Y921" s="5"/>
      <c r="Z921" s="5"/>
      <c r="AA921" s="5"/>
      <c r="AB921" s="5"/>
      <c r="AC921" s="5"/>
      <c r="AD921" s="5"/>
      <c r="AE921" s="5"/>
      <c r="AF921" s="5"/>
      <c r="AG921" s="5"/>
    </row>
    <row r="922">
      <c r="N922" s="5"/>
      <c r="O922" s="5"/>
      <c r="P922" s="5"/>
      <c r="Q922" s="5"/>
      <c r="R922" s="5"/>
      <c r="S922" s="5"/>
      <c r="T922" s="5"/>
      <c r="U922" s="5"/>
      <c r="V922" s="5"/>
      <c r="W922" s="5"/>
      <c r="X922" s="5"/>
      <c r="Y922" s="5"/>
      <c r="Z922" s="5"/>
      <c r="AA922" s="5"/>
      <c r="AB922" s="5"/>
      <c r="AC922" s="5"/>
      <c r="AD922" s="5"/>
      <c r="AE922" s="5"/>
      <c r="AF922" s="5"/>
      <c r="AG922" s="5"/>
    </row>
    <row r="923">
      <c r="N923" s="5"/>
      <c r="O923" s="5"/>
      <c r="P923" s="5"/>
      <c r="Q923" s="5"/>
      <c r="R923" s="5"/>
      <c r="S923" s="5"/>
      <c r="T923" s="5"/>
      <c r="U923" s="5"/>
      <c r="V923" s="5"/>
      <c r="W923" s="5"/>
      <c r="X923" s="5"/>
      <c r="Y923" s="5"/>
      <c r="Z923" s="5"/>
      <c r="AA923" s="5"/>
      <c r="AB923" s="5"/>
      <c r="AC923" s="5"/>
      <c r="AD923" s="5"/>
      <c r="AE923" s="5"/>
      <c r="AF923" s="5"/>
      <c r="AG923" s="5"/>
    </row>
    <row r="924">
      <c r="N924" s="5"/>
      <c r="O924" s="5"/>
      <c r="P924" s="5"/>
      <c r="Q924" s="5"/>
      <c r="R924" s="5"/>
      <c r="S924" s="5"/>
      <c r="T924" s="5"/>
      <c r="U924" s="5"/>
      <c r="V924" s="5"/>
      <c r="W924" s="5"/>
      <c r="X924" s="5"/>
      <c r="Y924" s="5"/>
      <c r="Z924" s="5"/>
      <c r="AA924" s="5"/>
      <c r="AB924" s="5"/>
      <c r="AC924" s="5"/>
      <c r="AD924" s="5"/>
      <c r="AE924" s="5"/>
      <c r="AF924" s="5"/>
      <c r="AG924" s="5"/>
    </row>
    <row r="925">
      <c r="N925" s="5"/>
      <c r="O925" s="5"/>
      <c r="P925" s="5"/>
      <c r="Q925" s="5"/>
      <c r="R925" s="5"/>
      <c r="S925" s="5"/>
      <c r="T925" s="5"/>
      <c r="U925" s="5"/>
      <c r="V925" s="5"/>
      <c r="W925" s="5"/>
      <c r="X925" s="5"/>
      <c r="Y925" s="5"/>
      <c r="Z925" s="5"/>
      <c r="AA925" s="5"/>
      <c r="AB925" s="5"/>
      <c r="AC925" s="5"/>
      <c r="AD925" s="5"/>
      <c r="AE925" s="5"/>
      <c r="AF925" s="5"/>
      <c r="AG925" s="5"/>
    </row>
    <row r="926">
      <c r="N926" s="5"/>
      <c r="O926" s="5"/>
      <c r="P926" s="5"/>
      <c r="Q926" s="5"/>
      <c r="R926" s="5"/>
      <c r="S926" s="5"/>
      <c r="T926" s="5"/>
      <c r="U926" s="5"/>
      <c r="V926" s="5"/>
      <c r="W926" s="5"/>
      <c r="X926" s="5"/>
      <c r="Y926" s="5"/>
      <c r="Z926" s="5"/>
      <c r="AA926" s="5"/>
      <c r="AB926" s="5"/>
      <c r="AC926" s="5"/>
      <c r="AD926" s="5"/>
      <c r="AE926" s="5"/>
      <c r="AF926" s="5"/>
      <c r="AG926" s="5"/>
    </row>
    <row r="927">
      <c r="N927" s="5"/>
      <c r="O927" s="5"/>
      <c r="P927" s="5"/>
      <c r="Q927" s="5"/>
      <c r="R927" s="5"/>
      <c r="S927" s="5"/>
      <c r="T927" s="5"/>
      <c r="U927" s="5"/>
      <c r="V927" s="5"/>
      <c r="W927" s="5"/>
      <c r="X927" s="5"/>
      <c r="Y927" s="5"/>
      <c r="Z927" s="5"/>
      <c r="AA927" s="5"/>
      <c r="AB927" s="5"/>
      <c r="AC927" s="5"/>
      <c r="AD927" s="5"/>
      <c r="AE927" s="5"/>
      <c r="AF927" s="5"/>
      <c r="AG927" s="5"/>
    </row>
    <row r="928">
      <c r="N928" s="5"/>
      <c r="O928" s="5"/>
      <c r="P928" s="5"/>
      <c r="Q928" s="5"/>
      <c r="R928" s="5"/>
      <c r="S928" s="5"/>
      <c r="T928" s="5"/>
      <c r="U928" s="5"/>
      <c r="V928" s="5"/>
      <c r="W928" s="5"/>
      <c r="X928" s="5"/>
      <c r="Y928" s="5"/>
      <c r="Z928" s="5"/>
      <c r="AA928" s="5"/>
      <c r="AB928" s="5"/>
      <c r="AC928" s="5"/>
      <c r="AD928" s="5"/>
      <c r="AE928" s="5"/>
      <c r="AF928" s="5"/>
      <c r="AG928" s="5"/>
    </row>
    <row r="929">
      <c r="N929" s="5"/>
      <c r="O929" s="5"/>
      <c r="P929" s="5"/>
      <c r="Q929" s="5"/>
      <c r="R929" s="5"/>
      <c r="S929" s="5"/>
      <c r="T929" s="5"/>
      <c r="U929" s="5"/>
      <c r="V929" s="5"/>
      <c r="W929" s="5"/>
      <c r="X929" s="5"/>
      <c r="Y929" s="5"/>
      <c r="Z929" s="5"/>
      <c r="AA929" s="5"/>
      <c r="AB929" s="5"/>
      <c r="AC929" s="5"/>
      <c r="AD929" s="5"/>
      <c r="AE929" s="5"/>
      <c r="AF929" s="5"/>
      <c r="AG929" s="5"/>
    </row>
    <row r="930">
      <c r="N930" s="5"/>
      <c r="O930" s="5"/>
      <c r="P930" s="5"/>
      <c r="Q930" s="5"/>
      <c r="R930" s="5"/>
      <c r="S930" s="5"/>
      <c r="T930" s="5"/>
      <c r="U930" s="5"/>
      <c r="V930" s="5"/>
      <c r="W930" s="5"/>
      <c r="X930" s="5"/>
      <c r="Y930" s="5"/>
      <c r="Z930" s="5"/>
      <c r="AA930" s="5"/>
      <c r="AB930" s="5"/>
      <c r="AC930" s="5"/>
      <c r="AD930" s="5"/>
      <c r="AE930" s="5"/>
      <c r="AF930" s="5"/>
      <c r="AG930" s="5"/>
    </row>
    <row r="931">
      <c r="N931" s="5"/>
      <c r="O931" s="5"/>
      <c r="P931" s="5"/>
      <c r="Q931" s="5"/>
      <c r="R931" s="5"/>
      <c r="S931" s="5"/>
      <c r="T931" s="5"/>
      <c r="U931" s="5"/>
      <c r="V931" s="5"/>
      <c r="W931" s="5"/>
      <c r="X931" s="5"/>
      <c r="Y931" s="5"/>
      <c r="Z931" s="5"/>
      <c r="AA931" s="5"/>
      <c r="AB931" s="5"/>
      <c r="AC931" s="5"/>
      <c r="AD931" s="5"/>
      <c r="AE931" s="5"/>
      <c r="AF931" s="5"/>
      <c r="AG931" s="5"/>
    </row>
    <row r="932">
      <c r="N932" s="5"/>
      <c r="O932" s="5"/>
      <c r="P932" s="5"/>
      <c r="Q932" s="5"/>
      <c r="R932" s="5"/>
      <c r="S932" s="5"/>
      <c r="T932" s="5"/>
      <c r="U932" s="5"/>
      <c r="V932" s="5"/>
      <c r="W932" s="5"/>
      <c r="X932" s="5"/>
      <c r="Y932" s="5"/>
      <c r="Z932" s="5"/>
      <c r="AA932" s="5"/>
      <c r="AB932" s="5"/>
      <c r="AC932" s="5"/>
      <c r="AD932" s="5"/>
      <c r="AE932" s="5"/>
      <c r="AF932" s="5"/>
      <c r="AG932" s="5"/>
    </row>
    <row r="933">
      <c r="N933" s="5"/>
      <c r="O933" s="5"/>
      <c r="P933" s="5"/>
      <c r="Q933" s="5"/>
      <c r="R933" s="5"/>
      <c r="S933" s="5"/>
      <c r="T933" s="5"/>
      <c r="U933" s="5"/>
      <c r="V933" s="5"/>
      <c r="W933" s="5"/>
      <c r="X933" s="5"/>
      <c r="Y933" s="5"/>
      <c r="Z933" s="5"/>
      <c r="AA933" s="5"/>
      <c r="AB933" s="5"/>
      <c r="AC933" s="5"/>
      <c r="AD933" s="5"/>
      <c r="AE933" s="5"/>
      <c r="AF933" s="5"/>
      <c r="AG933" s="5"/>
    </row>
    <row r="934">
      <c r="N934" s="5"/>
      <c r="O934" s="5"/>
      <c r="P934" s="5"/>
      <c r="Q934" s="5"/>
      <c r="R934" s="5"/>
      <c r="S934" s="5"/>
      <c r="T934" s="5"/>
      <c r="U934" s="5"/>
      <c r="V934" s="5"/>
      <c r="W934" s="5"/>
      <c r="X934" s="5"/>
      <c r="Y934" s="5"/>
      <c r="Z934" s="5"/>
      <c r="AA934" s="5"/>
      <c r="AB934" s="5"/>
      <c r="AC934" s="5"/>
      <c r="AD934" s="5"/>
      <c r="AE934" s="5"/>
      <c r="AF934" s="5"/>
      <c r="AG934" s="5"/>
    </row>
    <row r="935">
      <c r="N935" s="5"/>
      <c r="O935" s="5"/>
      <c r="P935" s="5"/>
      <c r="Q935" s="5"/>
      <c r="R935" s="5"/>
      <c r="S935" s="5"/>
      <c r="T935" s="5"/>
      <c r="U935" s="5"/>
      <c r="V935" s="5"/>
      <c r="W935" s="5"/>
      <c r="X935" s="5"/>
      <c r="Y935" s="5"/>
      <c r="Z935" s="5"/>
      <c r="AA935" s="5"/>
      <c r="AB935" s="5"/>
      <c r="AC935" s="5"/>
      <c r="AD935" s="5"/>
      <c r="AE935" s="5"/>
      <c r="AF935" s="5"/>
      <c r="AG935" s="5"/>
    </row>
    <row r="936">
      <c r="N936" s="5"/>
      <c r="O936" s="5"/>
      <c r="P936" s="5"/>
      <c r="Q936" s="5"/>
      <c r="R936" s="5"/>
      <c r="S936" s="5"/>
      <c r="T936" s="5"/>
      <c r="U936" s="5"/>
      <c r="V936" s="5"/>
      <c r="W936" s="5"/>
      <c r="X936" s="5"/>
      <c r="Y936" s="5"/>
      <c r="Z936" s="5"/>
      <c r="AA936" s="5"/>
      <c r="AB936" s="5"/>
      <c r="AC936" s="5"/>
      <c r="AD936" s="5"/>
      <c r="AE936" s="5"/>
      <c r="AF936" s="5"/>
      <c r="AG936" s="5"/>
    </row>
    <row r="937">
      <c r="N937" s="5"/>
      <c r="O937" s="5"/>
      <c r="P937" s="5"/>
      <c r="Q937" s="5"/>
      <c r="R937" s="5"/>
      <c r="S937" s="5"/>
      <c r="T937" s="5"/>
      <c r="U937" s="5"/>
      <c r="V937" s="5"/>
      <c r="W937" s="5"/>
      <c r="X937" s="5"/>
      <c r="Y937" s="5"/>
      <c r="Z937" s="5"/>
      <c r="AA937" s="5"/>
      <c r="AB937" s="5"/>
      <c r="AC937" s="5"/>
      <c r="AD937" s="5"/>
      <c r="AE937" s="5"/>
      <c r="AF937" s="5"/>
      <c r="AG937" s="5"/>
    </row>
    <row r="938">
      <c r="N938" s="5"/>
      <c r="O938" s="5"/>
      <c r="P938" s="5"/>
      <c r="Q938" s="5"/>
      <c r="R938" s="5"/>
      <c r="S938" s="5"/>
      <c r="T938" s="5"/>
      <c r="U938" s="5"/>
      <c r="V938" s="5"/>
      <c r="W938" s="5"/>
      <c r="X938" s="5"/>
      <c r="Y938" s="5"/>
      <c r="Z938" s="5"/>
      <c r="AA938" s="5"/>
      <c r="AB938" s="5"/>
      <c r="AC938" s="5"/>
      <c r="AD938" s="5"/>
      <c r="AE938" s="5"/>
      <c r="AF938" s="5"/>
      <c r="AG938" s="5"/>
    </row>
    <row r="939">
      <c r="N939" s="5"/>
      <c r="O939" s="5"/>
      <c r="P939" s="5"/>
      <c r="Q939" s="5"/>
      <c r="R939" s="5"/>
      <c r="S939" s="5"/>
      <c r="T939" s="5"/>
      <c r="U939" s="5"/>
      <c r="V939" s="5"/>
      <c r="W939" s="5"/>
      <c r="X939" s="5"/>
      <c r="Y939" s="5"/>
      <c r="Z939" s="5"/>
      <c r="AA939" s="5"/>
      <c r="AB939" s="5"/>
      <c r="AC939" s="5"/>
      <c r="AD939" s="5"/>
      <c r="AE939" s="5"/>
      <c r="AF939" s="5"/>
      <c r="AG939" s="5"/>
    </row>
    <row r="940">
      <c r="N940" s="5"/>
      <c r="O940" s="5"/>
      <c r="P940" s="5"/>
      <c r="Q940" s="5"/>
      <c r="R940" s="5"/>
      <c r="S940" s="5"/>
      <c r="T940" s="5"/>
      <c r="U940" s="5"/>
      <c r="V940" s="5"/>
      <c r="W940" s="5"/>
      <c r="X940" s="5"/>
      <c r="Y940" s="5"/>
      <c r="Z940" s="5"/>
      <c r="AA940" s="5"/>
      <c r="AB940" s="5"/>
      <c r="AC940" s="5"/>
      <c r="AD940" s="5"/>
      <c r="AE940" s="5"/>
      <c r="AF940" s="5"/>
      <c r="AG940" s="5"/>
    </row>
    <row r="941">
      <c r="N941" s="5"/>
      <c r="O941" s="5"/>
      <c r="P941" s="5"/>
      <c r="Q941" s="5"/>
      <c r="R941" s="5"/>
      <c r="S941" s="5"/>
      <c r="T941" s="5"/>
      <c r="U941" s="5"/>
      <c r="V941" s="5"/>
      <c r="W941" s="5"/>
      <c r="X941" s="5"/>
      <c r="Y941" s="5"/>
      <c r="Z941" s="5"/>
      <c r="AA941" s="5"/>
      <c r="AB941" s="5"/>
      <c r="AC941" s="5"/>
      <c r="AD941" s="5"/>
      <c r="AE941" s="5"/>
      <c r="AF941" s="5"/>
      <c r="AG941" s="5"/>
    </row>
    <row r="942">
      <c r="N942" s="5"/>
      <c r="O942" s="5"/>
      <c r="P942" s="5"/>
      <c r="Q942" s="5"/>
      <c r="R942" s="5"/>
      <c r="S942" s="5"/>
      <c r="T942" s="5"/>
      <c r="U942" s="5"/>
      <c r="V942" s="5"/>
      <c r="W942" s="5"/>
      <c r="X942" s="5"/>
      <c r="Y942" s="5"/>
      <c r="Z942" s="5"/>
      <c r="AA942" s="5"/>
      <c r="AB942" s="5"/>
      <c r="AC942" s="5"/>
      <c r="AD942" s="5"/>
      <c r="AE942" s="5"/>
      <c r="AF942" s="5"/>
      <c r="AG942" s="5"/>
    </row>
    <row r="943">
      <c r="N943" s="5"/>
      <c r="O943" s="5"/>
      <c r="P943" s="5"/>
      <c r="Q943" s="5"/>
      <c r="R943" s="5"/>
      <c r="S943" s="5"/>
      <c r="T943" s="5"/>
      <c r="U943" s="5"/>
      <c r="V943" s="5"/>
      <c r="W943" s="5"/>
      <c r="X943" s="5"/>
      <c r="Y943" s="5"/>
      <c r="Z943" s="5"/>
      <c r="AA943" s="5"/>
      <c r="AB943" s="5"/>
      <c r="AC943" s="5"/>
      <c r="AD943" s="5"/>
      <c r="AE943" s="5"/>
      <c r="AF943" s="5"/>
      <c r="AG943" s="5"/>
    </row>
    <row r="944">
      <c r="N944" s="5"/>
      <c r="O944" s="5"/>
      <c r="P944" s="5"/>
      <c r="Q944" s="5"/>
      <c r="R944" s="5"/>
      <c r="S944" s="5"/>
      <c r="T944" s="5"/>
      <c r="U944" s="5"/>
      <c r="V944" s="5"/>
      <c r="W944" s="5"/>
      <c r="X944" s="5"/>
      <c r="Y944" s="5"/>
      <c r="Z944" s="5"/>
      <c r="AA944" s="5"/>
      <c r="AB944" s="5"/>
      <c r="AC944" s="5"/>
      <c r="AD944" s="5"/>
      <c r="AE944" s="5"/>
      <c r="AF944" s="5"/>
      <c r="AG944" s="5"/>
    </row>
    <row r="945">
      <c r="N945" s="5"/>
      <c r="O945" s="5"/>
      <c r="P945" s="5"/>
      <c r="Q945" s="5"/>
      <c r="R945" s="5"/>
      <c r="S945" s="5"/>
      <c r="T945" s="5"/>
      <c r="U945" s="5"/>
      <c r="V945" s="5"/>
      <c r="W945" s="5"/>
      <c r="X945" s="5"/>
      <c r="Y945" s="5"/>
      <c r="Z945" s="5"/>
      <c r="AA945" s="5"/>
      <c r="AB945" s="5"/>
      <c r="AC945" s="5"/>
      <c r="AD945" s="5"/>
      <c r="AE945" s="5"/>
      <c r="AF945" s="5"/>
      <c r="AG945" s="5"/>
    </row>
    <row r="946">
      <c r="N946" s="5"/>
      <c r="O946" s="5"/>
      <c r="P946" s="5"/>
      <c r="Q946" s="5"/>
      <c r="R946" s="5"/>
      <c r="S946" s="5"/>
      <c r="T946" s="5"/>
      <c r="U946" s="5"/>
      <c r="V946" s="5"/>
      <c r="W946" s="5"/>
      <c r="X946" s="5"/>
      <c r="Y946" s="5"/>
      <c r="Z946" s="5"/>
      <c r="AA946" s="5"/>
      <c r="AB946" s="5"/>
      <c r="AC946" s="5"/>
      <c r="AD946" s="5"/>
      <c r="AE946" s="5"/>
      <c r="AF946" s="5"/>
      <c r="AG946" s="5"/>
    </row>
    <row r="947">
      <c r="N947" s="5"/>
      <c r="O947" s="5"/>
      <c r="P947" s="5"/>
      <c r="Q947" s="5"/>
      <c r="R947" s="5"/>
      <c r="S947" s="5"/>
      <c r="T947" s="5"/>
      <c r="U947" s="5"/>
      <c r="V947" s="5"/>
      <c r="W947" s="5"/>
      <c r="X947" s="5"/>
      <c r="Y947" s="5"/>
      <c r="Z947" s="5"/>
      <c r="AA947" s="5"/>
      <c r="AB947" s="5"/>
      <c r="AC947" s="5"/>
      <c r="AD947" s="5"/>
      <c r="AE947" s="5"/>
      <c r="AF947" s="5"/>
      <c r="AG947" s="5"/>
    </row>
    <row r="948">
      <c r="N948" s="5"/>
      <c r="O948" s="5"/>
      <c r="P948" s="5"/>
      <c r="Q948" s="5"/>
      <c r="R948" s="5"/>
      <c r="S948" s="5"/>
      <c r="T948" s="5"/>
      <c r="U948" s="5"/>
      <c r="V948" s="5"/>
      <c r="W948" s="5"/>
      <c r="X948" s="5"/>
      <c r="Y948" s="5"/>
      <c r="Z948" s="5"/>
      <c r="AA948" s="5"/>
      <c r="AB948" s="5"/>
      <c r="AC948" s="5"/>
      <c r="AD948" s="5"/>
      <c r="AE948" s="5"/>
      <c r="AF948" s="5"/>
      <c r="AG948" s="5"/>
    </row>
    <row r="949">
      <c r="N949" s="5"/>
      <c r="O949" s="5"/>
      <c r="P949" s="5"/>
      <c r="Q949" s="5"/>
      <c r="R949" s="5"/>
      <c r="S949" s="5"/>
      <c r="T949" s="5"/>
      <c r="U949" s="5"/>
      <c r="V949" s="5"/>
      <c r="W949" s="5"/>
      <c r="X949" s="5"/>
      <c r="Y949" s="5"/>
      <c r="Z949" s="5"/>
      <c r="AA949" s="5"/>
      <c r="AB949" s="5"/>
      <c r="AC949" s="5"/>
      <c r="AD949" s="5"/>
      <c r="AE949" s="5"/>
      <c r="AF949" s="5"/>
      <c r="AG949" s="5"/>
    </row>
    <row r="950">
      <c r="N950" s="5"/>
      <c r="O950" s="5"/>
      <c r="P950" s="5"/>
      <c r="Q950" s="5"/>
      <c r="R950" s="5"/>
      <c r="S950" s="5"/>
      <c r="T950" s="5"/>
      <c r="U950" s="5"/>
      <c r="V950" s="5"/>
      <c r="W950" s="5"/>
      <c r="X950" s="5"/>
      <c r="Y950" s="5"/>
      <c r="Z950" s="5"/>
      <c r="AA950" s="5"/>
      <c r="AB950" s="5"/>
      <c r="AC950" s="5"/>
      <c r="AD950" s="5"/>
      <c r="AE950" s="5"/>
      <c r="AF950" s="5"/>
      <c r="AG950" s="5"/>
    </row>
    <row r="951">
      <c r="N951" s="5"/>
      <c r="O951" s="5"/>
      <c r="P951" s="5"/>
      <c r="Q951" s="5"/>
      <c r="R951" s="5"/>
      <c r="S951" s="5"/>
      <c r="T951" s="5"/>
      <c r="U951" s="5"/>
      <c r="V951" s="5"/>
      <c r="W951" s="5"/>
      <c r="X951" s="5"/>
      <c r="Y951" s="5"/>
      <c r="Z951" s="5"/>
      <c r="AA951" s="5"/>
      <c r="AB951" s="5"/>
      <c r="AC951" s="5"/>
      <c r="AD951" s="5"/>
      <c r="AE951" s="5"/>
      <c r="AF951" s="5"/>
      <c r="AG951" s="5"/>
    </row>
    <row r="952">
      <c r="N952" s="5"/>
      <c r="O952" s="5"/>
      <c r="P952" s="5"/>
      <c r="Q952" s="5"/>
      <c r="R952" s="5"/>
      <c r="S952" s="5"/>
      <c r="T952" s="5"/>
      <c r="U952" s="5"/>
      <c r="V952" s="5"/>
      <c r="W952" s="5"/>
      <c r="X952" s="5"/>
      <c r="Y952" s="5"/>
      <c r="Z952" s="5"/>
      <c r="AA952" s="5"/>
      <c r="AB952" s="5"/>
      <c r="AC952" s="5"/>
      <c r="AD952" s="5"/>
      <c r="AE952" s="5"/>
      <c r="AF952" s="5"/>
      <c r="AG952" s="5"/>
    </row>
    <row r="953">
      <c r="N953" s="5"/>
      <c r="O953" s="5"/>
      <c r="P953" s="5"/>
      <c r="Q953" s="5"/>
      <c r="R953" s="5"/>
      <c r="S953" s="5"/>
      <c r="T953" s="5"/>
      <c r="U953" s="5"/>
      <c r="V953" s="5"/>
      <c r="W953" s="5"/>
      <c r="X953" s="5"/>
      <c r="Y953" s="5"/>
      <c r="Z953" s="5"/>
      <c r="AA953" s="5"/>
      <c r="AB953" s="5"/>
      <c r="AC953" s="5"/>
      <c r="AD953" s="5"/>
      <c r="AE953" s="5"/>
      <c r="AF953" s="5"/>
      <c r="AG953" s="5"/>
    </row>
    <row r="954">
      <c r="N954" s="5"/>
      <c r="O954" s="5"/>
      <c r="P954" s="5"/>
      <c r="Q954" s="5"/>
      <c r="R954" s="5"/>
      <c r="S954" s="5"/>
      <c r="T954" s="5"/>
      <c r="U954" s="5"/>
      <c r="V954" s="5"/>
      <c r="W954" s="5"/>
      <c r="X954" s="5"/>
      <c r="Y954" s="5"/>
      <c r="Z954" s="5"/>
      <c r="AA954" s="5"/>
      <c r="AB954" s="5"/>
      <c r="AC954" s="5"/>
      <c r="AD954" s="5"/>
      <c r="AE954" s="5"/>
      <c r="AF954" s="5"/>
      <c r="AG954" s="5"/>
    </row>
    <row r="955">
      <c r="N955" s="5"/>
      <c r="O955" s="5"/>
      <c r="P955" s="5"/>
      <c r="Q955" s="5"/>
      <c r="R955" s="5"/>
      <c r="S955" s="5"/>
      <c r="T955" s="5"/>
      <c r="U955" s="5"/>
      <c r="V955" s="5"/>
      <c r="W955" s="5"/>
      <c r="X955" s="5"/>
      <c r="Y955" s="5"/>
      <c r="Z955" s="5"/>
      <c r="AA955" s="5"/>
      <c r="AB955" s="5"/>
      <c r="AC955" s="5"/>
      <c r="AD955" s="5"/>
      <c r="AE955" s="5"/>
      <c r="AF955" s="5"/>
      <c r="AG955" s="5"/>
    </row>
    <row r="956">
      <c r="N956" s="5"/>
      <c r="O956" s="5"/>
      <c r="P956" s="5"/>
      <c r="Q956" s="5"/>
      <c r="R956" s="5"/>
      <c r="S956" s="5"/>
      <c r="T956" s="5"/>
      <c r="U956" s="5"/>
      <c r="V956" s="5"/>
      <c r="W956" s="5"/>
      <c r="X956" s="5"/>
      <c r="Y956" s="5"/>
      <c r="Z956" s="5"/>
      <c r="AA956" s="5"/>
      <c r="AB956" s="5"/>
      <c r="AC956" s="5"/>
      <c r="AD956" s="5"/>
      <c r="AE956" s="5"/>
      <c r="AF956" s="5"/>
      <c r="AG956" s="5"/>
    </row>
    <row r="957">
      <c r="N957" s="5"/>
      <c r="O957" s="5"/>
      <c r="P957" s="5"/>
      <c r="Q957" s="5"/>
      <c r="R957" s="5"/>
      <c r="S957" s="5"/>
      <c r="T957" s="5"/>
      <c r="U957" s="5"/>
      <c r="V957" s="5"/>
      <c r="W957" s="5"/>
      <c r="X957" s="5"/>
      <c r="Y957" s="5"/>
      <c r="Z957" s="5"/>
      <c r="AA957" s="5"/>
      <c r="AB957" s="5"/>
      <c r="AC957" s="5"/>
      <c r="AD957" s="5"/>
      <c r="AE957" s="5"/>
      <c r="AF957" s="5"/>
      <c r="AG957" s="5"/>
    </row>
    <row r="958">
      <c r="N958" s="5"/>
      <c r="O958" s="5"/>
      <c r="P958" s="5"/>
      <c r="Q958" s="5"/>
      <c r="R958" s="5"/>
      <c r="S958" s="5"/>
      <c r="T958" s="5"/>
      <c r="U958" s="5"/>
      <c r="V958" s="5"/>
      <c r="W958" s="5"/>
      <c r="X958" s="5"/>
      <c r="Y958" s="5"/>
      <c r="Z958" s="5"/>
      <c r="AA958" s="5"/>
      <c r="AB958" s="5"/>
      <c r="AC958" s="5"/>
      <c r="AD958" s="5"/>
      <c r="AE958" s="5"/>
      <c r="AF958" s="5"/>
      <c r="AG958" s="5"/>
    </row>
    <row r="959">
      <c r="N959" s="5"/>
      <c r="O959" s="5"/>
      <c r="P959" s="5"/>
      <c r="Q959" s="5"/>
      <c r="R959" s="5"/>
      <c r="S959" s="5"/>
      <c r="T959" s="5"/>
      <c r="U959" s="5"/>
      <c r="V959" s="5"/>
      <c r="W959" s="5"/>
      <c r="X959" s="5"/>
      <c r="Y959" s="5"/>
      <c r="Z959" s="5"/>
      <c r="AA959" s="5"/>
      <c r="AB959" s="5"/>
      <c r="AC959" s="5"/>
      <c r="AD959" s="5"/>
      <c r="AE959" s="5"/>
      <c r="AF959" s="5"/>
      <c r="AG959" s="5"/>
    </row>
    <row r="960">
      <c r="N960" s="5"/>
      <c r="O960" s="5"/>
      <c r="P960" s="5"/>
      <c r="Q960" s="5"/>
      <c r="R960" s="5"/>
      <c r="S960" s="5"/>
      <c r="T960" s="5"/>
      <c r="U960" s="5"/>
      <c r="V960" s="5"/>
      <c r="W960" s="5"/>
      <c r="X960" s="5"/>
      <c r="Y960" s="5"/>
      <c r="Z960" s="5"/>
      <c r="AA960" s="5"/>
      <c r="AB960" s="5"/>
      <c r="AC960" s="5"/>
      <c r="AD960" s="5"/>
      <c r="AE960" s="5"/>
      <c r="AF960" s="5"/>
      <c r="AG960" s="5"/>
    </row>
    <row r="961">
      <c r="N961" s="5"/>
      <c r="O961" s="5"/>
      <c r="P961" s="5"/>
      <c r="Q961" s="5"/>
      <c r="R961" s="5"/>
      <c r="S961" s="5"/>
      <c r="T961" s="5"/>
      <c r="U961" s="5"/>
      <c r="V961" s="5"/>
      <c r="W961" s="5"/>
      <c r="X961" s="5"/>
      <c r="Y961" s="5"/>
      <c r="Z961" s="5"/>
      <c r="AA961" s="5"/>
      <c r="AB961" s="5"/>
      <c r="AC961" s="5"/>
      <c r="AD961" s="5"/>
      <c r="AE961" s="5"/>
      <c r="AF961" s="5"/>
      <c r="AG961" s="5"/>
    </row>
    <row r="962">
      <c r="N962" s="5"/>
      <c r="O962" s="5"/>
      <c r="P962" s="5"/>
      <c r="Q962" s="5"/>
      <c r="R962" s="5"/>
      <c r="S962" s="5"/>
      <c r="T962" s="5"/>
      <c r="U962" s="5"/>
      <c r="V962" s="5"/>
      <c r="W962" s="5"/>
      <c r="X962" s="5"/>
      <c r="Y962" s="5"/>
      <c r="Z962" s="5"/>
      <c r="AA962" s="5"/>
      <c r="AB962" s="5"/>
      <c r="AC962" s="5"/>
      <c r="AD962" s="5"/>
      <c r="AE962" s="5"/>
      <c r="AF962" s="5"/>
      <c r="AG962" s="5"/>
    </row>
    <row r="963">
      <c r="N963" s="5"/>
      <c r="O963" s="5"/>
      <c r="P963" s="5"/>
      <c r="Q963" s="5"/>
      <c r="R963" s="5"/>
      <c r="S963" s="5"/>
      <c r="T963" s="5"/>
      <c r="U963" s="5"/>
      <c r="V963" s="5"/>
      <c r="W963" s="5"/>
      <c r="X963" s="5"/>
      <c r="Y963" s="5"/>
      <c r="Z963" s="5"/>
      <c r="AA963" s="5"/>
      <c r="AB963" s="5"/>
      <c r="AC963" s="5"/>
      <c r="AD963" s="5"/>
      <c r="AE963" s="5"/>
      <c r="AF963" s="5"/>
      <c r="AG963" s="5"/>
    </row>
    <row r="964">
      <c r="N964" s="5"/>
      <c r="O964" s="5"/>
      <c r="P964" s="5"/>
      <c r="Q964" s="5"/>
      <c r="R964" s="5"/>
      <c r="S964" s="5"/>
      <c r="T964" s="5"/>
      <c r="U964" s="5"/>
      <c r="V964" s="5"/>
      <c r="W964" s="5"/>
      <c r="X964" s="5"/>
      <c r="Y964" s="5"/>
      <c r="Z964" s="5"/>
      <c r="AA964" s="5"/>
      <c r="AB964" s="5"/>
      <c r="AC964" s="5"/>
      <c r="AD964" s="5"/>
      <c r="AE964" s="5"/>
      <c r="AF964" s="5"/>
      <c r="AG964" s="5"/>
    </row>
    <row r="965">
      <c r="N965" s="5"/>
      <c r="O965" s="5"/>
      <c r="P965" s="5"/>
      <c r="Q965" s="5"/>
      <c r="R965" s="5"/>
      <c r="S965" s="5"/>
      <c r="T965" s="5"/>
      <c r="U965" s="5"/>
      <c r="V965" s="5"/>
      <c r="W965" s="5"/>
      <c r="X965" s="5"/>
      <c r="Y965" s="5"/>
      <c r="Z965" s="5"/>
      <c r="AA965" s="5"/>
      <c r="AB965" s="5"/>
      <c r="AC965" s="5"/>
      <c r="AD965" s="5"/>
      <c r="AE965" s="5"/>
      <c r="AF965" s="5"/>
      <c r="AG965" s="5"/>
    </row>
    <row r="966">
      <c r="N966" s="5"/>
      <c r="O966" s="5"/>
      <c r="P966" s="5"/>
      <c r="Q966" s="5"/>
      <c r="R966" s="5"/>
      <c r="S966" s="5"/>
      <c r="T966" s="5"/>
      <c r="U966" s="5"/>
      <c r="V966" s="5"/>
      <c r="W966" s="5"/>
      <c r="X966" s="5"/>
      <c r="Y966" s="5"/>
      <c r="Z966" s="5"/>
      <c r="AA966" s="5"/>
      <c r="AB966" s="5"/>
      <c r="AC966" s="5"/>
      <c r="AD966" s="5"/>
      <c r="AE966" s="5"/>
      <c r="AF966" s="5"/>
      <c r="AG966" s="5"/>
    </row>
    <row r="967">
      <c r="N967" s="5"/>
      <c r="O967" s="5"/>
      <c r="P967" s="5"/>
      <c r="Q967" s="5"/>
      <c r="R967" s="5"/>
      <c r="S967" s="5"/>
      <c r="T967" s="5"/>
      <c r="U967" s="5"/>
      <c r="V967" s="5"/>
      <c r="W967" s="5"/>
      <c r="X967" s="5"/>
      <c r="Y967" s="5"/>
      <c r="Z967" s="5"/>
      <c r="AA967" s="5"/>
      <c r="AB967" s="5"/>
      <c r="AC967" s="5"/>
      <c r="AD967" s="5"/>
      <c r="AE967" s="5"/>
      <c r="AF967" s="5"/>
      <c r="AG967" s="5"/>
    </row>
    <row r="968">
      <c r="N968" s="5"/>
      <c r="O968" s="5"/>
      <c r="P968" s="5"/>
      <c r="Q968" s="5"/>
      <c r="R968" s="5"/>
      <c r="S968" s="5"/>
      <c r="T968" s="5"/>
      <c r="U968" s="5"/>
      <c r="V968" s="5"/>
      <c r="W968" s="5"/>
      <c r="X968" s="5"/>
      <c r="Y968" s="5"/>
      <c r="Z968" s="5"/>
      <c r="AA968" s="5"/>
      <c r="AB968" s="5"/>
      <c r="AC968" s="5"/>
      <c r="AD968" s="5"/>
      <c r="AE968" s="5"/>
      <c r="AF968" s="5"/>
      <c r="AG968" s="5"/>
    </row>
    <row r="969">
      <c r="N969" s="5"/>
      <c r="O969" s="5"/>
      <c r="P969" s="5"/>
      <c r="Q969" s="5"/>
      <c r="R969" s="5"/>
      <c r="S969" s="5"/>
      <c r="T969" s="5"/>
      <c r="U969" s="5"/>
      <c r="V969" s="5"/>
      <c r="W969" s="5"/>
      <c r="X969" s="5"/>
      <c r="Y969" s="5"/>
      <c r="Z969" s="5"/>
      <c r="AA969" s="5"/>
      <c r="AB969" s="5"/>
      <c r="AC969" s="5"/>
      <c r="AD969" s="5"/>
      <c r="AE969" s="5"/>
      <c r="AF969" s="5"/>
      <c r="AG969" s="5"/>
    </row>
    <row r="970">
      <c r="N970" s="5"/>
      <c r="O970" s="5"/>
      <c r="P970" s="5"/>
      <c r="Q970" s="5"/>
      <c r="R970" s="5"/>
      <c r="S970" s="5"/>
      <c r="T970" s="5"/>
      <c r="U970" s="5"/>
      <c r="V970" s="5"/>
      <c r="W970" s="5"/>
      <c r="X970" s="5"/>
      <c r="Y970" s="5"/>
      <c r="Z970" s="5"/>
      <c r="AA970" s="5"/>
      <c r="AB970" s="5"/>
      <c r="AC970" s="5"/>
      <c r="AD970" s="5"/>
      <c r="AE970" s="5"/>
      <c r="AF970" s="5"/>
      <c r="AG970" s="5"/>
    </row>
    <row r="971">
      <c r="N971" s="5"/>
      <c r="O971" s="5"/>
      <c r="P971" s="5"/>
      <c r="Q971" s="5"/>
      <c r="R971" s="5"/>
      <c r="S971" s="5"/>
      <c r="T971" s="5"/>
      <c r="U971" s="5"/>
      <c r="V971" s="5"/>
      <c r="W971" s="5"/>
      <c r="X971" s="5"/>
      <c r="Y971" s="5"/>
      <c r="Z971" s="5"/>
      <c r="AA971" s="5"/>
      <c r="AB971" s="5"/>
      <c r="AC971" s="5"/>
      <c r="AD971" s="5"/>
      <c r="AE971" s="5"/>
      <c r="AF971" s="5"/>
      <c r="AG971" s="5"/>
    </row>
    <row r="972">
      <c r="N972" s="5"/>
      <c r="O972" s="5"/>
      <c r="P972" s="5"/>
      <c r="Q972" s="5"/>
      <c r="R972" s="5"/>
      <c r="S972" s="5"/>
      <c r="T972" s="5"/>
      <c r="U972" s="5"/>
      <c r="V972" s="5"/>
      <c r="W972" s="5"/>
      <c r="X972" s="5"/>
      <c r="Y972" s="5"/>
      <c r="Z972" s="5"/>
      <c r="AA972" s="5"/>
      <c r="AB972" s="5"/>
      <c r="AC972" s="5"/>
      <c r="AD972" s="5"/>
      <c r="AE972" s="5"/>
      <c r="AF972" s="5"/>
      <c r="AG972" s="5"/>
    </row>
    <row r="973">
      <c r="N973" s="5"/>
      <c r="O973" s="5"/>
      <c r="P973" s="5"/>
      <c r="Q973" s="5"/>
      <c r="R973" s="5"/>
      <c r="S973" s="5"/>
      <c r="T973" s="5"/>
      <c r="U973" s="5"/>
      <c r="V973" s="5"/>
      <c r="W973" s="5"/>
      <c r="X973" s="5"/>
      <c r="Y973" s="5"/>
      <c r="Z973" s="5"/>
      <c r="AA973" s="5"/>
      <c r="AB973" s="5"/>
      <c r="AC973" s="5"/>
      <c r="AD973" s="5"/>
      <c r="AE973" s="5"/>
      <c r="AF973" s="5"/>
      <c r="AG973" s="5"/>
    </row>
    <row r="974">
      <c r="N974" s="5"/>
      <c r="O974" s="5"/>
      <c r="P974" s="5"/>
      <c r="Q974" s="5"/>
      <c r="R974" s="5"/>
      <c r="S974" s="5"/>
      <c r="T974" s="5"/>
      <c r="U974" s="5"/>
      <c r="V974" s="5"/>
      <c r="W974" s="5"/>
      <c r="X974" s="5"/>
      <c r="Y974" s="5"/>
      <c r="Z974" s="5"/>
      <c r="AA974" s="5"/>
      <c r="AB974" s="5"/>
      <c r="AC974" s="5"/>
      <c r="AD974" s="5"/>
      <c r="AE974" s="5"/>
      <c r="AF974" s="5"/>
      <c r="AG974" s="5"/>
    </row>
    <row r="975">
      <c r="N975" s="5"/>
      <c r="O975" s="5"/>
      <c r="P975" s="5"/>
      <c r="Q975" s="5"/>
      <c r="R975" s="5"/>
      <c r="S975" s="5"/>
      <c r="T975" s="5"/>
      <c r="U975" s="5"/>
      <c r="V975" s="5"/>
      <c r="W975" s="5"/>
      <c r="X975" s="5"/>
      <c r="Y975" s="5"/>
      <c r="Z975" s="5"/>
      <c r="AA975" s="5"/>
      <c r="AB975" s="5"/>
      <c r="AC975" s="5"/>
      <c r="AD975" s="5"/>
      <c r="AE975" s="5"/>
      <c r="AF975" s="5"/>
      <c r="AG975" s="5"/>
    </row>
    <row r="976">
      <c r="N976" s="5"/>
      <c r="O976" s="5"/>
      <c r="P976" s="5"/>
      <c r="Q976" s="5"/>
      <c r="R976" s="5"/>
      <c r="S976" s="5"/>
      <c r="T976" s="5"/>
      <c r="U976" s="5"/>
      <c r="V976" s="5"/>
      <c r="W976" s="5"/>
      <c r="X976" s="5"/>
      <c r="Y976" s="5"/>
      <c r="Z976" s="5"/>
      <c r="AA976" s="5"/>
      <c r="AB976" s="5"/>
      <c r="AC976" s="5"/>
      <c r="AD976" s="5"/>
      <c r="AE976" s="5"/>
      <c r="AF976" s="5"/>
      <c r="AG976" s="5"/>
    </row>
    <row r="977">
      <c r="N977" s="5"/>
      <c r="O977" s="5"/>
      <c r="P977" s="5"/>
      <c r="Q977" s="5"/>
      <c r="R977" s="5"/>
      <c r="S977" s="5"/>
      <c r="T977" s="5"/>
      <c r="U977" s="5"/>
      <c r="V977" s="5"/>
      <c r="W977" s="5"/>
      <c r="X977" s="5"/>
      <c r="Y977" s="5"/>
      <c r="Z977" s="5"/>
      <c r="AA977" s="5"/>
      <c r="AB977" s="5"/>
      <c r="AC977" s="5"/>
      <c r="AD977" s="5"/>
      <c r="AE977" s="5"/>
      <c r="AF977" s="5"/>
      <c r="AG977" s="5"/>
    </row>
    <row r="978">
      <c r="N978" s="5"/>
      <c r="O978" s="5"/>
      <c r="P978" s="5"/>
      <c r="Q978" s="5"/>
      <c r="R978" s="5"/>
      <c r="S978" s="5"/>
      <c r="T978" s="5"/>
      <c r="U978" s="5"/>
      <c r="V978" s="5"/>
      <c r="W978" s="5"/>
      <c r="X978" s="5"/>
      <c r="Y978" s="5"/>
      <c r="Z978" s="5"/>
      <c r="AA978" s="5"/>
      <c r="AB978" s="5"/>
      <c r="AC978" s="5"/>
      <c r="AD978" s="5"/>
      <c r="AE978" s="5"/>
      <c r="AF978" s="5"/>
      <c r="AG978" s="5"/>
    </row>
    <row r="979">
      <c r="N979" s="5"/>
      <c r="O979" s="5"/>
      <c r="P979" s="5"/>
      <c r="Q979" s="5"/>
      <c r="R979" s="5"/>
      <c r="S979" s="5"/>
      <c r="T979" s="5"/>
      <c r="U979" s="5"/>
      <c r="V979" s="5"/>
      <c r="W979" s="5"/>
      <c r="X979" s="5"/>
      <c r="Y979" s="5"/>
      <c r="Z979" s="5"/>
      <c r="AA979" s="5"/>
      <c r="AB979" s="5"/>
      <c r="AC979" s="5"/>
      <c r="AD979" s="5"/>
      <c r="AE979" s="5"/>
      <c r="AF979" s="5"/>
      <c r="AG979" s="5"/>
    </row>
    <row r="980">
      <c r="N980" s="5"/>
      <c r="O980" s="5"/>
      <c r="P980" s="5"/>
      <c r="Q980" s="5"/>
      <c r="R980" s="5"/>
      <c r="S980" s="5"/>
      <c r="T980" s="5"/>
      <c r="U980" s="5"/>
      <c r="V980" s="5"/>
      <c r="W980" s="5"/>
      <c r="X980" s="5"/>
      <c r="Y980" s="5"/>
      <c r="Z980" s="5"/>
      <c r="AA980" s="5"/>
      <c r="AB980" s="5"/>
      <c r="AC980" s="5"/>
      <c r="AD980" s="5"/>
      <c r="AE980" s="5"/>
      <c r="AF980" s="5"/>
      <c r="AG980" s="5"/>
    </row>
    <row r="981">
      <c r="N981" s="5"/>
      <c r="O981" s="5"/>
      <c r="P981" s="5"/>
      <c r="Q981" s="5"/>
      <c r="R981" s="5"/>
      <c r="S981" s="5"/>
      <c r="T981" s="5"/>
      <c r="U981" s="5"/>
      <c r="V981" s="5"/>
      <c r="W981" s="5"/>
      <c r="X981" s="5"/>
      <c r="Y981" s="5"/>
      <c r="Z981" s="5"/>
      <c r="AA981" s="5"/>
      <c r="AB981" s="5"/>
      <c r="AC981" s="5"/>
      <c r="AD981" s="5"/>
      <c r="AE981" s="5"/>
      <c r="AF981" s="5"/>
      <c r="AG981" s="5"/>
    </row>
    <row r="982">
      <c r="N982" s="5"/>
      <c r="O982" s="5"/>
      <c r="P982" s="5"/>
      <c r="Q982" s="5"/>
      <c r="R982" s="5"/>
      <c r="S982" s="5"/>
      <c r="T982" s="5"/>
      <c r="U982" s="5"/>
      <c r="V982" s="5"/>
      <c r="W982" s="5"/>
      <c r="X982" s="5"/>
      <c r="Y982" s="5"/>
      <c r="Z982" s="5"/>
      <c r="AA982" s="5"/>
      <c r="AB982" s="5"/>
      <c r="AC982" s="5"/>
      <c r="AD982" s="5"/>
      <c r="AE982" s="5"/>
      <c r="AF982" s="5"/>
      <c r="AG982" s="5"/>
    </row>
    <row r="983">
      <c r="N983" s="5"/>
      <c r="O983" s="5"/>
      <c r="P983" s="5"/>
      <c r="Q983" s="5"/>
      <c r="R983" s="5"/>
      <c r="S983" s="5"/>
      <c r="T983" s="5"/>
      <c r="U983" s="5"/>
      <c r="V983" s="5"/>
      <c r="W983" s="5"/>
      <c r="X983" s="5"/>
      <c r="Y983" s="5"/>
      <c r="Z983" s="5"/>
      <c r="AA983" s="5"/>
      <c r="AB983" s="5"/>
      <c r="AC983" s="5"/>
      <c r="AD983" s="5"/>
      <c r="AE983" s="5"/>
      <c r="AF983" s="5"/>
      <c r="AG983" s="5"/>
    </row>
    <row r="984">
      <c r="N984" s="5"/>
      <c r="O984" s="5"/>
      <c r="P984" s="5"/>
      <c r="Q984" s="5"/>
      <c r="R984" s="5"/>
      <c r="S984" s="5"/>
      <c r="T984" s="5"/>
      <c r="U984" s="5"/>
      <c r="V984" s="5"/>
      <c r="W984" s="5"/>
      <c r="X984" s="5"/>
      <c r="Y984" s="5"/>
      <c r="Z984" s="5"/>
      <c r="AA984" s="5"/>
      <c r="AB984" s="5"/>
      <c r="AC984" s="5"/>
      <c r="AD984" s="5"/>
      <c r="AE984" s="5"/>
      <c r="AF984" s="5"/>
      <c r="AG984" s="5"/>
    </row>
    <row r="985">
      <c r="N985" s="5"/>
      <c r="O985" s="5"/>
      <c r="P985" s="5"/>
      <c r="Q985" s="5"/>
      <c r="R985" s="5"/>
      <c r="S985" s="5"/>
      <c r="T985" s="5"/>
      <c r="U985" s="5"/>
      <c r="V985" s="5"/>
      <c r="W985" s="5"/>
      <c r="X985" s="5"/>
      <c r="Y985" s="5"/>
      <c r="Z985" s="5"/>
      <c r="AA985" s="5"/>
      <c r="AB985" s="5"/>
      <c r="AC985" s="5"/>
      <c r="AD985" s="5"/>
      <c r="AE985" s="5"/>
      <c r="AF985" s="5"/>
      <c r="AG985" s="5"/>
    </row>
    <row r="986">
      <c r="N986" s="5"/>
      <c r="O986" s="5"/>
      <c r="P986" s="5"/>
      <c r="Q986" s="5"/>
      <c r="R986" s="5"/>
      <c r="S986" s="5"/>
      <c r="T986" s="5"/>
      <c r="U986" s="5"/>
      <c r="V986" s="5"/>
      <c r="W986" s="5"/>
      <c r="X986" s="5"/>
      <c r="Y986" s="5"/>
      <c r="Z986" s="5"/>
      <c r="AA986" s="5"/>
      <c r="AB986" s="5"/>
      <c r="AC986" s="5"/>
      <c r="AD986" s="5"/>
      <c r="AE986" s="5"/>
      <c r="AF986" s="5"/>
      <c r="AG986" s="5"/>
    </row>
    <row r="987">
      <c r="N987" s="5"/>
      <c r="O987" s="5"/>
      <c r="P987" s="5"/>
      <c r="Q987" s="5"/>
      <c r="R987" s="5"/>
      <c r="S987" s="5"/>
      <c r="T987" s="5"/>
      <c r="U987" s="5"/>
      <c r="V987" s="5"/>
      <c r="W987" s="5"/>
      <c r="X987" s="5"/>
      <c r="Y987" s="5"/>
      <c r="Z987" s="5"/>
      <c r="AA987" s="5"/>
      <c r="AB987" s="5"/>
      <c r="AC987" s="5"/>
      <c r="AD987" s="5"/>
      <c r="AE987" s="5"/>
      <c r="AF987" s="5"/>
      <c r="AG987" s="5"/>
    </row>
    <row r="988">
      <c r="N988" s="5"/>
      <c r="O988" s="5"/>
      <c r="P988" s="5"/>
      <c r="Q988" s="5"/>
      <c r="R988" s="5"/>
      <c r="S988" s="5"/>
      <c r="T988" s="5"/>
      <c r="U988" s="5"/>
      <c r="V988" s="5"/>
      <c r="W988" s="5"/>
      <c r="X988" s="5"/>
      <c r="Y988" s="5"/>
      <c r="Z988" s="5"/>
      <c r="AA988" s="5"/>
      <c r="AB988" s="5"/>
      <c r="AC988" s="5"/>
      <c r="AD988" s="5"/>
      <c r="AE988" s="5"/>
      <c r="AF988" s="5"/>
      <c r="AG988" s="5"/>
    </row>
    <row r="989">
      <c r="N989" s="5"/>
      <c r="O989" s="5"/>
      <c r="P989" s="5"/>
      <c r="Q989" s="5"/>
      <c r="R989" s="5"/>
      <c r="S989" s="5"/>
      <c r="T989" s="5"/>
      <c r="U989" s="5"/>
      <c r="V989" s="5"/>
      <c r="W989" s="5"/>
      <c r="X989" s="5"/>
      <c r="Y989" s="5"/>
      <c r="Z989" s="5"/>
      <c r="AA989" s="5"/>
      <c r="AB989" s="5"/>
      <c r="AC989" s="5"/>
      <c r="AD989" s="5"/>
      <c r="AE989" s="5"/>
      <c r="AF989" s="5"/>
      <c r="AG989" s="5"/>
    </row>
    <row r="990">
      <c r="N990" s="5"/>
      <c r="O990" s="5"/>
      <c r="P990" s="5"/>
      <c r="Q990" s="5"/>
      <c r="R990" s="5"/>
      <c r="S990" s="5"/>
      <c r="T990" s="5"/>
      <c r="U990" s="5"/>
      <c r="V990" s="5"/>
      <c r="W990" s="5"/>
      <c r="X990" s="5"/>
      <c r="Y990" s="5"/>
      <c r="Z990" s="5"/>
      <c r="AA990" s="5"/>
      <c r="AB990" s="5"/>
      <c r="AC990" s="5"/>
      <c r="AD990" s="5"/>
      <c r="AE990" s="5"/>
      <c r="AF990" s="5"/>
      <c r="AG990" s="5"/>
    </row>
    <row r="991">
      <c r="N991" s="5"/>
      <c r="O991" s="5"/>
      <c r="P991" s="5"/>
      <c r="Q991" s="5"/>
      <c r="R991" s="5"/>
      <c r="S991" s="5"/>
      <c r="T991" s="5"/>
      <c r="U991" s="5"/>
      <c r="V991" s="5"/>
      <c r="W991" s="5"/>
      <c r="X991" s="5"/>
      <c r="Y991" s="5"/>
      <c r="Z991" s="5"/>
      <c r="AA991" s="5"/>
      <c r="AB991" s="5"/>
      <c r="AC991" s="5"/>
      <c r="AD991" s="5"/>
      <c r="AE991" s="5"/>
      <c r="AF991" s="5"/>
      <c r="AG991" s="5"/>
    </row>
    <row r="992">
      <c r="N992" s="5"/>
      <c r="O992" s="5"/>
      <c r="P992" s="5"/>
      <c r="Q992" s="5"/>
      <c r="R992" s="5"/>
      <c r="S992" s="5"/>
      <c r="T992" s="5"/>
      <c r="U992" s="5"/>
      <c r="V992" s="5"/>
      <c r="W992" s="5"/>
      <c r="X992" s="5"/>
      <c r="Y992" s="5"/>
      <c r="Z992" s="5"/>
      <c r="AA992" s="5"/>
      <c r="AB992" s="5"/>
      <c r="AC992" s="5"/>
      <c r="AD992" s="5"/>
      <c r="AE992" s="5"/>
      <c r="AF992" s="5"/>
      <c r="AG992" s="5"/>
    </row>
    <row r="993">
      <c r="N993" s="5"/>
      <c r="O993" s="5"/>
      <c r="P993" s="5"/>
      <c r="Q993" s="5"/>
      <c r="R993" s="5"/>
      <c r="S993" s="5"/>
      <c r="T993" s="5"/>
      <c r="U993" s="5"/>
      <c r="V993" s="5"/>
      <c r="W993" s="5"/>
      <c r="X993" s="5"/>
      <c r="Y993" s="5"/>
      <c r="Z993" s="5"/>
      <c r="AA993" s="5"/>
      <c r="AB993" s="5"/>
      <c r="AC993" s="5"/>
      <c r="AD993" s="5"/>
      <c r="AE993" s="5"/>
      <c r="AF993" s="5"/>
      <c r="AG993" s="5"/>
    </row>
    <row r="994">
      <c r="N994" s="5"/>
      <c r="O994" s="5"/>
      <c r="P994" s="5"/>
      <c r="Q994" s="5"/>
      <c r="R994" s="5"/>
      <c r="S994" s="5"/>
      <c r="T994" s="5"/>
      <c r="U994" s="5"/>
      <c r="V994" s="5"/>
      <c r="W994" s="5"/>
      <c r="X994" s="5"/>
      <c r="Y994" s="5"/>
      <c r="Z994" s="5"/>
      <c r="AA994" s="5"/>
      <c r="AB994" s="5"/>
      <c r="AC994" s="5"/>
      <c r="AD994" s="5"/>
      <c r="AE994" s="5"/>
      <c r="AF994" s="5"/>
      <c r="AG994" s="5"/>
    </row>
    <row r="995">
      <c r="N995" s="5"/>
      <c r="O995" s="5"/>
      <c r="P995" s="5"/>
      <c r="Q995" s="5"/>
      <c r="R995" s="5"/>
      <c r="S995" s="5"/>
      <c r="T995" s="5"/>
      <c r="U995" s="5"/>
      <c r="V995" s="5"/>
      <c r="W995" s="5"/>
      <c r="X995" s="5"/>
      <c r="Y995" s="5"/>
      <c r="Z995" s="5"/>
      <c r="AA995" s="5"/>
      <c r="AB995" s="5"/>
      <c r="AC995" s="5"/>
      <c r="AD995" s="5"/>
      <c r="AE995" s="5"/>
      <c r="AF995" s="5"/>
      <c r="AG995" s="5"/>
    </row>
    <row r="996">
      <c r="N996" s="5"/>
      <c r="O996" s="5"/>
      <c r="P996" s="5"/>
      <c r="Q996" s="5"/>
      <c r="R996" s="5"/>
      <c r="S996" s="5"/>
      <c r="T996" s="5"/>
      <c r="U996" s="5"/>
      <c r="V996" s="5"/>
      <c r="W996" s="5"/>
      <c r="X996" s="5"/>
      <c r="Y996" s="5"/>
      <c r="Z996" s="5"/>
      <c r="AA996" s="5"/>
      <c r="AB996" s="5"/>
      <c r="AC996" s="5"/>
      <c r="AD996" s="5"/>
      <c r="AE996" s="5"/>
      <c r="AF996" s="5"/>
      <c r="AG996" s="5"/>
    </row>
    <row r="997">
      <c r="N997" s="5"/>
      <c r="O997" s="5"/>
      <c r="P997" s="5"/>
      <c r="Q997" s="5"/>
      <c r="R997" s="5"/>
      <c r="S997" s="5"/>
      <c r="T997" s="5"/>
      <c r="U997" s="5"/>
      <c r="V997" s="5"/>
      <c r="W997" s="5"/>
      <c r="X997" s="5"/>
      <c r="Y997" s="5"/>
      <c r="Z997" s="5"/>
      <c r="AA997" s="5"/>
      <c r="AB997" s="5"/>
      <c r="AC997" s="5"/>
      <c r="AD997" s="5"/>
      <c r="AE997" s="5"/>
      <c r="AF997" s="5"/>
      <c r="AG997" s="5"/>
    </row>
    <row r="998">
      <c r="N998" s="5"/>
      <c r="O998" s="5"/>
      <c r="P998" s="5"/>
      <c r="Q998" s="5"/>
      <c r="R998" s="5"/>
      <c r="S998" s="5"/>
      <c r="T998" s="5"/>
      <c r="U998" s="5"/>
      <c r="V998" s="5"/>
      <c r="W998" s="5"/>
      <c r="X998" s="5"/>
      <c r="Y998" s="5"/>
      <c r="Z998" s="5"/>
      <c r="AA998" s="5"/>
      <c r="AB998" s="5"/>
      <c r="AC998" s="5"/>
      <c r="AD998" s="5"/>
      <c r="AE998" s="5"/>
      <c r="AF998" s="5"/>
      <c r="AG998" s="5"/>
    </row>
    <row r="999">
      <c r="N999" s="5"/>
      <c r="O999" s="5"/>
      <c r="P999" s="5"/>
      <c r="Q999" s="5"/>
      <c r="R999" s="5"/>
      <c r="S999" s="5"/>
      <c r="T999" s="5"/>
      <c r="U999" s="5"/>
      <c r="V999" s="5"/>
      <c r="W999" s="5"/>
      <c r="X999" s="5"/>
      <c r="Y999" s="5"/>
      <c r="Z999" s="5"/>
      <c r="AA999" s="5"/>
      <c r="AB999" s="5"/>
      <c r="AC999" s="5"/>
      <c r="AD999" s="5"/>
      <c r="AE999" s="5"/>
      <c r="AF999" s="5"/>
      <c r="AG999" s="5"/>
    </row>
    <row r="1000">
      <c r="N1000" s="5"/>
      <c r="O1000" s="5"/>
      <c r="P1000" s="5"/>
      <c r="Q1000" s="5"/>
      <c r="R1000" s="5"/>
      <c r="S1000" s="5"/>
      <c r="T1000" s="5"/>
      <c r="U1000" s="5"/>
      <c r="V1000" s="5"/>
      <c r="W1000" s="5"/>
      <c r="X1000" s="5"/>
      <c r="Y1000" s="5"/>
      <c r="Z1000" s="5"/>
      <c r="AA1000" s="5"/>
      <c r="AB1000" s="5"/>
      <c r="AC1000" s="5"/>
      <c r="AD1000" s="5"/>
      <c r="AE1000" s="5"/>
      <c r="AF1000" s="5"/>
      <c r="AG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32.57"/>
    <col customWidth="1" min="6" max="6" width="17.71"/>
  </cols>
  <sheetData>
    <row r="1">
      <c r="A1" s="358" t="s">
        <v>12930</v>
      </c>
      <c r="B1" s="358" t="s">
        <v>12931</v>
      </c>
      <c r="C1" s="358" t="s">
        <v>12932</v>
      </c>
      <c r="D1" s="358" t="s">
        <v>12933</v>
      </c>
      <c r="E1" s="357"/>
      <c r="F1" s="1399">
        <v>44274.5</v>
      </c>
      <c r="G1" s="5"/>
      <c r="H1" s="5"/>
      <c r="I1" s="1222"/>
    </row>
    <row r="2" ht="54.75" customHeight="1">
      <c r="A2" s="50" t="s">
        <v>12934</v>
      </c>
      <c r="B2" s="50" t="s">
        <v>12935</v>
      </c>
      <c r="C2" s="50" t="s">
        <v>12936</v>
      </c>
      <c r="D2" s="43"/>
      <c r="F2" s="1222"/>
      <c r="G2" s="1400">
        <f>int(F1-now())</f>
        <v>-33</v>
      </c>
      <c r="H2" s="1400" t="str">
        <f>hour(F1-now())</f>
        <v>#NUM!</v>
      </c>
      <c r="I2" s="1400" t="str">
        <f>MINUTE(F1-now())</f>
        <v>#NUM!</v>
      </c>
      <c r="J2" s="815" t="str">
        <f>second(F1-now())</f>
        <v>#NUM!</v>
      </c>
    </row>
    <row r="3">
      <c r="F3" s="1222"/>
      <c r="G3" s="1400" t="str">
        <f>if(G2&gt;1,"Days","Day")</f>
        <v>Day</v>
      </c>
      <c r="H3" s="1400" t="str">
        <f>if(H2&gt;1,"Hours","Hour")</f>
        <v>#NUM!</v>
      </c>
      <c r="I3" s="1400" t="str">
        <f>if(I2&gt;1,"Minutes","Minute")</f>
        <v>#NUM!</v>
      </c>
    </row>
    <row r="4">
      <c r="F4" s="1222"/>
      <c r="G4" s="1400"/>
      <c r="H4" s="1400"/>
      <c r="I4" s="1400"/>
    </row>
    <row r="5">
      <c r="D5" s="43"/>
    </row>
    <row r="6">
      <c r="F6" s="1401">
        <v>46204.0</v>
      </c>
    </row>
    <row r="7">
      <c r="G7" s="1400">
        <f>int(F6-now())</f>
        <v>1897</v>
      </c>
    </row>
    <row r="8">
      <c r="G8" s="1402" t="s">
        <v>12937</v>
      </c>
    </row>
    <row r="10">
      <c r="F10" s="1399">
        <v>44270.458333333336</v>
      </c>
      <c r="G10" s="5"/>
      <c r="H10" s="5"/>
      <c r="I10" s="1222"/>
    </row>
    <row r="11">
      <c r="F11" s="1222"/>
      <c r="G11" s="1402">
        <v>0.0</v>
      </c>
      <c r="H11" s="1400" t="str">
        <f>hour(F10-now())</f>
        <v>#NUM!</v>
      </c>
      <c r="I11" s="1400" t="str">
        <f>MINUTE(F10-now())</f>
        <v>#NUM!</v>
      </c>
    </row>
    <row r="12">
      <c r="F12" s="1222"/>
      <c r="G12" s="1400" t="str">
        <f>if(G11&gt;1,"Days","Day")</f>
        <v>Day</v>
      </c>
      <c r="H12" s="1400" t="str">
        <f>if(H11&gt;1,"Hours","Hour")</f>
        <v>#NUM!</v>
      </c>
      <c r="I12" s="1400" t="str">
        <f>if(I11&gt;1,"Minutes","Minute")</f>
        <v>#NUM!</v>
      </c>
    </row>
    <row r="13">
      <c r="F13" s="1222"/>
      <c r="G13" s="1400"/>
      <c r="H13" s="1400"/>
      <c r="I13" s="1400"/>
    </row>
    <row r="15">
      <c r="E15" s="50" t="s">
        <v>12938</v>
      </c>
      <c r="F15" s="1403">
        <v>44258.0</v>
      </c>
      <c r="G15" s="5"/>
      <c r="H15" s="5"/>
      <c r="I15" s="1222"/>
    </row>
    <row r="16">
      <c r="F16" s="1222"/>
      <c r="G16" s="1402">
        <v>0.0</v>
      </c>
      <c r="H16" s="1400"/>
      <c r="I16" s="1400"/>
    </row>
    <row r="17">
      <c r="F17" s="1222"/>
      <c r="G17" s="1400" t="str">
        <f>if(G16&gt;1,"Days","Day")</f>
        <v>Day</v>
      </c>
      <c r="H17" s="1400"/>
      <c r="I17" s="1400"/>
    </row>
    <row r="18">
      <c r="F18" s="1222"/>
      <c r="G18" s="1400"/>
      <c r="H18" s="1400"/>
      <c r="I18" s="1400"/>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B1" s="358" t="s">
        <v>12939</v>
      </c>
      <c r="C1" s="358" t="s">
        <v>12940</v>
      </c>
    </row>
    <row r="2">
      <c r="A2" s="1404" t="s">
        <v>12941</v>
      </c>
    </row>
    <row r="4">
      <c r="A4" s="50" t="s">
        <v>8148</v>
      </c>
      <c r="B4" s="50" t="s">
        <v>12942</v>
      </c>
      <c r="C4" s="1065">
        <v>44183.0</v>
      </c>
      <c r="D4" s="50" t="s">
        <v>12943</v>
      </c>
    </row>
    <row r="5">
      <c r="A5" s="50" t="s">
        <v>8148</v>
      </c>
      <c r="B5" s="50" t="s">
        <v>12944</v>
      </c>
      <c r="C5" s="50" t="s">
        <v>12945</v>
      </c>
      <c r="D5" s="50" t="s">
        <v>12946</v>
      </c>
    </row>
    <row r="6">
      <c r="A6" s="50" t="s">
        <v>10283</v>
      </c>
      <c r="B6" s="1065">
        <v>43851.0</v>
      </c>
      <c r="C6" s="1065">
        <v>43852.0</v>
      </c>
      <c r="E6" s="50" t="s">
        <v>2439</v>
      </c>
      <c r="F6" s="50" t="s">
        <v>12947</v>
      </c>
    </row>
    <row r="7">
      <c r="A7" s="50" t="s">
        <v>7662</v>
      </c>
      <c r="B7" s="1065">
        <v>43853.0</v>
      </c>
      <c r="C7" s="50" t="s">
        <v>12948</v>
      </c>
      <c r="D7" s="50" t="s">
        <v>12949</v>
      </c>
    </row>
    <row r="8">
      <c r="A8" s="50" t="s">
        <v>7540</v>
      </c>
      <c r="B8" s="1065">
        <v>43838.0</v>
      </c>
      <c r="C8" s="50" t="s">
        <v>12950</v>
      </c>
      <c r="D8" s="50" t="s">
        <v>12951</v>
      </c>
    </row>
    <row r="9">
      <c r="B9" s="1065"/>
      <c r="C9" s="1065"/>
    </row>
    <row r="10">
      <c r="A10" s="1405" t="s">
        <v>12952</v>
      </c>
      <c r="B10" s="1405" t="s">
        <v>12953</v>
      </c>
      <c r="C10" s="1406">
        <v>43839.0</v>
      </c>
    </row>
    <row r="11">
      <c r="A11" s="1405"/>
      <c r="B11" s="1406"/>
      <c r="C11" s="1405"/>
      <c r="D11" s="1405"/>
      <c r="E11" s="1405"/>
    </row>
    <row r="12">
      <c r="A12" s="1405" t="s">
        <v>7624</v>
      </c>
      <c r="B12" s="1406">
        <v>44177.0</v>
      </c>
      <c r="C12" s="1405" t="s">
        <v>12954</v>
      </c>
      <c r="D12" s="1405" t="s">
        <v>12955</v>
      </c>
      <c r="E12" s="1405" t="s">
        <v>12956</v>
      </c>
    </row>
    <row r="13">
      <c r="B13" s="1065"/>
      <c r="C13" s="1065"/>
    </row>
    <row r="14">
      <c r="A14" s="50" t="s">
        <v>7558</v>
      </c>
      <c r="B14" s="1065">
        <v>43839.0</v>
      </c>
      <c r="C14" s="1065">
        <v>44169.0</v>
      </c>
      <c r="D14" s="50" t="s">
        <v>12957</v>
      </c>
    </row>
    <row r="15">
      <c r="A15" s="1405" t="s">
        <v>7406</v>
      </c>
      <c r="B15" s="1405" t="s">
        <v>12958</v>
      </c>
      <c r="C15" s="1405" t="s">
        <v>12959</v>
      </c>
      <c r="D15" s="1405" t="s">
        <v>12955</v>
      </c>
      <c r="E15" s="1405" t="s">
        <v>12956</v>
      </c>
    </row>
    <row r="16">
      <c r="A16" s="50" t="s">
        <v>7540</v>
      </c>
      <c r="B16" s="50" t="s">
        <v>12960</v>
      </c>
      <c r="C16" s="50" t="s">
        <v>12961</v>
      </c>
      <c r="E16" s="358" t="s">
        <v>12962</v>
      </c>
      <c r="F16" s="357"/>
      <c r="G16" s="357"/>
      <c r="I16" s="50" t="s">
        <v>12963</v>
      </c>
    </row>
    <row r="17">
      <c r="B17" s="1065"/>
      <c r="C17" s="1065"/>
    </row>
    <row r="18">
      <c r="A18" s="1405" t="s">
        <v>8130</v>
      </c>
      <c r="B18" s="1065">
        <v>44184.0</v>
      </c>
      <c r="C18" s="50" t="s">
        <v>12964</v>
      </c>
      <c r="D18" s="50" t="s">
        <v>12965</v>
      </c>
      <c r="E18" s="50" t="s">
        <v>12966</v>
      </c>
    </row>
    <row r="19">
      <c r="A19" s="1405" t="s">
        <v>12967</v>
      </c>
      <c r="B19" s="1065">
        <v>44184.0</v>
      </c>
      <c r="C19" s="50" t="s">
        <v>12968</v>
      </c>
      <c r="D19" s="50" t="s">
        <v>12965</v>
      </c>
      <c r="E19" s="50" t="s">
        <v>12966</v>
      </c>
    </row>
    <row r="20">
      <c r="A20" s="1407" t="s">
        <v>8004</v>
      </c>
      <c r="B20" s="1408">
        <v>44174.0</v>
      </c>
      <c r="C20" s="1407" t="s">
        <v>12969</v>
      </c>
      <c r="D20" s="1407" t="s">
        <v>12970</v>
      </c>
    </row>
    <row r="21">
      <c r="A21" s="1405" t="s">
        <v>12971</v>
      </c>
      <c r="B21" s="1065">
        <v>44179.0</v>
      </c>
      <c r="C21" s="1065">
        <v>44181.0</v>
      </c>
      <c r="D21" s="50" t="s">
        <v>12972</v>
      </c>
      <c r="E21" s="50" t="s">
        <v>12973</v>
      </c>
    </row>
    <row r="22">
      <c r="A22" s="1405" t="s">
        <v>7451</v>
      </c>
      <c r="B22" s="1405" t="s">
        <v>12974</v>
      </c>
      <c r="C22" s="1405" t="s">
        <v>12975</v>
      </c>
      <c r="D22" s="1405" t="s">
        <v>12976</v>
      </c>
      <c r="E22" s="50" t="s">
        <v>12966</v>
      </c>
    </row>
    <row r="23">
      <c r="A23" s="1405" t="s">
        <v>7374</v>
      </c>
      <c r="B23" s="1405" t="s">
        <v>12961</v>
      </c>
      <c r="C23" s="1405" t="s">
        <v>12977</v>
      </c>
      <c r="D23" s="1405" t="s">
        <v>12976</v>
      </c>
      <c r="E23" s="50" t="s">
        <v>12966</v>
      </c>
    </row>
    <row r="24">
      <c r="A24" s="1405" t="s">
        <v>7892</v>
      </c>
      <c r="B24" s="1406">
        <v>43843.0</v>
      </c>
      <c r="C24" s="1405" t="s">
        <v>12978</v>
      </c>
      <c r="D24" s="1405" t="s">
        <v>12979</v>
      </c>
      <c r="E24" s="1405" t="s">
        <v>12966</v>
      </c>
    </row>
    <row r="25">
      <c r="A25" s="1405" t="s">
        <v>7681</v>
      </c>
      <c r="B25" s="1406">
        <v>44169.0</v>
      </c>
      <c r="C25" s="1406">
        <v>44170.0</v>
      </c>
      <c r="D25" s="1405" t="s">
        <v>12976</v>
      </c>
      <c r="E25" s="50" t="s">
        <v>12966</v>
      </c>
    </row>
    <row r="26">
      <c r="A26" s="50" t="s">
        <v>12980</v>
      </c>
      <c r="B26" s="50" t="s">
        <v>12942</v>
      </c>
      <c r="C26" s="50" t="s">
        <v>12981</v>
      </c>
      <c r="D26" s="50" t="s">
        <v>12982</v>
      </c>
      <c r="E26" s="50" t="s">
        <v>12983</v>
      </c>
    </row>
    <row r="27">
      <c r="A27" s="50" t="s">
        <v>12980</v>
      </c>
      <c r="B27" s="50" t="s">
        <v>12942</v>
      </c>
      <c r="C27" s="50" t="s">
        <v>12984</v>
      </c>
      <c r="D27" s="50" t="s">
        <v>12985</v>
      </c>
      <c r="E27" s="50" t="s">
        <v>12986</v>
      </c>
      <c r="F27" s="50" t="s">
        <v>12987</v>
      </c>
    </row>
    <row r="28">
      <c r="A28" s="1405" t="s">
        <v>8229</v>
      </c>
      <c r="B28" s="1406">
        <v>43834.0</v>
      </c>
      <c r="C28" s="1405" t="s">
        <v>12988</v>
      </c>
      <c r="D28" s="1405" t="s">
        <v>12989</v>
      </c>
      <c r="E28" s="1405" t="s">
        <v>12990</v>
      </c>
      <c r="F28" s="1409"/>
      <c r="G28" s="1409"/>
      <c r="H28" s="1409"/>
      <c r="I28" s="1409"/>
      <c r="J28" s="1409"/>
      <c r="K28" s="1409"/>
      <c r="L28" s="1409"/>
      <c r="M28" s="1409"/>
      <c r="N28" s="1409"/>
      <c r="O28" s="1409"/>
      <c r="P28" s="1409"/>
      <c r="Q28" s="1409"/>
      <c r="R28" s="1409"/>
      <c r="S28" s="1409"/>
      <c r="T28" s="1409"/>
      <c r="U28" s="1409"/>
      <c r="V28" s="1409"/>
      <c r="W28" s="1409"/>
      <c r="X28" s="1409"/>
      <c r="Y28" s="1409"/>
      <c r="Z28" s="1409"/>
    </row>
    <row r="29">
      <c r="A29" s="50" t="s">
        <v>7681</v>
      </c>
      <c r="B29" s="1065">
        <v>43841.0</v>
      </c>
      <c r="C29" s="50" t="s">
        <v>12991</v>
      </c>
      <c r="D29" s="50" t="s">
        <v>12992</v>
      </c>
      <c r="E29" s="50" t="s">
        <v>12990</v>
      </c>
    </row>
    <row r="30">
      <c r="A30" s="50" t="s">
        <v>7469</v>
      </c>
      <c r="B30" s="1065">
        <v>43841.0</v>
      </c>
      <c r="C30" s="50" t="s">
        <v>12991</v>
      </c>
      <c r="D30" s="50" t="s">
        <v>12992</v>
      </c>
      <c r="E30" s="50" t="s">
        <v>12990</v>
      </c>
    </row>
    <row r="31">
      <c r="A31" s="1405" t="s">
        <v>7540</v>
      </c>
      <c r="B31" s="1405" t="s">
        <v>12993</v>
      </c>
      <c r="C31" s="1405" t="s">
        <v>12994</v>
      </c>
      <c r="D31" s="1405" t="s">
        <v>12995</v>
      </c>
      <c r="E31" s="1409"/>
      <c r="F31" s="1409"/>
      <c r="G31" s="1405" t="s">
        <v>12996</v>
      </c>
      <c r="H31" s="1409"/>
      <c r="I31" s="1409"/>
      <c r="J31" s="1409"/>
      <c r="K31" s="1409"/>
      <c r="L31" s="1409"/>
      <c r="M31" s="1409"/>
      <c r="N31" s="1409"/>
      <c r="O31" s="1409"/>
      <c r="P31" s="1409"/>
      <c r="Q31" s="1409"/>
      <c r="R31" s="1409"/>
      <c r="S31" s="1409"/>
      <c r="T31" s="1409"/>
      <c r="U31" s="1409"/>
      <c r="V31" s="1409"/>
      <c r="W31" s="1409"/>
      <c r="X31" s="1409"/>
      <c r="Y31" s="1409"/>
      <c r="Z31" s="1409"/>
    </row>
    <row r="32">
      <c r="A32" s="1405" t="s">
        <v>12764</v>
      </c>
      <c r="B32" s="1406">
        <v>43838.0</v>
      </c>
      <c r="C32" s="1405" t="s">
        <v>12997</v>
      </c>
      <c r="D32" s="1405" t="s">
        <v>12995</v>
      </c>
      <c r="E32" s="1409"/>
      <c r="F32" s="1409"/>
      <c r="G32" s="1409"/>
      <c r="H32" s="1409"/>
      <c r="I32" s="1409"/>
      <c r="J32" s="1409"/>
      <c r="K32" s="1409"/>
      <c r="L32" s="1409"/>
      <c r="M32" s="1409"/>
      <c r="N32" s="1409"/>
      <c r="O32" s="1409"/>
      <c r="P32" s="1409"/>
      <c r="Q32" s="1409"/>
      <c r="R32" s="1409"/>
      <c r="S32" s="1409"/>
      <c r="T32" s="1409"/>
      <c r="U32" s="1409"/>
      <c r="V32" s="1409"/>
      <c r="W32" s="1409"/>
      <c r="X32" s="1409"/>
      <c r="Y32" s="1409"/>
      <c r="Z32" s="1409"/>
    </row>
    <row r="33">
      <c r="A33" s="1405" t="s">
        <v>9323</v>
      </c>
      <c r="B33" s="1406">
        <v>44179.0</v>
      </c>
      <c r="C33" s="1406">
        <v>44187.0</v>
      </c>
      <c r="D33" s="1405" t="s">
        <v>12998</v>
      </c>
      <c r="E33" s="1405" t="s">
        <v>12999</v>
      </c>
      <c r="F33" s="1409"/>
      <c r="G33" s="1409"/>
      <c r="H33" s="1409"/>
      <c r="I33" s="1409"/>
      <c r="J33" s="1409"/>
      <c r="K33" s="1409"/>
      <c r="L33" s="1409"/>
      <c r="M33" s="1409"/>
      <c r="N33" s="1409"/>
      <c r="O33" s="1409"/>
      <c r="P33" s="1409"/>
      <c r="Q33" s="1409"/>
      <c r="R33" s="1409"/>
      <c r="S33" s="1409"/>
      <c r="T33" s="1409"/>
      <c r="U33" s="1409"/>
      <c r="V33" s="1409"/>
      <c r="W33" s="1409"/>
      <c r="X33" s="1409"/>
      <c r="Y33" s="1409"/>
      <c r="Z33" s="1409"/>
    </row>
    <row r="34">
      <c r="A34" s="50" t="s">
        <v>7561</v>
      </c>
      <c r="B34" s="1065">
        <v>44176.0</v>
      </c>
      <c r="C34" s="50" t="s">
        <v>13000</v>
      </c>
      <c r="D34" s="50" t="s">
        <v>13001</v>
      </c>
      <c r="E34" s="50" t="s">
        <v>12990</v>
      </c>
    </row>
    <row r="35">
      <c r="A35" s="1405" t="s">
        <v>7544</v>
      </c>
      <c r="B35" s="1406">
        <v>43841.0</v>
      </c>
      <c r="C35" s="1406">
        <v>43839.0</v>
      </c>
      <c r="D35" s="1405" t="s">
        <v>13002</v>
      </c>
      <c r="E35" s="1405" t="s">
        <v>12990</v>
      </c>
      <c r="F35" s="1409"/>
    </row>
    <row r="36">
      <c r="A36" s="50" t="s">
        <v>13003</v>
      </c>
      <c r="B36" s="1065">
        <v>44184.0</v>
      </c>
      <c r="C36" s="50" t="s">
        <v>13004</v>
      </c>
      <c r="D36" s="50">
        <v>7.025535066E9</v>
      </c>
      <c r="E36" s="50" t="s">
        <v>13005</v>
      </c>
    </row>
    <row r="37">
      <c r="A37" s="1405" t="s">
        <v>7406</v>
      </c>
      <c r="B37" s="1405" t="s">
        <v>13006</v>
      </c>
      <c r="C37" s="1405" t="s">
        <v>13007</v>
      </c>
      <c r="D37" s="1405" t="s">
        <v>13008</v>
      </c>
      <c r="E37" s="1405" t="s">
        <v>13009</v>
      </c>
    </row>
    <row r="38">
      <c r="A38" s="1405" t="s">
        <v>9041</v>
      </c>
      <c r="B38" s="1405" t="s">
        <v>13010</v>
      </c>
      <c r="C38" s="1405" t="s">
        <v>13011</v>
      </c>
      <c r="D38" s="1405"/>
      <c r="E38" s="1409"/>
      <c r="F38" s="1409"/>
    </row>
    <row r="39">
      <c r="A39" s="1405" t="s">
        <v>13012</v>
      </c>
      <c r="B39" s="1406">
        <v>43844.0</v>
      </c>
      <c r="C39" s="1406">
        <v>43837.0</v>
      </c>
      <c r="D39" s="1405" t="s">
        <v>13013</v>
      </c>
      <c r="E39" s="1405" t="s">
        <v>13014</v>
      </c>
    </row>
    <row r="40">
      <c r="A40" s="1405" t="s">
        <v>8221</v>
      </c>
      <c r="B40" s="1065">
        <v>43838.0</v>
      </c>
      <c r="C40" s="1065">
        <v>43839.0</v>
      </c>
      <c r="G40" s="50" t="s">
        <v>13015</v>
      </c>
    </row>
    <row r="41">
      <c r="A41" s="1405" t="s">
        <v>7386</v>
      </c>
      <c r="B41" s="1405" t="s">
        <v>12961</v>
      </c>
      <c r="C41" s="1405" t="s">
        <v>13016</v>
      </c>
      <c r="D41" s="1405" t="s">
        <v>13017</v>
      </c>
      <c r="E41" s="50" t="s">
        <v>13018</v>
      </c>
    </row>
    <row r="42">
      <c r="A42" s="1405" t="s">
        <v>12717</v>
      </c>
      <c r="B42" s="1406">
        <v>43843.0</v>
      </c>
      <c r="C42" s="1406">
        <v>43838.0</v>
      </c>
      <c r="D42" s="1409"/>
      <c r="E42" s="1405" t="s">
        <v>13019</v>
      </c>
    </row>
    <row r="43">
      <c r="A43" s="50" t="s">
        <v>7617</v>
      </c>
      <c r="B43" s="50" t="s">
        <v>12944</v>
      </c>
      <c r="C43" s="50" t="s">
        <v>13020</v>
      </c>
      <c r="D43" s="50" t="s">
        <v>12946</v>
      </c>
      <c r="E43" s="50" t="s">
        <v>13021</v>
      </c>
    </row>
    <row r="44">
      <c r="A44" s="50" t="s">
        <v>7437</v>
      </c>
      <c r="B44" s="1065">
        <v>43842.0</v>
      </c>
      <c r="C44" s="50" t="s">
        <v>13022</v>
      </c>
      <c r="D44" s="50" t="s">
        <v>13023</v>
      </c>
      <c r="E44" s="50" t="s">
        <v>13024</v>
      </c>
    </row>
    <row r="45">
      <c r="A45" s="50" t="s">
        <v>10526</v>
      </c>
      <c r="B45" s="1065">
        <v>44180.0</v>
      </c>
      <c r="C45" s="50" t="s">
        <v>13025</v>
      </c>
      <c r="D45" s="50">
        <v>2.073371998E9</v>
      </c>
      <c r="E45" s="358" t="s">
        <v>13026</v>
      </c>
    </row>
    <row r="46">
      <c r="A46" s="50" t="s">
        <v>8241</v>
      </c>
      <c r="B46" s="1065">
        <v>43844.0</v>
      </c>
      <c r="C46" s="1065">
        <v>43851.0</v>
      </c>
      <c r="D46" s="50">
        <v>5.096805885E9</v>
      </c>
      <c r="E46" s="50" t="s">
        <v>13027</v>
      </c>
    </row>
    <row r="47">
      <c r="A47" s="1405" t="s">
        <v>10171</v>
      </c>
      <c r="B47" s="1065">
        <v>43839.0</v>
      </c>
      <c r="C47" s="1065">
        <v>43837.0</v>
      </c>
    </row>
    <row r="48">
      <c r="A48" s="50" t="s">
        <v>8117</v>
      </c>
      <c r="B48" s="50" t="s">
        <v>13028</v>
      </c>
      <c r="C48" s="50" t="s">
        <v>13029</v>
      </c>
      <c r="D48" s="50" t="s">
        <v>13030</v>
      </c>
      <c r="E48" s="50" t="s">
        <v>13005</v>
      </c>
    </row>
    <row r="49">
      <c r="A49" s="1405" t="s">
        <v>7490</v>
      </c>
      <c r="B49" s="1406">
        <v>43838.0</v>
      </c>
      <c r="C49" s="1406">
        <v>43839.0</v>
      </c>
    </row>
    <row r="50">
      <c r="A50" s="1405" t="s">
        <v>7406</v>
      </c>
      <c r="B50" s="1405" t="s">
        <v>12958</v>
      </c>
      <c r="C50" s="1405" t="s">
        <v>13031</v>
      </c>
      <c r="F50" s="50" t="s">
        <v>13032</v>
      </c>
      <c r="G50" s="50"/>
    </row>
    <row r="51" ht="14.25" customHeight="1">
      <c r="A51" s="1405" t="s">
        <v>7617</v>
      </c>
      <c r="B51" s="1405" t="s">
        <v>13033</v>
      </c>
      <c r="C51" s="1405" t="s">
        <v>13034</v>
      </c>
      <c r="D51" s="1405" t="s">
        <v>13035</v>
      </c>
      <c r="E51" s="1405" t="s">
        <v>13036</v>
      </c>
    </row>
    <row r="52">
      <c r="A52" s="50" t="s">
        <v>13037</v>
      </c>
      <c r="B52" s="50" t="s">
        <v>13038</v>
      </c>
      <c r="C52" s="50" t="s">
        <v>13039</v>
      </c>
      <c r="D52" s="50">
        <v>9.52217031E9</v>
      </c>
      <c r="E52" s="50" t="s">
        <v>12966</v>
      </c>
    </row>
    <row r="53">
      <c r="A53" s="1405" t="s">
        <v>7767</v>
      </c>
      <c r="B53" s="1406">
        <v>43852.0</v>
      </c>
      <c r="C53" s="1405" t="s">
        <v>13040</v>
      </c>
      <c r="D53" s="1405">
        <v>4.088387916E9</v>
      </c>
      <c r="E53" s="1405" t="s">
        <v>13005</v>
      </c>
    </row>
    <row r="54">
      <c r="A54" s="1405" t="s">
        <v>8126</v>
      </c>
      <c r="B54" s="1406">
        <v>43852.0</v>
      </c>
      <c r="C54" s="1405" t="s">
        <v>13041</v>
      </c>
    </row>
    <row r="55">
      <c r="A55" s="1405" t="s">
        <v>8121</v>
      </c>
      <c r="B55" s="1406">
        <v>43852.0</v>
      </c>
      <c r="C55" s="1405" t="s">
        <v>13041</v>
      </c>
    </row>
    <row r="56">
      <c r="A56" s="1405" t="s">
        <v>8126</v>
      </c>
      <c r="B56" s="1406">
        <v>43852.0</v>
      </c>
      <c r="C56" s="1405" t="s">
        <v>13042</v>
      </c>
      <c r="D56" s="1405" t="s">
        <v>13043</v>
      </c>
    </row>
    <row r="57">
      <c r="A57" s="1405" t="s">
        <v>13044</v>
      </c>
      <c r="B57" s="1406">
        <v>43852.0</v>
      </c>
      <c r="C57" s="1406">
        <v>44184.0</v>
      </c>
      <c r="D57" s="1405" t="s">
        <v>13043</v>
      </c>
    </row>
    <row r="58">
      <c r="A58" s="1405" t="s">
        <v>13045</v>
      </c>
      <c r="B58" s="1405" t="s">
        <v>13046</v>
      </c>
      <c r="C58" s="1405" t="s">
        <v>13047</v>
      </c>
      <c r="D58" s="1405" t="s">
        <v>13048</v>
      </c>
    </row>
    <row r="59">
      <c r="A59" s="1405" t="s">
        <v>8126</v>
      </c>
      <c r="B59" s="1405" t="s">
        <v>13049</v>
      </c>
      <c r="C59" s="1405" t="s">
        <v>13050</v>
      </c>
      <c r="D59" s="1405" t="s">
        <v>13048</v>
      </c>
    </row>
    <row r="60">
      <c r="A60" s="50" t="s">
        <v>7860</v>
      </c>
      <c r="B60" s="1065">
        <v>44180.0</v>
      </c>
      <c r="C60" s="50" t="s">
        <v>13051</v>
      </c>
      <c r="D60" s="50" t="s">
        <v>13052</v>
      </c>
    </row>
    <row r="61">
      <c r="A61" s="50" t="s">
        <v>12764</v>
      </c>
      <c r="B61" s="1065">
        <v>43839.0</v>
      </c>
      <c r="C61" s="50" t="s">
        <v>13053</v>
      </c>
      <c r="D61" s="50" t="s">
        <v>13035</v>
      </c>
    </row>
    <row r="62">
      <c r="A62" s="50" t="s">
        <v>12796</v>
      </c>
      <c r="B62" s="50" t="s">
        <v>13054</v>
      </c>
      <c r="C62" s="50" t="s">
        <v>13055</v>
      </c>
      <c r="D62" s="50">
        <v>4.128491174E9</v>
      </c>
      <c r="E62" s="50"/>
    </row>
    <row r="63">
      <c r="A63" s="50" t="s">
        <v>13056</v>
      </c>
      <c r="B63" s="50" t="s">
        <v>13057</v>
      </c>
      <c r="C63" s="1065">
        <v>43838.0</v>
      </c>
      <c r="D63" s="50">
        <v>2.487656913E9</v>
      </c>
      <c r="E63" s="50" t="s">
        <v>12986</v>
      </c>
    </row>
    <row r="64">
      <c r="A64" s="1405" t="s">
        <v>13058</v>
      </c>
      <c r="B64" s="1405" t="s">
        <v>13006</v>
      </c>
      <c r="C64" s="1405" t="s">
        <v>13059</v>
      </c>
      <c r="D64" s="1405" t="s">
        <v>13060</v>
      </c>
      <c r="E64" s="1405" t="s">
        <v>13061</v>
      </c>
      <c r="F64" s="50" t="s">
        <v>13062</v>
      </c>
    </row>
    <row r="65">
      <c r="A65" s="1405" t="s">
        <v>7490</v>
      </c>
      <c r="B65" s="1405" t="s">
        <v>13007</v>
      </c>
      <c r="C65" s="1405" t="s">
        <v>13063</v>
      </c>
      <c r="D65" s="1405" t="s">
        <v>13060</v>
      </c>
      <c r="E65" s="1405" t="s">
        <v>13064</v>
      </c>
    </row>
    <row r="66">
      <c r="A66" s="50" t="s">
        <v>7596</v>
      </c>
      <c r="B66" s="50" t="s">
        <v>13007</v>
      </c>
      <c r="C66" s="50" t="s">
        <v>13065</v>
      </c>
      <c r="D66" s="50">
        <v>7.025535066E9</v>
      </c>
    </row>
    <row r="67">
      <c r="A67" s="50" t="s">
        <v>7596</v>
      </c>
      <c r="B67" s="50" t="s">
        <v>13066</v>
      </c>
      <c r="C67" s="50" t="s">
        <v>13067</v>
      </c>
      <c r="D67" s="50">
        <v>9.857784163E9</v>
      </c>
      <c r="E67" s="50" t="s">
        <v>13068</v>
      </c>
      <c r="F67" s="50" t="s">
        <v>13069</v>
      </c>
    </row>
    <row r="68">
      <c r="A68" s="50" t="s">
        <v>7596</v>
      </c>
      <c r="B68" s="50" t="s">
        <v>13066</v>
      </c>
      <c r="C68" s="50" t="s">
        <v>13067</v>
      </c>
      <c r="D68" s="50">
        <v>8.159973631E9</v>
      </c>
    </row>
    <row r="69">
      <c r="A69" s="1405" t="s">
        <v>8126</v>
      </c>
      <c r="B69" s="1406">
        <v>43852.0</v>
      </c>
      <c r="C69" s="1406">
        <v>43836.0</v>
      </c>
      <c r="D69" s="1405">
        <v>4.088387916E9</v>
      </c>
      <c r="E69" s="1405" t="s">
        <v>13005</v>
      </c>
    </row>
    <row r="70">
      <c r="A70" s="1405" t="s">
        <v>13070</v>
      </c>
      <c r="B70" s="1406">
        <v>43839.0</v>
      </c>
      <c r="C70" s="1405" t="s">
        <v>13071</v>
      </c>
      <c r="D70" s="1405"/>
      <c r="E70" s="1405" t="s">
        <v>12986</v>
      </c>
    </row>
    <row r="71">
      <c r="A71" s="1405" t="s">
        <v>7540</v>
      </c>
      <c r="B71" s="1406">
        <v>43839.0</v>
      </c>
      <c r="C71" s="1406">
        <v>43838.0</v>
      </c>
      <c r="D71" s="1409"/>
      <c r="E71" s="1405" t="s">
        <v>12986</v>
      </c>
    </row>
    <row r="72">
      <c r="A72" s="1405" t="s">
        <v>12764</v>
      </c>
      <c r="B72" s="1406">
        <v>43839.0</v>
      </c>
      <c r="C72" s="1406">
        <v>43838.0</v>
      </c>
      <c r="D72" s="1405" t="s">
        <v>13072</v>
      </c>
      <c r="E72" s="1405" t="s">
        <v>13005</v>
      </c>
      <c r="F72" s="1409"/>
      <c r="G72" s="1409"/>
      <c r="H72" s="1409"/>
      <c r="I72" s="1409"/>
      <c r="J72" s="1409"/>
      <c r="K72" s="1409"/>
      <c r="L72" s="1409"/>
      <c r="M72" s="1409"/>
      <c r="N72" s="1409"/>
      <c r="O72" s="1409"/>
      <c r="P72" s="1409"/>
      <c r="Q72" s="1409"/>
      <c r="R72" s="1409"/>
      <c r="S72" s="1409"/>
      <c r="T72" s="1409"/>
      <c r="U72" s="1409"/>
      <c r="V72" s="1409"/>
      <c r="W72" s="1409"/>
      <c r="X72" s="1409"/>
      <c r="Y72" s="1409"/>
      <c r="Z72" s="1409"/>
    </row>
    <row r="73">
      <c r="A73" s="50" t="s">
        <v>7596</v>
      </c>
      <c r="B73" s="1065">
        <v>43839.0</v>
      </c>
      <c r="C73" s="50" t="s">
        <v>13067</v>
      </c>
      <c r="D73" s="50" t="s">
        <v>13073</v>
      </c>
      <c r="E73" s="50" t="s">
        <v>13005</v>
      </c>
    </row>
    <row r="74">
      <c r="A74" s="50" t="s">
        <v>10360</v>
      </c>
      <c r="B74" s="1065">
        <v>43839.0</v>
      </c>
      <c r="C74" s="50" t="s">
        <v>13074</v>
      </c>
      <c r="D74" s="50" t="s">
        <v>13073</v>
      </c>
      <c r="E74" s="50" t="s">
        <v>13005</v>
      </c>
    </row>
    <row r="75">
      <c r="C75" s="1065"/>
    </row>
    <row r="76">
      <c r="A76" s="50" t="s">
        <v>7485</v>
      </c>
      <c r="B76" s="1065">
        <v>43878.0</v>
      </c>
      <c r="C76" s="50" t="s">
        <v>13000</v>
      </c>
      <c r="D76" s="50" t="s">
        <v>13075</v>
      </c>
      <c r="E76" s="50" t="s">
        <v>13005</v>
      </c>
    </row>
    <row r="77">
      <c r="A77" s="1405" t="s">
        <v>7594</v>
      </c>
      <c r="B77" s="1406">
        <v>43839.0</v>
      </c>
      <c r="C77" s="1406">
        <v>43838.0</v>
      </c>
      <c r="D77" s="1405" t="s">
        <v>13076</v>
      </c>
      <c r="E77" s="1405" t="s">
        <v>13005</v>
      </c>
      <c r="F77" s="1409"/>
      <c r="G77" s="1409"/>
      <c r="H77" s="1409"/>
      <c r="I77" s="1409"/>
      <c r="J77" s="1409"/>
      <c r="K77" s="1409"/>
      <c r="L77" s="1409"/>
      <c r="M77" s="1409"/>
      <c r="N77" s="1409"/>
      <c r="O77" s="1409"/>
      <c r="P77" s="1409"/>
      <c r="Q77" s="1409"/>
      <c r="R77" s="1409"/>
      <c r="S77" s="1409"/>
      <c r="T77" s="1409"/>
      <c r="U77" s="1409"/>
      <c r="V77" s="1409"/>
      <c r="W77" s="1409"/>
      <c r="X77" s="1409"/>
      <c r="Y77" s="1409"/>
      <c r="Z77" s="1409"/>
    </row>
    <row r="78">
      <c r="A78" s="50" t="s">
        <v>12796</v>
      </c>
      <c r="B78" s="1065">
        <v>43839.0</v>
      </c>
      <c r="C78" s="1065">
        <v>43838.0</v>
      </c>
      <c r="D78" s="50">
        <v>7.736828606E9</v>
      </c>
      <c r="E78" s="1410" t="s">
        <v>13005</v>
      </c>
    </row>
    <row r="79">
      <c r="B79" s="1065"/>
      <c r="E79" s="50"/>
    </row>
    <row r="80">
      <c r="A80" s="50" t="s">
        <v>7544</v>
      </c>
      <c r="B80" s="1065">
        <v>43839.0</v>
      </c>
      <c r="C80" s="1065">
        <v>43841.0</v>
      </c>
      <c r="D80" s="50">
        <v>7.604159373E9</v>
      </c>
      <c r="E80" s="50" t="s">
        <v>13077</v>
      </c>
    </row>
    <row r="81">
      <c r="E81" s="1410"/>
    </row>
    <row r="82">
      <c r="A82" s="1405" t="s">
        <v>8221</v>
      </c>
      <c r="B82" s="1405" t="s">
        <v>13007</v>
      </c>
      <c r="C82" s="1406">
        <v>43838.0</v>
      </c>
      <c r="D82" s="1405" t="s">
        <v>13078</v>
      </c>
      <c r="E82" s="1405" t="s">
        <v>12986</v>
      </c>
    </row>
    <row r="83">
      <c r="A83" s="50" t="s">
        <v>7739</v>
      </c>
      <c r="B83" s="50" t="s">
        <v>13079</v>
      </c>
      <c r="C83" s="50" t="s">
        <v>13080</v>
      </c>
      <c r="D83" s="50">
        <v>2.073371998E9</v>
      </c>
    </row>
    <row r="84">
      <c r="B84" s="1065"/>
      <c r="C84" s="1065"/>
    </row>
    <row r="85">
      <c r="A85" s="50" t="s">
        <v>13081</v>
      </c>
      <c r="B85" s="863" t="s">
        <v>13082</v>
      </c>
      <c r="C85" s="50" t="s">
        <v>13083</v>
      </c>
      <c r="D85" s="50" t="s">
        <v>13084</v>
      </c>
      <c r="E85" s="50" t="s">
        <v>13085</v>
      </c>
    </row>
    <row r="86">
      <c r="A86" s="50" t="s">
        <v>13086</v>
      </c>
      <c r="B86" s="50" t="s">
        <v>13087</v>
      </c>
      <c r="C86" s="50" t="s">
        <v>13088</v>
      </c>
      <c r="E86" s="50" t="s">
        <v>13089</v>
      </c>
      <c r="H86" s="50" t="s">
        <v>13090</v>
      </c>
    </row>
    <row r="87">
      <c r="A87" s="50" t="s">
        <v>7694</v>
      </c>
      <c r="B87" s="50" t="s">
        <v>13091</v>
      </c>
      <c r="C87" s="50" t="s">
        <v>13092</v>
      </c>
      <c r="D87" s="50" t="s">
        <v>13035</v>
      </c>
      <c r="E87" s="50" t="s">
        <v>13093</v>
      </c>
      <c r="H87" s="50" t="s">
        <v>13094</v>
      </c>
    </row>
    <row r="88">
      <c r="A88" s="50" t="s">
        <v>13095</v>
      </c>
      <c r="B88" s="1065">
        <v>44208.0</v>
      </c>
      <c r="C88" s="1065">
        <v>44210.0</v>
      </c>
      <c r="H88" s="50" t="s">
        <v>13096</v>
      </c>
    </row>
    <row r="89">
      <c r="B89" s="1065"/>
      <c r="H89" s="50" t="s">
        <v>13097</v>
      </c>
    </row>
    <row r="90">
      <c r="A90" s="50" t="s">
        <v>7424</v>
      </c>
      <c r="B90" s="1065">
        <v>44218.0</v>
      </c>
      <c r="C90" s="1065">
        <v>44211.0</v>
      </c>
      <c r="D90" s="50" t="s">
        <v>13098</v>
      </c>
      <c r="E90" s="1410" t="s">
        <v>13005</v>
      </c>
      <c r="H90" s="50" t="s">
        <v>13099</v>
      </c>
    </row>
    <row r="91">
      <c r="A91" s="50" t="s">
        <v>13100</v>
      </c>
      <c r="B91" s="50" t="s">
        <v>13101</v>
      </c>
      <c r="C91" s="50" t="s">
        <v>13102</v>
      </c>
      <c r="D91" s="50">
        <v>6.786775606E9</v>
      </c>
      <c r="E91" s="50" t="s">
        <v>13103</v>
      </c>
    </row>
    <row r="92">
      <c r="A92" s="50" t="s">
        <v>7892</v>
      </c>
      <c r="B92" s="1065">
        <v>44211.0</v>
      </c>
      <c r="C92" s="50" t="s">
        <v>13104</v>
      </c>
      <c r="D92" s="50">
        <v>6.786775606E9</v>
      </c>
      <c r="E92" s="50" t="s">
        <v>12986</v>
      </c>
    </row>
    <row r="93">
      <c r="A93" s="50" t="s">
        <v>7664</v>
      </c>
      <c r="B93" s="1065">
        <v>44218.0</v>
      </c>
      <c r="C93" s="1411" t="s">
        <v>13104</v>
      </c>
      <c r="D93" s="50">
        <v>6.086225225E9</v>
      </c>
      <c r="E93" s="50" t="s">
        <v>13105</v>
      </c>
    </row>
    <row r="94">
      <c r="A94" s="50" t="s">
        <v>10283</v>
      </c>
      <c r="B94" s="1065">
        <v>44218.0</v>
      </c>
      <c r="C94" s="1065">
        <v>44217.0</v>
      </c>
      <c r="D94" s="50">
        <v>6.086225225E9</v>
      </c>
      <c r="E94" s="50" t="s">
        <v>13105</v>
      </c>
    </row>
    <row r="95">
      <c r="A95" s="50" t="s">
        <v>7644</v>
      </c>
      <c r="B95" s="50" t="s">
        <v>13106</v>
      </c>
      <c r="C95" s="50" t="s">
        <v>13107</v>
      </c>
      <c r="D95" s="50">
        <v>6.17418966E9</v>
      </c>
      <c r="E95" s="50" t="s">
        <v>13108</v>
      </c>
    </row>
    <row r="96">
      <c r="B96" s="1065"/>
    </row>
    <row r="97">
      <c r="A97" s="50" t="s">
        <v>13100</v>
      </c>
      <c r="B97" s="50" t="s">
        <v>13101</v>
      </c>
      <c r="C97" s="50" t="s">
        <v>13102</v>
      </c>
      <c r="D97" s="50">
        <v>6.786775606E9</v>
      </c>
      <c r="E97" s="50" t="s">
        <v>13109</v>
      </c>
    </row>
    <row r="98">
      <c r="A98" s="50" t="s">
        <v>10283</v>
      </c>
      <c r="B98" s="1065">
        <v>44218.0</v>
      </c>
      <c r="C98" s="1065">
        <v>44217.0</v>
      </c>
      <c r="D98" s="50">
        <v>7.025535066E9</v>
      </c>
      <c r="E98" s="50" t="s">
        <v>13110</v>
      </c>
    </row>
  </sheetData>
  <mergeCells count="1">
    <mergeCell ref="A2:F2"/>
  </mergeCells>
  <conditionalFormatting sqref="K4">
    <cfRule type="notContainsBlanks" dxfId="2" priority="1">
      <formula>LEN(TRIM(K4))&gt;0</formula>
    </cfRule>
  </conditionalFormatting>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1" width="33.57"/>
    <col customWidth="1" min="2" max="2" width="45.0"/>
    <col customWidth="1" min="3" max="3" width="46.14"/>
    <col customWidth="1" min="4" max="4" width="44.86"/>
    <col customWidth="1" min="5" max="5" width="48.71"/>
    <col customWidth="1" min="6" max="6" width="44.14"/>
    <col customWidth="1" min="7" max="7" width="48.86"/>
    <col customWidth="1" min="8" max="8" width="8.71"/>
    <col customWidth="1" min="9" max="9" width="28.71"/>
  </cols>
  <sheetData>
    <row r="1">
      <c r="A1" s="1412"/>
      <c r="I1" s="1413"/>
      <c r="J1" s="1414"/>
      <c r="K1" s="1415"/>
      <c r="O1" s="1415"/>
      <c r="P1" s="1415"/>
      <c r="Q1" s="1416"/>
    </row>
    <row r="2">
      <c r="A2" s="1417" t="s">
        <v>13111</v>
      </c>
      <c r="B2" s="1418" t="s">
        <v>13112</v>
      </c>
      <c r="C2" s="343" t="s">
        <v>13113</v>
      </c>
      <c r="D2" s="1133" t="s">
        <v>13114</v>
      </c>
      <c r="E2" s="1419" t="s">
        <v>13115</v>
      </c>
      <c r="I2" s="1420"/>
      <c r="J2" s="1420"/>
      <c r="K2" s="1421"/>
      <c r="L2" s="1422"/>
      <c r="M2" s="1421"/>
      <c r="N2" s="1421"/>
      <c r="O2" s="1422"/>
      <c r="P2" s="1422"/>
    </row>
    <row r="3">
      <c r="A3" s="1423" t="s">
        <v>13116</v>
      </c>
      <c r="B3" s="10"/>
      <c r="C3" s="10"/>
      <c r="D3" s="10"/>
      <c r="E3" s="10"/>
      <c r="F3" s="10"/>
      <c r="I3" s="1424"/>
      <c r="J3" s="1229"/>
      <c r="K3" s="1425"/>
    </row>
    <row r="4">
      <c r="A4" s="1426" t="s">
        <v>13117</v>
      </c>
      <c r="B4" s="1426" t="s">
        <v>12742</v>
      </c>
      <c r="C4" s="1426" t="s">
        <v>13118</v>
      </c>
      <c r="D4" s="1426" t="s">
        <v>12766</v>
      </c>
      <c r="E4" s="1426" t="s">
        <v>12760</v>
      </c>
      <c r="F4" s="1426" t="s">
        <v>12750</v>
      </c>
      <c r="G4" s="1426" t="s">
        <v>12753</v>
      </c>
      <c r="I4" s="1427"/>
      <c r="J4" s="1427"/>
      <c r="K4" s="1427"/>
      <c r="L4" s="1427"/>
      <c r="M4" s="1427"/>
      <c r="N4" s="1427"/>
      <c r="O4" s="1428"/>
      <c r="P4" s="1428"/>
      <c r="Q4" s="1429"/>
    </row>
    <row r="5" ht="23.25" customHeight="1">
      <c r="A5" s="1430">
        <v>1.0</v>
      </c>
      <c r="B5" s="1430">
        <v>2.0</v>
      </c>
      <c r="C5" s="1431">
        <v>3.0</v>
      </c>
      <c r="D5" s="1430">
        <v>4.0</v>
      </c>
      <c r="E5" s="1430">
        <v>5.0</v>
      </c>
      <c r="F5" s="1430">
        <v>6.0</v>
      </c>
      <c r="G5" s="1430">
        <v>7.0</v>
      </c>
      <c r="I5" s="1427"/>
      <c r="J5" s="1432"/>
      <c r="K5" s="1433"/>
      <c r="L5" s="1428"/>
      <c r="N5" s="1428"/>
      <c r="O5" s="1428"/>
      <c r="P5" s="1428"/>
      <c r="Q5" s="1429"/>
    </row>
    <row r="6" ht="34.5" customHeight="1">
      <c r="A6" s="1434"/>
      <c r="B6" s="1434"/>
      <c r="C6" s="1435" t="s">
        <v>13119</v>
      </c>
      <c r="D6" s="1434"/>
      <c r="E6" s="1434"/>
      <c r="F6" s="1434"/>
      <c r="G6" s="1434"/>
      <c r="I6" s="1427"/>
      <c r="J6" s="1432"/>
      <c r="K6" s="1436"/>
      <c r="L6" s="1433"/>
      <c r="M6" s="1433"/>
      <c r="N6" s="1428"/>
      <c r="O6" s="1428"/>
      <c r="P6" s="1428"/>
      <c r="Q6" s="1429"/>
    </row>
    <row r="7" ht="34.5" customHeight="1">
      <c r="A7" s="1430">
        <v>8.0</v>
      </c>
      <c r="B7" s="1437">
        <v>9.0</v>
      </c>
      <c r="C7" s="1437">
        <v>10.0</v>
      </c>
      <c r="D7" s="1438">
        <v>11.0</v>
      </c>
      <c r="E7" s="1437">
        <v>12.0</v>
      </c>
      <c r="F7" s="1437">
        <v>13.0</v>
      </c>
      <c r="G7" s="1437">
        <v>14.0</v>
      </c>
      <c r="I7" s="1427"/>
      <c r="J7" s="1432"/>
      <c r="K7" s="1428"/>
      <c r="L7" s="1428"/>
      <c r="N7" s="1428"/>
      <c r="O7" s="1428"/>
      <c r="P7" s="1428"/>
      <c r="Q7" s="1429"/>
    </row>
    <row r="8" ht="41.25" customHeight="1">
      <c r="A8" s="1434"/>
      <c r="B8" s="1439"/>
      <c r="C8" s="1434"/>
      <c r="D8" s="1434"/>
      <c r="E8" s="1434"/>
      <c r="F8" s="1434"/>
      <c r="G8" s="1440" t="s">
        <v>7558</v>
      </c>
      <c r="I8" s="1427"/>
      <c r="J8" s="1432"/>
      <c r="K8" s="1441"/>
      <c r="L8" s="1433"/>
      <c r="M8" s="1433"/>
      <c r="N8" s="1433"/>
      <c r="O8" s="1433"/>
      <c r="P8" s="1433"/>
      <c r="Q8" s="1429"/>
    </row>
    <row r="9" ht="22.5" customHeight="1">
      <c r="A9" s="1437">
        <v>15.0</v>
      </c>
      <c r="B9" s="1437">
        <v>16.0</v>
      </c>
      <c r="C9" s="1437">
        <v>17.0</v>
      </c>
      <c r="D9" s="1437">
        <v>18.0</v>
      </c>
      <c r="E9" s="1437">
        <v>19.0</v>
      </c>
      <c r="F9" s="1437">
        <v>20.0</v>
      </c>
      <c r="G9" s="1437">
        <v>21.0</v>
      </c>
      <c r="I9" s="1427"/>
      <c r="J9" s="1442"/>
      <c r="K9" s="1433"/>
      <c r="L9" s="1433"/>
      <c r="M9" s="1443"/>
      <c r="N9" s="1436"/>
      <c r="O9" s="1436"/>
      <c r="P9" s="1436"/>
      <c r="Q9" s="1444"/>
    </row>
    <row r="10" ht="44.25" customHeight="1">
      <c r="A10" s="1445"/>
      <c r="B10" s="1446" t="s">
        <v>8099</v>
      </c>
      <c r="C10" s="1447" t="str">
        <f>SecretCalDates!$C3</f>
        <v>#N/A</v>
      </c>
      <c r="D10" s="1447" t="str">
        <f>SecretCalDates!$C4</f>
        <v>Loyola University Medical Center Program
University of Mississippi Medical Center Program
University of Oklahoma Health Sciences Center Program
</v>
      </c>
      <c r="E10" s="1447" t="str">
        <f>SecretCalDates!$C5</f>
        <v>University of South Florida Morsani Program
</v>
      </c>
      <c r="F10" s="1447" t="str">
        <f>SecretCalDates!$C6</f>
        <v>Baylor College of Medicine Program
SUNY Upstate Medical University Program
Western Reserve Hospital Program [DO]
</v>
      </c>
      <c r="G10" s="1447" t="str">
        <f>SecretCalDates!$C7</f>
        <v>#N/A</v>
      </c>
      <c r="I10" s="1448"/>
      <c r="J10" s="1449"/>
      <c r="K10" s="1433"/>
      <c r="L10" s="1433"/>
      <c r="M10" s="1433"/>
      <c r="N10" s="1433"/>
      <c r="O10" s="1433"/>
      <c r="P10" s="1433"/>
      <c r="Q10" s="1429"/>
    </row>
    <row r="11">
      <c r="A11" s="1437">
        <v>22.0</v>
      </c>
      <c r="B11" s="1437">
        <v>23.0</v>
      </c>
      <c r="C11" s="1437">
        <v>24.0</v>
      </c>
      <c r="D11" s="1438" t="s">
        <v>13120</v>
      </c>
      <c r="E11" s="1450" t="s">
        <v>13121</v>
      </c>
      <c r="F11" s="1437">
        <v>27.0</v>
      </c>
      <c r="G11" s="1437">
        <v>28.0</v>
      </c>
      <c r="I11" s="1427"/>
      <c r="J11" s="1432"/>
      <c r="K11" s="1433"/>
      <c r="L11" s="1433"/>
      <c r="Q11" s="1429"/>
    </row>
    <row r="12" ht="49.5" customHeight="1">
      <c r="A12" s="1447" t="str">
        <f>SecretCalDates!$C8</f>
        <v>#N/A</v>
      </c>
      <c r="B12" s="1447" t="str">
        <f>SecretCalDates!$C9</f>
        <v>Cooper Hospital-University Medical Center Program
University of Louisville School of Medicine Program
</v>
      </c>
      <c r="C12" s="1447" t="str">
        <f>SecretCalDates!$C10</f>
        <v>#N/A</v>
      </c>
      <c r="D12" s="1447" t="str">
        <f>SecretCalDates!$C11</f>
        <v>#N/A</v>
      </c>
      <c r="E12" s="1451" t="str">
        <f>SecretCalDates!$C12</f>
        <v>#N/A</v>
      </c>
      <c r="F12" s="1451" t="str">
        <f>SecretCalDates!$C13</f>
        <v>#N/A</v>
      </c>
      <c r="G12" s="1451" t="str">
        <f>SecretCalDates!$C14</f>
        <v>#N/A</v>
      </c>
      <c r="I12" s="1427"/>
      <c r="J12" s="1432"/>
      <c r="K12" s="1433"/>
      <c r="L12" s="1433"/>
      <c r="Q12" s="1429"/>
    </row>
    <row r="13">
      <c r="A13" s="1437">
        <v>29.0</v>
      </c>
      <c r="B13" s="1437">
        <v>30.0</v>
      </c>
      <c r="C13" s="10"/>
      <c r="D13" s="10"/>
      <c r="E13" s="10"/>
      <c r="F13" s="10"/>
      <c r="G13" s="10"/>
      <c r="I13" s="1427"/>
      <c r="J13" s="1432"/>
      <c r="K13" s="1428"/>
      <c r="Q13" s="1429"/>
    </row>
    <row r="14" ht="144.75" customHeight="1">
      <c r="A14" s="1451" t="str">
        <f>SecretCalDates!$C15</f>
        <v>#N/A</v>
      </c>
      <c r="B14" s="1452" t="str">
        <f>SecretCalDates!C16</f>
        <v>Cooper Hospital-University Medical Center Program
University of Iowa Hospitals and Clinics Program
West Virginia University Program
</v>
      </c>
      <c r="C14" s="1452" t="str">
        <f>SecretCalDates!D16</f>
        <v/>
      </c>
      <c r="D14" s="1453"/>
      <c r="E14" s="10"/>
      <c r="F14" s="1453" t="str">
        <f>SecretCalDates!G16</f>
        <v/>
      </c>
      <c r="G14" s="10"/>
      <c r="I14" s="1427"/>
      <c r="J14" s="1432"/>
      <c r="K14" s="1433"/>
      <c r="N14" s="1428"/>
      <c r="O14" s="1428"/>
      <c r="P14" s="1428"/>
      <c r="Q14" s="1429"/>
    </row>
    <row r="15" ht="13.5" customHeight="1">
      <c r="I15" s="1427"/>
      <c r="J15" s="1432"/>
      <c r="K15" s="1433"/>
      <c r="L15" s="1433"/>
      <c r="M15" s="1433"/>
      <c r="N15" s="1433"/>
      <c r="O15" s="1433"/>
      <c r="P15" s="1433"/>
      <c r="Q15" s="1429"/>
    </row>
    <row r="16" ht="21.0" customHeight="1">
      <c r="A16" s="1423" t="s">
        <v>13122</v>
      </c>
      <c r="C16" s="10"/>
      <c r="D16" s="10"/>
      <c r="E16" s="10"/>
      <c r="F16" s="10"/>
      <c r="G16" s="10"/>
      <c r="I16" s="1454"/>
      <c r="J16" s="1432"/>
      <c r="K16" s="1433"/>
      <c r="L16" s="1433"/>
      <c r="M16" s="1433"/>
      <c r="N16" s="1433"/>
      <c r="O16" s="1433"/>
      <c r="P16" s="1433"/>
      <c r="Q16" s="1429"/>
    </row>
    <row r="17" ht="21.75" customHeight="1">
      <c r="A17" s="1426" t="s">
        <v>13117</v>
      </c>
      <c r="B17" s="1426" t="s">
        <v>12742</v>
      </c>
      <c r="C17" s="1426" t="s">
        <v>13118</v>
      </c>
      <c r="D17" s="1426" t="s">
        <v>12766</v>
      </c>
      <c r="E17" s="1426" t="s">
        <v>12760</v>
      </c>
      <c r="F17" s="1426" t="s">
        <v>12750</v>
      </c>
      <c r="G17" s="1426" t="s">
        <v>12753</v>
      </c>
      <c r="I17" s="1455"/>
      <c r="J17" s="1432"/>
      <c r="K17" s="1433"/>
      <c r="L17" s="1433"/>
      <c r="M17" s="1433"/>
      <c r="N17" s="1433"/>
      <c r="O17" s="1433"/>
      <c r="P17" s="1433"/>
      <c r="Q17" s="1429"/>
    </row>
    <row r="18">
      <c r="A18" s="1456"/>
      <c r="B18" s="1456"/>
      <c r="C18" s="1430">
        <v>1.0</v>
      </c>
      <c r="D18" s="1430">
        <v>2.0</v>
      </c>
      <c r="E18" s="1430">
        <v>3.0</v>
      </c>
      <c r="F18" s="1457">
        <v>4.0</v>
      </c>
      <c r="G18" s="1430">
        <v>5.0</v>
      </c>
      <c r="I18" s="1427"/>
      <c r="J18" s="1432"/>
      <c r="K18" s="1433"/>
      <c r="L18" s="1433"/>
      <c r="M18" s="1433"/>
      <c r="N18" s="1428"/>
      <c r="O18" s="1428"/>
      <c r="P18" s="1428"/>
      <c r="Q18" s="1429"/>
    </row>
    <row r="19">
      <c r="A19" s="10"/>
      <c r="B19" s="10"/>
      <c r="C19" s="1453" t="str">
        <f>SecretCalDates!C17</f>
        <v>New York Presbyterian Hospital (Columbia and Cornell Campus) Program
University of Mississippi Medical Center Program
Wayne State University School of Medicine Program
</v>
      </c>
      <c r="D19" s="1453" t="str">
        <f>SecretCalDates!$C18</f>
        <v>Medical College of Georgia Program
Penn State Milton S Hershey Medical Center Program
Penn State Milton S Hershey Medical Center Program - Research
</v>
      </c>
      <c r="E19" s="1453" t="str">
        <f>SecretCalDates!$C19</f>
        <v>Henry Ford Macomb Hospital Program [DO}
Southern Illinois University Program
University of Michigan Health System Program
University of Michigan Health System Program - Research
University of Washington Program - 6 year
University of Washington Program - Research 7 year
University of Wisconsin Hospitals and Clinics Program
</v>
      </c>
      <c r="F19" s="705" t="str">
        <f>SecretCalDates!$C20</f>
        <v>Case Western Reserve University/University Hospitals Cleveland Medical Center Program
New York University School of Medicine Program (NYU)
Rush University Medical Center Program
Southern Illinois University Program
University at Buffalo Program
University of Kentucky College of Medicine Program
University of Michigan Health System Program
University of Michigan Health System Program - Research
University of New Mexico School of Medicine Program
University of Washington Program - 6 year
University of Washington Program - Research 7 year
University of Wisconsin Hospitals and Clinics Program
West Virginia University Program
Yale-New Haven Medical Center Program
</v>
      </c>
      <c r="G19" s="1453" t="str">
        <f>SecretCalDates!$C21</f>
        <v>Case Western Reserve University/University Hospitals Cleveland Medical Center Program
Geisinger Health System Program
New York Presbyterian Hospital (Columbia and Cornell Campus) Program
New York University School of Medicine Program (NYU)
Sidney Kimmel Medical College at Thomas Jefferson University/TJUH Program
University of Kentucky College of Medicine Program
</v>
      </c>
      <c r="I19" s="1427"/>
      <c r="J19" s="1432"/>
      <c r="K19" s="1433"/>
      <c r="L19" s="1428"/>
      <c r="M19" s="1428"/>
      <c r="N19" s="1428"/>
      <c r="O19" s="1428"/>
      <c r="P19" s="1428"/>
      <c r="Q19" s="1429"/>
    </row>
    <row r="20">
      <c r="A20" s="1458">
        <v>6.0</v>
      </c>
      <c r="B20" s="1458">
        <v>7.0</v>
      </c>
      <c r="C20" s="1458">
        <v>8.0</v>
      </c>
      <c r="D20" s="1458">
        <v>9.0</v>
      </c>
      <c r="E20" s="1458">
        <v>10.0</v>
      </c>
      <c r="F20" s="1450" t="s">
        <v>13123</v>
      </c>
      <c r="G20" s="1458">
        <v>12.0</v>
      </c>
      <c r="I20" s="1427"/>
      <c r="J20" s="1432"/>
      <c r="M20" s="1428"/>
      <c r="Q20" s="1429"/>
    </row>
    <row r="21" ht="144.75" customHeight="1">
      <c r="A21" s="1453" t="str">
        <f>SecretCalDates!$C22</f>
        <v>#N/A</v>
      </c>
      <c r="B21" s="1453" t="str">
        <f>SecretCalDates!$C23</f>
        <v>Boston University Medical Center Program
Cedars-Sinai Medical Center Program
Louisiana State University Program
SUNY Upstate Medical University Program
University at Buffalo Program
University of Alabama Medical Center Program
University of Wisconsin Hospitals and Clinics Program
West Virginia University Program
</v>
      </c>
      <c r="C21" s="1453" t="str">
        <f>SecretCalDates!$C24</f>
        <v>Louisiana State University Program
Ohio State University Hospital Program (OSU)
University of Iowa Hospitals and Clinics Program
University of Texas Medical Branch Hospitals Program
Yale-New Haven Medical Center Program
</v>
      </c>
      <c r="D21" s="1453" t="str">
        <f>SecretCalDates!$C25</f>
        <v>Cedars-Sinai Medical Center Program
Indiana
Kaiser
Massachusetts Eye and Ear Infirmary/Harvard Medical School Program
Massachusetts Eye and Ear Infirmary/Harvard Medical School Program - Research
Northwestern
Rutgers New Jersey Medical School Program
University of New Mexico School of Medicine Program
University of Oklahoma Health Sciences Center Program
Wayne State University School of Medicine Program
</v>
      </c>
      <c r="E21" s="1453" t="str">
        <f>SecretCalDates!$C26</f>
        <v>SUNY Health Science Center at Brooklyn Program
University of California (Irvine) Program
McGovern Medical School (University of Texas Health Science Center at Houston) Program
</v>
      </c>
      <c r="F21" s="1453" t="str">
        <f>SecretCalDates!$C27</f>
        <v>Albany Medical Center Program
Baylor College of Medicine Program
New York Presbyterian Hospital (Columbia and Cornell Campus) Program
Northwestern
Texas Tech University Health Sciences Center at Lubbock Program
University of Connecticut Program
University of Louisville School of Medicine Program
Jackson Memorial Hospital/University of Miami
University of Pennsylvania Health System Program
University of Southern California/LAC+USC Medical Center Program
University of Tennessee Program 
</v>
      </c>
      <c r="G21" s="1453" t="str">
        <f>SecretCalDates!$C28</f>
        <v>Medical University of South Carolina Program
Rutgers New Jersey Medical School Program
University of Iowa Hospitals and Clinics Program
University of Kansas School of Medicine Program
Jackson Memorial Hospital/University of Miami
University of Nevada Las Vegas (UNLV) School of Medicine Program
University of Pennsylvania Health System Program
University of South Florida Morsani Program
University of Southern California/LAC+USC Medical Center Program
Washington University/B-JH/SLCH Consortium Program
</v>
      </c>
      <c r="I21" s="1427"/>
      <c r="J21" s="1432"/>
      <c r="K21" s="1433"/>
      <c r="L21" s="1433"/>
      <c r="M21" s="1428"/>
      <c r="Q21" s="1429"/>
    </row>
    <row r="22">
      <c r="A22" s="1458">
        <v>13.0</v>
      </c>
      <c r="B22" s="1458">
        <v>14.0</v>
      </c>
      <c r="C22" s="1458">
        <v>15.0</v>
      </c>
      <c r="D22" s="1458">
        <v>16.0</v>
      </c>
      <c r="E22" s="1458">
        <v>17.0</v>
      </c>
      <c r="F22" s="1458">
        <v>18.0</v>
      </c>
      <c r="G22" s="1458">
        <v>19.0</v>
      </c>
      <c r="H22" s="43"/>
      <c r="I22" s="1427"/>
      <c r="J22" s="1432"/>
      <c r="Q22" s="1429"/>
    </row>
    <row r="23" ht="204.0" customHeight="1">
      <c r="A23" s="1453" t="str">
        <f>SecretCalDates!$C29</f>
        <v>University of Connecticut Program
</v>
      </c>
      <c r="B23" s="1453" t="str">
        <f>SecretCalDates!$C30</f>
        <v>Albany Medical Center Program
Eastern Virginia Medical School Program
Massachusetts Eye and Ear Infirmary/Harvard Medical School Program
Massachusetts Eye and Ear Infirmary/Harvard Medical School Program - Research
Medical College of Georgia Program
Oregon Health &amp; Science University Program (OHSU)
SUNY Upstate Medical University Program
University of Arizona College of Medicine-Tucson Program
University of California Davis Health Program
University of Kansas School of Medicine Program
University of Louisville School of Medicine Program
</v>
      </c>
      <c r="C23" s="1453" t="str">
        <f>SecretCalDates!$C31</f>
        <v>Duke University Hospital Program
Duke University Hospital Program - Research
Louisiana State University (Shreveport) Program
Penn State Milton S Hershey Medical Center Program
Penn State Milton S Hershey Medical Center Program - Research
Tufts Medical Center Program
University of Arizona College of Medicine-Tucson Program
University of Florida
University of Missouri - Columbia Program
University of Tennessee Program 
University of Texas Health San Antonio
</v>
      </c>
      <c r="D23" s="1453" t="str">
        <f>SecretCalDates!$C32</f>
        <v>Kaiser
Louisiana State University (Shreveport) Program
Sidney Kimmel Medical College at Thomas Jefferson University/TJUH Program
SUNY Upstate Medical University Program
University of Mississippi Medical Center Program
Wayne State University School of Medicine Program
</v>
      </c>
      <c r="E23" s="1453" t="str">
        <f>SecretCalDates!$C33</f>
        <v>Duke University Hospital Program
Duke University Hospital Program - Research
MedStar Health/Georgetown University Hospital Program
Tulane University Program
University of Rochester Program
</v>
      </c>
      <c r="F23" s="1453" t="str">
        <f>SecretCalDates!$C34</f>
        <v>Temple University Hospital Program
University of California (Irvine) Program
University of Illinois College of Medicine at Chicago Program
University of Texas Medical Branch Hospitals Program
Washington University/B-JH/SLCH Consortium Program - Research
</v>
      </c>
      <c r="G23" s="1453" t="str">
        <f>SecretCalDates!$C35</f>
        <v>Doctors Hospital/OhioHealth Program [DO]
Ohio State University Hospital Program (OSU)
UCLA David Geffen School of Medicine/UCLA Medical Center Program
Washington University/B-JH/SLCH Consortium Program
</v>
      </c>
      <c r="I23" s="1427"/>
      <c r="J23" s="1432"/>
      <c r="K23" s="1433"/>
      <c r="L23" s="1428"/>
      <c r="M23" s="1428"/>
      <c r="N23" s="1428"/>
      <c r="O23" s="1428"/>
      <c r="P23" s="1428"/>
      <c r="Q23" s="1429"/>
    </row>
    <row r="24">
      <c r="A24" s="1458">
        <v>20.0</v>
      </c>
      <c r="B24" s="1459">
        <v>21.0</v>
      </c>
      <c r="C24" s="1458">
        <v>22.0</v>
      </c>
      <c r="D24" s="1458">
        <v>23.0</v>
      </c>
      <c r="E24" s="1450">
        <v>24.0</v>
      </c>
      <c r="F24" s="1450">
        <v>25.0</v>
      </c>
      <c r="G24" s="1458">
        <v>26.0</v>
      </c>
      <c r="I24" s="1427"/>
      <c r="J24" s="1432"/>
      <c r="K24" s="1433"/>
      <c r="L24" s="1433"/>
      <c r="M24" s="1428"/>
      <c r="N24" s="1428"/>
      <c r="O24" s="1428"/>
      <c r="P24" s="1428"/>
      <c r="Q24" s="1429"/>
    </row>
    <row r="25" ht="97.5" customHeight="1">
      <c r="A25" s="1453" t="str">
        <f>SecretCalDates!$C36</f>
        <v>#N/A</v>
      </c>
      <c r="B25" s="1453" t="str">
        <f>SecretCalDates!$C37</f>
        <v>Beth Israel Deaconess/Harvard
</v>
      </c>
      <c r="C25" s="1453" t="str">
        <f>SecretCalDates!$C38</f>
        <v>Massachusetts Eye and Ear Infirmary/Harvard Medical School Program
Massachusetts Eye and Ear Infirmary/Harvard Medical School Program - Research
</v>
      </c>
      <c r="D25" s="1453" t="str">
        <f>SecretCalDates!$C39</f>
        <v>#N/A</v>
      </c>
      <c r="E25" s="1460" t="s">
        <v>13124</v>
      </c>
      <c r="F25" s="1461" t="s">
        <v>13125</v>
      </c>
      <c r="G25" s="1453" t="str">
        <f>SecretCalDates!$C42</f>
        <v>#N/A</v>
      </c>
      <c r="I25" s="1427"/>
      <c r="J25" s="1432"/>
      <c r="K25" s="1433"/>
      <c r="L25" s="1433"/>
      <c r="M25" s="1428"/>
      <c r="N25" s="1428"/>
      <c r="O25" s="1428"/>
      <c r="P25" s="1428"/>
      <c r="Q25" s="1429"/>
    </row>
    <row r="26">
      <c r="A26" s="1458">
        <v>27.0</v>
      </c>
      <c r="B26" s="1458">
        <v>28.0</v>
      </c>
      <c r="C26" s="1458">
        <v>29.0</v>
      </c>
      <c r="D26" s="1458">
        <v>30.0</v>
      </c>
      <c r="E26" s="1450" t="s">
        <v>13126</v>
      </c>
      <c r="F26" s="1462"/>
      <c r="G26" s="1462"/>
      <c r="I26" s="1427"/>
      <c r="J26" s="1432"/>
      <c r="K26" s="1463"/>
      <c r="L26" s="1463"/>
      <c r="M26" s="1433"/>
      <c r="N26" s="1428"/>
      <c r="O26" s="1428"/>
      <c r="P26" s="1428"/>
      <c r="Q26" s="1429"/>
    </row>
    <row r="27">
      <c r="A27" s="1453" t="str">
        <f>SecretCalDates!$C43</f>
        <v>#N/A</v>
      </c>
      <c r="B27" s="1453" t="str">
        <f>SecretCalDates!$C44</f>
        <v>#N/A</v>
      </c>
      <c r="C27" s="1453" t="str">
        <f>SecretCalDates!$C45</f>
        <v>#N/A</v>
      </c>
      <c r="D27" s="1453" t="str">
        <f>SecretCalDates!$C46</f>
        <v>#N/A</v>
      </c>
      <c r="E27" s="1453" t="str">
        <f>SecretCalDates!$C47</f>
        <v>#N/A</v>
      </c>
      <c r="G27" s="10"/>
      <c r="I27" s="1427"/>
      <c r="J27" s="1432"/>
      <c r="K27" s="1433"/>
      <c r="L27" s="1433"/>
      <c r="M27" s="1428"/>
      <c r="N27" s="1428"/>
      <c r="O27" s="1428"/>
      <c r="P27" s="1428"/>
      <c r="Q27" s="1429"/>
    </row>
    <row r="28">
      <c r="A28" s="10"/>
      <c r="B28" s="10"/>
      <c r="C28" s="10"/>
      <c r="D28" s="124"/>
      <c r="E28" s="447"/>
      <c r="F28" s="447"/>
      <c r="G28" s="10"/>
      <c r="I28" s="1464"/>
      <c r="J28" s="1432"/>
      <c r="L28" s="1433"/>
      <c r="M28" s="1428"/>
      <c r="N28" s="1428"/>
      <c r="O28" s="1428"/>
      <c r="P28" s="1428"/>
      <c r="Q28" s="1429"/>
    </row>
    <row r="29">
      <c r="A29" s="1465" t="s">
        <v>9122</v>
      </c>
      <c r="B29" s="10"/>
      <c r="C29" s="10"/>
      <c r="D29" s="10"/>
      <c r="E29" s="10"/>
      <c r="F29" s="10"/>
      <c r="G29" s="10"/>
      <c r="I29" s="1427"/>
      <c r="J29" s="1432"/>
      <c r="K29" s="1433"/>
      <c r="L29" s="1433"/>
      <c r="M29" s="1428"/>
      <c r="N29" s="1428"/>
      <c r="O29" s="1428"/>
      <c r="P29" s="1428"/>
      <c r="Q29" s="1429"/>
    </row>
    <row r="30" ht="33.0" customHeight="1">
      <c r="A30" s="1426" t="s">
        <v>13117</v>
      </c>
      <c r="B30" s="1426" t="s">
        <v>12742</v>
      </c>
      <c r="C30" s="1426" t="s">
        <v>13118</v>
      </c>
      <c r="D30" s="1426" t="s">
        <v>12766</v>
      </c>
      <c r="E30" s="1426" t="s">
        <v>12760</v>
      </c>
      <c r="F30" s="1426" t="s">
        <v>12750</v>
      </c>
      <c r="G30" s="1426" t="s">
        <v>12753</v>
      </c>
      <c r="I30" s="1427"/>
      <c r="J30" s="1432"/>
      <c r="K30" s="1433"/>
      <c r="L30" s="1433"/>
      <c r="M30" s="1433"/>
      <c r="N30" s="1428"/>
      <c r="O30" s="1428"/>
      <c r="P30" s="1428"/>
      <c r="Q30" s="1429"/>
    </row>
    <row r="31" ht="24.0" customHeight="1">
      <c r="A31" s="10"/>
      <c r="B31" s="10"/>
      <c r="C31" s="1466"/>
      <c r="E31" s="1466"/>
      <c r="F31" s="1458">
        <v>1.0</v>
      </c>
      <c r="G31" s="1458">
        <v>2.0</v>
      </c>
      <c r="I31" s="1454"/>
      <c r="J31" s="1432"/>
      <c r="K31" s="1433"/>
      <c r="L31" s="1433"/>
      <c r="M31" s="1433"/>
      <c r="N31" s="1428"/>
      <c r="O31" s="1428"/>
      <c r="P31" s="1428"/>
      <c r="Q31" s="1429"/>
    </row>
    <row r="32">
      <c r="A32" s="10"/>
      <c r="B32" s="10"/>
      <c r="C32" s="124"/>
      <c r="D32" s="1466"/>
      <c r="E32" s="133"/>
      <c r="F32" s="1453" t="str">
        <f>SecretCalDates!$C48</f>
        <v>#N/A</v>
      </c>
      <c r="G32" s="1453" t="str">
        <f>SecretCalDates!$C49</f>
        <v>#N/A</v>
      </c>
      <c r="I32" s="1427"/>
      <c r="J32" s="1432"/>
      <c r="K32" s="1433"/>
      <c r="L32" s="1433"/>
      <c r="M32" s="1433"/>
      <c r="N32" s="1428"/>
      <c r="O32" s="1428"/>
      <c r="P32" s="1428"/>
      <c r="Q32" s="1429"/>
    </row>
    <row r="33" ht="31.5" customHeight="1">
      <c r="A33" s="1458">
        <v>3.0</v>
      </c>
      <c r="B33" s="1458">
        <v>4.0</v>
      </c>
      <c r="C33" s="1458">
        <v>5.0</v>
      </c>
      <c r="D33" s="1458" t="s">
        <v>13127</v>
      </c>
      <c r="E33" s="1458">
        <v>7.0</v>
      </c>
      <c r="F33" s="1467">
        <v>8.0</v>
      </c>
      <c r="G33" s="1467">
        <v>9.0</v>
      </c>
      <c r="I33" s="1427"/>
      <c r="J33" s="1432"/>
      <c r="K33" s="1433"/>
      <c r="L33" s="1433"/>
      <c r="M33" s="1433"/>
      <c r="N33" s="1433"/>
      <c r="O33" s="1433"/>
      <c r="P33" s="1433"/>
      <c r="Q33" s="1444"/>
    </row>
    <row r="34" ht="226.5" customHeight="1">
      <c r="A34" s="1453" t="str">
        <f>SecretCalDates!$C50</f>
        <v>#N/A</v>
      </c>
      <c r="B34" s="1453" t="str">
        <f>SecretCalDates!$C51</f>
        <v>University of California (San Francisco) Program
University of Texas Medical Branch Hospitals Program
</v>
      </c>
      <c r="C34" s="1453" t="str">
        <f>SecretCalDates!$C52</f>
        <v>Medical college of georgia   </v>
      </c>
      <c r="D34" s="1453" t="str">
        <f>SecretCalDates!$C53</f>
        <v>Eastern Virginia Medical School Program
Rutgers New Jersey Medical School Program
University of California (Irvine) Program
University of Minnesota Program
University of Missouri - Columbia Program
University of Texas Southwestern Medical School Program
University of Vermont Medical Center Program
University of Washington Program - 6 year
University of Washington Program - Research 7 year
UPMC Medical Education (Erie) Program [DO]
</v>
      </c>
      <c r="E34" s="1453" t="str">
        <f>SecretCalDates!$C54</f>
        <v>Ascension Macomb-Oakland Hospital Program [DO]
Mayo Clinic College of Medicine and Science (Arizona) Program
Medical College of Georgia Program
MedStar Health/Georgetown University Hospital Program
Texas A&amp;M College of Medicine-Scott and White Medical Center (Temple) 
 Program
University of Chicago Program
University of Colorado Program
University of Mississippi Medical Center Program
University of Rochester Program
University of Texas Southwestern Medical School Program
Wake Forest University School of Medicine Program
</v>
      </c>
      <c r="F34" s="1453" t="str">
        <f>SecretCalDates!$C55</f>
        <v>Case Western Reserve University/University Hospitals Cleveland Medical Center Program
Duke University Hospital Program
Duke University Hospital Program - Research
Johns Hopkins
Kaiser
Medical University of South Carolina Program
Penn State Milton S Hershey Medical Center Program
Penn State Milton S Hershey Medical Center Program - Research
St Louis University School of Medicine Program
Texas A&amp;M College of Medicine-Scott and White Medical Center (Temple) 
 Program
University of Arkansas for Medical Sciences Program
University of California (San Francisco) Program
Jackson Memorial Hospital/University of Miami
University of Utah Health Program
Wake Forest University School of Medicine Program
</v>
      </c>
      <c r="G34" s="1453" t="str">
        <f>SecretCalDates!$C56</f>
        <v>Ascension Macomb-Oakland Hospital Program [DO]
Case Western Reserve University/University Hospitals Cleveland Medical Center Program
Duke University Hospital Program
Duke University Hospital Program - Research
Loyola University Medical Center Program
Rush University Medical Center Program
St Louis University School of Medicine Program
Texas A&amp;M College of Medicine-Scott and White Medical Center (Temple) 
 Program
University of Arkansas for Medical Sciences Program
University of Iowa Hospitals and Clinics Program
Jackson Memorial Hospital/University of Miami
University of Minnesota Program
University of Rochester Program
University of Utah Health Program
University of Virginia
Virginia Commonwealth University Health System Program
Wake Forest University School of Medicine Program
</v>
      </c>
      <c r="I34" s="1427"/>
      <c r="J34" s="1432"/>
      <c r="K34" s="1433"/>
      <c r="L34" s="1433"/>
      <c r="M34" s="1433"/>
      <c r="N34" s="1428"/>
      <c r="O34" s="1428"/>
      <c r="P34" s="1428"/>
      <c r="Q34" s="1429"/>
    </row>
    <row r="35" ht="24.0" customHeight="1">
      <c r="A35" s="1458">
        <v>10.0</v>
      </c>
      <c r="B35" s="1467">
        <v>11.0</v>
      </c>
      <c r="C35" s="1458">
        <v>12.0</v>
      </c>
      <c r="D35" s="1467">
        <v>13.0</v>
      </c>
      <c r="E35" s="1458">
        <v>14.0</v>
      </c>
      <c r="F35" s="1467">
        <v>15.0</v>
      </c>
      <c r="G35" s="1458">
        <v>16.0</v>
      </c>
      <c r="I35" s="1427"/>
      <c r="J35" s="1432"/>
      <c r="K35" s="1463"/>
      <c r="L35" s="1428"/>
      <c r="M35" s="1428"/>
      <c r="N35" s="1428"/>
      <c r="O35" s="1428"/>
      <c r="P35" s="1428"/>
      <c r="Q35" s="1429"/>
    </row>
    <row r="36" ht="196.5" customHeight="1">
      <c r="A36" s="1453" t="str">
        <f>SecretCalDates!$C57</f>
        <v>Mayo Clinic College of Medicine and Science (Arizona) Program
UCLA David Geffen School of Medicine/UCLA Medical Center Program
University of Nevada Las Vegas (UNLV) School of Medicine Program
</v>
      </c>
      <c r="B36" s="1453" t="str">
        <f>SecretCalDates!$C58</f>
        <v>Johns Hopkins
Louisiana State University Program
Mayo Clinic College of Medicine and Science (Arizona) Program
Montefiore Medical Center/Albert Einstein College of Medicine Program
Oregon Health &amp; Science University Program (OHSU)
Stonybrook University Program
University of Alabama Medical Center Program
University of California (San Francisco) Program
University of Illinois College of Medicine at Chicago Program
University of Kentucky College of Medicine Program
University of Nebraska Medical Center College of Medicine Program
University of New Mexico School of Medicine Program
Virginia Commonwealth University Health System Program
</v>
      </c>
      <c r="C36" s="1453" t="str">
        <f>SecretCalDates!$C59</f>
        <v>Beaumont Health (Farmington Hills) Program [DO]
Eastern Virginia Medical School Program
George Washington University Program
Medical College of Wisconsin Affiliated Hospitals Program
Northwestern
Stanford Health Care-Sponsored Stanford University Program
Tulane University Program
University of Texas Health San Antonio
</v>
      </c>
      <c r="D36" s="1453" t="str">
        <f>SecretCalDates!$C60</f>
        <v>Detroit Medical Center Corporation Program [DO]
Indiana
Kaiser
Montefiore Medical Center/Albert Einstein College of Medicine Program
Northwestern
Sidney Kimmel Medical College at Thomas Jefferson University/TJUH Program
St Elizabeth Boardman Hospital Program [DO]
Stanford Health Care-Sponsored Stanford University Program
University of Arizona College of Medicine-Tucson Program
University of Maryland Program
University of Minnesota Program
University of Nebraska Medical Center College of Medicine Program
University of Oklahoma Health Sciences Center Program
University of Texas Medical Branch Hospitals Program
University of Texas Southwestern Medical School Program
</v>
      </c>
      <c r="E36" s="1453" t="str">
        <f>SecretCalDates!$C61</f>
        <v>Ascension Macomb-Oakland Hospital Program [DO]
Mayo Clinic College of Medicine and Science (Rochester) Program
Tufts Medical Center Program
University of Arizona College of Medicine-Tucson Program
University of Colorado Program
University of Kentucky College of Medicine Program
University of Maryland Program
University of Rochester Program
McGovern Medical School (University of Texas Health Science Center at Houston) Program
University of Texas Southwestern Medical School Program
University of Vermont Medical Center Program
University of Virginia
</v>
      </c>
      <c r="F36" s="1453" t="str">
        <f>SecretCalDates!$C62</f>
        <v>Baylor College of Medicine Program
Mayo Clinic College of Medicine and Science (Rochester) Program
Medical College of Wisconsin Affiliated Hospitals Program
Montefiore Medical Center/Albert Einstein College of Medicine Program
Texas Tech University Health Sciences Center at Lubbock Program
University of Chicago Program
University of Missouri - Columbia Program
University of Nebraska Medical Center College of Medicine Program
</v>
      </c>
      <c r="G36" s="1453" t="str">
        <f>SecretCalDates!$C63</f>
        <v>Ascension Macomb-Oakland Hospital Program [DO]
Kettering Health Network Program [DO]
Medical College of Wisconsin Affiliated Hospitals Program
UCLA David Geffen School of Medicine/UCLA Medical Center Program
University of Louisville School of Medicine Program
University of Virginia
</v>
      </c>
      <c r="I36" s="1427"/>
      <c r="J36" s="1432"/>
      <c r="K36" s="1433"/>
      <c r="L36" s="1433"/>
      <c r="M36" s="1433"/>
      <c r="N36" s="1428"/>
      <c r="O36" s="1428"/>
      <c r="P36" s="1428"/>
      <c r="Q36" s="1429"/>
    </row>
    <row r="37" ht="21.0" customHeight="1">
      <c r="A37" s="1458">
        <v>17.0</v>
      </c>
      <c r="B37" s="1458">
        <v>18.0</v>
      </c>
      <c r="C37" s="1458">
        <v>19.0</v>
      </c>
      <c r="D37" s="1458">
        <v>20.0</v>
      </c>
      <c r="E37" s="1458">
        <v>21.0</v>
      </c>
      <c r="F37" s="1458">
        <v>22.0</v>
      </c>
      <c r="G37" s="1458">
        <v>23.0</v>
      </c>
      <c r="I37" s="1427"/>
      <c r="J37" s="1432"/>
      <c r="K37" s="1433"/>
      <c r="L37" s="1433"/>
      <c r="M37" s="1433"/>
      <c r="N37" s="1428"/>
      <c r="O37" s="1428"/>
      <c r="P37" s="1428"/>
      <c r="Q37" s="1429"/>
    </row>
    <row r="38" ht="145.5" customHeight="1">
      <c r="A38" s="1453" t="str">
        <f>SecretCalDates!$C64</f>
        <v>#N/A</v>
      </c>
      <c r="B38" s="1453" t="str">
        <f>SecretCalDates!$C65</f>
        <v>#N/A</v>
      </c>
      <c r="C38" s="1453" t="str">
        <f>SecretCalDates!$C66</f>
        <v>Cedars-Sinai Medical Center Program
University of California (San Diego) Medical Center Program
University of Iowa Hospitals and Clinics Program - Research
</v>
      </c>
      <c r="D38" s="1453" t="str">
        <f>SecretCalDates!$C67</f>
        <v>Mayo Clinic College of Medicine and Science (Rochester) Program
Rutgers New Jersey Medical School Program
Tulane University Program
</v>
      </c>
      <c r="E38" s="1453" t="str">
        <f>SecretCalDates!$C68</f>
        <v>Cedars-Sinai Medical Center Program
Eastern Virginia Medical School Program
Icahn School of Medicine at Mount Sinai/New York Eye and Ear Infirmary/Mount Sinai Program
MedStar Health/Georgetown University Hospital Program
University of Colorado Program - Research
University of Vermont Medical Center Program
UPMC Medical Education (Pittsburgh) Program
Vanderbilt University Medical Center Program
</v>
      </c>
      <c r="F38" s="1453" t="str">
        <f>SecretCalDates!$C69</f>
        <v>Baylor College of Medicine Program
Beth Israel Deaconess/Harvard
Mayo Clinic College of Medicine and Science (Rochester) Program
McLaren Health Care/Oakland/MSU Program [DO]
Stonybrook University Program
University of California (Irvine) Program
University of California (San Diego) Medical Center Program
McGovern Medical School (University of Texas Health Science Center at Houston) Program
UPMC Medical Education (Pittsburgh) Program
Vanderbilt University Medical Center Program
Washington University/B-JH/SLCH Consortium Program
</v>
      </c>
      <c r="G38" s="1453" t="str">
        <f>SecretCalDates!$C70</f>
        <v>Medical University of South Carolina Program
Oklahoma State University Center for Health Sciences Program [DO]
Sidney Kimmel Medical College at Thomas Jefferson University/TJUH Program
University of Illinois College of Medicine at Chicago Program
University of Kansas School of Medicine Program
University of Minnesota Program
Vanderbilt University Medical Center Program
Washington University/B-JH/SLCH Consortium Program - Research
</v>
      </c>
      <c r="I38" s="1427"/>
      <c r="J38" s="1432"/>
      <c r="K38" s="1433"/>
      <c r="L38" s="1433"/>
      <c r="M38" s="1433"/>
      <c r="N38" s="1428"/>
      <c r="O38" s="1428"/>
      <c r="P38" s="1428"/>
      <c r="Q38" s="1429"/>
    </row>
    <row r="39" ht="24.75" customHeight="1">
      <c r="A39" s="1458">
        <v>24.0</v>
      </c>
      <c r="B39" s="1458">
        <v>25.0</v>
      </c>
      <c r="C39" s="1458">
        <v>26.0</v>
      </c>
      <c r="D39" s="1458">
        <v>27.0</v>
      </c>
      <c r="E39" s="1458">
        <v>28.0</v>
      </c>
      <c r="F39" s="1458">
        <v>29.0</v>
      </c>
      <c r="G39" s="1458">
        <v>30.0</v>
      </c>
      <c r="I39" s="1427"/>
      <c r="J39" s="1432"/>
      <c r="K39" s="1433"/>
      <c r="L39" s="1433"/>
      <c r="M39" s="1428"/>
      <c r="N39" s="1428"/>
      <c r="O39" s="1428"/>
      <c r="P39" s="1428"/>
      <c r="Q39" s="1429"/>
    </row>
    <row r="40" ht="60.0" customHeight="1">
      <c r="A40" s="1453" t="str">
        <f>SecretCalDates!$C71</f>
        <v>Loma Linda University Health Education Consortium Program
</v>
      </c>
      <c r="B40" s="1453" t="str">
        <f>SecretCalDates!$C72</f>
        <v>Icahn School of Medicine at Mount Sinai/New York Eye and Ear Infirmary/Mount Sinai Program
University of California (San Diego) Medical Center Program
University of Iowa Hospitals and Clinics Program - Research
</v>
      </c>
      <c r="C40" s="1453" t="str">
        <f>SecretCalDates!$C73</f>
        <v>#N/A</v>
      </c>
      <c r="D40" s="1453" t="str">
        <f>SecretCalDates!$C74</f>
        <v>Stonybrook University Program
University of Florida
</v>
      </c>
      <c r="E40" s="1453" t="str">
        <f>SecretCalDates!$C75</f>
        <v>Cleveland Clinic Foundation Program
</v>
      </c>
      <c r="F40" s="1453" t="str">
        <f>SecretCalDates!$C76</f>
        <v>Icahn School of Medicine at Mount Sinai/New York Eye and Ear Infirmary/Mount Sinai Program
McLaren Health Care/Oakland/MSU Program [DO]
University of California (San Diego) Medical Center Program
</v>
      </c>
      <c r="G40" s="1453" t="str">
        <f>SecretCalDates!$C77</f>
        <v>University of Nevada Las Vegas (UNLV) School of Medicine Program
</v>
      </c>
      <c r="I40" s="1427"/>
      <c r="J40" s="1432"/>
      <c r="K40" s="1433"/>
      <c r="L40" s="1433"/>
      <c r="M40" s="1433"/>
      <c r="N40" s="1428"/>
      <c r="O40" s="1428"/>
      <c r="P40" s="1428"/>
      <c r="Q40" s="1429"/>
    </row>
    <row r="41" ht="24.0" customHeight="1">
      <c r="A41" s="1468">
        <v>31.0</v>
      </c>
      <c r="B41" s="1453" t="str">
        <f>SecretCalDates!$C73</f>
        <v>#N/A</v>
      </c>
      <c r="I41" s="1427"/>
      <c r="J41" s="1432"/>
      <c r="L41" s="1428"/>
      <c r="M41" s="1428"/>
      <c r="N41" s="1428"/>
      <c r="O41" s="1428"/>
      <c r="P41" s="1428"/>
      <c r="Q41" s="1429"/>
    </row>
    <row r="42" ht="23.25" customHeight="1">
      <c r="A42" s="1453" t="str">
        <f>SecretCalDates!$C78</f>
        <v>Loma Linda University Health Education Consortium Program
</v>
      </c>
      <c r="I42" s="1464"/>
      <c r="J42" s="1432"/>
      <c r="L42" s="1428"/>
      <c r="M42" s="1428"/>
      <c r="N42" s="1428"/>
      <c r="O42" s="1428"/>
      <c r="P42" s="1428"/>
      <c r="Q42" s="1429"/>
    </row>
    <row r="43" ht="20.25" customHeight="1">
      <c r="I43" s="1464"/>
      <c r="J43" s="1432"/>
      <c r="L43" s="1428"/>
      <c r="M43" s="1428"/>
      <c r="N43" s="1428"/>
      <c r="O43" s="1428"/>
      <c r="P43" s="1428"/>
      <c r="Q43" s="1429"/>
    </row>
    <row r="44">
      <c r="I44" s="1464"/>
      <c r="J44" s="1432"/>
      <c r="L44" s="1428"/>
      <c r="M44" s="1428"/>
      <c r="N44" s="1428"/>
      <c r="O44" s="1428"/>
      <c r="P44" s="1428"/>
      <c r="Q44" s="1429"/>
    </row>
    <row r="45" ht="29.25" customHeight="1">
      <c r="A45" s="1423" t="s">
        <v>13128</v>
      </c>
      <c r="B45" s="10"/>
      <c r="C45" s="10"/>
      <c r="D45" s="10"/>
      <c r="E45" s="10"/>
      <c r="F45" s="10"/>
      <c r="G45" s="10"/>
      <c r="I45" s="1427"/>
      <c r="J45" s="1432"/>
      <c r="K45" s="1433"/>
      <c r="L45" s="1433"/>
      <c r="M45" s="1433"/>
      <c r="N45" s="1428"/>
      <c r="O45" s="1428"/>
      <c r="P45" s="1428"/>
      <c r="Q45" s="1429"/>
    </row>
    <row r="46" ht="44.25" customHeight="1">
      <c r="A46" s="1423" t="s">
        <v>13117</v>
      </c>
      <c r="B46" s="1423" t="s">
        <v>12742</v>
      </c>
      <c r="C46" s="1423" t="s">
        <v>13118</v>
      </c>
      <c r="D46" s="1423" t="s">
        <v>12766</v>
      </c>
      <c r="E46" s="1423" t="s">
        <v>12760</v>
      </c>
      <c r="F46" s="1423" t="s">
        <v>12750</v>
      </c>
      <c r="G46" s="1423" t="s">
        <v>12753</v>
      </c>
      <c r="I46" s="1427"/>
      <c r="J46" s="1432"/>
      <c r="K46" s="1433"/>
      <c r="L46" s="1433"/>
      <c r="M46" s="1428"/>
      <c r="N46" s="1428"/>
      <c r="O46" s="1428"/>
      <c r="P46" s="1428"/>
      <c r="Q46" s="1429"/>
    </row>
    <row r="47" ht="22.5" customHeight="1">
      <c r="A47" s="10"/>
      <c r="B47" s="1430">
        <v>1.0</v>
      </c>
      <c r="C47" s="1430">
        <v>2.0</v>
      </c>
      <c r="D47" s="1430">
        <v>3.0</v>
      </c>
      <c r="E47" s="1430">
        <v>4.0</v>
      </c>
      <c r="F47" s="1430">
        <v>5.0</v>
      </c>
      <c r="G47" s="1430">
        <v>6.0</v>
      </c>
      <c r="I47" s="1427"/>
      <c r="J47" s="1432"/>
      <c r="K47" s="1433"/>
      <c r="L47" s="1433"/>
      <c r="M47" s="1428"/>
      <c r="N47" s="1428"/>
      <c r="O47" s="1428"/>
      <c r="P47" s="1428"/>
      <c r="Q47" s="1429"/>
    </row>
    <row r="48" ht="36.0" customHeight="1">
      <c r="A48" s="10"/>
      <c r="B48" s="1453" t="str">
        <f>SecretCalDates!$C79</f>
        <v>University of Alabama Medical Center Program
University of Mississippi Medical Center Program
</v>
      </c>
      <c r="C48" s="1453" t="str">
        <f>SecretCalDates!$C80</f>
        <v>University of Texas Health San Antonio
</v>
      </c>
      <c r="D48" s="1453" t="str">
        <f>SecretCalDates!$C81</f>
        <v>#N/A</v>
      </c>
      <c r="E48" s="1453" t="str">
        <f>SecretCalDates!$C82</f>
        <v>#N/A</v>
      </c>
      <c r="F48" s="1453" t="str">
        <f>SecretCalDates!$C83</f>
        <v>Cleveland Clinic Foundation Program
University of Illinois College of Medicine at Chicago Program
</v>
      </c>
      <c r="G48" s="1453" t="str">
        <f>SecretCalDates!$C84</f>
        <v>University of Puerto Rico Program
</v>
      </c>
      <c r="I48" s="1427"/>
      <c r="J48" s="1432"/>
      <c r="K48" s="1436"/>
      <c r="L48" s="1433"/>
      <c r="M48" s="1433"/>
      <c r="Q48" s="1429"/>
    </row>
    <row r="49" ht="21.0" customHeight="1">
      <c r="A49" s="1430">
        <v>7.0</v>
      </c>
      <c r="B49" s="1430">
        <v>8.0</v>
      </c>
      <c r="C49" s="1430">
        <v>9.0</v>
      </c>
      <c r="D49" s="1430">
        <v>10.0</v>
      </c>
      <c r="E49" s="1430">
        <v>11.0</v>
      </c>
      <c r="F49" s="1430">
        <v>12.0</v>
      </c>
      <c r="G49" s="1430">
        <v>13.0</v>
      </c>
      <c r="I49" s="1427"/>
      <c r="J49" s="1432"/>
      <c r="K49" s="1433"/>
      <c r="L49" s="1469"/>
      <c r="M49" s="1469"/>
      <c r="N49" s="1428"/>
      <c r="O49" s="1428"/>
      <c r="P49" s="1428"/>
      <c r="Q49" s="1429"/>
    </row>
    <row r="50" ht="42.75" customHeight="1">
      <c r="A50" s="1453" t="str">
        <f>SecretCalDates!$C85</f>
        <v>#N/A</v>
      </c>
      <c r="B50" s="1453" t="str">
        <f>SecretCalDates!$C86</f>
        <v>Oregon Health &amp; Science University Program (OHSU)
</v>
      </c>
      <c r="C50" s="1453" t="str">
        <f>SecretCalDates!$C87</f>
        <v>#N/A</v>
      </c>
      <c r="D50" s="1453" t="str">
        <f>SecretCalDates!$C88</f>
        <v>#N/A</v>
      </c>
      <c r="E50" s="1453" t="str">
        <f>SecretCalDates!$C89</f>
        <v>#N/A</v>
      </c>
      <c r="F50" s="1453" t="str">
        <f>SecretCalDates!$C90</f>
        <v>Texas Tech University Health Sciences Center at Lubbock Program
</v>
      </c>
      <c r="G50" s="1453" t="str">
        <f>SecretCalDates!$C91</f>
        <v>#N/A</v>
      </c>
      <c r="I50" s="1427"/>
      <c r="J50" s="1432"/>
      <c r="K50" s="1433"/>
      <c r="L50" s="1433"/>
      <c r="M50" s="1436"/>
      <c r="N50" s="1428"/>
      <c r="O50" s="1428"/>
      <c r="P50" s="1428"/>
      <c r="Q50" s="1429"/>
    </row>
    <row r="51" ht="24.75" customHeight="1">
      <c r="A51" s="1431">
        <v>14.0</v>
      </c>
      <c r="B51" s="1458" t="s">
        <v>13129</v>
      </c>
      <c r="C51" s="1430">
        <v>16.0</v>
      </c>
      <c r="D51" s="1430">
        <v>17.0</v>
      </c>
      <c r="E51" s="1430">
        <v>18.0</v>
      </c>
      <c r="F51" s="1430">
        <v>19.0</v>
      </c>
      <c r="G51" s="1430">
        <v>20.0</v>
      </c>
      <c r="I51" s="1454"/>
      <c r="J51" s="1432"/>
      <c r="K51" s="1433"/>
      <c r="L51" s="1433"/>
      <c r="M51" s="1433"/>
      <c r="N51" s="1428"/>
      <c r="O51" s="1428"/>
      <c r="P51" s="1428"/>
      <c r="Q51" s="1429"/>
    </row>
    <row r="52" ht="48.75" customHeight="1">
      <c r="A52" s="1453" t="str">
        <f>SecretCalDates!$C92</f>
        <v>#N/A</v>
      </c>
      <c r="B52" s="1453" t="str">
        <f>SecretCalDates!$C93</f>
        <v>#N/A</v>
      </c>
      <c r="C52" s="1453" t="str">
        <f>SecretCalDates!$C94</f>
        <v>#N/A</v>
      </c>
      <c r="D52" s="1453" t="str">
        <f>SecretCalDates!$C95</f>
        <v>Cleveland Clinic Foundation Program
</v>
      </c>
      <c r="E52" s="1453" t="str">
        <f>SecretCalDates!$C96</f>
        <v>#N/A</v>
      </c>
      <c r="F52" s="1453" t="str">
        <f>SecretCalDates!$C97</f>
        <v>#N/A</v>
      </c>
      <c r="G52" s="1453" t="str">
        <f>SecretCalDates!$C98</f>
        <v>#N/A</v>
      </c>
      <c r="I52" s="1427"/>
      <c r="J52" s="1432"/>
      <c r="K52" s="1428"/>
      <c r="L52" s="1428"/>
      <c r="M52" s="1428"/>
      <c r="N52" s="1428"/>
      <c r="O52" s="1428"/>
      <c r="P52" s="1428"/>
      <c r="Q52" s="1429"/>
    </row>
    <row r="53">
      <c r="A53" s="1430">
        <v>21.0</v>
      </c>
      <c r="B53" s="1430">
        <v>22.0</v>
      </c>
      <c r="C53" s="1430">
        <v>23.0</v>
      </c>
      <c r="D53" s="1430">
        <v>24.0</v>
      </c>
      <c r="E53" s="1430">
        <v>25.0</v>
      </c>
      <c r="F53" s="1430">
        <v>26.0</v>
      </c>
      <c r="G53" s="1430">
        <v>27.0</v>
      </c>
      <c r="I53" s="1427"/>
      <c r="J53" s="1432"/>
      <c r="K53" s="1433"/>
      <c r="L53" s="1433"/>
      <c r="M53" s="1433"/>
      <c r="N53" s="1428"/>
      <c r="O53" s="1428"/>
      <c r="P53" s="1428"/>
      <c r="Q53" s="1429"/>
    </row>
    <row r="54" ht="51.75" customHeight="1">
      <c r="A54" s="1453" t="str">
        <f>SecretCalDates!$C99</f>
        <v>#N/A</v>
      </c>
      <c r="B54" s="1453" t="str">
        <f>SecretCalDates!$C100</f>
        <v>Oregon Health &amp; Science University Program (OHSU)
</v>
      </c>
      <c r="C54" s="1453" t="str">
        <f>SecretCalDates!$C101</f>
        <v>#N/A</v>
      </c>
      <c r="D54" s="1453" t="str">
        <f>SecretCalDates!$C102</f>
        <v>#N/A</v>
      </c>
      <c r="E54" s="1453" t="str">
        <f>SecretCalDates!$C103</f>
        <v>#N/A</v>
      </c>
      <c r="F54" s="1453" t="str">
        <f>SecretCalDates!$C104</f>
        <v>#N/A</v>
      </c>
      <c r="G54" s="1453" t="str">
        <f>SecretCalDates!$C105</f>
        <v>#N/A</v>
      </c>
      <c r="I54" s="1427"/>
      <c r="J54" s="1432"/>
      <c r="K54" s="883"/>
      <c r="L54" s="1433"/>
      <c r="M54" s="1433"/>
      <c r="N54" s="1428"/>
      <c r="O54" s="1428"/>
      <c r="P54" s="1428"/>
      <c r="Q54" s="1429"/>
    </row>
    <row r="55">
      <c r="A55" s="1430">
        <v>28.0</v>
      </c>
      <c r="B55" s="1470">
        <v>1.0</v>
      </c>
      <c r="C55" s="1470">
        <v>2.0</v>
      </c>
      <c r="D55" s="1471" t="s">
        <v>13130</v>
      </c>
      <c r="E55" s="10"/>
      <c r="F55" s="10"/>
      <c r="G55" s="10"/>
      <c r="I55" s="1464"/>
      <c r="J55" s="1432"/>
      <c r="L55" s="1428"/>
      <c r="M55" s="1428"/>
      <c r="N55" s="1428"/>
      <c r="O55" s="1428"/>
      <c r="P55" s="1428"/>
      <c r="Q55" s="1429"/>
    </row>
    <row r="56">
      <c r="A56" s="1434"/>
      <c r="B56" s="10"/>
      <c r="C56" s="10"/>
      <c r="D56" s="10"/>
      <c r="E56" s="10"/>
      <c r="F56" s="10"/>
      <c r="G56" s="10"/>
      <c r="I56" s="1427"/>
      <c r="J56" s="1432"/>
      <c r="K56" s="1433"/>
      <c r="L56" s="1433"/>
      <c r="M56" s="1433"/>
      <c r="N56" s="1433"/>
      <c r="O56" s="1433"/>
      <c r="P56" s="1433"/>
      <c r="Q56" s="1429"/>
    </row>
    <row r="57">
      <c r="I57" s="1427"/>
      <c r="J57" s="1432"/>
      <c r="K57" s="1472"/>
      <c r="L57" s="1472"/>
      <c r="M57" s="1428"/>
      <c r="Q57" s="1429"/>
    </row>
    <row r="58">
      <c r="I58" s="1427"/>
      <c r="J58" s="1432"/>
      <c r="K58" s="883"/>
      <c r="L58" s="1433"/>
      <c r="M58" s="1428"/>
      <c r="N58" s="1428"/>
      <c r="O58" s="1428"/>
      <c r="P58" s="1428"/>
      <c r="Q58" s="1429"/>
    </row>
    <row r="59">
      <c r="I59" s="1427"/>
      <c r="J59" s="1432"/>
      <c r="K59" s="1463"/>
      <c r="L59" s="1463"/>
      <c r="M59" s="1428"/>
      <c r="N59" s="1428"/>
      <c r="O59" s="1428"/>
      <c r="P59" s="1428"/>
      <c r="Q59" s="1429"/>
    </row>
    <row r="60">
      <c r="I60" s="1427"/>
      <c r="J60" s="1432"/>
      <c r="K60" s="1433"/>
      <c r="L60" s="1433"/>
      <c r="M60" s="1428"/>
      <c r="N60" s="1428"/>
      <c r="O60" s="1428"/>
      <c r="P60" s="1428"/>
      <c r="Q60" s="1429"/>
    </row>
    <row r="61">
      <c r="I61" s="1427"/>
      <c r="J61" s="1432"/>
      <c r="K61" s="1433"/>
      <c r="L61" s="1433"/>
      <c r="M61" s="1433"/>
      <c r="Q61" s="1429"/>
    </row>
    <row r="62">
      <c r="I62" s="1427"/>
      <c r="J62" s="1432"/>
      <c r="K62" s="1433"/>
      <c r="L62" s="1433"/>
      <c r="M62" s="1433"/>
      <c r="N62" s="1428"/>
      <c r="O62" s="1428"/>
      <c r="P62" s="1428"/>
      <c r="Q62" s="1429"/>
    </row>
    <row r="63">
      <c r="I63" s="1427"/>
      <c r="J63" s="1432"/>
      <c r="K63" s="1433"/>
      <c r="L63" s="1433"/>
      <c r="M63" s="1433"/>
      <c r="N63" s="1428"/>
      <c r="O63" s="1428"/>
      <c r="P63" s="1428"/>
      <c r="Q63" s="1429"/>
    </row>
    <row r="64">
      <c r="I64" s="1427"/>
      <c r="J64" s="1432"/>
      <c r="K64" s="1433"/>
      <c r="L64" s="1433"/>
      <c r="M64" s="1428"/>
      <c r="N64" s="1428"/>
      <c r="O64" s="1428"/>
      <c r="P64" s="1428"/>
      <c r="Q64" s="1429"/>
    </row>
    <row r="65">
      <c r="I65" s="1427"/>
      <c r="J65" s="1432"/>
      <c r="K65" s="1433"/>
      <c r="L65" s="1433"/>
      <c r="M65" s="1433"/>
      <c r="N65" s="1428"/>
      <c r="O65" s="1428"/>
      <c r="P65" s="1428"/>
      <c r="Q65" s="1429"/>
    </row>
    <row r="66">
      <c r="I66" s="1427"/>
      <c r="J66" s="1432"/>
      <c r="K66" s="1473"/>
      <c r="L66" s="1473"/>
      <c r="Q66" s="1429"/>
    </row>
    <row r="67">
      <c r="I67" s="1464"/>
      <c r="J67" s="1432"/>
      <c r="L67" s="1428"/>
      <c r="M67" s="1428"/>
      <c r="N67" s="1428"/>
      <c r="O67" s="1428"/>
      <c r="P67" s="1428"/>
      <c r="Q67" s="1429"/>
    </row>
    <row r="68">
      <c r="I68" s="1427"/>
      <c r="J68" s="1432"/>
      <c r="K68" s="1433"/>
      <c r="L68" s="1433"/>
      <c r="M68" s="1428"/>
      <c r="N68" s="1428"/>
      <c r="O68" s="1428"/>
      <c r="P68" s="1428"/>
      <c r="Q68" s="1429"/>
    </row>
    <row r="69">
      <c r="I69" s="1427"/>
      <c r="J69" s="1432"/>
      <c r="K69" s="1433"/>
      <c r="L69" s="1433"/>
      <c r="M69" s="1433"/>
      <c r="N69" s="1433"/>
      <c r="O69" s="1433"/>
      <c r="P69" s="1433"/>
      <c r="Q69" s="1429"/>
    </row>
    <row r="70">
      <c r="I70" s="1427"/>
      <c r="J70" s="1432"/>
      <c r="K70" s="1433"/>
      <c r="L70" s="1463"/>
      <c r="M70" s="1428"/>
      <c r="N70" s="1428"/>
      <c r="O70" s="1428"/>
      <c r="P70" s="1428"/>
      <c r="Q70" s="1429"/>
    </row>
    <row r="71">
      <c r="I71" s="1427"/>
      <c r="J71" s="1432"/>
      <c r="K71" s="1433"/>
      <c r="L71" s="1433"/>
      <c r="M71" s="1433"/>
      <c r="N71" s="1428"/>
      <c r="O71" s="1428"/>
      <c r="P71" s="1428"/>
      <c r="Q71" s="1429"/>
    </row>
    <row r="72">
      <c r="I72" s="1427"/>
      <c r="J72" s="1432"/>
      <c r="K72" s="1433"/>
      <c r="L72" s="1433"/>
      <c r="M72" s="1433"/>
      <c r="N72" s="1428"/>
      <c r="O72" s="1428"/>
      <c r="P72" s="1428"/>
      <c r="Q72" s="1429"/>
    </row>
    <row r="73">
      <c r="I73" s="1427"/>
      <c r="J73" s="1432"/>
      <c r="K73" s="1433"/>
      <c r="L73" s="1433"/>
      <c r="M73" s="1433"/>
      <c r="N73" s="1433"/>
      <c r="O73" s="1433"/>
      <c r="P73" s="1433"/>
      <c r="Q73" s="1429"/>
    </row>
    <row r="74">
      <c r="I74" s="1427"/>
      <c r="J74" s="1432"/>
      <c r="K74" s="1433"/>
      <c r="L74" s="1433"/>
      <c r="M74" s="1428"/>
      <c r="N74" s="1433"/>
      <c r="O74" s="1433"/>
      <c r="P74" s="1433"/>
      <c r="Q74" s="1429"/>
    </row>
    <row r="75">
      <c r="I75" s="1427"/>
      <c r="J75" s="1432"/>
      <c r="K75" s="1433"/>
      <c r="L75" s="1433"/>
      <c r="M75" s="1428"/>
      <c r="N75" s="1428"/>
      <c r="O75" s="1428"/>
      <c r="P75" s="1428"/>
      <c r="Q75" s="1429"/>
    </row>
    <row r="76">
      <c r="I76" s="1427"/>
      <c r="J76" s="1432"/>
      <c r="K76" s="1433"/>
      <c r="L76" s="1433"/>
      <c r="M76" s="1433"/>
      <c r="N76" s="1428"/>
      <c r="O76" s="1428"/>
      <c r="P76" s="1428"/>
      <c r="Q76" s="1429"/>
    </row>
    <row r="77">
      <c r="I77" s="1427"/>
      <c r="J77" s="1432"/>
      <c r="K77" s="1433"/>
      <c r="L77" s="1433"/>
      <c r="M77" s="1433"/>
      <c r="Q77" s="1429"/>
    </row>
    <row r="78">
      <c r="I78" s="1427"/>
      <c r="J78" s="1432"/>
      <c r="K78" s="1433"/>
      <c r="L78" s="1433"/>
      <c r="M78" s="1433"/>
      <c r="N78" s="1428"/>
      <c r="O78" s="1428"/>
      <c r="P78" s="1428"/>
      <c r="Q78" s="1429"/>
    </row>
    <row r="79">
      <c r="I79" s="1427"/>
      <c r="J79" s="1432"/>
      <c r="K79" s="1433"/>
      <c r="L79" s="1433"/>
      <c r="M79" s="1433"/>
      <c r="N79" s="1428"/>
      <c r="O79" s="1428"/>
      <c r="P79" s="1428"/>
      <c r="Q79" s="1429"/>
    </row>
    <row r="80">
      <c r="I80" s="1427"/>
      <c r="J80" s="1432"/>
      <c r="K80" s="1433"/>
      <c r="L80" s="1433"/>
      <c r="M80" s="1433"/>
      <c r="Q80" s="1429"/>
    </row>
    <row r="81">
      <c r="I81" s="1427"/>
      <c r="J81" s="1432"/>
      <c r="K81" s="1433"/>
      <c r="L81" s="1433"/>
      <c r="M81" s="1433"/>
      <c r="N81" s="1428"/>
      <c r="O81" s="1428"/>
      <c r="P81" s="1428"/>
      <c r="Q81" s="1429"/>
    </row>
    <row r="82">
      <c r="I82" s="1454"/>
      <c r="J82" s="1432"/>
      <c r="K82" s="1433"/>
      <c r="L82" s="1428"/>
      <c r="M82" s="1433"/>
      <c r="N82" s="1428"/>
      <c r="O82" s="1428"/>
      <c r="P82" s="1428"/>
      <c r="Q82" s="1429"/>
    </row>
    <row r="83">
      <c r="I83" s="1427"/>
      <c r="J83" s="1432"/>
      <c r="K83" s="1433"/>
      <c r="L83" s="1433"/>
      <c r="M83" s="1428"/>
      <c r="N83" s="1428"/>
      <c r="O83" s="1428"/>
      <c r="P83" s="1428"/>
      <c r="Q83" s="1429"/>
    </row>
    <row r="84">
      <c r="I84" s="1427"/>
      <c r="J84" s="1432"/>
      <c r="K84" s="1433"/>
      <c r="L84" s="1433"/>
      <c r="M84" s="1433"/>
      <c r="N84" s="1428"/>
      <c r="O84" s="1428"/>
      <c r="P84" s="1428"/>
      <c r="Q84" s="1444"/>
    </row>
    <row r="85">
      <c r="I85" s="1427"/>
      <c r="J85" s="1432"/>
      <c r="K85" s="1433"/>
      <c r="L85" s="1433"/>
      <c r="M85" s="1433"/>
      <c r="N85" s="1428"/>
      <c r="O85" s="1428"/>
      <c r="P85" s="1428"/>
      <c r="Q85" s="1429"/>
    </row>
    <row r="86">
      <c r="I86" s="1427"/>
      <c r="J86" s="1432"/>
      <c r="K86" s="1436"/>
      <c r="L86" s="1474"/>
      <c r="Q86" s="1429"/>
    </row>
    <row r="87">
      <c r="I87" s="1454"/>
      <c r="J87" s="1432"/>
      <c r="K87" s="1433"/>
      <c r="L87" s="1428"/>
      <c r="M87" s="1428"/>
      <c r="N87" s="1428"/>
      <c r="O87" s="1428"/>
      <c r="P87" s="1428"/>
      <c r="Q87" s="1429"/>
    </row>
    <row r="88">
      <c r="I88" s="1475"/>
      <c r="J88" s="1432"/>
      <c r="K88" s="1433"/>
      <c r="L88" s="1433"/>
      <c r="M88" s="1433"/>
      <c r="N88" s="1433"/>
      <c r="O88" s="1433"/>
      <c r="P88" s="1433"/>
      <c r="Q88" s="1476"/>
      <c r="R88" s="883"/>
    </row>
    <row r="89">
      <c r="I89" s="1427"/>
      <c r="J89" s="1432"/>
      <c r="K89" s="1433"/>
      <c r="L89" s="1433"/>
      <c r="M89" s="1433"/>
      <c r="N89" s="1433"/>
      <c r="O89" s="1433"/>
      <c r="P89" s="1433"/>
      <c r="Q89" s="1429"/>
    </row>
    <row r="90">
      <c r="I90" s="1427"/>
      <c r="J90" s="1432"/>
      <c r="K90" s="1477"/>
      <c r="L90" s="1477"/>
      <c r="M90" s="1477"/>
      <c r="N90" s="1428"/>
      <c r="O90" s="1428"/>
      <c r="P90" s="1428"/>
      <c r="Q90" s="1429"/>
    </row>
    <row r="91">
      <c r="I91" s="1427"/>
      <c r="J91" s="1432"/>
      <c r="K91" s="1433"/>
      <c r="L91" s="1433"/>
      <c r="M91" s="1428"/>
      <c r="N91" s="1428"/>
      <c r="O91" s="1428"/>
      <c r="P91" s="1428"/>
      <c r="Q91" s="1429"/>
    </row>
    <row r="92">
      <c r="I92" s="1427"/>
      <c r="J92" s="1432"/>
      <c r="O92" s="1428"/>
      <c r="P92" s="1428"/>
      <c r="Q92" s="1476"/>
    </row>
    <row r="93">
      <c r="I93" s="1427"/>
      <c r="J93" s="1432"/>
      <c r="K93" s="1433"/>
      <c r="L93" s="1433"/>
      <c r="M93" s="1428"/>
      <c r="N93" s="1428"/>
      <c r="O93" s="1428"/>
      <c r="P93" s="1428"/>
      <c r="Q93" s="1429"/>
    </row>
    <row r="94">
      <c r="I94" s="1454"/>
      <c r="J94" s="1432"/>
      <c r="K94" s="1433"/>
      <c r="L94" s="1433"/>
      <c r="M94" s="1428"/>
      <c r="N94" s="1428"/>
      <c r="O94" s="1428"/>
      <c r="P94" s="1428"/>
      <c r="Q94" s="1478"/>
    </row>
    <row r="95">
      <c r="I95" s="1427"/>
      <c r="J95" s="1432"/>
      <c r="K95" s="1433"/>
      <c r="L95" s="1433"/>
      <c r="M95" s="1433"/>
      <c r="N95" s="1433"/>
      <c r="O95" s="1433"/>
      <c r="P95" s="1433"/>
      <c r="Q95" s="1429"/>
    </row>
    <row r="96">
      <c r="I96" s="1427"/>
      <c r="J96" s="1432"/>
      <c r="K96" s="1479"/>
      <c r="L96" s="1480"/>
      <c r="M96" s="1480"/>
      <c r="N96" s="1481"/>
      <c r="O96" s="1481"/>
      <c r="P96" s="1481"/>
      <c r="Q96" s="1429"/>
    </row>
    <row r="97">
      <c r="I97" s="1427"/>
      <c r="J97" s="1432"/>
      <c r="K97" s="1433"/>
      <c r="L97" s="1433"/>
      <c r="M97" s="1428"/>
      <c r="N97" s="1428"/>
      <c r="O97" s="1428"/>
      <c r="P97" s="1428"/>
      <c r="Q97" s="1429"/>
    </row>
    <row r="98">
      <c r="I98" s="1427"/>
      <c r="J98" s="1432"/>
      <c r="K98" s="1482"/>
      <c r="L98" s="1483"/>
      <c r="M98" s="1483"/>
      <c r="N98" s="1428"/>
      <c r="O98" s="1428"/>
      <c r="P98" s="1428"/>
      <c r="Q98" s="1429"/>
    </row>
    <row r="99">
      <c r="I99" s="1427"/>
      <c r="J99" s="1432"/>
      <c r="K99" s="1433"/>
      <c r="L99" s="1433"/>
      <c r="M99" s="1428"/>
      <c r="N99" s="1428"/>
      <c r="O99" s="1428"/>
      <c r="P99" s="1428"/>
      <c r="Q99" s="1429"/>
    </row>
    <row r="100">
      <c r="I100" s="1427"/>
      <c r="J100" s="1432"/>
      <c r="K100" s="1433"/>
      <c r="L100" s="1433"/>
      <c r="M100" s="1433"/>
      <c r="N100" s="1428"/>
      <c r="O100" s="1428"/>
      <c r="P100" s="1428"/>
      <c r="Q100" s="1429"/>
    </row>
    <row r="101">
      <c r="I101" s="1427"/>
      <c r="J101" s="1432"/>
      <c r="K101" s="1433"/>
      <c r="L101" s="1433"/>
      <c r="M101" s="1428"/>
      <c r="N101" s="1428"/>
      <c r="O101" s="1428"/>
      <c r="P101" s="1428"/>
      <c r="Q101" s="1429"/>
    </row>
    <row r="102">
      <c r="I102" s="1454"/>
      <c r="J102" s="1432"/>
      <c r="K102" s="1428"/>
      <c r="L102" s="1428"/>
      <c r="M102" s="1428"/>
      <c r="N102" s="1428"/>
      <c r="O102" s="1428"/>
      <c r="P102" s="1428"/>
      <c r="Q102" s="1429"/>
    </row>
    <row r="103">
      <c r="I103" s="1427"/>
      <c r="J103" s="1432"/>
      <c r="K103" s="1436"/>
      <c r="L103" s="1433"/>
      <c r="M103" s="1433"/>
      <c r="N103" s="1428"/>
      <c r="O103" s="1428"/>
      <c r="P103" s="1428"/>
      <c r="Q103" s="1484"/>
    </row>
    <row r="104">
      <c r="I104" s="1427"/>
      <c r="J104" s="1432"/>
      <c r="K104" s="1433"/>
      <c r="L104" s="1433"/>
      <c r="M104" s="1428"/>
      <c r="N104" s="1428"/>
      <c r="O104" s="1428"/>
      <c r="P104" s="1428"/>
      <c r="Q104" s="1429"/>
    </row>
    <row r="105">
      <c r="I105" s="1427"/>
      <c r="J105" s="1432"/>
      <c r="K105" s="1433"/>
      <c r="L105" s="1428"/>
      <c r="M105" s="1428"/>
      <c r="N105" s="1428"/>
      <c r="O105" s="1428"/>
      <c r="P105" s="1428"/>
      <c r="Q105" s="1429"/>
    </row>
    <row r="106">
      <c r="I106" s="1427"/>
      <c r="J106" s="1485"/>
      <c r="K106" s="1433"/>
      <c r="L106" s="1433"/>
      <c r="M106" s="1433"/>
      <c r="N106" s="1428"/>
      <c r="O106" s="1428"/>
      <c r="P106" s="1428"/>
      <c r="Q106" s="1429"/>
    </row>
    <row r="107">
      <c r="I107" s="1427"/>
      <c r="J107" s="1432"/>
      <c r="K107" s="1433"/>
      <c r="L107" s="1433"/>
      <c r="M107" s="1428"/>
      <c r="N107" s="1428"/>
      <c r="O107" s="1428"/>
      <c r="P107" s="1428"/>
      <c r="Q107" s="1429"/>
    </row>
    <row r="108">
      <c r="I108" s="1427"/>
      <c r="J108" s="1432"/>
      <c r="K108" s="1433"/>
      <c r="L108" s="1433"/>
      <c r="M108" s="1428"/>
      <c r="N108" s="1428"/>
      <c r="O108" s="1428"/>
      <c r="P108" s="1428"/>
      <c r="Q108" s="1429"/>
    </row>
    <row r="109">
      <c r="I109" s="1427"/>
      <c r="J109" s="1432"/>
      <c r="K109" s="1433"/>
      <c r="L109" s="1433"/>
      <c r="M109" s="1433"/>
      <c r="N109" s="1428"/>
      <c r="O109" s="1428"/>
      <c r="P109" s="1428"/>
      <c r="Q109" s="1429"/>
    </row>
    <row r="110">
      <c r="I110" s="1427"/>
      <c r="J110" s="1432"/>
      <c r="K110" s="1433"/>
      <c r="L110" s="1433"/>
      <c r="M110" s="1433"/>
      <c r="N110" s="1428"/>
      <c r="O110" s="1428"/>
      <c r="P110" s="1428"/>
      <c r="Q110" s="1429"/>
    </row>
    <row r="111">
      <c r="I111" s="1427"/>
      <c r="J111" s="1432"/>
      <c r="K111" s="1433"/>
      <c r="L111" s="1433"/>
      <c r="M111" s="1433"/>
      <c r="N111" s="1428"/>
      <c r="O111" s="1428"/>
      <c r="P111" s="1428"/>
      <c r="Q111" s="1429"/>
    </row>
    <row r="112">
      <c r="I112" s="1427"/>
      <c r="J112" s="1432"/>
      <c r="K112" s="1433"/>
      <c r="L112" s="1433"/>
      <c r="M112" s="1433"/>
      <c r="N112" s="1433"/>
      <c r="O112" s="1433"/>
      <c r="P112" s="1433"/>
      <c r="Q112" s="1429"/>
    </row>
    <row r="113">
      <c r="I113" s="1427"/>
      <c r="J113" s="1432"/>
      <c r="K113" s="1433"/>
      <c r="L113" s="1433"/>
      <c r="M113" s="1433"/>
      <c r="N113" s="1428"/>
      <c r="O113" s="1428"/>
      <c r="P113" s="1428"/>
      <c r="Q113" s="1429"/>
    </row>
    <row r="114">
      <c r="I114" s="1427"/>
      <c r="J114" s="1432"/>
      <c r="K114" s="1433"/>
      <c r="L114" s="1433"/>
      <c r="M114" s="1428"/>
      <c r="N114" s="1428"/>
      <c r="O114" s="1428"/>
      <c r="P114" s="1428"/>
      <c r="Q114" s="1429"/>
    </row>
    <row r="115">
      <c r="I115" s="1427"/>
      <c r="J115" s="1432"/>
      <c r="K115" s="1433"/>
      <c r="L115" s="1433"/>
      <c r="M115" s="1428"/>
      <c r="N115" s="1428"/>
      <c r="O115" s="1428"/>
      <c r="P115" s="1428"/>
      <c r="Q115" s="1429"/>
    </row>
    <row r="116">
      <c r="I116" s="1427"/>
      <c r="J116" s="1432"/>
      <c r="K116" s="1463"/>
      <c r="L116" s="1433"/>
      <c r="M116" s="1436"/>
      <c r="N116" s="1436"/>
      <c r="O116" s="1436"/>
      <c r="P116" s="1436"/>
      <c r="Q116" s="1429"/>
    </row>
    <row r="117">
      <c r="I117" s="1427"/>
      <c r="J117" s="1432"/>
      <c r="K117" s="1433"/>
      <c r="L117" s="1433"/>
      <c r="M117" s="1428"/>
      <c r="N117" s="1428"/>
      <c r="O117" s="1428"/>
      <c r="P117" s="1428"/>
      <c r="Q117" s="1429"/>
    </row>
    <row r="118">
      <c r="I118" s="1454"/>
      <c r="J118" s="1432"/>
      <c r="K118" s="1433"/>
      <c r="L118" s="1433"/>
      <c r="M118" s="1428"/>
      <c r="N118" s="1428"/>
      <c r="O118" s="1428"/>
      <c r="P118" s="1428"/>
      <c r="Q118" s="1429"/>
    </row>
    <row r="119">
      <c r="I119" s="1427"/>
      <c r="J119" s="1432"/>
      <c r="K119" s="1433"/>
      <c r="L119" s="1433"/>
      <c r="M119" s="1433"/>
      <c r="N119" s="1433"/>
      <c r="O119" s="1433"/>
      <c r="P119" s="1433"/>
      <c r="Q119" s="1429"/>
    </row>
    <row r="120">
      <c r="I120" s="1427"/>
      <c r="J120" s="1432"/>
      <c r="K120" s="1463"/>
      <c r="L120" s="1463"/>
      <c r="M120" s="1428"/>
      <c r="N120" s="1428"/>
      <c r="O120" s="1428"/>
      <c r="P120" s="1428"/>
      <c r="Q120" s="1429"/>
    </row>
    <row r="121">
      <c r="I121" s="1427"/>
      <c r="J121" s="1432"/>
      <c r="K121" s="1433"/>
      <c r="L121" s="1433"/>
      <c r="M121" s="1428"/>
      <c r="N121" s="1428"/>
      <c r="O121" s="1428"/>
      <c r="P121" s="1428"/>
      <c r="Q121" s="1429"/>
    </row>
    <row r="122">
      <c r="I122" s="1427"/>
      <c r="J122" s="1432"/>
      <c r="K122" s="1433"/>
      <c r="L122" s="1433"/>
      <c r="M122" s="1428"/>
      <c r="Q122" s="1429"/>
    </row>
    <row r="123">
      <c r="I123" s="1427"/>
      <c r="J123" s="1432"/>
      <c r="K123" s="1433"/>
      <c r="L123" s="1433"/>
      <c r="M123" s="1428"/>
      <c r="N123" s="1428"/>
      <c r="O123" s="1428"/>
      <c r="P123" s="1428"/>
      <c r="Q123" s="1429"/>
    </row>
    <row r="124">
      <c r="I124" s="1427"/>
      <c r="J124" s="1432"/>
      <c r="K124" s="1433"/>
      <c r="L124" s="1433"/>
      <c r="M124" s="1433"/>
      <c r="N124" s="1428"/>
      <c r="O124" s="1428"/>
      <c r="P124" s="1428"/>
      <c r="Q124" s="1429"/>
    </row>
    <row r="125">
      <c r="I125" s="1427"/>
      <c r="J125" s="1432"/>
      <c r="K125" s="1433"/>
      <c r="L125" s="1433"/>
      <c r="M125" s="1433"/>
      <c r="N125" s="1436"/>
      <c r="O125" s="1436"/>
      <c r="Q125" s="1429"/>
    </row>
    <row r="126">
      <c r="I126" s="1454"/>
      <c r="J126" s="1432"/>
      <c r="K126" s="1433"/>
      <c r="L126" s="1433"/>
      <c r="M126" s="1433"/>
      <c r="N126" s="1433"/>
      <c r="O126" s="1433"/>
      <c r="P126" s="1428"/>
      <c r="Q126" s="1429"/>
    </row>
    <row r="127">
      <c r="I127" s="1427"/>
      <c r="J127" s="1432"/>
      <c r="K127" s="1433"/>
      <c r="L127" s="1433"/>
      <c r="M127" s="1433"/>
      <c r="N127" s="1428"/>
      <c r="O127" s="1428"/>
      <c r="P127" s="1428"/>
      <c r="Q127" s="1429"/>
    </row>
    <row r="128">
      <c r="I128" s="1427"/>
      <c r="J128" s="1432"/>
      <c r="K128" s="1433"/>
      <c r="L128" s="1433"/>
      <c r="M128" s="1433"/>
      <c r="N128" s="1428"/>
      <c r="O128" s="1428"/>
      <c r="P128" s="1428"/>
      <c r="Q128" s="1429"/>
    </row>
    <row r="129">
      <c r="I129" s="1427"/>
      <c r="J129" s="1432"/>
      <c r="K129" s="1433"/>
      <c r="L129" s="1428"/>
      <c r="M129" s="1428"/>
      <c r="N129" s="1428"/>
      <c r="O129" s="1428"/>
      <c r="P129" s="1428"/>
      <c r="Q129" s="1429"/>
    </row>
    <row r="130">
      <c r="I130" s="1424"/>
      <c r="J130" s="1432"/>
      <c r="K130" s="1433"/>
      <c r="L130" s="1433"/>
      <c r="M130" s="1428"/>
      <c r="N130" s="1428"/>
      <c r="O130" s="1428"/>
      <c r="P130" s="1428"/>
      <c r="Q130" s="1444"/>
      <c r="R130" s="1436"/>
    </row>
    <row r="131">
      <c r="I131" s="1424"/>
      <c r="J131" s="1432"/>
      <c r="K131" s="1433"/>
      <c r="L131" s="1433"/>
      <c r="M131" s="1433"/>
      <c r="N131" s="1428"/>
      <c r="O131" s="1428"/>
      <c r="P131" s="1428"/>
      <c r="Q131" s="1476"/>
    </row>
    <row r="132">
      <c r="Q132" s="1486"/>
    </row>
    <row r="133">
      <c r="Q133" s="1486"/>
    </row>
    <row r="134">
      <c r="Q134" s="1486"/>
    </row>
    <row r="135">
      <c r="K135" s="1487"/>
      <c r="L135" s="1488"/>
      <c r="Q135" s="1486"/>
    </row>
    <row r="136">
      <c r="K136" s="1489"/>
      <c r="L136" s="1490"/>
      <c r="Q136" s="1486"/>
    </row>
    <row r="137">
      <c r="K137" s="1489"/>
      <c r="L137" s="1490"/>
      <c r="Q137" s="1486"/>
    </row>
    <row r="138">
      <c r="K138" s="1491"/>
      <c r="L138" s="1492"/>
      <c r="Q138" s="1486"/>
    </row>
    <row r="139">
      <c r="K139" s="1493"/>
      <c r="L139" s="1494"/>
      <c r="Q139" s="1486"/>
    </row>
    <row r="140">
      <c r="Q140" s="1486"/>
    </row>
    <row r="141">
      <c r="Q141" s="1486"/>
    </row>
    <row r="142">
      <c r="Q142" s="1486"/>
    </row>
    <row r="143">
      <c r="Q143" s="1486"/>
    </row>
    <row r="144">
      <c r="Q144" s="1486"/>
    </row>
    <row r="145">
      <c r="Q145" s="1486"/>
    </row>
    <row r="146">
      <c r="Q146" s="1486"/>
    </row>
    <row r="147">
      <c r="Q147" s="1486"/>
    </row>
    <row r="148">
      <c r="Q148" s="1486"/>
    </row>
    <row r="149">
      <c r="Q149" s="1486"/>
    </row>
    <row r="150">
      <c r="Q150" s="1486"/>
    </row>
    <row r="151">
      <c r="Q151" s="1486"/>
    </row>
    <row r="152">
      <c r="Q152" s="1486"/>
    </row>
    <row r="153">
      <c r="Q153" s="1486"/>
    </row>
    <row r="154">
      <c r="Q154" s="1486"/>
    </row>
    <row r="155">
      <c r="Q155" s="1486"/>
    </row>
    <row r="156">
      <c r="Q156" s="1486"/>
    </row>
    <row r="157">
      <c r="Q157" s="1486"/>
    </row>
    <row r="158">
      <c r="Q158" s="1486"/>
    </row>
    <row r="159">
      <c r="Q159" s="1486"/>
    </row>
    <row r="160">
      <c r="Q160" s="1486"/>
    </row>
    <row r="161">
      <c r="Q161" s="1486"/>
    </row>
    <row r="162">
      <c r="Q162" s="1486"/>
    </row>
    <row r="163">
      <c r="Q163" s="1486"/>
    </row>
    <row r="164">
      <c r="Q164" s="1486"/>
    </row>
    <row r="165">
      <c r="Q165" s="1486"/>
    </row>
    <row r="166">
      <c r="Q166" s="1486"/>
    </row>
    <row r="167">
      <c r="Q167" s="1486"/>
    </row>
    <row r="168">
      <c r="Q168" s="1486"/>
    </row>
    <row r="169">
      <c r="Q169" s="1486"/>
    </row>
    <row r="170">
      <c r="Q170" s="1486"/>
    </row>
    <row r="171">
      <c r="Q171" s="1486"/>
    </row>
    <row r="172">
      <c r="Q172" s="1486"/>
    </row>
    <row r="173">
      <c r="Q173" s="1486"/>
    </row>
    <row r="174">
      <c r="Q174" s="1486"/>
    </row>
    <row r="175">
      <c r="Q175" s="1486"/>
    </row>
    <row r="176">
      <c r="Q176" s="1486"/>
    </row>
    <row r="177">
      <c r="Q177" s="1486"/>
    </row>
    <row r="178">
      <c r="Q178" s="1486"/>
    </row>
    <row r="179">
      <c r="Q179" s="1486"/>
    </row>
    <row r="180">
      <c r="Q180" s="1486"/>
    </row>
    <row r="181">
      <c r="Q181" s="1486"/>
    </row>
    <row r="182">
      <c r="Q182" s="1486"/>
    </row>
    <row r="183">
      <c r="Q183" s="1486"/>
    </row>
    <row r="184">
      <c r="Q184" s="1486"/>
    </row>
    <row r="185">
      <c r="Q185" s="1486"/>
    </row>
    <row r="186">
      <c r="Q186" s="1486"/>
    </row>
    <row r="187">
      <c r="Q187" s="1486"/>
    </row>
    <row r="188">
      <c r="Q188" s="1486"/>
    </row>
    <row r="189">
      <c r="Q189" s="1486"/>
    </row>
    <row r="190">
      <c r="Q190" s="1486"/>
    </row>
    <row r="191">
      <c r="Q191" s="1486"/>
    </row>
    <row r="192">
      <c r="Q192" s="1486"/>
    </row>
    <row r="193">
      <c r="Q193" s="1486"/>
    </row>
    <row r="194">
      <c r="Q194" s="1486"/>
    </row>
    <row r="195">
      <c r="Q195" s="1486"/>
    </row>
    <row r="196">
      <c r="Q196" s="1486"/>
    </row>
    <row r="197">
      <c r="Q197" s="1486"/>
    </row>
    <row r="198">
      <c r="Q198" s="1486"/>
    </row>
    <row r="199">
      <c r="Q199" s="1486"/>
    </row>
    <row r="200">
      <c r="Q200" s="1486"/>
    </row>
    <row r="201">
      <c r="Q201" s="1486"/>
    </row>
    <row r="202">
      <c r="Q202" s="1486"/>
    </row>
    <row r="203">
      <c r="Q203" s="1486"/>
    </row>
    <row r="204">
      <c r="Q204" s="1486"/>
    </row>
    <row r="205">
      <c r="Q205" s="1486"/>
    </row>
    <row r="206">
      <c r="Q206" s="1486"/>
    </row>
    <row r="207">
      <c r="Q207" s="1486"/>
    </row>
    <row r="208">
      <c r="Q208" s="1486"/>
    </row>
    <row r="209">
      <c r="Q209" s="1486"/>
    </row>
    <row r="210">
      <c r="Q210" s="1486"/>
    </row>
    <row r="211">
      <c r="Q211" s="1486"/>
    </row>
    <row r="212">
      <c r="Q212" s="1486"/>
    </row>
    <row r="213">
      <c r="Q213" s="1486"/>
    </row>
    <row r="214">
      <c r="Q214" s="1486"/>
    </row>
    <row r="215">
      <c r="Q215" s="1486"/>
    </row>
    <row r="216">
      <c r="Q216" s="1486"/>
    </row>
    <row r="217">
      <c r="Q217" s="1486"/>
    </row>
    <row r="218">
      <c r="Q218" s="1486"/>
    </row>
    <row r="219">
      <c r="Q219" s="1486"/>
    </row>
    <row r="220">
      <c r="Q220" s="1486"/>
    </row>
    <row r="221">
      <c r="Q221" s="1486"/>
    </row>
    <row r="222">
      <c r="Q222" s="1486"/>
    </row>
    <row r="223">
      <c r="Q223" s="1486"/>
    </row>
    <row r="224">
      <c r="Q224" s="1486"/>
    </row>
    <row r="225">
      <c r="Q225" s="1486"/>
    </row>
    <row r="226">
      <c r="Q226" s="1486"/>
    </row>
    <row r="227">
      <c r="Q227" s="1486"/>
    </row>
    <row r="228">
      <c r="Q228" s="1486"/>
    </row>
    <row r="229">
      <c r="Q229" s="1486"/>
    </row>
    <row r="230">
      <c r="Q230" s="1486"/>
    </row>
    <row r="231">
      <c r="Q231" s="1486"/>
    </row>
    <row r="232">
      <c r="Q232" s="1486"/>
    </row>
    <row r="233">
      <c r="Q233" s="1486"/>
    </row>
    <row r="234">
      <c r="Q234" s="1486"/>
    </row>
    <row r="235">
      <c r="Q235" s="1486"/>
    </row>
    <row r="236">
      <c r="Q236" s="1486"/>
    </row>
    <row r="237">
      <c r="Q237" s="1486"/>
    </row>
    <row r="238">
      <c r="Q238" s="1486"/>
    </row>
    <row r="239">
      <c r="Q239" s="1486"/>
    </row>
    <row r="240">
      <c r="Q240" s="1486"/>
    </row>
    <row r="241">
      <c r="Q241" s="1486"/>
    </row>
    <row r="242">
      <c r="Q242" s="1486"/>
    </row>
    <row r="243">
      <c r="Q243" s="1486"/>
    </row>
    <row r="244">
      <c r="Q244" s="1486"/>
    </row>
    <row r="245">
      <c r="Q245" s="1486"/>
    </row>
    <row r="246">
      <c r="Q246" s="1486"/>
    </row>
    <row r="247">
      <c r="Q247" s="1486"/>
    </row>
    <row r="248">
      <c r="Q248" s="1486"/>
    </row>
    <row r="249">
      <c r="Q249" s="1486"/>
    </row>
    <row r="250">
      <c r="Q250" s="1486"/>
    </row>
    <row r="251">
      <c r="Q251" s="1486"/>
    </row>
    <row r="252">
      <c r="Q252" s="1486"/>
    </row>
    <row r="253">
      <c r="Q253" s="1486"/>
    </row>
    <row r="254">
      <c r="Q254" s="1486"/>
    </row>
    <row r="255">
      <c r="Q255" s="1486"/>
    </row>
    <row r="256">
      <c r="Q256" s="1486"/>
    </row>
    <row r="257">
      <c r="Q257" s="1486"/>
    </row>
    <row r="258">
      <c r="Q258" s="1486"/>
    </row>
    <row r="259">
      <c r="Q259" s="1486"/>
    </row>
    <row r="260">
      <c r="Q260" s="1486"/>
    </row>
    <row r="261">
      <c r="Q261" s="1486"/>
    </row>
    <row r="262">
      <c r="Q262" s="1486"/>
    </row>
    <row r="263">
      <c r="Q263" s="1486"/>
    </row>
    <row r="264">
      <c r="Q264" s="1486"/>
    </row>
    <row r="265">
      <c r="Q265" s="1486"/>
    </row>
    <row r="266">
      <c r="Q266" s="1486"/>
    </row>
    <row r="267">
      <c r="Q267" s="1486"/>
    </row>
    <row r="268">
      <c r="Q268" s="1486"/>
    </row>
    <row r="269">
      <c r="Q269" s="1486"/>
    </row>
    <row r="270">
      <c r="Q270" s="1486"/>
    </row>
    <row r="271">
      <c r="Q271" s="1486"/>
    </row>
    <row r="272">
      <c r="Q272" s="1486"/>
    </row>
    <row r="273">
      <c r="Q273" s="1486"/>
    </row>
    <row r="274">
      <c r="Q274" s="1486"/>
    </row>
    <row r="275">
      <c r="Q275" s="1486"/>
    </row>
    <row r="276">
      <c r="Q276" s="1486"/>
    </row>
    <row r="277">
      <c r="Q277" s="1486"/>
    </row>
    <row r="278">
      <c r="Q278" s="1486"/>
    </row>
    <row r="279">
      <c r="Q279" s="1486"/>
    </row>
    <row r="280">
      <c r="Q280" s="1486"/>
    </row>
    <row r="281">
      <c r="Q281" s="1486"/>
    </row>
    <row r="282">
      <c r="Q282" s="1486"/>
    </row>
    <row r="283">
      <c r="Q283" s="1486"/>
    </row>
    <row r="284">
      <c r="Q284" s="1486"/>
    </row>
    <row r="285">
      <c r="Q285" s="1486"/>
    </row>
    <row r="286">
      <c r="Q286" s="1486"/>
    </row>
    <row r="287">
      <c r="Q287" s="1486"/>
    </row>
    <row r="288">
      <c r="Q288" s="1486"/>
    </row>
    <row r="289">
      <c r="Q289" s="1486"/>
    </row>
    <row r="290">
      <c r="Q290" s="1486"/>
    </row>
    <row r="291">
      <c r="Q291" s="1486"/>
    </row>
    <row r="292">
      <c r="Q292" s="1486"/>
    </row>
    <row r="293">
      <c r="Q293" s="1486"/>
    </row>
    <row r="294">
      <c r="Q294" s="1486"/>
    </row>
    <row r="295">
      <c r="Q295" s="1486"/>
    </row>
    <row r="296">
      <c r="Q296" s="1486"/>
    </row>
    <row r="297">
      <c r="Q297" s="1486"/>
    </row>
    <row r="298">
      <c r="Q298" s="1486"/>
    </row>
    <row r="299">
      <c r="Q299" s="1486"/>
    </row>
    <row r="300">
      <c r="Q300" s="1486"/>
    </row>
    <row r="301">
      <c r="Q301" s="1486"/>
    </row>
    <row r="302">
      <c r="Q302" s="1486"/>
    </row>
    <row r="303">
      <c r="Q303" s="1486"/>
    </row>
    <row r="304">
      <c r="Q304" s="1486"/>
    </row>
    <row r="305">
      <c r="Q305" s="1486"/>
    </row>
    <row r="306">
      <c r="Q306" s="1486"/>
    </row>
    <row r="307">
      <c r="Q307" s="1486"/>
    </row>
    <row r="308">
      <c r="Q308" s="1486"/>
    </row>
    <row r="309">
      <c r="Q309" s="1486"/>
    </row>
    <row r="310">
      <c r="Q310" s="1486"/>
    </row>
    <row r="311">
      <c r="Q311" s="1486"/>
    </row>
    <row r="312">
      <c r="Q312" s="1486"/>
    </row>
    <row r="313">
      <c r="Q313" s="1486"/>
    </row>
    <row r="314">
      <c r="Q314" s="1486"/>
    </row>
    <row r="315">
      <c r="Q315" s="1486"/>
    </row>
    <row r="316">
      <c r="Q316" s="1486"/>
    </row>
    <row r="317">
      <c r="Q317" s="1486"/>
    </row>
    <row r="318">
      <c r="Q318" s="1486"/>
    </row>
    <row r="319">
      <c r="Q319" s="1486"/>
    </row>
    <row r="320">
      <c r="Q320" s="1486"/>
    </row>
    <row r="321">
      <c r="Q321" s="1486"/>
    </row>
    <row r="322">
      <c r="Q322" s="1486"/>
    </row>
    <row r="323">
      <c r="Q323" s="1486"/>
    </row>
    <row r="324">
      <c r="Q324" s="1486"/>
    </row>
    <row r="325">
      <c r="Q325" s="1486"/>
    </row>
    <row r="326">
      <c r="Q326" s="1486"/>
    </row>
    <row r="327">
      <c r="Q327" s="1486"/>
    </row>
    <row r="328">
      <c r="Q328" s="1486"/>
    </row>
    <row r="329">
      <c r="Q329" s="1486"/>
    </row>
    <row r="330">
      <c r="Q330" s="1486"/>
    </row>
    <row r="331">
      <c r="Q331" s="1486"/>
    </row>
    <row r="332">
      <c r="Q332" s="1486"/>
    </row>
    <row r="333">
      <c r="Q333" s="1486"/>
    </row>
    <row r="334">
      <c r="Q334" s="1486"/>
    </row>
    <row r="335">
      <c r="Q335" s="1486"/>
    </row>
    <row r="336">
      <c r="Q336" s="1486"/>
    </row>
    <row r="337">
      <c r="Q337" s="1486"/>
    </row>
    <row r="338">
      <c r="Q338" s="1486"/>
    </row>
    <row r="339">
      <c r="Q339" s="1486"/>
    </row>
    <row r="340">
      <c r="Q340" s="1486"/>
    </row>
    <row r="341">
      <c r="Q341" s="1486"/>
    </row>
    <row r="342">
      <c r="Q342" s="1486"/>
    </row>
    <row r="343">
      <c r="Q343" s="1486"/>
    </row>
    <row r="344">
      <c r="Q344" s="1486"/>
    </row>
    <row r="345">
      <c r="Q345" s="1486"/>
    </row>
    <row r="346">
      <c r="Q346" s="1486"/>
    </row>
    <row r="347">
      <c r="Q347" s="1486"/>
    </row>
    <row r="348">
      <c r="Q348" s="1486"/>
    </row>
    <row r="349">
      <c r="Q349" s="1486"/>
    </row>
    <row r="350">
      <c r="Q350" s="1486"/>
    </row>
    <row r="351">
      <c r="Q351" s="1486"/>
    </row>
    <row r="352">
      <c r="Q352" s="1486"/>
    </row>
    <row r="353">
      <c r="Q353" s="1486"/>
    </row>
    <row r="354">
      <c r="Q354" s="1486"/>
    </row>
    <row r="355">
      <c r="Q355" s="1486"/>
    </row>
    <row r="356">
      <c r="Q356" s="1486"/>
    </row>
    <row r="357">
      <c r="Q357" s="1486"/>
    </row>
    <row r="358">
      <c r="Q358" s="1486"/>
    </row>
    <row r="359">
      <c r="Q359" s="1486"/>
    </row>
    <row r="360">
      <c r="Q360" s="1486"/>
    </row>
    <row r="361">
      <c r="Q361" s="1486"/>
    </row>
    <row r="362">
      <c r="Q362" s="1486"/>
    </row>
    <row r="363">
      <c r="Q363" s="1486"/>
    </row>
    <row r="364">
      <c r="Q364" s="1486"/>
    </row>
    <row r="365">
      <c r="Q365" s="1486"/>
    </row>
    <row r="366">
      <c r="Q366" s="1486"/>
    </row>
    <row r="367">
      <c r="Q367" s="1486"/>
    </row>
    <row r="368">
      <c r="Q368" s="1486"/>
    </row>
    <row r="369">
      <c r="Q369" s="1486"/>
    </row>
    <row r="370">
      <c r="Q370" s="1486"/>
    </row>
    <row r="371">
      <c r="Q371" s="1486"/>
    </row>
    <row r="372">
      <c r="Q372" s="1486"/>
    </row>
    <row r="373">
      <c r="Q373" s="1486"/>
    </row>
    <row r="374">
      <c r="Q374" s="1486"/>
    </row>
    <row r="375">
      <c r="Q375" s="1486"/>
    </row>
    <row r="376">
      <c r="Q376" s="1486"/>
    </row>
    <row r="377">
      <c r="Q377" s="1486"/>
    </row>
    <row r="378">
      <c r="Q378" s="1486"/>
    </row>
    <row r="379">
      <c r="Q379" s="1486"/>
    </row>
    <row r="380">
      <c r="Q380" s="1486"/>
    </row>
    <row r="381">
      <c r="Q381" s="1486"/>
    </row>
    <row r="382">
      <c r="Q382" s="1486"/>
    </row>
    <row r="383">
      <c r="Q383" s="1486"/>
    </row>
    <row r="384">
      <c r="Q384" s="1486"/>
    </row>
    <row r="385">
      <c r="Q385" s="1486"/>
    </row>
    <row r="386">
      <c r="Q386" s="1486"/>
    </row>
    <row r="387">
      <c r="Q387" s="1486"/>
    </row>
    <row r="388">
      <c r="Q388" s="1486"/>
    </row>
    <row r="389">
      <c r="Q389" s="1486"/>
    </row>
    <row r="390">
      <c r="Q390" s="1486"/>
    </row>
    <row r="391">
      <c r="Q391" s="1486"/>
    </row>
    <row r="392">
      <c r="Q392" s="1486"/>
    </row>
    <row r="393">
      <c r="Q393" s="1486"/>
    </row>
    <row r="394">
      <c r="Q394" s="1486"/>
    </row>
    <row r="395">
      <c r="Q395" s="1486"/>
    </row>
    <row r="396">
      <c r="Q396" s="1486"/>
    </row>
    <row r="397">
      <c r="Q397" s="1486"/>
    </row>
    <row r="398">
      <c r="Q398" s="1486"/>
    </row>
    <row r="399">
      <c r="Q399" s="1486"/>
    </row>
    <row r="400">
      <c r="Q400" s="1486"/>
    </row>
    <row r="401">
      <c r="Q401" s="1486"/>
    </row>
    <row r="402">
      <c r="Q402" s="1486"/>
    </row>
    <row r="403">
      <c r="Q403" s="1486"/>
    </row>
    <row r="404">
      <c r="Q404" s="1486"/>
    </row>
    <row r="405">
      <c r="Q405" s="1486"/>
    </row>
    <row r="406">
      <c r="Q406" s="1486"/>
    </row>
    <row r="407">
      <c r="Q407" s="1486"/>
    </row>
    <row r="408">
      <c r="Q408" s="1486"/>
    </row>
    <row r="409">
      <c r="Q409" s="1486"/>
    </row>
    <row r="410">
      <c r="Q410" s="1486"/>
    </row>
    <row r="411">
      <c r="Q411" s="1486"/>
    </row>
    <row r="412">
      <c r="Q412" s="1486"/>
    </row>
    <row r="413">
      <c r="Q413" s="1486"/>
    </row>
    <row r="414">
      <c r="Q414" s="1486"/>
    </row>
    <row r="415">
      <c r="Q415" s="1486"/>
    </row>
    <row r="416">
      <c r="Q416" s="1486"/>
    </row>
    <row r="417">
      <c r="Q417" s="1486"/>
    </row>
    <row r="418">
      <c r="Q418" s="1486"/>
    </row>
    <row r="419">
      <c r="Q419" s="1486"/>
    </row>
    <row r="420">
      <c r="Q420" s="1486"/>
    </row>
    <row r="421">
      <c r="Q421" s="1486"/>
    </row>
    <row r="422">
      <c r="Q422" s="1486"/>
    </row>
    <row r="423">
      <c r="Q423" s="1486"/>
    </row>
    <row r="424">
      <c r="Q424" s="1486"/>
    </row>
    <row r="425">
      <c r="Q425" s="1486"/>
    </row>
    <row r="426">
      <c r="Q426" s="1486"/>
    </row>
    <row r="427">
      <c r="Q427" s="1486"/>
    </row>
    <row r="428">
      <c r="Q428" s="1486"/>
    </row>
    <row r="429">
      <c r="Q429" s="1486"/>
    </row>
    <row r="430">
      <c r="Q430" s="1486"/>
    </row>
    <row r="431">
      <c r="Q431" s="1486"/>
    </row>
    <row r="432">
      <c r="Q432" s="1486"/>
    </row>
    <row r="433">
      <c r="Q433" s="1486"/>
    </row>
    <row r="434">
      <c r="Q434" s="1486"/>
    </row>
    <row r="435">
      <c r="Q435" s="1486"/>
    </row>
    <row r="436">
      <c r="Q436" s="1486"/>
    </row>
    <row r="437">
      <c r="Q437" s="1486"/>
    </row>
    <row r="438">
      <c r="Q438" s="1486"/>
    </row>
    <row r="439">
      <c r="Q439" s="1486"/>
    </row>
    <row r="440">
      <c r="Q440" s="1486"/>
    </row>
    <row r="441">
      <c r="Q441" s="1486"/>
    </row>
    <row r="442">
      <c r="Q442" s="1486"/>
    </row>
    <row r="443">
      <c r="Q443" s="1486"/>
    </row>
    <row r="444">
      <c r="Q444" s="1486"/>
    </row>
    <row r="445">
      <c r="Q445" s="1486"/>
    </row>
    <row r="446">
      <c r="Q446" s="1486"/>
    </row>
    <row r="447">
      <c r="Q447" s="1486"/>
    </row>
    <row r="448">
      <c r="Q448" s="1486"/>
    </row>
    <row r="449">
      <c r="Q449" s="1486"/>
    </row>
    <row r="450">
      <c r="Q450" s="1486"/>
    </row>
    <row r="451">
      <c r="Q451" s="1486"/>
    </row>
    <row r="452">
      <c r="Q452" s="1486"/>
    </row>
    <row r="453">
      <c r="Q453" s="1486"/>
    </row>
    <row r="454">
      <c r="Q454" s="1486"/>
    </row>
    <row r="455">
      <c r="Q455" s="1486"/>
    </row>
    <row r="456">
      <c r="Q456" s="1486"/>
    </row>
    <row r="457">
      <c r="Q457" s="1486"/>
    </row>
    <row r="458">
      <c r="Q458" s="1486"/>
    </row>
    <row r="459">
      <c r="Q459" s="1486"/>
    </row>
    <row r="460">
      <c r="Q460" s="1486"/>
    </row>
    <row r="461">
      <c r="Q461" s="1486"/>
    </row>
    <row r="462">
      <c r="Q462" s="1486"/>
    </row>
    <row r="463">
      <c r="Q463" s="1486"/>
    </row>
    <row r="464">
      <c r="Q464" s="1486"/>
    </row>
    <row r="465">
      <c r="Q465" s="1486"/>
    </row>
    <row r="466">
      <c r="Q466" s="1486"/>
    </row>
    <row r="467">
      <c r="Q467" s="1486"/>
    </row>
    <row r="468">
      <c r="Q468" s="1486"/>
    </row>
    <row r="469">
      <c r="Q469" s="1486"/>
    </row>
    <row r="470">
      <c r="Q470" s="1486"/>
    </row>
    <row r="471">
      <c r="Q471" s="1486"/>
    </row>
    <row r="472">
      <c r="Q472" s="1486"/>
    </row>
    <row r="473">
      <c r="Q473" s="1486"/>
    </row>
    <row r="474">
      <c r="Q474" s="1486"/>
    </row>
    <row r="475">
      <c r="Q475" s="1486"/>
    </row>
    <row r="476">
      <c r="Q476" s="1486"/>
    </row>
    <row r="477">
      <c r="Q477" s="1486"/>
    </row>
    <row r="478">
      <c r="Q478" s="1486"/>
    </row>
    <row r="479">
      <c r="Q479" s="1486"/>
    </row>
    <row r="480">
      <c r="Q480" s="1486"/>
    </row>
    <row r="481">
      <c r="Q481" s="1486"/>
    </row>
    <row r="482">
      <c r="Q482" s="1486"/>
    </row>
    <row r="483">
      <c r="Q483" s="1486"/>
    </row>
    <row r="484">
      <c r="Q484" s="1486"/>
    </row>
    <row r="485">
      <c r="Q485" s="1486"/>
    </row>
    <row r="486">
      <c r="Q486" s="1486"/>
    </row>
    <row r="487">
      <c r="Q487" s="1486"/>
    </row>
    <row r="488">
      <c r="Q488" s="1486"/>
    </row>
    <row r="489">
      <c r="Q489" s="1486"/>
    </row>
    <row r="490">
      <c r="Q490" s="1486"/>
    </row>
    <row r="491">
      <c r="Q491" s="1486"/>
    </row>
    <row r="492">
      <c r="Q492" s="1486"/>
    </row>
    <row r="493">
      <c r="Q493" s="1486"/>
    </row>
    <row r="494">
      <c r="Q494" s="1486"/>
    </row>
    <row r="495">
      <c r="Q495" s="1486"/>
    </row>
    <row r="496">
      <c r="Q496" s="1486"/>
    </row>
    <row r="497">
      <c r="Q497" s="1486"/>
    </row>
    <row r="498">
      <c r="Q498" s="1486"/>
    </row>
    <row r="499">
      <c r="Q499" s="1486"/>
    </row>
    <row r="500">
      <c r="Q500" s="1486"/>
    </row>
    <row r="501">
      <c r="Q501" s="1486"/>
    </row>
    <row r="502">
      <c r="Q502" s="1486"/>
    </row>
    <row r="503">
      <c r="Q503" s="1486"/>
    </row>
    <row r="504">
      <c r="Q504" s="1486"/>
    </row>
    <row r="505">
      <c r="Q505" s="1486"/>
    </row>
    <row r="506">
      <c r="Q506" s="1486"/>
    </row>
    <row r="507">
      <c r="Q507" s="1486"/>
    </row>
    <row r="508">
      <c r="Q508" s="1486"/>
    </row>
    <row r="509">
      <c r="Q509" s="1486"/>
    </row>
    <row r="510">
      <c r="Q510" s="1486"/>
    </row>
    <row r="511">
      <c r="Q511" s="1486"/>
    </row>
    <row r="512">
      <c r="Q512" s="1486"/>
    </row>
    <row r="513">
      <c r="Q513" s="1486"/>
    </row>
    <row r="514">
      <c r="Q514" s="1486"/>
    </row>
    <row r="515">
      <c r="Q515" s="1486"/>
    </row>
    <row r="516">
      <c r="Q516" s="1486"/>
    </row>
    <row r="517">
      <c r="Q517" s="1486"/>
    </row>
    <row r="518">
      <c r="Q518" s="1486"/>
    </row>
    <row r="519">
      <c r="Q519" s="1486"/>
    </row>
    <row r="520">
      <c r="Q520" s="1486"/>
    </row>
    <row r="521">
      <c r="Q521" s="1486"/>
    </row>
    <row r="522">
      <c r="Q522" s="1486"/>
    </row>
    <row r="523">
      <c r="Q523" s="1486"/>
    </row>
    <row r="524">
      <c r="Q524" s="1486"/>
    </row>
    <row r="525">
      <c r="Q525" s="1486"/>
    </row>
    <row r="526">
      <c r="Q526" s="1486"/>
    </row>
    <row r="527">
      <c r="Q527" s="1486"/>
    </row>
    <row r="528">
      <c r="Q528" s="1486"/>
    </row>
    <row r="529">
      <c r="Q529" s="1486"/>
    </row>
    <row r="530">
      <c r="Q530" s="1486"/>
    </row>
    <row r="531">
      <c r="Q531" s="1486"/>
    </row>
    <row r="532">
      <c r="Q532" s="1486"/>
    </row>
    <row r="533">
      <c r="Q533" s="1486"/>
    </row>
    <row r="534">
      <c r="Q534" s="1486"/>
    </row>
    <row r="535">
      <c r="Q535" s="1486"/>
    </row>
    <row r="536">
      <c r="Q536" s="1486"/>
    </row>
    <row r="537">
      <c r="Q537" s="1486"/>
    </row>
    <row r="538">
      <c r="Q538" s="1486"/>
    </row>
    <row r="539">
      <c r="Q539" s="1486"/>
    </row>
    <row r="540">
      <c r="Q540" s="1486"/>
    </row>
    <row r="541">
      <c r="Q541" s="1486"/>
    </row>
    <row r="542">
      <c r="Q542" s="1486"/>
    </row>
    <row r="543">
      <c r="Q543" s="1486"/>
    </row>
    <row r="544">
      <c r="Q544" s="1486"/>
    </row>
    <row r="545">
      <c r="Q545" s="1486"/>
    </row>
    <row r="546">
      <c r="Q546" s="1486"/>
    </row>
    <row r="547">
      <c r="Q547" s="1486"/>
    </row>
    <row r="548">
      <c r="Q548" s="1486"/>
    </row>
    <row r="549">
      <c r="Q549" s="1486"/>
    </row>
    <row r="550">
      <c r="Q550" s="1486"/>
    </row>
    <row r="551">
      <c r="Q551" s="1486"/>
    </row>
    <row r="552">
      <c r="Q552" s="1486"/>
    </row>
    <row r="553">
      <c r="Q553" s="1486"/>
    </row>
    <row r="554">
      <c r="Q554" s="1486"/>
    </row>
    <row r="555">
      <c r="Q555" s="1486"/>
    </row>
    <row r="556">
      <c r="Q556" s="1486"/>
    </row>
    <row r="557">
      <c r="Q557" s="1486"/>
    </row>
    <row r="558">
      <c r="Q558" s="1486"/>
    </row>
    <row r="559">
      <c r="Q559" s="1486"/>
    </row>
    <row r="560">
      <c r="Q560" s="1486"/>
    </row>
    <row r="561">
      <c r="Q561" s="1486"/>
    </row>
    <row r="562">
      <c r="Q562" s="1486"/>
    </row>
    <row r="563">
      <c r="Q563" s="1486"/>
    </row>
    <row r="564">
      <c r="Q564" s="1486"/>
    </row>
    <row r="565">
      <c r="Q565" s="1486"/>
    </row>
    <row r="566">
      <c r="Q566" s="1486"/>
    </row>
    <row r="567">
      <c r="Q567" s="1486"/>
    </row>
    <row r="568">
      <c r="Q568" s="1486"/>
    </row>
    <row r="569">
      <c r="Q569" s="1486"/>
    </row>
    <row r="570">
      <c r="Q570" s="1486"/>
    </row>
    <row r="571">
      <c r="Q571" s="1486"/>
    </row>
    <row r="572">
      <c r="Q572" s="1486"/>
    </row>
    <row r="573">
      <c r="Q573" s="1486"/>
    </row>
    <row r="574">
      <c r="Q574" s="1486"/>
    </row>
    <row r="575">
      <c r="Q575" s="1486"/>
    </row>
    <row r="576">
      <c r="Q576" s="1486"/>
    </row>
    <row r="577">
      <c r="Q577" s="1486"/>
    </row>
    <row r="578">
      <c r="Q578" s="1486"/>
    </row>
    <row r="579">
      <c r="Q579" s="1486"/>
    </row>
    <row r="580">
      <c r="Q580" s="1486"/>
    </row>
    <row r="581">
      <c r="Q581" s="1486"/>
    </row>
    <row r="582">
      <c r="Q582" s="1486"/>
    </row>
    <row r="583">
      <c r="Q583" s="1486"/>
    </row>
    <row r="584">
      <c r="Q584" s="1486"/>
    </row>
    <row r="585">
      <c r="Q585" s="1486"/>
    </row>
    <row r="586">
      <c r="Q586" s="1486"/>
    </row>
    <row r="587">
      <c r="Q587" s="1486"/>
    </row>
    <row r="588">
      <c r="Q588" s="1486"/>
    </row>
    <row r="589">
      <c r="Q589" s="1486"/>
    </row>
    <row r="590">
      <c r="Q590" s="1486"/>
    </row>
    <row r="591">
      <c r="Q591" s="1486"/>
    </row>
    <row r="592">
      <c r="Q592" s="1486"/>
    </row>
    <row r="593">
      <c r="Q593" s="1486"/>
    </row>
    <row r="594">
      <c r="Q594" s="1486"/>
    </row>
    <row r="595">
      <c r="Q595" s="1486"/>
    </row>
    <row r="596">
      <c r="Q596" s="1486"/>
    </row>
    <row r="597">
      <c r="Q597" s="1486"/>
    </row>
    <row r="598">
      <c r="Q598" s="1486"/>
    </row>
    <row r="599">
      <c r="Q599" s="1486"/>
    </row>
    <row r="600">
      <c r="Q600" s="1486"/>
    </row>
    <row r="601">
      <c r="Q601" s="1486"/>
    </row>
    <row r="602">
      <c r="Q602" s="1486"/>
    </row>
    <row r="603">
      <c r="Q603" s="1486"/>
    </row>
    <row r="604">
      <c r="Q604" s="1486"/>
    </row>
    <row r="605">
      <c r="Q605" s="1486"/>
    </row>
    <row r="606">
      <c r="Q606" s="1486"/>
    </row>
    <row r="607">
      <c r="Q607" s="1486"/>
    </row>
    <row r="608">
      <c r="Q608" s="1486"/>
    </row>
    <row r="609">
      <c r="Q609" s="1486"/>
    </row>
    <row r="610">
      <c r="Q610" s="1486"/>
    </row>
    <row r="611">
      <c r="Q611" s="1486"/>
    </row>
    <row r="612">
      <c r="Q612" s="1486"/>
    </row>
    <row r="613">
      <c r="Q613" s="1486"/>
    </row>
    <row r="614">
      <c r="Q614" s="1486"/>
    </row>
    <row r="615">
      <c r="Q615" s="1486"/>
    </row>
    <row r="616">
      <c r="Q616" s="1486"/>
    </row>
    <row r="617">
      <c r="Q617" s="1486"/>
    </row>
    <row r="618">
      <c r="Q618" s="1486"/>
    </row>
    <row r="619">
      <c r="Q619" s="1486"/>
    </row>
    <row r="620">
      <c r="Q620" s="1486"/>
    </row>
    <row r="621">
      <c r="Q621" s="1486"/>
    </row>
    <row r="622">
      <c r="Q622" s="1486"/>
    </row>
    <row r="623">
      <c r="Q623" s="1486"/>
    </row>
    <row r="624">
      <c r="Q624" s="1486"/>
    </row>
    <row r="625">
      <c r="Q625" s="1486"/>
    </row>
    <row r="626">
      <c r="Q626" s="1486"/>
    </row>
    <row r="627">
      <c r="Q627" s="1486"/>
    </row>
    <row r="628">
      <c r="Q628" s="1486"/>
    </row>
    <row r="629">
      <c r="Q629" s="1486"/>
    </row>
    <row r="630">
      <c r="Q630" s="1486"/>
    </row>
    <row r="631">
      <c r="Q631" s="1486"/>
    </row>
    <row r="632">
      <c r="Q632" s="1486"/>
    </row>
    <row r="633">
      <c r="Q633" s="1486"/>
    </row>
    <row r="634">
      <c r="Q634" s="1486"/>
    </row>
    <row r="635">
      <c r="Q635" s="1486"/>
    </row>
    <row r="636">
      <c r="Q636" s="1486"/>
    </row>
    <row r="637">
      <c r="Q637" s="1486"/>
    </row>
    <row r="638">
      <c r="Q638" s="1486"/>
    </row>
    <row r="639">
      <c r="Q639" s="1486"/>
    </row>
    <row r="640">
      <c r="Q640" s="1486"/>
    </row>
    <row r="641">
      <c r="Q641" s="1486"/>
    </row>
    <row r="642">
      <c r="Q642" s="1486"/>
    </row>
    <row r="643">
      <c r="Q643" s="1486"/>
    </row>
    <row r="644">
      <c r="Q644" s="1486"/>
    </row>
    <row r="645">
      <c r="Q645" s="1486"/>
    </row>
    <row r="646">
      <c r="Q646" s="1486"/>
    </row>
    <row r="647">
      <c r="Q647" s="1486"/>
    </row>
    <row r="648">
      <c r="Q648" s="1486"/>
    </row>
    <row r="649">
      <c r="Q649" s="1486"/>
    </row>
    <row r="650">
      <c r="Q650" s="1486"/>
    </row>
    <row r="651">
      <c r="Q651" s="1486"/>
    </row>
    <row r="652">
      <c r="Q652" s="1486"/>
    </row>
    <row r="653">
      <c r="Q653" s="1486"/>
    </row>
    <row r="654">
      <c r="Q654" s="1486"/>
    </row>
    <row r="655">
      <c r="Q655" s="1486"/>
    </row>
    <row r="656">
      <c r="Q656" s="1486"/>
    </row>
    <row r="657">
      <c r="Q657" s="1486"/>
    </row>
    <row r="658">
      <c r="Q658" s="1486"/>
    </row>
    <row r="659">
      <c r="Q659" s="1486"/>
    </row>
    <row r="660">
      <c r="Q660" s="1486"/>
    </row>
    <row r="661">
      <c r="Q661" s="1486"/>
    </row>
    <row r="662">
      <c r="Q662" s="1486"/>
    </row>
    <row r="663">
      <c r="Q663" s="1486"/>
    </row>
    <row r="664">
      <c r="Q664" s="1486"/>
    </row>
    <row r="665">
      <c r="Q665" s="1486"/>
    </row>
    <row r="666">
      <c r="Q666" s="1486"/>
    </row>
    <row r="667">
      <c r="Q667" s="1486"/>
    </row>
    <row r="668">
      <c r="Q668" s="1486"/>
    </row>
    <row r="669">
      <c r="Q669" s="1486"/>
    </row>
    <row r="670">
      <c r="Q670" s="1486"/>
    </row>
    <row r="671">
      <c r="Q671" s="1486"/>
    </row>
    <row r="672">
      <c r="Q672" s="1486"/>
    </row>
    <row r="673">
      <c r="Q673" s="1486"/>
    </row>
    <row r="674">
      <c r="Q674" s="1486"/>
    </row>
    <row r="675">
      <c r="Q675" s="1486"/>
    </row>
    <row r="676">
      <c r="Q676" s="1486"/>
    </row>
    <row r="677">
      <c r="Q677" s="1486"/>
    </row>
    <row r="678">
      <c r="Q678" s="1486"/>
    </row>
    <row r="679">
      <c r="Q679" s="1486"/>
    </row>
    <row r="680">
      <c r="Q680" s="1486"/>
    </row>
    <row r="681">
      <c r="Q681" s="1486"/>
    </row>
    <row r="682">
      <c r="Q682" s="1486"/>
    </row>
    <row r="683">
      <c r="Q683" s="1486"/>
    </row>
    <row r="684">
      <c r="Q684" s="1486"/>
    </row>
    <row r="685">
      <c r="Q685" s="1486"/>
    </row>
    <row r="686">
      <c r="Q686" s="1486"/>
    </row>
    <row r="687">
      <c r="Q687" s="1486"/>
    </row>
    <row r="688">
      <c r="Q688" s="1486"/>
    </row>
    <row r="689">
      <c r="Q689" s="1486"/>
    </row>
    <row r="690">
      <c r="Q690" s="1486"/>
    </row>
    <row r="691">
      <c r="Q691" s="1486"/>
    </row>
    <row r="692">
      <c r="Q692" s="1486"/>
    </row>
    <row r="693">
      <c r="Q693" s="1486"/>
    </row>
    <row r="694">
      <c r="Q694" s="1486"/>
    </row>
    <row r="695">
      <c r="Q695" s="1486"/>
    </row>
    <row r="696">
      <c r="Q696" s="1486"/>
    </row>
    <row r="697">
      <c r="Q697" s="1486"/>
    </row>
    <row r="698">
      <c r="Q698" s="1486"/>
    </row>
    <row r="699">
      <c r="Q699" s="1486"/>
    </row>
    <row r="700">
      <c r="Q700" s="1486"/>
    </row>
    <row r="701">
      <c r="Q701" s="1486"/>
    </row>
    <row r="702">
      <c r="Q702" s="1486"/>
    </row>
    <row r="703">
      <c r="Q703" s="1486"/>
    </row>
    <row r="704">
      <c r="Q704" s="1486"/>
    </row>
    <row r="705">
      <c r="Q705" s="1486"/>
    </row>
    <row r="706">
      <c r="Q706" s="1486"/>
    </row>
    <row r="707">
      <c r="Q707" s="1486"/>
    </row>
    <row r="708">
      <c r="Q708" s="1486"/>
    </row>
    <row r="709">
      <c r="Q709" s="1486"/>
    </row>
    <row r="710">
      <c r="Q710" s="1486"/>
    </row>
    <row r="711">
      <c r="Q711" s="1486"/>
    </row>
    <row r="712">
      <c r="Q712" s="1486"/>
    </row>
    <row r="713">
      <c r="Q713" s="1486"/>
    </row>
    <row r="714">
      <c r="Q714" s="1486"/>
    </row>
    <row r="715">
      <c r="Q715" s="1486"/>
    </row>
    <row r="716">
      <c r="Q716" s="1486"/>
    </row>
    <row r="717">
      <c r="Q717" s="1486"/>
    </row>
    <row r="718">
      <c r="Q718" s="1486"/>
    </row>
    <row r="719">
      <c r="Q719" s="1486"/>
    </row>
    <row r="720">
      <c r="Q720" s="1486"/>
    </row>
    <row r="721">
      <c r="Q721" s="1486"/>
    </row>
    <row r="722">
      <c r="Q722" s="1486"/>
    </row>
    <row r="723">
      <c r="Q723" s="1486"/>
    </row>
    <row r="724">
      <c r="Q724" s="1486"/>
    </row>
    <row r="725">
      <c r="Q725" s="1486"/>
    </row>
    <row r="726">
      <c r="Q726" s="1486"/>
    </row>
    <row r="727">
      <c r="Q727" s="1486"/>
    </row>
    <row r="728">
      <c r="Q728" s="1486"/>
    </row>
    <row r="729">
      <c r="Q729" s="1486"/>
    </row>
    <row r="730">
      <c r="Q730" s="1486"/>
    </row>
    <row r="731">
      <c r="Q731" s="1486"/>
    </row>
    <row r="732">
      <c r="Q732" s="1486"/>
    </row>
    <row r="733">
      <c r="Q733" s="1486"/>
    </row>
    <row r="734">
      <c r="Q734" s="1486"/>
    </row>
    <row r="735">
      <c r="Q735" s="1486"/>
    </row>
    <row r="736">
      <c r="Q736" s="1486"/>
    </row>
    <row r="737">
      <c r="Q737" s="1486"/>
    </row>
    <row r="738">
      <c r="Q738" s="1486"/>
    </row>
    <row r="739">
      <c r="Q739" s="1486"/>
    </row>
    <row r="740">
      <c r="Q740" s="1486"/>
    </row>
    <row r="741">
      <c r="Q741" s="1486"/>
    </row>
    <row r="742">
      <c r="Q742" s="1486"/>
    </row>
    <row r="743">
      <c r="Q743" s="1486"/>
    </row>
    <row r="744">
      <c r="Q744" s="1486"/>
    </row>
    <row r="745">
      <c r="Q745" s="1486"/>
    </row>
    <row r="746">
      <c r="Q746" s="1486"/>
    </row>
    <row r="747">
      <c r="Q747" s="1486"/>
    </row>
    <row r="748">
      <c r="Q748" s="1486"/>
    </row>
    <row r="749">
      <c r="Q749" s="1486"/>
    </row>
    <row r="750">
      <c r="Q750" s="1486"/>
    </row>
    <row r="751">
      <c r="Q751" s="1486"/>
    </row>
    <row r="752">
      <c r="Q752" s="1486"/>
    </row>
    <row r="753">
      <c r="Q753" s="1486"/>
    </row>
    <row r="754">
      <c r="Q754" s="1486"/>
    </row>
    <row r="755">
      <c r="Q755" s="1486"/>
    </row>
    <row r="756">
      <c r="Q756" s="1486"/>
    </row>
    <row r="757">
      <c r="Q757" s="1486"/>
    </row>
    <row r="758">
      <c r="Q758" s="1486"/>
    </row>
    <row r="759">
      <c r="Q759" s="1486"/>
    </row>
    <row r="760">
      <c r="Q760" s="1486"/>
    </row>
    <row r="761">
      <c r="Q761" s="1486"/>
    </row>
    <row r="762">
      <c r="Q762" s="1486"/>
    </row>
    <row r="763">
      <c r="Q763" s="1486"/>
    </row>
    <row r="764">
      <c r="Q764" s="1486"/>
    </row>
    <row r="765">
      <c r="Q765" s="1486"/>
    </row>
    <row r="766">
      <c r="Q766" s="1486"/>
    </row>
    <row r="767">
      <c r="Q767" s="1486"/>
    </row>
    <row r="768">
      <c r="Q768" s="1486"/>
    </row>
    <row r="769">
      <c r="Q769" s="1486"/>
    </row>
    <row r="770">
      <c r="Q770" s="1486"/>
    </row>
    <row r="771">
      <c r="Q771" s="1486"/>
    </row>
    <row r="772">
      <c r="Q772" s="1486"/>
    </row>
    <row r="773">
      <c r="Q773" s="1486"/>
    </row>
    <row r="774">
      <c r="Q774" s="1486"/>
    </row>
    <row r="775">
      <c r="Q775" s="1486"/>
    </row>
    <row r="776">
      <c r="Q776" s="1486"/>
    </row>
    <row r="777">
      <c r="Q777" s="1486"/>
    </row>
    <row r="778">
      <c r="Q778" s="1486"/>
    </row>
    <row r="779">
      <c r="Q779" s="1486"/>
    </row>
    <row r="780">
      <c r="Q780" s="1486"/>
    </row>
    <row r="781">
      <c r="Q781" s="1486"/>
    </row>
    <row r="782">
      <c r="Q782" s="1486"/>
    </row>
    <row r="783">
      <c r="Q783" s="1486"/>
    </row>
    <row r="784">
      <c r="Q784" s="1486"/>
    </row>
    <row r="785">
      <c r="Q785" s="1486"/>
    </row>
    <row r="786">
      <c r="Q786" s="1486"/>
    </row>
    <row r="787">
      <c r="Q787" s="1486"/>
    </row>
    <row r="788">
      <c r="Q788" s="1486"/>
    </row>
    <row r="789">
      <c r="Q789" s="1486"/>
    </row>
    <row r="790">
      <c r="Q790" s="1486"/>
    </row>
    <row r="791">
      <c r="Q791" s="1486"/>
    </row>
    <row r="792">
      <c r="Q792" s="1486"/>
    </row>
    <row r="793">
      <c r="Q793" s="1486"/>
    </row>
    <row r="794">
      <c r="Q794" s="1486"/>
    </row>
    <row r="795">
      <c r="Q795" s="1486"/>
    </row>
    <row r="796">
      <c r="Q796" s="1486"/>
    </row>
    <row r="797">
      <c r="Q797" s="1486"/>
    </row>
    <row r="798">
      <c r="Q798" s="1486"/>
    </row>
    <row r="799">
      <c r="Q799" s="1486"/>
    </row>
    <row r="800">
      <c r="Q800" s="1486"/>
    </row>
    <row r="801">
      <c r="Q801" s="1486"/>
    </row>
    <row r="802">
      <c r="Q802" s="1486"/>
    </row>
    <row r="803">
      <c r="Q803" s="1486"/>
    </row>
    <row r="804">
      <c r="Q804" s="1486"/>
    </row>
    <row r="805">
      <c r="Q805" s="1486"/>
    </row>
    <row r="806">
      <c r="Q806" s="1486"/>
    </row>
    <row r="807">
      <c r="Q807" s="1486"/>
    </row>
    <row r="808">
      <c r="Q808" s="1486"/>
    </row>
    <row r="809">
      <c r="Q809" s="1486"/>
    </row>
    <row r="810">
      <c r="Q810" s="1486"/>
    </row>
    <row r="811">
      <c r="Q811" s="1486"/>
    </row>
    <row r="812">
      <c r="Q812" s="1486"/>
    </row>
    <row r="813">
      <c r="Q813" s="1486"/>
    </row>
    <row r="814">
      <c r="Q814" s="1486"/>
    </row>
    <row r="815">
      <c r="Q815" s="1486"/>
    </row>
    <row r="816">
      <c r="Q816" s="1486"/>
    </row>
    <row r="817">
      <c r="Q817" s="1486"/>
    </row>
    <row r="818">
      <c r="Q818" s="1486"/>
    </row>
    <row r="819">
      <c r="Q819" s="1486"/>
    </row>
    <row r="820">
      <c r="Q820" s="1486"/>
    </row>
    <row r="821">
      <c r="Q821" s="1486"/>
    </row>
    <row r="822">
      <c r="Q822" s="1486"/>
    </row>
    <row r="823">
      <c r="Q823" s="1486"/>
    </row>
    <row r="824">
      <c r="Q824" s="1486"/>
    </row>
    <row r="825">
      <c r="Q825" s="1486"/>
    </row>
    <row r="826">
      <c r="Q826" s="1486"/>
    </row>
    <row r="827">
      <c r="Q827" s="1486"/>
    </row>
    <row r="828">
      <c r="Q828" s="1486"/>
    </row>
    <row r="829">
      <c r="Q829" s="1486"/>
    </row>
    <row r="830">
      <c r="Q830" s="1486"/>
    </row>
    <row r="831">
      <c r="Q831" s="1486"/>
    </row>
    <row r="832">
      <c r="Q832" s="1486"/>
    </row>
    <row r="833">
      <c r="Q833" s="1486"/>
    </row>
    <row r="834">
      <c r="Q834" s="1486"/>
    </row>
    <row r="835">
      <c r="Q835" s="1486"/>
    </row>
    <row r="836">
      <c r="Q836" s="1486"/>
    </row>
    <row r="837">
      <c r="Q837" s="1486"/>
    </row>
    <row r="838">
      <c r="Q838" s="1486"/>
    </row>
    <row r="839">
      <c r="Q839" s="1486"/>
    </row>
    <row r="840">
      <c r="Q840" s="1486"/>
    </row>
    <row r="841">
      <c r="Q841" s="1486"/>
    </row>
    <row r="842">
      <c r="Q842" s="1486"/>
    </row>
    <row r="843">
      <c r="Q843" s="1486"/>
    </row>
    <row r="844">
      <c r="Q844" s="1486"/>
    </row>
    <row r="845">
      <c r="Q845" s="1486"/>
    </row>
    <row r="846">
      <c r="Q846" s="1486"/>
    </row>
    <row r="847">
      <c r="Q847" s="1486"/>
    </row>
    <row r="848">
      <c r="Q848" s="1486"/>
    </row>
    <row r="849">
      <c r="Q849" s="1486"/>
    </row>
    <row r="850">
      <c r="Q850" s="1486"/>
    </row>
    <row r="851">
      <c r="Q851" s="1486"/>
    </row>
    <row r="852">
      <c r="Q852" s="1486"/>
    </row>
    <row r="853">
      <c r="Q853" s="1486"/>
    </row>
    <row r="854">
      <c r="Q854" s="1486"/>
    </row>
    <row r="855">
      <c r="Q855" s="1486"/>
    </row>
    <row r="856">
      <c r="Q856" s="1486"/>
    </row>
    <row r="857">
      <c r="Q857" s="1486"/>
    </row>
    <row r="858">
      <c r="Q858" s="1486"/>
    </row>
    <row r="859">
      <c r="Q859" s="1486"/>
    </row>
    <row r="860">
      <c r="Q860" s="1486"/>
    </row>
    <row r="861">
      <c r="Q861" s="1486"/>
    </row>
    <row r="862">
      <c r="Q862" s="1486"/>
    </row>
    <row r="863">
      <c r="Q863" s="1486"/>
    </row>
    <row r="864">
      <c r="Q864" s="1486"/>
    </row>
    <row r="865">
      <c r="Q865" s="1486"/>
    </row>
    <row r="866">
      <c r="Q866" s="1486"/>
    </row>
    <row r="867">
      <c r="Q867" s="1486"/>
    </row>
    <row r="868">
      <c r="Q868" s="1486"/>
    </row>
    <row r="869">
      <c r="Q869" s="1486"/>
    </row>
    <row r="870">
      <c r="Q870" s="1486"/>
    </row>
    <row r="871">
      <c r="Q871" s="1486"/>
    </row>
    <row r="872">
      <c r="Q872" s="1486"/>
    </row>
    <row r="873">
      <c r="Q873" s="1486"/>
    </row>
    <row r="874">
      <c r="Q874" s="1486"/>
    </row>
    <row r="875">
      <c r="Q875" s="1486"/>
    </row>
    <row r="876">
      <c r="Q876" s="1486"/>
    </row>
    <row r="877">
      <c r="Q877" s="1486"/>
    </row>
    <row r="878">
      <c r="Q878" s="1486"/>
    </row>
    <row r="879">
      <c r="Q879" s="1486"/>
    </row>
    <row r="880">
      <c r="Q880" s="1486"/>
    </row>
    <row r="881">
      <c r="Q881" s="1486"/>
    </row>
    <row r="882">
      <c r="Q882" s="1486"/>
    </row>
    <row r="883">
      <c r="Q883" s="1486"/>
    </row>
    <row r="884">
      <c r="Q884" s="1486"/>
    </row>
    <row r="885">
      <c r="Q885" s="1486"/>
    </row>
    <row r="886">
      <c r="Q886" s="1486"/>
    </row>
    <row r="887">
      <c r="Q887" s="1486"/>
    </row>
    <row r="888">
      <c r="Q888" s="1486"/>
    </row>
    <row r="889">
      <c r="Q889" s="1486"/>
    </row>
    <row r="890">
      <c r="Q890" s="1486"/>
    </row>
    <row r="891">
      <c r="Q891" s="1486"/>
    </row>
    <row r="892">
      <c r="Q892" s="1486"/>
    </row>
    <row r="893">
      <c r="Q893" s="1486"/>
    </row>
    <row r="894">
      <c r="Q894" s="1486"/>
    </row>
    <row r="895">
      <c r="Q895" s="1486"/>
    </row>
    <row r="896">
      <c r="Q896" s="1486"/>
    </row>
    <row r="897">
      <c r="Q897" s="1486"/>
    </row>
    <row r="898">
      <c r="Q898" s="1486"/>
    </row>
    <row r="899">
      <c r="Q899" s="1486"/>
    </row>
    <row r="900">
      <c r="Q900" s="1486"/>
    </row>
    <row r="901">
      <c r="Q901" s="1486"/>
    </row>
    <row r="902">
      <c r="Q902" s="1486"/>
    </row>
    <row r="903">
      <c r="Q903" s="1486"/>
    </row>
    <row r="904">
      <c r="Q904" s="1486"/>
    </row>
    <row r="905">
      <c r="Q905" s="1486"/>
    </row>
    <row r="906">
      <c r="Q906" s="1486"/>
    </row>
    <row r="907">
      <c r="Q907" s="1486"/>
    </row>
    <row r="908">
      <c r="Q908" s="1486"/>
    </row>
    <row r="909">
      <c r="Q909" s="1486"/>
    </row>
    <row r="910">
      <c r="Q910" s="1486"/>
    </row>
    <row r="911">
      <c r="Q911" s="1486"/>
    </row>
    <row r="912">
      <c r="Q912" s="1486"/>
    </row>
    <row r="913">
      <c r="Q913" s="1486"/>
    </row>
    <row r="914">
      <c r="Q914" s="1486"/>
    </row>
    <row r="915">
      <c r="Q915" s="1486"/>
    </row>
    <row r="916">
      <c r="Q916" s="1486"/>
    </row>
    <row r="917">
      <c r="Q917" s="1486"/>
    </row>
    <row r="918">
      <c r="Q918" s="1486"/>
    </row>
    <row r="919">
      <c r="Q919" s="1486"/>
    </row>
    <row r="920">
      <c r="Q920" s="1486"/>
    </row>
    <row r="921">
      <c r="Q921" s="1486"/>
    </row>
    <row r="922">
      <c r="Q922" s="1486"/>
    </row>
    <row r="923">
      <c r="Q923" s="1486"/>
    </row>
    <row r="924">
      <c r="Q924" s="1486"/>
    </row>
    <row r="925">
      <c r="Q925" s="1486"/>
    </row>
    <row r="926">
      <c r="Q926" s="1486"/>
    </row>
    <row r="927">
      <c r="Q927" s="1486"/>
    </row>
    <row r="928">
      <c r="Q928" s="1486"/>
    </row>
    <row r="929">
      <c r="Q929" s="1486"/>
    </row>
    <row r="930">
      <c r="Q930" s="1486"/>
    </row>
    <row r="931">
      <c r="Q931" s="1486"/>
    </row>
    <row r="932">
      <c r="Q932" s="1486"/>
    </row>
    <row r="933">
      <c r="Q933" s="1486"/>
    </row>
    <row r="934">
      <c r="Q934" s="1486"/>
    </row>
    <row r="935">
      <c r="Q935" s="1486"/>
    </row>
    <row r="936">
      <c r="Q936" s="1486"/>
    </row>
    <row r="937">
      <c r="Q937" s="1486"/>
    </row>
    <row r="938">
      <c r="Q938" s="1486"/>
    </row>
    <row r="939">
      <c r="Q939" s="1486"/>
    </row>
    <row r="940">
      <c r="Q940" s="1486"/>
    </row>
    <row r="941">
      <c r="Q941" s="1486"/>
    </row>
    <row r="942">
      <c r="Q942" s="1486"/>
    </row>
    <row r="943">
      <c r="Q943" s="1486"/>
    </row>
    <row r="944">
      <c r="Q944" s="1486"/>
    </row>
    <row r="945">
      <c r="Q945" s="1486"/>
    </row>
    <row r="946">
      <c r="Q946" s="1486"/>
    </row>
    <row r="947">
      <c r="Q947" s="1486"/>
    </row>
    <row r="948">
      <c r="Q948" s="1486"/>
    </row>
    <row r="949">
      <c r="Q949" s="1486"/>
    </row>
    <row r="950">
      <c r="Q950" s="1486"/>
    </row>
    <row r="951">
      <c r="Q951" s="1486"/>
    </row>
    <row r="952">
      <c r="Q952" s="1486"/>
    </row>
    <row r="953">
      <c r="Q953" s="1486"/>
    </row>
    <row r="954">
      <c r="Q954" s="1486"/>
    </row>
    <row r="955">
      <c r="Q955" s="1486"/>
    </row>
    <row r="956">
      <c r="Q956" s="1486"/>
    </row>
    <row r="957">
      <c r="Q957" s="1486"/>
    </row>
    <row r="958">
      <c r="Q958" s="1486"/>
    </row>
    <row r="959">
      <c r="Q959" s="1486"/>
    </row>
    <row r="960">
      <c r="Q960" s="1486"/>
    </row>
    <row r="961">
      <c r="Q961" s="1486"/>
    </row>
    <row r="962">
      <c r="Q962" s="1486"/>
    </row>
    <row r="963">
      <c r="Q963" s="1486"/>
    </row>
    <row r="964">
      <c r="Q964" s="1486"/>
    </row>
    <row r="965">
      <c r="Q965" s="1486"/>
    </row>
    <row r="966">
      <c r="Q966" s="1486"/>
    </row>
    <row r="967">
      <c r="Q967" s="1486"/>
    </row>
    <row r="968">
      <c r="Q968" s="1486"/>
    </row>
    <row r="969">
      <c r="Q969" s="1486"/>
    </row>
    <row r="970">
      <c r="Q970" s="1486"/>
    </row>
    <row r="971">
      <c r="Q971" s="1486"/>
    </row>
    <row r="972">
      <c r="Q972" s="1486"/>
    </row>
    <row r="973">
      <c r="Q973" s="1486"/>
    </row>
    <row r="974">
      <c r="Q974" s="1486"/>
    </row>
    <row r="975">
      <c r="Q975" s="1486"/>
    </row>
    <row r="976">
      <c r="Q976" s="1486"/>
    </row>
    <row r="977">
      <c r="Q977" s="1486"/>
    </row>
    <row r="978">
      <c r="Q978" s="1486"/>
    </row>
    <row r="979">
      <c r="Q979" s="1486"/>
    </row>
    <row r="980">
      <c r="Q980" s="1486"/>
    </row>
    <row r="981">
      <c r="Q981" s="1486"/>
    </row>
    <row r="982">
      <c r="Q982" s="1486"/>
    </row>
    <row r="983">
      <c r="Q983" s="1486"/>
    </row>
    <row r="984">
      <c r="Q984" s="1486"/>
    </row>
    <row r="985">
      <c r="Q985" s="1486"/>
    </row>
    <row r="986">
      <c r="Q986" s="1486"/>
    </row>
    <row r="987">
      <c r="Q987" s="1486"/>
    </row>
    <row r="988">
      <c r="Q988" s="1486"/>
    </row>
    <row r="989">
      <c r="Q989" s="1486"/>
    </row>
    <row r="990">
      <c r="Q990" s="1486"/>
    </row>
    <row r="991">
      <c r="Q991" s="1486"/>
    </row>
    <row r="992">
      <c r="Q992" s="1486"/>
    </row>
    <row r="993">
      <c r="Q993" s="1486"/>
    </row>
    <row r="994">
      <c r="Q994" s="1486"/>
    </row>
    <row r="995">
      <c r="Q995" s="1486"/>
    </row>
    <row r="996">
      <c r="Q996" s="1486"/>
    </row>
    <row r="997">
      <c r="Q997" s="1486"/>
    </row>
    <row r="998">
      <c r="Q998" s="1486"/>
    </row>
    <row r="999">
      <c r="Q999" s="1486"/>
    </row>
    <row r="1000">
      <c r="Q1000" s="1486"/>
    </row>
  </sheetData>
  <mergeCells count="5">
    <mergeCell ref="I1:I2"/>
    <mergeCell ref="J1:J2"/>
    <mergeCell ref="K1:N1"/>
    <mergeCell ref="Q1:Q2"/>
    <mergeCell ref="K3:Q3"/>
  </mergeCells>
  <conditionalFormatting sqref="I3:J131 K4:N4">
    <cfRule type="containsBlanks" dxfId="0" priority="1">
      <formula>LEN(TRIM(I3))=0</formula>
    </cfRule>
  </conditionalFormatting>
  <conditionalFormatting sqref="K58">
    <cfRule type="colorScale" priority="2">
      <colorScale>
        <cfvo type="min"/>
        <cfvo type="max"/>
        <color rgb="FF57BB8A"/>
        <color rgb="FFFFFFFF"/>
      </colorScale>
    </cfRule>
  </conditionalFormatting>
  <conditionalFormatting sqref="E11">
    <cfRule type="colorScale" priority="3">
      <colorScale>
        <cfvo type="min"/>
        <cfvo type="max"/>
        <color rgb="FF57BB8A"/>
        <color rgb="FFFFFFFF"/>
      </colorScale>
    </cfRule>
  </conditionalFormatting>
  <printOptions gridLines="1" horizontalCentered="1"/>
  <pageMargins bottom="0.75" footer="0.0" header="0.0" left="0.7" right="0.7" top="0.75"/>
  <pageSetup cellComments="atEnd" orientation="landscape" pageOrder="overThenDown"/>
  <rowBreaks count="4" manualBreakCount="4">
    <brk id="58" man="1"/>
    <brk id="43" man="1"/>
    <brk id="28" man="1"/>
    <brk id="15" man="1"/>
  </rowBreaks>
  <colBreaks count="2" manualBreakCount="2">
    <brk man="1"/>
    <brk id="8" man="1"/>
  </colBrea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26.29"/>
    <col customWidth="1" min="2" max="2" width="10.43"/>
    <col customWidth="1" min="3" max="3" width="12.86"/>
    <col customWidth="1" min="4" max="4" width="16.71"/>
    <col customWidth="1" min="5" max="5" width="13.71"/>
    <col customWidth="1" min="8" max="8" width="16.14"/>
    <col customWidth="1" min="9" max="9" width="28.86"/>
    <col customWidth="1" min="10" max="10" width="21.14"/>
    <col customWidth="1" min="11" max="11" width="9.43"/>
    <col customWidth="1" min="12" max="12" width="7.71"/>
    <col customWidth="1" min="13" max="13" width="9.71"/>
    <col customWidth="1" min="14" max="14" width="14.86"/>
    <col customWidth="1" min="15" max="15" width="17.14"/>
    <col customWidth="1" min="16" max="16" width="49.71"/>
  </cols>
  <sheetData>
    <row r="1" ht="42.75" customHeight="1">
      <c r="A1" s="1495" t="s">
        <v>13131</v>
      </c>
      <c r="B1" s="1414"/>
      <c r="C1" s="1415" t="s">
        <v>13132</v>
      </c>
      <c r="G1" s="1415"/>
      <c r="H1" s="1415"/>
      <c r="I1" s="1415" t="s">
        <v>13133</v>
      </c>
      <c r="J1" s="1414" t="s">
        <v>13134</v>
      </c>
      <c r="K1" s="1415" t="s">
        <v>13135</v>
      </c>
      <c r="L1" s="1414" t="s">
        <v>13136</v>
      </c>
      <c r="M1" s="1415" t="s">
        <v>9516</v>
      </c>
      <c r="N1" s="1496" t="s">
        <v>13137</v>
      </c>
      <c r="O1" s="1497" t="s">
        <v>13138</v>
      </c>
      <c r="P1" s="1415" t="s">
        <v>13139</v>
      </c>
      <c r="Q1" s="1498" t="s">
        <v>13140</v>
      </c>
    </row>
    <row r="2">
      <c r="A2" s="1414" t="s">
        <v>13131</v>
      </c>
      <c r="B2" s="1414" t="s">
        <v>13141</v>
      </c>
      <c r="C2" s="1421" t="s">
        <v>10106</v>
      </c>
      <c r="D2" s="1422" t="s">
        <v>10107</v>
      </c>
      <c r="E2" s="1421" t="s">
        <v>10108</v>
      </c>
      <c r="F2" s="1421" t="s">
        <v>13142</v>
      </c>
      <c r="G2" s="1422" t="s">
        <v>13143</v>
      </c>
      <c r="H2" s="1422" t="s">
        <v>13144</v>
      </c>
      <c r="J2" s="1420"/>
      <c r="L2" s="1420"/>
      <c r="N2" s="1420"/>
      <c r="O2" s="1499"/>
    </row>
    <row r="3">
      <c r="A3" s="1424"/>
      <c r="B3" s="1229"/>
      <c r="C3" s="1428"/>
      <c r="I3" s="1500"/>
      <c r="J3" s="1500"/>
      <c r="K3" s="1501"/>
      <c r="L3" s="1490"/>
      <c r="N3" s="1502"/>
      <c r="O3" s="1501"/>
    </row>
    <row r="4">
      <c r="A4" s="1503" t="s">
        <v>12314</v>
      </c>
      <c r="B4" s="1432">
        <v>2.0</v>
      </c>
      <c r="C4" s="1433">
        <v>44176.0</v>
      </c>
      <c r="D4" s="1433">
        <v>44179.0</v>
      </c>
      <c r="E4" s="1428"/>
      <c r="F4" s="1428"/>
      <c r="G4" s="1428"/>
      <c r="I4" s="1504">
        <v>44144.0</v>
      </c>
      <c r="J4" s="1500"/>
      <c r="K4" s="1489"/>
      <c r="L4" s="1490"/>
      <c r="N4" s="1502"/>
      <c r="O4" s="1489" t="s">
        <v>13145</v>
      </c>
      <c r="P4" s="50" t="s">
        <v>13145</v>
      </c>
      <c r="Q4" s="1505">
        <v>43766.0</v>
      </c>
    </row>
    <row r="5">
      <c r="A5" s="1503" t="s">
        <v>8587</v>
      </c>
      <c r="B5" s="1432">
        <v>2.0</v>
      </c>
      <c r="C5" s="1433">
        <v>44203.0</v>
      </c>
      <c r="D5" s="1436">
        <v>44205.0</v>
      </c>
      <c r="E5" s="883">
        <v>44210.0</v>
      </c>
      <c r="F5" s="1433">
        <v>44212.0</v>
      </c>
      <c r="G5" s="1428"/>
      <c r="H5" s="1506"/>
      <c r="I5" s="1504">
        <v>44165.0</v>
      </c>
      <c r="J5" s="1507" t="s">
        <v>87</v>
      </c>
      <c r="K5" s="1501"/>
      <c r="L5" s="1490"/>
      <c r="N5" s="1502"/>
      <c r="O5" s="1501"/>
      <c r="Q5" s="1508">
        <v>43760.0</v>
      </c>
    </row>
    <row r="6">
      <c r="A6" s="1503" t="s">
        <v>9457</v>
      </c>
      <c r="B6" s="1432">
        <v>5.0</v>
      </c>
      <c r="C6" s="1436">
        <v>44155.0</v>
      </c>
      <c r="D6" s="1433">
        <v>44176.0</v>
      </c>
      <c r="E6" s="1433">
        <v>44211.0</v>
      </c>
      <c r="F6" s="1433">
        <v>44218.0</v>
      </c>
      <c r="G6" s="1428"/>
      <c r="H6" s="1428"/>
      <c r="I6" s="1504">
        <v>44147.0</v>
      </c>
      <c r="J6" s="1500"/>
      <c r="K6" s="1501"/>
      <c r="L6" s="1490"/>
      <c r="N6" s="1509"/>
      <c r="O6" s="1501"/>
      <c r="Q6" s="1510">
        <v>43763.0</v>
      </c>
    </row>
    <row r="7">
      <c r="A7" s="1503" t="s">
        <v>8588</v>
      </c>
      <c r="B7" s="1432">
        <v>1.0</v>
      </c>
      <c r="C7" s="1433">
        <v>44208.0</v>
      </c>
      <c r="D7" s="1428"/>
      <c r="F7" s="1428"/>
      <c r="G7" s="1428"/>
      <c r="H7" s="50" t="s">
        <v>87</v>
      </c>
      <c r="I7" s="1511">
        <v>44176.0</v>
      </c>
      <c r="J7" s="1500"/>
      <c r="K7" s="1501"/>
      <c r="L7" s="1490"/>
      <c r="N7" s="1502"/>
      <c r="O7" s="1501"/>
      <c r="Q7" s="1510">
        <v>43763.0</v>
      </c>
    </row>
    <row r="8" ht="42.0" customHeight="1">
      <c r="A8" s="1503" t="s">
        <v>9469</v>
      </c>
      <c r="B8" s="1432">
        <v>2.0</v>
      </c>
      <c r="C8" s="1512">
        <v>44186.0</v>
      </c>
      <c r="D8" s="1433">
        <v>43838.0</v>
      </c>
      <c r="E8" s="1513">
        <v>44218.0</v>
      </c>
      <c r="F8" s="1433"/>
      <c r="G8" s="1433"/>
      <c r="H8" s="1433"/>
      <c r="I8" s="1504">
        <v>44155.0</v>
      </c>
      <c r="J8" s="1500"/>
      <c r="K8" s="1514"/>
      <c r="L8" s="1490"/>
      <c r="N8" s="1502"/>
      <c r="O8" s="1501"/>
    </row>
    <row r="9" ht="42.0" customHeight="1">
      <c r="A9" s="1503" t="s">
        <v>9485</v>
      </c>
      <c r="B9" s="1432">
        <v>4.0</v>
      </c>
      <c r="C9" s="1515">
        <v>44172.0</v>
      </c>
      <c r="D9" s="50" t="s">
        <v>13146</v>
      </c>
      <c r="E9" s="50" t="s">
        <v>13147</v>
      </c>
      <c r="F9" s="50" t="s">
        <v>13148</v>
      </c>
      <c r="G9" s="50" t="s">
        <v>13149</v>
      </c>
      <c r="H9" s="50" t="s">
        <v>13150</v>
      </c>
      <c r="I9" s="1504">
        <v>44146.0</v>
      </c>
      <c r="J9" s="1500"/>
      <c r="K9" s="1514"/>
      <c r="L9" s="1490"/>
      <c r="N9" s="1502"/>
      <c r="O9" s="1501"/>
      <c r="Q9" s="1510">
        <v>43757.0</v>
      </c>
    </row>
    <row r="10">
      <c r="A10" s="1503" t="s">
        <v>9415</v>
      </c>
      <c r="B10" s="1442">
        <v>4.0</v>
      </c>
      <c r="C10" s="1433">
        <v>44169.0</v>
      </c>
      <c r="D10" s="1433">
        <v>44170.0</v>
      </c>
      <c r="E10" s="1443">
        <v>44204.0</v>
      </c>
      <c r="F10" s="1436">
        <v>44205.0</v>
      </c>
      <c r="G10" s="1436"/>
      <c r="H10" s="1436"/>
      <c r="I10" s="1504">
        <v>44148.0</v>
      </c>
      <c r="J10" s="1500"/>
      <c r="K10" s="1514"/>
      <c r="L10" s="1490"/>
      <c r="N10" s="1502"/>
      <c r="O10" s="1501"/>
      <c r="Q10" s="1516">
        <v>43770.0</v>
      </c>
    </row>
    <row r="11">
      <c r="A11" s="1517" t="s">
        <v>9477</v>
      </c>
      <c r="B11" s="1449">
        <v>2.0</v>
      </c>
      <c r="C11" s="1433">
        <v>44172.0</v>
      </c>
      <c r="D11" s="1433">
        <v>44174.0</v>
      </c>
      <c r="E11" s="1433">
        <v>44215.0</v>
      </c>
      <c r="F11" s="1433">
        <v>44217.0</v>
      </c>
      <c r="G11" s="1433"/>
      <c r="H11" s="1433"/>
      <c r="I11" s="1518">
        <v>44148.0</v>
      </c>
      <c r="J11" s="1500"/>
      <c r="K11" s="1501"/>
      <c r="L11" s="1490"/>
      <c r="N11" s="1509"/>
      <c r="O11" s="1489"/>
      <c r="Q11" s="1508">
        <v>43754.0</v>
      </c>
    </row>
    <row r="12" ht="23.25" customHeight="1">
      <c r="A12" s="1503" t="s">
        <v>9422</v>
      </c>
      <c r="B12" s="1432">
        <v>4.0</v>
      </c>
      <c r="C12" s="1433">
        <v>44224.0</v>
      </c>
      <c r="D12" s="1433">
        <v>44232.0</v>
      </c>
      <c r="E12" s="1436">
        <v>44244.0</v>
      </c>
      <c r="I12" s="1518">
        <v>44160.0</v>
      </c>
      <c r="J12" s="1500"/>
      <c r="K12" s="1489"/>
      <c r="L12" s="1490"/>
      <c r="N12" s="1502"/>
      <c r="O12" s="1489"/>
      <c r="Q12" s="1510">
        <v>43768.0</v>
      </c>
    </row>
    <row r="13">
      <c r="A13" s="1503" t="s">
        <v>9465</v>
      </c>
      <c r="B13" s="1432">
        <v>1.0</v>
      </c>
      <c r="C13" s="1433">
        <v>44158.0</v>
      </c>
      <c r="D13" s="1433">
        <v>44165.0</v>
      </c>
      <c r="I13" s="1504">
        <v>44144.0</v>
      </c>
      <c r="J13" s="1500"/>
      <c r="K13" s="1501"/>
      <c r="L13" s="1490"/>
      <c r="N13" s="1502"/>
      <c r="O13" s="1501"/>
      <c r="Q13" s="1510">
        <v>43752.0</v>
      </c>
    </row>
    <row r="14">
      <c r="A14" s="1503" t="s">
        <v>8589</v>
      </c>
      <c r="B14" s="1432">
        <v>2.0</v>
      </c>
      <c r="C14" s="1433">
        <v>44209.0</v>
      </c>
      <c r="I14" s="1511">
        <v>44179.0</v>
      </c>
      <c r="J14" s="1500"/>
      <c r="K14" s="1501"/>
      <c r="L14" s="1490"/>
      <c r="N14" s="1502"/>
      <c r="O14" s="1501"/>
      <c r="Q14" s="1519"/>
    </row>
    <row r="15">
      <c r="A15" s="1503" t="s">
        <v>8590</v>
      </c>
      <c r="B15" s="1432">
        <v>1.0</v>
      </c>
      <c r="C15" s="1433">
        <v>44184.0</v>
      </c>
      <c r="F15" s="1428"/>
      <c r="G15" s="1428"/>
      <c r="H15" s="1428"/>
      <c r="I15" s="1504">
        <v>44139.0</v>
      </c>
      <c r="J15" s="1500"/>
      <c r="K15" s="1501"/>
      <c r="L15" s="1520"/>
      <c r="N15" s="1502"/>
      <c r="O15" s="1489"/>
    </row>
    <row r="16">
      <c r="A16" s="1503" t="s">
        <v>9423</v>
      </c>
      <c r="B16" s="1432">
        <v>3.0</v>
      </c>
      <c r="C16" s="1433">
        <v>44180.0</v>
      </c>
      <c r="D16" s="1433">
        <v>44182.0</v>
      </c>
      <c r="E16" s="1433">
        <v>44204.0</v>
      </c>
      <c r="F16" s="1433">
        <v>44205.0</v>
      </c>
      <c r="G16" s="1433"/>
      <c r="H16" s="1433"/>
      <c r="I16" s="1518">
        <v>44155.0</v>
      </c>
      <c r="J16" s="1500"/>
      <c r="K16" s="1521"/>
      <c r="L16" s="1522"/>
      <c r="N16" s="1509"/>
      <c r="O16" s="1489" t="s">
        <v>13145</v>
      </c>
      <c r="P16" s="50" t="s">
        <v>13151</v>
      </c>
      <c r="Q16" s="1510">
        <v>43768.0</v>
      </c>
    </row>
    <row r="17">
      <c r="A17" s="1503" t="s">
        <v>10140</v>
      </c>
      <c r="B17" s="1432">
        <v>1.0</v>
      </c>
      <c r="C17" s="1433">
        <v>44180.0</v>
      </c>
      <c r="D17" s="1433">
        <v>44182.0</v>
      </c>
      <c r="E17" s="1433">
        <v>44204.0</v>
      </c>
      <c r="F17" s="1433">
        <v>44205.0</v>
      </c>
      <c r="G17" s="1433"/>
      <c r="H17" s="1433"/>
      <c r="I17" s="1518">
        <v>44155.0</v>
      </c>
      <c r="J17" s="1500"/>
      <c r="K17" s="1521"/>
      <c r="L17" s="1490"/>
      <c r="N17" s="1509"/>
      <c r="Q17" s="1510">
        <v>43768.0</v>
      </c>
    </row>
    <row r="18">
      <c r="A18" s="1523" t="s">
        <v>9424</v>
      </c>
      <c r="B18" s="1432">
        <v>3.0</v>
      </c>
      <c r="C18" s="1433">
        <v>44179.0</v>
      </c>
      <c r="D18" s="1433">
        <v>44202.0</v>
      </c>
      <c r="E18" s="1433">
        <v>44208.0</v>
      </c>
      <c r="F18" s="1433">
        <v>44217.0</v>
      </c>
      <c r="G18" s="1433"/>
      <c r="H18" s="1433"/>
      <c r="I18" s="1518">
        <v>44160.0</v>
      </c>
      <c r="J18" s="1500"/>
      <c r="K18" s="1489"/>
      <c r="L18" s="1490"/>
      <c r="M18" s="1436"/>
      <c r="N18" s="1502"/>
      <c r="O18" s="1501"/>
      <c r="Q18" s="1508">
        <v>43759.0</v>
      </c>
    </row>
    <row r="19">
      <c r="A19" s="1503" t="s">
        <v>9435</v>
      </c>
      <c r="B19" s="1432">
        <v>4.0</v>
      </c>
      <c r="C19" s="966" t="s">
        <v>13152</v>
      </c>
      <c r="D19" s="966" t="s">
        <v>13148</v>
      </c>
      <c r="E19" s="966" t="s">
        <v>13153</v>
      </c>
      <c r="F19" s="966" t="s">
        <v>13154</v>
      </c>
      <c r="G19" s="966" t="s">
        <v>13149</v>
      </c>
      <c r="H19" s="1428"/>
      <c r="I19" s="1511">
        <v>44151.0</v>
      </c>
      <c r="J19" s="1500"/>
      <c r="K19" s="1489"/>
      <c r="L19" s="1490"/>
      <c r="N19" s="1502"/>
      <c r="O19" s="1489" t="s">
        <v>7370</v>
      </c>
      <c r="P19" s="50" t="s">
        <v>13155</v>
      </c>
      <c r="Q19" s="1508">
        <v>43767.0</v>
      </c>
    </row>
    <row r="20">
      <c r="A20" s="1503" t="s">
        <v>9481</v>
      </c>
      <c r="B20" s="1432">
        <v>2.0</v>
      </c>
      <c r="C20" s="883">
        <v>44149.0</v>
      </c>
      <c r="D20" s="1433">
        <v>44170.0</v>
      </c>
      <c r="E20" s="1428"/>
      <c r="F20" s="1428"/>
      <c r="G20" s="1428"/>
      <c r="H20" s="1428"/>
      <c r="I20" s="1504">
        <v>44144.0</v>
      </c>
      <c r="J20" s="1504">
        <v>44153.0</v>
      </c>
      <c r="K20" s="1524"/>
      <c r="L20" s="1522"/>
      <c r="M20" s="1436"/>
      <c r="N20" s="1502"/>
      <c r="O20" s="1501"/>
      <c r="Q20" s="1510">
        <v>43755.0</v>
      </c>
    </row>
    <row r="21">
      <c r="A21" s="1503" t="s">
        <v>9467</v>
      </c>
      <c r="B21" s="1432">
        <v>1.0</v>
      </c>
      <c r="C21" s="1525">
        <v>44208.0</v>
      </c>
      <c r="E21" s="1428"/>
      <c r="I21" s="1504">
        <v>44173.0</v>
      </c>
      <c r="J21" s="1500"/>
      <c r="K21" s="1489"/>
      <c r="L21" s="1490"/>
      <c r="N21" s="1502"/>
      <c r="O21" s="1501"/>
      <c r="Q21" s="1510">
        <v>43776.0</v>
      </c>
    </row>
    <row r="22">
      <c r="A22" s="1526" t="s">
        <v>9488</v>
      </c>
      <c r="B22" s="1432">
        <v>2.0</v>
      </c>
      <c r="C22" s="1527">
        <v>43838.0</v>
      </c>
      <c r="D22" s="1527">
        <v>43839.0</v>
      </c>
      <c r="E22" s="1428"/>
      <c r="I22" s="1511">
        <v>44161.0</v>
      </c>
      <c r="J22" s="1500"/>
      <c r="K22" s="1501"/>
      <c r="L22" s="1490"/>
      <c r="N22" s="1502"/>
      <c r="O22" s="1501"/>
      <c r="Q22" s="1528">
        <v>43768.0</v>
      </c>
    </row>
    <row r="23">
      <c r="A23" s="1529" t="s">
        <v>8591</v>
      </c>
      <c r="B23" s="1432">
        <v>1.0</v>
      </c>
      <c r="C23" s="1527">
        <v>44168.0</v>
      </c>
      <c r="D23" s="1530"/>
      <c r="E23" s="1428"/>
      <c r="I23" s="1504">
        <v>44139.0</v>
      </c>
      <c r="J23" s="1500"/>
      <c r="K23" s="1501"/>
      <c r="L23" s="1490"/>
      <c r="N23" s="1502"/>
      <c r="O23" s="1501"/>
      <c r="Q23" s="1510">
        <v>43746.0</v>
      </c>
    </row>
    <row r="24">
      <c r="A24" s="1526" t="s">
        <v>9411</v>
      </c>
      <c r="B24" s="1432">
        <v>6.0</v>
      </c>
      <c r="C24" s="1527">
        <v>44217.0</v>
      </c>
      <c r="D24" s="1527">
        <v>44221.0</v>
      </c>
      <c r="E24" s="1433">
        <v>44225.0</v>
      </c>
      <c r="I24" s="1531">
        <v>44165.0</v>
      </c>
      <c r="J24" s="1500"/>
      <c r="K24" s="1501"/>
      <c r="L24" s="1490"/>
      <c r="N24" s="1502"/>
      <c r="O24" s="1501"/>
      <c r="Q24" s="1508">
        <v>43777.0</v>
      </c>
    </row>
    <row r="25">
      <c r="A25" s="1503" t="s">
        <v>7612</v>
      </c>
      <c r="B25" s="1432">
        <v>3.0</v>
      </c>
      <c r="C25" s="1436">
        <v>44174.0</v>
      </c>
      <c r="D25" s="883">
        <v>44209.0</v>
      </c>
      <c r="I25" s="1504">
        <v>44154.0</v>
      </c>
      <c r="J25" s="1500"/>
      <c r="K25" s="1501"/>
      <c r="L25" s="1490"/>
      <c r="N25" s="1502"/>
      <c r="Q25" s="1508">
        <v>43762.0</v>
      </c>
    </row>
    <row r="26">
      <c r="A26" s="1503" t="s">
        <v>7642</v>
      </c>
      <c r="B26" s="1432">
        <v>4.0</v>
      </c>
      <c r="C26" s="1530">
        <v>44204.0</v>
      </c>
      <c r="D26" s="1530">
        <v>44207.0</v>
      </c>
      <c r="E26" s="1428"/>
      <c r="I26" s="1504">
        <v>44153.0</v>
      </c>
      <c r="J26" s="1507"/>
      <c r="K26" s="1501"/>
      <c r="L26" s="1490"/>
      <c r="N26" s="1502"/>
      <c r="O26" s="1501"/>
      <c r="Q26" s="1510">
        <v>43770.0</v>
      </c>
    </row>
    <row r="27">
      <c r="A27" s="1503" t="s">
        <v>7651</v>
      </c>
      <c r="B27" s="966">
        <v>2.0</v>
      </c>
      <c r="C27" s="1433">
        <v>44174.0</v>
      </c>
      <c r="D27" s="1433">
        <v>44181.0</v>
      </c>
      <c r="E27" s="1433">
        <v>44204.0</v>
      </c>
      <c r="F27" s="883">
        <v>44209.0</v>
      </c>
      <c r="I27" s="1504">
        <v>44147.0</v>
      </c>
      <c r="J27" s="1500"/>
      <c r="K27" s="1501"/>
      <c r="L27" s="1490"/>
      <c r="N27" s="1502"/>
      <c r="O27" s="1489" t="s">
        <v>13156</v>
      </c>
      <c r="P27" s="1532" t="s">
        <v>13157</v>
      </c>
      <c r="Q27" s="1508">
        <v>43757.0</v>
      </c>
    </row>
    <row r="28">
      <c r="A28" s="1503" t="s">
        <v>8592</v>
      </c>
      <c r="B28" s="1432">
        <v>1.0</v>
      </c>
      <c r="C28" s="1436"/>
      <c r="D28" s="883"/>
      <c r="I28" s="1511"/>
      <c r="J28" s="1500"/>
      <c r="K28" s="1501"/>
      <c r="L28" s="1490"/>
      <c r="N28" s="1502"/>
    </row>
    <row r="29">
      <c r="A29" s="1503" t="s">
        <v>8594</v>
      </c>
      <c r="B29" s="1432">
        <v>1.0</v>
      </c>
      <c r="C29" s="1433">
        <v>44212.0</v>
      </c>
      <c r="D29" s="1428"/>
      <c r="E29" s="1428"/>
      <c r="F29" s="1428"/>
      <c r="G29" s="1428"/>
      <c r="H29" s="1428"/>
      <c r="I29" s="1511"/>
      <c r="J29" s="1500"/>
      <c r="K29" s="1501"/>
      <c r="L29" s="1490"/>
      <c r="O29" s="1501"/>
      <c r="Q29" s="1508">
        <v>43811.0</v>
      </c>
    </row>
    <row r="30">
      <c r="A30" s="1503" t="s">
        <v>9449</v>
      </c>
      <c r="B30" s="1432">
        <v>4.0</v>
      </c>
      <c r="C30" s="1433">
        <v>44220.0</v>
      </c>
      <c r="D30" s="1433">
        <v>44227.0</v>
      </c>
      <c r="E30" s="1428"/>
      <c r="F30" s="1428"/>
      <c r="G30" s="1428"/>
      <c r="H30" s="1428"/>
      <c r="I30" s="1504">
        <v>44147.0</v>
      </c>
      <c r="J30" s="1500"/>
      <c r="K30" s="1501"/>
      <c r="L30" s="1490"/>
      <c r="O30" s="1489" t="s">
        <v>13156</v>
      </c>
      <c r="P30" s="50" t="s">
        <v>13158</v>
      </c>
      <c r="Q30" s="1508">
        <v>43750.0</v>
      </c>
    </row>
    <row r="31">
      <c r="A31" s="1503" t="s">
        <v>9463</v>
      </c>
      <c r="B31" s="1432">
        <v>3.0</v>
      </c>
      <c r="C31" s="1433">
        <v>44180.0</v>
      </c>
      <c r="D31" s="883">
        <v>44181.0</v>
      </c>
      <c r="E31" s="1428"/>
      <c r="F31" s="1428"/>
      <c r="G31" s="1428"/>
      <c r="H31" s="1428"/>
      <c r="I31" s="1504">
        <v>44147.0</v>
      </c>
      <c r="J31" s="1500"/>
      <c r="K31" s="1501"/>
      <c r="L31" s="1490"/>
      <c r="O31" s="1501"/>
      <c r="Q31" s="1508">
        <v>43759.0</v>
      </c>
    </row>
    <row r="32">
      <c r="A32" s="1503" t="s">
        <v>9468</v>
      </c>
      <c r="B32" s="1432">
        <v>4.0</v>
      </c>
      <c r="C32" s="1533">
        <v>44172.0</v>
      </c>
      <c r="D32" s="1533">
        <v>44173.0</v>
      </c>
      <c r="E32" s="1433">
        <v>44207.0</v>
      </c>
      <c r="F32" s="1428"/>
      <c r="G32" s="1428"/>
      <c r="H32" s="1428"/>
      <c r="I32" s="1504">
        <v>44141.0</v>
      </c>
      <c r="J32" s="1500"/>
      <c r="K32" s="1501"/>
      <c r="L32" s="1490"/>
      <c r="O32" s="1489" t="s">
        <v>13156</v>
      </c>
      <c r="P32" s="50" t="s">
        <v>13158</v>
      </c>
      <c r="Q32" s="1508">
        <v>43763.0</v>
      </c>
    </row>
    <row r="33">
      <c r="A33" s="1503" t="s">
        <v>9489</v>
      </c>
      <c r="B33" s="1432">
        <v>3.0</v>
      </c>
      <c r="C33" s="1433">
        <v>44153.0</v>
      </c>
      <c r="D33" s="1433">
        <v>44205.0</v>
      </c>
      <c r="E33" s="1428"/>
      <c r="F33" s="1428"/>
      <c r="G33" s="1428"/>
      <c r="H33" s="1428"/>
      <c r="I33" s="1504">
        <v>44144.0</v>
      </c>
      <c r="J33" s="1504">
        <v>44166.0</v>
      </c>
      <c r="K33" s="1501"/>
      <c r="L33" s="1490"/>
      <c r="O33" s="1489" t="s">
        <v>13156</v>
      </c>
      <c r="P33" s="50" t="s">
        <v>13158</v>
      </c>
      <c r="Q33" s="1508">
        <v>43761.0</v>
      </c>
    </row>
    <row r="34">
      <c r="A34" s="1503" t="s">
        <v>9490</v>
      </c>
      <c r="B34" s="1432">
        <v>2.0</v>
      </c>
      <c r="D34" s="1433"/>
      <c r="E34" s="1428"/>
      <c r="F34" s="1428"/>
      <c r="G34" s="1428"/>
      <c r="H34" s="1428"/>
      <c r="I34" s="1511"/>
      <c r="J34" s="1507"/>
      <c r="K34" s="1501"/>
      <c r="L34" s="1490"/>
      <c r="O34" s="1501"/>
      <c r="Q34" s="1519"/>
    </row>
    <row r="35">
      <c r="A35" s="1503" t="s">
        <v>9491</v>
      </c>
      <c r="B35" s="1432">
        <v>1.0</v>
      </c>
      <c r="C35" s="1433">
        <v>43841.0</v>
      </c>
      <c r="D35" s="1433">
        <v>43844.0</v>
      </c>
      <c r="E35" s="1428"/>
      <c r="F35" s="1428"/>
      <c r="G35" s="1428"/>
      <c r="H35" s="1428"/>
      <c r="I35" s="1504">
        <v>44144.0</v>
      </c>
      <c r="J35" s="1500"/>
      <c r="K35" s="1521"/>
      <c r="L35" s="1490"/>
      <c r="O35" s="1501"/>
      <c r="Q35" s="1508">
        <v>43757.0</v>
      </c>
    </row>
    <row r="36">
      <c r="A36" s="1503" t="s">
        <v>9420</v>
      </c>
      <c r="B36" s="1432">
        <v>4.0</v>
      </c>
      <c r="C36" s="1433">
        <v>44174.0</v>
      </c>
      <c r="D36" s="1433">
        <v>44179.0</v>
      </c>
      <c r="E36" s="1433">
        <v>44187.0</v>
      </c>
      <c r="F36" s="1428"/>
      <c r="G36" s="1428"/>
      <c r="H36" s="1428"/>
      <c r="I36" s="1504">
        <v>44158.0</v>
      </c>
      <c r="J36" s="1500"/>
      <c r="K36" s="1501"/>
      <c r="L36" s="1490"/>
      <c r="O36" s="1501"/>
      <c r="Q36" s="1508">
        <v>43776.0</v>
      </c>
    </row>
    <row r="37">
      <c r="A37" s="1503" t="s">
        <v>10129</v>
      </c>
      <c r="B37" s="1432">
        <v>1.0</v>
      </c>
      <c r="C37" s="1433">
        <v>44174.0</v>
      </c>
      <c r="D37" s="1433">
        <v>44179.0</v>
      </c>
      <c r="E37" s="1433">
        <v>44187.0</v>
      </c>
      <c r="F37" s="1428"/>
      <c r="G37" s="1428"/>
      <c r="H37" s="1428"/>
      <c r="I37" s="1504">
        <v>44158.0</v>
      </c>
      <c r="J37" s="1500"/>
      <c r="K37" s="1501"/>
      <c r="L37" s="1490"/>
      <c r="O37" s="1501"/>
      <c r="Q37" s="1519"/>
    </row>
    <row r="38">
      <c r="A38" s="1503" t="s">
        <v>9436</v>
      </c>
      <c r="B38" s="1432">
        <v>2.0</v>
      </c>
      <c r="C38" s="1433">
        <v>44203.0</v>
      </c>
      <c r="D38" s="1436">
        <v>44206.0</v>
      </c>
      <c r="E38" s="1433">
        <v>44207.0</v>
      </c>
      <c r="F38" s="1428"/>
      <c r="G38" s="1428"/>
      <c r="H38" s="1428"/>
      <c r="I38" s="1504">
        <v>44158.0</v>
      </c>
      <c r="J38" s="1500"/>
      <c r="K38" s="1501"/>
      <c r="L38" s="1490"/>
      <c r="O38" s="1489" t="s">
        <v>13159</v>
      </c>
      <c r="P38" s="50" t="s">
        <v>13159</v>
      </c>
      <c r="Q38" s="1534">
        <v>43774.0</v>
      </c>
    </row>
    <row r="39">
      <c r="A39" s="1503" t="s">
        <v>9417</v>
      </c>
      <c r="B39" s="1432">
        <v>5.0</v>
      </c>
      <c r="C39" s="1433">
        <v>43843.0</v>
      </c>
      <c r="D39" s="1433">
        <v>44210.0</v>
      </c>
      <c r="E39" s="1433">
        <v>44211.0</v>
      </c>
      <c r="F39" s="1433">
        <v>44216.0</v>
      </c>
      <c r="G39" s="1433">
        <v>44217.0</v>
      </c>
      <c r="H39" s="1433">
        <v>44218.0</v>
      </c>
      <c r="I39" s="1504">
        <v>44160.0</v>
      </c>
      <c r="J39" s="1500"/>
      <c r="K39" s="1514"/>
      <c r="L39" s="1490"/>
      <c r="O39" s="1489" t="s">
        <v>13145</v>
      </c>
      <c r="P39" s="50" t="s">
        <v>13151</v>
      </c>
      <c r="Q39" s="1510">
        <v>43759.0</v>
      </c>
    </row>
    <row r="40">
      <c r="A40" s="1526" t="s">
        <v>9492</v>
      </c>
      <c r="B40" s="1535">
        <v>2.0</v>
      </c>
      <c r="C40" s="1433">
        <v>44218.0</v>
      </c>
      <c r="D40" s="1433">
        <v>44225.0</v>
      </c>
      <c r="E40" s="1433"/>
      <c r="F40" s="1428"/>
      <c r="G40" s="1428"/>
      <c r="H40" s="1428"/>
      <c r="I40" s="1504">
        <v>44137.0</v>
      </c>
      <c r="J40" s="1500"/>
      <c r="K40" s="1501"/>
      <c r="L40" s="1490"/>
      <c r="M40" s="1065"/>
      <c r="O40" s="1501"/>
      <c r="Q40" s="1510">
        <v>43739.0</v>
      </c>
    </row>
    <row r="41">
      <c r="A41" s="1503" t="s">
        <v>9493</v>
      </c>
      <c r="B41" s="1432">
        <v>2.0</v>
      </c>
      <c r="C41" s="1433">
        <v>44167.0</v>
      </c>
      <c r="D41" s="1433">
        <v>44179.0</v>
      </c>
      <c r="E41" s="1433">
        <v>44201.0</v>
      </c>
      <c r="F41" s="1433">
        <v>44203.0</v>
      </c>
      <c r="G41" s="1428"/>
      <c r="H41" s="1428"/>
      <c r="I41" s="1504">
        <v>44144.0</v>
      </c>
      <c r="J41" s="1500"/>
      <c r="K41" s="1501"/>
      <c r="L41" s="1490"/>
      <c r="M41" s="1065"/>
      <c r="O41" s="1501"/>
      <c r="Q41" s="1508">
        <v>43759.0</v>
      </c>
    </row>
    <row r="42">
      <c r="A42" s="1503" t="s">
        <v>9494</v>
      </c>
      <c r="B42" s="1432">
        <v>3.0</v>
      </c>
      <c r="C42" s="1433">
        <v>44208.0</v>
      </c>
      <c r="D42" s="1433">
        <v>44211.0</v>
      </c>
      <c r="E42" s="1433">
        <v>44212.0</v>
      </c>
      <c r="F42" s="1428"/>
      <c r="G42" s="1428"/>
      <c r="H42" s="1428"/>
      <c r="I42" s="1504">
        <v>44152.0</v>
      </c>
      <c r="J42" s="1500"/>
      <c r="K42" s="1514"/>
      <c r="L42" s="1490"/>
      <c r="M42" s="1065"/>
      <c r="O42" s="1501"/>
      <c r="Q42" s="1536">
        <v>43767.0</v>
      </c>
    </row>
    <row r="43">
      <c r="A43" s="1503" t="s">
        <v>9441</v>
      </c>
      <c r="B43" s="1432">
        <v>4.0</v>
      </c>
      <c r="C43" s="1433">
        <v>44177.0</v>
      </c>
      <c r="D43" s="1433">
        <v>44204.0</v>
      </c>
      <c r="E43" s="1433">
        <v>44219.0</v>
      </c>
      <c r="F43" s="1428"/>
      <c r="G43" s="1428"/>
      <c r="H43" s="1428"/>
      <c r="I43" s="1504">
        <v>44151.0</v>
      </c>
      <c r="J43" s="1500"/>
      <c r="K43" s="1501"/>
      <c r="L43" s="1490"/>
      <c r="M43" s="883"/>
      <c r="O43" s="1489"/>
      <c r="P43" s="1537"/>
      <c r="Q43" s="1508">
        <v>43763.0</v>
      </c>
    </row>
    <row r="44">
      <c r="A44" s="1503" t="s">
        <v>9425</v>
      </c>
      <c r="B44" s="1432">
        <v>3.0</v>
      </c>
      <c r="C44" s="1433">
        <v>44182.0</v>
      </c>
      <c r="D44" s="1433">
        <v>44203.0</v>
      </c>
      <c r="E44" s="1433">
        <v>44217.0</v>
      </c>
      <c r="F44" s="1428"/>
      <c r="G44" s="1428"/>
      <c r="H44" s="1428"/>
      <c r="I44" s="1504">
        <v>44158.0</v>
      </c>
      <c r="J44" s="1500"/>
      <c r="K44" s="1501"/>
      <c r="L44" s="1490"/>
      <c r="O44" s="1489" t="s">
        <v>13145</v>
      </c>
      <c r="P44" s="50" t="s">
        <v>13151</v>
      </c>
      <c r="Q44" s="1508">
        <v>43759.0</v>
      </c>
    </row>
    <row r="45">
      <c r="A45" s="1503" t="s">
        <v>9455</v>
      </c>
      <c r="B45" s="1432">
        <v>4.0</v>
      </c>
      <c r="C45" s="1433">
        <v>44207.0</v>
      </c>
      <c r="D45" s="1433">
        <v>44209.0</v>
      </c>
      <c r="E45" s="1433">
        <v>44211.0</v>
      </c>
      <c r="F45" s="1428"/>
      <c r="G45" s="1428"/>
      <c r="H45" s="1428"/>
      <c r="I45" s="1504">
        <v>44145.0</v>
      </c>
      <c r="J45" s="1504">
        <v>44152.0</v>
      </c>
      <c r="K45" s="1501"/>
      <c r="L45" s="1490"/>
      <c r="O45" s="1489" t="s">
        <v>13156</v>
      </c>
      <c r="Q45" s="1508">
        <v>43761.0</v>
      </c>
    </row>
    <row r="46">
      <c r="A46" s="1503" t="s">
        <v>9495</v>
      </c>
      <c r="B46" s="1432">
        <v>3.0</v>
      </c>
      <c r="D46" s="1428"/>
      <c r="E46" s="1428"/>
      <c r="F46" s="1428"/>
      <c r="G46" s="1428"/>
      <c r="H46" s="1428"/>
      <c r="I46" s="1511"/>
      <c r="J46" s="1500"/>
      <c r="K46" s="1489"/>
      <c r="L46" s="1490"/>
      <c r="O46" s="1501"/>
    </row>
    <row r="47">
      <c r="A47" s="1503" t="s">
        <v>9496</v>
      </c>
      <c r="B47" s="1432">
        <v>2.0</v>
      </c>
      <c r="D47" s="1428"/>
      <c r="E47" s="1428"/>
      <c r="F47" s="1428"/>
      <c r="G47" s="1428"/>
      <c r="H47" s="1428"/>
      <c r="I47" s="1511"/>
      <c r="J47" s="1500"/>
      <c r="K47" s="1501"/>
      <c r="L47" s="1490"/>
      <c r="N47" s="1502"/>
      <c r="O47" s="1501"/>
    </row>
    <row r="48">
      <c r="A48" s="1503" t="s">
        <v>9497</v>
      </c>
      <c r="B48" s="1432">
        <v>2.0</v>
      </c>
      <c r="D48" s="1428"/>
      <c r="E48" s="1428"/>
      <c r="F48" s="1428"/>
      <c r="G48" s="1428"/>
      <c r="H48" s="1428"/>
      <c r="I48" s="1511"/>
      <c r="J48" s="1500"/>
      <c r="K48" s="1501"/>
      <c r="L48" s="1490"/>
      <c r="N48" s="1502"/>
      <c r="O48" s="1501"/>
    </row>
    <row r="49">
      <c r="A49" s="1503" t="s">
        <v>9432</v>
      </c>
      <c r="B49" s="1432">
        <v>4.0</v>
      </c>
      <c r="C49" s="1433">
        <v>44166.0</v>
      </c>
      <c r="D49" s="1433">
        <v>44170.0</v>
      </c>
      <c r="E49" s="1433">
        <v>44176.0</v>
      </c>
      <c r="F49" s="1428"/>
      <c r="G49" s="1428"/>
      <c r="H49" s="1428"/>
      <c r="I49" s="1504">
        <v>44158.0</v>
      </c>
      <c r="J49" s="1500"/>
      <c r="K49" s="1501"/>
      <c r="L49" s="1490"/>
      <c r="N49" s="1502"/>
      <c r="O49" s="1489" t="s">
        <v>13145</v>
      </c>
      <c r="P49" s="50" t="s">
        <v>13151</v>
      </c>
      <c r="Q49" s="1534">
        <v>43774.0</v>
      </c>
    </row>
    <row r="50">
      <c r="A50" s="1503" t="s">
        <v>9442</v>
      </c>
      <c r="B50" s="1432">
        <v>4.0</v>
      </c>
      <c r="C50" s="1433">
        <v>44169.0</v>
      </c>
      <c r="D50" s="1433">
        <v>44170.0</v>
      </c>
      <c r="E50" s="1428"/>
      <c r="F50" s="1428"/>
      <c r="G50" s="1428"/>
      <c r="H50" s="1428"/>
      <c r="I50" s="1518">
        <v>44140.0</v>
      </c>
      <c r="J50" s="1500"/>
      <c r="K50" s="1501"/>
      <c r="L50" s="1490"/>
      <c r="N50" s="1502"/>
      <c r="O50" s="1489" t="s">
        <v>13160</v>
      </c>
      <c r="P50" s="50" t="s">
        <v>13161</v>
      </c>
      <c r="Q50" s="1510">
        <v>43766.0</v>
      </c>
    </row>
    <row r="51">
      <c r="A51" s="1503" t="s">
        <v>7561</v>
      </c>
      <c r="B51" s="1432">
        <v>3.0</v>
      </c>
      <c r="C51" s="1433">
        <v>44174.0</v>
      </c>
      <c r="D51" s="1433">
        <v>44176.0</v>
      </c>
      <c r="E51" s="1433">
        <v>44208.0</v>
      </c>
      <c r="F51" s="1433">
        <v>44209.0</v>
      </c>
      <c r="G51" s="1428"/>
      <c r="H51" s="1428"/>
      <c r="I51" s="1504">
        <v>44146.0</v>
      </c>
      <c r="J51" s="1538"/>
      <c r="K51" s="1524"/>
      <c r="L51" s="1522"/>
      <c r="N51" s="1509"/>
      <c r="O51" s="1489" t="s">
        <v>13145</v>
      </c>
    </row>
    <row r="52">
      <c r="A52" s="1503" t="s">
        <v>10119</v>
      </c>
      <c r="B52" s="1432">
        <v>5.0</v>
      </c>
      <c r="C52" s="1433">
        <v>44173.0</v>
      </c>
      <c r="D52" s="1433">
        <v>44184.0</v>
      </c>
      <c r="E52" s="1428"/>
      <c r="F52" s="1428"/>
      <c r="G52" s="1428"/>
      <c r="H52" s="1428"/>
      <c r="I52" s="1518">
        <v>44147.0</v>
      </c>
      <c r="J52" s="1500"/>
      <c r="K52" s="1524"/>
      <c r="L52" s="1522"/>
      <c r="N52" s="1509"/>
      <c r="O52" s="1489"/>
      <c r="Q52" s="1508">
        <v>43752.0</v>
      </c>
    </row>
    <row r="53">
      <c r="A53" s="1503" t="s">
        <v>8595</v>
      </c>
      <c r="B53" s="1432">
        <v>1.0</v>
      </c>
      <c r="C53" s="1436">
        <v>44219.0</v>
      </c>
      <c r="I53" s="1511"/>
      <c r="J53" s="1500"/>
      <c r="K53" s="1501"/>
      <c r="L53" s="1490"/>
      <c r="N53" s="1490"/>
    </row>
    <row r="54">
      <c r="A54" s="1503" t="s">
        <v>9418</v>
      </c>
      <c r="B54" s="1432">
        <v>3.0</v>
      </c>
      <c r="C54" s="1433">
        <v>44179.0</v>
      </c>
      <c r="D54" s="1469">
        <v>44207.0</v>
      </c>
      <c r="E54" s="1469">
        <v>44235.0</v>
      </c>
      <c r="F54" s="1433">
        <v>44249.0</v>
      </c>
      <c r="G54" s="1428"/>
      <c r="H54" s="1428"/>
      <c r="I54" s="1518">
        <v>44155.0</v>
      </c>
      <c r="J54" s="1500"/>
      <c r="K54" s="1521"/>
      <c r="L54" s="1490"/>
      <c r="M54" s="883"/>
      <c r="N54" s="1509"/>
      <c r="O54" s="1489" t="s">
        <v>13162</v>
      </c>
      <c r="P54" s="50" t="s">
        <v>13163</v>
      </c>
      <c r="Q54" s="1528">
        <v>43766.0</v>
      </c>
    </row>
    <row r="55">
      <c r="A55" s="1503" t="s">
        <v>9456</v>
      </c>
      <c r="B55" s="1432">
        <v>3.0</v>
      </c>
      <c r="C55" s="1433">
        <v>44167.0</v>
      </c>
      <c r="D55" s="1433">
        <v>44180.0</v>
      </c>
      <c r="E55" s="1436">
        <v>44204.0</v>
      </c>
      <c r="F55" s="1428"/>
      <c r="G55" s="1428"/>
      <c r="I55" s="1504">
        <v>44152.0</v>
      </c>
      <c r="J55" s="1500"/>
      <c r="K55" s="1501"/>
      <c r="L55" s="1490"/>
      <c r="N55" s="1502"/>
      <c r="O55" s="1501"/>
      <c r="Q55" s="1510">
        <v>43770.0</v>
      </c>
    </row>
    <row r="56">
      <c r="A56" s="1503" t="s">
        <v>10141</v>
      </c>
      <c r="B56" s="1432">
        <v>1.0</v>
      </c>
      <c r="C56" s="1433">
        <v>44167.0</v>
      </c>
      <c r="D56" s="1433">
        <v>44180.0</v>
      </c>
      <c r="E56" s="1436">
        <v>44204.0</v>
      </c>
      <c r="F56" s="1428"/>
      <c r="G56" s="1428"/>
      <c r="H56" s="1428"/>
      <c r="I56" s="1504">
        <v>44152.0</v>
      </c>
      <c r="J56" s="1500"/>
      <c r="K56" s="1501"/>
      <c r="L56" s="1490"/>
      <c r="N56" s="1502"/>
      <c r="O56" s="1501"/>
      <c r="Q56" s="1519"/>
    </row>
    <row r="57">
      <c r="A57" s="1503" t="s">
        <v>8596</v>
      </c>
      <c r="B57" s="1432">
        <v>3.0</v>
      </c>
      <c r="C57" s="1428"/>
      <c r="D57" s="1428"/>
      <c r="E57" s="1428"/>
      <c r="F57" s="1428"/>
      <c r="G57" s="1428"/>
      <c r="H57" s="1428"/>
      <c r="I57" s="1511"/>
      <c r="J57" s="1500"/>
      <c r="K57" s="1501"/>
      <c r="L57" s="1490"/>
      <c r="N57" s="1502"/>
      <c r="O57" s="1501"/>
    </row>
    <row r="58">
      <c r="A58" s="1503" t="s">
        <v>9437</v>
      </c>
      <c r="B58" s="1432">
        <v>2.0</v>
      </c>
      <c r="C58" s="1433">
        <v>44149.0</v>
      </c>
      <c r="D58" s="1433">
        <v>44169.0</v>
      </c>
      <c r="E58" s="1433">
        <v>44205.0</v>
      </c>
      <c r="F58" s="1428"/>
      <c r="G58" s="1428"/>
      <c r="H58" s="1428"/>
      <c r="I58" s="1504">
        <v>44144.0</v>
      </c>
      <c r="J58" s="1500"/>
      <c r="K58" s="1501"/>
      <c r="L58" s="1490"/>
      <c r="N58" s="1502"/>
      <c r="O58" s="1501"/>
      <c r="Q58" s="1508">
        <v>43770.0</v>
      </c>
    </row>
    <row r="59">
      <c r="A59" s="1503" t="s">
        <v>9438</v>
      </c>
      <c r="B59" s="1432">
        <v>3.0</v>
      </c>
      <c r="C59" s="883">
        <v>44174.0</v>
      </c>
      <c r="D59" s="1433">
        <v>44177.0</v>
      </c>
      <c r="E59" s="1433">
        <v>44202.0</v>
      </c>
      <c r="F59" s="1433">
        <v>44216.0</v>
      </c>
      <c r="G59" s="1428"/>
      <c r="H59" s="1428"/>
      <c r="I59" s="1504">
        <v>44147.0</v>
      </c>
      <c r="J59" s="1511">
        <v>44165.0</v>
      </c>
      <c r="K59" s="1501"/>
      <c r="L59" s="1490"/>
      <c r="N59" s="1502"/>
      <c r="O59" s="1501"/>
      <c r="Q59" s="1508">
        <v>43767.0</v>
      </c>
    </row>
    <row r="60">
      <c r="A60" s="1503" t="s">
        <v>9498</v>
      </c>
      <c r="B60" s="1432">
        <v>3.0</v>
      </c>
      <c r="C60" s="50" t="s">
        <v>13164</v>
      </c>
      <c r="D60" s="1428"/>
      <c r="E60" s="1428"/>
      <c r="F60" s="1428"/>
      <c r="G60" s="1428"/>
      <c r="H60" s="1428"/>
      <c r="I60" s="1511"/>
      <c r="J60" s="1500"/>
      <c r="K60" s="1501"/>
      <c r="L60" s="1490"/>
      <c r="N60" s="1509"/>
      <c r="O60" s="1501"/>
      <c r="Q60" s="1519"/>
    </row>
    <row r="61">
      <c r="A61" s="1503" t="s">
        <v>9426</v>
      </c>
      <c r="B61" s="1432">
        <v>5.0</v>
      </c>
      <c r="C61" s="1433">
        <v>44170.0</v>
      </c>
      <c r="D61" s="1433">
        <v>44181.0</v>
      </c>
      <c r="E61" s="1433">
        <v>44209.0</v>
      </c>
      <c r="F61" s="1433">
        <v>44219.0</v>
      </c>
      <c r="G61" s="1433"/>
      <c r="H61" s="1433"/>
      <c r="I61" s="1504">
        <v>44152.0</v>
      </c>
      <c r="J61" s="1500"/>
      <c r="K61" s="1501"/>
      <c r="L61" s="1490"/>
      <c r="N61" s="1509"/>
      <c r="Q61" s="1508">
        <v>43766.0</v>
      </c>
    </row>
    <row r="62">
      <c r="A62" s="1503" t="s">
        <v>9473</v>
      </c>
      <c r="B62" s="1432">
        <v>2.0</v>
      </c>
      <c r="C62" s="1539">
        <v>44168.333333333336</v>
      </c>
      <c r="D62" s="1539">
        <v>44168.541666666664</v>
      </c>
      <c r="E62" s="1540">
        <v>44169.333333333336</v>
      </c>
      <c r="F62" s="1540">
        <v>44169.541666666664</v>
      </c>
      <c r="I62" s="1504">
        <v>44144.0</v>
      </c>
      <c r="J62" s="1500"/>
      <c r="K62" s="1501"/>
      <c r="L62" s="1490"/>
      <c r="N62" s="1502"/>
      <c r="O62" s="1501"/>
      <c r="Q62" s="1510">
        <v>43757.0</v>
      </c>
    </row>
    <row r="63">
      <c r="A63" s="1503" t="s">
        <v>8597</v>
      </c>
      <c r="B63" s="1432">
        <v>1.0</v>
      </c>
      <c r="C63" s="883">
        <v>44209.0</v>
      </c>
      <c r="D63" s="1433"/>
      <c r="E63" s="1428"/>
      <c r="F63" s="1428"/>
      <c r="G63" s="1428"/>
      <c r="H63" s="1428"/>
      <c r="I63" s="1511">
        <v>44167.0</v>
      </c>
      <c r="J63" s="1500"/>
      <c r="K63" s="1501"/>
      <c r="L63" s="1490"/>
      <c r="N63" s="1502"/>
      <c r="O63" s="1501"/>
      <c r="Q63" s="1508">
        <v>43780.0</v>
      </c>
    </row>
    <row r="64">
      <c r="A64" s="1503" t="s">
        <v>9470</v>
      </c>
      <c r="B64" s="1432">
        <v>2.0</v>
      </c>
      <c r="C64" s="1533">
        <v>44204.0</v>
      </c>
      <c r="D64" s="1533">
        <v>44205.0</v>
      </c>
      <c r="E64" s="1428"/>
      <c r="F64" s="1428"/>
      <c r="G64" s="1428"/>
      <c r="H64" s="1428"/>
      <c r="I64" s="1504">
        <v>44160.0</v>
      </c>
      <c r="J64" s="1500"/>
      <c r="K64" s="1524"/>
      <c r="L64" s="1520"/>
      <c r="N64" s="1502"/>
      <c r="O64" s="1501"/>
      <c r="Q64" s="1510">
        <v>43774.0</v>
      </c>
    </row>
    <row r="65">
      <c r="A65" s="1503" t="s">
        <v>9413</v>
      </c>
      <c r="B65" s="1432">
        <v>5.0</v>
      </c>
      <c r="C65" s="1433">
        <v>44208.0</v>
      </c>
      <c r="D65" s="1433">
        <v>44209.0</v>
      </c>
      <c r="E65" s="1428"/>
      <c r="F65" s="1428"/>
      <c r="G65" s="1428"/>
      <c r="H65" s="1428"/>
      <c r="I65" s="1504">
        <v>44165.0</v>
      </c>
      <c r="J65" s="1500"/>
      <c r="K65" s="1524"/>
      <c r="L65" s="1490"/>
      <c r="M65" s="883"/>
      <c r="N65" s="1502"/>
      <c r="O65" s="1501"/>
      <c r="Q65" s="1510">
        <v>43770.0</v>
      </c>
    </row>
    <row r="66">
      <c r="A66" s="1503" t="s">
        <v>9413</v>
      </c>
      <c r="B66" s="1432">
        <v>1.0</v>
      </c>
      <c r="C66" s="1433"/>
      <c r="D66" s="50" t="s">
        <v>87</v>
      </c>
      <c r="E66" s="1433"/>
      <c r="I66" s="1504">
        <v>44172.0</v>
      </c>
      <c r="K66" s="1501"/>
      <c r="L66" s="1490"/>
      <c r="N66" s="1502"/>
      <c r="O66" s="1501"/>
      <c r="Q66" s="1510">
        <v>43756.0</v>
      </c>
    </row>
    <row r="67">
      <c r="A67" s="1503" t="s">
        <v>9487</v>
      </c>
      <c r="B67" s="1432">
        <v>1.0</v>
      </c>
      <c r="C67" s="1433">
        <v>44207.0</v>
      </c>
      <c r="D67" s="1433">
        <v>44218.0</v>
      </c>
      <c r="E67" s="1433">
        <v>44223.0</v>
      </c>
      <c r="F67" s="1428"/>
      <c r="G67" s="1428"/>
      <c r="H67" s="1428"/>
      <c r="I67" s="1504"/>
      <c r="J67" s="1504">
        <v>44201.0</v>
      </c>
      <c r="K67" s="1501"/>
      <c r="L67" s="1490"/>
      <c r="M67" s="883"/>
      <c r="N67" s="1502"/>
      <c r="O67" s="1501"/>
      <c r="Q67" s="1508"/>
    </row>
    <row r="68">
      <c r="A68" s="1503" t="s">
        <v>9499</v>
      </c>
      <c r="B68" s="1432">
        <v>3.0</v>
      </c>
      <c r="C68" s="1433">
        <v>44175.0</v>
      </c>
      <c r="D68" s="1433">
        <v>44201.0</v>
      </c>
      <c r="E68" s="1433"/>
      <c r="F68" s="1428"/>
      <c r="G68" s="1428"/>
      <c r="H68" s="1428"/>
      <c r="I68" s="1504">
        <v>44155.0</v>
      </c>
      <c r="J68" s="1500"/>
      <c r="K68" s="1501"/>
      <c r="L68" s="1490"/>
      <c r="M68" s="883"/>
      <c r="N68" s="1502"/>
      <c r="O68" s="1501"/>
      <c r="Q68" s="1508">
        <v>43759.0</v>
      </c>
    </row>
    <row r="69">
      <c r="A69" s="1503" t="s">
        <v>9500</v>
      </c>
      <c r="B69" s="1432">
        <v>3.0</v>
      </c>
      <c r="C69" s="883">
        <v>44155.0</v>
      </c>
      <c r="D69" s="883">
        <v>44172.0</v>
      </c>
      <c r="E69" s="883">
        <v>44179.0</v>
      </c>
      <c r="F69" s="883">
        <v>44181.0</v>
      </c>
      <c r="G69" s="1428"/>
      <c r="H69" s="1428"/>
      <c r="I69" s="1504">
        <v>44148.0</v>
      </c>
      <c r="J69" s="1500"/>
      <c r="K69" s="1501"/>
      <c r="L69" s="1490"/>
      <c r="N69" s="1502"/>
      <c r="O69" s="1501"/>
      <c r="Q69" s="1508">
        <v>43759.0</v>
      </c>
    </row>
    <row r="70">
      <c r="A70" s="1503" t="s">
        <v>9501</v>
      </c>
      <c r="B70" s="1432">
        <v>3.0</v>
      </c>
      <c r="C70" s="1541">
        <v>44183.0</v>
      </c>
      <c r="D70" s="1541">
        <v>44183.0</v>
      </c>
      <c r="E70" s="1541">
        <v>43845.0</v>
      </c>
      <c r="F70" s="1541">
        <v>43845.0</v>
      </c>
      <c r="G70" s="1428"/>
      <c r="H70" s="1428"/>
      <c r="I70" s="1504">
        <v>44147.0</v>
      </c>
      <c r="J70" s="1500"/>
      <c r="K70" s="1501"/>
      <c r="L70" s="1490"/>
      <c r="N70" s="1502"/>
      <c r="O70" s="1489" t="s">
        <v>13145</v>
      </c>
      <c r="P70" s="50" t="s">
        <v>13151</v>
      </c>
      <c r="Q70" s="1528">
        <v>43766.0</v>
      </c>
    </row>
    <row r="71">
      <c r="A71" s="1503" t="s">
        <v>10139</v>
      </c>
      <c r="B71" s="1432">
        <v>1.0</v>
      </c>
      <c r="C71" s="1433">
        <v>44203.0</v>
      </c>
      <c r="D71" s="1433">
        <v>44204.0</v>
      </c>
      <c r="E71" s="1433">
        <v>44205.0</v>
      </c>
      <c r="F71" s="1428"/>
      <c r="G71" s="1428"/>
      <c r="H71" s="1428"/>
      <c r="I71" s="1504">
        <v>44165.0</v>
      </c>
      <c r="J71" s="1500"/>
      <c r="K71" s="1501"/>
      <c r="L71" s="1490"/>
      <c r="N71" s="1502"/>
      <c r="O71" s="1501"/>
      <c r="Q71" s="1510">
        <v>43773.0</v>
      </c>
    </row>
    <row r="72">
      <c r="A72" s="1503" t="s">
        <v>9503</v>
      </c>
      <c r="B72" s="1432">
        <v>1.0</v>
      </c>
      <c r="C72" s="1542">
        <v>44176.0</v>
      </c>
      <c r="D72" s="1542">
        <v>44211.0</v>
      </c>
      <c r="E72" s="1436">
        <v>44239.0</v>
      </c>
      <c r="I72" s="1504">
        <v>44153.0</v>
      </c>
      <c r="J72" s="1500"/>
      <c r="K72" s="1501"/>
      <c r="L72" s="1490"/>
      <c r="N72" s="1509"/>
      <c r="O72" s="1489"/>
      <c r="Q72" s="1508">
        <v>43727.0</v>
      </c>
    </row>
    <row r="73">
      <c r="A73" s="1503" t="s">
        <v>9504</v>
      </c>
      <c r="B73" s="1432">
        <v>2.0</v>
      </c>
      <c r="C73" s="50" t="s">
        <v>13164</v>
      </c>
      <c r="D73" s="1428"/>
      <c r="E73" s="1428"/>
      <c r="F73" s="1428"/>
      <c r="G73" s="1428"/>
      <c r="H73" s="1428"/>
      <c r="I73" s="1504"/>
      <c r="J73" s="1500"/>
      <c r="K73" s="1501"/>
      <c r="L73" s="1490"/>
      <c r="N73" s="1502"/>
      <c r="O73" s="1501"/>
      <c r="Q73" s="1543"/>
    </row>
    <row r="74">
      <c r="A74" s="1503" t="s">
        <v>9505</v>
      </c>
      <c r="B74" s="1432">
        <v>2.0</v>
      </c>
      <c r="C74" s="883">
        <v>44180.0</v>
      </c>
      <c r="D74" s="1433">
        <v>44210.0</v>
      </c>
      <c r="E74" s="1428"/>
      <c r="F74" s="1428"/>
      <c r="G74" s="1428"/>
      <c r="H74" s="1428"/>
      <c r="I74" s="1504">
        <v>44159.0</v>
      </c>
      <c r="J74" s="1500"/>
      <c r="K74" s="1514"/>
      <c r="L74" s="1490"/>
      <c r="N74" s="1502"/>
      <c r="O74" s="1501"/>
      <c r="Q74" s="1508">
        <v>43773.0</v>
      </c>
    </row>
    <row r="75">
      <c r="A75" s="1503" t="s">
        <v>9482</v>
      </c>
      <c r="B75" s="1432">
        <v>3.0</v>
      </c>
      <c r="C75" s="1433">
        <v>44182.0</v>
      </c>
      <c r="D75" s="1513">
        <v>44208.0</v>
      </c>
      <c r="E75" s="1513">
        <v>44216.0</v>
      </c>
      <c r="F75" s="1433"/>
      <c r="G75" s="1433"/>
      <c r="H75" s="1433"/>
      <c r="I75" s="1511">
        <v>44167.0</v>
      </c>
      <c r="J75" s="1507"/>
      <c r="K75" s="1501"/>
      <c r="L75" s="1490"/>
      <c r="N75" s="1502"/>
      <c r="O75" s="1489" t="s">
        <v>13145</v>
      </c>
      <c r="P75" s="50" t="s">
        <v>13151</v>
      </c>
      <c r="Q75" s="1508">
        <v>43757.0</v>
      </c>
    </row>
    <row r="76">
      <c r="A76" s="1503" t="s">
        <v>9427</v>
      </c>
      <c r="B76" s="1432">
        <v>5.0</v>
      </c>
      <c r="C76" s="1433">
        <v>44184.0</v>
      </c>
      <c r="D76" s="1544">
        <v>44206.0</v>
      </c>
      <c r="E76" s="1433">
        <v>44212.0</v>
      </c>
      <c r="F76" s="1428"/>
      <c r="G76" s="1428"/>
      <c r="H76" s="1428"/>
      <c r="I76" s="1504">
        <v>44159.0</v>
      </c>
      <c r="J76" s="1500"/>
      <c r="K76" s="1501"/>
      <c r="L76" s="1490"/>
      <c r="N76" s="1502"/>
      <c r="O76" s="1489"/>
      <c r="Q76" s="1508">
        <v>43762.0</v>
      </c>
    </row>
    <row r="77" ht="26.25" customHeight="1">
      <c r="A77" s="1503" t="s">
        <v>9483</v>
      </c>
      <c r="B77" s="1432">
        <v>2.0</v>
      </c>
      <c r="C77" s="1433">
        <v>44169.0</v>
      </c>
      <c r="D77" s="1433">
        <v>44172.0</v>
      </c>
      <c r="E77" s="1433"/>
      <c r="F77" s="1428"/>
      <c r="G77" s="1428"/>
      <c r="H77" s="1428"/>
      <c r="I77" s="1545">
        <v>44145.0</v>
      </c>
      <c r="J77" s="1507"/>
      <c r="K77" s="1501"/>
      <c r="L77" s="1490"/>
      <c r="N77" s="1509"/>
      <c r="O77" s="1489"/>
      <c r="Q77" s="1510">
        <v>43756.0</v>
      </c>
    </row>
    <row r="78">
      <c r="A78" s="1503" t="s">
        <v>9419</v>
      </c>
      <c r="B78" s="1432">
        <v>4.0</v>
      </c>
      <c r="C78" s="1433">
        <v>44172.0</v>
      </c>
      <c r="D78" s="1433">
        <v>44207.0</v>
      </c>
      <c r="E78" s="1433">
        <v>44228.0</v>
      </c>
      <c r="F78" s="1428"/>
      <c r="G78" s="1428"/>
      <c r="H78" s="1428"/>
      <c r="I78" s="1518">
        <v>44145.0</v>
      </c>
      <c r="J78" s="1507" t="s">
        <v>13165</v>
      </c>
      <c r="K78" s="1501"/>
      <c r="L78" s="1490"/>
      <c r="N78" s="1502"/>
      <c r="O78" s="1501"/>
      <c r="Q78" s="1508">
        <v>43752.0</v>
      </c>
    </row>
    <row r="79" ht="47.25" customHeight="1">
      <c r="A79" s="1503" t="s">
        <v>9466</v>
      </c>
      <c r="B79" s="1432">
        <v>2.0</v>
      </c>
      <c r="C79" s="1433">
        <v>44179.0</v>
      </c>
      <c r="D79" s="1433">
        <v>44180.0</v>
      </c>
      <c r="E79" s="1433">
        <v>44209.0</v>
      </c>
      <c r="F79" s="1433">
        <v>44210.0</v>
      </c>
      <c r="G79" s="1433"/>
      <c r="H79" s="1433"/>
      <c r="I79" s="1504">
        <v>44159.0</v>
      </c>
      <c r="J79" s="1500"/>
      <c r="K79" s="1501"/>
      <c r="L79" s="1490"/>
      <c r="N79" s="1509"/>
      <c r="O79" s="50" t="s">
        <v>13145</v>
      </c>
      <c r="P79" s="50" t="s">
        <v>13151</v>
      </c>
      <c r="Q79" s="1508">
        <v>43763.0</v>
      </c>
    </row>
    <row r="80">
      <c r="A80" s="1503" t="s">
        <v>9453</v>
      </c>
      <c r="B80" s="1432">
        <v>3.0</v>
      </c>
      <c r="C80" s="1433">
        <v>44204.0</v>
      </c>
      <c r="D80" s="1433">
        <v>44205.0</v>
      </c>
      <c r="E80" s="1428"/>
      <c r="F80" s="1433"/>
      <c r="G80" s="1433"/>
      <c r="H80" s="1433"/>
      <c r="I80" s="1504">
        <v>44159.0</v>
      </c>
      <c r="J80" s="1500"/>
      <c r="K80" s="1514"/>
      <c r="L80" s="1490"/>
      <c r="N80" s="1502"/>
      <c r="O80" s="1489" t="s">
        <v>13145</v>
      </c>
      <c r="P80" s="50" t="s">
        <v>13166</v>
      </c>
      <c r="Q80" s="1508">
        <v>43768.0</v>
      </c>
    </row>
    <row r="81">
      <c r="A81" s="1503" t="s">
        <v>9462</v>
      </c>
      <c r="B81" s="1432">
        <v>2.0</v>
      </c>
      <c r="C81" s="1436">
        <v>44175.0</v>
      </c>
      <c r="D81" s="1433">
        <v>44183.0</v>
      </c>
      <c r="E81" s="1433">
        <v>44202.0</v>
      </c>
      <c r="F81" s="1433">
        <v>44218.0</v>
      </c>
      <c r="G81" s="1428"/>
      <c r="H81" s="1428"/>
      <c r="I81" s="1518">
        <v>44147.0</v>
      </c>
      <c r="J81" s="1500">
        <v>44151.0</v>
      </c>
      <c r="K81" s="1514"/>
      <c r="L81" s="1546"/>
      <c r="N81" s="1502"/>
      <c r="O81" s="1501"/>
      <c r="Q81" s="1508">
        <v>43761.0</v>
      </c>
    </row>
    <row r="82">
      <c r="A82" s="1503" t="s">
        <v>9443</v>
      </c>
      <c r="B82" s="1432">
        <v>3.0</v>
      </c>
      <c r="C82" s="1433">
        <v>44215.0</v>
      </c>
      <c r="D82" s="1433">
        <v>44218.0</v>
      </c>
      <c r="E82" s="1433">
        <v>44221.0</v>
      </c>
      <c r="F82" s="1433">
        <v>44225.0</v>
      </c>
      <c r="G82" s="1428"/>
      <c r="H82" s="1428"/>
      <c r="I82" s="1504">
        <v>44158.0</v>
      </c>
      <c r="J82" s="1500"/>
      <c r="K82" s="1501"/>
      <c r="L82" s="1490"/>
      <c r="N82" s="1502"/>
      <c r="O82" s="1489"/>
      <c r="Q82" s="1508">
        <v>43759.0</v>
      </c>
    </row>
    <row r="83">
      <c r="A83" s="1503" t="s">
        <v>9446</v>
      </c>
      <c r="B83" s="1432">
        <v>5.0</v>
      </c>
      <c r="C83" s="1433">
        <v>44200.0</v>
      </c>
      <c r="D83" s="1433">
        <v>44204.0</v>
      </c>
      <c r="E83" s="1433">
        <v>44207.0</v>
      </c>
      <c r="I83" s="1504">
        <v>44144.0</v>
      </c>
      <c r="J83" s="1500"/>
      <c r="K83" s="1524"/>
      <c r="L83" s="1490"/>
      <c r="M83" s="883"/>
      <c r="N83" s="1502"/>
      <c r="O83" s="1489" t="s">
        <v>13156</v>
      </c>
      <c r="P83" s="50" t="s">
        <v>13158</v>
      </c>
      <c r="Q83" s="1528">
        <v>43759.0</v>
      </c>
    </row>
    <row r="84">
      <c r="A84" s="1503" t="s">
        <v>9450</v>
      </c>
      <c r="B84" s="1432">
        <v>3.0</v>
      </c>
      <c r="C84" s="1065">
        <v>44179.0</v>
      </c>
      <c r="D84" s="1065">
        <v>43836.0</v>
      </c>
      <c r="E84" s="1436">
        <v>43838.0</v>
      </c>
      <c r="H84" s="1428"/>
      <c r="I84" s="1504">
        <v>44148.0</v>
      </c>
      <c r="J84" s="1500"/>
      <c r="K84" s="1501"/>
      <c r="L84" s="1490"/>
      <c r="N84" s="1502"/>
      <c r="O84" s="1501"/>
      <c r="Q84" s="1508">
        <v>43775.0</v>
      </c>
    </row>
    <row r="85">
      <c r="A85" s="1503" t="s">
        <v>9428</v>
      </c>
      <c r="B85" s="1432">
        <v>3.0</v>
      </c>
      <c r="C85" s="1433">
        <v>44203.0</v>
      </c>
      <c r="D85" s="1433">
        <v>44211.0</v>
      </c>
      <c r="E85" s="1433"/>
      <c r="F85" s="1428"/>
      <c r="G85" s="1428"/>
      <c r="H85" s="1428"/>
      <c r="I85" s="1504">
        <v>44159.0</v>
      </c>
      <c r="J85" s="1500"/>
      <c r="K85" s="1501"/>
      <c r="L85" s="1490"/>
      <c r="N85" s="1502"/>
      <c r="O85" s="1489"/>
      <c r="Q85" s="1508">
        <v>43773.0</v>
      </c>
    </row>
    <row r="86">
      <c r="A86" s="1503" t="s">
        <v>10124</v>
      </c>
      <c r="B86" s="1432">
        <v>4.0</v>
      </c>
      <c r="C86" s="50" t="s">
        <v>13167</v>
      </c>
      <c r="D86" s="50" t="s">
        <v>13168</v>
      </c>
      <c r="E86" s="50" t="s">
        <v>13169</v>
      </c>
      <c r="F86" s="50" t="s">
        <v>13170</v>
      </c>
      <c r="G86" s="50" t="s">
        <v>12944</v>
      </c>
      <c r="H86" s="50" t="s">
        <v>13171</v>
      </c>
      <c r="I86" s="1504">
        <v>44148.0</v>
      </c>
      <c r="J86" s="1500"/>
      <c r="K86" s="1501"/>
      <c r="L86" s="1490"/>
      <c r="N86" s="1502"/>
      <c r="O86" s="1489" t="s">
        <v>13145</v>
      </c>
      <c r="P86" s="50" t="s">
        <v>13172</v>
      </c>
      <c r="Q86" s="1508">
        <v>43755.0</v>
      </c>
    </row>
    <row r="87">
      <c r="A87" s="1503" t="s">
        <v>9464</v>
      </c>
      <c r="B87" s="1432">
        <v>3.0</v>
      </c>
      <c r="C87" s="1433">
        <v>44203.0</v>
      </c>
      <c r="D87" s="1433">
        <v>44210.0</v>
      </c>
      <c r="E87" s="1433"/>
      <c r="F87" s="1428"/>
      <c r="G87" s="1428"/>
      <c r="H87" s="1428"/>
      <c r="I87" s="1504">
        <v>44155.0</v>
      </c>
      <c r="J87" s="1500"/>
      <c r="K87" s="1501"/>
      <c r="L87" s="1490"/>
      <c r="M87" s="1065"/>
      <c r="N87" s="1502"/>
      <c r="O87" s="1489"/>
      <c r="Q87" s="1508">
        <v>43756.0</v>
      </c>
    </row>
    <row r="88">
      <c r="A88" s="1503" t="s">
        <v>10142</v>
      </c>
      <c r="B88" s="1432">
        <v>1.0</v>
      </c>
      <c r="C88" s="1433">
        <v>44217.0</v>
      </c>
      <c r="D88" s="1428"/>
      <c r="E88" s="1433"/>
      <c r="F88" s="1428"/>
      <c r="G88" s="1428"/>
      <c r="H88" s="1428"/>
      <c r="I88" s="1504">
        <v>44155.0</v>
      </c>
      <c r="J88" s="1500"/>
      <c r="K88" s="1524"/>
      <c r="L88" s="1490"/>
      <c r="M88" s="883"/>
      <c r="N88" s="1502"/>
      <c r="O88" s="1501"/>
      <c r="Q88" s="1508">
        <v>43759.0</v>
      </c>
    </row>
    <row r="89">
      <c r="A89" s="1503" t="s">
        <v>9479</v>
      </c>
      <c r="B89" s="1432">
        <v>2.0</v>
      </c>
      <c r="C89" s="1433">
        <v>44176.0</v>
      </c>
      <c r="D89" s="1433">
        <v>44178.0</v>
      </c>
      <c r="E89" s="1428"/>
      <c r="F89" s="1428"/>
      <c r="G89" s="1428"/>
      <c r="H89" s="1428"/>
      <c r="I89" s="1504">
        <v>44158.0</v>
      </c>
      <c r="J89" s="1500"/>
      <c r="K89" s="1514">
        <v>44167.0</v>
      </c>
      <c r="L89" s="1546"/>
      <c r="M89" s="1065">
        <v>44167.0</v>
      </c>
      <c r="N89" s="1502"/>
      <c r="O89" s="1501"/>
      <c r="Q89" s="1510">
        <v>43770.0</v>
      </c>
    </row>
    <row r="90">
      <c r="A90" s="1503" t="s">
        <v>8213</v>
      </c>
      <c r="B90" s="1432">
        <v>3.0</v>
      </c>
      <c r="C90" s="1433">
        <v>44180.0</v>
      </c>
      <c r="D90" s="1433">
        <v>43844.0</v>
      </c>
      <c r="E90" s="883">
        <v>44223.0</v>
      </c>
      <c r="F90" s="1428"/>
      <c r="G90" s="1428"/>
      <c r="H90" s="1428"/>
      <c r="I90" s="1504">
        <v>44148.0</v>
      </c>
      <c r="J90" s="1547"/>
      <c r="K90" s="1501"/>
      <c r="L90" s="1490"/>
      <c r="N90" s="1502"/>
      <c r="O90" s="1489" t="s">
        <v>13156</v>
      </c>
      <c r="P90" s="50" t="s">
        <v>13158</v>
      </c>
      <c r="Q90" s="1508">
        <v>43759.0</v>
      </c>
    </row>
    <row r="91">
      <c r="A91" s="1503" t="s">
        <v>9506</v>
      </c>
      <c r="B91" s="1432">
        <v>3.0</v>
      </c>
      <c r="C91" s="1433">
        <v>44183.0</v>
      </c>
      <c r="D91" s="1436">
        <v>44207.0</v>
      </c>
      <c r="E91" s="1436">
        <v>44207.0</v>
      </c>
      <c r="F91" s="1436">
        <v>44219.0</v>
      </c>
      <c r="G91" s="1436">
        <v>44219.0</v>
      </c>
      <c r="H91" s="1433">
        <v>44232.0</v>
      </c>
      <c r="I91" s="1504">
        <v>44153.0</v>
      </c>
      <c r="J91" s="1500"/>
      <c r="K91" s="1501"/>
      <c r="L91" s="1490"/>
      <c r="N91" s="1502"/>
      <c r="O91" s="1489" t="s">
        <v>13173</v>
      </c>
      <c r="Q91" s="1508">
        <v>43759.0</v>
      </c>
    </row>
    <row r="92">
      <c r="A92" s="1503" t="s">
        <v>9421</v>
      </c>
      <c r="B92" s="1432">
        <v>3.0</v>
      </c>
      <c r="C92" s="1436">
        <v>44165.0</v>
      </c>
      <c r="D92" s="1433">
        <v>44173.0</v>
      </c>
      <c r="E92" s="883">
        <v>44177.0</v>
      </c>
      <c r="F92" s="883">
        <v>44205.0</v>
      </c>
      <c r="I92" s="1504">
        <v>44154.0</v>
      </c>
      <c r="J92" s="1500"/>
      <c r="K92" s="1501"/>
      <c r="L92" s="1490"/>
      <c r="N92" s="1502"/>
      <c r="O92" s="1501"/>
      <c r="Q92" s="1508">
        <v>43776.0</v>
      </c>
    </row>
    <row r="93">
      <c r="A93" s="1503" t="s">
        <v>10137</v>
      </c>
      <c r="B93" s="1432">
        <v>2.0</v>
      </c>
      <c r="C93" s="1433">
        <v>44215.0</v>
      </c>
      <c r="D93" s="1433">
        <v>44221.0</v>
      </c>
      <c r="E93" s="1428"/>
      <c r="F93" s="1428"/>
      <c r="G93" s="1428"/>
      <c r="H93" s="1428"/>
      <c r="I93" s="1504">
        <v>44154.0</v>
      </c>
      <c r="J93" s="1504">
        <v>44172.0</v>
      </c>
      <c r="K93" s="1501"/>
      <c r="L93" s="1490"/>
      <c r="N93" s="1502"/>
      <c r="O93" s="1501"/>
      <c r="Q93" s="1508">
        <v>43777.0</v>
      </c>
    </row>
    <row r="94">
      <c r="A94" s="1503" t="s">
        <v>9451</v>
      </c>
      <c r="B94" s="1432">
        <v>4.0</v>
      </c>
      <c r="C94" s="1433">
        <v>44177.0</v>
      </c>
      <c r="D94" s="1433">
        <v>44179.0</v>
      </c>
      <c r="E94" s="1433">
        <v>44219.0</v>
      </c>
      <c r="F94" s="1433"/>
      <c r="G94" s="1433"/>
      <c r="H94" s="1433"/>
      <c r="I94" s="1548">
        <v>44144.0</v>
      </c>
      <c r="J94" s="1504">
        <v>44154.0</v>
      </c>
      <c r="K94" s="1489" t="s">
        <v>13174</v>
      </c>
      <c r="L94" s="1490"/>
      <c r="M94" s="883"/>
      <c r="N94" s="1509"/>
      <c r="O94" s="1489" t="s">
        <v>13156</v>
      </c>
      <c r="Q94" s="1508">
        <v>43756.0</v>
      </c>
    </row>
    <row r="95">
      <c r="A95" s="1503" t="s">
        <v>9474</v>
      </c>
      <c r="B95" s="1432">
        <v>4.0</v>
      </c>
      <c r="C95" s="1433">
        <v>44169.0</v>
      </c>
      <c r="D95" s="1433">
        <v>44170.0</v>
      </c>
      <c r="E95" s="1433">
        <v>44207.0</v>
      </c>
      <c r="F95" s="1433">
        <v>44210.0</v>
      </c>
      <c r="G95" s="1433"/>
      <c r="H95" s="1433"/>
      <c r="I95" s="1504">
        <v>44144.0</v>
      </c>
      <c r="J95" s="1500"/>
      <c r="K95" s="1524"/>
      <c r="L95" s="1490"/>
      <c r="N95" s="1502"/>
      <c r="O95" s="1489" t="s">
        <v>13156</v>
      </c>
      <c r="P95" s="50" t="s">
        <v>13158</v>
      </c>
      <c r="Q95" s="1508">
        <v>43757.0</v>
      </c>
    </row>
    <row r="96">
      <c r="A96" s="1503" t="s">
        <v>9507</v>
      </c>
      <c r="B96" s="1432">
        <v>3.0</v>
      </c>
      <c r="C96" s="1477">
        <v>44158.0</v>
      </c>
      <c r="D96" s="1477">
        <v>44176.0</v>
      </c>
      <c r="E96" s="1477">
        <v>44179.0</v>
      </c>
      <c r="F96" s="1433">
        <v>44212.0</v>
      </c>
      <c r="G96" s="1428"/>
      <c r="H96" s="1428"/>
      <c r="I96" s="1504">
        <v>44144.0</v>
      </c>
      <c r="J96" s="1500"/>
      <c r="K96" s="1501"/>
      <c r="L96" s="1490"/>
      <c r="N96" s="1502"/>
      <c r="O96" s="1489" t="s">
        <v>13145</v>
      </c>
      <c r="P96" s="50" t="s">
        <v>13172</v>
      </c>
      <c r="Q96" s="1508">
        <v>43759.0</v>
      </c>
    </row>
    <row r="97" ht="27.0" customHeight="1">
      <c r="A97" s="1503" t="s">
        <v>9447</v>
      </c>
      <c r="B97" s="1432">
        <v>3.0</v>
      </c>
      <c r="C97" s="1433">
        <v>44209.0</v>
      </c>
      <c r="D97" s="1433">
        <v>44210.0</v>
      </c>
      <c r="E97" s="1428"/>
      <c r="F97" s="1428"/>
      <c r="G97" s="1428"/>
      <c r="H97" s="1428"/>
      <c r="I97" s="1504">
        <v>44158.0</v>
      </c>
      <c r="J97" s="1500"/>
      <c r="K97" s="1501"/>
      <c r="L97" s="1490"/>
      <c r="N97" s="1502"/>
      <c r="O97" s="1501"/>
      <c r="Q97" s="1528">
        <v>43770.0</v>
      </c>
    </row>
    <row r="98" ht="36.75" customHeight="1">
      <c r="A98" s="1503" t="s">
        <v>9416</v>
      </c>
      <c r="B98" s="1432">
        <v>4.0</v>
      </c>
      <c r="C98" s="1436">
        <v>44176.0</v>
      </c>
      <c r="D98" s="1436">
        <v>44177.0</v>
      </c>
      <c r="E98" s="1436">
        <v>44204.0</v>
      </c>
      <c r="F98" s="1436">
        <v>44205.0</v>
      </c>
      <c r="G98" s="1428"/>
      <c r="H98" s="1428"/>
      <c r="I98" s="1504">
        <v>44159.0</v>
      </c>
      <c r="M98" s="883"/>
      <c r="N98" s="1502"/>
      <c r="O98" s="1489"/>
      <c r="Q98" s="1508">
        <v>43763.0</v>
      </c>
    </row>
    <row r="99">
      <c r="A99" s="1503" t="s">
        <v>9407</v>
      </c>
      <c r="B99" s="1432">
        <v>4.0</v>
      </c>
      <c r="C99" s="1433">
        <v>44168.0</v>
      </c>
      <c r="D99" s="1433">
        <v>44169.0</v>
      </c>
      <c r="E99" s="1428"/>
      <c r="F99" s="1428"/>
      <c r="G99" s="1428"/>
      <c r="H99" s="1428"/>
      <c r="I99" s="1504">
        <v>44151.0</v>
      </c>
      <c r="J99" s="1549"/>
      <c r="K99" s="1501"/>
      <c r="L99" s="1490"/>
      <c r="M99" s="883"/>
      <c r="N99" s="1502"/>
      <c r="O99" s="1489"/>
      <c r="Q99" s="1528">
        <v>43766.0</v>
      </c>
    </row>
    <row r="100">
      <c r="A100" s="1503" t="s">
        <v>10133</v>
      </c>
      <c r="B100" s="1432">
        <v>1.0</v>
      </c>
      <c r="C100" s="1433">
        <v>44168.0</v>
      </c>
      <c r="D100" s="1433">
        <v>44169.0</v>
      </c>
      <c r="E100" s="1428"/>
      <c r="F100" s="1428"/>
      <c r="G100" s="1428"/>
      <c r="H100" s="1428"/>
      <c r="I100" s="1504">
        <v>44151.0</v>
      </c>
      <c r="J100" s="1500"/>
      <c r="K100" s="1501"/>
      <c r="L100" s="1490"/>
      <c r="M100" s="883"/>
      <c r="N100" s="1502"/>
      <c r="O100" s="1489"/>
      <c r="Q100" s="1528">
        <v>43766.0</v>
      </c>
    </row>
    <row r="101">
      <c r="A101" s="1503" t="s">
        <v>9439</v>
      </c>
      <c r="B101" s="1432">
        <v>4.0</v>
      </c>
      <c r="C101" s="1433">
        <v>44202.0</v>
      </c>
      <c r="D101" s="1433">
        <v>44205.0</v>
      </c>
      <c r="E101" s="1433">
        <v>44209.0</v>
      </c>
      <c r="F101" s="1433">
        <v>44219.0</v>
      </c>
      <c r="G101" s="1433"/>
      <c r="H101" s="1433"/>
      <c r="I101" s="1504">
        <v>44159.0</v>
      </c>
      <c r="J101" s="1500"/>
      <c r="K101" s="1501"/>
      <c r="L101" s="1490"/>
      <c r="N101" s="1502"/>
      <c r="P101" s="1489"/>
      <c r="Q101" s="1534">
        <v>43773.0</v>
      </c>
    </row>
    <row r="102">
      <c r="A102" s="1503" t="s">
        <v>9458</v>
      </c>
      <c r="B102" s="1432">
        <v>3.0</v>
      </c>
      <c r="C102" s="1479">
        <v>44153.0</v>
      </c>
      <c r="D102" s="1480">
        <v>44166.0</v>
      </c>
      <c r="E102" s="1480">
        <v>44181.0</v>
      </c>
      <c r="F102" s="1481">
        <v>44203.0</v>
      </c>
      <c r="G102" s="1481">
        <v>44216.0</v>
      </c>
      <c r="H102" s="1481">
        <v>44228.0</v>
      </c>
      <c r="I102" s="1504">
        <v>44144.0</v>
      </c>
      <c r="J102" s="1500"/>
      <c r="K102" s="1501"/>
      <c r="L102" s="1490"/>
      <c r="N102" s="1509"/>
      <c r="O102" s="1489"/>
      <c r="Q102" s="1510">
        <v>43754.0</v>
      </c>
    </row>
    <row r="103">
      <c r="A103" s="1503" t="s">
        <v>9459</v>
      </c>
      <c r="B103" s="1432">
        <v>3.0</v>
      </c>
      <c r="C103" s="1513">
        <v>44180.0</v>
      </c>
      <c r="D103" s="1433">
        <v>44202.0</v>
      </c>
      <c r="E103" s="1433">
        <v>44211.0</v>
      </c>
      <c r="F103" s="1428"/>
      <c r="G103" s="1428"/>
      <c r="H103" s="1428"/>
      <c r="I103" s="1504">
        <v>44159.0</v>
      </c>
      <c r="J103" s="1500"/>
      <c r="K103" s="1501"/>
      <c r="L103" s="1490"/>
      <c r="N103" s="1502"/>
      <c r="O103" s="1501"/>
      <c r="Q103" s="1510">
        <v>43770.0</v>
      </c>
    </row>
    <row r="104">
      <c r="A104" s="1503" t="s">
        <v>11938</v>
      </c>
      <c r="B104" s="1432">
        <v>3.0</v>
      </c>
      <c r="C104" s="1482">
        <v>44207.0</v>
      </c>
      <c r="D104" s="1483">
        <v>44209.0</v>
      </c>
      <c r="E104" s="1483">
        <v>44211.0</v>
      </c>
      <c r="F104" s="1428"/>
      <c r="G104" s="1428"/>
      <c r="H104" s="1428"/>
      <c r="I104" s="1504">
        <v>44159.0</v>
      </c>
      <c r="J104" s="1500"/>
      <c r="K104" s="1501"/>
      <c r="L104" s="1490"/>
      <c r="N104" s="1502"/>
      <c r="O104" s="1489"/>
      <c r="Q104" s="1508">
        <v>43759.0</v>
      </c>
    </row>
    <row r="105">
      <c r="A105" s="1503" t="s">
        <v>9484</v>
      </c>
      <c r="B105" s="1432">
        <v>2.0</v>
      </c>
      <c r="C105" s="1433">
        <v>44177.0</v>
      </c>
      <c r="D105" s="1433">
        <v>44206.0</v>
      </c>
      <c r="E105" s="1433">
        <v>44226.0</v>
      </c>
      <c r="F105" s="1428"/>
      <c r="G105" s="1428"/>
      <c r="H105" s="1428"/>
      <c r="I105" s="1504">
        <v>44148.0</v>
      </c>
      <c r="J105" s="1500"/>
      <c r="K105" s="1501"/>
      <c r="L105" s="1490"/>
      <c r="N105" s="1509"/>
      <c r="O105" s="1489" t="s">
        <v>13156</v>
      </c>
      <c r="P105" s="50" t="s">
        <v>13158</v>
      </c>
      <c r="Q105" s="1528">
        <v>43766.0</v>
      </c>
    </row>
    <row r="106">
      <c r="A106" s="1503" t="s">
        <v>9478</v>
      </c>
      <c r="B106" s="1432">
        <v>2.0</v>
      </c>
      <c r="C106" s="1433">
        <v>44169.0</v>
      </c>
      <c r="D106" s="1433">
        <v>44174.0</v>
      </c>
      <c r="E106" s="1433">
        <v>44207.0</v>
      </c>
      <c r="F106" s="1428"/>
      <c r="G106" s="1428"/>
      <c r="H106" s="1428"/>
      <c r="I106" s="1504">
        <v>44144.0</v>
      </c>
      <c r="J106" s="1500"/>
      <c r="K106" s="1501"/>
      <c r="L106" s="1490"/>
      <c r="N106" s="1502"/>
      <c r="O106" s="1489" t="s">
        <v>13145</v>
      </c>
      <c r="P106" s="50" t="s">
        <v>13151</v>
      </c>
      <c r="Q106" s="1528">
        <v>43766.0</v>
      </c>
    </row>
    <row r="107">
      <c r="A107" s="1503" t="s">
        <v>9434</v>
      </c>
      <c r="B107" s="1432">
        <v>3.0</v>
      </c>
      <c r="C107" s="1428"/>
      <c r="D107" s="1433"/>
      <c r="E107" s="1428"/>
      <c r="F107" s="1428"/>
      <c r="G107" s="1428"/>
      <c r="H107" s="1428"/>
      <c r="I107" s="1504">
        <v>44159.0</v>
      </c>
      <c r="J107" s="1500"/>
      <c r="K107" s="1501"/>
      <c r="L107" s="1490"/>
      <c r="N107" s="1502"/>
      <c r="O107" s="1501"/>
      <c r="Q107" s="1528">
        <v>43761.0</v>
      </c>
    </row>
    <row r="108">
      <c r="A108" s="1503" t="s">
        <v>10130</v>
      </c>
      <c r="B108" s="1432">
        <v>1.0</v>
      </c>
      <c r="D108" s="1428"/>
      <c r="E108" s="1428"/>
      <c r="F108" s="1428"/>
      <c r="G108" s="1428"/>
      <c r="H108" s="1428"/>
      <c r="I108" s="1504">
        <v>44159.0</v>
      </c>
      <c r="J108" s="1500"/>
      <c r="K108" s="1501"/>
      <c r="L108" s="1490"/>
      <c r="N108" s="1502"/>
      <c r="O108" s="1501"/>
      <c r="Q108" s="1528">
        <v>43761.0</v>
      </c>
    </row>
    <row r="109">
      <c r="A109" s="1503" t="s">
        <v>9480</v>
      </c>
      <c r="B109" s="1432">
        <v>3.0</v>
      </c>
      <c r="C109" s="1436">
        <v>44153.0</v>
      </c>
      <c r="D109" s="1433">
        <v>44174.0</v>
      </c>
      <c r="E109" s="1433">
        <v>44209.0</v>
      </c>
      <c r="F109" s="1428"/>
      <c r="G109" s="1428"/>
      <c r="H109" s="1428"/>
      <c r="I109" s="1504">
        <v>44134.0</v>
      </c>
      <c r="J109" s="1500"/>
      <c r="K109" s="1501"/>
      <c r="L109" s="1490"/>
      <c r="M109" s="883"/>
      <c r="N109" s="1509"/>
      <c r="O109" s="1489" t="s">
        <v>13145</v>
      </c>
      <c r="P109" s="50" t="s">
        <v>13145</v>
      </c>
      <c r="Q109" s="1550">
        <v>43741.0</v>
      </c>
    </row>
    <row r="110">
      <c r="A110" s="1503" t="s">
        <v>9410</v>
      </c>
      <c r="B110" s="1432">
        <v>5.0</v>
      </c>
      <c r="C110" s="1433">
        <v>44176.0</v>
      </c>
      <c r="D110" s="1433">
        <v>44177.0</v>
      </c>
      <c r="E110" s="1428"/>
      <c r="F110" s="1428"/>
      <c r="G110" s="1428"/>
      <c r="H110" s="1428"/>
      <c r="I110" s="1504">
        <v>44153.0</v>
      </c>
      <c r="J110" s="1500"/>
      <c r="K110" s="1501"/>
      <c r="L110" s="1490"/>
      <c r="M110" s="883"/>
      <c r="N110" s="1509"/>
      <c r="O110" s="1489"/>
      <c r="Q110" s="1508">
        <v>43760.0</v>
      </c>
    </row>
    <row r="111">
      <c r="A111" s="1503" t="s">
        <v>9508</v>
      </c>
      <c r="B111" s="1432">
        <v>2.0</v>
      </c>
      <c r="C111" s="1433">
        <v>44233.0</v>
      </c>
      <c r="D111" s="1428"/>
      <c r="E111" s="1428"/>
      <c r="F111" s="1428"/>
      <c r="G111" s="1428"/>
      <c r="H111" s="1428"/>
      <c r="I111" s="1504">
        <v>44165.0</v>
      </c>
      <c r="J111" s="1551"/>
      <c r="K111" s="1501"/>
      <c r="L111" s="1490"/>
      <c r="N111" s="1502"/>
      <c r="O111" s="1489"/>
      <c r="Q111" s="1508">
        <v>43791.0</v>
      </c>
    </row>
    <row r="112" ht="31.5" customHeight="1">
      <c r="A112" s="1503" t="s">
        <v>9445</v>
      </c>
      <c r="B112" s="1485">
        <v>3.0</v>
      </c>
      <c r="C112" s="1433">
        <v>44182.0</v>
      </c>
      <c r="D112" s="1433">
        <v>44203.0</v>
      </c>
      <c r="E112" s="1433">
        <v>44205.0</v>
      </c>
      <c r="F112" s="1433">
        <v>44210.0</v>
      </c>
      <c r="G112" s="1433">
        <v>44219.0</v>
      </c>
      <c r="H112" s="1428"/>
      <c r="I112" s="1504">
        <v>44160.0</v>
      </c>
      <c r="J112" s="1500"/>
      <c r="K112" s="1489"/>
      <c r="L112" s="1490"/>
      <c r="M112" s="883"/>
      <c r="N112" s="1502"/>
      <c r="O112" s="1489" t="s">
        <v>13159</v>
      </c>
      <c r="P112" s="50" t="s">
        <v>13175</v>
      </c>
      <c r="Q112" s="1510">
        <v>43752.0</v>
      </c>
    </row>
    <row r="113">
      <c r="A113" s="1503" t="s">
        <v>9460</v>
      </c>
      <c r="B113" s="1432">
        <v>3.0</v>
      </c>
      <c r="C113" s="1433">
        <v>44154.0</v>
      </c>
      <c r="D113" s="1433">
        <v>44177.0</v>
      </c>
      <c r="E113" s="1428"/>
      <c r="F113" s="1428"/>
      <c r="G113" s="1428"/>
      <c r="H113" s="1428"/>
      <c r="I113" s="1504">
        <v>44144.0</v>
      </c>
      <c r="J113" s="1504">
        <v>44160.0</v>
      </c>
      <c r="K113" s="1501"/>
      <c r="L113" s="1490"/>
      <c r="N113" s="1509"/>
      <c r="O113" s="1489"/>
      <c r="Q113" s="1510">
        <v>43753.0</v>
      </c>
    </row>
    <row r="114">
      <c r="A114" s="1503" t="s">
        <v>12027</v>
      </c>
      <c r="B114" s="1432">
        <v>4.0</v>
      </c>
      <c r="C114" s="1433">
        <v>44176.0</v>
      </c>
      <c r="D114" s="1433">
        <v>44177.0</v>
      </c>
      <c r="E114" s="1428"/>
      <c r="F114" s="1428"/>
      <c r="G114" s="50" t="s">
        <v>3580</v>
      </c>
      <c r="H114" s="1428"/>
      <c r="I114" s="1504">
        <v>44148.0</v>
      </c>
      <c r="J114" s="1500"/>
      <c r="K114" s="1501"/>
      <c r="L114" s="1490"/>
      <c r="N114" s="1509"/>
      <c r="Q114" s="1510">
        <v>43757.0</v>
      </c>
    </row>
    <row r="115">
      <c r="A115" s="1503" t="s">
        <v>10143</v>
      </c>
      <c r="B115" s="1432">
        <v>4.0</v>
      </c>
      <c r="C115" s="1433">
        <v>44176.0</v>
      </c>
      <c r="D115" s="1433">
        <v>44180.0</v>
      </c>
      <c r="E115" s="1433"/>
      <c r="F115" s="1428"/>
      <c r="G115" s="1428"/>
      <c r="H115" s="1428"/>
      <c r="I115" s="1504">
        <v>44151.0</v>
      </c>
      <c r="J115" s="1500"/>
      <c r="K115" s="1501"/>
      <c r="L115" s="1490"/>
      <c r="N115" s="1509"/>
      <c r="O115" s="1489"/>
      <c r="Q115" s="1508">
        <v>43738.0</v>
      </c>
    </row>
    <row r="116">
      <c r="A116" s="1503" t="s">
        <v>9486</v>
      </c>
      <c r="B116" s="1432">
        <v>3.0</v>
      </c>
      <c r="C116" s="1433">
        <v>44175.0</v>
      </c>
      <c r="D116" s="1433">
        <v>44210.0</v>
      </c>
      <c r="E116" s="1433">
        <v>44218.0</v>
      </c>
      <c r="F116" s="1428"/>
      <c r="G116" s="1428"/>
      <c r="H116" s="1428"/>
      <c r="I116" s="1504">
        <v>44162.0</v>
      </c>
      <c r="J116" s="1500"/>
      <c r="K116" s="1489"/>
      <c r="L116" s="1490"/>
      <c r="N116" s="1509"/>
      <c r="O116" s="1489"/>
      <c r="Q116" s="1508">
        <v>43777.0</v>
      </c>
    </row>
    <row r="117" ht="25.5" customHeight="1">
      <c r="A117" s="1503" t="s">
        <v>9475</v>
      </c>
      <c r="B117" s="1432">
        <v>2.0</v>
      </c>
      <c r="C117" s="1433">
        <v>44180.0</v>
      </c>
      <c r="D117" s="1433">
        <v>44201.0</v>
      </c>
      <c r="E117" s="1433">
        <v>44208.0</v>
      </c>
      <c r="F117" s="1436">
        <v>44229.0</v>
      </c>
      <c r="G117" s="1428"/>
      <c r="H117" s="1428"/>
      <c r="I117" s="1504">
        <v>44165.0</v>
      </c>
      <c r="J117" s="1500"/>
      <c r="K117" s="1501"/>
      <c r="L117" s="1490"/>
      <c r="N117" s="1502"/>
      <c r="O117" s="1489" t="s">
        <v>13176</v>
      </c>
      <c r="P117" s="50" t="s">
        <v>13176</v>
      </c>
      <c r="Q117" s="1508">
        <v>43759.0</v>
      </c>
    </row>
    <row r="118">
      <c r="A118" s="1503" t="s">
        <v>9476</v>
      </c>
      <c r="B118" s="1432"/>
      <c r="C118" s="1433">
        <v>44173.0</v>
      </c>
      <c r="D118" s="1433">
        <v>44183.0</v>
      </c>
      <c r="E118" s="1433">
        <v>44200.0</v>
      </c>
      <c r="F118" s="1433">
        <v>44209.0</v>
      </c>
      <c r="G118" s="1433"/>
      <c r="H118" s="1433"/>
      <c r="I118" s="1504">
        <v>44151.0</v>
      </c>
      <c r="J118" s="1500"/>
      <c r="K118" s="1501"/>
      <c r="L118" s="1490"/>
      <c r="N118" s="1502"/>
      <c r="O118" s="1489" t="s">
        <v>13159</v>
      </c>
      <c r="P118" s="50" t="s">
        <v>13159</v>
      </c>
      <c r="Q118" s="1510">
        <v>43756.0</v>
      </c>
    </row>
    <row r="119">
      <c r="A119" s="1503" t="s">
        <v>9440</v>
      </c>
      <c r="B119" s="1432">
        <v>4.0</v>
      </c>
      <c r="C119" s="1433">
        <v>44202.0</v>
      </c>
      <c r="D119" s="1436">
        <v>44203.0</v>
      </c>
      <c r="E119" s="1433">
        <v>44209.0</v>
      </c>
      <c r="F119" s="1433">
        <v>44210.0</v>
      </c>
      <c r="G119" s="1428"/>
      <c r="H119" s="1428"/>
      <c r="I119" s="1511">
        <v>44169.0</v>
      </c>
      <c r="J119" s="1500"/>
      <c r="K119" s="1501"/>
      <c r="L119" s="1490"/>
      <c r="N119" s="1502"/>
      <c r="O119" s="1501"/>
      <c r="Q119" s="1508">
        <v>43790.0</v>
      </c>
    </row>
    <row r="120">
      <c r="A120" s="1503" t="s">
        <v>9448</v>
      </c>
      <c r="B120" s="1432">
        <v>3.0</v>
      </c>
      <c r="C120" s="1433">
        <v>44204.0</v>
      </c>
      <c r="D120" s="1433">
        <v>44205.0</v>
      </c>
      <c r="F120" s="1428"/>
      <c r="G120" s="1428"/>
      <c r="H120" s="1428"/>
      <c r="I120" s="1504">
        <v>44152.0</v>
      </c>
      <c r="J120" s="1500"/>
      <c r="K120" s="1514"/>
      <c r="L120" s="1490"/>
      <c r="N120" s="1502"/>
      <c r="O120" s="1501"/>
      <c r="Q120" s="1510">
        <v>43762.0</v>
      </c>
    </row>
    <row r="121">
      <c r="A121" s="1503" t="s">
        <v>9509</v>
      </c>
      <c r="B121" s="1432">
        <v>3.0</v>
      </c>
      <c r="C121" s="1533">
        <v>44202.0</v>
      </c>
      <c r="D121" s="1433">
        <v>44210.0</v>
      </c>
      <c r="E121" s="1436">
        <v>44217.0</v>
      </c>
      <c r="F121" s="1428"/>
      <c r="G121" s="1428"/>
      <c r="H121" s="1428"/>
      <c r="I121" s="1504">
        <v>44158.0</v>
      </c>
      <c r="J121" s="1500"/>
      <c r="K121" s="1501"/>
      <c r="L121" s="1490"/>
      <c r="N121" s="1502"/>
      <c r="O121" s="1501"/>
      <c r="Q121" s="1508">
        <v>43769.0</v>
      </c>
    </row>
    <row r="122">
      <c r="A122" s="1503" t="s">
        <v>9444</v>
      </c>
      <c r="B122" s="966">
        <v>3.0</v>
      </c>
      <c r="C122" s="1436">
        <v>44205.0</v>
      </c>
      <c r="D122" s="1436">
        <v>44210.0</v>
      </c>
      <c r="E122" s="1436">
        <v>44212.0</v>
      </c>
      <c r="F122" s="1436"/>
      <c r="G122" s="1436"/>
      <c r="H122" s="1436"/>
      <c r="I122" s="1504">
        <v>44180.0</v>
      </c>
      <c r="J122" s="1500"/>
      <c r="K122" s="1501"/>
      <c r="L122" s="1509"/>
      <c r="N122" s="1502"/>
      <c r="O122" s="1501"/>
      <c r="Q122" s="1508">
        <v>43769.0</v>
      </c>
    </row>
    <row r="123">
      <c r="A123" s="1503" t="s">
        <v>9409</v>
      </c>
      <c r="B123" s="1432">
        <v>3.0</v>
      </c>
      <c r="C123" s="1433">
        <v>44168.0</v>
      </c>
      <c r="D123" s="1433">
        <v>44169.0</v>
      </c>
      <c r="E123" s="1433">
        <v>44202.0</v>
      </c>
      <c r="F123" s="1428"/>
      <c r="G123" s="1428"/>
      <c r="H123" s="1428"/>
      <c r="I123" s="1504">
        <v>44151.0</v>
      </c>
      <c r="J123" s="1500"/>
      <c r="K123" s="1514"/>
      <c r="L123" s="1546"/>
      <c r="M123" s="1065"/>
      <c r="N123" s="1552"/>
      <c r="O123" s="1489"/>
      <c r="Q123" s="1508">
        <v>43759.0</v>
      </c>
    </row>
    <row r="124">
      <c r="A124" s="1503" t="s">
        <v>10127</v>
      </c>
      <c r="B124" s="1432">
        <v>1.0</v>
      </c>
      <c r="C124" s="1433">
        <v>44168.0</v>
      </c>
      <c r="D124" s="1433">
        <v>44169.0</v>
      </c>
      <c r="E124" s="1433">
        <v>44202.0</v>
      </c>
      <c r="F124" s="1428"/>
      <c r="G124" s="1428"/>
      <c r="H124" s="1428"/>
      <c r="I124" s="1504">
        <v>44151.0</v>
      </c>
      <c r="J124" s="1500"/>
      <c r="K124" s="1501"/>
      <c r="L124" s="1490"/>
      <c r="M124" s="1065"/>
      <c r="N124" s="1502"/>
      <c r="O124" s="1501"/>
      <c r="Q124" s="1508">
        <v>43759.0</v>
      </c>
    </row>
    <row r="125">
      <c r="A125" s="1503" t="s">
        <v>9430</v>
      </c>
      <c r="B125" s="1432">
        <v>3.0</v>
      </c>
      <c r="C125" s="1436">
        <v>44168.0</v>
      </c>
      <c r="D125" s="1433">
        <v>44169.0</v>
      </c>
      <c r="E125" s="1433">
        <v>44172.0</v>
      </c>
      <c r="F125" s="1436"/>
      <c r="G125" s="50" t="s">
        <v>13177</v>
      </c>
      <c r="H125" s="1433"/>
      <c r="I125" s="1504">
        <v>44148.0</v>
      </c>
      <c r="J125" s="1500"/>
      <c r="K125" s="1501"/>
      <c r="L125" s="1490"/>
      <c r="N125" s="1502"/>
      <c r="O125" s="1501"/>
      <c r="Q125" s="1508">
        <v>43758.0</v>
      </c>
    </row>
    <row r="126">
      <c r="A126" s="1503" t="s">
        <v>8598</v>
      </c>
      <c r="B126" s="1432">
        <v>1.0</v>
      </c>
      <c r="C126" s="1553">
        <v>44202.0</v>
      </c>
      <c r="D126" s="1463"/>
      <c r="E126" s="1428"/>
      <c r="F126" s="1428"/>
      <c r="G126" s="1428"/>
      <c r="H126" s="1428"/>
      <c r="I126" s="1504">
        <v>44165.0</v>
      </c>
      <c r="J126" s="1500"/>
      <c r="K126" s="1501"/>
      <c r="L126" s="1490"/>
      <c r="N126" s="1502"/>
      <c r="O126" s="1501"/>
      <c r="Q126" s="1508">
        <v>43768.0</v>
      </c>
    </row>
    <row r="127" ht="46.5" customHeight="1">
      <c r="A127" s="1503" t="s">
        <v>9414</v>
      </c>
      <c r="B127" s="1432">
        <v>5.0</v>
      </c>
      <c r="C127" s="1433">
        <v>44217.0</v>
      </c>
      <c r="D127" s="1433">
        <v>44218.0</v>
      </c>
      <c r="E127" s="1428"/>
      <c r="F127" s="1428"/>
      <c r="G127" s="1428"/>
      <c r="H127" s="1428"/>
      <c r="I127" s="1504">
        <v>44158.0</v>
      </c>
      <c r="J127" s="1500"/>
      <c r="K127" s="1514"/>
      <c r="L127" s="1490"/>
      <c r="M127" s="883"/>
      <c r="N127" s="1554"/>
      <c r="O127" s="1501"/>
      <c r="Q127" s="1510">
        <v>43769.0</v>
      </c>
    </row>
    <row r="128">
      <c r="A128" s="1555" t="s">
        <v>9408</v>
      </c>
      <c r="B128" s="1432">
        <v>5.0</v>
      </c>
      <c r="C128" s="1433">
        <v>44217.0</v>
      </c>
      <c r="D128" s="1433">
        <v>44218.0</v>
      </c>
      <c r="E128" s="1433">
        <v>44219.0</v>
      </c>
      <c r="I128" s="1504">
        <v>44159.0</v>
      </c>
      <c r="J128" s="1500"/>
      <c r="K128" s="1501"/>
      <c r="L128" s="1490"/>
      <c r="N128" s="1502"/>
      <c r="O128" s="1489" t="s">
        <v>13178</v>
      </c>
      <c r="P128" s="50" t="s">
        <v>13179</v>
      </c>
      <c r="Q128" s="1508">
        <v>43794.0</v>
      </c>
    </row>
    <row r="129">
      <c r="A129" s="1503" t="s">
        <v>9510</v>
      </c>
      <c r="B129" s="1432">
        <v>2.0</v>
      </c>
      <c r="C129" s="1433">
        <v>44205.0</v>
      </c>
      <c r="D129" s="1433">
        <v>44207.0</v>
      </c>
      <c r="E129" s="1428"/>
      <c r="F129" s="1428"/>
      <c r="G129" s="1428"/>
      <c r="H129" s="1428"/>
      <c r="I129" s="1504">
        <v>44144.0</v>
      </c>
      <c r="J129" s="1500"/>
      <c r="K129" s="1501"/>
      <c r="L129" s="1490"/>
      <c r="N129" s="1502"/>
      <c r="O129" s="1501"/>
      <c r="Q129" s="1508">
        <v>43759.0</v>
      </c>
    </row>
    <row r="130">
      <c r="A130" s="1503" t="s">
        <v>9431</v>
      </c>
      <c r="B130" s="1432">
        <v>3.0</v>
      </c>
      <c r="C130" s="1433">
        <v>44203.0</v>
      </c>
      <c r="D130" s="1433">
        <v>44204.0</v>
      </c>
      <c r="E130" s="1433">
        <v>44205.0</v>
      </c>
      <c r="F130" s="1428"/>
      <c r="G130" s="1428"/>
      <c r="H130" s="1428"/>
      <c r="I130" s="1504">
        <v>44145.0</v>
      </c>
      <c r="J130" s="1556"/>
      <c r="L130" s="1490"/>
      <c r="M130" s="1065"/>
      <c r="N130" s="1502"/>
      <c r="O130" s="1557" t="s">
        <v>13145</v>
      </c>
      <c r="P130" s="50" t="s">
        <v>13158</v>
      </c>
      <c r="Q130" s="1528">
        <v>43767.0</v>
      </c>
    </row>
    <row r="131">
      <c r="A131" s="1503" t="s">
        <v>9412</v>
      </c>
      <c r="B131" s="1432">
        <v>3.0</v>
      </c>
      <c r="C131" s="1433">
        <v>44177.0</v>
      </c>
      <c r="D131" s="1433">
        <v>44184.0</v>
      </c>
      <c r="E131" s="1436">
        <v>44218.0</v>
      </c>
      <c r="G131" s="1436"/>
      <c r="I131" s="1504">
        <v>44148.0</v>
      </c>
      <c r="J131" s="1556"/>
      <c r="K131" s="1065"/>
      <c r="L131" s="1490"/>
      <c r="N131" s="1502"/>
      <c r="O131" s="1489" t="s">
        <v>7370</v>
      </c>
      <c r="P131" s="50" t="s">
        <v>13158</v>
      </c>
      <c r="Q131" s="1508">
        <v>43760.0</v>
      </c>
    </row>
    <row r="132">
      <c r="A132" s="1503" t="s">
        <v>10150</v>
      </c>
      <c r="B132" s="1432">
        <v>2.0</v>
      </c>
      <c r="C132" s="1433">
        <v>44183.0</v>
      </c>
      <c r="D132" s="1436">
        <v>44219.0</v>
      </c>
      <c r="E132" s="1433"/>
      <c r="F132" s="1436"/>
      <c r="H132" s="1428"/>
      <c r="I132" s="1504">
        <v>44148.0</v>
      </c>
      <c r="J132" s="1556"/>
      <c r="L132" s="1490"/>
      <c r="N132" s="1509"/>
      <c r="O132" s="1489" t="s">
        <v>7370</v>
      </c>
      <c r="P132" s="50" t="s">
        <v>13158</v>
      </c>
      <c r="Q132" s="1508">
        <v>43760.0</v>
      </c>
    </row>
    <row r="133">
      <c r="A133" s="1503" t="s">
        <v>9454</v>
      </c>
      <c r="B133" s="1432">
        <v>4.0</v>
      </c>
      <c r="C133" s="1436">
        <v>44151.0</v>
      </c>
      <c r="D133" s="1436">
        <v>44166.0</v>
      </c>
      <c r="E133" s="1436">
        <v>44174.0</v>
      </c>
      <c r="F133" s="1436">
        <v>44181.0</v>
      </c>
      <c r="G133" s="1428"/>
      <c r="H133" s="1428"/>
      <c r="I133" s="1558">
        <v>44141.0</v>
      </c>
      <c r="J133" s="1556"/>
      <c r="L133" s="1490"/>
      <c r="N133" s="1509"/>
      <c r="O133" s="1557" t="s">
        <v>13145</v>
      </c>
      <c r="P133" s="50" t="s">
        <v>13145</v>
      </c>
      <c r="Q133" s="1510">
        <v>43752.0</v>
      </c>
    </row>
    <row r="134">
      <c r="A134" s="1503" t="s">
        <v>9471</v>
      </c>
      <c r="B134" s="1432">
        <v>3.0</v>
      </c>
      <c r="C134" s="1433">
        <v>44165.0</v>
      </c>
      <c r="D134" s="1433">
        <v>44169.0</v>
      </c>
      <c r="E134" s="1433">
        <v>44172.0</v>
      </c>
      <c r="F134" s="1428"/>
      <c r="G134" s="1428"/>
      <c r="H134" s="1428"/>
      <c r="I134" s="1504">
        <v>44144.0</v>
      </c>
      <c r="J134" s="1556"/>
      <c r="L134" s="1490"/>
      <c r="N134" s="1502"/>
      <c r="O134" s="1559" t="s">
        <v>13180</v>
      </c>
      <c r="P134" s="1559" t="s">
        <v>13159</v>
      </c>
      <c r="Q134" s="1510">
        <v>43756.0</v>
      </c>
    </row>
    <row r="135">
      <c r="A135" s="1503" t="s">
        <v>8599</v>
      </c>
      <c r="B135" s="1432">
        <v>1.0</v>
      </c>
      <c r="C135" s="1433">
        <v>44155.0</v>
      </c>
      <c r="D135" s="1428"/>
      <c r="E135" s="1428"/>
      <c r="F135" s="1428"/>
      <c r="G135" s="1428"/>
      <c r="H135" s="1428"/>
      <c r="I135" s="1504">
        <v>44133.0</v>
      </c>
      <c r="J135" s="1556"/>
      <c r="L135" s="1490"/>
      <c r="N135" s="1502"/>
      <c r="O135" s="1501"/>
      <c r="Q135" s="1508">
        <v>43748.0</v>
      </c>
    </row>
    <row r="136">
      <c r="A136" s="1560" t="s">
        <v>9433</v>
      </c>
      <c r="B136" s="1432">
        <v>3.0</v>
      </c>
      <c r="C136" s="1433">
        <v>44169.0</v>
      </c>
      <c r="D136" s="1433">
        <v>44173.0</v>
      </c>
      <c r="E136" s="1428"/>
      <c r="F136" s="1428"/>
      <c r="G136" s="1428"/>
      <c r="H136" s="1428"/>
      <c r="I136" s="1504">
        <v>44144.0</v>
      </c>
      <c r="J136" s="1556"/>
      <c r="L136" s="1490"/>
      <c r="N136" s="1502"/>
      <c r="O136" s="1489" t="s">
        <v>13145</v>
      </c>
      <c r="P136" s="50" t="s">
        <v>13181</v>
      </c>
      <c r="Q136" s="1508">
        <v>43759.0</v>
      </c>
    </row>
    <row r="137">
      <c r="A137" s="1560" t="s">
        <v>10154</v>
      </c>
      <c r="B137" s="1432">
        <v>2.0</v>
      </c>
      <c r="C137" s="1433">
        <v>43836.0</v>
      </c>
      <c r="D137" s="1433">
        <v>43842.0</v>
      </c>
      <c r="E137" s="1433">
        <v>43844.0</v>
      </c>
      <c r="F137" s="50" t="s">
        <v>87</v>
      </c>
      <c r="G137" s="1428"/>
      <c r="H137" s="1428"/>
      <c r="I137" s="1518">
        <v>44158.0</v>
      </c>
      <c r="J137" s="1556"/>
      <c r="L137" s="1490"/>
      <c r="N137" s="1502"/>
      <c r="O137" s="1501"/>
      <c r="Q137" s="1536">
        <v>43774.0</v>
      </c>
    </row>
    <row r="138">
      <c r="A138" s="1424"/>
      <c r="B138" s="1561">
        <f>sum(B4:B137)</f>
        <v>368</v>
      </c>
      <c r="D138" s="1428"/>
      <c r="E138" s="1428"/>
      <c r="F138" s="1428"/>
      <c r="G138" s="1562"/>
      <c r="H138" s="1428"/>
      <c r="I138" s="1563"/>
      <c r="J138" s="972"/>
      <c r="N138" s="5"/>
    </row>
    <row r="139">
      <c r="A139" s="1424" t="s">
        <v>13182</v>
      </c>
      <c r="B139" s="1564">
        <f>(MEDIAN(B4:B137))</f>
        <v>3</v>
      </c>
      <c r="D139" s="1428"/>
      <c r="E139" s="1428"/>
      <c r="F139" s="1428"/>
      <c r="G139" s="1565" t="s">
        <v>13183</v>
      </c>
      <c r="H139" s="822"/>
      <c r="I139" s="822"/>
      <c r="J139" s="972"/>
      <c r="N139" s="5"/>
    </row>
    <row r="140">
      <c r="A140" s="1566"/>
      <c r="B140" s="1567"/>
      <c r="C140" s="1428"/>
      <c r="D140" s="50" t="s">
        <v>13184</v>
      </c>
      <c r="E140" s="1428"/>
      <c r="F140" s="1428"/>
      <c r="G140" s="358" t="s">
        <v>13185</v>
      </c>
      <c r="I140" s="966"/>
      <c r="J140" s="1568"/>
      <c r="N140" s="5"/>
      <c r="Q140" s="1569"/>
    </row>
    <row r="141">
      <c r="A141" s="1566"/>
      <c r="B141" s="1567"/>
      <c r="C141" s="1487" t="s">
        <v>13186</v>
      </c>
      <c r="D141" s="1570">
        <v>135.0</v>
      </c>
      <c r="E141" s="1428"/>
      <c r="F141" s="1428"/>
      <c r="G141" s="1571" t="s">
        <v>13187</v>
      </c>
      <c r="H141" s="1572"/>
      <c r="I141" s="1507">
        <f>countcoloredcells("I4:I138","G140",I154)</f>
        <v>1</v>
      </c>
      <c r="J141" s="1573" t="s">
        <v>13188</v>
      </c>
      <c r="N141" s="5"/>
      <c r="Q141" s="1569"/>
    </row>
    <row r="142">
      <c r="A142" s="1566"/>
      <c r="B142" s="1567"/>
      <c r="C142" s="1489" t="s">
        <v>13189</v>
      </c>
      <c r="D142" s="1490">
        <f>counta(C$4:C$137)</f>
        <v>125</v>
      </c>
      <c r="E142" s="1428"/>
      <c r="F142" s="1428"/>
      <c r="G142" s="1574" t="s">
        <v>13190</v>
      </c>
      <c r="H142" s="1575"/>
      <c r="I142" s="1507">
        <f>countcoloredcells("I4:I138","G141",I154)</f>
        <v>0</v>
      </c>
      <c r="J142" s="1573" t="s">
        <v>13191</v>
      </c>
      <c r="N142" s="5"/>
      <c r="Q142" s="1569"/>
    </row>
    <row r="143">
      <c r="A143" s="1566"/>
      <c r="B143" s="1567"/>
      <c r="C143" s="1489" t="s">
        <v>13192</v>
      </c>
      <c r="D143" s="1490">
        <f>countblank(C$4:C$137)</f>
        <v>9</v>
      </c>
      <c r="F143" s="43"/>
      <c r="G143" s="1576" t="s">
        <v>13193</v>
      </c>
      <c r="H143" s="1577"/>
      <c r="I143" s="1578">
        <f>countif(I4:I137,TODAY())</f>
        <v>0</v>
      </c>
      <c r="J143" s="1579" t="s">
        <v>13194</v>
      </c>
      <c r="N143" s="5"/>
      <c r="Q143" s="1580"/>
    </row>
    <row r="144">
      <c r="A144" s="1566"/>
      <c r="B144" s="1567"/>
      <c r="C144" s="1491" t="s">
        <v>13195</v>
      </c>
      <c r="D144" s="1492">
        <f t="shared" ref="D144:D145" si="1">D142/D$141</f>
        <v>0.9259259259</v>
      </c>
      <c r="G144" s="1581" t="s">
        <v>13196</v>
      </c>
      <c r="H144" s="1582"/>
      <c r="I144" s="1583">
        <f>sum(I141:I142)</f>
        <v>1</v>
      </c>
      <c r="J144" s="966" t="s">
        <v>13197</v>
      </c>
      <c r="L144" s="1584"/>
      <c r="N144" s="5"/>
      <c r="Q144" s="1585"/>
    </row>
    <row r="145">
      <c r="A145" s="1566"/>
      <c r="B145" s="1567"/>
      <c r="C145" s="1493" t="s">
        <v>13198</v>
      </c>
      <c r="D145" s="1494">
        <f t="shared" si="1"/>
        <v>0.06666666667</v>
      </c>
      <c r="G145" s="1586"/>
      <c r="H145" s="1587" t="s">
        <v>13199</v>
      </c>
      <c r="I145" s="1588">
        <f>(I141+I142)/D141</f>
        <v>0.007407407407</v>
      </c>
      <c r="J145" s="972"/>
      <c r="N145" s="5"/>
      <c r="Q145" s="1569"/>
    </row>
    <row r="146">
      <c r="A146" s="1486"/>
      <c r="B146" s="1567"/>
      <c r="C146" s="1428"/>
      <c r="D146" s="1428"/>
      <c r="N146" s="5"/>
      <c r="Q146" s="1569"/>
    </row>
    <row r="147">
      <c r="A147" s="1589"/>
      <c r="B147" s="1567"/>
      <c r="C147" s="1428"/>
      <c r="D147" s="1428"/>
      <c r="E147" s="1428"/>
      <c r="F147" s="1428"/>
      <c r="G147" s="358" t="s">
        <v>13200</v>
      </c>
      <c r="J147" s="972"/>
      <c r="N147" s="5"/>
      <c r="Q147" s="1569"/>
    </row>
    <row r="148">
      <c r="A148" s="1424"/>
      <c r="B148" s="1561"/>
      <c r="C148" s="1428"/>
      <c r="D148" s="1428"/>
      <c r="E148" s="1428"/>
      <c r="F148" s="1428"/>
      <c r="G148" s="1576" t="s">
        <v>13201</v>
      </c>
      <c r="H148" s="1577"/>
      <c r="I148" s="1590">
        <v>0.0</v>
      </c>
      <c r="J148" s="972"/>
      <c r="N148" s="5"/>
      <c r="Q148" s="1569"/>
    </row>
    <row r="149">
      <c r="A149" s="1424"/>
      <c r="B149" s="1561"/>
      <c r="C149" s="1428"/>
      <c r="D149" s="1428"/>
      <c r="E149" s="1428"/>
      <c r="F149" s="1428"/>
      <c r="G149" s="1576" t="s">
        <v>13202</v>
      </c>
      <c r="I149" s="1578">
        <f>countif(I2:I137,TODAY())-I141</f>
        <v>-1</v>
      </c>
      <c r="J149" s="972"/>
      <c r="N149" s="5"/>
      <c r="Q149" s="1569"/>
    </row>
    <row r="150">
      <c r="A150" s="1424"/>
      <c r="B150" s="1561"/>
      <c r="C150" s="1428"/>
      <c r="D150" s="1428"/>
      <c r="E150" s="1428"/>
      <c r="F150" s="1428"/>
      <c r="G150" s="1562" t="s">
        <v>13203</v>
      </c>
      <c r="H150" s="1428"/>
      <c r="I150" s="1591">
        <f>(COUNTA(I4:I137)-I141-I142)/D141</f>
        <v>0.9037037037</v>
      </c>
      <c r="J150" s="972"/>
      <c r="N150" s="5"/>
      <c r="Q150" s="1569"/>
    </row>
    <row r="151">
      <c r="A151" s="1424"/>
      <c r="B151" s="1561"/>
      <c r="C151" s="1428"/>
      <c r="D151" s="1428"/>
      <c r="E151" s="1428"/>
      <c r="F151" s="1428"/>
      <c r="G151" s="1562" t="s">
        <v>13204</v>
      </c>
      <c r="H151" s="1428"/>
      <c r="I151" s="1591">
        <f>countblank(I4:I137)/D141</f>
        <v>0.08148148148</v>
      </c>
      <c r="J151" s="972"/>
      <c r="N151" s="5"/>
      <c r="Q151" s="1569"/>
    </row>
    <row r="152">
      <c r="A152" s="1424"/>
      <c r="B152" s="1561"/>
      <c r="C152" s="1428"/>
      <c r="D152" s="1428"/>
      <c r="E152" s="1428"/>
      <c r="H152" s="1587" t="s">
        <v>13205</v>
      </c>
      <c r="I152" s="1588">
        <f>1-I145</f>
        <v>0.9925925926</v>
      </c>
      <c r="J152" s="972"/>
      <c r="N152" s="5"/>
      <c r="Q152" s="1569"/>
    </row>
    <row r="153">
      <c r="A153" s="1424"/>
      <c r="B153" s="1561"/>
      <c r="C153" s="1428"/>
      <c r="D153" s="1428"/>
      <c r="E153" s="1428"/>
      <c r="G153" s="1587"/>
      <c r="J153" s="972"/>
      <c r="N153" s="5"/>
      <c r="Q153" s="1569"/>
    </row>
    <row r="154">
      <c r="A154" s="1424"/>
      <c r="B154" s="1561"/>
      <c r="C154" s="1428"/>
      <c r="D154" s="1428"/>
      <c r="E154" s="1428"/>
      <c r="F154" s="1592" t="s">
        <v>13206</v>
      </c>
      <c r="G154" s="1217" t="s">
        <v>13207</v>
      </c>
      <c r="H154" s="822"/>
      <c r="I154" s="1593" t="b">
        <v>1</v>
      </c>
      <c r="J154" s="863"/>
      <c r="N154" s="5"/>
      <c r="Q154" s="1569"/>
    </row>
    <row r="155">
      <c r="A155" s="1424"/>
      <c r="B155" s="1561"/>
      <c r="C155" s="1428"/>
      <c r="D155" s="1428"/>
      <c r="E155" s="1428"/>
      <c r="F155" s="1428"/>
      <c r="I155" s="43" t="s">
        <v>13208</v>
      </c>
      <c r="J155" s="972"/>
      <c r="N155" s="5"/>
      <c r="Q155" s="1569"/>
    </row>
    <row r="156">
      <c r="A156" s="1424"/>
      <c r="B156" s="1561"/>
      <c r="C156" s="1428"/>
      <c r="D156" s="1428"/>
      <c r="E156" s="1428"/>
      <c r="F156" s="1428"/>
      <c r="H156" s="1428"/>
      <c r="I156" s="1594"/>
      <c r="J156" s="972"/>
      <c r="N156" s="5"/>
      <c r="Q156" s="1569"/>
    </row>
    <row r="157">
      <c r="A157" s="1424"/>
      <c r="B157" s="1561"/>
      <c r="C157" s="1428"/>
      <c r="D157" s="1428"/>
      <c r="E157" s="1428"/>
      <c r="F157" s="1428"/>
      <c r="G157" s="1428"/>
      <c r="H157" s="1428"/>
      <c r="I157" s="1595"/>
      <c r="J157" s="1563"/>
      <c r="N157" s="5"/>
      <c r="Q157" s="1596"/>
    </row>
    <row r="158">
      <c r="A158" s="1424"/>
      <c r="B158" s="1561"/>
      <c r="C158" s="1428"/>
      <c r="D158" s="1428"/>
      <c r="E158" s="1428"/>
      <c r="F158" s="1428"/>
      <c r="G158" s="1428"/>
      <c r="H158" s="1428"/>
      <c r="I158" s="1594"/>
      <c r="J158" s="1563"/>
      <c r="N158" s="5"/>
      <c r="Q158" s="1596"/>
    </row>
    <row r="159">
      <c r="A159" s="1424"/>
      <c r="B159" s="1561"/>
      <c r="C159" s="1428"/>
      <c r="D159" s="1428"/>
      <c r="E159" s="1428"/>
      <c r="F159" s="1428"/>
      <c r="G159" s="1428"/>
      <c r="H159" s="1428"/>
      <c r="I159" s="1597"/>
      <c r="N159" s="5"/>
      <c r="Q159" s="1596"/>
    </row>
    <row r="160">
      <c r="A160" s="1424"/>
      <c r="B160" s="1561"/>
      <c r="C160" s="1428"/>
      <c r="D160" s="1428"/>
      <c r="E160" s="1428"/>
      <c r="F160" s="1428"/>
      <c r="G160" s="1428"/>
      <c r="H160" s="1428"/>
      <c r="I160" s="1563"/>
      <c r="J160" s="972"/>
      <c r="N160" s="5"/>
      <c r="Q160" s="1569"/>
    </row>
    <row r="161">
      <c r="A161" s="1424"/>
      <c r="B161" s="1561"/>
      <c r="C161" s="1428"/>
      <c r="D161" s="1428"/>
      <c r="E161" s="1428"/>
      <c r="F161" s="1428"/>
      <c r="G161" s="1428"/>
      <c r="H161" s="1428"/>
      <c r="I161" s="1563"/>
      <c r="J161" s="972"/>
      <c r="N161" s="5"/>
      <c r="Q161" s="1569"/>
    </row>
    <row r="162">
      <c r="A162" s="1424"/>
      <c r="B162" s="1561"/>
      <c r="C162" s="1428"/>
      <c r="D162" s="1428"/>
      <c r="E162" s="1428"/>
      <c r="F162" s="1428"/>
      <c r="G162" s="1428"/>
      <c r="H162" s="1428"/>
      <c r="I162" s="1563"/>
      <c r="J162" s="1598"/>
      <c r="N162" s="5"/>
      <c r="Q162" s="1569"/>
    </row>
    <row r="163">
      <c r="A163" s="1424"/>
      <c r="B163" s="1561"/>
      <c r="C163" s="1428"/>
      <c r="D163" s="1428"/>
      <c r="E163" s="1428"/>
      <c r="F163" s="1428"/>
      <c r="G163" s="1428"/>
      <c r="I163" s="1563"/>
      <c r="J163" s="1598"/>
      <c r="N163" s="5"/>
      <c r="Q163" s="1569"/>
    </row>
    <row r="164">
      <c r="A164" s="1424"/>
      <c r="B164" s="1561"/>
      <c r="C164" s="1428"/>
      <c r="D164" s="1428"/>
      <c r="E164" s="1428"/>
      <c r="F164" s="1428"/>
      <c r="G164" s="1428"/>
      <c r="H164" s="1428"/>
      <c r="I164" s="1563"/>
      <c r="J164" s="1598"/>
      <c r="N164" s="5"/>
      <c r="Q164" s="1569"/>
    </row>
    <row r="165">
      <c r="A165" s="1424"/>
      <c r="B165" s="1561"/>
      <c r="C165" s="1428"/>
      <c r="D165" s="1428"/>
      <c r="E165" s="1428"/>
      <c r="F165" s="1428"/>
      <c r="G165" s="1428"/>
      <c r="H165" s="1428"/>
      <c r="I165" s="1563"/>
      <c r="J165" s="972"/>
      <c r="N165" s="5"/>
      <c r="Q165" s="1569"/>
    </row>
    <row r="166">
      <c r="A166" s="1424"/>
      <c r="B166" s="1561"/>
      <c r="C166" s="1428"/>
      <c r="D166" s="1428"/>
      <c r="E166" s="1428"/>
      <c r="F166" s="1428"/>
      <c r="G166" s="1428"/>
      <c r="H166" s="1428"/>
      <c r="I166" s="1563"/>
      <c r="J166" s="972"/>
      <c r="N166" s="5"/>
      <c r="Q166" s="1569"/>
    </row>
    <row r="167">
      <c r="A167" s="1424"/>
      <c r="B167" s="1561"/>
      <c r="C167" s="1428"/>
      <c r="D167" s="1428"/>
      <c r="E167" s="1428"/>
      <c r="F167" s="1428"/>
      <c r="G167" s="1428"/>
      <c r="H167" s="1428"/>
      <c r="I167" s="1563"/>
      <c r="J167" s="972"/>
      <c r="N167" s="5"/>
      <c r="Q167" s="1569"/>
    </row>
    <row r="168">
      <c r="A168" s="1424"/>
      <c r="B168" s="1561"/>
      <c r="C168" s="1428"/>
      <c r="D168" s="1428"/>
      <c r="E168" s="1428"/>
      <c r="F168" s="1428"/>
      <c r="G168" s="1428"/>
      <c r="H168" s="1428"/>
      <c r="I168" s="1563"/>
      <c r="J168" s="972"/>
      <c r="N168" s="5"/>
      <c r="Q168" s="1569"/>
    </row>
    <row r="169">
      <c r="A169" s="1424"/>
      <c r="B169" s="1561"/>
      <c r="C169" s="1428"/>
      <c r="D169" s="1428"/>
      <c r="E169" s="1428"/>
      <c r="F169" s="1428"/>
      <c r="G169" s="1428"/>
      <c r="H169" s="1428"/>
      <c r="I169" s="1563"/>
      <c r="J169" s="972"/>
      <c r="N169" s="5"/>
      <c r="Q169" s="1569"/>
    </row>
    <row r="170">
      <c r="A170" s="1424"/>
      <c r="B170" s="1561"/>
      <c r="C170" s="1428"/>
      <c r="D170" s="1428"/>
      <c r="E170" s="1428"/>
      <c r="F170" s="1428"/>
      <c r="G170" s="1428"/>
      <c r="H170" s="1428"/>
      <c r="I170" s="1563"/>
      <c r="J170" s="972"/>
      <c r="N170" s="5"/>
      <c r="Q170" s="1569"/>
    </row>
    <row r="171">
      <c r="A171" s="1424"/>
      <c r="B171" s="1561"/>
      <c r="C171" s="1428"/>
      <c r="D171" s="1428"/>
      <c r="E171" s="1428"/>
      <c r="F171" s="1428"/>
      <c r="G171" s="1428"/>
      <c r="H171" s="1428"/>
      <c r="I171" s="1563"/>
      <c r="J171" s="972"/>
      <c r="N171" s="5"/>
      <c r="Q171" s="1569"/>
    </row>
    <row r="172">
      <c r="A172" s="1424"/>
      <c r="B172" s="1561"/>
      <c r="C172" s="1428"/>
      <c r="D172" s="1428"/>
      <c r="E172" s="1428"/>
      <c r="F172" s="1428"/>
      <c r="G172" s="1428"/>
      <c r="H172" s="1428"/>
      <c r="I172" s="1563"/>
      <c r="J172" s="972"/>
      <c r="N172" s="5"/>
      <c r="Q172" s="1569"/>
    </row>
    <row r="173">
      <c r="A173" s="1424"/>
      <c r="B173" s="1561"/>
      <c r="C173" s="1428"/>
      <c r="D173" s="1428"/>
      <c r="E173" s="1428"/>
      <c r="F173" s="1428"/>
      <c r="G173" s="1428"/>
      <c r="H173" s="1428"/>
      <c r="I173" s="1563"/>
      <c r="J173" s="972"/>
      <c r="N173" s="5"/>
      <c r="Q173" s="1569"/>
    </row>
    <row r="174">
      <c r="A174" s="1424"/>
      <c r="B174" s="1561"/>
      <c r="C174" s="1428"/>
      <c r="D174" s="1428"/>
      <c r="E174" s="1428"/>
      <c r="F174" s="1428"/>
      <c r="G174" s="1428"/>
      <c r="H174" s="1428"/>
      <c r="I174" s="1563"/>
      <c r="J174" s="972"/>
      <c r="N174" s="5"/>
      <c r="Q174" s="1569"/>
    </row>
    <row r="175">
      <c r="A175" s="1424"/>
      <c r="B175" s="1561"/>
      <c r="C175" s="1428"/>
      <c r="D175" s="1428"/>
      <c r="E175" s="1428"/>
      <c r="F175" s="1428"/>
      <c r="G175" s="1428"/>
      <c r="H175" s="1428"/>
      <c r="I175" s="1563"/>
      <c r="J175" s="972"/>
      <c r="N175" s="5"/>
      <c r="Q175" s="1569"/>
    </row>
    <row r="176">
      <c r="A176" s="1424"/>
      <c r="B176" s="1561"/>
      <c r="C176" s="1428"/>
      <c r="D176" s="1428"/>
      <c r="E176" s="1428"/>
      <c r="F176" s="1428"/>
      <c r="G176" s="1428"/>
      <c r="H176" s="1428"/>
      <c r="I176" s="1563"/>
      <c r="J176" s="972"/>
      <c r="N176" s="5"/>
      <c r="Q176" s="1569"/>
    </row>
    <row r="177">
      <c r="A177" s="1424"/>
      <c r="B177" s="1561"/>
      <c r="C177" s="1428"/>
      <c r="D177" s="1428"/>
      <c r="E177" s="1428"/>
      <c r="F177" s="1428"/>
      <c r="G177" s="1428"/>
      <c r="H177" s="1428"/>
      <c r="I177" s="1563"/>
      <c r="J177" s="972"/>
      <c r="N177" s="5"/>
      <c r="Q177" s="1569"/>
    </row>
    <row r="178">
      <c r="A178" s="1424"/>
      <c r="B178" s="1561"/>
      <c r="C178" s="1428"/>
      <c r="D178" s="1428"/>
      <c r="E178" s="1428"/>
      <c r="F178" s="1428"/>
      <c r="G178" s="1428"/>
      <c r="H178" s="1428"/>
      <c r="I178" s="1563"/>
      <c r="J178" s="972"/>
      <c r="N178" s="5"/>
      <c r="Q178" s="1569"/>
    </row>
    <row r="179">
      <c r="A179" s="1424"/>
      <c r="B179" s="1561"/>
      <c r="C179" s="1428"/>
      <c r="D179" s="1428"/>
      <c r="E179" s="1428"/>
      <c r="F179" s="1428"/>
      <c r="G179" s="1428"/>
      <c r="H179" s="1428"/>
      <c r="I179" s="1563"/>
      <c r="J179" s="972"/>
      <c r="N179" s="5"/>
      <c r="Q179" s="1569"/>
    </row>
    <row r="180">
      <c r="A180" s="1424"/>
      <c r="B180" s="1561"/>
      <c r="C180" s="1428"/>
      <c r="D180" s="1428"/>
      <c r="E180" s="1428"/>
      <c r="F180" s="1428"/>
      <c r="G180" s="1428"/>
      <c r="H180" s="1428"/>
      <c r="I180" s="1563"/>
      <c r="J180" s="972"/>
      <c r="N180" s="5"/>
      <c r="Q180" s="1569"/>
    </row>
    <row r="181">
      <c r="A181" s="1424"/>
      <c r="B181" s="1561"/>
      <c r="C181" s="1428"/>
      <c r="D181" s="1428"/>
      <c r="E181" s="1428"/>
      <c r="F181" s="1428"/>
      <c r="G181" s="1428"/>
      <c r="H181" s="1428"/>
      <c r="I181" s="1563"/>
      <c r="J181" s="972"/>
      <c r="N181" s="5"/>
      <c r="Q181" s="1569"/>
    </row>
    <row r="182">
      <c r="A182" s="1424"/>
      <c r="B182" s="1561"/>
      <c r="C182" s="1428"/>
      <c r="D182" s="1428"/>
      <c r="E182" s="1428"/>
      <c r="F182" s="1428"/>
      <c r="G182" s="1428"/>
      <c r="H182" s="1428"/>
      <c r="I182" s="1563"/>
      <c r="J182" s="972"/>
      <c r="N182" s="5"/>
      <c r="Q182" s="1569"/>
    </row>
    <row r="183">
      <c r="A183" s="1424"/>
      <c r="B183" s="1561"/>
      <c r="C183" s="1428"/>
      <c r="D183" s="1428"/>
      <c r="E183" s="1428"/>
      <c r="F183" s="1428"/>
      <c r="G183" s="1428"/>
      <c r="H183" s="1428"/>
      <c r="I183" s="1563"/>
      <c r="J183" s="972"/>
      <c r="N183" s="5"/>
      <c r="Q183" s="1569"/>
    </row>
    <row r="184">
      <c r="A184" s="1424"/>
      <c r="B184" s="1561"/>
      <c r="C184" s="1428"/>
      <c r="D184" s="1428"/>
      <c r="E184" s="1428"/>
      <c r="F184" s="1428"/>
      <c r="G184" s="1428"/>
      <c r="H184" s="1428"/>
      <c r="I184" s="1563"/>
      <c r="J184" s="972"/>
      <c r="N184" s="5"/>
      <c r="Q184" s="1569"/>
    </row>
    <row r="185">
      <c r="A185" s="1424"/>
      <c r="B185" s="1561"/>
      <c r="C185" s="1428"/>
      <c r="D185" s="1428"/>
      <c r="E185" s="1428"/>
      <c r="F185" s="1428"/>
      <c r="G185" s="1428"/>
      <c r="H185" s="1428"/>
      <c r="I185" s="1563"/>
      <c r="J185" s="972"/>
      <c r="N185" s="5"/>
      <c r="Q185" s="1569"/>
    </row>
    <row r="186">
      <c r="A186" s="1424"/>
      <c r="B186" s="1561"/>
      <c r="C186" s="1428"/>
      <c r="D186" s="1428"/>
      <c r="E186" s="1428"/>
      <c r="F186" s="1428"/>
      <c r="G186" s="1428"/>
      <c r="H186" s="1428"/>
      <c r="I186" s="1563"/>
      <c r="J186" s="972"/>
      <c r="N186" s="5"/>
      <c r="Q186" s="1569"/>
    </row>
    <row r="187">
      <c r="A187" s="1424"/>
      <c r="B187" s="1561"/>
      <c r="C187" s="1428"/>
      <c r="D187" s="1428"/>
      <c r="E187" s="1428"/>
      <c r="F187" s="1428"/>
      <c r="G187" s="1428"/>
      <c r="H187" s="1428"/>
      <c r="I187" s="1563"/>
      <c r="J187" s="972"/>
      <c r="N187" s="5"/>
      <c r="Q187" s="1569"/>
    </row>
    <row r="188">
      <c r="A188" s="1424"/>
      <c r="B188" s="1561"/>
      <c r="C188" s="1428"/>
      <c r="D188" s="1428"/>
      <c r="E188" s="1428"/>
      <c r="F188" s="1428"/>
      <c r="G188" s="1428"/>
      <c r="H188" s="1428"/>
      <c r="I188" s="1563"/>
      <c r="J188" s="972"/>
      <c r="N188" s="5"/>
      <c r="Q188" s="1569"/>
    </row>
    <row r="189">
      <c r="A189" s="1424"/>
      <c r="B189" s="1561"/>
      <c r="C189" s="1428"/>
      <c r="D189" s="1428"/>
      <c r="E189" s="1428"/>
      <c r="F189" s="1428"/>
      <c r="G189" s="1428"/>
      <c r="H189" s="1428"/>
      <c r="I189" s="1563"/>
      <c r="J189" s="972"/>
      <c r="N189" s="5"/>
      <c r="Q189" s="1569"/>
    </row>
    <row r="190">
      <c r="A190" s="1424"/>
      <c r="B190" s="1561"/>
      <c r="C190" s="1428"/>
      <c r="D190" s="1428"/>
      <c r="E190" s="1428"/>
      <c r="F190" s="1428"/>
      <c r="G190" s="1428"/>
      <c r="H190" s="1428"/>
      <c r="I190" s="1563"/>
      <c r="J190" s="972"/>
      <c r="N190" s="5"/>
      <c r="Q190" s="1569"/>
    </row>
    <row r="191">
      <c r="A191" s="1424"/>
      <c r="B191" s="1561"/>
      <c r="C191" s="1428"/>
      <c r="D191" s="1428"/>
      <c r="E191" s="1428"/>
      <c r="F191" s="1428"/>
      <c r="G191" s="1428"/>
      <c r="H191" s="1428"/>
      <c r="I191" s="1563"/>
      <c r="J191" s="972"/>
      <c r="N191" s="5"/>
      <c r="Q191" s="1569"/>
    </row>
    <row r="192">
      <c r="A192" s="1424"/>
      <c r="B192" s="1561"/>
      <c r="C192" s="1428"/>
      <c r="D192" s="1428"/>
      <c r="E192" s="1428"/>
      <c r="F192" s="1428"/>
      <c r="G192" s="1428"/>
      <c r="H192" s="1428"/>
      <c r="I192" s="1563"/>
      <c r="J192" s="972"/>
      <c r="N192" s="5"/>
      <c r="Q192" s="1569"/>
    </row>
    <row r="193">
      <c r="A193" s="1424"/>
      <c r="B193" s="1561"/>
      <c r="C193" s="1428"/>
      <c r="D193" s="1428"/>
      <c r="E193" s="1428"/>
      <c r="F193" s="1428"/>
      <c r="G193" s="1428"/>
      <c r="H193" s="1428"/>
      <c r="I193" s="1563"/>
      <c r="J193" s="972"/>
      <c r="N193" s="5"/>
      <c r="Q193" s="1569"/>
    </row>
    <row r="194">
      <c r="A194" s="1424"/>
      <c r="B194" s="1561"/>
      <c r="C194" s="1428"/>
      <c r="D194" s="1428"/>
      <c r="E194" s="1428"/>
      <c r="F194" s="1428"/>
      <c r="G194" s="1428"/>
      <c r="H194" s="1428"/>
      <c r="I194" s="1563"/>
      <c r="J194" s="972"/>
      <c r="N194" s="5"/>
      <c r="Q194" s="1569"/>
    </row>
    <row r="195">
      <c r="A195" s="1424"/>
      <c r="B195" s="1561"/>
      <c r="C195" s="1428"/>
      <c r="D195" s="1428"/>
      <c r="E195" s="1428"/>
      <c r="F195" s="1428"/>
      <c r="G195" s="1428"/>
      <c r="H195" s="1428"/>
      <c r="I195" s="1563"/>
      <c r="J195" s="972"/>
      <c r="N195" s="5"/>
      <c r="Q195" s="1569"/>
    </row>
    <row r="196">
      <c r="A196" s="1424"/>
      <c r="B196" s="1561"/>
      <c r="C196" s="1428"/>
      <c r="D196" s="1428"/>
      <c r="E196" s="1428"/>
      <c r="F196" s="1428"/>
      <c r="G196" s="1428"/>
      <c r="H196" s="1428"/>
      <c r="I196" s="1563"/>
      <c r="J196" s="972"/>
      <c r="N196" s="5"/>
      <c r="Q196" s="1569"/>
    </row>
    <row r="197">
      <c r="A197" s="1424"/>
      <c r="B197" s="1561"/>
      <c r="C197" s="1428"/>
      <c r="D197" s="1428"/>
      <c r="E197" s="1428"/>
      <c r="F197" s="1428"/>
      <c r="G197" s="1428"/>
      <c r="H197" s="1428"/>
      <c r="I197" s="1563"/>
      <c r="J197" s="972"/>
      <c r="N197" s="5"/>
      <c r="Q197" s="1569"/>
    </row>
    <row r="198">
      <c r="A198" s="1424"/>
      <c r="B198" s="1561"/>
      <c r="C198" s="1428"/>
      <c r="D198" s="1428"/>
      <c r="E198" s="1428"/>
      <c r="F198" s="1428"/>
      <c r="G198" s="1428"/>
      <c r="H198" s="1428"/>
      <c r="I198" s="1563"/>
      <c r="J198" s="972"/>
      <c r="N198" s="5"/>
      <c r="Q198" s="1569"/>
    </row>
    <row r="199">
      <c r="A199" s="1424"/>
      <c r="B199" s="1561"/>
      <c r="C199" s="1428"/>
      <c r="D199" s="1428"/>
      <c r="E199" s="1428"/>
      <c r="F199" s="1428"/>
      <c r="G199" s="1428"/>
      <c r="H199" s="1428"/>
      <c r="I199" s="1563"/>
      <c r="J199" s="972"/>
      <c r="N199" s="5"/>
      <c r="Q199" s="1569"/>
    </row>
    <row r="200">
      <c r="A200" s="1424"/>
      <c r="B200" s="1561"/>
      <c r="C200" s="1428"/>
      <c r="D200" s="1428"/>
      <c r="E200" s="1428"/>
      <c r="F200" s="1428"/>
      <c r="G200" s="1428"/>
      <c r="H200" s="1428"/>
      <c r="I200" s="1563"/>
      <c r="J200" s="972"/>
      <c r="N200" s="5"/>
      <c r="Q200" s="1569"/>
    </row>
    <row r="201">
      <c r="A201" s="1424"/>
      <c r="B201" s="1561"/>
      <c r="C201" s="1428"/>
      <c r="D201" s="1428"/>
      <c r="E201" s="1428"/>
      <c r="F201" s="1428"/>
      <c r="G201" s="1428"/>
      <c r="H201" s="1428"/>
      <c r="I201" s="1563"/>
      <c r="J201" s="972"/>
      <c r="N201" s="5"/>
      <c r="Q201" s="1569"/>
    </row>
    <row r="202">
      <c r="A202" s="1424"/>
      <c r="B202" s="1561"/>
      <c r="C202" s="1428"/>
      <c r="D202" s="1428"/>
      <c r="E202" s="1428"/>
      <c r="F202" s="1428"/>
      <c r="G202" s="1428"/>
      <c r="H202" s="1428"/>
      <c r="I202" s="1563"/>
      <c r="J202" s="972"/>
      <c r="N202" s="5"/>
      <c r="Q202" s="1569"/>
    </row>
    <row r="203">
      <c r="A203" s="1424"/>
      <c r="B203" s="1561"/>
      <c r="C203" s="1428"/>
      <c r="D203" s="1428"/>
      <c r="E203" s="1428"/>
      <c r="F203" s="1428"/>
      <c r="G203" s="1428"/>
      <c r="H203" s="1428"/>
      <c r="I203" s="1563"/>
      <c r="J203" s="972"/>
      <c r="N203" s="5"/>
      <c r="Q203" s="1569"/>
    </row>
    <row r="204">
      <c r="A204" s="1424"/>
      <c r="B204" s="1561"/>
      <c r="C204" s="1428"/>
      <c r="D204" s="1428"/>
      <c r="E204" s="1428"/>
      <c r="F204" s="1428"/>
      <c r="G204" s="1428"/>
      <c r="H204" s="1428"/>
      <c r="I204" s="1563"/>
      <c r="J204" s="972"/>
      <c r="N204" s="5"/>
      <c r="Q204" s="1569"/>
    </row>
    <row r="205">
      <c r="A205" s="1424"/>
      <c r="B205" s="1561"/>
      <c r="C205" s="1428"/>
      <c r="D205" s="1428"/>
      <c r="E205" s="1428"/>
      <c r="F205" s="1428"/>
      <c r="G205" s="1428"/>
      <c r="H205" s="1428"/>
      <c r="I205" s="1563"/>
      <c r="J205" s="972"/>
      <c r="N205" s="5"/>
      <c r="Q205" s="1569"/>
    </row>
    <row r="206">
      <c r="A206" s="1424"/>
      <c r="B206" s="1561"/>
      <c r="C206" s="1428"/>
      <c r="D206" s="1428"/>
      <c r="E206" s="1428"/>
      <c r="F206" s="1428"/>
      <c r="G206" s="1428"/>
      <c r="H206" s="1428"/>
      <c r="I206" s="1563"/>
      <c r="J206" s="972"/>
      <c r="N206" s="5"/>
      <c r="Q206" s="1569"/>
    </row>
    <row r="207">
      <c r="A207" s="1424"/>
      <c r="B207" s="1561"/>
      <c r="C207" s="1428"/>
      <c r="D207" s="1428"/>
      <c r="E207" s="1428"/>
      <c r="F207" s="1428"/>
      <c r="G207" s="1428"/>
      <c r="H207" s="1428"/>
      <c r="I207" s="1563"/>
      <c r="J207" s="972"/>
      <c r="N207" s="5"/>
      <c r="Q207" s="1569"/>
    </row>
    <row r="208">
      <c r="A208" s="1424"/>
      <c r="B208" s="1561"/>
      <c r="C208" s="1428"/>
      <c r="D208" s="1428"/>
      <c r="E208" s="1428"/>
      <c r="F208" s="1428"/>
      <c r="G208" s="1428"/>
      <c r="H208" s="1428"/>
      <c r="I208" s="1563"/>
      <c r="J208" s="972"/>
      <c r="N208" s="5"/>
      <c r="Q208" s="1569"/>
    </row>
    <row r="209">
      <c r="A209" s="1424"/>
      <c r="B209" s="1561"/>
      <c r="C209" s="1428"/>
      <c r="D209" s="1428"/>
      <c r="E209" s="1428"/>
      <c r="F209" s="1428"/>
      <c r="G209" s="1428"/>
      <c r="H209" s="1428"/>
      <c r="I209" s="1563"/>
      <c r="J209" s="972"/>
      <c r="N209" s="5"/>
      <c r="Q209" s="1569"/>
    </row>
    <row r="210">
      <c r="A210" s="1424"/>
      <c r="B210" s="1561"/>
      <c r="C210" s="1428"/>
      <c r="D210" s="1428"/>
      <c r="E210" s="1428"/>
      <c r="F210" s="1428"/>
      <c r="G210" s="1428"/>
      <c r="H210" s="1428"/>
      <c r="I210" s="1563"/>
      <c r="J210" s="1599"/>
      <c r="L210" s="1490"/>
      <c r="N210" s="1502"/>
      <c r="Q210" s="1569"/>
    </row>
    <row r="211">
      <c r="A211" s="1424"/>
      <c r="B211" s="1561"/>
      <c r="C211" s="1428"/>
      <c r="D211" s="1428"/>
      <c r="E211" s="1428"/>
      <c r="F211" s="1428"/>
      <c r="G211" s="1428"/>
      <c r="H211" s="1428"/>
      <c r="I211" s="1563"/>
      <c r="J211" s="1599"/>
      <c r="L211" s="1490"/>
      <c r="N211" s="1502"/>
      <c r="Q211" s="1569"/>
    </row>
    <row r="212">
      <c r="A212" s="1424"/>
      <c r="B212" s="1561"/>
      <c r="C212" s="1428"/>
      <c r="D212" s="1428"/>
      <c r="E212" s="1428"/>
      <c r="F212" s="1428"/>
      <c r="G212" s="1428"/>
      <c r="H212" s="1428"/>
      <c r="I212" s="1563"/>
      <c r="J212" s="1599"/>
      <c r="L212" s="1490"/>
      <c r="N212" s="1502"/>
      <c r="Q212" s="1569"/>
    </row>
    <row r="213">
      <c r="A213" s="1424"/>
      <c r="B213" s="1561"/>
      <c r="C213" s="1428"/>
      <c r="D213" s="1428"/>
      <c r="E213" s="1428"/>
      <c r="F213" s="1428"/>
      <c r="G213" s="1428"/>
      <c r="H213" s="1428"/>
      <c r="I213" s="1563"/>
      <c r="J213" s="1599"/>
      <c r="L213" s="1490"/>
      <c r="N213" s="1502"/>
      <c r="Q213" s="1569"/>
    </row>
    <row r="214">
      <c r="A214" s="1424"/>
      <c r="B214" s="1561"/>
      <c r="C214" s="1428"/>
      <c r="D214" s="1428"/>
      <c r="E214" s="1428"/>
      <c r="F214" s="1428"/>
      <c r="G214" s="1428"/>
      <c r="H214" s="1428"/>
      <c r="I214" s="1563"/>
      <c r="J214" s="1599"/>
      <c r="L214" s="1490"/>
      <c r="N214" s="1502"/>
      <c r="Q214" s="1569"/>
    </row>
    <row r="215">
      <c r="A215" s="1424"/>
      <c r="B215" s="1561"/>
      <c r="C215" s="1428"/>
      <c r="D215" s="1428"/>
      <c r="E215" s="1428"/>
      <c r="F215" s="1428"/>
      <c r="G215" s="1428"/>
      <c r="H215" s="1428"/>
      <c r="I215" s="1563"/>
      <c r="J215" s="1599"/>
      <c r="L215" s="1490"/>
      <c r="N215" s="1502"/>
      <c r="Q215" s="1569"/>
    </row>
    <row r="216">
      <c r="A216" s="1424"/>
      <c r="B216" s="1561"/>
      <c r="C216" s="1428"/>
      <c r="D216" s="1428"/>
      <c r="E216" s="1428"/>
      <c r="F216" s="1428"/>
      <c r="G216" s="1428"/>
      <c r="H216" s="1428"/>
      <c r="I216" s="1563"/>
      <c r="J216" s="1599"/>
      <c r="L216" s="1490"/>
      <c r="N216" s="1502"/>
      <c r="Q216" s="1569"/>
    </row>
    <row r="217">
      <c r="A217" s="1424"/>
      <c r="B217" s="1561"/>
      <c r="C217" s="1428"/>
      <c r="D217" s="1428"/>
      <c r="E217" s="1428"/>
      <c r="F217" s="1428"/>
      <c r="G217" s="1428"/>
      <c r="H217" s="1428"/>
      <c r="I217" s="1563"/>
      <c r="J217" s="1599"/>
      <c r="L217" s="1490"/>
      <c r="N217" s="1502"/>
      <c r="Q217" s="1569"/>
    </row>
    <row r="218">
      <c r="A218" s="1424"/>
      <c r="B218" s="1561"/>
      <c r="C218" s="1428"/>
      <c r="D218" s="1428"/>
      <c r="E218" s="1428"/>
      <c r="F218" s="1428"/>
      <c r="G218" s="1428"/>
      <c r="H218" s="1428"/>
      <c r="I218" s="1563"/>
      <c r="J218" s="1599"/>
      <c r="L218" s="1490"/>
      <c r="N218" s="1502"/>
      <c r="Q218" s="1569"/>
    </row>
    <row r="219">
      <c r="A219" s="1424"/>
      <c r="B219" s="1561"/>
      <c r="C219" s="1428"/>
      <c r="D219" s="1428"/>
      <c r="E219" s="1428"/>
      <c r="F219" s="1428"/>
      <c r="G219" s="1428"/>
      <c r="H219" s="1428"/>
      <c r="I219" s="1563"/>
      <c r="J219" s="1599"/>
      <c r="L219" s="1490"/>
      <c r="N219" s="1502"/>
      <c r="Q219" s="1569"/>
    </row>
    <row r="220">
      <c r="A220" s="1424"/>
      <c r="B220" s="1561"/>
      <c r="C220" s="1428"/>
      <c r="D220" s="1428"/>
      <c r="E220" s="1428"/>
      <c r="F220" s="1428"/>
      <c r="G220" s="1428"/>
      <c r="H220" s="1428"/>
      <c r="I220" s="1563"/>
      <c r="J220" s="1599"/>
      <c r="L220" s="1490"/>
      <c r="N220" s="1502"/>
      <c r="Q220" s="1569"/>
    </row>
    <row r="221">
      <c r="A221" s="1424"/>
      <c r="B221" s="1561"/>
      <c r="C221" s="1428"/>
      <c r="D221" s="1428"/>
      <c r="E221" s="1428"/>
      <c r="F221" s="1428"/>
      <c r="G221" s="1428"/>
      <c r="H221" s="1428"/>
      <c r="I221" s="1563"/>
      <c r="J221" s="1599"/>
      <c r="L221" s="1490"/>
      <c r="N221" s="1502"/>
      <c r="Q221" s="1569"/>
    </row>
    <row r="222">
      <c r="A222" s="1424"/>
      <c r="B222" s="1561"/>
      <c r="C222" s="1428"/>
      <c r="D222" s="1428"/>
      <c r="E222" s="1428"/>
      <c r="F222" s="1428"/>
      <c r="G222" s="1428"/>
      <c r="H222" s="1428"/>
      <c r="I222" s="1563"/>
      <c r="J222" s="1599"/>
      <c r="L222" s="1490"/>
      <c r="N222" s="1502"/>
      <c r="Q222" s="1569"/>
    </row>
    <row r="223">
      <c r="A223" s="1424"/>
      <c r="B223" s="1561"/>
      <c r="C223" s="1428"/>
      <c r="D223" s="1428"/>
      <c r="E223" s="1428"/>
      <c r="F223" s="1428"/>
      <c r="G223" s="1428"/>
      <c r="H223" s="1428"/>
      <c r="I223" s="1563"/>
      <c r="J223" s="1599"/>
      <c r="L223" s="1490"/>
      <c r="N223" s="1502"/>
      <c r="Q223" s="1569"/>
    </row>
    <row r="224">
      <c r="A224" s="1424"/>
      <c r="B224" s="1561"/>
      <c r="C224" s="1428"/>
      <c r="D224" s="1428"/>
      <c r="E224" s="1428"/>
      <c r="F224" s="1428"/>
      <c r="G224" s="1428"/>
      <c r="H224" s="1428"/>
      <c r="I224" s="1563"/>
      <c r="J224" s="1599"/>
      <c r="L224" s="1490"/>
      <c r="N224" s="1502"/>
      <c r="Q224" s="1569"/>
    </row>
    <row r="225">
      <c r="A225" s="1424"/>
      <c r="B225" s="1561"/>
      <c r="C225" s="1428"/>
      <c r="D225" s="1428"/>
      <c r="E225" s="1428"/>
      <c r="F225" s="1428"/>
      <c r="G225" s="1428"/>
      <c r="H225" s="1428"/>
      <c r="I225" s="1563"/>
      <c r="J225" s="1599"/>
      <c r="L225" s="1490"/>
      <c r="N225" s="1502"/>
      <c r="Q225" s="1569"/>
    </row>
    <row r="226">
      <c r="A226" s="1424"/>
      <c r="B226" s="1561"/>
      <c r="C226" s="1428"/>
      <c r="D226" s="1428"/>
      <c r="E226" s="1428"/>
      <c r="F226" s="1428"/>
      <c r="G226" s="1428"/>
      <c r="H226" s="1428"/>
      <c r="I226" s="1563"/>
      <c r="J226" s="1599"/>
      <c r="L226" s="1490"/>
      <c r="N226" s="1502"/>
      <c r="Q226" s="1569"/>
    </row>
    <row r="227">
      <c r="A227" s="1424"/>
      <c r="B227" s="1561"/>
      <c r="C227" s="1428"/>
      <c r="D227" s="1428"/>
      <c r="E227" s="1428"/>
      <c r="F227" s="1428"/>
      <c r="G227" s="1428"/>
      <c r="H227" s="1428"/>
      <c r="I227" s="1563"/>
      <c r="J227" s="1599"/>
      <c r="L227" s="1490"/>
      <c r="N227" s="1502"/>
      <c r="Q227" s="1569"/>
    </row>
    <row r="228">
      <c r="A228" s="1424"/>
      <c r="B228" s="1561"/>
      <c r="C228" s="1428"/>
      <c r="D228" s="1428"/>
      <c r="E228" s="1428"/>
      <c r="F228" s="1428"/>
      <c r="G228" s="1428"/>
      <c r="H228" s="1428"/>
      <c r="I228" s="1563"/>
      <c r="J228" s="1599"/>
      <c r="L228" s="1490"/>
      <c r="N228" s="1502"/>
      <c r="Q228" s="1569"/>
    </row>
    <row r="229">
      <c r="A229" s="1424"/>
      <c r="B229" s="1561"/>
      <c r="C229" s="1428"/>
      <c r="D229" s="1428"/>
      <c r="E229" s="1428"/>
      <c r="F229" s="1428"/>
      <c r="G229" s="1428"/>
      <c r="H229" s="1428"/>
      <c r="I229" s="1563"/>
      <c r="J229" s="1599"/>
      <c r="L229" s="1490"/>
      <c r="N229" s="1502"/>
      <c r="Q229" s="1569"/>
    </row>
    <row r="230">
      <c r="A230" s="1424"/>
      <c r="B230" s="1561"/>
      <c r="C230" s="1428"/>
      <c r="D230" s="1428"/>
      <c r="E230" s="1428"/>
      <c r="F230" s="1428"/>
      <c r="G230" s="1428"/>
      <c r="H230" s="1428"/>
      <c r="I230" s="1563"/>
      <c r="J230" s="1599"/>
      <c r="L230" s="1490"/>
      <c r="N230" s="1502"/>
      <c r="Q230" s="1569"/>
    </row>
    <row r="231">
      <c r="A231" s="1424"/>
      <c r="B231" s="1561"/>
      <c r="C231" s="1428"/>
      <c r="D231" s="1428"/>
      <c r="E231" s="1428"/>
      <c r="F231" s="1428"/>
      <c r="G231" s="1428"/>
      <c r="H231" s="1428"/>
      <c r="I231" s="1563"/>
      <c r="J231" s="1599"/>
      <c r="L231" s="1490"/>
      <c r="N231" s="1502"/>
      <c r="Q231" s="1569"/>
    </row>
    <row r="232">
      <c r="A232" s="1424"/>
      <c r="B232" s="1561"/>
      <c r="C232" s="1428"/>
      <c r="D232" s="1428"/>
      <c r="E232" s="1428"/>
      <c r="F232" s="1428"/>
      <c r="G232" s="1428"/>
      <c r="H232" s="1428"/>
      <c r="I232" s="1563"/>
      <c r="J232" s="1599"/>
      <c r="L232" s="1490"/>
      <c r="N232" s="1502"/>
      <c r="Q232" s="1569"/>
    </row>
    <row r="233">
      <c r="A233" s="1424"/>
      <c r="B233" s="1561"/>
      <c r="C233" s="1428"/>
      <c r="D233" s="1428"/>
      <c r="E233" s="1428"/>
      <c r="F233" s="1428"/>
      <c r="G233" s="1428"/>
      <c r="H233" s="1428"/>
      <c r="I233" s="1563"/>
      <c r="J233" s="1599"/>
      <c r="L233" s="1490"/>
      <c r="N233" s="1502"/>
      <c r="Q233" s="1569"/>
    </row>
    <row r="234">
      <c r="A234" s="1424"/>
      <c r="B234" s="1561"/>
      <c r="C234" s="1428"/>
      <c r="D234" s="1428"/>
      <c r="E234" s="1428"/>
      <c r="F234" s="1428"/>
      <c r="G234" s="1428"/>
      <c r="H234" s="1428"/>
      <c r="I234" s="1563"/>
      <c r="J234" s="1599"/>
      <c r="L234" s="1490"/>
      <c r="N234" s="1502"/>
      <c r="Q234" s="1569"/>
    </row>
    <row r="235">
      <c r="A235" s="1424"/>
      <c r="B235" s="1561"/>
      <c r="C235" s="1428"/>
      <c r="D235" s="1428"/>
      <c r="E235" s="1428"/>
      <c r="F235" s="1428"/>
      <c r="G235" s="1428"/>
      <c r="H235" s="1428"/>
      <c r="I235" s="1563"/>
      <c r="J235" s="1599"/>
      <c r="L235" s="1490"/>
      <c r="N235" s="1502"/>
      <c r="Q235" s="1569"/>
    </row>
    <row r="236">
      <c r="A236" s="1424"/>
      <c r="B236" s="1561"/>
      <c r="C236" s="1428"/>
      <c r="D236" s="1428"/>
      <c r="E236" s="1428"/>
      <c r="F236" s="1428"/>
      <c r="G236" s="1428"/>
      <c r="H236" s="1428"/>
      <c r="I236" s="1563"/>
      <c r="J236" s="1599"/>
      <c r="L236" s="1490"/>
      <c r="N236" s="1502"/>
      <c r="Q236" s="1569"/>
    </row>
    <row r="237">
      <c r="A237" s="1424"/>
      <c r="B237" s="1561"/>
      <c r="C237" s="1428"/>
      <c r="D237" s="1428"/>
      <c r="E237" s="1428"/>
      <c r="F237" s="1428"/>
      <c r="G237" s="1428"/>
      <c r="H237" s="1428"/>
      <c r="I237" s="1563"/>
      <c r="J237" s="1599"/>
      <c r="L237" s="1490"/>
      <c r="N237" s="1502"/>
      <c r="Q237" s="1569"/>
    </row>
    <row r="238">
      <c r="A238" s="1424"/>
      <c r="B238" s="1561"/>
      <c r="C238" s="1428"/>
      <c r="D238" s="1428"/>
      <c r="E238" s="1428"/>
      <c r="F238" s="1428"/>
      <c r="G238" s="1428"/>
      <c r="H238" s="1428"/>
      <c r="I238" s="1563"/>
      <c r="J238" s="1599"/>
      <c r="L238" s="1490"/>
      <c r="N238" s="1502"/>
      <c r="Q238" s="1569"/>
    </row>
    <row r="239">
      <c r="A239" s="1424"/>
      <c r="B239" s="1561"/>
      <c r="C239" s="1428"/>
      <c r="D239" s="1428"/>
      <c r="E239" s="1428"/>
      <c r="F239" s="1428"/>
      <c r="G239" s="1428"/>
      <c r="H239" s="1428"/>
      <c r="I239" s="1563"/>
      <c r="J239" s="1599"/>
      <c r="L239" s="1490"/>
      <c r="N239" s="1502"/>
      <c r="Q239" s="1569"/>
    </row>
    <row r="240">
      <c r="A240" s="1424"/>
      <c r="B240" s="1561"/>
      <c r="C240" s="1428"/>
      <c r="D240" s="1428"/>
      <c r="E240" s="1428"/>
      <c r="F240" s="1428"/>
      <c r="G240" s="1428"/>
      <c r="H240" s="1428"/>
      <c r="I240" s="1563"/>
      <c r="J240" s="1599"/>
      <c r="L240" s="1490"/>
      <c r="N240" s="1502"/>
      <c r="Q240" s="1569"/>
    </row>
    <row r="241">
      <c r="A241" s="1424"/>
      <c r="B241" s="1561"/>
      <c r="C241" s="1428"/>
      <c r="D241" s="1428"/>
      <c r="E241" s="1428"/>
      <c r="F241" s="1428"/>
      <c r="G241" s="1428"/>
      <c r="H241" s="1428"/>
      <c r="I241" s="1563"/>
      <c r="J241" s="1599"/>
      <c r="L241" s="1490"/>
      <c r="N241" s="1502"/>
      <c r="Q241" s="1569"/>
    </row>
    <row r="242">
      <c r="A242" s="1424"/>
      <c r="B242" s="1561"/>
      <c r="C242" s="1428"/>
      <c r="D242" s="1428"/>
      <c r="E242" s="1428"/>
      <c r="F242" s="1428"/>
      <c r="G242" s="1428"/>
      <c r="H242" s="1428"/>
      <c r="I242" s="1563"/>
      <c r="J242" s="1599"/>
      <c r="L242" s="1490"/>
      <c r="N242" s="1502"/>
      <c r="Q242" s="1569"/>
    </row>
    <row r="243">
      <c r="A243" s="1424"/>
      <c r="B243" s="1561"/>
      <c r="C243" s="1428"/>
      <c r="D243" s="1428"/>
      <c r="E243" s="1428"/>
      <c r="F243" s="1428"/>
      <c r="G243" s="1428"/>
      <c r="H243" s="1428"/>
      <c r="I243" s="1563"/>
      <c r="J243" s="1599"/>
      <c r="L243" s="1490"/>
      <c r="N243" s="1502"/>
      <c r="Q243" s="1569"/>
    </row>
    <row r="244">
      <c r="A244" s="1424"/>
      <c r="B244" s="1561"/>
      <c r="C244" s="1428"/>
      <c r="D244" s="1428"/>
      <c r="E244" s="1428"/>
      <c r="F244" s="1428"/>
      <c r="G244" s="1428"/>
      <c r="H244" s="1428"/>
      <c r="I244" s="1563"/>
      <c r="J244" s="1599"/>
      <c r="L244" s="1490"/>
      <c r="N244" s="1502"/>
      <c r="Q244" s="1569"/>
    </row>
    <row r="245">
      <c r="A245" s="1424"/>
      <c r="B245" s="1561"/>
      <c r="C245" s="1428"/>
      <c r="D245" s="1428"/>
      <c r="E245" s="1428"/>
      <c r="F245" s="1428"/>
      <c r="G245" s="1428"/>
      <c r="H245" s="1428"/>
      <c r="I245" s="1563"/>
      <c r="J245" s="1599"/>
      <c r="L245" s="1490"/>
      <c r="N245" s="1502"/>
      <c r="Q245" s="1569"/>
    </row>
    <row r="246">
      <c r="A246" s="1424"/>
      <c r="B246" s="1561"/>
      <c r="C246" s="1428"/>
      <c r="D246" s="1428"/>
      <c r="E246" s="1428"/>
      <c r="F246" s="1428"/>
      <c r="G246" s="1428"/>
      <c r="H246" s="1428"/>
      <c r="I246" s="1563"/>
      <c r="J246" s="1599"/>
      <c r="L246" s="1490"/>
      <c r="N246" s="1502"/>
      <c r="Q246" s="1569"/>
    </row>
    <row r="247">
      <c r="A247" s="1424"/>
      <c r="B247" s="1561"/>
      <c r="C247" s="1428"/>
      <c r="D247" s="1428"/>
      <c r="E247" s="1428"/>
      <c r="F247" s="1428"/>
      <c r="G247" s="1428"/>
      <c r="H247" s="1428"/>
      <c r="I247" s="1563"/>
      <c r="J247" s="1599"/>
      <c r="L247" s="1490"/>
      <c r="N247" s="1502"/>
      <c r="Q247" s="1569"/>
    </row>
    <row r="248">
      <c r="A248" s="1424"/>
      <c r="B248" s="1561"/>
      <c r="C248" s="1428"/>
      <c r="D248" s="1428"/>
      <c r="E248" s="1428"/>
      <c r="F248" s="1428"/>
      <c r="G248" s="1428"/>
      <c r="H248" s="1428"/>
      <c r="I248" s="1563"/>
      <c r="J248" s="1599"/>
      <c r="L248" s="1490"/>
      <c r="N248" s="1502"/>
      <c r="Q248" s="1569"/>
    </row>
    <row r="249">
      <c r="A249" s="1424"/>
      <c r="B249" s="1561"/>
      <c r="C249" s="1428"/>
      <c r="D249" s="1428"/>
      <c r="E249" s="1428"/>
      <c r="F249" s="1428"/>
      <c r="G249" s="1428"/>
      <c r="H249" s="1428"/>
      <c r="I249" s="1563"/>
      <c r="J249" s="1599"/>
      <c r="L249" s="1490"/>
      <c r="N249" s="1502"/>
      <c r="Q249" s="1569"/>
    </row>
    <row r="250">
      <c r="A250" s="1424"/>
      <c r="B250" s="1561"/>
      <c r="C250" s="1428"/>
      <c r="D250" s="1428"/>
      <c r="E250" s="1428"/>
      <c r="F250" s="1428"/>
      <c r="G250" s="1428"/>
      <c r="H250" s="1428"/>
      <c r="I250" s="1563"/>
      <c r="J250" s="1599"/>
      <c r="L250" s="1490"/>
      <c r="N250" s="1502"/>
      <c r="Q250" s="1569"/>
    </row>
    <row r="251">
      <c r="A251" s="1424"/>
      <c r="B251" s="1561"/>
      <c r="C251" s="1428"/>
      <c r="D251" s="1428"/>
      <c r="E251" s="1428"/>
      <c r="F251" s="1428"/>
      <c r="G251" s="1428"/>
      <c r="H251" s="1428"/>
      <c r="I251" s="1563"/>
      <c r="J251" s="1599"/>
      <c r="L251" s="1490"/>
      <c r="N251" s="1502"/>
      <c r="Q251" s="1569"/>
    </row>
    <row r="252">
      <c r="A252" s="1424"/>
      <c r="B252" s="1561"/>
      <c r="C252" s="1428"/>
      <c r="D252" s="1428"/>
      <c r="E252" s="1428"/>
      <c r="F252" s="1428"/>
      <c r="G252" s="1428"/>
      <c r="H252" s="1428"/>
      <c r="I252" s="1563"/>
      <c r="J252" s="1599"/>
      <c r="L252" s="1490"/>
      <c r="N252" s="1502"/>
      <c r="Q252" s="1569"/>
    </row>
    <row r="253">
      <c r="A253" s="1424"/>
      <c r="B253" s="1561"/>
      <c r="C253" s="1428"/>
      <c r="D253" s="1428"/>
      <c r="E253" s="1428"/>
      <c r="F253" s="1428"/>
      <c r="G253" s="1428"/>
      <c r="H253" s="1428"/>
      <c r="I253" s="1563"/>
      <c r="J253" s="1599"/>
      <c r="L253" s="1490"/>
      <c r="N253" s="1502"/>
      <c r="Q253" s="1569"/>
    </row>
    <row r="254">
      <c r="A254" s="1424"/>
      <c r="B254" s="1561"/>
      <c r="C254" s="1428"/>
      <c r="D254" s="1428"/>
      <c r="E254" s="1428"/>
      <c r="F254" s="1428"/>
      <c r="G254" s="1428"/>
      <c r="H254" s="1428"/>
      <c r="I254" s="1563"/>
      <c r="J254" s="1599"/>
      <c r="L254" s="1490"/>
      <c r="N254" s="1502"/>
      <c r="Q254" s="1569"/>
    </row>
    <row r="255">
      <c r="A255" s="1424"/>
      <c r="B255" s="1561"/>
      <c r="C255" s="1428"/>
      <c r="D255" s="1428"/>
      <c r="E255" s="1428"/>
      <c r="F255" s="1428"/>
      <c r="G255" s="1428"/>
      <c r="H255" s="1428"/>
      <c r="I255" s="1563"/>
      <c r="J255" s="1599"/>
      <c r="L255" s="1490"/>
      <c r="N255" s="1502"/>
      <c r="Q255" s="1569"/>
    </row>
    <row r="256">
      <c r="A256" s="1424"/>
      <c r="B256" s="1561"/>
      <c r="C256" s="1428"/>
      <c r="D256" s="1428"/>
      <c r="E256" s="1428"/>
      <c r="F256" s="1428"/>
      <c r="G256" s="1428"/>
      <c r="H256" s="1428"/>
      <c r="I256" s="1563"/>
      <c r="J256" s="1599"/>
      <c r="L256" s="1490"/>
      <c r="N256" s="1502"/>
      <c r="Q256" s="1569"/>
    </row>
    <row r="257">
      <c r="A257" s="1424"/>
      <c r="B257" s="1561"/>
      <c r="C257" s="1428"/>
      <c r="D257" s="1428"/>
      <c r="E257" s="1428"/>
      <c r="F257" s="1428"/>
      <c r="G257" s="1428"/>
      <c r="H257" s="1428"/>
      <c r="I257" s="1563"/>
      <c r="J257" s="1599"/>
      <c r="L257" s="1490"/>
      <c r="N257" s="1502"/>
      <c r="Q257" s="1569"/>
    </row>
    <row r="258">
      <c r="A258" s="1424"/>
      <c r="B258" s="1561"/>
      <c r="C258" s="1428"/>
      <c r="D258" s="1428"/>
      <c r="E258" s="1428"/>
      <c r="F258" s="1428"/>
      <c r="G258" s="1428"/>
      <c r="H258" s="1428"/>
      <c r="I258" s="1563"/>
      <c r="J258" s="1599"/>
      <c r="L258" s="1490"/>
      <c r="N258" s="1502"/>
      <c r="Q258" s="1569"/>
    </row>
    <row r="259">
      <c r="A259" s="1424"/>
      <c r="B259" s="1561"/>
      <c r="C259" s="1428"/>
      <c r="D259" s="1428"/>
      <c r="E259" s="1428"/>
      <c r="F259" s="1428"/>
      <c r="G259" s="1428"/>
      <c r="H259" s="1428"/>
      <c r="I259" s="1563"/>
      <c r="J259" s="1599"/>
      <c r="L259" s="1490"/>
      <c r="N259" s="1502"/>
      <c r="Q259" s="1569"/>
    </row>
    <row r="260">
      <c r="A260" s="1424"/>
      <c r="B260" s="1561"/>
      <c r="C260" s="1428"/>
      <c r="D260" s="1428"/>
      <c r="E260" s="1428"/>
      <c r="F260" s="1428"/>
      <c r="G260" s="1428"/>
      <c r="H260" s="1428"/>
      <c r="I260" s="1563"/>
      <c r="J260" s="1599"/>
      <c r="L260" s="1490"/>
      <c r="N260" s="1502"/>
      <c r="Q260" s="1569"/>
    </row>
    <row r="261">
      <c r="A261" s="1424"/>
      <c r="B261" s="1561"/>
      <c r="C261" s="1428"/>
      <c r="D261" s="1428"/>
      <c r="E261" s="1428"/>
      <c r="F261" s="1428"/>
      <c r="G261" s="1428"/>
      <c r="H261" s="1428"/>
      <c r="I261" s="1563"/>
      <c r="J261" s="1599"/>
      <c r="L261" s="1490"/>
      <c r="N261" s="1502"/>
      <c r="Q261" s="1569"/>
    </row>
    <row r="262">
      <c r="A262" s="1424"/>
      <c r="B262" s="1561"/>
      <c r="C262" s="1428"/>
      <c r="D262" s="1428"/>
      <c r="E262" s="1428"/>
      <c r="F262" s="1428"/>
      <c r="G262" s="1428"/>
      <c r="H262" s="1428"/>
      <c r="I262" s="1563"/>
      <c r="J262" s="1599"/>
      <c r="L262" s="1490"/>
      <c r="N262" s="1502"/>
      <c r="Q262" s="1569"/>
    </row>
    <row r="263">
      <c r="A263" s="1424"/>
      <c r="B263" s="1561"/>
      <c r="C263" s="1428"/>
      <c r="D263" s="1428"/>
      <c r="E263" s="1428"/>
      <c r="F263" s="1428"/>
      <c r="G263" s="1428"/>
      <c r="H263" s="1428"/>
      <c r="I263" s="1563"/>
      <c r="J263" s="1599"/>
      <c r="L263" s="1490"/>
      <c r="N263" s="1502"/>
      <c r="Q263" s="1569"/>
    </row>
    <row r="264">
      <c r="A264" s="1424"/>
      <c r="B264" s="1561"/>
      <c r="C264" s="1428"/>
      <c r="D264" s="1428"/>
      <c r="E264" s="1428"/>
      <c r="F264" s="1428"/>
      <c r="G264" s="1428"/>
      <c r="H264" s="1428"/>
      <c r="I264" s="1563"/>
      <c r="J264" s="1599"/>
      <c r="L264" s="1490"/>
      <c r="N264" s="1502"/>
      <c r="Q264" s="1569"/>
    </row>
    <row r="265">
      <c r="A265" s="1424"/>
      <c r="B265" s="1561"/>
      <c r="C265" s="1428"/>
      <c r="D265" s="1428"/>
      <c r="E265" s="1428"/>
      <c r="F265" s="1428"/>
      <c r="G265" s="1428"/>
      <c r="H265" s="1428"/>
      <c r="I265" s="1563"/>
      <c r="J265" s="1599"/>
      <c r="L265" s="1490"/>
      <c r="N265" s="1502"/>
      <c r="Q265" s="1569"/>
    </row>
    <row r="266">
      <c r="A266" s="1424"/>
      <c r="B266" s="1561"/>
      <c r="C266" s="1428"/>
      <c r="D266" s="1428"/>
      <c r="E266" s="1428"/>
      <c r="F266" s="1428"/>
      <c r="G266" s="1428"/>
      <c r="H266" s="1428"/>
      <c r="I266" s="1563"/>
      <c r="J266" s="1599"/>
      <c r="L266" s="1490"/>
      <c r="N266" s="1502"/>
      <c r="Q266" s="1569"/>
    </row>
    <row r="267">
      <c r="A267" s="1424"/>
      <c r="B267" s="1561"/>
      <c r="C267" s="1428"/>
      <c r="D267" s="1428"/>
      <c r="E267" s="1428"/>
      <c r="F267" s="1428"/>
      <c r="G267" s="1428"/>
      <c r="H267" s="1428"/>
      <c r="I267" s="1563"/>
      <c r="J267" s="1599"/>
      <c r="L267" s="1490"/>
      <c r="N267" s="1502"/>
      <c r="Q267" s="1569"/>
    </row>
    <row r="268">
      <c r="A268" s="1424"/>
      <c r="B268" s="1561"/>
      <c r="C268" s="1428"/>
      <c r="D268" s="1428"/>
      <c r="E268" s="1428"/>
      <c r="F268" s="1428"/>
      <c r="G268" s="1428"/>
      <c r="H268" s="1428"/>
      <c r="I268" s="1563"/>
      <c r="J268" s="1599"/>
      <c r="L268" s="1490"/>
      <c r="N268" s="1502"/>
      <c r="Q268" s="1569"/>
    </row>
    <row r="269">
      <c r="A269" s="1424"/>
      <c r="B269" s="1561"/>
      <c r="C269" s="1428"/>
      <c r="D269" s="1428"/>
      <c r="E269" s="1428"/>
      <c r="F269" s="1428"/>
      <c r="G269" s="1428"/>
      <c r="H269" s="1428"/>
      <c r="I269" s="1563"/>
      <c r="J269" s="1599"/>
      <c r="L269" s="1490"/>
      <c r="N269" s="1502"/>
      <c r="Q269" s="1569"/>
    </row>
    <row r="270">
      <c r="A270" s="1424"/>
      <c r="B270" s="1561"/>
      <c r="C270" s="1428"/>
      <c r="D270" s="1428"/>
      <c r="E270" s="1428"/>
      <c r="F270" s="1428"/>
      <c r="G270" s="1428"/>
      <c r="H270" s="1428"/>
      <c r="I270" s="1563"/>
      <c r="J270" s="1599"/>
      <c r="L270" s="1490"/>
      <c r="N270" s="1502"/>
      <c r="Q270" s="1569"/>
    </row>
    <row r="271">
      <c r="A271" s="1424"/>
      <c r="B271" s="1561"/>
      <c r="C271" s="1428"/>
      <c r="D271" s="1428"/>
      <c r="E271" s="1428"/>
      <c r="F271" s="1428"/>
      <c r="G271" s="1428"/>
      <c r="H271" s="1428"/>
      <c r="I271" s="1563"/>
      <c r="J271" s="1599"/>
      <c r="L271" s="1490"/>
      <c r="N271" s="1502"/>
      <c r="Q271" s="1569"/>
    </row>
    <row r="272">
      <c r="A272" s="1424"/>
      <c r="B272" s="1561"/>
      <c r="C272" s="1428"/>
      <c r="D272" s="1428"/>
      <c r="E272" s="1428"/>
      <c r="F272" s="1428"/>
      <c r="G272" s="1428"/>
      <c r="H272" s="1428"/>
      <c r="I272" s="1563"/>
      <c r="J272" s="1599"/>
      <c r="L272" s="1490"/>
      <c r="N272" s="1502"/>
      <c r="Q272" s="1569"/>
    </row>
    <row r="273">
      <c r="A273" s="1424"/>
      <c r="B273" s="1561"/>
      <c r="C273" s="1428"/>
      <c r="D273" s="1428"/>
      <c r="E273" s="1428"/>
      <c r="F273" s="1428"/>
      <c r="G273" s="1428"/>
      <c r="H273" s="1428"/>
      <c r="I273" s="1563"/>
      <c r="J273" s="1599"/>
      <c r="L273" s="1490"/>
      <c r="N273" s="1502"/>
      <c r="Q273" s="1569"/>
    </row>
    <row r="274">
      <c r="A274" s="1424"/>
      <c r="B274" s="1561"/>
      <c r="C274" s="1428"/>
      <c r="D274" s="1428"/>
      <c r="E274" s="1428"/>
      <c r="F274" s="1428"/>
      <c r="G274" s="1428"/>
      <c r="H274" s="1428"/>
      <c r="I274" s="1563"/>
      <c r="J274" s="1599"/>
      <c r="L274" s="1490"/>
      <c r="N274" s="1502"/>
      <c r="Q274" s="1569"/>
    </row>
    <row r="275">
      <c r="A275" s="1424"/>
      <c r="B275" s="1561"/>
      <c r="C275" s="1428"/>
      <c r="D275" s="1428"/>
      <c r="E275" s="1428"/>
      <c r="F275" s="1428"/>
      <c r="G275" s="1428"/>
      <c r="H275" s="1428"/>
      <c r="I275" s="1563"/>
      <c r="J275" s="1599"/>
      <c r="L275" s="1490"/>
      <c r="N275" s="1502"/>
      <c r="Q275" s="1569"/>
    </row>
    <row r="276">
      <c r="A276" s="1424"/>
      <c r="B276" s="1561"/>
      <c r="C276" s="1428"/>
      <c r="D276" s="1428"/>
      <c r="E276" s="1428"/>
      <c r="F276" s="1428"/>
      <c r="G276" s="1428"/>
      <c r="H276" s="1428"/>
      <c r="I276" s="1563"/>
      <c r="J276" s="1599"/>
      <c r="L276" s="1490"/>
      <c r="N276" s="1502"/>
      <c r="Q276" s="1569"/>
    </row>
    <row r="277">
      <c r="A277" s="1424"/>
      <c r="B277" s="1561"/>
      <c r="C277" s="1428"/>
      <c r="D277" s="1428"/>
      <c r="E277" s="1428"/>
      <c r="F277" s="1428"/>
      <c r="G277" s="1428"/>
      <c r="H277" s="1428"/>
      <c r="I277" s="1563"/>
      <c r="J277" s="1599"/>
      <c r="L277" s="1490"/>
      <c r="N277" s="1502"/>
      <c r="Q277" s="1569"/>
    </row>
    <row r="278">
      <c r="A278" s="1424"/>
      <c r="B278" s="1561"/>
      <c r="C278" s="1428"/>
      <c r="D278" s="1428"/>
      <c r="E278" s="1428"/>
      <c r="F278" s="1428"/>
      <c r="G278" s="1428"/>
      <c r="H278" s="1428"/>
      <c r="I278" s="1563"/>
      <c r="J278" s="1599"/>
      <c r="L278" s="1490"/>
      <c r="N278" s="1502"/>
      <c r="Q278" s="1569"/>
    </row>
    <row r="279">
      <c r="A279" s="1424"/>
      <c r="B279" s="1561"/>
      <c r="C279" s="1428"/>
      <c r="D279" s="1428"/>
      <c r="E279" s="1428"/>
      <c r="F279" s="1428"/>
      <c r="G279" s="1428"/>
      <c r="H279" s="1428"/>
      <c r="I279" s="1563"/>
      <c r="J279" s="1599"/>
      <c r="L279" s="1490"/>
      <c r="N279" s="1502"/>
      <c r="Q279" s="1569"/>
    </row>
    <row r="280">
      <c r="A280" s="1424"/>
      <c r="B280" s="1561"/>
      <c r="C280" s="1428"/>
      <c r="D280" s="1428"/>
      <c r="E280" s="1428"/>
      <c r="F280" s="1428"/>
      <c r="G280" s="1428"/>
      <c r="H280" s="1428"/>
      <c r="I280" s="1563"/>
      <c r="J280" s="1599"/>
      <c r="L280" s="1490"/>
      <c r="N280" s="1502"/>
      <c r="Q280" s="1569"/>
    </row>
    <row r="281">
      <c r="A281" s="1424"/>
      <c r="B281" s="1561"/>
      <c r="C281" s="1428"/>
      <c r="D281" s="1428"/>
      <c r="E281" s="1428"/>
      <c r="F281" s="1428"/>
      <c r="G281" s="1428"/>
      <c r="H281" s="1428"/>
      <c r="I281" s="1563"/>
      <c r="J281" s="1599"/>
      <c r="L281" s="1490"/>
      <c r="N281" s="1502"/>
      <c r="Q281" s="1569"/>
    </row>
    <row r="282">
      <c r="A282" s="1424"/>
      <c r="B282" s="1561"/>
      <c r="C282" s="1428"/>
      <c r="D282" s="1428"/>
      <c r="E282" s="1428"/>
      <c r="F282" s="1428"/>
      <c r="G282" s="1428"/>
      <c r="H282" s="1428"/>
      <c r="I282" s="1563"/>
      <c r="J282" s="1599"/>
      <c r="L282" s="1490"/>
      <c r="N282" s="1502"/>
      <c r="Q282" s="1569"/>
    </row>
    <row r="283">
      <c r="A283" s="1424"/>
      <c r="B283" s="1561"/>
      <c r="C283" s="1428"/>
      <c r="D283" s="1428"/>
      <c r="E283" s="1428"/>
      <c r="F283" s="1428"/>
      <c r="G283" s="1428"/>
      <c r="H283" s="1428"/>
      <c r="I283" s="1563"/>
      <c r="J283" s="1599"/>
      <c r="L283" s="1490"/>
      <c r="N283" s="1502"/>
      <c r="Q283" s="1569"/>
    </row>
    <row r="284">
      <c r="A284" s="1424"/>
      <c r="B284" s="1561"/>
      <c r="C284" s="1428"/>
      <c r="D284" s="1428"/>
      <c r="E284" s="1428"/>
      <c r="F284" s="1428"/>
      <c r="G284" s="1428"/>
      <c r="H284" s="1428"/>
      <c r="I284" s="1563"/>
      <c r="J284" s="1599"/>
      <c r="L284" s="1490"/>
      <c r="N284" s="1502"/>
      <c r="Q284" s="1569"/>
    </row>
    <row r="285">
      <c r="A285" s="1424"/>
      <c r="B285" s="1561"/>
      <c r="C285" s="1428"/>
      <c r="D285" s="1428"/>
      <c r="E285" s="1428"/>
      <c r="F285" s="1428"/>
      <c r="G285" s="1428"/>
      <c r="H285" s="1428"/>
      <c r="I285" s="1563"/>
      <c r="J285" s="1599"/>
      <c r="L285" s="1490"/>
      <c r="N285" s="1502"/>
      <c r="Q285" s="1569"/>
    </row>
    <row r="286">
      <c r="A286" s="1424"/>
      <c r="B286" s="1561"/>
      <c r="C286" s="1428"/>
      <c r="D286" s="1428"/>
      <c r="E286" s="1428"/>
      <c r="F286" s="1428"/>
      <c r="G286" s="1428"/>
      <c r="H286" s="1428"/>
      <c r="I286" s="1563"/>
      <c r="J286" s="1599"/>
      <c r="L286" s="1490"/>
      <c r="N286" s="1502"/>
      <c r="Q286" s="1569"/>
    </row>
    <row r="287">
      <c r="A287" s="1424"/>
      <c r="B287" s="1561"/>
      <c r="C287" s="1428"/>
      <c r="D287" s="1428"/>
      <c r="E287" s="1428"/>
      <c r="F287" s="1428"/>
      <c r="G287" s="1428"/>
      <c r="H287" s="1428"/>
      <c r="I287" s="1563"/>
      <c r="J287" s="1599"/>
      <c r="L287" s="1490"/>
      <c r="N287" s="1502"/>
      <c r="Q287" s="1569"/>
    </row>
    <row r="288">
      <c r="A288" s="1424"/>
      <c r="B288" s="1561"/>
      <c r="C288" s="1428"/>
      <c r="D288" s="1428"/>
      <c r="E288" s="1428"/>
      <c r="F288" s="1428"/>
      <c r="G288" s="1428"/>
      <c r="H288" s="1428"/>
      <c r="I288" s="1563"/>
      <c r="J288" s="1599"/>
      <c r="L288" s="1490"/>
      <c r="N288" s="1502"/>
      <c r="Q288" s="1569"/>
    </row>
    <row r="289">
      <c r="A289" s="1424"/>
      <c r="B289" s="1561"/>
      <c r="C289" s="1428"/>
      <c r="D289" s="1428"/>
      <c r="E289" s="1428"/>
      <c r="F289" s="1428"/>
      <c r="G289" s="1428"/>
      <c r="H289" s="1428"/>
      <c r="I289" s="1563"/>
      <c r="J289" s="1599"/>
      <c r="L289" s="1490"/>
      <c r="N289" s="1502"/>
      <c r="Q289" s="1569"/>
    </row>
    <row r="290">
      <c r="A290" s="1424"/>
      <c r="B290" s="1561"/>
      <c r="C290" s="1428"/>
      <c r="D290" s="1428"/>
      <c r="E290" s="1428"/>
      <c r="F290" s="1428"/>
      <c r="G290" s="1428"/>
      <c r="H290" s="1428"/>
      <c r="I290" s="1563"/>
      <c r="J290" s="1599"/>
      <c r="L290" s="1490"/>
      <c r="N290" s="1502"/>
      <c r="Q290" s="1569"/>
    </row>
    <row r="291">
      <c r="A291" s="1424"/>
      <c r="B291" s="1561"/>
      <c r="C291" s="1428"/>
      <c r="D291" s="1428"/>
      <c r="E291" s="1428"/>
      <c r="F291" s="1428"/>
      <c r="G291" s="1428"/>
      <c r="H291" s="1428"/>
      <c r="I291" s="1563"/>
      <c r="J291" s="1599"/>
      <c r="L291" s="1490"/>
      <c r="N291" s="1502"/>
      <c r="Q291" s="1569"/>
    </row>
    <row r="292">
      <c r="A292" s="1424"/>
      <c r="B292" s="1561"/>
      <c r="C292" s="1428"/>
      <c r="D292" s="1428"/>
      <c r="E292" s="1428"/>
      <c r="F292" s="1428"/>
      <c r="G292" s="1428"/>
      <c r="H292" s="1428"/>
      <c r="I292" s="1563"/>
      <c r="J292" s="1599"/>
      <c r="L292" s="1490"/>
      <c r="N292" s="1502"/>
      <c r="Q292" s="1569"/>
    </row>
    <row r="293">
      <c r="A293" s="1424"/>
      <c r="B293" s="1561"/>
      <c r="C293" s="1428"/>
      <c r="D293" s="1428"/>
      <c r="E293" s="1428"/>
      <c r="F293" s="1428"/>
      <c r="G293" s="1428"/>
      <c r="H293" s="1428"/>
      <c r="I293" s="1563"/>
      <c r="J293" s="1599"/>
      <c r="L293" s="1490"/>
      <c r="N293" s="1502"/>
      <c r="Q293" s="1569"/>
    </row>
    <row r="294">
      <c r="A294" s="1424"/>
      <c r="B294" s="1561"/>
      <c r="C294" s="1428"/>
      <c r="D294" s="1428"/>
      <c r="E294" s="1428"/>
      <c r="F294" s="1428"/>
      <c r="G294" s="1428"/>
      <c r="H294" s="1428"/>
      <c r="I294" s="1563"/>
      <c r="J294" s="1599"/>
      <c r="L294" s="1490"/>
      <c r="N294" s="1502"/>
      <c r="Q294" s="1569"/>
    </row>
    <row r="295">
      <c r="A295" s="1424"/>
      <c r="B295" s="1561"/>
      <c r="C295" s="1428"/>
      <c r="D295" s="1428"/>
      <c r="E295" s="1428"/>
      <c r="F295" s="1428"/>
      <c r="G295" s="1428"/>
      <c r="H295" s="1428"/>
      <c r="I295" s="1563"/>
      <c r="J295" s="1599"/>
      <c r="L295" s="1490"/>
      <c r="N295" s="1502"/>
      <c r="Q295" s="1569"/>
    </row>
    <row r="296">
      <c r="A296" s="1424"/>
      <c r="B296" s="1561"/>
      <c r="C296" s="1428"/>
      <c r="D296" s="1428"/>
      <c r="E296" s="1428"/>
      <c r="F296" s="1428"/>
      <c r="G296" s="1428"/>
      <c r="H296" s="1428"/>
      <c r="I296" s="1563"/>
      <c r="J296" s="1599"/>
      <c r="L296" s="1490"/>
      <c r="N296" s="1502"/>
      <c r="Q296" s="1569"/>
    </row>
    <row r="297">
      <c r="A297" s="1424"/>
      <c r="B297" s="1561"/>
      <c r="C297" s="1428"/>
      <c r="D297" s="1428"/>
      <c r="E297" s="1428"/>
      <c r="F297" s="1428"/>
      <c r="G297" s="1428"/>
      <c r="H297" s="1428"/>
      <c r="I297" s="1563"/>
      <c r="J297" s="1599"/>
      <c r="L297" s="1490"/>
      <c r="N297" s="1502"/>
      <c r="Q297" s="1569"/>
    </row>
    <row r="298">
      <c r="A298" s="1424"/>
      <c r="B298" s="1561"/>
      <c r="C298" s="1428"/>
      <c r="D298" s="1428"/>
      <c r="E298" s="1428"/>
      <c r="F298" s="1428"/>
      <c r="G298" s="1428"/>
      <c r="H298" s="1428"/>
      <c r="I298" s="1563"/>
      <c r="J298" s="1599"/>
      <c r="L298" s="1490"/>
      <c r="N298" s="1502"/>
      <c r="Q298" s="1569"/>
    </row>
    <row r="299">
      <c r="A299" s="1424"/>
      <c r="B299" s="1561"/>
      <c r="C299" s="1428"/>
      <c r="D299" s="1428"/>
      <c r="E299" s="1428"/>
      <c r="F299" s="1428"/>
      <c r="G299" s="1428"/>
      <c r="H299" s="1428"/>
      <c r="I299" s="1563"/>
      <c r="J299" s="1599"/>
      <c r="L299" s="1490"/>
      <c r="N299" s="1502"/>
      <c r="Q299" s="1569"/>
    </row>
    <row r="300">
      <c r="A300" s="1424"/>
      <c r="B300" s="1561"/>
      <c r="C300" s="1428"/>
      <c r="D300" s="1428"/>
      <c r="E300" s="1428"/>
      <c r="F300" s="1428"/>
      <c r="G300" s="1428"/>
      <c r="H300" s="1428"/>
      <c r="I300" s="1563"/>
      <c r="J300" s="1599"/>
      <c r="L300" s="1490"/>
      <c r="N300" s="1502"/>
      <c r="Q300" s="1569"/>
    </row>
    <row r="301">
      <c r="A301" s="1424"/>
      <c r="B301" s="1561"/>
      <c r="C301" s="1428"/>
      <c r="D301" s="1428"/>
      <c r="E301" s="1428"/>
      <c r="F301" s="1428"/>
      <c r="G301" s="1428"/>
      <c r="H301" s="1428"/>
      <c r="I301" s="1563"/>
      <c r="J301" s="1599"/>
      <c r="L301" s="1490"/>
      <c r="N301" s="1502"/>
      <c r="Q301" s="1569"/>
    </row>
    <row r="302">
      <c r="A302" s="1424"/>
      <c r="B302" s="1561"/>
      <c r="C302" s="1428"/>
      <c r="D302" s="1428"/>
      <c r="E302" s="1428"/>
      <c r="F302" s="1428"/>
      <c r="G302" s="1428"/>
      <c r="H302" s="1428"/>
      <c r="I302" s="1563"/>
      <c r="J302" s="1599"/>
      <c r="L302" s="1490"/>
      <c r="N302" s="1502"/>
      <c r="Q302" s="1569"/>
    </row>
    <row r="303">
      <c r="A303" s="1424"/>
      <c r="B303" s="1561"/>
      <c r="C303" s="1428"/>
      <c r="D303" s="1428"/>
      <c r="E303" s="1428"/>
      <c r="F303" s="1428"/>
      <c r="G303" s="1428"/>
      <c r="H303" s="1428"/>
      <c r="I303" s="1563"/>
      <c r="J303" s="1599"/>
      <c r="L303" s="1490"/>
      <c r="N303" s="1502"/>
      <c r="Q303" s="1569"/>
    </row>
    <row r="304">
      <c r="A304" s="1424"/>
      <c r="B304" s="1561"/>
      <c r="C304" s="1428"/>
      <c r="D304" s="1428"/>
      <c r="E304" s="1428"/>
      <c r="F304" s="1428"/>
      <c r="G304" s="1428"/>
      <c r="H304" s="1428"/>
      <c r="I304" s="1563"/>
      <c r="J304" s="1599"/>
      <c r="L304" s="1490"/>
      <c r="N304" s="1502"/>
      <c r="Q304" s="1569"/>
    </row>
    <row r="305">
      <c r="A305" s="1424"/>
      <c r="B305" s="1561"/>
      <c r="C305" s="1428"/>
      <c r="D305" s="1428"/>
      <c r="E305" s="1428"/>
      <c r="F305" s="1428"/>
      <c r="G305" s="1428"/>
      <c r="H305" s="1428"/>
      <c r="I305" s="1563"/>
      <c r="J305" s="1599"/>
      <c r="L305" s="1490"/>
      <c r="N305" s="1502"/>
      <c r="Q305" s="1569"/>
    </row>
    <row r="306">
      <c r="A306" s="1424"/>
      <c r="B306" s="1561"/>
      <c r="C306" s="1428"/>
      <c r="D306" s="1428"/>
      <c r="E306" s="1428"/>
      <c r="F306" s="1428"/>
      <c r="G306" s="1428"/>
      <c r="H306" s="1428"/>
      <c r="I306" s="1563"/>
      <c r="J306" s="1599"/>
      <c r="L306" s="1490"/>
      <c r="N306" s="1502"/>
      <c r="Q306" s="1569"/>
    </row>
    <row r="307">
      <c r="A307" s="1424"/>
      <c r="B307" s="1561"/>
      <c r="C307" s="1428"/>
      <c r="D307" s="1428"/>
      <c r="E307" s="1428"/>
      <c r="F307" s="1428"/>
      <c r="G307" s="1428"/>
      <c r="H307" s="1428"/>
      <c r="I307" s="1563"/>
      <c r="J307" s="1599"/>
      <c r="L307" s="1490"/>
      <c r="N307" s="1502"/>
      <c r="Q307" s="1569"/>
    </row>
    <row r="308">
      <c r="A308" s="1424"/>
      <c r="B308" s="1561"/>
      <c r="C308" s="1428"/>
      <c r="D308" s="1428"/>
      <c r="E308" s="1428"/>
      <c r="F308" s="1428"/>
      <c r="G308" s="1428"/>
      <c r="H308" s="1428"/>
      <c r="I308" s="1563"/>
      <c r="J308" s="1599"/>
      <c r="L308" s="1490"/>
      <c r="N308" s="1502"/>
      <c r="Q308" s="1569"/>
    </row>
    <row r="309">
      <c r="A309" s="1424"/>
      <c r="B309" s="1561"/>
      <c r="C309" s="1428"/>
      <c r="D309" s="1428"/>
      <c r="E309" s="1428"/>
      <c r="F309" s="1428"/>
      <c r="G309" s="1428"/>
      <c r="H309" s="1428"/>
      <c r="I309" s="1563"/>
      <c r="J309" s="1599"/>
      <c r="L309" s="1490"/>
      <c r="N309" s="1502"/>
      <c r="Q309" s="1569"/>
    </row>
    <row r="310">
      <c r="A310" s="1424"/>
      <c r="B310" s="1561"/>
      <c r="C310" s="1428"/>
      <c r="D310" s="1428"/>
      <c r="E310" s="1428"/>
      <c r="F310" s="1428"/>
      <c r="G310" s="1428"/>
      <c r="H310" s="1428"/>
      <c r="I310" s="1563"/>
      <c r="J310" s="1599"/>
      <c r="L310" s="1490"/>
      <c r="N310" s="1502"/>
      <c r="Q310" s="1569"/>
    </row>
    <row r="311">
      <c r="A311" s="1424"/>
      <c r="B311" s="1561"/>
      <c r="C311" s="1428"/>
      <c r="D311" s="1428"/>
      <c r="E311" s="1428"/>
      <c r="F311" s="1428"/>
      <c r="G311" s="1428"/>
      <c r="H311" s="1428"/>
      <c r="I311" s="1563"/>
      <c r="J311" s="1599"/>
      <c r="L311" s="1490"/>
      <c r="N311" s="1502"/>
      <c r="Q311" s="1569"/>
    </row>
    <row r="312">
      <c r="A312" s="1424"/>
      <c r="B312" s="1561"/>
      <c r="C312" s="1428"/>
      <c r="D312" s="1428"/>
      <c r="E312" s="1428"/>
      <c r="F312" s="1428"/>
      <c r="G312" s="1428"/>
      <c r="H312" s="1428"/>
      <c r="I312" s="1563"/>
      <c r="J312" s="1599"/>
      <c r="L312" s="1490"/>
      <c r="N312" s="1502"/>
      <c r="Q312" s="1569"/>
    </row>
    <row r="313">
      <c r="A313" s="1424"/>
      <c r="B313" s="1561"/>
      <c r="C313" s="1428"/>
      <c r="D313" s="1428"/>
      <c r="E313" s="1428"/>
      <c r="F313" s="1428"/>
      <c r="G313" s="1428"/>
      <c r="H313" s="1428"/>
      <c r="I313" s="1563"/>
      <c r="J313" s="1599"/>
      <c r="L313" s="1490"/>
      <c r="N313" s="1502"/>
      <c r="Q313" s="1569"/>
    </row>
    <row r="314">
      <c r="A314" s="1424"/>
      <c r="B314" s="1561"/>
      <c r="C314" s="1428"/>
      <c r="D314" s="1428"/>
      <c r="E314" s="1428"/>
      <c r="F314" s="1428"/>
      <c r="G314" s="1428"/>
      <c r="H314" s="1428"/>
      <c r="I314" s="1563"/>
      <c r="J314" s="1599"/>
      <c r="L314" s="1490"/>
      <c r="N314" s="1502"/>
      <c r="Q314" s="1569"/>
    </row>
    <row r="315">
      <c r="A315" s="1424"/>
      <c r="B315" s="1561"/>
      <c r="C315" s="1428"/>
      <c r="D315" s="1428"/>
      <c r="E315" s="1428"/>
      <c r="F315" s="1428"/>
      <c r="G315" s="1428"/>
      <c r="H315" s="1428"/>
      <c r="I315" s="1563"/>
      <c r="J315" s="1599"/>
      <c r="L315" s="1490"/>
      <c r="N315" s="1502"/>
      <c r="Q315" s="1569"/>
    </row>
    <row r="316">
      <c r="A316" s="1424"/>
      <c r="B316" s="1561"/>
      <c r="C316" s="1428"/>
      <c r="D316" s="1428"/>
      <c r="E316" s="1428"/>
      <c r="F316" s="1428"/>
      <c r="G316" s="1428"/>
      <c r="H316" s="1428"/>
      <c r="I316" s="1563"/>
      <c r="J316" s="1599"/>
      <c r="L316" s="1490"/>
      <c r="N316" s="1502"/>
      <c r="Q316" s="1569"/>
    </row>
    <row r="317">
      <c r="A317" s="1424"/>
      <c r="B317" s="1561"/>
      <c r="C317" s="1428"/>
      <c r="D317" s="1428"/>
      <c r="E317" s="1428"/>
      <c r="F317" s="1428"/>
      <c r="G317" s="1428"/>
      <c r="H317" s="1428"/>
      <c r="I317" s="1563"/>
      <c r="J317" s="1599"/>
      <c r="L317" s="1490"/>
      <c r="N317" s="1502"/>
      <c r="Q317" s="1569"/>
    </row>
    <row r="318">
      <c r="A318" s="1424"/>
      <c r="B318" s="1561"/>
      <c r="C318" s="1428"/>
      <c r="D318" s="1428"/>
      <c r="E318" s="1428"/>
      <c r="F318" s="1428"/>
      <c r="G318" s="1428"/>
      <c r="H318" s="1428"/>
      <c r="I318" s="1563"/>
      <c r="J318" s="1599"/>
      <c r="L318" s="1490"/>
      <c r="N318" s="1502"/>
      <c r="Q318" s="1569"/>
    </row>
    <row r="319">
      <c r="A319" s="1424"/>
      <c r="B319" s="1561"/>
      <c r="C319" s="1428"/>
      <c r="D319" s="1428"/>
      <c r="E319" s="1428"/>
      <c r="F319" s="1428"/>
      <c r="G319" s="1428"/>
      <c r="H319" s="1428"/>
      <c r="I319" s="1563"/>
      <c r="J319" s="1599"/>
      <c r="L319" s="1490"/>
      <c r="N319" s="1502"/>
      <c r="Q319" s="1569"/>
    </row>
    <row r="320">
      <c r="A320" s="1424"/>
      <c r="B320" s="1561"/>
      <c r="C320" s="1428"/>
      <c r="D320" s="1428"/>
      <c r="E320" s="1428"/>
      <c r="F320" s="1428"/>
      <c r="G320" s="1428"/>
      <c r="H320" s="1428"/>
      <c r="I320" s="1563"/>
      <c r="J320" s="1599"/>
      <c r="L320" s="1490"/>
      <c r="N320" s="1502"/>
      <c r="Q320" s="1569"/>
    </row>
    <row r="321">
      <c r="A321" s="1424"/>
      <c r="B321" s="1561"/>
      <c r="C321" s="1428"/>
      <c r="D321" s="1428"/>
      <c r="E321" s="1428"/>
      <c r="F321" s="1428"/>
      <c r="G321" s="1428"/>
      <c r="H321" s="1428"/>
      <c r="I321" s="1563"/>
      <c r="J321" s="1599"/>
      <c r="L321" s="1490"/>
      <c r="N321" s="1502"/>
      <c r="Q321" s="1569"/>
    </row>
    <row r="322">
      <c r="A322" s="1424"/>
      <c r="B322" s="1561"/>
      <c r="C322" s="1428"/>
      <c r="D322" s="1428"/>
      <c r="E322" s="1428"/>
      <c r="F322" s="1428"/>
      <c r="G322" s="1428"/>
      <c r="H322" s="1428"/>
      <c r="I322" s="1563"/>
      <c r="J322" s="1599"/>
      <c r="L322" s="1490"/>
      <c r="N322" s="1502"/>
      <c r="Q322" s="1569"/>
    </row>
    <row r="323">
      <c r="A323" s="1424"/>
      <c r="B323" s="1561"/>
      <c r="C323" s="1428"/>
      <c r="D323" s="1428"/>
      <c r="E323" s="1428"/>
      <c r="F323" s="1428"/>
      <c r="G323" s="1428"/>
      <c r="H323" s="1428"/>
      <c r="I323" s="1563"/>
      <c r="J323" s="1599"/>
      <c r="L323" s="1490"/>
      <c r="N323" s="1502"/>
      <c r="Q323" s="1569"/>
    </row>
    <row r="324">
      <c r="A324" s="1424"/>
      <c r="B324" s="1561"/>
      <c r="C324" s="1428"/>
      <c r="D324" s="1428"/>
      <c r="E324" s="1428"/>
      <c r="F324" s="1428"/>
      <c r="G324" s="1428"/>
      <c r="H324" s="1428"/>
      <c r="I324" s="1563"/>
      <c r="J324" s="1599"/>
      <c r="L324" s="1490"/>
      <c r="N324" s="1502"/>
      <c r="Q324" s="1569"/>
    </row>
    <row r="325">
      <c r="A325" s="1424"/>
      <c r="B325" s="1561"/>
      <c r="C325" s="1428"/>
      <c r="D325" s="1428"/>
      <c r="E325" s="1428"/>
      <c r="F325" s="1428"/>
      <c r="G325" s="1428"/>
      <c r="H325" s="1428"/>
      <c r="I325" s="1563"/>
      <c r="J325" s="1599"/>
      <c r="L325" s="1490"/>
      <c r="N325" s="1502"/>
      <c r="Q325" s="1569"/>
    </row>
    <row r="326">
      <c r="A326" s="1424"/>
      <c r="B326" s="1561"/>
      <c r="C326" s="1428"/>
      <c r="D326" s="1428"/>
      <c r="E326" s="1428"/>
      <c r="F326" s="1428"/>
      <c r="G326" s="1428"/>
      <c r="H326" s="1428"/>
      <c r="I326" s="1563"/>
      <c r="J326" s="1599"/>
      <c r="L326" s="1490"/>
      <c r="N326" s="1502"/>
      <c r="Q326" s="1569"/>
    </row>
    <row r="327">
      <c r="A327" s="1424"/>
      <c r="B327" s="1561"/>
      <c r="C327" s="1428"/>
      <c r="D327" s="1428"/>
      <c r="E327" s="1428"/>
      <c r="F327" s="1428"/>
      <c r="G327" s="1428"/>
      <c r="H327" s="1428"/>
      <c r="I327" s="1563"/>
      <c r="J327" s="1599"/>
      <c r="L327" s="1490"/>
      <c r="N327" s="1502"/>
      <c r="Q327" s="1569"/>
    </row>
    <row r="328">
      <c r="A328" s="1424"/>
      <c r="B328" s="1561"/>
      <c r="C328" s="1428"/>
      <c r="D328" s="1428"/>
      <c r="E328" s="1428"/>
      <c r="F328" s="1428"/>
      <c r="G328" s="1428"/>
      <c r="H328" s="1428"/>
      <c r="I328" s="1563"/>
      <c r="J328" s="1599"/>
      <c r="L328" s="1490"/>
      <c r="N328" s="1502"/>
      <c r="Q328" s="1569"/>
    </row>
    <row r="329">
      <c r="A329" s="1424"/>
      <c r="B329" s="1561"/>
      <c r="C329" s="1428"/>
      <c r="D329" s="1428"/>
      <c r="E329" s="1428"/>
      <c r="F329" s="1428"/>
      <c r="G329" s="1428"/>
      <c r="H329" s="1428"/>
      <c r="I329" s="1563"/>
      <c r="J329" s="1599"/>
      <c r="L329" s="1490"/>
      <c r="N329" s="1502"/>
      <c r="Q329" s="1569"/>
    </row>
    <row r="330">
      <c r="A330" s="1424"/>
      <c r="B330" s="1561"/>
      <c r="C330" s="1428"/>
      <c r="D330" s="1428"/>
      <c r="E330" s="1428"/>
      <c r="F330" s="1428"/>
      <c r="G330" s="1428"/>
      <c r="H330" s="1428"/>
      <c r="I330" s="1563"/>
      <c r="J330" s="1599"/>
      <c r="L330" s="1490"/>
      <c r="N330" s="1502"/>
      <c r="Q330" s="1569"/>
    </row>
    <row r="331">
      <c r="A331" s="1424"/>
      <c r="B331" s="1561"/>
      <c r="C331" s="1428"/>
      <c r="D331" s="1428"/>
      <c r="E331" s="1428"/>
      <c r="F331" s="1428"/>
      <c r="G331" s="1428"/>
      <c r="H331" s="1428"/>
      <c r="I331" s="1563"/>
      <c r="J331" s="1599"/>
      <c r="L331" s="1490"/>
      <c r="N331" s="1502"/>
      <c r="Q331" s="1569"/>
    </row>
    <row r="332">
      <c r="A332" s="1424"/>
      <c r="B332" s="1561"/>
      <c r="C332" s="1428"/>
      <c r="D332" s="1428"/>
      <c r="E332" s="1428"/>
      <c r="F332" s="1428"/>
      <c r="G332" s="1428"/>
      <c r="H332" s="1428"/>
      <c r="I332" s="1563"/>
      <c r="J332" s="1599"/>
      <c r="L332" s="1490"/>
      <c r="N332" s="1502"/>
      <c r="Q332" s="1569"/>
    </row>
    <row r="333">
      <c r="A333" s="1424"/>
      <c r="B333" s="1561"/>
      <c r="C333" s="1428"/>
      <c r="D333" s="1428"/>
      <c r="E333" s="1428"/>
      <c r="F333" s="1428"/>
      <c r="G333" s="1428"/>
      <c r="H333" s="1428"/>
      <c r="I333" s="1563"/>
      <c r="J333" s="1599"/>
      <c r="L333" s="1490"/>
      <c r="N333" s="1502"/>
      <c r="Q333" s="1569"/>
    </row>
    <row r="334">
      <c r="A334" s="1424"/>
      <c r="B334" s="1561"/>
      <c r="C334" s="1428"/>
      <c r="D334" s="1428"/>
      <c r="E334" s="1428"/>
      <c r="F334" s="1428"/>
      <c r="G334" s="1428"/>
      <c r="H334" s="1428"/>
      <c r="I334" s="1563"/>
      <c r="J334" s="1599"/>
      <c r="L334" s="1490"/>
      <c r="N334" s="1502"/>
      <c r="Q334" s="1569"/>
    </row>
    <row r="335">
      <c r="A335" s="1424"/>
      <c r="B335" s="1561"/>
      <c r="C335" s="1428"/>
      <c r="D335" s="1428"/>
      <c r="E335" s="1428"/>
      <c r="F335" s="1428"/>
      <c r="G335" s="1428"/>
      <c r="H335" s="1428"/>
      <c r="I335" s="1563"/>
      <c r="J335" s="1599"/>
      <c r="L335" s="1490"/>
      <c r="N335" s="1502"/>
      <c r="Q335" s="1569"/>
    </row>
    <row r="336">
      <c r="A336" s="1424"/>
      <c r="B336" s="1561"/>
      <c r="C336" s="1428"/>
      <c r="D336" s="1428"/>
      <c r="E336" s="1428"/>
      <c r="F336" s="1428"/>
      <c r="G336" s="1428"/>
      <c r="H336" s="1428"/>
      <c r="I336" s="1563"/>
      <c r="J336" s="1599"/>
      <c r="L336" s="1490"/>
      <c r="N336" s="1502"/>
      <c r="Q336" s="1569"/>
    </row>
    <row r="337">
      <c r="A337" s="1424"/>
      <c r="B337" s="1561"/>
      <c r="C337" s="1428"/>
      <c r="D337" s="1428"/>
      <c r="E337" s="1428"/>
      <c r="F337" s="1428"/>
      <c r="G337" s="1428"/>
      <c r="H337" s="1428"/>
      <c r="I337" s="1563"/>
      <c r="J337" s="1599"/>
      <c r="L337" s="1490"/>
      <c r="N337" s="1502"/>
      <c r="Q337" s="1569"/>
    </row>
    <row r="338">
      <c r="A338" s="1424"/>
      <c r="B338" s="1561"/>
      <c r="C338" s="1428"/>
      <c r="D338" s="1428"/>
      <c r="E338" s="1428"/>
      <c r="F338" s="1428"/>
      <c r="G338" s="1428"/>
      <c r="H338" s="1428"/>
      <c r="I338" s="1563"/>
      <c r="J338" s="1599"/>
      <c r="L338" s="1490"/>
      <c r="N338" s="1502"/>
      <c r="Q338" s="1569"/>
    </row>
    <row r="339">
      <c r="A339" s="1424"/>
      <c r="B339" s="1561"/>
      <c r="C339" s="1428"/>
      <c r="D339" s="1428"/>
      <c r="E339" s="1428"/>
      <c r="F339" s="1428"/>
      <c r="G339" s="1428"/>
      <c r="H339" s="1428"/>
      <c r="I339" s="1563"/>
      <c r="J339" s="1599"/>
      <c r="L339" s="1490"/>
      <c r="N339" s="1502"/>
      <c r="Q339" s="1569"/>
    </row>
    <row r="340">
      <c r="A340" s="1424"/>
      <c r="B340" s="1561"/>
      <c r="C340" s="1428"/>
      <c r="D340" s="1428"/>
      <c r="E340" s="1428"/>
      <c r="F340" s="1428"/>
      <c r="G340" s="1428"/>
      <c r="H340" s="1428"/>
      <c r="I340" s="1563"/>
      <c r="J340" s="1599"/>
      <c r="L340" s="1490"/>
      <c r="N340" s="1502"/>
      <c r="Q340" s="1569"/>
    </row>
    <row r="341">
      <c r="A341" s="1424"/>
      <c r="B341" s="1561"/>
      <c r="C341" s="1428"/>
      <c r="D341" s="1428"/>
      <c r="E341" s="1428"/>
      <c r="F341" s="1428"/>
      <c r="G341" s="1428"/>
      <c r="H341" s="1428"/>
      <c r="I341" s="1563"/>
      <c r="J341" s="1599"/>
      <c r="L341" s="1490"/>
      <c r="N341" s="1502"/>
      <c r="Q341" s="1569"/>
    </row>
    <row r="342">
      <c r="A342" s="1424"/>
      <c r="B342" s="1561"/>
      <c r="C342" s="1428"/>
      <c r="D342" s="1428"/>
      <c r="E342" s="1428"/>
      <c r="F342" s="1428"/>
      <c r="G342" s="1428"/>
      <c r="H342" s="1428"/>
      <c r="I342" s="1563"/>
      <c r="J342" s="1599"/>
      <c r="L342" s="1490"/>
      <c r="N342" s="1502"/>
      <c r="Q342" s="1569"/>
    </row>
    <row r="343">
      <c r="A343" s="1424"/>
      <c r="B343" s="1561"/>
      <c r="C343" s="1428"/>
      <c r="D343" s="1428"/>
      <c r="E343" s="1428"/>
      <c r="F343" s="1428"/>
      <c r="G343" s="1428"/>
      <c r="H343" s="1428"/>
      <c r="I343" s="1563"/>
      <c r="J343" s="1599"/>
      <c r="L343" s="1490"/>
      <c r="N343" s="1502"/>
      <c r="Q343" s="1569"/>
    </row>
    <row r="344">
      <c r="A344" s="1424"/>
      <c r="B344" s="1561"/>
      <c r="C344" s="1428"/>
      <c r="D344" s="1428"/>
      <c r="E344" s="1428"/>
      <c r="F344" s="1428"/>
      <c r="G344" s="1428"/>
      <c r="H344" s="1428"/>
      <c r="I344" s="1563"/>
      <c r="J344" s="1599"/>
      <c r="L344" s="1490"/>
      <c r="N344" s="1502"/>
      <c r="Q344" s="1569"/>
    </row>
    <row r="345">
      <c r="A345" s="1424"/>
      <c r="B345" s="1561"/>
      <c r="C345" s="1428"/>
      <c r="D345" s="1428"/>
      <c r="E345" s="1428"/>
      <c r="F345" s="1428"/>
      <c r="G345" s="1428"/>
      <c r="H345" s="1428"/>
      <c r="I345" s="1563"/>
      <c r="J345" s="1599"/>
      <c r="L345" s="1490"/>
      <c r="N345" s="1502"/>
      <c r="Q345" s="1569"/>
    </row>
    <row r="346">
      <c r="A346" s="1424"/>
      <c r="B346" s="1561"/>
      <c r="C346" s="1428"/>
      <c r="D346" s="1428"/>
      <c r="E346" s="1428"/>
      <c r="F346" s="1428"/>
      <c r="G346" s="1428"/>
      <c r="H346" s="1428"/>
      <c r="I346" s="1563"/>
      <c r="J346" s="1599"/>
      <c r="L346" s="1490"/>
      <c r="N346" s="1502"/>
      <c r="Q346" s="1569"/>
    </row>
    <row r="347">
      <c r="A347" s="1424"/>
      <c r="B347" s="1561"/>
      <c r="C347" s="1428"/>
      <c r="D347" s="1428"/>
      <c r="E347" s="1428"/>
      <c r="F347" s="1428"/>
      <c r="G347" s="1428"/>
      <c r="H347" s="1428"/>
      <c r="I347" s="1563"/>
      <c r="J347" s="1599"/>
      <c r="L347" s="1490"/>
      <c r="N347" s="1502"/>
      <c r="Q347" s="1569"/>
    </row>
    <row r="348">
      <c r="A348" s="1424"/>
      <c r="B348" s="1561"/>
      <c r="C348" s="1428"/>
      <c r="D348" s="1428"/>
      <c r="E348" s="1428"/>
      <c r="F348" s="1428"/>
      <c r="G348" s="1428"/>
      <c r="H348" s="1428"/>
      <c r="I348" s="1563"/>
      <c r="J348" s="1599"/>
      <c r="L348" s="1490"/>
      <c r="N348" s="1502"/>
      <c r="Q348" s="1569"/>
    </row>
    <row r="349">
      <c r="A349" s="1424"/>
      <c r="B349" s="1561"/>
      <c r="C349" s="1428"/>
      <c r="D349" s="1428"/>
      <c r="E349" s="1428"/>
      <c r="F349" s="1428"/>
      <c r="G349" s="1428"/>
      <c r="H349" s="1428"/>
      <c r="I349" s="1563"/>
      <c r="J349" s="1599"/>
      <c r="L349" s="1490"/>
      <c r="N349" s="1502"/>
      <c r="Q349" s="1569"/>
    </row>
    <row r="350">
      <c r="A350" s="1424"/>
      <c r="B350" s="1561"/>
      <c r="C350" s="1428"/>
      <c r="D350" s="1428"/>
      <c r="E350" s="1428"/>
      <c r="F350" s="1428"/>
      <c r="G350" s="1428"/>
      <c r="H350" s="1428"/>
      <c r="I350" s="1563"/>
      <c r="J350" s="1599"/>
      <c r="L350" s="1490"/>
      <c r="N350" s="1502"/>
      <c r="Q350" s="1569"/>
    </row>
    <row r="351">
      <c r="A351" s="1424"/>
      <c r="B351" s="1561"/>
      <c r="C351" s="1428"/>
      <c r="D351" s="1428"/>
      <c r="E351" s="1428"/>
      <c r="F351" s="1428"/>
      <c r="G351" s="1428"/>
      <c r="H351" s="1428"/>
      <c r="I351" s="1563"/>
      <c r="J351" s="1599"/>
      <c r="L351" s="1490"/>
      <c r="N351" s="1502"/>
      <c r="Q351" s="1569"/>
    </row>
    <row r="352">
      <c r="A352" s="1424"/>
      <c r="B352" s="1561"/>
      <c r="C352" s="1428"/>
      <c r="D352" s="1428"/>
      <c r="E352" s="1428"/>
      <c r="F352" s="1428"/>
      <c r="G352" s="1428"/>
      <c r="H352" s="1428"/>
      <c r="I352" s="1563"/>
      <c r="J352" s="1599"/>
      <c r="L352" s="1490"/>
      <c r="N352" s="1502"/>
      <c r="Q352" s="1569"/>
    </row>
    <row r="353">
      <c r="A353" s="1424"/>
      <c r="B353" s="1561"/>
      <c r="C353" s="1428"/>
      <c r="D353" s="1428"/>
      <c r="E353" s="1428"/>
      <c r="F353" s="1428"/>
      <c r="G353" s="1428"/>
      <c r="H353" s="1428"/>
      <c r="I353" s="1563"/>
      <c r="J353" s="1599"/>
      <c r="L353" s="1490"/>
      <c r="N353" s="1502"/>
      <c r="Q353" s="1569"/>
    </row>
    <row r="354">
      <c r="A354" s="1424"/>
      <c r="B354" s="1561"/>
      <c r="C354" s="1428"/>
      <c r="D354" s="1428"/>
      <c r="E354" s="1428"/>
      <c r="F354" s="1428"/>
      <c r="G354" s="1428"/>
      <c r="H354" s="1428"/>
      <c r="I354" s="1563"/>
      <c r="J354" s="1599"/>
      <c r="L354" s="1490"/>
      <c r="N354" s="1502"/>
      <c r="Q354" s="1569"/>
    </row>
    <row r="355">
      <c r="A355" s="1424"/>
      <c r="B355" s="1561"/>
      <c r="C355" s="1428"/>
      <c r="D355" s="1428"/>
      <c r="E355" s="1428"/>
      <c r="F355" s="1428"/>
      <c r="G355" s="1428"/>
      <c r="H355" s="1428"/>
      <c r="I355" s="1563"/>
      <c r="J355" s="1599"/>
      <c r="L355" s="1490"/>
      <c r="N355" s="1502"/>
      <c r="Q355" s="1569"/>
    </row>
    <row r="356">
      <c r="A356" s="1424"/>
      <c r="B356" s="1561"/>
      <c r="C356" s="1428"/>
      <c r="D356" s="1428"/>
      <c r="E356" s="1428"/>
      <c r="F356" s="1428"/>
      <c r="G356" s="1428"/>
      <c r="H356" s="1428"/>
      <c r="I356" s="1563"/>
      <c r="J356" s="1599"/>
      <c r="L356" s="1490"/>
      <c r="N356" s="1502"/>
      <c r="Q356" s="1569"/>
    </row>
    <row r="357">
      <c r="A357" s="1424"/>
      <c r="B357" s="1561"/>
      <c r="C357" s="1428"/>
      <c r="D357" s="1428"/>
      <c r="E357" s="1428"/>
      <c r="F357" s="1428"/>
      <c r="G357" s="1428"/>
      <c r="H357" s="1428"/>
      <c r="I357" s="1563"/>
      <c r="J357" s="1599"/>
      <c r="L357" s="1490"/>
      <c r="N357" s="1502"/>
      <c r="Q357" s="1569"/>
    </row>
    <row r="358">
      <c r="A358" s="1424"/>
      <c r="B358" s="1561"/>
      <c r="C358" s="1428"/>
      <c r="D358" s="1428"/>
      <c r="E358" s="1428"/>
      <c r="F358" s="1428"/>
      <c r="G358" s="1428"/>
      <c r="H358" s="1428"/>
      <c r="I358" s="1563"/>
      <c r="J358" s="1599"/>
      <c r="L358" s="1490"/>
      <c r="N358" s="1502"/>
      <c r="Q358" s="1569"/>
    </row>
    <row r="359">
      <c r="A359" s="1424"/>
      <c r="B359" s="1561"/>
      <c r="C359" s="1428"/>
      <c r="D359" s="1428"/>
      <c r="E359" s="1428"/>
      <c r="F359" s="1428"/>
      <c r="G359" s="1428"/>
      <c r="H359" s="1428"/>
      <c r="I359" s="1563"/>
      <c r="J359" s="1599"/>
      <c r="L359" s="1490"/>
      <c r="N359" s="1502"/>
      <c r="Q359" s="1569"/>
    </row>
    <row r="360">
      <c r="A360" s="1424"/>
      <c r="B360" s="1561"/>
      <c r="C360" s="1428"/>
      <c r="D360" s="1428"/>
      <c r="E360" s="1428"/>
      <c r="F360" s="1428"/>
      <c r="G360" s="1428"/>
      <c r="H360" s="1428"/>
      <c r="I360" s="1563"/>
      <c r="J360" s="1599"/>
      <c r="L360" s="1490"/>
      <c r="N360" s="1502"/>
      <c r="Q360" s="1569"/>
    </row>
    <row r="361">
      <c r="A361" s="1424"/>
      <c r="B361" s="1561"/>
      <c r="C361" s="1428"/>
      <c r="D361" s="1428"/>
      <c r="E361" s="1428"/>
      <c r="F361" s="1428"/>
      <c r="G361" s="1428"/>
      <c r="H361" s="1428"/>
      <c r="I361" s="1563"/>
      <c r="J361" s="1599"/>
      <c r="L361" s="1490"/>
      <c r="N361" s="1502"/>
      <c r="Q361" s="1569"/>
    </row>
    <row r="362">
      <c r="A362" s="1424"/>
      <c r="B362" s="1561"/>
      <c r="C362" s="1428"/>
      <c r="D362" s="1428"/>
      <c r="E362" s="1428"/>
      <c r="F362" s="1428"/>
      <c r="G362" s="1428"/>
      <c r="H362" s="1428"/>
      <c r="I362" s="1563"/>
      <c r="J362" s="1599"/>
      <c r="L362" s="1490"/>
      <c r="N362" s="1502"/>
      <c r="Q362" s="1569"/>
    </row>
    <row r="363">
      <c r="A363" s="1424"/>
      <c r="B363" s="1561"/>
      <c r="C363" s="1428"/>
      <c r="D363" s="1428"/>
      <c r="E363" s="1428"/>
      <c r="F363" s="1428"/>
      <c r="G363" s="1428"/>
      <c r="H363" s="1428"/>
      <c r="I363" s="1563"/>
      <c r="J363" s="1599"/>
      <c r="L363" s="1490"/>
      <c r="N363" s="1502"/>
      <c r="Q363" s="1569"/>
    </row>
    <row r="364">
      <c r="A364" s="1424"/>
      <c r="B364" s="1561"/>
      <c r="C364" s="1428"/>
      <c r="D364" s="1428"/>
      <c r="E364" s="1428"/>
      <c r="F364" s="1428"/>
      <c r="G364" s="1428"/>
      <c r="H364" s="1428"/>
      <c r="I364" s="1563"/>
      <c r="J364" s="1599"/>
      <c r="L364" s="1490"/>
      <c r="N364" s="1502"/>
      <c r="Q364" s="1569"/>
    </row>
    <row r="365">
      <c r="A365" s="1424"/>
      <c r="B365" s="1561"/>
      <c r="C365" s="1428"/>
      <c r="D365" s="1428"/>
      <c r="E365" s="1428"/>
      <c r="F365" s="1428"/>
      <c r="G365" s="1428"/>
      <c r="H365" s="1428"/>
      <c r="I365" s="1563"/>
      <c r="J365" s="1599"/>
      <c r="L365" s="1490"/>
      <c r="N365" s="1502"/>
      <c r="Q365" s="1569"/>
    </row>
    <row r="366">
      <c r="A366" s="1424"/>
      <c r="B366" s="1561"/>
      <c r="C366" s="1428"/>
      <c r="D366" s="1428"/>
      <c r="E366" s="1428"/>
      <c r="F366" s="1428"/>
      <c r="G366" s="1428"/>
      <c r="H366" s="1428"/>
      <c r="I366" s="1563"/>
      <c r="J366" s="1599"/>
      <c r="L366" s="1490"/>
      <c r="N366" s="1502"/>
      <c r="Q366" s="1569"/>
    </row>
    <row r="367">
      <c r="A367" s="1424"/>
      <c r="B367" s="1561"/>
      <c r="C367" s="1428"/>
      <c r="D367" s="1428"/>
      <c r="E367" s="1428"/>
      <c r="F367" s="1428"/>
      <c r="G367" s="1428"/>
      <c r="H367" s="1428"/>
      <c r="I367" s="1563"/>
      <c r="J367" s="1599"/>
      <c r="L367" s="1490"/>
      <c r="N367" s="1502"/>
      <c r="Q367" s="1569"/>
    </row>
    <row r="368">
      <c r="A368" s="1424"/>
      <c r="B368" s="1561"/>
      <c r="C368" s="1428"/>
      <c r="D368" s="1428"/>
      <c r="E368" s="1428"/>
      <c r="F368" s="1428"/>
      <c r="G368" s="1428"/>
      <c r="H368" s="1428"/>
      <c r="I368" s="1563"/>
      <c r="J368" s="1599"/>
      <c r="L368" s="1490"/>
      <c r="N368" s="1502"/>
      <c r="Q368" s="1569"/>
    </row>
    <row r="369">
      <c r="A369" s="1424"/>
      <c r="B369" s="1561"/>
      <c r="C369" s="1428"/>
      <c r="D369" s="1428"/>
      <c r="E369" s="1428"/>
      <c r="F369" s="1428"/>
      <c r="G369" s="1428"/>
      <c r="H369" s="1428"/>
      <c r="I369" s="1563"/>
      <c r="J369" s="1599"/>
      <c r="L369" s="1490"/>
      <c r="N369" s="1502"/>
      <c r="Q369" s="1569"/>
    </row>
    <row r="370">
      <c r="A370" s="1424"/>
      <c r="B370" s="1561"/>
      <c r="C370" s="1428"/>
      <c r="D370" s="1428"/>
      <c r="E370" s="1428"/>
      <c r="F370" s="1428"/>
      <c r="G370" s="1428"/>
      <c r="H370" s="1428"/>
      <c r="I370" s="1563"/>
      <c r="J370" s="1599"/>
      <c r="L370" s="1490"/>
      <c r="N370" s="1502"/>
      <c r="Q370" s="1569"/>
    </row>
    <row r="371">
      <c r="A371" s="1424"/>
      <c r="B371" s="1561"/>
      <c r="C371" s="1428"/>
      <c r="D371" s="1428"/>
      <c r="E371" s="1428"/>
      <c r="F371" s="1428"/>
      <c r="G371" s="1428"/>
      <c r="H371" s="1428"/>
      <c r="I371" s="1563"/>
      <c r="J371" s="1599"/>
      <c r="L371" s="1490"/>
      <c r="N371" s="1502"/>
      <c r="Q371" s="1569"/>
    </row>
    <row r="372">
      <c r="A372" s="1424"/>
      <c r="B372" s="1561"/>
      <c r="C372" s="1428"/>
      <c r="D372" s="1428"/>
      <c r="E372" s="1428"/>
      <c r="F372" s="1428"/>
      <c r="G372" s="1428"/>
      <c r="H372" s="1428"/>
      <c r="I372" s="1563"/>
      <c r="J372" s="1599"/>
      <c r="L372" s="1490"/>
      <c r="N372" s="1502"/>
      <c r="Q372" s="1569"/>
    </row>
    <row r="373">
      <c r="A373" s="1424"/>
      <c r="B373" s="1561"/>
      <c r="C373" s="1428"/>
      <c r="D373" s="1428"/>
      <c r="E373" s="1428"/>
      <c r="F373" s="1428"/>
      <c r="G373" s="1428"/>
      <c r="H373" s="1428"/>
      <c r="I373" s="1563"/>
      <c r="J373" s="1599"/>
      <c r="L373" s="1490"/>
      <c r="N373" s="1502"/>
      <c r="Q373" s="1569"/>
    </row>
    <row r="374">
      <c r="A374" s="1424"/>
      <c r="B374" s="1561"/>
      <c r="C374" s="1428"/>
      <c r="D374" s="1428"/>
      <c r="E374" s="1428"/>
      <c r="F374" s="1428"/>
      <c r="G374" s="1428"/>
      <c r="H374" s="1428"/>
      <c r="I374" s="1563"/>
      <c r="J374" s="1599"/>
      <c r="L374" s="1490"/>
      <c r="N374" s="1502"/>
      <c r="Q374" s="1569"/>
    </row>
    <row r="375">
      <c r="A375" s="1424"/>
      <c r="B375" s="1561"/>
      <c r="C375" s="1428"/>
      <c r="D375" s="1428"/>
      <c r="E375" s="1428"/>
      <c r="F375" s="1428"/>
      <c r="G375" s="1428"/>
      <c r="H375" s="1428"/>
      <c r="I375" s="1563"/>
      <c r="J375" s="1599"/>
      <c r="L375" s="1490"/>
      <c r="N375" s="1502"/>
      <c r="Q375" s="1569"/>
    </row>
    <row r="376">
      <c r="A376" s="1424"/>
      <c r="B376" s="1561"/>
      <c r="C376" s="1428"/>
      <c r="D376" s="1428"/>
      <c r="E376" s="1428"/>
      <c r="F376" s="1428"/>
      <c r="G376" s="1428"/>
      <c r="H376" s="1428"/>
      <c r="I376" s="1563"/>
      <c r="J376" s="1599"/>
      <c r="L376" s="1490"/>
      <c r="N376" s="1502"/>
      <c r="Q376" s="1569"/>
    </row>
    <row r="377">
      <c r="A377" s="1424"/>
      <c r="B377" s="1561"/>
      <c r="C377" s="1428"/>
      <c r="D377" s="1428"/>
      <c r="E377" s="1428"/>
      <c r="F377" s="1428"/>
      <c r="G377" s="1428"/>
      <c r="H377" s="1428"/>
      <c r="I377" s="1563"/>
      <c r="J377" s="1599"/>
      <c r="L377" s="1490"/>
      <c r="N377" s="1502"/>
      <c r="Q377" s="1569"/>
    </row>
    <row r="378">
      <c r="A378" s="1424"/>
      <c r="B378" s="1561"/>
      <c r="C378" s="1428"/>
      <c r="D378" s="1428"/>
      <c r="E378" s="1428"/>
      <c r="F378" s="1428"/>
      <c r="G378" s="1428"/>
      <c r="H378" s="1428"/>
      <c r="I378" s="1563"/>
      <c r="J378" s="1599"/>
      <c r="L378" s="1490"/>
      <c r="N378" s="1502"/>
      <c r="Q378" s="1569"/>
    </row>
    <row r="379">
      <c r="A379" s="1424"/>
      <c r="B379" s="1561"/>
      <c r="C379" s="1428"/>
      <c r="D379" s="1428"/>
      <c r="E379" s="1428"/>
      <c r="F379" s="1428"/>
      <c r="G379" s="1428"/>
      <c r="H379" s="1428"/>
      <c r="I379" s="1563"/>
      <c r="J379" s="1599"/>
      <c r="L379" s="1490"/>
      <c r="N379" s="1502"/>
      <c r="Q379" s="1569"/>
    </row>
    <row r="380">
      <c r="A380" s="1424"/>
      <c r="B380" s="1561"/>
      <c r="C380" s="1428"/>
      <c r="D380" s="1428"/>
      <c r="E380" s="1428"/>
      <c r="F380" s="1428"/>
      <c r="G380" s="1428"/>
      <c r="H380" s="1428"/>
      <c r="I380" s="1563"/>
      <c r="J380" s="1599"/>
      <c r="L380" s="1490"/>
      <c r="N380" s="1502"/>
      <c r="Q380" s="1569"/>
    </row>
    <row r="381">
      <c r="A381" s="1424"/>
      <c r="B381" s="1561"/>
      <c r="C381" s="1428"/>
      <c r="D381" s="1428"/>
      <c r="E381" s="1428"/>
      <c r="F381" s="1428"/>
      <c r="G381" s="1428"/>
      <c r="H381" s="1428"/>
      <c r="I381" s="1563"/>
      <c r="J381" s="1599"/>
      <c r="L381" s="1490"/>
      <c r="N381" s="1502"/>
      <c r="Q381" s="1569"/>
    </row>
    <row r="382">
      <c r="A382" s="1424"/>
      <c r="B382" s="1561"/>
      <c r="C382" s="1428"/>
      <c r="D382" s="1428"/>
      <c r="E382" s="1428"/>
      <c r="F382" s="1428"/>
      <c r="G382" s="1428"/>
      <c r="H382" s="1428"/>
      <c r="I382" s="1563"/>
      <c r="J382" s="1599"/>
      <c r="L382" s="1490"/>
      <c r="N382" s="1502"/>
      <c r="Q382" s="1569"/>
    </row>
    <row r="383">
      <c r="A383" s="1424"/>
      <c r="B383" s="1561"/>
      <c r="C383" s="1428"/>
      <c r="D383" s="1428"/>
      <c r="E383" s="1428"/>
      <c r="F383" s="1428"/>
      <c r="G383" s="1428"/>
      <c r="H383" s="1428"/>
      <c r="I383" s="1563"/>
      <c r="J383" s="1599"/>
      <c r="L383" s="1490"/>
      <c r="N383" s="1502"/>
      <c r="Q383" s="1569"/>
    </row>
    <row r="384">
      <c r="A384" s="1424"/>
      <c r="B384" s="1561"/>
      <c r="C384" s="1428"/>
      <c r="D384" s="1428"/>
      <c r="E384" s="1428"/>
      <c r="F384" s="1428"/>
      <c r="G384" s="1428"/>
      <c r="H384" s="1428"/>
      <c r="I384" s="1563"/>
      <c r="J384" s="1599"/>
      <c r="L384" s="1490"/>
      <c r="N384" s="1502"/>
      <c r="Q384" s="1569"/>
    </row>
    <row r="385">
      <c r="A385" s="1424"/>
      <c r="B385" s="1561"/>
      <c r="C385" s="1428"/>
      <c r="D385" s="1428"/>
      <c r="E385" s="1428"/>
      <c r="F385" s="1428"/>
      <c r="G385" s="1428"/>
      <c r="H385" s="1428"/>
      <c r="I385" s="1563"/>
      <c r="J385" s="1599"/>
      <c r="L385" s="1490"/>
      <c r="N385" s="1502"/>
      <c r="Q385" s="1569"/>
    </row>
    <row r="386">
      <c r="A386" s="1424"/>
      <c r="B386" s="1561"/>
      <c r="C386" s="1428"/>
      <c r="D386" s="1428"/>
      <c r="E386" s="1428"/>
      <c r="F386" s="1428"/>
      <c r="G386" s="1428"/>
      <c r="H386" s="1428"/>
      <c r="I386" s="1563"/>
      <c r="J386" s="1599"/>
      <c r="L386" s="1490"/>
      <c r="N386" s="1502"/>
      <c r="Q386" s="1569"/>
    </row>
    <row r="387">
      <c r="A387" s="1424"/>
      <c r="B387" s="1561"/>
      <c r="C387" s="1428"/>
      <c r="D387" s="1428"/>
      <c r="E387" s="1428"/>
      <c r="F387" s="1428"/>
      <c r="G387" s="1428"/>
      <c r="H387" s="1428"/>
      <c r="I387" s="1563"/>
      <c r="J387" s="1599"/>
      <c r="L387" s="1490"/>
      <c r="N387" s="1502"/>
      <c r="Q387" s="1569"/>
    </row>
    <row r="388">
      <c r="A388" s="1424"/>
      <c r="B388" s="1561"/>
      <c r="C388" s="1428"/>
      <c r="D388" s="1428"/>
      <c r="E388" s="1428"/>
      <c r="F388" s="1428"/>
      <c r="G388" s="1428"/>
      <c r="H388" s="1428"/>
      <c r="I388" s="1563"/>
      <c r="J388" s="1599"/>
      <c r="L388" s="1490"/>
      <c r="N388" s="1502"/>
      <c r="Q388" s="1569"/>
    </row>
    <row r="389">
      <c r="A389" s="1424"/>
      <c r="B389" s="1561"/>
      <c r="C389" s="1428"/>
      <c r="D389" s="1428"/>
      <c r="E389" s="1428"/>
      <c r="F389" s="1428"/>
      <c r="G389" s="1428"/>
      <c r="H389" s="1428"/>
      <c r="I389" s="1563"/>
      <c r="J389" s="1599"/>
      <c r="L389" s="1490"/>
      <c r="N389" s="1502"/>
      <c r="Q389" s="1569"/>
    </row>
    <row r="390">
      <c r="A390" s="1424"/>
      <c r="B390" s="1561"/>
      <c r="C390" s="1428"/>
      <c r="D390" s="1428"/>
      <c r="E390" s="1428"/>
      <c r="F390" s="1428"/>
      <c r="G390" s="1428"/>
      <c r="H390" s="1428"/>
      <c r="I390" s="1563"/>
      <c r="J390" s="1599"/>
      <c r="L390" s="1490"/>
      <c r="N390" s="1502"/>
      <c r="Q390" s="1569"/>
    </row>
    <row r="391">
      <c r="A391" s="1424"/>
      <c r="B391" s="1561"/>
      <c r="C391" s="1428"/>
      <c r="D391" s="1428"/>
      <c r="E391" s="1428"/>
      <c r="F391" s="1428"/>
      <c r="G391" s="1428"/>
      <c r="H391" s="1428"/>
      <c r="I391" s="1563"/>
      <c r="J391" s="1599"/>
      <c r="L391" s="1490"/>
      <c r="N391" s="1502"/>
      <c r="Q391" s="1569"/>
    </row>
    <row r="392">
      <c r="A392" s="1424"/>
      <c r="B392" s="1561"/>
      <c r="C392" s="1428"/>
      <c r="D392" s="1428"/>
      <c r="E392" s="1428"/>
      <c r="F392" s="1428"/>
      <c r="G392" s="1428"/>
      <c r="H392" s="1428"/>
      <c r="I392" s="1563"/>
      <c r="J392" s="1599"/>
      <c r="L392" s="1490"/>
      <c r="N392" s="1502"/>
      <c r="Q392" s="1569"/>
    </row>
    <row r="393">
      <c r="A393" s="1424"/>
      <c r="B393" s="1561"/>
      <c r="C393" s="1428"/>
      <c r="D393" s="1428"/>
      <c r="E393" s="1428"/>
      <c r="F393" s="1428"/>
      <c r="G393" s="1428"/>
      <c r="H393" s="1428"/>
      <c r="I393" s="1563"/>
      <c r="J393" s="1599"/>
      <c r="L393" s="1490"/>
      <c r="N393" s="1502"/>
      <c r="Q393" s="1569"/>
    </row>
    <row r="394">
      <c r="A394" s="1424"/>
      <c r="B394" s="1561"/>
      <c r="C394" s="1428"/>
      <c r="D394" s="1428"/>
      <c r="E394" s="1428"/>
      <c r="F394" s="1428"/>
      <c r="G394" s="1428"/>
      <c r="H394" s="1428"/>
      <c r="I394" s="1563"/>
      <c r="J394" s="1599"/>
      <c r="L394" s="1490"/>
      <c r="N394" s="1502"/>
      <c r="Q394" s="1569"/>
    </row>
    <row r="395">
      <c r="A395" s="1424"/>
      <c r="B395" s="1561"/>
      <c r="C395" s="1428"/>
      <c r="D395" s="1428"/>
      <c r="E395" s="1428"/>
      <c r="F395" s="1428"/>
      <c r="G395" s="1428"/>
      <c r="H395" s="1428"/>
      <c r="I395" s="1563"/>
      <c r="J395" s="1599"/>
      <c r="L395" s="1490"/>
      <c r="N395" s="1502"/>
      <c r="Q395" s="1569"/>
    </row>
    <row r="396">
      <c r="A396" s="1424"/>
      <c r="B396" s="1561"/>
      <c r="C396" s="1428"/>
      <c r="D396" s="1428"/>
      <c r="E396" s="1428"/>
      <c r="F396" s="1428"/>
      <c r="G396" s="1428"/>
      <c r="H396" s="1428"/>
      <c r="I396" s="1563"/>
      <c r="J396" s="1599"/>
      <c r="L396" s="1490"/>
      <c r="N396" s="1502"/>
      <c r="Q396" s="1569"/>
    </row>
    <row r="397">
      <c r="A397" s="1424"/>
      <c r="B397" s="1561"/>
      <c r="C397" s="1428"/>
      <c r="D397" s="1428"/>
      <c r="E397" s="1428"/>
      <c r="F397" s="1428"/>
      <c r="G397" s="1428"/>
      <c r="H397" s="1428"/>
      <c r="I397" s="1563"/>
      <c r="J397" s="1599"/>
      <c r="L397" s="1490"/>
      <c r="N397" s="1502"/>
      <c r="Q397" s="1569"/>
    </row>
    <row r="398">
      <c r="A398" s="1424"/>
      <c r="B398" s="1561"/>
      <c r="C398" s="1428"/>
      <c r="D398" s="1428"/>
      <c r="E398" s="1428"/>
      <c r="F398" s="1428"/>
      <c r="G398" s="1428"/>
      <c r="H398" s="1428"/>
      <c r="I398" s="1563"/>
      <c r="J398" s="1599"/>
      <c r="L398" s="1490"/>
      <c r="N398" s="1502"/>
      <c r="Q398" s="1569"/>
    </row>
    <row r="399">
      <c r="A399" s="1424"/>
      <c r="B399" s="1561"/>
      <c r="C399" s="1428"/>
      <c r="D399" s="1428"/>
      <c r="E399" s="1428"/>
      <c r="F399" s="1428"/>
      <c r="G399" s="1428"/>
      <c r="H399" s="1428"/>
      <c r="I399" s="1563"/>
      <c r="J399" s="1599"/>
      <c r="L399" s="1490"/>
      <c r="N399" s="1502"/>
      <c r="Q399" s="1569"/>
    </row>
    <row r="400">
      <c r="A400" s="1424"/>
      <c r="B400" s="1561"/>
      <c r="C400" s="1428"/>
      <c r="D400" s="1428"/>
      <c r="E400" s="1428"/>
      <c r="F400" s="1428"/>
      <c r="G400" s="1428"/>
      <c r="H400" s="1428"/>
      <c r="I400" s="1563"/>
      <c r="J400" s="1599"/>
      <c r="L400" s="1490"/>
      <c r="N400" s="1502"/>
      <c r="Q400" s="1569"/>
    </row>
    <row r="401">
      <c r="A401" s="1424"/>
      <c r="B401" s="1561"/>
      <c r="C401" s="1428"/>
      <c r="D401" s="1428"/>
      <c r="E401" s="1428"/>
      <c r="F401" s="1428"/>
      <c r="G401" s="1428"/>
      <c r="H401" s="1428"/>
      <c r="I401" s="1563"/>
      <c r="J401" s="1599"/>
      <c r="L401" s="1490"/>
      <c r="N401" s="1502"/>
      <c r="Q401" s="1569"/>
    </row>
    <row r="402">
      <c r="A402" s="1424"/>
      <c r="B402" s="1561"/>
      <c r="C402" s="1428"/>
      <c r="D402" s="1428"/>
      <c r="E402" s="1428"/>
      <c r="F402" s="1428"/>
      <c r="G402" s="1428"/>
      <c r="H402" s="1428"/>
      <c r="I402" s="1563"/>
      <c r="J402" s="1599"/>
      <c r="L402" s="1490"/>
      <c r="N402" s="1502"/>
      <c r="Q402" s="1569"/>
    </row>
    <row r="403">
      <c r="A403" s="1424"/>
      <c r="B403" s="1561"/>
      <c r="C403" s="1428"/>
      <c r="D403" s="1428"/>
      <c r="E403" s="1428"/>
      <c r="F403" s="1428"/>
      <c r="G403" s="1428"/>
      <c r="H403" s="1428"/>
      <c r="I403" s="1563"/>
      <c r="J403" s="1599"/>
      <c r="L403" s="1490"/>
      <c r="N403" s="1502"/>
      <c r="Q403" s="1569"/>
    </row>
    <row r="404">
      <c r="A404" s="1424"/>
      <c r="B404" s="1561"/>
      <c r="C404" s="1428"/>
      <c r="D404" s="1428"/>
      <c r="E404" s="1428"/>
      <c r="F404" s="1428"/>
      <c r="G404" s="1428"/>
      <c r="H404" s="1428"/>
      <c r="I404" s="1563"/>
      <c r="J404" s="1599"/>
      <c r="L404" s="1490"/>
      <c r="N404" s="1502"/>
      <c r="Q404" s="1569"/>
    </row>
    <row r="405">
      <c r="A405" s="1424"/>
      <c r="B405" s="1561"/>
      <c r="C405" s="1428"/>
      <c r="D405" s="1428"/>
      <c r="E405" s="1428"/>
      <c r="F405" s="1428"/>
      <c r="G405" s="1428"/>
      <c r="H405" s="1428"/>
      <c r="I405" s="1563"/>
      <c r="J405" s="1599"/>
      <c r="L405" s="1490"/>
      <c r="N405" s="1502"/>
      <c r="Q405" s="1569"/>
    </row>
    <row r="406">
      <c r="A406" s="1424"/>
      <c r="B406" s="1561"/>
      <c r="C406" s="1428"/>
      <c r="D406" s="1428"/>
      <c r="E406" s="1428"/>
      <c r="F406" s="1428"/>
      <c r="G406" s="1428"/>
      <c r="H406" s="1428"/>
      <c r="I406" s="1563"/>
      <c r="J406" s="1599"/>
      <c r="L406" s="1490"/>
      <c r="N406" s="1502"/>
      <c r="Q406" s="1569"/>
    </row>
    <row r="407">
      <c r="A407" s="1424"/>
      <c r="B407" s="1561"/>
      <c r="C407" s="1428"/>
      <c r="D407" s="1428"/>
      <c r="E407" s="1428"/>
      <c r="F407" s="1428"/>
      <c r="G407" s="1428"/>
      <c r="H407" s="1428"/>
      <c r="I407" s="1563"/>
      <c r="J407" s="1599"/>
      <c r="L407" s="1490"/>
      <c r="N407" s="1502"/>
      <c r="Q407" s="1569"/>
    </row>
    <row r="408">
      <c r="A408" s="1424"/>
      <c r="B408" s="1561"/>
      <c r="C408" s="1428"/>
      <c r="D408" s="1428"/>
      <c r="E408" s="1428"/>
      <c r="F408" s="1428"/>
      <c r="G408" s="1428"/>
      <c r="H408" s="1428"/>
      <c r="I408" s="1563"/>
      <c r="J408" s="1599"/>
      <c r="L408" s="1490"/>
      <c r="N408" s="1502"/>
      <c r="Q408" s="1569"/>
    </row>
    <row r="409">
      <c r="A409" s="1424"/>
      <c r="B409" s="1561"/>
      <c r="C409" s="1428"/>
      <c r="D409" s="1428"/>
      <c r="E409" s="1428"/>
      <c r="F409" s="1428"/>
      <c r="G409" s="1428"/>
      <c r="H409" s="1428"/>
      <c r="I409" s="1563"/>
      <c r="J409" s="1599"/>
      <c r="L409" s="1490"/>
      <c r="N409" s="1502"/>
      <c r="Q409" s="1569"/>
    </row>
    <row r="410">
      <c r="A410" s="1424"/>
      <c r="B410" s="1561"/>
      <c r="C410" s="1428"/>
      <c r="D410" s="1428"/>
      <c r="E410" s="1428"/>
      <c r="F410" s="1428"/>
      <c r="G410" s="1428"/>
      <c r="H410" s="1428"/>
      <c r="I410" s="1563"/>
      <c r="J410" s="1599"/>
      <c r="L410" s="1490"/>
      <c r="N410" s="1502"/>
      <c r="Q410" s="1569"/>
    </row>
    <row r="411">
      <c r="A411" s="1424"/>
      <c r="B411" s="1561"/>
      <c r="C411" s="1428"/>
      <c r="D411" s="1428"/>
      <c r="E411" s="1428"/>
      <c r="F411" s="1428"/>
      <c r="G411" s="1428"/>
      <c r="H411" s="1428"/>
      <c r="I411" s="1563"/>
      <c r="J411" s="1599"/>
      <c r="L411" s="1490"/>
      <c r="N411" s="1502"/>
      <c r="Q411" s="1569"/>
    </row>
    <row r="412">
      <c r="A412" s="1424"/>
      <c r="B412" s="1561"/>
      <c r="C412" s="1428"/>
      <c r="D412" s="1428"/>
      <c r="E412" s="1428"/>
      <c r="F412" s="1428"/>
      <c r="G412" s="1428"/>
      <c r="H412" s="1428"/>
      <c r="I412" s="1563"/>
      <c r="J412" s="1599"/>
      <c r="L412" s="1490"/>
      <c r="N412" s="1502"/>
      <c r="Q412" s="1569"/>
    </row>
    <row r="413">
      <c r="A413" s="1424"/>
      <c r="B413" s="1561"/>
      <c r="C413" s="1428"/>
      <c r="D413" s="1428"/>
      <c r="E413" s="1428"/>
      <c r="F413" s="1428"/>
      <c r="G413" s="1428"/>
      <c r="H413" s="1428"/>
      <c r="I413" s="1563"/>
      <c r="J413" s="1599"/>
      <c r="L413" s="1490"/>
      <c r="N413" s="1502"/>
      <c r="Q413" s="1569"/>
    </row>
    <row r="414">
      <c r="A414" s="1424"/>
      <c r="B414" s="1561"/>
      <c r="C414" s="1428"/>
      <c r="D414" s="1428"/>
      <c r="E414" s="1428"/>
      <c r="F414" s="1428"/>
      <c r="G414" s="1428"/>
      <c r="H414" s="1428"/>
      <c r="I414" s="1563"/>
      <c r="J414" s="1599"/>
      <c r="L414" s="1490"/>
      <c r="N414" s="1502"/>
      <c r="Q414" s="1569"/>
    </row>
    <row r="415">
      <c r="A415" s="1424"/>
      <c r="B415" s="1561"/>
      <c r="C415" s="1428"/>
      <c r="D415" s="1428"/>
      <c r="E415" s="1428"/>
      <c r="F415" s="1428"/>
      <c r="G415" s="1428"/>
      <c r="H415" s="1428"/>
      <c r="I415" s="1563"/>
      <c r="J415" s="1599"/>
      <c r="L415" s="1490"/>
      <c r="N415" s="1502"/>
      <c r="Q415" s="1569"/>
    </row>
    <row r="416">
      <c r="A416" s="1424"/>
      <c r="B416" s="1561"/>
      <c r="C416" s="1428"/>
      <c r="D416" s="1428"/>
      <c r="E416" s="1428"/>
      <c r="F416" s="1428"/>
      <c r="G416" s="1428"/>
      <c r="H416" s="1428"/>
      <c r="I416" s="1563"/>
      <c r="J416" s="1599"/>
      <c r="L416" s="1490"/>
      <c r="N416" s="1502"/>
      <c r="Q416" s="1569"/>
    </row>
    <row r="417">
      <c r="A417" s="1424"/>
      <c r="B417" s="1561"/>
      <c r="C417" s="1428"/>
      <c r="D417" s="1428"/>
      <c r="E417" s="1428"/>
      <c r="F417" s="1428"/>
      <c r="G417" s="1428"/>
      <c r="H417" s="1428"/>
      <c r="I417" s="1563"/>
      <c r="J417" s="1599"/>
      <c r="L417" s="1490"/>
      <c r="N417" s="1502"/>
      <c r="Q417" s="1569"/>
    </row>
    <row r="418">
      <c r="A418" s="1424"/>
      <c r="B418" s="1561"/>
      <c r="C418" s="1428"/>
      <c r="D418" s="1428"/>
      <c r="E418" s="1428"/>
      <c r="F418" s="1428"/>
      <c r="G418" s="1428"/>
      <c r="H418" s="1428"/>
      <c r="I418" s="1563"/>
      <c r="J418" s="1599"/>
      <c r="L418" s="1490"/>
      <c r="N418" s="1502"/>
      <c r="Q418" s="1569"/>
    </row>
    <row r="419">
      <c r="A419" s="1424"/>
      <c r="B419" s="1561"/>
      <c r="C419" s="1428"/>
      <c r="D419" s="1428"/>
      <c r="E419" s="1428"/>
      <c r="F419" s="1428"/>
      <c r="G419" s="1428"/>
      <c r="H419" s="1428"/>
      <c r="I419" s="1563"/>
      <c r="J419" s="1599"/>
      <c r="L419" s="1490"/>
      <c r="N419" s="1502"/>
      <c r="Q419" s="1569"/>
    </row>
    <row r="420">
      <c r="A420" s="1424"/>
      <c r="B420" s="1561"/>
      <c r="C420" s="1428"/>
      <c r="D420" s="1428"/>
      <c r="E420" s="1428"/>
      <c r="F420" s="1428"/>
      <c r="G420" s="1428"/>
      <c r="H420" s="1428"/>
      <c r="I420" s="1563"/>
      <c r="J420" s="1599"/>
      <c r="L420" s="1490"/>
      <c r="N420" s="1502"/>
      <c r="Q420" s="1569"/>
    </row>
    <row r="421">
      <c r="A421" s="1424"/>
      <c r="B421" s="1561"/>
      <c r="C421" s="1428"/>
      <c r="D421" s="1428"/>
      <c r="E421" s="1428"/>
      <c r="F421" s="1428"/>
      <c r="G421" s="1428"/>
      <c r="H421" s="1428"/>
      <c r="I421" s="1563"/>
      <c r="J421" s="1599"/>
      <c r="L421" s="1490"/>
      <c r="N421" s="1502"/>
      <c r="Q421" s="1569"/>
    </row>
    <row r="422">
      <c r="A422" s="1424"/>
      <c r="B422" s="1561"/>
      <c r="C422" s="1428"/>
      <c r="D422" s="1428"/>
      <c r="E422" s="1428"/>
      <c r="F422" s="1428"/>
      <c r="G422" s="1428"/>
      <c r="H422" s="1428"/>
      <c r="I422" s="1563"/>
      <c r="J422" s="1599"/>
      <c r="L422" s="1490"/>
      <c r="N422" s="1502"/>
      <c r="Q422" s="1569"/>
    </row>
    <row r="423">
      <c r="A423" s="1424"/>
      <c r="B423" s="1561"/>
      <c r="C423" s="1428"/>
      <c r="D423" s="1428"/>
      <c r="E423" s="1428"/>
      <c r="F423" s="1428"/>
      <c r="G423" s="1428"/>
      <c r="H423" s="1428"/>
      <c r="I423" s="1563"/>
      <c r="J423" s="1599"/>
      <c r="L423" s="1490"/>
      <c r="N423" s="1502"/>
      <c r="Q423" s="1569"/>
    </row>
    <row r="424">
      <c r="A424" s="1424"/>
      <c r="B424" s="1561"/>
      <c r="C424" s="1428"/>
      <c r="D424" s="1428"/>
      <c r="E424" s="1428"/>
      <c r="F424" s="1428"/>
      <c r="G424" s="1428"/>
      <c r="H424" s="1428"/>
      <c r="I424" s="1563"/>
      <c r="J424" s="1599"/>
      <c r="L424" s="1490"/>
      <c r="N424" s="1502"/>
      <c r="Q424" s="1569"/>
    </row>
    <row r="425">
      <c r="A425" s="1424"/>
      <c r="B425" s="1561"/>
      <c r="C425" s="1428"/>
      <c r="D425" s="1428"/>
      <c r="E425" s="1428"/>
      <c r="F425" s="1428"/>
      <c r="G425" s="1428"/>
      <c r="H425" s="1428"/>
      <c r="I425" s="1563"/>
      <c r="J425" s="1599"/>
      <c r="L425" s="1490"/>
      <c r="N425" s="1502"/>
      <c r="Q425" s="1569"/>
    </row>
    <row r="426">
      <c r="A426" s="1424"/>
      <c r="B426" s="1561"/>
      <c r="C426" s="1428"/>
      <c r="D426" s="1428"/>
      <c r="E426" s="1428"/>
      <c r="F426" s="1428"/>
      <c r="G426" s="1428"/>
      <c r="H426" s="1428"/>
      <c r="I426" s="1563"/>
      <c r="J426" s="1599"/>
      <c r="L426" s="1490"/>
      <c r="N426" s="1502"/>
      <c r="Q426" s="1569"/>
    </row>
    <row r="427">
      <c r="A427" s="1424"/>
      <c r="B427" s="1561"/>
      <c r="C427" s="1428"/>
      <c r="D427" s="1428"/>
      <c r="E427" s="1428"/>
      <c r="F427" s="1428"/>
      <c r="G427" s="1428"/>
      <c r="H427" s="1428"/>
      <c r="I427" s="1563"/>
      <c r="J427" s="1599"/>
      <c r="L427" s="1490"/>
      <c r="N427" s="1502"/>
      <c r="Q427" s="1569"/>
    </row>
    <row r="428">
      <c r="A428" s="1424"/>
      <c r="B428" s="1561"/>
      <c r="C428" s="1428"/>
      <c r="D428" s="1428"/>
      <c r="E428" s="1428"/>
      <c r="F428" s="1428"/>
      <c r="G428" s="1428"/>
      <c r="H428" s="1428"/>
      <c r="I428" s="1563"/>
      <c r="J428" s="1599"/>
      <c r="L428" s="1490"/>
      <c r="N428" s="1502"/>
      <c r="Q428" s="1569"/>
    </row>
    <row r="429">
      <c r="A429" s="1424"/>
      <c r="B429" s="1561"/>
      <c r="C429" s="1428"/>
      <c r="D429" s="1428"/>
      <c r="E429" s="1428"/>
      <c r="F429" s="1428"/>
      <c r="G429" s="1428"/>
      <c r="H429" s="1428"/>
      <c r="I429" s="1563"/>
      <c r="J429" s="1599"/>
      <c r="L429" s="1490"/>
      <c r="N429" s="1502"/>
      <c r="Q429" s="1569"/>
    </row>
    <row r="430">
      <c r="A430" s="1424"/>
      <c r="B430" s="1561"/>
      <c r="C430" s="1428"/>
      <c r="D430" s="1428"/>
      <c r="E430" s="1428"/>
      <c r="F430" s="1428"/>
      <c r="G430" s="1428"/>
      <c r="H430" s="1428"/>
      <c r="I430" s="1563"/>
      <c r="J430" s="1599"/>
      <c r="L430" s="1490"/>
      <c r="N430" s="1502"/>
      <c r="Q430" s="1569"/>
    </row>
    <row r="431">
      <c r="A431" s="1424"/>
      <c r="B431" s="1561"/>
      <c r="C431" s="1428"/>
      <c r="D431" s="1428"/>
      <c r="E431" s="1428"/>
      <c r="F431" s="1428"/>
      <c r="G431" s="1428"/>
      <c r="H431" s="1428"/>
      <c r="I431" s="1563"/>
      <c r="J431" s="1599"/>
      <c r="L431" s="1490"/>
      <c r="N431" s="1502"/>
      <c r="Q431" s="1569"/>
    </row>
    <row r="432">
      <c r="A432" s="1424"/>
      <c r="B432" s="1561"/>
      <c r="C432" s="1428"/>
      <c r="D432" s="1428"/>
      <c r="E432" s="1428"/>
      <c r="F432" s="1428"/>
      <c r="G432" s="1428"/>
      <c r="H432" s="1428"/>
      <c r="I432" s="1563"/>
      <c r="J432" s="1599"/>
      <c r="L432" s="1490"/>
      <c r="N432" s="1502"/>
      <c r="Q432" s="1569"/>
    </row>
    <row r="433">
      <c r="A433" s="1424"/>
      <c r="B433" s="1561"/>
      <c r="C433" s="1428"/>
      <c r="D433" s="1428"/>
      <c r="E433" s="1428"/>
      <c r="F433" s="1428"/>
      <c r="G433" s="1428"/>
      <c r="H433" s="1428"/>
      <c r="I433" s="1563"/>
      <c r="J433" s="1599"/>
      <c r="L433" s="1490"/>
      <c r="N433" s="1502"/>
      <c r="Q433" s="1569"/>
    </row>
    <row r="434">
      <c r="A434" s="1424"/>
      <c r="B434" s="1561"/>
      <c r="C434" s="1428"/>
      <c r="D434" s="1428"/>
      <c r="E434" s="1428"/>
      <c r="F434" s="1428"/>
      <c r="G434" s="1428"/>
      <c r="H434" s="1428"/>
      <c r="I434" s="1563"/>
      <c r="J434" s="1599"/>
      <c r="L434" s="1490"/>
      <c r="N434" s="1502"/>
      <c r="Q434" s="1569"/>
    </row>
    <row r="435">
      <c r="A435" s="1424"/>
      <c r="B435" s="1561"/>
      <c r="C435" s="1428"/>
      <c r="D435" s="1428"/>
      <c r="E435" s="1428"/>
      <c r="F435" s="1428"/>
      <c r="G435" s="1428"/>
      <c r="H435" s="1428"/>
      <c r="I435" s="1563"/>
      <c r="J435" s="1599"/>
      <c r="L435" s="1490"/>
      <c r="N435" s="1502"/>
      <c r="Q435" s="1569"/>
    </row>
    <row r="436">
      <c r="A436" s="1424"/>
      <c r="B436" s="1561"/>
      <c r="C436" s="1428"/>
      <c r="D436" s="1428"/>
      <c r="E436" s="1428"/>
      <c r="F436" s="1428"/>
      <c r="G436" s="1428"/>
      <c r="H436" s="1428"/>
      <c r="I436" s="1563"/>
      <c r="J436" s="1599"/>
      <c r="L436" s="1490"/>
      <c r="N436" s="1502"/>
      <c r="Q436" s="1569"/>
    </row>
    <row r="437">
      <c r="A437" s="1424"/>
      <c r="B437" s="1561"/>
      <c r="C437" s="1428"/>
      <c r="D437" s="1428"/>
      <c r="E437" s="1428"/>
      <c r="F437" s="1428"/>
      <c r="G437" s="1428"/>
      <c r="H437" s="1428"/>
      <c r="I437" s="1563"/>
      <c r="J437" s="1599"/>
      <c r="L437" s="1490"/>
      <c r="N437" s="1502"/>
      <c r="Q437" s="1569"/>
    </row>
    <row r="438">
      <c r="A438" s="1424"/>
      <c r="B438" s="1561"/>
      <c r="C438" s="1428"/>
      <c r="D438" s="1428"/>
      <c r="E438" s="1428"/>
      <c r="F438" s="1428"/>
      <c r="G438" s="1428"/>
      <c r="H438" s="1428"/>
      <c r="I438" s="1563"/>
      <c r="J438" s="1599"/>
      <c r="L438" s="1490"/>
      <c r="N438" s="1502"/>
      <c r="Q438" s="1569"/>
    </row>
    <row r="439">
      <c r="A439" s="1424"/>
      <c r="B439" s="1561"/>
      <c r="C439" s="1428"/>
      <c r="D439" s="1428"/>
      <c r="E439" s="1428"/>
      <c r="F439" s="1428"/>
      <c r="G439" s="1428"/>
      <c r="H439" s="1428"/>
      <c r="I439" s="1563"/>
      <c r="J439" s="1599"/>
      <c r="L439" s="1490"/>
      <c r="N439" s="1502"/>
      <c r="Q439" s="1569"/>
    </row>
    <row r="440">
      <c r="A440" s="1424"/>
      <c r="B440" s="1561"/>
      <c r="C440" s="1428"/>
      <c r="D440" s="1428"/>
      <c r="E440" s="1428"/>
      <c r="F440" s="1428"/>
      <c r="G440" s="1428"/>
      <c r="H440" s="1428"/>
      <c r="I440" s="1563"/>
      <c r="J440" s="1599"/>
      <c r="L440" s="1490"/>
      <c r="N440" s="1502"/>
      <c r="Q440" s="1569"/>
    </row>
    <row r="441">
      <c r="A441" s="1424"/>
      <c r="B441" s="1561"/>
      <c r="C441" s="1428"/>
      <c r="D441" s="1428"/>
      <c r="E441" s="1428"/>
      <c r="F441" s="1428"/>
      <c r="G441" s="1428"/>
      <c r="H441" s="1428"/>
      <c r="I441" s="1563"/>
      <c r="J441" s="1599"/>
      <c r="L441" s="1490"/>
      <c r="N441" s="1502"/>
      <c r="Q441" s="1569"/>
    </row>
    <row r="442">
      <c r="A442" s="1424"/>
      <c r="B442" s="1561"/>
      <c r="C442" s="1428"/>
      <c r="D442" s="1428"/>
      <c r="E442" s="1428"/>
      <c r="F442" s="1428"/>
      <c r="G442" s="1428"/>
      <c r="H442" s="1428"/>
      <c r="I442" s="1563"/>
      <c r="J442" s="1599"/>
      <c r="L442" s="1490"/>
      <c r="N442" s="1502"/>
      <c r="Q442" s="1569"/>
    </row>
    <row r="443">
      <c r="A443" s="1424"/>
      <c r="B443" s="1561"/>
      <c r="C443" s="1428"/>
      <c r="D443" s="1428"/>
      <c r="E443" s="1428"/>
      <c r="F443" s="1428"/>
      <c r="G443" s="1428"/>
      <c r="H443" s="1428"/>
      <c r="I443" s="1563"/>
      <c r="J443" s="1599"/>
      <c r="L443" s="1490"/>
      <c r="N443" s="1502"/>
      <c r="Q443" s="1569"/>
    </row>
    <row r="444">
      <c r="A444" s="1424"/>
      <c r="B444" s="1561"/>
      <c r="C444" s="1428"/>
      <c r="D444" s="1428"/>
      <c r="E444" s="1428"/>
      <c r="F444" s="1428"/>
      <c r="G444" s="1428"/>
      <c r="H444" s="1428"/>
      <c r="I444" s="1563"/>
      <c r="J444" s="1599"/>
      <c r="L444" s="1490"/>
      <c r="N444" s="1502"/>
      <c r="Q444" s="1569"/>
    </row>
    <row r="445">
      <c r="A445" s="1424"/>
      <c r="B445" s="1561"/>
      <c r="C445" s="1428"/>
      <c r="D445" s="1428"/>
      <c r="E445" s="1428"/>
      <c r="F445" s="1428"/>
      <c r="G445" s="1428"/>
      <c r="H445" s="1428"/>
      <c r="I445" s="1563"/>
      <c r="J445" s="1599"/>
      <c r="L445" s="1490"/>
      <c r="N445" s="1502"/>
      <c r="Q445" s="1569"/>
    </row>
    <row r="446">
      <c r="A446" s="1424"/>
      <c r="B446" s="1561"/>
      <c r="C446" s="1428"/>
      <c r="D446" s="1428"/>
      <c r="E446" s="1428"/>
      <c r="F446" s="1428"/>
      <c r="G446" s="1428"/>
      <c r="H446" s="1428"/>
      <c r="I446" s="1563"/>
      <c r="J446" s="1599"/>
      <c r="L446" s="1490"/>
      <c r="N446" s="1502"/>
      <c r="Q446" s="1569"/>
    </row>
    <row r="447">
      <c r="A447" s="1424"/>
      <c r="B447" s="1561"/>
      <c r="C447" s="1428"/>
      <c r="D447" s="1428"/>
      <c r="E447" s="1428"/>
      <c r="F447" s="1428"/>
      <c r="G447" s="1428"/>
      <c r="H447" s="1428"/>
      <c r="I447" s="1563"/>
      <c r="J447" s="1599"/>
      <c r="L447" s="1490"/>
      <c r="N447" s="1502"/>
      <c r="Q447" s="1569"/>
    </row>
    <row r="448">
      <c r="A448" s="1424"/>
      <c r="B448" s="1561"/>
      <c r="C448" s="1428"/>
      <c r="D448" s="1428"/>
      <c r="E448" s="1428"/>
      <c r="F448" s="1428"/>
      <c r="G448" s="1428"/>
      <c r="H448" s="1428"/>
      <c r="I448" s="1563"/>
      <c r="J448" s="1599"/>
      <c r="L448" s="1490"/>
      <c r="N448" s="1502"/>
      <c r="Q448" s="1569"/>
    </row>
    <row r="449">
      <c r="A449" s="1424"/>
      <c r="B449" s="1561"/>
      <c r="C449" s="1428"/>
      <c r="D449" s="1428"/>
      <c r="E449" s="1428"/>
      <c r="F449" s="1428"/>
      <c r="G449" s="1428"/>
      <c r="H449" s="1428"/>
      <c r="I449" s="1563"/>
      <c r="J449" s="1599"/>
      <c r="L449" s="1490"/>
      <c r="N449" s="1502"/>
      <c r="Q449" s="1569"/>
    </row>
    <row r="450">
      <c r="A450" s="1424"/>
      <c r="B450" s="1561"/>
      <c r="C450" s="1428"/>
      <c r="D450" s="1428"/>
      <c r="E450" s="1428"/>
      <c r="F450" s="1428"/>
      <c r="G450" s="1428"/>
      <c r="H450" s="1428"/>
      <c r="I450" s="1563"/>
      <c r="J450" s="1599"/>
      <c r="L450" s="1490"/>
      <c r="N450" s="1502"/>
      <c r="Q450" s="1569"/>
    </row>
    <row r="451">
      <c r="A451" s="1424"/>
      <c r="B451" s="1561"/>
      <c r="C451" s="1428"/>
      <c r="D451" s="1428"/>
      <c r="E451" s="1428"/>
      <c r="F451" s="1428"/>
      <c r="G451" s="1428"/>
      <c r="H451" s="1428"/>
      <c r="I451" s="1563"/>
      <c r="J451" s="1599"/>
      <c r="L451" s="1490"/>
      <c r="N451" s="1502"/>
      <c r="Q451" s="1569"/>
    </row>
    <row r="452">
      <c r="A452" s="1424"/>
      <c r="B452" s="1561"/>
      <c r="C452" s="1428"/>
      <c r="D452" s="1428"/>
      <c r="E452" s="1428"/>
      <c r="F452" s="1428"/>
      <c r="G452" s="1428"/>
      <c r="H452" s="1428"/>
      <c r="I452" s="1563"/>
      <c r="J452" s="1599"/>
      <c r="L452" s="1490"/>
      <c r="N452" s="1502"/>
      <c r="Q452" s="1569"/>
    </row>
    <row r="453">
      <c r="A453" s="1424"/>
      <c r="B453" s="1561"/>
      <c r="C453" s="1428"/>
      <c r="D453" s="1428"/>
      <c r="E453" s="1428"/>
      <c r="F453" s="1428"/>
      <c r="G453" s="1428"/>
      <c r="H453" s="1428"/>
      <c r="I453" s="1563"/>
      <c r="J453" s="1599"/>
      <c r="L453" s="1490"/>
      <c r="N453" s="1502"/>
      <c r="Q453" s="1569"/>
    </row>
    <row r="454">
      <c r="A454" s="1424"/>
      <c r="B454" s="1561"/>
      <c r="C454" s="1428"/>
      <c r="D454" s="1428"/>
      <c r="E454" s="1428"/>
      <c r="F454" s="1428"/>
      <c r="G454" s="1428"/>
      <c r="H454" s="1428"/>
      <c r="I454" s="1563"/>
      <c r="J454" s="1599"/>
      <c r="L454" s="1490"/>
      <c r="N454" s="1502"/>
      <c r="Q454" s="1569"/>
    </row>
    <row r="455">
      <c r="A455" s="1424"/>
      <c r="B455" s="1561"/>
      <c r="C455" s="1428"/>
      <c r="D455" s="1428"/>
      <c r="E455" s="1428"/>
      <c r="F455" s="1428"/>
      <c r="G455" s="1428"/>
      <c r="H455" s="1428"/>
      <c r="I455" s="1563"/>
      <c r="J455" s="1599"/>
      <c r="L455" s="1490"/>
      <c r="N455" s="1502"/>
      <c r="Q455" s="1569"/>
    </row>
    <row r="456">
      <c r="A456" s="1424"/>
      <c r="B456" s="1561"/>
      <c r="C456" s="1428"/>
      <c r="D456" s="1428"/>
      <c r="E456" s="1428"/>
      <c r="F456" s="1428"/>
      <c r="G456" s="1428"/>
      <c r="H456" s="1428"/>
      <c r="I456" s="1563"/>
      <c r="J456" s="1599"/>
      <c r="L456" s="1490"/>
      <c r="N456" s="1502"/>
      <c r="Q456" s="1569"/>
    </row>
    <row r="457">
      <c r="A457" s="1424"/>
      <c r="B457" s="1561"/>
      <c r="C457" s="1428"/>
      <c r="D457" s="1428"/>
      <c r="E457" s="1428"/>
      <c r="F457" s="1428"/>
      <c r="G457" s="1428"/>
      <c r="H457" s="1428"/>
      <c r="I457" s="1563"/>
      <c r="J457" s="1599"/>
      <c r="L457" s="1490"/>
      <c r="N457" s="1502"/>
      <c r="Q457" s="1569"/>
    </row>
    <row r="458">
      <c r="A458" s="1424"/>
      <c r="B458" s="1561"/>
      <c r="C458" s="1428"/>
      <c r="D458" s="1428"/>
      <c r="E458" s="1428"/>
      <c r="F458" s="1428"/>
      <c r="G458" s="1428"/>
      <c r="H458" s="1428"/>
      <c r="I458" s="1563"/>
      <c r="J458" s="1599"/>
      <c r="L458" s="1490"/>
      <c r="N458" s="1502"/>
      <c r="Q458" s="1569"/>
    </row>
    <row r="459">
      <c r="A459" s="1424"/>
      <c r="B459" s="1561"/>
      <c r="C459" s="1428"/>
      <c r="D459" s="1428"/>
      <c r="E459" s="1428"/>
      <c r="F459" s="1428"/>
      <c r="G459" s="1428"/>
      <c r="H459" s="1428"/>
      <c r="I459" s="1563"/>
      <c r="J459" s="1599"/>
      <c r="L459" s="1490"/>
      <c r="N459" s="1502"/>
      <c r="Q459" s="1569"/>
    </row>
    <row r="460">
      <c r="A460" s="1424"/>
      <c r="B460" s="1561"/>
      <c r="C460" s="1428"/>
      <c r="D460" s="1428"/>
      <c r="E460" s="1428"/>
      <c r="F460" s="1428"/>
      <c r="G460" s="1428"/>
      <c r="H460" s="1428"/>
      <c r="I460" s="1563"/>
      <c r="J460" s="1599"/>
      <c r="L460" s="1490"/>
      <c r="N460" s="1502"/>
      <c r="Q460" s="1569"/>
    </row>
    <row r="461">
      <c r="A461" s="1424"/>
      <c r="B461" s="1561"/>
      <c r="C461" s="1428"/>
      <c r="D461" s="1428"/>
      <c r="E461" s="1428"/>
      <c r="F461" s="1428"/>
      <c r="G461" s="1428"/>
      <c r="H461" s="1428"/>
      <c r="I461" s="1563"/>
      <c r="J461" s="1599"/>
      <c r="L461" s="1490"/>
      <c r="N461" s="1502"/>
      <c r="Q461" s="1569"/>
    </row>
    <row r="462">
      <c r="A462" s="1424"/>
      <c r="B462" s="1561"/>
      <c r="C462" s="1428"/>
      <c r="D462" s="1428"/>
      <c r="E462" s="1428"/>
      <c r="F462" s="1428"/>
      <c r="G462" s="1428"/>
      <c r="H462" s="1428"/>
      <c r="I462" s="1563"/>
      <c r="J462" s="1599"/>
      <c r="L462" s="1490"/>
      <c r="N462" s="1502"/>
      <c r="Q462" s="1569"/>
    </row>
    <row r="463">
      <c r="A463" s="1424"/>
      <c r="B463" s="1561"/>
      <c r="C463" s="1428"/>
      <c r="D463" s="1428"/>
      <c r="E463" s="1428"/>
      <c r="F463" s="1428"/>
      <c r="G463" s="1428"/>
      <c r="H463" s="1428"/>
      <c r="I463" s="1563"/>
      <c r="J463" s="1599"/>
      <c r="L463" s="1490"/>
      <c r="N463" s="1502"/>
      <c r="Q463" s="1569"/>
    </row>
    <row r="464">
      <c r="A464" s="1424"/>
      <c r="B464" s="1561"/>
      <c r="C464" s="1428"/>
      <c r="D464" s="1428"/>
      <c r="E464" s="1428"/>
      <c r="F464" s="1428"/>
      <c r="G464" s="1428"/>
      <c r="H464" s="1428"/>
      <c r="I464" s="1563"/>
      <c r="J464" s="1599"/>
      <c r="L464" s="1490"/>
      <c r="N464" s="1502"/>
      <c r="Q464" s="1569"/>
    </row>
    <row r="465">
      <c r="A465" s="1424"/>
      <c r="B465" s="1561"/>
      <c r="C465" s="1428"/>
      <c r="D465" s="1428"/>
      <c r="E465" s="1428"/>
      <c r="F465" s="1428"/>
      <c r="G465" s="1428"/>
      <c r="H465" s="1428"/>
      <c r="I465" s="1563"/>
      <c r="J465" s="1599"/>
      <c r="L465" s="1490"/>
      <c r="N465" s="1502"/>
      <c r="Q465" s="1569"/>
    </row>
    <row r="466">
      <c r="A466" s="1424"/>
      <c r="B466" s="1561"/>
      <c r="C466" s="1428"/>
      <c r="D466" s="1428"/>
      <c r="E466" s="1428"/>
      <c r="F466" s="1428"/>
      <c r="G466" s="1428"/>
      <c r="H466" s="1428"/>
      <c r="I466" s="1563"/>
      <c r="J466" s="1599"/>
      <c r="L466" s="1490"/>
      <c r="N466" s="1502"/>
      <c r="Q466" s="1569"/>
    </row>
    <row r="467">
      <c r="A467" s="1424"/>
      <c r="B467" s="1561"/>
      <c r="C467" s="1428"/>
      <c r="D467" s="1428"/>
      <c r="E467" s="1428"/>
      <c r="F467" s="1428"/>
      <c r="G467" s="1428"/>
      <c r="H467" s="1428"/>
      <c r="I467" s="1563"/>
      <c r="J467" s="1599"/>
      <c r="L467" s="1490"/>
      <c r="N467" s="1502"/>
      <c r="Q467" s="1569"/>
    </row>
    <row r="468">
      <c r="A468" s="1424"/>
      <c r="B468" s="1561"/>
      <c r="C468" s="1428"/>
      <c r="D468" s="1428"/>
      <c r="E468" s="1428"/>
      <c r="F468" s="1428"/>
      <c r="G468" s="1428"/>
      <c r="H468" s="1428"/>
      <c r="I468" s="1563"/>
      <c r="J468" s="1599"/>
      <c r="L468" s="1490"/>
      <c r="N468" s="1502"/>
      <c r="Q468" s="1569"/>
    </row>
    <row r="469">
      <c r="A469" s="1424"/>
      <c r="B469" s="1561"/>
      <c r="C469" s="1428"/>
      <c r="D469" s="1428"/>
      <c r="E469" s="1428"/>
      <c r="F469" s="1428"/>
      <c r="G469" s="1428"/>
      <c r="H469" s="1428"/>
      <c r="I469" s="1563"/>
      <c r="J469" s="1599"/>
      <c r="L469" s="1490"/>
      <c r="N469" s="1502"/>
      <c r="Q469" s="1569"/>
    </row>
    <row r="470">
      <c r="A470" s="1424"/>
      <c r="B470" s="1561"/>
      <c r="C470" s="1428"/>
      <c r="D470" s="1428"/>
      <c r="E470" s="1428"/>
      <c r="F470" s="1428"/>
      <c r="G470" s="1428"/>
      <c r="H470" s="1428"/>
      <c r="I470" s="1563"/>
      <c r="J470" s="1599"/>
      <c r="L470" s="1490"/>
      <c r="N470" s="1502"/>
      <c r="Q470" s="1569"/>
    </row>
    <row r="471">
      <c r="A471" s="1424"/>
      <c r="B471" s="1561"/>
      <c r="C471" s="1428"/>
      <c r="D471" s="1428"/>
      <c r="E471" s="1428"/>
      <c r="F471" s="1428"/>
      <c r="G471" s="1428"/>
      <c r="H471" s="1428"/>
      <c r="I471" s="1563"/>
      <c r="J471" s="1599"/>
      <c r="L471" s="1490"/>
      <c r="N471" s="1502"/>
      <c r="Q471" s="1569"/>
    </row>
    <row r="472">
      <c r="A472" s="1424"/>
      <c r="B472" s="1561"/>
      <c r="C472" s="1428"/>
      <c r="D472" s="1428"/>
      <c r="E472" s="1428"/>
      <c r="F472" s="1428"/>
      <c r="G472" s="1428"/>
      <c r="H472" s="1428"/>
      <c r="I472" s="1563"/>
      <c r="J472" s="1599"/>
      <c r="L472" s="1490"/>
      <c r="N472" s="1502"/>
      <c r="Q472" s="1569"/>
    </row>
    <row r="473">
      <c r="A473" s="1424"/>
      <c r="B473" s="1561"/>
      <c r="C473" s="1428"/>
      <c r="D473" s="1428"/>
      <c r="E473" s="1428"/>
      <c r="F473" s="1428"/>
      <c r="G473" s="1428"/>
      <c r="H473" s="1428"/>
      <c r="I473" s="1563"/>
      <c r="J473" s="1599"/>
      <c r="L473" s="1490"/>
      <c r="N473" s="1502"/>
      <c r="Q473" s="1569"/>
    </row>
    <row r="474">
      <c r="A474" s="1424"/>
      <c r="B474" s="1561"/>
      <c r="C474" s="1428"/>
      <c r="D474" s="1428"/>
      <c r="E474" s="1428"/>
      <c r="F474" s="1428"/>
      <c r="G474" s="1428"/>
      <c r="H474" s="1428"/>
      <c r="I474" s="1563"/>
      <c r="J474" s="1599"/>
      <c r="L474" s="1490"/>
      <c r="N474" s="1502"/>
      <c r="Q474" s="1569"/>
    </row>
    <row r="475">
      <c r="A475" s="1424"/>
      <c r="B475" s="1561"/>
      <c r="C475" s="1428"/>
      <c r="D475" s="1428"/>
      <c r="E475" s="1428"/>
      <c r="F475" s="1428"/>
      <c r="G475" s="1428"/>
      <c r="H475" s="1428"/>
      <c r="I475" s="1563"/>
      <c r="J475" s="1599"/>
      <c r="L475" s="1490"/>
      <c r="N475" s="1502"/>
      <c r="Q475" s="1569"/>
    </row>
    <row r="476">
      <c r="A476" s="1424"/>
      <c r="B476" s="1561"/>
      <c r="C476" s="1428"/>
      <c r="D476" s="1428"/>
      <c r="E476" s="1428"/>
      <c r="F476" s="1428"/>
      <c r="G476" s="1428"/>
      <c r="H476" s="1428"/>
      <c r="I476" s="1563"/>
      <c r="J476" s="1599"/>
      <c r="L476" s="1490"/>
      <c r="N476" s="1502"/>
      <c r="Q476" s="1569"/>
    </row>
    <row r="477">
      <c r="A477" s="1424"/>
      <c r="B477" s="1561"/>
      <c r="C477" s="1428"/>
      <c r="D477" s="1428"/>
      <c r="E477" s="1428"/>
      <c r="F477" s="1428"/>
      <c r="G477" s="1428"/>
      <c r="H477" s="1428"/>
      <c r="I477" s="1563"/>
      <c r="J477" s="1599"/>
      <c r="L477" s="1490"/>
      <c r="N477" s="1502"/>
      <c r="Q477" s="1569"/>
    </row>
    <row r="478">
      <c r="A478" s="1424"/>
      <c r="B478" s="1561"/>
      <c r="C478" s="1428"/>
      <c r="D478" s="1428"/>
      <c r="E478" s="1428"/>
      <c r="F478" s="1428"/>
      <c r="G478" s="1428"/>
      <c r="H478" s="1428"/>
      <c r="I478" s="1563"/>
      <c r="J478" s="1599"/>
      <c r="L478" s="1490"/>
      <c r="N478" s="1502"/>
      <c r="Q478" s="1569"/>
    </row>
    <row r="479">
      <c r="A479" s="1424"/>
      <c r="B479" s="1561"/>
      <c r="C479" s="1428"/>
      <c r="D479" s="1428"/>
      <c r="E479" s="1428"/>
      <c r="F479" s="1428"/>
      <c r="G479" s="1428"/>
      <c r="H479" s="1428"/>
      <c r="I479" s="1563"/>
      <c r="J479" s="1599"/>
      <c r="L479" s="1490"/>
      <c r="N479" s="1502"/>
      <c r="Q479" s="1569"/>
    </row>
    <row r="480">
      <c r="A480" s="1424"/>
      <c r="B480" s="1561"/>
      <c r="C480" s="1428"/>
      <c r="D480" s="1428"/>
      <c r="E480" s="1428"/>
      <c r="F480" s="1428"/>
      <c r="G480" s="1428"/>
      <c r="H480" s="1428"/>
      <c r="I480" s="1563"/>
      <c r="J480" s="1599"/>
      <c r="L480" s="1490"/>
      <c r="N480" s="1502"/>
      <c r="Q480" s="1569"/>
    </row>
    <row r="481">
      <c r="A481" s="1424"/>
      <c r="B481" s="1561"/>
      <c r="C481" s="1428"/>
      <c r="D481" s="1428"/>
      <c r="E481" s="1428"/>
      <c r="F481" s="1428"/>
      <c r="G481" s="1428"/>
      <c r="H481" s="1428"/>
      <c r="I481" s="1563"/>
      <c r="J481" s="1599"/>
      <c r="L481" s="1490"/>
      <c r="N481" s="1502"/>
      <c r="Q481" s="1569"/>
    </row>
    <row r="482">
      <c r="A482" s="1424"/>
      <c r="B482" s="1561"/>
      <c r="C482" s="1428"/>
      <c r="D482" s="1428"/>
      <c r="E482" s="1428"/>
      <c r="F482" s="1428"/>
      <c r="G482" s="1428"/>
      <c r="H482" s="1428"/>
      <c r="I482" s="1563"/>
      <c r="J482" s="1599"/>
      <c r="L482" s="1490"/>
      <c r="N482" s="1502"/>
      <c r="Q482" s="1569"/>
    </row>
    <row r="483">
      <c r="A483" s="1424"/>
      <c r="B483" s="1561"/>
      <c r="C483" s="1428"/>
      <c r="D483" s="1428"/>
      <c r="E483" s="1428"/>
      <c r="F483" s="1428"/>
      <c r="G483" s="1428"/>
      <c r="H483" s="1428"/>
      <c r="I483" s="1563"/>
      <c r="J483" s="1599"/>
      <c r="L483" s="1490"/>
      <c r="N483" s="1502"/>
      <c r="Q483" s="1569"/>
    </row>
    <row r="484">
      <c r="A484" s="1424"/>
      <c r="B484" s="1561"/>
      <c r="C484" s="1428"/>
      <c r="D484" s="1428"/>
      <c r="E484" s="1428"/>
      <c r="F484" s="1428"/>
      <c r="G484" s="1428"/>
      <c r="H484" s="1428"/>
      <c r="I484" s="1563"/>
      <c r="J484" s="1599"/>
      <c r="L484" s="1490"/>
      <c r="N484" s="1502"/>
      <c r="Q484" s="1569"/>
    </row>
    <row r="485">
      <c r="A485" s="1424"/>
      <c r="B485" s="1561"/>
      <c r="C485" s="1428"/>
      <c r="D485" s="1428"/>
      <c r="E485" s="1428"/>
      <c r="F485" s="1428"/>
      <c r="G485" s="1428"/>
      <c r="H485" s="1428"/>
      <c r="I485" s="1563"/>
      <c r="J485" s="1599"/>
      <c r="L485" s="1490"/>
      <c r="N485" s="1502"/>
      <c r="Q485" s="1569"/>
    </row>
    <row r="486">
      <c r="A486" s="1424"/>
      <c r="B486" s="1561"/>
      <c r="C486" s="1428"/>
      <c r="D486" s="1428"/>
      <c r="E486" s="1428"/>
      <c r="F486" s="1428"/>
      <c r="G486" s="1428"/>
      <c r="H486" s="1428"/>
      <c r="I486" s="1563"/>
      <c r="J486" s="1599"/>
      <c r="L486" s="1490"/>
      <c r="N486" s="1502"/>
      <c r="Q486" s="1569"/>
    </row>
    <row r="487">
      <c r="A487" s="1424"/>
      <c r="B487" s="1561"/>
      <c r="C487" s="1428"/>
      <c r="D487" s="1428"/>
      <c r="E487" s="1428"/>
      <c r="F487" s="1428"/>
      <c r="G487" s="1428"/>
      <c r="H487" s="1428"/>
      <c r="I487" s="1563"/>
      <c r="J487" s="1599"/>
      <c r="L487" s="1490"/>
      <c r="N487" s="1502"/>
      <c r="Q487" s="1569"/>
    </row>
    <row r="488">
      <c r="A488" s="1424"/>
      <c r="B488" s="1561"/>
      <c r="C488" s="1428"/>
      <c r="D488" s="1428"/>
      <c r="E488" s="1428"/>
      <c r="F488" s="1428"/>
      <c r="G488" s="1428"/>
      <c r="H488" s="1428"/>
      <c r="I488" s="1563"/>
      <c r="J488" s="1599"/>
      <c r="L488" s="1490"/>
      <c r="N488" s="1502"/>
      <c r="Q488" s="1569"/>
    </row>
    <row r="489">
      <c r="A489" s="1424"/>
      <c r="B489" s="1561"/>
      <c r="C489" s="1428"/>
      <c r="D489" s="1428"/>
      <c r="E489" s="1428"/>
      <c r="F489" s="1428"/>
      <c r="G489" s="1428"/>
      <c r="H489" s="1428"/>
      <c r="I489" s="1563"/>
      <c r="J489" s="1599"/>
      <c r="L489" s="1490"/>
      <c r="N489" s="1502"/>
      <c r="Q489" s="1569"/>
    </row>
    <row r="490">
      <c r="A490" s="1424"/>
      <c r="B490" s="1561"/>
      <c r="C490" s="1428"/>
      <c r="D490" s="1428"/>
      <c r="E490" s="1428"/>
      <c r="F490" s="1428"/>
      <c r="G490" s="1428"/>
      <c r="H490" s="1428"/>
      <c r="I490" s="1563"/>
      <c r="J490" s="1599"/>
      <c r="L490" s="1490"/>
      <c r="N490" s="1502"/>
      <c r="Q490" s="1569"/>
    </row>
    <row r="491">
      <c r="A491" s="1424"/>
      <c r="B491" s="1561"/>
      <c r="C491" s="1428"/>
      <c r="D491" s="1428"/>
      <c r="E491" s="1428"/>
      <c r="F491" s="1428"/>
      <c r="G491" s="1428"/>
      <c r="H491" s="1428"/>
      <c r="I491" s="1563"/>
      <c r="J491" s="1599"/>
      <c r="L491" s="1490"/>
      <c r="N491" s="1502"/>
      <c r="Q491" s="1569"/>
    </row>
    <row r="492">
      <c r="A492" s="1424"/>
      <c r="B492" s="1561"/>
      <c r="C492" s="1428"/>
      <c r="D492" s="1428"/>
      <c r="E492" s="1428"/>
      <c r="F492" s="1428"/>
      <c r="G492" s="1428"/>
      <c r="H492" s="1428"/>
      <c r="I492" s="1563"/>
      <c r="J492" s="1599"/>
      <c r="L492" s="1490"/>
      <c r="N492" s="1502"/>
      <c r="Q492" s="1569"/>
    </row>
    <row r="493">
      <c r="A493" s="1424"/>
      <c r="B493" s="1561"/>
      <c r="C493" s="1428"/>
      <c r="D493" s="1428"/>
      <c r="E493" s="1428"/>
      <c r="F493" s="1428"/>
      <c r="G493" s="1428"/>
      <c r="H493" s="1428"/>
      <c r="I493" s="1563"/>
      <c r="J493" s="1599"/>
      <c r="L493" s="1490"/>
      <c r="N493" s="1502"/>
      <c r="Q493" s="1569"/>
    </row>
    <row r="494">
      <c r="A494" s="1424"/>
      <c r="B494" s="1561"/>
      <c r="C494" s="1428"/>
      <c r="D494" s="1428"/>
      <c r="E494" s="1428"/>
      <c r="F494" s="1428"/>
      <c r="G494" s="1428"/>
      <c r="H494" s="1428"/>
      <c r="I494" s="1563"/>
      <c r="J494" s="1599"/>
      <c r="L494" s="1490"/>
      <c r="N494" s="1502"/>
      <c r="Q494" s="1569"/>
    </row>
    <row r="495">
      <c r="A495" s="1424"/>
      <c r="B495" s="1561"/>
      <c r="C495" s="1428"/>
      <c r="D495" s="1428"/>
      <c r="E495" s="1428"/>
      <c r="F495" s="1428"/>
      <c r="G495" s="1428"/>
      <c r="H495" s="1428"/>
      <c r="I495" s="1563"/>
      <c r="J495" s="1599"/>
      <c r="L495" s="1490"/>
      <c r="N495" s="1502"/>
      <c r="Q495" s="1569"/>
    </row>
    <row r="496">
      <c r="A496" s="1424"/>
      <c r="B496" s="1561"/>
      <c r="C496" s="1428"/>
      <c r="D496" s="1428"/>
      <c r="E496" s="1428"/>
      <c r="F496" s="1428"/>
      <c r="G496" s="1428"/>
      <c r="H496" s="1428"/>
      <c r="I496" s="1563"/>
      <c r="J496" s="1599"/>
      <c r="L496" s="1490"/>
      <c r="N496" s="1502"/>
      <c r="Q496" s="1569"/>
    </row>
    <row r="497">
      <c r="A497" s="1424"/>
      <c r="B497" s="1561"/>
      <c r="C497" s="1428"/>
      <c r="D497" s="1428"/>
      <c r="E497" s="1428"/>
      <c r="F497" s="1428"/>
      <c r="G497" s="1428"/>
      <c r="H497" s="1428"/>
      <c r="I497" s="1563"/>
      <c r="J497" s="1599"/>
      <c r="L497" s="1490"/>
      <c r="N497" s="1502"/>
      <c r="Q497" s="1569"/>
    </row>
    <row r="498">
      <c r="A498" s="1424"/>
      <c r="B498" s="1561"/>
      <c r="C498" s="1428"/>
      <c r="D498" s="1428"/>
      <c r="E498" s="1428"/>
      <c r="F498" s="1428"/>
      <c r="G498" s="1428"/>
      <c r="H498" s="1428"/>
      <c r="I498" s="1563"/>
      <c r="J498" s="1599"/>
      <c r="L498" s="1490"/>
      <c r="N498" s="1502"/>
      <c r="Q498" s="1569"/>
    </row>
    <row r="499">
      <c r="A499" s="1424"/>
      <c r="B499" s="1561"/>
      <c r="C499" s="1428"/>
      <c r="D499" s="1428"/>
      <c r="E499" s="1428"/>
      <c r="F499" s="1428"/>
      <c r="G499" s="1428"/>
      <c r="H499" s="1428"/>
      <c r="I499" s="1563"/>
      <c r="J499" s="1599"/>
      <c r="L499" s="1490"/>
      <c r="N499" s="1502"/>
      <c r="Q499" s="1569"/>
    </row>
    <row r="500">
      <c r="A500" s="1424"/>
      <c r="B500" s="1561"/>
      <c r="C500" s="1428"/>
      <c r="D500" s="1428"/>
      <c r="E500" s="1428"/>
      <c r="F500" s="1428"/>
      <c r="G500" s="1428"/>
      <c r="H500" s="1428"/>
      <c r="I500" s="1563"/>
      <c r="J500" s="1599"/>
      <c r="L500" s="1490"/>
      <c r="N500" s="1502"/>
      <c r="Q500" s="1569"/>
    </row>
    <row r="501">
      <c r="A501" s="1424"/>
      <c r="B501" s="1561"/>
      <c r="C501" s="1428"/>
      <c r="D501" s="1428"/>
      <c r="E501" s="1428"/>
      <c r="F501" s="1428"/>
      <c r="G501" s="1428"/>
      <c r="H501" s="1428"/>
      <c r="I501" s="1563"/>
      <c r="J501" s="1599"/>
      <c r="L501" s="1490"/>
      <c r="N501" s="1502"/>
      <c r="Q501" s="1569"/>
    </row>
    <row r="502">
      <c r="A502" s="1424"/>
      <c r="B502" s="1561"/>
      <c r="C502" s="1428"/>
      <c r="D502" s="1428"/>
      <c r="E502" s="1428"/>
      <c r="F502" s="1428"/>
      <c r="G502" s="1428"/>
      <c r="H502" s="1428"/>
      <c r="I502" s="1563"/>
      <c r="J502" s="1599"/>
      <c r="L502" s="1490"/>
      <c r="N502" s="1502"/>
      <c r="Q502" s="1569"/>
    </row>
    <row r="503">
      <c r="A503" s="1424"/>
      <c r="B503" s="1561"/>
      <c r="C503" s="1428"/>
      <c r="D503" s="1428"/>
      <c r="E503" s="1428"/>
      <c r="F503" s="1428"/>
      <c r="G503" s="1428"/>
      <c r="H503" s="1428"/>
      <c r="I503" s="1563"/>
      <c r="J503" s="1599"/>
      <c r="K503" s="50" t="s">
        <v>87</v>
      </c>
      <c r="L503" s="1490"/>
      <c r="N503" s="1502"/>
      <c r="Q503" s="1569"/>
    </row>
    <row r="504">
      <c r="A504" s="1424"/>
      <c r="B504" s="1561"/>
      <c r="C504" s="1428"/>
      <c r="D504" s="1428"/>
      <c r="E504" s="1428"/>
      <c r="F504" s="1428"/>
      <c r="G504" s="1428"/>
      <c r="H504" s="1428"/>
      <c r="I504" s="1563"/>
      <c r="J504" s="1599"/>
      <c r="L504" s="1490"/>
      <c r="N504" s="1502"/>
      <c r="Q504" s="1569"/>
    </row>
    <row r="505">
      <c r="A505" s="1424"/>
      <c r="B505" s="1561"/>
      <c r="C505" s="1428"/>
      <c r="D505" s="1428"/>
      <c r="E505" s="1428"/>
      <c r="F505" s="1428"/>
      <c r="G505" s="1428"/>
      <c r="H505" s="1428"/>
      <c r="I505" s="1563"/>
      <c r="J505" s="1599"/>
      <c r="L505" s="1490"/>
      <c r="N505" s="1502"/>
      <c r="Q505" s="1569"/>
    </row>
    <row r="506">
      <c r="A506" s="1424"/>
      <c r="B506" s="1561"/>
      <c r="C506" s="1428"/>
      <c r="D506" s="1428"/>
      <c r="E506" s="1428"/>
      <c r="F506" s="1428"/>
      <c r="G506" s="1428"/>
      <c r="H506" s="1428"/>
      <c r="I506" s="1563"/>
      <c r="J506" s="1599"/>
      <c r="L506" s="1490"/>
      <c r="N506" s="1502"/>
      <c r="Q506" s="1569"/>
    </row>
    <row r="507">
      <c r="A507" s="1424"/>
      <c r="B507" s="1561"/>
      <c r="C507" s="1428"/>
      <c r="D507" s="1428"/>
      <c r="E507" s="1428"/>
      <c r="F507" s="1428"/>
      <c r="G507" s="1428"/>
      <c r="H507" s="1428"/>
      <c r="I507" s="1563"/>
      <c r="J507" s="1599"/>
      <c r="L507" s="1490"/>
      <c r="N507" s="1502"/>
      <c r="Q507" s="1569"/>
    </row>
    <row r="508">
      <c r="A508" s="1424"/>
      <c r="B508" s="1561"/>
      <c r="C508" s="1428"/>
      <c r="D508" s="1428"/>
      <c r="E508" s="1428"/>
      <c r="F508" s="1428"/>
      <c r="G508" s="1428"/>
      <c r="H508" s="1428"/>
      <c r="I508" s="1563"/>
      <c r="J508" s="1599"/>
      <c r="L508" s="1490"/>
      <c r="N508" s="1502"/>
      <c r="Q508" s="1569"/>
    </row>
    <row r="509">
      <c r="A509" s="1424"/>
      <c r="B509" s="1561"/>
      <c r="C509" s="1428"/>
      <c r="D509" s="1428"/>
      <c r="E509" s="1428"/>
      <c r="F509" s="1428"/>
      <c r="G509" s="1428"/>
      <c r="H509" s="1428"/>
      <c r="I509" s="1563"/>
      <c r="J509" s="1599"/>
      <c r="L509" s="1490"/>
      <c r="N509" s="1502"/>
      <c r="Q509" s="1569"/>
    </row>
    <row r="510">
      <c r="A510" s="1424"/>
      <c r="B510" s="1561"/>
      <c r="C510" s="1428"/>
      <c r="D510" s="1428"/>
      <c r="E510" s="1428"/>
      <c r="F510" s="1428"/>
      <c r="G510" s="1428"/>
      <c r="H510" s="1428"/>
      <c r="I510" s="1563"/>
      <c r="J510" s="1599"/>
      <c r="L510" s="1490"/>
      <c r="N510" s="1502"/>
      <c r="Q510" s="1569"/>
    </row>
    <row r="511">
      <c r="A511" s="1424"/>
      <c r="B511" s="1561"/>
      <c r="C511" s="1428"/>
      <c r="D511" s="1428"/>
      <c r="E511" s="1428"/>
      <c r="F511" s="1428"/>
      <c r="G511" s="1428"/>
      <c r="H511" s="1428"/>
      <c r="I511" s="1563"/>
      <c r="J511" s="1599"/>
      <c r="L511" s="1490"/>
      <c r="N511" s="1502"/>
      <c r="Q511" s="1569"/>
    </row>
    <row r="512">
      <c r="A512" s="1424"/>
      <c r="B512" s="1561"/>
      <c r="C512" s="1428"/>
      <c r="D512" s="1428"/>
      <c r="E512" s="1428"/>
      <c r="F512" s="1428"/>
      <c r="G512" s="1428"/>
      <c r="H512" s="1428"/>
      <c r="I512" s="1563"/>
      <c r="J512" s="1599"/>
      <c r="L512" s="1490"/>
      <c r="N512" s="1502"/>
      <c r="Q512" s="1569"/>
    </row>
    <row r="513">
      <c r="A513" s="1424"/>
      <c r="B513" s="1561"/>
      <c r="C513" s="1428"/>
      <c r="D513" s="1428"/>
      <c r="E513" s="1428"/>
      <c r="F513" s="1428"/>
      <c r="G513" s="1428"/>
      <c r="H513" s="1428"/>
      <c r="I513" s="1563"/>
      <c r="J513" s="1599"/>
      <c r="L513" s="1490"/>
      <c r="N513" s="1502"/>
      <c r="Q513" s="1569"/>
    </row>
    <row r="514">
      <c r="A514" s="1424"/>
      <c r="B514" s="1561"/>
      <c r="C514" s="1428"/>
      <c r="D514" s="1428"/>
      <c r="E514" s="1428"/>
      <c r="F514" s="1428"/>
      <c r="G514" s="1428"/>
      <c r="H514" s="1428"/>
      <c r="I514" s="1563"/>
      <c r="J514" s="1599"/>
      <c r="L514" s="1490"/>
      <c r="N514" s="1502"/>
      <c r="Q514" s="1569"/>
    </row>
    <row r="515">
      <c r="A515" s="1424"/>
      <c r="B515" s="1561"/>
      <c r="C515" s="1428"/>
      <c r="D515" s="1428"/>
      <c r="E515" s="1428"/>
      <c r="F515" s="1428"/>
      <c r="G515" s="1428"/>
      <c r="H515" s="1428"/>
      <c r="I515" s="1563"/>
      <c r="J515" s="1599"/>
      <c r="L515" s="1490"/>
      <c r="N515" s="1502"/>
      <c r="Q515" s="1569"/>
    </row>
    <row r="516">
      <c r="A516" s="1424"/>
      <c r="B516" s="1561"/>
      <c r="C516" s="1428"/>
      <c r="D516" s="1428"/>
      <c r="E516" s="1428"/>
      <c r="F516" s="1428"/>
      <c r="G516" s="1428"/>
      <c r="H516" s="1428"/>
      <c r="I516" s="1563"/>
      <c r="J516" s="1599"/>
      <c r="L516" s="1490"/>
      <c r="N516" s="1502"/>
      <c r="Q516" s="1569"/>
    </row>
    <row r="517">
      <c r="A517" s="1424"/>
      <c r="B517" s="1561"/>
      <c r="C517" s="1428"/>
      <c r="D517" s="1428"/>
      <c r="E517" s="1428"/>
      <c r="F517" s="1428"/>
      <c r="G517" s="1428"/>
      <c r="H517" s="1428"/>
      <c r="I517" s="1563"/>
      <c r="J517" s="1599"/>
      <c r="L517" s="1490"/>
      <c r="N517" s="1502"/>
      <c r="Q517" s="1569"/>
    </row>
    <row r="518">
      <c r="A518" s="1424"/>
      <c r="B518" s="1561"/>
      <c r="C518" s="1428"/>
      <c r="D518" s="1428"/>
      <c r="E518" s="1428"/>
      <c r="F518" s="1428"/>
      <c r="G518" s="1428"/>
      <c r="H518" s="1428"/>
      <c r="I518" s="1563"/>
      <c r="J518" s="1599"/>
      <c r="L518" s="1490"/>
      <c r="N518" s="1502"/>
      <c r="Q518" s="1569"/>
    </row>
    <row r="519">
      <c r="A519" s="1424"/>
      <c r="B519" s="1561"/>
      <c r="C519" s="1428"/>
      <c r="D519" s="1428"/>
      <c r="E519" s="1428"/>
      <c r="F519" s="1428"/>
      <c r="G519" s="1428"/>
      <c r="H519" s="1428"/>
      <c r="I519" s="1563"/>
      <c r="J519" s="1599"/>
      <c r="L519" s="1490"/>
      <c r="N519" s="1502"/>
      <c r="Q519" s="1569"/>
    </row>
    <row r="520">
      <c r="A520" s="1424"/>
      <c r="B520" s="1561"/>
      <c r="C520" s="1428"/>
      <c r="D520" s="1428"/>
      <c r="E520" s="1428"/>
      <c r="F520" s="1428"/>
      <c r="G520" s="1428"/>
      <c r="H520" s="1428"/>
      <c r="I520" s="1563"/>
      <c r="J520" s="1599"/>
      <c r="L520" s="1490"/>
      <c r="N520" s="1502"/>
      <c r="Q520" s="1569"/>
    </row>
    <row r="521">
      <c r="A521" s="1424"/>
      <c r="B521" s="1561"/>
      <c r="C521" s="1428"/>
      <c r="D521" s="1428"/>
      <c r="E521" s="1428"/>
      <c r="F521" s="1428"/>
      <c r="G521" s="1428"/>
      <c r="H521" s="1428"/>
      <c r="I521" s="1563"/>
      <c r="J521" s="1599"/>
      <c r="L521" s="1490"/>
      <c r="N521" s="1502"/>
      <c r="Q521" s="1569"/>
    </row>
    <row r="522">
      <c r="A522" s="1424"/>
      <c r="B522" s="1561"/>
      <c r="C522" s="1428"/>
      <c r="D522" s="1428"/>
      <c r="E522" s="1428"/>
      <c r="F522" s="1428"/>
      <c r="G522" s="1428"/>
      <c r="H522" s="1428"/>
      <c r="I522" s="1563"/>
      <c r="J522" s="1599"/>
      <c r="L522" s="1490"/>
      <c r="N522" s="1502"/>
      <c r="Q522" s="1569"/>
    </row>
    <row r="523">
      <c r="A523" s="1424"/>
      <c r="B523" s="1561"/>
      <c r="C523" s="1428"/>
      <c r="D523" s="1428"/>
      <c r="E523" s="1428"/>
      <c r="F523" s="1428"/>
      <c r="G523" s="1428"/>
      <c r="H523" s="1428"/>
      <c r="I523" s="1563"/>
      <c r="J523" s="1599"/>
      <c r="L523" s="1490"/>
      <c r="N523" s="1502"/>
      <c r="Q523" s="1569"/>
    </row>
    <row r="524">
      <c r="A524" s="1424"/>
      <c r="B524" s="1561"/>
      <c r="C524" s="1428"/>
      <c r="D524" s="1428"/>
      <c r="E524" s="1428"/>
      <c r="F524" s="1428"/>
      <c r="G524" s="1428"/>
      <c r="H524" s="1428"/>
      <c r="I524" s="1563"/>
      <c r="J524" s="1599"/>
      <c r="L524" s="1490"/>
      <c r="N524" s="1502"/>
      <c r="Q524" s="1569"/>
    </row>
    <row r="525">
      <c r="A525" s="1424"/>
      <c r="B525" s="1561"/>
      <c r="C525" s="1428"/>
      <c r="D525" s="1428"/>
      <c r="E525" s="1428"/>
      <c r="F525" s="1428"/>
      <c r="G525" s="1428"/>
      <c r="H525" s="1428"/>
      <c r="I525" s="1563"/>
      <c r="J525" s="1599"/>
      <c r="L525" s="1490"/>
      <c r="N525" s="1502"/>
      <c r="Q525" s="1569"/>
    </row>
    <row r="526">
      <c r="A526" s="1424"/>
      <c r="B526" s="1561"/>
      <c r="C526" s="1428"/>
      <c r="D526" s="1428"/>
      <c r="E526" s="1428"/>
      <c r="F526" s="1428"/>
      <c r="G526" s="1428"/>
      <c r="H526" s="1428"/>
      <c r="I526" s="1563"/>
      <c r="J526" s="1599"/>
      <c r="L526" s="1490"/>
      <c r="N526" s="1502"/>
      <c r="Q526" s="1569"/>
    </row>
    <row r="527">
      <c r="A527" s="1424"/>
      <c r="B527" s="1561"/>
      <c r="C527" s="1428"/>
      <c r="D527" s="1428"/>
      <c r="E527" s="1428"/>
      <c r="F527" s="1428"/>
      <c r="G527" s="1428"/>
      <c r="H527" s="1428"/>
      <c r="I527" s="1563"/>
      <c r="J527" s="1599"/>
      <c r="L527" s="1490"/>
      <c r="N527" s="1502"/>
      <c r="Q527" s="1569"/>
    </row>
    <row r="528">
      <c r="A528" s="1424"/>
      <c r="B528" s="1561"/>
      <c r="C528" s="1428"/>
      <c r="D528" s="1428"/>
      <c r="E528" s="1428"/>
      <c r="F528" s="1428"/>
      <c r="G528" s="1428"/>
      <c r="H528" s="1428"/>
      <c r="I528" s="1563"/>
      <c r="J528" s="1599"/>
      <c r="L528" s="1490"/>
      <c r="N528" s="1502"/>
      <c r="Q528" s="1569"/>
    </row>
    <row r="529">
      <c r="A529" s="1424"/>
      <c r="B529" s="1561"/>
      <c r="C529" s="1428"/>
      <c r="D529" s="1428"/>
      <c r="E529" s="1428"/>
      <c r="F529" s="1428"/>
      <c r="G529" s="1428"/>
      <c r="H529" s="1428"/>
      <c r="I529" s="1563"/>
      <c r="J529" s="1599"/>
      <c r="L529" s="1490"/>
      <c r="N529" s="1502"/>
      <c r="Q529" s="1569"/>
    </row>
    <row r="530">
      <c r="A530" s="1424"/>
      <c r="B530" s="1561"/>
      <c r="C530" s="1428"/>
      <c r="D530" s="1428"/>
      <c r="E530" s="1428"/>
      <c r="F530" s="1428"/>
      <c r="G530" s="1428"/>
      <c r="H530" s="1428"/>
      <c r="I530" s="1563"/>
      <c r="J530" s="1599"/>
      <c r="L530" s="1490"/>
      <c r="N530" s="1502"/>
      <c r="Q530" s="1569"/>
    </row>
    <row r="531">
      <c r="A531" s="1424"/>
      <c r="B531" s="1561"/>
      <c r="C531" s="1428"/>
      <c r="D531" s="1428"/>
      <c r="E531" s="1428"/>
      <c r="F531" s="1428"/>
      <c r="G531" s="1428"/>
      <c r="H531" s="1428"/>
      <c r="I531" s="1563"/>
      <c r="J531" s="1599"/>
      <c r="L531" s="1490"/>
      <c r="N531" s="1502"/>
      <c r="Q531" s="1569"/>
    </row>
    <row r="532">
      <c r="A532" s="1424"/>
      <c r="B532" s="1561"/>
      <c r="C532" s="1428"/>
      <c r="D532" s="1428"/>
      <c r="E532" s="1428"/>
      <c r="F532" s="1428"/>
      <c r="G532" s="1428"/>
      <c r="H532" s="1428"/>
      <c r="I532" s="1563"/>
      <c r="J532" s="1599"/>
      <c r="L532" s="1490"/>
      <c r="N532" s="1502"/>
      <c r="Q532" s="1569"/>
    </row>
    <row r="533">
      <c r="A533" s="1424"/>
      <c r="B533" s="1561"/>
      <c r="C533" s="1428"/>
      <c r="D533" s="1428"/>
      <c r="E533" s="1428"/>
      <c r="F533" s="1428"/>
      <c r="G533" s="1428"/>
      <c r="H533" s="1428"/>
      <c r="I533" s="1563"/>
      <c r="J533" s="1599"/>
      <c r="L533" s="1490"/>
      <c r="N533" s="1502"/>
      <c r="Q533" s="1569"/>
    </row>
    <row r="534">
      <c r="A534" s="1424"/>
      <c r="B534" s="1561"/>
      <c r="C534" s="1428"/>
      <c r="D534" s="1428"/>
      <c r="E534" s="1428"/>
      <c r="F534" s="1428"/>
      <c r="G534" s="1428"/>
      <c r="H534" s="1428"/>
      <c r="I534" s="1563"/>
      <c r="J534" s="1599"/>
      <c r="L534" s="1490"/>
      <c r="N534" s="1502"/>
      <c r="Q534" s="1569"/>
    </row>
    <row r="535">
      <c r="A535" s="1424"/>
      <c r="B535" s="1561"/>
      <c r="C535" s="1428"/>
      <c r="D535" s="1428"/>
      <c r="E535" s="1428"/>
      <c r="F535" s="1428"/>
      <c r="G535" s="1428"/>
      <c r="H535" s="1428"/>
      <c r="I535" s="1563"/>
      <c r="J535" s="1599"/>
      <c r="L535" s="1490"/>
      <c r="N535" s="1502"/>
      <c r="Q535" s="1569"/>
    </row>
    <row r="536">
      <c r="A536" s="1424"/>
      <c r="B536" s="1561"/>
      <c r="C536" s="1428"/>
      <c r="D536" s="1428"/>
      <c r="E536" s="1428"/>
      <c r="F536" s="1428"/>
      <c r="G536" s="1428"/>
      <c r="H536" s="1428"/>
      <c r="I536" s="1563"/>
      <c r="J536" s="1599"/>
      <c r="L536" s="1490"/>
      <c r="N536" s="1502"/>
      <c r="Q536" s="1569"/>
    </row>
    <row r="537">
      <c r="A537" s="1424"/>
      <c r="B537" s="1561"/>
      <c r="C537" s="1428"/>
      <c r="D537" s="1428"/>
      <c r="E537" s="1428"/>
      <c r="F537" s="1428"/>
      <c r="G537" s="1428"/>
      <c r="H537" s="1428"/>
      <c r="I537" s="1563"/>
      <c r="J537" s="1599"/>
      <c r="L537" s="1490"/>
      <c r="N537" s="1502"/>
      <c r="Q537" s="1569"/>
    </row>
    <row r="538">
      <c r="A538" s="1424"/>
      <c r="B538" s="1561"/>
      <c r="C538" s="1428"/>
      <c r="D538" s="1428"/>
      <c r="E538" s="1428"/>
      <c r="F538" s="1428"/>
      <c r="G538" s="1428"/>
      <c r="H538" s="1428"/>
      <c r="I538" s="1563"/>
      <c r="J538" s="1599"/>
      <c r="L538" s="1490"/>
      <c r="N538" s="1502"/>
      <c r="Q538" s="1569"/>
    </row>
    <row r="539">
      <c r="A539" s="1424"/>
      <c r="B539" s="1561"/>
      <c r="C539" s="1428"/>
      <c r="D539" s="1428"/>
      <c r="E539" s="1428"/>
      <c r="F539" s="1428"/>
      <c r="G539" s="1428"/>
      <c r="H539" s="1428"/>
      <c r="I539" s="1563"/>
      <c r="J539" s="1599"/>
      <c r="L539" s="1490"/>
      <c r="N539" s="1502"/>
      <c r="Q539" s="1569"/>
    </row>
    <row r="540">
      <c r="A540" s="1424"/>
      <c r="B540" s="1561"/>
      <c r="C540" s="1428"/>
      <c r="D540" s="1428"/>
      <c r="E540" s="1428"/>
      <c r="F540" s="1428"/>
      <c r="G540" s="1428"/>
      <c r="H540" s="1428"/>
      <c r="I540" s="1563"/>
      <c r="J540" s="1599"/>
      <c r="L540" s="1490"/>
      <c r="N540" s="1502"/>
      <c r="Q540" s="1569"/>
    </row>
    <row r="541">
      <c r="A541" s="1424"/>
      <c r="B541" s="1561"/>
      <c r="C541" s="1428"/>
      <c r="D541" s="1428"/>
      <c r="E541" s="1428"/>
      <c r="F541" s="1428"/>
      <c r="G541" s="1428"/>
      <c r="H541" s="1428"/>
      <c r="I541" s="1563"/>
      <c r="J541" s="1599"/>
      <c r="L541" s="1490"/>
      <c r="N541" s="1502"/>
      <c r="Q541" s="1569"/>
    </row>
    <row r="542">
      <c r="A542" s="1424"/>
      <c r="B542" s="1561"/>
      <c r="C542" s="1428"/>
      <c r="D542" s="1428"/>
      <c r="E542" s="1428"/>
      <c r="F542" s="1428"/>
      <c r="G542" s="1428"/>
      <c r="H542" s="1428"/>
      <c r="I542" s="1563"/>
      <c r="J542" s="1599"/>
      <c r="L542" s="1490"/>
      <c r="N542" s="1502"/>
      <c r="Q542" s="1569"/>
    </row>
    <row r="543">
      <c r="A543" s="1424"/>
      <c r="B543" s="1561"/>
      <c r="C543" s="1428"/>
      <c r="D543" s="1428"/>
      <c r="E543" s="1428"/>
      <c r="F543" s="1428"/>
      <c r="G543" s="1428"/>
      <c r="H543" s="1428"/>
      <c r="I543" s="1563"/>
      <c r="J543" s="1599"/>
      <c r="L543" s="1490"/>
      <c r="N543" s="1502"/>
      <c r="Q543" s="1569"/>
    </row>
    <row r="544">
      <c r="A544" s="1424"/>
      <c r="B544" s="1561"/>
      <c r="C544" s="1428"/>
      <c r="D544" s="1428"/>
      <c r="E544" s="1428"/>
      <c r="F544" s="1428"/>
      <c r="G544" s="1428"/>
      <c r="H544" s="1428"/>
      <c r="I544" s="1563"/>
      <c r="J544" s="1599"/>
      <c r="L544" s="1490"/>
      <c r="N544" s="1502"/>
      <c r="Q544" s="1569"/>
    </row>
    <row r="545">
      <c r="A545" s="1424"/>
      <c r="B545" s="1561"/>
      <c r="C545" s="1428"/>
      <c r="D545" s="1428"/>
      <c r="E545" s="1428"/>
      <c r="F545" s="1428"/>
      <c r="G545" s="1428"/>
      <c r="H545" s="1428"/>
      <c r="I545" s="1563"/>
      <c r="J545" s="1599"/>
      <c r="L545" s="1490"/>
      <c r="N545" s="1502"/>
      <c r="Q545" s="1569"/>
    </row>
    <row r="546">
      <c r="A546" s="1424"/>
      <c r="B546" s="1561"/>
      <c r="C546" s="1428"/>
      <c r="D546" s="1428"/>
      <c r="E546" s="1428"/>
      <c r="F546" s="1428"/>
      <c r="G546" s="1428"/>
      <c r="H546" s="1428"/>
      <c r="I546" s="1563"/>
      <c r="J546" s="1599"/>
      <c r="L546" s="1490"/>
      <c r="N546" s="1502"/>
      <c r="Q546" s="1569"/>
    </row>
    <row r="547">
      <c r="A547" s="1424"/>
      <c r="B547" s="1561"/>
      <c r="C547" s="1428"/>
      <c r="D547" s="1428"/>
      <c r="E547" s="1428"/>
      <c r="F547" s="1428"/>
      <c r="G547" s="1428"/>
      <c r="H547" s="1428"/>
      <c r="I547" s="1563"/>
      <c r="J547" s="1599"/>
      <c r="L547" s="1490"/>
      <c r="N547" s="1502"/>
      <c r="Q547" s="1569"/>
    </row>
    <row r="548">
      <c r="A548" s="1424"/>
      <c r="B548" s="1561"/>
      <c r="C548" s="1428"/>
      <c r="D548" s="1428"/>
      <c r="E548" s="1428"/>
      <c r="F548" s="1428"/>
      <c r="G548" s="1428"/>
      <c r="H548" s="1428"/>
      <c r="I548" s="1563"/>
      <c r="J548" s="1599"/>
      <c r="L548" s="1490"/>
      <c r="N548" s="1502"/>
      <c r="Q548" s="1569"/>
    </row>
    <row r="549">
      <c r="A549" s="1424"/>
      <c r="B549" s="1561"/>
      <c r="C549" s="1428"/>
      <c r="D549" s="1428"/>
      <c r="E549" s="1428"/>
      <c r="F549" s="1428"/>
      <c r="G549" s="1428"/>
      <c r="H549" s="1428"/>
      <c r="I549" s="1563"/>
      <c r="J549" s="1599"/>
      <c r="L549" s="1490"/>
      <c r="N549" s="1502"/>
      <c r="Q549" s="1569"/>
    </row>
    <row r="550">
      <c r="A550" s="1424"/>
      <c r="B550" s="1561"/>
      <c r="C550" s="1428"/>
      <c r="D550" s="1428"/>
      <c r="E550" s="1428"/>
      <c r="F550" s="1428"/>
      <c r="G550" s="1428"/>
      <c r="H550" s="1428"/>
      <c r="I550" s="1563"/>
      <c r="J550" s="1599"/>
      <c r="L550" s="1490"/>
      <c r="N550" s="1502"/>
      <c r="Q550" s="1569"/>
    </row>
    <row r="551">
      <c r="A551" s="1424"/>
      <c r="B551" s="1561"/>
      <c r="C551" s="1428"/>
      <c r="D551" s="1428"/>
      <c r="E551" s="1428"/>
      <c r="F551" s="1428"/>
      <c r="G551" s="1428"/>
      <c r="H551" s="1428"/>
      <c r="I551" s="1563"/>
      <c r="J551" s="1599"/>
      <c r="L551" s="1490"/>
      <c r="N551" s="1502"/>
      <c r="Q551" s="1569"/>
    </row>
    <row r="552">
      <c r="A552" s="1424"/>
      <c r="B552" s="1561"/>
      <c r="C552" s="1428"/>
      <c r="D552" s="1428"/>
      <c r="E552" s="1428"/>
      <c r="F552" s="1428"/>
      <c r="G552" s="1428"/>
      <c r="H552" s="1428"/>
      <c r="I552" s="1563"/>
      <c r="J552" s="1599"/>
      <c r="L552" s="1490"/>
      <c r="N552" s="1502"/>
      <c r="Q552" s="1569"/>
    </row>
    <row r="553">
      <c r="A553" s="1424"/>
      <c r="B553" s="1561"/>
      <c r="C553" s="1428"/>
      <c r="D553" s="1428"/>
      <c r="E553" s="1428"/>
      <c r="F553" s="1428"/>
      <c r="G553" s="1428"/>
      <c r="H553" s="1428"/>
      <c r="I553" s="1563"/>
      <c r="J553" s="1599"/>
      <c r="L553" s="1490"/>
      <c r="N553" s="1502"/>
      <c r="Q553" s="1569"/>
    </row>
    <row r="554">
      <c r="A554" s="1424"/>
      <c r="B554" s="1561"/>
      <c r="C554" s="1428"/>
      <c r="D554" s="1428"/>
      <c r="E554" s="1428"/>
      <c r="F554" s="1428"/>
      <c r="G554" s="1428"/>
      <c r="H554" s="1428"/>
      <c r="I554" s="1563"/>
      <c r="J554" s="1599"/>
      <c r="L554" s="1490"/>
      <c r="N554" s="1502"/>
      <c r="Q554" s="1569"/>
    </row>
    <row r="555">
      <c r="A555" s="1424"/>
      <c r="B555" s="1561"/>
      <c r="C555" s="1428"/>
      <c r="D555" s="1428"/>
      <c r="E555" s="1428"/>
      <c r="F555" s="1428"/>
      <c r="G555" s="1428"/>
      <c r="H555" s="1428"/>
      <c r="I555" s="1563"/>
      <c r="J555" s="1599"/>
      <c r="L555" s="1490"/>
      <c r="N555" s="1502"/>
      <c r="Q555" s="1569"/>
    </row>
    <row r="556">
      <c r="A556" s="1424"/>
      <c r="B556" s="1561"/>
      <c r="C556" s="1428"/>
      <c r="D556" s="1428"/>
      <c r="E556" s="1428"/>
      <c r="F556" s="1428"/>
      <c r="G556" s="1428"/>
      <c r="H556" s="1428"/>
      <c r="I556" s="1563"/>
      <c r="J556" s="1599"/>
      <c r="L556" s="1490"/>
      <c r="N556" s="1502"/>
      <c r="Q556" s="1569"/>
    </row>
    <row r="557">
      <c r="A557" s="1424"/>
      <c r="B557" s="1561"/>
      <c r="C557" s="1428"/>
      <c r="D557" s="1428"/>
      <c r="E557" s="1428"/>
      <c r="F557" s="1428"/>
      <c r="G557" s="1428"/>
      <c r="H557" s="1428"/>
      <c r="I557" s="1563"/>
      <c r="J557" s="1599"/>
      <c r="L557" s="1490"/>
      <c r="N557" s="1502"/>
      <c r="Q557" s="1569"/>
    </row>
    <row r="558">
      <c r="A558" s="1424"/>
      <c r="B558" s="1561"/>
      <c r="C558" s="1428"/>
      <c r="D558" s="1428"/>
      <c r="E558" s="1428"/>
      <c r="F558" s="1428"/>
      <c r="G558" s="1428"/>
      <c r="H558" s="1428"/>
      <c r="I558" s="1563"/>
      <c r="J558" s="1599"/>
      <c r="L558" s="1490"/>
      <c r="N558" s="1502"/>
      <c r="Q558" s="1569"/>
    </row>
    <row r="559">
      <c r="A559" s="1424"/>
      <c r="B559" s="1561"/>
      <c r="C559" s="1428"/>
      <c r="D559" s="1428"/>
      <c r="E559" s="1428"/>
      <c r="F559" s="1428"/>
      <c r="G559" s="1428"/>
      <c r="H559" s="1428"/>
      <c r="I559" s="1563"/>
      <c r="J559" s="1599"/>
      <c r="L559" s="1490"/>
      <c r="N559" s="1502"/>
      <c r="Q559" s="1569"/>
    </row>
    <row r="560">
      <c r="A560" s="1424"/>
      <c r="B560" s="1561"/>
      <c r="C560" s="1428"/>
      <c r="D560" s="1428"/>
      <c r="E560" s="1428"/>
      <c r="F560" s="1428"/>
      <c r="G560" s="1428"/>
      <c r="H560" s="1428"/>
      <c r="I560" s="1563"/>
      <c r="J560" s="1599"/>
      <c r="L560" s="1490"/>
      <c r="N560" s="1502"/>
      <c r="Q560" s="1569"/>
    </row>
    <row r="561">
      <c r="A561" s="1424"/>
      <c r="B561" s="1561"/>
      <c r="C561" s="1428"/>
      <c r="D561" s="1428"/>
      <c r="E561" s="1428"/>
      <c r="F561" s="1428"/>
      <c r="G561" s="1428"/>
      <c r="H561" s="1428"/>
      <c r="I561" s="1563"/>
      <c r="J561" s="1599"/>
      <c r="L561" s="1490"/>
      <c r="N561" s="1502"/>
      <c r="Q561" s="1569"/>
    </row>
    <row r="562">
      <c r="A562" s="1424"/>
      <c r="B562" s="1561"/>
      <c r="C562" s="1428"/>
      <c r="D562" s="1428"/>
      <c r="E562" s="1428"/>
      <c r="F562" s="1428"/>
      <c r="G562" s="1428"/>
      <c r="H562" s="1428"/>
      <c r="I562" s="1563"/>
      <c r="J562" s="1599"/>
      <c r="L562" s="1490"/>
      <c r="N562" s="1502"/>
      <c r="Q562" s="1569"/>
    </row>
    <row r="563">
      <c r="A563" s="1424"/>
      <c r="B563" s="1561"/>
      <c r="C563" s="1428"/>
      <c r="D563" s="1428"/>
      <c r="E563" s="1428"/>
      <c r="F563" s="1428"/>
      <c r="G563" s="1428"/>
      <c r="H563" s="1428"/>
      <c r="I563" s="1563"/>
      <c r="J563" s="1599"/>
      <c r="L563" s="1490"/>
      <c r="N563" s="1502"/>
      <c r="Q563" s="1569"/>
    </row>
    <row r="564">
      <c r="A564" s="1424"/>
      <c r="B564" s="1561"/>
      <c r="C564" s="1428"/>
      <c r="D564" s="1428"/>
      <c r="E564" s="1428"/>
      <c r="F564" s="1428"/>
      <c r="G564" s="1428"/>
      <c r="H564" s="1428"/>
      <c r="I564" s="1563"/>
      <c r="J564" s="1599"/>
      <c r="L564" s="1490"/>
      <c r="N564" s="1502"/>
      <c r="Q564" s="1569"/>
    </row>
    <row r="565">
      <c r="A565" s="1424"/>
      <c r="B565" s="1561"/>
      <c r="C565" s="1428"/>
      <c r="D565" s="1428"/>
      <c r="E565" s="1428"/>
      <c r="F565" s="1428"/>
      <c r="G565" s="1428"/>
      <c r="H565" s="1428"/>
      <c r="I565" s="1563"/>
      <c r="J565" s="1599"/>
      <c r="L565" s="1490"/>
      <c r="N565" s="1502"/>
      <c r="Q565" s="1569"/>
    </row>
    <row r="566">
      <c r="A566" s="1424"/>
      <c r="B566" s="1561"/>
      <c r="C566" s="1428"/>
      <c r="D566" s="1428"/>
      <c r="E566" s="1428"/>
      <c r="F566" s="1428"/>
      <c r="G566" s="1428"/>
      <c r="H566" s="1428"/>
      <c r="I566" s="1563"/>
      <c r="J566" s="1599"/>
      <c r="L566" s="1490"/>
      <c r="N566" s="1502"/>
      <c r="Q566" s="1569"/>
    </row>
    <row r="567">
      <c r="A567" s="1424"/>
      <c r="B567" s="1561"/>
      <c r="C567" s="1428"/>
      <c r="D567" s="1428"/>
      <c r="E567" s="1428"/>
      <c r="F567" s="1428"/>
      <c r="G567" s="1428"/>
      <c r="H567" s="1428"/>
      <c r="I567" s="1563"/>
      <c r="J567" s="1599"/>
      <c r="L567" s="1490"/>
      <c r="N567" s="1502"/>
      <c r="Q567" s="1569"/>
    </row>
    <row r="568">
      <c r="A568" s="1424"/>
      <c r="B568" s="1561"/>
      <c r="C568" s="1428"/>
      <c r="D568" s="1428"/>
      <c r="E568" s="1428"/>
      <c r="F568" s="1428"/>
      <c r="G568" s="1428"/>
      <c r="H568" s="1428"/>
      <c r="I568" s="1563"/>
      <c r="J568" s="1599"/>
      <c r="L568" s="1490"/>
      <c r="N568" s="1502"/>
      <c r="Q568" s="1569"/>
    </row>
    <row r="569">
      <c r="A569" s="1424"/>
      <c r="B569" s="1561"/>
      <c r="C569" s="1428"/>
      <c r="D569" s="1428"/>
      <c r="E569" s="1428"/>
      <c r="F569" s="1428"/>
      <c r="G569" s="1428"/>
      <c r="H569" s="1428"/>
      <c r="I569" s="1563"/>
      <c r="J569" s="1599"/>
      <c r="L569" s="1490"/>
      <c r="N569" s="1502"/>
      <c r="Q569" s="1569"/>
    </row>
    <row r="570">
      <c r="A570" s="1424"/>
      <c r="B570" s="1561"/>
      <c r="C570" s="1428"/>
      <c r="D570" s="1428"/>
      <c r="E570" s="1428"/>
      <c r="F570" s="1428"/>
      <c r="G570" s="1428"/>
      <c r="H570" s="1428"/>
      <c r="I570" s="1563"/>
      <c r="J570" s="1599"/>
      <c r="L570" s="1490"/>
      <c r="N570" s="1502"/>
      <c r="Q570" s="1569"/>
    </row>
    <row r="571">
      <c r="A571" s="1424"/>
      <c r="B571" s="1561"/>
      <c r="C571" s="1428"/>
      <c r="D571" s="1428"/>
      <c r="E571" s="1428"/>
      <c r="F571" s="1428"/>
      <c r="G571" s="1428"/>
      <c r="H571" s="1428"/>
      <c r="I571" s="1563"/>
      <c r="J571" s="1599"/>
      <c r="L571" s="1490"/>
      <c r="N571" s="1502"/>
      <c r="Q571" s="1569"/>
    </row>
    <row r="572">
      <c r="A572" s="1424"/>
      <c r="B572" s="1561"/>
      <c r="C572" s="1428"/>
      <c r="D572" s="1428"/>
      <c r="E572" s="1428"/>
      <c r="F572" s="1428"/>
      <c r="G572" s="1428"/>
      <c r="H572" s="1428"/>
      <c r="I572" s="1563"/>
      <c r="J572" s="1599"/>
      <c r="L572" s="1490"/>
      <c r="N572" s="1502"/>
      <c r="Q572" s="1569"/>
    </row>
    <row r="573">
      <c r="A573" s="1424"/>
      <c r="B573" s="1561"/>
      <c r="C573" s="1428"/>
      <c r="D573" s="1428"/>
      <c r="E573" s="1428"/>
      <c r="F573" s="1428"/>
      <c r="G573" s="1428"/>
      <c r="H573" s="1428"/>
      <c r="I573" s="1563"/>
      <c r="J573" s="1599"/>
      <c r="L573" s="1490"/>
      <c r="N573" s="1502"/>
      <c r="Q573" s="1569"/>
    </row>
    <row r="574">
      <c r="A574" s="1424"/>
      <c r="B574" s="1561"/>
      <c r="C574" s="1428"/>
      <c r="D574" s="1428"/>
      <c r="E574" s="1428"/>
      <c r="F574" s="1428"/>
      <c r="G574" s="1428"/>
      <c r="H574" s="1428"/>
      <c r="I574" s="1563"/>
      <c r="J574" s="1599"/>
      <c r="L574" s="1490"/>
      <c r="N574" s="1502"/>
      <c r="Q574" s="1569"/>
    </row>
    <row r="575">
      <c r="A575" s="1424"/>
      <c r="B575" s="1561"/>
      <c r="C575" s="1428"/>
      <c r="D575" s="1428"/>
      <c r="E575" s="1428"/>
      <c r="F575" s="1428"/>
      <c r="G575" s="1428"/>
      <c r="H575" s="1428"/>
      <c r="I575" s="1563"/>
      <c r="J575" s="1599"/>
      <c r="L575" s="1490"/>
      <c r="N575" s="1502"/>
      <c r="Q575" s="1569"/>
    </row>
    <row r="576">
      <c r="A576" s="1424"/>
      <c r="B576" s="1561"/>
      <c r="C576" s="1428"/>
      <c r="D576" s="1428"/>
      <c r="E576" s="1428"/>
      <c r="F576" s="1428"/>
      <c r="G576" s="1428"/>
      <c r="H576" s="1428"/>
      <c r="I576" s="1563"/>
      <c r="J576" s="1599"/>
      <c r="L576" s="1490"/>
      <c r="N576" s="1502"/>
      <c r="Q576" s="1569"/>
    </row>
    <row r="577">
      <c r="A577" s="1424"/>
      <c r="B577" s="1561"/>
      <c r="C577" s="1428"/>
      <c r="D577" s="1428"/>
      <c r="E577" s="1428"/>
      <c r="F577" s="1428"/>
      <c r="G577" s="1428"/>
      <c r="H577" s="1428"/>
      <c r="I577" s="1563"/>
      <c r="J577" s="1599"/>
      <c r="L577" s="1490"/>
      <c r="N577" s="1502"/>
      <c r="Q577" s="1569"/>
    </row>
    <row r="578">
      <c r="A578" s="1424"/>
      <c r="B578" s="1561"/>
      <c r="C578" s="1428"/>
      <c r="D578" s="1428"/>
      <c r="E578" s="1428"/>
      <c r="F578" s="1428"/>
      <c r="G578" s="1428"/>
      <c r="H578" s="1428"/>
      <c r="I578" s="1563"/>
      <c r="J578" s="1599"/>
      <c r="L578" s="1490"/>
      <c r="N578" s="1502"/>
      <c r="Q578" s="1569"/>
    </row>
    <row r="579">
      <c r="A579" s="1424"/>
      <c r="B579" s="1561"/>
      <c r="C579" s="1428"/>
      <c r="D579" s="1428"/>
      <c r="E579" s="1428"/>
      <c r="F579" s="1428"/>
      <c r="G579" s="1428"/>
      <c r="H579" s="1428"/>
      <c r="I579" s="1563"/>
      <c r="J579" s="1599"/>
      <c r="L579" s="1490"/>
      <c r="N579" s="1502"/>
      <c r="Q579" s="1569"/>
    </row>
    <row r="580">
      <c r="A580" s="1424"/>
      <c r="B580" s="1561"/>
      <c r="C580" s="1428"/>
      <c r="D580" s="1428"/>
      <c r="E580" s="1428"/>
      <c r="F580" s="1428"/>
      <c r="G580" s="1428"/>
      <c r="H580" s="1428"/>
      <c r="I580" s="1563"/>
      <c r="J580" s="1599"/>
      <c r="L580" s="1490"/>
      <c r="N580" s="1502"/>
      <c r="Q580" s="1569"/>
    </row>
    <row r="581">
      <c r="A581" s="1424"/>
      <c r="B581" s="1561"/>
      <c r="C581" s="1428"/>
      <c r="D581" s="1428"/>
      <c r="E581" s="1428"/>
      <c r="F581" s="1428"/>
      <c r="G581" s="1428"/>
      <c r="H581" s="1428"/>
      <c r="I581" s="1563"/>
      <c r="J581" s="1599"/>
      <c r="L581" s="1490"/>
      <c r="N581" s="1502"/>
      <c r="Q581" s="1569"/>
    </row>
    <row r="582">
      <c r="A582" s="1424"/>
      <c r="B582" s="1561"/>
      <c r="C582" s="1428"/>
      <c r="D582" s="1428"/>
      <c r="E582" s="1428"/>
      <c r="F582" s="1428"/>
      <c r="G582" s="1428"/>
      <c r="H582" s="1428"/>
      <c r="I582" s="1563"/>
      <c r="J582" s="1599"/>
      <c r="L582" s="1490"/>
      <c r="N582" s="1502"/>
      <c r="Q582" s="1569"/>
    </row>
    <row r="583">
      <c r="A583" s="1424"/>
      <c r="B583" s="1561"/>
      <c r="C583" s="1428"/>
      <c r="D583" s="1428"/>
      <c r="E583" s="1428"/>
      <c r="F583" s="1428"/>
      <c r="G583" s="1428"/>
      <c r="H583" s="1428"/>
      <c r="I583" s="1563"/>
      <c r="J583" s="1599"/>
      <c r="L583" s="1490"/>
      <c r="N583" s="1502"/>
      <c r="Q583" s="1569"/>
    </row>
    <row r="584">
      <c r="A584" s="1424"/>
      <c r="B584" s="1561"/>
      <c r="C584" s="1428"/>
      <c r="D584" s="1428"/>
      <c r="E584" s="1428"/>
      <c r="F584" s="1428"/>
      <c r="G584" s="1428"/>
      <c r="H584" s="1428"/>
      <c r="I584" s="1563"/>
      <c r="J584" s="1599"/>
      <c r="L584" s="1490"/>
      <c r="N584" s="1502"/>
      <c r="Q584" s="1569"/>
    </row>
    <row r="585">
      <c r="A585" s="1424"/>
      <c r="B585" s="1561"/>
      <c r="C585" s="1428"/>
      <c r="D585" s="1428"/>
      <c r="E585" s="1428"/>
      <c r="F585" s="1428"/>
      <c r="G585" s="1428"/>
      <c r="H585" s="1428"/>
      <c r="I585" s="1563"/>
      <c r="J585" s="1599"/>
      <c r="L585" s="1490"/>
      <c r="N585" s="1502"/>
      <c r="Q585" s="1569"/>
    </row>
    <row r="586">
      <c r="A586" s="1424"/>
      <c r="B586" s="1561"/>
      <c r="C586" s="1428"/>
      <c r="D586" s="1428"/>
      <c r="E586" s="1428"/>
      <c r="F586" s="1428"/>
      <c r="G586" s="1428"/>
      <c r="H586" s="1428"/>
      <c r="I586" s="1563"/>
      <c r="J586" s="1599"/>
      <c r="L586" s="1490"/>
      <c r="N586" s="1502"/>
      <c r="Q586" s="1569"/>
    </row>
    <row r="587">
      <c r="A587" s="1424"/>
      <c r="B587" s="1561"/>
      <c r="C587" s="1428"/>
      <c r="D587" s="1428"/>
      <c r="E587" s="1428"/>
      <c r="F587" s="1428"/>
      <c r="G587" s="1428"/>
      <c r="H587" s="1428"/>
      <c r="I587" s="1563"/>
      <c r="J587" s="1599"/>
      <c r="L587" s="1490"/>
      <c r="N587" s="1502"/>
      <c r="Q587" s="1569"/>
    </row>
    <row r="588">
      <c r="A588" s="1424"/>
      <c r="B588" s="1561"/>
      <c r="C588" s="1428"/>
      <c r="D588" s="1428"/>
      <c r="E588" s="1428"/>
      <c r="F588" s="1428"/>
      <c r="G588" s="1428"/>
      <c r="H588" s="1428"/>
      <c r="I588" s="1563"/>
      <c r="J588" s="1599"/>
      <c r="L588" s="1490"/>
      <c r="N588" s="1502"/>
      <c r="Q588" s="1569"/>
    </row>
    <row r="589">
      <c r="A589" s="1424"/>
      <c r="B589" s="1561"/>
      <c r="C589" s="1428"/>
      <c r="D589" s="1428"/>
      <c r="E589" s="1428"/>
      <c r="F589" s="1428"/>
      <c r="G589" s="1428"/>
      <c r="H589" s="1428"/>
      <c r="I589" s="1563"/>
      <c r="J589" s="1599"/>
      <c r="L589" s="1490"/>
      <c r="N589" s="1502"/>
      <c r="Q589" s="1569"/>
    </row>
    <row r="590">
      <c r="A590" s="1424"/>
      <c r="B590" s="1561"/>
      <c r="C590" s="1428"/>
      <c r="D590" s="1428"/>
      <c r="E590" s="1428"/>
      <c r="F590" s="1428"/>
      <c r="G590" s="1428"/>
      <c r="H590" s="1428"/>
      <c r="I590" s="1563"/>
      <c r="J590" s="1599"/>
      <c r="L590" s="1490"/>
      <c r="N590" s="1502"/>
      <c r="Q590" s="1569"/>
    </row>
    <row r="591">
      <c r="A591" s="1424"/>
      <c r="B591" s="1561"/>
      <c r="C591" s="1428"/>
      <c r="D591" s="1428"/>
      <c r="E591" s="1428"/>
      <c r="F591" s="1428"/>
      <c r="G591" s="1428"/>
      <c r="H591" s="1428"/>
      <c r="I591" s="1563"/>
      <c r="J591" s="1599"/>
      <c r="L591" s="1490"/>
      <c r="N591" s="1502"/>
      <c r="Q591" s="1569"/>
    </row>
    <row r="592">
      <c r="A592" s="1424"/>
      <c r="B592" s="1561"/>
      <c r="C592" s="1428"/>
      <c r="D592" s="1428"/>
      <c r="E592" s="1428"/>
      <c r="F592" s="1428"/>
      <c r="G592" s="1428"/>
      <c r="H592" s="1428"/>
      <c r="I592" s="1563"/>
      <c r="J592" s="1599"/>
      <c r="L592" s="1490"/>
      <c r="N592" s="1502"/>
      <c r="Q592" s="1569"/>
    </row>
    <row r="593">
      <c r="A593" s="1424"/>
      <c r="B593" s="1561"/>
      <c r="C593" s="1428"/>
      <c r="D593" s="1428"/>
      <c r="E593" s="1428"/>
      <c r="F593" s="1428"/>
      <c r="G593" s="1428"/>
      <c r="H593" s="1428"/>
      <c r="I593" s="1563"/>
      <c r="J593" s="1599"/>
      <c r="L593" s="1490"/>
      <c r="N593" s="1502"/>
      <c r="Q593" s="1569"/>
    </row>
    <row r="594">
      <c r="A594" s="1424"/>
      <c r="B594" s="1561"/>
      <c r="C594" s="1428"/>
      <c r="D594" s="1428"/>
      <c r="E594" s="1428"/>
      <c r="F594" s="1428"/>
      <c r="G594" s="1428"/>
      <c r="H594" s="1428"/>
      <c r="I594" s="1563"/>
      <c r="J594" s="1599"/>
      <c r="L594" s="1490"/>
      <c r="N594" s="1502"/>
      <c r="Q594" s="1569"/>
    </row>
    <row r="595">
      <c r="A595" s="1424"/>
      <c r="B595" s="1561"/>
      <c r="C595" s="1428"/>
      <c r="D595" s="1428"/>
      <c r="E595" s="1428"/>
      <c r="F595" s="1428"/>
      <c r="G595" s="1428"/>
      <c r="H595" s="1428"/>
      <c r="I595" s="1563"/>
      <c r="J595" s="1599"/>
      <c r="L595" s="1490"/>
      <c r="N595" s="1502"/>
      <c r="Q595" s="1569"/>
    </row>
    <row r="596">
      <c r="A596" s="1424"/>
      <c r="B596" s="1561"/>
      <c r="C596" s="1428"/>
      <c r="D596" s="1428"/>
      <c r="E596" s="1428"/>
      <c r="F596" s="1428"/>
      <c r="G596" s="1428"/>
      <c r="H596" s="1428"/>
      <c r="I596" s="1563"/>
      <c r="J596" s="1599"/>
      <c r="L596" s="1490"/>
      <c r="N596" s="1502"/>
      <c r="Q596" s="1569"/>
    </row>
    <row r="597">
      <c r="A597" s="1424"/>
      <c r="B597" s="1561"/>
      <c r="C597" s="1428"/>
      <c r="D597" s="1428"/>
      <c r="E597" s="1428"/>
      <c r="F597" s="1428"/>
      <c r="G597" s="1428"/>
      <c r="H597" s="1428"/>
      <c r="I597" s="1563"/>
      <c r="J597" s="1599"/>
      <c r="L597" s="1490"/>
      <c r="N597" s="1502"/>
      <c r="Q597" s="1569"/>
    </row>
    <row r="598">
      <c r="A598" s="1424"/>
      <c r="B598" s="1561"/>
      <c r="C598" s="1428"/>
      <c r="D598" s="1428"/>
      <c r="E598" s="1428"/>
      <c r="F598" s="1428"/>
      <c r="G598" s="1428"/>
      <c r="H598" s="1428"/>
      <c r="I598" s="1563"/>
      <c r="J598" s="1599"/>
      <c r="L598" s="1490"/>
      <c r="N598" s="1502"/>
      <c r="Q598" s="1569"/>
    </row>
    <row r="599">
      <c r="A599" s="1424"/>
      <c r="B599" s="1561"/>
      <c r="C599" s="1428"/>
      <c r="D599" s="1428"/>
      <c r="E599" s="1428"/>
      <c r="F599" s="1428"/>
      <c r="G599" s="1428"/>
      <c r="H599" s="1428"/>
      <c r="I599" s="1563"/>
      <c r="J599" s="1599"/>
      <c r="L599" s="1490"/>
      <c r="N599" s="1502"/>
      <c r="Q599" s="1569"/>
    </row>
    <row r="600">
      <c r="A600" s="1424"/>
      <c r="B600" s="1561"/>
      <c r="C600" s="1428"/>
      <c r="D600" s="1428"/>
      <c r="E600" s="1428"/>
      <c r="F600" s="1428"/>
      <c r="G600" s="1428"/>
      <c r="H600" s="1428"/>
      <c r="I600" s="1563"/>
      <c r="J600" s="1599"/>
      <c r="L600" s="1490"/>
      <c r="N600" s="1502"/>
      <c r="Q600" s="1569"/>
    </row>
    <row r="601">
      <c r="A601" s="1424"/>
      <c r="B601" s="1561"/>
      <c r="C601" s="1428"/>
      <c r="D601" s="1428"/>
      <c r="E601" s="1428"/>
      <c r="F601" s="1428"/>
      <c r="G601" s="1428"/>
      <c r="H601" s="1428"/>
      <c r="I601" s="1563"/>
      <c r="J601" s="1599"/>
      <c r="L601" s="1490"/>
      <c r="N601" s="1502"/>
      <c r="Q601" s="1569"/>
    </row>
    <row r="602">
      <c r="A602" s="1424"/>
      <c r="B602" s="1561"/>
      <c r="C602" s="1428"/>
      <c r="D602" s="1428"/>
      <c r="E602" s="1428"/>
      <c r="F602" s="1428"/>
      <c r="G602" s="1428"/>
      <c r="H602" s="1428"/>
      <c r="I602" s="1563"/>
      <c r="J602" s="1599"/>
      <c r="L602" s="1490"/>
      <c r="N602" s="1502"/>
      <c r="Q602" s="1569"/>
    </row>
    <row r="603">
      <c r="A603" s="1424"/>
      <c r="B603" s="1561"/>
      <c r="C603" s="1428"/>
      <c r="D603" s="1428"/>
      <c r="E603" s="1428"/>
      <c r="F603" s="1428"/>
      <c r="G603" s="1428"/>
      <c r="H603" s="1428"/>
      <c r="I603" s="1563"/>
      <c r="J603" s="1599"/>
      <c r="L603" s="1490"/>
      <c r="N603" s="1502"/>
      <c r="Q603" s="1569"/>
    </row>
    <row r="604">
      <c r="A604" s="1424"/>
      <c r="B604" s="1561"/>
      <c r="C604" s="1428"/>
      <c r="D604" s="1428"/>
      <c r="E604" s="1428"/>
      <c r="F604" s="1428"/>
      <c r="G604" s="1428"/>
      <c r="H604" s="1428"/>
      <c r="I604" s="1563"/>
      <c r="J604" s="1599"/>
      <c r="L604" s="1490"/>
      <c r="N604" s="1502"/>
      <c r="Q604" s="1569"/>
    </row>
    <row r="605">
      <c r="A605" s="1424"/>
      <c r="B605" s="1561"/>
      <c r="C605" s="1428"/>
      <c r="D605" s="1428"/>
      <c r="E605" s="1428"/>
      <c r="F605" s="1428"/>
      <c r="G605" s="1428"/>
      <c r="H605" s="1428"/>
      <c r="I605" s="1563"/>
      <c r="J605" s="1599"/>
      <c r="L605" s="1490"/>
      <c r="N605" s="1502"/>
      <c r="Q605" s="1569"/>
    </row>
    <row r="606">
      <c r="A606" s="1424"/>
      <c r="B606" s="1561"/>
      <c r="C606" s="1428"/>
      <c r="D606" s="1428"/>
      <c r="E606" s="1428"/>
      <c r="F606" s="1428"/>
      <c r="G606" s="1428"/>
      <c r="H606" s="1428"/>
      <c r="I606" s="1563"/>
      <c r="J606" s="1599"/>
      <c r="L606" s="1490"/>
      <c r="N606" s="1502"/>
      <c r="Q606" s="1569"/>
    </row>
    <row r="607">
      <c r="A607" s="1424"/>
      <c r="B607" s="1561"/>
      <c r="C607" s="1428"/>
      <c r="D607" s="1428"/>
      <c r="E607" s="1428"/>
      <c r="F607" s="1428"/>
      <c r="G607" s="1428"/>
      <c r="H607" s="1428"/>
      <c r="I607" s="1563"/>
      <c r="J607" s="1599"/>
      <c r="L607" s="1490"/>
      <c r="N607" s="1502"/>
      <c r="Q607" s="1569"/>
    </row>
    <row r="608">
      <c r="A608" s="1424"/>
      <c r="B608" s="1561"/>
      <c r="C608" s="1428"/>
      <c r="D608" s="1428"/>
      <c r="E608" s="1428"/>
      <c r="F608" s="1428"/>
      <c r="G608" s="1428"/>
      <c r="H608" s="1428"/>
      <c r="I608" s="1563"/>
      <c r="J608" s="1599"/>
      <c r="L608" s="1490"/>
      <c r="N608" s="1502"/>
      <c r="Q608" s="1569"/>
    </row>
    <row r="609">
      <c r="A609" s="1424"/>
      <c r="B609" s="1561"/>
      <c r="C609" s="1428"/>
      <c r="D609" s="1428"/>
      <c r="E609" s="1428"/>
      <c r="F609" s="1428"/>
      <c r="G609" s="1428"/>
      <c r="H609" s="1428"/>
      <c r="I609" s="1563"/>
      <c r="J609" s="1599"/>
      <c r="L609" s="1490"/>
      <c r="N609" s="1502"/>
      <c r="Q609" s="1569"/>
    </row>
    <row r="610">
      <c r="A610" s="1424"/>
      <c r="B610" s="1561"/>
      <c r="C610" s="1428"/>
      <c r="D610" s="1428"/>
      <c r="E610" s="1428"/>
      <c r="F610" s="1428"/>
      <c r="G610" s="1428"/>
      <c r="H610" s="1428"/>
      <c r="I610" s="1563"/>
      <c r="J610" s="1599"/>
      <c r="L610" s="1490"/>
      <c r="N610" s="1502"/>
      <c r="Q610" s="1569"/>
    </row>
    <row r="611">
      <c r="A611" s="1424"/>
      <c r="B611" s="1561"/>
      <c r="C611" s="1428"/>
      <c r="D611" s="1428"/>
      <c r="E611" s="1428"/>
      <c r="F611" s="1428"/>
      <c r="G611" s="1428"/>
      <c r="H611" s="1428"/>
      <c r="I611" s="1563"/>
      <c r="J611" s="1599"/>
      <c r="L611" s="1490"/>
      <c r="N611" s="1502"/>
      <c r="Q611" s="1569"/>
    </row>
    <row r="612">
      <c r="A612" s="1424"/>
      <c r="B612" s="1561"/>
      <c r="C612" s="1428"/>
      <c r="D612" s="1428"/>
      <c r="E612" s="1428"/>
      <c r="F612" s="1428"/>
      <c r="G612" s="1428"/>
      <c r="H612" s="1428"/>
      <c r="I612" s="1563"/>
      <c r="J612" s="1599"/>
      <c r="L612" s="1490"/>
      <c r="N612" s="1502"/>
      <c r="Q612" s="1569"/>
    </row>
    <row r="613">
      <c r="A613" s="1424"/>
      <c r="B613" s="1561"/>
      <c r="C613" s="1428"/>
      <c r="D613" s="1428"/>
      <c r="E613" s="1428"/>
      <c r="F613" s="1428"/>
      <c r="G613" s="1428"/>
      <c r="H613" s="1428"/>
      <c r="I613" s="1563"/>
      <c r="J613" s="1599"/>
      <c r="L613" s="1490"/>
      <c r="N613" s="1502"/>
      <c r="Q613" s="1569"/>
    </row>
    <row r="614">
      <c r="A614" s="1424"/>
      <c r="B614" s="1561"/>
      <c r="C614" s="1428"/>
      <c r="D614" s="1428"/>
      <c r="E614" s="1428"/>
      <c r="F614" s="1428"/>
      <c r="G614" s="1428"/>
      <c r="H614" s="1428"/>
      <c r="I614" s="1563"/>
      <c r="J614" s="1599"/>
      <c r="L614" s="1490"/>
      <c r="N614" s="1502"/>
      <c r="Q614" s="1569"/>
    </row>
    <row r="615">
      <c r="A615" s="1424"/>
      <c r="B615" s="1561"/>
      <c r="C615" s="1428"/>
      <c r="D615" s="1428"/>
      <c r="E615" s="1428"/>
      <c r="F615" s="1428"/>
      <c r="G615" s="1428"/>
      <c r="H615" s="1428"/>
      <c r="I615" s="1563"/>
      <c r="J615" s="1599"/>
      <c r="L615" s="1490"/>
      <c r="N615" s="1502"/>
      <c r="Q615" s="1569"/>
    </row>
    <row r="616">
      <c r="A616" s="1424"/>
      <c r="B616" s="1561"/>
      <c r="C616" s="1428"/>
      <c r="D616" s="1428"/>
      <c r="E616" s="1428"/>
      <c r="F616" s="1428"/>
      <c r="G616" s="1428"/>
      <c r="H616" s="1428"/>
      <c r="I616" s="1563"/>
      <c r="J616" s="1599"/>
      <c r="L616" s="1490"/>
      <c r="N616" s="1502"/>
      <c r="Q616" s="1569"/>
    </row>
    <row r="617">
      <c r="A617" s="1424"/>
      <c r="B617" s="1561"/>
      <c r="C617" s="1428"/>
      <c r="D617" s="1428"/>
      <c r="E617" s="1428"/>
      <c r="F617" s="1428"/>
      <c r="G617" s="1428"/>
      <c r="H617" s="1428"/>
      <c r="I617" s="1563"/>
      <c r="J617" s="1599"/>
      <c r="L617" s="1490"/>
      <c r="N617" s="1502"/>
      <c r="Q617" s="1569"/>
    </row>
    <row r="618">
      <c r="A618" s="1424"/>
      <c r="B618" s="1561"/>
      <c r="C618" s="1428"/>
      <c r="D618" s="1428"/>
      <c r="E618" s="1428"/>
      <c r="F618" s="1428"/>
      <c r="G618" s="1428"/>
      <c r="H618" s="1428"/>
      <c r="I618" s="1563"/>
      <c r="J618" s="1599"/>
      <c r="L618" s="1490"/>
      <c r="N618" s="1502"/>
      <c r="Q618" s="1569"/>
    </row>
    <row r="619">
      <c r="A619" s="1424"/>
      <c r="B619" s="1561"/>
      <c r="C619" s="1428"/>
      <c r="D619" s="1428"/>
      <c r="E619" s="1428"/>
      <c r="F619" s="1428"/>
      <c r="G619" s="1428"/>
      <c r="H619" s="1428"/>
      <c r="I619" s="1563"/>
      <c r="J619" s="1599"/>
      <c r="L619" s="1490"/>
      <c r="N619" s="1502"/>
      <c r="Q619" s="1569"/>
    </row>
    <row r="620">
      <c r="A620" s="1424"/>
      <c r="B620" s="1561"/>
      <c r="C620" s="1428"/>
      <c r="D620" s="1428"/>
      <c r="E620" s="1428"/>
      <c r="F620" s="1428"/>
      <c r="G620" s="1428"/>
      <c r="H620" s="1428"/>
      <c r="I620" s="1563"/>
      <c r="J620" s="1599"/>
      <c r="L620" s="1490"/>
      <c r="N620" s="1502"/>
      <c r="Q620" s="1569"/>
    </row>
    <row r="621">
      <c r="A621" s="1424"/>
      <c r="B621" s="1561"/>
      <c r="C621" s="1428"/>
      <c r="D621" s="1428"/>
      <c r="E621" s="1428"/>
      <c r="F621" s="1428"/>
      <c r="G621" s="1428"/>
      <c r="H621" s="1428"/>
      <c r="I621" s="1563"/>
      <c r="J621" s="1599"/>
      <c r="L621" s="1490"/>
      <c r="N621" s="1502"/>
      <c r="Q621" s="1569"/>
    </row>
    <row r="622">
      <c r="A622" s="1424"/>
      <c r="B622" s="1561"/>
      <c r="C622" s="1428"/>
      <c r="D622" s="1428"/>
      <c r="E622" s="1428"/>
      <c r="F622" s="1428"/>
      <c r="G622" s="1428"/>
      <c r="H622" s="1428"/>
      <c r="I622" s="1563"/>
      <c r="J622" s="1599"/>
      <c r="L622" s="1490"/>
      <c r="N622" s="1502"/>
      <c r="Q622" s="1569"/>
    </row>
    <row r="623">
      <c r="A623" s="1424"/>
      <c r="B623" s="1561"/>
      <c r="C623" s="1428"/>
      <c r="D623" s="1428"/>
      <c r="E623" s="1428"/>
      <c r="F623" s="1428"/>
      <c r="G623" s="1428"/>
      <c r="H623" s="1428"/>
      <c r="I623" s="1563"/>
      <c r="J623" s="1599"/>
      <c r="L623" s="1490"/>
      <c r="N623" s="1502"/>
      <c r="Q623" s="1569"/>
    </row>
    <row r="624">
      <c r="A624" s="1424"/>
      <c r="B624" s="1561"/>
      <c r="C624" s="1428"/>
      <c r="D624" s="1428"/>
      <c r="E624" s="1428"/>
      <c r="F624" s="1428"/>
      <c r="G624" s="1428"/>
      <c r="H624" s="1428"/>
      <c r="I624" s="1563"/>
      <c r="J624" s="1599"/>
      <c r="L624" s="1490"/>
      <c r="N624" s="1502"/>
      <c r="Q624" s="1569"/>
    </row>
    <row r="625">
      <c r="A625" s="1424"/>
      <c r="B625" s="1561"/>
      <c r="C625" s="1428"/>
      <c r="D625" s="1428"/>
      <c r="E625" s="1428"/>
      <c r="F625" s="1428"/>
      <c r="G625" s="1428"/>
      <c r="H625" s="1428"/>
      <c r="I625" s="1563"/>
      <c r="J625" s="1599"/>
      <c r="L625" s="1490"/>
      <c r="N625" s="1502"/>
      <c r="Q625" s="1569"/>
    </row>
    <row r="626">
      <c r="A626" s="1424"/>
      <c r="B626" s="1561"/>
      <c r="C626" s="1428"/>
      <c r="D626" s="1428"/>
      <c r="E626" s="1428"/>
      <c r="F626" s="1428"/>
      <c r="G626" s="1428"/>
      <c r="H626" s="1428"/>
      <c r="I626" s="1563"/>
      <c r="J626" s="1599"/>
      <c r="L626" s="1490"/>
      <c r="N626" s="1502"/>
      <c r="Q626" s="1569"/>
    </row>
    <row r="627">
      <c r="A627" s="1424"/>
      <c r="B627" s="1561"/>
      <c r="C627" s="1428"/>
      <c r="D627" s="1428"/>
      <c r="E627" s="1428"/>
      <c r="F627" s="1428"/>
      <c r="G627" s="1428"/>
      <c r="H627" s="1428"/>
      <c r="I627" s="1563"/>
      <c r="J627" s="1599"/>
      <c r="L627" s="1490"/>
      <c r="N627" s="1502"/>
      <c r="Q627" s="1569"/>
    </row>
    <row r="628">
      <c r="A628" s="1424"/>
      <c r="B628" s="1561"/>
      <c r="C628" s="1428"/>
      <c r="D628" s="1428"/>
      <c r="E628" s="1428"/>
      <c r="F628" s="1428"/>
      <c r="G628" s="1428"/>
      <c r="H628" s="1428"/>
      <c r="I628" s="1563"/>
      <c r="J628" s="1599"/>
      <c r="L628" s="1490"/>
      <c r="N628" s="1502"/>
      <c r="Q628" s="1569"/>
    </row>
    <row r="629">
      <c r="A629" s="1424"/>
      <c r="B629" s="1561"/>
      <c r="C629" s="1428"/>
      <c r="D629" s="1428"/>
      <c r="E629" s="1428"/>
      <c r="F629" s="1428"/>
      <c r="G629" s="1428"/>
      <c r="H629" s="1428"/>
      <c r="I629" s="1563"/>
      <c r="J629" s="1599"/>
      <c r="L629" s="1490"/>
      <c r="N629" s="1502"/>
      <c r="Q629" s="1569"/>
    </row>
    <row r="630">
      <c r="A630" s="1424"/>
      <c r="B630" s="1561"/>
      <c r="C630" s="1428"/>
      <c r="D630" s="1428"/>
      <c r="E630" s="1428"/>
      <c r="F630" s="1428"/>
      <c r="G630" s="1428"/>
      <c r="H630" s="1428"/>
      <c r="I630" s="1563"/>
      <c r="J630" s="1599"/>
      <c r="L630" s="1490"/>
      <c r="N630" s="1502"/>
      <c r="Q630" s="1569"/>
    </row>
    <row r="631">
      <c r="A631" s="1424"/>
      <c r="B631" s="1561"/>
      <c r="C631" s="1428"/>
      <c r="D631" s="1428"/>
      <c r="E631" s="1428"/>
      <c r="F631" s="1428"/>
      <c r="G631" s="1428"/>
      <c r="H631" s="1428"/>
      <c r="I631" s="1563"/>
      <c r="J631" s="1599"/>
      <c r="L631" s="1490"/>
      <c r="N631" s="1502"/>
      <c r="Q631" s="1569"/>
    </row>
    <row r="632">
      <c r="A632" s="1424"/>
      <c r="B632" s="1561"/>
      <c r="C632" s="1428"/>
      <c r="D632" s="1428"/>
      <c r="E632" s="1428"/>
      <c r="F632" s="1428"/>
      <c r="G632" s="1428"/>
      <c r="H632" s="1428"/>
      <c r="I632" s="1563"/>
      <c r="J632" s="1599"/>
      <c r="L632" s="1490"/>
      <c r="N632" s="1502"/>
      <c r="Q632" s="1569"/>
    </row>
    <row r="633">
      <c r="A633" s="1424"/>
      <c r="B633" s="1561"/>
      <c r="C633" s="1428"/>
      <c r="D633" s="1428"/>
      <c r="E633" s="1428"/>
      <c r="F633" s="1428"/>
      <c r="G633" s="1428"/>
      <c r="H633" s="1428"/>
      <c r="I633" s="1563"/>
      <c r="J633" s="1599"/>
      <c r="L633" s="1490"/>
      <c r="N633" s="1502"/>
      <c r="Q633" s="1569"/>
    </row>
    <row r="634">
      <c r="A634" s="1424"/>
      <c r="B634" s="1561"/>
      <c r="C634" s="1428"/>
      <c r="D634" s="1428"/>
      <c r="E634" s="1428"/>
      <c r="F634" s="1428"/>
      <c r="G634" s="1428"/>
      <c r="H634" s="1428"/>
      <c r="I634" s="1563"/>
      <c r="J634" s="1599"/>
      <c r="L634" s="1490"/>
      <c r="N634" s="1502"/>
      <c r="Q634" s="1569"/>
    </row>
    <row r="635">
      <c r="A635" s="1424"/>
      <c r="B635" s="1561"/>
      <c r="C635" s="1428"/>
      <c r="D635" s="1428"/>
      <c r="E635" s="1428"/>
      <c r="F635" s="1428"/>
      <c r="G635" s="1428"/>
      <c r="H635" s="1428"/>
      <c r="I635" s="1563"/>
      <c r="J635" s="1599"/>
      <c r="L635" s="1490"/>
      <c r="N635" s="1502"/>
      <c r="Q635" s="1569"/>
    </row>
    <row r="636">
      <c r="A636" s="1424"/>
      <c r="B636" s="1561"/>
      <c r="C636" s="1428"/>
      <c r="D636" s="1428"/>
      <c r="E636" s="1428"/>
      <c r="F636" s="1428"/>
      <c r="G636" s="1428"/>
      <c r="H636" s="1428"/>
      <c r="I636" s="1563"/>
      <c r="J636" s="1599"/>
      <c r="L636" s="1490"/>
      <c r="N636" s="1502"/>
      <c r="Q636" s="1569"/>
    </row>
    <row r="637">
      <c r="A637" s="1424"/>
      <c r="B637" s="1561"/>
      <c r="C637" s="1428"/>
      <c r="D637" s="1428"/>
      <c r="E637" s="1428"/>
      <c r="F637" s="1428"/>
      <c r="G637" s="1428"/>
      <c r="H637" s="1428"/>
      <c r="I637" s="1563"/>
      <c r="J637" s="1599"/>
      <c r="L637" s="1490"/>
      <c r="N637" s="1502"/>
      <c r="Q637" s="1569"/>
    </row>
    <row r="638">
      <c r="A638" s="1424"/>
      <c r="B638" s="1561"/>
      <c r="C638" s="1428"/>
      <c r="D638" s="1428"/>
      <c r="E638" s="1428"/>
      <c r="F638" s="1428"/>
      <c r="G638" s="1428"/>
      <c r="H638" s="1428"/>
      <c r="I638" s="1563"/>
      <c r="J638" s="1599"/>
      <c r="L638" s="1490"/>
      <c r="N638" s="1502"/>
      <c r="Q638" s="1569"/>
    </row>
    <row r="639">
      <c r="A639" s="1424"/>
      <c r="B639" s="1561"/>
      <c r="C639" s="1428"/>
      <c r="D639" s="1428"/>
      <c r="E639" s="1428"/>
      <c r="F639" s="1428"/>
      <c r="G639" s="1428"/>
      <c r="H639" s="1428"/>
      <c r="I639" s="1563"/>
      <c r="J639" s="1599"/>
      <c r="L639" s="1490"/>
      <c r="N639" s="1502"/>
      <c r="Q639" s="1569"/>
    </row>
    <row r="640">
      <c r="A640" s="1424"/>
      <c r="B640" s="1561"/>
      <c r="C640" s="1428"/>
      <c r="D640" s="1428"/>
      <c r="E640" s="1428"/>
      <c r="F640" s="1428"/>
      <c r="G640" s="1428"/>
      <c r="H640" s="1428"/>
      <c r="I640" s="1563"/>
      <c r="J640" s="1599"/>
      <c r="L640" s="1490"/>
      <c r="N640" s="1502"/>
      <c r="Q640" s="1569"/>
    </row>
    <row r="641">
      <c r="A641" s="1424"/>
      <c r="B641" s="1561"/>
      <c r="C641" s="1428"/>
      <c r="D641" s="1428"/>
      <c r="E641" s="1428"/>
      <c r="F641" s="1428"/>
      <c r="G641" s="1428"/>
      <c r="H641" s="1428"/>
      <c r="I641" s="1563"/>
      <c r="J641" s="1599"/>
      <c r="L641" s="1490"/>
      <c r="N641" s="1502"/>
      <c r="Q641" s="1569"/>
    </row>
    <row r="642">
      <c r="A642" s="1424"/>
      <c r="B642" s="1561"/>
      <c r="C642" s="1428"/>
      <c r="D642" s="1428"/>
      <c r="E642" s="1428"/>
      <c r="F642" s="1428"/>
      <c r="G642" s="1428"/>
      <c r="H642" s="1428"/>
      <c r="I642" s="1563"/>
      <c r="J642" s="1599"/>
      <c r="L642" s="1490"/>
      <c r="N642" s="1502"/>
      <c r="Q642" s="1569"/>
    </row>
    <row r="643">
      <c r="A643" s="1424"/>
      <c r="B643" s="1561"/>
      <c r="C643" s="1428"/>
      <c r="D643" s="1428"/>
      <c r="E643" s="1428"/>
      <c r="F643" s="1428"/>
      <c r="G643" s="1428"/>
      <c r="H643" s="1428"/>
      <c r="I643" s="1563"/>
      <c r="J643" s="1599"/>
      <c r="L643" s="1490"/>
      <c r="N643" s="1502"/>
      <c r="Q643" s="1569"/>
    </row>
    <row r="644">
      <c r="A644" s="1424"/>
      <c r="B644" s="1561"/>
      <c r="C644" s="1428"/>
      <c r="D644" s="1428"/>
      <c r="E644" s="1428"/>
      <c r="F644" s="1428"/>
      <c r="G644" s="1428"/>
      <c r="H644" s="1428"/>
      <c r="I644" s="1563"/>
      <c r="J644" s="1599"/>
      <c r="L644" s="1490"/>
      <c r="N644" s="1502"/>
      <c r="Q644" s="1569"/>
    </row>
    <row r="645">
      <c r="A645" s="1424"/>
      <c r="B645" s="1561"/>
      <c r="C645" s="1428"/>
      <c r="D645" s="1428"/>
      <c r="E645" s="1428"/>
      <c r="F645" s="1428"/>
      <c r="G645" s="1428"/>
      <c r="H645" s="1428"/>
      <c r="I645" s="1563"/>
      <c r="J645" s="1599"/>
      <c r="L645" s="1490"/>
      <c r="N645" s="1502"/>
      <c r="Q645" s="1569"/>
    </row>
    <row r="646">
      <c r="A646" s="1424"/>
      <c r="B646" s="1561"/>
      <c r="C646" s="1428"/>
      <c r="D646" s="1428"/>
      <c r="E646" s="1428"/>
      <c r="F646" s="1428"/>
      <c r="G646" s="1428"/>
      <c r="H646" s="1428"/>
      <c r="I646" s="1563"/>
      <c r="J646" s="1599"/>
      <c r="L646" s="1490"/>
      <c r="N646" s="1502"/>
      <c r="Q646" s="1569"/>
    </row>
    <row r="647">
      <c r="A647" s="1424"/>
      <c r="B647" s="1561"/>
      <c r="C647" s="1428"/>
      <c r="D647" s="1428"/>
      <c r="E647" s="1428"/>
      <c r="F647" s="1428"/>
      <c r="G647" s="1428"/>
      <c r="H647" s="1428"/>
      <c r="I647" s="1563"/>
      <c r="J647" s="1599"/>
      <c r="L647" s="1490"/>
      <c r="N647" s="1502"/>
      <c r="Q647" s="1569"/>
    </row>
    <row r="648">
      <c r="A648" s="1424"/>
      <c r="B648" s="1561"/>
      <c r="C648" s="1428"/>
      <c r="D648" s="1428"/>
      <c r="E648" s="1428"/>
      <c r="F648" s="1428"/>
      <c r="G648" s="1428"/>
      <c r="H648" s="1428"/>
      <c r="I648" s="1563"/>
      <c r="J648" s="1599"/>
      <c r="L648" s="1490"/>
      <c r="N648" s="1502"/>
      <c r="Q648" s="1569"/>
    </row>
    <row r="649">
      <c r="A649" s="1424"/>
      <c r="B649" s="1561"/>
      <c r="C649" s="1428"/>
      <c r="D649" s="1428"/>
      <c r="E649" s="1428"/>
      <c r="F649" s="1428"/>
      <c r="G649" s="1428"/>
      <c r="H649" s="1428"/>
      <c r="I649" s="1563"/>
      <c r="J649" s="1599"/>
      <c r="L649" s="1490"/>
      <c r="N649" s="1502"/>
      <c r="Q649" s="1569"/>
    </row>
    <row r="650">
      <c r="A650" s="1424"/>
      <c r="B650" s="1561"/>
      <c r="C650" s="1428"/>
      <c r="D650" s="1428"/>
      <c r="E650" s="1428"/>
      <c r="F650" s="1428"/>
      <c r="G650" s="1428"/>
      <c r="H650" s="1428"/>
      <c r="I650" s="1563"/>
      <c r="J650" s="1599"/>
      <c r="L650" s="1490"/>
      <c r="N650" s="1502"/>
      <c r="Q650" s="1569"/>
    </row>
    <row r="651">
      <c r="A651" s="1424"/>
      <c r="B651" s="1561"/>
      <c r="C651" s="1428"/>
      <c r="D651" s="1428"/>
      <c r="E651" s="1428"/>
      <c r="F651" s="1428"/>
      <c r="G651" s="1428"/>
      <c r="H651" s="1428"/>
      <c r="I651" s="1563"/>
      <c r="J651" s="1599"/>
      <c r="L651" s="1490"/>
      <c r="N651" s="1502"/>
      <c r="Q651" s="1569"/>
    </row>
    <row r="652">
      <c r="A652" s="1424"/>
      <c r="B652" s="1561"/>
      <c r="C652" s="1428"/>
      <c r="D652" s="1428"/>
      <c r="E652" s="1428"/>
      <c r="F652" s="1428"/>
      <c r="G652" s="1428"/>
      <c r="H652" s="1428"/>
      <c r="I652" s="1563"/>
      <c r="J652" s="1599"/>
      <c r="L652" s="1490"/>
      <c r="N652" s="1502"/>
      <c r="Q652" s="1569"/>
    </row>
    <row r="653">
      <c r="A653" s="1424"/>
      <c r="B653" s="1561"/>
      <c r="C653" s="1428"/>
      <c r="D653" s="1428"/>
      <c r="E653" s="1428"/>
      <c r="F653" s="1428"/>
      <c r="G653" s="1428"/>
      <c r="H653" s="1428"/>
      <c r="I653" s="1563"/>
      <c r="J653" s="1599"/>
      <c r="L653" s="1490"/>
      <c r="N653" s="1502"/>
      <c r="Q653" s="1569"/>
    </row>
    <row r="654">
      <c r="A654" s="1424"/>
      <c r="B654" s="1561"/>
      <c r="C654" s="1428"/>
      <c r="D654" s="1428"/>
      <c r="E654" s="1428"/>
      <c r="F654" s="1428"/>
      <c r="G654" s="1428"/>
      <c r="H654" s="1428"/>
      <c r="I654" s="1563"/>
      <c r="J654" s="1599"/>
      <c r="L654" s="1490"/>
      <c r="N654" s="1502"/>
      <c r="Q654" s="1569"/>
    </row>
    <row r="655">
      <c r="A655" s="1424"/>
      <c r="B655" s="1561"/>
      <c r="C655" s="1428"/>
      <c r="D655" s="1428"/>
      <c r="E655" s="1428"/>
      <c r="F655" s="1428"/>
      <c r="G655" s="1428"/>
      <c r="H655" s="1428"/>
      <c r="I655" s="1563"/>
      <c r="J655" s="1599"/>
      <c r="L655" s="1490"/>
      <c r="N655" s="1502"/>
      <c r="Q655" s="1569"/>
    </row>
    <row r="656">
      <c r="A656" s="1424"/>
      <c r="B656" s="1561"/>
      <c r="C656" s="1428"/>
      <c r="D656" s="1428"/>
      <c r="E656" s="1428"/>
      <c r="F656" s="1428"/>
      <c r="G656" s="1428"/>
      <c r="H656" s="1428"/>
      <c r="I656" s="1563"/>
      <c r="J656" s="1599"/>
      <c r="L656" s="1490"/>
      <c r="N656" s="1502"/>
      <c r="Q656" s="1569"/>
    </row>
    <row r="657">
      <c r="A657" s="1424"/>
      <c r="B657" s="1561"/>
      <c r="C657" s="1428"/>
      <c r="D657" s="1428"/>
      <c r="E657" s="1428"/>
      <c r="F657" s="1428"/>
      <c r="G657" s="1428"/>
      <c r="H657" s="1428"/>
      <c r="I657" s="1563"/>
      <c r="J657" s="1599"/>
      <c r="L657" s="1490"/>
      <c r="N657" s="1502"/>
      <c r="Q657" s="1569"/>
    </row>
    <row r="658">
      <c r="A658" s="1424"/>
      <c r="B658" s="1561"/>
      <c r="C658" s="1428"/>
      <c r="D658" s="1428"/>
      <c r="E658" s="1428"/>
      <c r="F658" s="1428"/>
      <c r="G658" s="1428"/>
      <c r="H658" s="1428"/>
      <c r="I658" s="1563"/>
      <c r="J658" s="1599"/>
      <c r="L658" s="1490"/>
      <c r="N658" s="1502"/>
      <c r="Q658" s="1569"/>
    </row>
    <row r="659">
      <c r="A659" s="1424"/>
      <c r="B659" s="1561"/>
      <c r="C659" s="1428"/>
      <c r="D659" s="1428"/>
      <c r="E659" s="1428"/>
      <c r="F659" s="1428"/>
      <c r="G659" s="1428"/>
      <c r="H659" s="1428"/>
      <c r="I659" s="1563"/>
      <c r="J659" s="1599"/>
      <c r="L659" s="1490"/>
      <c r="N659" s="1502"/>
      <c r="Q659" s="1569"/>
    </row>
    <row r="660">
      <c r="A660" s="1424"/>
      <c r="B660" s="1561"/>
      <c r="C660" s="1428"/>
      <c r="D660" s="1428"/>
      <c r="E660" s="1428"/>
      <c r="F660" s="1428"/>
      <c r="G660" s="1428"/>
      <c r="H660" s="1428"/>
      <c r="I660" s="1563"/>
      <c r="J660" s="1599"/>
      <c r="L660" s="1490"/>
      <c r="N660" s="1502"/>
      <c r="Q660" s="1569"/>
    </row>
    <row r="661">
      <c r="A661" s="1424"/>
      <c r="B661" s="1561"/>
      <c r="C661" s="1428"/>
      <c r="D661" s="1428"/>
      <c r="E661" s="1428"/>
      <c r="F661" s="1428"/>
      <c r="G661" s="1428"/>
      <c r="H661" s="1428"/>
      <c r="I661" s="1563"/>
      <c r="J661" s="1599"/>
      <c r="L661" s="1490"/>
      <c r="N661" s="1502"/>
      <c r="Q661" s="1569"/>
    </row>
    <row r="662">
      <c r="A662" s="1424"/>
      <c r="B662" s="1561"/>
      <c r="C662" s="1428"/>
      <c r="D662" s="1428"/>
      <c r="E662" s="1428"/>
      <c r="F662" s="1428"/>
      <c r="G662" s="1428"/>
      <c r="H662" s="1428"/>
      <c r="I662" s="1563"/>
      <c r="J662" s="1599"/>
      <c r="L662" s="1490"/>
      <c r="N662" s="1502"/>
      <c r="Q662" s="1569"/>
    </row>
    <row r="663">
      <c r="A663" s="1424"/>
      <c r="B663" s="1561"/>
      <c r="C663" s="1428"/>
      <c r="D663" s="1428"/>
      <c r="E663" s="1428"/>
      <c r="F663" s="1428"/>
      <c r="G663" s="1428"/>
      <c r="H663" s="1428"/>
      <c r="I663" s="1563"/>
      <c r="J663" s="1599"/>
      <c r="L663" s="1490"/>
      <c r="N663" s="1502"/>
      <c r="Q663" s="1569"/>
    </row>
    <row r="664">
      <c r="A664" s="1424"/>
      <c r="B664" s="1561"/>
      <c r="C664" s="1428"/>
      <c r="D664" s="1428"/>
      <c r="E664" s="1428"/>
      <c r="F664" s="1428"/>
      <c r="G664" s="1428"/>
      <c r="H664" s="1428"/>
      <c r="I664" s="1563"/>
      <c r="J664" s="1599"/>
      <c r="L664" s="1490"/>
      <c r="N664" s="1502"/>
      <c r="Q664" s="1569"/>
    </row>
    <row r="665">
      <c r="A665" s="1424"/>
      <c r="B665" s="1561"/>
      <c r="C665" s="1428"/>
      <c r="D665" s="1428"/>
      <c r="E665" s="1428"/>
      <c r="F665" s="1428"/>
      <c r="G665" s="1428"/>
      <c r="H665" s="1428"/>
      <c r="I665" s="1563"/>
      <c r="J665" s="1599"/>
      <c r="L665" s="1490"/>
      <c r="N665" s="1502"/>
      <c r="Q665" s="1569"/>
    </row>
    <row r="666">
      <c r="A666" s="1424"/>
      <c r="B666" s="1561"/>
      <c r="C666" s="1428"/>
      <c r="D666" s="1428"/>
      <c r="E666" s="1428"/>
      <c r="F666" s="1428"/>
      <c r="G666" s="1428"/>
      <c r="H666" s="1428"/>
      <c r="I666" s="1563"/>
      <c r="J666" s="1599"/>
      <c r="L666" s="1490"/>
      <c r="N666" s="1502"/>
      <c r="Q666" s="1569"/>
    </row>
    <row r="667">
      <c r="A667" s="1424"/>
      <c r="B667" s="1561"/>
      <c r="C667" s="1428"/>
      <c r="D667" s="1428"/>
      <c r="E667" s="1428"/>
      <c r="F667" s="1428"/>
      <c r="G667" s="1428"/>
      <c r="H667" s="1428"/>
      <c r="I667" s="1563"/>
      <c r="J667" s="1599"/>
      <c r="L667" s="1490"/>
      <c r="N667" s="1502"/>
      <c r="Q667" s="1569"/>
    </row>
    <row r="668">
      <c r="A668" s="1424"/>
      <c r="B668" s="1561"/>
      <c r="C668" s="1428"/>
      <c r="D668" s="1428"/>
      <c r="E668" s="1428"/>
      <c r="F668" s="1428"/>
      <c r="G668" s="1428"/>
      <c r="H668" s="1428"/>
      <c r="I668" s="1563"/>
      <c r="J668" s="1599"/>
      <c r="L668" s="1490"/>
      <c r="N668" s="1502"/>
      <c r="Q668" s="1569"/>
    </row>
    <row r="669">
      <c r="A669" s="1424"/>
      <c r="B669" s="1561"/>
      <c r="C669" s="1428"/>
      <c r="D669" s="1428"/>
      <c r="E669" s="1428"/>
      <c r="F669" s="1428"/>
      <c r="G669" s="1428"/>
      <c r="H669" s="1428"/>
      <c r="I669" s="1563"/>
      <c r="J669" s="1599"/>
      <c r="L669" s="1490"/>
      <c r="N669" s="1502"/>
      <c r="Q669" s="1569"/>
    </row>
    <row r="670">
      <c r="A670" s="1424"/>
      <c r="B670" s="1561"/>
      <c r="C670" s="1428"/>
      <c r="D670" s="1428"/>
      <c r="E670" s="1428"/>
      <c r="F670" s="1428"/>
      <c r="G670" s="1428"/>
      <c r="H670" s="1428"/>
      <c r="I670" s="1563"/>
      <c r="J670" s="1599"/>
      <c r="L670" s="1490"/>
      <c r="N670" s="1502"/>
      <c r="Q670" s="1569"/>
    </row>
    <row r="671">
      <c r="A671" s="1424"/>
      <c r="B671" s="1561"/>
      <c r="C671" s="1428"/>
      <c r="D671" s="1428"/>
      <c r="E671" s="1428"/>
      <c r="F671" s="1428"/>
      <c r="G671" s="1428"/>
      <c r="H671" s="1428"/>
      <c r="I671" s="1563"/>
      <c r="J671" s="1599"/>
      <c r="L671" s="1490"/>
      <c r="N671" s="1502"/>
      <c r="Q671" s="1569"/>
    </row>
    <row r="672">
      <c r="A672" s="1424"/>
      <c r="B672" s="1561"/>
      <c r="C672" s="1428"/>
      <c r="D672" s="1428"/>
      <c r="E672" s="1428"/>
      <c r="F672" s="1428"/>
      <c r="G672" s="1428"/>
      <c r="H672" s="1428"/>
      <c r="I672" s="1563"/>
      <c r="J672" s="1599"/>
      <c r="L672" s="1490"/>
      <c r="N672" s="1502"/>
      <c r="Q672" s="1569"/>
    </row>
    <row r="673">
      <c r="A673" s="1424"/>
      <c r="B673" s="1561"/>
      <c r="C673" s="1428"/>
      <c r="D673" s="1428"/>
      <c r="E673" s="1428"/>
      <c r="F673" s="1428"/>
      <c r="G673" s="1428"/>
      <c r="H673" s="1428"/>
      <c r="I673" s="1563"/>
      <c r="J673" s="1599"/>
      <c r="L673" s="1490"/>
      <c r="N673" s="1502"/>
      <c r="Q673" s="1569"/>
    </row>
    <row r="674">
      <c r="A674" s="1424"/>
      <c r="B674" s="1561"/>
      <c r="C674" s="1428"/>
      <c r="D674" s="1428"/>
      <c r="E674" s="1428"/>
      <c r="F674" s="1428"/>
      <c r="G674" s="1428"/>
      <c r="H674" s="1428"/>
      <c r="I674" s="1563"/>
      <c r="J674" s="1599"/>
      <c r="L674" s="1490"/>
      <c r="N674" s="1502"/>
      <c r="Q674" s="1569"/>
    </row>
    <row r="675">
      <c r="A675" s="1424"/>
      <c r="B675" s="1561"/>
      <c r="C675" s="1428"/>
      <c r="D675" s="1428"/>
      <c r="E675" s="1428"/>
      <c r="F675" s="1428"/>
      <c r="G675" s="1428"/>
      <c r="H675" s="1428"/>
      <c r="I675" s="1563"/>
      <c r="J675" s="1599"/>
      <c r="L675" s="1490"/>
      <c r="N675" s="1502"/>
      <c r="Q675" s="1569"/>
    </row>
    <row r="676">
      <c r="A676" s="1424"/>
      <c r="B676" s="1561"/>
      <c r="C676" s="1428"/>
      <c r="D676" s="1428"/>
      <c r="E676" s="1428"/>
      <c r="F676" s="1428"/>
      <c r="G676" s="1428"/>
      <c r="H676" s="1428"/>
      <c r="I676" s="1563"/>
      <c r="J676" s="1599"/>
      <c r="L676" s="1490"/>
      <c r="N676" s="1502"/>
      <c r="Q676" s="1569"/>
    </row>
    <row r="677">
      <c r="A677" s="1424"/>
      <c r="B677" s="1561"/>
      <c r="C677" s="1428"/>
      <c r="D677" s="1428"/>
      <c r="E677" s="1428"/>
      <c r="F677" s="1428"/>
      <c r="G677" s="1428"/>
      <c r="H677" s="1428"/>
      <c r="I677" s="1563"/>
      <c r="J677" s="1599"/>
      <c r="L677" s="1490"/>
      <c r="N677" s="1502"/>
      <c r="Q677" s="1569"/>
    </row>
    <row r="678">
      <c r="A678" s="1424"/>
      <c r="B678" s="1561"/>
      <c r="C678" s="1428"/>
      <c r="D678" s="1428"/>
      <c r="E678" s="1428"/>
      <c r="F678" s="1428"/>
      <c r="G678" s="1428"/>
      <c r="H678" s="1428"/>
      <c r="I678" s="1563"/>
      <c r="J678" s="1599"/>
      <c r="L678" s="1490"/>
      <c r="N678" s="1502"/>
      <c r="Q678" s="1569"/>
    </row>
    <row r="679">
      <c r="A679" s="1424"/>
      <c r="B679" s="1561"/>
      <c r="C679" s="1428"/>
      <c r="D679" s="1428"/>
      <c r="E679" s="1428"/>
      <c r="F679" s="1428"/>
      <c r="G679" s="1428"/>
      <c r="H679" s="1428"/>
      <c r="I679" s="1563"/>
      <c r="J679" s="1599"/>
      <c r="L679" s="1490"/>
      <c r="N679" s="1502"/>
      <c r="Q679" s="1569"/>
    </row>
    <row r="680">
      <c r="A680" s="1424"/>
      <c r="B680" s="1561"/>
      <c r="C680" s="1428"/>
      <c r="D680" s="1428"/>
      <c r="E680" s="1428"/>
      <c r="F680" s="1428"/>
      <c r="G680" s="1428"/>
      <c r="H680" s="1428"/>
      <c r="I680" s="1563"/>
      <c r="J680" s="1599"/>
      <c r="L680" s="1490"/>
      <c r="N680" s="1502"/>
      <c r="Q680" s="1569"/>
    </row>
    <row r="681">
      <c r="A681" s="1424"/>
      <c r="B681" s="1561"/>
      <c r="C681" s="1428"/>
      <c r="D681" s="1428"/>
      <c r="E681" s="1428"/>
      <c r="F681" s="1428"/>
      <c r="G681" s="1428"/>
      <c r="H681" s="1428"/>
      <c r="I681" s="1563"/>
      <c r="J681" s="1599"/>
      <c r="L681" s="1490"/>
      <c r="N681" s="1502"/>
      <c r="Q681" s="1569"/>
    </row>
    <row r="682">
      <c r="A682" s="1424"/>
      <c r="B682" s="1561"/>
      <c r="C682" s="1428"/>
      <c r="D682" s="1428"/>
      <c r="E682" s="1428"/>
      <c r="F682" s="1428"/>
      <c r="G682" s="1428"/>
      <c r="H682" s="1428"/>
      <c r="I682" s="1563"/>
      <c r="J682" s="1599"/>
      <c r="L682" s="1490"/>
      <c r="N682" s="1502"/>
      <c r="Q682" s="1569"/>
    </row>
    <row r="683">
      <c r="A683" s="1424"/>
      <c r="B683" s="1561"/>
      <c r="C683" s="1428"/>
      <c r="D683" s="1428"/>
      <c r="E683" s="1428"/>
      <c r="F683" s="1428"/>
      <c r="G683" s="1428"/>
      <c r="H683" s="1428"/>
      <c r="I683" s="1563"/>
      <c r="J683" s="1599"/>
      <c r="L683" s="1490"/>
      <c r="N683" s="1502"/>
      <c r="Q683" s="1569"/>
    </row>
    <row r="684">
      <c r="A684" s="1424"/>
      <c r="B684" s="1561"/>
      <c r="C684" s="1428"/>
      <c r="D684" s="1428"/>
      <c r="E684" s="1428"/>
      <c r="F684" s="1428"/>
      <c r="G684" s="1428"/>
      <c r="H684" s="1428"/>
      <c r="I684" s="1563"/>
      <c r="J684" s="1599"/>
      <c r="L684" s="1490"/>
      <c r="N684" s="1502"/>
      <c r="Q684" s="1569"/>
    </row>
    <row r="685">
      <c r="A685" s="1424"/>
      <c r="B685" s="1561"/>
      <c r="C685" s="1428"/>
      <c r="D685" s="1428"/>
      <c r="E685" s="1428"/>
      <c r="F685" s="1428"/>
      <c r="G685" s="1428"/>
      <c r="H685" s="1428"/>
      <c r="I685" s="1563"/>
      <c r="J685" s="1599"/>
      <c r="L685" s="1490"/>
      <c r="N685" s="1502"/>
      <c r="Q685" s="1569"/>
    </row>
    <row r="686">
      <c r="A686" s="1424"/>
      <c r="B686" s="1561"/>
      <c r="C686" s="1428"/>
      <c r="D686" s="1428"/>
      <c r="E686" s="1428"/>
      <c r="F686" s="1428"/>
      <c r="G686" s="1428"/>
      <c r="H686" s="1428"/>
      <c r="I686" s="1563"/>
      <c r="J686" s="1599"/>
      <c r="L686" s="1490"/>
      <c r="N686" s="1502"/>
      <c r="Q686" s="1569"/>
    </row>
    <row r="687">
      <c r="A687" s="1424"/>
      <c r="B687" s="1561"/>
      <c r="C687" s="1428"/>
      <c r="D687" s="1428"/>
      <c r="E687" s="1428"/>
      <c r="F687" s="1428"/>
      <c r="G687" s="1428"/>
      <c r="H687" s="1428"/>
      <c r="I687" s="1563"/>
      <c r="J687" s="1599"/>
      <c r="L687" s="1490"/>
      <c r="N687" s="1502"/>
      <c r="Q687" s="1569"/>
    </row>
    <row r="688">
      <c r="A688" s="1424"/>
      <c r="B688" s="1561"/>
      <c r="C688" s="1428"/>
      <c r="D688" s="1428"/>
      <c r="E688" s="1428"/>
      <c r="F688" s="1428"/>
      <c r="G688" s="1428"/>
      <c r="H688" s="1428"/>
      <c r="I688" s="1563"/>
      <c r="J688" s="1599"/>
      <c r="L688" s="1490"/>
      <c r="N688" s="1502"/>
      <c r="Q688" s="1569"/>
    </row>
    <row r="689">
      <c r="A689" s="1424"/>
      <c r="B689" s="1561"/>
      <c r="C689" s="1428"/>
      <c r="D689" s="1428"/>
      <c r="E689" s="1428"/>
      <c r="F689" s="1428"/>
      <c r="G689" s="1428"/>
      <c r="H689" s="1428"/>
      <c r="I689" s="1563"/>
      <c r="J689" s="1599"/>
      <c r="L689" s="1490"/>
      <c r="N689" s="1502"/>
      <c r="Q689" s="1569"/>
    </row>
    <row r="690">
      <c r="A690" s="1424"/>
      <c r="B690" s="1561"/>
      <c r="C690" s="1428"/>
      <c r="D690" s="1428"/>
      <c r="E690" s="1428"/>
      <c r="F690" s="1428"/>
      <c r="G690" s="1428"/>
      <c r="H690" s="1428"/>
      <c r="I690" s="1563"/>
      <c r="J690" s="1599"/>
      <c r="L690" s="1490"/>
      <c r="N690" s="1502"/>
      <c r="Q690" s="1569"/>
    </row>
    <row r="691">
      <c r="A691" s="1424"/>
      <c r="B691" s="1561"/>
      <c r="C691" s="1428"/>
      <c r="D691" s="1428"/>
      <c r="E691" s="1428"/>
      <c r="F691" s="1428"/>
      <c r="G691" s="1428"/>
      <c r="H691" s="1428"/>
      <c r="I691" s="1563"/>
      <c r="J691" s="1599"/>
      <c r="L691" s="1490"/>
      <c r="N691" s="1502"/>
      <c r="Q691" s="1569"/>
    </row>
    <row r="692">
      <c r="A692" s="1424"/>
      <c r="B692" s="1561"/>
      <c r="C692" s="1428"/>
      <c r="D692" s="1428"/>
      <c r="E692" s="1428"/>
      <c r="F692" s="1428"/>
      <c r="G692" s="1428"/>
      <c r="H692" s="1428"/>
      <c r="I692" s="1563"/>
      <c r="J692" s="1599"/>
      <c r="L692" s="1490"/>
      <c r="N692" s="1502"/>
      <c r="Q692" s="1569"/>
    </row>
    <row r="693">
      <c r="A693" s="1424"/>
      <c r="B693" s="1561"/>
      <c r="C693" s="1428"/>
      <c r="D693" s="1428"/>
      <c r="E693" s="1428"/>
      <c r="F693" s="1428"/>
      <c r="G693" s="1428"/>
      <c r="H693" s="1428"/>
      <c r="I693" s="1563"/>
      <c r="J693" s="1599"/>
      <c r="L693" s="1490"/>
      <c r="N693" s="1502"/>
      <c r="Q693" s="1569"/>
    </row>
    <row r="694">
      <c r="A694" s="1424"/>
      <c r="B694" s="1561"/>
      <c r="C694" s="1428"/>
      <c r="D694" s="1428"/>
      <c r="E694" s="1428"/>
      <c r="F694" s="1428"/>
      <c r="G694" s="1428"/>
      <c r="H694" s="1428"/>
      <c r="I694" s="1563"/>
      <c r="J694" s="1599"/>
      <c r="L694" s="1490"/>
      <c r="N694" s="1502"/>
      <c r="Q694" s="1569"/>
    </row>
    <row r="695">
      <c r="A695" s="1424"/>
      <c r="B695" s="1561"/>
      <c r="C695" s="1428"/>
      <c r="D695" s="1428"/>
      <c r="E695" s="1428"/>
      <c r="F695" s="1428"/>
      <c r="G695" s="1428"/>
      <c r="H695" s="1428"/>
      <c r="I695" s="1563"/>
      <c r="J695" s="1599"/>
      <c r="L695" s="1490"/>
      <c r="N695" s="1502"/>
      <c r="Q695" s="1569"/>
    </row>
    <row r="696">
      <c r="A696" s="1424"/>
      <c r="B696" s="1561"/>
      <c r="C696" s="1428"/>
      <c r="D696" s="1428"/>
      <c r="E696" s="1428"/>
      <c r="F696" s="1428"/>
      <c r="G696" s="1428"/>
      <c r="H696" s="1428"/>
      <c r="I696" s="1563"/>
      <c r="J696" s="1599"/>
      <c r="L696" s="1490"/>
      <c r="N696" s="1502"/>
      <c r="Q696" s="1569"/>
    </row>
    <row r="697">
      <c r="A697" s="1424"/>
      <c r="B697" s="1561"/>
      <c r="C697" s="1428"/>
      <c r="D697" s="1428"/>
      <c r="E697" s="1428"/>
      <c r="F697" s="1428"/>
      <c r="G697" s="1428"/>
      <c r="H697" s="1428"/>
      <c r="I697" s="1563"/>
      <c r="J697" s="1599"/>
      <c r="L697" s="1490"/>
      <c r="N697" s="1502"/>
      <c r="Q697" s="1569"/>
    </row>
    <row r="698">
      <c r="A698" s="1424"/>
      <c r="B698" s="1561"/>
      <c r="C698" s="1428"/>
      <c r="D698" s="1428"/>
      <c r="E698" s="1428"/>
      <c r="F698" s="1428"/>
      <c r="G698" s="1428"/>
      <c r="H698" s="1428"/>
      <c r="I698" s="1563"/>
      <c r="J698" s="1599"/>
      <c r="L698" s="1490"/>
      <c r="N698" s="1502"/>
      <c r="Q698" s="1569"/>
    </row>
    <row r="699">
      <c r="A699" s="1424"/>
      <c r="B699" s="1561"/>
      <c r="C699" s="1428"/>
      <c r="D699" s="1428"/>
      <c r="E699" s="1428"/>
      <c r="F699" s="1428"/>
      <c r="G699" s="1428"/>
      <c r="H699" s="1428"/>
      <c r="I699" s="1563"/>
      <c r="J699" s="1599"/>
      <c r="L699" s="1490"/>
      <c r="N699" s="1502"/>
      <c r="Q699" s="1569"/>
    </row>
    <row r="700">
      <c r="A700" s="1424"/>
      <c r="B700" s="1561"/>
      <c r="C700" s="1428"/>
      <c r="D700" s="1428"/>
      <c r="E700" s="1428"/>
      <c r="F700" s="1428"/>
      <c r="G700" s="1428"/>
      <c r="H700" s="1428"/>
      <c r="I700" s="1563"/>
      <c r="J700" s="1599"/>
      <c r="L700" s="1490"/>
      <c r="N700" s="1502"/>
      <c r="Q700" s="1569"/>
    </row>
    <row r="701">
      <c r="A701" s="1424"/>
      <c r="B701" s="1561"/>
      <c r="C701" s="1428"/>
      <c r="D701" s="1428"/>
      <c r="E701" s="1428"/>
      <c r="F701" s="1428"/>
      <c r="G701" s="1428"/>
      <c r="H701" s="1428"/>
      <c r="I701" s="1563"/>
      <c r="J701" s="1599"/>
      <c r="L701" s="1490"/>
      <c r="N701" s="1502"/>
      <c r="Q701" s="1569"/>
    </row>
    <row r="702">
      <c r="A702" s="1424"/>
      <c r="B702" s="1561"/>
      <c r="C702" s="1428"/>
      <c r="D702" s="1428"/>
      <c r="E702" s="1428"/>
      <c r="F702" s="1428"/>
      <c r="G702" s="1428"/>
      <c r="H702" s="1428"/>
      <c r="I702" s="1563"/>
      <c r="J702" s="1599"/>
      <c r="L702" s="1490"/>
      <c r="N702" s="1502"/>
      <c r="Q702" s="1569"/>
    </row>
    <row r="703">
      <c r="A703" s="1424"/>
      <c r="B703" s="1561"/>
      <c r="C703" s="1428"/>
      <c r="D703" s="1428"/>
      <c r="E703" s="1428"/>
      <c r="F703" s="1428"/>
      <c r="G703" s="1428"/>
      <c r="H703" s="1428"/>
      <c r="I703" s="1563"/>
      <c r="J703" s="1599"/>
      <c r="L703" s="1490"/>
      <c r="N703" s="1502"/>
      <c r="Q703" s="1569"/>
    </row>
    <row r="704">
      <c r="A704" s="1424"/>
      <c r="B704" s="1561"/>
      <c r="C704" s="1428"/>
      <c r="D704" s="1428"/>
      <c r="E704" s="1428"/>
      <c r="F704" s="1428"/>
      <c r="G704" s="1428"/>
      <c r="H704" s="1428"/>
      <c r="I704" s="1563"/>
      <c r="J704" s="1599"/>
      <c r="L704" s="1490"/>
      <c r="N704" s="1502"/>
      <c r="Q704" s="1569"/>
    </row>
    <row r="705">
      <c r="A705" s="1424"/>
      <c r="B705" s="1561"/>
      <c r="C705" s="1428"/>
      <c r="D705" s="1428"/>
      <c r="E705" s="1428"/>
      <c r="F705" s="1428"/>
      <c r="G705" s="1428"/>
      <c r="H705" s="1428"/>
      <c r="I705" s="1563"/>
      <c r="J705" s="1599"/>
      <c r="L705" s="1490"/>
      <c r="N705" s="1502"/>
      <c r="Q705" s="1569"/>
    </row>
    <row r="706">
      <c r="A706" s="1424"/>
      <c r="B706" s="1561"/>
      <c r="C706" s="1428"/>
      <c r="D706" s="1428"/>
      <c r="E706" s="1428"/>
      <c r="F706" s="1428"/>
      <c r="G706" s="1428"/>
      <c r="H706" s="1428"/>
      <c r="I706" s="1563"/>
      <c r="J706" s="1599"/>
      <c r="L706" s="1490"/>
      <c r="N706" s="1502"/>
      <c r="Q706" s="1569"/>
    </row>
    <row r="707">
      <c r="A707" s="1424"/>
      <c r="B707" s="1561"/>
      <c r="C707" s="1428"/>
      <c r="D707" s="1428"/>
      <c r="E707" s="1428"/>
      <c r="F707" s="1428"/>
      <c r="G707" s="1428"/>
      <c r="H707" s="1428"/>
      <c r="I707" s="1563"/>
      <c r="J707" s="1599"/>
      <c r="L707" s="1490"/>
      <c r="N707" s="1502"/>
      <c r="Q707" s="1569"/>
    </row>
    <row r="708">
      <c r="A708" s="1424"/>
      <c r="B708" s="1561"/>
      <c r="C708" s="1428"/>
      <c r="D708" s="1428"/>
      <c r="E708" s="1428"/>
      <c r="F708" s="1428"/>
      <c r="G708" s="1428"/>
      <c r="H708" s="1428"/>
      <c r="I708" s="1563"/>
      <c r="J708" s="1599"/>
      <c r="L708" s="1490"/>
      <c r="N708" s="1502"/>
      <c r="Q708" s="1569"/>
    </row>
    <row r="709">
      <c r="A709" s="1424"/>
      <c r="B709" s="1561"/>
      <c r="C709" s="1428"/>
      <c r="D709" s="1428"/>
      <c r="E709" s="1428"/>
      <c r="F709" s="1428"/>
      <c r="G709" s="1428"/>
      <c r="H709" s="1428"/>
      <c r="I709" s="1563"/>
      <c r="J709" s="1599"/>
      <c r="L709" s="1490"/>
      <c r="N709" s="1502"/>
      <c r="Q709" s="1569"/>
    </row>
    <row r="710">
      <c r="A710" s="1424"/>
      <c r="B710" s="1561"/>
      <c r="C710" s="1428"/>
      <c r="D710" s="1428"/>
      <c r="E710" s="1428"/>
      <c r="F710" s="1428"/>
      <c r="G710" s="1428"/>
      <c r="H710" s="1428"/>
      <c r="I710" s="1563"/>
      <c r="J710" s="1599"/>
      <c r="L710" s="1490"/>
      <c r="N710" s="1502"/>
      <c r="Q710" s="1569"/>
    </row>
    <row r="711">
      <c r="A711" s="1424"/>
      <c r="B711" s="1561"/>
      <c r="C711" s="1428"/>
      <c r="D711" s="1428"/>
      <c r="E711" s="1428"/>
      <c r="F711" s="1428"/>
      <c r="G711" s="1428"/>
      <c r="H711" s="1428"/>
      <c r="I711" s="1563"/>
      <c r="J711" s="1599"/>
      <c r="L711" s="1490"/>
      <c r="N711" s="1502"/>
      <c r="Q711" s="1569"/>
    </row>
    <row r="712">
      <c r="A712" s="1424"/>
      <c r="B712" s="1561"/>
      <c r="C712" s="1428"/>
      <c r="D712" s="1428"/>
      <c r="E712" s="1428"/>
      <c r="F712" s="1428"/>
      <c r="G712" s="1428"/>
      <c r="H712" s="1428"/>
      <c r="I712" s="1563"/>
      <c r="J712" s="1599"/>
      <c r="L712" s="1490"/>
      <c r="N712" s="1502"/>
      <c r="Q712" s="1569"/>
    </row>
    <row r="713">
      <c r="A713" s="1424"/>
      <c r="B713" s="1561"/>
      <c r="C713" s="1428"/>
      <c r="D713" s="1428"/>
      <c r="E713" s="1428"/>
      <c r="F713" s="1428"/>
      <c r="G713" s="1428"/>
      <c r="H713" s="1428"/>
      <c r="I713" s="1563"/>
      <c r="J713" s="1599"/>
      <c r="L713" s="1490"/>
      <c r="N713" s="1502"/>
      <c r="Q713" s="1569"/>
    </row>
    <row r="714">
      <c r="A714" s="1424"/>
      <c r="B714" s="1561"/>
      <c r="C714" s="1428"/>
      <c r="D714" s="1428"/>
      <c r="E714" s="1428"/>
      <c r="F714" s="1428"/>
      <c r="G714" s="1428"/>
      <c r="H714" s="1428"/>
      <c r="I714" s="1563"/>
      <c r="J714" s="1599"/>
      <c r="L714" s="1490"/>
      <c r="N714" s="1502"/>
      <c r="Q714" s="1569"/>
    </row>
    <row r="715">
      <c r="A715" s="1424"/>
      <c r="B715" s="1561"/>
      <c r="C715" s="1428"/>
      <c r="D715" s="1428"/>
      <c r="E715" s="1428"/>
      <c r="F715" s="1428"/>
      <c r="G715" s="1428"/>
      <c r="H715" s="1428"/>
      <c r="I715" s="1563"/>
      <c r="J715" s="1599"/>
      <c r="L715" s="1490"/>
      <c r="N715" s="1502"/>
      <c r="Q715" s="1569"/>
    </row>
    <row r="716">
      <c r="A716" s="1424"/>
      <c r="B716" s="1561"/>
      <c r="C716" s="1428"/>
      <c r="D716" s="1428"/>
      <c r="E716" s="1428"/>
      <c r="F716" s="1428"/>
      <c r="G716" s="1428"/>
      <c r="H716" s="1428"/>
      <c r="I716" s="1563"/>
      <c r="J716" s="1599"/>
      <c r="L716" s="1490"/>
      <c r="N716" s="1502"/>
      <c r="Q716" s="1569"/>
    </row>
    <row r="717">
      <c r="A717" s="1424"/>
      <c r="B717" s="1561"/>
      <c r="C717" s="1428"/>
      <c r="D717" s="1428"/>
      <c r="E717" s="1428"/>
      <c r="F717" s="1428"/>
      <c r="G717" s="1428"/>
      <c r="H717" s="1428"/>
      <c r="I717" s="1563"/>
      <c r="J717" s="1599"/>
      <c r="L717" s="1490"/>
      <c r="N717" s="1502"/>
      <c r="Q717" s="1569"/>
    </row>
    <row r="718">
      <c r="A718" s="1424"/>
      <c r="B718" s="1561"/>
      <c r="C718" s="1428"/>
      <c r="D718" s="1428"/>
      <c r="E718" s="1428"/>
      <c r="F718" s="1428"/>
      <c r="G718" s="1428"/>
      <c r="H718" s="1428"/>
      <c r="I718" s="1563"/>
      <c r="J718" s="1599"/>
      <c r="L718" s="1490"/>
      <c r="N718" s="1502"/>
      <c r="Q718" s="1569"/>
    </row>
    <row r="719">
      <c r="A719" s="1424"/>
      <c r="B719" s="1561"/>
      <c r="C719" s="1428"/>
      <c r="D719" s="1428"/>
      <c r="E719" s="1428"/>
      <c r="F719" s="1428"/>
      <c r="G719" s="1428"/>
      <c r="H719" s="1428"/>
      <c r="I719" s="1563"/>
      <c r="J719" s="1599"/>
      <c r="L719" s="1490"/>
      <c r="N719" s="1502"/>
      <c r="Q719" s="1569"/>
    </row>
    <row r="720">
      <c r="A720" s="1424"/>
      <c r="B720" s="1561"/>
      <c r="C720" s="1428"/>
      <c r="D720" s="1428"/>
      <c r="E720" s="1428"/>
      <c r="F720" s="1428"/>
      <c r="G720" s="1428"/>
      <c r="H720" s="1428"/>
      <c r="I720" s="1563"/>
      <c r="J720" s="1599"/>
      <c r="L720" s="1490"/>
      <c r="N720" s="1502"/>
      <c r="Q720" s="1569"/>
    </row>
    <row r="721">
      <c r="A721" s="1424"/>
      <c r="B721" s="1561"/>
      <c r="C721" s="1428"/>
      <c r="D721" s="1428"/>
      <c r="E721" s="1428"/>
      <c r="F721" s="1428"/>
      <c r="G721" s="1428"/>
      <c r="H721" s="1428"/>
      <c r="I721" s="1563"/>
      <c r="J721" s="1599"/>
      <c r="L721" s="1490"/>
      <c r="N721" s="1502"/>
      <c r="Q721" s="1569"/>
    </row>
    <row r="722">
      <c r="A722" s="1424"/>
      <c r="B722" s="1561"/>
      <c r="C722" s="1428"/>
      <c r="D722" s="1428"/>
      <c r="E722" s="1428"/>
      <c r="F722" s="1428"/>
      <c r="G722" s="1428"/>
      <c r="H722" s="1428"/>
      <c r="I722" s="1563"/>
      <c r="J722" s="1599"/>
      <c r="L722" s="1490"/>
      <c r="N722" s="1502"/>
      <c r="Q722" s="1569"/>
    </row>
    <row r="723">
      <c r="A723" s="1424"/>
      <c r="B723" s="1561"/>
      <c r="C723" s="1428"/>
      <c r="D723" s="1428"/>
      <c r="E723" s="1428"/>
      <c r="F723" s="1428"/>
      <c r="G723" s="1428"/>
      <c r="H723" s="1428"/>
      <c r="I723" s="1563"/>
      <c r="J723" s="1599"/>
      <c r="L723" s="1490"/>
      <c r="N723" s="1502"/>
      <c r="Q723" s="1569"/>
    </row>
    <row r="724">
      <c r="A724" s="1424"/>
      <c r="B724" s="1561"/>
      <c r="C724" s="1428"/>
      <c r="D724" s="1428"/>
      <c r="E724" s="1428"/>
      <c r="F724" s="1428"/>
      <c r="G724" s="1428"/>
      <c r="H724" s="1428"/>
      <c r="I724" s="1563"/>
      <c r="J724" s="1599"/>
      <c r="L724" s="1490"/>
      <c r="N724" s="1502"/>
      <c r="Q724" s="1569"/>
    </row>
    <row r="725">
      <c r="A725" s="1424"/>
      <c r="B725" s="1561"/>
      <c r="C725" s="1428"/>
      <c r="D725" s="1428"/>
      <c r="E725" s="1428"/>
      <c r="F725" s="1428"/>
      <c r="G725" s="1428"/>
      <c r="H725" s="1428"/>
      <c r="I725" s="1563"/>
      <c r="J725" s="1599"/>
      <c r="L725" s="1490"/>
      <c r="N725" s="1502"/>
      <c r="Q725" s="1569"/>
    </row>
    <row r="726">
      <c r="A726" s="1424"/>
      <c r="B726" s="1561"/>
      <c r="C726" s="1428"/>
      <c r="D726" s="1428"/>
      <c r="E726" s="1428"/>
      <c r="F726" s="1428"/>
      <c r="G726" s="1428"/>
      <c r="H726" s="1428"/>
      <c r="I726" s="1563"/>
      <c r="J726" s="1599"/>
      <c r="L726" s="1490"/>
      <c r="N726" s="1502"/>
      <c r="Q726" s="1569"/>
    </row>
    <row r="727">
      <c r="A727" s="1424"/>
      <c r="B727" s="1561"/>
      <c r="C727" s="1428"/>
      <c r="D727" s="1428"/>
      <c r="E727" s="1428"/>
      <c r="F727" s="1428"/>
      <c r="G727" s="1428"/>
      <c r="H727" s="1428"/>
      <c r="I727" s="1563"/>
      <c r="J727" s="1599"/>
      <c r="L727" s="1490"/>
      <c r="N727" s="1502"/>
      <c r="Q727" s="1569"/>
    </row>
    <row r="728">
      <c r="A728" s="1424"/>
      <c r="B728" s="1561"/>
      <c r="C728" s="1428"/>
      <c r="D728" s="1428"/>
      <c r="E728" s="1428"/>
      <c r="F728" s="1428"/>
      <c r="G728" s="1428"/>
      <c r="H728" s="1428"/>
      <c r="I728" s="1563"/>
      <c r="J728" s="1599"/>
      <c r="L728" s="1490"/>
      <c r="N728" s="1502"/>
      <c r="Q728" s="1569"/>
    </row>
    <row r="729">
      <c r="A729" s="1424"/>
      <c r="B729" s="1561"/>
      <c r="C729" s="1428"/>
      <c r="D729" s="1428"/>
      <c r="E729" s="1428"/>
      <c r="F729" s="1428"/>
      <c r="G729" s="1428"/>
      <c r="H729" s="1428"/>
      <c r="I729" s="1563"/>
      <c r="J729" s="1599"/>
      <c r="L729" s="1490"/>
      <c r="N729" s="1502"/>
      <c r="Q729" s="1569"/>
    </row>
    <row r="730">
      <c r="A730" s="1424"/>
      <c r="B730" s="1561"/>
      <c r="C730" s="1428"/>
      <c r="D730" s="1428"/>
      <c r="E730" s="1428"/>
      <c r="F730" s="1428"/>
      <c r="G730" s="1428"/>
      <c r="H730" s="1428"/>
      <c r="I730" s="1563"/>
      <c r="J730" s="1599"/>
      <c r="L730" s="1490"/>
      <c r="N730" s="1502"/>
      <c r="Q730" s="1569"/>
    </row>
    <row r="731">
      <c r="A731" s="1424"/>
      <c r="B731" s="1561"/>
      <c r="C731" s="1428"/>
      <c r="D731" s="1428"/>
      <c r="E731" s="1428"/>
      <c r="F731" s="1428"/>
      <c r="G731" s="1428"/>
      <c r="H731" s="1428"/>
      <c r="I731" s="1563"/>
      <c r="J731" s="1599"/>
      <c r="L731" s="1490"/>
      <c r="N731" s="1502"/>
      <c r="Q731" s="1569"/>
    </row>
    <row r="732">
      <c r="A732" s="1424"/>
      <c r="B732" s="1561"/>
      <c r="C732" s="1428"/>
      <c r="D732" s="1428"/>
      <c r="E732" s="1428"/>
      <c r="F732" s="1428"/>
      <c r="G732" s="1428"/>
      <c r="H732" s="1428"/>
      <c r="I732" s="1563"/>
      <c r="J732" s="1599"/>
      <c r="L732" s="1490"/>
      <c r="N732" s="1502"/>
      <c r="Q732" s="1569"/>
    </row>
    <row r="733">
      <c r="A733" s="1424"/>
      <c r="B733" s="1561"/>
      <c r="C733" s="1428"/>
      <c r="D733" s="1428"/>
      <c r="E733" s="1428"/>
      <c r="F733" s="1428"/>
      <c r="G733" s="1428"/>
      <c r="H733" s="1428"/>
      <c r="I733" s="1563"/>
      <c r="J733" s="1599"/>
      <c r="L733" s="1490"/>
      <c r="N733" s="1502"/>
      <c r="Q733" s="1569"/>
    </row>
    <row r="734">
      <c r="A734" s="1424"/>
      <c r="B734" s="1561"/>
      <c r="C734" s="1428"/>
      <c r="D734" s="1428"/>
      <c r="E734" s="1428"/>
      <c r="F734" s="1428"/>
      <c r="G734" s="1428"/>
      <c r="H734" s="1428"/>
      <c r="I734" s="1563"/>
      <c r="J734" s="1599"/>
      <c r="L734" s="1490"/>
      <c r="N734" s="1502"/>
      <c r="Q734" s="1569"/>
    </row>
    <row r="735">
      <c r="A735" s="1424"/>
      <c r="B735" s="1561"/>
      <c r="C735" s="1428"/>
      <c r="D735" s="1428"/>
      <c r="E735" s="1428"/>
      <c r="F735" s="1428"/>
      <c r="G735" s="1428"/>
      <c r="H735" s="1428"/>
      <c r="I735" s="1563"/>
      <c r="J735" s="1599"/>
      <c r="L735" s="1490"/>
      <c r="N735" s="1502"/>
      <c r="Q735" s="1569"/>
    </row>
    <row r="736">
      <c r="A736" s="1424"/>
      <c r="B736" s="1561"/>
      <c r="C736" s="1428"/>
      <c r="D736" s="1428"/>
      <c r="E736" s="1428"/>
      <c r="F736" s="1428"/>
      <c r="G736" s="1428"/>
      <c r="H736" s="1428"/>
      <c r="I736" s="1563"/>
      <c r="J736" s="1599"/>
      <c r="L736" s="1490"/>
      <c r="N736" s="1502"/>
      <c r="Q736" s="1569"/>
    </row>
    <row r="737">
      <c r="A737" s="1424"/>
      <c r="B737" s="1561"/>
      <c r="C737" s="1428"/>
      <c r="D737" s="1428"/>
      <c r="E737" s="1428"/>
      <c r="F737" s="1428"/>
      <c r="G737" s="1428"/>
      <c r="H737" s="1428"/>
      <c r="I737" s="1563"/>
      <c r="J737" s="1599"/>
      <c r="L737" s="1490"/>
      <c r="N737" s="1502"/>
      <c r="Q737" s="1569"/>
    </row>
    <row r="738">
      <c r="A738" s="1424"/>
      <c r="B738" s="1561"/>
      <c r="C738" s="1428"/>
      <c r="D738" s="1428"/>
      <c r="E738" s="1428"/>
      <c r="F738" s="1428"/>
      <c r="G738" s="1428"/>
      <c r="H738" s="1428"/>
      <c r="I738" s="1563"/>
      <c r="J738" s="1599"/>
      <c r="L738" s="1490"/>
      <c r="N738" s="1502"/>
      <c r="Q738" s="1569"/>
    </row>
    <row r="739">
      <c r="A739" s="1424"/>
      <c r="B739" s="1561"/>
      <c r="C739" s="1428"/>
      <c r="D739" s="1428"/>
      <c r="E739" s="1428"/>
      <c r="F739" s="1428"/>
      <c r="G739" s="1428"/>
      <c r="H739" s="1428"/>
      <c r="I739" s="1563"/>
      <c r="J739" s="1599"/>
      <c r="L739" s="1490"/>
      <c r="N739" s="1502"/>
      <c r="Q739" s="1569"/>
    </row>
    <row r="740">
      <c r="A740" s="1424"/>
      <c r="B740" s="1561"/>
      <c r="C740" s="1428"/>
      <c r="D740" s="1428"/>
      <c r="E740" s="1428"/>
      <c r="F740" s="1428"/>
      <c r="G740" s="1428"/>
      <c r="H740" s="1428"/>
      <c r="I740" s="1563"/>
      <c r="J740" s="1599"/>
      <c r="L740" s="1490"/>
      <c r="N740" s="1502"/>
      <c r="Q740" s="1569"/>
    </row>
    <row r="741">
      <c r="A741" s="1424"/>
      <c r="B741" s="1561"/>
      <c r="C741" s="1428"/>
      <c r="D741" s="1428"/>
      <c r="E741" s="1428"/>
      <c r="F741" s="1428"/>
      <c r="G741" s="1428"/>
      <c r="H741" s="1428"/>
      <c r="I741" s="1563"/>
      <c r="J741" s="1599"/>
      <c r="L741" s="1490"/>
      <c r="N741" s="1502"/>
      <c r="Q741" s="1569"/>
    </row>
    <row r="742">
      <c r="A742" s="1424"/>
      <c r="B742" s="1561"/>
      <c r="C742" s="1428"/>
      <c r="D742" s="1428"/>
      <c r="E742" s="1428"/>
      <c r="F742" s="1428"/>
      <c r="G742" s="1428"/>
      <c r="H742" s="1428"/>
      <c r="I742" s="1563"/>
      <c r="J742" s="1599"/>
      <c r="L742" s="1490"/>
      <c r="N742" s="1502"/>
      <c r="Q742" s="1569"/>
    </row>
    <row r="743">
      <c r="A743" s="1424"/>
      <c r="B743" s="1561"/>
      <c r="C743" s="1428"/>
      <c r="D743" s="1428"/>
      <c r="E743" s="1428"/>
      <c r="F743" s="1428"/>
      <c r="G743" s="1428"/>
      <c r="H743" s="1428"/>
      <c r="I743" s="1563"/>
      <c r="J743" s="1599"/>
      <c r="L743" s="1490"/>
      <c r="N743" s="1502"/>
      <c r="Q743" s="1569"/>
    </row>
    <row r="744">
      <c r="A744" s="1424"/>
      <c r="B744" s="1561"/>
      <c r="C744" s="1428"/>
      <c r="D744" s="1428"/>
      <c r="E744" s="1428"/>
      <c r="F744" s="1428"/>
      <c r="G744" s="1428"/>
      <c r="H744" s="1428"/>
      <c r="I744" s="1563"/>
      <c r="J744" s="1599"/>
      <c r="L744" s="1490"/>
      <c r="N744" s="1502"/>
      <c r="Q744" s="1569"/>
    </row>
    <row r="745">
      <c r="A745" s="1424"/>
      <c r="B745" s="1561"/>
      <c r="C745" s="1428"/>
      <c r="D745" s="1428"/>
      <c r="E745" s="1428"/>
      <c r="F745" s="1428"/>
      <c r="G745" s="1428"/>
      <c r="H745" s="1428"/>
      <c r="I745" s="1563"/>
      <c r="J745" s="1599"/>
      <c r="L745" s="1490"/>
      <c r="N745" s="1502"/>
      <c r="Q745" s="1569"/>
    </row>
    <row r="746">
      <c r="A746" s="1424"/>
      <c r="B746" s="1561"/>
      <c r="C746" s="1428"/>
      <c r="D746" s="1428"/>
      <c r="E746" s="1428"/>
      <c r="F746" s="1428"/>
      <c r="G746" s="1428"/>
      <c r="H746" s="1428"/>
      <c r="I746" s="1563"/>
      <c r="J746" s="1599"/>
      <c r="L746" s="1490"/>
      <c r="N746" s="1502"/>
      <c r="Q746" s="1569"/>
    </row>
    <row r="747">
      <c r="A747" s="1424"/>
      <c r="B747" s="1561"/>
      <c r="C747" s="1428"/>
      <c r="D747" s="1428"/>
      <c r="E747" s="1428"/>
      <c r="F747" s="1428"/>
      <c r="G747" s="1428"/>
      <c r="H747" s="1428"/>
      <c r="I747" s="1563"/>
      <c r="J747" s="1599"/>
      <c r="L747" s="1490"/>
      <c r="N747" s="1502"/>
      <c r="Q747" s="1569"/>
    </row>
    <row r="748">
      <c r="A748" s="1424"/>
      <c r="B748" s="1561"/>
      <c r="C748" s="1428"/>
      <c r="D748" s="1428"/>
      <c r="E748" s="1428"/>
      <c r="F748" s="1428"/>
      <c r="G748" s="1428"/>
      <c r="H748" s="1428"/>
      <c r="I748" s="1563"/>
      <c r="J748" s="1599"/>
      <c r="L748" s="1490"/>
      <c r="N748" s="1502"/>
      <c r="Q748" s="1569"/>
    </row>
    <row r="749">
      <c r="A749" s="1424"/>
      <c r="B749" s="1561"/>
      <c r="C749" s="1428"/>
      <c r="D749" s="1428"/>
      <c r="E749" s="1428"/>
      <c r="F749" s="1428"/>
      <c r="G749" s="1428"/>
      <c r="H749" s="1428"/>
      <c r="I749" s="1563"/>
      <c r="J749" s="1599"/>
      <c r="L749" s="1490"/>
      <c r="N749" s="1502"/>
      <c r="Q749" s="1569"/>
    </row>
    <row r="750">
      <c r="A750" s="1424"/>
      <c r="B750" s="1561"/>
      <c r="C750" s="1428"/>
      <c r="D750" s="1428"/>
      <c r="E750" s="1428"/>
      <c r="F750" s="1428"/>
      <c r="G750" s="1428"/>
      <c r="H750" s="1428"/>
      <c r="I750" s="1563"/>
      <c r="J750" s="1599"/>
      <c r="L750" s="1490"/>
      <c r="N750" s="1502"/>
      <c r="Q750" s="1569"/>
    </row>
    <row r="751">
      <c r="A751" s="1424"/>
      <c r="B751" s="1561"/>
      <c r="C751" s="1428"/>
      <c r="D751" s="1428"/>
      <c r="E751" s="1428"/>
      <c r="F751" s="1428"/>
      <c r="G751" s="1428"/>
      <c r="H751" s="1428"/>
      <c r="I751" s="1563"/>
      <c r="J751" s="1599"/>
      <c r="L751" s="1490"/>
      <c r="N751" s="1502"/>
      <c r="Q751" s="1569"/>
    </row>
    <row r="752">
      <c r="A752" s="1424"/>
      <c r="B752" s="1561"/>
      <c r="C752" s="1428"/>
      <c r="D752" s="1428"/>
      <c r="E752" s="1428"/>
      <c r="F752" s="1428"/>
      <c r="G752" s="1428"/>
      <c r="H752" s="1428"/>
      <c r="I752" s="1563"/>
      <c r="J752" s="1599"/>
      <c r="L752" s="1490"/>
      <c r="N752" s="1502"/>
      <c r="Q752" s="1569"/>
    </row>
    <row r="753">
      <c r="A753" s="1424"/>
      <c r="B753" s="1561"/>
      <c r="C753" s="1428"/>
      <c r="D753" s="1428"/>
      <c r="E753" s="1428"/>
      <c r="F753" s="1428"/>
      <c r="G753" s="1428"/>
      <c r="H753" s="1428"/>
      <c r="I753" s="1563"/>
      <c r="J753" s="1599"/>
      <c r="L753" s="1490"/>
      <c r="N753" s="1502"/>
      <c r="Q753" s="1569"/>
    </row>
    <row r="754">
      <c r="A754" s="1424"/>
      <c r="B754" s="1561"/>
      <c r="C754" s="1428"/>
      <c r="D754" s="1428"/>
      <c r="E754" s="1428"/>
      <c r="F754" s="1428"/>
      <c r="G754" s="1428"/>
      <c r="H754" s="1428"/>
      <c r="I754" s="1563"/>
      <c r="J754" s="1599"/>
      <c r="L754" s="1490"/>
      <c r="N754" s="1502"/>
      <c r="Q754" s="1569"/>
    </row>
    <row r="755">
      <c r="A755" s="1424"/>
      <c r="B755" s="1561"/>
      <c r="C755" s="1428"/>
      <c r="D755" s="1428"/>
      <c r="E755" s="1428"/>
      <c r="F755" s="1428"/>
      <c r="G755" s="1428"/>
      <c r="H755" s="1428"/>
      <c r="I755" s="1563"/>
      <c r="J755" s="1599"/>
      <c r="L755" s="1490"/>
      <c r="N755" s="1502"/>
      <c r="Q755" s="1569"/>
    </row>
    <row r="756">
      <c r="A756" s="1424"/>
      <c r="B756" s="1561"/>
      <c r="C756" s="1428"/>
      <c r="D756" s="1428"/>
      <c r="E756" s="1428"/>
      <c r="F756" s="1428"/>
      <c r="G756" s="1428"/>
      <c r="H756" s="1428"/>
      <c r="I756" s="1563"/>
      <c r="J756" s="1599"/>
      <c r="L756" s="1490"/>
      <c r="N756" s="1502"/>
      <c r="Q756" s="1569"/>
    </row>
    <row r="757">
      <c r="A757" s="1424"/>
      <c r="B757" s="1561"/>
      <c r="C757" s="1428"/>
      <c r="D757" s="1428"/>
      <c r="E757" s="1428"/>
      <c r="F757" s="1428"/>
      <c r="G757" s="1428"/>
      <c r="H757" s="1428"/>
      <c r="I757" s="1563"/>
      <c r="J757" s="1599"/>
      <c r="L757" s="1490"/>
      <c r="N757" s="1502"/>
      <c r="Q757" s="1569"/>
    </row>
    <row r="758">
      <c r="A758" s="1424"/>
      <c r="B758" s="1561"/>
      <c r="C758" s="1428"/>
      <c r="D758" s="1428"/>
      <c r="E758" s="1428"/>
      <c r="F758" s="1428"/>
      <c r="G758" s="1428"/>
      <c r="H758" s="1428"/>
      <c r="I758" s="1563"/>
      <c r="J758" s="1599"/>
      <c r="L758" s="1490"/>
      <c r="N758" s="1502"/>
      <c r="Q758" s="1569"/>
    </row>
    <row r="759">
      <c r="A759" s="1424"/>
      <c r="B759" s="1561"/>
      <c r="C759" s="1428"/>
      <c r="D759" s="1428"/>
      <c r="E759" s="1428"/>
      <c r="F759" s="1428"/>
      <c r="G759" s="1428"/>
      <c r="H759" s="1428"/>
      <c r="I759" s="1563"/>
      <c r="J759" s="1599"/>
      <c r="L759" s="1490"/>
      <c r="N759" s="1502"/>
      <c r="Q759" s="1569"/>
    </row>
    <row r="760">
      <c r="A760" s="1424"/>
      <c r="B760" s="1561"/>
      <c r="C760" s="1428"/>
      <c r="D760" s="1428"/>
      <c r="E760" s="1428"/>
      <c r="F760" s="1428"/>
      <c r="G760" s="1428"/>
      <c r="H760" s="1428"/>
      <c r="I760" s="1563"/>
      <c r="J760" s="1599"/>
      <c r="L760" s="1490"/>
      <c r="N760" s="1502"/>
      <c r="Q760" s="1569"/>
    </row>
    <row r="761">
      <c r="A761" s="1424"/>
      <c r="B761" s="1561"/>
      <c r="C761" s="1428"/>
      <c r="D761" s="1428"/>
      <c r="E761" s="1428"/>
      <c r="F761" s="1428"/>
      <c r="G761" s="1428"/>
      <c r="H761" s="1428"/>
      <c r="I761" s="1563"/>
      <c r="J761" s="1599"/>
      <c r="L761" s="1490"/>
      <c r="N761" s="1502"/>
      <c r="Q761" s="1569"/>
    </row>
    <row r="762">
      <c r="A762" s="1424"/>
      <c r="B762" s="1561"/>
      <c r="C762" s="1428"/>
      <c r="D762" s="1428"/>
      <c r="E762" s="1428"/>
      <c r="F762" s="1428"/>
      <c r="G762" s="1428"/>
      <c r="H762" s="1428"/>
      <c r="I762" s="1563"/>
      <c r="J762" s="1599"/>
      <c r="L762" s="1490"/>
      <c r="N762" s="1502"/>
      <c r="Q762" s="1569"/>
    </row>
    <row r="763">
      <c r="A763" s="1424"/>
      <c r="B763" s="1561"/>
      <c r="C763" s="1428"/>
      <c r="D763" s="1428"/>
      <c r="E763" s="1428"/>
      <c r="F763" s="1428"/>
      <c r="G763" s="1428"/>
      <c r="H763" s="1428"/>
      <c r="I763" s="1563"/>
      <c r="J763" s="1599"/>
      <c r="L763" s="1490"/>
      <c r="N763" s="1502"/>
      <c r="Q763" s="1569"/>
    </row>
    <row r="764">
      <c r="A764" s="1424"/>
      <c r="B764" s="1561"/>
      <c r="C764" s="1428"/>
      <c r="D764" s="1428"/>
      <c r="E764" s="1428"/>
      <c r="F764" s="1428"/>
      <c r="G764" s="1428"/>
      <c r="H764" s="1428"/>
      <c r="I764" s="1563"/>
      <c r="J764" s="1599"/>
      <c r="L764" s="1490"/>
      <c r="N764" s="1502"/>
      <c r="Q764" s="1569"/>
    </row>
    <row r="765">
      <c r="A765" s="1424"/>
      <c r="B765" s="1561"/>
      <c r="C765" s="1428"/>
      <c r="D765" s="1428"/>
      <c r="E765" s="1428"/>
      <c r="F765" s="1428"/>
      <c r="G765" s="1428"/>
      <c r="H765" s="1428"/>
      <c r="I765" s="1563"/>
      <c r="J765" s="1599"/>
      <c r="L765" s="1490"/>
      <c r="N765" s="1502"/>
      <c r="Q765" s="1569"/>
    </row>
    <row r="766">
      <c r="A766" s="1424"/>
      <c r="B766" s="1561"/>
      <c r="C766" s="1428"/>
      <c r="D766" s="1428"/>
      <c r="E766" s="1428"/>
      <c r="F766" s="1428"/>
      <c r="G766" s="1428"/>
      <c r="H766" s="1428"/>
      <c r="I766" s="1563"/>
      <c r="J766" s="1599"/>
      <c r="L766" s="1490"/>
      <c r="N766" s="1502"/>
      <c r="Q766" s="1569"/>
    </row>
    <row r="767">
      <c r="A767" s="1424"/>
      <c r="B767" s="1561"/>
      <c r="C767" s="1428"/>
      <c r="D767" s="1428"/>
      <c r="E767" s="1428"/>
      <c r="F767" s="1428"/>
      <c r="G767" s="1428"/>
      <c r="H767" s="1428"/>
      <c r="I767" s="1563"/>
      <c r="J767" s="1599"/>
      <c r="L767" s="1490"/>
      <c r="N767" s="1502"/>
      <c r="Q767" s="1569"/>
    </row>
    <row r="768">
      <c r="A768" s="1424"/>
      <c r="B768" s="1561"/>
      <c r="C768" s="1428"/>
      <c r="D768" s="1428"/>
      <c r="E768" s="1428"/>
      <c r="F768" s="1428"/>
      <c r="G768" s="1428"/>
      <c r="H768" s="1428"/>
      <c r="I768" s="1563"/>
      <c r="J768" s="1599"/>
      <c r="L768" s="1490"/>
      <c r="N768" s="1502"/>
      <c r="Q768" s="1569"/>
    </row>
    <row r="769">
      <c r="A769" s="1424"/>
      <c r="B769" s="1561"/>
      <c r="C769" s="1428"/>
      <c r="D769" s="1428"/>
      <c r="E769" s="1428"/>
      <c r="F769" s="1428"/>
      <c r="G769" s="1428"/>
      <c r="H769" s="1428"/>
      <c r="I769" s="1563"/>
      <c r="J769" s="1599"/>
      <c r="L769" s="1490"/>
      <c r="N769" s="1502"/>
      <c r="Q769" s="1569"/>
    </row>
    <row r="770">
      <c r="A770" s="1424"/>
      <c r="B770" s="1561"/>
      <c r="C770" s="1428"/>
      <c r="D770" s="1428"/>
      <c r="E770" s="1428"/>
      <c r="F770" s="1428"/>
      <c r="G770" s="1428"/>
      <c r="H770" s="1428"/>
      <c r="I770" s="1563"/>
      <c r="J770" s="1599"/>
      <c r="L770" s="1490"/>
      <c r="N770" s="1502"/>
      <c r="Q770" s="1569"/>
    </row>
    <row r="771">
      <c r="A771" s="1424"/>
      <c r="B771" s="1561"/>
      <c r="C771" s="1428"/>
      <c r="D771" s="1428"/>
      <c r="E771" s="1428"/>
      <c r="F771" s="1428"/>
      <c r="G771" s="1428"/>
      <c r="H771" s="1428"/>
      <c r="I771" s="1563"/>
      <c r="J771" s="1599"/>
      <c r="L771" s="1490"/>
      <c r="N771" s="1502"/>
      <c r="Q771" s="1569"/>
    </row>
    <row r="772">
      <c r="A772" s="1424"/>
      <c r="B772" s="1561"/>
      <c r="C772" s="1428"/>
      <c r="D772" s="1428"/>
      <c r="E772" s="1428"/>
      <c r="F772" s="1428"/>
      <c r="G772" s="1428"/>
      <c r="H772" s="1428"/>
      <c r="I772" s="1563"/>
      <c r="J772" s="1599"/>
      <c r="L772" s="1490"/>
      <c r="N772" s="1502"/>
      <c r="Q772" s="1569"/>
    </row>
    <row r="773">
      <c r="A773" s="1424"/>
      <c r="B773" s="1561"/>
      <c r="C773" s="1428"/>
      <c r="D773" s="1428"/>
      <c r="E773" s="1428"/>
      <c r="F773" s="1428"/>
      <c r="G773" s="1428"/>
      <c r="H773" s="1428"/>
      <c r="I773" s="1563"/>
      <c r="J773" s="1599"/>
      <c r="L773" s="1490"/>
      <c r="N773" s="1502"/>
      <c r="Q773" s="1569"/>
    </row>
    <row r="774">
      <c r="A774" s="1424"/>
      <c r="B774" s="1561"/>
      <c r="C774" s="1428"/>
      <c r="D774" s="1428"/>
      <c r="E774" s="1428"/>
      <c r="F774" s="1428"/>
      <c r="G774" s="1428"/>
      <c r="H774" s="1428"/>
      <c r="I774" s="1563"/>
      <c r="J774" s="1599"/>
      <c r="L774" s="1490"/>
      <c r="N774" s="1502"/>
      <c r="Q774" s="1569"/>
    </row>
    <row r="775">
      <c r="A775" s="1424"/>
      <c r="B775" s="1561"/>
      <c r="C775" s="1428"/>
      <c r="D775" s="1428"/>
      <c r="E775" s="1428"/>
      <c r="F775" s="1428"/>
      <c r="G775" s="1428"/>
      <c r="H775" s="1428"/>
      <c r="I775" s="1563"/>
      <c r="J775" s="1599"/>
      <c r="L775" s="1490"/>
      <c r="N775" s="1502"/>
      <c r="Q775" s="1569"/>
    </row>
    <row r="776">
      <c r="A776" s="1424"/>
      <c r="B776" s="1561"/>
      <c r="C776" s="1428"/>
      <c r="D776" s="1428"/>
      <c r="E776" s="1428"/>
      <c r="F776" s="1428"/>
      <c r="G776" s="1428"/>
      <c r="H776" s="1428"/>
      <c r="I776" s="1563"/>
      <c r="J776" s="1599"/>
      <c r="L776" s="1490"/>
      <c r="N776" s="1502"/>
      <c r="Q776" s="1569"/>
    </row>
    <row r="777">
      <c r="A777" s="1424"/>
      <c r="B777" s="1561"/>
      <c r="C777" s="1428"/>
      <c r="D777" s="1428"/>
      <c r="E777" s="1428"/>
      <c r="F777" s="1428"/>
      <c r="G777" s="1428"/>
      <c r="H777" s="1428"/>
      <c r="I777" s="1563"/>
      <c r="J777" s="1599"/>
      <c r="L777" s="1490"/>
      <c r="N777" s="1502"/>
      <c r="Q777" s="1569"/>
    </row>
    <row r="778">
      <c r="A778" s="1424"/>
      <c r="B778" s="1561"/>
      <c r="C778" s="1428"/>
      <c r="D778" s="1428"/>
      <c r="E778" s="1428"/>
      <c r="F778" s="1428"/>
      <c r="G778" s="1428"/>
      <c r="H778" s="1428"/>
      <c r="I778" s="1563"/>
      <c r="J778" s="1599"/>
      <c r="L778" s="1490"/>
      <c r="N778" s="1502"/>
      <c r="Q778" s="1569"/>
    </row>
    <row r="779">
      <c r="A779" s="1424"/>
      <c r="B779" s="1561"/>
      <c r="C779" s="1428"/>
      <c r="D779" s="1428"/>
      <c r="E779" s="1428"/>
      <c r="F779" s="1428"/>
      <c r="G779" s="1428"/>
      <c r="H779" s="1428"/>
      <c r="I779" s="1563"/>
      <c r="J779" s="1599"/>
      <c r="L779" s="1490"/>
      <c r="N779" s="1502"/>
      <c r="Q779" s="1569"/>
    </row>
    <row r="780">
      <c r="A780" s="1424"/>
      <c r="B780" s="1561"/>
      <c r="C780" s="1428"/>
      <c r="D780" s="1428"/>
      <c r="E780" s="1428"/>
      <c r="F780" s="1428"/>
      <c r="G780" s="1428"/>
      <c r="H780" s="1428"/>
      <c r="I780" s="1563"/>
      <c r="J780" s="1599"/>
      <c r="L780" s="1490"/>
      <c r="N780" s="1502"/>
      <c r="Q780" s="1569"/>
    </row>
    <row r="781">
      <c r="A781" s="1424"/>
      <c r="B781" s="1561"/>
      <c r="C781" s="1428"/>
      <c r="D781" s="1428"/>
      <c r="E781" s="1428"/>
      <c r="F781" s="1428"/>
      <c r="G781" s="1428"/>
      <c r="H781" s="1428"/>
      <c r="I781" s="1563"/>
      <c r="J781" s="1599"/>
      <c r="L781" s="1490"/>
      <c r="N781" s="1502"/>
      <c r="Q781" s="1569"/>
    </row>
    <row r="782">
      <c r="A782" s="1424"/>
      <c r="B782" s="1561"/>
      <c r="C782" s="1428"/>
      <c r="D782" s="1428"/>
      <c r="E782" s="1428"/>
      <c r="F782" s="1428"/>
      <c r="G782" s="1428"/>
      <c r="H782" s="1428"/>
      <c r="I782" s="1563"/>
      <c r="J782" s="1599"/>
      <c r="L782" s="1490"/>
      <c r="N782" s="1502"/>
      <c r="Q782" s="1569"/>
    </row>
    <row r="783">
      <c r="A783" s="1424"/>
      <c r="B783" s="1561"/>
      <c r="C783" s="1428"/>
      <c r="D783" s="1428"/>
      <c r="E783" s="1428"/>
      <c r="F783" s="1428"/>
      <c r="G783" s="1428"/>
      <c r="H783" s="1428"/>
      <c r="I783" s="1563"/>
      <c r="J783" s="1599"/>
      <c r="L783" s="1490"/>
      <c r="N783" s="1502"/>
      <c r="Q783" s="1569"/>
    </row>
    <row r="784">
      <c r="A784" s="1424"/>
      <c r="B784" s="1561"/>
      <c r="C784" s="1428"/>
      <c r="D784" s="1428"/>
      <c r="E784" s="1428"/>
      <c r="F784" s="1428"/>
      <c r="G784" s="1428"/>
      <c r="H784" s="1428"/>
      <c r="I784" s="1563"/>
      <c r="J784" s="1599"/>
      <c r="L784" s="1490"/>
      <c r="N784" s="1502"/>
      <c r="Q784" s="1569"/>
    </row>
    <row r="785">
      <c r="A785" s="1424"/>
      <c r="B785" s="1561"/>
      <c r="C785" s="1428"/>
      <c r="D785" s="1428"/>
      <c r="E785" s="1428"/>
      <c r="F785" s="1428"/>
      <c r="G785" s="1428"/>
      <c r="H785" s="1428"/>
      <c r="I785" s="1563"/>
      <c r="J785" s="1599"/>
      <c r="L785" s="1490"/>
      <c r="N785" s="1502"/>
      <c r="Q785" s="1569"/>
    </row>
    <row r="786">
      <c r="A786" s="1424"/>
      <c r="B786" s="1561"/>
      <c r="C786" s="1428"/>
      <c r="D786" s="1428"/>
      <c r="E786" s="1428"/>
      <c r="F786" s="1428"/>
      <c r="G786" s="1428"/>
      <c r="H786" s="1428"/>
      <c r="I786" s="1563"/>
      <c r="J786" s="1599"/>
      <c r="L786" s="1490"/>
      <c r="N786" s="1502"/>
      <c r="Q786" s="1569"/>
    </row>
    <row r="787">
      <c r="A787" s="1424"/>
      <c r="B787" s="1561"/>
      <c r="C787" s="1428"/>
      <c r="D787" s="1428"/>
      <c r="E787" s="1428"/>
      <c r="F787" s="1428"/>
      <c r="G787" s="1428"/>
      <c r="H787" s="1428"/>
      <c r="I787" s="1563"/>
      <c r="J787" s="1599"/>
      <c r="L787" s="1490"/>
      <c r="N787" s="1502"/>
      <c r="Q787" s="1569"/>
    </row>
    <row r="788">
      <c r="A788" s="1424"/>
      <c r="B788" s="1561"/>
      <c r="C788" s="1428"/>
      <c r="D788" s="1428"/>
      <c r="E788" s="1428"/>
      <c r="F788" s="1428"/>
      <c r="G788" s="1428"/>
      <c r="H788" s="1428"/>
      <c r="I788" s="1563"/>
      <c r="J788" s="1599"/>
      <c r="L788" s="1490"/>
      <c r="N788" s="1502"/>
      <c r="Q788" s="1569"/>
    </row>
    <row r="789">
      <c r="A789" s="1424"/>
      <c r="B789" s="1561"/>
      <c r="C789" s="1428"/>
      <c r="D789" s="1428"/>
      <c r="E789" s="1428"/>
      <c r="F789" s="1428"/>
      <c r="G789" s="1428"/>
      <c r="H789" s="1428"/>
      <c r="I789" s="1563"/>
      <c r="J789" s="1599"/>
      <c r="L789" s="1490"/>
      <c r="N789" s="1502"/>
      <c r="Q789" s="1569"/>
    </row>
    <row r="790">
      <c r="A790" s="1424"/>
      <c r="B790" s="1561"/>
      <c r="C790" s="1428"/>
      <c r="D790" s="1428"/>
      <c r="E790" s="1428"/>
      <c r="F790" s="1428"/>
      <c r="G790" s="1428"/>
      <c r="H790" s="1428"/>
      <c r="I790" s="1563"/>
      <c r="J790" s="1599"/>
      <c r="L790" s="1490"/>
      <c r="N790" s="1502"/>
      <c r="Q790" s="1569"/>
    </row>
    <row r="791">
      <c r="A791" s="1424"/>
      <c r="B791" s="1561"/>
      <c r="C791" s="1428"/>
      <c r="D791" s="1428"/>
      <c r="E791" s="1428"/>
      <c r="F791" s="1428"/>
      <c r="G791" s="1428"/>
      <c r="H791" s="1428"/>
      <c r="I791" s="1563"/>
      <c r="J791" s="1599"/>
      <c r="L791" s="1490"/>
      <c r="N791" s="1502"/>
      <c r="Q791" s="1569"/>
    </row>
    <row r="792">
      <c r="A792" s="1424"/>
      <c r="B792" s="1561"/>
      <c r="C792" s="1428"/>
      <c r="D792" s="1428"/>
      <c r="E792" s="1428"/>
      <c r="F792" s="1428"/>
      <c r="G792" s="1428"/>
      <c r="H792" s="1428"/>
      <c r="I792" s="1563"/>
      <c r="J792" s="1599"/>
      <c r="L792" s="1490"/>
      <c r="N792" s="1502"/>
      <c r="Q792" s="1569"/>
    </row>
    <row r="793">
      <c r="A793" s="1424"/>
      <c r="B793" s="1561"/>
      <c r="C793" s="1428"/>
      <c r="D793" s="1428"/>
      <c r="E793" s="1428"/>
      <c r="F793" s="1428"/>
      <c r="G793" s="1428"/>
      <c r="H793" s="1428"/>
      <c r="I793" s="1563"/>
      <c r="J793" s="1599"/>
      <c r="L793" s="1490"/>
      <c r="N793" s="1502"/>
      <c r="Q793" s="1569"/>
    </row>
    <row r="794">
      <c r="A794" s="1424"/>
      <c r="B794" s="1561"/>
      <c r="C794" s="1428"/>
      <c r="D794" s="1428"/>
      <c r="E794" s="1428"/>
      <c r="F794" s="1428"/>
      <c r="G794" s="1428"/>
      <c r="H794" s="1428"/>
      <c r="I794" s="1563"/>
      <c r="J794" s="1599"/>
      <c r="L794" s="1490"/>
      <c r="N794" s="1502"/>
      <c r="Q794" s="1569"/>
    </row>
    <row r="795">
      <c r="A795" s="1424"/>
      <c r="B795" s="1561"/>
      <c r="C795" s="1428"/>
      <c r="D795" s="1428"/>
      <c r="E795" s="1428"/>
      <c r="F795" s="1428"/>
      <c r="G795" s="1428"/>
      <c r="H795" s="1428"/>
      <c r="I795" s="1563"/>
      <c r="J795" s="1599"/>
      <c r="L795" s="1490"/>
      <c r="N795" s="1502"/>
      <c r="Q795" s="1569"/>
    </row>
    <row r="796">
      <c r="A796" s="1424"/>
      <c r="B796" s="1561"/>
      <c r="C796" s="1428"/>
      <c r="D796" s="1428"/>
      <c r="E796" s="1428"/>
      <c r="F796" s="1428"/>
      <c r="G796" s="1428"/>
      <c r="H796" s="1428"/>
      <c r="I796" s="1563"/>
      <c r="J796" s="1599"/>
      <c r="L796" s="1490"/>
      <c r="N796" s="1502"/>
      <c r="Q796" s="1569"/>
    </row>
    <row r="797">
      <c r="A797" s="1424"/>
      <c r="B797" s="1561"/>
      <c r="C797" s="1428"/>
      <c r="D797" s="1428"/>
      <c r="E797" s="1428"/>
      <c r="F797" s="1428"/>
      <c r="G797" s="1428"/>
      <c r="H797" s="1428"/>
      <c r="I797" s="1563"/>
      <c r="J797" s="1599"/>
      <c r="L797" s="1490"/>
      <c r="N797" s="1502"/>
      <c r="Q797" s="1569"/>
    </row>
    <row r="798">
      <c r="A798" s="1424"/>
      <c r="B798" s="1561"/>
      <c r="C798" s="1428"/>
      <c r="D798" s="1428"/>
      <c r="E798" s="1428"/>
      <c r="F798" s="1428"/>
      <c r="G798" s="1428"/>
      <c r="H798" s="1428"/>
      <c r="I798" s="1563"/>
      <c r="J798" s="1599"/>
      <c r="L798" s="1490"/>
      <c r="N798" s="1502"/>
      <c r="Q798" s="1569"/>
    </row>
    <row r="799">
      <c r="A799" s="1424"/>
      <c r="B799" s="1561"/>
      <c r="C799" s="1428"/>
      <c r="D799" s="1428"/>
      <c r="E799" s="1428"/>
      <c r="F799" s="1428"/>
      <c r="G799" s="1428"/>
      <c r="H799" s="1428"/>
      <c r="I799" s="1563"/>
      <c r="J799" s="1599"/>
      <c r="L799" s="1490"/>
      <c r="N799" s="1502"/>
      <c r="Q799" s="1569"/>
    </row>
    <row r="800">
      <c r="A800" s="1424"/>
      <c r="B800" s="1561"/>
      <c r="C800" s="1428"/>
      <c r="D800" s="1428"/>
      <c r="E800" s="1428"/>
      <c r="F800" s="1428"/>
      <c r="G800" s="1428"/>
      <c r="H800" s="1428"/>
      <c r="I800" s="1563"/>
      <c r="J800" s="1599"/>
      <c r="L800" s="1490"/>
      <c r="N800" s="1502"/>
      <c r="Q800" s="1569"/>
    </row>
    <row r="801">
      <c r="A801" s="1424"/>
      <c r="B801" s="1561"/>
      <c r="C801" s="1428"/>
      <c r="D801" s="1428"/>
      <c r="E801" s="1428"/>
      <c r="F801" s="1428"/>
      <c r="G801" s="1428"/>
      <c r="H801" s="1428"/>
      <c r="I801" s="1563"/>
      <c r="J801" s="1599"/>
      <c r="L801" s="1490"/>
      <c r="N801" s="1502"/>
      <c r="Q801" s="1569"/>
    </row>
    <row r="802">
      <c r="A802" s="1424"/>
      <c r="B802" s="1561"/>
      <c r="C802" s="1428"/>
      <c r="D802" s="1428"/>
      <c r="E802" s="1428"/>
      <c r="F802" s="1428"/>
      <c r="G802" s="1428"/>
      <c r="H802" s="1428"/>
      <c r="I802" s="1563"/>
      <c r="J802" s="1599"/>
      <c r="L802" s="1490"/>
      <c r="N802" s="1502"/>
      <c r="Q802" s="1569"/>
    </row>
    <row r="803">
      <c r="A803" s="1424"/>
      <c r="B803" s="1561"/>
      <c r="C803" s="1428"/>
      <c r="D803" s="1428"/>
      <c r="E803" s="1428"/>
      <c r="F803" s="1428"/>
      <c r="G803" s="1428"/>
      <c r="H803" s="1428"/>
      <c r="I803" s="1563"/>
      <c r="J803" s="1599"/>
      <c r="L803" s="1490"/>
      <c r="N803" s="1502"/>
      <c r="Q803" s="1569"/>
    </row>
    <row r="804">
      <c r="A804" s="1424"/>
      <c r="B804" s="1561"/>
      <c r="C804" s="1428"/>
      <c r="D804" s="1428"/>
      <c r="E804" s="1428"/>
      <c r="F804" s="1428"/>
      <c r="G804" s="1428"/>
      <c r="H804" s="1428"/>
      <c r="I804" s="1563"/>
      <c r="J804" s="1599"/>
      <c r="L804" s="1490"/>
      <c r="N804" s="1502"/>
      <c r="Q804" s="1569"/>
    </row>
    <row r="805">
      <c r="A805" s="1424"/>
      <c r="B805" s="1561"/>
      <c r="C805" s="1428"/>
      <c r="D805" s="1428"/>
      <c r="E805" s="1428"/>
      <c r="F805" s="1428"/>
      <c r="G805" s="1428"/>
      <c r="H805" s="1428"/>
      <c r="I805" s="1563"/>
      <c r="J805" s="1599"/>
      <c r="L805" s="1490"/>
      <c r="N805" s="1502"/>
      <c r="Q805" s="1569"/>
    </row>
    <row r="806">
      <c r="A806" s="1424"/>
      <c r="B806" s="1561"/>
      <c r="C806" s="1428"/>
      <c r="D806" s="1428"/>
      <c r="E806" s="1428"/>
      <c r="F806" s="1428"/>
      <c r="G806" s="1428"/>
      <c r="H806" s="1428"/>
      <c r="I806" s="1563"/>
      <c r="J806" s="1599"/>
      <c r="L806" s="1490"/>
      <c r="N806" s="1502"/>
      <c r="Q806" s="1569"/>
    </row>
    <row r="807">
      <c r="A807" s="1424"/>
      <c r="B807" s="1561"/>
      <c r="C807" s="1428"/>
      <c r="D807" s="1428"/>
      <c r="E807" s="1428"/>
      <c r="F807" s="1428"/>
      <c r="G807" s="1428"/>
      <c r="H807" s="1428"/>
      <c r="I807" s="1563"/>
      <c r="J807" s="1599"/>
      <c r="L807" s="1490"/>
      <c r="N807" s="1502"/>
      <c r="Q807" s="1569"/>
    </row>
    <row r="808">
      <c r="A808" s="1424"/>
      <c r="B808" s="1561"/>
      <c r="C808" s="1428"/>
      <c r="D808" s="1428"/>
      <c r="E808" s="1428"/>
      <c r="F808" s="1428"/>
      <c r="G808" s="1428"/>
      <c r="H808" s="1428"/>
      <c r="I808" s="1563"/>
      <c r="J808" s="1599"/>
      <c r="L808" s="1490"/>
      <c r="N808" s="1502"/>
      <c r="Q808" s="1569"/>
    </row>
    <row r="809">
      <c r="A809" s="1424"/>
      <c r="B809" s="1561"/>
      <c r="C809" s="1428"/>
      <c r="D809" s="1428"/>
      <c r="E809" s="1428"/>
      <c r="F809" s="1428"/>
      <c r="G809" s="1428"/>
      <c r="H809" s="1428"/>
      <c r="I809" s="1563"/>
      <c r="J809" s="1599"/>
      <c r="L809" s="1490"/>
      <c r="N809" s="1502"/>
      <c r="Q809" s="1569"/>
    </row>
    <row r="810">
      <c r="A810" s="1424"/>
      <c r="B810" s="1561"/>
      <c r="C810" s="1428"/>
      <c r="D810" s="1428"/>
      <c r="E810" s="1428"/>
      <c r="F810" s="1428"/>
      <c r="G810" s="1428"/>
      <c r="H810" s="1428"/>
      <c r="I810" s="1563"/>
      <c r="J810" s="1599"/>
      <c r="L810" s="1490"/>
      <c r="N810" s="1502"/>
      <c r="Q810" s="1569"/>
    </row>
    <row r="811">
      <c r="A811" s="1424"/>
      <c r="B811" s="1561"/>
      <c r="C811" s="1428"/>
      <c r="D811" s="1428"/>
      <c r="E811" s="1428"/>
      <c r="F811" s="1428"/>
      <c r="G811" s="1428"/>
      <c r="H811" s="1428"/>
      <c r="I811" s="1563"/>
      <c r="J811" s="1599"/>
      <c r="L811" s="1490"/>
      <c r="N811" s="1502"/>
      <c r="Q811" s="1569"/>
    </row>
    <row r="812">
      <c r="A812" s="1424"/>
      <c r="B812" s="1561"/>
      <c r="C812" s="1428"/>
      <c r="D812" s="1428"/>
      <c r="E812" s="1428"/>
      <c r="F812" s="1428"/>
      <c r="G812" s="1428"/>
      <c r="H812" s="1428"/>
      <c r="I812" s="1563"/>
      <c r="J812" s="1599"/>
      <c r="L812" s="1490"/>
      <c r="N812" s="1502"/>
      <c r="Q812" s="1569"/>
    </row>
    <row r="813">
      <c r="A813" s="1424"/>
      <c r="B813" s="1561"/>
      <c r="C813" s="1428"/>
      <c r="D813" s="1428"/>
      <c r="E813" s="1428"/>
      <c r="F813" s="1428"/>
      <c r="G813" s="1428"/>
      <c r="H813" s="1428"/>
      <c r="I813" s="1563"/>
      <c r="J813" s="1599"/>
      <c r="L813" s="1490"/>
      <c r="N813" s="1502"/>
      <c r="Q813" s="1569"/>
    </row>
    <row r="814">
      <c r="A814" s="1424"/>
      <c r="B814" s="1561"/>
      <c r="C814" s="1428"/>
      <c r="D814" s="1428"/>
      <c r="E814" s="1428"/>
      <c r="F814" s="1428"/>
      <c r="G814" s="1428"/>
      <c r="H814" s="1428"/>
      <c r="I814" s="1563"/>
      <c r="J814" s="1599"/>
      <c r="L814" s="1490"/>
      <c r="N814" s="1502"/>
      <c r="Q814" s="1569"/>
    </row>
    <row r="815">
      <c r="A815" s="1424"/>
      <c r="B815" s="1561"/>
      <c r="C815" s="1428"/>
      <c r="D815" s="1428"/>
      <c r="E815" s="1428"/>
      <c r="F815" s="1428"/>
      <c r="G815" s="1428"/>
      <c r="H815" s="1428"/>
      <c r="I815" s="1563"/>
      <c r="J815" s="1599"/>
      <c r="L815" s="1490"/>
      <c r="N815" s="1502"/>
      <c r="Q815" s="1569"/>
    </row>
    <row r="816">
      <c r="A816" s="1424"/>
      <c r="B816" s="1561"/>
      <c r="C816" s="1428"/>
      <c r="D816" s="1428"/>
      <c r="E816" s="1428"/>
      <c r="F816" s="1428"/>
      <c r="G816" s="1428"/>
      <c r="H816" s="1428"/>
      <c r="I816" s="1563"/>
      <c r="J816" s="1599"/>
      <c r="L816" s="1490"/>
      <c r="N816" s="1502"/>
      <c r="Q816" s="1569"/>
    </row>
    <row r="817">
      <c r="A817" s="1424"/>
      <c r="B817" s="1561"/>
      <c r="C817" s="1428"/>
      <c r="D817" s="1428"/>
      <c r="E817" s="1428"/>
      <c r="F817" s="1428"/>
      <c r="G817" s="1428"/>
      <c r="H817" s="1428"/>
      <c r="I817" s="1563"/>
      <c r="J817" s="1599"/>
      <c r="L817" s="1490"/>
      <c r="N817" s="1502"/>
      <c r="Q817" s="1569"/>
    </row>
    <row r="818">
      <c r="A818" s="1424"/>
      <c r="B818" s="1561"/>
      <c r="C818" s="1428"/>
      <c r="D818" s="1428"/>
      <c r="E818" s="1428"/>
      <c r="F818" s="1428"/>
      <c r="G818" s="1428"/>
      <c r="H818" s="1428"/>
      <c r="I818" s="1563"/>
      <c r="J818" s="1599"/>
      <c r="L818" s="1490"/>
      <c r="N818" s="1502"/>
      <c r="Q818" s="1569"/>
    </row>
    <row r="819">
      <c r="A819" s="1424"/>
      <c r="B819" s="1561"/>
      <c r="C819" s="1428"/>
      <c r="D819" s="1428"/>
      <c r="E819" s="1428"/>
      <c r="F819" s="1428"/>
      <c r="G819" s="1428"/>
      <c r="H819" s="1428"/>
      <c r="I819" s="1563"/>
      <c r="J819" s="1599"/>
      <c r="L819" s="1490"/>
      <c r="N819" s="1502"/>
      <c r="Q819" s="1569"/>
    </row>
    <row r="820">
      <c r="A820" s="1424"/>
      <c r="B820" s="1561"/>
      <c r="C820" s="1428"/>
      <c r="D820" s="1428"/>
      <c r="E820" s="1428"/>
      <c r="F820" s="1428"/>
      <c r="G820" s="1428"/>
      <c r="H820" s="1428"/>
      <c r="I820" s="1563"/>
      <c r="J820" s="1599"/>
      <c r="L820" s="1490"/>
      <c r="N820" s="1502"/>
      <c r="Q820" s="1569"/>
    </row>
    <row r="821">
      <c r="A821" s="1424"/>
      <c r="B821" s="1561"/>
      <c r="C821" s="1428"/>
      <c r="D821" s="1428"/>
      <c r="E821" s="1428"/>
      <c r="F821" s="1428"/>
      <c r="G821" s="1428"/>
      <c r="H821" s="1428"/>
      <c r="I821" s="1563"/>
      <c r="J821" s="1599"/>
      <c r="L821" s="1490"/>
      <c r="N821" s="1502"/>
      <c r="Q821" s="1569"/>
    </row>
    <row r="822">
      <c r="A822" s="1424"/>
      <c r="B822" s="1561"/>
      <c r="C822" s="1428"/>
      <c r="D822" s="1428"/>
      <c r="E822" s="1428"/>
      <c r="F822" s="1428"/>
      <c r="G822" s="1428"/>
      <c r="H822" s="1428"/>
      <c r="I822" s="1563"/>
      <c r="J822" s="1599"/>
      <c r="L822" s="1490"/>
      <c r="N822" s="1502"/>
      <c r="Q822" s="1569"/>
    </row>
    <row r="823">
      <c r="A823" s="1424"/>
      <c r="B823" s="1561"/>
      <c r="C823" s="1428"/>
      <c r="D823" s="1428"/>
      <c r="E823" s="1428"/>
      <c r="F823" s="1428"/>
      <c r="G823" s="1428"/>
      <c r="H823" s="1428"/>
      <c r="I823" s="1563"/>
      <c r="J823" s="1599"/>
      <c r="L823" s="1490"/>
      <c r="N823" s="1502"/>
      <c r="Q823" s="1569"/>
    </row>
    <row r="824">
      <c r="A824" s="1424"/>
      <c r="B824" s="1561"/>
      <c r="C824" s="1428"/>
      <c r="D824" s="1428"/>
      <c r="E824" s="1428"/>
      <c r="F824" s="1428"/>
      <c r="G824" s="1428"/>
      <c r="H824" s="1428"/>
      <c r="I824" s="1563"/>
      <c r="J824" s="1599"/>
      <c r="L824" s="1490"/>
      <c r="N824" s="1502"/>
      <c r="Q824" s="1569"/>
    </row>
    <row r="825">
      <c r="A825" s="1424"/>
      <c r="B825" s="1561"/>
      <c r="C825" s="1428"/>
      <c r="D825" s="1428"/>
      <c r="E825" s="1428"/>
      <c r="F825" s="1428"/>
      <c r="G825" s="1428"/>
      <c r="H825" s="1428"/>
      <c r="I825" s="1563"/>
      <c r="J825" s="1599"/>
      <c r="L825" s="1490"/>
      <c r="N825" s="1502"/>
      <c r="Q825" s="1569"/>
    </row>
    <row r="826">
      <c r="A826" s="1424"/>
      <c r="B826" s="1561"/>
      <c r="C826" s="1428"/>
      <c r="D826" s="1428"/>
      <c r="E826" s="1428"/>
      <c r="F826" s="1428"/>
      <c r="G826" s="1428"/>
      <c r="H826" s="1428"/>
      <c r="I826" s="1563"/>
      <c r="J826" s="1599"/>
      <c r="L826" s="1490"/>
      <c r="N826" s="1502"/>
      <c r="Q826" s="1569"/>
    </row>
    <row r="827">
      <c r="A827" s="1424"/>
      <c r="B827" s="1561"/>
      <c r="C827" s="1428"/>
      <c r="D827" s="1428"/>
      <c r="E827" s="1428"/>
      <c r="F827" s="1428"/>
      <c r="G827" s="1428"/>
      <c r="H827" s="1428"/>
      <c r="I827" s="1563"/>
      <c r="J827" s="1599"/>
      <c r="L827" s="1490"/>
      <c r="N827" s="1502"/>
      <c r="Q827" s="1569"/>
    </row>
    <row r="828">
      <c r="A828" s="1424"/>
      <c r="B828" s="1561"/>
      <c r="C828" s="1428"/>
      <c r="D828" s="1428"/>
      <c r="E828" s="1428"/>
      <c r="F828" s="1428"/>
      <c r="G828" s="1428"/>
      <c r="H828" s="1428"/>
      <c r="I828" s="1563"/>
      <c r="J828" s="1599"/>
      <c r="L828" s="1490"/>
      <c r="N828" s="1502"/>
      <c r="Q828" s="1569"/>
    </row>
    <row r="829">
      <c r="A829" s="1424"/>
      <c r="B829" s="1561"/>
      <c r="C829" s="1428"/>
      <c r="D829" s="1428"/>
      <c r="E829" s="1428"/>
      <c r="F829" s="1428"/>
      <c r="G829" s="1428"/>
      <c r="H829" s="1428"/>
      <c r="I829" s="1563"/>
      <c r="J829" s="1599"/>
      <c r="L829" s="1490"/>
      <c r="N829" s="1502"/>
      <c r="Q829" s="1569"/>
    </row>
    <row r="830">
      <c r="A830" s="1424"/>
      <c r="B830" s="1561"/>
      <c r="C830" s="1428"/>
      <c r="D830" s="1428"/>
      <c r="E830" s="1428"/>
      <c r="F830" s="1428"/>
      <c r="G830" s="1428"/>
      <c r="H830" s="1428"/>
      <c r="I830" s="1563"/>
      <c r="J830" s="1599"/>
      <c r="L830" s="1490"/>
      <c r="N830" s="1502"/>
      <c r="Q830" s="1569"/>
    </row>
    <row r="831">
      <c r="A831" s="1424"/>
      <c r="B831" s="1561"/>
      <c r="C831" s="1428"/>
      <c r="D831" s="1428"/>
      <c r="E831" s="1428"/>
      <c r="F831" s="1428"/>
      <c r="G831" s="1428"/>
      <c r="H831" s="1428"/>
      <c r="I831" s="1563"/>
      <c r="J831" s="1599"/>
      <c r="L831" s="1490"/>
      <c r="N831" s="1502"/>
      <c r="Q831" s="1569"/>
    </row>
    <row r="832">
      <c r="A832" s="1424"/>
      <c r="B832" s="1561"/>
      <c r="C832" s="1428"/>
      <c r="D832" s="1428"/>
      <c r="E832" s="1428"/>
      <c r="F832" s="1428"/>
      <c r="G832" s="1428"/>
      <c r="H832" s="1428"/>
      <c r="I832" s="1563"/>
      <c r="J832" s="1599"/>
      <c r="L832" s="1490"/>
      <c r="N832" s="1502"/>
      <c r="Q832" s="1569"/>
    </row>
    <row r="833">
      <c r="A833" s="1424"/>
      <c r="B833" s="1561"/>
      <c r="C833" s="1428"/>
      <c r="D833" s="1428"/>
      <c r="E833" s="1428"/>
      <c r="F833" s="1428"/>
      <c r="G833" s="1428"/>
      <c r="H833" s="1428"/>
      <c r="I833" s="1563"/>
      <c r="J833" s="1599"/>
      <c r="L833" s="1490"/>
      <c r="N833" s="1502"/>
      <c r="Q833" s="1569"/>
    </row>
    <row r="834">
      <c r="A834" s="1424"/>
      <c r="B834" s="1561"/>
      <c r="C834" s="1428"/>
      <c r="D834" s="1428"/>
      <c r="E834" s="1428"/>
      <c r="F834" s="1428"/>
      <c r="G834" s="1428"/>
      <c r="H834" s="1428"/>
      <c r="I834" s="1563"/>
      <c r="J834" s="1599"/>
      <c r="L834" s="1490"/>
      <c r="N834" s="1502"/>
      <c r="Q834" s="1569"/>
    </row>
    <row r="835">
      <c r="A835" s="1424"/>
      <c r="B835" s="1561"/>
      <c r="C835" s="1428"/>
      <c r="D835" s="1428"/>
      <c r="E835" s="1428"/>
      <c r="F835" s="1428"/>
      <c r="G835" s="1428"/>
      <c r="H835" s="1428"/>
      <c r="I835" s="1563"/>
      <c r="J835" s="1599"/>
      <c r="L835" s="1490"/>
      <c r="N835" s="1502"/>
      <c r="Q835" s="1569"/>
    </row>
    <row r="836">
      <c r="A836" s="1424"/>
      <c r="B836" s="1561"/>
      <c r="C836" s="1428"/>
      <c r="D836" s="1428"/>
      <c r="E836" s="1428"/>
      <c r="F836" s="1428"/>
      <c r="G836" s="1428"/>
      <c r="H836" s="1428"/>
      <c r="I836" s="1563"/>
      <c r="J836" s="1599"/>
      <c r="L836" s="1490"/>
      <c r="N836" s="1502"/>
      <c r="Q836" s="1569"/>
    </row>
    <row r="837">
      <c r="A837" s="1424"/>
      <c r="B837" s="1561"/>
      <c r="C837" s="1428"/>
      <c r="D837" s="1428"/>
      <c r="E837" s="1428"/>
      <c r="F837" s="1428"/>
      <c r="G837" s="1428"/>
      <c r="H837" s="1428"/>
      <c r="I837" s="1563"/>
      <c r="J837" s="1599"/>
      <c r="L837" s="1490"/>
      <c r="N837" s="1502"/>
      <c r="Q837" s="1569"/>
    </row>
    <row r="838">
      <c r="A838" s="1424"/>
      <c r="B838" s="1561"/>
      <c r="C838" s="1428"/>
      <c r="D838" s="1428"/>
      <c r="E838" s="1428"/>
      <c r="F838" s="1428"/>
      <c r="G838" s="1428"/>
      <c r="H838" s="1428"/>
      <c r="I838" s="1563"/>
      <c r="J838" s="1599"/>
      <c r="L838" s="1490"/>
      <c r="N838" s="1502"/>
      <c r="Q838" s="1569"/>
    </row>
    <row r="839">
      <c r="A839" s="1424"/>
      <c r="B839" s="1561"/>
      <c r="C839" s="1428"/>
      <c r="D839" s="1428"/>
      <c r="E839" s="1428"/>
      <c r="F839" s="1428"/>
      <c r="G839" s="1428"/>
      <c r="H839" s="1428"/>
      <c r="I839" s="1563"/>
      <c r="J839" s="1599"/>
      <c r="L839" s="1490"/>
      <c r="N839" s="1502"/>
      <c r="Q839" s="1569"/>
    </row>
    <row r="840">
      <c r="A840" s="1424"/>
      <c r="B840" s="1561"/>
      <c r="C840" s="1428"/>
      <c r="D840" s="1428"/>
      <c r="E840" s="1428"/>
      <c r="F840" s="1428"/>
      <c r="G840" s="1428"/>
      <c r="H840" s="1428"/>
      <c r="I840" s="1563"/>
      <c r="J840" s="1599"/>
      <c r="L840" s="1490"/>
      <c r="N840" s="1502"/>
      <c r="Q840" s="1569"/>
    </row>
    <row r="841">
      <c r="A841" s="1424"/>
      <c r="B841" s="1561"/>
      <c r="C841" s="1428"/>
      <c r="D841" s="1428"/>
      <c r="E841" s="1428"/>
      <c r="F841" s="1428"/>
      <c r="G841" s="1428"/>
      <c r="H841" s="1428"/>
      <c r="I841" s="1563"/>
      <c r="J841" s="1599"/>
      <c r="L841" s="1490"/>
      <c r="N841" s="1502"/>
      <c r="Q841" s="1569"/>
    </row>
    <row r="842">
      <c r="A842" s="1424"/>
      <c r="B842" s="1561"/>
      <c r="C842" s="1428"/>
      <c r="D842" s="1428"/>
      <c r="E842" s="1428"/>
      <c r="F842" s="1428"/>
      <c r="G842" s="1428"/>
      <c r="H842" s="1428"/>
      <c r="I842" s="1563"/>
      <c r="J842" s="1599"/>
      <c r="L842" s="1490"/>
      <c r="N842" s="1502"/>
      <c r="Q842" s="1569"/>
    </row>
    <row r="843">
      <c r="A843" s="1424"/>
      <c r="B843" s="1561"/>
      <c r="C843" s="1428"/>
      <c r="D843" s="1428"/>
      <c r="E843" s="1428"/>
      <c r="F843" s="1428"/>
      <c r="G843" s="1428"/>
      <c r="H843" s="1428"/>
      <c r="I843" s="1563"/>
      <c r="J843" s="1599"/>
      <c r="L843" s="1490"/>
      <c r="N843" s="1502"/>
      <c r="Q843" s="1569"/>
    </row>
    <row r="844">
      <c r="A844" s="1424"/>
      <c r="B844" s="1561"/>
      <c r="C844" s="1428"/>
      <c r="D844" s="1428"/>
      <c r="E844" s="1428"/>
      <c r="F844" s="1428"/>
      <c r="G844" s="1428"/>
      <c r="H844" s="1428"/>
      <c r="I844" s="1563"/>
      <c r="J844" s="1599"/>
      <c r="L844" s="1490"/>
      <c r="N844" s="1502"/>
      <c r="Q844" s="1569"/>
    </row>
    <row r="845">
      <c r="A845" s="1424"/>
      <c r="B845" s="1561"/>
      <c r="C845" s="1428"/>
      <c r="D845" s="1428"/>
      <c r="E845" s="1428"/>
      <c r="F845" s="1428"/>
      <c r="G845" s="1428"/>
      <c r="H845" s="1428"/>
      <c r="I845" s="1563"/>
      <c r="J845" s="1599"/>
      <c r="L845" s="1490"/>
      <c r="N845" s="1502"/>
      <c r="Q845" s="1569"/>
    </row>
    <row r="846">
      <c r="A846" s="1424"/>
      <c r="B846" s="1561"/>
      <c r="C846" s="1428"/>
      <c r="D846" s="1428"/>
      <c r="E846" s="1428"/>
      <c r="F846" s="1428"/>
      <c r="G846" s="1428"/>
      <c r="H846" s="1428"/>
      <c r="I846" s="1563"/>
      <c r="J846" s="1599"/>
      <c r="L846" s="1490"/>
      <c r="N846" s="1502"/>
      <c r="Q846" s="1569"/>
    </row>
    <row r="847">
      <c r="A847" s="1424"/>
      <c r="B847" s="1561"/>
      <c r="C847" s="1428"/>
      <c r="D847" s="1428"/>
      <c r="E847" s="1428"/>
      <c r="F847" s="1428"/>
      <c r="G847" s="1428"/>
      <c r="H847" s="1428"/>
      <c r="I847" s="1563"/>
      <c r="J847" s="1599"/>
      <c r="L847" s="1490"/>
      <c r="N847" s="1502"/>
      <c r="Q847" s="1569"/>
    </row>
    <row r="848">
      <c r="A848" s="1424"/>
      <c r="B848" s="1561"/>
      <c r="C848" s="1428"/>
      <c r="D848" s="1428"/>
      <c r="E848" s="1428"/>
      <c r="F848" s="1428"/>
      <c r="G848" s="1428"/>
      <c r="H848" s="1428"/>
      <c r="I848" s="1563"/>
      <c r="J848" s="1599"/>
      <c r="L848" s="1490"/>
      <c r="N848" s="1502"/>
      <c r="Q848" s="1569"/>
    </row>
    <row r="849">
      <c r="A849" s="1424"/>
      <c r="B849" s="1561"/>
      <c r="C849" s="1428"/>
      <c r="D849" s="1428"/>
      <c r="E849" s="1428"/>
      <c r="F849" s="1428"/>
      <c r="G849" s="1428"/>
      <c r="H849" s="1428"/>
      <c r="I849" s="1563"/>
      <c r="J849" s="1599"/>
      <c r="L849" s="1490"/>
      <c r="N849" s="1502"/>
      <c r="Q849" s="1569"/>
    </row>
    <row r="850">
      <c r="A850" s="1424"/>
      <c r="B850" s="1561"/>
      <c r="C850" s="1428"/>
      <c r="D850" s="1428"/>
      <c r="E850" s="1428"/>
      <c r="F850" s="1428"/>
      <c r="G850" s="1428"/>
      <c r="H850" s="1428"/>
      <c r="I850" s="1563"/>
      <c r="J850" s="1599"/>
      <c r="L850" s="1490"/>
      <c r="N850" s="1502"/>
      <c r="Q850" s="1569"/>
    </row>
    <row r="851">
      <c r="A851" s="1424"/>
      <c r="B851" s="1561"/>
      <c r="C851" s="1428"/>
      <c r="D851" s="1428"/>
      <c r="E851" s="1428"/>
      <c r="F851" s="1428"/>
      <c r="G851" s="1428"/>
      <c r="H851" s="1428"/>
      <c r="I851" s="1563"/>
      <c r="J851" s="1599"/>
      <c r="L851" s="1490"/>
      <c r="N851" s="1502"/>
      <c r="Q851" s="1569"/>
    </row>
    <row r="852">
      <c r="A852" s="1424"/>
      <c r="B852" s="1561"/>
      <c r="C852" s="1428"/>
      <c r="D852" s="1428"/>
      <c r="E852" s="1428"/>
      <c r="F852" s="1428"/>
      <c r="G852" s="1428"/>
      <c r="H852" s="1428"/>
      <c r="I852" s="1563"/>
      <c r="J852" s="1599"/>
      <c r="L852" s="1490"/>
      <c r="N852" s="1502"/>
      <c r="Q852" s="1569"/>
    </row>
    <row r="853">
      <c r="A853" s="1424"/>
      <c r="B853" s="1561"/>
      <c r="C853" s="1428"/>
      <c r="D853" s="1428"/>
      <c r="E853" s="1428"/>
      <c r="F853" s="1428"/>
      <c r="G853" s="1428"/>
      <c r="H853" s="1428"/>
      <c r="I853" s="1563"/>
      <c r="J853" s="1599"/>
      <c r="L853" s="1490"/>
      <c r="N853" s="1502"/>
      <c r="Q853" s="1569"/>
    </row>
    <row r="854">
      <c r="A854" s="1424"/>
      <c r="B854" s="1561"/>
      <c r="C854" s="1428"/>
      <c r="D854" s="1428"/>
      <c r="E854" s="1428"/>
      <c r="F854" s="1428"/>
      <c r="G854" s="1428"/>
      <c r="H854" s="1428"/>
      <c r="I854" s="1563"/>
      <c r="J854" s="1599"/>
      <c r="L854" s="1490"/>
      <c r="N854" s="1502"/>
      <c r="Q854" s="1569"/>
    </row>
    <row r="855">
      <c r="A855" s="1424"/>
      <c r="B855" s="1561"/>
      <c r="C855" s="1428"/>
      <c r="D855" s="1428"/>
      <c r="E855" s="1428"/>
      <c r="F855" s="1428"/>
      <c r="G855" s="1428"/>
      <c r="H855" s="1428"/>
      <c r="I855" s="1563"/>
      <c r="J855" s="1599"/>
      <c r="L855" s="1490"/>
      <c r="N855" s="1502"/>
      <c r="Q855" s="1569"/>
    </row>
    <row r="856">
      <c r="A856" s="1424"/>
      <c r="B856" s="1561"/>
      <c r="C856" s="1428"/>
      <c r="D856" s="1428"/>
      <c r="E856" s="1428"/>
      <c r="F856" s="1428"/>
      <c r="G856" s="1428"/>
      <c r="H856" s="1428"/>
      <c r="I856" s="1563"/>
      <c r="J856" s="1599"/>
      <c r="L856" s="1490"/>
      <c r="N856" s="1502"/>
      <c r="Q856" s="1569"/>
    </row>
    <row r="857">
      <c r="A857" s="1424"/>
      <c r="B857" s="1561"/>
      <c r="C857" s="1428"/>
      <c r="D857" s="1428"/>
      <c r="E857" s="1428"/>
      <c r="F857" s="1428"/>
      <c r="G857" s="1428"/>
      <c r="H857" s="1428"/>
      <c r="I857" s="1563"/>
      <c r="J857" s="1599"/>
      <c r="L857" s="1490"/>
      <c r="N857" s="1502"/>
      <c r="Q857" s="1569"/>
    </row>
    <row r="858">
      <c r="A858" s="1424"/>
      <c r="B858" s="1561"/>
      <c r="C858" s="1428"/>
      <c r="D858" s="1428"/>
      <c r="E858" s="1428"/>
      <c r="F858" s="1428"/>
      <c r="G858" s="1428"/>
      <c r="H858" s="1428"/>
      <c r="I858" s="1563"/>
      <c r="J858" s="1599"/>
      <c r="L858" s="1490"/>
      <c r="N858" s="1502"/>
      <c r="Q858" s="1569"/>
    </row>
    <row r="859">
      <c r="A859" s="1424"/>
      <c r="B859" s="1561"/>
      <c r="C859" s="1428"/>
      <c r="D859" s="1428"/>
      <c r="E859" s="1428"/>
      <c r="F859" s="1428"/>
      <c r="G859" s="1428"/>
      <c r="H859" s="1428"/>
      <c r="I859" s="1563"/>
      <c r="J859" s="1599"/>
      <c r="L859" s="1490"/>
      <c r="N859" s="1502"/>
      <c r="Q859" s="1569"/>
    </row>
    <row r="860">
      <c r="A860" s="1424"/>
      <c r="B860" s="1561"/>
      <c r="C860" s="1428"/>
      <c r="D860" s="1428"/>
      <c r="E860" s="1428"/>
      <c r="F860" s="1428"/>
      <c r="G860" s="1428"/>
      <c r="H860" s="1428"/>
      <c r="I860" s="1563"/>
      <c r="J860" s="1599"/>
      <c r="L860" s="1490"/>
      <c r="N860" s="1502"/>
      <c r="Q860" s="1569"/>
    </row>
    <row r="861">
      <c r="A861" s="1424"/>
      <c r="B861" s="1561"/>
      <c r="C861" s="1428"/>
      <c r="D861" s="1428"/>
      <c r="E861" s="1428"/>
      <c r="F861" s="1428"/>
      <c r="G861" s="1428"/>
      <c r="H861" s="1428"/>
      <c r="I861" s="1563"/>
      <c r="J861" s="1599"/>
      <c r="L861" s="1490"/>
      <c r="N861" s="1502"/>
      <c r="Q861" s="1569"/>
    </row>
    <row r="862">
      <c r="A862" s="1424"/>
      <c r="B862" s="1561"/>
      <c r="C862" s="1428"/>
      <c r="D862" s="1428"/>
      <c r="E862" s="1428"/>
      <c r="F862" s="1428"/>
      <c r="G862" s="1428"/>
      <c r="H862" s="1428"/>
      <c r="I862" s="1563"/>
      <c r="J862" s="1599"/>
      <c r="L862" s="1490"/>
      <c r="N862" s="1502"/>
      <c r="Q862" s="1569"/>
    </row>
    <row r="863">
      <c r="A863" s="1424"/>
      <c r="B863" s="1561"/>
      <c r="C863" s="1428"/>
      <c r="D863" s="1428"/>
      <c r="E863" s="1428"/>
      <c r="F863" s="1428"/>
      <c r="G863" s="1428"/>
      <c r="H863" s="1428"/>
      <c r="I863" s="1563"/>
      <c r="J863" s="1599"/>
      <c r="L863" s="1490"/>
      <c r="N863" s="1502"/>
      <c r="Q863" s="1569"/>
    </row>
    <row r="864">
      <c r="A864" s="1424"/>
      <c r="B864" s="1561"/>
      <c r="C864" s="1428"/>
      <c r="D864" s="1428"/>
      <c r="E864" s="1428"/>
      <c r="F864" s="1428"/>
      <c r="G864" s="1428"/>
      <c r="H864" s="1428"/>
      <c r="I864" s="1563"/>
      <c r="J864" s="1599"/>
      <c r="L864" s="1490"/>
      <c r="N864" s="1502"/>
      <c r="Q864" s="1569"/>
    </row>
    <row r="865">
      <c r="A865" s="1424"/>
      <c r="B865" s="1561"/>
      <c r="C865" s="1428"/>
      <c r="D865" s="1428"/>
      <c r="E865" s="1428"/>
      <c r="F865" s="1428"/>
      <c r="G865" s="1428"/>
      <c r="H865" s="1428"/>
      <c r="I865" s="1563"/>
      <c r="J865" s="1599"/>
      <c r="L865" s="1490"/>
      <c r="N865" s="1502"/>
      <c r="Q865" s="1569"/>
    </row>
    <row r="866">
      <c r="A866" s="1424"/>
      <c r="B866" s="1561"/>
      <c r="C866" s="1428"/>
      <c r="D866" s="1428"/>
      <c r="E866" s="1428"/>
      <c r="F866" s="1428"/>
      <c r="G866" s="1428"/>
      <c r="H866" s="1428"/>
      <c r="I866" s="1563"/>
      <c r="J866" s="1599"/>
      <c r="L866" s="1490"/>
      <c r="N866" s="1502"/>
      <c r="Q866" s="1569"/>
    </row>
    <row r="867">
      <c r="A867" s="1424"/>
      <c r="B867" s="1561"/>
      <c r="C867" s="1428"/>
      <c r="D867" s="1428"/>
      <c r="E867" s="1428"/>
      <c r="F867" s="1428"/>
      <c r="G867" s="1428"/>
      <c r="H867" s="1428"/>
      <c r="I867" s="1563"/>
      <c r="J867" s="1599"/>
      <c r="L867" s="1490"/>
      <c r="N867" s="1502"/>
      <c r="Q867" s="1569"/>
    </row>
    <row r="868">
      <c r="A868" s="1424"/>
      <c r="B868" s="1561"/>
      <c r="C868" s="1428"/>
      <c r="D868" s="1428"/>
      <c r="E868" s="1428"/>
      <c r="F868" s="1428"/>
      <c r="G868" s="1428"/>
      <c r="H868" s="1428"/>
      <c r="I868" s="1563"/>
      <c r="J868" s="1599"/>
      <c r="L868" s="1490"/>
      <c r="N868" s="1502"/>
      <c r="Q868" s="1569"/>
    </row>
    <row r="869">
      <c r="A869" s="1424"/>
      <c r="B869" s="1561"/>
      <c r="C869" s="1428"/>
      <c r="D869" s="1428"/>
      <c r="E869" s="1428"/>
      <c r="F869" s="1428"/>
      <c r="G869" s="1428"/>
      <c r="H869" s="1428"/>
      <c r="I869" s="1563"/>
      <c r="J869" s="1599"/>
      <c r="L869" s="1490"/>
      <c r="N869" s="1502"/>
      <c r="Q869" s="1569"/>
    </row>
    <row r="870">
      <c r="A870" s="1424"/>
      <c r="B870" s="1561"/>
      <c r="C870" s="1428"/>
      <c r="D870" s="1428"/>
      <c r="E870" s="1428"/>
      <c r="F870" s="1428"/>
      <c r="G870" s="1428"/>
      <c r="H870" s="1428"/>
      <c r="I870" s="1563"/>
      <c r="J870" s="1599"/>
      <c r="L870" s="1490"/>
      <c r="N870" s="1502"/>
      <c r="Q870" s="1569"/>
    </row>
    <row r="871">
      <c r="A871" s="1424"/>
      <c r="B871" s="1561"/>
      <c r="C871" s="1428"/>
      <c r="D871" s="1428"/>
      <c r="E871" s="1428"/>
      <c r="F871" s="1428"/>
      <c r="G871" s="1428"/>
      <c r="H871" s="1428"/>
      <c r="I871" s="1563"/>
      <c r="J871" s="1599"/>
      <c r="L871" s="1490"/>
      <c r="N871" s="1502"/>
      <c r="Q871" s="1569"/>
    </row>
    <row r="872">
      <c r="A872" s="1424"/>
      <c r="B872" s="1561"/>
      <c r="C872" s="1428"/>
      <c r="D872" s="1428"/>
      <c r="E872" s="1428"/>
      <c r="F872" s="1428"/>
      <c r="G872" s="1428"/>
      <c r="H872" s="1428"/>
      <c r="I872" s="1563"/>
      <c r="J872" s="1599"/>
      <c r="L872" s="1490"/>
      <c r="N872" s="1502"/>
      <c r="Q872" s="1569"/>
    </row>
    <row r="873">
      <c r="A873" s="1424"/>
      <c r="B873" s="1561"/>
      <c r="C873" s="1428"/>
      <c r="D873" s="1428"/>
      <c r="E873" s="1428"/>
      <c r="F873" s="1428"/>
      <c r="G873" s="1428"/>
      <c r="H873" s="1428"/>
      <c r="I873" s="1563"/>
      <c r="J873" s="1599"/>
      <c r="L873" s="1490"/>
      <c r="N873" s="1502"/>
      <c r="Q873" s="1569"/>
    </row>
    <row r="874">
      <c r="A874" s="1424"/>
      <c r="B874" s="1561"/>
      <c r="C874" s="1428"/>
      <c r="D874" s="1428"/>
      <c r="E874" s="1428"/>
      <c r="F874" s="1428"/>
      <c r="G874" s="1428"/>
      <c r="H874" s="1428"/>
      <c r="I874" s="1563"/>
      <c r="J874" s="1599"/>
      <c r="L874" s="1490"/>
      <c r="N874" s="1502"/>
      <c r="Q874" s="1569"/>
    </row>
    <row r="875">
      <c r="A875" s="1424"/>
      <c r="B875" s="1561"/>
      <c r="C875" s="1428"/>
      <c r="D875" s="1428"/>
      <c r="E875" s="1428"/>
      <c r="F875" s="1428"/>
      <c r="G875" s="1428"/>
      <c r="H875" s="1428"/>
      <c r="I875" s="1563"/>
      <c r="J875" s="1599"/>
      <c r="L875" s="1490"/>
      <c r="N875" s="1502"/>
      <c r="Q875" s="1569"/>
    </row>
    <row r="876">
      <c r="A876" s="1424"/>
      <c r="B876" s="1561"/>
      <c r="C876" s="1428"/>
      <c r="D876" s="1428"/>
      <c r="E876" s="1428"/>
      <c r="F876" s="1428"/>
      <c r="G876" s="1428"/>
      <c r="H876" s="1428"/>
      <c r="I876" s="1563"/>
      <c r="J876" s="1599"/>
      <c r="L876" s="1490"/>
      <c r="N876" s="1502"/>
      <c r="Q876" s="1569"/>
    </row>
    <row r="877">
      <c r="A877" s="1424"/>
      <c r="B877" s="1561"/>
      <c r="C877" s="1428"/>
      <c r="D877" s="1428"/>
      <c r="E877" s="1428"/>
      <c r="F877" s="1428"/>
      <c r="G877" s="1428"/>
      <c r="H877" s="1428"/>
      <c r="I877" s="1563"/>
      <c r="J877" s="1599"/>
      <c r="L877" s="1490"/>
      <c r="N877" s="1502"/>
      <c r="Q877" s="1569"/>
    </row>
    <row r="878">
      <c r="A878" s="1424"/>
      <c r="B878" s="1561"/>
      <c r="C878" s="1428"/>
      <c r="D878" s="1428"/>
      <c r="E878" s="1428"/>
      <c r="F878" s="1428"/>
      <c r="G878" s="1428"/>
      <c r="H878" s="1428"/>
      <c r="I878" s="1563"/>
      <c r="J878" s="1599"/>
      <c r="L878" s="1490"/>
      <c r="N878" s="1502"/>
      <c r="Q878" s="1569"/>
    </row>
    <row r="879">
      <c r="A879" s="1424"/>
      <c r="B879" s="1561"/>
      <c r="C879" s="1428"/>
      <c r="D879" s="1428"/>
      <c r="E879" s="1428"/>
      <c r="F879" s="1428"/>
      <c r="G879" s="1428"/>
      <c r="H879" s="1428"/>
      <c r="I879" s="1563"/>
      <c r="J879" s="1599"/>
      <c r="L879" s="1490"/>
      <c r="N879" s="1502"/>
      <c r="Q879" s="1569"/>
    </row>
    <row r="880">
      <c r="A880" s="1424"/>
      <c r="B880" s="1561"/>
      <c r="C880" s="1428"/>
      <c r="D880" s="1428"/>
      <c r="E880" s="1428"/>
      <c r="F880" s="1428"/>
      <c r="G880" s="1428"/>
      <c r="H880" s="1428"/>
      <c r="I880" s="1563"/>
      <c r="J880" s="1599"/>
      <c r="L880" s="1490"/>
      <c r="N880" s="1502"/>
      <c r="Q880" s="1569"/>
    </row>
    <row r="881">
      <c r="A881" s="1424"/>
      <c r="B881" s="1561"/>
      <c r="C881" s="1428"/>
      <c r="D881" s="1428"/>
      <c r="E881" s="1428"/>
      <c r="F881" s="1428"/>
      <c r="G881" s="1428"/>
      <c r="H881" s="1428"/>
      <c r="I881" s="1563"/>
      <c r="J881" s="1599"/>
      <c r="L881" s="1490"/>
      <c r="N881" s="1502"/>
      <c r="Q881" s="1569"/>
    </row>
    <row r="882">
      <c r="A882" s="1424"/>
      <c r="B882" s="1561"/>
      <c r="C882" s="1428"/>
      <c r="D882" s="1428"/>
      <c r="E882" s="1428"/>
      <c r="F882" s="1428"/>
      <c r="G882" s="1428"/>
      <c r="H882" s="1428"/>
      <c r="I882" s="1563"/>
      <c r="J882" s="1599"/>
      <c r="L882" s="1490"/>
      <c r="N882" s="1502"/>
      <c r="Q882" s="1569"/>
    </row>
    <row r="883">
      <c r="A883" s="1424"/>
      <c r="B883" s="1561"/>
      <c r="C883" s="1428"/>
      <c r="D883" s="1428"/>
      <c r="E883" s="1428"/>
      <c r="F883" s="1428"/>
      <c r="G883" s="1428"/>
      <c r="H883" s="1428"/>
      <c r="I883" s="1563"/>
      <c r="J883" s="1599"/>
      <c r="L883" s="1490"/>
      <c r="N883" s="1502"/>
      <c r="Q883" s="1569"/>
    </row>
    <row r="884">
      <c r="A884" s="1424"/>
      <c r="B884" s="1561"/>
      <c r="C884" s="1428"/>
      <c r="D884" s="1428"/>
      <c r="E884" s="1428"/>
      <c r="F884" s="1428"/>
      <c r="G884" s="1428"/>
      <c r="H884" s="1428"/>
      <c r="I884" s="1563"/>
      <c r="J884" s="1599"/>
      <c r="L884" s="1490"/>
      <c r="N884" s="1502"/>
      <c r="Q884" s="1569"/>
    </row>
    <row r="885">
      <c r="A885" s="1424"/>
      <c r="B885" s="1561"/>
      <c r="C885" s="1428"/>
      <c r="D885" s="1428"/>
      <c r="E885" s="1428"/>
      <c r="F885" s="1428"/>
      <c r="G885" s="1428"/>
      <c r="H885" s="1428"/>
      <c r="I885" s="1563"/>
      <c r="J885" s="1599"/>
      <c r="L885" s="1490"/>
      <c r="N885" s="1502"/>
      <c r="Q885" s="1569"/>
    </row>
    <row r="886">
      <c r="A886" s="1424"/>
      <c r="B886" s="1561"/>
      <c r="C886" s="1428"/>
      <c r="D886" s="1428"/>
      <c r="E886" s="1428"/>
      <c r="F886" s="1428"/>
      <c r="G886" s="1428"/>
      <c r="H886" s="1428"/>
      <c r="I886" s="1563"/>
      <c r="J886" s="1599"/>
      <c r="L886" s="1490"/>
      <c r="N886" s="1502"/>
      <c r="Q886" s="1569"/>
    </row>
    <row r="887">
      <c r="A887" s="1424"/>
      <c r="B887" s="1561"/>
      <c r="C887" s="1428"/>
      <c r="D887" s="1428"/>
      <c r="E887" s="1428"/>
      <c r="F887" s="1428"/>
      <c r="G887" s="1428"/>
      <c r="H887" s="1428"/>
      <c r="I887" s="1563"/>
      <c r="J887" s="1599"/>
      <c r="L887" s="1490"/>
      <c r="N887" s="1502"/>
      <c r="Q887" s="1569"/>
    </row>
    <row r="888">
      <c r="A888" s="1424"/>
      <c r="B888" s="1561"/>
      <c r="C888" s="1428"/>
      <c r="D888" s="1428"/>
      <c r="E888" s="1428"/>
      <c r="F888" s="1428"/>
      <c r="G888" s="1428"/>
      <c r="H888" s="1428"/>
      <c r="I888" s="1563"/>
      <c r="J888" s="1599"/>
      <c r="L888" s="1490"/>
      <c r="N888" s="1502"/>
      <c r="Q888" s="1569"/>
    </row>
    <row r="889">
      <c r="A889" s="1424"/>
      <c r="B889" s="1561"/>
      <c r="C889" s="1428"/>
      <c r="D889" s="1428"/>
      <c r="E889" s="1428"/>
      <c r="F889" s="1428"/>
      <c r="G889" s="1428"/>
      <c r="H889" s="1428"/>
      <c r="I889" s="1563"/>
      <c r="J889" s="1599"/>
      <c r="L889" s="1490"/>
      <c r="N889" s="1502"/>
      <c r="Q889" s="1569"/>
    </row>
    <row r="890">
      <c r="A890" s="1424"/>
      <c r="B890" s="1561"/>
      <c r="C890" s="1428"/>
      <c r="D890" s="1428"/>
      <c r="E890" s="1428"/>
      <c r="F890" s="1428"/>
      <c r="G890" s="1428"/>
      <c r="H890" s="1428"/>
      <c r="I890" s="1563"/>
      <c r="J890" s="1599"/>
      <c r="L890" s="1490"/>
      <c r="N890" s="1502"/>
      <c r="Q890" s="1569"/>
    </row>
    <row r="891">
      <c r="A891" s="1424"/>
      <c r="B891" s="1561"/>
      <c r="C891" s="1428"/>
      <c r="D891" s="1428"/>
      <c r="E891" s="1428"/>
      <c r="F891" s="1428"/>
      <c r="G891" s="1428"/>
      <c r="H891" s="1428"/>
      <c r="I891" s="1563"/>
      <c r="J891" s="1599"/>
      <c r="L891" s="1490"/>
      <c r="N891" s="1502"/>
      <c r="Q891" s="1569"/>
    </row>
    <row r="892">
      <c r="A892" s="1424"/>
      <c r="B892" s="1561"/>
      <c r="C892" s="1428"/>
      <c r="D892" s="1428"/>
      <c r="E892" s="1428"/>
      <c r="F892" s="1428"/>
      <c r="G892" s="1428"/>
      <c r="H892" s="1428"/>
      <c r="I892" s="1563"/>
      <c r="J892" s="1599"/>
      <c r="L892" s="1490"/>
      <c r="N892" s="1502"/>
      <c r="Q892" s="1569"/>
    </row>
    <row r="893">
      <c r="A893" s="1424"/>
      <c r="B893" s="1561"/>
      <c r="C893" s="1428"/>
      <c r="D893" s="1428"/>
      <c r="E893" s="1428"/>
      <c r="F893" s="1428"/>
      <c r="G893" s="1428"/>
      <c r="H893" s="1428"/>
      <c r="I893" s="1563"/>
      <c r="J893" s="1599"/>
      <c r="L893" s="1490"/>
      <c r="N893" s="1502"/>
      <c r="Q893" s="1569"/>
    </row>
    <row r="894">
      <c r="A894" s="1424"/>
      <c r="B894" s="1561"/>
      <c r="C894" s="1428"/>
      <c r="D894" s="1428"/>
      <c r="E894" s="1428"/>
      <c r="F894" s="1428"/>
      <c r="G894" s="1428"/>
      <c r="H894" s="1428"/>
      <c r="I894" s="1563"/>
      <c r="J894" s="1599"/>
      <c r="L894" s="1490"/>
      <c r="N894" s="1502"/>
      <c r="Q894" s="1569"/>
    </row>
    <row r="895">
      <c r="A895" s="1424"/>
      <c r="B895" s="1561"/>
      <c r="C895" s="1428"/>
      <c r="D895" s="1428"/>
      <c r="E895" s="1428"/>
      <c r="F895" s="1428"/>
      <c r="G895" s="1428"/>
      <c r="H895" s="1428"/>
      <c r="I895" s="1563"/>
      <c r="J895" s="1599"/>
      <c r="L895" s="1490"/>
      <c r="N895" s="1502"/>
      <c r="Q895" s="1569"/>
    </row>
    <row r="896">
      <c r="A896" s="1424"/>
      <c r="B896" s="1561"/>
      <c r="C896" s="1428"/>
      <c r="D896" s="1428"/>
      <c r="E896" s="1428"/>
      <c r="F896" s="1428"/>
      <c r="G896" s="1428"/>
      <c r="H896" s="1428"/>
      <c r="I896" s="1563"/>
      <c r="J896" s="1599"/>
      <c r="L896" s="1490"/>
      <c r="N896" s="1502"/>
      <c r="Q896" s="1569"/>
    </row>
    <row r="897">
      <c r="A897" s="1424"/>
      <c r="B897" s="1561"/>
      <c r="C897" s="1428"/>
      <c r="D897" s="1428"/>
      <c r="E897" s="1428"/>
      <c r="F897" s="1428"/>
      <c r="G897" s="1428"/>
      <c r="H897" s="1428"/>
      <c r="I897" s="1563"/>
      <c r="J897" s="1599"/>
      <c r="L897" s="1490"/>
      <c r="N897" s="1502"/>
      <c r="Q897" s="1569"/>
    </row>
    <row r="898">
      <c r="A898" s="1424"/>
      <c r="B898" s="1561"/>
      <c r="C898" s="1428"/>
      <c r="D898" s="1428"/>
      <c r="E898" s="1428"/>
      <c r="F898" s="1428"/>
      <c r="G898" s="1428"/>
      <c r="H898" s="1428"/>
      <c r="I898" s="1563"/>
      <c r="J898" s="1599"/>
      <c r="L898" s="1490"/>
      <c r="N898" s="1502"/>
      <c r="Q898" s="1569"/>
    </row>
    <row r="899">
      <c r="A899" s="1424"/>
      <c r="B899" s="1561"/>
      <c r="C899" s="1428"/>
      <c r="D899" s="1428"/>
      <c r="E899" s="1428"/>
      <c r="F899" s="1428"/>
      <c r="G899" s="1428"/>
      <c r="H899" s="1428"/>
      <c r="I899" s="1563"/>
      <c r="J899" s="1599"/>
      <c r="L899" s="1490"/>
      <c r="N899" s="1502"/>
      <c r="Q899" s="1569"/>
    </row>
    <row r="900">
      <c r="A900" s="1424"/>
      <c r="B900" s="1561"/>
      <c r="C900" s="1428"/>
      <c r="D900" s="1428"/>
      <c r="E900" s="1428"/>
      <c r="F900" s="1428"/>
      <c r="G900" s="1428"/>
      <c r="H900" s="1428"/>
      <c r="I900" s="1563"/>
      <c r="J900" s="1599"/>
      <c r="L900" s="1490"/>
      <c r="N900" s="1502"/>
      <c r="Q900" s="1569"/>
    </row>
    <row r="901">
      <c r="A901" s="1424"/>
      <c r="B901" s="1561"/>
      <c r="C901" s="1428"/>
      <c r="D901" s="1428"/>
      <c r="E901" s="1428"/>
      <c r="F901" s="1428"/>
      <c r="G901" s="1428"/>
      <c r="H901" s="1428"/>
      <c r="I901" s="1563"/>
      <c r="J901" s="1599"/>
      <c r="L901" s="1490"/>
      <c r="N901" s="1502"/>
      <c r="Q901" s="1569"/>
    </row>
    <row r="902">
      <c r="A902" s="1424"/>
      <c r="B902" s="1561"/>
      <c r="C902" s="1428"/>
      <c r="D902" s="1428"/>
      <c r="E902" s="1428"/>
      <c r="F902" s="1428"/>
      <c r="G902" s="1428"/>
      <c r="H902" s="1428"/>
      <c r="I902" s="1563"/>
      <c r="J902" s="1599"/>
      <c r="L902" s="1490"/>
      <c r="N902" s="1502"/>
      <c r="Q902" s="1569"/>
    </row>
    <row r="903">
      <c r="A903" s="1424"/>
      <c r="B903" s="1561"/>
      <c r="C903" s="1428"/>
      <c r="D903" s="1428"/>
      <c r="E903" s="1428"/>
      <c r="F903" s="1428"/>
      <c r="G903" s="1428"/>
      <c r="H903" s="1428"/>
      <c r="I903" s="1563"/>
      <c r="J903" s="1599"/>
      <c r="L903" s="1490"/>
      <c r="N903" s="1502"/>
      <c r="Q903" s="1569"/>
    </row>
    <row r="904">
      <c r="A904" s="1424"/>
      <c r="B904" s="1561"/>
      <c r="C904" s="1428"/>
      <c r="D904" s="1428"/>
      <c r="E904" s="1428"/>
      <c r="F904" s="1428"/>
      <c r="G904" s="1428"/>
      <c r="H904" s="1428"/>
      <c r="I904" s="1563"/>
      <c r="J904" s="1599"/>
      <c r="L904" s="1490"/>
      <c r="N904" s="1502"/>
      <c r="Q904" s="1569"/>
    </row>
    <row r="905">
      <c r="A905" s="1424"/>
      <c r="B905" s="1561"/>
      <c r="C905" s="1428"/>
      <c r="D905" s="1428"/>
      <c r="E905" s="1428"/>
      <c r="F905" s="1428"/>
      <c r="G905" s="1428"/>
      <c r="H905" s="1428"/>
      <c r="I905" s="1563"/>
      <c r="J905" s="1599"/>
      <c r="L905" s="1490"/>
      <c r="N905" s="1502"/>
      <c r="Q905" s="1569"/>
    </row>
    <row r="906">
      <c r="A906" s="1424"/>
      <c r="B906" s="1561"/>
      <c r="C906" s="1428"/>
      <c r="D906" s="1428"/>
      <c r="E906" s="1428"/>
      <c r="F906" s="1428"/>
      <c r="G906" s="1428"/>
      <c r="H906" s="1428"/>
      <c r="I906" s="1563"/>
      <c r="J906" s="1599"/>
      <c r="L906" s="1490"/>
      <c r="N906" s="1502"/>
      <c r="Q906" s="1569"/>
    </row>
    <row r="907">
      <c r="A907" s="1424"/>
      <c r="B907" s="1561"/>
      <c r="C907" s="1428"/>
      <c r="D907" s="1428"/>
      <c r="E907" s="1428"/>
      <c r="F907" s="1428"/>
      <c r="G907" s="1428"/>
      <c r="H907" s="1428"/>
      <c r="I907" s="1563"/>
      <c r="J907" s="1599"/>
      <c r="L907" s="1490"/>
      <c r="N907" s="1502"/>
      <c r="Q907" s="1569"/>
    </row>
    <row r="908">
      <c r="A908" s="1424"/>
      <c r="B908" s="1561"/>
      <c r="C908" s="1428"/>
      <c r="D908" s="1428"/>
      <c r="E908" s="1428"/>
      <c r="F908" s="1428"/>
      <c r="G908" s="1428"/>
      <c r="H908" s="1428"/>
      <c r="I908" s="1563"/>
      <c r="J908" s="1599"/>
      <c r="L908" s="1490"/>
      <c r="N908" s="1502"/>
      <c r="Q908" s="1569"/>
    </row>
    <row r="909">
      <c r="A909" s="1424"/>
      <c r="B909" s="1561"/>
      <c r="C909" s="1428"/>
      <c r="D909" s="1428"/>
      <c r="E909" s="1428"/>
      <c r="F909" s="1428"/>
      <c r="G909" s="1428"/>
      <c r="H909" s="1428"/>
      <c r="I909" s="1563"/>
      <c r="J909" s="1599"/>
      <c r="L909" s="1490"/>
      <c r="N909" s="1502"/>
      <c r="Q909" s="1569"/>
    </row>
    <row r="910">
      <c r="A910" s="1424"/>
      <c r="B910" s="1561"/>
      <c r="C910" s="1428"/>
      <c r="D910" s="1428"/>
      <c r="E910" s="1428"/>
      <c r="F910" s="1428"/>
      <c r="G910" s="1428"/>
      <c r="H910" s="1428"/>
      <c r="I910" s="1563"/>
      <c r="J910" s="1599"/>
      <c r="L910" s="1490"/>
      <c r="N910" s="1502"/>
      <c r="Q910" s="1569"/>
    </row>
    <row r="911">
      <c r="A911" s="1424"/>
      <c r="B911" s="1561"/>
      <c r="C911" s="1428"/>
      <c r="D911" s="1428"/>
      <c r="E911" s="1428"/>
      <c r="F911" s="1428"/>
      <c r="G911" s="1428"/>
      <c r="H911" s="1428"/>
      <c r="I911" s="1563"/>
      <c r="J911" s="1599"/>
      <c r="L911" s="1490"/>
      <c r="N911" s="1502"/>
      <c r="Q911" s="1569"/>
    </row>
    <row r="912">
      <c r="A912" s="1424"/>
      <c r="B912" s="1561"/>
      <c r="C912" s="1428"/>
      <c r="D912" s="1428"/>
      <c r="E912" s="1428"/>
      <c r="F912" s="1428"/>
      <c r="G912" s="1428"/>
      <c r="H912" s="1428"/>
      <c r="I912" s="1563"/>
      <c r="J912" s="1599"/>
      <c r="L912" s="1490"/>
      <c r="N912" s="1502"/>
      <c r="Q912" s="1569"/>
    </row>
    <row r="913">
      <c r="A913" s="1424"/>
      <c r="B913" s="1561"/>
      <c r="C913" s="1428"/>
      <c r="D913" s="1428"/>
      <c r="E913" s="1428"/>
      <c r="F913" s="1428"/>
      <c r="G913" s="1428"/>
      <c r="H913" s="1428"/>
      <c r="I913" s="1563"/>
      <c r="J913" s="1599"/>
      <c r="L913" s="1490"/>
      <c r="N913" s="1502"/>
      <c r="Q913" s="1569"/>
    </row>
    <row r="914">
      <c r="A914" s="1424"/>
      <c r="B914" s="1561"/>
      <c r="C914" s="1428"/>
      <c r="D914" s="1428"/>
      <c r="E914" s="1428"/>
      <c r="F914" s="1428"/>
      <c r="G914" s="1428"/>
      <c r="H914" s="1428"/>
      <c r="I914" s="1563"/>
      <c r="J914" s="1599"/>
      <c r="L914" s="1490"/>
      <c r="N914" s="1502"/>
      <c r="Q914" s="1569"/>
    </row>
    <row r="915">
      <c r="A915" s="1424"/>
      <c r="B915" s="1561"/>
      <c r="C915" s="1428"/>
      <c r="D915" s="1428"/>
      <c r="E915" s="1428"/>
      <c r="F915" s="1428"/>
      <c r="G915" s="1428"/>
      <c r="H915" s="1428"/>
      <c r="I915" s="1563"/>
      <c r="J915" s="1599"/>
      <c r="L915" s="1490"/>
      <c r="N915" s="1502"/>
      <c r="Q915" s="1569"/>
    </row>
    <row r="916">
      <c r="A916" s="1424"/>
      <c r="B916" s="1561"/>
      <c r="C916" s="1428"/>
      <c r="D916" s="1428"/>
      <c r="E916" s="1428"/>
      <c r="F916" s="1428"/>
      <c r="G916" s="1428"/>
      <c r="H916" s="1428"/>
      <c r="I916" s="1563"/>
      <c r="J916" s="1599"/>
      <c r="L916" s="1490"/>
      <c r="N916" s="1502"/>
      <c r="Q916" s="1569"/>
    </row>
    <row r="917">
      <c r="A917" s="1424"/>
      <c r="B917" s="1561"/>
      <c r="C917" s="1428"/>
      <c r="D917" s="1428"/>
      <c r="E917" s="1428"/>
      <c r="F917" s="1428"/>
      <c r="G917" s="1428"/>
      <c r="H917" s="1428"/>
      <c r="I917" s="1563"/>
      <c r="J917" s="1599"/>
      <c r="L917" s="1490"/>
      <c r="N917" s="1502"/>
      <c r="Q917" s="1569"/>
    </row>
    <row r="918">
      <c r="A918" s="1424"/>
      <c r="B918" s="1561"/>
      <c r="C918" s="1428"/>
      <c r="D918" s="1428"/>
      <c r="E918" s="1428"/>
      <c r="F918" s="1428"/>
      <c r="G918" s="1428"/>
      <c r="H918" s="1428"/>
      <c r="I918" s="1563"/>
      <c r="J918" s="1599"/>
      <c r="L918" s="1490"/>
      <c r="N918" s="1502"/>
      <c r="Q918" s="1569"/>
    </row>
    <row r="919">
      <c r="A919" s="1424"/>
      <c r="B919" s="1561"/>
      <c r="C919" s="1428"/>
      <c r="D919" s="1428"/>
      <c r="E919" s="1428"/>
      <c r="F919" s="1428"/>
      <c r="G919" s="1428"/>
      <c r="H919" s="1428"/>
      <c r="I919" s="1563"/>
      <c r="J919" s="1599"/>
      <c r="L919" s="1490"/>
      <c r="N919" s="1502"/>
      <c r="Q919" s="1569"/>
    </row>
    <row r="920">
      <c r="A920" s="1424"/>
      <c r="B920" s="1561"/>
      <c r="C920" s="1428"/>
      <c r="D920" s="1428"/>
      <c r="E920" s="1428"/>
      <c r="F920" s="1428"/>
      <c r="G920" s="1428"/>
      <c r="H920" s="1428"/>
      <c r="I920" s="1563"/>
      <c r="J920" s="1599"/>
      <c r="L920" s="1490"/>
      <c r="N920" s="1502"/>
      <c r="Q920" s="1569"/>
    </row>
    <row r="921">
      <c r="A921" s="1424"/>
      <c r="B921" s="1561"/>
      <c r="C921" s="1428"/>
      <c r="D921" s="1428"/>
      <c r="E921" s="1428"/>
      <c r="F921" s="1428"/>
      <c r="G921" s="1428"/>
      <c r="H921" s="1428"/>
      <c r="I921" s="1563"/>
      <c r="J921" s="1599"/>
      <c r="L921" s="1490"/>
      <c r="N921" s="1502"/>
      <c r="Q921" s="1569"/>
    </row>
    <row r="922">
      <c r="A922" s="1424"/>
      <c r="B922" s="1561"/>
      <c r="C922" s="1428"/>
      <c r="D922" s="1428"/>
      <c r="E922" s="1428"/>
      <c r="F922" s="1428"/>
      <c r="G922" s="1428"/>
      <c r="H922" s="1428"/>
      <c r="I922" s="1563"/>
      <c r="J922" s="1599"/>
      <c r="L922" s="1490"/>
      <c r="N922" s="1502"/>
      <c r="Q922" s="1569"/>
    </row>
    <row r="923">
      <c r="A923" s="1424"/>
      <c r="B923" s="1561"/>
      <c r="C923" s="1428"/>
      <c r="D923" s="1428"/>
      <c r="E923" s="1428"/>
      <c r="F923" s="1428"/>
      <c r="G923" s="1428"/>
      <c r="H923" s="1428"/>
      <c r="I923" s="1563"/>
      <c r="J923" s="1599"/>
      <c r="L923" s="1490"/>
      <c r="N923" s="1502"/>
      <c r="Q923" s="1569"/>
    </row>
    <row r="924">
      <c r="A924" s="1424"/>
      <c r="B924" s="1561"/>
      <c r="C924" s="1428"/>
      <c r="D924" s="1428"/>
      <c r="E924" s="1428"/>
      <c r="F924" s="1428"/>
      <c r="G924" s="1428"/>
      <c r="H924" s="1428"/>
      <c r="I924" s="1563"/>
      <c r="J924" s="1599"/>
      <c r="L924" s="1490"/>
      <c r="N924" s="1502"/>
      <c r="Q924" s="1569"/>
    </row>
    <row r="925">
      <c r="A925" s="1424"/>
      <c r="B925" s="1561"/>
      <c r="C925" s="1428"/>
      <c r="D925" s="1428"/>
      <c r="E925" s="1428"/>
      <c r="F925" s="1428"/>
      <c r="G925" s="1428"/>
      <c r="H925" s="1428"/>
      <c r="I925" s="1563"/>
      <c r="J925" s="1599"/>
      <c r="L925" s="1490"/>
      <c r="N925" s="1502"/>
      <c r="Q925" s="1569"/>
    </row>
    <row r="926">
      <c r="A926" s="1424"/>
      <c r="B926" s="1561"/>
      <c r="C926" s="1428"/>
      <c r="D926" s="1428"/>
      <c r="E926" s="1428"/>
      <c r="F926" s="1428"/>
      <c r="G926" s="1428"/>
      <c r="H926" s="1428"/>
      <c r="I926" s="1563"/>
      <c r="J926" s="1599"/>
      <c r="L926" s="1490"/>
      <c r="N926" s="1502"/>
      <c r="Q926" s="1569"/>
    </row>
    <row r="927">
      <c r="A927" s="1424"/>
      <c r="B927" s="1561"/>
      <c r="C927" s="1428"/>
      <c r="D927" s="1428"/>
      <c r="E927" s="1428"/>
      <c r="F927" s="1428"/>
      <c r="G927" s="1428"/>
      <c r="H927" s="1428"/>
      <c r="I927" s="1563"/>
      <c r="J927" s="1599"/>
      <c r="L927" s="1490"/>
      <c r="N927" s="1502"/>
      <c r="Q927" s="1569"/>
    </row>
    <row r="928">
      <c r="A928" s="1424"/>
      <c r="B928" s="1561"/>
      <c r="C928" s="1428"/>
      <c r="D928" s="1428"/>
      <c r="E928" s="1428"/>
      <c r="F928" s="1428"/>
      <c r="G928" s="1428"/>
      <c r="H928" s="1428"/>
      <c r="I928" s="1563"/>
      <c r="J928" s="1599"/>
      <c r="L928" s="1490"/>
      <c r="N928" s="1502"/>
      <c r="Q928" s="1569"/>
    </row>
    <row r="929">
      <c r="A929" s="1424"/>
      <c r="B929" s="1561"/>
      <c r="C929" s="1428"/>
      <c r="D929" s="1428"/>
      <c r="E929" s="1428"/>
      <c r="F929" s="1428"/>
      <c r="G929" s="1428"/>
      <c r="H929" s="1428"/>
      <c r="I929" s="1563"/>
      <c r="J929" s="1599"/>
      <c r="L929" s="1490"/>
      <c r="N929" s="1502"/>
      <c r="Q929" s="1569"/>
    </row>
    <row r="930">
      <c r="A930" s="1424"/>
      <c r="B930" s="1561"/>
      <c r="C930" s="1428"/>
      <c r="D930" s="1428"/>
      <c r="E930" s="1428"/>
      <c r="F930" s="1428"/>
      <c r="G930" s="1428"/>
      <c r="H930" s="1428"/>
      <c r="I930" s="1563"/>
      <c r="J930" s="1599"/>
      <c r="L930" s="1490"/>
      <c r="N930" s="1502"/>
      <c r="Q930" s="1569"/>
    </row>
    <row r="931">
      <c r="A931" s="1424"/>
      <c r="B931" s="1561"/>
      <c r="C931" s="1428"/>
      <c r="D931" s="1428"/>
      <c r="E931" s="1428"/>
      <c r="F931" s="1428"/>
      <c r="G931" s="1428"/>
      <c r="H931" s="1428"/>
      <c r="I931" s="1563"/>
      <c r="J931" s="1599"/>
      <c r="L931" s="1490"/>
      <c r="N931" s="1502"/>
      <c r="Q931" s="1569"/>
    </row>
    <row r="932">
      <c r="A932" s="1424"/>
      <c r="B932" s="1561"/>
      <c r="C932" s="1428"/>
      <c r="D932" s="1428"/>
      <c r="E932" s="1428"/>
      <c r="F932" s="1428"/>
      <c r="G932" s="1428"/>
      <c r="H932" s="1428"/>
      <c r="I932" s="1563"/>
      <c r="J932" s="1599"/>
      <c r="L932" s="1490"/>
      <c r="N932" s="1502"/>
      <c r="Q932" s="1569"/>
    </row>
    <row r="933">
      <c r="A933" s="1424"/>
      <c r="B933" s="1561"/>
      <c r="C933" s="1428"/>
      <c r="D933" s="1428"/>
      <c r="E933" s="1428"/>
      <c r="F933" s="1428"/>
      <c r="G933" s="1428"/>
      <c r="H933" s="1428"/>
      <c r="I933" s="1563"/>
      <c r="J933" s="1599"/>
      <c r="L933" s="1490"/>
      <c r="N933" s="1502"/>
      <c r="Q933" s="1569"/>
    </row>
    <row r="934">
      <c r="A934" s="1424"/>
      <c r="B934" s="1561"/>
      <c r="C934" s="1428"/>
      <c r="D934" s="1428"/>
      <c r="E934" s="1428"/>
      <c r="F934" s="1428"/>
      <c r="G934" s="1428"/>
      <c r="H934" s="1428"/>
      <c r="I934" s="1563"/>
      <c r="J934" s="1599"/>
      <c r="L934" s="1490"/>
      <c r="N934" s="1502"/>
      <c r="Q934" s="1569"/>
    </row>
    <row r="935">
      <c r="A935" s="1424"/>
      <c r="B935" s="1561"/>
      <c r="C935" s="1428"/>
      <c r="D935" s="1428"/>
      <c r="E935" s="1428"/>
      <c r="F935" s="1428"/>
      <c r="G935" s="1428"/>
      <c r="H935" s="1428"/>
      <c r="I935" s="1563"/>
      <c r="J935" s="1599"/>
      <c r="L935" s="1490"/>
      <c r="N935" s="1502"/>
      <c r="Q935" s="1569"/>
    </row>
    <row r="936">
      <c r="A936" s="1424"/>
      <c r="B936" s="1561"/>
      <c r="C936" s="1428"/>
      <c r="D936" s="1428"/>
      <c r="E936" s="1428"/>
      <c r="F936" s="1428"/>
      <c r="G936" s="1428"/>
      <c r="H936" s="1428"/>
      <c r="I936" s="1563"/>
      <c r="J936" s="1599"/>
      <c r="L936" s="1490"/>
      <c r="N936" s="1502"/>
      <c r="Q936" s="1569"/>
    </row>
    <row r="937">
      <c r="A937" s="1424"/>
      <c r="B937" s="1561"/>
      <c r="C937" s="1428"/>
      <c r="D937" s="1428"/>
      <c r="E937" s="1428"/>
      <c r="F937" s="1428"/>
      <c r="G937" s="1428"/>
      <c r="H937" s="1428"/>
      <c r="I937" s="1563"/>
      <c r="J937" s="1599"/>
      <c r="L937" s="1490"/>
      <c r="N937" s="1502"/>
      <c r="Q937" s="1569"/>
    </row>
    <row r="938">
      <c r="A938" s="1424"/>
      <c r="B938" s="1561"/>
      <c r="C938" s="1428"/>
      <c r="D938" s="1428"/>
      <c r="E938" s="1428"/>
      <c r="F938" s="1428"/>
      <c r="G938" s="1428"/>
      <c r="H938" s="1428"/>
      <c r="I938" s="1563"/>
      <c r="J938" s="1599"/>
      <c r="L938" s="1490"/>
      <c r="N938" s="1502"/>
      <c r="Q938" s="1569"/>
    </row>
    <row r="939">
      <c r="A939" s="1424"/>
      <c r="B939" s="1561"/>
      <c r="C939" s="1428"/>
      <c r="D939" s="1428"/>
      <c r="E939" s="1428"/>
      <c r="F939" s="1428"/>
      <c r="G939" s="1428"/>
      <c r="H939" s="1428"/>
      <c r="I939" s="1563"/>
      <c r="J939" s="1599"/>
      <c r="L939" s="1490"/>
      <c r="N939" s="1502"/>
      <c r="Q939" s="1569"/>
    </row>
    <row r="940">
      <c r="A940" s="1424"/>
      <c r="B940" s="1561"/>
      <c r="C940" s="1428"/>
      <c r="D940" s="1428"/>
      <c r="E940" s="1428"/>
      <c r="F940" s="1428"/>
      <c r="G940" s="1428"/>
      <c r="H940" s="1428"/>
      <c r="I940" s="1563"/>
      <c r="J940" s="1599"/>
      <c r="L940" s="1490"/>
      <c r="N940" s="1502"/>
      <c r="Q940" s="1569"/>
    </row>
    <row r="941">
      <c r="A941" s="1424"/>
      <c r="B941" s="1561"/>
      <c r="C941" s="1428"/>
      <c r="D941" s="1428"/>
      <c r="E941" s="1428"/>
      <c r="F941" s="1428"/>
      <c r="G941" s="1428"/>
      <c r="H941" s="1428"/>
      <c r="I941" s="1563"/>
      <c r="J941" s="1599"/>
      <c r="L941" s="1490"/>
      <c r="N941" s="1502"/>
      <c r="Q941" s="1569"/>
    </row>
    <row r="942">
      <c r="A942" s="1424"/>
      <c r="B942" s="1561"/>
      <c r="C942" s="1428"/>
      <c r="D942" s="1428"/>
      <c r="E942" s="1428"/>
      <c r="F942" s="1428"/>
      <c r="G942" s="1428"/>
      <c r="H942" s="1428"/>
      <c r="I942" s="1563"/>
      <c r="J942" s="1599"/>
      <c r="L942" s="1490"/>
      <c r="N942" s="1502"/>
      <c r="Q942" s="1569"/>
    </row>
    <row r="943">
      <c r="A943" s="1424"/>
      <c r="B943" s="1561"/>
      <c r="C943" s="1428"/>
      <c r="D943" s="1428"/>
      <c r="E943" s="1428"/>
      <c r="F943" s="1428"/>
      <c r="G943" s="1428"/>
      <c r="H943" s="1428"/>
      <c r="I943" s="1563"/>
      <c r="J943" s="1599"/>
      <c r="L943" s="1490"/>
      <c r="N943" s="1502"/>
      <c r="Q943" s="1569"/>
    </row>
    <row r="944">
      <c r="A944" s="1424"/>
      <c r="B944" s="1561"/>
      <c r="C944" s="1428"/>
      <c r="D944" s="1428"/>
      <c r="E944" s="1428"/>
      <c r="F944" s="1428"/>
      <c r="G944" s="1428"/>
      <c r="H944" s="1428"/>
      <c r="I944" s="1563"/>
      <c r="J944" s="1599"/>
      <c r="L944" s="1490"/>
      <c r="N944" s="1502"/>
      <c r="Q944" s="1569"/>
    </row>
    <row r="945">
      <c r="A945" s="1424"/>
      <c r="B945" s="1561"/>
      <c r="C945" s="1428"/>
      <c r="D945" s="1428"/>
      <c r="E945" s="1428"/>
      <c r="F945" s="1428"/>
      <c r="G945" s="1428"/>
      <c r="H945" s="1428"/>
      <c r="I945" s="1563"/>
      <c r="J945" s="1599"/>
      <c r="L945" s="1490"/>
      <c r="N945" s="1502"/>
      <c r="Q945" s="1569"/>
    </row>
    <row r="946">
      <c r="A946" s="1424"/>
      <c r="B946" s="1561"/>
      <c r="C946" s="1428"/>
      <c r="D946" s="1428"/>
      <c r="E946" s="1428"/>
      <c r="F946" s="1428"/>
      <c r="G946" s="1428"/>
      <c r="H946" s="1428"/>
      <c r="I946" s="1563"/>
      <c r="J946" s="1599"/>
      <c r="L946" s="1490"/>
      <c r="N946" s="1502"/>
      <c r="Q946" s="1569"/>
    </row>
    <row r="947">
      <c r="A947" s="1424"/>
      <c r="B947" s="1561"/>
      <c r="C947" s="1428"/>
      <c r="D947" s="1428"/>
      <c r="E947" s="1428"/>
      <c r="F947" s="1428"/>
      <c r="G947" s="1428"/>
      <c r="H947" s="1428"/>
      <c r="I947" s="1563"/>
      <c r="J947" s="1599"/>
      <c r="L947" s="1490"/>
      <c r="N947" s="1502"/>
      <c r="Q947" s="1569"/>
    </row>
    <row r="948">
      <c r="A948" s="1424"/>
      <c r="B948" s="1561"/>
      <c r="C948" s="1428"/>
      <c r="D948" s="1428"/>
      <c r="E948" s="1428"/>
      <c r="F948" s="1428"/>
      <c r="G948" s="1428"/>
      <c r="H948" s="1428"/>
      <c r="I948" s="1563"/>
      <c r="J948" s="1599"/>
      <c r="L948" s="1490"/>
      <c r="N948" s="1502"/>
      <c r="Q948" s="1569"/>
    </row>
    <row r="949">
      <c r="A949" s="1424"/>
      <c r="B949" s="1561"/>
      <c r="C949" s="1428"/>
      <c r="D949" s="1428"/>
      <c r="E949" s="1428"/>
      <c r="F949" s="1428"/>
      <c r="G949" s="1428"/>
      <c r="H949" s="1428"/>
      <c r="I949" s="1563"/>
      <c r="J949" s="1599"/>
      <c r="L949" s="1490"/>
      <c r="N949" s="1502"/>
      <c r="Q949" s="1569"/>
    </row>
    <row r="950">
      <c r="A950" s="1424"/>
      <c r="B950" s="1561"/>
      <c r="C950" s="1428"/>
      <c r="D950" s="1428"/>
      <c r="E950" s="1428"/>
      <c r="F950" s="1428"/>
      <c r="G950" s="1428"/>
      <c r="H950" s="1428"/>
      <c r="I950" s="1563"/>
      <c r="J950" s="1599"/>
      <c r="L950" s="1490"/>
      <c r="N950" s="1502"/>
      <c r="Q950" s="1569"/>
    </row>
    <row r="951">
      <c r="A951" s="1424"/>
      <c r="B951" s="1561"/>
      <c r="C951" s="1428"/>
      <c r="D951" s="1428"/>
      <c r="E951" s="1428"/>
      <c r="F951" s="1428"/>
      <c r="G951" s="1428"/>
      <c r="H951" s="1428"/>
      <c r="I951" s="1563"/>
      <c r="J951" s="1599"/>
      <c r="L951" s="1490"/>
      <c r="N951" s="1502"/>
      <c r="Q951" s="1569"/>
    </row>
    <row r="952">
      <c r="A952" s="1424"/>
      <c r="B952" s="1561"/>
      <c r="C952" s="1428"/>
      <c r="D952" s="1428"/>
      <c r="E952" s="1428"/>
      <c r="F952" s="1428"/>
      <c r="G952" s="1428"/>
      <c r="H952" s="1428"/>
      <c r="I952" s="1563"/>
      <c r="J952" s="1599"/>
      <c r="L952" s="1490"/>
      <c r="N952" s="1502"/>
      <c r="Q952" s="1569"/>
    </row>
    <row r="953">
      <c r="A953" s="1424"/>
      <c r="B953" s="1561"/>
      <c r="C953" s="1428"/>
      <c r="D953" s="1428"/>
      <c r="E953" s="1428"/>
      <c r="F953" s="1428"/>
      <c r="G953" s="1428"/>
      <c r="H953" s="1428"/>
      <c r="I953" s="1563"/>
      <c r="J953" s="1599"/>
      <c r="L953" s="1490"/>
      <c r="N953" s="1502"/>
      <c r="Q953" s="1569"/>
    </row>
    <row r="954">
      <c r="A954" s="1424"/>
      <c r="B954" s="1561"/>
      <c r="C954" s="1428"/>
      <c r="D954" s="1428"/>
      <c r="E954" s="1428"/>
      <c r="F954" s="1428"/>
      <c r="G954" s="1428"/>
      <c r="H954" s="1428"/>
      <c r="I954" s="1563"/>
      <c r="J954" s="1599"/>
      <c r="L954" s="1490"/>
      <c r="N954" s="1502"/>
      <c r="Q954" s="1569"/>
    </row>
    <row r="955">
      <c r="A955" s="1424"/>
      <c r="B955" s="1561"/>
      <c r="C955" s="1428"/>
      <c r="D955" s="1428"/>
      <c r="E955" s="1428"/>
      <c r="F955" s="1428"/>
      <c r="G955" s="1428"/>
      <c r="H955" s="1428"/>
      <c r="I955" s="1563"/>
      <c r="J955" s="1599"/>
      <c r="L955" s="1490"/>
      <c r="N955" s="1502"/>
      <c r="Q955" s="1569"/>
    </row>
    <row r="956">
      <c r="A956" s="1424"/>
      <c r="B956" s="1561"/>
      <c r="C956" s="1428"/>
      <c r="D956" s="1428"/>
      <c r="E956" s="1428"/>
      <c r="F956" s="1428"/>
      <c r="G956" s="1428"/>
      <c r="H956" s="1428"/>
      <c r="I956" s="1563"/>
      <c r="J956" s="1599"/>
      <c r="L956" s="1490"/>
      <c r="N956" s="1502"/>
      <c r="Q956" s="1569"/>
    </row>
    <row r="957">
      <c r="A957" s="1424"/>
      <c r="B957" s="1561"/>
      <c r="C957" s="1428"/>
      <c r="D957" s="1428"/>
      <c r="E957" s="1428"/>
      <c r="F957" s="1428"/>
      <c r="G957" s="1428"/>
      <c r="H957" s="1428"/>
      <c r="I957" s="1563"/>
      <c r="J957" s="1599"/>
      <c r="L957" s="1490"/>
      <c r="N957" s="1502"/>
      <c r="Q957" s="1569"/>
    </row>
    <row r="958">
      <c r="A958" s="1424"/>
      <c r="B958" s="1561"/>
      <c r="C958" s="1428"/>
      <c r="D958" s="1428"/>
      <c r="E958" s="1428"/>
      <c r="F958" s="1428"/>
      <c r="G958" s="1428"/>
      <c r="H958" s="1428"/>
      <c r="I958" s="1563"/>
      <c r="J958" s="1599"/>
      <c r="L958" s="1490"/>
      <c r="N958" s="1502"/>
      <c r="Q958" s="1569"/>
    </row>
    <row r="959">
      <c r="A959" s="1424"/>
      <c r="B959" s="1561"/>
      <c r="C959" s="1428"/>
      <c r="D959" s="1428"/>
      <c r="E959" s="1428"/>
      <c r="F959" s="1428"/>
      <c r="G959" s="1428"/>
      <c r="H959" s="1428"/>
      <c r="I959" s="1563"/>
      <c r="J959" s="1599"/>
      <c r="L959" s="1490"/>
      <c r="N959" s="1502"/>
      <c r="Q959" s="1569"/>
    </row>
    <row r="960">
      <c r="A960" s="1424"/>
      <c r="B960" s="1561"/>
      <c r="C960" s="1428"/>
      <c r="D960" s="1428"/>
      <c r="E960" s="1428"/>
      <c r="F960" s="1428"/>
      <c r="G960" s="1428"/>
      <c r="H960" s="1428"/>
      <c r="I960" s="1563"/>
      <c r="J960" s="1599"/>
      <c r="L960" s="1490"/>
      <c r="N960" s="1502"/>
      <c r="Q960" s="1569"/>
    </row>
    <row r="961">
      <c r="A961" s="1424"/>
      <c r="B961" s="1561"/>
      <c r="C961" s="1428"/>
      <c r="D961" s="1428"/>
      <c r="E961" s="1428"/>
      <c r="F961" s="1428"/>
      <c r="G961" s="1428"/>
      <c r="H961" s="1428"/>
      <c r="I961" s="1563"/>
      <c r="J961" s="1599"/>
      <c r="L961" s="1490"/>
      <c r="N961" s="1502"/>
      <c r="Q961" s="1569"/>
    </row>
    <row r="962">
      <c r="A962" s="1424"/>
      <c r="B962" s="1561"/>
      <c r="C962" s="1428"/>
      <c r="D962" s="1428"/>
      <c r="E962" s="1428"/>
      <c r="F962" s="1428"/>
      <c r="G962" s="1428"/>
      <c r="H962" s="1428"/>
      <c r="I962" s="1563"/>
      <c r="J962" s="1599"/>
      <c r="L962" s="1490"/>
      <c r="N962" s="1502"/>
      <c r="Q962" s="1569"/>
    </row>
    <row r="963">
      <c r="A963" s="1424"/>
      <c r="B963" s="1561"/>
      <c r="C963" s="1428"/>
      <c r="D963" s="1428"/>
      <c r="E963" s="1428"/>
      <c r="F963" s="1428"/>
      <c r="G963" s="1428"/>
      <c r="H963" s="1428"/>
      <c r="I963" s="1563"/>
      <c r="J963" s="1599"/>
      <c r="L963" s="1490"/>
      <c r="N963" s="1502"/>
      <c r="Q963" s="1569"/>
    </row>
    <row r="964">
      <c r="A964" s="1424"/>
      <c r="B964" s="1561"/>
      <c r="C964" s="1428"/>
      <c r="D964" s="1428"/>
      <c r="E964" s="1428"/>
      <c r="F964" s="1428"/>
      <c r="G964" s="1428"/>
      <c r="H964" s="1428"/>
      <c r="I964" s="1563"/>
      <c r="J964" s="1599"/>
      <c r="L964" s="1490"/>
      <c r="N964" s="1502"/>
      <c r="Q964" s="1569"/>
    </row>
    <row r="965">
      <c r="A965" s="1424"/>
      <c r="B965" s="1561"/>
      <c r="C965" s="1428"/>
      <c r="D965" s="1428"/>
      <c r="E965" s="1428"/>
      <c r="F965" s="1428"/>
      <c r="G965" s="1428"/>
      <c r="H965" s="1428"/>
      <c r="I965" s="1563"/>
      <c r="J965" s="1599"/>
      <c r="L965" s="1490"/>
      <c r="N965" s="1502"/>
      <c r="Q965" s="1569"/>
    </row>
    <row r="966">
      <c r="A966" s="1424"/>
      <c r="B966" s="1561"/>
      <c r="C966" s="1428"/>
      <c r="D966" s="1428"/>
      <c r="E966" s="1428"/>
      <c r="F966" s="1428"/>
      <c r="G966" s="1428"/>
      <c r="H966" s="1428"/>
      <c r="I966" s="1563"/>
      <c r="J966" s="1599"/>
      <c r="L966" s="1490"/>
      <c r="N966" s="1502"/>
      <c r="Q966" s="1569"/>
    </row>
    <row r="967">
      <c r="A967" s="1424"/>
      <c r="B967" s="1561"/>
      <c r="C967" s="1428"/>
      <c r="D967" s="1428"/>
      <c r="E967" s="1428"/>
      <c r="F967" s="1428"/>
      <c r="G967" s="1428"/>
      <c r="H967" s="1428"/>
      <c r="I967" s="1563"/>
      <c r="J967" s="1599"/>
      <c r="L967" s="1490"/>
      <c r="N967" s="1502"/>
      <c r="Q967" s="1569"/>
    </row>
    <row r="968">
      <c r="A968" s="1424"/>
      <c r="B968" s="1561"/>
      <c r="C968" s="1428"/>
      <c r="D968" s="1428"/>
      <c r="E968" s="1428"/>
      <c r="F968" s="1428"/>
      <c r="G968" s="1428"/>
      <c r="H968" s="1428"/>
      <c r="I968" s="1563"/>
      <c r="J968" s="1599"/>
      <c r="L968" s="1490"/>
      <c r="N968" s="1502"/>
      <c r="Q968" s="1569"/>
    </row>
    <row r="969">
      <c r="A969" s="1424"/>
      <c r="B969" s="1561"/>
      <c r="C969" s="1428"/>
      <c r="D969" s="1428"/>
      <c r="E969" s="1428"/>
      <c r="F969" s="1428"/>
      <c r="G969" s="1428"/>
      <c r="H969" s="1428"/>
      <c r="I969" s="1563"/>
      <c r="J969" s="1599"/>
      <c r="L969" s="1490"/>
      <c r="N969" s="1502"/>
      <c r="Q969" s="1569"/>
    </row>
    <row r="970">
      <c r="A970" s="1424"/>
      <c r="B970" s="1561"/>
      <c r="C970" s="1428"/>
      <c r="D970" s="1428"/>
      <c r="E970" s="1428"/>
      <c r="F970" s="1428"/>
      <c r="G970" s="1428"/>
      <c r="H970" s="1428"/>
      <c r="I970" s="1563"/>
      <c r="J970" s="1599"/>
      <c r="L970" s="1490"/>
      <c r="N970" s="1502"/>
      <c r="Q970" s="1569"/>
    </row>
    <row r="971">
      <c r="A971" s="1424"/>
      <c r="B971" s="1561"/>
      <c r="C971" s="1428"/>
      <c r="D971" s="1428"/>
      <c r="E971" s="1428"/>
      <c r="F971" s="1428"/>
      <c r="G971" s="1428"/>
      <c r="H971" s="1428"/>
      <c r="I971" s="1563"/>
      <c r="J971" s="1599"/>
      <c r="L971" s="1490"/>
      <c r="N971" s="1502"/>
      <c r="Q971" s="1569"/>
    </row>
    <row r="972">
      <c r="A972" s="1424"/>
      <c r="B972" s="1561"/>
      <c r="C972" s="1428"/>
      <c r="D972" s="1428"/>
      <c r="E972" s="1428"/>
      <c r="F972" s="1428"/>
      <c r="G972" s="1428"/>
      <c r="H972" s="1428"/>
      <c r="I972" s="1563"/>
      <c r="J972" s="1599"/>
      <c r="L972" s="1490"/>
      <c r="N972" s="1502"/>
      <c r="Q972" s="1569"/>
    </row>
    <row r="973">
      <c r="A973" s="1424"/>
      <c r="B973" s="1561"/>
      <c r="C973" s="1428"/>
      <c r="D973" s="1428"/>
      <c r="E973" s="1428"/>
      <c r="F973" s="1428"/>
      <c r="G973" s="1428"/>
      <c r="H973" s="1428"/>
      <c r="I973" s="1563"/>
      <c r="J973" s="1599"/>
      <c r="L973" s="1490"/>
      <c r="N973" s="1502"/>
      <c r="Q973" s="1569"/>
    </row>
    <row r="974">
      <c r="A974" s="1424"/>
      <c r="B974" s="1561"/>
      <c r="C974" s="1428"/>
      <c r="D974" s="1428"/>
      <c r="E974" s="1428"/>
      <c r="F974" s="1428"/>
      <c r="G974" s="1428"/>
      <c r="H974" s="1428"/>
      <c r="I974" s="1563"/>
      <c r="J974" s="1599"/>
      <c r="L974" s="1490"/>
      <c r="N974" s="1502"/>
      <c r="Q974" s="1569"/>
    </row>
    <row r="975">
      <c r="A975" s="1424"/>
      <c r="B975" s="1561"/>
      <c r="C975" s="1428"/>
      <c r="D975" s="1428"/>
      <c r="E975" s="1428"/>
      <c r="F975" s="1428"/>
      <c r="G975" s="1428"/>
      <c r="H975" s="1428"/>
      <c r="I975" s="1563"/>
      <c r="J975" s="1599"/>
      <c r="L975" s="1490"/>
      <c r="N975" s="1502"/>
      <c r="Q975" s="1569"/>
    </row>
    <row r="976">
      <c r="A976" s="1424"/>
      <c r="B976" s="1561"/>
      <c r="C976" s="1428"/>
      <c r="D976" s="1428"/>
      <c r="E976" s="1428"/>
      <c r="F976" s="1428"/>
      <c r="G976" s="1428"/>
      <c r="H976" s="1428"/>
      <c r="I976" s="1563"/>
      <c r="J976" s="1599"/>
      <c r="L976" s="1490"/>
      <c r="N976" s="1502"/>
      <c r="Q976" s="1569"/>
    </row>
    <row r="977">
      <c r="A977" s="1424"/>
      <c r="B977" s="1561"/>
      <c r="C977" s="1428"/>
      <c r="D977" s="1428"/>
      <c r="E977" s="1428"/>
      <c r="F977" s="1428"/>
      <c r="G977" s="1428"/>
      <c r="H977" s="1428"/>
      <c r="I977" s="1563"/>
      <c r="J977" s="1599"/>
      <c r="L977" s="1490"/>
      <c r="N977" s="1502"/>
      <c r="Q977" s="1569"/>
    </row>
    <row r="978">
      <c r="A978" s="1424"/>
      <c r="B978" s="1561"/>
      <c r="C978" s="1428"/>
      <c r="D978" s="1428"/>
      <c r="E978" s="1428"/>
      <c r="F978" s="1428"/>
      <c r="G978" s="1428"/>
      <c r="H978" s="1428"/>
      <c r="I978" s="1563"/>
      <c r="J978" s="1599"/>
      <c r="L978" s="1490"/>
      <c r="N978" s="1502"/>
      <c r="Q978" s="1569"/>
    </row>
    <row r="979">
      <c r="A979" s="1424"/>
      <c r="B979" s="1561"/>
      <c r="C979" s="1428"/>
      <c r="D979" s="1428"/>
      <c r="E979" s="1428"/>
      <c r="F979" s="1428"/>
      <c r="G979" s="1428"/>
      <c r="H979" s="1428"/>
      <c r="I979" s="1563"/>
      <c r="J979" s="1599"/>
      <c r="L979" s="1490"/>
      <c r="N979" s="1502"/>
      <c r="Q979" s="1569"/>
    </row>
    <row r="980">
      <c r="A980" s="1424"/>
      <c r="B980" s="1561"/>
      <c r="C980" s="1428"/>
      <c r="D980" s="1428"/>
      <c r="E980" s="1428"/>
      <c r="F980" s="1428"/>
      <c r="G980" s="1428"/>
      <c r="H980" s="1428"/>
      <c r="I980" s="1563"/>
      <c r="J980" s="1599"/>
      <c r="L980" s="1490"/>
      <c r="N980" s="1502"/>
      <c r="Q980" s="1569"/>
    </row>
    <row r="981">
      <c r="A981" s="1424"/>
      <c r="B981" s="1561"/>
      <c r="C981" s="1428"/>
      <c r="D981" s="1428"/>
      <c r="E981" s="1428"/>
      <c r="F981" s="1428"/>
      <c r="G981" s="1428"/>
      <c r="H981" s="1428"/>
      <c r="I981" s="1563"/>
      <c r="J981" s="1599"/>
      <c r="L981" s="1490"/>
      <c r="N981" s="1502"/>
      <c r="Q981" s="1569"/>
    </row>
    <row r="982">
      <c r="A982" s="1424"/>
      <c r="B982" s="1561"/>
      <c r="C982" s="1428"/>
      <c r="D982" s="1428"/>
      <c r="E982" s="1428"/>
      <c r="F982" s="1428"/>
      <c r="G982" s="1428"/>
      <c r="H982" s="1428"/>
      <c r="I982" s="1563"/>
      <c r="J982" s="1599"/>
      <c r="L982" s="1490"/>
      <c r="N982" s="1502"/>
      <c r="Q982" s="1569"/>
    </row>
    <row r="983">
      <c r="A983" s="1424"/>
      <c r="B983" s="1561"/>
      <c r="C983" s="1428"/>
      <c r="D983" s="1428"/>
      <c r="E983" s="1428"/>
      <c r="F983" s="1428"/>
      <c r="G983" s="1428"/>
      <c r="H983" s="1428"/>
      <c r="I983" s="1563"/>
      <c r="J983" s="1599"/>
      <c r="L983" s="1490"/>
      <c r="N983" s="1502"/>
      <c r="Q983" s="1569"/>
    </row>
    <row r="984">
      <c r="A984" s="1424"/>
      <c r="B984" s="1561"/>
      <c r="C984" s="1428"/>
      <c r="D984" s="1428"/>
      <c r="E984" s="1428"/>
      <c r="F984" s="1428"/>
      <c r="G984" s="1428"/>
      <c r="H984" s="1428"/>
      <c r="I984" s="1563"/>
      <c r="J984" s="1599"/>
      <c r="L984" s="1490"/>
      <c r="N984" s="1502"/>
      <c r="Q984" s="1569"/>
    </row>
    <row r="985">
      <c r="A985" s="1424"/>
      <c r="B985" s="1561"/>
      <c r="C985" s="1428"/>
      <c r="D985" s="1428"/>
      <c r="E985" s="1428"/>
      <c r="F985" s="1428"/>
      <c r="G985" s="1428"/>
      <c r="H985" s="1428"/>
      <c r="I985" s="1563"/>
      <c r="J985" s="1599"/>
      <c r="L985" s="1490"/>
      <c r="N985" s="1502"/>
      <c r="Q985" s="1569"/>
    </row>
    <row r="986">
      <c r="A986" s="1424"/>
      <c r="B986" s="1561"/>
      <c r="C986" s="1428"/>
      <c r="D986" s="1428"/>
      <c r="E986" s="1428"/>
      <c r="F986" s="1428"/>
      <c r="G986" s="1428"/>
      <c r="H986" s="1428"/>
      <c r="I986" s="1563"/>
      <c r="J986" s="1599"/>
      <c r="L986" s="1490"/>
      <c r="N986" s="1502"/>
      <c r="Q986" s="1569"/>
    </row>
    <row r="987">
      <c r="A987" s="1424"/>
      <c r="B987" s="1561"/>
      <c r="C987" s="1428"/>
      <c r="D987" s="1428"/>
      <c r="E987" s="1428"/>
      <c r="F987" s="1428"/>
      <c r="G987" s="1428"/>
      <c r="H987" s="1428"/>
      <c r="I987" s="1563"/>
      <c r="J987" s="1599"/>
      <c r="L987" s="1490"/>
      <c r="N987" s="1502"/>
      <c r="Q987" s="1569"/>
    </row>
    <row r="988">
      <c r="A988" s="1424"/>
      <c r="B988" s="1561"/>
      <c r="C988" s="1428"/>
      <c r="D988" s="1428"/>
      <c r="E988" s="1428"/>
      <c r="F988" s="1428"/>
      <c r="G988" s="1428"/>
      <c r="H988" s="1428"/>
      <c r="I988" s="1563"/>
      <c r="J988" s="1599"/>
      <c r="L988" s="1490"/>
      <c r="N988" s="1502"/>
      <c r="Q988" s="1569"/>
    </row>
    <row r="989">
      <c r="A989" s="1424"/>
      <c r="B989" s="1561"/>
      <c r="C989" s="1428"/>
      <c r="D989" s="1428"/>
      <c r="E989" s="1428"/>
      <c r="F989" s="1428"/>
      <c r="G989" s="1428"/>
      <c r="H989" s="1428"/>
      <c r="I989" s="1563"/>
      <c r="J989" s="1599"/>
      <c r="L989" s="1490"/>
      <c r="N989" s="1502"/>
      <c r="Q989" s="1569"/>
    </row>
    <row r="990">
      <c r="A990" s="1424"/>
      <c r="B990" s="1561"/>
      <c r="C990" s="1428"/>
      <c r="D990" s="1428"/>
      <c r="E990" s="1428"/>
      <c r="F990" s="1428"/>
      <c r="G990" s="1428"/>
      <c r="H990" s="1428"/>
      <c r="I990" s="1563"/>
      <c r="J990" s="1599"/>
      <c r="L990" s="1490"/>
      <c r="N990" s="1502"/>
      <c r="Q990" s="1569"/>
    </row>
    <row r="991">
      <c r="A991" s="1424"/>
      <c r="B991" s="1561"/>
      <c r="C991" s="1428"/>
      <c r="D991" s="1428"/>
      <c r="E991" s="1428"/>
      <c r="F991" s="1428"/>
      <c r="G991" s="1428"/>
      <c r="H991" s="1428"/>
      <c r="I991" s="1563"/>
      <c r="J991" s="1599"/>
      <c r="L991" s="1490"/>
      <c r="N991" s="1502"/>
      <c r="Q991" s="1569"/>
    </row>
    <row r="992">
      <c r="A992" s="1424"/>
      <c r="B992" s="1561"/>
      <c r="C992" s="1428"/>
      <c r="D992" s="1428"/>
      <c r="E992" s="1428"/>
      <c r="F992" s="1428"/>
      <c r="G992" s="1428"/>
      <c r="H992" s="1428"/>
      <c r="I992" s="1563"/>
      <c r="J992" s="1599"/>
      <c r="L992" s="1490"/>
      <c r="N992" s="1502"/>
      <c r="Q992" s="1569"/>
    </row>
    <row r="993">
      <c r="A993" s="1424"/>
      <c r="B993" s="1561"/>
      <c r="C993" s="1428"/>
      <c r="D993" s="1428"/>
      <c r="E993" s="1428"/>
      <c r="F993" s="1428"/>
      <c r="G993" s="1428"/>
      <c r="H993" s="1428"/>
      <c r="I993" s="1563"/>
      <c r="J993" s="1599"/>
      <c r="L993" s="1490"/>
      <c r="N993" s="1502"/>
      <c r="Q993" s="1569"/>
    </row>
    <row r="994">
      <c r="A994" s="1424"/>
      <c r="B994" s="1561"/>
      <c r="C994" s="1428"/>
      <c r="D994" s="1428"/>
      <c r="E994" s="1428"/>
      <c r="F994" s="1428"/>
      <c r="G994" s="1428"/>
      <c r="H994" s="1428"/>
      <c r="I994" s="1563"/>
      <c r="J994" s="1599"/>
      <c r="L994" s="1490"/>
      <c r="N994" s="1502"/>
      <c r="Q994" s="1569"/>
    </row>
    <row r="995">
      <c r="A995" s="1424"/>
      <c r="B995" s="1561"/>
      <c r="C995" s="1428"/>
      <c r="D995" s="1428"/>
      <c r="E995" s="1428"/>
      <c r="F995" s="1428"/>
      <c r="G995" s="1428"/>
      <c r="H995" s="1428"/>
      <c r="I995" s="1563"/>
      <c r="J995" s="1599"/>
      <c r="L995" s="1490"/>
      <c r="N995" s="1502"/>
      <c r="Q995" s="1569"/>
    </row>
    <row r="996">
      <c r="A996" s="1424"/>
      <c r="B996" s="1561"/>
      <c r="C996" s="1428"/>
      <c r="D996" s="1428"/>
      <c r="E996" s="1428"/>
      <c r="F996" s="1428"/>
      <c r="G996" s="1428"/>
      <c r="H996" s="1428"/>
      <c r="I996" s="1563"/>
      <c r="J996" s="1599"/>
      <c r="L996" s="1490"/>
      <c r="N996" s="1502"/>
      <c r="Q996" s="1569"/>
    </row>
    <row r="997">
      <c r="A997" s="1424"/>
      <c r="B997" s="1561"/>
      <c r="C997" s="1428"/>
      <c r="D997" s="1428"/>
      <c r="E997" s="1428"/>
      <c r="F997" s="1428"/>
      <c r="G997" s="1428"/>
      <c r="H997" s="1428"/>
      <c r="I997" s="1563"/>
      <c r="J997" s="1599"/>
      <c r="L997" s="1490"/>
      <c r="N997" s="1502"/>
      <c r="Q997" s="1569"/>
    </row>
    <row r="998">
      <c r="A998" s="1424"/>
      <c r="B998" s="1561"/>
      <c r="C998" s="1428"/>
      <c r="D998" s="1428"/>
      <c r="E998" s="1428"/>
      <c r="F998" s="1428"/>
      <c r="G998" s="1428"/>
      <c r="H998" s="1428"/>
      <c r="I998" s="1563"/>
      <c r="J998" s="1599"/>
      <c r="L998" s="1490"/>
      <c r="N998" s="1502"/>
      <c r="Q998" s="1569"/>
    </row>
    <row r="999">
      <c r="A999" s="1424"/>
      <c r="B999" s="1561"/>
      <c r="C999" s="1428"/>
      <c r="D999" s="1428"/>
      <c r="E999" s="1428"/>
      <c r="F999" s="1428"/>
      <c r="G999" s="1428"/>
      <c r="H999" s="1428"/>
      <c r="I999" s="1563"/>
      <c r="J999" s="1599"/>
      <c r="L999" s="1490"/>
      <c r="N999" s="1502"/>
      <c r="Q999" s="1569"/>
    </row>
    <row r="1000">
      <c r="A1000" s="1424"/>
      <c r="B1000" s="1561"/>
      <c r="C1000" s="1428"/>
      <c r="D1000" s="1428"/>
      <c r="E1000" s="1428"/>
      <c r="F1000" s="1428"/>
      <c r="G1000" s="1428"/>
      <c r="H1000" s="1428"/>
      <c r="I1000" s="1563"/>
      <c r="J1000" s="1599"/>
      <c r="L1000" s="1490"/>
      <c r="N1000" s="1502"/>
      <c r="Q1000" s="1569"/>
    </row>
    <row r="1001">
      <c r="A1001" s="1424"/>
      <c r="B1001" s="1561"/>
      <c r="C1001" s="1428"/>
      <c r="D1001" s="1428"/>
      <c r="E1001" s="1428"/>
      <c r="F1001" s="1428"/>
      <c r="G1001" s="1428"/>
      <c r="H1001" s="1428"/>
      <c r="I1001" s="1563"/>
      <c r="J1001" s="1599"/>
      <c r="L1001" s="1490"/>
      <c r="N1001" s="1502"/>
      <c r="Q1001" s="1569"/>
    </row>
    <row r="1002">
      <c r="A1002" s="1424"/>
      <c r="B1002" s="1561"/>
      <c r="C1002" s="1428"/>
      <c r="D1002" s="1428"/>
      <c r="E1002" s="1428"/>
      <c r="F1002" s="1428"/>
      <c r="G1002" s="1428"/>
      <c r="H1002" s="1428"/>
      <c r="I1002" s="1563"/>
      <c r="J1002" s="1599"/>
      <c r="L1002" s="1490"/>
      <c r="N1002" s="1502"/>
      <c r="Q1002" s="1569"/>
    </row>
    <row r="1003">
      <c r="A1003" s="1424"/>
      <c r="B1003" s="1561"/>
      <c r="C1003" s="1428"/>
      <c r="D1003" s="1428"/>
      <c r="E1003" s="1428"/>
      <c r="F1003" s="1428"/>
      <c r="G1003" s="1428"/>
      <c r="H1003" s="1428"/>
      <c r="I1003" s="1563"/>
      <c r="J1003" s="1599"/>
      <c r="L1003" s="1490"/>
      <c r="N1003" s="1502"/>
      <c r="Q1003" s="1569"/>
    </row>
    <row r="1004">
      <c r="A1004" s="1424"/>
      <c r="B1004" s="1561"/>
      <c r="C1004" s="1428"/>
      <c r="D1004" s="1428"/>
      <c r="E1004" s="1428"/>
      <c r="F1004" s="1428"/>
      <c r="G1004" s="1428"/>
      <c r="H1004" s="1428"/>
      <c r="I1004" s="1563"/>
      <c r="J1004" s="1599"/>
      <c r="L1004" s="1490"/>
      <c r="N1004" s="1502"/>
      <c r="Q1004" s="1569"/>
    </row>
    <row r="1005">
      <c r="A1005" s="1424"/>
      <c r="B1005" s="1561"/>
      <c r="C1005" s="1428"/>
      <c r="D1005" s="1428"/>
      <c r="E1005" s="1428"/>
      <c r="F1005" s="1428"/>
      <c r="G1005" s="1428"/>
      <c r="H1005" s="1428"/>
      <c r="I1005" s="1563"/>
      <c r="J1005" s="1599"/>
      <c r="L1005" s="1490"/>
      <c r="N1005" s="1502"/>
      <c r="Q1005" s="1569"/>
    </row>
    <row r="1006">
      <c r="A1006" s="1424"/>
      <c r="B1006" s="1561"/>
      <c r="C1006" s="1428"/>
      <c r="D1006" s="1428"/>
      <c r="E1006" s="1428"/>
      <c r="F1006" s="1428"/>
      <c r="G1006" s="1428"/>
      <c r="H1006" s="1428"/>
      <c r="I1006" s="1563"/>
      <c r="J1006" s="1599"/>
      <c r="L1006" s="1490"/>
      <c r="N1006" s="1502"/>
      <c r="Q1006" s="1569"/>
    </row>
    <row r="1007">
      <c r="A1007" s="1424"/>
      <c r="B1007" s="1561"/>
      <c r="C1007" s="1428"/>
      <c r="D1007" s="1428"/>
      <c r="E1007" s="1428"/>
      <c r="F1007" s="1428"/>
      <c r="G1007" s="1428"/>
      <c r="H1007" s="1428"/>
      <c r="I1007" s="1563"/>
      <c r="J1007" s="1599"/>
      <c r="L1007" s="1490"/>
      <c r="N1007" s="1502"/>
      <c r="Q1007" s="1569"/>
    </row>
    <row r="1008">
      <c r="A1008" s="1424"/>
      <c r="B1008" s="1561"/>
      <c r="C1008" s="1428"/>
      <c r="D1008" s="1428"/>
      <c r="E1008" s="1428"/>
      <c r="F1008" s="1428"/>
      <c r="G1008" s="1428"/>
      <c r="H1008" s="1428"/>
      <c r="I1008" s="1563"/>
      <c r="J1008" s="1599"/>
      <c r="L1008" s="1490"/>
      <c r="N1008" s="1502"/>
      <c r="Q1008" s="1569"/>
    </row>
    <row r="1009">
      <c r="A1009" s="1424"/>
      <c r="B1009" s="1561"/>
      <c r="C1009" s="1428"/>
      <c r="D1009" s="1428"/>
      <c r="E1009" s="1428"/>
      <c r="F1009" s="1428"/>
      <c r="G1009" s="1428"/>
      <c r="H1009" s="1428"/>
      <c r="I1009" s="1563"/>
      <c r="J1009" s="1599"/>
      <c r="L1009" s="1490"/>
      <c r="N1009" s="1502"/>
      <c r="Q1009" s="1569"/>
    </row>
    <row r="1010">
      <c r="A1010" s="1424"/>
      <c r="B1010" s="1561"/>
      <c r="C1010" s="1428"/>
      <c r="D1010" s="1428"/>
      <c r="E1010" s="1428"/>
      <c r="F1010" s="1428"/>
      <c r="G1010" s="1428"/>
      <c r="H1010" s="1428"/>
      <c r="I1010" s="1563"/>
      <c r="J1010" s="1599"/>
      <c r="L1010" s="1490"/>
      <c r="N1010" s="1502"/>
      <c r="Q1010" s="1569"/>
    </row>
    <row r="1011">
      <c r="A1011" s="1424"/>
      <c r="B1011" s="1561"/>
      <c r="C1011" s="1428"/>
      <c r="D1011" s="1428"/>
      <c r="E1011" s="1428"/>
      <c r="F1011" s="1428"/>
      <c r="G1011" s="1428"/>
      <c r="H1011" s="1428"/>
      <c r="I1011" s="1563"/>
      <c r="J1011" s="1599"/>
      <c r="L1011" s="1490"/>
      <c r="N1011" s="1502"/>
      <c r="Q1011" s="1569"/>
    </row>
    <row r="1012">
      <c r="A1012" s="1424"/>
      <c r="B1012" s="1561"/>
      <c r="C1012" s="1428"/>
      <c r="D1012" s="1428"/>
      <c r="E1012" s="1428"/>
      <c r="F1012" s="1428"/>
      <c r="G1012" s="1428"/>
      <c r="H1012" s="1428"/>
      <c r="I1012" s="1563"/>
      <c r="J1012" s="1599"/>
      <c r="L1012" s="1490"/>
      <c r="N1012" s="1502"/>
      <c r="Q1012" s="1569"/>
    </row>
    <row r="1013">
      <c r="A1013" s="1424"/>
      <c r="B1013" s="1561"/>
      <c r="C1013" s="1428"/>
      <c r="D1013" s="1428"/>
      <c r="E1013" s="1428"/>
      <c r="F1013" s="1428"/>
      <c r="G1013" s="1428"/>
      <c r="H1013" s="1428"/>
      <c r="I1013" s="1563"/>
      <c r="J1013" s="1599"/>
      <c r="L1013" s="1490"/>
      <c r="N1013" s="1502"/>
      <c r="Q1013" s="1569"/>
    </row>
    <row r="1014">
      <c r="A1014" s="1424"/>
      <c r="B1014" s="1561"/>
      <c r="C1014" s="1428"/>
      <c r="D1014" s="1428"/>
      <c r="E1014" s="1428"/>
      <c r="F1014" s="1428"/>
      <c r="G1014" s="1428"/>
      <c r="H1014" s="1428"/>
      <c r="I1014" s="1563"/>
      <c r="J1014" s="1599"/>
      <c r="L1014" s="1490"/>
      <c r="N1014" s="1502"/>
      <c r="Q1014" s="1569"/>
    </row>
    <row r="1015">
      <c r="A1015" s="1424"/>
      <c r="B1015" s="1561"/>
      <c r="C1015" s="1428"/>
      <c r="D1015" s="1428"/>
      <c r="E1015" s="1428"/>
      <c r="F1015" s="1428"/>
      <c r="G1015" s="1428"/>
      <c r="H1015" s="1428"/>
      <c r="I1015" s="1563"/>
      <c r="J1015" s="1599"/>
      <c r="L1015" s="1490"/>
      <c r="N1015" s="1502"/>
      <c r="Q1015" s="1569"/>
    </row>
    <row r="1016">
      <c r="A1016" s="1424"/>
      <c r="B1016" s="1561"/>
      <c r="C1016" s="1428"/>
      <c r="D1016" s="1428"/>
      <c r="E1016" s="1428"/>
      <c r="F1016" s="1428"/>
      <c r="G1016" s="1428"/>
      <c r="H1016" s="1428"/>
      <c r="I1016" s="1563"/>
      <c r="J1016" s="1599"/>
      <c r="L1016" s="1490"/>
      <c r="N1016" s="1502"/>
      <c r="Q1016" s="1569"/>
    </row>
    <row r="1017">
      <c r="A1017" s="1424"/>
      <c r="B1017" s="1561"/>
      <c r="C1017" s="1428"/>
      <c r="D1017" s="1428"/>
      <c r="E1017" s="1428"/>
      <c r="F1017" s="1428"/>
      <c r="G1017" s="1428"/>
      <c r="H1017" s="1428"/>
      <c r="I1017" s="1563"/>
      <c r="J1017" s="1599"/>
      <c r="L1017" s="1490"/>
      <c r="N1017" s="1502"/>
      <c r="Q1017" s="1569"/>
    </row>
    <row r="1018">
      <c r="A1018" s="1424"/>
      <c r="B1018" s="1561"/>
      <c r="C1018" s="1428"/>
      <c r="D1018" s="1428"/>
      <c r="E1018" s="1428"/>
      <c r="F1018" s="1428"/>
      <c r="G1018" s="1428"/>
      <c r="H1018" s="1428"/>
      <c r="I1018" s="1563"/>
      <c r="J1018" s="1599"/>
      <c r="L1018" s="1490"/>
      <c r="N1018" s="1502"/>
      <c r="Q1018" s="1569"/>
    </row>
    <row r="1019">
      <c r="A1019" s="1424"/>
      <c r="B1019" s="1561"/>
      <c r="C1019" s="1428"/>
      <c r="D1019" s="1428"/>
      <c r="E1019" s="1428"/>
      <c r="F1019" s="1428"/>
      <c r="G1019" s="1428"/>
      <c r="H1019" s="1428"/>
      <c r="I1019" s="1563"/>
      <c r="J1019" s="1599"/>
      <c r="L1019" s="1490"/>
      <c r="N1019" s="1502"/>
      <c r="Q1019" s="1569"/>
    </row>
    <row r="1020">
      <c r="A1020" s="1424"/>
      <c r="B1020" s="1561"/>
      <c r="C1020" s="1428"/>
      <c r="D1020" s="1428"/>
      <c r="E1020" s="1428"/>
      <c r="F1020" s="1428"/>
      <c r="G1020" s="1428"/>
      <c r="H1020" s="1428"/>
      <c r="I1020" s="1563"/>
      <c r="J1020" s="1599"/>
      <c r="L1020" s="1490"/>
      <c r="N1020" s="1502"/>
      <c r="Q1020" s="1569"/>
    </row>
    <row r="1021">
      <c r="A1021" s="1424"/>
      <c r="B1021" s="1561"/>
      <c r="C1021" s="1428"/>
      <c r="D1021" s="1428"/>
      <c r="E1021" s="1428"/>
      <c r="F1021" s="1428"/>
      <c r="G1021" s="1428"/>
      <c r="H1021" s="1428"/>
      <c r="I1021" s="1563"/>
      <c r="J1021" s="1599"/>
      <c r="L1021" s="1490"/>
      <c r="N1021" s="1502"/>
      <c r="Q1021" s="1569"/>
    </row>
    <row r="1022">
      <c r="A1022" s="1424"/>
      <c r="B1022" s="1561"/>
      <c r="C1022" s="1428"/>
      <c r="D1022" s="1428"/>
      <c r="E1022" s="1428"/>
      <c r="F1022" s="1428"/>
      <c r="G1022" s="1428"/>
      <c r="H1022" s="1428"/>
      <c r="I1022" s="1563"/>
      <c r="J1022" s="1599"/>
      <c r="L1022" s="1490"/>
      <c r="N1022" s="1502"/>
      <c r="Q1022" s="1569"/>
    </row>
    <row r="1023">
      <c r="A1023" s="1424"/>
      <c r="B1023" s="1561"/>
      <c r="C1023" s="1428"/>
      <c r="D1023" s="1428"/>
      <c r="E1023" s="1428"/>
      <c r="F1023" s="1428"/>
      <c r="G1023" s="1428"/>
      <c r="H1023" s="1428"/>
      <c r="I1023" s="1563"/>
      <c r="J1023" s="1599"/>
      <c r="L1023" s="1490"/>
      <c r="N1023" s="1502"/>
      <c r="Q1023" s="1569"/>
    </row>
    <row r="1024">
      <c r="A1024" s="1424"/>
      <c r="B1024" s="1561"/>
      <c r="C1024" s="1428"/>
      <c r="D1024" s="1428"/>
      <c r="E1024" s="1428"/>
      <c r="F1024" s="1428"/>
      <c r="G1024" s="1428"/>
      <c r="H1024" s="1428"/>
      <c r="I1024" s="1563"/>
      <c r="J1024" s="1599"/>
      <c r="L1024" s="1490"/>
      <c r="N1024" s="1502"/>
      <c r="Q1024" s="1569"/>
    </row>
    <row r="1025">
      <c r="A1025" s="1424"/>
      <c r="B1025" s="1561"/>
      <c r="C1025" s="1428"/>
      <c r="D1025" s="1428"/>
      <c r="E1025" s="1428"/>
      <c r="F1025" s="1428"/>
      <c r="G1025" s="1428"/>
      <c r="H1025" s="1428"/>
      <c r="I1025" s="1563"/>
      <c r="J1025" s="1599"/>
      <c r="L1025" s="1490"/>
      <c r="N1025" s="1502"/>
      <c r="Q1025" s="1569"/>
    </row>
    <row r="1026">
      <c r="A1026" s="1424"/>
      <c r="B1026" s="1561"/>
      <c r="C1026" s="1428"/>
      <c r="D1026" s="1428"/>
      <c r="E1026" s="1428"/>
      <c r="F1026" s="1428"/>
      <c r="G1026" s="1428"/>
      <c r="H1026" s="1428"/>
      <c r="I1026" s="1563"/>
      <c r="J1026" s="1599"/>
      <c r="L1026" s="1490"/>
      <c r="N1026" s="1502"/>
      <c r="Q1026" s="1569"/>
    </row>
    <row r="1027">
      <c r="A1027" s="1424"/>
      <c r="B1027" s="1561"/>
      <c r="C1027" s="1428"/>
      <c r="D1027" s="1428"/>
      <c r="E1027" s="1428"/>
      <c r="F1027" s="1428"/>
      <c r="G1027" s="1428"/>
      <c r="H1027" s="1428"/>
      <c r="I1027" s="1563"/>
      <c r="J1027" s="1599"/>
      <c r="L1027" s="1490"/>
      <c r="N1027" s="1502"/>
      <c r="Q1027" s="1569"/>
    </row>
    <row r="1028">
      <c r="A1028" s="1424"/>
      <c r="B1028" s="1561"/>
      <c r="C1028" s="1428"/>
      <c r="D1028" s="1428"/>
      <c r="E1028" s="1428"/>
      <c r="F1028" s="1428"/>
      <c r="G1028" s="1428"/>
      <c r="H1028" s="1428"/>
      <c r="I1028" s="1563"/>
      <c r="J1028" s="1599"/>
      <c r="L1028" s="1490"/>
      <c r="N1028" s="1502"/>
      <c r="Q1028" s="1569"/>
    </row>
    <row r="1029">
      <c r="A1029" s="1424"/>
      <c r="B1029" s="1561"/>
      <c r="C1029" s="1428"/>
      <c r="D1029" s="1428"/>
      <c r="E1029" s="1428"/>
      <c r="F1029" s="1428"/>
      <c r="G1029" s="1428"/>
      <c r="H1029" s="1428"/>
      <c r="I1029" s="1563"/>
      <c r="J1029" s="1599"/>
      <c r="L1029" s="1490"/>
      <c r="N1029" s="1502"/>
      <c r="Q1029" s="1569"/>
    </row>
    <row r="1030">
      <c r="A1030" s="1424"/>
      <c r="B1030" s="1561"/>
      <c r="C1030" s="1428"/>
      <c r="D1030" s="1428"/>
      <c r="E1030" s="1428"/>
      <c r="F1030" s="1428"/>
      <c r="G1030" s="1428"/>
      <c r="H1030" s="1428"/>
      <c r="I1030" s="1563"/>
      <c r="J1030" s="1599"/>
      <c r="L1030" s="1490"/>
      <c r="N1030" s="1502"/>
      <c r="Q1030" s="1569"/>
    </row>
    <row r="1031">
      <c r="A1031" s="1424"/>
      <c r="B1031" s="1561"/>
      <c r="C1031" s="1428"/>
      <c r="D1031" s="1428"/>
      <c r="E1031" s="1428"/>
      <c r="F1031" s="1428"/>
      <c r="G1031" s="1428"/>
      <c r="H1031" s="1428"/>
      <c r="I1031" s="1563"/>
      <c r="J1031" s="1599"/>
      <c r="L1031" s="1490"/>
      <c r="N1031" s="1502"/>
      <c r="Q1031" s="1569"/>
    </row>
    <row r="1032">
      <c r="A1032" s="1424"/>
      <c r="B1032" s="1561"/>
      <c r="C1032" s="1428"/>
      <c r="D1032" s="1428"/>
      <c r="E1032" s="1428"/>
      <c r="F1032" s="1428"/>
      <c r="G1032" s="1428"/>
      <c r="H1032" s="1428"/>
      <c r="I1032" s="1563"/>
      <c r="J1032" s="1599"/>
      <c r="L1032" s="1490"/>
      <c r="N1032" s="1502"/>
      <c r="Q1032" s="1569"/>
    </row>
    <row r="1033">
      <c r="A1033" s="1424"/>
      <c r="B1033" s="1561"/>
      <c r="C1033" s="1428"/>
      <c r="D1033" s="1428"/>
      <c r="E1033" s="1428"/>
      <c r="F1033" s="1428"/>
      <c r="G1033" s="1428"/>
      <c r="H1033" s="1428"/>
      <c r="I1033" s="1563"/>
      <c r="J1033" s="1599"/>
      <c r="L1033" s="1490"/>
      <c r="N1033" s="1502"/>
      <c r="Q1033" s="1569"/>
    </row>
    <row r="1034">
      <c r="A1034" s="1424"/>
      <c r="B1034" s="1561"/>
      <c r="C1034" s="1428"/>
      <c r="D1034" s="1428"/>
      <c r="E1034" s="1428"/>
      <c r="F1034" s="1428"/>
      <c r="G1034" s="1428"/>
      <c r="H1034" s="1428"/>
      <c r="I1034" s="1563"/>
      <c r="J1034" s="1599"/>
      <c r="L1034" s="1490"/>
      <c r="N1034" s="1502"/>
      <c r="Q1034" s="1569"/>
    </row>
    <row r="1035">
      <c r="A1035" s="1424"/>
      <c r="B1035" s="1561"/>
      <c r="C1035" s="1428"/>
      <c r="D1035" s="1428"/>
      <c r="E1035" s="1428"/>
      <c r="F1035" s="1428"/>
      <c r="G1035" s="1428"/>
      <c r="H1035" s="1428"/>
      <c r="I1035" s="1563"/>
      <c r="J1035" s="1599"/>
      <c r="L1035" s="1490"/>
      <c r="N1035" s="1502"/>
      <c r="Q1035" s="1569"/>
    </row>
    <row r="1036">
      <c r="A1036" s="1424"/>
      <c r="B1036" s="1561"/>
      <c r="C1036" s="1428"/>
      <c r="D1036" s="1428"/>
      <c r="E1036" s="1428"/>
      <c r="F1036" s="1428"/>
      <c r="G1036" s="1428"/>
      <c r="H1036" s="1428"/>
      <c r="I1036" s="1563"/>
      <c r="J1036" s="1599"/>
      <c r="L1036" s="1490"/>
      <c r="N1036" s="1502"/>
      <c r="Q1036" s="1569"/>
    </row>
    <row r="1037">
      <c r="A1037" s="1424"/>
      <c r="B1037" s="1561"/>
      <c r="C1037" s="1428"/>
      <c r="D1037" s="1428"/>
      <c r="E1037" s="1428"/>
      <c r="F1037" s="1428"/>
      <c r="G1037" s="1428"/>
      <c r="H1037" s="1428"/>
      <c r="I1037" s="1563"/>
      <c r="J1037" s="1599"/>
      <c r="L1037" s="1490"/>
      <c r="N1037" s="1502"/>
      <c r="Q1037" s="1569"/>
    </row>
    <row r="1038">
      <c r="A1038" s="1424"/>
      <c r="B1038" s="1561"/>
      <c r="C1038" s="1428"/>
      <c r="D1038" s="1428"/>
      <c r="E1038" s="1428"/>
      <c r="F1038" s="1428"/>
      <c r="G1038" s="1428"/>
      <c r="H1038" s="1428"/>
      <c r="I1038" s="1563"/>
      <c r="J1038" s="1599"/>
      <c r="L1038" s="1490"/>
      <c r="N1038" s="1502"/>
      <c r="Q1038" s="1569"/>
    </row>
    <row r="1039">
      <c r="A1039" s="1424"/>
      <c r="B1039" s="1561"/>
      <c r="C1039" s="1428"/>
      <c r="D1039" s="1428"/>
      <c r="E1039" s="1428"/>
      <c r="F1039" s="1428"/>
      <c r="G1039" s="1428"/>
      <c r="H1039" s="1428"/>
      <c r="I1039" s="1563"/>
      <c r="J1039" s="1599"/>
      <c r="L1039" s="1490"/>
      <c r="N1039" s="1502"/>
      <c r="Q1039" s="1569"/>
    </row>
    <row r="1040">
      <c r="A1040" s="1424"/>
      <c r="B1040" s="1561"/>
      <c r="C1040" s="1428"/>
      <c r="D1040" s="1428"/>
      <c r="E1040" s="1428"/>
      <c r="F1040" s="1428"/>
      <c r="G1040" s="1428"/>
      <c r="H1040" s="1428"/>
      <c r="I1040" s="1563"/>
      <c r="J1040" s="1599"/>
      <c r="L1040" s="1490"/>
      <c r="N1040" s="1502"/>
      <c r="Q1040" s="1569"/>
    </row>
    <row r="1041">
      <c r="A1041" s="1424"/>
      <c r="B1041" s="1561"/>
      <c r="C1041" s="1428"/>
      <c r="D1041" s="1428"/>
      <c r="E1041" s="1428"/>
      <c r="F1041" s="1428"/>
      <c r="G1041" s="1428"/>
      <c r="H1041" s="1428"/>
      <c r="I1041" s="1563"/>
      <c r="J1041" s="1599"/>
      <c r="L1041" s="1490"/>
      <c r="N1041" s="1502"/>
      <c r="Q1041" s="1569"/>
    </row>
    <row r="1042">
      <c r="A1042" s="1424"/>
      <c r="B1042" s="1561"/>
      <c r="C1042" s="1428"/>
      <c r="D1042" s="1428"/>
      <c r="E1042" s="1428"/>
      <c r="F1042" s="1428"/>
      <c r="G1042" s="1428"/>
      <c r="H1042" s="1428"/>
      <c r="I1042" s="1563"/>
      <c r="J1042" s="1599"/>
      <c r="L1042" s="1490"/>
      <c r="N1042" s="1502"/>
      <c r="Q1042" s="1569"/>
    </row>
    <row r="1043">
      <c r="A1043" s="1424"/>
      <c r="B1043" s="1561"/>
      <c r="C1043" s="1428"/>
      <c r="D1043" s="1428"/>
      <c r="E1043" s="1428"/>
      <c r="F1043" s="1428"/>
      <c r="G1043" s="1428"/>
      <c r="H1043" s="1428"/>
      <c r="I1043" s="1563"/>
      <c r="J1043" s="1599"/>
      <c r="L1043" s="1490"/>
      <c r="N1043" s="1502"/>
      <c r="Q1043" s="1569"/>
    </row>
    <row r="1044">
      <c r="A1044" s="1424"/>
      <c r="B1044" s="1561"/>
      <c r="C1044" s="1428"/>
      <c r="D1044" s="1428"/>
      <c r="E1044" s="1428"/>
      <c r="F1044" s="1428"/>
      <c r="G1044" s="1428"/>
      <c r="H1044" s="1428"/>
      <c r="I1044" s="1563"/>
      <c r="J1044" s="1599"/>
      <c r="L1044" s="1490"/>
      <c r="N1044" s="1502"/>
      <c r="Q1044" s="1569"/>
    </row>
    <row r="1045">
      <c r="A1045" s="1424"/>
      <c r="B1045" s="1561"/>
      <c r="C1045" s="1428"/>
      <c r="D1045" s="1428"/>
      <c r="E1045" s="1428"/>
      <c r="F1045" s="1428"/>
      <c r="G1045" s="1428"/>
      <c r="H1045" s="1428"/>
      <c r="I1045" s="1563"/>
      <c r="J1045" s="1599"/>
      <c r="L1045" s="1490"/>
      <c r="N1045" s="1502"/>
      <c r="Q1045" s="1569"/>
    </row>
    <row r="1046">
      <c r="A1046" s="1424"/>
      <c r="B1046" s="1561"/>
      <c r="C1046" s="1428"/>
      <c r="D1046" s="1428"/>
      <c r="E1046" s="1428"/>
      <c r="F1046" s="1428"/>
      <c r="G1046" s="1428"/>
      <c r="H1046" s="1428"/>
      <c r="I1046" s="1563"/>
      <c r="J1046" s="1599"/>
      <c r="L1046" s="1490"/>
      <c r="N1046" s="1502"/>
      <c r="Q1046" s="1569"/>
    </row>
    <row r="1047">
      <c r="A1047" s="1424"/>
      <c r="B1047" s="1561"/>
      <c r="C1047" s="1428"/>
      <c r="D1047" s="1428"/>
      <c r="E1047" s="1428"/>
      <c r="F1047" s="1428"/>
      <c r="G1047" s="1428"/>
      <c r="H1047" s="1428"/>
      <c r="I1047" s="1563"/>
      <c r="J1047" s="1599"/>
      <c r="L1047" s="1490"/>
      <c r="N1047" s="1502"/>
      <c r="Q1047" s="1569"/>
    </row>
    <row r="1048">
      <c r="A1048" s="1424"/>
      <c r="B1048" s="1561"/>
      <c r="C1048" s="1428"/>
      <c r="D1048" s="1428"/>
      <c r="E1048" s="1428"/>
      <c r="F1048" s="1428"/>
      <c r="G1048" s="1428"/>
      <c r="H1048" s="1428"/>
      <c r="I1048" s="1563"/>
      <c r="J1048" s="1599"/>
      <c r="L1048" s="1490"/>
      <c r="N1048" s="1502"/>
      <c r="Q1048" s="1569"/>
    </row>
    <row r="1049">
      <c r="A1049" s="1424"/>
      <c r="B1049" s="1561"/>
      <c r="C1049" s="1428"/>
      <c r="D1049" s="1428"/>
      <c r="E1049" s="1428"/>
      <c r="F1049" s="1428"/>
      <c r="G1049" s="1428"/>
      <c r="H1049" s="1428"/>
      <c r="I1049" s="1563"/>
      <c r="J1049" s="1599"/>
      <c r="L1049" s="1490"/>
      <c r="N1049" s="1502"/>
      <c r="Q1049" s="1569"/>
    </row>
    <row r="1050">
      <c r="A1050" s="1424"/>
      <c r="B1050" s="1561"/>
      <c r="C1050" s="1428"/>
      <c r="D1050" s="1428"/>
      <c r="E1050" s="1428"/>
      <c r="F1050" s="1428"/>
      <c r="G1050" s="1428"/>
      <c r="H1050" s="1428"/>
      <c r="I1050" s="1563"/>
      <c r="J1050" s="1599"/>
      <c r="L1050" s="1490"/>
      <c r="N1050" s="1502"/>
      <c r="Q1050" s="1569"/>
    </row>
    <row r="1051">
      <c r="A1051" s="1424"/>
      <c r="B1051" s="1561"/>
      <c r="C1051" s="1428"/>
      <c r="D1051" s="1428"/>
      <c r="E1051" s="1428"/>
      <c r="F1051" s="1428"/>
      <c r="G1051" s="1428"/>
      <c r="H1051" s="1428"/>
      <c r="I1051" s="1563"/>
      <c r="J1051" s="1599"/>
      <c r="L1051" s="1490"/>
      <c r="N1051" s="1502"/>
      <c r="Q1051" s="1569"/>
    </row>
    <row r="1052">
      <c r="A1052" s="1424"/>
      <c r="B1052" s="1561"/>
      <c r="C1052" s="1428"/>
      <c r="D1052" s="1428"/>
      <c r="E1052" s="1428"/>
      <c r="F1052" s="1428"/>
      <c r="G1052" s="1428"/>
      <c r="H1052" s="1428"/>
      <c r="I1052" s="1563"/>
      <c r="J1052" s="1599"/>
      <c r="L1052" s="1490"/>
      <c r="N1052" s="1502"/>
      <c r="Q1052" s="1569"/>
    </row>
    <row r="1053">
      <c r="A1053" s="1424"/>
      <c r="B1053" s="1561"/>
      <c r="C1053" s="1428"/>
      <c r="D1053" s="1428"/>
      <c r="E1053" s="1428"/>
      <c r="F1053" s="1428"/>
      <c r="G1053" s="1428"/>
      <c r="H1053" s="1428"/>
      <c r="I1053" s="1563"/>
      <c r="J1053" s="1599"/>
      <c r="L1053" s="1490"/>
      <c r="N1053" s="1502"/>
      <c r="Q1053" s="1569"/>
    </row>
    <row r="1054">
      <c r="A1054" s="1424"/>
      <c r="B1054" s="1561"/>
      <c r="C1054" s="1428"/>
      <c r="D1054" s="1428"/>
      <c r="E1054" s="1428"/>
      <c r="F1054" s="1428"/>
      <c r="G1054" s="1428"/>
      <c r="H1054" s="1428"/>
      <c r="I1054" s="1563"/>
      <c r="J1054" s="1599"/>
      <c r="L1054" s="1490"/>
      <c r="N1054" s="1502"/>
      <c r="Q1054" s="1569"/>
    </row>
    <row r="1055">
      <c r="A1055" s="1424"/>
      <c r="B1055" s="1561"/>
      <c r="C1055" s="1428"/>
      <c r="D1055" s="1428"/>
      <c r="E1055" s="1428"/>
      <c r="F1055" s="1428"/>
      <c r="G1055" s="1428"/>
      <c r="H1055" s="1428"/>
      <c r="I1055" s="1563"/>
      <c r="J1055" s="1599"/>
      <c r="L1055" s="1490"/>
      <c r="N1055" s="1502"/>
      <c r="Q1055" s="1569"/>
    </row>
    <row r="1056">
      <c r="A1056" s="1424"/>
      <c r="B1056" s="1561"/>
      <c r="C1056" s="1428"/>
      <c r="D1056" s="1428"/>
      <c r="E1056" s="1428"/>
      <c r="F1056" s="1428"/>
      <c r="G1056" s="1428"/>
      <c r="H1056" s="1428"/>
      <c r="I1056" s="1563"/>
      <c r="J1056" s="1599"/>
      <c r="L1056" s="1490"/>
      <c r="N1056" s="1502"/>
      <c r="Q1056" s="1569"/>
    </row>
    <row r="1057">
      <c r="A1057" s="1424"/>
      <c r="B1057" s="1561"/>
      <c r="C1057" s="1428"/>
      <c r="D1057" s="1428"/>
      <c r="E1057" s="1428"/>
      <c r="F1057" s="1428"/>
      <c r="G1057" s="1428"/>
      <c r="H1057" s="1428"/>
      <c r="I1057" s="1563"/>
      <c r="J1057" s="1599"/>
      <c r="L1057" s="1490"/>
      <c r="N1057" s="1502"/>
      <c r="Q1057" s="1569"/>
    </row>
    <row r="1058">
      <c r="A1058" s="1424"/>
      <c r="B1058" s="1561"/>
      <c r="C1058" s="1428"/>
      <c r="D1058" s="1428"/>
      <c r="E1058" s="1428"/>
      <c r="F1058" s="1428"/>
      <c r="G1058" s="1428"/>
      <c r="H1058" s="1428"/>
      <c r="I1058" s="1563"/>
      <c r="J1058" s="1599"/>
      <c r="L1058" s="1490"/>
      <c r="N1058" s="1502"/>
      <c r="Q1058" s="1569"/>
    </row>
    <row r="1059">
      <c r="A1059" s="1424"/>
      <c r="B1059" s="1561"/>
      <c r="C1059" s="1428"/>
      <c r="D1059" s="1428"/>
      <c r="E1059" s="1428"/>
      <c r="F1059" s="1428"/>
      <c r="G1059" s="1428"/>
      <c r="H1059" s="1428"/>
      <c r="I1059" s="1563"/>
      <c r="J1059" s="1599"/>
      <c r="L1059" s="1490"/>
      <c r="N1059" s="1502"/>
      <c r="Q1059" s="1569"/>
    </row>
    <row r="1060">
      <c r="A1060" s="1424"/>
      <c r="B1060" s="1561"/>
      <c r="C1060" s="1428"/>
      <c r="D1060" s="1428"/>
      <c r="E1060" s="1428"/>
      <c r="F1060" s="1428"/>
      <c r="G1060" s="1428"/>
      <c r="H1060" s="1428"/>
      <c r="I1060" s="1563"/>
      <c r="J1060" s="1599"/>
      <c r="L1060" s="1490"/>
      <c r="N1060" s="1502"/>
      <c r="Q1060" s="1569"/>
    </row>
    <row r="1061">
      <c r="A1061" s="1424"/>
      <c r="B1061" s="1561"/>
      <c r="C1061" s="1428"/>
      <c r="D1061" s="1428"/>
      <c r="E1061" s="1428"/>
      <c r="F1061" s="1428"/>
      <c r="G1061" s="1428"/>
      <c r="H1061" s="1428"/>
      <c r="I1061" s="1563"/>
      <c r="J1061" s="1599"/>
      <c r="L1061" s="1490"/>
      <c r="N1061" s="1502"/>
      <c r="Q1061" s="1569"/>
    </row>
    <row r="1062">
      <c r="A1062" s="1424"/>
      <c r="B1062" s="1561"/>
      <c r="C1062" s="1428"/>
      <c r="D1062" s="1428"/>
      <c r="E1062" s="1428"/>
      <c r="F1062" s="1428"/>
      <c r="G1062" s="1428"/>
      <c r="H1062" s="1428"/>
      <c r="I1062" s="1563"/>
      <c r="J1062" s="1599"/>
      <c r="L1062" s="1490"/>
      <c r="N1062" s="1502"/>
      <c r="Q1062" s="1569"/>
    </row>
    <row r="1063">
      <c r="A1063" s="1424"/>
      <c r="B1063" s="1561"/>
      <c r="C1063" s="1428"/>
      <c r="D1063" s="1428"/>
      <c r="E1063" s="1428"/>
      <c r="F1063" s="1428"/>
      <c r="G1063" s="1428"/>
      <c r="H1063" s="1428"/>
      <c r="I1063" s="1563"/>
      <c r="J1063" s="1599"/>
      <c r="L1063" s="1490"/>
      <c r="N1063" s="1502"/>
      <c r="Q1063" s="1569"/>
    </row>
    <row r="1064">
      <c r="A1064" s="1424"/>
      <c r="B1064" s="1561"/>
      <c r="C1064" s="1428"/>
      <c r="D1064" s="1428"/>
      <c r="E1064" s="1428"/>
      <c r="F1064" s="1428"/>
      <c r="G1064" s="1428"/>
      <c r="H1064" s="1428"/>
      <c r="I1064" s="1563"/>
      <c r="J1064" s="1599"/>
      <c r="L1064" s="1490"/>
      <c r="N1064" s="1502"/>
      <c r="Q1064" s="1569"/>
    </row>
    <row r="1065">
      <c r="A1065" s="1424"/>
      <c r="B1065" s="1561"/>
      <c r="C1065" s="1428"/>
      <c r="D1065" s="1428"/>
      <c r="E1065" s="1428"/>
      <c r="F1065" s="1428"/>
      <c r="G1065" s="1428"/>
      <c r="H1065" s="1428"/>
      <c r="I1065" s="1563"/>
      <c r="J1065" s="1599"/>
      <c r="L1065" s="1490"/>
      <c r="N1065" s="1502"/>
      <c r="Q1065" s="1569"/>
    </row>
    <row r="1066">
      <c r="A1066" s="1424"/>
      <c r="B1066" s="1561"/>
      <c r="C1066" s="1428"/>
      <c r="D1066" s="1428"/>
      <c r="E1066" s="1428"/>
      <c r="F1066" s="1428"/>
      <c r="G1066" s="1428"/>
      <c r="H1066" s="1428"/>
      <c r="I1066" s="1563"/>
      <c r="J1066" s="1599"/>
      <c r="L1066" s="1490"/>
      <c r="N1066" s="1502"/>
      <c r="Q1066" s="1569"/>
    </row>
    <row r="1067">
      <c r="A1067" s="1424"/>
      <c r="B1067" s="1561"/>
      <c r="C1067" s="1428"/>
      <c r="D1067" s="1428"/>
      <c r="E1067" s="1428"/>
      <c r="F1067" s="1428"/>
      <c r="G1067" s="1428"/>
      <c r="H1067" s="1428"/>
      <c r="I1067" s="1563"/>
      <c r="J1067" s="1599"/>
      <c r="L1067" s="1490"/>
      <c r="N1067" s="1502"/>
      <c r="Q1067" s="1569"/>
    </row>
    <row r="1068">
      <c r="A1068" s="1424"/>
      <c r="B1068" s="1561"/>
      <c r="C1068" s="1428"/>
      <c r="D1068" s="1428"/>
      <c r="E1068" s="1428"/>
      <c r="F1068" s="1428"/>
      <c r="G1068" s="1428"/>
      <c r="H1068" s="1428"/>
      <c r="I1068" s="1563"/>
      <c r="J1068" s="1599"/>
      <c r="L1068" s="1490"/>
      <c r="N1068" s="1502"/>
      <c r="Q1068" s="1569"/>
    </row>
    <row r="1069">
      <c r="A1069" s="1424"/>
      <c r="B1069" s="1561"/>
      <c r="C1069" s="1428"/>
      <c r="D1069" s="1428"/>
      <c r="E1069" s="1428"/>
      <c r="F1069" s="1428"/>
      <c r="G1069" s="1428"/>
      <c r="H1069" s="1428"/>
      <c r="I1069" s="1563"/>
      <c r="J1069" s="1599"/>
      <c r="L1069" s="1490"/>
      <c r="N1069" s="1502"/>
      <c r="Q1069" s="1569"/>
    </row>
    <row r="1070">
      <c r="A1070" s="1424"/>
      <c r="B1070" s="1561"/>
      <c r="C1070" s="1428"/>
      <c r="D1070" s="1428"/>
      <c r="E1070" s="1428"/>
      <c r="F1070" s="1428"/>
      <c r="G1070" s="1428"/>
      <c r="H1070" s="1428"/>
      <c r="I1070" s="1563"/>
      <c r="J1070" s="1599"/>
      <c r="L1070" s="1490"/>
      <c r="N1070" s="1502"/>
      <c r="Q1070" s="1569"/>
    </row>
    <row r="1071">
      <c r="A1071" s="1424"/>
      <c r="B1071" s="1561"/>
      <c r="C1071" s="1428"/>
      <c r="D1071" s="1428"/>
      <c r="E1071" s="1428"/>
      <c r="F1071" s="1428"/>
      <c r="G1071" s="1428"/>
      <c r="H1071" s="1428"/>
      <c r="I1071" s="1563"/>
      <c r="J1071" s="1599"/>
      <c r="L1071" s="1490"/>
      <c r="N1071" s="1502"/>
      <c r="Q1071" s="1569"/>
    </row>
    <row r="1072">
      <c r="A1072" s="1424"/>
      <c r="B1072" s="1561"/>
      <c r="C1072" s="1428"/>
      <c r="D1072" s="1428"/>
      <c r="E1072" s="1428"/>
      <c r="F1072" s="1428"/>
      <c r="G1072" s="1428"/>
      <c r="H1072" s="1428"/>
      <c r="I1072" s="1563"/>
      <c r="J1072" s="1599"/>
      <c r="L1072" s="1490"/>
      <c r="N1072" s="1502"/>
      <c r="Q1072" s="1569"/>
    </row>
    <row r="1073">
      <c r="A1073" s="1424"/>
      <c r="B1073" s="1561"/>
      <c r="C1073" s="1428"/>
      <c r="D1073" s="1428"/>
      <c r="E1073" s="1428"/>
      <c r="F1073" s="1428"/>
      <c r="G1073" s="1428"/>
      <c r="H1073" s="1428"/>
      <c r="I1073" s="1563"/>
      <c r="J1073" s="1599"/>
      <c r="L1073" s="1490"/>
      <c r="N1073" s="1502"/>
      <c r="Q1073" s="1569"/>
    </row>
    <row r="1074">
      <c r="A1074" s="1424"/>
      <c r="B1074" s="1561"/>
      <c r="C1074" s="1428"/>
      <c r="D1074" s="1428"/>
      <c r="E1074" s="1428"/>
      <c r="F1074" s="1428"/>
      <c r="G1074" s="1428"/>
      <c r="H1074" s="1428"/>
      <c r="I1074" s="1563"/>
      <c r="J1074" s="1599"/>
      <c r="L1074" s="1490"/>
      <c r="N1074" s="1502"/>
      <c r="Q1074" s="1569"/>
    </row>
    <row r="1075">
      <c r="A1075" s="1424"/>
      <c r="B1075" s="1561"/>
      <c r="C1075" s="1428"/>
      <c r="D1075" s="1428"/>
      <c r="E1075" s="1428"/>
      <c r="F1075" s="1428"/>
      <c r="G1075" s="1428"/>
      <c r="H1075" s="1428"/>
      <c r="I1075" s="1563"/>
      <c r="J1075" s="1599"/>
      <c r="L1075" s="1490"/>
      <c r="N1075" s="1502"/>
      <c r="Q1075" s="1569"/>
    </row>
    <row r="1076">
      <c r="A1076" s="1424"/>
      <c r="B1076" s="1561"/>
      <c r="C1076" s="1428"/>
      <c r="D1076" s="1428"/>
      <c r="E1076" s="1428"/>
      <c r="F1076" s="1428"/>
      <c r="G1076" s="1428"/>
      <c r="H1076" s="1428"/>
      <c r="I1076" s="1563"/>
      <c r="J1076" s="1599"/>
      <c r="L1076" s="1490"/>
      <c r="N1076" s="1502"/>
      <c r="Q1076" s="1569"/>
    </row>
    <row r="1077">
      <c r="A1077" s="1424"/>
      <c r="B1077" s="1561"/>
      <c r="C1077" s="1428"/>
      <c r="D1077" s="1428"/>
      <c r="E1077" s="1428"/>
      <c r="F1077" s="1428"/>
      <c r="G1077" s="1428"/>
      <c r="H1077" s="1428"/>
      <c r="I1077" s="1563"/>
      <c r="J1077" s="1599"/>
      <c r="L1077" s="1490"/>
      <c r="N1077" s="1502"/>
      <c r="Q1077" s="1569"/>
    </row>
    <row r="1078">
      <c r="A1078" s="1424"/>
      <c r="B1078" s="1561"/>
      <c r="C1078" s="1428"/>
      <c r="D1078" s="1428"/>
      <c r="E1078" s="1428"/>
      <c r="F1078" s="1428"/>
      <c r="G1078" s="1428"/>
      <c r="H1078" s="1428"/>
      <c r="I1078" s="1563"/>
      <c r="J1078" s="1599"/>
      <c r="L1078" s="1490"/>
      <c r="N1078" s="1502"/>
      <c r="Q1078" s="1569"/>
    </row>
    <row r="1079">
      <c r="A1079" s="1424"/>
      <c r="B1079" s="1561"/>
      <c r="C1079" s="1428"/>
      <c r="D1079" s="1428"/>
      <c r="E1079" s="1428"/>
      <c r="F1079" s="1428"/>
      <c r="G1079" s="1428"/>
      <c r="H1079" s="1428"/>
      <c r="I1079" s="1563"/>
      <c r="J1079" s="1599"/>
      <c r="L1079" s="1490"/>
      <c r="N1079" s="1502"/>
      <c r="Q1079" s="1569"/>
    </row>
    <row r="1080">
      <c r="A1080" s="1424"/>
      <c r="B1080" s="1561"/>
      <c r="C1080" s="1428"/>
      <c r="D1080" s="1428"/>
      <c r="E1080" s="1428"/>
      <c r="F1080" s="1428"/>
      <c r="G1080" s="1428"/>
      <c r="H1080" s="1428"/>
      <c r="I1080" s="1563"/>
      <c r="J1080" s="1599"/>
      <c r="L1080" s="1490"/>
      <c r="N1080" s="1502"/>
      <c r="Q1080" s="1569"/>
    </row>
    <row r="1081">
      <c r="A1081" s="1424"/>
      <c r="B1081" s="1561"/>
      <c r="C1081" s="1428"/>
      <c r="D1081" s="1428"/>
      <c r="E1081" s="1428"/>
      <c r="F1081" s="1428"/>
      <c r="G1081" s="1428"/>
      <c r="H1081" s="1428"/>
      <c r="I1081" s="1563"/>
      <c r="J1081" s="1599"/>
      <c r="L1081" s="1490"/>
      <c r="N1081" s="1502"/>
      <c r="Q1081" s="1569"/>
    </row>
    <row r="1082">
      <c r="A1082" s="1424"/>
      <c r="B1082" s="1561"/>
      <c r="C1082" s="1428"/>
      <c r="D1082" s="1428"/>
      <c r="E1082" s="1428"/>
      <c r="F1082" s="1428"/>
      <c r="G1082" s="1428"/>
      <c r="H1082" s="1428"/>
      <c r="I1082" s="1563"/>
      <c r="J1082" s="1599"/>
      <c r="L1082" s="1490"/>
      <c r="N1082" s="1502"/>
      <c r="Q1082" s="1569"/>
    </row>
    <row r="1083">
      <c r="A1083" s="1424"/>
      <c r="B1083" s="1561"/>
      <c r="C1083" s="1428"/>
      <c r="D1083" s="1428"/>
      <c r="E1083" s="1428"/>
      <c r="F1083" s="1428"/>
      <c r="G1083" s="1428"/>
      <c r="H1083" s="1428"/>
      <c r="I1083" s="1563"/>
      <c r="J1083" s="1599"/>
      <c r="L1083" s="1490"/>
      <c r="N1083" s="1502"/>
      <c r="Q1083" s="1569"/>
    </row>
    <row r="1084">
      <c r="A1084" s="1424"/>
      <c r="B1084" s="1561"/>
      <c r="C1084" s="1428"/>
      <c r="D1084" s="1428"/>
      <c r="E1084" s="1428"/>
      <c r="F1084" s="1428"/>
      <c r="G1084" s="1428"/>
      <c r="H1084" s="1428"/>
      <c r="I1084" s="1563"/>
      <c r="J1084" s="1599"/>
      <c r="L1084" s="1490"/>
      <c r="N1084" s="1502"/>
      <c r="Q1084" s="1569"/>
    </row>
    <row r="1085">
      <c r="A1085" s="1424"/>
      <c r="B1085" s="1561"/>
      <c r="C1085" s="1428"/>
      <c r="D1085" s="1428"/>
      <c r="E1085" s="1428"/>
      <c r="F1085" s="1428"/>
      <c r="G1085" s="1428"/>
      <c r="H1085" s="1428"/>
      <c r="I1085" s="1563"/>
      <c r="J1085" s="1599"/>
      <c r="L1085" s="1490"/>
      <c r="N1085" s="1502"/>
      <c r="Q1085" s="1569"/>
    </row>
    <row r="1086">
      <c r="A1086" s="1424"/>
      <c r="B1086" s="1561"/>
      <c r="C1086" s="1428"/>
      <c r="D1086" s="1428"/>
      <c r="E1086" s="1428"/>
      <c r="F1086" s="1428"/>
      <c r="G1086" s="1428"/>
      <c r="H1086" s="1428"/>
      <c r="I1086" s="1563"/>
      <c r="J1086" s="1599"/>
      <c r="L1086" s="1490"/>
      <c r="N1086" s="1502"/>
      <c r="Q1086" s="1569"/>
    </row>
    <row r="1087">
      <c r="A1087" s="1424"/>
      <c r="B1087" s="1561"/>
      <c r="C1087" s="1428"/>
      <c r="D1087" s="1428"/>
      <c r="E1087" s="1428"/>
      <c r="F1087" s="1428"/>
      <c r="G1087" s="1428"/>
      <c r="H1087" s="1428"/>
      <c r="I1087" s="1563"/>
      <c r="J1087" s="1599"/>
      <c r="L1087" s="1490"/>
      <c r="N1087" s="1502"/>
      <c r="Q1087" s="1569"/>
    </row>
    <row r="1088">
      <c r="A1088" s="1424"/>
      <c r="B1088" s="1561"/>
      <c r="C1088" s="1428"/>
      <c r="D1088" s="1428"/>
      <c r="E1088" s="1428"/>
      <c r="F1088" s="1428"/>
      <c r="G1088" s="1428"/>
      <c r="H1088" s="1428"/>
      <c r="I1088" s="1563"/>
      <c r="J1088" s="1599"/>
      <c r="L1088" s="1490"/>
      <c r="N1088" s="1502"/>
      <c r="Q1088" s="1569"/>
    </row>
    <row r="1089">
      <c r="A1089" s="1424"/>
      <c r="B1089" s="1561"/>
      <c r="C1089" s="1428"/>
      <c r="D1089" s="1428"/>
      <c r="E1089" s="1428"/>
      <c r="F1089" s="1428"/>
      <c r="G1089" s="1428"/>
      <c r="H1089" s="1428"/>
      <c r="I1089" s="1563"/>
      <c r="J1089" s="1599"/>
      <c r="L1089" s="1490"/>
      <c r="N1089" s="1502"/>
      <c r="Q1089" s="1569"/>
    </row>
    <row r="1090">
      <c r="A1090" s="1424"/>
      <c r="B1090" s="1561"/>
      <c r="C1090" s="1428"/>
      <c r="D1090" s="1428"/>
      <c r="E1090" s="1428"/>
      <c r="F1090" s="1428"/>
      <c r="G1090" s="1428"/>
      <c r="H1090" s="1428"/>
      <c r="I1090" s="1563"/>
      <c r="J1090" s="1599"/>
      <c r="L1090" s="1490"/>
      <c r="N1090" s="1502"/>
      <c r="Q1090" s="1569"/>
    </row>
    <row r="1091">
      <c r="A1091" s="1424"/>
      <c r="B1091" s="1561"/>
      <c r="C1091" s="1428"/>
      <c r="D1091" s="1428"/>
      <c r="E1091" s="1428"/>
      <c r="F1091" s="1428"/>
      <c r="G1091" s="1428"/>
      <c r="H1091" s="1428"/>
      <c r="I1091" s="1563"/>
      <c r="J1091" s="1599"/>
      <c r="L1091" s="1490"/>
      <c r="N1091" s="1502"/>
      <c r="Q1091" s="1569"/>
    </row>
    <row r="1092">
      <c r="A1092" s="1424"/>
      <c r="B1092" s="1561"/>
      <c r="C1092" s="1428"/>
      <c r="D1092" s="1428"/>
      <c r="E1092" s="1428"/>
      <c r="F1092" s="1428"/>
      <c r="G1092" s="1428"/>
      <c r="H1092" s="1428"/>
      <c r="I1092" s="1563"/>
      <c r="J1092" s="1599"/>
      <c r="L1092" s="1490"/>
      <c r="N1092" s="1502"/>
      <c r="Q1092" s="1569"/>
    </row>
    <row r="1093">
      <c r="A1093" s="1424"/>
      <c r="B1093" s="1561"/>
      <c r="C1093" s="1428"/>
      <c r="D1093" s="1428"/>
      <c r="E1093" s="1428"/>
      <c r="F1093" s="1428"/>
      <c r="G1093" s="1428"/>
      <c r="H1093" s="1428"/>
      <c r="I1093" s="1563"/>
      <c r="J1093" s="1599"/>
      <c r="L1093" s="1490"/>
      <c r="N1093" s="1502"/>
      <c r="Q1093" s="1569"/>
    </row>
    <row r="1094">
      <c r="A1094" s="1424"/>
      <c r="B1094" s="1561"/>
      <c r="C1094" s="1428"/>
      <c r="D1094" s="1428"/>
      <c r="E1094" s="1428"/>
      <c r="F1094" s="1428"/>
      <c r="G1094" s="1428"/>
      <c r="H1094" s="1428"/>
      <c r="I1094" s="1563"/>
      <c r="J1094" s="1599"/>
      <c r="L1094" s="1490"/>
      <c r="N1094" s="1502"/>
      <c r="Q1094" s="1569"/>
    </row>
    <row r="1095">
      <c r="A1095" s="1424"/>
      <c r="B1095" s="1561"/>
      <c r="C1095" s="1428"/>
      <c r="D1095" s="1428"/>
      <c r="E1095" s="1428"/>
      <c r="F1095" s="1428"/>
      <c r="G1095" s="1428"/>
      <c r="H1095" s="1428"/>
      <c r="I1095" s="1563"/>
      <c r="J1095" s="1599"/>
      <c r="L1095" s="1490"/>
      <c r="N1095" s="1502"/>
      <c r="Q1095" s="1569"/>
    </row>
    <row r="1096">
      <c r="A1096" s="1424"/>
      <c r="B1096" s="1561"/>
      <c r="C1096" s="1428"/>
      <c r="D1096" s="1428"/>
      <c r="E1096" s="1428"/>
      <c r="F1096" s="1428"/>
      <c r="G1096" s="1428"/>
      <c r="H1096" s="1428"/>
      <c r="I1096" s="1563"/>
      <c r="J1096" s="1599"/>
      <c r="L1096" s="1490"/>
      <c r="N1096" s="1502"/>
      <c r="Q1096" s="1569"/>
    </row>
    <row r="1097">
      <c r="A1097" s="1424"/>
      <c r="B1097" s="1561"/>
      <c r="C1097" s="1428"/>
      <c r="D1097" s="1428"/>
      <c r="E1097" s="1428"/>
      <c r="F1097" s="1428"/>
      <c r="G1097" s="1428"/>
      <c r="H1097" s="1428"/>
      <c r="I1097" s="1563"/>
      <c r="J1097" s="1599"/>
      <c r="L1097" s="1490"/>
      <c r="N1097" s="1502"/>
      <c r="Q1097" s="1569"/>
    </row>
    <row r="1098">
      <c r="A1098" s="1424"/>
      <c r="B1098" s="1561"/>
      <c r="C1098" s="1428"/>
      <c r="D1098" s="1428"/>
      <c r="E1098" s="1428"/>
      <c r="F1098" s="1428"/>
      <c r="G1098" s="1428"/>
      <c r="H1098" s="1428"/>
      <c r="I1098" s="1563"/>
      <c r="J1098" s="1599"/>
      <c r="L1098" s="1490"/>
      <c r="N1098" s="1502"/>
      <c r="Q1098" s="1569"/>
    </row>
    <row r="1099">
      <c r="A1099" s="1424"/>
      <c r="B1099" s="1561"/>
      <c r="C1099" s="1428"/>
      <c r="D1099" s="1428"/>
      <c r="E1099" s="1428"/>
      <c r="F1099" s="1428"/>
      <c r="G1099" s="1428"/>
      <c r="H1099" s="1428"/>
      <c r="I1099" s="1563"/>
      <c r="J1099" s="1599"/>
      <c r="L1099" s="1490"/>
      <c r="N1099" s="1502"/>
      <c r="Q1099" s="1569"/>
    </row>
    <row r="1100">
      <c r="A1100" s="1424"/>
      <c r="B1100" s="1561"/>
      <c r="C1100" s="1428"/>
      <c r="D1100" s="1428"/>
      <c r="E1100" s="1428"/>
      <c r="F1100" s="1428"/>
      <c r="G1100" s="1428"/>
      <c r="H1100" s="1428"/>
      <c r="I1100" s="1563"/>
      <c r="J1100" s="1599"/>
      <c r="L1100" s="1490"/>
      <c r="N1100" s="1502"/>
      <c r="Q1100" s="1569"/>
    </row>
    <row r="1101">
      <c r="A1101" s="1424"/>
      <c r="B1101" s="1561"/>
      <c r="C1101" s="1428"/>
      <c r="D1101" s="1428"/>
      <c r="E1101" s="1428"/>
      <c r="F1101" s="1428"/>
      <c r="G1101" s="1428"/>
      <c r="H1101" s="1428"/>
      <c r="I1101" s="1563"/>
      <c r="J1101" s="1599"/>
      <c r="L1101" s="1490"/>
      <c r="N1101" s="1502"/>
      <c r="Q1101" s="1569"/>
    </row>
    <row r="1102">
      <c r="A1102" s="1424"/>
      <c r="B1102" s="1561"/>
      <c r="C1102" s="1428"/>
      <c r="D1102" s="1428"/>
      <c r="E1102" s="1428"/>
      <c r="F1102" s="1428"/>
      <c r="G1102" s="1428"/>
      <c r="H1102" s="1428"/>
      <c r="I1102" s="1563"/>
      <c r="J1102" s="1599"/>
      <c r="L1102" s="1490"/>
      <c r="N1102" s="1502"/>
      <c r="Q1102" s="1569"/>
    </row>
    <row r="1103">
      <c r="A1103" s="1424"/>
      <c r="B1103" s="1561"/>
      <c r="C1103" s="1428"/>
      <c r="D1103" s="1428"/>
      <c r="E1103" s="1428"/>
      <c r="F1103" s="1428"/>
      <c r="G1103" s="1428"/>
      <c r="H1103" s="1428"/>
      <c r="I1103" s="1563"/>
      <c r="J1103" s="1599"/>
      <c r="L1103" s="1490"/>
      <c r="N1103" s="1502"/>
      <c r="Q1103" s="1569"/>
    </row>
    <row r="1104">
      <c r="A1104" s="1424"/>
      <c r="B1104" s="1561"/>
      <c r="C1104" s="1428"/>
      <c r="D1104" s="1428"/>
      <c r="E1104" s="1428"/>
      <c r="F1104" s="1428"/>
      <c r="G1104" s="1428"/>
      <c r="H1104" s="1428"/>
      <c r="I1104" s="1563"/>
      <c r="J1104" s="1599"/>
      <c r="L1104" s="1490"/>
      <c r="N1104" s="1502"/>
      <c r="Q1104" s="1569"/>
    </row>
    <row r="1105">
      <c r="A1105" s="1424"/>
      <c r="B1105" s="1561"/>
      <c r="C1105" s="1428"/>
      <c r="D1105" s="1428"/>
      <c r="E1105" s="1428"/>
      <c r="F1105" s="1428"/>
      <c r="G1105" s="1428"/>
      <c r="H1105" s="1428"/>
      <c r="I1105" s="1563"/>
      <c r="J1105" s="1599"/>
      <c r="L1105" s="1490"/>
      <c r="N1105" s="1502"/>
      <c r="Q1105" s="1569"/>
    </row>
    <row r="1106">
      <c r="A1106" s="1424"/>
      <c r="B1106" s="1561"/>
      <c r="C1106" s="1428"/>
      <c r="D1106" s="1428"/>
      <c r="E1106" s="1428"/>
      <c r="F1106" s="1428"/>
      <c r="G1106" s="1428"/>
      <c r="H1106" s="1428"/>
      <c r="I1106" s="1563"/>
      <c r="J1106" s="1599"/>
      <c r="L1106" s="1490"/>
      <c r="N1106" s="1502"/>
      <c r="Q1106" s="1569"/>
    </row>
    <row r="1107">
      <c r="A1107" s="1424"/>
      <c r="B1107" s="1561"/>
      <c r="C1107" s="1428"/>
      <c r="D1107" s="1428"/>
      <c r="E1107" s="1428"/>
      <c r="F1107" s="1428"/>
      <c r="G1107" s="1428"/>
      <c r="H1107" s="1428"/>
      <c r="I1107" s="1563"/>
      <c r="J1107" s="1599"/>
      <c r="L1107" s="1490"/>
      <c r="N1107" s="1502"/>
      <c r="Q1107" s="1569"/>
    </row>
    <row r="1108">
      <c r="A1108" s="1424"/>
      <c r="B1108" s="1561"/>
      <c r="C1108" s="1428"/>
      <c r="D1108" s="1428"/>
      <c r="E1108" s="1428"/>
      <c r="F1108" s="1428"/>
      <c r="G1108" s="1428"/>
      <c r="H1108" s="1428"/>
      <c r="I1108" s="1563"/>
      <c r="J1108" s="1599"/>
      <c r="L1108" s="1490"/>
      <c r="N1108" s="1502"/>
      <c r="Q1108" s="1569"/>
    </row>
    <row r="1109">
      <c r="A1109" s="1424"/>
      <c r="B1109" s="1561"/>
      <c r="C1109" s="1428"/>
      <c r="D1109" s="1428"/>
      <c r="E1109" s="1428"/>
      <c r="F1109" s="1428"/>
      <c r="G1109" s="1428"/>
      <c r="H1109" s="1428"/>
      <c r="I1109" s="1563"/>
      <c r="J1109" s="1599"/>
      <c r="L1109" s="1490"/>
      <c r="N1109" s="1502"/>
      <c r="Q1109" s="1569"/>
    </row>
    <row r="1110">
      <c r="A1110" s="1424"/>
      <c r="B1110" s="1561"/>
      <c r="C1110" s="1428"/>
      <c r="D1110" s="1428"/>
      <c r="E1110" s="1428"/>
      <c r="F1110" s="1428"/>
      <c r="G1110" s="1428"/>
      <c r="H1110" s="1428"/>
      <c r="I1110" s="1563"/>
      <c r="J1110" s="1599"/>
      <c r="L1110" s="1490"/>
      <c r="N1110" s="1502"/>
      <c r="Q1110" s="1569"/>
    </row>
    <row r="1111">
      <c r="A1111" s="1424"/>
      <c r="B1111" s="1561"/>
      <c r="C1111" s="1428"/>
      <c r="D1111" s="1428"/>
      <c r="E1111" s="1428"/>
      <c r="F1111" s="1428"/>
      <c r="G1111" s="1428"/>
      <c r="H1111" s="1428"/>
      <c r="I1111" s="1563"/>
      <c r="J1111" s="1599"/>
      <c r="L1111" s="1490"/>
      <c r="N1111" s="1502"/>
      <c r="Q1111" s="1569"/>
    </row>
    <row r="1112">
      <c r="A1112" s="1424"/>
      <c r="B1112" s="1561"/>
      <c r="C1112" s="1428"/>
      <c r="D1112" s="1428"/>
      <c r="E1112" s="1428"/>
      <c r="F1112" s="1428"/>
      <c r="G1112" s="1428"/>
      <c r="H1112" s="1428"/>
      <c r="I1112" s="1563"/>
      <c r="J1112" s="1599"/>
      <c r="L1112" s="1490"/>
      <c r="N1112" s="1502"/>
      <c r="Q1112" s="1569"/>
    </row>
    <row r="1113">
      <c r="A1113" s="1424"/>
      <c r="B1113" s="1561"/>
      <c r="C1113" s="1428"/>
      <c r="D1113" s="1428"/>
      <c r="E1113" s="1428"/>
      <c r="F1113" s="1428"/>
      <c r="G1113" s="1428"/>
      <c r="H1113" s="1428"/>
      <c r="I1113" s="1563"/>
      <c r="J1113" s="1599"/>
      <c r="L1113" s="1490"/>
      <c r="N1113" s="1502"/>
      <c r="Q1113" s="1569"/>
    </row>
    <row r="1114">
      <c r="A1114" s="1424"/>
      <c r="B1114" s="1561"/>
      <c r="C1114" s="1428"/>
      <c r="D1114" s="1428"/>
      <c r="E1114" s="1428"/>
      <c r="F1114" s="1428"/>
      <c r="G1114" s="1428"/>
      <c r="H1114" s="1428"/>
      <c r="I1114" s="1563"/>
      <c r="J1114" s="1599"/>
      <c r="L1114" s="1490"/>
      <c r="N1114" s="1502"/>
      <c r="Q1114" s="1569"/>
    </row>
    <row r="1115">
      <c r="A1115" s="1424"/>
      <c r="B1115" s="1561"/>
      <c r="C1115" s="1428"/>
      <c r="D1115" s="1428"/>
      <c r="E1115" s="1428"/>
      <c r="F1115" s="1428"/>
      <c r="G1115" s="1428"/>
      <c r="H1115" s="1428"/>
      <c r="I1115" s="1563"/>
      <c r="J1115" s="1599"/>
      <c r="L1115" s="1490"/>
      <c r="N1115" s="1502"/>
      <c r="Q1115" s="1569"/>
    </row>
    <row r="1116">
      <c r="A1116" s="1424"/>
      <c r="B1116" s="1561"/>
      <c r="C1116" s="1428"/>
      <c r="D1116" s="1428"/>
      <c r="E1116" s="1428"/>
      <c r="F1116" s="1428"/>
      <c r="G1116" s="1428"/>
      <c r="H1116" s="1428"/>
      <c r="I1116" s="1563"/>
      <c r="J1116" s="1599"/>
      <c r="L1116" s="1490"/>
      <c r="N1116" s="1502"/>
      <c r="Q1116" s="1569"/>
    </row>
    <row r="1117">
      <c r="A1117" s="1424"/>
      <c r="B1117" s="1561"/>
      <c r="C1117" s="1428"/>
      <c r="D1117" s="1428"/>
      <c r="E1117" s="1428"/>
      <c r="F1117" s="1428"/>
      <c r="G1117" s="1428"/>
      <c r="H1117" s="1428"/>
      <c r="I1117" s="1563"/>
      <c r="J1117" s="1599"/>
      <c r="L1117" s="1490"/>
      <c r="N1117" s="1502"/>
      <c r="Q1117" s="1569"/>
    </row>
    <row r="1118">
      <c r="A1118" s="1424"/>
      <c r="B1118" s="1561"/>
      <c r="C1118" s="1428"/>
      <c r="D1118" s="1428"/>
      <c r="E1118" s="1428"/>
      <c r="F1118" s="1428"/>
      <c r="G1118" s="1428"/>
      <c r="H1118" s="1428"/>
      <c r="I1118" s="1563"/>
      <c r="J1118" s="1599"/>
      <c r="L1118" s="1490"/>
      <c r="N1118" s="1502"/>
      <c r="Q1118" s="1569"/>
    </row>
    <row r="1119">
      <c r="A1119" s="1424"/>
      <c r="B1119" s="1561"/>
      <c r="C1119" s="1428"/>
      <c r="D1119" s="1428"/>
      <c r="E1119" s="1428"/>
      <c r="F1119" s="1428"/>
      <c r="G1119" s="1428"/>
      <c r="H1119" s="1428"/>
      <c r="I1119" s="1563"/>
      <c r="J1119" s="1599"/>
      <c r="L1119" s="1490"/>
      <c r="N1119" s="1502"/>
      <c r="Q1119" s="1569"/>
    </row>
    <row r="1120">
      <c r="A1120" s="1424"/>
      <c r="B1120" s="1561"/>
      <c r="C1120" s="1428"/>
      <c r="D1120" s="1428"/>
      <c r="E1120" s="1428"/>
      <c r="F1120" s="1428"/>
      <c r="G1120" s="1428"/>
      <c r="H1120" s="1428"/>
      <c r="I1120" s="1563"/>
      <c r="J1120" s="1599"/>
      <c r="L1120" s="1490"/>
      <c r="N1120" s="1502"/>
      <c r="Q1120" s="1569"/>
    </row>
    <row r="1121">
      <c r="A1121" s="1424"/>
      <c r="B1121" s="1561"/>
      <c r="C1121" s="1428"/>
      <c r="D1121" s="1428"/>
      <c r="E1121" s="1428"/>
      <c r="F1121" s="1428"/>
      <c r="G1121" s="1428"/>
      <c r="H1121" s="1428"/>
      <c r="I1121" s="1563"/>
      <c r="J1121" s="1599"/>
      <c r="L1121" s="1490"/>
      <c r="N1121" s="1502"/>
      <c r="Q1121" s="1569"/>
    </row>
    <row r="1122">
      <c r="A1122" s="1424"/>
      <c r="B1122" s="1561"/>
      <c r="C1122" s="1428"/>
      <c r="D1122" s="1428"/>
      <c r="E1122" s="1428"/>
      <c r="F1122" s="1428"/>
      <c r="G1122" s="1428"/>
      <c r="H1122" s="1428"/>
      <c r="I1122" s="1563"/>
      <c r="J1122" s="1599"/>
      <c r="L1122" s="1490"/>
      <c r="N1122" s="1502"/>
      <c r="Q1122" s="1569"/>
    </row>
    <row r="1123">
      <c r="A1123" s="1424"/>
      <c r="B1123" s="1561"/>
      <c r="C1123" s="1428"/>
      <c r="D1123" s="1428"/>
      <c r="E1123" s="1428"/>
      <c r="F1123" s="1428"/>
      <c r="G1123" s="1428"/>
      <c r="H1123" s="1428"/>
      <c r="I1123" s="1563"/>
      <c r="J1123" s="1599"/>
      <c r="L1123" s="1490"/>
      <c r="N1123" s="1502"/>
      <c r="Q1123" s="1569"/>
    </row>
    <row r="1124">
      <c r="A1124" s="1424"/>
      <c r="B1124" s="1561"/>
      <c r="C1124" s="1428"/>
      <c r="D1124" s="1428"/>
      <c r="E1124" s="1428"/>
      <c r="F1124" s="1428"/>
      <c r="G1124" s="1428"/>
      <c r="H1124" s="1428"/>
      <c r="I1124" s="1563"/>
      <c r="J1124" s="1599"/>
      <c r="L1124" s="1490"/>
      <c r="N1124" s="1502"/>
      <c r="Q1124" s="1569"/>
    </row>
    <row r="1125">
      <c r="A1125" s="1424"/>
      <c r="B1125" s="1561"/>
      <c r="C1125" s="1428"/>
      <c r="D1125" s="1428"/>
      <c r="E1125" s="1428"/>
      <c r="F1125" s="1428"/>
      <c r="G1125" s="1428"/>
      <c r="H1125" s="1428"/>
      <c r="I1125" s="1563"/>
      <c r="J1125" s="1599"/>
      <c r="L1125" s="1490"/>
      <c r="N1125" s="1502"/>
      <c r="Q1125" s="1569"/>
    </row>
    <row r="1126">
      <c r="A1126" s="1424"/>
      <c r="B1126" s="1561"/>
      <c r="C1126" s="1428"/>
      <c r="D1126" s="1428"/>
      <c r="E1126" s="1428"/>
      <c r="F1126" s="1428"/>
      <c r="G1126" s="1428"/>
      <c r="H1126" s="1428"/>
      <c r="I1126" s="1563"/>
      <c r="J1126" s="1599"/>
      <c r="L1126" s="1490"/>
      <c r="N1126" s="1502"/>
      <c r="Q1126" s="1569"/>
    </row>
    <row r="1127">
      <c r="A1127" s="1424"/>
      <c r="B1127" s="1561"/>
      <c r="C1127" s="1428"/>
      <c r="D1127" s="1428"/>
      <c r="E1127" s="1428"/>
      <c r="F1127" s="1428"/>
      <c r="G1127" s="1428"/>
      <c r="H1127" s="1428"/>
      <c r="I1127" s="1563"/>
      <c r="J1127" s="1599"/>
      <c r="L1127" s="1490"/>
      <c r="N1127" s="1502"/>
      <c r="Q1127" s="1569"/>
    </row>
    <row r="1128">
      <c r="A1128" s="1424"/>
      <c r="B1128" s="1561"/>
      <c r="C1128" s="1428"/>
      <c r="D1128" s="1428"/>
      <c r="E1128" s="1428"/>
      <c r="F1128" s="1428"/>
      <c r="G1128" s="1428"/>
      <c r="H1128" s="1428"/>
      <c r="I1128" s="1563"/>
      <c r="J1128" s="1599"/>
      <c r="L1128" s="1490"/>
      <c r="N1128" s="1502"/>
      <c r="Q1128" s="1569"/>
    </row>
    <row r="1129">
      <c r="A1129" s="1424"/>
      <c r="B1129" s="1561"/>
      <c r="C1129" s="1428"/>
      <c r="D1129" s="1428"/>
      <c r="E1129" s="1428"/>
      <c r="F1129" s="1428"/>
      <c r="G1129" s="1428"/>
      <c r="H1129" s="1428"/>
      <c r="I1129" s="1563"/>
      <c r="J1129" s="1599"/>
      <c r="L1129" s="1490"/>
      <c r="N1129" s="1502"/>
      <c r="Q1129" s="1569"/>
    </row>
    <row r="1130">
      <c r="A1130" s="1424"/>
      <c r="B1130" s="1561"/>
      <c r="C1130" s="1428"/>
      <c r="D1130" s="1428"/>
      <c r="E1130" s="1428"/>
      <c r="F1130" s="1428"/>
      <c r="G1130" s="1428"/>
      <c r="H1130" s="1428"/>
      <c r="I1130" s="1563"/>
      <c r="J1130" s="1599"/>
      <c r="L1130" s="1490"/>
      <c r="N1130" s="1502"/>
      <c r="Q1130" s="1569"/>
    </row>
    <row r="1131">
      <c r="A1131" s="1424"/>
      <c r="B1131" s="1561"/>
      <c r="C1131" s="1428"/>
      <c r="D1131" s="1428"/>
      <c r="E1131" s="1428"/>
      <c r="F1131" s="1428"/>
      <c r="G1131" s="1428"/>
      <c r="H1131" s="1428"/>
      <c r="I1131" s="1563"/>
      <c r="J1131" s="1599"/>
      <c r="L1131" s="1490"/>
      <c r="N1131" s="1502"/>
      <c r="Q1131" s="1569"/>
    </row>
    <row r="1132">
      <c r="A1132" s="1424"/>
      <c r="B1132" s="1561"/>
      <c r="C1132" s="1428"/>
      <c r="D1132" s="1428"/>
      <c r="E1132" s="1428"/>
      <c r="F1132" s="1428"/>
      <c r="G1132" s="1428"/>
      <c r="H1132" s="1428"/>
      <c r="I1132" s="1563"/>
      <c r="J1132" s="1599"/>
      <c r="L1132" s="1490"/>
      <c r="N1132" s="1502"/>
      <c r="Q1132" s="1569"/>
    </row>
    <row r="1133">
      <c r="A1133" s="1424"/>
      <c r="B1133" s="1561"/>
      <c r="C1133" s="1428"/>
      <c r="D1133" s="1428"/>
      <c r="E1133" s="1428"/>
      <c r="F1133" s="1428"/>
      <c r="G1133" s="1428"/>
      <c r="H1133" s="1428"/>
      <c r="I1133" s="1563"/>
      <c r="J1133" s="1599"/>
      <c r="L1133" s="1490"/>
      <c r="N1133" s="1502"/>
      <c r="Q1133" s="1569"/>
    </row>
    <row r="1134">
      <c r="A1134" s="1424"/>
      <c r="B1134" s="1561"/>
      <c r="C1134" s="1428"/>
      <c r="D1134" s="1428"/>
      <c r="E1134" s="1428"/>
      <c r="F1134" s="1428"/>
      <c r="G1134" s="1428"/>
      <c r="H1134" s="1428"/>
      <c r="I1134" s="1563"/>
      <c r="J1134" s="1599"/>
      <c r="L1134" s="1490"/>
      <c r="N1134" s="1502"/>
      <c r="Q1134" s="1569"/>
    </row>
    <row r="1135">
      <c r="A1135" s="1424"/>
      <c r="B1135" s="1561"/>
      <c r="C1135" s="1428"/>
      <c r="D1135" s="1428"/>
      <c r="E1135" s="1428"/>
      <c r="F1135" s="1428"/>
      <c r="G1135" s="1428"/>
      <c r="H1135" s="1428"/>
      <c r="I1135" s="1563"/>
      <c r="J1135" s="1599"/>
      <c r="L1135" s="1490"/>
      <c r="N1135" s="1502"/>
      <c r="Q1135" s="1569"/>
    </row>
    <row r="1136">
      <c r="A1136" s="1424"/>
      <c r="B1136" s="1561"/>
      <c r="C1136" s="1428"/>
      <c r="D1136" s="1428"/>
      <c r="E1136" s="1428"/>
      <c r="F1136" s="1428"/>
      <c r="G1136" s="1428"/>
      <c r="H1136" s="1428"/>
      <c r="I1136" s="1563"/>
      <c r="J1136" s="1599"/>
      <c r="L1136" s="1490"/>
      <c r="N1136" s="1502"/>
      <c r="Q1136" s="1569"/>
    </row>
    <row r="1137">
      <c r="A1137" s="1424"/>
      <c r="B1137" s="1561"/>
      <c r="C1137" s="1428"/>
      <c r="D1137" s="1428"/>
      <c r="E1137" s="1428"/>
      <c r="F1137" s="1428"/>
      <c r="G1137" s="1428"/>
      <c r="H1137" s="1428"/>
      <c r="I1137" s="1563"/>
      <c r="J1137" s="1599"/>
      <c r="L1137" s="1490"/>
      <c r="N1137" s="1502"/>
      <c r="Q1137" s="1569"/>
    </row>
    <row r="1138">
      <c r="A1138" s="1424"/>
      <c r="B1138" s="1561"/>
      <c r="C1138" s="1428"/>
      <c r="D1138" s="1428"/>
      <c r="E1138" s="1428"/>
      <c r="F1138" s="1428"/>
      <c r="G1138" s="1428"/>
      <c r="H1138" s="1428"/>
      <c r="I1138" s="1563"/>
      <c r="J1138" s="1599"/>
      <c r="L1138" s="1490"/>
      <c r="N1138" s="1502"/>
      <c r="Q1138" s="1569"/>
    </row>
    <row r="1139">
      <c r="A1139" s="1424"/>
      <c r="B1139" s="1561"/>
      <c r="C1139" s="1428"/>
      <c r="D1139" s="1428"/>
      <c r="E1139" s="1428"/>
      <c r="F1139" s="1428"/>
      <c r="G1139" s="1428"/>
      <c r="H1139" s="1428"/>
      <c r="I1139" s="1563"/>
      <c r="J1139" s="972"/>
      <c r="N1139" s="5"/>
      <c r="Q1139" s="1569"/>
    </row>
    <row r="1140">
      <c r="A1140" s="1424"/>
      <c r="B1140" s="1561"/>
      <c r="C1140" s="1428"/>
      <c r="D1140" s="1428"/>
      <c r="E1140" s="1428"/>
      <c r="F1140" s="1428"/>
      <c r="G1140" s="1428"/>
      <c r="H1140" s="1428"/>
      <c r="I1140" s="1563"/>
      <c r="J1140" s="972"/>
      <c r="N1140" s="5"/>
      <c r="Q1140" s="1569"/>
    </row>
    <row r="1141">
      <c r="A1141" s="1424"/>
      <c r="B1141" s="1561"/>
      <c r="C1141" s="1428"/>
      <c r="D1141" s="1428"/>
      <c r="E1141" s="1428"/>
      <c r="F1141" s="1428"/>
      <c r="G1141" s="1428"/>
      <c r="H1141" s="1428"/>
      <c r="I1141" s="1563"/>
      <c r="J1141" s="972"/>
      <c r="N1141" s="5"/>
      <c r="Q1141" s="1569"/>
    </row>
    <row r="1142">
      <c r="A1142" s="1424"/>
      <c r="B1142" s="1561"/>
      <c r="C1142" s="1428"/>
      <c r="D1142" s="1428"/>
      <c r="E1142" s="1428"/>
      <c r="F1142" s="1428"/>
      <c r="G1142" s="1428"/>
      <c r="H1142" s="1428"/>
      <c r="I1142" s="1563"/>
      <c r="J1142" s="972"/>
      <c r="N1142" s="5"/>
      <c r="Q1142" s="1569"/>
    </row>
  </sheetData>
  <mergeCells count="11">
    <mergeCell ref="O1:O2"/>
    <mergeCell ref="P1:P2"/>
    <mergeCell ref="Q1:Q2"/>
    <mergeCell ref="C1:F1"/>
    <mergeCell ref="I1:I2"/>
    <mergeCell ref="J1:J2"/>
    <mergeCell ref="K1:K2"/>
    <mergeCell ref="L1:L2"/>
    <mergeCell ref="M1:M2"/>
    <mergeCell ref="N1:N2"/>
    <mergeCell ref="C3:H3"/>
  </mergeCells>
  <conditionalFormatting sqref="A3:A145 B3:B26 B28:B121 B123:B137 B140:B1142 A148:A1142">
    <cfRule type="containsBlanks" dxfId="0" priority="1">
      <formula>LEN(TRIM(A3))=0</formula>
    </cfRule>
  </conditionalFormatting>
  <conditionalFormatting sqref="O1:P16 O18:O52 P18:P24 P26:P27 P29:P1142 O54:O78 O80:O100 O102:O1142">
    <cfRule type="containsText" dxfId="2" priority="2" operator="containsText" text="ERA">
      <formula>NOT(ISERROR(SEARCH(("ERA"),(O1))))</formula>
    </cfRule>
  </conditionalFormatting>
  <conditionalFormatting sqref="O1:P16 O18:O52 P18:P24 P26:P27 P29:P1142 O54:O78 O80:O100 O102:O1142">
    <cfRule type="containsText" dxfId="12" priority="3" operator="containsText" text="email">
      <formula>NOT(ISERROR(SEARCH(("email"),(O1))))</formula>
    </cfRule>
  </conditionalFormatting>
  <conditionalFormatting sqref="O1:P16 O18:O52 P18:P24 P26:P27 P29:P1142 O54:O78 O80:O100 O102:O1142">
    <cfRule type="containsText" dxfId="15" priority="4" operator="containsText" text="phone">
      <formula>NOT(ISERROR(SEARCH(("phone"),(O1))))</formula>
    </cfRule>
  </conditionalFormatting>
  <conditionalFormatting sqref="O1:P16 O18:O52 P18:P24 P26:P27 P29:P1142 O54:O78 O80:O100 O102:O1142">
    <cfRule type="containsText" dxfId="16" priority="5" operator="containsText" text="thalamus">
      <formula>NOT(ISERROR(SEARCH(("thalamus"),(O1))))</formula>
    </cfRule>
  </conditionalFormatting>
  <conditionalFormatting sqref="O1:P16 O18:O52 P18:P24 P26:P27 P29:P1142 O54:O78 O80:O100 O102:O1142">
    <cfRule type="containsText" dxfId="16" priority="6" operator="containsText" text="broker">
      <formula>NOT(ISERROR(SEARCH(("broker"),(O1))))</formula>
    </cfRule>
  </conditionalFormatting>
  <conditionalFormatting sqref="J3">
    <cfRule type="notContainsBlanks" dxfId="2" priority="7">
      <formula>LEN(TRIM(J3))&gt;0</formula>
    </cfRule>
  </conditionalFormatting>
  <conditionalFormatting sqref="C63">
    <cfRule type="colorScale" priority="8">
      <colorScale>
        <cfvo type="min"/>
        <cfvo type="max"/>
        <color rgb="FF57BB8A"/>
        <color rgb="FFFFFFFF"/>
      </colorScale>
    </cfRule>
  </conditionalFormatting>
  <conditionalFormatting sqref="F141">
    <cfRule type="notContainsBlanks" dxfId="2" priority="9">
      <formula>LEN(TRIM(F141))&gt;0</formula>
    </cfRule>
  </conditionalFormatting>
  <printOptions gridLines="1" horizontalCentered="1"/>
  <pageMargins bottom="0.75" footer="0.0" header="0.0" left="0.25" right="0.25" top="0.75"/>
  <pageSetup fitToHeight="0" cellComments="atEnd" orientation="portrait" pageOrder="overThenDown"/>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workbookViewId="0">
      <pane xSplit="7.0" topLeftCell="H1" activePane="topRight" state="frozen"/>
      <selection activeCell="I2" sqref="I2" pane="topRight"/>
    </sheetView>
  </sheetViews>
  <sheetFormatPr customHeight="1" defaultColWidth="14.43" defaultRowHeight="15.75"/>
  <cols>
    <col customWidth="1" min="1" max="6" width="32.0"/>
    <col customWidth="1" min="7" max="7" width="8.43"/>
    <col customWidth="1" min="8" max="8" width="12.86"/>
    <col customWidth="1" min="9" max="9" width="16.71"/>
    <col customWidth="1" min="10" max="10" width="13.71"/>
    <col customWidth="1" min="12" max="16" width="19.57"/>
    <col customWidth="1" min="20" max="20" width="12.14"/>
    <col customWidth="1" min="21" max="21" width="28.0"/>
    <col customWidth="1" min="22" max="22" width="27.71"/>
    <col customWidth="1" min="23" max="23" width="34.57"/>
    <col customWidth="1" min="24" max="24" width="55.14"/>
  </cols>
  <sheetData>
    <row r="1" ht="42.75" customHeight="1">
      <c r="A1" s="1600"/>
      <c r="B1" s="1600"/>
      <c r="C1" s="1600"/>
      <c r="D1" s="1600"/>
      <c r="E1" s="1600"/>
      <c r="F1" s="1600"/>
      <c r="G1" s="1414"/>
      <c r="H1" s="1415"/>
      <c r="I1" s="1415"/>
      <c r="J1" s="1415"/>
      <c r="K1" s="1415"/>
      <c r="L1" s="1415"/>
      <c r="M1" s="1415"/>
      <c r="N1" s="1415"/>
      <c r="O1" s="1415"/>
      <c r="P1" s="1415" t="s">
        <v>13209</v>
      </c>
      <c r="Q1" s="1414" t="s">
        <v>13134</v>
      </c>
      <c r="R1" s="1415" t="s">
        <v>13135</v>
      </c>
      <c r="S1" s="1414" t="s">
        <v>13136</v>
      </c>
      <c r="T1" s="1415" t="s">
        <v>9516</v>
      </c>
      <c r="U1" s="1496" t="s">
        <v>13210</v>
      </c>
      <c r="V1" s="1497" t="s">
        <v>13138</v>
      </c>
      <c r="W1" s="1415" t="s">
        <v>13139</v>
      </c>
      <c r="X1" s="1415" t="s">
        <v>13211</v>
      </c>
      <c r="Y1" s="1601"/>
    </row>
    <row r="2">
      <c r="A2" s="1600"/>
      <c r="B2" s="1600"/>
      <c r="C2" s="1600"/>
      <c r="D2" s="1600"/>
      <c r="E2" s="1600"/>
      <c r="F2" s="1600"/>
      <c r="G2" s="1420"/>
      <c r="H2" s="1421" t="s">
        <v>10106</v>
      </c>
      <c r="I2" s="1422" t="s">
        <v>10107</v>
      </c>
      <c r="J2" s="1421" t="s">
        <v>10108</v>
      </c>
      <c r="K2" s="1421" t="s">
        <v>13142</v>
      </c>
      <c r="L2" s="1415"/>
      <c r="M2" s="1415"/>
      <c r="N2" s="1415"/>
      <c r="O2" s="1415"/>
      <c r="Q2" s="1420"/>
      <c r="S2" s="1420"/>
      <c r="U2" s="1420"/>
      <c r="V2" s="1499"/>
    </row>
    <row r="3">
      <c r="A3" s="1602"/>
      <c r="B3" s="1602"/>
      <c r="C3" s="1602"/>
      <c r="D3" s="1602"/>
      <c r="E3" s="1602"/>
      <c r="F3" s="1602"/>
      <c r="G3" s="1229"/>
      <c r="H3" s="1425"/>
      <c r="L3" s="1563"/>
      <c r="M3" s="1563"/>
      <c r="N3" s="1563"/>
      <c r="O3" s="1563"/>
      <c r="P3" s="1563"/>
    </row>
    <row r="4">
      <c r="A4" s="1602"/>
      <c r="B4" s="1602"/>
      <c r="C4" s="1602"/>
      <c r="D4" s="1602"/>
      <c r="E4" s="1603"/>
      <c r="F4" s="1603"/>
      <c r="G4" s="1432"/>
      <c r="H4" s="1428"/>
      <c r="I4" s="1428"/>
      <c r="J4" s="1428"/>
      <c r="K4" s="1428"/>
      <c r="L4" s="1604"/>
      <c r="M4" s="1604"/>
      <c r="N4" s="1604"/>
      <c r="O4" s="1604"/>
      <c r="P4" s="1605"/>
    </row>
    <row r="5">
      <c r="A5" s="1602"/>
      <c r="B5" s="1602"/>
      <c r="C5" s="1602"/>
      <c r="D5" s="1602"/>
      <c r="E5" s="1603"/>
      <c r="F5" s="1603"/>
      <c r="G5" s="1432"/>
      <c r="H5" s="1428"/>
      <c r="I5" s="1428"/>
      <c r="J5" s="1428"/>
      <c r="K5" s="1428"/>
      <c r="L5" s="1604"/>
      <c r="M5" s="1604"/>
      <c r="N5" s="1604"/>
      <c r="O5" s="1604"/>
      <c r="P5" s="1605"/>
    </row>
    <row r="6">
      <c r="A6" s="1602"/>
      <c r="B6" s="1602"/>
      <c r="C6" s="1602"/>
      <c r="D6" s="1602"/>
      <c r="E6" s="1603"/>
      <c r="F6" s="1603"/>
      <c r="G6" s="1432"/>
      <c r="H6" s="1606"/>
      <c r="I6" s="1428"/>
      <c r="J6" s="1428"/>
      <c r="K6" s="1428"/>
      <c r="L6" s="1604"/>
      <c r="M6" s="1604"/>
      <c r="N6" s="1604"/>
      <c r="O6" s="1604"/>
      <c r="P6" s="1605"/>
      <c r="Q6" s="1607"/>
    </row>
    <row r="7">
      <c r="A7" s="1602"/>
      <c r="B7" s="1602"/>
      <c r="C7" s="1602"/>
      <c r="D7" s="1602"/>
      <c r="E7" s="1603"/>
      <c r="F7" s="1603"/>
      <c r="G7" s="1432"/>
      <c r="H7" s="1428"/>
      <c r="I7" s="1428"/>
      <c r="K7" s="1428"/>
      <c r="L7" s="1604"/>
      <c r="M7" s="1604"/>
      <c r="N7" s="1604"/>
      <c r="O7" s="1604"/>
      <c r="P7" s="1605"/>
    </row>
    <row r="8" ht="42.0" customHeight="1">
      <c r="A8" s="1602"/>
      <c r="B8" s="1602"/>
      <c r="C8" s="1602"/>
      <c r="D8" s="1602"/>
      <c r="E8" s="1603"/>
      <c r="F8" s="1603"/>
      <c r="G8" s="1432"/>
      <c r="J8" s="1428"/>
      <c r="K8" s="1428"/>
      <c r="L8" s="1604"/>
      <c r="M8" s="1604"/>
      <c r="N8" s="1604"/>
      <c r="O8" s="1604"/>
      <c r="P8" s="1605"/>
      <c r="Q8" s="1607"/>
      <c r="R8" s="1607"/>
    </row>
    <row r="9">
      <c r="A9" s="1602"/>
      <c r="B9" s="1602"/>
      <c r="C9" s="1602"/>
      <c r="D9" s="1602"/>
      <c r="E9" s="1603"/>
      <c r="F9" s="1603"/>
      <c r="G9" s="1442"/>
      <c r="H9" s="1428"/>
      <c r="I9" s="1428"/>
      <c r="J9" s="1606"/>
      <c r="L9" s="1604"/>
      <c r="M9" s="1604"/>
      <c r="N9" s="1604"/>
      <c r="O9" s="1604"/>
      <c r="P9" s="1605"/>
      <c r="R9" s="1607"/>
    </row>
    <row r="10">
      <c r="A10" s="1602"/>
      <c r="B10" s="1602"/>
      <c r="C10" s="1602"/>
      <c r="D10" s="1602"/>
      <c r="E10" s="1603"/>
      <c r="F10" s="1603"/>
      <c r="G10" s="1449"/>
      <c r="H10" s="1428"/>
      <c r="I10" s="1428"/>
      <c r="J10" s="1428"/>
      <c r="K10" s="1428"/>
      <c r="L10" s="1604"/>
      <c r="M10" s="1604"/>
      <c r="N10" s="1604"/>
      <c r="O10" s="1604"/>
      <c r="P10" s="1605"/>
    </row>
    <row r="11">
      <c r="A11" s="1602"/>
      <c r="B11" s="1602"/>
      <c r="C11" s="1602"/>
      <c r="D11" s="1602"/>
      <c r="E11" s="1603"/>
      <c r="F11" s="1603"/>
      <c r="G11" s="1432"/>
      <c r="H11" s="1428"/>
      <c r="I11" s="1428"/>
      <c r="L11" s="1604"/>
      <c r="M11" s="1604"/>
      <c r="N11" s="1604"/>
      <c r="O11" s="1604"/>
      <c r="P11" s="1605"/>
    </row>
    <row r="12">
      <c r="A12" s="1602"/>
      <c r="B12" s="1602"/>
      <c r="C12" s="1602"/>
      <c r="D12" s="1602"/>
      <c r="E12" s="1603"/>
      <c r="F12" s="1603"/>
      <c r="G12" s="1432"/>
      <c r="H12" s="1428"/>
      <c r="I12" s="1428"/>
      <c r="L12" s="1604"/>
      <c r="M12" s="1604"/>
      <c r="N12" s="1604"/>
      <c r="O12" s="1604"/>
      <c r="P12" s="1605"/>
    </row>
    <row r="13">
      <c r="A13" s="1602"/>
      <c r="B13" s="1602"/>
      <c r="C13" s="1602"/>
      <c r="D13" s="1602"/>
      <c r="E13" s="1603"/>
      <c r="F13" s="1603"/>
      <c r="G13" s="1432"/>
      <c r="H13" s="1428"/>
      <c r="L13" s="1604"/>
      <c r="M13" s="1604"/>
      <c r="N13" s="1604"/>
      <c r="O13" s="1604"/>
      <c r="P13" s="1605"/>
    </row>
    <row r="14">
      <c r="A14" s="1602"/>
      <c r="B14" s="1602"/>
      <c r="C14" s="1602"/>
      <c r="D14" s="1602"/>
      <c r="E14" s="1603"/>
      <c r="F14" s="1603"/>
      <c r="G14" s="1432"/>
      <c r="H14" s="1428"/>
      <c r="K14" s="1428"/>
      <c r="L14" s="1604"/>
      <c r="M14" s="1604"/>
      <c r="N14" s="1604"/>
      <c r="O14" s="1604"/>
      <c r="P14" s="1605"/>
    </row>
    <row r="15">
      <c r="A15" s="1602"/>
      <c r="B15" s="1602"/>
      <c r="C15" s="1602"/>
      <c r="D15" s="1602"/>
      <c r="E15" s="1603"/>
      <c r="F15" s="1603"/>
      <c r="G15" s="1432"/>
      <c r="H15" s="1428"/>
      <c r="I15" s="1428"/>
      <c r="J15" s="1428"/>
      <c r="K15" s="1428"/>
      <c r="L15" s="1604"/>
      <c r="M15" s="1604"/>
      <c r="N15" s="1604"/>
      <c r="O15" s="1604"/>
      <c r="P15" s="1605"/>
      <c r="R15" s="1606"/>
      <c r="S15" s="1608"/>
    </row>
    <row r="16">
      <c r="A16" s="1602"/>
      <c r="B16" s="1602"/>
      <c r="C16" s="1602"/>
      <c r="D16" s="1602"/>
      <c r="E16" s="1603"/>
      <c r="F16" s="1603"/>
      <c r="G16" s="1432"/>
      <c r="H16" s="1428"/>
      <c r="I16" s="1428"/>
      <c r="J16" s="1428"/>
      <c r="K16" s="1428"/>
      <c r="L16" s="1604"/>
      <c r="M16" s="1604"/>
      <c r="N16" s="1604"/>
      <c r="O16" s="1604"/>
      <c r="P16" s="1605"/>
      <c r="R16" s="1606"/>
    </row>
    <row r="17">
      <c r="A17" s="1602"/>
      <c r="B17" s="1602"/>
      <c r="C17" s="1602"/>
      <c r="D17" s="1602"/>
      <c r="E17" s="1603"/>
      <c r="F17" s="1603"/>
      <c r="G17" s="1432"/>
      <c r="H17" s="1428"/>
      <c r="I17" s="1428"/>
      <c r="J17" s="1428"/>
      <c r="K17" s="1428"/>
      <c r="L17" s="1604"/>
      <c r="M17" s="1604"/>
      <c r="N17" s="1604"/>
      <c r="O17" s="1604"/>
      <c r="P17" s="1605"/>
      <c r="T17" s="1606"/>
    </row>
    <row r="18">
      <c r="A18" s="1602"/>
      <c r="B18" s="1602"/>
      <c r="C18" s="1602"/>
      <c r="D18" s="1602"/>
      <c r="E18" s="1603"/>
      <c r="F18" s="1603"/>
      <c r="G18" s="1432"/>
      <c r="H18" s="1428"/>
      <c r="I18" s="1428"/>
      <c r="J18" s="1428"/>
      <c r="K18" s="1428"/>
      <c r="L18" s="1604"/>
      <c r="M18" s="1604"/>
      <c r="N18" s="1604"/>
      <c r="O18" s="1604"/>
      <c r="P18" s="1605"/>
    </row>
    <row r="19">
      <c r="A19" s="1602"/>
      <c r="B19" s="1602"/>
      <c r="C19" s="1602"/>
      <c r="D19" s="1602"/>
      <c r="E19" s="1603"/>
      <c r="F19" s="1603"/>
      <c r="G19" s="1432"/>
      <c r="H19" s="1428"/>
      <c r="I19" s="1428"/>
      <c r="J19" s="1428"/>
      <c r="K19" s="1428"/>
      <c r="L19" s="1604"/>
      <c r="M19" s="1604"/>
      <c r="N19" s="1604"/>
      <c r="O19" s="1604"/>
      <c r="P19" s="1605"/>
      <c r="R19" s="1608"/>
      <c r="S19" s="1608"/>
      <c r="T19" s="1606"/>
    </row>
    <row r="20">
      <c r="A20" s="1602"/>
      <c r="B20" s="1602"/>
      <c r="C20" s="1602"/>
      <c r="D20" s="1602"/>
      <c r="E20" s="1603"/>
      <c r="F20" s="1603"/>
      <c r="G20" s="1432"/>
      <c r="H20" s="1428"/>
      <c r="I20" s="1428"/>
      <c r="J20" s="1428"/>
      <c r="L20" s="1604"/>
      <c r="M20" s="1604"/>
      <c r="N20" s="1604"/>
      <c r="O20" s="1604"/>
      <c r="P20" s="1605"/>
    </row>
    <row r="21">
      <c r="A21" s="1602"/>
      <c r="B21" s="1602"/>
      <c r="C21" s="1602"/>
      <c r="D21" s="1602"/>
      <c r="E21" s="1603"/>
      <c r="F21" s="1603"/>
      <c r="G21" s="1432"/>
      <c r="H21" s="1428"/>
      <c r="I21" s="1428"/>
      <c r="J21" s="1428"/>
      <c r="L21" s="1604"/>
      <c r="M21" s="1604"/>
      <c r="N21" s="1604"/>
      <c r="O21" s="1604"/>
      <c r="P21" s="1605">
        <v>43768.0</v>
      </c>
    </row>
    <row r="22">
      <c r="A22" s="1602"/>
      <c r="B22" s="1602"/>
      <c r="C22" s="1602"/>
      <c r="D22" s="1602"/>
      <c r="E22" s="1603"/>
      <c r="F22" s="1603"/>
      <c r="G22" s="1432"/>
      <c r="H22" s="1428"/>
      <c r="I22" s="1428"/>
      <c r="J22" s="1428"/>
      <c r="K22" s="1428"/>
      <c r="L22" s="1604"/>
      <c r="M22" s="1604"/>
      <c r="N22" s="1604"/>
      <c r="O22" s="1604"/>
      <c r="P22" s="1605">
        <v>43746.0</v>
      </c>
    </row>
    <row r="23">
      <c r="A23" s="1602"/>
      <c r="B23" s="1602"/>
      <c r="C23" s="1602"/>
      <c r="D23" s="1602"/>
      <c r="E23" s="1603"/>
      <c r="F23" s="1603"/>
      <c r="G23" s="1432"/>
      <c r="H23" s="1428"/>
      <c r="I23" s="1428"/>
      <c r="J23" s="1428"/>
      <c r="K23" s="1428"/>
      <c r="L23" s="1604"/>
      <c r="M23" s="1604"/>
      <c r="N23" s="1604"/>
      <c r="O23" s="1604"/>
      <c r="P23" s="1605">
        <v>43777.0</v>
      </c>
      <c r="R23" s="705"/>
      <c r="V23" s="705"/>
    </row>
    <row r="24">
      <c r="A24" s="1602"/>
      <c r="B24" s="1602"/>
      <c r="C24" s="1602"/>
      <c r="D24" s="1602"/>
      <c r="E24" s="1603"/>
      <c r="F24" s="1603"/>
      <c r="G24" s="1432"/>
      <c r="H24" s="1428"/>
      <c r="I24" s="1428"/>
      <c r="J24" s="1428"/>
      <c r="K24" s="1428"/>
      <c r="L24" s="1604"/>
      <c r="M24" s="1604"/>
      <c r="N24" s="1604"/>
      <c r="O24" s="1604"/>
      <c r="P24" s="1605">
        <v>43762.0</v>
      </c>
      <c r="V24" s="705"/>
    </row>
    <row r="25">
      <c r="A25" s="1602"/>
      <c r="B25" s="1602"/>
      <c r="C25" s="1602"/>
      <c r="D25" s="1602"/>
      <c r="E25" s="1603"/>
      <c r="F25" s="1603"/>
      <c r="G25" s="1432"/>
      <c r="H25" s="1428"/>
      <c r="I25" s="1428"/>
      <c r="J25" s="1428"/>
      <c r="K25" s="1428"/>
      <c r="L25" s="1604"/>
      <c r="M25" s="1604"/>
      <c r="N25" s="1604"/>
      <c r="O25" s="1604"/>
      <c r="P25" s="1605">
        <v>43763.0</v>
      </c>
      <c r="T25" s="1608"/>
      <c r="X25" s="705"/>
    </row>
    <row r="26">
      <c r="A26" s="1602"/>
      <c r="B26" s="1602"/>
      <c r="C26" s="1602"/>
      <c r="D26" s="1602"/>
      <c r="E26" s="1603"/>
      <c r="F26" s="1603"/>
      <c r="G26" s="1432"/>
      <c r="H26" s="1428"/>
      <c r="I26" s="1428"/>
      <c r="J26" s="1428"/>
      <c r="K26" s="1428"/>
      <c r="L26" s="1604"/>
      <c r="M26" s="1604"/>
      <c r="N26" s="1604"/>
      <c r="O26" s="1604"/>
      <c r="P26" s="1605">
        <v>43763.0</v>
      </c>
    </row>
    <row r="27">
      <c r="A27" s="1602"/>
      <c r="B27" s="1602"/>
      <c r="C27" s="1602"/>
      <c r="D27" s="1602"/>
      <c r="E27" s="1603"/>
      <c r="F27" s="1603"/>
      <c r="G27" s="1432"/>
      <c r="H27" s="1428"/>
      <c r="I27" s="1428"/>
      <c r="J27" s="1428"/>
      <c r="K27" s="1428"/>
      <c r="L27" s="1604"/>
      <c r="M27" s="1604"/>
      <c r="N27" s="1604"/>
      <c r="O27" s="1604"/>
      <c r="P27" s="1605">
        <v>43770.0</v>
      </c>
    </row>
    <row r="28">
      <c r="A28" s="1602"/>
      <c r="B28" s="1602"/>
      <c r="C28" s="1602"/>
      <c r="D28" s="1602"/>
      <c r="E28" s="1603"/>
      <c r="F28" s="1603"/>
      <c r="G28" s="1432"/>
      <c r="H28" s="1428"/>
      <c r="I28" s="1428"/>
      <c r="J28" s="1428"/>
      <c r="K28" s="1428"/>
      <c r="L28" s="1604"/>
      <c r="M28" s="1604"/>
      <c r="N28" s="1604"/>
      <c r="O28" s="1604"/>
      <c r="P28" s="1605">
        <v>43770.0</v>
      </c>
      <c r="T28" s="1607"/>
      <c r="X28" s="705"/>
    </row>
    <row r="29">
      <c r="A29" s="1602"/>
      <c r="B29" s="1602"/>
      <c r="C29" s="1602"/>
      <c r="D29" s="1602"/>
      <c r="E29" s="1603"/>
      <c r="F29" s="1603"/>
      <c r="G29" s="1432"/>
      <c r="H29" s="1428"/>
      <c r="I29" s="1428"/>
      <c r="J29" s="1428"/>
      <c r="K29" s="1428"/>
      <c r="L29" s="1604"/>
      <c r="M29" s="1604"/>
      <c r="N29" s="1604"/>
      <c r="O29" s="1604"/>
      <c r="P29" s="1605">
        <v>43757.0</v>
      </c>
      <c r="T29" s="1607"/>
      <c r="X29" s="705"/>
    </row>
    <row r="30">
      <c r="A30" s="1602"/>
      <c r="B30" s="1602"/>
      <c r="C30" s="1602"/>
      <c r="D30" s="1602"/>
      <c r="E30" s="1603"/>
      <c r="F30" s="1603"/>
      <c r="G30" s="1432"/>
      <c r="L30" s="1604"/>
      <c r="M30" s="1604"/>
      <c r="N30" s="1604"/>
      <c r="O30" s="1604"/>
      <c r="P30" s="1605"/>
    </row>
    <row r="31">
      <c r="A31" s="1602"/>
      <c r="B31" s="1602"/>
      <c r="C31" s="1602"/>
      <c r="D31" s="1602"/>
      <c r="E31" s="1603"/>
      <c r="F31" s="1603"/>
      <c r="G31" s="1432"/>
      <c r="H31" s="1428"/>
      <c r="I31" s="1428"/>
      <c r="J31" s="1428"/>
      <c r="K31" s="1428"/>
      <c r="L31" s="1604"/>
      <c r="M31" s="1604"/>
      <c r="N31" s="1604"/>
      <c r="O31" s="1604"/>
      <c r="P31" s="1605">
        <v>43811.0</v>
      </c>
    </row>
    <row r="32">
      <c r="A32" s="1602"/>
      <c r="B32" s="1602"/>
      <c r="C32" s="1602"/>
      <c r="D32" s="1602"/>
      <c r="E32" s="1603"/>
      <c r="F32" s="1603"/>
      <c r="G32" s="1432"/>
      <c r="H32" s="1428"/>
      <c r="I32" s="1428"/>
      <c r="J32" s="1428"/>
      <c r="K32" s="1428"/>
      <c r="L32" s="1604"/>
      <c r="M32" s="1604"/>
      <c r="N32" s="1604"/>
      <c r="O32" s="1604"/>
      <c r="P32" s="1605">
        <v>43750.0</v>
      </c>
      <c r="U32" s="705"/>
    </row>
    <row r="33">
      <c r="A33" s="1602"/>
      <c r="B33" s="1602"/>
      <c r="C33" s="1602"/>
      <c r="D33" s="1602"/>
      <c r="E33" s="1603"/>
      <c r="F33" s="1603"/>
      <c r="G33" s="1432"/>
      <c r="H33" s="1428"/>
      <c r="I33" s="1428"/>
      <c r="J33" s="1428"/>
      <c r="K33" s="1428"/>
      <c r="L33" s="1604"/>
      <c r="M33" s="1604"/>
      <c r="N33" s="1604"/>
      <c r="O33" s="1604"/>
      <c r="P33" s="1605">
        <v>43759.0</v>
      </c>
      <c r="U33" s="705"/>
    </row>
    <row r="34">
      <c r="A34" s="1602"/>
      <c r="B34" s="1602"/>
      <c r="C34" s="1602"/>
      <c r="D34" s="1602"/>
      <c r="E34" s="1603"/>
      <c r="F34" s="1603"/>
      <c r="G34" s="1432"/>
      <c r="H34" s="1428"/>
      <c r="I34" s="1428"/>
      <c r="J34" s="1428"/>
      <c r="K34" s="1428"/>
      <c r="L34" s="1604"/>
      <c r="M34" s="1604"/>
      <c r="N34" s="1604"/>
      <c r="O34" s="1604"/>
      <c r="P34" s="1605">
        <v>43763.0</v>
      </c>
      <c r="V34" s="705"/>
    </row>
    <row r="35">
      <c r="A35" s="1602"/>
      <c r="B35" s="1602"/>
      <c r="C35" s="1602"/>
      <c r="D35" s="1602"/>
      <c r="E35" s="1603"/>
      <c r="F35" s="1603"/>
      <c r="G35" s="1432"/>
      <c r="H35" s="1428"/>
      <c r="I35" s="1428"/>
      <c r="J35" s="1428"/>
      <c r="K35" s="1428"/>
      <c r="L35" s="1604"/>
      <c r="M35" s="1604"/>
      <c r="N35" s="1604"/>
      <c r="O35" s="1604"/>
      <c r="P35" s="1605">
        <v>43761.0</v>
      </c>
    </row>
    <row r="36">
      <c r="A36" s="1602"/>
      <c r="B36" s="1602"/>
      <c r="C36" s="1602"/>
      <c r="D36" s="1602"/>
      <c r="E36" s="1603"/>
      <c r="F36" s="1603"/>
      <c r="G36" s="1432"/>
      <c r="I36" s="1428"/>
      <c r="J36" s="1428"/>
      <c r="K36" s="1428"/>
      <c r="L36" s="1604"/>
      <c r="M36" s="1604"/>
      <c r="N36" s="1604"/>
      <c r="O36" s="1604"/>
      <c r="P36" s="1605"/>
    </row>
    <row r="37">
      <c r="A37" s="1602"/>
      <c r="B37" s="1602"/>
      <c r="C37" s="1602"/>
      <c r="D37" s="1602"/>
      <c r="E37" s="1603"/>
      <c r="F37" s="1603"/>
      <c r="G37" s="1432"/>
      <c r="H37" s="1428"/>
      <c r="I37" s="1428"/>
      <c r="J37" s="1428"/>
      <c r="K37" s="1428"/>
      <c r="L37" s="1604"/>
      <c r="M37" s="1604"/>
      <c r="N37" s="1604"/>
      <c r="O37" s="1604"/>
      <c r="P37" s="1605">
        <v>43757.0</v>
      </c>
      <c r="R37" s="1606"/>
    </row>
    <row r="38">
      <c r="A38" s="1602"/>
      <c r="B38" s="1602"/>
      <c r="C38" s="1602"/>
      <c r="D38" s="1602"/>
      <c r="E38" s="1603"/>
      <c r="F38" s="1603"/>
      <c r="G38" s="1432"/>
      <c r="H38" s="1428"/>
      <c r="I38" s="1428"/>
      <c r="J38" s="1428"/>
      <c r="K38" s="1428"/>
      <c r="L38" s="1604"/>
      <c r="M38" s="1604"/>
      <c r="N38" s="1604"/>
      <c r="O38" s="1604"/>
      <c r="P38" s="1605">
        <v>43776.0</v>
      </c>
    </row>
    <row r="39">
      <c r="A39" s="1602"/>
      <c r="B39" s="1602"/>
      <c r="C39" s="1602"/>
      <c r="D39" s="1602"/>
      <c r="E39" s="1603"/>
      <c r="F39" s="1603"/>
      <c r="G39" s="1432"/>
      <c r="H39" s="1428"/>
      <c r="I39" s="1428"/>
      <c r="J39" s="1428"/>
      <c r="K39" s="1428"/>
      <c r="L39" s="1604"/>
      <c r="M39" s="1604"/>
      <c r="N39" s="1604"/>
      <c r="O39" s="1604"/>
      <c r="P39" s="1605"/>
    </row>
    <row r="40">
      <c r="A40" s="1602"/>
      <c r="B40" s="1602"/>
      <c r="C40" s="1602"/>
      <c r="D40" s="1602"/>
      <c r="E40" s="1603"/>
      <c r="F40" s="1603"/>
      <c r="G40" s="1432"/>
      <c r="H40" s="1428"/>
      <c r="I40" s="1428"/>
      <c r="J40" s="1428"/>
      <c r="K40" s="1428"/>
      <c r="L40" s="1604"/>
      <c r="M40" s="1604"/>
      <c r="N40" s="1604"/>
      <c r="O40" s="1604"/>
      <c r="P40" s="1605">
        <v>43774.0</v>
      </c>
    </row>
    <row r="41">
      <c r="A41" s="1602"/>
      <c r="B41" s="1602"/>
      <c r="C41" s="1602"/>
      <c r="D41" s="1602"/>
      <c r="E41" s="1603"/>
      <c r="F41" s="1603"/>
      <c r="G41" s="1432"/>
      <c r="H41" s="1428"/>
      <c r="I41" s="1428"/>
      <c r="J41" s="1428"/>
      <c r="K41" s="1428"/>
      <c r="L41" s="1604"/>
      <c r="M41" s="1604"/>
      <c r="N41" s="1604"/>
      <c r="O41" s="1604"/>
      <c r="P41" s="1605">
        <v>43759.0</v>
      </c>
      <c r="R41" s="1607"/>
      <c r="V41" s="705"/>
    </row>
    <row r="42">
      <c r="A42" s="1602"/>
      <c r="B42" s="1602"/>
      <c r="C42" s="1602"/>
      <c r="D42" s="1602"/>
      <c r="E42" s="1603"/>
      <c r="F42" s="1603"/>
      <c r="G42" s="1432"/>
      <c r="H42" s="1428"/>
      <c r="I42" s="1428"/>
      <c r="J42" s="1428"/>
      <c r="K42" s="1428"/>
      <c r="L42" s="1604"/>
      <c r="M42" s="1604"/>
      <c r="N42" s="1604"/>
      <c r="O42" s="1604"/>
      <c r="P42" s="1605">
        <v>43768.0</v>
      </c>
      <c r="R42" s="1607"/>
    </row>
    <row r="43">
      <c r="A43" s="1602"/>
      <c r="B43" s="1602"/>
      <c r="C43" s="1602"/>
      <c r="D43" s="1602"/>
      <c r="E43" s="1603"/>
      <c r="F43" s="1603"/>
      <c r="G43" s="1432"/>
      <c r="H43" s="1428"/>
      <c r="I43" s="1428"/>
      <c r="J43" s="1428"/>
      <c r="K43" s="1428"/>
      <c r="L43" s="1604"/>
      <c r="M43" s="1604"/>
      <c r="N43" s="1604"/>
      <c r="O43" s="1604"/>
      <c r="P43" s="1605">
        <v>43739.0</v>
      </c>
    </row>
    <row r="44">
      <c r="A44" s="1602"/>
      <c r="B44" s="1602"/>
      <c r="C44" s="1602"/>
      <c r="D44" s="1602"/>
      <c r="E44" s="1603"/>
      <c r="F44" s="1603"/>
      <c r="G44" s="1432"/>
      <c r="H44" s="1428"/>
      <c r="I44" s="1428"/>
      <c r="J44" s="1428"/>
      <c r="K44" s="1428"/>
      <c r="L44" s="1604"/>
      <c r="M44" s="1604"/>
      <c r="N44" s="1604"/>
      <c r="O44" s="1604"/>
      <c r="P44" s="1605">
        <v>43759.0</v>
      </c>
      <c r="T44" s="1607"/>
    </row>
    <row r="45">
      <c r="A45" s="1602"/>
      <c r="B45" s="1602"/>
      <c r="C45" s="1602"/>
      <c r="D45" s="1602"/>
      <c r="E45" s="1603"/>
      <c r="F45" s="1603"/>
      <c r="G45" s="1432"/>
      <c r="H45" s="1428"/>
      <c r="I45" s="1428"/>
      <c r="J45" s="1428"/>
      <c r="K45" s="1428"/>
      <c r="L45" s="1604"/>
      <c r="M45" s="1604"/>
      <c r="N45" s="1604"/>
      <c r="O45" s="1604"/>
      <c r="P45" s="1605">
        <v>43767.0</v>
      </c>
      <c r="R45" s="1607"/>
      <c r="T45" s="1607"/>
    </row>
    <row r="46">
      <c r="A46" s="1602"/>
      <c r="B46" s="1602"/>
      <c r="C46" s="1602"/>
      <c r="D46" s="1602"/>
      <c r="E46" s="1603"/>
      <c r="F46" s="1603"/>
      <c r="G46" s="1432"/>
      <c r="H46" s="1428"/>
      <c r="I46" s="1428"/>
      <c r="J46" s="1428"/>
      <c r="K46" s="1428"/>
      <c r="L46" s="1604"/>
      <c r="M46" s="1604"/>
      <c r="N46" s="1604"/>
      <c r="O46" s="1604"/>
      <c r="P46" s="1605">
        <v>43763.0</v>
      </c>
      <c r="T46" s="1608"/>
      <c r="V46" s="705"/>
      <c r="W46" s="705"/>
    </row>
    <row r="47">
      <c r="A47" s="1602"/>
      <c r="B47" s="1602"/>
      <c r="C47" s="1602"/>
      <c r="D47" s="1602"/>
      <c r="E47" s="1603"/>
      <c r="F47" s="1603"/>
      <c r="G47" s="1432"/>
      <c r="H47" s="1428"/>
      <c r="I47" s="1428"/>
      <c r="J47" s="1428"/>
      <c r="K47" s="1428"/>
      <c r="L47" s="1604"/>
      <c r="M47" s="1604"/>
      <c r="N47" s="1604"/>
      <c r="O47" s="1604"/>
      <c r="P47" s="1605">
        <v>43759.0</v>
      </c>
    </row>
    <row r="48">
      <c r="A48" s="1602"/>
      <c r="B48" s="1602"/>
      <c r="C48" s="1602"/>
      <c r="D48" s="1602"/>
      <c r="E48" s="1603"/>
      <c r="F48" s="1603"/>
      <c r="G48" s="1432"/>
      <c r="H48" s="1428"/>
      <c r="I48" s="1428"/>
      <c r="J48" s="1428"/>
      <c r="K48" s="1428"/>
      <c r="L48" s="1604"/>
      <c r="M48" s="1604"/>
      <c r="N48" s="1604"/>
      <c r="O48" s="1604"/>
      <c r="P48" s="1605">
        <v>43761.0</v>
      </c>
    </row>
    <row r="49">
      <c r="A49" s="1602"/>
      <c r="B49" s="1602"/>
      <c r="C49" s="1602"/>
      <c r="D49" s="1602"/>
      <c r="E49" s="1603"/>
      <c r="F49" s="1603"/>
      <c r="G49" s="1432"/>
      <c r="I49" s="1428"/>
      <c r="J49" s="1428"/>
      <c r="K49" s="1428"/>
      <c r="L49" s="1604"/>
      <c r="M49" s="1604"/>
      <c r="N49" s="1604"/>
      <c r="O49" s="1604"/>
      <c r="P49" s="1605"/>
      <c r="R49" s="705"/>
    </row>
    <row r="50">
      <c r="A50" s="1602"/>
      <c r="B50" s="1602"/>
      <c r="C50" s="1602"/>
      <c r="D50" s="1602"/>
      <c r="E50" s="1603"/>
      <c r="F50" s="1603"/>
      <c r="G50" s="1432"/>
      <c r="I50" s="1428"/>
      <c r="J50" s="1428"/>
      <c r="K50" s="1428"/>
      <c r="L50" s="1604"/>
      <c r="M50" s="1604"/>
      <c r="N50" s="1604"/>
      <c r="O50" s="1604"/>
      <c r="P50" s="1605"/>
    </row>
    <row r="51">
      <c r="A51" s="1602"/>
      <c r="B51" s="1602"/>
      <c r="C51" s="1602"/>
      <c r="D51" s="1602"/>
      <c r="E51" s="1603"/>
      <c r="F51" s="1603"/>
      <c r="G51" s="1432"/>
      <c r="I51" s="1428"/>
      <c r="J51" s="1428"/>
      <c r="K51" s="1428"/>
      <c r="L51" s="1604"/>
      <c r="M51" s="1604"/>
      <c r="N51" s="1604"/>
      <c r="O51" s="1604"/>
      <c r="P51" s="1605"/>
    </row>
    <row r="52">
      <c r="A52" s="1602"/>
      <c r="B52" s="1602"/>
      <c r="C52" s="1602"/>
      <c r="D52" s="1602"/>
      <c r="E52" s="1603"/>
      <c r="F52" s="1603"/>
      <c r="G52" s="1432"/>
      <c r="H52" s="1428"/>
      <c r="I52" s="1428"/>
      <c r="J52" s="1428"/>
      <c r="K52" s="1428"/>
      <c r="L52" s="1604"/>
      <c r="M52" s="1604"/>
      <c r="N52" s="1604"/>
      <c r="O52" s="1604"/>
      <c r="P52" s="1605">
        <v>43774.0</v>
      </c>
    </row>
    <row r="53">
      <c r="A53" s="1602"/>
      <c r="B53" s="1602"/>
      <c r="C53" s="1602"/>
      <c r="D53" s="1602"/>
      <c r="E53" s="1603"/>
      <c r="F53" s="1603"/>
      <c r="G53" s="1432"/>
      <c r="H53" s="1428"/>
      <c r="I53" s="1428"/>
      <c r="J53" s="1428"/>
      <c r="K53" s="1428"/>
      <c r="L53" s="1604"/>
      <c r="M53" s="1604"/>
      <c r="N53" s="1604"/>
      <c r="O53" s="1604"/>
      <c r="P53" s="1605">
        <v>43766.0</v>
      </c>
      <c r="Q53" s="705"/>
      <c r="V53" s="705"/>
    </row>
    <row r="54">
      <c r="A54" s="1602"/>
      <c r="B54" s="1602"/>
      <c r="C54" s="1602"/>
      <c r="D54" s="1602"/>
      <c r="E54" s="1603"/>
      <c r="F54" s="1603"/>
      <c r="G54" s="1432"/>
      <c r="H54" s="1428"/>
      <c r="I54" s="1428"/>
      <c r="J54" s="1428"/>
      <c r="K54" s="1428"/>
      <c r="L54" s="1604"/>
      <c r="M54" s="1604"/>
      <c r="N54" s="1604"/>
      <c r="O54" s="1604"/>
      <c r="P54" s="1605">
        <v>43752.0</v>
      </c>
      <c r="Q54" s="1608"/>
      <c r="R54" s="1608"/>
      <c r="S54" s="1608"/>
      <c r="U54" s="705"/>
      <c r="V54" s="705"/>
    </row>
    <row r="55" ht="32.25" customHeight="1">
      <c r="A55" s="1602"/>
      <c r="B55" s="1602"/>
      <c r="C55" s="1602"/>
      <c r="D55" s="1602"/>
      <c r="E55" s="1603"/>
      <c r="F55" s="1603"/>
      <c r="G55" s="1432"/>
      <c r="L55" s="1604"/>
      <c r="M55" s="1604"/>
      <c r="N55" s="1604"/>
      <c r="O55" s="1604"/>
      <c r="P55" s="1605"/>
    </row>
    <row r="56">
      <c r="A56" s="1602"/>
      <c r="B56" s="1602"/>
      <c r="C56" s="1602"/>
      <c r="D56" s="1602"/>
      <c r="E56" s="1603"/>
      <c r="F56" s="1603"/>
      <c r="G56" s="1432"/>
      <c r="H56" s="1428"/>
      <c r="I56" s="1428"/>
      <c r="J56" s="1428"/>
      <c r="K56" s="1428"/>
      <c r="L56" s="1604"/>
      <c r="M56" s="1604"/>
      <c r="N56" s="1604"/>
      <c r="O56" s="1604"/>
      <c r="P56" s="1605">
        <v>43766.0</v>
      </c>
      <c r="Q56" s="705"/>
      <c r="R56" s="1606"/>
      <c r="T56" s="1608"/>
      <c r="U56" s="705"/>
      <c r="V56" s="705"/>
    </row>
    <row r="57">
      <c r="A57" s="1602"/>
      <c r="B57" s="1602"/>
      <c r="C57" s="1602"/>
      <c r="D57" s="1602"/>
      <c r="E57" s="1603"/>
      <c r="F57" s="1603"/>
      <c r="G57" s="1432"/>
      <c r="H57" s="1428"/>
      <c r="I57" s="1428"/>
      <c r="J57" s="1606"/>
      <c r="K57" s="1428"/>
      <c r="L57" s="1604"/>
      <c r="M57" s="1604"/>
      <c r="N57" s="1604"/>
      <c r="O57" s="1604"/>
      <c r="P57" s="1605">
        <v>43770.0</v>
      </c>
    </row>
    <row r="58">
      <c r="A58" s="1602"/>
      <c r="B58" s="1602"/>
      <c r="C58" s="1602"/>
      <c r="D58" s="1602"/>
      <c r="E58" s="1603"/>
      <c r="F58" s="1603"/>
      <c r="G58" s="1432"/>
      <c r="H58" s="1428"/>
      <c r="I58" s="1428"/>
      <c r="J58" s="1428"/>
      <c r="K58" s="1428"/>
      <c r="L58" s="1604"/>
      <c r="M58" s="1604"/>
      <c r="N58" s="1604"/>
      <c r="O58" s="1604"/>
      <c r="P58" s="1605"/>
    </row>
    <row r="59">
      <c r="A59" s="1602"/>
      <c r="B59" s="1602"/>
      <c r="C59" s="1602"/>
      <c r="D59" s="1602"/>
      <c r="E59" s="1603"/>
      <c r="F59" s="1603"/>
      <c r="G59" s="1432"/>
      <c r="H59" s="1428"/>
      <c r="I59" s="1428"/>
      <c r="J59" s="1428"/>
      <c r="K59" s="1428"/>
      <c r="L59" s="1604"/>
      <c r="M59" s="1604"/>
      <c r="N59" s="1604"/>
      <c r="O59" s="1604"/>
      <c r="P59" s="1605"/>
    </row>
    <row r="60">
      <c r="A60" s="1602"/>
      <c r="B60" s="1602"/>
      <c r="C60" s="1602"/>
      <c r="D60" s="1602"/>
      <c r="E60" s="1603"/>
      <c r="F60" s="1603"/>
      <c r="G60" s="1432"/>
      <c r="H60" s="1428"/>
      <c r="I60" s="1428"/>
      <c r="J60" s="1428"/>
      <c r="K60" s="1428"/>
      <c r="L60" s="1604"/>
      <c r="M60" s="1604"/>
      <c r="N60" s="1604"/>
      <c r="O60" s="1604"/>
      <c r="P60" s="1605">
        <v>43770.0</v>
      </c>
    </row>
    <row r="61">
      <c r="A61" s="1602"/>
      <c r="B61" s="1602"/>
      <c r="C61" s="1602"/>
      <c r="D61" s="1602"/>
      <c r="E61" s="1603"/>
      <c r="F61" s="1603"/>
      <c r="G61" s="1432"/>
      <c r="H61" s="1428"/>
      <c r="I61" s="1428"/>
      <c r="J61" s="1428"/>
      <c r="K61" s="1428"/>
      <c r="L61" s="1604"/>
      <c r="M61" s="1604"/>
      <c r="N61" s="1604"/>
      <c r="O61" s="1604"/>
      <c r="P61" s="1605">
        <v>43767.0</v>
      </c>
    </row>
    <row r="62">
      <c r="A62" s="1602"/>
      <c r="B62" s="1602"/>
      <c r="C62" s="1602"/>
      <c r="D62" s="1602"/>
      <c r="E62" s="1603"/>
      <c r="F62" s="1603"/>
      <c r="G62" s="1432"/>
      <c r="I62" s="1428"/>
      <c r="J62" s="1428"/>
      <c r="K62" s="1428"/>
      <c r="L62" s="1604"/>
      <c r="M62" s="1604"/>
      <c r="N62" s="1604"/>
      <c r="O62" s="1604"/>
      <c r="P62" s="1605"/>
      <c r="U62" s="705"/>
    </row>
    <row r="63">
      <c r="A63" s="1602"/>
      <c r="B63" s="1602"/>
      <c r="C63" s="1602"/>
      <c r="D63" s="1602"/>
      <c r="E63" s="1603"/>
      <c r="F63" s="1603"/>
      <c r="G63" s="1432"/>
      <c r="H63" s="1428"/>
      <c r="I63" s="1428"/>
      <c r="J63" s="1428"/>
      <c r="K63" s="1428"/>
      <c r="L63" s="1604"/>
      <c r="M63" s="1604"/>
      <c r="N63" s="1604"/>
      <c r="O63" s="1604"/>
      <c r="P63" s="1605">
        <v>43766.0</v>
      </c>
      <c r="U63" s="705"/>
    </row>
    <row r="64">
      <c r="A64" s="1602"/>
      <c r="B64" s="1602"/>
      <c r="C64" s="1602"/>
      <c r="D64" s="1602"/>
      <c r="E64" s="1603"/>
      <c r="F64" s="1603"/>
      <c r="G64" s="1432"/>
      <c r="H64" s="1428"/>
      <c r="I64" s="1428"/>
      <c r="J64" s="1428"/>
      <c r="L64" s="1604"/>
      <c r="M64" s="1604"/>
      <c r="N64" s="1604"/>
      <c r="O64" s="1604"/>
      <c r="P64" s="1605">
        <v>43757.0</v>
      </c>
    </row>
    <row r="65">
      <c r="A65" s="1602"/>
      <c r="B65" s="1602"/>
      <c r="C65" s="1602"/>
      <c r="D65" s="1602"/>
      <c r="E65" s="1603"/>
      <c r="F65" s="1603"/>
      <c r="G65" s="1432"/>
      <c r="H65" s="1608"/>
      <c r="I65" s="1428"/>
      <c r="J65" s="1428"/>
      <c r="K65" s="1428"/>
      <c r="L65" s="1604"/>
      <c r="M65" s="1604"/>
      <c r="N65" s="1604"/>
      <c r="O65" s="1604"/>
      <c r="P65" s="1605">
        <v>43780.0</v>
      </c>
    </row>
    <row r="66">
      <c r="A66" s="1602"/>
      <c r="B66" s="1602"/>
      <c r="C66" s="1602"/>
      <c r="D66" s="1602"/>
      <c r="E66" s="1603"/>
      <c r="F66" s="1603"/>
      <c r="G66" s="1432"/>
      <c r="H66" s="1428"/>
      <c r="I66" s="1428"/>
      <c r="J66" s="1428"/>
      <c r="K66" s="1428"/>
      <c r="L66" s="1604"/>
      <c r="M66" s="1604"/>
      <c r="N66" s="1604"/>
      <c r="O66" s="1604"/>
      <c r="P66" s="1605">
        <v>43774.0</v>
      </c>
      <c r="R66" s="1608"/>
      <c r="S66" s="705"/>
    </row>
    <row r="67">
      <c r="A67" s="1602"/>
      <c r="B67" s="1602"/>
      <c r="C67" s="1602"/>
      <c r="D67" s="1602"/>
      <c r="E67" s="1603"/>
      <c r="F67" s="1603"/>
      <c r="G67" s="1432"/>
      <c r="H67" s="1428"/>
      <c r="I67" s="1428"/>
      <c r="J67" s="1428"/>
      <c r="K67" s="1428"/>
      <c r="L67" s="1604"/>
      <c r="M67" s="1604"/>
      <c r="N67" s="1604"/>
      <c r="O67" s="1604"/>
      <c r="P67" s="1605">
        <v>43770.0</v>
      </c>
      <c r="R67" s="1608"/>
      <c r="T67" s="1608"/>
    </row>
    <row r="68">
      <c r="A68" s="1602"/>
      <c r="B68" s="1602"/>
      <c r="C68" s="1602"/>
      <c r="D68" s="1602"/>
      <c r="E68" s="1603"/>
      <c r="F68" s="1603"/>
      <c r="G68" s="1432"/>
      <c r="H68" s="1428"/>
      <c r="I68" s="1428"/>
      <c r="J68" s="1428"/>
      <c r="L68" s="1604"/>
      <c r="M68" s="1604"/>
      <c r="N68" s="1604"/>
      <c r="O68" s="1604"/>
      <c r="P68" s="1605">
        <v>43756.0</v>
      </c>
    </row>
    <row r="69">
      <c r="A69" s="1602"/>
      <c r="B69" s="1602"/>
      <c r="C69" s="1602"/>
      <c r="D69" s="1602"/>
      <c r="E69" s="1603"/>
      <c r="F69" s="1603"/>
      <c r="G69" s="1432"/>
      <c r="H69" s="1428"/>
      <c r="I69" s="1428"/>
      <c r="J69" s="1428"/>
      <c r="K69" s="1428"/>
      <c r="L69" s="1604"/>
      <c r="M69" s="1604"/>
      <c r="N69" s="1604"/>
      <c r="O69" s="1604"/>
      <c r="P69" s="1605">
        <v>43759.0</v>
      </c>
      <c r="Q69" s="1608"/>
      <c r="T69" s="1608"/>
    </row>
    <row r="70">
      <c r="A70" s="1602"/>
      <c r="B70" s="1602"/>
      <c r="C70" s="1602"/>
      <c r="D70" s="1602"/>
      <c r="E70" s="1603"/>
      <c r="F70" s="1603"/>
      <c r="G70" s="1432"/>
      <c r="H70" s="1428"/>
      <c r="I70" s="1428"/>
      <c r="J70" s="1428"/>
      <c r="K70" s="1428"/>
      <c r="L70" s="1604"/>
      <c r="M70" s="1604"/>
      <c r="N70" s="1604"/>
      <c r="O70" s="1604"/>
      <c r="P70" s="1605">
        <v>43759.0</v>
      </c>
    </row>
    <row r="71">
      <c r="A71" s="1602"/>
      <c r="B71" s="1602"/>
      <c r="C71" s="1602"/>
      <c r="D71" s="1602"/>
      <c r="E71" s="1603"/>
      <c r="F71" s="1603"/>
      <c r="G71" s="1432"/>
      <c r="H71" s="1428"/>
      <c r="I71" s="1428"/>
      <c r="J71" s="1428"/>
      <c r="K71" s="1428"/>
      <c r="L71" s="1604"/>
      <c r="M71" s="1604"/>
      <c r="N71" s="1604"/>
      <c r="O71" s="1604"/>
      <c r="P71" s="1605">
        <v>43766.0</v>
      </c>
    </row>
    <row r="72">
      <c r="A72" s="1602"/>
      <c r="B72" s="1602"/>
      <c r="C72" s="1602"/>
      <c r="D72" s="1602"/>
      <c r="E72" s="1603"/>
      <c r="F72" s="1603"/>
      <c r="G72" s="1432"/>
      <c r="H72" s="1428"/>
      <c r="I72" s="1428"/>
      <c r="J72" s="1428"/>
      <c r="K72" s="1428"/>
      <c r="L72" s="1604"/>
      <c r="M72" s="1604"/>
      <c r="N72" s="1604"/>
      <c r="O72" s="1604"/>
      <c r="P72" s="1605">
        <v>43773.0</v>
      </c>
    </row>
    <row r="73">
      <c r="A73" s="1602"/>
      <c r="B73" s="1602"/>
      <c r="C73" s="1602"/>
      <c r="D73" s="1602"/>
      <c r="E73" s="1603"/>
      <c r="F73" s="1603"/>
      <c r="G73" s="1432"/>
      <c r="H73" s="1609"/>
      <c r="I73" s="1609"/>
      <c r="L73" s="1604"/>
      <c r="M73" s="1604"/>
      <c r="N73" s="1604"/>
      <c r="O73" s="1604"/>
      <c r="P73" s="1605">
        <v>43727.0</v>
      </c>
      <c r="Q73" s="1608"/>
      <c r="U73" s="705"/>
      <c r="V73" s="705"/>
    </row>
    <row r="74">
      <c r="A74" s="1602"/>
      <c r="B74" s="1602"/>
      <c r="C74" s="1602"/>
      <c r="D74" s="1602"/>
      <c r="E74" s="1603"/>
      <c r="F74" s="1603"/>
      <c r="G74" s="1432"/>
      <c r="I74" s="1428"/>
      <c r="J74" s="1428"/>
      <c r="K74" s="1428"/>
      <c r="L74" s="1604"/>
      <c r="M74" s="1604"/>
      <c r="N74" s="1604"/>
      <c r="O74" s="1604"/>
      <c r="P74" s="1605"/>
    </row>
    <row r="75">
      <c r="A75" s="1602"/>
      <c r="B75" s="1602"/>
      <c r="C75" s="1602"/>
      <c r="D75" s="1602"/>
      <c r="E75" s="1603"/>
      <c r="F75" s="1603"/>
      <c r="G75" s="1432"/>
      <c r="H75" s="1428"/>
      <c r="I75" s="1428"/>
      <c r="J75" s="1428"/>
      <c r="K75" s="1428"/>
      <c r="L75" s="1604"/>
      <c r="M75" s="1604"/>
      <c r="N75" s="1604"/>
      <c r="O75" s="1604"/>
      <c r="P75" s="1605">
        <v>43773.0</v>
      </c>
      <c r="R75" s="1607"/>
    </row>
    <row r="76">
      <c r="A76" s="1602"/>
      <c r="B76" s="1602"/>
      <c r="C76" s="1602"/>
      <c r="D76" s="1602"/>
      <c r="E76" s="1603"/>
      <c r="F76" s="1603"/>
      <c r="G76" s="1432"/>
      <c r="H76" s="1428"/>
      <c r="I76" s="1428"/>
      <c r="J76" s="1428"/>
      <c r="K76" s="1428"/>
      <c r="L76" s="1604"/>
      <c r="M76" s="1604"/>
      <c r="N76" s="1604"/>
      <c r="O76" s="1604"/>
      <c r="P76" s="1605">
        <v>43757.0</v>
      </c>
    </row>
    <row r="77">
      <c r="A77" s="1602"/>
      <c r="B77" s="1602"/>
      <c r="C77" s="1602"/>
      <c r="D77" s="1602"/>
      <c r="E77" s="1603"/>
      <c r="F77" s="1603"/>
      <c r="G77" s="1432"/>
      <c r="H77" s="1428"/>
      <c r="I77" s="1428"/>
      <c r="J77" s="1428"/>
      <c r="K77" s="1428"/>
      <c r="L77" s="1604"/>
      <c r="M77" s="1604"/>
      <c r="N77" s="1604"/>
      <c r="O77" s="1604"/>
      <c r="P77" s="1605">
        <v>43762.0</v>
      </c>
      <c r="Q77" s="1608"/>
      <c r="V77" s="705"/>
    </row>
    <row r="78" ht="40.5" customHeight="1">
      <c r="A78" s="1602"/>
      <c r="B78" s="1602"/>
      <c r="C78" s="1602"/>
      <c r="D78" s="1602"/>
      <c r="E78" s="1603"/>
      <c r="F78" s="1603"/>
      <c r="G78" s="1432"/>
      <c r="H78" s="1428"/>
      <c r="I78" s="1428"/>
      <c r="J78" s="1428"/>
      <c r="K78" s="1428"/>
      <c r="L78" s="1604"/>
      <c r="M78" s="1604"/>
      <c r="N78" s="1604"/>
      <c r="O78" s="1604"/>
      <c r="P78" s="1605">
        <v>43756.0</v>
      </c>
      <c r="U78" s="705"/>
      <c r="V78" s="705"/>
    </row>
    <row r="79">
      <c r="A79" s="1602"/>
      <c r="B79" s="1602"/>
      <c r="C79" s="1602"/>
      <c r="D79" s="1602"/>
      <c r="E79" s="1603"/>
      <c r="F79" s="1603"/>
      <c r="G79" s="1432"/>
      <c r="H79" s="1428"/>
      <c r="I79" s="1428"/>
      <c r="J79" s="1428"/>
      <c r="K79" s="1428"/>
      <c r="L79" s="1604"/>
      <c r="M79" s="1604"/>
      <c r="N79" s="1604"/>
      <c r="O79" s="1604"/>
      <c r="P79" s="1605">
        <v>43752.0</v>
      </c>
    </row>
    <row r="80">
      <c r="A80" s="1602"/>
      <c r="B80" s="1602"/>
      <c r="C80" s="1602"/>
      <c r="D80" s="1602"/>
      <c r="E80" s="1603"/>
      <c r="F80" s="1603"/>
      <c r="G80" s="1432"/>
      <c r="H80" s="1428"/>
      <c r="I80" s="1428"/>
      <c r="J80" s="1428"/>
      <c r="K80" s="1428"/>
      <c r="L80" s="1604"/>
      <c r="M80" s="1604"/>
      <c r="N80" s="1604"/>
      <c r="O80" s="1604"/>
      <c r="P80" s="1605">
        <v>43763.0</v>
      </c>
      <c r="U80" s="705"/>
    </row>
    <row r="81">
      <c r="A81" s="1602"/>
      <c r="B81" s="1602"/>
      <c r="C81" s="1602"/>
      <c r="D81" s="1602"/>
      <c r="E81" s="1603"/>
      <c r="F81" s="1603"/>
      <c r="G81" s="1432"/>
      <c r="H81" s="1433"/>
      <c r="I81" s="1433"/>
      <c r="J81" s="1428"/>
      <c r="K81" s="1428"/>
      <c r="L81" s="1604"/>
      <c r="M81" s="1604"/>
      <c r="N81" s="1604"/>
      <c r="O81" s="1604"/>
      <c r="P81" s="1605">
        <v>43768.0</v>
      </c>
      <c r="R81" s="1607"/>
    </row>
    <row r="82">
      <c r="A82" s="1602"/>
      <c r="B82" s="1602"/>
      <c r="C82" s="1602"/>
      <c r="D82" s="1602"/>
      <c r="E82" s="1603"/>
      <c r="F82" s="1603"/>
      <c r="G82" s="1432"/>
      <c r="H82" s="1428"/>
      <c r="I82" s="1428"/>
      <c r="J82" s="1428"/>
      <c r="K82" s="1428"/>
      <c r="L82" s="1604"/>
      <c r="M82" s="1604"/>
      <c r="N82" s="1604"/>
      <c r="O82" s="1604"/>
      <c r="P82" s="1605">
        <v>43761.0</v>
      </c>
      <c r="R82" s="1607"/>
      <c r="S82" s="1607"/>
    </row>
    <row r="83">
      <c r="A83" s="1602"/>
      <c r="B83" s="1602"/>
      <c r="C83" s="1602"/>
      <c r="D83" s="1602"/>
      <c r="E83" s="1603"/>
      <c r="F83" s="1603"/>
      <c r="G83" s="1432"/>
      <c r="H83" s="1428"/>
      <c r="I83" s="1428"/>
      <c r="J83" s="1428"/>
      <c r="K83" s="1428"/>
      <c r="L83" s="1604"/>
      <c r="M83" s="1604"/>
      <c r="N83" s="1604"/>
      <c r="O83" s="1604"/>
      <c r="P83" s="1605">
        <v>43759.0</v>
      </c>
      <c r="V83" s="705"/>
    </row>
    <row r="84">
      <c r="A84" s="1602"/>
      <c r="B84" s="1602"/>
      <c r="C84" s="1602"/>
      <c r="D84" s="1602"/>
      <c r="E84" s="1603"/>
      <c r="F84" s="1603"/>
      <c r="G84" s="1432"/>
      <c r="H84" s="1428"/>
      <c r="I84" s="1428"/>
      <c r="J84" s="1428"/>
      <c r="L84" s="1604"/>
      <c r="M84" s="1604"/>
      <c r="N84" s="1604"/>
      <c r="O84" s="1604"/>
      <c r="P84" s="1605">
        <v>43759.0</v>
      </c>
      <c r="R84" s="1608"/>
      <c r="T84" s="1608"/>
      <c r="V84" s="705"/>
    </row>
    <row r="85">
      <c r="A85" s="1602"/>
      <c r="B85" s="1602"/>
      <c r="C85" s="1602"/>
      <c r="D85" s="1602"/>
      <c r="E85" s="1603"/>
      <c r="F85" s="1603"/>
      <c r="G85" s="1432"/>
      <c r="H85" s="1428"/>
      <c r="I85" s="1428"/>
      <c r="J85" s="1428"/>
      <c r="K85" s="1428"/>
      <c r="L85" s="1604"/>
      <c r="M85" s="1604"/>
      <c r="N85" s="1604"/>
      <c r="O85" s="1604"/>
      <c r="P85" s="1605">
        <v>43775.0</v>
      </c>
    </row>
    <row r="86">
      <c r="A86" s="1602"/>
      <c r="B86" s="1602"/>
      <c r="C86" s="1602"/>
      <c r="D86" s="1602"/>
      <c r="E86" s="1603"/>
      <c r="F86" s="1603"/>
      <c r="G86" s="1432"/>
      <c r="H86" s="1428"/>
      <c r="I86" s="1428"/>
      <c r="J86" s="1428"/>
      <c r="K86" s="1428"/>
      <c r="L86" s="1604"/>
      <c r="M86" s="1604"/>
      <c r="N86" s="1604"/>
      <c r="O86" s="1604"/>
      <c r="P86" s="1605">
        <v>43773.0</v>
      </c>
      <c r="V86" s="705"/>
    </row>
    <row r="87">
      <c r="A87" s="1602"/>
      <c r="B87" s="1602"/>
      <c r="C87" s="1602"/>
      <c r="D87" s="1602"/>
      <c r="E87" s="1603"/>
      <c r="F87" s="1603"/>
      <c r="G87" s="1432"/>
      <c r="H87" s="1428"/>
      <c r="I87" s="1428"/>
      <c r="J87" s="1428"/>
      <c r="L87" s="1604"/>
      <c r="M87" s="1604"/>
      <c r="N87" s="1604"/>
      <c r="O87" s="1604"/>
      <c r="P87" s="1605">
        <v>43755.0</v>
      </c>
      <c r="V87" s="705"/>
    </row>
    <row r="88">
      <c r="A88" s="1602"/>
      <c r="B88" s="1602"/>
      <c r="C88" s="1602"/>
      <c r="D88" s="1602"/>
      <c r="E88" s="1603"/>
      <c r="F88" s="1603"/>
      <c r="G88" s="1432"/>
      <c r="H88" s="1428"/>
      <c r="I88" s="1428"/>
      <c r="J88" s="1428"/>
      <c r="K88" s="1428"/>
      <c r="L88" s="1604"/>
      <c r="M88" s="1604"/>
      <c r="N88" s="1604"/>
      <c r="O88" s="1604"/>
      <c r="P88" s="1605">
        <v>43756.0</v>
      </c>
      <c r="Q88" s="1608"/>
      <c r="T88" s="1607"/>
      <c r="V88" s="705"/>
    </row>
    <row r="89">
      <c r="A89" s="1602"/>
      <c r="B89" s="1602"/>
      <c r="C89" s="1602"/>
      <c r="D89" s="1602"/>
      <c r="E89" s="1603"/>
      <c r="F89" s="1603"/>
      <c r="G89" s="1432"/>
      <c r="H89" s="1428"/>
      <c r="I89" s="1428"/>
      <c r="J89" s="1428"/>
      <c r="K89" s="1428"/>
      <c r="L89" s="1604"/>
      <c r="M89" s="1604"/>
      <c r="N89" s="1604"/>
      <c r="O89" s="1604"/>
      <c r="P89" s="1605">
        <v>43759.0</v>
      </c>
      <c r="R89" s="1608"/>
      <c r="T89" s="1608"/>
    </row>
    <row r="90">
      <c r="A90" s="1602"/>
      <c r="B90" s="1602"/>
      <c r="C90" s="1602"/>
      <c r="D90" s="1602"/>
      <c r="E90" s="1603"/>
      <c r="F90" s="1603"/>
      <c r="G90" s="1432"/>
      <c r="H90" s="1428"/>
      <c r="I90" s="1428"/>
      <c r="J90" s="1428"/>
      <c r="K90" s="1428"/>
      <c r="L90" s="1604"/>
      <c r="M90" s="1604"/>
      <c r="N90" s="1604"/>
      <c r="O90" s="1604"/>
      <c r="P90" s="1605">
        <v>43770.0</v>
      </c>
    </row>
    <row r="91">
      <c r="A91" s="1602"/>
      <c r="B91" s="1602"/>
      <c r="C91" s="1602"/>
      <c r="D91" s="1602"/>
      <c r="E91" s="1603"/>
      <c r="F91" s="1603"/>
      <c r="G91" s="1432"/>
      <c r="H91" s="1428"/>
      <c r="I91" s="1428"/>
      <c r="J91" s="1428"/>
      <c r="K91" s="1428"/>
      <c r="L91" s="1604"/>
      <c r="M91" s="1604"/>
      <c r="N91" s="1604"/>
      <c r="O91" s="1604"/>
      <c r="P91" s="1605">
        <v>43759.0</v>
      </c>
      <c r="V91" s="705"/>
    </row>
    <row r="92">
      <c r="A92" s="1602"/>
      <c r="B92" s="1602"/>
      <c r="C92" s="1602"/>
      <c r="D92" s="1602"/>
      <c r="E92" s="1603"/>
      <c r="F92" s="1603"/>
      <c r="G92" s="1432"/>
      <c r="H92" s="1428"/>
      <c r="I92" s="1428"/>
      <c r="J92" s="1428"/>
      <c r="K92" s="1428"/>
      <c r="L92" s="1604"/>
      <c r="M92" s="1604"/>
      <c r="N92" s="1604"/>
      <c r="O92" s="1604"/>
      <c r="P92" s="1605">
        <v>43759.0</v>
      </c>
      <c r="Q92" s="1608"/>
      <c r="V92" s="705"/>
      <c r="X92" s="705"/>
    </row>
    <row r="93">
      <c r="A93" s="1602"/>
      <c r="B93" s="1602"/>
      <c r="C93" s="1602"/>
      <c r="D93" s="1602"/>
      <c r="E93" s="1603"/>
      <c r="F93" s="1603"/>
      <c r="G93" s="1432"/>
      <c r="H93" s="1606"/>
      <c r="I93" s="1610"/>
      <c r="L93" s="1604"/>
      <c r="M93" s="1604"/>
      <c r="N93" s="1604"/>
      <c r="O93" s="1604"/>
      <c r="P93" s="1605">
        <v>43776.0</v>
      </c>
    </row>
    <row r="94">
      <c r="A94" s="1602"/>
      <c r="B94" s="1602"/>
      <c r="C94" s="1602"/>
      <c r="D94" s="1602"/>
      <c r="E94" s="1603"/>
      <c r="F94" s="1603"/>
      <c r="G94" s="1432"/>
      <c r="H94" s="1428"/>
      <c r="I94" s="1428"/>
      <c r="J94" s="1428"/>
      <c r="K94" s="1428"/>
      <c r="L94" s="1604"/>
      <c r="M94" s="1604"/>
      <c r="N94" s="1604"/>
      <c r="O94" s="1604"/>
      <c r="P94" s="1605">
        <v>43777.0</v>
      </c>
    </row>
    <row r="95">
      <c r="A95" s="1602"/>
      <c r="B95" s="1602"/>
      <c r="C95" s="1602"/>
      <c r="D95" s="1602"/>
      <c r="E95" s="1603"/>
      <c r="F95" s="1603"/>
      <c r="G95" s="1432"/>
      <c r="H95" s="1428"/>
      <c r="I95" s="1428"/>
      <c r="J95" s="1428"/>
      <c r="K95" s="1428"/>
      <c r="L95" s="1604"/>
      <c r="M95" s="1604"/>
      <c r="N95" s="1604"/>
      <c r="O95" s="1604"/>
      <c r="P95" s="1605">
        <v>43756.0</v>
      </c>
      <c r="R95" s="1608"/>
      <c r="T95" s="1608"/>
      <c r="U95" s="705"/>
      <c r="V95" s="705"/>
    </row>
    <row r="96">
      <c r="A96" s="1602"/>
      <c r="B96" s="1602"/>
      <c r="C96" s="1602"/>
      <c r="D96" s="1602"/>
      <c r="E96" s="1603"/>
      <c r="F96" s="1603"/>
      <c r="G96" s="1432"/>
      <c r="H96" s="1428"/>
      <c r="I96" s="1428"/>
      <c r="J96" s="1428"/>
      <c r="K96" s="1428"/>
      <c r="L96" s="1604"/>
      <c r="M96" s="1604"/>
      <c r="N96" s="1604"/>
      <c r="O96" s="1604"/>
      <c r="P96" s="1605">
        <v>43757.0</v>
      </c>
      <c r="R96" s="1608"/>
      <c r="V96" s="705"/>
    </row>
    <row r="97">
      <c r="A97" s="1602"/>
      <c r="B97" s="1602"/>
      <c r="C97" s="1602"/>
      <c r="D97" s="1602"/>
      <c r="E97" s="1603"/>
      <c r="F97" s="1603"/>
      <c r="G97" s="1432"/>
      <c r="H97" s="1428"/>
      <c r="I97" s="1428"/>
      <c r="J97" s="1428"/>
      <c r="K97" s="1428"/>
      <c r="L97" s="1604"/>
      <c r="M97" s="1604"/>
      <c r="N97" s="1604"/>
      <c r="O97" s="1604"/>
      <c r="P97" s="1605">
        <v>43759.0</v>
      </c>
    </row>
    <row r="98">
      <c r="A98" s="1602"/>
      <c r="B98" s="1602"/>
      <c r="C98" s="1602"/>
      <c r="D98" s="1602"/>
      <c r="E98" s="1603"/>
      <c r="F98" s="1603"/>
      <c r="G98" s="1432"/>
      <c r="H98" s="1428"/>
      <c r="I98" s="1428"/>
      <c r="J98" s="1428"/>
      <c r="K98" s="1428"/>
      <c r="L98" s="1604"/>
      <c r="M98" s="1604"/>
      <c r="N98" s="1604"/>
      <c r="O98" s="1604"/>
      <c r="P98" s="1605">
        <v>43770.0</v>
      </c>
    </row>
    <row r="99">
      <c r="A99" s="1602"/>
      <c r="B99" s="1602"/>
      <c r="C99" s="1602"/>
      <c r="D99" s="1602"/>
      <c r="E99" s="1603"/>
      <c r="F99" s="1603"/>
      <c r="G99" s="1432"/>
      <c r="H99" s="1428"/>
      <c r="I99" s="1428"/>
      <c r="J99" s="1428"/>
      <c r="K99" s="1428"/>
      <c r="L99" s="1604"/>
      <c r="M99" s="1604"/>
      <c r="N99" s="1604"/>
      <c r="O99" s="1604"/>
      <c r="P99" s="1605">
        <v>43766.0</v>
      </c>
      <c r="Q99" s="1607"/>
      <c r="T99" s="1608"/>
      <c r="V99" s="705"/>
    </row>
    <row r="100">
      <c r="A100" s="1602"/>
      <c r="B100" s="1602"/>
      <c r="C100" s="1602"/>
      <c r="D100" s="1602"/>
      <c r="E100" s="1603"/>
      <c r="F100" s="1603"/>
      <c r="G100" s="1432"/>
      <c r="H100" s="1428"/>
      <c r="I100" s="1428"/>
      <c r="J100" s="1428"/>
      <c r="K100" s="1428"/>
      <c r="L100" s="1604"/>
      <c r="M100" s="1604"/>
      <c r="N100" s="1604"/>
      <c r="O100" s="1604"/>
      <c r="P100" s="1605">
        <v>43766.0</v>
      </c>
      <c r="T100" s="1608"/>
      <c r="V100" s="705"/>
    </row>
    <row r="101">
      <c r="A101" s="1602"/>
      <c r="B101" s="1602"/>
      <c r="C101" s="1602"/>
      <c r="D101" s="1602"/>
      <c r="E101" s="1603"/>
      <c r="F101" s="1603"/>
      <c r="G101" s="1432"/>
      <c r="H101" s="1428"/>
      <c r="I101" s="1428"/>
      <c r="J101" s="1428"/>
      <c r="K101" s="1428"/>
      <c r="L101" s="1604"/>
      <c r="M101" s="1604"/>
      <c r="N101" s="1604"/>
      <c r="O101" s="1604"/>
      <c r="P101" s="1605">
        <v>43773.0</v>
      </c>
      <c r="Q101" s="1611"/>
      <c r="W101" s="705"/>
    </row>
    <row r="102">
      <c r="A102" s="1602"/>
      <c r="B102" s="1602"/>
      <c r="C102" s="1602"/>
      <c r="D102" s="1602"/>
      <c r="E102" s="1603"/>
      <c r="F102" s="1603"/>
      <c r="G102" s="1432"/>
      <c r="H102" s="1428"/>
      <c r="I102" s="1428"/>
      <c r="J102" s="1428"/>
      <c r="K102" s="1428"/>
      <c r="L102" s="1604"/>
      <c r="M102" s="1604"/>
      <c r="N102" s="1604"/>
      <c r="O102" s="1604"/>
      <c r="P102" s="1605">
        <v>43754.0</v>
      </c>
      <c r="U102" s="705"/>
      <c r="V102" s="705"/>
    </row>
    <row r="103">
      <c r="A103" s="1602"/>
      <c r="B103" s="1602"/>
      <c r="C103" s="1602"/>
      <c r="D103" s="1602"/>
      <c r="E103" s="1603"/>
      <c r="F103" s="1603"/>
      <c r="G103" s="1432"/>
      <c r="H103" s="1428"/>
      <c r="I103" s="1428"/>
      <c r="J103" s="1428"/>
      <c r="K103" s="1428"/>
      <c r="L103" s="1604"/>
      <c r="M103" s="1604"/>
      <c r="N103" s="1604"/>
      <c r="O103" s="1604"/>
      <c r="P103" s="1605">
        <v>43770.0</v>
      </c>
    </row>
    <row r="104">
      <c r="A104" s="1602"/>
      <c r="B104" s="1602"/>
      <c r="C104" s="1602"/>
      <c r="D104" s="1602"/>
      <c r="E104" s="1603"/>
      <c r="F104" s="1603"/>
      <c r="G104" s="1432"/>
      <c r="H104" s="50" t="s">
        <v>13212</v>
      </c>
      <c r="I104" s="1433">
        <v>44209.0</v>
      </c>
      <c r="J104" s="1433">
        <v>44211.0</v>
      </c>
      <c r="K104" s="1428"/>
      <c r="L104" s="1604"/>
      <c r="M104" s="1604"/>
      <c r="N104" s="1604"/>
      <c r="O104" s="1604"/>
      <c r="P104" s="1605">
        <v>43759.0</v>
      </c>
      <c r="V104" s="705"/>
    </row>
    <row r="105">
      <c r="A105" s="1602"/>
      <c r="B105" s="1602"/>
      <c r="C105" s="1602"/>
      <c r="D105" s="1602"/>
      <c r="E105" s="1603"/>
      <c r="F105" s="1603"/>
      <c r="G105" s="1432"/>
      <c r="H105" s="1428"/>
      <c r="I105" s="1428"/>
      <c r="J105" s="1428"/>
      <c r="K105" s="1428"/>
      <c r="L105" s="1604"/>
      <c r="M105" s="1604"/>
      <c r="N105" s="1604"/>
      <c r="O105" s="1604"/>
      <c r="P105" s="1605">
        <v>43766.0</v>
      </c>
      <c r="U105" s="705"/>
      <c r="V105" s="705"/>
    </row>
    <row r="106">
      <c r="A106" s="1602"/>
      <c r="B106" s="1602"/>
      <c r="C106" s="1602"/>
      <c r="D106" s="1602"/>
      <c r="E106" s="1603"/>
      <c r="F106" s="1603"/>
      <c r="G106" s="1432"/>
      <c r="H106" s="1428"/>
      <c r="I106" s="1428"/>
      <c r="J106" s="1428"/>
      <c r="K106" s="1428"/>
      <c r="L106" s="1604"/>
      <c r="M106" s="1604"/>
      <c r="N106" s="1604"/>
      <c r="O106" s="1604"/>
      <c r="P106" s="1605">
        <v>43766.0</v>
      </c>
    </row>
    <row r="107">
      <c r="A107" s="1602"/>
      <c r="B107" s="1602"/>
      <c r="C107" s="1602"/>
      <c r="D107" s="1602"/>
      <c r="E107" s="1603"/>
      <c r="F107" s="1603"/>
      <c r="G107" s="1432"/>
      <c r="H107" s="1428"/>
      <c r="I107" s="1428"/>
      <c r="J107" s="1428"/>
      <c r="K107" s="1428"/>
      <c r="L107" s="1604"/>
      <c r="M107" s="1604"/>
      <c r="N107" s="1604"/>
      <c r="O107" s="1604"/>
      <c r="P107" s="1605">
        <v>43761.0</v>
      </c>
    </row>
    <row r="108">
      <c r="A108" s="1602"/>
      <c r="B108" s="1602"/>
      <c r="C108" s="1602"/>
      <c r="D108" s="1602"/>
      <c r="E108" s="1603"/>
      <c r="F108" s="1603"/>
      <c r="G108" s="1432"/>
      <c r="H108" s="1428"/>
      <c r="I108" s="1428"/>
      <c r="J108" s="1428"/>
      <c r="K108" s="1428"/>
      <c r="L108" s="1604"/>
      <c r="M108" s="1604"/>
      <c r="N108" s="1604"/>
      <c r="O108" s="1604"/>
      <c r="P108" s="1605">
        <v>43761.0</v>
      </c>
    </row>
    <row r="109">
      <c r="A109" s="1602"/>
      <c r="B109" s="1602"/>
      <c r="C109" s="1602"/>
      <c r="D109" s="1602"/>
      <c r="E109" s="1603"/>
      <c r="F109" s="1603"/>
      <c r="G109" s="1432"/>
      <c r="H109" s="1428"/>
      <c r="I109" s="1428"/>
      <c r="J109" s="1428"/>
      <c r="K109" s="1428"/>
      <c r="L109" s="1604"/>
      <c r="M109" s="1604"/>
      <c r="N109" s="1604"/>
      <c r="O109" s="1604"/>
      <c r="P109" s="1605">
        <v>43741.0</v>
      </c>
      <c r="T109" s="1608"/>
      <c r="U109" s="705"/>
      <c r="V109" s="705"/>
    </row>
    <row r="110">
      <c r="A110" s="1602"/>
      <c r="B110" s="1602"/>
      <c r="C110" s="1602"/>
      <c r="D110" s="1602"/>
      <c r="E110" s="1603"/>
      <c r="F110" s="1603"/>
      <c r="G110" s="1432"/>
      <c r="H110" s="1428"/>
      <c r="I110" s="1428"/>
      <c r="J110" s="1428"/>
      <c r="K110" s="1428"/>
      <c r="L110" s="1604"/>
      <c r="M110" s="1604"/>
      <c r="N110" s="1604"/>
      <c r="O110" s="1604"/>
      <c r="P110" s="1605">
        <v>43760.0</v>
      </c>
      <c r="T110" s="1608"/>
      <c r="U110" s="705"/>
      <c r="V110" s="705"/>
    </row>
    <row r="111">
      <c r="A111" s="1602"/>
      <c r="B111" s="1602"/>
      <c r="C111" s="1602"/>
      <c r="D111" s="1602"/>
      <c r="E111" s="1603"/>
      <c r="F111" s="1603"/>
      <c r="G111" s="1432"/>
      <c r="H111" s="1428"/>
      <c r="I111" s="1428"/>
      <c r="J111" s="1428"/>
      <c r="K111" s="1428"/>
      <c r="L111" s="1604"/>
      <c r="M111" s="1604"/>
      <c r="N111" s="1604"/>
      <c r="O111" s="1604"/>
      <c r="P111" s="1605">
        <v>43791.0</v>
      </c>
      <c r="Q111" s="705"/>
      <c r="V111" s="705"/>
    </row>
    <row r="112" ht="31.5" customHeight="1">
      <c r="A112" s="1602"/>
      <c r="B112" s="1602"/>
      <c r="C112" s="1602"/>
      <c r="D112" s="1602"/>
      <c r="E112" s="1603"/>
      <c r="F112" s="1603"/>
      <c r="G112" s="1485"/>
      <c r="H112" s="1428"/>
      <c r="I112" s="1428"/>
      <c r="J112" s="1428"/>
      <c r="K112" s="1428"/>
      <c r="L112" s="1604"/>
      <c r="M112" s="1604"/>
      <c r="N112" s="1604"/>
      <c r="O112" s="1604"/>
      <c r="P112" s="1605">
        <v>43752.0</v>
      </c>
      <c r="R112" s="705"/>
      <c r="T112" s="1608"/>
      <c r="V112" s="705"/>
    </row>
    <row r="113">
      <c r="A113" s="1602"/>
      <c r="B113" s="1602"/>
      <c r="C113" s="1602"/>
      <c r="D113" s="1602"/>
      <c r="E113" s="1603"/>
      <c r="F113" s="1603"/>
      <c r="G113" s="1432"/>
      <c r="H113" s="1428"/>
      <c r="I113" s="1428"/>
      <c r="J113" s="1428"/>
      <c r="K113" s="1428"/>
      <c r="L113" s="1604"/>
      <c r="M113" s="1604"/>
      <c r="N113" s="1604"/>
      <c r="O113" s="1604"/>
      <c r="P113" s="1605">
        <v>43753.0</v>
      </c>
      <c r="U113" s="705"/>
      <c r="V113" s="705"/>
    </row>
    <row r="114">
      <c r="A114" s="1602"/>
      <c r="B114" s="1602"/>
      <c r="C114" s="1602"/>
      <c r="D114" s="1602"/>
      <c r="E114" s="1603"/>
      <c r="F114" s="1603"/>
      <c r="G114" s="1432"/>
      <c r="H114" s="1428"/>
      <c r="I114" s="1428"/>
      <c r="J114" s="1428"/>
      <c r="K114" s="1428"/>
      <c r="L114" s="1604"/>
      <c r="M114" s="1604"/>
      <c r="N114" s="1604"/>
      <c r="O114" s="1604"/>
      <c r="P114" s="1605">
        <v>43757.0</v>
      </c>
      <c r="U114" s="705"/>
    </row>
    <row r="115">
      <c r="A115" s="1602"/>
      <c r="B115" s="1602"/>
      <c r="C115" s="1602"/>
      <c r="D115" s="1602"/>
      <c r="E115" s="1603"/>
      <c r="F115" s="1603"/>
      <c r="G115" s="1432"/>
      <c r="H115" s="1428"/>
      <c r="I115" s="1428"/>
      <c r="J115" s="1428"/>
      <c r="K115" s="1428"/>
      <c r="L115" s="1604"/>
      <c r="M115" s="1604"/>
      <c r="N115" s="1604"/>
      <c r="O115" s="1604"/>
      <c r="P115" s="1605">
        <v>43738.0</v>
      </c>
      <c r="Q115" s="1608"/>
      <c r="U115" s="705"/>
      <c r="V115" s="705"/>
    </row>
    <row r="116">
      <c r="A116" s="1602"/>
      <c r="B116" s="1602"/>
      <c r="C116" s="1602"/>
      <c r="D116" s="1602"/>
      <c r="E116" s="1603"/>
      <c r="F116" s="1603"/>
      <c r="G116" s="1432"/>
      <c r="H116" s="1428"/>
      <c r="I116" s="1428"/>
      <c r="J116" s="1428"/>
      <c r="K116" s="1428"/>
      <c r="L116" s="1604"/>
      <c r="M116" s="1604"/>
      <c r="N116" s="1604"/>
      <c r="O116" s="1604"/>
      <c r="P116" s="1605">
        <v>43777.0</v>
      </c>
      <c r="U116" s="705"/>
      <c r="V116" s="705"/>
    </row>
    <row r="117">
      <c r="A117" s="1602"/>
      <c r="B117" s="1602"/>
      <c r="C117" s="1602"/>
      <c r="D117" s="1602"/>
      <c r="E117" s="1603"/>
      <c r="F117" s="1603"/>
      <c r="G117" s="1432"/>
      <c r="H117" s="1428"/>
      <c r="I117" s="1428"/>
      <c r="J117" s="1428"/>
      <c r="K117" s="1428"/>
      <c r="L117" s="1604"/>
      <c r="M117" s="1604"/>
      <c r="N117" s="1604"/>
      <c r="O117" s="1604"/>
      <c r="P117" s="1605">
        <v>43759.0</v>
      </c>
    </row>
    <row r="118">
      <c r="A118" s="1602"/>
      <c r="B118" s="1602"/>
      <c r="C118" s="1602"/>
      <c r="D118" s="1602"/>
      <c r="E118" s="1603"/>
      <c r="F118" s="1603"/>
      <c r="G118" s="1432"/>
      <c r="H118" s="1428"/>
      <c r="I118" s="1428"/>
      <c r="J118" s="1428"/>
      <c r="K118" s="1428"/>
      <c r="L118" s="1604"/>
      <c r="M118" s="1604"/>
      <c r="N118" s="1604"/>
      <c r="O118" s="1604"/>
      <c r="P118" s="1605">
        <v>43756.0</v>
      </c>
    </row>
    <row r="119">
      <c r="A119" s="1602"/>
      <c r="B119" s="1602"/>
      <c r="C119" s="1602"/>
      <c r="D119" s="1602"/>
      <c r="E119" s="1603"/>
      <c r="F119" s="1603"/>
      <c r="G119" s="1432"/>
      <c r="H119" s="1428"/>
      <c r="I119" s="1428"/>
      <c r="J119" s="1428"/>
      <c r="K119" s="1428"/>
      <c r="L119" s="1604"/>
      <c r="M119" s="1604"/>
      <c r="N119" s="1604"/>
      <c r="O119" s="1604"/>
      <c r="P119" s="1605">
        <v>43790.0</v>
      </c>
    </row>
    <row r="120">
      <c r="A120" s="1602"/>
      <c r="B120" s="1602"/>
      <c r="C120" s="1602"/>
      <c r="D120" s="1602"/>
      <c r="E120" s="1603"/>
      <c r="F120" s="1603"/>
      <c r="G120" s="1432"/>
      <c r="H120" s="1428"/>
      <c r="I120" s="1428"/>
      <c r="J120" s="1428"/>
      <c r="K120" s="1428"/>
      <c r="L120" s="1604"/>
      <c r="M120" s="1604"/>
      <c r="N120" s="1604"/>
      <c r="O120" s="1604"/>
      <c r="P120" s="1605">
        <v>43762.0</v>
      </c>
      <c r="R120" s="1607"/>
    </row>
    <row r="121">
      <c r="A121" s="1602"/>
      <c r="B121" s="1602"/>
      <c r="C121" s="1602"/>
      <c r="D121" s="1602"/>
      <c r="E121" s="1603"/>
      <c r="F121" s="1603"/>
      <c r="G121" s="1432"/>
      <c r="H121" s="1428"/>
      <c r="I121" s="1428"/>
      <c r="J121" s="1428"/>
      <c r="K121" s="1428"/>
      <c r="L121" s="1604"/>
      <c r="M121" s="1604"/>
      <c r="N121" s="1604"/>
      <c r="O121" s="1604"/>
      <c r="P121" s="1605">
        <v>43769.0</v>
      </c>
    </row>
    <row r="122">
      <c r="A122" s="1602"/>
      <c r="B122" s="1602"/>
      <c r="C122" s="1602"/>
      <c r="D122" s="1602"/>
      <c r="E122" s="1603"/>
      <c r="F122" s="1603"/>
      <c r="G122" s="1432"/>
      <c r="H122" s="705"/>
      <c r="I122" s="1428"/>
      <c r="J122" s="1606"/>
      <c r="K122" s="1606"/>
      <c r="L122" s="1604"/>
      <c r="M122" s="1604"/>
      <c r="N122" s="1604"/>
      <c r="O122" s="1604"/>
      <c r="P122" s="1605">
        <v>43769.0</v>
      </c>
      <c r="Q122" s="1607"/>
      <c r="S122" s="705"/>
    </row>
    <row r="123">
      <c r="A123" s="1602"/>
      <c r="B123" s="1602"/>
      <c r="C123" s="1602"/>
      <c r="D123" s="1602"/>
      <c r="E123" s="1603"/>
      <c r="F123" s="1603"/>
      <c r="G123" s="1432"/>
      <c r="H123" s="1428"/>
      <c r="I123" s="1428"/>
      <c r="J123" s="1428"/>
      <c r="K123" s="1428"/>
      <c r="L123" s="1604"/>
      <c r="M123" s="1604"/>
      <c r="N123" s="1604"/>
      <c r="O123" s="1604"/>
      <c r="P123" s="1605">
        <v>43759.0</v>
      </c>
      <c r="R123" s="1607"/>
      <c r="S123" s="1607"/>
      <c r="T123" s="1607"/>
      <c r="U123" s="1610"/>
      <c r="V123" s="705"/>
    </row>
    <row r="124">
      <c r="A124" s="1602"/>
      <c r="B124" s="1602"/>
      <c r="C124" s="1602"/>
      <c r="D124" s="1602"/>
      <c r="E124" s="1603"/>
      <c r="F124" s="1603"/>
      <c r="G124" s="1432"/>
      <c r="H124" s="1428"/>
      <c r="I124" s="1428"/>
      <c r="J124" s="1428"/>
      <c r="K124" s="1428"/>
      <c r="L124" s="1604"/>
      <c r="M124" s="1604"/>
      <c r="N124" s="1604"/>
      <c r="O124" s="1604"/>
      <c r="P124" s="1605">
        <v>43759.0</v>
      </c>
      <c r="T124" s="1607"/>
    </row>
    <row r="125">
      <c r="A125" s="1602"/>
      <c r="B125" s="1602"/>
      <c r="C125" s="1602"/>
      <c r="D125" s="1602"/>
      <c r="E125" s="1603"/>
      <c r="F125" s="1603"/>
      <c r="G125" s="1432"/>
      <c r="H125" s="1428"/>
      <c r="I125" s="1428"/>
      <c r="J125" s="1428"/>
      <c r="K125" s="1428"/>
      <c r="L125" s="1604"/>
      <c r="M125" s="1604"/>
      <c r="N125" s="1604"/>
      <c r="O125" s="1604"/>
      <c r="P125" s="1605">
        <v>43758.0</v>
      </c>
      <c r="Q125" s="1607"/>
    </row>
    <row r="126">
      <c r="A126" s="1602"/>
      <c r="B126" s="1602"/>
      <c r="C126" s="1602"/>
      <c r="D126" s="1602"/>
      <c r="E126" s="1603"/>
      <c r="F126" s="1603"/>
      <c r="G126" s="1432"/>
      <c r="H126" s="1428"/>
      <c r="I126" s="1428"/>
      <c r="J126" s="1428"/>
      <c r="K126" s="1428"/>
      <c r="L126" s="1604"/>
      <c r="M126" s="1604"/>
      <c r="N126" s="1604"/>
      <c r="O126" s="1604"/>
      <c r="P126" s="1605">
        <v>43768.0</v>
      </c>
    </row>
    <row r="127" ht="26.25" customHeight="1">
      <c r="A127" s="1602"/>
      <c r="B127" s="1602"/>
      <c r="C127" s="1602"/>
      <c r="D127" s="1602"/>
      <c r="E127" s="1603"/>
      <c r="F127" s="1603"/>
      <c r="G127" s="1432"/>
      <c r="H127" s="1428"/>
      <c r="I127" s="1428"/>
      <c r="J127" s="1428"/>
      <c r="K127" s="1428"/>
      <c r="L127" s="1604"/>
      <c r="M127" s="1604"/>
      <c r="N127" s="1604"/>
      <c r="O127" s="1604"/>
      <c r="P127" s="1605">
        <v>43769.0</v>
      </c>
      <c r="R127" s="1607"/>
      <c r="T127" s="1608"/>
      <c r="U127" s="705"/>
    </row>
    <row r="128">
      <c r="A128" s="1602"/>
      <c r="B128" s="1602"/>
      <c r="C128" s="1602"/>
      <c r="D128" s="1602"/>
      <c r="E128" s="1603"/>
      <c r="F128" s="1603"/>
      <c r="G128" s="1432"/>
      <c r="H128" s="1428"/>
      <c r="I128" s="1428"/>
      <c r="J128" s="1428"/>
      <c r="L128" s="1604"/>
      <c r="M128" s="1604"/>
      <c r="N128" s="1604"/>
      <c r="O128" s="1604"/>
      <c r="P128" s="1605">
        <v>43794.0</v>
      </c>
      <c r="V128" s="705"/>
    </row>
    <row r="129">
      <c r="A129" s="1602"/>
      <c r="B129" s="1602"/>
      <c r="C129" s="1602"/>
      <c r="D129" s="1602"/>
      <c r="E129" s="1603"/>
      <c r="F129" s="1603"/>
      <c r="G129" s="1432"/>
      <c r="H129" s="1428"/>
      <c r="I129" s="1428"/>
      <c r="J129" s="1428"/>
      <c r="K129" s="1428"/>
      <c r="L129" s="1604"/>
      <c r="M129" s="1604"/>
      <c r="N129" s="1604"/>
      <c r="O129" s="1604"/>
      <c r="P129" s="1605">
        <v>43759.0</v>
      </c>
    </row>
    <row r="130">
      <c r="A130" s="1602"/>
      <c r="B130" s="1602"/>
      <c r="C130" s="1602"/>
      <c r="D130" s="1602"/>
      <c r="E130" s="1603"/>
      <c r="F130" s="1603"/>
      <c r="G130" s="1432"/>
      <c r="H130" s="1428"/>
      <c r="I130" s="1428"/>
      <c r="J130" s="1428"/>
      <c r="K130" s="1428"/>
      <c r="L130" s="1604"/>
      <c r="M130" s="1604"/>
      <c r="N130" s="1604"/>
      <c r="O130" s="1604"/>
      <c r="P130" s="1605">
        <v>43767.0</v>
      </c>
      <c r="T130" s="1607"/>
    </row>
    <row r="131">
      <c r="A131" s="1602"/>
      <c r="B131" s="1602"/>
      <c r="C131" s="1602"/>
      <c r="D131" s="1602"/>
      <c r="E131" s="1603"/>
      <c r="F131" s="1603"/>
      <c r="G131" s="1432"/>
      <c r="H131" s="1428"/>
      <c r="I131" s="1428"/>
      <c r="J131" s="1428"/>
      <c r="L131" s="1604"/>
      <c r="M131" s="1604"/>
      <c r="N131" s="1604"/>
      <c r="O131" s="1604"/>
      <c r="P131" s="1605">
        <v>43760.0</v>
      </c>
      <c r="R131" s="1607"/>
    </row>
    <row r="132">
      <c r="A132" s="1602"/>
      <c r="B132" s="1602"/>
      <c r="C132" s="1602"/>
      <c r="D132" s="1602"/>
      <c r="E132" s="1603"/>
      <c r="F132" s="1603"/>
      <c r="G132" s="1432"/>
      <c r="H132" s="1428"/>
      <c r="I132" s="1428"/>
      <c r="J132" s="1428"/>
      <c r="K132" s="1428"/>
      <c r="L132" s="1604"/>
      <c r="M132" s="1604"/>
      <c r="N132" s="1604"/>
      <c r="O132" s="1604"/>
      <c r="P132" s="1605">
        <v>43760.0</v>
      </c>
      <c r="U132" s="705"/>
    </row>
    <row r="133">
      <c r="A133" s="1602"/>
      <c r="B133" s="1602"/>
      <c r="C133" s="1602"/>
      <c r="D133" s="1602"/>
      <c r="E133" s="1603"/>
      <c r="F133" s="1603"/>
      <c r="G133" s="1432"/>
      <c r="H133" s="1428"/>
      <c r="I133" s="1428"/>
      <c r="J133" s="1428"/>
      <c r="K133" s="1428"/>
      <c r="L133" s="1604"/>
      <c r="M133" s="1604"/>
      <c r="N133" s="1604"/>
      <c r="O133" s="1604"/>
      <c r="P133" s="1605">
        <v>43752.0</v>
      </c>
      <c r="U133" s="705"/>
      <c r="V133" s="705"/>
    </row>
    <row r="134">
      <c r="A134" s="1602"/>
      <c r="B134" s="1602"/>
      <c r="C134" s="1602"/>
      <c r="D134" s="1602"/>
      <c r="E134" s="1603"/>
      <c r="F134" s="1603"/>
      <c r="G134" s="1432"/>
      <c r="H134" s="1428"/>
      <c r="I134" s="1428"/>
      <c r="J134" s="1428"/>
      <c r="K134" s="1428"/>
      <c r="L134" s="1604"/>
      <c r="M134" s="1604"/>
      <c r="N134" s="1604"/>
      <c r="O134" s="1604"/>
      <c r="P134" s="1605">
        <v>43756.0</v>
      </c>
    </row>
    <row r="135">
      <c r="A135" s="1602"/>
      <c r="B135" s="1602"/>
      <c r="C135" s="1602"/>
      <c r="D135" s="1602"/>
      <c r="E135" s="1603"/>
      <c r="F135" s="1603"/>
      <c r="G135" s="1432"/>
      <c r="H135" s="1428"/>
      <c r="I135" s="1428"/>
      <c r="J135" s="1428"/>
      <c r="K135" s="1428"/>
      <c r="L135" s="1604"/>
      <c r="M135" s="1604"/>
      <c r="N135" s="1604"/>
      <c r="O135" s="1604"/>
      <c r="P135" s="1605">
        <v>43748.0</v>
      </c>
    </row>
    <row r="136">
      <c r="A136" s="1602"/>
      <c r="B136" s="1602"/>
      <c r="C136" s="1602"/>
      <c r="D136" s="1602"/>
      <c r="E136" s="1602"/>
      <c r="F136" s="1602"/>
      <c r="G136" s="1432"/>
      <c r="H136" s="1433">
        <v>44169.0</v>
      </c>
      <c r="I136" s="1433">
        <v>44173.0</v>
      </c>
      <c r="J136" s="1428"/>
      <c r="K136" s="1428"/>
      <c r="L136" s="1604"/>
      <c r="M136" s="1604"/>
      <c r="N136" s="1604"/>
      <c r="O136" s="1604"/>
      <c r="P136" s="1605">
        <v>43759.0</v>
      </c>
      <c r="V136" s="705"/>
    </row>
    <row r="137">
      <c r="A137" s="1602"/>
      <c r="B137" s="1602"/>
      <c r="C137" s="1602"/>
      <c r="D137" s="1602"/>
      <c r="E137" s="1602"/>
      <c r="F137" s="1602"/>
      <c r="G137" s="1432"/>
      <c r="H137" s="1428"/>
      <c r="I137" s="1428"/>
      <c r="J137" s="1428"/>
      <c r="K137" s="1428"/>
      <c r="L137" s="1604"/>
      <c r="M137" s="1604"/>
      <c r="N137" s="1604"/>
      <c r="O137" s="1604"/>
      <c r="P137" s="1605">
        <v>43774.0</v>
      </c>
      <c r="Q137" s="705"/>
    </row>
    <row r="138">
      <c r="A138" s="1602"/>
      <c r="B138" s="1602"/>
      <c r="C138" s="1602"/>
      <c r="D138" s="1602"/>
      <c r="E138" s="1602"/>
      <c r="F138" s="1602"/>
      <c r="G138" s="1582"/>
      <c r="I138" s="1428"/>
      <c r="J138" s="1428"/>
      <c r="K138" s="1428"/>
      <c r="L138" s="1563"/>
      <c r="M138" s="1563"/>
      <c r="N138" s="1563"/>
      <c r="O138" s="1563"/>
      <c r="P138" s="1563"/>
    </row>
    <row r="139">
      <c r="A139" s="1602"/>
      <c r="B139" s="1602"/>
      <c r="C139" s="1602"/>
      <c r="D139" s="1602"/>
      <c r="E139" s="1602"/>
      <c r="F139" s="1602"/>
      <c r="G139" s="1564"/>
      <c r="I139" s="1428"/>
      <c r="J139" s="1428"/>
      <c r="K139" s="1428"/>
      <c r="L139" s="1563"/>
      <c r="M139" s="1563"/>
      <c r="N139" s="1563"/>
      <c r="O139" s="1563"/>
      <c r="P139" s="1563"/>
    </row>
    <row r="140">
      <c r="A140" s="1602"/>
      <c r="B140" s="1602"/>
      <c r="C140" s="1602"/>
      <c r="D140" s="1602"/>
      <c r="E140" s="1602"/>
      <c r="F140" s="1602"/>
      <c r="G140" s="1567"/>
      <c r="H140" s="1428"/>
      <c r="I140" s="1428"/>
      <c r="J140" s="1428"/>
      <c r="K140" s="1428"/>
      <c r="L140" s="1507"/>
      <c r="M140" s="1507"/>
      <c r="N140" s="1507"/>
      <c r="O140" s="1507"/>
      <c r="P140" s="1507"/>
    </row>
    <row r="141">
      <c r="A141" s="1602"/>
      <c r="B141" s="1602"/>
      <c r="C141" s="1602"/>
      <c r="D141" s="1602"/>
      <c r="E141" s="1602"/>
      <c r="F141" s="1602"/>
      <c r="G141" s="1567"/>
      <c r="H141" s="1428"/>
      <c r="I141" s="1428"/>
      <c r="J141" s="1428"/>
      <c r="K141" s="1428"/>
      <c r="L141" s="972"/>
      <c r="M141" s="972"/>
      <c r="N141" s="972"/>
      <c r="O141" s="972"/>
      <c r="P141" s="972"/>
      <c r="Q141" s="705"/>
    </row>
    <row r="142">
      <c r="A142" s="1602"/>
      <c r="B142" s="1602"/>
      <c r="C142" s="1602"/>
      <c r="D142" s="1602"/>
      <c r="E142" s="1602"/>
      <c r="F142" s="1602"/>
      <c r="G142" s="1567"/>
      <c r="H142" s="1428"/>
      <c r="I142" s="1428"/>
      <c r="J142" s="1428"/>
      <c r="K142" s="1428"/>
      <c r="L142" s="1612"/>
      <c r="M142" s="1612"/>
      <c r="N142" s="1612"/>
      <c r="O142" s="1612"/>
      <c r="P142" s="1612"/>
      <c r="Q142" s="1599"/>
      <c r="S142" s="1490"/>
      <c r="U142" s="1502"/>
      <c r="X142" s="5"/>
    </row>
    <row r="143">
      <c r="A143" s="1602"/>
      <c r="B143" s="1602"/>
      <c r="C143" s="1602"/>
      <c r="D143" s="1602"/>
      <c r="E143" s="1602"/>
      <c r="F143" s="1602"/>
      <c r="G143" s="1567"/>
      <c r="H143" s="1428"/>
      <c r="I143" s="1428"/>
      <c r="J143" s="1428"/>
      <c r="K143" s="1428"/>
      <c r="L143" s="1563"/>
      <c r="M143" s="1563"/>
      <c r="N143" s="1563"/>
      <c r="O143" s="1563"/>
      <c r="P143" s="1563"/>
      <c r="Q143" s="1599"/>
      <c r="S143" s="1490"/>
      <c r="U143" s="1502"/>
      <c r="X143" s="5"/>
    </row>
    <row r="144">
      <c r="A144" s="1602"/>
      <c r="B144" s="1602"/>
      <c r="C144" s="1602"/>
      <c r="D144" s="1602"/>
      <c r="E144" s="1602"/>
      <c r="F144" s="1602"/>
      <c r="G144" s="1567"/>
      <c r="H144" s="1428"/>
      <c r="I144" s="1428"/>
      <c r="J144" s="1428"/>
      <c r="K144" s="1428"/>
      <c r="L144" s="1563"/>
      <c r="M144" s="1563"/>
      <c r="N144" s="1563"/>
      <c r="O144" s="1563"/>
      <c r="P144" s="1563"/>
      <c r="Q144" s="1599"/>
      <c r="S144" s="1613"/>
      <c r="U144" s="1502"/>
      <c r="X144" s="5"/>
    </row>
    <row r="145">
      <c r="A145" s="1602"/>
      <c r="B145" s="1602"/>
      <c r="C145" s="1602"/>
      <c r="D145" s="1602"/>
      <c r="E145" s="1602"/>
      <c r="F145" s="1602"/>
      <c r="G145" s="1567"/>
      <c r="H145" s="1428"/>
      <c r="I145" s="1428"/>
      <c r="J145" s="1428"/>
      <c r="K145" s="1428"/>
      <c r="L145" s="1563"/>
      <c r="M145" s="1563"/>
      <c r="N145" s="1563"/>
      <c r="O145" s="1563"/>
      <c r="P145" s="1563"/>
      <c r="Q145" s="1599"/>
      <c r="S145" s="1490"/>
      <c r="U145" s="1502"/>
      <c r="X145" s="5"/>
    </row>
    <row r="146">
      <c r="A146" s="1614"/>
      <c r="B146" s="1614"/>
      <c r="C146" s="1614"/>
      <c r="D146" s="1614"/>
      <c r="E146" s="1614"/>
      <c r="F146" s="1614"/>
      <c r="G146" s="1567"/>
      <c r="H146" s="1428"/>
      <c r="I146" s="1428"/>
      <c r="J146" s="1428"/>
      <c r="K146" s="1428"/>
      <c r="L146" s="1563"/>
      <c r="M146" s="1563"/>
      <c r="N146" s="1563"/>
      <c r="O146" s="1563"/>
      <c r="P146" s="1563"/>
      <c r="Q146" s="1599"/>
      <c r="S146" s="1490"/>
      <c r="U146" s="1502"/>
      <c r="X146" s="5"/>
    </row>
    <row r="147">
      <c r="A147" s="1615"/>
      <c r="B147" s="1615"/>
      <c r="C147" s="1615"/>
      <c r="D147" s="1615"/>
      <c r="E147" s="1615"/>
      <c r="F147" s="1615"/>
      <c r="G147" s="1567"/>
      <c r="H147" s="1428"/>
      <c r="I147" s="1428"/>
      <c r="J147" s="1428"/>
      <c r="K147" s="1428"/>
      <c r="L147" s="1563"/>
      <c r="M147" s="1563"/>
      <c r="N147" s="1563"/>
      <c r="O147" s="1563"/>
      <c r="P147" s="1563"/>
      <c r="Q147" s="1599"/>
      <c r="S147" s="1490"/>
      <c r="U147" s="1502"/>
      <c r="X147" s="5"/>
    </row>
    <row r="148">
      <c r="A148" s="1602"/>
      <c r="B148" s="1602"/>
      <c r="C148" s="1602"/>
      <c r="D148" s="1602"/>
      <c r="E148" s="1602"/>
      <c r="F148" s="1602"/>
      <c r="G148" s="1561"/>
      <c r="H148" s="1428"/>
      <c r="I148" s="1428"/>
      <c r="J148" s="1428"/>
      <c r="K148" s="1428"/>
      <c r="L148" s="1563"/>
      <c r="M148" s="1563"/>
      <c r="N148" s="1563"/>
      <c r="O148" s="1563"/>
      <c r="P148" s="1563"/>
      <c r="Q148" s="1599"/>
      <c r="S148" s="1490"/>
      <c r="U148" s="1502"/>
      <c r="X148" s="5"/>
    </row>
    <row r="149">
      <c r="A149" s="1602"/>
      <c r="B149" s="1602"/>
      <c r="C149" s="1602"/>
      <c r="D149" s="1602"/>
      <c r="E149" s="1602"/>
      <c r="F149" s="1602"/>
      <c r="G149" s="1561"/>
      <c r="H149" s="1428"/>
      <c r="I149" s="1428"/>
      <c r="J149" s="1428"/>
      <c r="K149" s="1428"/>
      <c r="L149" s="1563"/>
      <c r="M149" s="1563"/>
      <c r="N149" s="1563"/>
      <c r="O149" s="1563"/>
      <c r="P149" s="1563"/>
      <c r="Q149" s="1599"/>
      <c r="S149" s="1490"/>
      <c r="U149" s="1502"/>
      <c r="X149" s="5"/>
    </row>
    <row r="150">
      <c r="A150" s="1602"/>
      <c r="B150" s="1602"/>
      <c r="C150" s="1602"/>
      <c r="D150" s="1602"/>
      <c r="E150" s="1602"/>
      <c r="F150" s="1602"/>
      <c r="G150" s="1561"/>
      <c r="H150" s="1428"/>
      <c r="I150" s="1428"/>
      <c r="J150" s="1428"/>
      <c r="K150" s="1428"/>
      <c r="L150" s="1563"/>
      <c r="M150" s="1563"/>
      <c r="N150" s="1563"/>
      <c r="O150" s="1563"/>
      <c r="P150" s="1563"/>
      <c r="Q150" s="1599"/>
      <c r="S150" s="1490"/>
      <c r="U150" s="1502"/>
      <c r="X150" s="5"/>
    </row>
    <row r="151">
      <c r="A151" s="1602"/>
      <c r="B151" s="1602"/>
      <c r="C151" s="1602"/>
      <c r="D151" s="1602"/>
      <c r="E151" s="1602"/>
      <c r="F151" s="1602"/>
      <c r="G151" s="1561"/>
      <c r="H151" s="1428"/>
      <c r="I151" s="1428"/>
      <c r="J151" s="1428"/>
      <c r="K151" s="1428"/>
      <c r="L151" s="1563"/>
      <c r="M151" s="1563"/>
      <c r="N151" s="1563"/>
      <c r="O151" s="1563"/>
      <c r="P151" s="1563"/>
      <c r="Q151" s="1599"/>
      <c r="S151" s="1490"/>
      <c r="U151" s="1502"/>
      <c r="X151" s="5"/>
    </row>
    <row r="152">
      <c r="A152" s="1602"/>
      <c r="B152" s="1602"/>
      <c r="C152" s="1602"/>
      <c r="D152" s="1602"/>
      <c r="E152" s="1602"/>
      <c r="F152" s="1602"/>
      <c r="G152" s="1561"/>
      <c r="H152" s="1428"/>
      <c r="I152" s="1428"/>
      <c r="J152" s="1428"/>
      <c r="L152" s="1563"/>
      <c r="M152" s="1563"/>
      <c r="N152" s="1563"/>
      <c r="O152" s="1563"/>
      <c r="P152" s="1563"/>
      <c r="Q152" s="1599"/>
      <c r="S152" s="1490"/>
      <c r="U152" s="1502"/>
      <c r="X152" s="5"/>
    </row>
    <row r="153">
      <c r="A153" s="1602"/>
      <c r="B153" s="1602"/>
      <c r="C153" s="1602"/>
      <c r="D153" s="1602"/>
      <c r="E153" s="1602"/>
      <c r="F153" s="1602"/>
      <c r="G153" s="1561"/>
      <c r="H153" s="1428"/>
      <c r="I153" s="1428"/>
      <c r="J153" s="1428"/>
      <c r="L153" s="1563"/>
      <c r="M153" s="1563"/>
      <c r="N153" s="1563"/>
      <c r="O153" s="1563"/>
      <c r="P153" s="1563"/>
      <c r="Q153" s="1599"/>
      <c r="S153" s="1490"/>
      <c r="U153" s="1502"/>
      <c r="X153" s="5"/>
    </row>
    <row r="154">
      <c r="A154" s="1602"/>
      <c r="B154" s="1602"/>
      <c r="C154" s="1602"/>
      <c r="D154" s="1602"/>
      <c r="E154" s="1602"/>
      <c r="F154" s="1602"/>
      <c r="G154" s="1561"/>
      <c r="H154" s="1428"/>
      <c r="I154" s="1428"/>
      <c r="J154" s="1428"/>
      <c r="L154" s="1563"/>
      <c r="M154" s="1563"/>
      <c r="N154" s="1563"/>
      <c r="O154" s="1563"/>
      <c r="P154" s="1563"/>
      <c r="Q154" s="1599"/>
      <c r="S154" s="1490"/>
      <c r="U154" s="1502"/>
      <c r="X154" s="5"/>
    </row>
    <row r="155">
      <c r="A155" s="1602"/>
      <c r="B155" s="1602"/>
      <c r="C155" s="1602"/>
      <c r="D155" s="1602"/>
      <c r="E155" s="1602"/>
      <c r="F155" s="1602"/>
      <c r="G155" s="1561"/>
      <c r="H155" s="1428"/>
      <c r="I155" s="1428"/>
      <c r="J155" s="1428"/>
      <c r="K155" s="1428"/>
      <c r="L155" s="1595"/>
      <c r="M155" s="1595"/>
      <c r="N155" s="1595"/>
      <c r="O155" s="1595"/>
      <c r="P155" s="1595"/>
      <c r="Q155" s="1599"/>
      <c r="S155" s="1490"/>
      <c r="U155" s="1502"/>
      <c r="X155" s="5"/>
    </row>
    <row r="156">
      <c r="A156" s="1602"/>
      <c r="B156" s="1602"/>
      <c r="C156" s="1602"/>
      <c r="D156" s="1602"/>
      <c r="E156" s="1602"/>
      <c r="F156" s="1602"/>
      <c r="G156" s="1561"/>
      <c r="H156" s="1428"/>
      <c r="I156" s="1428"/>
      <c r="J156" s="1428"/>
      <c r="K156" s="1428"/>
      <c r="L156" s="1595"/>
      <c r="M156" s="1595"/>
      <c r="N156" s="1595"/>
      <c r="O156" s="1595"/>
      <c r="P156" s="1595"/>
      <c r="Q156" s="1599"/>
      <c r="S156" s="1490"/>
      <c r="U156" s="1502"/>
      <c r="X156" s="5"/>
    </row>
    <row r="157">
      <c r="A157" s="1602"/>
      <c r="B157" s="1602"/>
      <c r="C157" s="1602"/>
      <c r="D157" s="1602"/>
      <c r="E157" s="1602"/>
      <c r="F157" s="1602"/>
      <c r="G157" s="1561"/>
      <c r="H157" s="1428"/>
      <c r="I157" s="1428"/>
      <c r="J157" s="1428"/>
      <c r="K157" s="1428"/>
      <c r="L157" s="1595"/>
      <c r="M157" s="1595"/>
      <c r="N157" s="1595"/>
      <c r="O157" s="1595"/>
      <c r="P157" s="1595"/>
      <c r="Q157" s="1490"/>
      <c r="S157" s="1490"/>
      <c r="U157" s="1502"/>
      <c r="X157" s="5"/>
    </row>
    <row r="158">
      <c r="A158" s="1602"/>
      <c r="B158" s="1602"/>
      <c r="C158" s="1602"/>
      <c r="D158" s="1602"/>
      <c r="E158" s="1602"/>
      <c r="F158" s="1602"/>
      <c r="G158" s="1561"/>
      <c r="H158" s="1428"/>
      <c r="I158" s="1428"/>
      <c r="J158" s="1428"/>
      <c r="K158" s="1428"/>
      <c r="L158" s="1563"/>
      <c r="M158" s="1563"/>
      <c r="N158" s="1563"/>
      <c r="O158" s="1563"/>
      <c r="P158" s="1563"/>
      <c r="Q158" s="1490"/>
      <c r="S158" s="1490"/>
      <c r="U158" s="1502"/>
      <c r="X158" s="5"/>
    </row>
    <row r="159">
      <c r="A159" s="1602"/>
      <c r="B159" s="1602"/>
      <c r="C159" s="1602"/>
      <c r="D159" s="1602"/>
      <c r="E159" s="1602"/>
      <c r="F159" s="1602"/>
      <c r="G159" s="1561"/>
      <c r="H159" s="1428"/>
      <c r="I159" s="1428"/>
      <c r="J159" s="1428"/>
      <c r="K159" s="1428"/>
      <c r="L159" s="1563"/>
      <c r="M159" s="1563"/>
      <c r="N159" s="1563"/>
      <c r="O159" s="1563"/>
      <c r="P159" s="1563"/>
      <c r="Q159" s="1490"/>
      <c r="S159" s="1490"/>
      <c r="U159" s="1502"/>
      <c r="X159" s="5"/>
    </row>
    <row r="160">
      <c r="A160" s="1602"/>
      <c r="B160" s="1602"/>
      <c r="C160" s="1602"/>
      <c r="D160" s="1602"/>
      <c r="E160" s="1602"/>
      <c r="F160" s="1602"/>
      <c r="G160" s="1561"/>
      <c r="H160" s="1428"/>
      <c r="I160" s="1428"/>
      <c r="J160" s="1428"/>
      <c r="K160" s="1428"/>
      <c r="L160" s="1563"/>
      <c r="M160" s="1563"/>
      <c r="N160" s="1563"/>
      <c r="O160" s="1563"/>
      <c r="P160" s="1563"/>
      <c r="Q160" s="1599"/>
      <c r="S160" s="1490"/>
      <c r="U160" s="1502"/>
      <c r="X160" s="5"/>
    </row>
    <row r="161">
      <c r="A161" s="1602"/>
      <c r="B161" s="1602"/>
      <c r="C161" s="1602"/>
      <c r="D161" s="1602"/>
      <c r="E161" s="1602"/>
      <c r="F161" s="1602"/>
      <c r="G161" s="1561"/>
      <c r="H161" s="1428"/>
      <c r="I161" s="1428"/>
      <c r="J161" s="1428"/>
      <c r="K161" s="1428"/>
      <c r="L161" s="1563"/>
      <c r="M161" s="1563"/>
      <c r="N161" s="1563"/>
      <c r="O161" s="1563"/>
      <c r="P161" s="1563"/>
      <c r="Q161" s="1599"/>
      <c r="S161" s="1490"/>
      <c r="U161" s="1502"/>
      <c r="X161" s="5"/>
    </row>
    <row r="162">
      <c r="A162" s="1602"/>
      <c r="B162" s="1602"/>
      <c r="C162" s="1602"/>
      <c r="D162" s="1602"/>
      <c r="E162" s="1602"/>
      <c r="F162" s="1602"/>
      <c r="G162" s="1561"/>
      <c r="H162" s="1428"/>
      <c r="I162" s="1428"/>
      <c r="J162" s="1428"/>
      <c r="K162" s="1428"/>
      <c r="L162" s="1563"/>
      <c r="M162" s="1563"/>
      <c r="N162" s="1563"/>
      <c r="O162" s="1563"/>
      <c r="P162" s="1563"/>
      <c r="Q162" s="1616"/>
      <c r="S162" s="1490"/>
      <c r="U162" s="1502"/>
      <c r="X162" s="5"/>
    </row>
    <row r="163">
      <c r="A163" s="1602"/>
      <c r="B163" s="1602"/>
      <c r="C163" s="1602"/>
      <c r="D163" s="1602"/>
      <c r="E163" s="1602"/>
      <c r="F163" s="1602"/>
      <c r="G163" s="1561"/>
      <c r="H163" s="1428"/>
      <c r="I163" s="1428"/>
      <c r="J163" s="1428"/>
      <c r="K163" s="1428"/>
      <c r="L163" s="1563"/>
      <c r="M163" s="1563"/>
      <c r="N163" s="1563"/>
      <c r="O163" s="1563"/>
      <c r="P163" s="1563"/>
      <c r="Q163" s="1616"/>
      <c r="S163" s="1490"/>
      <c r="U163" s="1502"/>
      <c r="X163" s="5"/>
    </row>
    <row r="164">
      <c r="A164" s="1602"/>
      <c r="B164" s="1602"/>
      <c r="C164" s="1602"/>
      <c r="D164" s="1602"/>
      <c r="E164" s="1602"/>
      <c r="F164" s="1602"/>
      <c r="G164" s="1561"/>
      <c r="H164" s="1428"/>
      <c r="I164" s="1428"/>
      <c r="J164" s="1428"/>
      <c r="K164" s="1428"/>
      <c r="L164" s="1563"/>
      <c r="M164" s="1563"/>
      <c r="N164" s="1563"/>
      <c r="O164" s="1563"/>
      <c r="P164" s="1563"/>
      <c r="Q164" s="1616"/>
      <c r="S164" s="1490"/>
      <c r="U164" s="1502"/>
      <c r="X164" s="5"/>
    </row>
    <row r="165">
      <c r="A165" s="1602"/>
      <c r="B165" s="1602"/>
      <c r="C165" s="1602"/>
      <c r="D165" s="1602"/>
      <c r="E165" s="1602"/>
      <c r="F165" s="1602"/>
      <c r="G165" s="1561"/>
      <c r="H165" s="1428"/>
      <c r="I165" s="1428"/>
      <c r="J165" s="1428"/>
      <c r="K165" s="1428"/>
      <c r="L165" s="1563"/>
      <c r="M165" s="1563"/>
      <c r="N165" s="1563"/>
      <c r="O165" s="1563"/>
      <c r="P165" s="1563"/>
      <c r="Q165" s="1599"/>
      <c r="S165" s="1490"/>
      <c r="U165" s="1502"/>
      <c r="X165" s="5"/>
    </row>
    <row r="166">
      <c r="A166" s="1602"/>
      <c r="B166" s="1602"/>
      <c r="C166" s="1602"/>
      <c r="D166" s="1602"/>
      <c r="E166" s="1602"/>
      <c r="F166" s="1602"/>
      <c r="G166" s="1561"/>
      <c r="H166" s="1428"/>
      <c r="I166" s="1428"/>
      <c r="J166" s="1428"/>
      <c r="K166" s="1428"/>
      <c r="L166" s="1563"/>
      <c r="M166" s="1563"/>
      <c r="N166" s="1563"/>
      <c r="O166" s="1563"/>
      <c r="P166" s="1563"/>
      <c r="Q166" s="1599"/>
      <c r="S166" s="1490"/>
      <c r="U166" s="1502"/>
      <c r="X166" s="5"/>
    </row>
    <row r="167">
      <c r="A167" s="1602"/>
      <c r="B167" s="1602"/>
      <c r="C167" s="1602"/>
      <c r="D167" s="1602"/>
      <c r="E167" s="1602"/>
      <c r="F167" s="1602"/>
      <c r="G167" s="1561"/>
      <c r="H167" s="1428"/>
      <c r="I167" s="1428"/>
      <c r="J167" s="1428"/>
      <c r="K167" s="1428"/>
      <c r="L167" s="1563"/>
      <c r="M167" s="1563"/>
      <c r="N167" s="1563"/>
      <c r="O167" s="1563"/>
      <c r="P167" s="1563"/>
      <c r="Q167" s="1599"/>
      <c r="S167" s="1490"/>
      <c r="U167" s="1502"/>
      <c r="X167" s="5"/>
    </row>
    <row r="168">
      <c r="A168" s="1602"/>
      <c r="B168" s="1602"/>
      <c r="C168" s="1602"/>
      <c r="D168" s="1602"/>
      <c r="E168" s="1602"/>
      <c r="F168" s="1602"/>
      <c r="G168" s="1561"/>
      <c r="H168" s="1428"/>
      <c r="I168" s="1428"/>
      <c r="J168" s="1428"/>
      <c r="K168" s="1428"/>
      <c r="L168" s="1563"/>
      <c r="M168" s="1563"/>
      <c r="N168" s="1563"/>
      <c r="O168" s="1563"/>
      <c r="P168" s="1563"/>
      <c r="Q168" s="1599"/>
      <c r="S168" s="1490"/>
      <c r="U168" s="1502"/>
      <c r="X168" s="5"/>
    </row>
    <row r="169">
      <c r="A169" s="1602"/>
      <c r="B169" s="1602"/>
      <c r="C169" s="1602"/>
      <c r="D169" s="1602"/>
      <c r="E169" s="1602"/>
      <c r="F169" s="1602"/>
      <c r="G169" s="1561"/>
      <c r="H169" s="1428"/>
      <c r="I169" s="1428"/>
      <c r="J169" s="1428"/>
      <c r="K169" s="1428"/>
      <c r="L169" s="1563"/>
      <c r="M169" s="1563"/>
      <c r="N169" s="1563"/>
      <c r="O169" s="1563"/>
      <c r="P169" s="1563"/>
      <c r="Q169" s="1599"/>
      <c r="S169" s="1490"/>
      <c r="U169" s="1502"/>
      <c r="X169" s="5"/>
    </row>
    <row r="170">
      <c r="A170" s="1602"/>
      <c r="B170" s="1602"/>
      <c r="C170" s="1602"/>
      <c r="D170" s="1602"/>
      <c r="E170" s="1602"/>
      <c r="F170" s="1602"/>
      <c r="G170" s="1561"/>
      <c r="H170" s="1428"/>
      <c r="I170" s="1428"/>
      <c r="J170" s="1428"/>
      <c r="K170" s="1428"/>
      <c r="L170" s="1563"/>
      <c r="M170" s="1563"/>
      <c r="N170" s="1563"/>
      <c r="O170" s="1563"/>
      <c r="P170" s="1563"/>
      <c r="Q170" s="1599"/>
      <c r="S170" s="1490"/>
      <c r="U170" s="1502"/>
      <c r="X170" s="5"/>
    </row>
    <row r="171">
      <c r="A171" s="1602"/>
      <c r="B171" s="1602"/>
      <c r="C171" s="1602"/>
      <c r="D171" s="1602"/>
      <c r="E171" s="1602"/>
      <c r="F171" s="1602"/>
      <c r="G171" s="1561"/>
      <c r="H171" s="1428"/>
      <c r="I171" s="1428"/>
      <c r="J171" s="1428"/>
      <c r="K171" s="1428"/>
      <c r="L171" s="1563"/>
      <c r="M171" s="1563"/>
      <c r="N171" s="1563"/>
      <c r="O171" s="1563"/>
      <c r="P171" s="1563"/>
      <c r="Q171" s="1599"/>
      <c r="S171" s="1490"/>
      <c r="U171" s="1502"/>
      <c r="X171" s="5"/>
    </row>
    <row r="172">
      <c r="A172" s="1602"/>
      <c r="B172" s="1602"/>
      <c r="C172" s="1602"/>
      <c r="D172" s="1602"/>
      <c r="E172" s="1602"/>
      <c r="F172" s="1602"/>
      <c r="G172" s="1561"/>
      <c r="H172" s="1428"/>
      <c r="I172" s="1428"/>
      <c r="J172" s="1428"/>
      <c r="K172" s="1428"/>
      <c r="L172" s="1563"/>
      <c r="M172" s="1563"/>
      <c r="N172" s="1563"/>
      <c r="O172" s="1563"/>
      <c r="P172" s="1563"/>
      <c r="Q172" s="1599"/>
      <c r="S172" s="1490"/>
      <c r="U172" s="1502"/>
      <c r="X172" s="5"/>
    </row>
    <row r="173">
      <c r="A173" s="1602"/>
      <c r="B173" s="1602"/>
      <c r="C173" s="1602"/>
      <c r="D173" s="1602"/>
      <c r="E173" s="1602"/>
      <c r="F173" s="1602"/>
      <c r="G173" s="1561"/>
      <c r="H173" s="1428"/>
      <c r="I173" s="1428"/>
      <c r="J173" s="1428"/>
      <c r="K173" s="1428"/>
      <c r="L173" s="1563"/>
      <c r="M173" s="1563"/>
      <c r="N173" s="1563"/>
      <c r="O173" s="1563"/>
      <c r="P173" s="1563"/>
      <c r="Q173" s="1599"/>
      <c r="S173" s="1490"/>
      <c r="U173" s="1502"/>
      <c r="X173" s="5"/>
    </row>
    <row r="174">
      <c r="A174" s="1602"/>
      <c r="B174" s="1602"/>
      <c r="C174" s="1602"/>
      <c r="D174" s="1602"/>
      <c r="E174" s="1602"/>
      <c r="F174" s="1602"/>
      <c r="G174" s="1561"/>
      <c r="H174" s="1428"/>
      <c r="I174" s="1428"/>
      <c r="J174" s="1428"/>
      <c r="K174" s="1428"/>
      <c r="L174" s="1563"/>
      <c r="M174" s="1563"/>
      <c r="N174" s="1563"/>
      <c r="O174" s="1563"/>
      <c r="P174" s="1563"/>
      <c r="Q174" s="1599"/>
      <c r="S174" s="1490"/>
      <c r="U174" s="1502"/>
      <c r="X174" s="5"/>
    </row>
    <row r="175">
      <c r="A175" s="1602"/>
      <c r="B175" s="1602"/>
      <c r="C175" s="1602"/>
      <c r="D175" s="1602"/>
      <c r="E175" s="1602"/>
      <c r="F175" s="1602"/>
      <c r="G175" s="1561"/>
      <c r="H175" s="1428"/>
      <c r="I175" s="1428"/>
      <c r="J175" s="1428"/>
      <c r="K175" s="1428"/>
      <c r="L175" s="1563"/>
      <c r="M175" s="1563"/>
      <c r="N175" s="1563"/>
      <c r="O175" s="1563"/>
      <c r="P175" s="1563"/>
      <c r="Q175" s="1599"/>
      <c r="S175" s="1490"/>
      <c r="U175" s="1502"/>
      <c r="X175" s="5"/>
    </row>
    <row r="176">
      <c r="A176" s="1602"/>
      <c r="B176" s="1602"/>
      <c r="C176" s="1602"/>
      <c r="D176" s="1602"/>
      <c r="E176" s="1602"/>
      <c r="F176" s="1602"/>
      <c r="G176" s="1561"/>
      <c r="H176" s="1428"/>
      <c r="I176" s="1428"/>
      <c r="J176" s="1428"/>
      <c r="K176" s="1428"/>
      <c r="L176" s="1563"/>
      <c r="M176" s="1563"/>
      <c r="N176" s="1563"/>
      <c r="O176" s="1563"/>
      <c r="P176" s="1563"/>
      <c r="Q176" s="1599"/>
      <c r="S176" s="1490"/>
      <c r="U176" s="1502"/>
      <c r="X176" s="5"/>
    </row>
    <row r="177">
      <c r="A177" s="1602"/>
      <c r="B177" s="1602"/>
      <c r="C177" s="1602"/>
      <c r="D177" s="1602"/>
      <c r="E177" s="1602"/>
      <c r="F177" s="1602"/>
      <c r="G177" s="1561"/>
      <c r="H177" s="1428"/>
      <c r="I177" s="1428"/>
      <c r="J177" s="1428"/>
      <c r="K177" s="1428"/>
      <c r="L177" s="1563"/>
      <c r="M177" s="1563"/>
      <c r="N177" s="1563"/>
      <c r="O177" s="1563"/>
      <c r="P177" s="1563"/>
      <c r="Q177" s="1599"/>
      <c r="S177" s="1490"/>
      <c r="U177" s="1502"/>
      <c r="X177" s="5"/>
    </row>
    <row r="178">
      <c r="A178" s="1602"/>
      <c r="B178" s="1602"/>
      <c r="C178" s="1602"/>
      <c r="D178" s="1602"/>
      <c r="E178" s="1602"/>
      <c r="F178" s="1602"/>
      <c r="G178" s="1561"/>
      <c r="H178" s="1428"/>
      <c r="I178" s="1428"/>
      <c r="J178" s="1428"/>
      <c r="K178" s="1428"/>
      <c r="L178" s="1563"/>
      <c r="M178" s="1563"/>
      <c r="N178" s="1563"/>
      <c r="O178" s="1563"/>
      <c r="P178" s="1563"/>
      <c r="Q178" s="1599"/>
      <c r="S178" s="1490"/>
      <c r="U178" s="1502"/>
      <c r="X178" s="5"/>
    </row>
    <row r="179">
      <c r="A179" s="1602"/>
      <c r="B179" s="1602"/>
      <c r="C179" s="1602"/>
      <c r="D179" s="1602"/>
      <c r="E179" s="1602"/>
      <c r="F179" s="1602"/>
      <c r="G179" s="1561"/>
      <c r="H179" s="1428"/>
      <c r="I179" s="1428"/>
      <c r="J179" s="1428"/>
      <c r="K179" s="1428"/>
      <c r="L179" s="1563"/>
      <c r="M179" s="1563"/>
      <c r="N179" s="1563"/>
      <c r="O179" s="1563"/>
      <c r="P179" s="1563"/>
      <c r="Q179" s="1599"/>
      <c r="S179" s="1490"/>
      <c r="U179" s="1502"/>
      <c r="X179" s="5"/>
    </row>
    <row r="180">
      <c r="A180" s="1602"/>
      <c r="B180" s="1602"/>
      <c r="C180" s="1602"/>
      <c r="D180" s="1602"/>
      <c r="E180" s="1602"/>
      <c r="F180" s="1602"/>
      <c r="G180" s="1561"/>
      <c r="H180" s="1428"/>
      <c r="I180" s="1428"/>
      <c r="J180" s="1428"/>
      <c r="K180" s="1428"/>
      <c r="L180" s="1563"/>
      <c r="M180" s="1563"/>
      <c r="N180" s="1563"/>
      <c r="O180" s="1563"/>
      <c r="P180" s="1563"/>
      <c r="Q180" s="1599"/>
      <c r="S180" s="1490"/>
      <c r="U180" s="1502"/>
      <c r="X180" s="5"/>
    </row>
    <row r="181">
      <c r="A181" s="1602"/>
      <c r="B181" s="1602"/>
      <c r="C181" s="1602"/>
      <c r="D181" s="1602"/>
      <c r="E181" s="1602"/>
      <c r="F181" s="1602"/>
      <c r="G181" s="1561"/>
      <c r="H181" s="1428"/>
      <c r="I181" s="1428"/>
      <c r="J181" s="1428"/>
      <c r="K181" s="1428"/>
      <c r="L181" s="1563"/>
      <c r="M181" s="1563"/>
      <c r="N181" s="1563"/>
      <c r="O181" s="1563"/>
      <c r="P181" s="1563"/>
      <c r="Q181" s="1599"/>
      <c r="S181" s="1490"/>
      <c r="U181" s="1502"/>
      <c r="X181" s="5"/>
    </row>
    <row r="182">
      <c r="A182" s="1602"/>
      <c r="B182" s="1602"/>
      <c r="C182" s="1602"/>
      <c r="D182" s="1602"/>
      <c r="E182" s="1602"/>
      <c r="F182" s="1602"/>
      <c r="G182" s="1561"/>
      <c r="H182" s="1428"/>
      <c r="I182" s="1428"/>
      <c r="J182" s="1428"/>
      <c r="K182" s="1428"/>
      <c r="L182" s="1563"/>
      <c r="M182" s="1563"/>
      <c r="N182" s="1563"/>
      <c r="O182" s="1563"/>
      <c r="P182" s="1563"/>
      <c r="Q182" s="1599"/>
      <c r="S182" s="1490"/>
      <c r="U182" s="1502"/>
      <c r="X182" s="5"/>
    </row>
    <row r="183">
      <c r="A183" s="1602"/>
      <c r="B183" s="1602"/>
      <c r="C183" s="1602"/>
      <c r="D183" s="1602"/>
      <c r="E183" s="1602"/>
      <c r="F183" s="1602"/>
      <c r="G183" s="1561"/>
      <c r="H183" s="1428"/>
      <c r="I183" s="1428"/>
      <c r="J183" s="1428"/>
      <c r="K183" s="1428"/>
      <c r="L183" s="1563"/>
      <c r="M183" s="1563"/>
      <c r="N183" s="1563"/>
      <c r="O183" s="1563"/>
      <c r="P183" s="1563"/>
      <c r="Q183" s="1599"/>
      <c r="S183" s="1490"/>
      <c r="U183" s="1502"/>
      <c r="X183" s="5"/>
    </row>
    <row r="184">
      <c r="A184" s="1602"/>
      <c r="B184" s="1602"/>
      <c r="C184" s="1602"/>
      <c r="D184" s="1602"/>
      <c r="E184" s="1602"/>
      <c r="F184" s="1602"/>
      <c r="G184" s="1561"/>
      <c r="H184" s="1428"/>
      <c r="I184" s="1428"/>
      <c r="J184" s="1428"/>
      <c r="K184" s="1428"/>
      <c r="L184" s="1563"/>
      <c r="M184" s="1563"/>
      <c r="N184" s="1563"/>
      <c r="O184" s="1563"/>
      <c r="P184" s="1563"/>
      <c r="Q184" s="1599"/>
      <c r="S184" s="1490"/>
      <c r="U184" s="1502"/>
      <c r="X184" s="5"/>
    </row>
    <row r="185">
      <c r="A185" s="1602"/>
      <c r="B185" s="1602"/>
      <c r="C185" s="1602"/>
      <c r="D185" s="1602"/>
      <c r="E185" s="1602"/>
      <c r="F185" s="1602"/>
      <c r="G185" s="1561"/>
      <c r="H185" s="1428"/>
      <c r="I185" s="1428"/>
      <c r="J185" s="1428"/>
      <c r="K185" s="1428"/>
      <c r="L185" s="1563"/>
      <c r="M185" s="1563"/>
      <c r="N185" s="1563"/>
      <c r="O185" s="1563"/>
      <c r="P185" s="1563"/>
      <c r="Q185" s="1599"/>
      <c r="S185" s="1490"/>
      <c r="U185" s="1502"/>
      <c r="X185" s="5"/>
    </row>
    <row r="186">
      <c r="A186" s="1602"/>
      <c r="B186" s="1602"/>
      <c r="C186" s="1602"/>
      <c r="D186" s="1602"/>
      <c r="E186" s="1602"/>
      <c r="F186" s="1602"/>
      <c r="G186" s="1561"/>
      <c r="H186" s="1428"/>
      <c r="I186" s="1428"/>
      <c r="J186" s="1428"/>
      <c r="K186" s="1428"/>
      <c r="L186" s="1563"/>
      <c r="M186" s="1563"/>
      <c r="N186" s="1563"/>
      <c r="O186" s="1563"/>
      <c r="P186" s="1563"/>
      <c r="Q186" s="1599"/>
      <c r="S186" s="1490"/>
      <c r="U186" s="1502"/>
      <c r="X186" s="5"/>
    </row>
    <row r="187">
      <c r="A187" s="1602"/>
      <c r="B187" s="1602"/>
      <c r="C187" s="1602"/>
      <c r="D187" s="1602"/>
      <c r="E187" s="1602"/>
      <c r="F187" s="1602"/>
      <c r="G187" s="1561"/>
      <c r="H187" s="1428"/>
      <c r="I187" s="1428"/>
      <c r="J187" s="1428"/>
      <c r="K187" s="1428"/>
      <c r="L187" s="1563"/>
      <c r="M187" s="1563"/>
      <c r="N187" s="1563"/>
      <c r="O187" s="1563"/>
      <c r="P187" s="1563"/>
      <c r="Q187" s="1599"/>
      <c r="S187" s="1490"/>
      <c r="U187" s="1502"/>
      <c r="X187" s="5"/>
    </row>
    <row r="188">
      <c r="A188" s="1602"/>
      <c r="B188" s="1602"/>
      <c r="C188" s="1602"/>
      <c r="D188" s="1602"/>
      <c r="E188" s="1602"/>
      <c r="F188" s="1602"/>
      <c r="G188" s="1561"/>
      <c r="H188" s="1428"/>
      <c r="I188" s="1428"/>
      <c r="J188" s="1428"/>
      <c r="K188" s="1428"/>
      <c r="L188" s="1563"/>
      <c r="M188" s="1563"/>
      <c r="N188" s="1563"/>
      <c r="O188" s="1563"/>
      <c r="P188" s="1563"/>
      <c r="Q188" s="1599"/>
      <c r="S188" s="1490"/>
      <c r="U188" s="1502"/>
      <c r="X188" s="5"/>
    </row>
    <row r="189">
      <c r="A189" s="1602"/>
      <c r="B189" s="1602"/>
      <c r="C189" s="1602"/>
      <c r="D189" s="1602"/>
      <c r="E189" s="1602"/>
      <c r="F189" s="1602"/>
      <c r="G189" s="1561"/>
      <c r="H189" s="1428"/>
      <c r="I189" s="1428"/>
      <c r="J189" s="1428"/>
      <c r="K189" s="1428"/>
      <c r="L189" s="1563"/>
      <c r="M189" s="1563"/>
      <c r="N189" s="1563"/>
      <c r="O189" s="1563"/>
      <c r="P189" s="1563"/>
      <c r="Q189" s="1599"/>
      <c r="S189" s="1490"/>
      <c r="U189" s="1502"/>
      <c r="X189" s="5"/>
    </row>
    <row r="190">
      <c r="A190" s="1602"/>
      <c r="B190" s="1602"/>
      <c r="C190" s="1602"/>
      <c r="D190" s="1602"/>
      <c r="E190" s="1602"/>
      <c r="F190" s="1602"/>
      <c r="G190" s="1561"/>
      <c r="H190" s="1428"/>
      <c r="I190" s="1428"/>
      <c r="J190" s="1428"/>
      <c r="K190" s="1428"/>
      <c r="L190" s="1563"/>
      <c r="M190" s="1563"/>
      <c r="N190" s="1563"/>
      <c r="O190" s="1563"/>
      <c r="P190" s="1563"/>
      <c r="Q190" s="1599"/>
      <c r="S190" s="1490"/>
      <c r="U190" s="1502"/>
      <c r="X190" s="5"/>
    </row>
    <row r="191">
      <c r="A191" s="1602"/>
      <c r="B191" s="1602"/>
      <c r="C191" s="1602"/>
      <c r="D191" s="1602"/>
      <c r="E191" s="1602"/>
      <c r="F191" s="1602"/>
      <c r="G191" s="1561"/>
      <c r="H191" s="1428"/>
      <c r="I191" s="1428"/>
      <c r="J191" s="1428"/>
      <c r="K191" s="1428"/>
      <c r="L191" s="1563"/>
      <c r="M191" s="1563"/>
      <c r="N191" s="1563"/>
      <c r="O191" s="1563"/>
      <c r="P191" s="1563"/>
      <c r="Q191" s="1599"/>
      <c r="S191" s="1490"/>
      <c r="U191" s="1502"/>
      <c r="X191" s="5"/>
    </row>
    <row r="192">
      <c r="A192" s="1602"/>
      <c r="B192" s="1602"/>
      <c r="C192" s="1602"/>
      <c r="D192" s="1602"/>
      <c r="E192" s="1602"/>
      <c r="F192" s="1602"/>
      <c r="G192" s="1561"/>
      <c r="H192" s="1428"/>
      <c r="I192" s="1428"/>
      <c r="J192" s="1428"/>
      <c r="K192" s="1428"/>
      <c r="L192" s="1563"/>
      <c r="M192" s="1563"/>
      <c r="N192" s="1563"/>
      <c r="O192" s="1563"/>
      <c r="P192" s="1563"/>
      <c r="Q192" s="1599"/>
      <c r="S192" s="1490"/>
      <c r="U192" s="1502"/>
      <c r="X192" s="5"/>
    </row>
    <row r="193">
      <c r="A193" s="1602"/>
      <c r="B193" s="1602"/>
      <c r="C193" s="1602"/>
      <c r="D193" s="1602"/>
      <c r="E193" s="1602"/>
      <c r="F193" s="1602"/>
      <c r="G193" s="1561"/>
      <c r="H193" s="1428"/>
      <c r="I193" s="1428"/>
      <c r="J193" s="1428"/>
      <c r="K193" s="1428"/>
      <c r="L193" s="1563"/>
      <c r="M193" s="1563"/>
      <c r="N193" s="1563"/>
      <c r="O193" s="1563"/>
      <c r="P193" s="1563"/>
      <c r="Q193" s="1599"/>
      <c r="S193" s="1490"/>
      <c r="U193" s="1502"/>
      <c r="X193" s="5"/>
    </row>
    <row r="194">
      <c r="A194" s="1602"/>
      <c r="B194" s="1602"/>
      <c r="C194" s="1602"/>
      <c r="D194" s="1602"/>
      <c r="E194" s="1602"/>
      <c r="F194" s="1602"/>
      <c r="G194" s="1561"/>
      <c r="H194" s="1428"/>
      <c r="I194" s="1428"/>
      <c r="J194" s="1428"/>
      <c r="K194" s="1428"/>
      <c r="L194" s="1563"/>
      <c r="M194" s="1563"/>
      <c r="N194" s="1563"/>
      <c r="O194" s="1563"/>
      <c r="P194" s="1563"/>
      <c r="Q194" s="1599"/>
      <c r="S194" s="1490"/>
      <c r="U194" s="1502"/>
      <c r="X194" s="5"/>
    </row>
    <row r="195">
      <c r="A195" s="1602"/>
      <c r="B195" s="1602"/>
      <c r="C195" s="1602"/>
      <c r="D195" s="1602"/>
      <c r="E195" s="1602"/>
      <c r="F195" s="1602"/>
      <c r="G195" s="1561"/>
      <c r="H195" s="1428"/>
      <c r="I195" s="1428"/>
      <c r="J195" s="1428"/>
      <c r="K195" s="1428"/>
      <c r="L195" s="1563"/>
      <c r="M195" s="1563"/>
      <c r="N195" s="1563"/>
      <c r="O195" s="1563"/>
      <c r="P195" s="1563"/>
      <c r="Q195" s="1599"/>
      <c r="S195" s="1490"/>
      <c r="U195" s="1502"/>
      <c r="X195" s="5"/>
    </row>
    <row r="196">
      <c r="A196" s="1602"/>
      <c r="B196" s="1602"/>
      <c r="C196" s="1602"/>
      <c r="D196" s="1602"/>
      <c r="E196" s="1602"/>
      <c r="F196" s="1602"/>
      <c r="G196" s="1561"/>
      <c r="H196" s="1428"/>
      <c r="I196" s="1428"/>
      <c r="J196" s="1428"/>
      <c r="K196" s="1428"/>
      <c r="L196" s="1563"/>
      <c r="M196" s="1563"/>
      <c r="N196" s="1563"/>
      <c r="O196" s="1563"/>
      <c r="P196" s="1563"/>
      <c r="Q196" s="1599"/>
      <c r="S196" s="1490"/>
      <c r="U196" s="1502"/>
      <c r="X196" s="5"/>
    </row>
    <row r="197">
      <c r="A197" s="1602"/>
      <c r="B197" s="1602"/>
      <c r="C197" s="1602"/>
      <c r="D197" s="1602"/>
      <c r="E197" s="1602"/>
      <c r="F197" s="1602"/>
      <c r="G197" s="1561"/>
      <c r="H197" s="1428"/>
      <c r="I197" s="1428"/>
      <c r="J197" s="1428"/>
      <c r="K197" s="1428"/>
      <c r="L197" s="1563"/>
      <c r="M197" s="1563"/>
      <c r="N197" s="1563"/>
      <c r="O197" s="1563"/>
      <c r="P197" s="1563"/>
      <c r="Q197" s="1599"/>
      <c r="S197" s="1490"/>
      <c r="U197" s="1502"/>
      <c r="X197" s="5"/>
    </row>
    <row r="198">
      <c r="A198" s="1602"/>
      <c r="B198" s="1602"/>
      <c r="C198" s="1602"/>
      <c r="D198" s="1602"/>
      <c r="E198" s="1602"/>
      <c r="F198" s="1602"/>
      <c r="G198" s="1561"/>
      <c r="H198" s="1428"/>
      <c r="I198" s="1428"/>
      <c r="J198" s="1428"/>
      <c r="K198" s="1428"/>
      <c r="L198" s="1563"/>
      <c r="M198" s="1563"/>
      <c r="N198" s="1563"/>
      <c r="O198" s="1563"/>
      <c r="P198" s="1563"/>
      <c r="Q198" s="1599"/>
      <c r="S198" s="1490"/>
      <c r="U198" s="1502"/>
      <c r="X198" s="5"/>
    </row>
    <row r="199">
      <c r="A199" s="1602"/>
      <c r="B199" s="1602"/>
      <c r="C199" s="1602"/>
      <c r="D199" s="1602"/>
      <c r="E199" s="1602"/>
      <c r="F199" s="1602"/>
      <c r="G199" s="1561"/>
      <c r="H199" s="1428"/>
      <c r="I199" s="1428"/>
      <c r="J199" s="1428"/>
      <c r="K199" s="1428"/>
      <c r="L199" s="1563"/>
      <c r="M199" s="1563"/>
      <c r="N199" s="1563"/>
      <c r="O199" s="1563"/>
      <c r="P199" s="1563"/>
      <c r="Q199" s="1599"/>
      <c r="S199" s="1490"/>
      <c r="U199" s="1502"/>
      <c r="X199" s="5"/>
    </row>
    <row r="200">
      <c r="A200" s="1602"/>
      <c r="B200" s="1602"/>
      <c r="C200" s="1602"/>
      <c r="D200" s="1602"/>
      <c r="E200" s="1602"/>
      <c r="F200" s="1602"/>
      <c r="G200" s="1561"/>
      <c r="H200" s="1428"/>
      <c r="I200" s="1428"/>
      <c r="J200" s="1428"/>
      <c r="K200" s="1428"/>
      <c r="L200" s="1563"/>
      <c r="M200" s="1563"/>
      <c r="N200" s="1563"/>
      <c r="O200" s="1563"/>
      <c r="P200" s="1563"/>
      <c r="Q200" s="1599"/>
      <c r="S200" s="1490"/>
      <c r="U200" s="1502"/>
      <c r="X200" s="5"/>
    </row>
    <row r="201">
      <c r="A201" s="1602"/>
      <c r="B201" s="1602"/>
      <c r="C201" s="1602"/>
      <c r="D201" s="1602"/>
      <c r="E201" s="1602"/>
      <c r="F201" s="1602"/>
      <c r="G201" s="1561"/>
      <c r="H201" s="1428"/>
      <c r="I201" s="1428"/>
      <c r="J201" s="1428"/>
      <c r="K201" s="1428"/>
      <c r="L201" s="1563"/>
      <c r="M201" s="1563"/>
      <c r="N201" s="1563"/>
      <c r="O201" s="1563"/>
      <c r="P201" s="1563"/>
      <c r="Q201" s="1599"/>
      <c r="S201" s="1490"/>
      <c r="U201" s="1502"/>
      <c r="X201" s="5"/>
    </row>
    <row r="202">
      <c r="A202" s="1602"/>
      <c r="B202" s="1602"/>
      <c r="C202" s="1602"/>
      <c r="D202" s="1602"/>
      <c r="E202" s="1602"/>
      <c r="F202" s="1602"/>
      <c r="G202" s="1561"/>
      <c r="H202" s="1428"/>
      <c r="I202" s="1428"/>
      <c r="J202" s="1428"/>
      <c r="K202" s="1428"/>
      <c r="L202" s="1563"/>
      <c r="M202" s="1563"/>
      <c r="N202" s="1563"/>
      <c r="O202" s="1563"/>
      <c r="P202" s="1563"/>
      <c r="Q202" s="1599"/>
      <c r="S202" s="1490"/>
      <c r="U202" s="1502"/>
      <c r="X202" s="5"/>
    </row>
    <row r="203">
      <c r="A203" s="1602"/>
      <c r="B203" s="1602"/>
      <c r="C203" s="1602"/>
      <c r="D203" s="1602"/>
      <c r="E203" s="1602"/>
      <c r="F203" s="1602"/>
      <c r="G203" s="1561"/>
      <c r="H203" s="1428"/>
      <c r="I203" s="1428"/>
      <c r="J203" s="1428"/>
      <c r="K203" s="1428"/>
      <c r="L203" s="1563"/>
      <c r="M203" s="1563"/>
      <c r="N203" s="1563"/>
      <c r="O203" s="1563"/>
      <c r="P203" s="1563"/>
      <c r="Q203" s="1599"/>
      <c r="S203" s="1490"/>
      <c r="U203" s="1502"/>
      <c r="X203" s="5"/>
    </row>
    <row r="204">
      <c r="A204" s="1602"/>
      <c r="B204" s="1602"/>
      <c r="C204" s="1602"/>
      <c r="D204" s="1602"/>
      <c r="E204" s="1602"/>
      <c r="F204" s="1602"/>
      <c r="G204" s="1561"/>
      <c r="H204" s="1428"/>
      <c r="I204" s="1428"/>
      <c r="J204" s="1428"/>
      <c r="K204" s="1428"/>
      <c r="L204" s="1563"/>
      <c r="M204" s="1563"/>
      <c r="N204" s="1563"/>
      <c r="O204" s="1563"/>
      <c r="P204" s="1563"/>
      <c r="Q204" s="1599"/>
      <c r="S204" s="1490"/>
      <c r="U204" s="1502"/>
      <c r="X204" s="5"/>
    </row>
    <row r="205">
      <c r="A205" s="1602"/>
      <c r="B205" s="1602"/>
      <c r="C205" s="1602"/>
      <c r="D205" s="1602"/>
      <c r="E205" s="1602"/>
      <c r="F205" s="1602"/>
      <c r="G205" s="1561"/>
      <c r="H205" s="1428"/>
      <c r="I205" s="1428"/>
      <c r="J205" s="1428"/>
      <c r="K205" s="1428"/>
      <c r="L205" s="1563"/>
      <c r="M205" s="1563"/>
      <c r="N205" s="1563"/>
      <c r="O205" s="1563"/>
      <c r="P205" s="1563"/>
      <c r="Q205" s="1599"/>
      <c r="S205" s="1490"/>
      <c r="U205" s="1502"/>
      <c r="X205" s="5"/>
    </row>
    <row r="206">
      <c r="A206" s="1602"/>
      <c r="B206" s="1602"/>
      <c r="C206" s="1602"/>
      <c r="D206" s="1602"/>
      <c r="E206" s="1602"/>
      <c r="F206" s="1602"/>
      <c r="G206" s="1561"/>
      <c r="H206" s="1428"/>
      <c r="I206" s="1428"/>
      <c r="J206" s="1428"/>
      <c r="K206" s="1428"/>
      <c r="L206" s="1563"/>
      <c r="M206" s="1563"/>
      <c r="N206" s="1563"/>
      <c r="O206" s="1563"/>
      <c r="P206" s="1563"/>
      <c r="Q206" s="1599"/>
      <c r="S206" s="1490"/>
      <c r="U206" s="1502"/>
      <c r="X206" s="5"/>
    </row>
    <row r="207">
      <c r="A207" s="1602"/>
      <c r="B207" s="1602"/>
      <c r="C207" s="1602"/>
      <c r="D207" s="1602"/>
      <c r="E207" s="1602"/>
      <c r="F207" s="1602"/>
      <c r="G207" s="1561"/>
      <c r="H207" s="1428"/>
      <c r="I207" s="1428"/>
      <c r="J207" s="1428"/>
      <c r="K207" s="1428"/>
      <c r="L207" s="1563"/>
      <c r="M207" s="1563"/>
      <c r="N207" s="1563"/>
      <c r="O207" s="1563"/>
      <c r="P207" s="1563"/>
      <c r="Q207" s="1599"/>
      <c r="S207" s="1490"/>
      <c r="U207" s="1502"/>
      <c r="X207" s="5"/>
    </row>
    <row r="208">
      <c r="A208" s="1602"/>
      <c r="B208" s="1602"/>
      <c r="C208" s="1602"/>
      <c r="D208" s="1602"/>
      <c r="E208" s="1602"/>
      <c r="F208" s="1602"/>
      <c r="G208" s="1561"/>
      <c r="H208" s="1428"/>
      <c r="I208" s="1428"/>
      <c r="J208" s="1428"/>
      <c r="K208" s="1428"/>
      <c r="L208" s="1563"/>
      <c r="M208" s="1563"/>
      <c r="N208" s="1563"/>
      <c r="O208" s="1563"/>
      <c r="P208" s="1563"/>
      <c r="Q208" s="1599"/>
      <c r="S208" s="1490"/>
      <c r="U208" s="1502"/>
      <c r="X208" s="5"/>
    </row>
    <row r="209">
      <c r="A209" s="1602"/>
      <c r="B209" s="1602"/>
      <c r="C209" s="1602"/>
      <c r="D209" s="1602"/>
      <c r="E209" s="1602"/>
      <c r="F209" s="1602"/>
      <c r="G209" s="1561"/>
      <c r="H209" s="1428"/>
      <c r="I209" s="1428"/>
      <c r="J209" s="1428"/>
      <c r="K209" s="1428"/>
      <c r="L209" s="1563"/>
      <c r="M209" s="1563"/>
      <c r="N209" s="1563"/>
      <c r="O209" s="1563"/>
      <c r="P209" s="1563"/>
      <c r="Q209" s="1599"/>
      <c r="S209" s="1490"/>
      <c r="U209" s="1502"/>
      <c r="X209" s="5"/>
    </row>
    <row r="210">
      <c r="A210" s="1602"/>
      <c r="B210" s="1602"/>
      <c r="C210" s="1602"/>
      <c r="D210" s="1602"/>
      <c r="E210" s="1602"/>
      <c r="F210" s="1602"/>
      <c r="G210" s="1561"/>
      <c r="H210" s="1428"/>
      <c r="I210" s="1428"/>
      <c r="J210" s="1428"/>
      <c r="K210" s="1428"/>
      <c r="L210" s="1563"/>
      <c r="M210" s="1563"/>
      <c r="N210" s="1563"/>
      <c r="O210" s="1563"/>
      <c r="P210" s="1563"/>
      <c r="Q210" s="1599"/>
      <c r="S210" s="1490"/>
      <c r="U210" s="1502"/>
      <c r="X210" s="5"/>
    </row>
    <row r="211">
      <c r="A211" s="1602"/>
      <c r="B211" s="1602"/>
      <c r="C211" s="1602"/>
      <c r="D211" s="1602"/>
      <c r="E211" s="1602"/>
      <c r="F211" s="1602"/>
      <c r="G211" s="1561"/>
      <c r="H211" s="1428"/>
      <c r="I211" s="1428"/>
      <c r="J211" s="1428"/>
      <c r="K211" s="1428"/>
      <c r="L211" s="1563"/>
      <c r="M211" s="1563"/>
      <c r="N211" s="1563"/>
      <c r="O211" s="1563"/>
      <c r="P211" s="1563"/>
      <c r="Q211" s="1599"/>
      <c r="S211" s="1490"/>
      <c r="U211" s="1502"/>
      <c r="X211" s="5"/>
    </row>
    <row r="212">
      <c r="A212" s="1602"/>
      <c r="B212" s="1602"/>
      <c r="C212" s="1602"/>
      <c r="D212" s="1602"/>
      <c r="E212" s="1602"/>
      <c r="F212" s="1602"/>
      <c r="G212" s="1561"/>
      <c r="H212" s="1428"/>
      <c r="I212" s="1428"/>
      <c r="J212" s="1428"/>
      <c r="K212" s="1428"/>
      <c r="L212" s="1563"/>
      <c r="M212" s="1563"/>
      <c r="N212" s="1563"/>
      <c r="O212" s="1563"/>
      <c r="P212" s="1563"/>
      <c r="Q212" s="1599"/>
      <c r="S212" s="1490"/>
      <c r="U212" s="1502"/>
      <c r="X212" s="5"/>
    </row>
    <row r="213">
      <c r="A213" s="1602"/>
      <c r="B213" s="1602"/>
      <c r="C213" s="1602"/>
      <c r="D213" s="1602"/>
      <c r="E213" s="1602"/>
      <c r="F213" s="1602"/>
      <c r="G213" s="1561"/>
      <c r="H213" s="1428"/>
      <c r="I213" s="1428"/>
      <c r="J213" s="1428"/>
      <c r="K213" s="1428"/>
      <c r="L213" s="1563"/>
      <c r="M213" s="1563"/>
      <c r="N213" s="1563"/>
      <c r="O213" s="1563"/>
      <c r="P213" s="1563"/>
      <c r="Q213" s="1599"/>
      <c r="S213" s="1490"/>
      <c r="U213" s="1502"/>
      <c r="X213" s="5"/>
    </row>
    <row r="214">
      <c r="A214" s="1602"/>
      <c r="B214" s="1602"/>
      <c r="C214" s="1602"/>
      <c r="D214" s="1602"/>
      <c r="E214" s="1602"/>
      <c r="F214" s="1602"/>
      <c r="G214" s="1561"/>
      <c r="H214" s="1428"/>
      <c r="I214" s="1428"/>
      <c r="J214" s="1428"/>
      <c r="K214" s="1428"/>
      <c r="L214" s="1563"/>
      <c r="M214" s="1563"/>
      <c r="N214" s="1563"/>
      <c r="O214" s="1563"/>
      <c r="P214" s="1563"/>
      <c r="Q214" s="1599"/>
      <c r="S214" s="1490"/>
      <c r="U214" s="1502"/>
      <c r="X214" s="5"/>
    </row>
    <row r="215">
      <c r="A215" s="1602"/>
      <c r="B215" s="1602"/>
      <c r="C215" s="1602"/>
      <c r="D215" s="1602"/>
      <c r="E215" s="1602"/>
      <c r="F215" s="1602"/>
      <c r="G215" s="1561"/>
      <c r="H215" s="1428"/>
      <c r="I215" s="1428"/>
      <c r="J215" s="1428"/>
      <c r="K215" s="1428"/>
      <c r="L215" s="1563"/>
      <c r="M215" s="1563"/>
      <c r="N215" s="1563"/>
      <c r="O215" s="1563"/>
      <c r="P215" s="1563"/>
      <c r="Q215" s="1599"/>
      <c r="S215" s="1490"/>
      <c r="U215" s="1502"/>
      <c r="X215" s="5"/>
    </row>
    <row r="216">
      <c r="A216" s="1602"/>
      <c r="B216" s="1602"/>
      <c r="C216" s="1602"/>
      <c r="D216" s="1602"/>
      <c r="E216" s="1602"/>
      <c r="F216" s="1602"/>
      <c r="G216" s="1561"/>
      <c r="H216" s="1428"/>
      <c r="I216" s="1428"/>
      <c r="J216" s="1428"/>
      <c r="K216" s="1428"/>
      <c r="L216" s="1563"/>
      <c r="M216" s="1563"/>
      <c r="N216" s="1563"/>
      <c r="O216" s="1563"/>
      <c r="P216" s="1563"/>
      <c r="Q216" s="1599"/>
      <c r="S216" s="1490"/>
      <c r="U216" s="1502"/>
      <c r="X216" s="5"/>
    </row>
    <row r="217">
      <c r="A217" s="1602"/>
      <c r="B217" s="1602"/>
      <c r="C217" s="1602"/>
      <c r="D217" s="1602"/>
      <c r="E217" s="1602"/>
      <c r="F217" s="1602"/>
      <c r="G217" s="1561"/>
      <c r="H217" s="1428"/>
      <c r="I217" s="1428"/>
      <c r="J217" s="1428"/>
      <c r="K217" s="1428"/>
      <c r="L217" s="1563"/>
      <c r="M217" s="1563"/>
      <c r="N217" s="1563"/>
      <c r="O217" s="1563"/>
      <c r="P217" s="1563"/>
      <c r="Q217" s="1599"/>
      <c r="S217" s="1490"/>
      <c r="U217" s="1502"/>
      <c r="X217" s="5"/>
    </row>
    <row r="218">
      <c r="A218" s="1602"/>
      <c r="B218" s="1602"/>
      <c r="C218" s="1602"/>
      <c r="D218" s="1602"/>
      <c r="E218" s="1602"/>
      <c r="F218" s="1602"/>
      <c r="G218" s="1561"/>
      <c r="H218" s="1428"/>
      <c r="I218" s="1428"/>
      <c r="J218" s="1428"/>
      <c r="K218" s="1428"/>
      <c r="L218" s="1563"/>
      <c r="M218" s="1563"/>
      <c r="N218" s="1563"/>
      <c r="O218" s="1563"/>
      <c r="P218" s="1563"/>
      <c r="Q218" s="1599"/>
      <c r="S218" s="1490"/>
      <c r="U218" s="1502"/>
      <c r="X218" s="5"/>
    </row>
    <row r="219">
      <c r="A219" s="1602"/>
      <c r="B219" s="1602"/>
      <c r="C219" s="1602"/>
      <c r="D219" s="1602"/>
      <c r="E219" s="1602"/>
      <c r="F219" s="1602"/>
      <c r="G219" s="1561"/>
      <c r="H219" s="1428"/>
      <c r="I219" s="1428"/>
      <c r="J219" s="1428"/>
      <c r="K219" s="1428"/>
      <c r="L219" s="1563"/>
      <c r="M219" s="1563"/>
      <c r="N219" s="1563"/>
      <c r="O219" s="1563"/>
      <c r="P219" s="1563"/>
      <c r="Q219" s="1599"/>
      <c r="S219" s="1490"/>
      <c r="U219" s="1502"/>
      <c r="X219" s="5"/>
    </row>
    <row r="220">
      <c r="A220" s="1602"/>
      <c r="B220" s="1602"/>
      <c r="C220" s="1602"/>
      <c r="D220" s="1602"/>
      <c r="E220" s="1602"/>
      <c r="F220" s="1602"/>
      <c r="G220" s="1561"/>
      <c r="H220" s="1428"/>
      <c r="I220" s="1428"/>
      <c r="J220" s="1428"/>
      <c r="K220" s="1428"/>
      <c r="L220" s="1563"/>
      <c r="M220" s="1563"/>
      <c r="N220" s="1563"/>
      <c r="O220" s="1563"/>
      <c r="P220" s="1563"/>
      <c r="Q220" s="1599"/>
      <c r="S220" s="1490"/>
      <c r="U220" s="1502"/>
      <c r="X220" s="5"/>
    </row>
    <row r="221">
      <c r="A221" s="1602"/>
      <c r="B221" s="1602"/>
      <c r="C221" s="1602"/>
      <c r="D221" s="1602"/>
      <c r="E221" s="1602"/>
      <c r="F221" s="1602"/>
      <c r="G221" s="1561"/>
      <c r="H221" s="1428"/>
      <c r="I221" s="1428"/>
      <c r="J221" s="1428"/>
      <c r="K221" s="1428"/>
      <c r="L221" s="1563"/>
      <c r="M221" s="1563"/>
      <c r="N221" s="1563"/>
      <c r="O221" s="1563"/>
      <c r="P221" s="1563"/>
      <c r="Q221" s="1599"/>
      <c r="S221" s="1490"/>
      <c r="U221" s="1502"/>
      <c r="X221" s="5"/>
    </row>
    <row r="222">
      <c r="A222" s="1602"/>
      <c r="B222" s="1602"/>
      <c r="C222" s="1602"/>
      <c r="D222" s="1602"/>
      <c r="E222" s="1602"/>
      <c r="F222" s="1602"/>
      <c r="G222" s="1561"/>
      <c r="H222" s="1428"/>
      <c r="I222" s="1428"/>
      <c r="J222" s="1428"/>
      <c r="K222" s="1428"/>
      <c r="L222" s="1563"/>
      <c r="M222" s="1563"/>
      <c r="N222" s="1563"/>
      <c r="O222" s="1563"/>
      <c r="P222" s="1563"/>
      <c r="Q222" s="1599"/>
      <c r="S222" s="1490"/>
      <c r="U222" s="1502"/>
      <c r="X222" s="5"/>
    </row>
    <row r="223">
      <c r="A223" s="1602"/>
      <c r="B223" s="1602"/>
      <c r="C223" s="1602"/>
      <c r="D223" s="1602"/>
      <c r="E223" s="1602"/>
      <c r="F223" s="1602"/>
      <c r="G223" s="1561"/>
      <c r="H223" s="1428"/>
      <c r="I223" s="1428"/>
      <c r="J223" s="1428"/>
      <c r="K223" s="1428"/>
      <c r="L223" s="1563"/>
      <c r="M223" s="1563"/>
      <c r="N223" s="1563"/>
      <c r="O223" s="1563"/>
      <c r="P223" s="1563"/>
      <c r="Q223" s="1599"/>
      <c r="S223" s="1490"/>
      <c r="U223" s="1502"/>
      <c r="X223" s="5"/>
    </row>
    <row r="224">
      <c r="A224" s="1602"/>
      <c r="B224" s="1602"/>
      <c r="C224" s="1602"/>
      <c r="D224" s="1602"/>
      <c r="E224" s="1602"/>
      <c r="F224" s="1602"/>
      <c r="G224" s="1561"/>
      <c r="H224" s="1428"/>
      <c r="I224" s="1428"/>
      <c r="J224" s="1428"/>
      <c r="K224" s="1428"/>
      <c r="L224" s="1563"/>
      <c r="M224" s="1563"/>
      <c r="N224" s="1563"/>
      <c r="O224" s="1563"/>
      <c r="P224" s="1563"/>
      <c r="Q224" s="1599"/>
      <c r="S224" s="1490"/>
      <c r="U224" s="1502"/>
      <c r="X224" s="5"/>
    </row>
    <row r="225">
      <c r="A225" s="1602"/>
      <c r="B225" s="1602"/>
      <c r="C225" s="1602"/>
      <c r="D225" s="1602"/>
      <c r="E225" s="1602"/>
      <c r="F225" s="1602"/>
      <c r="G225" s="1561"/>
      <c r="H225" s="1428"/>
      <c r="I225" s="1428"/>
      <c r="J225" s="1428"/>
      <c r="K225" s="1428"/>
      <c r="L225" s="1563"/>
      <c r="M225" s="1563"/>
      <c r="N225" s="1563"/>
      <c r="O225" s="1563"/>
      <c r="P225" s="1563"/>
      <c r="Q225" s="1599"/>
      <c r="S225" s="1490"/>
      <c r="U225" s="1502"/>
      <c r="X225" s="5"/>
    </row>
    <row r="226">
      <c r="A226" s="1602"/>
      <c r="B226" s="1602"/>
      <c r="C226" s="1602"/>
      <c r="D226" s="1602"/>
      <c r="E226" s="1602"/>
      <c r="F226" s="1602"/>
      <c r="G226" s="1561"/>
      <c r="H226" s="1428"/>
      <c r="I226" s="1428"/>
      <c r="J226" s="1428"/>
      <c r="K226" s="1428"/>
      <c r="L226" s="1563"/>
      <c r="M226" s="1563"/>
      <c r="N226" s="1563"/>
      <c r="O226" s="1563"/>
      <c r="P226" s="1563"/>
      <c r="Q226" s="1599"/>
      <c r="S226" s="1490"/>
      <c r="U226" s="1502"/>
      <c r="X226" s="5"/>
    </row>
    <row r="227">
      <c r="A227" s="1602"/>
      <c r="B227" s="1602"/>
      <c r="C227" s="1602"/>
      <c r="D227" s="1602"/>
      <c r="E227" s="1602"/>
      <c r="F227" s="1602"/>
      <c r="G227" s="1561"/>
      <c r="H227" s="1428"/>
      <c r="I227" s="1428"/>
      <c r="J227" s="1428"/>
      <c r="K227" s="1428"/>
      <c r="L227" s="1563"/>
      <c r="M227" s="1563"/>
      <c r="N227" s="1563"/>
      <c r="O227" s="1563"/>
      <c r="P227" s="1563"/>
      <c r="Q227" s="1599"/>
      <c r="S227" s="1490"/>
      <c r="U227" s="1502"/>
      <c r="X227" s="5"/>
    </row>
    <row r="228">
      <c r="A228" s="1602"/>
      <c r="B228" s="1602"/>
      <c r="C228" s="1602"/>
      <c r="D228" s="1602"/>
      <c r="E228" s="1602"/>
      <c r="F228" s="1602"/>
      <c r="G228" s="1561"/>
      <c r="H228" s="1428"/>
      <c r="I228" s="1428"/>
      <c r="J228" s="1428"/>
      <c r="K228" s="1428"/>
      <c r="L228" s="1563"/>
      <c r="M228" s="1563"/>
      <c r="N228" s="1563"/>
      <c r="O228" s="1563"/>
      <c r="P228" s="1563"/>
      <c r="Q228" s="1599"/>
      <c r="S228" s="1490"/>
      <c r="U228" s="1502"/>
      <c r="X228" s="5"/>
    </row>
    <row r="229">
      <c r="A229" s="1602"/>
      <c r="B229" s="1602"/>
      <c r="C229" s="1602"/>
      <c r="D229" s="1602"/>
      <c r="E229" s="1602"/>
      <c r="F229" s="1602"/>
      <c r="G229" s="1561"/>
      <c r="H229" s="1428"/>
      <c r="I229" s="1428"/>
      <c r="J229" s="1428"/>
      <c r="K229" s="1428"/>
      <c r="L229" s="1563"/>
      <c r="M229" s="1563"/>
      <c r="N229" s="1563"/>
      <c r="O229" s="1563"/>
      <c r="P229" s="1563"/>
      <c r="Q229" s="1599"/>
      <c r="S229" s="1490"/>
      <c r="U229" s="1502"/>
      <c r="X229" s="5"/>
    </row>
    <row r="230">
      <c r="A230" s="1602"/>
      <c r="B230" s="1602"/>
      <c r="C230" s="1602"/>
      <c r="D230" s="1602"/>
      <c r="E230" s="1602"/>
      <c r="F230" s="1602"/>
      <c r="G230" s="1561"/>
      <c r="H230" s="1428"/>
      <c r="I230" s="1428"/>
      <c r="J230" s="1428"/>
      <c r="K230" s="1428"/>
      <c r="L230" s="1563"/>
      <c r="M230" s="1563"/>
      <c r="N230" s="1563"/>
      <c r="O230" s="1563"/>
      <c r="P230" s="1563"/>
      <c r="Q230" s="1599"/>
      <c r="S230" s="1490"/>
      <c r="U230" s="1502"/>
      <c r="X230" s="5"/>
    </row>
    <row r="231">
      <c r="A231" s="1602"/>
      <c r="B231" s="1602"/>
      <c r="C231" s="1602"/>
      <c r="D231" s="1602"/>
      <c r="E231" s="1602"/>
      <c r="F231" s="1602"/>
      <c r="G231" s="1561"/>
      <c r="H231" s="1428"/>
      <c r="I231" s="1428"/>
      <c r="J231" s="1428"/>
      <c r="K231" s="1428"/>
      <c r="L231" s="1563"/>
      <c r="M231" s="1563"/>
      <c r="N231" s="1563"/>
      <c r="O231" s="1563"/>
      <c r="P231" s="1563"/>
      <c r="Q231" s="1599"/>
      <c r="S231" s="1490"/>
      <c r="U231" s="1502"/>
      <c r="X231" s="5"/>
    </row>
    <row r="232">
      <c r="A232" s="1602"/>
      <c r="B232" s="1602"/>
      <c r="C232" s="1602"/>
      <c r="D232" s="1602"/>
      <c r="E232" s="1602"/>
      <c r="F232" s="1602"/>
      <c r="G232" s="1561"/>
      <c r="H232" s="1428"/>
      <c r="I232" s="1428"/>
      <c r="J232" s="1428"/>
      <c r="K232" s="1428"/>
      <c r="L232" s="1563"/>
      <c r="M232" s="1563"/>
      <c r="N232" s="1563"/>
      <c r="O232" s="1563"/>
      <c r="P232" s="1563"/>
      <c r="Q232" s="1599"/>
      <c r="S232" s="1490"/>
      <c r="U232" s="1502"/>
      <c r="X232" s="5"/>
    </row>
    <row r="233">
      <c r="A233" s="1602"/>
      <c r="B233" s="1602"/>
      <c r="C233" s="1602"/>
      <c r="D233" s="1602"/>
      <c r="E233" s="1602"/>
      <c r="F233" s="1602"/>
      <c r="G233" s="1561"/>
      <c r="H233" s="1428"/>
      <c r="I233" s="1428"/>
      <c r="J233" s="1428"/>
      <c r="K233" s="1428"/>
      <c r="L233" s="1563"/>
      <c r="M233" s="1563"/>
      <c r="N233" s="1563"/>
      <c r="O233" s="1563"/>
      <c r="P233" s="1563"/>
      <c r="Q233" s="1599"/>
      <c r="S233" s="1490"/>
      <c r="U233" s="1502"/>
      <c r="X233" s="5"/>
    </row>
    <row r="234">
      <c r="A234" s="1602"/>
      <c r="B234" s="1602"/>
      <c r="C234" s="1602"/>
      <c r="D234" s="1602"/>
      <c r="E234" s="1602"/>
      <c r="F234" s="1602"/>
      <c r="G234" s="1561"/>
      <c r="H234" s="1428"/>
      <c r="I234" s="1428"/>
      <c r="J234" s="1428"/>
      <c r="K234" s="1428"/>
      <c r="L234" s="1563"/>
      <c r="M234" s="1563"/>
      <c r="N234" s="1563"/>
      <c r="O234" s="1563"/>
      <c r="P234" s="1563"/>
      <c r="Q234" s="1599"/>
      <c r="S234" s="1490"/>
      <c r="U234" s="1502"/>
      <c r="X234" s="5"/>
    </row>
    <row r="235">
      <c r="A235" s="1602"/>
      <c r="B235" s="1602"/>
      <c r="C235" s="1602"/>
      <c r="D235" s="1602"/>
      <c r="E235" s="1602"/>
      <c r="F235" s="1602"/>
      <c r="G235" s="1561"/>
      <c r="H235" s="1428"/>
      <c r="I235" s="1428"/>
      <c r="J235" s="1428"/>
      <c r="K235" s="1428"/>
      <c r="L235" s="1563"/>
      <c r="M235" s="1563"/>
      <c r="N235" s="1563"/>
      <c r="O235" s="1563"/>
      <c r="P235" s="1563"/>
      <c r="Q235" s="1599"/>
      <c r="S235" s="1490"/>
      <c r="U235" s="1502"/>
      <c r="X235" s="5"/>
    </row>
    <row r="236">
      <c r="A236" s="1602"/>
      <c r="B236" s="1602"/>
      <c r="C236" s="1602"/>
      <c r="D236" s="1602"/>
      <c r="E236" s="1602"/>
      <c r="F236" s="1602"/>
      <c r="G236" s="1561"/>
      <c r="H236" s="1428"/>
      <c r="I236" s="1428"/>
      <c r="J236" s="1428"/>
      <c r="K236" s="1428"/>
      <c r="L236" s="1563"/>
      <c r="M236" s="1563"/>
      <c r="N236" s="1563"/>
      <c r="O236" s="1563"/>
      <c r="P236" s="1563"/>
      <c r="Q236" s="1599"/>
      <c r="S236" s="1490"/>
      <c r="U236" s="1502"/>
      <c r="X236" s="5"/>
    </row>
    <row r="237">
      <c r="A237" s="1602"/>
      <c r="B237" s="1602"/>
      <c r="C237" s="1602"/>
      <c r="D237" s="1602"/>
      <c r="E237" s="1602"/>
      <c r="F237" s="1602"/>
      <c r="G237" s="1561"/>
      <c r="H237" s="1428"/>
      <c r="I237" s="1428"/>
      <c r="J237" s="1428"/>
      <c r="K237" s="1428"/>
      <c r="L237" s="1563"/>
      <c r="M237" s="1563"/>
      <c r="N237" s="1563"/>
      <c r="O237" s="1563"/>
      <c r="P237" s="1563"/>
      <c r="Q237" s="1599"/>
      <c r="S237" s="1490"/>
      <c r="U237" s="1502"/>
      <c r="X237" s="5"/>
    </row>
    <row r="238">
      <c r="A238" s="1602"/>
      <c r="B238" s="1602"/>
      <c r="C238" s="1602"/>
      <c r="D238" s="1602"/>
      <c r="E238" s="1602"/>
      <c r="F238" s="1602"/>
      <c r="G238" s="1561"/>
      <c r="H238" s="1428"/>
      <c r="I238" s="1428"/>
      <c r="J238" s="1428"/>
      <c r="K238" s="1428"/>
      <c r="L238" s="1563"/>
      <c r="M238" s="1563"/>
      <c r="N238" s="1563"/>
      <c r="O238" s="1563"/>
      <c r="P238" s="1563"/>
      <c r="Q238" s="1599"/>
      <c r="S238" s="1490"/>
      <c r="U238" s="1502"/>
      <c r="X238" s="5"/>
    </row>
    <row r="239">
      <c r="A239" s="1602"/>
      <c r="B239" s="1602"/>
      <c r="C239" s="1602"/>
      <c r="D239" s="1602"/>
      <c r="E239" s="1602"/>
      <c r="F239" s="1602"/>
      <c r="G239" s="1561"/>
      <c r="H239" s="1428"/>
      <c r="I239" s="1428"/>
      <c r="J239" s="1428"/>
      <c r="K239" s="1428"/>
      <c r="L239" s="1563"/>
      <c r="M239" s="1563"/>
      <c r="N239" s="1563"/>
      <c r="O239" s="1563"/>
      <c r="P239" s="1563"/>
      <c r="Q239" s="1599"/>
      <c r="S239" s="1490"/>
      <c r="U239" s="1502"/>
      <c r="X239" s="5"/>
    </row>
    <row r="240">
      <c r="A240" s="1602"/>
      <c r="B240" s="1602"/>
      <c r="C240" s="1602"/>
      <c r="D240" s="1602"/>
      <c r="E240" s="1602"/>
      <c r="F240" s="1602"/>
      <c r="G240" s="1561"/>
      <c r="H240" s="1428"/>
      <c r="I240" s="1428"/>
      <c r="J240" s="1428"/>
      <c r="K240" s="1428"/>
      <c r="L240" s="1563"/>
      <c r="M240" s="1563"/>
      <c r="N240" s="1563"/>
      <c r="O240" s="1563"/>
      <c r="P240" s="1563"/>
      <c r="Q240" s="1599"/>
      <c r="S240" s="1490"/>
      <c r="U240" s="1502"/>
      <c r="X240" s="5"/>
    </row>
    <row r="241">
      <c r="A241" s="1602"/>
      <c r="B241" s="1602"/>
      <c r="C241" s="1602"/>
      <c r="D241" s="1602"/>
      <c r="E241" s="1602"/>
      <c r="F241" s="1602"/>
      <c r="G241" s="1561"/>
      <c r="H241" s="1428"/>
      <c r="I241" s="1428"/>
      <c r="J241" s="1428"/>
      <c r="K241" s="1428"/>
      <c r="L241" s="1563"/>
      <c r="M241" s="1563"/>
      <c r="N241" s="1563"/>
      <c r="O241" s="1563"/>
      <c r="P241" s="1563"/>
      <c r="Q241" s="1599"/>
      <c r="S241" s="1490"/>
      <c r="U241" s="1502"/>
      <c r="X241" s="5"/>
    </row>
    <row r="242">
      <c r="A242" s="1602"/>
      <c r="B242" s="1602"/>
      <c r="C242" s="1602"/>
      <c r="D242" s="1602"/>
      <c r="E242" s="1602"/>
      <c r="F242" s="1602"/>
      <c r="G242" s="1561"/>
      <c r="H242" s="1428"/>
      <c r="I242" s="1428"/>
      <c r="J242" s="1428"/>
      <c r="K242" s="1428"/>
      <c r="L242" s="1563"/>
      <c r="M242" s="1563"/>
      <c r="N242" s="1563"/>
      <c r="O242" s="1563"/>
      <c r="P242" s="1563"/>
      <c r="Q242" s="1599"/>
      <c r="S242" s="1490"/>
      <c r="U242" s="1502"/>
      <c r="X242" s="5"/>
    </row>
    <row r="243">
      <c r="A243" s="1602"/>
      <c r="B243" s="1602"/>
      <c r="C243" s="1602"/>
      <c r="D243" s="1602"/>
      <c r="E243" s="1602"/>
      <c r="F243" s="1602"/>
      <c r="G243" s="1561"/>
      <c r="H243" s="1428"/>
      <c r="I243" s="1428"/>
      <c r="J243" s="1428"/>
      <c r="K243" s="1428"/>
      <c r="L243" s="1563"/>
      <c r="M243" s="1563"/>
      <c r="N243" s="1563"/>
      <c r="O243" s="1563"/>
      <c r="P243" s="1563"/>
      <c r="Q243" s="1599"/>
      <c r="S243" s="1490"/>
      <c r="U243" s="1502"/>
      <c r="X243" s="5"/>
    </row>
    <row r="244">
      <c r="A244" s="1602"/>
      <c r="B244" s="1602"/>
      <c r="C244" s="1602"/>
      <c r="D244" s="1602"/>
      <c r="E244" s="1602"/>
      <c r="F244" s="1602"/>
      <c r="G244" s="1561"/>
      <c r="H244" s="1428"/>
      <c r="I244" s="1428"/>
      <c r="J244" s="1428"/>
      <c r="K244" s="1428"/>
      <c r="L244" s="1563"/>
      <c r="M244" s="1563"/>
      <c r="N244" s="1563"/>
      <c r="O244" s="1563"/>
      <c r="P244" s="1563"/>
      <c r="Q244" s="1599"/>
      <c r="S244" s="1490"/>
      <c r="U244" s="1502"/>
      <c r="X244" s="5"/>
    </row>
    <row r="245">
      <c r="A245" s="1602"/>
      <c r="B245" s="1602"/>
      <c r="C245" s="1602"/>
      <c r="D245" s="1602"/>
      <c r="E245" s="1602"/>
      <c r="F245" s="1602"/>
      <c r="G245" s="1561"/>
      <c r="H245" s="1428"/>
      <c r="I245" s="1428"/>
      <c r="J245" s="1428"/>
      <c r="K245" s="1428"/>
      <c r="L245" s="1563"/>
      <c r="M245" s="1563"/>
      <c r="N245" s="1563"/>
      <c r="O245" s="1563"/>
      <c r="P245" s="1563"/>
      <c r="Q245" s="1599"/>
      <c r="S245" s="1490"/>
      <c r="U245" s="1502"/>
      <c r="X245" s="5"/>
    </row>
    <row r="246">
      <c r="A246" s="1602"/>
      <c r="B246" s="1602"/>
      <c r="C246" s="1602"/>
      <c r="D246" s="1602"/>
      <c r="E246" s="1602"/>
      <c r="F246" s="1602"/>
      <c r="G246" s="1561"/>
      <c r="H246" s="1428"/>
      <c r="I246" s="1428"/>
      <c r="J246" s="1428"/>
      <c r="K246" s="1428"/>
      <c r="L246" s="1563"/>
      <c r="M246" s="1563"/>
      <c r="N246" s="1563"/>
      <c r="O246" s="1563"/>
      <c r="P246" s="1563"/>
      <c r="Q246" s="1599"/>
      <c r="S246" s="1490"/>
      <c r="U246" s="1502"/>
      <c r="X246" s="5"/>
    </row>
    <row r="247">
      <c r="A247" s="1602"/>
      <c r="B247" s="1602"/>
      <c r="C247" s="1602"/>
      <c r="D247" s="1602"/>
      <c r="E247" s="1602"/>
      <c r="F247" s="1602"/>
      <c r="G247" s="1561"/>
      <c r="H247" s="1428"/>
      <c r="I247" s="1428"/>
      <c r="J247" s="1428"/>
      <c r="K247" s="1428"/>
      <c r="L247" s="1563"/>
      <c r="M247" s="1563"/>
      <c r="N247" s="1563"/>
      <c r="O247" s="1563"/>
      <c r="P247" s="1563"/>
      <c r="Q247" s="1599"/>
      <c r="S247" s="1490"/>
      <c r="U247" s="1502"/>
      <c r="X247" s="5"/>
    </row>
    <row r="248">
      <c r="A248" s="1602"/>
      <c r="B248" s="1602"/>
      <c r="C248" s="1602"/>
      <c r="D248" s="1602"/>
      <c r="E248" s="1602"/>
      <c r="F248" s="1602"/>
      <c r="G248" s="1561"/>
      <c r="H248" s="1428"/>
      <c r="I248" s="1428"/>
      <c r="J248" s="1428"/>
      <c r="K248" s="1428"/>
      <c r="L248" s="1563"/>
      <c r="M248" s="1563"/>
      <c r="N248" s="1563"/>
      <c r="O248" s="1563"/>
      <c r="P248" s="1563"/>
      <c r="Q248" s="1599"/>
      <c r="S248" s="1490"/>
      <c r="U248" s="1502"/>
      <c r="X248" s="5"/>
    </row>
    <row r="249">
      <c r="A249" s="1602"/>
      <c r="B249" s="1602"/>
      <c r="C249" s="1602"/>
      <c r="D249" s="1602"/>
      <c r="E249" s="1602"/>
      <c r="F249" s="1602"/>
      <c r="G249" s="1561"/>
      <c r="H249" s="1428"/>
      <c r="I249" s="1428"/>
      <c r="J249" s="1428"/>
      <c r="K249" s="1428"/>
      <c r="L249" s="1563"/>
      <c r="M249" s="1563"/>
      <c r="N249" s="1563"/>
      <c r="O249" s="1563"/>
      <c r="P249" s="1563"/>
      <c r="Q249" s="1599"/>
      <c r="S249" s="1490"/>
      <c r="U249" s="1502"/>
      <c r="X249" s="5"/>
    </row>
    <row r="250">
      <c r="A250" s="1602"/>
      <c r="B250" s="1602"/>
      <c r="C250" s="1602"/>
      <c r="D250" s="1602"/>
      <c r="E250" s="1602"/>
      <c r="F250" s="1602"/>
      <c r="G250" s="1561"/>
      <c r="H250" s="1428"/>
      <c r="I250" s="1428"/>
      <c r="J250" s="1428"/>
      <c r="K250" s="1428"/>
      <c r="L250" s="1563"/>
      <c r="M250" s="1563"/>
      <c r="N250" s="1563"/>
      <c r="O250" s="1563"/>
      <c r="P250" s="1563"/>
      <c r="Q250" s="1599"/>
      <c r="S250" s="1490"/>
      <c r="U250" s="1502"/>
      <c r="X250" s="5"/>
    </row>
    <row r="251">
      <c r="A251" s="1602"/>
      <c r="B251" s="1602"/>
      <c r="C251" s="1602"/>
      <c r="D251" s="1602"/>
      <c r="E251" s="1602"/>
      <c r="F251" s="1602"/>
      <c r="G251" s="1561"/>
      <c r="H251" s="1428"/>
      <c r="I251" s="1428"/>
      <c r="J251" s="1428"/>
      <c r="K251" s="1428"/>
      <c r="L251" s="1563"/>
      <c r="M251" s="1563"/>
      <c r="N251" s="1563"/>
      <c r="O251" s="1563"/>
      <c r="P251" s="1563"/>
      <c r="Q251" s="1599"/>
      <c r="S251" s="1490"/>
      <c r="U251" s="1502"/>
      <c r="X251" s="5"/>
    </row>
    <row r="252">
      <c r="A252" s="1602"/>
      <c r="B252" s="1602"/>
      <c r="C252" s="1602"/>
      <c r="D252" s="1602"/>
      <c r="E252" s="1602"/>
      <c r="F252" s="1602"/>
      <c r="G252" s="1561"/>
      <c r="H252" s="1428"/>
      <c r="I252" s="1428"/>
      <c r="J252" s="1428"/>
      <c r="K252" s="1428"/>
      <c r="L252" s="1563"/>
      <c r="M252" s="1563"/>
      <c r="N252" s="1563"/>
      <c r="O252" s="1563"/>
      <c r="P252" s="1563"/>
      <c r="Q252" s="1599"/>
      <c r="S252" s="1490"/>
      <c r="U252" s="1502"/>
      <c r="X252" s="5"/>
    </row>
    <row r="253">
      <c r="A253" s="1602"/>
      <c r="B253" s="1602"/>
      <c r="C253" s="1602"/>
      <c r="D253" s="1602"/>
      <c r="E253" s="1602"/>
      <c r="F253" s="1602"/>
      <c r="G253" s="1561"/>
      <c r="H253" s="1428"/>
      <c r="I253" s="1428"/>
      <c r="J253" s="1428"/>
      <c r="K253" s="1428"/>
      <c r="L253" s="1563"/>
      <c r="M253" s="1563"/>
      <c r="N253" s="1563"/>
      <c r="O253" s="1563"/>
      <c r="P253" s="1563"/>
      <c r="Q253" s="1599"/>
      <c r="S253" s="1490"/>
      <c r="U253" s="1502"/>
      <c r="X253" s="5"/>
    </row>
    <row r="254">
      <c r="A254" s="1602"/>
      <c r="B254" s="1602"/>
      <c r="C254" s="1602"/>
      <c r="D254" s="1602"/>
      <c r="E254" s="1602"/>
      <c r="F254" s="1602"/>
      <c r="G254" s="1561"/>
      <c r="H254" s="1428"/>
      <c r="I254" s="1428"/>
      <c r="J254" s="1428"/>
      <c r="K254" s="1428"/>
      <c r="L254" s="1563"/>
      <c r="M254" s="1563"/>
      <c r="N254" s="1563"/>
      <c r="O254" s="1563"/>
      <c r="P254" s="1563"/>
      <c r="Q254" s="1599"/>
      <c r="S254" s="1490"/>
      <c r="U254" s="1502"/>
      <c r="X254" s="5"/>
    </row>
    <row r="255">
      <c r="A255" s="1602"/>
      <c r="B255" s="1602"/>
      <c r="C255" s="1602"/>
      <c r="D255" s="1602"/>
      <c r="E255" s="1602"/>
      <c r="F255" s="1602"/>
      <c r="G255" s="1561"/>
      <c r="H255" s="1428"/>
      <c r="I255" s="1428"/>
      <c r="J255" s="1428"/>
      <c r="K255" s="1428"/>
      <c r="L255" s="1563"/>
      <c r="M255" s="1563"/>
      <c r="N255" s="1563"/>
      <c r="O255" s="1563"/>
      <c r="P255" s="1563"/>
      <c r="Q255" s="1599"/>
      <c r="S255" s="1490"/>
      <c r="U255" s="1502"/>
      <c r="X255" s="5"/>
    </row>
    <row r="256">
      <c r="A256" s="1602"/>
      <c r="B256" s="1602"/>
      <c r="C256" s="1602"/>
      <c r="D256" s="1602"/>
      <c r="E256" s="1602"/>
      <c r="F256" s="1602"/>
      <c r="G256" s="1561"/>
      <c r="H256" s="1428"/>
      <c r="I256" s="1428"/>
      <c r="J256" s="1428"/>
      <c r="K256" s="1428"/>
      <c r="L256" s="1563"/>
      <c r="M256" s="1563"/>
      <c r="N256" s="1563"/>
      <c r="O256" s="1563"/>
      <c r="P256" s="1563"/>
      <c r="Q256" s="1599"/>
      <c r="S256" s="1490"/>
      <c r="U256" s="1502"/>
      <c r="X256" s="5"/>
    </row>
    <row r="257">
      <c r="A257" s="1602"/>
      <c r="B257" s="1602"/>
      <c r="C257" s="1602"/>
      <c r="D257" s="1602"/>
      <c r="E257" s="1602"/>
      <c r="F257" s="1602"/>
      <c r="G257" s="1561"/>
      <c r="H257" s="1428"/>
      <c r="I257" s="1428"/>
      <c r="J257" s="1428"/>
      <c r="K257" s="1428"/>
      <c r="L257" s="1563"/>
      <c r="M257" s="1563"/>
      <c r="N257" s="1563"/>
      <c r="O257" s="1563"/>
      <c r="P257" s="1563"/>
      <c r="Q257" s="1599"/>
      <c r="S257" s="1490"/>
      <c r="U257" s="1502"/>
      <c r="X257" s="5"/>
    </row>
    <row r="258">
      <c r="A258" s="1602"/>
      <c r="B258" s="1602"/>
      <c r="C258" s="1602"/>
      <c r="D258" s="1602"/>
      <c r="E258" s="1602"/>
      <c r="F258" s="1602"/>
      <c r="G258" s="1561"/>
      <c r="H258" s="1428"/>
      <c r="I258" s="1428"/>
      <c r="J258" s="1428"/>
      <c r="K258" s="1428"/>
      <c r="L258" s="1563"/>
      <c r="M258" s="1563"/>
      <c r="N258" s="1563"/>
      <c r="O258" s="1563"/>
      <c r="P258" s="1563"/>
      <c r="Q258" s="1599"/>
      <c r="S258" s="1490"/>
      <c r="U258" s="1502"/>
      <c r="X258" s="5"/>
    </row>
    <row r="259">
      <c r="A259" s="1602"/>
      <c r="B259" s="1602"/>
      <c r="C259" s="1602"/>
      <c r="D259" s="1602"/>
      <c r="E259" s="1602"/>
      <c r="F259" s="1602"/>
      <c r="G259" s="1561"/>
      <c r="H259" s="1428"/>
      <c r="I259" s="1428"/>
      <c r="J259" s="1428"/>
      <c r="K259" s="1428"/>
      <c r="L259" s="1563"/>
      <c r="M259" s="1563"/>
      <c r="N259" s="1563"/>
      <c r="O259" s="1563"/>
      <c r="P259" s="1563"/>
      <c r="Q259" s="1599"/>
      <c r="S259" s="1490"/>
      <c r="U259" s="1502"/>
      <c r="X259" s="5"/>
    </row>
    <row r="260">
      <c r="A260" s="1602"/>
      <c r="B260" s="1602"/>
      <c r="C260" s="1602"/>
      <c r="D260" s="1602"/>
      <c r="E260" s="1602"/>
      <c r="F260" s="1602"/>
      <c r="G260" s="1561"/>
      <c r="H260" s="1428"/>
      <c r="I260" s="1428"/>
      <c r="J260" s="1428"/>
      <c r="K260" s="1428"/>
      <c r="L260" s="1563"/>
      <c r="M260" s="1563"/>
      <c r="N260" s="1563"/>
      <c r="O260" s="1563"/>
      <c r="P260" s="1563"/>
      <c r="Q260" s="1599"/>
      <c r="S260" s="1490"/>
      <c r="U260" s="1502"/>
      <c r="X260" s="5"/>
    </row>
    <row r="261">
      <c r="A261" s="1602"/>
      <c r="B261" s="1602"/>
      <c r="C261" s="1602"/>
      <c r="D261" s="1602"/>
      <c r="E261" s="1602"/>
      <c r="F261" s="1602"/>
      <c r="G261" s="1561"/>
      <c r="H261" s="1428"/>
      <c r="I261" s="1428"/>
      <c r="J261" s="1428"/>
      <c r="K261" s="1428"/>
      <c r="L261" s="1563"/>
      <c r="M261" s="1563"/>
      <c r="N261" s="1563"/>
      <c r="O261" s="1563"/>
      <c r="P261" s="1563"/>
      <c r="Q261" s="1599"/>
      <c r="S261" s="1490"/>
      <c r="U261" s="1502"/>
      <c r="X261" s="5"/>
    </row>
    <row r="262">
      <c r="A262" s="1602"/>
      <c r="B262" s="1602"/>
      <c r="C262" s="1602"/>
      <c r="D262" s="1602"/>
      <c r="E262" s="1602"/>
      <c r="F262" s="1602"/>
      <c r="G262" s="1561"/>
      <c r="H262" s="1428"/>
      <c r="I262" s="1428"/>
      <c r="J262" s="1428"/>
      <c r="K262" s="1428"/>
      <c r="L262" s="1563"/>
      <c r="M262" s="1563"/>
      <c r="N262" s="1563"/>
      <c r="O262" s="1563"/>
      <c r="P262" s="1563"/>
      <c r="Q262" s="1599"/>
      <c r="S262" s="1490"/>
      <c r="U262" s="1502"/>
      <c r="X262" s="5"/>
    </row>
    <row r="263">
      <c r="A263" s="1602"/>
      <c r="B263" s="1602"/>
      <c r="C263" s="1602"/>
      <c r="D263" s="1602"/>
      <c r="E263" s="1602"/>
      <c r="F263" s="1602"/>
      <c r="G263" s="1561"/>
      <c r="H263" s="1428"/>
      <c r="I263" s="1428"/>
      <c r="J263" s="1428"/>
      <c r="K263" s="1428"/>
      <c r="L263" s="1563"/>
      <c r="M263" s="1563"/>
      <c r="N263" s="1563"/>
      <c r="O263" s="1563"/>
      <c r="P263" s="1563"/>
      <c r="Q263" s="1599"/>
      <c r="S263" s="1490"/>
      <c r="U263" s="1502"/>
      <c r="X263" s="5"/>
    </row>
    <row r="264">
      <c r="A264" s="1602"/>
      <c r="B264" s="1602"/>
      <c r="C264" s="1602"/>
      <c r="D264" s="1602"/>
      <c r="E264" s="1602"/>
      <c r="F264" s="1602"/>
      <c r="G264" s="1561"/>
      <c r="H264" s="1428"/>
      <c r="I264" s="1428"/>
      <c r="J264" s="1428"/>
      <c r="K264" s="1428"/>
      <c r="L264" s="1563"/>
      <c r="M264" s="1563"/>
      <c r="N264" s="1563"/>
      <c r="O264" s="1563"/>
      <c r="P264" s="1563"/>
      <c r="Q264" s="1599"/>
      <c r="S264" s="1490"/>
      <c r="U264" s="1502"/>
      <c r="X264" s="5"/>
    </row>
    <row r="265">
      <c r="A265" s="1602"/>
      <c r="B265" s="1602"/>
      <c r="C265" s="1602"/>
      <c r="D265" s="1602"/>
      <c r="E265" s="1602"/>
      <c r="F265" s="1602"/>
      <c r="G265" s="1561"/>
      <c r="H265" s="1428"/>
      <c r="I265" s="1428"/>
      <c r="J265" s="1428"/>
      <c r="K265" s="1428"/>
      <c r="L265" s="1563"/>
      <c r="M265" s="1563"/>
      <c r="N265" s="1563"/>
      <c r="O265" s="1563"/>
      <c r="P265" s="1563"/>
      <c r="Q265" s="1599"/>
      <c r="S265" s="1490"/>
      <c r="U265" s="1502"/>
      <c r="X265" s="5"/>
    </row>
    <row r="266">
      <c r="A266" s="1602"/>
      <c r="B266" s="1602"/>
      <c r="C266" s="1602"/>
      <c r="D266" s="1602"/>
      <c r="E266" s="1602"/>
      <c r="F266" s="1602"/>
      <c r="G266" s="1561"/>
      <c r="H266" s="1428"/>
      <c r="I266" s="1428"/>
      <c r="J266" s="1428"/>
      <c r="K266" s="1428"/>
      <c r="L266" s="1563"/>
      <c r="M266" s="1563"/>
      <c r="N266" s="1563"/>
      <c r="O266" s="1563"/>
      <c r="P266" s="1563"/>
      <c r="Q266" s="1599"/>
      <c r="S266" s="1490"/>
      <c r="U266" s="1502"/>
      <c r="X266" s="5"/>
    </row>
    <row r="267">
      <c r="A267" s="1602"/>
      <c r="B267" s="1602"/>
      <c r="C267" s="1602"/>
      <c r="D267" s="1602"/>
      <c r="E267" s="1602"/>
      <c r="F267" s="1602"/>
      <c r="G267" s="1561"/>
      <c r="H267" s="1428"/>
      <c r="I267" s="1428"/>
      <c r="J267" s="1428"/>
      <c r="K267" s="1428"/>
      <c r="L267" s="1563"/>
      <c r="M267" s="1563"/>
      <c r="N267" s="1563"/>
      <c r="O267" s="1563"/>
      <c r="P267" s="1563"/>
      <c r="Q267" s="1599"/>
      <c r="S267" s="1490"/>
      <c r="U267" s="1502"/>
      <c r="X267" s="5"/>
    </row>
    <row r="268">
      <c r="A268" s="1602"/>
      <c r="B268" s="1602"/>
      <c r="C268" s="1602"/>
      <c r="D268" s="1602"/>
      <c r="E268" s="1602"/>
      <c r="F268" s="1602"/>
      <c r="G268" s="1561"/>
      <c r="H268" s="1428"/>
      <c r="I268" s="1428"/>
      <c r="J268" s="1428"/>
      <c r="K268" s="1428"/>
      <c r="L268" s="1563"/>
      <c r="M268" s="1563"/>
      <c r="N268" s="1563"/>
      <c r="O268" s="1563"/>
      <c r="P268" s="1563"/>
      <c r="Q268" s="1599"/>
      <c r="S268" s="1490"/>
      <c r="U268" s="1502"/>
      <c r="X268" s="5"/>
    </row>
    <row r="269">
      <c r="A269" s="1602"/>
      <c r="B269" s="1602"/>
      <c r="C269" s="1602"/>
      <c r="D269" s="1602"/>
      <c r="E269" s="1602"/>
      <c r="F269" s="1602"/>
      <c r="G269" s="1561"/>
      <c r="H269" s="1428"/>
      <c r="I269" s="1428"/>
      <c r="J269" s="1428"/>
      <c r="K269" s="1428"/>
      <c r="L269" s="1563"/>
      <c r="M269" s="1563"/>
      <c r="N269" s="1563"/>
      <c r="O269" s="1563"/>
      <c r="P269" s="1563"/>
      <c r="Q269" s="1599"/>
      <c r="S269" s="1490"/>
      <c r="U269" s="1502"/>
      <c r="X269" s="5"/>
    </row>
    <row r="270">
      <c r="A270" s="1602"/>
      <c r="B270" s="1602"/>
      <c r="C270" s="1602"/>
      <c r="D270" s="1602"/>
      <c r="E270" s="1602"/>
      <c r="F270" s="1602"/>
      <c r="G270" s="1561"/>
      <c r="H270" s="1428"/>
      <c r="I270" s="1428"/>
      <c r="J270" s="1428"/>
      <c r="K270" s="1428"/>
      <c r="L270" s="1563"/>
      <c r="M270" s="1563"/>
      <c r="N270" s="1563"/>
      <c r="O270" s="1563"/>
      <c r="P270" s="1563"/>
      <c r="Q270" s="1599"/>
      <c r="S270" s="1490"/>
      <c r="U270" s="1502"/>
      <c r="X270" s="5"/>
    </row>
    <row r="271">
      <c r="A271" s="1602"/>
      <c r="B271" s="1602"/>
      <c r="C271" s="1602"/>
      <c r="D271" s="1602"/>
      <c r="E271" s="1602"/>
      <c r="F271" s="1602"/>
      <c r="G271" s="1561"/>
      <c r="H271" s="1428"/>
      <c r="I271" s="1428"/>
      <c r="J271" s="1428"/>
      <c r="K271" s="1428"/>
      <c r="L271" s="1563"/>
      <c r="M271" s="1563"/>
      <c r="N271" s="1563"/>
      <c r="O271" s="1563"/>
      <c r="P271" s="1563"/>
      <c r="Q271" s="1599"/>
      <c r="S271" s="1490"/>
      <c r="U271" s="1502"/>
      <c r="X271" s="5"/>
    </row>
    <row r="272">
      <c r="A272" s="1602"/>
      <c r="B272" s="1602"/>
      <c r="C272" s="1602"/>
      <c r="D272" s="1602"/>
      <c r="E272" s="1602"/>
      <c r="F272" s="1602"/>
      <c r="G272" s="1561"/>
      <c r="H272" s="1428"/>
      <c r="I272" s="1428"/>
      <c r="J272" s="1428"/>
      <c r="K272" s="1428"/>
      <c r="L272" s="1563"/>
      <c r="M272" s="1563"/>
      <c r="N272" s="1563"/>
      <c r="O272" s="1563"/>
      <c r="P272" s="1563"/>
      <c r="Q272" s="1599"/>
      <c r="S272" s="1490"/>
      <c r="U272" s="1502"/>
      <c r="X272" s="5"/>
    </row>
    <row r="273">
      <c r="A273" s="1602"/>
      <c r="B273" s="1602"/>
      <c r="C273" s="1602"/>
      <c r="D273" s="1602"/>
      <c r="E273" s="1602"/>
      <c r="F273" s="1602"/>
      <c r="G273" s="1561"/>
      <c r="H273" s="1428"/>
      <c r="I273" s="1428"/>
      <c r="J273" s="1428"/>
      <c r="K273" s="1428"/>
      <c r="L273" s="1563"/>
      <c r="M273" s="1563"/>
      <c r="N273" s="1563"/>
      <c r="O273" s="1563"/>
      <c r="P273" s="1563"/>
      <c r="Q273" s="1599"/>
      <c r="S273" s="1490"/>
      <c r="U273" s="1502"/>
      <c r="X273" s="5"/>
    </row>
    <row r="274">
      <c r="A274" s="1602"/>
      <c r="B274" s="1602"/>
      <c r="C274" s="1602"/>
      <c r="D274" s="1602"/>
      <c r="E274" s="1602"/>
      <c r="F274" s="1602"/>
      <c r="G274" s="1561"/>
      <c r="H274" s="1428"/>
      <c r="I274" s="1428"/>
      <c r="J274" s="1428"/>
      <c r="K274" s="1428"/>
      <c r="L274" s="1563"/>
      <c r="M274" s="1563"/>
      <c r="N274" s="1563"/>
      <c r="O274" s="1563"/>
      <c r="P274" s="1563"/>
      <c r="Q274" s="1599"/>
      <c r="S274" s="1490"/>
      <c r="U274" s="1502"/>
      <c r="X274" s="5"/>
    </row>
    <row r="275">
      <c r="A275" s="1602"/>
      <c r="B275" s="1602"/>
      <c r="C275" s="1602"/>
      <c r="D275" s="1602"/>
      <c r="E275" s="1602"/>
      <c r="F275" s="1602"/>
      <c r="G275" s="1561"/>
      <c r="H275" s="1428"/>
      <c r="I275" s="1428"/>
      <c r="J275" s="1428"/>
      <c r="K275" s="1428"/>
      <c r="L275" s="1563"/>
      <c r="M275" s="1563"/>
      <c r="N275" s="1563"/>
      <c r="O275" s="1563"/>
      <c r="P275" s="1563"/>
      <c r="Q275" s="1599"/>
      <c r="S275" s="1490"/>
      <c r="U275" s="1502"/>
      <c r="X275" s="5"/>
    </row>
    <row r="276">
      <c r="A276" s="1602"/>
      <c r="B276" s="1602"/>
      <c r="C276" s="1602"/>
      <c r="D276" s="1602"/>
      <c r="E276" s="1602"/>
      <c r="F276" s="1602"/>
      <c r="G276" s="1561"/>
      <c r="H276" s="1428"/>
      <c r="I276" s="1428"/>
      <c r="J276" s="1428"/>
      <c r="K276" s="1428"/>
      <c r="L276" s="1563"/>
      <c r="M276" s="1563"/>
      <c r="N276" s="1563"/>
      <c r="O276" s="1563"/>
      <c r="P276" s="1563"/>
      <c r="Q276" s="1599"/>
      <c r="S276" s="1490"/>
      <c r="U276" s="1502"/>
      <c r="X276" s="5"/>
    </row>
    <row r="277">
      <c r="A277" s="1602"/>
      <c r="B277" s="1602"/>
      <c r="C277" s="1602"/>
      <c r="D277" s="1602"/>
      <c r="E277" s="1602"/>
      <c r="F277" s="1602"/>
      <c r="G277" s="1561"/>
      <c r="H277" s="1428"/>
      <c r="I277" s="1428"/>
      <c r="J277" s="1428"/>
      <c r="K277" s="1428"/>
      <c r="L277" s="1563"/>
      <c r="M277" s="1563"/>
      <c r="N277" s="1563"/>
      <c r="O277" s="1563"/>
      <c r="P277" s="1563"/>
      <c r="Q277" s="1599"/>
      <c r="S277" s="1490"/>
      <c r="U277" s="1502"/>
      <c r="X277" s="5"/>
    </row>
    <row r="278">
      <c r="A278" s="1602"/>
      <c r="B278" s="1602"/>
      <c r="C278" s="1602"/>
      <c r="D278" s="1602"/>
      <c r="E278" s="1602"/>
      <c r="F278" s="1602"/>
      <c r="G278" s="1561"/>
      <c r="H278" s="1428"/>
      <c r="I278" s="1428"/>
      <c r="J278" s="1428"/>
      <c r="K278" s="1428"/>
      <c r="L278" s="1563"/>
      <c r="M278" s="1563"/>
      <c r="N278" s="1563"/>
      <c r="O278" s="1563"/>
      <c r="P278" s="1563"/>
      <c r="Q278" s="1599"/>
      <c r="S278" s="1490"/>
      <c r="U278" s="1502"/>
      <c r="X278" s="5"/>
    </row>
    <row r="279">
      <c r="A279" s="1602"/>
      <c r="B279" s="1602"/>
      <c r="C279" s="1602"/>
      <c r="D279" s="1602"/>
      <c r="E279" s="1602"/>
      <c r="F279" s="1602"/>
      <c r="G279" s="1561"/>
      <c r="H279" s="1428"/>
      <c r="I279" s="1428"/>
      <c r="J279" s="1428"/>
      <c r="K279" s="1428"/>
      <c r="L279" s="1563"/>
      <c r="M279" s="1563"/>
      <c r="N279" s="1563"/>
      <c r="O279" s="1563"/>
      <c r="P279" s="1563"/>
      <c r="Q279" s="1599"/>
      <c r="S279" s="1490"/>
      <c r="U279" s="1502"/>
      <c r="X279" s="5"/>
    </row>
    <row r="280">
      <c r="A280" s="1602"/>
      <c r="B280" s="1602"/>
      <c r="C280" s="1602"/>
      <c r="D280" s="1602"/>
      <c r="E280" s="1602"/>
      <c r="F280" s="1602"/>
      <c r="G280" s="1561"/>
      <c r="H280" s="1428"/>
      <c r="I280" s="1428"/>
      <c r="J280" s="1428"/>
      <c r="K280" s="1428"/>
      <c r="L280" s="1563"/>
      <c r="M280" s="1563"/>
      <c r="N280" s="1563"/>
      <c r="O280" s="1563"/>
      <c r="P280" s="1563"/>
      <c r="Q280" s="1599"/>
      <c r="S280" s="1490"/>
      <c r="U280" s="1502"/>
      <c r="X280" s="5"/>
    </row>
    <row r="281">
      <c r="A281" s="1602"/>
      <c r="B281" s="1602"/>
      <c r="C281" s="1602"/>
      <c r="D281" s="1602"/>
      <c r="E281" s="1602"/>
      <c r="F281" s="1602"/>
      <c r="G281" s="1561"/>
      <c r="H281" s="1428"/>
      <c r="I281" s="1428"/>
      <c r="J281" s="1428"/>
      <c r="K281" s="1428"/>
      <c r="L281" s="1563"/>
      <c r="M281" s="1563"/>
      <c r="N281" s="1563"/>
      <c r="O281" s="1563"/>
      <c r="P281" s="1563"/>
      <c r="Q281" s="1599"/>
      <c r="S281" s="1490"/>
      <c r="U281" s="1502"/>
      <c r="X281" s="5"/>
    </row>
    <row r="282">
      <c r="A282" s="1602"/>
      <c r="B282" s="1602"/>
      <c r="C282" s="1602"/>
      <c r="D282" s="1602"/>
      <c r="E282" s="1602"/>
      <c r="F282" s="1602"/>
      <c r="G282" s="1561"/>
      <c r="H282" s="1428"/>
      <c r="I282" s="1428"/>
      <c r="J282" s="1428"/>
      <c r="K282" s="1428"/>
      <c r="L282" s="1563"/>
      <c r="M282" s="1563"/>
      <c r="N282" s="1563"/>
      <c r="O282" s="1563"/>
      <c r="P282" s="1563"/>
      <c r="Q282" s="1599"/>
      <c r="S282" s="1490"/>
      <c r="U282" s="1502"/>
      <c r="X282" s="5"/>
    </row>
    <row r="283">
      <c r="A283" s="1602"/>
      <c r="B283" s="1602"/>
      <c r="C283" s="1602"/>
      <c r="D283" s="1602"/>
      <c r="E283" s="1602"/>
      <c r="F283" s="1602"/>
      <c r="G283" s="1561"/>
      <c r="H283" s="1428"/>
      <c r="I283" s="1428"/>
      <c r="J283" s="1428"/>
      <c r="K283" s="1428"/>
      <c r="L283" s="1563"/>
      <c r="M283" s="1563"/>
      <c r="N283" s="1563"/>
      <c r="O283" s="1563"/>
      <c r="P283" s="1563"/>
      <c r="Q283" s="1599"/>
      <c r="S283" s="1490"/>
      <c r="U283" s="1502"/>
      <c r="X283" s="5"/>
    </row>
    <row r="284">
      <c r="A284" s="1602"/>
      <c r="B284" s="1602"/>
      <c r="C284" s="1602"/>
      <c r="D284" s="1602"/>
      <c r="E284" s="1602"/>
      <c r="F284" s="1602"/>
      <c r="G284" s="1561"/>
      <c r="H284" s="1428"/>
      <c r="I284" s="1428"/>
      <c r="J284" s="1428"/>
      <c r="K284" s="1428"/>
      <c r="L284" s="1563"/>
      <c r="M284" s="1563"/>
      <c r="N284" s="1563"/>
      <c r="O284" s="1563"/>
      <c r="P284" s="1563"/>
      <c r="Q284" s="1599"/>
      <c r="S284" s="1490"/>
      <c r="U284" s="1502"/>
      <c r="X284" s="5"/>
    </row>
    <row r="285">
      <c r="A285" s="1602"/>
      <c r="B285" s="1602"/>
      <c r="C285" s="1602"/>
      <c r="D285" s="1602"/>
      <c r="E285" s="1602"/>
      <c r="F285" s="1602"/>
      <c r="G285" s="1561"/>
      <c r="H285" s="1428"/>
      <c r="I285" s="1428"/>
      <c r="J285" s="1428"/>
      <c r="K285" s="1428"/>
      <c r="L285" s="1563"/>
      <c r="M285" s="1563"/>
      <c r="N285" s="1563"/>
      <c r="O285" s="1563"/>
      <c r="P285" s="1563"/>
      <c r="Q285" s="1599"/>
      <c r="S285" s="1490"/>
      <c r="U285" s="1502"/>
      <c r="X285" s="5"/>
    </row>
    <row r="286">
      <c r="A286" s="1602"/>
      <c r="B286" s="1602"/>
      <c r="C286" s="1602"/>
      <c r="D286" s="1602"/>
      <c r="E286" s="1602"/>
      <c r="F286" s="1602"/>
      <c r="G286" s="1561"/>
      <c r="H286" s="1428"/>
      <c r="I286" s="1428"/>
      <c r="J286" s="1428"/>
      <c r="K286" s="1428"/>
      <c r="L286" s="1563"/>
      <c r="M286" s="1563"/>
      <c r="N286" s="1563"/>
      <c r="O286" s="1563"/>
      <c r="P286" s="1563"/>
      <c r="Q286" s="1599"/>
      <c r="S286" s="1490"/>
      <c r="U286" s="1502"/>
      <c r="X286" s="5"/>
    </row>
    <row r="287">
      <c r="A287" s="1602"/>
      <c r="B287" s="1602"/>
      <c r="C287" s="1602"/>
      <c r="D287" s="1602"/>
      <c r="E287" s="1602"/>
      <c r="F287" s="1602"/>
      <c r="G287" s="1561"/>
      <c r="H287" s="1428"/>
      <c r="I287" s="1428"/>
      <c r="J287" s="1428"/>
      <c r="K287" s="1428"/>
      <c r="L287" s="1563"/>
      <c r="M287" s="1563"/>
      <c r="N287" s="1563"/>
      <c r="O287" s="1563"/>
      <c r="P287" s="1563"/>
      <c r="Q287" s="1599"/>
      <c r="S287" s="1490"/>
      <c r="U287" s="1502"/>
      <c r="X287" s="5"/>
    </row>
    <row r="288">
      <c r="A288" s="1602"/>
      <c r="B288" s="1602"/>
      <c r="C288" s="1602"/>
      <c r="D288" s="1602"/>
      <c r="E288" s="1602"/>
      <c r="F288" s="1602"/>
      <c r="G288" s="1561"/>
      <c r="H288" s="1428"/>
      <c r="I288" s="1428"/>
      <c r="J288" s="1428"/>
      <c r="K288" s="1428"/>
      <c r="L288" s="1563"/>
      <c r="M288" s="1563"/>
      <c r="N288" s="1563"/>
      <c r="O288" s="1563"/>
      <c r="P288" s="1563"/>
      <c r="Q288" s="1599"/>
      <c r="S288" s="1490"/>
      <c r="U288" s="1502"/>
      <c r="X288" s="5"/>
    </row>
    <row r="289">
      <c r="A289" s="1602"/>
      <c r="B289" s="1602"/>
      <c r="C289" s="1602"/>
      <c r="D289" s="1602"/>
      <c r="E289" s="1602"/>
      <c r="F289" s="1602"/>
      <c r="G289" s="1561"/>
      <c r="H289" s="1428"/>
      <c r="I289" s="1428"/>
      <c r="J289" s="1428"/>
      <c r="K289" s="1428"/>
      <c r="L289" s="1563"/>
      <c r="M289" s="1563"/>
      <c r="N289" s="1563"/>
      <c r="O289" s="1563"/>
      <c r="P289" s="1563"/>
      <c r="Q289" s="1599"/>
      <c r="S289" s="1490"/>
      <c r="U289" s="1502"/>
      <c r="X289" s="5"/>
    </row>
    <row r="290">
      <c r="A290" s="1602"/>
      <c r="B290" s="1602"/>
      <c r="C290" s="1602"/>
      <c r="D290" s="1602"/>
      <c r="E290" s="1602"/>
      <c r="F290" s="1602"/>
      <c r="G290" s="1561"/>
      <c r="H290" s="1428"/>
      <c r="I290" s="1428"/>
      <c r="J290" s="1428"/>
      <c r="K290" s="1428"/>
      <c r="L290" s="1563"/>
      <c r="M290" s="1563"/>
      <c r="N290" s="1563"/>
      <c r="O290" s="1563"/>
      <c r="P290" s="1563"/>
      <c r="Q290" s="1599"/>
      <c r="S290" s="1490"/>
      <c r="U290" s="1502"/>
      <c r="X290" s="5"/>
    </row>
    <row r="291">
      <c r="A291" s="1602"/>
      <c r="B291" s="1602"/>
      <c r="C291" s="1602"/>
      <c r="D291" s="1602"/>
      <c r="E291" s="1602"/>
      <c r="F291" s="1602"/>
      <c r="G291" s="1561"/>
      <c r="H291" s="1428"/>
      <c r="I291" s="1428"/>
      <c r="J291" s="1428"/>
      <c r="K291" s="1428"/>
      <c r="L291" s="1563"/>
      <c r="M291" s="1563"/>
      <c r="N291" s="1563"/>
      <c r="O291" s="1563"/>
      <c r="P291" s="1563"/>
      <c r="Q291" s="1599"/>
      <c r="S291" s="1490"/>
      <c r="U291" s="1502"/>
      <c r="X291" s="5"/>
    </row>
    <row r="292">
      <c r="A292" s="1602"/>
      <c r="B292" s="1602"/>
      <c r="C292" s="1602"/>
      <c r="D292" s="1602"/>
      <c r="E292" s="1602"/>
      <c r="F292" s="1602"/>
      <c r="G292" s="1561"/>
      <c r="H292" s="1428"/>
      <c r="I292" s="1428"/>
      <c r="J292" s="1428"/>
      <c r="K292" s="1428"/>
      <c r="L292" s="1563"/>
      <c r="M292" s="1563"/>
      <c r="N292" s="1563"/>
      <c r="O292" s="1563"/>
      <c r="P292" s="1563"/>
      <c r="Q292" s="1599"/>
      <c r="S292" s="1490"/>
      <c r="U292" s="1502"/>
      <c r="X292" s="5"/>
    </row>
    <row r="293">
      <c r="A293" s="1602"/>
      <c r="B293" s="1602"/>
      <c r="C293" s="1602"/>
      <c r="D293" s="1602"/>
      <c r="E293" s="1602"/>
      <c r="F293" s="1602"/>
      <c r="G293" s="1561"/>
      <c r="H293" s="1428"/>
      <c r="I293" s="1428"/>
      <c r="J293" s="1428"/>
      <c r="K293" s="1428"/>
      <c r="L293" s="1563"/>
      <c r="M293" s="1563"/>
      <c r="N293" s="1563"/>
      <c r="O293" s="1563"/>
      <c r="P293" s="1563"/>
      <c r="Q293" s="1599"/>
      <c r="S293" s="1490"/>
      <c r="U293" s="1502"/>
      <c r="X293" s="5"/>
    </row>
    <row r="294">
      <c r="A294" s="1602"/>
      <c r="B294" s="1602"/>
      <c r="C294" s="1602"/>
      <c r="D294" s="1602"/>
      <c r="E294" s="1602"/>
      <c r="F294" s="1602"/>
      <c r="G294" s="1561"/>
      <c r="H294" s="1428"/>
      <c r="I294" s="1428"/>
      <c r="J294" s="1428"/>
      <c r="K294" s="1428"/>
      <c r="L294" s="1563"/>
      <c r="M294" s="1563"/>
      <c r="N294" s="1563"/>
      <c r="O294" s="1563"/>
      <c r="P294" s="1563"/>
      <c r="Q294" s="1599"/>
      <c r="S294" s="1490"/>
      <c r="U294" s="1502"/>
      <c r="X294" s="5"/>
    </row>
    <row r="295">
      <c r="A295" s="1602"/>
      <c r="B295" s="1602"/>
      <c r="C295" s="1602"/>
      <c r="D295" s="1602"/>
      <c r="E295" s="1602"/>
      <c r="F295" s="1602"/>
      <c r="G295" s="1561"/>
      <c r="H295" s="1428"/>
      <c r="I295" s="1428"/>
      <c r="J295" s="1428"/>
      <c r="K295" s="1428"/>
      <c r="L295" s="1563"/>
      <c r="M295" s="1563"/>
      <c r="N295" s="1563"/>
      <c r="O295" s="1563"/>
      <c r="P295" s="1563"/>
      <c r="Q295" s="1599"/>
      <c r="S295" s="1490"/>
      <c r="U295" s="1502"/>
      <c r="X295" s="5"/>
    </row>
    <row r="296">
      <c r="A296" s="1602"/>
      <c r="B296" s="1602"/>
      <c r="C296" s="1602"/>
      <c r="D296" s="1602"/>
      <c r="E296" s="1602"/>
      <c r="F296" s="1602"/>
      <c r="G296" s="1561"/>
      <c r="H296" s="1428"/>
      <c r="I296" s="1428"/>
      <c r="J296" s="1428"/>
      <c r="K296" s="1428"/>
      <c r="L296" s="1563"/>
      <c r="M296" s="1563"/>
      <c r="N296" s="1563"/>
      <c r="O296" s="1563"/>
      <c r="P296" s="1563"/>
      <c r="Q296" s="1599"/>
      <c r="S296" s="1490"/>
      <c r="U296" s="1502"/>
      <c r="X296" s="5"/>
    </row>
    <row r="297">
      <c r="A297" s="1602"/>
      <c r="B297" s="1602"/>
      <c r="C297" s="1602"/>
      <c r="D297" s="1602"/>
      <c r="E297" s="1602"/>
      <c r="F297" s="1602"/>
      <c r="G297" s="1561"/>
      <c r="H297" s="1428"/>
      <c r="I297" s="1428"/>
      <c r="J297" s="1428"/>
      <c r="K297" s="1428"/>
      <c r="L297" s="1563"/>
      <c r="M297" s="1563"/>
      <c r="N297" s="1563"/>
      <c r="O297" s="1563"/>
      <c r="P297" s="1563"/>
      <c r="Q297" s="1599"/>
      <c r="S297" s="1490"/>
      <c r="U297" s="1502"/>
      <c r="X297" s="5"/>
    </row>
    <row r="298">
      <c r="A298" s="1602"/>
      <c r="B298" s="1602"/>
      <c r="C298" s="1602"/>
      <c r="D298" s="1602"/>
      <c r="E298" s="1602"/>
      <c r="F298" s="1602"/>
      <c r="G298" s="1561"/>
      <c r="H298" s="1428"/>
      <c r="I298" s="1428"/>
      <c r="J298" s="1428"/>
      <c r="K298" s="1428"/>
      <c r="L298" s="1563"/>
      <c r="M298" s="1563"/>
      <c r="N298" s="1563"/>
      <c r="O298" s="1563"/>
      <c r="P298" s="1563"/>
      <c r="Q298" s="1599"/>
      <c r="S298" s="1490"/>
      <c r="U298" s="1502"/>
      <c r="X298" s="5"/>
    </row>
    <row r="299">
      <c r="A299" s="1602"/>
      <c r="B299" s="1602"/>
      <c r="C299" s="1602"/>
      <c r="D299" s="1602"/>
      <c r="E299" s="1602"/>
      <c r="F299" s="1602"/>
      <c r="G299" s="1561"/>
      <c r="H299" s="1428"/>
      <c r="I299" s="1428"/>
      <c r="J299" s="1428"/>
      <c r="K299" s="1428"/>
      <c r="L299" s="1563"/>
      <c r="M299" s="1563"/>
      <c r="N299" s="1563"/>
      <c r="O299" s="1563"/>
      <c r="P299" s="1563"/>
      <c r="Q299" s="1599"/>
      <c r="S299" s="1490"/>
      <c r="U299" s="1502"/>
      <c r="X299" s="5"/>
    </row>
    <row r="300">
      <c r="A300" s="1602"/>
      <c r="B300" s="1602"/>
      <c r="C300" s="1602"/>
      <c r="D300" s="1602"/>
      <c r="E300" s="1602"/>
      <c r="F300" s="1602"/>
      <c r="G300" s="1561"/>
      <c r="H300" s="1428"/>
      <c r="I300" s="1428"/>
      <c r="J300" s="1428"/>
      <c r="K300" s="1428"/>
      <c r="L300" s="1563"/>
      <c r="M300" s="1563"/>
      <c r="N300" s="1563"/>
      <c r="O300" s="1563"/>
      <c r="P300" s="1563"/>
      <c r="Q300" s="1599"/>
      <c r="S300" s="1490"/>
      <c r="U300" s="1502"/>
      <c r="X300" s="5"/>
    </row>
    <row r="301">
      <c r="A301" s="1602"/>
      <c r="B301" s="1602"/>
      <c r="C301" s="1602"/>
      <c r="D301" s="1602"/>
      <c r="E301" s="1602"/>
      <c r="F301" s="1602"/>
      <c r="G301" s="1561"/>
      <c r="H301" s="1428"/>
      <c r="I301" s="1428"/>
      <c r="J301" s="1428"/>
      <c r="K301" s="1428"/>
      <c r="L301" s="1563"/>
      <c r="M301" s="1563"/>
      <c r="N301" s="1563"/>
      <c r="O301" s="1563"/>
      <c r="P301" s="1563"/>
      <c r="Q301" s="1599"/>
      <c r="S301" s="1490"/>
      <c r="U301" s="1502"/>
      <c r="X301" s="5"/>
    </row>
    <row r="302">
      <c r="A302" s="1602"/>
      <c r="B302" s="1602"/>
      <c r="C302" s="1602"/>
      <c r="D302" s="1602"/>
      <c r="E302" s="1602"/>
      <c r="F302" s="1602"/>
      <c r="G302" s="1561"/>
      <c r="H302" s="1428"/>
      <c r="I302" s="1428"/>
      <c r="J302" s="1428"/>
      <c r="K302" s="1428"/>
      <c r="L302" s="1563"/>
      <c r="M302" s="1563"/>
      <c r="N302" s="1563"/>
      <c r="O302" s="1563"/>
      <c r="P302" s="1563"/>
      <c r="Q302" s="1599"/>
      <c r="S302" s="1490"/>
      <c r="U302" s="1502"/>
      <c r="X302" s="5"/>
    </row>
    <row r="303">
      <c r="A303" s="1602"/>
      <c r="B303" s="1602"/>
      <c r="C303" s="1602"/>
      <c r="D303" s="1602"/>
      <c r="E303" s="1602"/>
      <c r="F303" s="1602"/>
      <c r="G303" s="1561"/>
      <c r="H303" s="1428"/>
      <c r="I303" s="1428"/>
      <c r="J303" s="1428"/>
      <c r="K303" s="1428"/>
      <c r="L303" s="1563"/>
      <c r="M303" s="1563"/>
      <c r="N303" s="1563"/>
      <c r="O303" s="1563"/>
      <c r="P303" s="1563"/>
      <c r="Q303" s="1599"/>
      <c r="S303" s="1490"/>
      <c r="U303" s="1502"/>
      <c r="X303" s="5"/>
    </row>
    <row r="304">
      <c r="A304" s="1602"/>
      <c r="B304" s="1602"/>
      <c r="C304" s="1602"/>
      <c r="D304" s="1602"/>
      <c r="E304" s="1602"/>
      <c r="F304" s="1602"/>
      <c r="G304" s="1561"/>
      <c r="H304" s="1428"/>
      <c r="I304" s="1428"/>
      <c r="J304" s="1428"/>
      <c r="K304" s="1428"/>
      <c r="L304" s="1563"/>
      <c r="M304" s="1563"/>
      <c r="N304" s="1563"/>
      <c r="O304" s="1563"/>
      <c r="P304" s="1563"/>
      <c r="Q304" s="1599"/>
      <c r="S304" s="1490"/>
      <c r="U304" s="1502"/>
      <c r="X304" s="5"/>
    </row>
    <row r="305">
      <c r="A305" s="1602"/>
      <c r="B305" s="1602"/>
      <c r="C305" s="1602"/>
      <c r="D305" s="1602"/>
      <c r="E305" s="1602"/>
      <c r="F305" s="1602"/>
      <c r="G305" s="1561"/>
      <c r="H305" s="1428"/>
      <c r="I305" s="1428"/>
      <c r="J305" s="1428"/>
      <c r="K305" s="1428"/>
      <c r="L305" s="1563"/>
      <c r="M305" s="1563"/>
      <c r="N305" s="1563"/>
      <c r="O305" s="1563"/>
      <c r="P305" s="1563"/>
      <c r="Q305" s="1599"/>
      <c r="S305" s="1490"/>
      <c r="U305" s="1502"/>
      <c r="X305" s="5"/>
    </row>
    <row r="306">
      <c r="A306" s="1602"/>
      <c r="B306" s="1602"/>
      <c r="C306" s="1602"/>
      <c r="D306" s="1602"/>
      <c r="E306" s="1602"/>
      <c r="F306" s="1602"/>
      <c r="G306" s="1561"/>
      <c r="H306" s="1428"/>
      <c r="I306" s="1428"/>
      <c r="J306" s="1428"/>
      <c r="K306" s="1428"/>
      <c r="L306" s="1563"/>
      <c r="M306" s="1563"/>
      <c r="N306" s="1563"/>
      <c r="O306" s="1563"/>
      <c r="P306" s="1563"/>
      <c r="Q306" s="1599"/>
      <c r="S306" s="1490"/>
      <c r="U306" s="1502"/>
      <c r="X306" s="5"/>
    </row>
    <row r="307">
      <c r="A307" s="1602"/>
      <c r="B307" s="1602"/>
      <c r="C307" s="1602"/>
      <c r="D307" s="1602"/>
      <c r="E307" s="1602"/>
      <c r="F307" s="1602"/>
      <c r="G307" s="1561"/>
      <c r="H307" s="1428"/>
      <c r="I307" s="1428"/>
      <c r="J307" s="1428"/>
      <c r="K307" s="1428"/>
      <c r="L307" s="1563"/>
      <c r="M307" s="1563"/>
      <c r="N307" s="1563"/>
      <c r="O307" s="1563"/>
      <c r="P307" s="1563"/>
      <c r="Q307" s="1599"/>
      <c r="S307" s="1490"/>
      <c r="U307" s="1502"/>
      <c r="X307" s="5"/>
    </row>
    <row r="308">
      <c r="A308" s="1602"/>
      <c r="B308" s="1602"/>
      <c r="C308" s="1602"/>
      <c r="D308" s="1602"/>
      <c r="E308" s="1602"/>
      <c r="F308" s="1602"/>
      <c r="G308" s="1561"/>
      <c r="H308" s="1428"/>
      <c r="I308" s="1428"/>
      <c r="J308" s="1428"/>
      <c r="K308" s="1428"/>
      <c r="L308" s="1563"/>
      <c r="M308" s="1563"/>
      <c r="N308" s="1563"/>
      <c r="O308" s="1563"/>
      <c r="P308" s="1563"/>
      <c r="Q308" s="1599"/>
      <c r="S308" s="1490"/>
      <c r="U308" s="1502"/>
      <c r="X308" s="5"/>
    </row>
    <row r="309">
      <c r="A309" s="1602"/>
      <c r="B309" s="1602"/>
      <c r="C309" s="1602"/>
      <c r="D309" s="1602"/>
      <c r="E309" s="1602"/>
      <c r="F309" s="1602"/>
      <c r="G309" s="1561"/>
      <c r="H309" s="1428"/>
      <c r="I309" s="1428"/>
      <c r="J309" s="1428"/>
      <c r="K309" s="1428"/>
      <c r="L309" s="1563"/>
      <c r="M309" s="1563"/>
      <c r="N309" s="1563"/>
      <c r="O309" s="1563"/>
      <c r="P309" s="1563"/>
      <c r="Q309" s="1599"/>
      <c r="S309" s="1490"/>
      <c r="U309" s="1502"/>
      <c r="X309" s="5"/>
    </row>
    <row r="310">
      <c r="A310" s="1602"/>
      <c r="B310" s="1602"/>
      <c r="C310" s="1602"/>
      <c r="D310" s="1602"/>
      <c r="E310" s="1602"/>
      <c r="F310" s="1602"/>
      <c r="G310" s="1561"/>
      <c r="H310" s="1428"/>
      <c r="I310" s="1428"/>
      <c r="J310" s="1428"/>
      <c r="K310" s="1428"/>
      <c r="L310" s="1563"/>
      <c r="M310" s="1563"/>
      <c r="N310" s="1563"/>
      <c r="O310" s="1563"/>
      <c r="P310" s="1563"/>
      <c r="Q310" s="1599"/>
      <c r="S310" s="1490"/>
      <c r="U310" s="1502"/>
      <c r="X310" s="5"/>
    </row>
    <row r="311">
      <c r="A311" s="1602"/>
      <c r="B311" s="1602"/>
      <c r="C311" s="1602"/>
      <c r="D311" s="1602"/>
      <c r="E311" s="1602"/>
      <c r="F311" s="1602"/>
      <c r="G311" s="1561"/>
      <c r="H311" s="1428"/>
      <c r="I311" s="1428"/>
      <c r="J311" s="1428"/>
      <c r="K311" s="1428"/>
      <c r="L311" s="1563"/>
      <c r="M311" s="1563"/>
      <c r="N311" s="1563"/>
      <c r="O311" s="1563"/>
      <c r="P311" s="1563"/>
      <c r="Q311" s="1599"/>
      <c r="S311" s="1490"/>
      <c r="U311" s="1502"/>
      <c r="X311" s="5"/>
    </row>
    <row r="312">
      <c r="A312" s="1602"/>
      <c r="B312" s="1602"/>
      <c r="C312" s="1602"/>
      <c r="D312" s="1602"/>
      <c r="E312" s="1602"/>
      <c r="F312" s="1602"/>
      <c r="G312" s="1561"/>
      <c r="H312" s="1428"/>
      <c r="I312" s="1428"/>
      <c r="J312" s="1428"/>
      <c r="K312" s="1428"/>
      <c r="L312" s="1563"/>
      <c r="M312" s="1563"/>
      <c r="N312" s="1563"/>
      <c r="O312" s="1563"/>
      <c r="P312" s="1563"/>
      <c r="Q312" s="1599"/>
      <c r="S312" s="1490"/>
      <c r="U312" s="1502"/>
      <c r="X312" s="5"/>
    </row>
    <row r="313">
      <c r="A313" s="1602"/>
      <c r="B313" s="1602"/>
      <c r="C313" s="1602"/>
      <c r="D313" s="1602"/>
      <c r="E313" s="1602"/>
      <c r="F313" s="1602"/>
      <c r="G313" s="1561"/>
      <c r="H313" s="1428"/>
      <c r="I313" s="1428"/>
      <c r="J313" s="1428"/>
      <c r="K313" s="1428"/>
      <c r="L313" s="1563"/>
      <c r="M313" s="1563"/>
      <c r="N313" s="1563"/>
      <c r="O313" s="1563"/>
      <c r="P313" s="1563"/>
      <c r="Q313" s="1599"/>
      <c r="S313" s="1490"/>
      <c r="U313" s="1502"/>
      <c r="X313" s="5"/>
    </row>
    <row r="314">
      <c r="A314" s="1602"/>
      <c r="B314" s="1602"/>
      <c r="C314" s="1602"/>
      <c r="D314" s="1602"/>
      <c r="E314" s="1602"/>
      <c r="F314" s="1602"/>
      <c r="G314" s="1561"/>
      <c r="H314" s="1428"/>
      <c r="I314" s="1428"/>
      <c r="J314" s="1428"/>
      <c r="K314" s="1428"/>
      <c r="L314" s="1563"/>
      <c r="M314" s="1563"/>
      <c r="N314" s="1563"/>
      <c r="O314" s="1563"/>
      <c r="P314" s="1563"/>
      <c r="Q314" s="1599"/>
      <c r="S314" s="1490"/>
      <c r="U314" s="1502"/>
      <c r="X314" s="5"/>
    </row>
    <row r="315">
      <c r="A315" s="1602"/>
      <c r="B315" s="1602"/>
      <c r="C315" s="1602"/>
      <c r="D315" s="1602"/>
      <c r="E315" s="1602"/>
      <c r="F315" s="1602"/>
      <c r="G315" s="1561"/>
      <c r="H315" s="1428"/>
      <c r="I315" s="1428"/>
      <c r="J315" s="1428"/>
      <c r="K315" s="1428"/>
      <c r="L315" s="1563"/>
      <c r="M315" s="1563"/>
      <c r="N315" s="1563"/>
      <c r="O315" s="1563"/>
      <c r="P315" s="1563"/>
      <c r="Q315" s="1599"/>
      <c r="S315" s="1490"/>
      <c r="U315" s="1502"/>
      <c r="X315" s="5"/>
    </row>
    <row r="316">
      <c r="A316" s="1602"/>
      <c r="B316" s="1602"/>
      <c r="C316" s="1602"/>
      <c r="D316" s="1602"/>
      <c r="E316" s="1602"/>
      <c r="F316" s="1602"/>
      <c r="G316" s="1561"/>
      <c r="H316" s="1428"/>
      <c r="I316" s="1428"/>
      <c r="J316" s="1428"/>
      <c r="K316" s="1428"/>
      <c r="L316" s="1563"/>
      <c r="M316" s="1563"/>
      <c r="N316" s="1563"/>
      <c r="O316" s="1563"/>
      <c r="P316" s="1563"/>
      <c r="Q316" s="1599"/>
      <c r="S316" s="1490"/>
      <c r="U316" s="1502"/>
      <c r="X316" s="5"/>
    </row>
    <row r="317">
      <c r="A317" s="1602"/>
      <c r="B317" s="1602"/>
      <c r="C317" s="1602"/>
      <c r="D317" s="1602"/>
      <c r="E317" s="1602"/>
      <c r="F317" s="1602"/>
      <c r="G317" s="1561"/>
      <c r="H317" s="1428"/>
      <c r="I317" s="1428"/>
      <c r="J317" s="1428"/>
      <c r="K317" s="1428"/>
      <c r="L317" s="1563"/>
      <c r="M317" s="1563"/>
      <c r="N317" s="1563"/>
      <c r="O317" s="1563"/>
      <c r="P317" s="1563"/>
      <c r="Q317" s="1599"/>
      <c r="S317" s="1490"/>
      <c r="U317" s="1502"/>
      <c r="X317" s="5"/>
    </row>
    <row r="318">
      <c r="A318" s="1602"/>
      <c r="B318" s="1602"/>
      <c r="C318" s="1602"/>
      <c r="D318" s="1602"/>
      <c r="E318" s="1602"/>
      <c r="F318" s="1602"/>
      <c r="G318" s="1561"/>
      <c r="H318" s="1428"/>
      <c r="I318" s="1428"/>
      <c r="J318" s="1428"/>
      <c r="K318" s="1428"/>
      <c r="L318" s="1563"/>
      <c r="M318" s="1563"/>
      <c r="N318" s="1563"/>
      <c r="O318" s="1563"/>
      <c r="P318" s="1563"/>
      <c r="Q318" s="1599"/>
      <c r="S318" s="1490"/>
      <c r="U318" s="1502"/>
      <c r="X318" s="5"/>
    </row>
    <row r="319">
      <c r="A319" s="1602"/>
      <c r="B319" s="1602"/>
      <c r="C319" s="1602"/>
      <c r="D319" s="1602"/>
      <c r="E319" s="1602"/>
      <c r="F319" s="1602"/>
      <c r="G319" s="1561"/>
      <c r="H319" s="1428"/>
      <c r="I319" s="1428"/>
      <c r="J319" s="1428"/>
      <c r="K319" s="1428"/>
      <c r="L319" s="1563"/>
      <c r="M319" s="1563"/>
      <c r="N319" s="1563"/>
      <c r="O319" s="1563"/>
      <c r="P319" s="1563"/>
      <c r="Q319" s="1599"/>
      <c r="S319" s="1490"/>
      <c r="U319" s="1502"/>
      <c r="X319" s="5"/>
    </row>
    <row r="320">
      <c r="A320" s="1602"/>
      <c r="B320" s="1602"/>
      <c r="C320" s="1602"/>
      <c r="D320" s="1602"/>
      <c r="E320" s="1602"/>
      <c r="F320" s="1602"/>
      <c r="G320" s="1561"/>
      <c r="H320" s="1428"/>
      <c r="I320" s="1428"/>
      <c r="J320" s="1428"/>
      <c r="K320" s="1428"/>
      <c r="L320" s="1563"/>
      <c r="M320" s="1563"/>
      <c r="N320" s="1563"/>
      <c r="O320" s="1563"/>
      <c r="P320" s="1563"/>
      <c r="Q320" s="1599"/>
      <c r="S320" s="1490"/>
      <c r="U320" s="1502"/>
      <c r="X320" s="5"/>
    </row>
    <row r="321">
      <c r="A321" s="1602"/>
      <c r="B321" s="1602"/>
      <c r="C321" s="1602"/>
      <c r="D321" s="1602"/>
      <c r="E321" s="1602"/>
      <c r="F321" s="1602"/>
      <c r="G321" s="1561"/>
      <c r="H321" s="1428"/>
      <c r="I321" s="1428"/>
      <c r="J321" s="1428"/>
      <c r="K321" s="1428"/>
      <c r="L321" s="1563"/>
      <c r="M321" s="1563"/>
      <c r="N321" s="1563"/>
      <c r="O321" s="1563"/>
      <c r="P321" s="1563"/>
      <c r="Q321" s="1599"/>
      <c r="S321" s="1490"/>
      <c r="U321" s="1502"/>
      <c r="X321" s="5"/>
    </row>
    <row r="322">
      <c r="A322" s="1602"/>
      <c r="B322" s="1602"/>
      <c r="C322" s="1602"/>
      <c r="D322" s="1602"/>
      <c r="E322" s="1602"/>
      <c r="F322" s="1602"/>
      <c r="G322" s="1561"/>
      <c r="H322" s="1428"/>
      <c r="I322" s="1428"/>
      <c r="J322" s="1428"/>
      <c r="K322" s="1428"/>
      <c r="L322" s="1563"/>
      <c r="M322" s="1563"/>
      <c r="N322" s="1563"/>
      <c r="O322" s="1563"/>
      <c r="P322" s="1563"/>
      <c r="Q322" s="1599"/>
      <c r="S322" s="1490"/>
      <c r="U322" s="1502"/>
      <c r="X322" s="5"/>
    </row>
    <row r="323">
      <c r="A323" s="1602"/>
      <c r="B323" s="1602"/>
      <c r="C323" s="1602"/>
      <c r="D323" s="1602"/>
      <c r="E323" s="1602"/>
      <c r="F323" s="1602"/>
      <c r="G323" s="1561"/>
      <c r="H323" s="1428"/>
      <c r="I323" s="1428"/>
      <c r="J323" s="1428"/>
      <c r="K323" s="1428"/>
      <c r="L323" s="1563"/>
      <c r="M323" s="1563"/>
      <c r="N323" s="1563"/>
      <c r="O323" s="1563"/>
      <c r="P323" s="1563"/>
      <c r="Q323" s="1599"/>
      <c r="S323" s="1490"/>
      <c r="U323" s="1502"/>
      <c r="X323" s="5"/>
    </row>
    <row r="324">
      <c r="A324" s="1602"/>
      <c r="B324" s="1602"/>
      <c r="C324" s="1602"/>
      <c r="D324" s="1602"/>
      <c r="E324" s="1602"/>
      <c r="F324" s="1602"/>
      <c r="G324" s="1561"/>
      <c r="H324" s="1428"/>
      <c r="I324" s="1428"/>
      <c r="J324" s="1428"/>
      <c r="K324" s="1428"/>
      <c r="L324" s="1563"/>
      <c r="M324" s="1563"/>
      <c r="N324" s="1563"/>
      <c r="O324" s="1563"/>
      <c r="P324" s="1563"/>
      <c r="Q324" s="1599"/>
      <c r="S324" s="1490"/>
      <c r="U324" s="1502"/>
      <c r="X324" s="5"/>
    </row>
    <row r="325">
      <c r="A325" s="1602"/>
      <c r="B325" s="1602"/>
      <c r="C325" s="1602"/>
      <c r="D325" s="1602"/>
      <c r="E325" s="1602"/>
      <c r="F325" s="1602"/>
      <c r="G325" s="1561"/>
      <c r="H325" s="1428"/>
      <c r="I325" s="1428"/>
      <c r="J325" s="1428"/>
      <c r="K325" s="1428"/>
      <c r="L325" s="1563"/>
      <c r="M325" s="1563"/>
      <c r="N325" s="1563"/>
      <c r="O325" s="1563"/>
      <c r="P325" s="1563"/>
      <c r="Q325" s="1599"/>
      <c r="S325" s="1490"/>
      <c r="U325" s="1502"/>
      <c r="X325" s="5"/>
    </row>
    <row r="326">
      <c r="A326" s="1602"/>
      <c r="B326" s="1602"/>
      <c r="C326" s="1602"/>
      <c r="D326" s="1602"/>
      <c r="E326" s="1602"/>
      <c r="F326" s="1602"/>
      <c r="G326" s="1561"/>
      <c r="H326" s="1428"/>
      <c r="I326" s="1428"/>
      <c r="J326" s="1428"/>
      <c r="K326" s="1428"/>
      <c r="L326" s="1563"/>
      <c r="M326" s="1563"/>
      <c r="N326" s="1563"/>
      <c r="O326" s="1563"/>
      <c r="P326" s="1563"/>
      <c r="Q326" s="1599"/>
      <c r="S326" s="1490"/>
      <c r="U326" s="1502"/>
      <c r="X326" s="5"/>
    </row>
    <row r="327">
      <c r="A327" s="1602"/>
      <c r="B327" s="1602"/>
      <c r="C327" s="1602"/>
      <c r="D327" s="1602"/>
      <c r="E327" s="1602"/>
      <c r="F327" s="1602"/>
      <c r="G327" s="1561"/>
      <c r="H327" s="1428"/>
      <c r="I327" s="1428"/>
      <c r="J327" s="1428"/>
      <c r="K327" s="1428"/>
      <c r="L327" s="1563"/>
      <c r="M327" s="1563"/>
      <c r="N327" s="1563"/>
      <c r="O327" s="1563"/>
      <c r="P327" s="1563"/>
      <c r="Q327" s="1599"/>
      <c r="S327" s="1490"/>
      <c r="U327" s="1502"/>
      <c r="X327" s="5"/>
    </row>
    <row r="328">
      <c r="A328" s="1602"/>
      <c r="B328" s="1602"/>
      <c r="C328" s="1602"/>
      <c r="D328" s="1602"/>
      <c r="E328" s="1602"/>
      <c r="F328" s="1602"/>
      <c r="G328" s="1561"/>
      <c r="H328" s="1428"/>
      <c r="I328" s="1428"/>
      <c r="J328" s="1428"/>
      <c r="K328" s="1428"/>
      <c r="L328" s="1563"/>
      <c r="M328" s="1563"/>
      <c r="N328" s="1563"/>
      <c r="O328" s="1563"/>
      <c r="P328" s="1563"/>
      <c r="Q328" s="1599"/>
      <c r="S328" s="1490"/>
      <c r="U328" s="1502"/>
      <c r="X328" s="5"/>
    </row>
    <row r="329">
      <c r="A329" s="1602"/>
      <c r="B329" s="1602"/>
      <c r="C329" s="1602"/>
      <c r="D329" s="1602"/>
      <c r="E329" s="1602"/>
      <c r="F329" s="1602"/>
      <c r="G329" s="1561"/>
      <c r="H329" s="1428"/>
      <c r="I329" s="1428"/>
      <c r="J329" s="1428"/>
      <c r="K329" s="1428"/>
      <c r="L329" s="1563"/>
      <c r="M329" s="1563"/>
      <c r="N329" s="1563"/>
      <c r="O329" s="1563"/>
      <c r="P329" s="1563"/>
      <c r="Q329" s="1599"/>
      <c r="S329" s="1490"/>
      <c r="U329" s="1502"/>
      <c r="X329" s="5"/>
    </row>
    <row r="330">
      <c r="A330" s="1602"/>
      <c r="B330" s="1602"/>
      <c r="C330" s="1602"/>
      <c r="D330" s="1602"/>
      <c r="E330" s="1602"/>
      <c r="F330" s="1602"/>
      <c r="G330" s="1561"/>
      <c r="H330" s="1428"/>
      <c r="I330" s="1428"/>
      <c r="J330" s="1428"/>
      <c r="K330" s="1428"/>
      <c r="L330" s="1563"/>
      <c r="M330" s="1563"/>
      <c r="N330" s="1563"/>
      <c r="O330" s="1563"/>
      <c r="P330" s="1563"/>
      <c r="Q330" s="1599"/>
      <c r="S330" s="1490"/>
      <c r="U330" s="1502"/>
      <c r="X330" s="5"/>
    </row>
    <row r="331">
      <c r="A331" s="1602"/>
      <c r="B331" s="1602"/>
      <c r="C331" s="1602"/>
      <c r="D331" s="1602"/>
      <c r="E331" s="1602"/>
      <c r="F331" s="1602"/>
      <c r="G331" s="1561"/>
      <c r="H331" s="1428"/>
      <c r="I331" s="1428"/>
      <c r="J331" s="1428"/>
      <c r="K331" s="1428"/>
      <c r="L331" s="1563"/>
      <c r="M331" s="1563"/>
      <c r="N331" s="1563"/>
      <c r="O331" s="1563"/>
      <c r="P331" s="1563"/>
      <c r="Q331" s="1599"/>
      <c r="S331" s="1490"/>
      <c r="U331" s="1502"/>
      <c r="X331" s="5"/>
    </row>
    <row r="332">
      <c r="A332" s="1602"/>
      <c r="B332" s="1602"/>
      <c r="C332" s="1602"/>
      <c r="D332" s="1602"/>
      <c r="E332" s="1602"/>
      <c r="F332" s="1602"/>
      <c r="G332" s="1561"/>
      <c r="H332" s="1428"/>
      <c r="I332" s="1428"/>
      <c r="J332" s="1428"/>
      <c r="K332" s="1428"/>
      <c r="L332" s="1563"/>
      <c r="M332" s="1563"/>
      <c r="N332" s="1563"/>
      <c r="O332" s="1563"/>
      <c r="P332" s="1563"/>
      <c r="Q332" s="1599"/>
      <c r="S332" s="1490"/>
      <c r="U332" s="1502"/>
      <c r="X332" s="5"/>
    </row>
    <row r="333">
      <c r="A333" s="1602"/>
      <c r="B333" s="1602"/>
      <c r="C333" s="1602"/>
      <c r="D333" s="1602"/>
      <c r="E333" s="1602"/>
      <c r="F333" s="1602"/>
      <c r="G333" s="1561"/>
      <c r="H333" s="1428"/>
      <c r="I333" s="1428"/>
      <c r="J333" s="1428"/>
      <c r="K333" s="1428"/>
      <c r="L333" s="1563"/>
      <c r="M333" s="1563"/>
      <c r="N333" s="1563"/>
      <c r="O333" s="1563"/>
      <c r="P333" s="1563"/>
      <c r="Q333" s="1599"/>
      <c r="S333" s="1490"/>
      <c r="U333" s="1502"/>
      <c r="X333" s="5"/>
    </row>
    <row r="334">
      <c r="A334" s="1602"/>
      <c r="B334" s="1602"/>
      <c r="C334" s="1602"/>
      <c r="D334" s="1602"/>
      <c r="E334" s="1602"/>
      <c r="F334" s="1602"/>
      <c r="G334" s="1561"/>
      <c r="H334" s="1428"/>
      <c r="I334" s="1428"/>
      <c r="J334" s="1428"/>
      <c r="K334" s="1428"/>
      <c r="L334" s="1563"/>
      <c r="M334" s="1563"/>
      <c r="N334" s="1563"/>
      <c r="O334" s="1563"/>
      <c r="P334" s="1563"/>
      <c r="Q334" s="1599"/>
      <c r="S334" s="1490"/>
      <c r="U334" s="1502"/>
      <c r="X334" s="5"/>
    </row>
    <row r="335">
      <c r="A335" s="1602"/>
      <c r="B335" s="1602"/>
      <c r="C335" s="1602"/>
      <c r="D335" s="1602"/>
      <c r="E335" s="1602"/>
      <c r="F335" s="1602"/>
      <c r="G335" s="1561"/>
      <c r="H335" s="1428"/>
      <c r="I335" s="1428"/>
      <c r="J335" s="1428"/>
      <c r="K335" s="1428"/>
      <c r="L335" s="1563"/>
      <c r="M335" s="1563"/>
      <c r="N335" s="1563"/>
      <c r="O335" s="1563"/>
      <c r="P335" s="1563"/>
      <c r="Q335" s="1599"/>
      <c r="S335" s="1490"/>
      <c r="U335" s="1502"/>
      <c r="X335" s="5"/>
    </row>
    <row r="336">
      <c r="A336" s="1602"/>
      <c r="B336" s="1602"/>
      <c r="C336" s="1602"/>
      <c r="D336" s="1602"/>
      <c r="E336" s="1602"/>
      <c r="F336" s="1602"/>
      <c r="G336" s="1561"/>
      <c r="H336" s="1428"/>
      <c r="I336" s="1428"/>
      <c r="J336" s="1428"/>
      <c r="K336" s="1428"/>
      <c r="L336" s="1563"/>
      <c r="M336" s="1563"/>
      <c r="N336" s="1563"/>
      <c r="O336" s="1563"/>
      <c r="P336" s="1563"/>
      <c r="Q336" s="1599"/>
      <c r="S336" s="1490"/>
      <c r="U336" s="1502"/>
      <c r="X336" s="5"/>
    </row>
    <row r="337">
      <c r="A337" s="1602"/>
      <c r="B337" s="1602"/>
      <c r="C337" s="1602"/>
      <c r="D337" s="1602"/>
      <c r="E337" s="1602"/>
      <c r="F337" s="1602"/>
      <c r="G337" s="1561"/>
      <c r="H337" s="1428"/>
      <c r="I337" s="1428"/>
      <c r="J337" s="1428"/>
      <c r="K337" s="1428"/>
      <c r="L337" s="1563"/>
      <c r="M337" s="1563"/>
      <c r="N337" s="1563"/>
      <c r="O337" s="1563"/>
      <c r="P337" s="1563"/>
      <c r="Q337" s="1599"/>
      <c r="S337" s="1490"/>
      <c r="U337" s="1502"/>
      <c r="X337" s="5"/>
    </row>
    <row r="338">
      <c r="A338" s="1602"/>
      <c r="B338" s="1602"/>
      <c r="C338" s="1602"/>
      <c r="D338" s="1602"/>
      <c r="E338" s="1602"/>
      <c r="F338" s="1602"/>
      <c r="G338" s="1561"/>
      <c r="H338" s="1428"/>
      <c r="I338" s="1428"/>
      <c r="J338" s="1428"/>
      <c r="K338" s="1428"/>
      <c r="L338" s="1563"/>
      <c r="M338" s="1563"/>
      <c r="N338" s="1563"/>
      <c r="O338" s="1563"/>
      <c r="P338" s="1563"/>
      <c r="Q338" s="1599"/>
      <c r="S338" s="1490"/>
      <c r="U338" s="1502"/>
      <c r="X338" s="5"/>
    </row>
    <row r="339">
      <c r="A339" s="1602"/>
      <c r="B339" s="1602"/>
      <c r="C339" s="1602"/>
      <c r="D339" s="1602"/>
      <c r="E339" s="1602"/>
      <c r="F339" s="1602"/>
      <c r="G339" s="1561"/>
      <c r="H339" s="1428"/>
      <c r="I339" s="1428"/>
      <c r="J339" s="1428"/>
      <c r="K339" s="1428"/>
      <c r="L339" s="1563"/>
      <c r="M339" s="1563"/>
      <c r="N339" s="1563"/>
      <c r="O339" s="1563"/>
      <c r="P339" s="1563"/>
      <c r="Q339" s="1599"/>
      <c r="S339" s="1490"/>
      <c r="U339" s="1502"/>
      <c r="X339" s="5"/>
    </row>
    <row r="340">
      <c r="A340" s="1602"/>
      <c r="B340" s="1602"/>
      <c r="C340" s="1602"/>
      <c r="D340" s="1602"/>
      <c r="E340" s="1602"/>
      <c r="F340" s="1602"/>
      <c r="G340" s="1561"/>
      <c r="H340" s="1428"/>
      <c r="I340" s="1428"/>
      <c r="J340" s="1428"/>
      <c r="K340" s="1428"/>
      <c r="L340" s="1563"/>
      <c r="M340" s="1563"/>
      <c r="N340" s="1563"/>
      <c r="O340" s="1563"/>
      <c r="P340" s="1563"/>
      <c r="Q340" s="1599"/>
      <c r="S340" s="1490"/>
      <c r="U340" s="1502"/>
      <c r="X340" s="5"/>
    </row>
    <row r="341">
      <c r="A341" s="1602"/>
      <c r="B341" s="1602"/>
      <c r="C341" s="1602"/>
      <c r="D341" s="1602"/>
      <c r="E341" s="1602"/>
      <c r="F341" s="1602"/>
      <c r="G341" s="1561"/>
      <c r="H341" s="1428"/>
      <c r="I341" s="1428"/>
      <c r="J341" s="1428"/>
      <c r="K341" s="1428"/>
      <c r="L341" s="1563"/>
      <c r="M341" s="1563"/>
      <c r="N341" s="1563"/>
      <c r="O341" s="1563"/>
      <c r="P341" s="1563"/>
      <c r="Q341" s="1599"/>
      <c r="S341" s="1490"/>
      <c r="U341" s="1502"/>
      <c r="X341" s="5"/>
    </row>
    <row r="342">
      <c r="A342" s="1602"/>
      <c r="B342" s="1602"/>
      <c r="C342" s="1602"/>
      <c r="D342" s="1602"/>
      <c r="E342" s="1602"/>
      <c r="F342" s="1602"/>
      <c r="G342" s="1561"/>
      <c r="H342" s="1428"/>
      <c r="I342" s="1428"/>
      <c r="J342" s="1428"/>
      <c r="K342" s="1428"/>
      <c r="L342" s="1563"/>
      <c r="M342" s="1563"/>
      <c r="N342" s="1563"/>
      <c r="O342" s="1563"/>
      <c r="P342" s="1563"/>
      <c r="Q342" s="1599"/>
      <c r="S342" s="1490"/>
      <c r="U342" s="1502"/>
      <c r="X342" s="5"/>
    </row>
    <row r="343">
      <c r="A343" s="1602"/>
      <c r="B343" s="1602"/>
      <c r="C343" s="1602"/>
      <c r="D343" s="1602"/>
      <c r="E343" s="1602"/>
      <c r="F343" s="1602"/>
      <c r="G343" s="1561"/>
      <c r="H343" s="1428"/>
      <c r="I343" s="1428"/>
      <c r="J343" s="1428"/>
      <c r="K343" s="1428"/>
      <c r="L343" s="1563"/>
      <c r="M343" s="1563"/>
      <c r="N343" s="1563"/>
      <c r="O343" s="1563"/>
      <c r="P343" s="1563"/>
      <c r="Q343" s="1599"/>
      <c r="S343" s="1490"/>
      <c r="U343" s="1502"/>
      <c r="X343" s="5"/>
    </row>
    <row r="344">
      <c r="A344" s="1602"/>
      <c r="B344" s="1602"/>
      <c r="C344" s="1602"/>
      <c r="D344" s="1602"/>
      <c r="E344" s="1602"/>
      <c r="F344" s="1602"/>
      <c r="G344" s="1561"/>
      <c r="H344" s="1428"/>
      <c r="I344" s="1428"/>
      <c r="J344" s="1428"/>
      <c r="K344" s="1428"/>
      <c r="L344" s="1563"/>
      <c r="M344" s="1563"/>
      <c r="N344" s="1563"/>
      <c r="O344" s="1563"/>
      <c r="P344" s="1563"/>
      <c r="Q344" s="1599"/>
      <c r="S344" s="1490"/>
      <c r="U344" s="1502"/>
      <c r="X344" s="5"/>
    </row>
    <row r="345">
      <c r="A345" s="1602"/>
      <c r="B345" s="1602"/>
      <c r="C345" s="1602"/>
      <c r="D345" s="1602"/>
      <c r="E345" s="1602"/>
      <c r="F345" s="1602"/>
      <c r="G345" s="1561"/>
      <c r="H345" s="1428"/>
      <c r="I345" s="1428"/>
      <c r="J345" s="1428"/>
      <c r="K345" s="1428"/>
      <c r="L345" s="1563"/>
      <c r="M345" s="1563"/>
      <c r="N345" s="1563"/>
      <c r="O345" s="1563"/>
      <c r="P345" s="1563"/>
      <c r="Q345" s="1599"/>
      <c r="S345" s="1490"/>
      <c r="U345" s="1502"/>
      <c r="X345" s="5"/>
    </row>
    <row r="346">
      <c r="A346" s="1602"/>
      <c r="B346" s="1602"/>
      <c r="C346" s="1602"/>
      <c r="D346" s="1602"/>
      <c r="E346" s="1602"/>
      <c r="F346" s="1602"/>
      <c r="G346" s="1561"/>
      <c r="H346" s="1428"/>
      <c r="I346" s="1428"/>
      <c r="J346" s="1428"/>
      <c r="K346" s="1428"/>
      <c r="L346" s="1563"/>
      <c r="M346" s="1563"/>
      <c r="N346" s="1563"/>
      <c r="O346" s="1563"/>
      <c r="P346" s="1563"/>
      <c r="Q346" s="1599"/>
      <c r="S346" s="1490"/>
      <c r="U346" s="1502"/>
      <c r="X346" s="5"/>
    </row>
    <row r="347">
      <c r="A347" s="1602"/>
      <c r="B347" s="1602"/>
      <c r="C347" s="1602"/>
      <c r="D347" s="1602"/>
      <c r="E347" s="1602"/>
      <c r="F347" s="1602"/>
      <c r="G347" s="1561"/>
      <c r="H347" s="1428"/>
      <c r="I347" s="1428"/>
      <c r="J347" s="1428"/>
      <c r="K347" s="1428"/>
      <c r="L347" s="1563"/>
      <c r="M347" s="1563"/>
      <c r="N347" s="1563"/>
      <c r="O347" s="1563"/>
      <c r="P347" s="1563"/>
      <c r="Q347" s="1599"/>
      <c r="S347" s="1490"/>
      <c r="U347" s="1502"/>
      <c r="X347" s="5"/>
    </row>
    <row r="348">
      <c r="A348" s="1602"/>
      <c r="B348" s="1602"/>
      <c r="C348" s="1602"/>
      <c r="D348" s="1602"/>
      <c r="E348" s="1602"/>
      <c r="F348" s="1602"/>
      <c r="G348" s="1561"/>
      <c r="H348" s="1428"/>
      <c r="I348" s="1428"/>
      <c r="J348" s="1428"/>
      <c r="K348" s="1428"/>
      <c r="L348" s="1563"/>
      <c r="M348" s="1563"/>
      <c r="N348" s="1563"/>
      <c r="O348" s="1563"/>
      <c r="P348" s="1563"/>
      <c r="Q348" s="1599"/>
      <c r="S348" s="1490"/>
      <c r="U348" s="1502"/>
      <c r="X348" s="5"/>
    </row>
    <row r="349">
      <c r="A349" s="1602"/>
      <c r="B349" s="1602"/>
      <c r="C349" s="1602"/>
      <c r="D349" s="1602"/>
      <c r="E349" s="1602"/>
      <c r="F349" s="1602"/>
      <c r="G349" s="1561"/>
      <c r="H349" s="1428"/>
      <c r="I349" s="1428"/>
      <c r="J349" s="1428"/>
      <c r="K349" s="1428"/>
      <c r="L349" s="1563"/>
      <c r="M349" s="1563"/>
      <c r="N349" s="1563"/>
      <c r="O349" s="1563"/>
      <c r="P349" s="1563"/>
      <c r="Q349" s="1599"/>
      <c r="S349" s="1490"/>
      <c r="U349" s="1502"/>
      <c r="X349" s="5"/>
    </row>
    <row r="350">
      <c r="A350" s="1602"/>
      <c r="B350" s="1602"/>
      <c r="C350" s="1602"/>
      <c r="D350" s="1602"/>
      <c r="E350" s="1602"/>
      <c r="F350" s="1602"/>
      <c r="G350" s="1561"/>
      <c r="H350" s="1428"/>
      <c r="I350" s="1428"/>
      <c r="J350" s="1428"/>
      <c r="K350" s="1428"/>
      <c r="L350" s="1563"/>
      <c r="M350" s="1563"/>
      <c r="N350" s="1563"/>
      <c r="O350" s="1563"/>
      <c r="P350" s="1563"/>
      <c r="Q350" s="1599"/>
      <c r="S350" s="1490"/>
      <c r="U350" s="1502"/>
      <c r="X350" s="5"/>
    </row>
    <row r="351">
      <c r="A351" s="1602"/>
      <c r="B351" s="1602"/>
      <c r="C351" s="1602"/>
      <c r="D351" s="1602"/>
      <c r="E351" s="1602"/>
      <c r="F351" s="1602"/>
      <c r="G351" s="1561"/>
      <c r="H351" s="1428"/>
      <c r="I351" s="1428"/>
      <c r="J351" s="1428"/>
      <c r="K351" s="1428"/>
      <c r="L351" s="1563"/>
      <c r="M351" s="1563"/>
      <c r="N351" s="1563"/>
      <c r="O351" s="1563"/>
      <c r="P351" s="1563"/>
      <c r="Q351" s="1599"/>
      <c r="S351" s="1490"/>
      <c r="U351" s="1502"/>
      <c r="X351" s="5"/>
    </row>
    <row r="352">
      <c r="A352" s="1602"/>
      <c r="B352" s="1602"/>
      <c r="C352" s="1602"/>
      <c r="D352" s="1602"/>
      <c r="E352" s="1602"/>
      <c r="F352" s="1602"/>
      <c r="G352" s="1561"/>
      <c r="H352" s="1428"/>
      <c r="I352" s="1428"/>
      <c r="J352" s="1428"/>
      <c r="K352" s="1428"/>
      <c r="L352" s="1563"/>
      <c r="M352" s="1563"/>
      <c r="N352" s="1563"/>
      <c r="O352" s="1563"/>
      <c r="P352" s="1563"/>
      <c r="Q352" s="1599"/>
      <c r="S352" s="1490"/>
      <c r="U352" s="1502"/>
      <c r="X352" s="5"/>
    </row>
    <row r="353">
      <c r="A353" s="1602"/>
      <c r="B353" s="1602"/>
      <c r="C353" s="1602"/>
      <c r="D353" s="1602"/>
      <c r="E353" s="1602"/>
      <c r="F353" s="1602"/>
      <c r="G353" s="1561"/>
      <c r="H353" s="1428"/>
      <c r="I353" s="1428"/>
      <c r="J353" s="1428"/>
      <c r="K353" s="1428"/>
      <c r="L353" s="1563"/>
      <c r="M353" s="1563"/>
      <c r="N353" s="1563"/>
      <c r="O353" s="1563"/>
      <c r="P353" s="1563"/>
      <c r="Q353" s="1599"/>
      <c r="S353" s="1490"/>
      <c r="U353" s="1502"/>
      <c r="X353" s="5"/>
    </row>
    <row r="354">
      <c r="A354" s="1602"/>
      <c r="B354" s="1602"/>
      <c r="C354" s="1602"/>
      <c r="D354" s="1602"/>
      <c r="E354" s="1602"/>
      <c r="F354" s="1602"/>
      <c r="G354" s="1561"/>
      <c r="H354" s="1428"/>
      <c r="I354" s="1428"/>
      <c r="J354" s="1428"/>
      <c r="K354" s="1428"/>
      <c r="L354" s="1563"/>
      <c r="M354" s="1563"/>
      <c r="N354" s="1563"/>
      <c r="O354" s="1563"/>
      <c r="P354" s="1563"/>
      <c r="Q354" s="1599"/>
      <c r="S354" s="1490"/>
      <c r="U354" s="1502"/>
      <c r="X354" s="5"/>
    </row>
    <row r="355">
      <c r="A355" s="1602"/>
      <c r="B355" s="1602"/>
      <c r="C355" s="1602"/>
      <c r="D355" s="1602"/>
      <c r="E355" s="1602"/>
      <c r="F355" s="1602"/>
      <c r="G355" s="1561"/>
      <c r="H355" s="1428"/>
      <c r="I355" s="1428"/>
      <c r="J355" s="1428"/>
      <c r="K355" s="1428"/>
      <c r="L355" s="1563"/>
      <c r="M355" s="1563"/>
      <c r="N355" s="1563"/>
      <c r="O355" s="1563"/>
      <c r="P355" s="1563"/>
      <c r="Q355" s="1599"/>
      <c r="S355" s="1490"/>
      <c r="U355" s="1502"/>
      <c r="X355" s="5"/>
    </row>
    <row r="356">
      <c r="A356" s="1602"/>
      <c r="B356" s="1602"/>
      <c r="C356" s="1602"/>
      <c r="D356" s="1602"/>
      <c r="E356" s="1602"/>
      <c r="F356" s="1602"/>
      <c r="G356" s="1561"/>
      <c r="H356" s="1428"/>
      <c r="I356" s="1428"/>
      <c r="J356" s="1428"/>
      <c r="K356" s="1428"/>
      <c r="L356" s="1563"/>
      <c r="M356" s="1563"/>
      <c r="N356" s="1563"/>
      <c r="O356" s="1563"/>
      <c r="P356" s="1563"/>
      <c r="Q356" s="1599"/>
      <c r="S356" s="1490"/>
      <c r="U356" s="1502"/>
      <c r="X356" s="5"/>
    </row>
    <row r="357">
      <c r="A357" s="1602"/>
      <c r="B357" s="1602"/>
      <c r="C357" s="1602"/>
      <c r="D357" s="1602"/>
      <c r="E357" s="1602"/>
      <c r="F357" s="1602"/>
      <c r="G357" s="1561"/>
      <c r="H357" s="1428"/>
      <c r="I357" s="1428"/>
      <c r="J357" s="1428"/>
      <c r="K357" s="1428"/>
      <c r="L357" s="1563"/>
      <c r="M357" s="1563"/>
      <c r="N357" s="1563"/>
      <c r="O357" s="1563"/>
      <c r="P357" s="1563"/>
      <c r="Q357" s="1599"/>
      <c r="S357" s="1490"/>
      <c r="U357" s="1502"/>
      <c r="X357" s="5"/>
    </row>
    <row r="358">
      <c r="A358" s="1602"/>
      <c r="B358" s="1602"/>
      <c r="C358" s="1602"/>
      <c r="D358" s="1602"/>
      <c r="E358" s="1602"/>
      <c r="F358" s="1602"/>
      <c r="G358" s="1561"/>
      <c r="H358" s="1428"/>
      <c r="I358" s="1428"/>
      <c r="J358" s="1428"/>
      <c r="K358" s="1428"/>
      <c r="L358" s="1563"/>
      <c r="M358" s="1563"/>
      <c r="N358" s="1563"/>
      <c r="O358" s="1563"/>
      <c r="P358" s="1563"/>
      <c r="Q358" s="1599"/>
      <c r="S358" s="1490"/>
      <c r="U358" s="1502"/>
      <c r="X358" s="5"/>
    </row>
    <row r="359">
      <c r="A359" s="1602"/>
      <c r="B359" s="1602"/>
      <c r="C359" s="1602"/>
      <c r="D359" s="1602"/>
      <c r="E359" s="1602"/>
      <c r="F359" s="1602"/>
      <c r="G359" s="1561"/>
      <c r="H359" s="1428"/>
      <c r="I359" s="1428"/>
      <c r="J359" s="1428"/>
      <c r="K359" s="1428"/>
      <c r="L359" s="1563"/>
      <c r="M359" s="1563"/>
      <c r="N359" s="1563"/>
      <c r="O359" s="1563"/>
      <c r="P359" s="1563"/>
      <c r="Q359" s="1599"/>
      <c r="S359" s="1490"/>
      <c r="U359" s="1502"/>
      <c r="X359" s="5"/>
    </row>
    <row r="360">
      <c r="A360" s="1602"/>
      <c r="B360" s="1602"/>
      <c r="C360" s="1602"/>
      <c r="D360" s="1602"/>
      <c r="E360" s="1602"/>
      <c r="F360" s="1602"/>
      <c r="G360" s="1561"/>
      <c r="H360" s="1428"/>
      <c r="I360" s="1428"/>
      <c r="J360" s="1428"/>
      <c r="K360" s="1428"/>
      <c r="L360" s="1563"/>
      <c r="M360" s="1563"/>
      <c r="N360" s="1563"/>
      <c r="O360" s="1563"/>
      <c r="P360" s="1563"/>
      <c r="Q360" s="1599"/>
      <c r="S360" s="1490"/>
      <c r="U360" s="1502"/>
      <c r="X360" s="5"/>
    </row>
    <row r="361">
      <c r="A361" s="1602"/>
      <c r="B361" s="1602"/>
      <c r="C361" s="1602"/>
      <c r="D361" s="1602"/>
      <c r="E361" s="1602"/>
      <c r="F361" s="1602"/>
      <c r="G361" s="1561"/>
      <c r="H361" s="1428"/>
      <c r="I361" s="1428"/>
      <c r="J361" s="1428"/>
      <c r="K361" s="1428"/>
      <c r="L361" s="1563"/>
      <c r="M361" s="1563"/>
      <c r="N361" s="1563"/>
      <c r="O361" s="1563"/>
      <c r="P361" s="1563"/>
      <c r="Q361" s="1599"/>
      <c r="S361" s="1490"/>
      <c r="U361" s="1502"/>
      <c r="X361" s="5"/>
    </row>
    <row r="362">
      <c r="A362" s="1602"/>
      <c r="B362" s="1602"/>
      <c r="C362" s="1602"/>
      <c r="D362" s="1602"/>
      <c r="E362" s="1602"/>
      <c r="F362" s="1602"/>
      <c r="G362" s="1561"/>
      <c r="H362" s="1428"/>
      <c r="I362" s="1428"/>
      <c r="J362" s="1428"/>
      <c r="K362" s="1428"/>
      <c r="L362" s="1563"/>
      <c r="M362" s="1563"/>
      <c r="N362" s="1563"/>
      <c r="O362" s="1563"/>
      <c r="P362" s="1563"/>
      <c r="Q362" s="1599"/>
      <c r="S362" s="1490"/>
      <c r="U362" s="1502"/>
      <c r="X362" s="5"/>
    </row>
    <row r="363">
      <c r="A363" s="1602"/>
      <c r="B363" s="1602"/>
      <c r="C363" s="1602"/>
      <c r="D363" s="1602"/>
      <c r="E363" s="1602"/>
      <c r="F363" s="1602"/>
      <c r="G363" s="1561"/>
      <c r="H363" s="1428"/>
      <c r="I363" s="1428"/>
      <c r="J363" s="1428"/>
      <c r="K363" s="1428"/>
      <c r="L363" s="1563"/>
      <c r="M363" s="1563"/>
      <c r="N363" s="1563"/>
      <c r="O363" s="1563"/>
      <c r="P363" s="1563"/>
      <c r="Q363" s="1599"/>
      <c r="S363" s="1490"/>
      <c r="U363" s="1502"/>
      <c r="X363" s="5"/>
    </row>
    <row r="364">
      <c r="A364" s="1602"/>
      <c r="B364" s="1602"/>
      <c r="C364" s="1602"/>
      <c r="D364" s="1602"/>
      <c r="E364" s="1602"/>
      <c r="F364" s="1602"/>
      <c r="G364" s="1561"/>
      <c r="H364" s="1428"/>
      <c r="I364" s="1428"/>
      <c r="J364" s="1428"/>
      <c r="K364" s="1428"/>
      <c r="L364" s="1563"/>
      <c r="M364" s="1563"/>
      <c r="N364" s="1563"/>
      <c r="O364" s="1563"/>
      <c r="P364" s="1563"/>
      <c r="Q364" s="1599"/>
      <c r="S364" s="1490"/>
      <c r="U364" s="1502"/>
      <c r="X364" s="5"/>
    </row>
    <row r="365">
      <c r="A365" s="1602"/>
      <c r="B365" s="1602"/>
      <c r="C365" s="1602"/>
      <c r="D365" s="1602"/>
      <c r="E365" s="1602"/>
      <c r="F365" s="1602"/>
      <c r="G365" s="1561"/>
      <c r="H365" s="1428"/>
      <c r="I365" s="1428"/>
      <c r="J365" s="1428"/>
      <c r="K365" s="1428"/>
      <c r="L365" s="1563"/>
      <c r="M365" s="1563"/>
      <c r="N365" s="1563"/>
      <c r="O365" s="1563"/>
      <c r="P365" s="1563"/>
      <c r="Q365" s="1599"/>
      <c r="S365" s="1490"/>
      <c r="U365" s="1502"/>
      <c r="X365" s="5"/>
    </row>
    <row r="366">
      <c r="A366" s="1602"/>
      <c r="B366" s="1602"/>
      <c r="C366" s="1602"/>
      <c r="D366" s="1602"/>
      <c r="E366" s="1602"/>
      <c r="F366" s="1602"/>
      <c r="G366" s="1561"/>
      <c r="H366" s="1428"/>
      <c r="I366" s="1428"/>
      <c r="J366" s="1428"/>
      <c r="K366" s="1428"/>
      <c r="L366" s="1563"/>
      <c r="M366" s="1563"/>
      <c r="N366" s="1563"/>
      <c r="O366" s="1563"/>
      <c r="P366" s="1563"/>
      <c r="Q366" s="1599"/>
      <c r="S366" s="1490"/>
      <c r="U366" s="1502"/>
      <c r="X366" s="5"/>
    </row>
    <row r="367">
      <c r="A367" s="1602"/>
      <c r="B367" s="1602"/>
      <c r="C367" s="1602"/>
      <c r="D367" s="1602"/>
      <c r="E367" s="1602"/>
      <c r="F367" s="1602"/>
      <c r="G367" s="1561"/>
      <c r="H367" s="1428"/>
      <c r="I367" s="1428"/>
      <c r="J367" s="1428"/>
      <c r="K367" s="1428"/>
      <c r="L367" s="1563"/>
      <c r="M367" s="1563"/>
      <c r="N367" s="1563"/>
      <c r="O367" s="1563"/>
      <c r="P367" s="1563"/>
      <c r="Q367" s="1599"/>
      <c r="S367" s="1490"/>
      <c r="U367" s="1502"/>
      <c r="X367" s="5"/>
    </row>
    <row r="368">
      <c r="A368" s="1602"/>
      <c r="B368" s="1602"/>
      <c r="C368" s="1602"/>
      <c r="D368" s="1602"/>
      <c r="E368" s="1602"/>
      <c r="F368" s="1602"/>
      <c r="G368" s="1561"/>
      <c r="H368" s="1428"/>
      <c r="I368" s="1428"/>
      <c r="J368" s="1428"/>
      <c r="K368" s="1428"/>
      <c r="L368" s="1563"/>
      <c r="M368" s="1563"/>
      <c r="N368" s="1563"/>
      <c r="O368" s="1563"/>
      <c r="P368" s="1563"/>
      <c r="Q368" s="1599"/>
      <c r="S368" s="1490"/>
      <c r="U368" s="1502"/>
      <c r="X368" s="5"/>
    </row>
    <row r="369">
      <c r="A369" s="1602"/>
      <c r="B369" s="1602"/>
      <c r="C369" s="1602"/>
      <c r="D369" s="1602"/>
      <c r="E369" s="1602"/>
      <c r="F369" s="1602"/>
      <c r="G369" s="1561"/>
      <c r="H369" s="1428"/>
      <c r="I369" s="1428"/>
      <c r="J369" s="1428"/>
      <c r="K369" s="1428"/>
      <c r="L369" s="1563"/>
      <c r="M369" s="1563"/>
      <c r="N369" s="1563"/>
      <c r="O369" s="1563"/>
      <c r="P369" s="1563"/>
      <c r="Q369" s="1599"/>
      <c r="S369" s="1490"/>
      <c r="U369" s="1502"/>
      <c r="X369" s="5"/>
    </row>
    <row r="370">
      <c r="A370" s="1602"/>
      <c r="B370" s="1602"/>
      <c r="C370" s="1602"/>
      <c r="D370" s="1602"/>
      <c r="E370" s="1602"/>
      <c r="F370" s="1602"/>
      <c r="G370" s="1561"/>
      <c r="H370" s="1428"/>
      <c r="I370" s="1428"/>
      <c r="J370" s="1428"/>
      <c r="K370" s="1428"/>
      <c r="L370" s="1563"/>
      <c r="M370" s="1563"/>
      <c r="N370" s="1563"/>
      <c r="O370" s="1563"/>
      <c r="P370" s="1563"/>
      <c r="Q370" s="1599"/>
      <c r="S370" s="1490"/>
      <c r="U370" s="1502"/>
      <c r="X370" s="5"/>
    </row>
    <row r="371">
      <c r="A371" s="1602"/>
      <c r="B371" s="1602"/>
      <c r="C371" s="1602"/>
      <c r="D371" s="1602"/>
      <c r="E371" s="1602"/>
      <c r="F371" s="1602"/>
      <c r="G371" s="1561"/>
      <c r="H371" s="1428"/>
      <c r="I371" s="1428"/>
      <c r="J371" s="1428"/>
      <c r="K371" s="1428"/>
      <c r="L371" s="1563"/>
      <c r="M371" s="1563"/>
      <c r="N371" s="1563"/>
      <c r="O371" s="1563"/>
      <c r="P371" s="1563"/>
      <c r="Q371" s="1599"/>
      <c r="S371" s="1490"/>
      <c r="U371" s="1502"/>
      <c r="X371" s="5"/>
    </row>
    <row r="372">
      <c r="A372" s="1602"/>
      <c r="B372" s="1602"/>
      <c r="C372" s="1602"/>
      <c r="D372" s="1602"/>
      <c r="E372" s="1602"/>
      <c r="F372" s="1602"/>
      <c r="G372" s="1561"/>
      <c r="H372" s="1428"/>
      <c r="I372" s="1428"/>
      <c r="J372" s="1428"/>
      <c r="K372" s="1428"/>
      <c r="L372" s="1563"/>
      <c r="M372" s="1563"/>
      <c r="N372" s="1563"/>
      <c r="O372" s="1563"/>
      <c r="P372" s="1563"/>
      <c r="Q372" s="1599"/>
      <c r="S372" s="1490"/>
      <c r="U372" s="1502"/>
      <c r="X372" s="5"/>
    </row>
    <row r="373">
      <c r="A373" s="1602"/>
      <c r="B373" s="1602"/>
      <c r="C373" s="1602"/>
      <c r="D373" s="1602"/>
      <c r="E373" s="1602"/>
      <c r="F373" s="1602"/>
      <c r="G373" s="1561"/>
      <c r="H373" s="1428"/>
      <c r="I373" s="1428"/>
      <c r="J373" s="1428"/>
      <c r="K373" s="1428"/>
      <c r="L373" s="1563"/>
      <c r="M373" s="1563"/>
      <c r="N373" s="1563"/>
      <c r="O373" s="1563"/>
      <c r="P373" s="1563"/>
      <c r="Q373" s="1599"/>
      <c r="S373" s="1490"/>
      <c r="U373" s="1502"/>
      <c r="X373" s="5"/>
    </row>
    <row r="374">
      <c r="A374" s="1602"/>
      <c r="B374" s="1602"/>
      <c r="C374" s="1602"/>
      <c r="D374" s="1602"/>
      <c r="E374" s="1602"/>
      <c r="F374" s="1602"/>
      <c r="G374" s="1561"/>
      <c r="H374" s="1428"/>
      <c r="I374" s="1428"/>
      <c r="J374" s="1428"/>
      <c r="K374" s="1428"/>
      <c r="L374" s="1563"/>
      <c r="M374" s="1563"/>
      <c r="N374" s="1563"/>
      <c r="O374" s="1563"/>
      <c r="P374" s="1563"/>
      <c r="Q374" s="1599"/>
      <c r="S374" s="1490"/>
      <c r="U374" s="1502"/>
      <c r="X374" s="5"/>
    </row>
    <row r="375">
      <c r="A375" s="1602"/>
      <c r="B375" s="1602"/>
      <c r="C375" s="1602"/>
      <c r="D375" s="1602"/>
      <c r="E375" s="1602"/>
      <c r="F375" s="1602"/>
      <c r="G375" s="1561"/>
      <c r="H375" s="1428"/>
      <c r="I375" s="1428"/>
      <c r="J375" s="1428"/>
      <c r="K375" s="1428"/>
      <c r="L375" s="1563"/>
      <c r="M375" s="1563"/>
      <c r="N375" s="1563"/>
      <c r="O375" s="1563"/>
      <c r="P375" s="1563"/>
      <c r="Q375" s="1599"/>
      <c r="S375" s="1490"/>
      <c r="U375" s="1502"/>
      <c r="X375" s="5"/>
    </row>
    <row r="376">
      <c r="A376" s="1602"/>
      <c r="B376" s="1602"/>
      <c r="C376" s="1602"/>
      <c r="D376" s="1602"/>
      <c r="E376" s="1602"/>
      <c r="F376" s="1602"/>
      <c r="G376" s="1561"/>
      <c r="H376" s="1428"/>
      <c r="I376" s="1428"/>
      <c r="J376" s="1428"/>
      <c r="K376" s="1428"/>
      <c r="L376" s="1563"/>
      <c r="M376" s="1563"/>
      <c r="N376" s="1563"/>
      <c r="O376" s="1563"/>
      <c r="P376" s="1563"/>
      <c r="Q376" s="1599"/>
      <c r="S376" s="1490"/>
      <c r="U376" s="1502"/>
      <c r="X376" s="5"/>
    </row>
    <row r="377">
      <c r="A377" s="1602"/>
      <c r="B377" s="1602"/>
      <c r="C377" s="1602"/>
      <c r="D377" s="1602"/>
      <c r="E377" s="1602"/>
      <c r="F377" s="1602"/>
      <c r="G377" s="1561"/>
      <c r="H377" s="1428"/>
      <c r="I377" s="1428"/>
      <c r="J377" s="1428"/>
      <c r="K377" s="1428"/>
      <c r="L377" s="1563"/>
      <c r="M377" s="1563"/>
      <c r="N377" s="1563"/>
      <c r="O377" s="1563"/>
      <c r="P377" s="1563"/>
      <c r="Q377" s="1599"/>
      <c r="S377" s="1490"/>
      <c r="U377" s="1502"/>
      <c r="X377" s="5"/>
    </row>
    <row r="378">
      <c r="A378" s="1602"/>
      <c r="B378" s="1602"/>
      <c r="C378" s="1602"/>
      <c r="D378" s="1602"/>
      <c r="E378" s="1602"/>
      <c r="F378" s="1602"/>
      <c r="G378" s="1561"/>
      <c r="H378" s="1428"/>
      <c r="I378" s="1428"/>
      <c r="J378" s="1428"/>
      <c r="K378" s="1428"/>
      <c r="L378" s="1563"/>
      <c r="M378" s="1563"/>
      <c r="N378" s="1563"/>
      <c r="O378" s="1563"/>
      <c r="P378" s="1563"/>
      <c r="Q378" s="1599"/>
      <c r="S378" s="1490"/>
      <c r="U378" s="1502"/>
      <c r="X378" s="5"/>
    </row>
    <row r="379">
      <c r="A379" s="1602"/>
      <c r="B379" s="1602"/>
      <c r="C379" s="1602"/>
      <c r="D379" s="1602"/>
      <c r="E379" s="1602"/>
      <c r="F379" s="1602"/>
      <c r="G379" s="1561"/>
      <c r="H379" s="1428"/>
      <c r="I379" s="1428"/>
      <c r="J379" s="1428"/>
      <c r="K379" s="1428"/>
      <c r="L379" s="1563"/>
      <c r="M379" s="1563"/>
      <c r="N379" s="1563"/>
      <c r="O379" s="1563"/>
      <c r="P379" s="1563"/>
      <c r="Q379" s="1599"/>
      <c r="S379" s="1490"/>
      <c r="U379" s="1502"/>
      <c r="X379" s="5"/>
    </row>
    <row r="380">
      <c r="A380" s="1602"/>
      <c r="B380" s="1602"/>
      <c r="C380" s="1602"/>
      <c r="D380" s="1602"/>
      <c r="E380" s="1602"/>
      <c r="F380" s="1602"/>
      <c r="G380" s="1561"/>
      <c r="H380" s="1428"/>
      <c r="I380" s="1428"/>
      <c r="J380" s="1428"/>
      <c r="K380" s="1428"/>
      <c r="L380" s="1563"/>
      <c r="M380" s="1563"/>
      <c r="N380" s="1563"/>
      <c r="O380" s="1563"/>
      <c r="P380" s="1563"/>
      <c r="Q380" s="1599"/>
      <c r="S380" s="1490"/>
      <c r="U380" s="1502"/>
      <c r="X380" s="5"/>
    </row>
    <row r="381">
      <c r="A381" s="1602"/>
      <c r="B381" s="1602"/>
      <c r="C381" s="1602"/>
      <c r="D381" s="1602"/>
      <c r="E381" s="1602"/>
      <c r="F381" s="1602"/>
      <c r="G381" s="1561"/>
      <c r="H381" s="1428"/>
      <c r="I381" s="1428"/>
      <c r="J381" s="1428"/>
      <c r="K381" s="1428"/>
      <c r="L381" s="1563"/>
      <c r="M381" s="1563"/>
      <c r="N381" s="1563"/>
      <c r="O381" s="1563"/>
      <c r="P381" s="1563"/>
      <c r="Q381" s="1599"/>
      <c r="S381" s="1490"/>
      <c r="U381" s="1502"/>
      <c r="X381" s="5"/>
    </row>
    <row r="382">
      <c r="A382" s="1602"/>
      <c r="B382" s="1602"/>
      <c r="C382" s="1602"/>
      <c r="D382" s="1602"/>
      <c r="E382" s="1602"/>
      <c r="F382" s="1602"/>
      <c r="G382" s="1561"/>
      <c r="H382" s="1428"/>
      <c r="I382" s="1428"/>
      <c r="J382" s="1428"/>
      <c r="K382" s="1428"/>
      <c r="L382" s="1563"/>
      <c r="M382" s="1563"/>
      <c r="N382" s="1563"/>
      <c r="O382" s="1563"/>
      <c r="P382" s="1563"/>
      <c r="Q382" s="1599"/>
      <c r="S382" s="1490"/>
      <c r="U382" s="1502"/>
      <c r="X382" s="5"/>
    </row>
    <row r="383">
      <c r="A383" s="1602"/>
      <c r="B383" s="1602"/>
      <c r="C383" s="1602"/>
      <c r="D383" s="1602"/>
      <c r="E383" s="1602"/>
      <c r="F383" s="1602"/>
      <c r="G383" s="1561"/>
      <c r="H383" s="1428"/>
      <c r="I383" s="1428"/>
      <c r="J383" s="1428"/>
      <c r="K383" s="1428"/>
      <c r="L383" s="1563"/>
      <c r="M383" s="1563"/>
      <c r="N383" s="1563"/>
      <c r="O383" s="1563"/>
      <c r="P383" s="1563"/>
      <c r="Q383" s="1599"/>
      <c r="S383" s="1490"/>
      <c r="U383" s="1502"/>
      <c r="X383" s="5"/>
    </row>
    <row r="384">
      <c r="A384" s="1602"/>
      <c r="B384" s="1602"/>
      <c r="C384" s="1602"/>
      <c r="D384" s="1602"/>
      <c r="E384" s="1602"/>
      <c r="F384" s="1602"/>
      <c r="G384" s="1561"/>
      <c r="H384" s="1428"/>
      <c r="I384" s="1428"/>
      <c r="J384" s="1428"/>
      <c r="K384" s="1428"/>
      <c r="L384" s="1563"/>
      <c r="M384" s="1563"/>
      <c r="N384" s="1563"/>
      <c r="O384" s="1563"/>
      <c r="P384" s="1563"/>
      <c r="Q384" s="1599"/>
      <c r="S384" s="1490"/>
      <c r="U384" s="1502"/>
      <c r="X384" s="5"/>
    </row>
    <row r="385">
      <c r="A385" s="1602"/>
      <c r="B385" s="1602"/>
      <c r="C385" s="1602"/>
      <c r="D385" s="1602"/>
      <c r="E385" s="1602"/>
      <c r="F385" s="1602"/>
      <c r="G385" s="1561"/>
      <c r="H385" s="1428"/>
      <c r="I385" s="1428"/>
      <c r="J385" s="1428"/>
      <c r="K385" s="1428"/>
      <c r="L385" s="1563"/>
      <c r="M385" s="1563"/>
      <c r="N385" s="1563"/>
      <c r="O385" s="1563"/>
      <c r="P385" s="1563"/>
      <c r="Q385" s="1599"/>
      <c r="S385" s="1490"/>
      <c r="U385" s="1502"/>
      <c r="X385" s="5"/>
    </row>
    <row r="386">
      <c r="A386" s="1602"/>
      <c r="B386" s="1602"/>
      <c r="C386" s="1602"/>
      <c r="D386" s="1602"/>
      <c r="E386" s="1602"/>
      <c r="F386" s="1602"/>
      <c r="G386" s="1561"/>
      <c r="H386" s="1428"/>
      <c r="I386" s="1428"/>
      <c r="J386" s="1428"/>
      <c r="K386" s="1428"/>
      <c r="L386" s="1563"/>
      <c r="M386" s="1563"/>
      <c r="N386" s="1563"/>
      <c r="O386" s="1563"/>
      <c r="P386" s="1563"/>
      <c r="Q386" s="1599"/>
      <c r="S386" s="1490"/>
      <c r="U386" s="1502"/>
      <c r="X386" s="5"/>
    </row>
    <row r="387">
      <c r="A387" s="1602"/>
      <c r="B387" s="1602"/>
      <c r="C387" s="1602"/>
      <c r="D387" s="1602"/>
      <c r="E387" s="1602"/>
      <c r="F387" s="1602"/>
      <c r="G387" s="1561"/>
      <c r="H387" s="1428"/>
      <c r="I387" s="1428"/>
      <c r="J387" s="1428"/>
      <c r="K387" s="1428"/>
      <c r="L387" s="1563"/>
      <c r="M387" s="1563"/>
      <c r="N387" s="1563"/>
      <c r="O387" s="1563"/>
      <c r="P387" s="1563"/>
      <c r="Q387" s="1599"/>
      <c r="S387" s="1490"/>
      <c r="U387" s="1502"/>
      <c r="X387" s="5"/>
    </row>
    <row r="388">
      <c r="A388" s="1602"/>
      <c r="B388" s="1602"/>
      <c r="C388" s="1602"/>
      <c r="D388" s="1602"/>
      <c r="E388" s="1602"/>
      <c r="F388" s="1602"/>
      <c r="G388" s="1561"/>
      <c r="H388" s="1428"/>
      <c r="I388" s="1428"/>
      <c r="J388" s="1428"/>
      <c r="K388" s="1428"/>
      <c r="L388" s="1563"/>
      <c r="M388" s="1563"/>
      <c r="N388" s="1563"/>
      <c r="O388" s="1563"/>
      <c r="P388" s="1563"/>
      <c r="Q388" s="1599"/>
      <c r="S388" s="1490"/>
      <c r="U388" s="1502"/>
      <c r="X388" s="5"/>
    </row>
    <row r="389">
      <c r="A389" s="1602"/>
      <c r="B389" s="1602"/>
      <c r="C389" s="1602"/>
      <c r="D389" s="1602"/>
      <c r="E389" s="1602"/>
      <c r="F389" s="1602"/>
      <c r="G389" s="1561"/>
      <c r="H389" s="1428"/>
      <c r="I389" s="1428"/>
      <c r="J389" s="1428"/>
      <c r="K389" s="1428"/>
      <c r="L389" s="1563"/>
      <c r="M389" s="1563"/>
      <c r="N389" s="1563"/>
      <c r="O389" s="1563"/>
      <c r="P389" s="1563"/>
      <c r="Q389" s="1599"/>
      <c r="S389" s="1490"/>
      <c r="U389" s="1502"/>
      <c r="X389" s="5"/>
    </row>
    <row r="390">
      <c r="A390" s="1602"/>
      <c r="B390" s="1602"/>
      <c r="C390" s="1602"/>
      <c r="D390" s="1602"/>
      <c r="E390" s="1602"/>
      <c r="F390" s="1602"/>
      <c r="G390" s="1561"/>
      <c r="H390" s="1428"/>
      <c r="I390" s="1428"/>
      <c r="J390" s="1428"/>
      <c r="K390" s="1428"/>
      <c r="L390" s="1563"/>
      <c r="M390" s="1563"/>
      <c r="N390" s="1563"/>
      <c r="O390" s="1563"/>
      <c r="P390" s="1563"/>
      <c r="Q390" s="1599"/>
      <c r="S390" s="1490"/>
      <c r="U390" s="1502"/>
      <c r="X390" s="5"/>
    </row>
    <row r="391">
      <c r="A391" s="1602"/>
      <c r="B391" s="1602"/>
      <c r="C391" s="1602"/>
      <c r="D391" s="1602"/>
      <c r="E391" s="1602"/>
      <c r="F391" s="1602"/>
      <c r="G391" s="1561"/>
      <c r="H391" s="1428"/>
      <c r="I391" s="1428"/>
      <c r="J391" s="1428"/>
      <c r="K391" s="1428"/>
      <c r="L391" s="1563"/>
      <c r="M391" s="1563"/>
      <c r="N391" s="1563"/>
      <c r="O391" s="1563"/>
      <c r="P391" s="1563"/>
      <c r="Q391" s="1599"/>
      <c r="S391" s="1490"/>
      <c r="U391" s="1502"/>
      <c r="X391" s="5"/>
    </row>
    <row r="392">
      <c r="A392" s="1602"/>
      <c r="B392" s="1602"/>
      <c r="C392" s="1602"/>
      <c r="D392" s="1602"/>
      <c r="E392" s="1602"/>
      <c r="F392" s="1602"/>
      <c r="G392" s="1561"/>
      <c r="H392" s="1428"/>
      <c r="I392" s="1428"/>
      <c r="J392" s="1428"/>
      <c r="K392" s="1428"/>
      <c r="L392" s="1563"/>
      <c r="M392" s="1563"/>
      <c r="N392" s="1563"/>
      <c r="O392" s="1563"/>
      <c r="P392" s="1563"/>
      <c r="Q392" s="1599"/>
      <c r="S392" s="1490"/>
      <c r="U392" s="1502"/>
      <c r="X392" s="5"/>
    </row>
    <row r="393">
      <c r="A393" s="1602"/>
      <c r="B393" s="1602"/>
      <c r="C393" s="1602"/>
      <c r="D393" s="1602"/>
      <c r="E393" s="1602"/>
      <c r="F393" s="1602"/>
      <c r="G393" s="1561"/>
      <c r="H393" s="1428"/>
      <c r="I393" s="1428"/>
      <c r="J393" s="1428"/>
      <c r="K393" s="1428"/>
      <c r="L393" s="1563"/>
      <c r="M393" s="1563"/>
      <c r="N393" s="1563"/>
      <c r="O393" s="1563"/>
      <c r="P393" s="1563"/>
      <c r="Q393" s="1599"/>
      <c r="S393" s="1490"/>
      <c r="U393" s="1502"/>
      <c r="X393" s="5"/>
    </row>
    <row r="394">
      <c r="A394" s="1602"/>
      <c r="B394" s="1602"/>
      <c r="C394" s="1602"/>
      <c r="D394" s="1602"/>
      <c r="E394" s="1602"/>
      <c r="F394" s="1602"/>
      <c r="G394" s="1561"/>
      <c r="H394" s="1428"/>
      <c r="I394" s="1428"/>
      <c r="J394" s="1428"/>
      <c r="K394" s="1428"/>
      <c r="L394" s="1563"/>
      <c r="M394" s="1563"/>
      <c r="N394" s="1563"/>
      <c r="O394" s="1563"/>
      <c r="P394" s="1563"/>
      <c r="Q394" s="1599"/>
      <c r="S394" s="1490"/>
      <c r="U394" s="1502"/>
      <c r="X394" s="5"/>
    </row>
    <row r="395">
      <c r="A395" s="1602"/>
      <c r="B395" s="1602"/>
      <c r="C395" s="1602"/>
      <c r="D395" s="1602"/>
      <c r="E395" s="1602"/>
      <c r="F395" s="1602"/>
      <c r="G395" s="1561"/>
      <c r="H395" s="1428"/>
      <c r="I395" s="1428"/>
      <c r="J395" s="1428"/>
      <c r="K395" s="1428"/>
      <c r="L395" s="1563"/>
      <c r="M395" s="1563"/>
      <c r="N395" s="1563"/>
      <c r="O395" s="1563"/>
      <c r="P395" s="1563"/>
      <c r="Q395" s="1599"/>
      <c r="S395" s="1490"/>
      <c r="U395" s="1502"/>
      <c r="X395" s="5"/>
    </row>
    <row r="396">
      <c r="A396" s="1602"/>
      <c r="B396" s="1602"/>
      <c r="C396" s="1602"/>
      <c r="D396" s="1602"/>
      <c r="E396" s="1602"/>
      <c r="F396" s="1602"/>
      <c r="G396" s="1561"/>
      <c r="H396" s="1428"/>
      <c r="I396" s="1428"/>
      <c r="J396" s="1428"/>
      <c r="K396" s="1428"/>
      <c r="L396" s="1563"/>
      <c r="M396" s="1563"/>
      <c r="N396" s="1563"/>
      <c r="O396" s="1563"/>
      <c r="P396" s="1563"/>
      <c r="Q396" s="1599"/>
      <c r="S396" s="1490"/>
      <c r="U396" s="1502"/>
      <c r="X396" s="5"/>
    </row>
    <row r="397">
      <c r="A397" s="1602"/>
      <c r="B397" s="1602"/>
      <c r="C397" s="1602"/>
      <c r="D397" s="1602"/>
      <c r="E397" s="1602"/>
      <c r="F397" s="1602"/>
      <c r="G397" s="1561"/>
      <c r="H397" s="1428"/>
      <c r="I397" s="1428"/>
      <c r="J397" s="1428"/>
      <c r="K397" s="1428"/>
      <c r="L397" s="1563"/>
      <c r="M397" s="1563"/>
      <c r="N397" s="1563"/>
      <c r="O397" s="1563"/>
      <c r="P397" s="1563"/>
      <c r="Q397" s="1599"/>
      <c r="S397" s="1490"/>
      <c r="U397" s="1502"/>
      <c r="X397" s="5"/>
    </row>
    <row r="398">
      <c r="A398" s="1602"/>
      <c r="B398" s="1602"/>
      <c r="C398" s="1602"/>
      <c r="D398" s="1602"/>
      <c r="E398" s="1602"/>
      <c r="F398" s="1602"/>
      <c r="G398" s="1561"/>
      <c r="H398" s="1428"/>
      <c r="I398" s="1428"/>
      <c r="J398" s="1428"/>
      <c r="K398" s="1428"/>
      <c r="L398" s="1563"/>
      <c r="M398" s="1563"/>
      <c r="N398" s="1563"/>
      <c r="O398" s="1563"/>
      <c r="P398" s="1563"/>
      <c r="Q398" s="1599"/>
      <c r="S398" s="1490"/>
      <c r="U398" s="1502"/>
      <c r="X398" s="5"/>
    </row>
    <row r="399">
      <c r="A399" s="1602"/>
      <c r="B399" s="1602"/>
      <c r="C399" s="1602"/>
      <c r="D399" s="1602"/>
      <c r="E399" s="1602"/>
      <c r="F399" s="1602"/>
      <c r="G399" s="1561"/>
      <c r="H399" s="1428"/>
      <c r="I399" s="1428"/>
      <c r="J399" s="1428"/>
      <c r="K399" s="1428"/>
      <c r="L399" s="1563"/>
      <c r="M399" s="1563"/>
      <c r="N399" s="1563"/>
      <c r="O399" s="1563"/>
      <c r="P399" s="1563"/>
      <c r="Q399" s="1599"/>
      <c r="S399" s="1490"/>
      <c r="U399" s="1502"/>
      <c r="X399" s="5"/>
    </row>
    <row r="400">
      <c r="A400" s="1602"/>
      <c r="B400" s="1602"/>
      <c r="C400" s="1602"/>
      <c r="D400" s="1602"/>
      <c r="E400" s="1602"/>
      <c r="F400" s="1602"/>
      <c r="G400" s="1561"/>
      <c r="H400" s="1428"/>
      <c r="I400" s="1428"/>
      <c r="J400" s="1428"/>
      <c r="K400" s="1428"/>
      <c r="L400" s="1563"/>
      <c r="M400" s="1563"/>
      <c r="N400" s="1563"/>
      <c r="O400" s="1563"/>
      <c r="P400" s="1563"/>
      <c r="Q400" s="1599"/>
      <c r="S400" s="1490"/>
      <c r="U400" s="1502"/>
      <c r="X400" s="5"/>
    </row>
    <row r="401">
      <c r="A401" s="1602"/>
      <c r="B401" s="1602"/>
      <c r="C401" s="1602"/>
      <c r="D401" s="1602"/>
      <c r="E401" s="1602"/>
      <c r="F401" s="1602"/>
      <c r="G401" s="1561"/>
      <c r="H401" s="1428"/>
      <c r="I401" s="1428"/>
      <c r="J401" s="1428"/>
      <c r="K401" s="1428"/>
      <c r="L401" s="1563"/>
      <c r="M401" s="1563"/>
      <c r="N401" s="1563"/>
      <c r="O401" s="1563"/>
      <c r="P401" s="1563"/>
      <c r="Q401" s="1599"/>
      <c r="S401" s="1490"/>
      <c r="U401" s="1502"/>
      <c r="X401" s="5"/>
    </row>
    <row r="402">
      <c r="A402" s="1602"/>
      <c r="B402" s="1602"/>
      <c r="C402" s="1602"/>
      <c r="D402" s="1602"/>
      <c r="E402" s="1602"/>
      <c r="F402" s="1602"/>
      <c r="G402" s="1561"/>
      <c r="H402" s="1428"/>
      <c r="I402" s="1428"/>
      <c r="J402" s="1428"/>
      <c r="K402" s="1428"/>
      <c r="L402" s="1563"/>
      <c r="M402" s="1563"/>
      <c r="N402" s="1563"/>
      <c r="O402" s="1563"/>
      <c r="P402" s="1563"/>
      <c r="Q402" s="1599"/>
      <c r="S402" s="1490"/>
      <c r="U402" s="1502"/>
      <c r="X402" s="5"/>
    </row>
    <row r="403">
      <c r="A403" s="1602"/>
      <c r="B403" s="1602"/>
      <c r="C403" s="1602"/>
      <c r="D403" s="1602"/>
      <c r="E403" s="1602"/>
      <c r="F403" s="1602"/>
      <c r="G403" s="1561"/>
      <c r="H403" s="1428"/>
      <c r="I403" s="1428"/>
      <c r="J403" s="1428"/>
      <c r="K403" s="1428"/>
      <c r="L403" s="1563"/>
      <c r="M403" s="1563"/>
      <c r="N403" s="1563"/>
      <c r="O403" s="1563"/>
      <c r="P403" s="1563"/>
      <c r="Q403" s="1599"/>
      <c r="S403" s="1490"/>
      <c r="U403" s="1502"/>
      <c r="X403" s="5"/>
    </row>
    <row r="404">
      <c r="A404" s="1602"/>
      <c r="B404" s="1602"/>
      <c r="C404" s="1602"/>
      <c r="D404" s="1602"/>
      <c r="E404" s="1602"/>
      <c r="F404" s="1602"/>
      <c r="G404" s="1561"/>
      <c r="H404" s="1428"/>
      <c r="I404" s="1428"/>
      <c r="J404" s="1428"/>
      <c r="K404" s="1428"/>
      <c r="L404" s="1563"/>
      <c r="M404" s="1563"/>
      <c r="N404" s="1563"/>
      <c r="O404" s="1563"/>
      <c r="P404" s="1563"/>
      <c r="Q404" s="1599"/>
      <c r="S404" s="1490"/>
      <c r="U404" s="1502"/>
      <c r="X404" s="5"/>
    </row>
    <row r="405">
      <c r="A405" s="1602"/>
      <c r="B405" s="1602"/>
      <c r="C405" s="1602"/>
      <c r="D405" s="1602"/>
      <c r="E405" s="1602"/>
      <c r="F405" s="1602"/>
      <c r="G405" s="1561"/>
      <c r="H405" s="1428"/>
      <c r="I405" s="1428"/>
      <c r="J405" s="1428"/>
      <c r="K405" s="1428"/>
      <c r="L405" s="1563"/>
      <c r="M405" s="1563"/>
      <c r="N405" s="1563"/>
      <c r="O405" s="1563"/>
      <c r="P405" s="1563"/>
      <c r="Q405" s="1599"/>
      <c r="S405" s="1490"/>
      <c r="U405" s="1502"/>
      <c r="X405" s="5"/>
    </row>
    <row r="406">
      <c r="A406" s="1602"/>
      <c r="B406" s="1602"/>
      <c r="C406" s="1602"/>
      <c r="D406" s="1602"/>
      <c r="E406" s="1602"/>
      <c r="F406" s="1602"/>
      <c r="G406" s="1561"/>
      <c r="H406" s="1428"/>
      <c r="I406" s="1428"/>
      <c r="J406" s="1428"/>
      <c r="K406" s="1428"/>
      <c r="L406" s="1563"/>
      <c r="M406" s="1563"/>
      <c r="N406" s="1563"/>
      <c r="O406" s="1563"/>
      <c r="P406" s="1563"/>
      <c r="Q406" s="1599"/>
      <c r="S406" s="1490"/>
      <c r="U406" s="1502"/>
      <c r="X406" s="5"/>
    </row>
    <row r="407">
      <c r="A407" s="1602"/>
      <c r="B407" s="1602"/>
      <c r="C407" s="1602"/>
      <c r="D407" s="1602"/>
      <c r="E407" s="1602"/>
      <c r="F407" s="1602"/>
      <c r="G407" s="1561"/>
      <c r="H407" s="1428"/>
      <c r="I407" s="1428"/>
      <c r="J407" s="1428"/>
      <c r="K407" s="1428"/>
      <c r="L407" s="1563"/>
      <c r="M407" s="1563"/>
      <c r="N407" s="1563"/>
      <c r="O407" s="1563"/>
      <c r="P407" s="1563"/>
      <c r="Q407" s="1599"/>
      <c r="S407" s="1490"/>
      <c r="U407" s="1502"/>
      <c r="X407" s="5"/>
    </row>
    <row r="408">
      <c r="A408" s="1602"/>
      <c r="B408" s="1602"/>
      <c r="C408" s="1602"/>
      <c r="D408" s="1602"/>
      <c r="E408" s="1602"/>
      <c r="F408" s="1602"/>
      <c r="G408" s="1561"/>
      <c r="H408" s="1428"/>
      <c r="I408" s="1428"/>
      <c r="J408" s="1428"/>
      <c r="K408" s="1428"/>
      <c r="L408" s="1563"/>
      <c r="M408" s="1563"/>
      <c r="N408" s="1563"/>
      <c r="O408" s="1563"/>
      <c r="P408" s="1563"/>
      <c r="Q408" s="1599"/>
      <c r="S408" s="1490"/>
      <c r="U408" s="1502"/>
      <c r="X408" s="5"/>
    </row>
    <row r="409">
      <c r="A409" s="1602"/>
      <c r="B409" s="1602"/>
      <c r="C409" s="1602"/>
      <c r="D409" s="1602"/>
      <c r="E409" s="1602"/>
      <c r="F409" s="1602"/>
      <c r="G409" s="1561"/>
      <c r="H409" s="1428"/>
      <c r="I409" s="1428"/>
      <c r="J409" s="1428"/>
      <c r="K409" s="1428"/>
      <c r="L409" s="1563"/>
      <c r="M409" s="1563"/>
      <c r="N409" s="1563"/>
      <c r="O409" s="1563"/>
      <c r="P409" s="1563"/>
      <c r="Q409" s="1599"/>
      <c r="S409" s="1490"/>
      <c r="U409" s="1502"/>
      <c r="X409" s="5"/>
    </row>
    <row r="410">
      <c r="A410" s="1602"/>
      <c r="B410" s="1602"/>
      <c r="C410" s="1602"/>
      <c r="D410" s="1602"/>
      <c r="E410" s="1602"/>
      <c r="F410" s="1602"/>
      <c r="G410" s="1561"/>
      <c r="H410" s="1428"/>
      <c r="I410" s="1428"/>
      <c r="J410" s="1428"/>
      <c r="K410" s="1428"/>
      <c r="L410" s="1563"/>
      <c r="M410" s="1563"/>
      <c r="N410" s="1563"/>
      <c r="O410" s="1563"/>
      <c r="P410" s="1563"/>
      <c r="Q410" s="1599"/>
      <c r="S410" s="1490"/>
      <c r="U410" s="1502"/>
      <c r="X410" s="5"/>
    </row>
    <row r="411">
      <c r="A411" s="1602"/>
      <c r="B411" s="1602"/>
      <c r="C411" s="1602"/>
      <c r="D411" s="1602"/>
      <c r="E411" s="1602"/>
      <c r="F411" s="1602"/>
      <c r="G411" s="1561"/>
      <c r="H411" s="1428"/>
      <c r="I411" s="1428"/>
      <c r="J411" s="1428"/>
      <c r="K411" s="1428"/>
      <c r="L411" s="1563"/>
      <c r="M411" s="1563"/>
      <c r="N411" s="1563"/>
      <c r="O411" s="1563"/>
      <c r="P411" s="1563"/>
      <c r="Q411" s="1599"/>
      <c r="S411" s="1490"/>
      <c r="U411" s="1502"/>
      <c r="X411" s="5"/>
    </row>
    <row r="412">
      <c r="A412" s="1602"/>
      <c r="B412" s="1602"/>
      <c r="C412" s="1602"/>
      <c r="D412" s="1602"/>
      <c r="E412" s="1602"/>
      <c r="F412" s="1602"/>
      <c r="G412" s="1561"/>
      <c r="H412" s="1428"/>
      <c r="I412" s="1428"/>
      <c r="J412" s="1428"/>
      <c r="K412" s="1428"/>
      <c r="L412" s="1563"/>
      <c r="M412" s="1563"/>
      <c r="N412" s="1563"/>
      <c r="O412" s="1563"/>
      <c r="P412" s="1563"/>
      <c r="Q412" s="1599"/>
      <c r="S412" s="1490"/>
      <c r="U412" s="1502"/>
      <c r="X412" s="5"/>
    </row>
    <row r="413">
      <c r="A413" s="1602"/>
      <c r="B413" s="1602"/>
      <c r="C413" s="1602"/>
      <c r="D413" s="1602"/>
      <c r="E413" s="1602"/>
      <c r="F413" s="1602"/>
      <c r="G413" s="1561"/>
      <c r="H413" s="1428"/>
      <c r="I413" s="1428"/>
      <c r="J413" s="1428"/>
      <c r="K413" s="1428"/>
      <c r="L413" s="1563"/>
      <c r="M413" s="1563"/>
      <c r="N413" s="1563"/>
      <c r="O413" s="1563"/>
      <c r="P413" s="1563"/>
      <c r="Q413" s="1599"/>
      <c r="S413" s="1490"/>
      <c r="U413" s="1502"/>
      <c r="X413" s="5"/>
    </row>
    <row r="414">
      <c r="A414" s="1602"/>
      <c r="B414" s="1602"/>
      <c r="C414" s="1602"/>
      <c r="D414" s="1602"/>
      <c r="E414" s="1602"/>
      <c r="F414" s="1602"/>
      <c r="G414" s="1561"/>
      <c r="H414" s="1428"/>
      <c r="I414" s="1428"/>
      <c r="J414" s="1428"/>
      <c r="K414" s="1428"/>
      <c r="L414" s="1563"/>
      <c r="M414" s="1563"/>
      <c r="N414" s="1563"/>
      <c r="O414" s="1563"/>
      <c r="P414" s="1563"/>
      <c r="Q414" s="1599"/>
      <c r="S414" s="1490"/>
      <c r="U414" s="1502"/>
      <c r="X414" s="5"/>
    </row>
    <row r="415">
      <c r="A415" s="1602"/>
      <c r="B415" s="1602"/>
      <c r="C415" s="1602"/>
      <c r="D415" s="1602"/>
      <c r="E415" s="1602"/>
      <c r="F415" s="1602"/>
      <c r="G415" s="1561"/>
      <c r="H415" s="1428"/>
      <c r="I415" s="1428"/>
      <c r="J415" s="1428"/>
      <c r="K415" s="1428"/>
      <c r="L415" s="1563"/>
      <c r="M415" s="1563"/>
      <c r="N415" s="1563"/>
      <c r="O415" s="1563"/>
      <c r="P415" s="1563"/>
      <c r="Q415" s="1599"/>
      <c r="S415" s="1490"/>
      <c r="U415" s="1502"/>
      <c r="X415" s="5"/>
    </row>
    <row r="416">
      <c r="A416" s="1602"/>
      <c r="B416" s="1602"/>
      <c r="C416" s="1602"/>
      <c r="D416" s="1602"/>
      <c r="E416" s="1602"/>
      <c r="F416" s="1602"/>
      <c r="G416" s="1561"/>
      <c r="H416" s="1428"/>
      <c r="I416" s="1428"/>
      <c r="J416" s="1428"/>
      <c r="K416" s="1428"/>
      <c r="L416" s="1563"/>
      <c r="M416" s="1563"/>
      <c r="N416" s="1563"/>
      <c r="O416" s="1563"/>
      <c r="P416" s="1563"/>
      <c r="Q416" s="1599"/>
      <c r="S416" s="1490"/>
      <c r="U416" s="1502"/>
      <c r="X416" s="5"/>
    </row>
    <row r="417">
      <c r="A417" s="1602"/>
      <c r="B417" s="1602"/>
      <c r="C417" s="1602"/>
      <c r="D417" s="1602"/>
      <c r="E417" s="1602"/>
      <c r="F417" s="1602"/>
      <c r="G417" s="1561"/>
      <c r="H417" s="1428"/>
      <c r="I417" s="1428"/>
      <c r="J417" s="1428"/>
      <c r="K417" s="1428"/>
      <c r="L417" s="1563"/>
      <c r="M417" s="1563"/>
      <c r="N417" s="1563"/>
      <c r="O417" s="1563"/>
      <c r="P417" s="1563"/>
      <c r="Q417" s="1599"/>
      <c r="S417" s="1490"/>
      <c r="U417" s="1502"/>
      <c r="X417" s="5"/>
    </row>
    <row r="418">
      <c r="A418" s="1602"/>
      <c r="B418" s="1602"/>
      <c r="C418" s="1602"/>
      <c r="D418" s="1602"/>
      <c r="E418" s="1602"/>
      <c r="F418" s="1602"/>
      <c r="G418" s="1561"/>
      <c r="H418" s="1428"/>
      <c r="I418" s="1428"/>
      <c r="J418" s="1428"/>
      <c r="K418" s="1428"/>
      <c r="L418" s="1563"/>
      <c r="M418" s="1563"/>
      <c r="N418" s="1563"/>
      <c r="O418" s="1563"/>
      <c r="P418" s="1563"/>
      <c r="Q418" s="1599"/>
      <c r="S418" s="1490"/>
      <c r="U418" s="1502"/>
      <c r="X418" s="5"/>
    </row>
    <row r="419">
      <c r="A419" s="1602"/>
      <c r="B419" s="1602"/>
      <c r="C419" s="1602"/>
      <c r="D419" s="1602"/>
      <c r="E419" s="1602"/>
      <c r="F419" s="1602"/>
      <c r="G419" s="1561"/>
      <c r="H419" s="1428"/>
      <c r="I419" s="1428"/>
      <c r="J419" s="1428"/>
      <c r="K419" s="1428"/>
      <c r="L419" s="1563"/>
      <c r="M419" s="1563"/>
      <c r="N419" s="1563"/>
      <c r="O419" s="1563"/>
      <c r="P419" s="1563"/>
      <c r="Q419" s="1599"/>
      <c r="S419" s="1490"/>
      <c r="U419" s="1502"/>
      <c r="X419" s="5"/>
    </row>
    <row r="420">
      <c r="A420" s="1602"/>
      <c r="B420" s="1602"/>
      <c r="C420" s="1602"/>
      <c r="D420" s="1602"/>
      <c r="E420" s="1602"/>
      <c r="F420" s="1602"/>
      <c r="G420" s="1561"/>
      <c r="H420" s="1428"/>
      <c r="I420" s="1428"/>
      <c r="J420" s="1428"/>
      <c r="K420" s="1428"/>
      <c r="L420" s="1563"/>
      <c r="M420" s="1563"/>
      <c r="N420" s="1563"/>
      <c r="O420" s="1563"/>
      <c r="P420" s="1563"/>
      <c r="Q420" s="1599"/>
      <c r="S420" s="1490"/>
      <c r="U420" s="1502"/>
      <c r="X420" s="5"/>
    </row>
    <row r="421">
      <c r="A421" s="1602"/>
      <c r="B421" s="1602"/>
      <c r="C421" s="1602"/>
      <c r="D421" s="1602"/>
      <c r="E421" s="1602"/>
      <c r="F421" s="1602"/>
      <c r="G421" s="1561"/>
      <c r="H421" s="1428"/>
      <c r="I421" s="1428"/>
      <c r="J421" s="1428"/>
      <c r="K421" s="1428"/>
      <c r="L421" s="1563"/>
      <c r="M421" s="1563"/>
      <c r="N421" s="1563"/>
      <c r="O421" s="1563"/>
      <c r="P421" s="1563"/>
      <c r="Q421" s="1599"/>
      <c r="S421" s="1490"/>
      <c r="U421" s="1502"/>
      <c r="X421" s="5"/>
    </row>
    <row r="422">
      <c r="A422" s="1602"/>
      <c r="B422" s="1602"/>
      <c r="C422" s="1602"/>
      <c r="D422" s="1602"/>
      <c r="E422" s="1602"/>
      <c r="F422" s="1602"/>
      <c r="G422" s="1561"/>
      <c r="H422" s="1428"/>
      <c r="I422" s="1428"/>
      <c r="J422" s="1428"/>
      <c r="K422" s="1428"/>
      <c r="L422" s="1563"/>
      <c r="M422" s="1563"/>
      <c r="N422" s="1563"/>
      <c r="O422" s="1563"/>
      <c r="P422" s="1563"/>
      <c r="Q422" s="1599"/>
      <c r="S422" s="1490"/>
      <c r="U422" s="1502"/>
      <c r="X422" s="5"/>
    </row>
    <row r="423">
      <c r="A423" s="1602"/>
      <c r="B423" s="1602"/>
      <c r="C423" s="1602"/>
      <c r="D423" s="1602"/>
      <c r="E423" s="1602"/>
      <c r="F423" s="1602"/>
      <c r="G423" s="1561"/>
      <c r="H423" s="1428"/>
      <c r="I423" s="1428"/>
      <c r="J423" s="1428"/>
      <c r="K423" s="1428"/>
      <c r="L423" s="1563"/>
      <c r="M423" s="1563"/>
      <c r="N423" s="1563"/>
      <c r="O423" s="1563"/>
      <c r="P423" s="1563"/>
      <c r="Q423" s="1599"/>
      <c r="S423" s="1490"/>
      <c r="U423" s="1502"/>
      <c r="X423" s="5"/>
    </row>
    <row r="424">
      <c r="A424" s="1602"/>
      <c r="B424" s="1602"/>
      <c r="C424" s="1602"/>
      <c r="D424" s="1602"/>
      <c r="E424" s="1602"/>
      <c r="F424" s="1602"/>
      <c r="G424" s="1561"/>
      <c r="H424" s="1428"/>
      <c r="I424" s="1428"/>
      <c r="J424" s="1428"/>
      <c r="K424" s="1428"/>
      <c r="L424" s="1563"/>
      <c r="M424" s="1563"/>
      <c r="N424" s="1563"/>
      <c r="O424" s="1563"/>
      <c r="P424" s="1563"/>
      <c r="Q424" s="1599"/>
      <c r="S424" s="1490"/>
      <c r="U424" s="1502"/>
      <c r="X424" s="5"/>
    </row>
    <row r="425">
      <c r="A425" s="1602"/>
      <c r="B425" s="1602"/>
      <c r="C425" s="1602"/>
      <c r="D425" s="1602"/>
      <c r="E425" s="1602"/>
      <c r="F425" s="1602"/>
      <c r="G425" s="1561"/>
      <c r="H425" s="1428"/>
      <c r="I425" s="1428"/>
      <c r="J425" s="1428"/>
      <c r="K425" s="1428"/>
      <c r="L425" s="1563"/>
      <c r="M425" s="1563"/>
      <c r="N425" s="1563"/>
      <c r="O425" s="1563"/>
      <c r="P425" s="1563"/>
      <c r="Q425" s="1599"/>
      <c r="S425" s="1490"/>
      <c r="U425" s="1502"/>
      <c r="X425" s="5"/>
    </row>
    <row r="426">
      <c r="A426" s="1602"/>
      <c r="B426" s="1602"/>
      <c r="C426" s="1602"/>
      <c r="D426" s="1602"/>
      <c r="E426" s="1602"/>
      <c r="F426" s="1602"/>
      <c r="G426" s="1561"/>
      <c r="H426" s="1428"/>
      <c r="I426" s="1428"/>
      <c r="J426" s="1428"/>
      <c r="K426" s="1428"/>
      <c r="L426" s="1563"/>
      <c r="M426" s="1563"/>
      <c r="N426" s="1563"/>
      <c r="O426" s="1563"/>
      <c r="P426" s="1563"/>
      <c r="Q426" s="1599"/>
      <c r="S426" s="1490"/>
      <c r="U426" s="1502"/>
      <c r="X426" s="5"/>
    </row>
    <row r="427">
      <c r="A427" s="1602"/>
      <c r="B427" s="1602"/>
      <c r="C427" s="1602"/>
      <c r="D427" s="1602"/>
      <c r="E427" s="1602"/>
      <c r="F427" s="1602"/>
      <c r="G427" s="1561"/>
      <c r="H427" s="1428"/>
      <c r="I427" s="1428"/>
      <c r="J427" s="1428"/>
      <c r="K427" s="1428"/>
      <c r="L427" s="1563"/>
      <c r="M427" s="1563"/>
      <c r="N427" s="1563"/>
      <c r="O427" s="1563"/>
      <c r="P427" s="1563"/>
      <c r="Q427" s="1599"/>
      <c r="S427" s="1490"/>
      <c r="U427" s="1502"/>
      <c r="X427" s="5"/>
    </row>
    <row r="428">
      <c r="A428" s="1602"/>
      <c r="B428" s="1602"/>
      <c r="C428" s="1602"/>
      <c r="D428" s="1602"/>
      <c r="E428" s="1602"/>
      <c r="F428" s="1602"/>
      <c r="G428" s="1561"/>
      <c r="H428" s="1428"/>
      <c r="I428" s="1428"/>
      <c r="J428" s="1428"/>
      <c r="K428" s="1428"/>
      <c r="L428" s="1563"/>
      <c r="M428" s="1563"/>
      <c r="N428" s="1563"/>
      <c r="O428" s="1563"/>
      <c r="P428" s="1563"/>
      <c r="Q428" s="1599"/>
      <c r="S428" s="1490"/>
      <c r="U428" s="1502"/>
      <c r="X428" s="5"/>
    </row>
    <row r="429">
      <c r="A429" s="1602"/>
      <c r="B429" s="1602"/>
      <c r="C429" s="1602"/>
      <c r="D429" s="1602"/>
      <c r="E429" s="1602"/>
      <c r="F429" s="1602"/>
      <c r="G429" s="1561"/>
      <c r="H429" s="1428"/>
      <c r="I429" s="1428"/>
      <c r="J429" s="1428"/>
      <c r="K429" s="1428"/>
      <c r="L429" s="1563"/>
      <c r="M429" s="1563"/>
      <c r="N429" s="1563"/>
      <c r="O429" s="1563"/>
      <c r="P429" s="1563"/>
      <c r="Q429" s="1599"/>
      <c r="S429" s="1490"/>
      <c r="U429" s="1502"/>
      <c r="X429" s="5"/>
    </row>
    <row r="430">
      <c r="A430" s="1602"/>
      <c r="B430" s="1602"/>
      <c r="C430" s="1602"/>
      <c r="D430" s="1602"/>
      <c r="E430" s="1602"/>
      <c r="F430" s="1602"/>
      <c r="G430" s="1561"/>
      <c r="H430" s="1428"/>
      <c r="I430" s="1428"/>
      <c r="J430" s="1428"/>
      <c r="K430" s="1428"/>
      <c r="L430" s="1563"/>
      <c r="M430" s="1563"/>
      <c r="N430" s="1563"/>
      <c r="O430" s="1563"/>
      <c r="P430" s="1563"/>
      <c r="Q430" s="1599"/>
      <c r="S430" s="1490"/>
      <c r="U430" s="1502"/>
      <c r="X430" s="5"/>
    </row>
    <row r="431">
      <c r="A431" s="1602"/>
      <c r="B431" s="1602"/>
      <c r="C431" s="1602"/>
      <c r="D431" s="1602"/>
      <c r="E431" s="1602"/>
      <c r="F431" s="1602"/>
      <c r="G431" s="1561"/>
      <c r="H431" s="1428"/>
      <c r="I431" s="1428"/>
      <c r="J431" s="1428"/>
      <c r="K431" s="1428"/>
      <c r="L431" s="1563"/>
      <c r="M431" s="1563"/>
      <c r="N431" s="1563"/>
      <c r="O431" s="1563"/>
      <c r="P431" s="1563"/>
      <c r="Q431" s="1599"/>
      <c r="S431" s="1490"/>
      <c r="U431" s="1502"/>
      <c r="X431" s="5"/>
    </row>
    <row r="432">
      <c r="A432" s="1602"/>
      <c r="B432" s="1602"/>
      <c r="C432" s="1602"/>
      <c r="D432" s="1602"/>
      <c r="E432" s="1602"/>
      <c r="F432" s="1602"/>
      <c r="G432" s="1561"/>
      <c r="H432" s="1428"/>
      <c r="I432" s="1428"/>
      <c r="J432" s="1428"/>
      <c r="K432" s="1428"/>
      <c r="L432" s="1563"/>
      <c r="M432" s="1563"/>
      <c r="N432" s="1563"/>
      <c r="O432" s="1563"/>
      <c r="P432" s="1563"/>
      <c r="Q432" s="1599"/>
      <c r="S432" s="1490"/>
      <c r="U432" s="1502"/>
      <c r="X432" s="5"/>
    </row>
    <row r="433">
      <c r="A433" s="1602"/>
      <c r="B433" s="1602"/>
      <c r="C433" s="1602"/>
      <c r="D433" s="1602"/>
      <c r="E433" s="1602"/>
      <c r="F433" s="1602"/>
      <c r="G433" s="1561"/>
      <c r="H433" s="1428"/>
      <c r="I433" s="1428"/>
      <c r="J433" s="1428"/>
      <c r="K433" s="1428"/>
      <c r="L433" s="1563"/>
      <c r="M433" s="1563"/>
      <c r="N433" s="1563"/>
      <c r="O433" s="1563"/>
      <c r="P433" s="1563"/>
      <c r="Q433" s="1599"/>
      <c r="S433" s="1490"/>
      <c r="U433" s="1502"/>
      <c r="X433" s="5"/>
    </row>
    <row r="434">
      <c r="A434" s="1602"/>
      <c r="B434" s="1602"/>
      <c r="C434" s="1602"/>
      <c r="D434" s="1602"/>
      <c r="E434" s="1602"/>
      <c r="F434" s="1602"/>
      <c r="G434" s="1561"/>
      <c r="H434" s="1428"/>
      <c r="I434" s="1428"/>
      <c r="J434" s="1428"/>
      <c r="K434" s="1428"/>
      <c r="L434" s="1563"/>
      <c r="M434" s="1563"/>
      <c r="N434" s="1563"/>
      <c r="O434" s="1563"/>
      <c r="P434" s="1563"/>
      <c r="Q434" s="1599"/>
      <c r="S434" s="1490"/>
      <c r="U434" s="1502"/>
      <c r="X434" s="5"/>
    </row>
    <row r="435">
      <c r="A435" s="1602"/>
      <c r="B435" s="1602"/>
      <c r="C435" s="1602"/>
      <c r="D435" s="1602"/>
      <c r="E435" s="1602"/>
      <c r="F435" s="1602"/>
      <c r="G435" s="1561"/>
      <c r="H435" s="1428"/>
      <c r="I435" s="1428"/>
      <c r="J435" s="1428"/>
      <c r="K435" s="1428"/>
      <c r="L435" s="1563"/>
      <c r="M435" s="1563"/>
      <c r="N435" s="1563"/>
      <c r="O435" s="1563"/>
      <c r="P435" s="1563"/>
      <c r="Q435" s="1599"/>
      <c r="S435" s="1490"/>
      <c r="U435" s="1502"/>
      <c r="X435" s="5"/>
    </row>
    <row r="436">
      <c r="A436" s="1602"/>
      <c r="B436" s="1602"/>
      <c r="C436" s="1602"/>
      <c r="D436" s="1602"/>
      <c r="E436" s="1602"/>
      <c r="F436" s="1602"/>
      <c r="G436" s="1561"/>
      <c r="H436" s="1428"/>
      <c r="I436" s="1428"/>
      <c r="J436" s="1428"/>
      <c r="K436" s="1428"/>
      <c r="L436" s="1563"/>
      <c r="M436" s="1563"/>
      <c r="N436" s="1563"/>
      <c r="O436" s="1563"/>
      <c r="P436" s="1563"/>
      <c r="Q436" s="1599"/>
      <c r="S436" s="1490"/>
      <c r="U436" s="1502"/>
      <c r="X436" s="5"/>
    </row>
    <row r="437">
      <c r="A437" s="1602"/>
      <c r="B437" s="1602"/>
      <c r="C437" s="1602"/>
      <c r="D437" s="1602"/>
      <c r="E437" s="1602"/>
      <c r="F437" s="1602"/>
      <c r="G437" s="1561"/>
      <c r="H437" s="1428"/>
      <c r="I437" s="1428"/>
      <c r="J437" s="1428"/>
      <c r="K437" s="1428"/>
      <c r="L437" s="1563"/>
      <c r="M437" s="1563"/>
      <c r="N437" s="1563"/>
      <c r="O437" s="1563"/>
      <c r="P437" s="1563"/>
      <c r="Q437" s="1599"/>
      <c r="S437" s="1490"/>
      <c r="U437" s="1502"/>
      <c r="X437" s="5"/>
    </row>
    <row r="438">
      <c r="A438" s="1602"/>
      <c r="B438" s="1602"/>
      <c r="C438" s="1602"/>
      <c r="D438" s="1602"/>
      <c r="E438" s="1602"/>
      <c r="F438" s="1602"/>
      <c r="G438" s="1561"/>
      <c r="H438" s="1428"/>
      <c r="I438" s="1428"/>
      <c r="J438" s="1428"/>
      <c r="K438" s="1428"/>
      <c r="L438" s="1563"/>
      <c r="M438" s="1563"/>
      <c r="N438" s="1563"/>
      <c r="O438" s="1563"/>
      <c r="P438" s="1563"/>
      <c r="Q438" s="1599"/>
      <c r="S438" s="1490"/>
      <c r="U438" s="1502"/>
      <c r="X438" s="5"/>
    </row>
    <row r="439">
      <c r="A439" s="1602"/>
      <c r="B439" s="1602"/>
      <c r="C439" s="1602"/>
      <c r="D439" s="1602"/>
      <c r="E439" s="1602"/>
      <c r="F439" s="1602"/>
      <c r="G439" s="1561"/>
      <c r="H439" s="1428"/>
      <c r="I439" s="1428"/>
      <c r="J439" s="1428"/>
      <c r="K439" s="1428"/>
      <c r="L439" s="1563"/>
      <c r="M439" s="1563"/>
      <c r="N439" s="1563"/>
      <c r="O439" s="1563"/>
      <c r="P439" s="1563"/>
      <c r="Q439" s="1599"/>
      <c r="S439" s="1490"/>
      <c r="U439" s="1502"/>
      <c r="X439" s="5"/>
    </row>
    <row r="440">
      <c r="A440" s="1602"/>
      <c r="B440" s="1602"/>
      <c r="C440" s="1602"/>
      <c r="D440" s="1602"/>
      <c r="E440" s="1602"/>
      <c r="F440" s="1602"/>
      <c r="G440" s="1561"/>
      <c r="H440" s="1428"/>
      <c r="I440" s="1428"/>
      <c r="J440" s="1428"/>
      <c r="K440" s="1428"/>
      <c r="L440" s="1563"/>
      <c r="M440" s="1563"/>
      <c r="N440" s="1563"/>
      <c r="O440" s="1563"/>
      <c r="P440" s="1563"/>
      <c r="Q440" s="1599"/>
      <c r="S440" s="1490"/>
      <c r="U440" s="1502"/>
      <c r="X440" s="5"/>
    </row>
    <row r="441">
      <c r="A441" s="1602"/>
      <c r="B441" s="1602"/>
      <c r="C441" s="1602"/>
      <c r="D441" s="1602"/>
      <c r="E441" s="1602"/>
      <c r="F441" s="1602"/>
      <c r="G441" s="1561"/>
      <c r="H441" s="1428"/>
      <c r="I441" s="1428"/>
      <c r="J441" s="1428"/>
      <c r="K441" s="1428"/>
      <c r="L441" s="1563"/>
      <c r="M441" s="1563"/>
      <c r="N441" s="1563"/>
      <c r="O441" s="1563"/>
      <c r="P441" s="1563"/>
      <c r="Q441" s="1599"/>
      <c r="S441" s="1490"/>
      <c r="U441" s="1502"/>
      <c r="X441" s="5"/>
    </row>
    <row r="442">
      <c r="A442" s="1602"/>
      <c r="B442" s="1602"/>
      <c r="C442" s="1602"/>
      <c r="D442" s="1602"/>
      <c r="E442" s="1602"/>
      <c r="F442" s="1602"/>
      <c r="G442" s="1561"/>
      <c r="H442" s="1428"/>
      <c r="I442" s="1428"/>
      <c r="J442" s="1428"/>
      <c r="K442" s="1428"/>
      <c r="L442" s="1563"/>
      <c r="M442" s="1563"/>
      <c r="N442" s="1563"/>
      <c r="O442" s="1563"/>
      <c r="P442" s="1563"/>
      <c r="Q442" s="1599"/>
      <c r="S442" s="1490"/>
      <c r="U442" s="1502"/>
      <c r="X442" s="5"/>
    </row>
    <row r="443">
      <c r="A443" s="1602"/>
      <c r="B443" s="1602"/>
      <c r="C443" s="1602"/>
      <c r="D443" s="1602"/>
      <c r="E443" s="1602"/>
      <c r="F443" s="1602"/>
      <c r="G443" s="1561"/>
      <c r="H443" s="1428"/>
      <c r="I443" s="1428"/>
      <c r="J443" s="1428"/>
      <c r="K443" s="1428"/>
      <c r="L443" s="1563"/>
      <c r="M443" s="1563"/>
      <c r="N443" s="1563"/>
      <c r="O443" s="1563"/>
      <c r="P443" s="1563"/>
      <c r="Q443" s="1599"/>
      <c r="S443" s="1490"/>
      <c r="U443" s="1502"/>
      <c r="X443" s="5"/>
    </row>
    <row r="444">
      <c r="A444" s="1602"/>
      <c r="B444" s="1602"/>
      <c r="C444" s="1602"/>
      <c r="D444" s="1602"/>
      <c r="E444" s="1602"/>
      <c r="F444" s="1602"/>
      <c r="G444" s="1561"/>
      <c r="H444" s="1428"/>
      <c r="I444" s="1428"/>
      <c r="J444" s="1428"/>
      <c r="K444" s="1428"/>
      <c r="L444" s="1563"/>
      <c r="M444" s="1563"/>
      <c r="N444" s="1563"/>
      <c r="O444" s="1563"/>
      <c r="P444" s="1563"/>
      <c r="Q444" s="1599"/>
      <c r="S444" s="1490"/>
      <c r="U444" s="1502"/>
      <c r="X444" s="5"/>
    </row>
    <row r="445">
      <c r="A445" s="1602"/>
      <c r="B445" s="1602"/>
      <c r="C445" s="1602"/>
      <c r="D445" s="1602"/>
      <c r="E445" s="1602"/>
      <c r="F445" s="1602"/>
      <c r="G445" s="1561"/>
      <c r="H445" s="1428"/>
      <c r="I445" s="1428"/>
      <c r="J445" s="1428"/>
      <c r="K445" s="1428"/>
      <c r="L445" s="1563"/>
      <c r="M445" s="1563"/>
      <c r="N445" s="1563"/>
      <c r="O445" s="1563"/>
      <c r="P445" s="1563"/>
      <c r="Q445" s="1599"/>
      <c r="S445" s="1490"/>
      <c r="U445" s="1502"/>
      <c r="X445" s="5"/>
    </row>
    <row r="446">
      <c r="A446" s="1602"/>
      <c r="B446" s="1602"/>
      <c r="C446" s="1602"/>
      <c r="D446" s="1602"/>
      <c r="E446" s="1602"/>
      <c r="F446" s="1602"/>
      <c r="G446" s="1561"/>
      <c r="H446" s="1428"/>
      <c r="I446" s="1428"/>
      <c r="J446" s="1428"/>
      <c r="K446" s="1428"/>
      <c r="L446" s="1563"/>
      <c r="M446" s="1563"/>
      <c r="N446" s="1563"/>
      <c r="O446" s="1563"/>
      <c r="P446" s="1563"/>
      <c r="Q446" s="1599"/>
      <c r="S446" s="1490"/>
      <c r="U446" s="1502"/>
      <c r="X446" s="5"/>
    </row>
    <row r="447">
      <c r="A447" s="1602"/>
      <c r="B447" s="1602"/>
      <c r="C447" s="1602"/>
      <c r="D447" s="1602"/>
      <c r="E447" s="1602"/>
      <c r="F447" s="1602"/>
      <c r="G447" s="1561"/>
      <c r="H447" s="1428"/>
      <c r="I447" s="1428"/>
      <c r="J447" s="1428"/>
      <c r="K447" s="1428"/>
      <c r="L447" s="1563"/>
      <c r="M447" s="1563"/>
      <c r="N447" s="1563"/>
      <c r="O447" s="1563"/>
      <c r="P447" s="1563"/>
      <c r="Q447" s="1599"/>
      <c r="S447" s="1490"/>
      <c r="U447" s="1502"/>
      <c r="X447" s="5"/>
    </row>
    <row r="448">
      <c r="A448" s="1602"/>
      <c r="B448" s="1602"/>
      <c r="C448" s="1602"/>
      <c r="D448" s="1602"/>
      <c r="E448" s="1602"/>
      <c r="F448" s="1602"/>
      <c r="G448" s="1561"/>
      <c r="H448" s="1428"/>
      <c r="I448" s="1428"/>
      <c r="J448" s="1428"/>
      <c r="K448" s="1428"/>
      <c r="L448" s="1563"/>
      <c r="M448" s="1563"/>
      <c r="N448" s="1563"/>
      <c r="O448" s="1563"/>
      <c r="P448" s="1563"/>
      <c r="Q448" s="1599"/>
      <c r="S448" s="1490"/>
      <c r="U448" s="1502"/>
      <c r="X448" s="5"/>
    </row>
    <row r="449">
      <c r="A449" s="1602"/>
      <c r="B449" s="1602"/>
      <c r="C449" s="1602"/>
      <c r="D449" s="1602"/>
      <c r="E449" s="1602"/>
      <c r="F449" s="1602"/>
      <c r="G449" s="1561"/>
      <c r="H449" s="1428"/>
      <c r="I449" s="1428"/>
      <c r="J449" s="1428"/>
      <c r="K449" s="1428"/>
      <c r="L449" s="1563"/>
      <c r="M449" s="1563"/>
      <c r="N449" s="1563"/>
      <c r="O449" s="1563"/>
      <c r="P449" s="1563"/>
      <c r="Q449" s="1599"/>
      <c r="S449" s="1490"/>
      <c r="U449" s="1502"/>
      <c r="X449" s="5"/>
    </row>
    <row r="450">
      <c r="A450" s="1602"/>
      <c r="B450" s="1602"/>
      <c r="C450" s="1602"/>
      <c r="D450" s="1602"/>
      <c r="E450" s="1602"/>
      <c r="F450" s="1602"/>
      <c r="G450" s="1561"/>
      <c r="H450" s="1428"/>
      <c r="I450" s="1428"/>
      <c r="J450" s="1428"/>
      <c r="K450" s="1428"/>
      <c r="L450" s="1563"/>
      <c r="M450" s="1563"/>
      <c r="N450" s="1563"/>
      <c r="O450" s="1563"/>
      <c r="P450" s="1563"/>
      <c r="Q450" s="1599"/>
      <c r="S450" s="1490"/>
      <c r="U450" s="1502"/>
      <c r="X450" s="5"/>
    </row>
    <row r="451">
      <c r="A451" s="1602"/>
      <c r="B451" s="1602"/>
      <c r="C451" s="1602"/>
      <c r="D451" s="1602"/>
      <c r="E451" s="1602"/>
      <c r="F451" s="1602"/>
      <c r="G451" s="1561"/>
      <c r="H451" s="1428"/>
      <c r="I451" s="1428"/>
      <c r="J451" s="1428"/>
      <c r="K451" s="1428"/>
      <c r="L451" s="1563"/>
      <c r="M451" s="1563"/>
      <c r="N451" s="1563"/>
      <c r="O451" s="1563"/>
      <c r="P451" s="1563"/>
      <c r="Q451" s="1599"/>
      <c r="S451" s="1490"/>
      <c r="U451" s="1502"/>
      <c r="X451" s="5"/>
    </row>
    <row r="452">
      <c r="A452" s="1602"/>
      <c r="B452" s="1602"/>
      <c r="C452" s="1602"/>
      <c r="D452" s="1602"/>
      <c r="E452" s="1602"/>
      <c r="F452" s="1602"/>
      <c r="G452" s="1561"/>
      <c r="H452" s="1428"/>
      <c r="I452" s="1428"/>
      <c r="J452" s="1428"/>
      <c r="K452" s="1428"/>
      <c r="L452" s="1563"/>
      <c r="M452" s="1563"/>
      <c r="N452" s="1563"/>
      <c r="O452" s="1563"/>
      <c r="P452" s="1563"/>
      <c r="Q452" s="1599"/>
      <c r="S452" s="1490"/>
      <c r="U452" s="1502"/>
      <c r="X452" s="5"/>
    </row>
    <row r="453">
      <c r="A453" s="1602"/>
      <c r="B453" s="1602"/>
      <c r="C453" s="1602"/>
      <c r="D453" s="1602"/>
      <c r="E453" s="1602"/>
      <c r="F453" s="1602"/>
      <c r="G453" s="1561"/>
      <c r="H453" s="1428"/>
      <c r="I453" s="1428"/>
      <c r="J453" s="1428"/>
      <c r="K453" s="1428"/>
      <c r="L453" s="1563"/>
      <c r="M453" s="1563"/>
      <c r="N453" s="1563"/>
      <c r="O453" s="1563"/>
      <c r="P453" s="1563"/>
      <c r="Q453" s="1599"/>
      <c r="S453" s="1490"/>
      <c r="U453" s="1502"/>
      <c r="X453" s="5"/>
    </row>
    <row r="454">
      <c r="A454" s="1602"/>
      <c r="B454" s="1602"/>
      <c r="C454" s="1602"/>
      <c r="D454" s="1602"/>
      <c r="E454" s="1602"/>
      <c r="F454" s="1602"/>
      <c r="G454" s="1561"/>
      <c r="H454" s="1428"/>
      <c r="I454" s="1428"/>
      <c r="J454" s="1428"/>
      <c r="K454" s="1428"/>
      <c r="L454" s="1563"/>
      <c r="M454" s="1563"/>
      <c r="N454" s="1563"/>
      <c r="O454" s="1563"/>
      <c r="P454" s="1563"/>
      <c r="Q454" s="1599"/>
      <c r="S454" s="1490"/>
      <c r="U454" s="1502"/>
      <c r="X454" s="5"/>
    </row>
    <row r="455">
      <c r="A455" s="1602"/>
      <c r="B455" s="1602"/>
      <c r="C455" s="1602"/>
      <c r="D455" s="1602"/>
      <c r="E455" s="1602"/>
      <c r="F455" s="1602"/>
      <c r="G455" s="1561"/>
      <c r="H455" s="1428"/>
      <c r="I455" s="1428"/>
      <c r="J455" s="1428"/>
      <c r="K455" s="1428"/>
      <c r="L455" s="1563"/>
      <c r="M455" s="1563"/>
      <c r="N455" s="1563"/>
      <c r="O455" s="1563"/>
      <c r="P455" s="1563"/>
      <c r="Q455" s="1599"/>
      <c r="S455" s="1490"/>
      <c r="U455" s="1502"/>
      <c r="X455" s="5"/>
    </row>
    <row r="456">
      <c r="A456" s="1602"/>
      <c r="B456" s="1602"/>
      <c r="C456" s="1602"/>
      <c r="D456" s="1602"/>
      <c r="E456" s="1602"/>
      <c r="F456" s="1602"/>
      <c r="G456" s="1561"/>
      <c r="H456" s="1428"/>
      <c r="I456" s="1428"/>
      <c r="J456" s="1428"/>
      <c r="K456" s="1428"/>
      <c r="L456" s="1563"/>
      <c r="M456" s="1563"/>
      <c r="N456" s="1563"/>
      <c r="O456" s="1563"/>
      <c r="P456" s="1563"/>
      <c r="Q456" s="1599"/>
      <c r="S456" s="1490"/>
      <c r="U456" s="1502"/>
      <c r="X456" s="5"/>
    </row>
    <row r="457">
      <c r="A457" s="1602"/>
      <c r="B457" s="1602"/>
      <c r="C457" s="1602"/>
      <c r="D457" s="1602"/>
      <c r="E457" s="1602"/>
      <c r="F457" s="1602"/>
      <c r="G457" s="1561"/>
      <c r="H457" s="1428"/>
      <c r="I457" s="1428"/>
      <c r="J457" s="1428"/>
      <c r="K457" s="1428"/>
      <c r="L457" s="1563"/>
      <c r="M457" s="1563"/>
      <c r="N457" s="1563"/>
      <c r="O457" s="1563"/>
      <c r="P457" s="1563"/>
      <c r="Q457" s="1599"/>
      <c r="S457" s="1490"/>
      <c r="U457" s="1502"/>
      <c r="X457" s="5"/>
    </row>
    <row r="458">
      <c r="A458" s="1602"/>
      <c r="B458" s="1602"/>
      <c r="C458" s="1602"/>
      <c r="D458" s="1602"/>
      <c r="E458" s="1602"/>
      <c r="F458" s="1602"/>
      <c r="G458" s="1561"/>
      <c r="H458" s="1428"/>
      <c r="I458" s="1428"/>
      <c r="J458" s="1428"/>
      <c r="K458" s="1428"/>
      <c r="L458" s="1563"/>
      <c r="M458" s="1563"/>
      <c r="N458" s="1563"/>
      <c r="O458" s="1563"/>
      <c r="P458" s="1563"/>
      <c r="Q458" s="1599"/>
      <c r="S458" s="1490"/>
      <c r="U458" s="1502"/>
      <c r="X458" s="5"/>
    </row>
    <row r="459">
      <c r="A459" s="1602"/>
      <c r="B459" s="1602"/>
      <c r="C459" s="1602"/>
      <c r="D459" s="1602"/>
      <c r="E459" s="1602"/>
      <c r="F459" s="1602"/>
      <c r="G459" s="1561"/>
      <c r="H459" s="1428"/>
      <c r="I459" s="1428"/>
      <c r="J459" s="1428"/>
      <c r="K459" s="1428"/>
      <c r="L459" s="1563"/>
      <c r="M459" s="1563"/>
      <c r="N459" s="1563"/>
      <c r="O459" s="1563"/>
      <c r="P459" s="1563"/>
      <c r="Q459" s="1599"/>
      <c r="S459" s="1490"/>
      <c r="U459" s="1502"/>
      <c r="X459" s="5"/>
    </row>
    <row r="460">
      <c r="A460" s="1602"/>
      <c r="B460" s="1602"/>
      <c r="C460" s="1602"/>
      <c r="D460" s="1602"/>
      <c r="E460" s="1602"/>
      <c r="F460" s="1602"/>
      <c r="G460" s="1561"/>
      <c r="H460" s="1428"/>
      <c r="I460" s="1428"/>
      <c r="J460" s="1428"/>
      <c r="K460" s="1428"/>
      <c r="L460" s="1563"/>
      <c r="M460" s="1563"/>
      <c r="N460" s="1563"/>
      <c r="O460" s="1563"/>
      <c r="P460" s="1563"/>
      <c r="Q460" s="1599"/>
      <c r="S460" s="1490"/>
      <c r="U460" s="1502"/>
      <c r="X460" s="5"/>
    </row>
    <row r="461">
      <c r="A461" s="1602"/>
      <c r="B461" s="1602"/>
      <c r="C461" s="1602"/>
      <c r="D461" s="1602"/>
      <c r="E461" s="1602"/>
      <c r="F461" s="1602"/>
      <c r="G461" s="1561"/>
      <c r="H461" s="1428"/>
      <c r="I461" s="1428"/>
      <c r="J461" s="1428"/>
      <c r="K461" s="1428"/>
      <c r="L461" s="1563"/>
      <c r="M461" s="1563"/>
      <c r="N461" s="1563"/>
      <c r="O461" s="1563"/>
      <c r="P461" s="1563"/>
      <c r="Q461" s="1599"/>
      <c r="S461" s="1490"/>
      <c r="U461" s="1502"/>
      <c r="X461" s="5"/>
    </row>
    <row r="462">
      <c r="A462" s="1602"/>
      <c r="B462" s="1602"/>
      <c r="C462" s="1602"/>
      <c r="D462" s="1602"/>
      <c r="E462" s="1602"/>
      <c r="F462" s="1602"/>
      <c r="G462" s="1561"/>
      <c r="H462" s="1428"/>
      <c r="I462" s="1428"/>
      <c r="J462" s="1428"/>
      <c r="K462" s="1428"/>
      <c r="L462" s="1563"/>
      <c r="M462" s="1563"/>
      <c r="N462" s="1563"/>
      <c r="O462" s="1563"/>
      <c r="P462" s="1563"/>
      <c r="Q462" s="1599"/>
      <c r="S462" s="1490"/>
      <c r="U462" s="1502"/>
      <c r="X462" s="5"/>
    </row>
    <row r="463">
      <c r="A463" s="1602"/>
      <c r="B463" s="1602"/>
      <c r="C463" s="1602"/>
      <c r="D463" s="1602"/>
      <c r="E463" s="1602"/>
      <c r="F463" s="1602"/>
      <c r="G463" s="1561"/>
      <c r="H463" s="1428"/>
      <c r="I463" s="1428"/>
      <c r="J463" s="1428"/>
      <c r="K463" s="1428"/>
      <c r="L463" s="1563"/>
      <c r="M463" s="1563"/>
      <c r="N463" s="1563"/>
      <c r="O463" s="1563"/>
      <c r="P463" s="1563"/>
      <c r="Q463" s="1599"/>
      <c r="S463" s="1490"/>
      <c r="U463" s="1502"/>
      <c r="X463" s="5"/>
    </row>
    <row r="464">
      <c r="A464" s="1602"/>
      <c r="B464" s="1602"/>
      <c r="C464" s="1602"/>
      <c r="D464" s="1602"/>
      <c r="E464" s="1602"/>
      <c r="F464" s="1602"/>
      <c r="G464" s="1561"/>
      <c r="H464" s="1428"/>
      <c r="I464" s="1428"/>
      <c r="J464" s="1428"/>
      <c r="K464" s="1428"/>
      <c r="L464" s="1563"/>
      <c r="M464" s="1563"/>
      <c r="N464" s="1563"/>
      <c r="O464" s="1563"/>
      <c r="P464" s="1563"/>
      <c r="Q464" s="1599"/>
      <c r="S464" s="1490"/>
      <c r="U464" s="1502"/>
      <c r="X464" s="5"/>
    </row>
    <row r="465">
      <c r="A465" s="1602"/>
      <c r="B465" s="1602"/>
      <c r="C465" s="1602"/>
      <c r="D465" s="1602"/>
      <c r="E465" s="1602"/>
      <c r="F465" s="1602"/>
      <c r="G465" s="1561"/>
      <c r="H465" s="1428"/>
      <c r="I465" s="1428"/>
      <c r="J465" s="1428"/>
      <c r="K465" s="1428"/>
      <c r="L465" s="1563"/>
      <c r="M465" s="1563"/>
      <c r="N465" s="1563"/>
      <c r="O465" s="1563"/>
      <c r="P465" s="1563"/>
      <c r="Q465" s="1599"/>
      <c r="S465" s="1490"/>
      <c r="U465" s="1502"/>
      <c r="X465" s="5"/>
    </row>
    <row r="466">
      <c r="A466" s="1602"/>
      <c r="B466" s="1602"/>
      <c r="C466" s="1602"/>
      <c r="D466" s="1602"/>
      <c r="E466" s="1602"/>
      <c r="F466" s="1602"/>
      <c r="G466" s="1561"/>
      <c r="H466" s="1428"/>
      <c r="I466" s="1428"/>
      <c r="J466" s="1428"/>
      <c r="K466" s="1428"/>
      <c r="L466" s="1563"/>
      <c r="M466" s="1563"/>
      <c r="N466" s="1563"/>
      <c r="O466" s="1563"/>
      <c r="P466" s="1563"/>
      <c r="Q466" s="1599"/>
      <c r="S466" s="1490"/>
      <c r="U466" s="1502"/>
      <c r="X466" s="5"/>
    </row>
    <row r="467">
      <c r="A467" s="1602"/>
      <c r="B467" s="1602"/>
      <c r="C467" s="1602"/>
      <c r="D467" s="1602"/>
      <c r="E467" s="1602"/>
      <c r="F467" s="1602"/>
      <c r="G467" s="1561"/>
      <c r="H467" s="1428"/>
      <c r="I467" s="1428"/>
      <c r="J467" s="1428"/>
      <c r="K467" s="1428"/>
      <c r="L467" s="1563"/>
      <c r="M467" s="1563"/>
      <c r="N467" s="1563"/>
      <c r="O467" s="1563"/>
      <c r="P467" s="1563"/>
      <c r="Q467" s="1599"/>
      <c r="S467" s="1490"/>
      <c r="U467" s="1502"/>
      <c r="X467" s="5"/>
    </row>
    <row r="468">
      <c r="A468" s="1602"/>
      <c r="B468" s="1602"/>
      <c r="C468" s="1602"/>
      <c r="D468" s="1602"/>
      <c r="E468" s="1602"/>
      <c r="F468" s="1602"/>
      <c r="G468" s="1561"/>
      <c r="H468" s="1428"/>
      <c r="I468" s="1428"/>
      <c r="J468" s="1428"/>
      <c r="K468" s="1428"/>
      <c r="L468" s="1563"/>
      <c r="M468" s="1563"/>
      <c r="N468" s="1563"/>
      <c r="O468" s="1563"/>
      <c r="P468" s="1563"/>
      <c r="Q468" s="1599"/>
      <c r="S468" s="1490"/>
      <c r="U468" s="1502"/>
      <c r="X468" s="5"/>
    </row>
    <row r="469">
      <c r="A469" s="1602"/>
      <c r="B469" s="1602"/>
      <c r="C469" s="1602"/>
      <c r="D469" s="1602"/>
      <c r="E469" s="1602"/>
      <c r="F469" s="1602"/>
      <c r="G469" s="1561"/>
      <c r="H469" s="1428"/>
      <c r="I469" s="1428"/>
      <c r="J469" s="1428"/>
      <c r="K469" s="1428"/>
      <c r="L469" s="1563"/>
      <c r="M469" s="1563"/>
      <c r="N469" s="1563"/>
      <c r="O469" s="1563"/>
      <c r="P469" s="1563"/>
      <c r="Q469" s="1599"/>
      <c r="S469" s="1490"/>
      <c r="U469" s="1502"/>
      <c r="X469" s="5"/>
    </row>
    <row r="470">
      <c r="A470" s="1602"/>
      <c r="B470" s="1602"/>
      <c r="C470" s="1602"/>
      <c r="D470" s="1602"/>
      <c r="E470" s="1602"/>
      <c r="F470" s="1602"/>
      <c r="G470" s="1561"/>
      <c r="H470" s="1428"/>
      <c r="I470" s="1428"/>
      <c r="J470" s="1428"/>
      <c r="K470" s="1428"/>
      <c r="L470" s="1563"/>
      <c r="M470" s="1563"/>
      <c r="N470" s="1563"/>
      <c r="O470" s="1563"/>
      <c r="P470" s="1563"/>
      <c r="Q470" s="1599"/>
      <c r="S470" s="1490"/>
      <c r="U470" s="1502"/>
      <c r="X470" s="5"/>
    </row>
    <row r="471">
      <c r="A471" s="1602"/>
      <c r="B471" s="1602"/>
      <c r="C471" s="1602"/>
      <c r="D471" s="1602"/>
      <c r="E471" s="1602"/>
      <c r="F471" s="1602"/>
      <c r="G471" s="1561"/>
      <c r="H471" s="1428"/>
      <c r="I471" s="1428"/>
      <c r="J471" s="1428"/>
      <c r="K471" s="1428"/>
      <c r="L471" s="1563"/>
      <c r="M471" s="1563"/>
      <c r="N471" s="1563"/>
      <c r="O471" s="1563"/>
      <c r="P471" s="1563"/>
      <c r="Q471" s="1599"/>
      <c r="S471" s="1490"/>
      <c r="U471" s="1502"/>
      <c r="X471" s="5"/>
    </row>
    <row r="472">
      <c r="A472" s="1602"/>
      <c r="B472" s="1602"/>
      <c r="C472" s="1602"/>
      <c r="D472" s="1602"/>
      <c r="E472" s="1602"/>
      <c r="F472" s="1602"/>
      <c r="G472" s="1561"/>
      <c r="H472" s="1428"/>
      <c r="I472" s="1428"/>
      <c r="J472" s="1428"/>
      <c r="K472" s="1428"/>
      <c r="L472" s="1563"/>
      <c r="M472" s="1563"/>
      <c r="N472" s="1563"/>
      <c r="O472" s="1563"/>
      <c r="P472" s="1563"/>
      <c r="Q472" s="1599"/>
      <c r="S472" s="1490"/>
      <c r="U472" s="1502"/>
      <c r="X472" s="5"/>
    </row>
    <row r="473">
      <c r="A473" s="1602"/>
      <c r="B473" s="1602"/>
      <c r="C473" s="1602"/>
      <c r="D473" s="1602"/>
      <c r="E473" s="1602"/>
      <c r="F473" s="1602"/>
      <c r="G473" s="1561"/>
      <c r="H473" s="1428"/>
      <c r="I473" s="1428"/>
      <c r="J473" s="1428"/>
      <c r="K473" s="1428"/>
      <c r="L473" s="1563"/>
      <c r="M473" s="1563"/>
      <c r="N473" s="1563"/>
      <c r="O473" s="1563"/>
      <c r="P473" s="1563"/>
      <c r="Q473" s="1599"/>
      <c r="S473" s="1490"/>
      <c r="U473" s="1502"/>
      <c r="X473" s="5"/>
    </row>
    <row r="474">
      <c r="A474" s="1602"/>
      <c r="B474" s="1602"/>
      <c r="C474" s="1602"/>
      <c r="D474" s="1602"/>
      <c r="E474" s="1602"/>
      <c r="F474" s="1602"/>
      <c r="G474" s="1561"/>
      <c r="H474" s="1428"/>
      <c r="I474" s="1428"/>
      <c r="J474" s="1428"/>
      <c r="K474" s="1428"/>
      <c r="L474" s="1563"/>
      <c r="M474" s="1563"/>
      <c r="N474" s="1563"/>
      <c r="O474" s="1563"/>
      <c r="P474" s="1563"/>
      <c r="Q474" s="1599"/>
      <c r="S474" s="1490"/>
      <c r="U474" s="1502"/>
      <c r="X474" s="5"/>
    </row>
    <row r="475">
      <c r="A475" s="1602"/>
      <c r="B475" s="1602"/>
      <c r="C475" s="1602"/>
      <c r="D475" s="1602"/>
      <c r="E475" s="1602"/>
      <c r="F475" s="1602"/>
      <c r="G475" s="1561"/>
      <c r="H475" s="1428"/>
      <c r="I475" s="1428"/>
      <c r="J475" s="1428"/>
      <c r="K475" s="1428"/>
      <c r="L475" s="1563"/>
      <c r="M475" s="1563"/>
      <c r="N475" s="1563"/>
      <c r="O475" s="1563"/>
      <c r="P475" s="1563"/>
      <c r="Q475" s="1599"/>
      <c r="S475" s="1490"/>
      <c r="U475" s="1502"/>
      <c r="X475" s="5"/>
    </row>
    <row r="476">
      <c r="A476" s="1602"/>
      <c r="B476" s="1602"/>
      <c r="C476" s="1602"/>
      <c r="D476" s="1602"/>
      <c r="E476" s="1602"/>
      <c r="F476" s="1602"/>
      <c r="G476" s="1561"/>
      <c r="H476" s="1428"/>
      <c r="I476" s="1428"/>
      <c r="J476" s="1428"/>
      <c r="K476" s="1428"/>
      <c r="L476" s="1563"/>
      <c r="M476" s="1563"/>
      <c r="N476" s="1563"/>
      <c r="O476" s="1563"/>
      <c r="P476" s="1563"/>
      <c r="Q476" s="1599"/>
      <c r="S476" s="1490"/>
      <c r="U476" s="1502"/>
      <c r="X476" s="5"/>
    </row>
    <row r="477">
      <c r="A477" s="1602"/>
      <c r="B477" s="1602"/>
      <c r="C477" s="1602"/>
      <c r="D477" s="1602"/>
      <c r="E477" s="1602"/>
      <c r="F477" s="1602"/>
      <c r="G477" s="1561"/>
      <c r="H477" s="1428"/>
      <c r="I477" s="1428"/>
      <c r="J477" s="1428"/>
      <c r="K477" s="1428"/>
      <c r="L477" s="1563"/>
      <c r="M477" s="1563"/>
      <c r="N477" s="1563"/>
      <c r="O477" s="1563"/>
      <c r="P477" s="1563"/>
      <c r="Q477" s="1599"/>
      <c r="S477" s="1490"/>
      <c r="U477" s="1502"/>
      <c r="X477" s="5"/>
    </row>
    <row r="478">
      <c r="A478" s="1602"/>
      <c r="B478" s="1602"/>
      <c r="C478" s="1602"/>
      <c r="D478" s="1602"/>
      <c r="E478" s="1602"/>
      <c r="F478" s="1602"/>
      <c r="G478" s="1561"/>
      <c r="H478" s="1428"/>
      <c r="I478" s="1428"/>
      <c r="J478" s="1428"/>
      <c r="K478" s="1428"/>
      <c r="L478" s="1563"/>
      <c r="M478" s="1563"/>
      <c r="N478" s="1563"/>
      <c r="O478" s="1563"/>
      <c r="P478" s="1563"/>
      <c r="Q478" s="1599"/>
      <c r="S478" s="1490"/>
      <c r="U478" s="1502"/>
      <c r="X478" s="5"/>
    </row>
    <row r="479">
      <c r="A479" s="1602"/>
      <c r="B479" s="1602"/>
      <c r="C479" s="1602"/>
      <c r="D479" s="1602"/>
      <c r="E479" s="1602"/>
      <c r="F479" s="1602"/>
      <c r="G479" s="1561"/>
      <c r="H479" s="1428"/>
      <c r="I479" s="1428"/>
      <c r="J479" s="1428"/>
      <c r="K479" s="1428"/>
      <c r="L479" s="1563"/>
      <c r="M479" s="1563"/>
      <c r="N479" s="1563"/>
      <c r="O479" s="1563"/>
      <c r="P479" s="1563"/>
      <c r="Q479" s="1599"/>
      <c r="S479" s="1490"/>
      <c r="U479" s="1502"/>
      <c r="X479" s="5"/>
    </row>
    <row r="480">
      <c r="A480" s="1602"/>
      <c r="B480" s="1602"/>
      <c r="C480" s="1602"/>
      <c r="D480" s="1602"/>
      <c r="E480" s="1602"/>
      <c r="F480" s="1602"/>
      <c r="G480" s="1561"/>
      <c r="H480" s="1428"/>
      <c r="I480" s="1428"/>
      <c r="J480" s="1428"/>
      <c r="K480" s="1428"/>
      <c r="L480" s="1563"/>
      <c r="M480" s="1563"/>
      <c r="N480" s="1563"/>
      <c r="O480" s="1563"/>
      <c r="P480" s="1563"/>
      <c r="Q480" s="1599"/>
      <c r="S480" s="1490"/>
      <c r="U480" s="1502"/>
      <c r="X480" s="5"/>
    </row>
    <row r="481">
      <c r="A481" s="1602"/>
      <c r="B481" s="1602"/>
      <c r="C481" s="1602"/>
      <c r="D481" s="1602"/>
      <c r="E481" s="1602"/>
      <c r="F481" s="1602"/>
      <c r="G481" s="1561"/>
      <c r="H481" s="1428"/>
      <c r="I481" s="1428"/>
      <c r="J481" s="1428"/>
      <c r="K481" s="1428"/>
      <c r="L481" s="1563"/>
      <c r="M481" s="1563"/>
      <c r="N481" s="1563"/>
      <c r="O481" s="1563"/>
      <c r="P481" s="1563"/>
      <c r="Q481" s="1599"/>
      <c r="S481" s="1490"/>
      <c r="U481" s="1502"/>
      <c r="X481" s="5"/>
    </row>
    <row r="482">
      <c r="A482" s="1602"/>
      <c r="B482" s="1602"/>
      <c r="C482" s="1602"/>
      <c r="D482" s="1602"/>
      <c r="E482" s="1602"/>
      <c r="F482" s="1602"/>
      <c r="G482" s="1561"/>
      <c r="H482" s="1428"/>
      <c r="I482" s="1428"/>
      <c r="J482" s="1428"/>
      <c r="K482" s="1428"/>
      <c r="L482" s="1563"/>
      <c r="M482" s="1563"/>
      <c r="N482" s="1563"/>
      <c r="O482" s="1563"/>
      <c r="P482" s="1563"/>
      <c r="Q482" s="1599"/>
      <c r="S482" s="1490"/>
      <c r="U482" s="1502"/>
      <c r="X482" s="5"/>
    </row>
    <row r="483">
      <c r="A483" s="1602"/>
      <c r="B483" s="1602"/>
      <c r="C483" s="1602"/>
      <c r="D483" s="1602"/>
      <c r="E483" s="1602"/>
      <c r="F483" s="1602"/>
      <c r="G483" s="1561"/>
      <c r="H483" s="1428"/>
      <c r="I483" s="1428"/>
      <c r="J483" s="1428"/>
      <c r="K483" s="1428"/>
      <c r="L483" s="1563"/>
      <c r="M483" s="1563"/>
      <c r="N483" s="1563"/>
      <c r="O483" s="1563"/>
      <c r="P483" s="1563"/>
      <c r="Q483" s="1599"/>
      <c r="S483" s="1490"/>
      <c r="U483" s="1502"/>
      <c r="X483" s="5"/>
    </row>
    <row r="484">
      <c r="A484" s="1602"/>
      <c r="B484" s="1602"/>
      <c r="C484" s="1602"/>
      <c r="D484" s="1602"/>
      <c r="E484" s="1602"/>
      <c r="F484" s="1602"/>
      <c r="G484" s="1561"/>
      <c r="H484" s="1428"/>
      <c r="I484" s="1428"/>
      <c r="J484" s="1428"/>
      <c r="K484" s="1428"/>
      <c r="L484" s="1563"/>
      <c r="M484" s="1563"/>
      <c r="N484" s="1563"/>
      <c r="O484" s="1563"/>
      <c r="P484" s="1563"/>
      <c r="Q484" s="1599"/>
      <c r="S484" s="1490"/>
      <c r="U484" s="1502"/>
      <c r="X484" s="5"/>
    </row>
    <row r="485">
      <c r="A485" s="1602"/>
      <c r="B485" s="1602"/>
      <c r="C485" s="1602"/>
      <c r="D485" s="1602"/>
      <c r="E485" s="1602"/>
      <c r="F485" s="1602"/>
      <c r="G485" s="1561"/>
      <c r="H485" s="1428"/>
      <c r="I485" s="1428"/>
      <c r="J485" s="1428"/>
      <c r="K485" s="1428"/>
      <c r="L485" s="1563"/>
      <c r="M485" s="1563"/>
      <c r="N485" s="1563"/>
      <c r="O485" s="1563"/>
      <c r="P485" s="1563"/>
      <c r="Q485" s="1599"/>
      <c r="S485" s="1490"/>
      <c r="U485" s="1502"/>
      <c r="X485" s="5"/>
    </row>
    <row r="486">
      <c r="A486" s="1602"/>
      <c r="B486" s="1602"/>
      <c r="C486" s="1602"/>
      <c r="D486" s="1602"/>
      <c r="E486" s="1602"/>
      <c r="F486" s="1602"/>
      <c r="G486" s="1561"/>
      <c r="H486" s="1428"/>
      <c r="I486" s="1428"/>
      <c r="J486" s="1428"/>
      <c r="K486" s="1428"/>
      <c r="L486" s="1563"/>
      <c r="M486" s="1563"/>
      <c r="N486" s="1563"/>
      <c r="O486" s="1563"/>
      <c r="P486" s="1563"/>
      <c r="Q486" s="1599"/>
      <c r="S486" s="1490"/>
      <c r="U486" s="1502"/>
      <c r="X486" s="5"/>
    </row>
    <row r="487">
      <c r="A487" s="1602"/>
      <c r="B487" s="1602"/>
      <c r="C487" s="1602"/>
      <c r="D487" s="1602"/>
      <c r="E487" s="1602"/>
      <c r="F487" s="1602"/>
      <c r="G487" s="1561"/>
      <c r="H487" s="1428"/>
      <c r="I487" s="1428"/>
      <c r="J487" s="1428"/>
      <c r="K487" s="1428"/>
      <c r="L487" s="1563"/>
      <c r="M487" s="1563"/>
      <c r="N487" s="1563"/>
      <c r="O487" s="1563"/>
      <c r="P487" s="1563"/>
      <c r="Q487" s="1599"/>
      <c r="S487" s="1490"/>
      <c r="U487" s="1502"/>
      <c r="X487" s="5"/>
    </row>
    <row r="488">
      <c r="A488" s="1602"/>
      <c r="B488" s="1602"/>
      <c r="C488" s="1602"/>
      <c r="D488" s="1602"/>
      <c r="E488" s="1602"/>
      <c r="F488" s="1602"/>
      <c r="G488" s="1561"/>
      <c r="H488" s="1428"/>
      <c r="I488" s="1428"/>
      <c r="J488" s="1428"/>
      <c r="K488" s="1428"/>
      <c r="L488" s="1563"/>
      <c r="M488" s="1563"/>
      <c r="N488" s="1563"/>
      <c r="O488" s="1563"/>
      <c r="P488" s="1563"/>
      <c r="Q488" s="1599"/>
      <c r="S488" s="1490"/>
      <c r="U488" s="1502"/>
      <c r="X488" s="5"/>
    </row>
    <row r="489">
      <c r="A489" s="1602"/>
      <c r="B489" s="1602"/>
      <c r="C489" s="1602"/>
      <c r="D489" s="1602"/>
      <c r="E489" s="1602"/>
      <c r="F489" s="1602"/>
      <c r="G489" s="1561"/>
      <c r="H489" s="1428"/>
      <c r="I489" s="1428"/>
      <c r="J489" s="1428"/>
      <c r="K489" s="1428"/>
      <c r="L489" s="1563"/>
      <c r="M489" s="1563"/>
      <c r="N489" s="1563"/>
      <c r="O489" s="1563"/>
      <c r="P489" s="1563"/>
      <c r="Q489" s="1599"/>
      <c r="S489" s="1490"/>
      <c r="U489" s="1502"/>
      <c r="X489" s="5"/>
    </row>
    <row r="490">
      <c r="A490" s="1602"/>
      <c r="B490" s="1602"/>
      <c r="C490" s="1602"/>
      <c r="D490" s="1602"/>
      <c r="E490" s="1602"/>
      <c r="F490" s="1602"/>
      <c r="G490" s="1561"/>
      <c r="H490" s="1428"/>
      <c r="I490" s="1428"/>
      <c r="J490" s="1428"/>
      <c r="K490" s="1428"/>
      <c r="L490" s="1563"/>
      <c r="M490" s="1563"/>
      <c r="N490" s="1563"/>
      <c r="O490" s="1563"/>
      <c r="P490" s="1563"/>
      <c r="Q490" s="1599"/>
      <c r="S490" s="1490"/>
      <c r="U490" s="1502"/>
      <c r="X490" s="5"/>
    </row>
    <row r="491">
      <c r="A491" s="1602"/>
      <c r="B491" s="1602"/>
      <c r="C491" s="1602"/>
      <c r="D491" s="1602"/>
      <c r="E491" s="1602"/>
      <c r="F491" s="1602"/>
      <c r="G491" s="1561"/>
      <c r="H491" s="1428"/>
      <c r="I491" s="1428"/>
      <c r="J491" s="1428"/>
      <c r="K491" s="1428"/>
      <c r="L491" s="1563"/>
      <c r="M491" s="1563"/>
      <c r="N491" s="1563"/>
      <c r="O491" s="1563"/>
      <c r="P491" s="1563"/>
      <c r="Q491" s="1599"/>
      <c r="S491" s="1490"/>
      <c r="U491" s="1502"/>
      <c r="X491" s="5"/>
    </row>
    <row r="492">
      <c r="A492" s="1602"/>
      <c r="B492" s="1602"/>
      <c r="C492" s="1602"/>
      <c r="D492" s="1602"/>
      <c r="E492" s="1602"/>
      <c r="F492" s="1602"/>
      <c r="G492" s="1561"/>
      <c r="H492" s="1428"/>
      <c r="I492" s="1428"/>
      <c r="J492" s="1428"/>
      <c r="K492" s="1428"/>
      <c r="L492" s="1563"/>
      <c r="M492" s="1563"/>
      <c r="N492" s="1563"/>
      <c r="O492" s="1563"/>
      <c r="P492" s="1563"/>
      <c r="Q492" s="1599"/>
      <c r="S492" s="1490"/>
      <c r="U492" s="1502"/>
      <c r="X492" s="5"/>
    </row>
    <row r="493">
      <c r="A493" s="1602"/>
      <c r="B493" s="1602"/>
      <c r="C493" s="1602"/>
      <c r="D493" s="1602"/>
      <c r="E493" s="1602"/>
      <c r="F493" s="1602"/>
      <c r="G493" s="1561"/>
      <c r="H493" s="1428"/>
      <c r="I493" s="1428"/>
      <c r="J493" s="1428"/>
      <c r="K493" s="1428"/>
      <c r="L493" s="1563"/>
      <c r="M493" s="1563"/>
      <c r="N493" s="1563"/>
      <c r="O493" s="1563"/>
      <c r="P493" s="1563"/>
      <c r="Q493" s="1599"/>
      <c r="S493" s="1490"/>
      <c r="U493" s="1502"/>
      <c r="X493" s="5"/>
    </row>
    <row r="494">
      <c r="A494" s="1602"/>
      <c r="B494" s="1602"/>
      <c r="C494" s="1602"/>
      <c r="D494" s="1602"/>
      <c r="E494" s="1602"/>
      <c r="F494" s="1602"/>
      <c r="G494" s="1561"/>
      <c r="H494" s="1428"/>
      <c r="I494" s="1428"/>
      <c r="J494" s="1428"/>
      <c r="K494" s="1428"/>
      <c r="L494" s="1563"/>
      <c r="M494" s="1563"/>
      <c r="N494" s="1563"/>
      <c r="O494" s="1563"/>
      <c r="P494" s="1563"/>
      <c r="Q494" s="1599"/>
      <c r="S494" s="1490"/>
      <c r="U494" s="1502"/>
      <c r="X494" s="5"/>
    </row>
    <row r="495">
      <c r="A495" s="1602"/>
      <c r="B495" s="1602"/>
      <c r="C495" s="1602"/>
      <c r="D495" s="1602"/>
      <c r="E495" s="1602"/>
      <c r="F495" s="1602"/>
      <c r="G495" s="1561"/>
      <c r="H495" s="1428"/>
      <c r="I495" s="1428"/>
      <c r="J495" s="1428"/>
      <c r="K495" s="1428"/>
      <c r="L495" s="1563"/>
      <c r="M495" s="1563"/>
      <c r="N495" s="1563"/>
      <c r="O495" s="1563"/>
      <c r="P495" s="1563"/>
      <c r="Q495" s="1599"/>
      <c r="S495" s="1490"/>
      <c r="U495" s="1502"/>
      <c r="X495" s="5"/>
    </row>
    <row r="496">
      <c r="A496" s="1602"/>
      <c r="B496" s="1602"/>
      <c r="C496" s="1602"/>
      <c r="D496" s="1602"/>
      <c r="E496" s="1602"/>
      <c r="F496" s="1602"/>
      <c r="G496" s="1561"/>
      <c r="H496" s="1428"/>
      <c r="I496" s="1428"/>
      <c r="J496" s="1428"/>
      <c r="K496" s="1428"/>
      <c r="L496" s="1563"/>
      <c r="M496" s="1563"/>
      <c r="N496" s="1563"/>
      <c r="O496" s="1563"/>
      <c r="P496" s="1563"/>
      <c r="Q496" s="1599"/>
      <c r="S496" s="1490"/>
      <c r="U496" s="1502"/>
      <c r="X496" s="5"/>
    </row>
    <row r="497">
      <c r="A497" s="1602"/>
      <c r="B497" s="1602"/>
      <c r="C497" s="1602"/>
      <c r="D497" s="1602"/>
      <c r="E497" s="1602"/>
      <c r="F497" s="1602"/>
      <c r="G497" s="1561"/>
      <c r="H497" s="1428"/>
      <c r="I497" s="1428"/>
      <c r="J497" s="1428"/>
      <c r="K497" s="1428"/>
      <c r="L497" s="1563"/>
      <c r="M497" s="1563"/>
      <c r="N497" s="1563"/>
      <c r="O497" s="1563"/>
      <c r="P497" s="1563"/>
      <c r="Q497" s="1599"/>
      <c r="S497" s="1490"/>
      <c r="U497" s="1502"/>
      <c r="X497" s="5"/>
    </row>
    <row r="498">
      <c r="A498" s="1602"/>
      <c r="B498" s="1602"/>
      <c r="C498" s="1602"/>
      <c r="D498" s="1602"/>
      <c r="E498" s="1602"/>
      <c r="F498" s="1602"/>
      <c r="G498" s="1561"/>
      <c r="H498" s="1428"/>
      <c r="I498" s="1428"/>
      <c r="J498" s="1428"/>
      <c r="K498" s="1428"/>
      <c r="L498" s="1563"/>
      <c r="M498" s="1563"/>
      <c r="N498" s="1563"/>
      <c r="O498" s="1563"/>
      <c r="P498" s="1563"/>
      <c r="Q498" s="1599"/>
      <c r="S498" s="1490"/>
      <c r="U498" s="1502"/>
      <c r="X498" s="5"/>
    </row>
    <row r="499">
      <c r="A499" s="1602"/>
      <c r="B499" s="1602"/>
      <c r="C499" s="1602"/>
      <c r="D499" s="1602"/>
      <c r="E499" s="1602"/>
      <c r="F499" s="1602"/>
      <c r="G499" s="1561"/>
      <c r="H499" s="1428"/>
      <c r="I499" s="1428"/>
      <c r="J499" s="1428"/>
      <c r="K499" s="1428"/>
      <c r="L499" s="1563"/>
      <c r="M499" s="1563"/>
      <c r="N499" s="1563"/>
      <c r="O499" s="1563"/>
      <c r="P499" s="1563"/>
      <c r="Q499" s="1599"/>
      <c r="S499" s="1490"/>
      <c r="U499" s="1502"/>
      <c r="X499" s="5"/>
    </row>
    <row r="500">
      <c r="A500" s="1602"/>
      <c r="B500" s="1602"/>
      <c r="C500" s="1602"/>
      <c r="D500" s="1602"/>
      <c r="E500" s="1602"/>
      <c r="F500" s="1602"/>
      <c r="G500" s="1561"/>
      <c r="H500" s="1428"/>
      <c r="I500" s="1428"/>
      <c r="J500" s="1428"/>
      <c r="K500" s="1428"/>
      <c r="L500" s="1563"/>
      <c r="M500" s="1563"/>
      <c r="N500" s="1563"/>
      <c r="O500" s="1563"/>
      <c r="P500" s="1563"/>
      <c r="Q500" s="1599"/>
      <c r="S500" s="1490"/>
      <c r="U500" s="1502"/>
      <c r="X500" s="5"/>
    </row>
    <row r="501">
      <c r="A501" s="1602"/>
      <c r="B501" s="1602"/>
      <c r="C501" s="1602"/>
      <c r="D501" s="1602"/>
      <c r="E501" s="1602"/>
      <c r="F501" s="1602"/>
      <c r="G501" s="1561"/>
      <c r="H501" s="1428"/>
      <c r="I501" s="1428"/>
      <c r="J501" s="1428"/>
      <c r="K501" s="1428"/>
      <c r="L501" s="1563"/>
      <c r="M501" s="1563"/>
      <c r="N501" s="1563"/>
      <c r="O501" s="1563"/>
      <c r="P501" s="1563"/>
      <c r="Q501" s="1599"/>
      <c r="S501" s="1490"/>
      <c r="U501" s="1502"/>
      <c r="X501" s="5"/>
    </row>
    <row r="502">
      <c r="A502" s="1602"/>
      <c r="B502" s="1602"/>
      <c r="C502" s="1602"/>
      <c r="D502" s="1602"/>
      <c r="E502" s="1602"/>
      <c r="F502" s="1602"/>
      <c r="G502" s="1561"/>
      <c r="H502" s="1428"/>
      <c r="I502" s="1428"/>
      <c r="J502" s="1428"/>
      <c r="K502" s="1428"/>
      <c r="L502" s="1563"/>
      <c r="M502" s="1563"/>
      <c r="N502" s="1563"/>
      <c r="O502" s="1563"/>
      <c r="P502" s="1563"/>
      <c r="Q502" s="1599"/>
      <c r="S502" s="1490"/>
      <c r="U502" s="1502"/>
      <c r="X502" s="5"/>
    </row>
    <row r="503">
      <c r="A503" s="1602"/>
      <c r="B503" s="1602"/>
      <c r="C503" s="1602"/>
      <c r="D503" s="1602"/>
      <c r="E503" s="1602"/>
      <c r="F503" s="1602"/>
      <c r="G503" s="1561"/>
      <c r="H503" s="1428"/>
      <c r="I503" s="1428"/>
      <c r="J503" s="1428"/>
      <c r="K503" s="1428"/>
      <c r="L503" s="1563"/>
      <c r="M503" s="1563"/>
      <c r="N503" s="1563"/>
      <c r="O503" s="1563"/>
      <c r="P503" s="1563"/>
      <c r="Q503" s="1599"/>
      <c r="R503" s="50" t="s">
        <v>87</v>
      </c>
      <c r="S503" s="1490"/>
      <c r="U503" s="1502"/>
      <c r="X503" s="5"/>
    </row>
    <row r="504">
      <c r="A504" s="1602"/>
      <c r="B504" s="1602"/>
      <c r="C504" s="1602"/>
      <c r="D504" s="1602"/>
      <c r="E504" s="1602"/>
      <c r="F504" s="1602"/>
      <c r="G504" s="1561"/>
      <c r="H504" s="1428"/>
      <c r="I504" s="1428"/>
      <c r="J504" s="1428"/>
      <c r="K504" s="1428"/>
      <c r="L504" s="1563"/>
      <c r="M504" s="1563"/>
      <c r="N504" s="1563"/>
      <c r="O504" s="1563"/>
      <c r="P504" s="1563"/>
      <c r="Q504" s="1599"/>
      <c r="S504" s="1490"/>
      <c r="U504" s="1502"/>
      <c r="X504" s="5"/>
    </row>
    <row r="505">
      <c r="A505" s="1602"/>
      <c r="B505" s="1602"/>
      <c r="C505" s="1602"/>
      <c r="D505" s="1602"/>
      <c r="E505" s="1602"/>
      <c r="F505" s="1602"/>
      <c r="G505" s="1561"/>
      <c r="H505" s="1428"/>
      <c r="I505" s="1428"/>
      <c r="J505" s="1428"/>
      <c r="K505" s="1428"/>
      <c r="L505" s="1563"/>
      <c r="M505" s="1563"/>
      <c r="N505" s="1563"/>
      <c r="O505" s="1563"/>
      <c r="P505" s="1563"/>
      <c r="Q505" s="1599"/>
      <c r="S505" s="1490"/>
      <c r="U505" s="1502"/>
      <c r="X505" s="5"/>
    </row>
    <row r="506">
      <c r="A506" s="1602"/>
      <c r="B506" s="1602"/>
      <c r="C506" s="1602"/>
      <c r="D506" s="1602"/>
      <c r="E506" s="1602"/>
      <c r="F506" s="1602"/>
      <c r="G506" s="1561"/>
      <c r="H506" s="1428"/>
      <c r="I506" s="1428"/>
      <c r="J506" s="1428"/>
      <c r="K506" s="1428"/>
      <c r="L506" s="1563"/>
      <c r="M506" s="1563"/>
      <c r="N506" s="1563"/>
      <c r="O506" s="1563"/>
      <c r="P506" s="1563"/>
      <c r="Q506" s="1599"/>
      <c r="S506" s="1490"/>
      <c r="U506" s="1502"/>
      <c r="X506" s="5"/>
    </row>
    <row r="507">
      <c r="A507" s="1602"/>
      <c r="B507" s="1602"/>
      <c r="C507" s="1602"/>
      <c r="D507" s="1602"/>
      <c r="E507" s="1602"/>
      <c r="F507" s="1602"/>
      <c r="G507" s="1561"/>
      <c r="H507" s="1428"/>
      <c r="I507" s="1428"/>
      <c r="J507" s="1428"/>
      <c r="K507" s="1428"/>
      <c r="L507" s="1563"/>
      <c r="M507" s="1563"/>
      <c r="N507" s="1563"/>
      <c r="O507" s="1563"/>
      <c r="P507" s="1563"/>
      <c r="Q507" s="1599"/>
      <c r="S507" s="1490"/>
      <c r="U507" s="1502"/>
      <c r="X507" s="5"/>
    </row>
    <row r="508">
      <c r="A508" s="1602"/>
      <c r="B508" s="1602"/>
      <c r="C508" s="1602"/>
      <c r="D508" s="1602"/>
      <c r="E508" s="1602"/>
      <c r="F508" s="1602"/>
      <c r="G508" s="1561"/>
      <c r="H508" s="1428"/>
      <c r="I508" s="1428"/>
      <c r="J508" s="1428"/>
      <c r="K508" s="1428"/>
      <c r="L508" s="1563"/>
      <c r="M508" s="1563"/>
      <c r="N508" s="1563"/>
      <c r="O508" s="1563"/>
      <c r="P508" s="1563"/>
      <c r="Q508" s="1599"/>
      <c r="S508" s="1490"/>
      <c r="U508" s="1502"/>
      <c r="X508" s="5"/>
    </row>
    <row r="509">
      <c r="A509" s="1602"/>
      <c r="B509" s="1602"/>
      <c r="C509" s="1602"/>
      <c r="D509" s="1602"/>
      <c r="E509" s="1602"/>
      <c r="F509" s="1602"/>
      <c r="G509" s="1561"/>
      <c r="H509" s="1428"/>
      <c r="I509" s="1428"/>
      <c r="J509" s="1428"/>
      <c r="K509" s="1428"/>
      <c r="L509" s="1563"/>
      <c r="M509" s="1563"/>
      <c r="N509" s="1563"/>
      <c r="O509" s="1563"/>
      <c r="P509" s="1563"/>
      <c r="Q509" s="1599"/>
      <c r="S509" s="1490"/>
      <c r="U509" s="1502"/>
      <c r="X509" s="5"/>
    </row>
    <row r="510">
      <c r="A510" s="1602"/>
      <c r="B510" s="1602"/>
      <c r="C510" s="1602"/>
      <c r="D510" s="1602"/>
      <c r="E510" s="1602"/>
      <c r="F510" s="1602"/>
      <c r="G510" s="1561"/>
      <c r="H510" s="1428"/>
      <c r="I510" s="1428"/>
      <c r="J510" s="1428"/>
      <c r="K510" s="1428"/>
      <c r="L510" s="1563"/>
      <c r="M510" s="1563"/>
      <c r="N510" s="1563"/>
      <c r="O510" s="1563"/>
      <c r="P510" s="1563"/>
      <c r="Q510" s="1599"/>
      <c r="S510" s="1490"/>
      <c r="U510" s="1502"/>
      <c r="X510" s="5"/>
    </row>
    <row r="511">
      <c r="A511" s="1602"/>
      <c r="B511" s="1602"/>
      <c r="C511" s="1602"/>
      <c r="D511" s="1602"/>
      <c r="E511" s="1602"/>
      <c r="F511" s="1602"/>
      <c r="G511" s="1561"/>
      <c r="H511" s="1428"/>
      <c r="I511" s="1428"/>
      <c r="J511" s="1428"/>
      <c r="K511" s="1428"/>
      <c r="L511" s="1563"/>
      <c r="M511" s="1563"/>
      <c r="N511" s="1563"/>
      <c r="O511" s="1563"/>
      <c r="P511" s="1563"/>
      <c r="Q511" s="1599"/>
      <c r="S511" s="1490"/>
      <c r="U511" s="1502"/>
      <c r="X511" s="5"/>
    </row>
    <row r="512">
      <c r="A512" s="1602"/>
      <c r="B512" s="1602"/>
      <c r="C512" s="1602"/>
      <c r="D512" s="1602"/>
      <c r="E512" s="1602"/>
      <c r="F512" s="1602"/>
      <c r="G512" s="1561"/>
      <c r="H512" s="1428"/>
      <c r="I512" s="1428"/>
      <c r="J512" s="1428"/>
      <c r="K512" s="1428"/>
      <c r="L512" s="1563"/>
      <c r="M512" s="1563"/>
      <c r="N512" s="1563"/>
      <c r="O512" s="1563"/>
      <c r="P512" s="1563"/>
      <c r="Q512" s="1599"/>
      <c r="S512" s="1490"/>
      <c r="U512" s="1502"/>
      <c r="X512" s="5"/>
    </row>
    <row r="513">
      <c r="A513" s="1602"/>
      <c r="B513" s="1602"/>
      <c r="C513" s="1602"/>
      <c r="D513" s="1602"/>
      <c r="E513" s="1602"/>
      <c r="F513" s="1602"/>
      <c r="G513" s="1561"/>
      <c r="H513" s="1428"/>
      <c r="I513" s="1428"/>
      <c r="J513" s="1428"/>
      <c r="K513" s="1428"/>
      <c r="L513" s="1563"/>
      <c r="M513" s="1563"/>
      <c r="N513" s="1563"/>
      <c r="O513" s="1563"/>
      <c r="P513" s="1563"/>
      <c r="Q513" s="1599"/>
      <c r="S513" s="1490"/>
      <c r="U513" s="1502"/>
      <c r="X513" s="5"/>
    </row>
    <row r="514">
      <c r="A514" s="1602"/>
      <c r="B514" s="1602"/>
      <c r="C514" s="1602"/>
      <c r="D514" s="1602"/>
      <c r="E514" s="1602"/>
      <c r="F514" s="1602"/>
      <c r="G514" s="1561"/>
      <c r="H514" s="1428"/>
      <c r="I514" s="1428"/>
      <c r="J514" s="1428"/>
      <c r="K514" s="1428"/>
      <c r="L514" s="1563"/>
      <c r="M514" s="1563"/>
      <c r="N514" s="1563"/>
      <c r="O514" s="1563"/>
      <c r="P514" s="1563"/>
      <c r="Q514" s="1599"/>
      <c r="S514" s="1490"/>
      <c r="U514" s="1502"/>
      <c r="X514" s="5"/>
    </row>
    <row r="515">
      <c r="A515" s="1602"/>
      <c r="B515" s="1602"/>
      <c r="C515" s="1602"/>
      <c r="D515" s="1602"/>
      <c r="E515" s="1602"/>
      <c r="F515" s="1602"/>
      <c r="G515" s="1561"/>
      <c r="H515" s="1428"/>
      <c r="I515" s="1428"/>
      <c r="J515" s="1428"/>
      <c r="K515" s="1428"/>
      <c r="L515" s="1563"/>
      <c r="M515" s="1563"/>
      <c r="N515" s="1563"/>
      <c r="O515" s="1563"/>
      <c r="P515" s="1563"/>
      <c r="Q515" s="1599"/>
      <c r="S515" s="1490"/>
      <c r="U515" s="1502"/>
      <c r="X515" s="5"/>
    </row>
    <row r="516">
      <c r="A516" s="1602"/>
      <c r="B516" s="1602"/>
      <c r="C516" s="1602"/>
      <c r="D516" s="1602"/>
      <c r="E516" s="1602"/>
      <c r="F516" s="1602"/>
      <c r="G516" s="1561"/>
      <c r="H516" s="1428"/>
      <c r="I516" s="1428"/>
      <c r="J516" s="1428"/>
      <c r="K516" s="1428"/>
      <c r="L516" s="1563"/>
      <c r="M516" s="1563"/>
      <c r="N516" s="1563"/>
      <c r="O516" s="1563"/>
      <c r="P516" s="1563"/>
      <c r="Q516" s="1599"/>
      <c r="S516" s="1490"/>
      <c r="U516" s="1502"/>
      <c r="X516" s="5"/>
    </row>
    <row r="517">
      <c r="A517" s="1602"/>
      <c r="B517" s="1602"/>
      <c r="C517" s="1602"/>
      <c r="D517" s="1602"/>
      <c r="E517" s="1602"/>
      <c r="F517" s="1602"/>
      <c r="G517" s="1561"/>
      <c r="H517" s="1428"/>
      <c r="I517" s="1428"/>
      <c r="J517" s="1428"/>
      <c r="K517" s="1428"/>
      <c r="L517" s="1563"/>
      <c r="M517" s="1563"/>
      <c r="N517" s="1563"/>
      <c r="O517" s="1563"/>
      <c r="P517" s="1563"/>
      <c r="Q517" s="1599"/>
      <c r="S517" s="1490"/>
      <c r="U517" s="1502"/>
      <c r="X517" s="5"/>
    </row>
    <row r="518">
      <c r="A518" s="1602"/>
      <c r="B518" s="1602"/>
      <c r="C518" s="1602"/>
      <c r="D518" s="1602"/>
      <c r="E518" s="1602"/>
      <c r="F518" s="1602"/>
      <c r="G518" s="1561"/>
      <c r="H518" s="1428"/>
      <c r="I518" s="1428"/>
      <c r="J518" s="1428"/>
      <c r="K518" s="1428"/>
      <c r="L518" s="1563"/>
      <c r="M518" s="1563"/>
      <c r="N518" s="1563"/>
      <c r="O518" s="1563"/>
      <c r="P518" s="1563"/>
      <c r="Q518" s="1599"/>
      <c r="S518" s="1490"/>
      <c r="U518" s="1502"/>
      <c r="X518" s="5"/>
    </row>
    <row r="519">
      <c r="A519" s="1602"/>
      <c r="B519" s="1602"/>
      <c r="C519" s="1602"/>
      <c r="D519" s="1602"/>
      <c r="E519" s="1602"/>
      <c r="F519" s="1602"/>
      <c r="G519" s="1561"/>
      <c r="H519" s="1428"/>
      <c r="I519" s="1428"/>
      <c r="J519" s="1428"/>
      <c r="K519" s="1428"/>
      <c r="L519" s="1563"/>
      <c r="M519" s="1563"/>
      <c r="N519" s="1563"/>
      <c r="O519" s="1563"/>
      <c r="P519" s="1563"/>
      <c r="Q519" s="1599"/>
      <c r="S519" s="1490"/>
      <c r="U519" s="1502"/>
      <c r="X519" s="5"/>
    </row>
    <row r="520">
      <c r="A520" s="1602"/>
      <c r="B520" s="1602"/>
      <c r="C520" s="1602"/>
      <c r="D520" s="1602"/>
      <c r="E520" s="1602"/>
      <c r="F520" s="1602"/>
      <c r="G520" s="1561"/>
      <c r="H520" s="1428"/>
      <c r="I520" s="1428"/>
      <c r="J520" s="1428"/>
      <c r="K520" s="1428"/>
      <c r="L520" s="1563"/>
      <c r="M520" s="1563"/>
      <c r="N520" s="1563"/>
      <c r="O520" s="1563"/>
      <c r="P520" s="1563"/>
      <c r="Q520" s="1599"/>
      <c r="S520" s="1490"/>
      <c r="U520" s="1502"/>
      <c r="X520" s="5"/>
    </row>
    <row r="521">
      <c r="A521" s="1602"/>
      <c r="B521" s="1602"/>
      <c r="C521" s="1602"/>
      <c r="D521" s="1602"/>
      <c r="E521" s="1602"/>
      <c r="F521" s="1602"/>
      <c r="G521" s="1561"/>
      <c r="H521" s="1428"/>
      <c r="I521" s="1428"/>
      <c r="J521" s="1428"/>
      <c r="K521" s="1428"/>
      <c r="L521" s="1563"/>
      <c r="M521" s="1563"/>
      <c r="N521" s="1563"/>
      <c r="O521" s="1563"/>
      <c r="P521" s="1563"/>
      <c r="Q521" s="1599"/>
      <c r="S521" s="1490"/>
      <c r="U521" s="1502"/>
      <c r="X521" s="5"/>
    </row>
    <row r="522">
      <c r="A522" s="1602"/>
      <c r="B522" s="1602"/>
      <c r="C522" s="1602"/>
      <c r="D522" s="1602"/>
      <c r="E522" s="1602"/>
      <c r="F522" s="1602"/>
      <c r="G522" s="1561"/>
      <c r="H522" s="1428"/>
      <c r="I522" s="1428"/>
      <c r="J522" s="1428"/>
      <c r="K522" s="1428"/>
      <c r="L522" s="1563"/>
      <c r="M522" s="1563"/>
      <c r="N522" s="1563"/>
      <c r="O522" s="1563"/>
      <c r="P522" s="1563"/>
      <c r="Q522" s="1599"/>
      <c r="S522" s="1490"/>
      <c r="U522" s="1502"/>
      <c r="X522" s="5"/>
    </row>
    <row r="523">
      <c r="A523" s="1602"/>
      <c r="B523" s="1602"/>
      <c r="C523" s="1602"/>
      <c r="D523" s="1602"/>
      <c r="E523" s="1602"/>
      <c r="F523" s="1602"/>
      <c r="G523" s="1561"/>
      <c r="H523" s="1428"/>
      <c r="I523" s="1428"/>
      <c r="J523" s="1428"/>
      <c r="K523" s="1428"/>
      <c r="L523" s="1563"/>
      <c r="M523" s="1563"/>
      <c r="N523" s="1563"/>
      <c r="O523" s="1563"/>
      <c r="P523" s="1563"/>
      <c r="Q523" s="1599"/>
      <c r="S523" s="1490"/>
      <c r="U523" s="1502"/>
      <c r="X523" s="5"/>
    </row>
    <row r="524">
      <c r="A524" s="1602"/>
      <c r="B524" s="1602"/>
      <c r="C524" s="1602"/>
      <c r="D524" s="1602"/>
      <c r="E524" s="1602"/>
      <c r="F524" s="1602"/>
      <c r="G524" s="1561"/>
      <c r="H524" s="1428"/>
      <c r="I524" s="1428"/>
      <c r="J524" s="1428"/>
      <c r="K524" s="1428"/>
      <c r="L524" s="1563"/>
      <c r="M524" s="1563"/>
      <c r="N524" s="1563"/>
      <c r="O524" s="1563"/>
      <c r="P524" s="1563"/>
      <c r="Q524" s="1599"/>
      <c r="S524" s="1490"/>
      <c r="U524" s="1502"/>
      <c r="X524" s="5"/>
    </row>
    <row r="525">
      <c r="A525" s="1602"/>
      <c r="B525" s="1602"/>
      <c r="C525" s="1602"/>
      <c r="D525" s="1602"/>
      <c r="E525" s="1602"/>
      <c r="F525" s="1602"/>
      <c r="G525" s="1561"/>
      <c r="H525" s="1428"/>
      <c r="I525" s="1428"/>
      <c r="J525" s="1428"/>
      <c r="K525" s="1428"/>
      <c r="L525" s="1563"/>
      <c r="M525" s="1563"/>
      <c r="N525" s="1563"/>
      <c r="O525" s="1563"/>
      <c r="P525" s="1563"/>
      <c r="Q525" s="1599"/>
      <c r="S525" s="1490"/>
      <c r="U525" s="1502"/>
      <c r="X525" s="5"/>
    </row>
    <row r="526">
      <c r="A526" s="1602"/>
      <c r="B526" s="1602"/>
      <c r="C526" s="1602"/>
      <c r="D526" s="1602"/>
      <c r="E526" s="1602"/>
      <c r="F526" s="1602"/>
      <c r="G526" s="1561"/>
      <c r="H526" s="1428"/>
      <c r="I526" s="1428"/>
      <c r="J526" s="1428"/>
      <c r="K526" s="1428"/>
      <c r="L526" s="1563"/>
      <c r="M526" s="1563"/>
      <c r="N526" s="1563"/>
      <c r="O526" s="1563"/>
      <c r="P526" s="1563"/>
      <c r="Q526" s="1599"/>
      <c r="S526" s="1490"/>
      <c r="U526" s="1502"/>
      <c r="X526" s="5"/>
    </row>
    <row r="527">
      <c r="A527" s="1602"/>
      <c r="B527" s="1602"/>
      <c r="C527" s="1602"/>
      <c r="D527" s="1602"/>
      <c r="E527" s="1602"/>
      <c r="F527" s="1602"/>
      <c r="G527" s="1561"/>
      <c r="H527" s="1428"/>
      <c r="I527" s="1428"/>
      <c r="J527" s="1428"/>
      <c r="K527" s="1428"/>
      <c r="L527" s="1563"/>
      <c r="M527" s="1563"/>
      <c r="N527" s="1563"/>
      <c r="O527" s="1563"/>
      <c r="P527" s="1563"/>
      <c r="Q527" s="1599"/>
      <c r="S527" s="1490"/>
      <c r="U527" s="1502"/>
      <c r="X527" s="5"/>
    </row>
    <row r="528">
      <c r="A528" s="1602"/>
      <c r="B528" s="1602"/>
      <c r="C528" s="1602"/>
      <c r="D528" s="1602"/>
      <c r="E528" s="1602"/>
      <c r="F528" s="1602"/>
      <c r="G528" s="1561"/>
      <c r="H528" s="1428"/>
      <c r="I528" s="1428"/>
      <c r="J528" s="1428"/>
      <c r="K528" s="1428"/>
      <c r="L528" s="1563"/>
      <c r="M528" s="1563"/>
      <c r="N528" s="1563"/>
      <c r="O528" s="1563"/>
      <c r="P528" s="1563"/>
      <c r="Q528" s="1599"/>
      <c r="S528" s="1490"/>
      <c r="U528" s="1502"/>
      <c r="X528" s="5"/>
    </row>
    <row r="529">
      <c r="A529" s="1602"/>
      <c r="B529" s="1602"/>
      <c r="C529" s="1602"/>
      <c r="D529" s="1602"/>
      <c r="E529" s="1602"/>
      <c r="F529" s="1602"/>
      <c r="G529" s="1561"/>
      <c r="H529" s="1428"/>
      <c r="I529" s="1428"/>
      <c r="J529" s="1428"/>
      <c r="K529" s="1428"/>
      <c r="L529" s="1563"/>
      <c r="M529" s="1563"/>
      <c r="N529" s="1563"/>
      <c r="O529" s="1563"/>
      <c r="P529" s="1563"/>
      <c r="Q529" s="1599"/>
      <c r="S529" s="1490"/>
      <c r="U529" s="1502"/>
      <c r="X529" s="5"/>
    </row>
    <row r="530">
      <c r="A530" s="1602"/>
      <c r="B530" s="1602"/>
      <c r="C530" s="1602"/>
      <c r="D530" s="1602"/>
      <c r="E530" s="1602"/>
      <c r="F530" s="1602"/>
      <c r="G530" s="1561"/>
      <c r="H530" s="1428"/>
      <c r="I530" s="1428"/>
      <c r="J530" s="1428"/>
      <c r="K530" s="1428"/>
      <c r="L530" s="1563"/>
      <c r="M530" s="1563"/>
      <c r="N530" s="1563"/>
      <c r="O530" s="1563"/>
      <c r="P530" s="1563"/>
      <c r="Q530" s="1599"/>
      <c r="S530" s="1490"/>
      <c r="U530" s="1502"/>
      <c r="X530" s="5"/>
    </row>
    <row r="531">
      <c r="A531" s="1602"/>
      <c r="B531" s="1602"/>
      <c r="C531" s="1602"/>
      <c r="D531" s="1602"/>
      <c r="E531" s="1602"/>
      <c r="F531" s="1602"/>
      <c r="G531" s="1561"/>
      <c r="H531" s="1428"/>
      <c r="I531" s="1428"/>
      <c r="J531" s="1428"/>
      <c r="K531" s="1428"/>
      <c r="L531" s="1563"/>
      <c r="M531" s="1563"/>
      <c r="N531" s="1563"/>
      <c r="O531" s="1563"/>
      <c r="P531" s="1563"/>
      <c r="Q531" s="1599"/>
      <c r="S531" s="1490"/>
      <c r="U531" s="1502"/>
      <c r="X531" s="5"/>
    </row>
    <row r="532">
      <c r="A532" s="1602"/>
      <c r="B532" s="1602"/>
      <c r="C532" s="1602"/>
      <c r="D532" s="1602"/>
      <c r="E532" s="1602"/>
      <c r="F532" s="1602"/>
      <c r="G532" s="1561"/>
      <c r="H532" s="1428"/>
      <c r="I532" s="1428"/>
      <c r="J532" s="1428"/>
      <c r="K532" s="1428"/>
      <c r="L532" s="1563"/>
      <c r="M532" s="1563"/>
      <c r="N532" s="1563"/>
      <c r="O532" s="1563"/>
      <c r="P532" s="1563"/>
      <c r="Q532" s="1599"/>
      <c r="S532" s="1490"/>
      <c r="U532" s="1502"/>
      <c r="X532" s="5"/>
    </row>
    <row r="533">
      <c r="A533" s="1602"/>
      <c r="B533" s="1602"/>
      <c r="C533" s="1602"/>
      <c r="D533" s="1602"/>
      <c r="E533" s="1602"/>
      <c r="F533" s="1602"/>
      <c r="G533" s="1561"/>
      <c r="H533" s="1428"/>
      <c r="I533" s="1428"/>
      <c r="J533" s="1428"/>
      <c r="K533" s="1428"/>
      <c r="L533" s="1563"/>
      <c r="M533" s="1563"/>
      <c r="N533" s="1563"/>
      <c r="O533" s="1563"/>
      <c r="P533" s="1563"/>
      <c r="Q533" s="1599"/>
      <c r="S533" s="1490"/>
      <c r="U533" s="1502"/>
      <c r="X533" s="5"/>
    </row>
    <row r="534">
      <c r="A534" s="1602"/>
      <c r="B534" s="1602"/>
      <c r="C534" s="1602"/>
      <c r="D534" s="1602"/>
      <c r="E534" s="1602"/>
      <c r="F534" s="1602"/>
      <c r="G534" s="1561"/>
      <c r="H534" s="1428"/>
      <c r="I534" s="1428"/>
      <c r="J534" s="1428"/>
      <c r="K534" s="1428"/>
      <c r="L534" s="1563"/>
      <c r="M534" s="1563"/>
      <c r="N534" s="1563"/>
      <c r="O534" s="1563"/>
      <c r="P534" s="1563"/>
      <c r="Q534" s="1599"/>
      <c r="S534" s="1490"/>
      <c r="U534" s="1502"/>
      <c r="X534" s="5"/>
    </row>
    <row r="535">
      <c r="A535" s="1602"/>
      <c r="B535" s="1602"/>
      <c r="C535" s="1602"/>
      <c r="D535" s="1602"/>
      <c r="E535" s="1602"/>
      <c r="F535" s="1602"/>
      <c r="G535" s="1561"/>
      <c r="H535" s="1428"/>
      <c r="I535" s="1428"/>
      <c r="J535" s="1428"/>
      <c r="K535" s="1428"/>
      <c r="L535" s="1563"/>
      <c r="M535" s="1563"/>
      <c r="N535" s="1563"/>
      <c r="O535" s="1563"/>
      <c r="P535" s="1563"/>
      <c r="Q535" s="1599"/>
      <c r="S535" s="1490"/>
      <c r="U535" s="1502"/>
      <c r="X535" s="5"/>
    </row>
    <row r="536">
      <c r="A536" s="1602"/>
      <c r="B536" s="1602"/>
      <c r="C536" s="1602"/>
      <c r="D536" s="1602"/>
      <c r="E536" s="1602"/>
      <c r="F536" s="1602"/>
      <c r="G536" s="1561"/>
      <c r="H536" s="1428"/>
      <c r="I536" s="1428"/>
      <c r="J536" s="1428"/>
      <c r="K536" s="1428"/>
      <c r="L536" s="1563"/>
      <c r="M536" s="1563"/>
      <c r="N536" s="1563"/>
      <c r="O536" s="1563"/>
      <c r="P536" s="1563"/>
      <c r="Q536" s="1599"/>
      <c r="S536" s="1490"/>
      <c r="U536" s="1502"/>
      <c r="X536" s="5"/>
    </row>
    <row r="537">
      <c r="A537" s="1602"/>
      <c r="B537" s="1602"/>
      <c r="C537" s="1602"/>
      <c r="D537" s="1602"/>
      <c r="E537" s="1602"/>
      <c r="F537" s="1602"/>
      <c r="G537" s="1561"/>
      <c r="H537" s="1428"/>
      <c r="I537" s="1428"/>
      <c r="J537" s="1428"/>
      <c r="K537" s="1428"/>
      <c r="L537" s="1563"/>
      <c r="M537" s="1563"/>
      <c r="N537" s="1563"/>
      <c r="O537" s="1563"/>
      <c r="P537" s="1563"/>
      <c r="Q537" s="1599"/>
      <c r="S537" s="1490"/>
      <c r="U537" s="1502"/>
      <c r="X537" s="5"/>
    </row>
    <row r="538">
      <c r="A538" s="1602"/>
      <c r="B538" s="1602"/>
      <c r="C538" s="1602"/>
      <c r="D538" s="1602"/>
      <c r="E538" s="1602"/>
      <c r="F538" s="1602"/>
      <c r="G538" s="1561"/>
      <c r="H538" s="1428"/>
      <c r="I538" s="1428"/>
      <c r="J538" s="1428"/>
      <c r="K538" s="1428"/>
      <c r="L538" s="1563"/>
      <c r="M538" s="1563"/>
      <c r="N538" s="1563"/>
      <c r="O538" s="1563"/>
      <c r="P538" s="1563"/>
      <c r="Q538" s="1599"/>
      <c r="S538" s="1490"/>
      <c r="U538" s="1502"/>
      <c r="X538" s="5"/>
    </row>
    <row r="539">
      <c r="A539" s="1602"/>
      <c r="B539" s="1602"/>
      <c r="C539" s="1602"/>
      <c r="D539" s="1602"/>
      <c r="E539" s="1602"/>
      <c r="F539" s="1602"/>
      <c r="G539" s="1561"/>
      <c r="H539" s="1428"/>
      <c r="I539" s="1428"/>
      <c r="J539" s="1428"/>
      <c r="K539" s="1428"/>
      <c r="L539" s="1563"/>
      <c r="M539" s="1563"/>
      <c r="N539" s="1563"/>
      <c r="O539" s="1563"/>
      <c r="P539" s="1563"/>
      <c r="Q539" s="1599"/>
      <c r="S539" s="1490"/>
      <c r="U539" s="1502"/>
      <c r="X539" s="5"/>
    </row>
    <row r="540">
      <c r="A540" s="1602"/>
      <c r="B540" s="1602"/>
      <c r="C540" s="1602"/>
      <c r="D540" s="1602"/>
      <c r="E540" s="1602"/>
      <c r="F540" s="1602"/>
      <c r="G540" s="1561"/>
      <c r="H540" s="1428"/>
      <c r="I540" s="1428"/>
      <c r="J540" s="1428"/>
      <c r="K540" s="1428"/>
      <c r="L540" s="1563"/>
      <c r="M540" s="1563"/>
      <c r="N540" s="1563"/>
      <c r="O540" s="1563"/>
      <c r="P540" s="1563"/>
      <c r="Q540" s="1599"/>
      <c r="S540" s="1490"/>
      <c r="U540" s="1502"/>
      <c r="X540" s="5"/>
    </row>
    <row r="541">
      <c r="A541" s="1602"/>
      <c r="B541" s="1602"/>
      <c r="C541" s="1602"/>
      <c r="D541" s="1602"/>
      <c r="E541" s="1602"/>
      <c r="F541" s="1602"/>
      <c r="G541" s="1561"/>
      <c r="H541" s="1428"/>
      <c r="I541" s="1428"/>
      <c r="J541" s="1428"/>
      <c r="K541" s="1428"/>
      <c r="L541" s="1563"/>
      <c r="M541" s="1563"/>
      <c r="N541" s="1563"/>
      <c r="O541" s="1563"/>
      <c r="P541" s="1563"/>
      <c r="Q541" s="1599"/>
      <c r="S541" s="1490"/>
      <c r="U541" s="1502"/>
      <c r="X541" s="5"/>
    </row>
    <row r="542">
      <c r="A542" s="1602"/>
      <c r="B542" s="1602"/>
      <c r="C542" s="1602"/>
      <c r="D542" s="1602"/>
      <c r="E542" s="1602"/>
      <c r="F542" s="1602"/>
      <c r="G542" s="1561"/>
      <c r="H542" s="1428"/>
      <c r="I542" s="1428"/>
      <c r="J542" s="1428"/>
      <c r="K542" s="1428"/>
      <c r="L542" s="1563"/>
      <c r="M542" s="1563"/>
      <c r="N542" s="1563"/>
      <c r="O542" s="1563"/>
      <c r="P542" s="1563"/>
      <c r="Q542" s="1599"/>
      <c r="S542" s="1490"/>
      <c r="U542" s="1502"/>
      <c r="X542" s="5"/>
    </row>
    <row r="543">
      <c r="A543" s="1602"/>
      <c r="B543" s="1602"/>
      <c r="C543" s="1602"/>
      <c r="D543" s="1602"/>
      <c r="E543" s="1602"/>
      <c r="F543" s="1602"/>
      <c r="G543" s="1561"/>
      <c r="H543" s="1428"/>
      <c r="I543" s="1428"/>
      <c r="J543" s="1428"/>
      <c r="K543" s="1428"/>
      <c r="L543" s="1563"/>
      <c r="M543" s="1563"/>
      <c r="N543" s="1563"/>
      <c r="O543" s="1563"/>
      <c r="P543" s="1563"/>
      <c r="Q543" s="1599"/>
      <c r="S543" s="1490"/>
      <c r="U543" s="1502"/>
      <c r="X543" s="5"/>
    </row>
    <row r="544">
      <c r="A544" s="1602"/>
      <c r="B544" s="1602"/>
      <c r="C544" s="1602"/>
      <c r="D544" s="1602"/>
      <c r="E544" s="1602"/>
      <c r="F544" s="1602"/>
      <c r="G544" s="1561"/>
      <c r="H544" s="1428"/>
      <c r="I544" s="1428"/>
      <c r="J544" s="1428"/>
      <c r="K544" s="1428"/>
      <c r="L544" s="1563"/>
      <c r="M544" s="1563"/>
      <c r="N544" s="1563"/>
      <c r="O544" s="1563"/>
      <c r="P544" s="1563"/>
      <c r="Q544" s="1599"/>
      <c r="S544" s="1490"/>
      <c r="U544" s="1502"/>
      <c r="X544" s="5"/>
    </row>
    <row r="545">
      <c r="A545" s="1602"/>
      <c r="B545" s="1602"/>
      <c r="C545" s="1602"/>
      <c r="D545" s="1602"/>
      <c r="E545" s="1602"/>
      <c r="F545" s="1602"/>
      <c r="G545" s="1561"/>
      <c r="H545" s="1428"/>
      <c r="I545" s="1428"/>
      <c r="J545" s="1428"/>
      <c r="K545" s="1428"/>
      <c r="L545" s="1563"/>
      <c r="M545" s="1563"/>
      <c r="N545" s="1563"/>
      <c r="O545" s="1563"/>
      <c r="P545" s="1563"/>
      <c r="Q545" s="1599"/>
      <c r="S545" s="1490"/>
      <c r="U545" s="1502"/>
      <c r="X545" s="5"/>
    </row>
    <row r="546">
      <c r="A546" s="1602"/>
      <c r="B546" s="1602"/>
      <c r="C546" s="1602"/>
      <c r="D546" s="1602"/>
      <c r="E546" s="1602"/>
      <c r="F546" s="1602"/>
      <c r="G546" s="1561"/>
      <c r="H546" s="1428"/>
      <c r="I546" s="1428"/>
      <c r="J546" s="1428"/>
      <c r="K546" s="1428"/>
      <c r="L546" s="1563"/>
      <c r="M546" s="1563"/>
      <c r="N546" s="1563"/>
      <c r="O546" s="1563"/>
      <c r="P546" s="1563"/>
      <c r="Q546" s="1599"/>
      <c r="S546" s="1490"/>
      <c r="U546" s="1502"/>
      <c r="X546" s="5"/>
    </row>
    <row r="547">
      <c r="A547" s="1602"/>
      <c r="B547" s="1602"/>
      <c r="C547" s="1602"/>
      <c r="D547" s="1602"/>
      <c r="E547" s="1602"/>
      <c r="F547" s="1602"/>
      <c r="G547" s="1561"/>
      <c r="H547" s="1428"/>
      <c r="I547" s="1428"/>
      <c r="J547" s="1428"/>
      <c r="K547" s="1428"/>
      <c r="L547" s="1563"/>
      <c r="M547" s="1563"/>
      <c r="N547" s="1563"/>
      <c r="O547" s="1563"/>
      <c r="P547" s="1563"/>
      <c r="Q547" s="1599"/>
      <c r="S547" s="1490"/>
      <c r="U547" s="1502"/>
      <c r="X547" s="5"/>
    </row>
    <row r="548">
      <c r="A548" s="1602"/>
      <c r="B548" s="1602"/>
      <c r="C548" s="1602"/>
      <c r="D548" s="1602"/>
      <c r="E548" s="1602"/>
      <c r="F548" s="1602"/>
      <c r="G548" s="1561"/>
      <c r="H548" s="1428"/>
      <c r="I548" s="1428"/>
      <c r="J548" s="1428"/>
      <c r="K548" s="1428"/>
      <c r="L548" s="1563"/>
      <c r="M548" s="1563"/>
      <c r="N548" s="1563"/>
      <c r="O548" s="1563"/>
      <c r="P548" s="1563"/>
      <c r="Q548" s="1599"/>
      <c r="S548" s="1490"/>
      <c r="U548" s="1502"/>
      <c r="X548" s="5"/>
    </row>
    <row r="549">
      <c r="A549" s="1602"/>
      <c r="B549" s="1602"/>
      <c r="C549" s="1602"/>
      <c r="D549" s="1602"/>
      <c r="E549" s="1602"/>
      <c r="F549" s="1602"/>
      <c r="G549" s="1561"/>
      <c r="H549" s="1428"/>
      <c r="I549" s="1428"/>
      <c r="J549" s="1428"/>
      <c r="K549" s="1428"/>
      <c r="L549" s="1563"/>
      <c r="M549" s="1563"/>
      <c r="N549" s="1563"/>
      <c r="O549" s="1563"/>
      <c r="P549" s="1563"/>
      <c r="Q549" s="1599"/>
      <c r="S549" s="1490"/>
      <c r="U549" s="1502"/>
      <c r="X549" s="5"/>
    </row>
    <row r="550">
      <c r="A550" s="1602"/>
      <c r="B550" s="1602"/>
      <c r="C550" s="1602"/>
      <c r="D550" s="1602"/>
      <c r="E550" s="1602"/>
      <c r="F550" s="1602"/>
      <c r="G550" s="1561"/>
      <c r="H550" s="1428"/>
      <c r="I550" s="1428"/>
      <c r="J550" s="1428"/>
      <c r="K550" s="1428"/>
      <c r="L550" s="1563"/>
      <c r="M550" s="1563"/>
      <c r="N550" s="1563"/>
      <c r="O550" s="1563"/>
      <c r="P550" s="1563"/>
      <c r="Q550" s="1599"/>
      <c r="S550" s="1490"/>
      <c r="U550" s="1502"/>
      <c r="X550" s="5"/>
    </row>
    <row r="551">
      <c r="A551" s="1602"/>
      <c r="B551" s="1602"/>
      <c r="C551" s="1602"/>
      <c r="D551" s="1602"/>
      <c r="E551" s="1602"/>
      <c r="F551" s="1602"/>
      <c r="G551" s="1561"/>
      <c r="H551" s="1428"/>
      <c r="I551" s="1428"/>
      <c r="J551" s="1428"/>
      <c r="K551" s="1428"/>
      <c r="L551" s="1563"/>
      <c r="M551" s="1563"/>
      <c r="N551" s="1563"/>
      <c r="O551" s="1563"/>
      <c r="P551" s="1563"/>
      <c r="Q551" s="1599"/>
      <c r="S551" s="1490"/>
      <c r="U551" s="1502"/>
      <c r="X551" s="5"/>
    </row>
    <row r="552">
      <c r="A552" s="1602"/>
      <c r="B552" s="1602"/>
      <c r="C552" s="1602"/>
      <c r="D552" s="1602"/>
      <c r="E552" s="1602"/>
      <c r="F552" s="1602"/>
      <c r="G552" s="1561"/>
      <c r="H552" s="1428"/>
      <c r="I552" s="1428"/>
      <c r="J552" s="1428"/>
      <c r="K552" s="1428"/>
      <c r="L552" s="1563"/>
      <c r="M552" s="1563"/>
      <c r="N552" s="1563"/>
      <c r="O552" s="1563"/>
      <c r="P552" s="1563"/>
      <c r="Q552" s="1599"/>
      <c r="S552" s="1490"/>
      <c r="U552" s="1502"/>
      <c r="X552" s="5"/>
    </row>
    <row r="553">
      <c r="A553" s="1602"/>
      <c r="B553" s="1602"/>
      <c r="C553" s="1602"/>
      <c r="D553" s="1602"/>
      <c r="E553" s="1602"/>
      <c r="F553" s="1602"/>
      <c r="G553" s="1561"/>
      <c r="H553" s="1428"/>
      <c r="I553" s="1428"/>
      <c r="J553" s="1428"/>
      <c r="K553" s="1428"/>
      <c r="L553" s="1563"/>
      <c r="M553" s="1563"/>
      <c r="N553" s="1563"/>
      <c r="O553" s="1563"/>
      <c r="P553" s="1563"/>
      <c r="Q553" s="1599"/>
      <c r="S553" s="1490"/>
      <c r="U553" s="1502"/>
      <c r="X553" s="5"/>
    </row>
    <row r="554">
      <c r="A554" s="1602"/>
      <c r="B554" s="1602"/>
      <c r="C554" s="1602"/>
      <c r="D554" s="1602"/>
      <c r="E554" s="1602"/>
      <c r="F554" s="1602"/>
      <c r="G554" s="1561"/>
      <c r="H554" s="1428"/>
      <c r="I554" s="1428"/>
      <c r="J554" s="1428"/>
      <c r="K554" s="1428"/>
      <c r="L554" s="1563"/>
      <c r="M554" s="1563"/>
      <c r="N554" s="1563"/>
      <c r="O554" s="1563"/>
      <c r="P554" s="1563"/>
      <c r="Q554" s="1599"/>
      <c r="S554" s="1490"/>
      <c r="U554" s="1502"/>
      <c r="X554" s="5"/>
    </row>
    <row r="555">
      <c r="A555" s="1602"/>
      <c r="B555" s="1602"/>
      <c r="C555" s="1602"/>
      <c r="D555" s="1602"/>
      <c r="E555" s="1602"/>
      <c r="F555" s="1602"/>
      <c r="G555" s="1561"/>
      <c r="H555" s="1428"/>
      <c r="I555" s="1428"/>
      <c r="J555" s="1428"/>
      <c r="K555" s="1428"/>
      <c r="L555" s="1563"/>
      <c r="M555" s="1563"/>
      <c r="N555" s="1563"/>
      <c r="O555" s="1563"/>
      <c r="P555" s="1563"/>
      <c r="Q555" s="1599"/>
      <c r="S555" s="1490"/>
      <c r="U555" s="1502"/>
      <c r="X555" s="5"/>
    </row>
    <row r="556">
      <c r="A556" s="1602"/>
      <c r="B556" s="1602"/>
      <c r="C556" s="1602"/>
      <c r="D556" s="1602"/>
      <c r="E556" s="1602"/>
      <c r="F556" s="1602"/>
      <c r="G556" s="1561"/>
      <c r="H556" s="1428"/>
      <c r="I556" s="1428"/>
      <c r="J556" s="1428"/>
      <c r="K556" s="1428"/>
      <c r="L556" s="1563"/>
      <c r="M556" s="1563"/>
      <c r="N556" s="1563"/>
      <c r="O556" s="1563"/>
      <c r="P556" s="1563"/>
      <c r="Q556" s="1599"/>
      <c r="S556" s="1490"/>
      <c r="U556" s="1502"/>
      <c r="X556" s="5"/>
    </row>
    <row r="557">
      <c r="A557" s="1602"/>
      <c r="B557" s="1602"/>
      <c r="C557" s="1602"/>
      <c r="D557" s="1602"/>
      <c r="E557" s="1602"/>
      <c r="F557" s="1602"/>
      <c r="G557" s="1561"/>
      <c r="H557" s="1428"/>
      <c r="I557" s="1428"/>
      <c r="J557" s="1428"/>
      <c r="K557" s="1428"/>
      <c r="L557" s="1563"/>
      <c r="M557" s="1563"/>
      <c r="N557" s="1563"/>
      <c r="O557" s="1563"/>
      <c r="P557" s="1563"/>
      <c r="Q557" s="1599"/>
      <c r="S557" s="1490"/>
      <c r="U557" s="1502"/>
      <c r="X557" s="5"/>
    </row>
    <row r="558">
      <c r="A558" s="1602"/>
      <c r="B558" s="1602"/>
      <c r="C558" s="1602"/>
      <c r="D558" s="1602"/>
      <c r="E558" s="1602"/>
      <c r="F558" s="1602"/>
      <c r="G558" s="1561"/>
      <c r="H558" s="1428"/>
      <c r="I558" s="1428"/>
      <c r="J558" s="1428"/>
      <c r="K558" s="1428"/>
      <c r="L558" s="1563"/>
      <c r="M558" s="1563"/>
      <c r="N558" s="1563"/>
      <c r="O558" s="1563"/>
      <c r="P558" s="1563"/>
      <c r="Q558" s="1599"/>
      <c r="S558" s="1490"/>
      <c r="U558" s="1502"/>
      <c r="X558" s="5"/>
    </row>
    <row r="559">
      <c r="A559" s="1602"/>
      <c r="B559" s="1602"/>
      <c r="C559" s="1602"/>
      <c r="D559" s="1602"/>
      <c r="E559" s="1602"/>
      <c r="F559" s="1602"/>
      <c r="G559" s="1561"/>
      <c r="H559" s="1428"/>
      <c r="I559" s="1428"/>
      <c r="J559" s="1428"/>
      <c r="K559" s="1428"/>
      <c r="L559" s="1563"/>
      <c r="M559" s="1563"/>
      <c r="N559" s="1563"/>
      <c r="O559" s="1563"/>
      <c r="P559" s="1563"/>
      <c r="Q559" s="1599"/>
      <c r="S559" s="1490"/>
      <c r="U559" s="1502"/>
      <c r="X559" s="5"/>
    </row>
    <row r="560">
      <c r="A560" s="1602"/>
      <c r="B560" s="1602"/>
      <c r="C560" s="1602"/>
      <c r="D560" s="1602"/>
      <c r="E560" s="1602"/>
      <c r="F560" s="1602"/>
      <c r="G560" s="1561"/>
      <c r="H560" s="1428"/>
      <c r="I560" s="1428"/>
      <c r="J560" s="1428"/>
      <c r="K560" s="1428"/>
      <c r="L560" s="1563"/>
      <c r="M560" s="1563"/>
      <c r="N560" s="1563"/>
      <c r="O560" s="1563"/>
      <c r="P560" s="1563"/>
      <c r="Q560" s="1599"/>
      <c r="S560" s="1490"/>
      <c r="U560" s="1502"/>
      <c r="X560" s="5"/>
    </row>
    <row r="561">
      <c r="A561" s="1602"/>
      <c r="B561" s="1602"/>
      <c r="C561" s="1602"/>
      <c r="D561" s="1602"/>
      <c r="E561" s="1602"/>
      <c r="F561" s="1602"/>
      <c r="G561" s="1561"/>
      <c r="H561" s="1428"/>
      <c r="I561" s="1428"/>
      <c r="J561" s="1428"/>
      <c r="K561" s="1428"/>
      <c r="L561" s="1563"/>
      <c r="M561" s="1563"/>
      <c r="N561" s="1563"/>
      <c r="O561" s="1563"/>
      <c r="P561" s="1563"/>
      <c r="Q561" s="1599"/>
      <c r="S561" s="1490"/>
      <c r="U561" s="1502"/>
      <c r="X561" s="5"/>
    </row>
    <row r="562">
      <c r="A562" s="1602"/>
      <c r="B562" s="1602"/>
      <c r="C562" s="1602"/>
      <c r="D562" s="1602"/>
      <c r="E562" s="1602"/>
      <c r="F562" s="1602"/>
      <c r="G562" s="1561"/>
      <c r="H562" s="1428"/>
      <c r="I562" s="1428"/>
      <c r="J562" s="1428"/>
      <c r="K562" s="1428"/>
      <c r="L562" s="1563"/>
      <c r="M562" s="1563"/>
      <c r="N562" s="1563"/>
      <c r="O562" s="1563"/>
      <c r="P562" s="1563"/>
      <c r="Q562" s="1599"/>
      <c r="S562" s="1490"/>
      <c r="U562" s="1502"/>
      <c r="X562" s="5"/>
    </row>
    <row r="563">
      <c r="A563" s="1602"/>
      <c r="B563" s="1602"/>
      <c r="C563" s="1602"/>
      <c r="D563" s="1602"/>
      <c r="E563" s="1602"/>
      <c r="F563" s="1602"/>
      <c r="G563" s="1561"/>
      <c r="H563" s="1428"/>
      <c r="I563" s="1428"/>
      <c r="J563" s="1428"/>
      <c r="K563" s="1428"/>
      <c r="L563" s="1563"/>
      <c r="M563" s="1563"/>
      <c r="N563" s="1563"/>
      <c r="O563" s="1563"/>
      <c r="P563" s="1563"/>
      <c r="Q563" s="1599"/>
      <c r="S563" s="1490"/>
      <c r="U563" s="1502"/>
      <c r="X563" s="5"/>
    </row>
    <row r="564">
      <c r="A564" s="1602"/>
      <c r="B564" s="1602"/>
      <c r="C564" s="1602"/>
      <c r="D564" s="1602"/>
      <c r="E564" s="1602"/>
      <c r="F564" s="1602"/>
      <c r="G564" s="1561"/>
      <c r="H564" s="1428"/>
      <c r="I564" s="1428"/>
      <c r="J564" s="1428"/>
      <c r="K564" s="1428"/>
      <c r="L564" s="1563"/>
      <c r="M564" s="1563"/>
      <c r="N564" s="1563"/>
      <c r="O564" s="1563"/>
      <c r="P564" s="1563"/>
      <c r="Q564" s="1599"/>
      <c r="S564" s="1490"/>
      <c r="U564" s="1502"/>
      <c r="X564" s="5"/>
    </row>
    <row r="565">
      <c r="A565" s="1602"/>
      <c r="B565" s="1602"/>
      <c r="C565" s="1602"/>
      <c r="D565" s="1602"/>
      <c r="E565" s="1602"/>
      <c r="F565" s="1602"/>
      <c r="G565" s="1561"/>
      <c r="H565" s="1428"/>
      <c r="I565" s="1428"/>
      <c r="J565" s="1428"/>
      <c r="K565" s="1428"/>
      <c r="L565" s="1563"/>
      <c r="M565" s="1563"/>
      <c r="N565" s="1563"/>
      <c r="O565" s="1563"/>
      <c r="P565" s="1563"/>
      <c r="Q565" s="1599"/>
      <c r="S565" s="1490"/>
      <c r="U565" s="1502"/>
      <c r="X565" s="5"/>
    </row>
    <row r="566">
      <c r="A566" s="1602"/>
      <c r="B566" s="1602"/>
      <c r="C566" s="1602"/>
      <c r="D566" s="1602"/>
      <c r="E566" s="1602"/>
      <c r="F566" s="1602"/>
      <c r="G566" s="1561"/>
      <c r="H566" s="1428"/>
      <c r="I566" s="1428"/>
      <c r="J566" s="1428"/>
      <c r="K566" s="1428"/>
      <c r="L566" s="1563"/>
      <c r="M566" s="1563"/>
      <c r="N566" s="1563"/>
      <c r="O566" s="1563"/>
      <c r="P566" s="1563"/>
      <c r="Q566" s="1599"/>
      <c r="S566" s="1490"/>
      <c r="U566" s="1502"/>
      <c r="X566" s="5"/>
    </row>
    <row r="567">
      <c r="A567" s="1602"/>
      <c r="B567" s="1602"/>
      <c r="C567" s="1602"/>
      <c r="D567" s="1602"/>
      <c r="E567" s="1602"/>
      <c r="F567" s="1602"/>
      <c r="G567" s="1561"/>
      <c r="H567" s="1428"/>
      <c r="I567" s="1428"/>
      <c r="J567" s="1428"/>
      <c r="K567" s="1428"/>
      <c r="L567" s="1563"/>
      <c r="M567" s="1563"/>
      <c r="N567" s="1563"/>
      <c r="O567" s="1563"/>
      <c r="P567" s="1563"/>
      <c r="Q567" s="1599"/>
      <c r="S567" s="1490"/>
      <c r="U567" s="1502"/>
      <c r="X567" s="5"/>
    </row>
    <row r="568">
      <c r="A568" s="1602"/>
      <c r="B568" s="1602"/>
      <c r="C568" s="1602"/>
      <c r="D568" s="1602"/>
      <c r="E568" s="1602"/>
      <c r="F568" s="1602"/>
      <c r="G568" s="1561"/>
      <c r="H568" s="1428"/>
      <c r="I568" s="1428"/>
      <c r="J568" s="1428"/>
      <c r="K568" s="1428"/>
      <c r="L568" s="1563"/>
      <c r="M568" s="1563"/>
      <c r="N568" s="1563"/>
      <c r="O568" s="1563"/>
      <c r="P568" s="1563"/>
      <c r="Q568" s="1599"/>
      <c r="S568" s="1490"/>
      <c r="U568" s="1502"/>
      <c r="X568" s="5"/>
    </row>
    <row r="569">
      <c r="A569" s="1602"/>
      <c r="B569" s="1602"/>
      <c r="C569" s="1602"/>
      <c r="D569" s="1602"/>
      <c r="E569" s="1602"/>
      <c r="F569" s="1602"/>
      <c r="G569" s="1561"/>
      <c r="H569" s="1428"/>
      <c r="I569" s="1428"/>
      <c r="J569" s="1428"/>
      <c r="K569" s="1428"/>
      <c r="L569" s="1563"/>
      <c r="M569" s="1563"/>
      <c r="N569" s="1563"/>
      <c r="O569" s="1563"/>
      <c r="P569" s="1563"/>
      <c r="Q569" s="1599"/>
      <c r="S569" s="1490"/>
      <c r="U569" s="1502"/>
      <c r="X569" s="5"/>
    </row>
    <row r="570">
      <c r="A570" s="1602"/>
      <c r="B570" s="1602"/>
      <c r="C570" s="1602"/>
      <c r="D570" s="1602"/>
      <c r="E570" s="1602"/>
      <c r="F570" s="1602"/>
      <c r="G570" s="1561"/>
      <c r="H570" s="1428"/>
      <c r="I570" s="1428"/>
      <c r="J570" s="1428"/>
      <c r="K570" s="1428"/>
      <c r="L570" s="1563"/>
      <c r="M570" s="1563"/>
      <c r="N570" s="1563"/>
      <c r="O570" s="1563"/>
      <c r="P570" s="1563"/>
      <c r="Q570" s="1599"/>
      <c r="S570" s="1490"/>
      <c r="U570" s="1502"/>
      <c r="X570" s="5"/>
    </row>
    <row r="571">
      <c r="A571" s="1602"/>
      <c r="B571" s="1602"/>
      <c r="C571" s="1602"/>
      <c r="D571" s="1602"/>
      <c r="E571" s="1602"/>
      <c r="F571" s="1602"/>
      <c r="G571" s="1561"/>
      <c r="H571" s="1428"/>
      <c r="I571" s="1428"/>
      <c r="J571" s="1428"/>
      <c r="K571" s="1428"/>
      <c r="L571" s="1563"/>
      <c r="M571" s="1563"/>
      <c r="N571" s="1563"/>
      <c r="O571" s="1563"/>
      <c r="P571" s="1563"/>
      <c r="Q571" s="1599"/>
      <c r="S571" s="1490"/>
      <c r="U571" s="1502"/>
      <c r="X571" s="5"/>
    </row>
    <row r="572">
      <c r="A572" s="1602"/>
      <c r="B572" s="1602"/>
      <c r="C572" s="1602"/>
      <c r="D572" s="1602"/>
      <c r="E572" s="1602"/>
      <c r="F572" s="1602"/>
      <c r="G572" s="1561"/>
      <c r="H572" s="1428"/>
      <c r="I572" s="1428"/>
      <c r="J572" s="1428"/>
      <c r="K572" s="1428"/>
      <c r="L572" s="1563"/>
      <c r="M572" s="1563"/>
      <c r="N572" s="1563"/>
      <c r="O572" s="1563"/>
      <c r="P572" s="1563"/>
      <c r="Q572" s="1599"/>
      <c r="S572" s="1490"/>
      <c r="U572" s="1502"/>
      <c r="X572" s="5"/>
    </row>
    <row r="573">
      <c r="A573" s="1602"/>
      <c r="B573" s="1602"/>
      <c r="C573" s="1602"/>
      <c r="D573" s="1602"/>
      <c r="E573" s="1602"/>
      <c r="F573" s="1602"/>
      <c r="G573" s="1561"/>
      <c r="H573" s="1428"/>
      <c r="I573" s="1428"/>
      <c r="J573" s="1428"/>
      <c r="K573" s="1428"/>
      <c r="L573" s="1563"/>
      <c r="M573" s="1563"/>
      <c r="N573" s="1563"/>
      <c r="O573" s="1563"/>
      <c r="P573" s="1563"/>
      <c r="Q573" s="1599"/>
      <c r="S573" s="1490"/>
      <c r="U573" s="1502"/>
      <c r="X573" s="5"/>
    </row>
    <row r="574">
      <c r="A574" s="1602"/>
      <c r="B574" s="1602"/>
      <c r="C574" s="1602"/>
      <c r="D574" s="1602"/>
      <c r="E574" s="1602"/>
      <c r="F574" s="1602"/>
      <c r="G574" s="1561"/>
      <c r="H574" s="1428"/>
      <c r="I574" s="1428"/>
      <c r="J574" s="1428"/>
      <c r="K574" s="1428"/>
      <c r="L574" s="1563"/>
      <c r="M574" s="1563"/>
      <c r="N574" s="1563"/>
      <c r="O574" s="1563"/>
      <c r="P574" s="1563"/>
      <c r="Q574" s="1599"/>
      <c r="S574" s="1490"/>
      <c r="U574" s="1502"/>
      <c r="X574" s="5"/>
    </row>
    <row r="575">
      <c r="A575" s="1602"/>
      <c r="B575" s="1602"/>
      <c r="C575" s="1602"/>
      <c r="D575" s="1602"/>
      <c r="E575" s="1602"/>
      <c r="F575" s="1602"/>
      <c r="G575" s="1561"/>
      <c r="H575" s="1428"/>
      <c r="I575" s="1428"/>
      <c r="J575" s="1428"/>
      <c r="K575" s="1428"/>
      <c r="L575" s="1563"/>
      <c r="M575" s="1563"/>
      <c r="N575" s="1563"/>
      <c r="O575" s="1563"/>
      <c r="P575" s="1563"/>
      <c r="Q575" s="1599"/>
      <c r="S575" s="1490"/>
      <c r="U575" s="1502"/>
      <c r="X575" s="5"/>
    </row>
    <row r="576">
      <c r="A576" s="1602"/>
      <c r="B576" s="1602"/>
      <c r="C576" s="1602"/>
      <c r="D576" s="1602"/>
      <c r="E576" s="1602"/>
      <c r="F576" s="1602"/>
      <c r="G576" s="1561"/>
      <c r="H576" s="1428"/>
      <c r="I576" s="1428"/>
      <c r="J576" s="1428"/>
      <c r="K576" s="1428"/>
      <c r="L576" s="1563"/>
      <c r="M576" s="1563"/>
      <c r="N576" s="1563"/>
      <c r="O576" s="1563"/>
      <c r="P576" s="1563"/>
      <c r="Q576" s="1599"/>
      <c r="S576" s="1490"/>
      <c r="U576" s="1502"/>
      <c r="X576" s="5"/>
    </row>
    <row r="577">
      <c r="A577" s="1602"/>
      <c r="B577" s="1602"/>
      <c r="C577" s="1602"/>
      <c r="D577" s="1602"/>
      <c r="E577" s="1602"/>
      <c r="F577" s="1602"/>
      <c r="G577" s="1561"/>
      <c r="H577" s="1428"/>
      <c r="I577" s="1428"/>
      <c r="J577" s="1428"/>
      <c r="K577" s="1428"/>
      <c r="L577" s="1563"/>
      <c r="M577" s="1563"/>
      <c r="N577" s="1563"/>
      <c r="O577" s="1563"/>
      <c r="P577" s="1563"/>
      <c r="Q577" s="1599"/>
      <c r="S577" s="1490"/>
      <c r="U577" s="1502"/>
      <c r="X577" s="5"/>
    </row>
    <row r="578">
      <c r="A578" s="1602"/>
      <c r="B578" s="1602"/>
      <c r="C578" s="1602"/>
      <c r="D578" s="1602"/>
      <c r="E578" s="1602"/>
      <c r="F578" s="1602"/>
      <c r="G578" s="1561"/>
      <c r="H578" s="1428"/>
      <c r="I578" s="1428"/>
      <c r="J578" s="1428"/>
      <c r="K578" s="1428"/>
      <c r="L578" s="1563"/>
      <c r="M578" s="1563"/>
      <c r="N578" s="1563"/>
      <c r="O578" s="1563"/>
      <c r="P578" s="1563"/>
      <c r="Q578" s="1599"/>
      <c r="S578" s="1490"/>
      <c r="U578" s="1502"/>
      <c r="X578" s="5"/>
    </row>
    <row r="579">
      <c r="A579" s="1602"/>
      <c r="B579" s="1602"/>
      <c r="C579" s="1602"/>
      <c r="D579" s="1602"/>
      <c r="E579" s="1602"/>
      <c r="F579" s="1602"/>
      <c r="G579" s="1561"/>
      <c r="H579" s="1428"/>
      <c r="I579" s="1428"/>
      <c r="J579" s="1428"/>
      <c r="K579" s="1428"/>
      <c r="L579" s="1563"/>
      <c r="M579" s="1563"/>
      <c r="N579" s="1563"/>
      <c r="O579" s="1563"/>
      <c r="P579" s="1563"/>
      <c r="Q579" s="1599"/>
      <c r="S579" s="1490"/>
      <c r="U579" s="1502"/>
      <c r="X579" s="5"/>
    </row>
    <row r="580">
      <c r="A580" s="1602"/>
      <c r="B580" s="1602"/>
      <c r="C580" s="1602"/>
      <c r="D580" s="1602"/>
      <c r="E580" s="1602"/>
      <c r="F580" s="1602"/>
      <c r="G580" s="1561"/>
      <c r="H580" s="1428"/>
      <c r="I580" s="1428"/>
      <c r="J580" s="1428"/>
      <c r="K580" s="1428"/>
      <c r="L580" s="1563"/>
      <c r="M580" s="1563"/>
      <c r="N580" s="1563"/>
      <c r="O580" s="1563"/>
      <c r="P580" s="1563"/>
      <c r="Q580" s="1599"/>
      <c r="S580" s="1490"/>
      <c r="U580" s="1502"/>
      <c r="X580" s="5"/>
    </row>
    <row r="581">
      <c r="A581" s="1602"/>
      <c r="B581" s="1602"/>
      <c r="C581" s="1602"/>
      <c r="D581" s="1602"/>
      <c r="E581" s="1602"/>
      <c r="F581" s="1602"/>
      <c r="G581" s="1561"/>
      <c r="H581" s="1428"/>
      <c r="I581" s="1428"/>
      <c r="J581" s="1428"/>
      <c r="K581" s="1428"/>
      <c r="L581" s="1563"/>
      <c r="M581" s="1563"/>
      <c r="N581" s="1563"/>
      <c r="O581" s="1563"/>
      <c r="P581" s="1563"/>
      <c r="Q581" s="1599"/>
      <c r="S581" s="1490"/>
      <c r="U581" s="1502"/>
      <c r="X581" s="5"/>
    </row>
    <row r="582">
      <c r="A582" s="1602"/>
      <c r="B582" s="1602"/>
      <c r="C582" s="1602"/>
      <c r="D582" s="1602"/>
      <c r="E582" s="1602"/>
      <c r="F582" s="1602"/>
      <c r="G582" s="1561"/>
      <c r="H582" s="1428"/>
      <c r="I582" s="1428"/>
      <c r="J582" s="1428"/>
      <c r="K582" s="1428"/>
      <c r="L582" s="1563"/>
      <c r="M582" s="1563"/>
      <c r="N582" s="1563"/>
      <c r="O582" s="1563"/>
      <c r="P582" s="1563"/>
      <c r="Q582" s="1599"/>
      <c r="S582" s="1490"/>
      <c r="U582" s="1502"/>
      <c r="X582" s="5"/>
    </row>
    <row r="583">
      <c r="A583" s="1602"/>
      <c r="B583" s="1602"/>
      <c r="C583" s="1602"/>
      <c r="D583" s="1602"/>
      <c r="E583" s="1602"/>
      <c r="F583" s="1602"/>
      <c r="G583" s="1561"/>
      <c r="H583" s="1428"/>
      <c r="I583" s="1428"/>
      <c r="J583" s="1428"/>
      <c r="K583" s="1428"/>
      <c r="L583" s="1563"/>
      <c r="M583" s="1563"/>
      <c r="N583" s="1563"/>
      <c r="O583" s="1563"/>
      <c r="P583" s="1563"/>
      <c r="Q583" s="1599"/>
      <c r="S583" s="1490"/>
      <c r="U583" s="1502"/>
      <c r="X583" s="5"/>
    </row>
    <row r="584">
      <c r="A584" s="1602"/>
      <c r="B584" s="1602"/>
      <c r="C584" s="1602"/>
      <c r="D584" s="1602"/>
      <c r="E584" s="1602"/>
      <c r="F584" s="1602"/>
      <c r="G584" s="1561"/>
      <c r="H584" s="1428"/>
      <c r="I584" s="1428"/>
      <c r="J584" s="1428"/>
      <c r="K584" s="1428"/>
      <c r="L584" s="1563"/>
      <c r="M584" s="1563"/>
      <c r="N584" s="1563"/>
      <c r="O584" s="1563"/>
      <c r="P584" s="1563"/>
      <c r="Q584" s="1599"/>
      <c r="S584" s="1490"/>
      <c r="U584" s="1502"/>
      <c r="X584" s="5"/>
    </row>
    <row r="585">
      <c r="A585" s="1602"/>
      <c r="B585" s="1602"/>
      <c r="C585" s="1602"/>
      <c r="D585" s="1602"/>
      <c r="E585" s="1602"/>
      <c r="F585" s="1602"/>
      <c r="G585" s="1561"/>
      <c r="H585" s="1428"/>
      <c r="I585" s="1428"/>
      <c r="J585" s="1428"/>
      <c r="K585" s="1428"/>
      <c r="L585" s="1563"/>
      <c r="M585" s="1563"/>
      <c r="N585" s="1563"/>
      <c r="O585" s="1563"/>
      <c r="P585" s="1563"/>
      <c r="Q585" s="1599"/>
      <c r="S585" s="1490"/>
      <c r="U585" s="1502"/>
      <c r="X585" s="5"/>
    </row>
    <row r="586">
      <c r="A586" s="1602"/>
      <c r="B586" s="1602"/>
      <c r="C586" s="1602"/>
      <c r="D586" s="1602"/>
      <c r="E586" s="1602"/>
      <c r="F586" s="1602"/>
      <c r="G586" s="1561"/>
      <c r="H586" s="1428"/>
      <c r="I586" s="1428"/>
      <c r="J586" s="1428"/>
      <c r="K586" s="1428"/>
      <c r="L586" s="1563"/>
      <c r="M586" s="1563"/>
      <c r="N586" s="1563"/>
      <c r="O586" s="1563"/>
      <c r="P586" s="1563"/>
      <c r="Q586" s="1599"/>
      <c r="S586" s="1490"/>
      <c r="U586" s="1502"/>
      <c r="X586" s="5"/>
    </row>
    <row r="587">
      <c r="A587" s="1602"/>
      <c r="B587" s="1602"/>
      <c r="C587" s="1602"/>
      <c r="D587" s="1602"/>
      <c r="E587" s="1602"/>
      <c r="F587" s="1602"/>
      <c r="G587" s="1561"/>
      <c r="H587" s="1428"/>
      <c r="I587" s="1428"/>
      <c r="J587" s="1428"/>
      <c r="K587" s="1428"/>
      <c r="L587" s="1563"/>
      <c r="M587" s="1563"/>
      <c r="N587" s="1563"/>
      <c r="O587" s="1563"/>
      <c r="P587" s="1563"/>
      <c r="Q587" s="1599"/>
      <c r="S587" s="1490"/>
      <c r="U587" s="1502"/>
      <c r="X587" s="5"/>
    </row>
    <row r="588">
      <c r="A588" s="1602"/>
      <c r="B588" s="1602"/>
      <c r="C588" s="1602"/>
      <c r="D588" s="1602"/>
      <c r="E588" s="1602"/>
      <c r="F588" s="1602"/>
      <c r="G588" s="1561"/>
      <c r="H588" s="1428"/>
      <c r="I588" s="1428"/>
      <c r="J588" s="1428"/>
      <c r="K588" s="1428"/>
      <c r="L588" s="1563"/>
      <c r="M588" s="1563"/>
      <c r="N588" s="1563"/>
      <c r="O588" s="1563"/>
      <c r="P588" s="1563"/>
      <c r="Q588" s="1599"/>
      <c r="S588" s="1490"/>
      <c r="U588" s="1502"/>
      <c r="X588" s="5"/>
    </row>
    <row r="589">
      <c r="A589" s="1602"/>
      <c r="B589" s="1602"/>
      <c r="C589" s="1602"/>
      <c r="D589" s="1602"/>
      <c r="E589" s="1602"/>
      <c r="F589" s="1602"/>
      <c r="G589" s="1561"/>
      <c r="H589" s="1428"/>
      <c r="I589" s="1428"/>
      <c r="J589" s="1428"/>
      <c r="K589" s="1428"/>
      <c r="L589" s="1563"/>
      <c r="M589" s="1563"/>
      <c r="N589" s="1563"/>
      <c r="O589" s="1563"/>
      <c r="P589" s="1563"/>
      <c r="Q589" s="1599"/>
      <c r="S589" s="1490"/>
      <c r="U589" s="1502"/>
      <c r="X589" s="5"/>
    </row>
    <row r="590">
      <c r="A590" s="1602"/>
      <c r="B590" s="1602"/>
      <c r="C590" s="1602"/>
      <c r="D590" s="1602"/>
      <c r="E590" s="1602"/>
      <c r="F590" s="1602"/>
      <c r="G590" s="1561"/>
      <c r="H590" s="1428"/>
      <c r="I590" s="1428"/>
      <c r="J590" s="1428"/>
      <c r="K590" s="1428"/>
      <c r="L590" s="1563"/>
      <c r="M590" s="1563"/>
      <c r="N590" s="1563"/>
      <c r="O590" s="1563"/>
      <c r="P590" s="1563"/>
      <c r="Q590" s="1599"/>
      <c r="S590" s="1490"/>
      <c r="U590" s="1502"/>
      <c r="X590" s="5"/>
    </row>
    <row r="591">
      <c r="A591" s="1602"/>
      <c r="B591" s="1602"/>
      <c r="C591" s="1602"/>
      <c r="D591" s="1602"/>
      <c r="E591" s="1602"/>
      <c r="F591" s="1602"/>
      <c r="G591" s="1561"/>
      <c r="H591" s="1428"/>
      <c r="I591" s="1428"/>
      <c r="J591" s="1428"/>
      <c r="K591" s="1428"/>
      <c r="L591" s="1563"/>
      <c r="M591" s="1563"/>
      <c r="N591" s="1563"/>
      <c r="O591" s="1563"/>
      <c r="P591" s="1563"/>
      <c r="Q591" s="1599"/>
      <c r="S591" s="1490"/>
      <c r="U591" s="1502"/>
      <c r="X591" s="5"/>
    </row>
    <row r="592">
      <c r="A592" s="1602"/>
      <c r="B592" s="1602"/>
      <c r="C592" s="1602"/>
      <c r="D592" s="1602"/>
      <c r="E592" s="1602"/>
      <c r="F592" s="1602"/>
      <c r="G592" s="1561"/>
      <c r="H592" s="1428"/>
      <c r="I592" s="1428"/>
      <c r="J592" s="1428"/>
      <c r="K592" s="1428"/>
      <c r="L592" s="1563"/>
      <c r="M592" s="1563"/>
      <c r="N592" s="1563"/>
      <c r="O592" s="1563"/>
      <c r="P592" s="1563"/>
      <c r="Q592" s="1599"/>
      <c r="S592" s="1490"/>
      <c r="U592" s="1502"/>
      <c r="X592" s="5"/>
    </row>
    <row r="593">
      <c r="A593" s="1602"/>
      <c r="B593" s="1602"/>
      <c r="C593" s="1602"/>
      <c r="D593" s="1602"/>
      <c r="E593" s="1602"/>
      <c r="F593" s="1602"/>
      <c r="G593" s="1561"/>
      <c r="H593" s="1428"/>
      <c r="I593" s="1428"/>
      <c r="J593" s="1428"/>
      <c r="K593" s="1428"/>
      <c r="L593" s="1563"/>
      <c r="M593" s="1563"/>
      <c r="N593" s="1563"/>
      <c r="O593" s="1563"/>
      <c r="P593" s="1563"/>
      <c r="Q593" s="1599"/>
      <c r="S593" s="1490"/>
      <c r="U593" s="1502"/>
      <c r="X593" s="5"/>
    </row>
    <row r="594">
      <c r="A594" s="1602"/>
      <c r="B594" s="1602"/>
      <c r="C594" s="1602"/>
      <c r="D594" s="1602"/>
      <c r="E594" s="1602"/>
      <c r="F594" s="1602"/>
      <c r="G594" s="1561"/>
      <c r="H594" s="1428"/>
      <c r="I594" s="1428"/>
      <c r="J594" s="1428"/>
      <c r="K594" s="1428"/>
      <c r="L594" s="1563"/>
      <c r="M594" s="1563"/>
      <c r="N594" s="1563"/>
      <c r="O594" s="1563"/>
      <c r="P594" s="1563"/>
      <c r="Q594" s="1599"/>
      <c r="S594" s="1490"/>
      <c r="U594" s="1502"/>
      <c r="X594" s="5"/>
    </row>
    <row r="595">
      <c r="A595" s="1602"/>
      <c r="B595" s="1602"/>
      <c r="C595" s="1602"/>
      <c r="D595" s="1602"/>
      <c r="E595" s="1602"/>
      <c r="F595" s="1602"/>
      <c r="G595" s="1561"/>
      <c r="H595" s="1428"/>
      <c r="I595" s="1428"/>
      <c r="J595" s="1428"/>
      <c r="K595" s="1428"/>
      <c r="L595" s="1563"/>
      <c r="M595" s="1563"/>
      <c r="N595" s="1563"/>
      <c r="O595" s="1563"/>
      <c r="P595" s="1563"/>
      <c r="Q595" s="1599"/>
      <c r="S595" s="1490"/>
      <c r="U595" s="1502"/>
      <c r="X595" s="5"/>
    </row>
    <row r="596">
      <c r="A596" s="1602"/>
      <c r="B596" s="1602"/>
      <c r="C596" s="1602"/>
      <c r="D596" s="1602"/>
      <c r="E596" s="1602"/>
      <c r="F596" s="1602"/>
      <c r="G596" s="1561"/>
      <c r="H596" s="1428"/>
      <c r="I596" s="1428"/>
      <c r="J596" s="1428"/>
      <c r="K596" s="1428"/>
      <c r="L596" s="1563"/>
      <c r="M596" s="1563"/>
      <c r="N596" s="1563"/>
      <c r="O596" s="1563"/>
      <c r="P596" s="1563"/>
      <c r="Q596" s="1599"/>
      <c r="S596" s="1490"/>
      <c r="U596" s="1502"/>
      <c r="X596" s="5"/>
    </row>
    <row r="597">
      <c r="A597" s="1602"/>
      <c r="B597" s="1602"/>
      <c r="C597" s="1602"/>
      <c r="D597" s="1602"/>
      <c r="E597" s="1602"/>
      <c r="F597" s="1602"/>
      <c r="G597" s="1561"/>
      <c r="H597" s="1428"/>
      <c r="I597" s="1428"/>
      <c r="J597" s="1428"/>
      <c r="K597" s="1428"/>
      <c r="L597" s="1563"/>
      <c r="M597" s="1563"/>
      <c r="N597" s="1563"/>
      <c r="O597" s="1563"/>
      <c r="P597" s="1563"/>
      <c r="Q597" s="1599"/>
      <c r="S597" s="1490"/>
      <c r="U597" s="1502"/>
      <c r="X597" s="5"/>
    </row>
    <row r="598">
      <c r="A598" s="1602"/>
      <c r="B598" s="1602"/>
      <c r="C598" s="1602"/>
      <c r="D598" s="1602"/>
      <c r="E598" s="1602"/>
      <c r="F598" s="1602"/>
      <c r="G598" s="1561"/>
      <c r="H598" s="1428"/>
      <c r="I598" s="1428"/>
      <c r="J598" s="1428"/>
      <c r="K598" s="1428"/>
      <c r="L598" s="1563"/>
      <c r="M598" s="1563"/>
      <c r="N598" s="1563"/>
      <c r="O598" s="1563"/>
      <c r="P598" s="1563"/>
      <c r="Q598" s="1599"/>
      <c r="S598" s="1490"/>
      <c r="U598" s="1502"/>
      <c r="X598" s="5"/>
    </row>
    <row r="599">
      <c r="A599" s="1602"/>
      <c r="B599" s="1602"/>
      <c r="C599" s="1602"/>
      <c r="D599" s="1602"/>
      <c r="E599" s="1602"/>
      <c r="F599" s="1602"/>
      <c r="G599" s="1561"/>
      <c r="H599" s="1428"/>
      <c r="I599" s="1428"/>
      <c r="J599" s="1428"/>
      <c r="K599" s="1428"/>
      <c r="L599" s="1563"/>
      <c r="M599" s="1563"/>
      <c r="N599" s="1563"/>
      <c r="O599" s="1563"/>
      <c r="P599" s="1563"/>
      <c r="Q599" s="1599"/>
      <c r="S599" s="1490"/>
      <c r="U599" s="1502"/>
      <c r="X599" s="5"/>
    </row>
    <row r="600">
      <c r="A600" s="1602"/>
      <c r="B600" s="1602"/>
      <c r="C600" s="1602"/>
      <c r="D600" s="1602"/>
      <c r="E600" s="1602"/>
      <c r="F600" s="1602"/>
      <c r="G600" s="1561"/>
      <c r="H600" s="1428"/>
      <c r="I600" s="1428"/>
      <c r="J600" s="1428"/>
      <c r="K600" s="1428"/>
      <c r="L600" s="1563"/>
      <c r="M600" s="1563"/>
      <c r="N600" s="1563"/>
      <c r="O600" s="1563"/>
      <c r="P600" s="1563"/>
      <c r="Q600" s="1599"/>
      <c r="S600" s="1490"/>
      <c r="U600" s="1502"/>
      <c r="X600" s="5"/>
    </row>
    <row r="601">
      <c r="A601" s="1602"/>
      <c r="B601" s="1602"/>
      <c r="C601" s="1602"/>
      <c r="D601" s="1602"/>
      <c r="E601" s="1602"/>
      <c r="F601" s="1602"/>
      <c r="G601" s="1561"/>
      <c r="H601" s="1428"/>
      <c r="I601" s="1428"/>
      <c r="J601" s="1428"/>
      <c r="K601" s="1428"/>
      <c r="L601" s="1563"/>
      <c r="M601" s="1563"/>
      <c r="N601" s="1563"/>
      <c r="O601" s="1563"/>
      <c r="P601" s="1563"/>
      <c r="Q601" s="1599"/>
      <c r="S601" s="1490"/>
      <c r="U601" s="1502"/>
      <c r="X601" s="5"/>
    </row>
    <row r="602">
      <c r="A602" s="1602"/>
      <c r="B602" s="1602"/>
      <c r="C602" s="1602"/>
      <c r="D602" s="1602"/>
      <c r="E602" s="1602"/>
      <c r="F602" s="1602"/>
      <c r="G602" s="1561"/>
      <c r="H602" s="1428"/>
      <c r="I602" s="1428"/>
      <c r="J602" s="1428"/>
      <c r="K602" s="1428"/>
      <c r="L602" s="1563"/>
      <c r="M602" s="1563"/>
      <c r="N602" s="1563"/>
      <c r="O602" s="1563"/>
      <c r="P602" s="1563"/>
      <c r="Q602" s="1599"/>
      <c r="S602" s="1490"/>
      <c r="U602" s="1502"/>
      <c r="X602" s="5"/>
    </row>
    <row r="603">
      <c r="A603" s="1602"/>
      <c r="B603" s="1602"/>
      <c r="C603" s="1602"/>
      <c r="D603" s="1602"/>
      <c r="E603" s="1602"/>
      <c r="F603" s="1602"/>
      <c r="G603" s="1561"/>
      <c r="H603" s="1428"/>
      <c r="I603" s="1428"/>
      <c r="J603" s="1428"/>
      <c r="K603" s="1428"/>
      <c r="L603" s="1563"/>
      <c r="M603" s="1563"/>
      <c r="N603" s="1563"/>
      <c r="O603" s="1563"/>
      <c r="P603" s="1563"/>
      <c r="Q603" s="1599"/>
      <c r="S603" s="1490"/>
      <c r="U603" s="1502"/>
      <c r="X603" s="5"/>
    </row>
    <row r="604">
      <c r="A604" s="1602"/>
      <c r="B604" s="1602"/>
      <c r="C604" s="1602"/>
      <c r="D604" s="1602"/>
      <c r="E604" s="1602"/>
      <c r="F604" s="1602"/>
      <c r="G604" s="1561"/>
      <c r="H604" s="1428"/>
      <c r="I604" s="1428"/>
      <c r="J604" s="1428"/>
      <c r="K604" s="1428"/>
      <c r="L604" s="1563"/>
      <c r="M604" s="1563"/>
      <c r="N604" s="1563"/>
      <c r="O604" s="1563"/>
      <c r="P604" s="1563"/>
      <c r="Q604" s="1599"/>
      <c r="S604" s="1490"/>
      <c r="U604" s="1502"/>
      <c r="X604" s="5"/>
    </row>
    <row r="605">
      <c r="A605" s="1602"/>
      <c r="B605" s="1602"/>
      <c r="C605" s="1602"/>
      <c r="D605" s="1602"/>
      <c r="E605" s="1602"/>
      <c r="F605" s="1602"/>
      <c r="G605" s="1561"/>
      <c r="H605" s="1428"/>
      <c r="I605" s="1428"/>
      <c r="J605" s="1428"/>
      <c r="K605" s="1428"/>
      <c r="L605" s="1563"/>
      <c r="M605" s="1563"/>
      <c r="N605" s="1563"/>
      <c r="O605" s="1563"/>
      <c r="P605" s="1563"/>
      <c r="Q605" s="1599"/>
      <c r="S605" s="1490"/>
      <c r="U605" s="1502"/>
      <c r="X605" s="5"/>
    </row>
    <row r="606">
      <c r="A606" s="1602"/>
      <c r="B606" s="1602"/>
      <c r="C606" s="1602"/>
      <c r="D606" s="1602"/>
      <c r="E606" s="1602"/>
      <c r="F606" s="1602"/>
      <c r="G606" s="1561"/>
      <c r="H606" s="1428"/>
      <c r="I606" s="1428"/>
      <c r="J606" s="1428"/>
      <c r="K606" s="1428"/>
      <c r="L606" s="1563"/>
      <c r="M606" s="1563"/>
      <c r="N606" s="1563"/>
      <c r="O606" s="1563"/>
      <c r="P606" s="1563"/>
      <c r="Q606" s="1599"/>
      <c r="S606" s="1490"/>
      <c r="U606" s="1502"/>
      <c r="X606" s="5"/>
    </row>
    <row r="607">
      <c r="A607" s="1602"/>
      <c r="B607" s="1602"/>
      <c r="C607" s="1602"/>
      <c r="D607" s="1602"/>
      <c r="E607" s="1602"/>
      <c r="F607" s="1602"/>
      <c r="G607" s="1561"/>
      <c r="H607" s="1428"/>
      <c r="I607" s="1428"/>
      <c r="J607" s="1428"/>
      <c r="K607" s="1428"/>
      <c r="L607" s="1563"/>
      <c r="M607" s="1563"/>
      <c r="N607" s="1563"/>
      <c r="O607" s="1563"/>
      <c r="P607" s="1563"/>
      <c r="Q607" s="1599"/>
      <c r="S607" s="1490"/>
      <c r="U607" s="1502"/>
      <c r="X607" s="5"/>
    </row>
    <row r="608">
      <c r="A608" s="1602"/>
      <c r="B608" s="1602"/>
      <c r="C608" s="1602"/>
      <c r="D608" s="1602"/>
      <c r="E608" s="1602"/>
      <c r="F608" s="1602"/>
      <c r="G608" s="1561"/>
      <c r="H608" s="1428"/>
      <c r="I608" s="1428"/>
      <c r="J608" s="1428"/>
      <c r="K608" s="1428"/>
      <c r="L608" s="1563"/>
      <c r="M608" s="1563"/>
      <c r="N608" s="1563"/>
      <c r="O608" s="1563"/>
      <c r="P608" s="1563"/>
      <c r="Q608" s="1599"/>
      <c r="S608" s="1490"/>
      <c r="U608" s="1502"/>
      <c r="X608" s="5"/>
    </row>
    <row r="609">
      <c r="A609" s="1602"/>
      <c r="B609" s="1602"/>
      <c r="C609" s="1602"/>
      <c r="D609" s="1602"/>
      <c r="E609" s="1602"/>
      <c r="F609" s="1602"/>
      <c r="G609" s="1561"/>
      <c r="H609" s="1428"/>
      <c r="I609" s="1428"/>
      <c r="J609" s="1428"/>
      <c r="K609" s="1428"/>
      <c r="L609" s="1563"/>
      <c r="M609" s="1563"/>
      <c r="N609" s="1563"/>
      <c r="O609" s="1563"/>
      <c r="P609" s="1563"/>
      <c r="Q609" s="1599"/>
      <c r="S609" s="1490"/>
      <c r="U609" s="1502"/>
      <c r="X609" s="5"/>
    </row>
    <row r="610">
      <c r="A610" s="1602"/>
      <c r="B610" s="1602"/>
      <c r="C610" s="1602"/>
      <c r="D610" s="1602"/>
      <c r="E610" s="1602"/>
      <c r="F610" s="1602"/>
      <c r="G610" s="1561"/>
      <c r="H610" s="1428"/>
      <c r="I610" s="1428"/>
      <c r="J610" s="1428"/>
      <c r="K610" s="1428"/>
      <c r="L610" s="1563"/>
      <c r="M610" s="1563"/>
      <c r="N610" s="1563"/>
      <c r="O610" s="1563"/>
      <c r="P610" s="1563"/>
      <c r="Q610" s="1599"/>
      <c r="S610" s="1490"/>
      <c r="U610" s="1502"/>
      <c r="X610" s="5"/>
    </row>
    <row r="611">
      <c r="A611" s="1602"/>
      <c r="B611" s="1602"/>
      <c r="C611" s="1602"/>
      <c r="D611" s="1602"/>
      <c r="E611" s="1602"/>
      <c r="F611" s="1602"/>
      <c r="G611" s="1561"/>
      <c r="H611" s="1428"/>
      <c r="I611" s="1428"/>
      <c r="J611" s="1428"/>
      <c r="K611" s="1428"/>
      <c r="L611" s="1563"/>
      <c r="M611" s="1563"/>
      <c r="N611" s="1563"/>
      <c r="O611" s="1563"/>
      <c r="P611" s="1563"/>
      <c r="Q611" s="1599"/>
      <c r="S611" s="1490"/>
      <c r="U611" s="1502"/>
      <c r="X611" s="5"/>
    </row>
    <row r="612">
      <c r="A612" s="1602"/>
      <c r="B612" s="1602"/>
      <c r="C612" s="1602"/>
      <c r="D612" s="1602"/>
      <c r="E612" s="1602"/>
      <c r="F612" s="1602"/>
      <c r="G612" s="1561"/>
      <c r="H612" s="1428"/>
      <c r="I612" s="1428"/>
      <c r="J612" s="1428"/>
      <c r="K612" s="1428"/>
      <c r="L612" s="1563"/>
      <c r="M612" s="1563"/>
      <c r="N612" s="1563"/>
      <c r="O612" s="1563"/>
      <c r="P612" s="1563"/>
      <c r="Q612" s="1599"/>
      <c r="S612" s="1490"/>
      <c r="U612" s="1502"/>
      <c r="X612" s="5"/>
    </row>
    <row r="613">
      <c r="A613" s="1602"/>
      <c r="B613" s="1602"/>
      <c r="C613" s="1602"/>
      <c r="D613" s="1602"/>
      <c r="E613" s="1602"/>
      <c r="F613" s="1602"/>
      <c r="G613" s="1561"/>
      <c r="H613" s="1428"/>
      <c r="I613" s="1428"/>
      <c r="J613" s="1428"/>
      <c r="K613" s="1428"/>
      <c r="L613" s="1563"/>
      <c r="M613" s="1563"/>
      <c r="N613" s="1563"/>
      <c r="O613" s="1563"/>
      <c r="P613" s="1563"/>
      <c r="Q613" s="1599"/>
      <c r="S613" s="1490"/>
      <c r="U613" s="1502"/>
      <c r="X613" s="5"/>
    </row>
    <row r="614">
      <c r="A614" s="1602"/>
      <c r="B614" s="1602"/>
      <c r="C614" s="1602"/>
      <c r="D614" s="1602"/>
      <c r="E614" s="1602"/>
      <c r="F614" s="1602"/>
      <c r="G614" s="1561"/>
      <c r="H614" s="1428"/>
      <c r="I614" s="1428"/>
      <c r="J614" s="1428"/>
      <c r="K614" s="1428"/>
      <c r="L614" s="1563"/>
      <c r="M614" s="1563"/>
      <c r="N614" s="1563"/>
      <c r="O614" s="1563"/>
      <c r="P614" s="1563"/>
      <c r="Q614" s="1599"/>
      <c r="S614" s="1490"/>
      <c r="U614" s="1502"/>
      <c r="X614" s="5"/>
    </row>
    <row r="615">
      <c r="A615" s="1602"/>
      <c r="B615" s="1602"/>
      <c r="C615" s="1602"/>
      <c r="D615" s="1602"/>
      <c r="E615" s="1602"/>
      <c r="F615" s="1602"/>
      <c r="G615" s="1561"/>
      <c r="H615" s="1428"/>
      <c r="I615" s="1428"/>
      <c r="J615" s="1428"/>
      <c r="K615" s="1428"/>
      <c r="L615" s="1563"/>
      <c r="M615" s="1563"/>
      <c r="N615" s="1563"/>
      <c r="O615" s="1563"/>
      <c r="P615" s="1563"/>
      <c r="Q615" s="1599"/>
      <c r="S615" s="1490"/>
      <c r="U615" s="1502"/>
      <c r="X615" s="5"/>
    </row>
    <row r="616">
      <c r="A616" s="1602"/>
      <c r="B616" s="1602"/>
      <c r="C616" s="1602"/>
      <c r="D616" s="1602"/>
      <c r="E616" s="1602"/>
      <c r="F616" s="1602"/>
      <c r="G616" s="1561"/>
      <c r="H616" s="1428"/>
      <c r="I616" s="1428"/>
      <c r="J616" s="1428"/>
      <c r="K616" s="1428"/>
      <c r="L616" s="1563"/>
      <c r="M616" s="1563"/>
      <c r="N616" s="1563"/>
      <c r="O616" s="1563"/>
      <c r="P616" s="1563"/>
      <c r="Q616" s="1599"/>
      <c r="S616" s="1490"/>
      <c r="U616" s="1502"/>
      <c r="X616" s="5"/>
    </row>
    <row r="617">
      <c r="A617" s="1602"/>
      <c r="B617" s="1602"/>
      <c r="C617" s="1602"/>
      <c r="D617" s="1602"/>
      <c r="E617" s="1602"/>
      <c r="F617" s="1602"/>
      <c r="G617" s="1561"/>
      <c r="H617" s="1428"/>
      <c r="I617" s="1428"/>
      <c r="J617" s="1428"/>
      <c r="K617" s="1428"/>
      <c r="L617" s="1563"/>
      <c r="M617" s="1563"/>
      <c r="N617" s="1563"/>
      <c r="O617" s="1563"/>
      <c r="P617" s="1563"/>
      <c r="Q617" s="1599"/>
      <c r="S617" s="1490"/>
      <c r="U617" s="1502"/>
      <c r="X617" s="5"/>
    </row>
    <row r="618">
      <c r="A618" s="1602"/>
      <c r="B618" s="1602"/>
      <c r="C618" s="1602"/>
      <c r="D618" s="1602"/>
      <c r="E618" s="1602"/>
      <c r="F618" s="1602"/>
      <c r="G618" s="1561"/>
      <c r="H618" s="1428"/>
      <c r="I618" s="1428"/>
      <c r="J618" s="1428"/>
      <c r="K618" s="1428"/>
      <c r="L618" s="1563"/>
      <c r="M618" s="1563"/>
      <c r="N618" s="1563"/>
      <c r="O618" s="1563"/>
      <c r="P618" s="1563"/>
      <c r="Q618" s="1599"/>
      <c r="S618" s="1490"/>
      <c r="U618" s="1502"/>
      <c r="X618" s="5"/>
    </row>
    <row r="619">
      <c r="A619" s="1602"/>
      <c r="B619" s="1602"/>
      <c r="C619" s="1602"/>
      <c r="D619" s="1602"/>
      <c r="E619" s="1602"/>
      <c r="F619" s="1602"/>
      <c r="G619" s="1561"/>
      <c r="H619" s="1428"/>
      <c r="I619" s="1428"/>
      <c r="J619" s="1428"/>
      <c r="K619" s="1428"/>
      <c r="L619" s="1563"/>
      <c r="M619" s="1563"/>
      <c r="N619" s="1563"/>
      <c r="O619" s="1563"/>
      <c r="P619" s="1563"/>
      <c r="Q619" s="1599"/>
      <c r="S619" s="1490"/>
      <c r="U619" s="1502"/>
      <c r="X619" s="5"/>
    </row>
    <row r="620">
      <c r="A620" s="1602"/>
      <c r="B620" s="1602"/>
      <c r="C620" s="1602"/>
      <c r="D620" s="1602"/>
      <c r="E620" s="1602"/>
      <c r="F620" s="1602"/>
      <c r="G620" s="1561"/>
      <c r="H620" s="1428"/>
      <c r="I620" s="1428"/>
      <c r="J620" s="1428"/>
      <c r="K620" s="1428"/>
      <c r="L620" s="1563"/>
      <c r="M620" s="1563"/>
      <c r="N620" s="1563"/>
      <c r="O620" s="1563"/>
      <c r="P620" s="1563"/>
      <c r="Q620" s="1599"/>
      <c r="S620" s="1490"/>
      <c r="U620" s="1502"/>
      <c r="X620" s="5"/>
    </row>
    <row r="621">
      <c r="A621" s="1602"/>
      <c r="B621" s="1602"/>
      <c r="C621" s="1602"/>
      <c r="D621" s="1602"/>
      <c r="E621" s="1602"/>
      <c r="F621" s="1602"/>
      <c r="G621" s="1561"/>
      <c r="H621" s="1428"/>
      <c r="I621" s="1428"/>
      <c r="J621" s="1428"/>
      <c r="K621" s="1428"/>
      <c r="L621" s="1563"/>
      <c r="M621" s="1563"/>
      <c r="N621" s="1563"/>
      <c r="O621" s="1563"/>
      <c r="P621" s="1563"/>
      <c r="Q621" s="1599"/>
      <c r="S621" s="1490"/>
      <c r="U621" s="1502"/>
      <c r="X621" s="5"/>
    </row>
    <row r="622">
      <c r="A622" s="1602"/>
      <c r="B622" s="1602"/>
      <c r="C622" s="1602"/>
      <c r="D622" s="1602"/>
      <c r="E622" s="1602"/>
      <c r="F622" s="1602"/>
      <c r="G622" s="1561"/>
      <c r="H622" s="1428"/>
      <c r="I622" s="1428"/>
      <c r="J622" s="1428"/>
      <c r="K622" s="1428"/>
      <c r="L622" s="1563"/>
      <c r="M622" s="1563"/>
      <c r="N622" s="1563"/>
      <c r="O622" s="1563"/>
      <c r="P622" s="1563"/>
      <c r="Q622" s="1599"/>
      <c r="S622" s="1490"/>
      <c r="U622" s="1502"/>
      <c r="X622" s="5"/>
    </row>
    <row r="623">
      <c r="A623" s="1602"/>
      <c r="B623" s="1602"/>
      <c r="C623" s="1602"/>
      <c r="D623" s="1602"/>
      <c r="E623" s="1602"/>
      <c r="F623" s="1602"/>
      <c r="G623" s="1561"/>
      <c r="H623" s="1428"/>
      <c r="I623" s="1428"/>
      <c r="J623" s="1428"/>
      <c r="K623" s="1428"/>
      <c r="L623" s="1563"/>
      <c r="M623" s="1563"/>
      <c r="N623" s="1563"/>
      <c r="O623" s="1563"/>
      <c r="P623" s="1563"/>
      <c r="Q623" s="1599"/>
      <c r="S623" s="1490"/>
      <c r="U623" s="1502"/>
      <c r="X623" s="5"/>
    </row>
    <row r="624">
      <c r="A624" s="1602"/>
      <c r="B624" s="1602"/>
      <c r="C624" s="1602"/>
      <c r="D624" s="1602"/>
      <c r="E624" s="1602"/>
      <c r="F624" s="1602"/>
      <c r="G624" s="1561"/>
      <c r="H624" s="1428"/>
      <c r="I624" s="1428"/>
      <c r="J624" s="1428"/>
      <c r="K624" s="1428"/>
      <c r="L624" s="1563"/>
      <c r="M624" s="1563"/>
      <c r="N624" s="1563"/>
      <c r="O624" s="1563"/>
      <c r="P624" s="1563"/>
      <c r="Q624" s="1599"/>
      <c r="S624" s="1490"/>
      <c r="U624" s="1502"/>
      <c r="X624" s="5"/>
    </row>
    <row r="625">
      <c r="A625" s="1602"/>
      <c r="B625" s="1602"/>
      <c r="C625" s="1602"/>
      <c r="D625" s="1602"/>
      <c r="E625" s="1602"/>
      <c r="F625" s="1602"/>
      <c r="G625" s="1561"/>
      <c r="H625" s="1428"/>
      <c r="I625" s="1428"/>
      <c r="J625" s="1428"/>
      <c r="K625" s="1428"/>
      <c r="L625" s="1563"/>
      <c r="M625" s="1563"/>
      <c r="N625" s="1563"/>
      <c r="O625" s="1563"/>
      <c r="P625" s="1563"/>
      <c r="Q625" s="1599"/>
      <c r="S625" s="1490"/>
      <c r="U625" s="1502"/>
      <c r="X625" s="5"/>
    </row>
    <row r="626">
      <c r="A626" s="1602"/>
      <c r="B626" s="1602"/>
      <c r="C626" s="1602"/>
      <c r="D626" s="1602"/>
      <c r="E626" s="1602"/>
      <c r="F626" s="1602"/>
      <c r="G626" s="1561"/>
      <c r="H626" s="1428"/>
      <c r="I626" s="1428"/>
      <c r="J626" s="1428"/>
      <c r="K626" s="1428"/>
      <c r="L626" s="1563"/>
      <c r="M626" s="1563"/>
      <c r="N626" s="1563"/>
      <c r="O626" s="1563"/>
      <c r="P626" s="1563"/>
      <c r="Q626" s="1599"/>
      <c r="S626" s="1490"/>
      <c r="U626" s="1502"/>
      <c r="X626" s="5"/>
    </row>
    <row r="627">
      <c r="A627" s="1602"/>
      <c r="B627" s="1602"/>
      <c r="C627" s="1602"/>
      <c r="D627" s="1602"/>
      <c r="E627" s="1602"/>
      <c r="F627" s="1602"/>
      <c r="G627" s="1561"/>
      <c r="H627" s="1428"/>
      <c r="I627" s="1428"/>
      <c r="J627" s="1428"/>
      <c r="K627" s="1428"/>
      <c r="L627" s="1563"/>
      <c r="M627" s="1563"/>
      <c r="N627" s="1563"/>
      <c r="O627" s="1563"/>
      <c r="P627" s="1563"/>
      <c r="Q627" s="1599"/>
      <c r="S627" s="1490"/>
      <c r="U627" s="1502"/>
      <c r="X627" s="5"/>
    </row>
    <row r="628">
      <c r="A628" s="1602"/>
      <c r="B628" s="1602"/>
      <c r="C628" s="1602"/>
      <c r="D628" s="1602"/>
      <c r="E628" s="1602"/>
      <c r="F628" s="1602"/>
      <c r="G628" s="1561"/>
      <c r="H628" s="1428"/>
      <c r="I628" s="1428"/>
      <c r="J628" s="1428"/>
      <c r="K628" s="1428"/>
      <c r="L628" s="1563"/>
      <c r="M628" s="1563"/>
      <c r="N628" s="1563"/>
      <c r="O628" s="1563"/>
      <c r="P628" s="1563"/>
      <c r="Q628" s="1599"/>
      <c r="S628" s="1490"/>
      <c r="U628" s="1502"/>
      <c r="X628" s="5"/>
    </row>
    <row r="629">
      <c r="A629" s="1602"/>
      <c r="B629" s="1602"/>
      <c r="C629" s="1602"/>
      <c r="D629" s="1602"/>
      <c r="E629" s="1602"/>
      <c r="F629" s="1602"/>
      <c r="G629" s="1561"/>
      <c r="H629" s="1428"/>
      <c r="I629" s="1428"/>
      <c r="J629" s="1428"/>
      <c r="K629" s="1428"/>
      <c r="L629" s="1563"/>
      <c r="M629" s="1563"/>
      <c r="N629" s="1563"/>
      <c r="O629" s="1563"/>
      <c r="P629" s="1563"/>
      <c r="Q629" s="1599"/>
      <c r="S629" s="1490"/>
      <c r="U629" s="1502"/>
      <c r="X629" s="5"/>
    </row>
    <row r="630">
      <c r="A630" s="1602"/>
      <c r="B630" s="1602"/>
      <c r="C630" s="1602"/>
      <c r="D630" s="1602"/>
      <c r="E630" s="1602"/>
      <c r="F630" s="1602"/>
      <c r="G630" s="1561"/>
      <c r="H630" s="1428"/>
      <c r="I630" s="1428"/>
      <c r="J630" s="1428"/>
      <c r="K630" s="1428"/>
      <c r="L630" s="1563"/>
      <c r="M630" s="1563"/>
      <c r="N630" s="1563"/>
      <c r="O630" s="1563"/>
      <c r="P630" s="1563"/>
      <c r="Q630" s="1599"/>
      <c r="S630" s="1490"/>
      <c r="U630" s="1502"/>
      <c r="X630" s="5"/>
    </row>
    <row r="631">
      <c r="A631" s="1602"/>
      <c r="B631" s="1602"/>
      <c r="C631" s="1602"/>
      <c r="D631" s="1602"/>
      <c r="E631" s="1602"/>
      <c r="F631" s="1602"/>
      <c r="G631" s="1561"/>
      <c r="H631" s="1428"/>
      <c r="I631" s="1428"/>
      <c r="J631" s="1428"/>
      <c r="K631" s="1428"/>
      <c r="L631" s="1563"/>
      <c r="M631" s="1563"/>
      <c r="N631" s="1563"/>
      <c r="O631" s="1563"/>
      <c r="P631" s="1563"/>
      <c r="Q631" s="1599"/>
      <c r="S631" s="1490"/>
      <c r="U631" s="1502"/>
      <c r="X631" s="5"/>
    </row>
    <row r="632">
      <c r="A632" s="1602"/>
      <c r="B632" s="1602"/>
      <c r="C632" s="1602"/>
      <c r="D632" s="1602"/>
      <c r="E632" s="1602"/>
      <c r="F632" s="1602"/>
      <c r="G632" s="1561"/>
      <c r="H632" s="1428"/>
      <c r="I632" s="1428"/>
      <c r="J632" s="1428"/>
      <c r="K632" s="1428"/>
      <c r="L632" s="1563"/>
      <c r="M632" s="1563"/>
      <c r="N632" s="1563"/>
      <c r="O632" s="1563"/>
      <c r="P632" s="1563"/>
      <c r="Q632" s="1599"/>
      <c r="S632" s="1490"/>
      <c r="U632" s="1502"/>
      <c r="X632" s="5"/>
    </row>
    <row r="633">
      <c r="A633" s="1602"/>
      <c r="B633" s="1602"/>
      <c r="C633" s="1602"/>
      <c r="D633" s="1602"/>
      <c r="E633" s="1602"/>
      <c r="F633" s="1602"/>
      <c r="G633" s="1561"/>
      <c r="H633" s="1428"/>
      <c r="I633" s="1428"/>
      <c r="J633" s="1428"/>
      <c r="K633" s="1428"/>
      <c r="L633" s="1563"/>
      <c r="M633" s="1563"/>
      <c r="N633" s="1563"/>
      <c r="O633" s="1563"/>
      <c r="P633" s="1563"/>
      <c r="Q633" s="1599"/>
      <c r="S633" s="1490"/>
      <c r="U633" s="1502"/>
      <c r="X633" s="5"/>
    </row>
    <row r="634">
      <c r="A634" s="1602"/>
      <c r="B634" s="1602"/>
      <c r="C634" s="1602"/>
      <c r="D634" s="1602"/>
      <c r="E634" s="1602"/>
      <c r="F634" s="1602"/>
      <c r="G634" s="1561"/>
      <c r="H634" s="1428"/>
      <c r="I634" s="1428"/>
      <c r="J634" s="1428"/>
      <c r="K634" s="1428"/>
      <c r="L634" s="1563"/>
      <c r="M634" s="1563"/>
      <c r="N634" s="1563"/>
      <c r="O634" s="1563"/>
      <c r="P634" s="1563"/>
      <c r="Q634" s="1599"/>
      <c r="S634" s="1490"/>
      <c r="U634" s="1502"/>
      <c r="X634" s="5"/>
    </row>
    <row r="635">
      <c r="A635" s="1602"/>
      <c r="B635" s="1602"/>
      <c r="C635" s="1602"/>
      <c r="D635" s="1602"/>
      <c r="E635" s="1602"/>
      <c r="F635" s="1602"/>
      <c r="G635" s="1561"/>
      <c r="H635" s="1428"/>
      <c r="I635" s="1428"/>
      <c r="J635" s="1428"/>
      <c r="K635" s="1428"/>
      <c r="L635" s="1563"/>
      <c r="M635" s="1563"/>
      <c r="N635" s="1563"/>
      <c r="O635" s="1563"/>
      <c r="P635" s="1563"/>
      <c r="Q635" s="1599"/>
      <c r="S635" s="1490"/>
      <c r="U635" s="1502"/>
      <c r="X635" s="5"/>
    </row>
    <row r="636">
      <c r="A636" s="1602"/>
      <c r="B636" s="1602"/>
      <c r="C636" s="1602"/>
      <c r="D636" s="1602"/>
      <c r="E636" s="1602"/>
      <c r="F636" s="1602"/>
      <c r="G636" s="1561"/>
      <c r="H636" s="1428"/>
      <c r="I636" s="1428"/>
      <c r="J636" s="1428"/>
      <c r="K636" s="1428"/>
      <c r="L636" s="1563"/>
      <c r="M636" s="1563"/>
      <c r="N636" s="1563"/>
      <c r="O636" s="1563"/>
      <c r="P636" s="1563"/>
      <c r="Q636" s="1599"/>
      <c r="S636" s="1490"/>
      <c r="U636" s="1502"/>
      <c r="X636" s="5"/>
    </row>
    <row r="637">
      <c r="A637" s="1602"/>
      <c r="B637" s="1602"/>
      <c r="C637" s="1602"/>
      <c r="D637" s="1602"/>
      <c r="E637" s="1602"/>
      <c r="F637" s="1602"/>
      <c r="G637" s="1561"/>
      <c r="H637" s="1428"/>
      <c r="I637" s="1428"/>
      <c r="J637" s="1428"/>
      <c r="K637" s="1428"/>
      <c r="L637" s="1563"/>
      <c r="M637" s="1563"/>
      <c r="N637" s="1563"/>
      <c r="O637" s="1563"/>
      <c r="P637" s="1563"/>
      <c r="Q637" s="1599"/>
      <c r="S637" s="1490"/>
      <c r="U637" s="1502"/>
      <c r="X637" s="5"/>
    </row>
    <row r="638">
      <c r="A638" s="1602"/>
      <c r="B638" s="1602"/>
      <c r="C638" s="1602"/>
      <c r="D638" s="1602"/>
      <c r="E638" s="1602"/>
      <c r="F638" s="1602"/>
      <c r="G638" s="1561"/>
      <c r="H638" s="1428"/>
      <c r="I638" s="1428"/>
      <c r="J638" s="1428"/>
      <c r="K638" s="1428"/>
      <c r="L638" s="1563"/>
      <c r="M638" s="1563"/>
      <c r="N638" s="1563"/>
      <c r="O638" s="1563"/>
      <c r="P638" s="1563"/>
      <c r="Q638" s="1599"/>
      <c r="S638" s="1490"/>
      <c r="U638" s="1502"/>
      <c r="X638" s="5"/>
    </row>
    <row r="639">
      <c r="A639" s="1602"/>
      <c r="B639" s="1602"/>
      <c r="C639" s="1602"/>
      <c r="D639" s="1602"/>
      <c r="E639" s="1602"/>
      <c r="F639" s="1602"/>
      <c r="G639" s="1561"/>
      <c r="H639" s="1428"/>
      <c r="I639" s="1428"/>
      <c r="J639" s="1428"/>
      <c r="K639" s="1428"/>
      <c r="L639" s="1563"/>
      <c r="M639" s="1563"/>
      <c r="N639" s="1563"/>
      <c r="O639" s="1563"/>
      <c r="P639" s="1563"/>
      <c r="Q639" s="1599"/>
      <c r="S639" s="1490"/>
      <c r="U639" s="1502"/>
      <c r="X639" s="5"/>
    </row>
    <row r="640">
      <c r="A640" s="1602"/>
      <c r="B640" s="1602"/>
      <c r="C640" s="1602"/>
      <c r="D640" s="1602"/>
      <c r="E640" s="1602"/>
      <c r="F640" s="1602"/>
      <c r="G640" s="1561"/>
      <c r="H640" s="1428"/>
      <c r="I640" s="1428"/>
      <c r="J640" s="1428"/>
      <c r="K640" s="1428"/>
      <c r="L640" s="1563"/>
      <c r="M640" s="1563"/>
      <c r="N640" s="1563"/>
      <c r="O640" s="1563"/>
      <c r="P640" s="1563"/>
      <c r="Q640" s="1599"/>
      <c r="S640" s="1490"/>
      <c r="U640" s="1502"/>
      <c r="X640" s="5"/>
    </row>
    <row r="641">
      <c r="A641" s="1602"/>
      <c r="B641" s="1602"/>
      <c r="C641" s="1602"/>
      <c r="D641" s="1602"/>
      <c r="E641" s="1602"/>
      <c r="F641" s="1602"/>
      <c r="G641" s="1561"/>
      <c r="H641" s="1428"/>
      <c r="I641" s="1428"/>
      <c r="J641" s="1428"/>
      <c r="K641" s="1428"/>
      <c r="L641" s="1563"/>
      <c r="M641" s="1563"/>
      <c r="N641" s="1563"/>
      <c r="O641" s="1563"/>
      <c r="P641" s="1563"/>
      <c r="Q641" s="1599"/>
      <c r="S641" s="1490"/>
      <c r="U641" s="1502"/>
      <c r="X641" s="5"/>
    </row>
    <row r="642">
      <c r="A642" s="1602"/>
      <c r="B642" s="1602"/>
      <c r="C642" s="1602"/>
      <c r="D642" s="1602"/>
      <c r="E642" s="1602"/>
      <c r="F642" s="1602"/>
      <c r="G642" s="1561"/>
      <c r="H642" s="1428"/>
      <c r="I642" s="1428"/>
      <c r="J642" s="1428"/>
      <c r="K642" s="1428"/>
      <c r="L642" s="1563"/>
      <c r="M642" s="1563"/>
      <c r="N642" s="1563"/>
      <c r="O642" s="1563"/>
      <c r="P642" s="1563"/>
      <c r="Q642" s="1599"/>
      <c r="S642" s="1490"/>
      <c r="U642" s="1502"/>
      <c r="X642" s="5"/>
    </row>
    <row r="643">
      <c r="A643" s="1602"/>
      <c r="B643" s="1602"/>
      <c r="C643" s="1602"/>
      <c r="D643" s="1602"/>
      <c r="E643" s="1602"/>
      <c r="F643" s="1602"/>
      <c r="G643" s="1561"/>
      <c r="H643" s="1428"/>
      <c r="I643" s="1428"/>
      <c r="J643" s="1428"/>
      <c r="K643" s="1428"/>
      <c r="L643" s="1563"/>
      <c r="M643" s="1563"/>
      <c r="N643" s="1563"/>
      <c r="O643" s="1563"/>
      <c r="P643" s="1563"/>
      <c r="Q643" s="1599"/>
      <c r="S643" s="1490"/>
      <c r="U643" s="1502"/>
      <c r="X643" s="5"/>
    </row>
    <row r="644">
      <c r="A644" s="1602"/>
      <c r="B644" s="1602"/>
      <c r="C644" s="1602"/>
      <c r="D644" s="1602"/>
      <c r="E644" s="1602"/>
      <c r="F644" s="1602"/>
      <c r="G644" s="1561"/>
      <c r="H644" s="1428"/>
      <c r="I644" s="1428"/>
      <c r="J644" s="1428"/>
      <c r="K644" s="1428"/>
      <c r="L644" s="1563"/>
      <c r="M644" s="1563"/>
      <c r="N644" s="1563"/>
      <c r="O644" s="1563"/>
      <c r="P644" s="1563"/>
      <c r="Q644" s="1599"/>
      <c r="S644" s="1490"/>
      <c r="U644" s="1502"/>
      <c r="X644" s="5"/>
    </row>
    <row r="645">
      <c r="A645" s="1602"/>
      <c r="B645" s="1602"/>
      <c r="C645" s="1602"/>
      <c r="D645" s="1602"/>
      <c r="E645" s="1602"/>
      <c r="F645" s="1602"/>
      <c r="G645" s="1561"/>
      <c r="H645" s="1428"/>
      <c r="I645" s="1428"/>
      <c r="J645" s="1428"/>
      <c r="K645" s="1428"/>
      <c r="L645" s="1563"/>
      <c r="M645" s="1563"/>
      <c r="N645" s="1563"/>
      <c r="O645" s="1563"/>
      <c r="P645" s="1563"/>
      <c r="Q645" s="1599"/>
      <c r="S645" s="1490"/>
      <c r="U645" s="1502"/>
      <c r="X645" s="5"/>
    </row>
    <row r="646">
      <c r="A646" s="1602"/>
      <c r="B646" s="1602"/>
      <c r="C646" s="1602"/>
      <c r="D646" s="1602"/>
      <c r="E646" s="1602"/>
      <c r="F646" s="1602"/>
      <c r="G646" s="1561"/>
      <c r="H646" s="1428"/>
      <c r="I646" s="1428"/>
      <c r="J646" s="1428"/>
      <c r="K646" s="1428"/>
      <c r="L646" s="1563"/>
      <c r="M646" s="1563"/>
      <c r="N646" s="1563"/>
      <c r="O646" s="1563"/>
      <c r="P646" s="1563"/>
      <c r="Q646" s="1599"/>
      <c r="S646" s="1490"/>
      <c r="U646" s="1502"/>
      <c r="X646" s="5"/>
    </row>
    <row r="647">
      <c r="A647" s="1602"/>
      <c r="B647" s="1602"/>
      <c r="C647" s="1602"/>
      <c r="D647" s="1602"/>
      <c r="E647" s="1602"/>
      <c r="F647" s="1602"/>
      <c r="G647" s="1561"/>
      <c r="H647" s="1428"/>
      <c r="I647" s="1428"/>
      <c r="J647" s="1428"/>
      <c r="K647" s="1428"/>
      <c r="L647" s="1563"/>
      <c r="M647" s="1563"/>
      <c r="N647" s="1563"/>
      <c r="O647" s="1563"/>
      <c r="P647" s="1563"/>
      <c r="Q647" s="1599"/>
      <c r="S647" s="1490"/>
      <c r="U647" s="1502"/>
      <c r="X647" s="5"/>
    </row>
    <row r="648">
      <c r="A648" s="1602"/>
      <c r="B648" s="1602"/>
      <c r="C648" s="1602"/>
      <c r="D648" s="1602"/>
      <c r="E648" s="1602"/>
      <c r="F648" s="1602"/>
      <c r="G648" s="1561"/>
      <c r="H648" s="1428"/>
      <c r="I648" s="1428"/>
      <c r="J648" s="1428"/>
      <c r="K648" s="1428"/>
      <c r="L648" s="1563"/>
      <c r="M648" s="1563"/>
      <c r="N648" s="1563"/>
      <c r="O648" s="1563"/>
      <c r="P648" s="1563"/>
      <c r="Q648" s="1599"/>
      <c r="S648" s="1490"/>
      <c r="U648" s="1502"/>
      <c r="X648" s="5"/>
    </row>
    <row r="649">
      <c r="A649" s="1602"/>
      <c r="B649" s="1602"/>
      <c r="C649" s="1602"/>
      <c r="D649" s="1602"/>
      <c r="E649" s="1602"/>
      <c r="F649" s="1602"/>
      <c r="G649" s="1561"/>
      <c r="H649" s="1428"/>
      <c r="I649" s="1428"/>
      <c r="J649" s="1428"/>
      <c r="K649" s="1428"/>
      <c r="L649" s="1563"/>
      <c r="M649" s="1563"/>
      <c r="N649" s="1563"/>
      <c r="O649" s="1563"/>
      <c r="P649" s="1563"/>
      <c r="Q649" s="1599"/>
      <c r="S649" s="1490"/>
      <c r="U649" s="1502"/>
      <c r="X649" s="5"/>
    </row>
    <row r="650">
      <c r="A650" s="1602"/>
      <c r="B650" s="1602"/>
      <c r="C650" s="1602"/>
      <c r="D650" s="1602"/>
      <c r="E650" s="1602"/>
      <c r="F650" s="1602"/>
      <c r="G650" s="1561"/>
      <c r="H650" s="1428"/>
      <c r="I650" s="1428"/>
      <c r="J650" s="1428"/>
      <c r="K650" s="1428"/>
      <c r="L650" s="1563"/>
      <c r="M650" s="1563"/>
      <c r="N650" s="1563"/>
      <c r="O650" s="1563"/>
      <c r="P650" s="1563"/>
      <c r="Q650" s="1599"/>
      <c r="S650" s="1490"/>
      <c r="U650" s="1502"/>
      <c r="X650" s="5"/>
    </row>
    <row r="651">
      <c r="A651" s="1602"/>
      <c r="B651" s="1602"/>
      <c r="C651" s="1602"/>
      <c r="D651" s="1602"/>
      <c r="E651" s="1602"/>
      <c r="F651" s="1602"/>
      <c r="G651" s="1561"/>
      <c r="H651" s="1428"/>
      <c r="I651" s="1428"/>
      <c r="J651" s="1428"/>
      <c r="K651" s="1428"/>
      <c r="L651" s="1563"/>
      <c r="M651" s="1563"/>
      <c r="N651" s="1563"/>
      <c r="O651" s="1563"/>
      <c r="P651" s="1563"/>
      <c r="Q651" s="1599"/>
      <c r="S651" s="1490"/>
      <c r="U651" s="1502"/>
      <c r="X651" s="5"/>
    </row>
    <row r="652">
      <c r="A652" s="1602"/>
      <c r="B652" s="1602"/>
      <c r="C652" s="1602"/>
      <c r="D652" s="1602"/>
      <c r="E652" s="1602"/>
      <c r="F652" s="1602"/>
      <c r="G652" s="1561"/>
      <c r="H652" s="1428"/>
      <c r="I652" s="1428"/>
      <c r="J652" s="1428"/>
      <c r="K652" s="1428"/>
      <c r="L652" s="1563"/>
      <c r="M652" s="1563"/>
      <c r="N652" s="1563"/>
      <c r="O652" s="1563"/>
      <c r="P652" s="1563"/>
      <c r="Q652" s="1599"/>
      <c r="S652" s="1490"/>
      <c r="U652" s="1502"/>
      <c r="X652" s="5"/>
    </row>
    <row r="653">
      <c r="A653" s="1602"/>
      <c r="B653" s="1602"/>
      <c r="C653" s="1602"/>
      <c r="D653" s="1602"/>
      <c r="E653" s="1602"/>
      <c r="F653" s="1602"/>
      <c r="G653" s="1561"/>
      <c r="H653" s="1428"/>
      <c r="I653" s="1428"/>
      <c r="J653" s="1428"/>
      <c r="K653" s="1428"/>
      <c r="L653" s="1563"/>
      <c r="M653" s="1563"/>
      <c r="N653" s="1563"/>
      <c r="O653" s="1563"/>
      <c r="P653" s="1563"/>
      <c r="Q653" s="1599"/>
      <c r="S653" s="1490"/>
      <c r="U653" s="1502"/>
      <c r="X653" s="5"/>
    </row>
    <row r="654">
      <c r="A654" s="1602"/>
      <c r="B654" s="1602"/>
      <c r="C654" s="1602"/>
      <c r="D654" s="1602"/>
      <c r="E654" s="1602"/>
      <c r="F654" s="1602"/>
      <c r="G654" s="1561"/>
      <c r="H654" s="1428"/>
      <c r="I654" s="1428"/>
      <c r="J654" s="1428"/>
      <c r="K654" s="1428"/>
      <c r="L654" s="1563"/>
      <c r="M654" s="1563"/>
      <c r="N654" s="1563"/>
      <c r="O654" s="1563"/>
      <c r="P654" s="1563"/>
      <c r="Q654" s="1599"/>
      <c r="S654" s="1490"/>
      <c r="U654" s="1502"/>
      <c r="X654" s="5"/>
    </row>
    <row r="655">
      <c r="A655" s="1602"/>
      <c r="B655" s="1602"/>
      <c r="C655" s="1602"/>
      <c r="D655" s="1602"/>
      <c r="E655" s="1602"/>
      <c r="F655" s="1602"/>
      <c r="G655" s="1561"/>
      <c r="H655" s="1428"/>
      <c r="I655" s="1428"/>
      <c r="J655" s="1428"/>
      <c r="K655" s="1428"/>
      <c r="L655" s="1563"/>
      <c r="M655" s="1563"/>
      <c r="N655" s="1563"/>
      <c r="O655" s="1563"/>
      <c r="P655" s="1563"/>
      <c r="Q655" s="1599"/>
      <c r="S655" s="1490"/>
      <c r="U655" s="1502"/>
      <c r="X655" s="5"/>
    </row>
    <row r="656">
      <c r="A656" s="1602"/>
      <c r="B656" s="1602"/>
      <c r="C656" s="1602"/>
      <c r="D656" s="1602"/>
      <c r="E656" s="1602"/>
      <c r="F656" s="1602"/>
      <c r="G656" s="1561"/>
      <c r="H656" s="1428"/>
      <c r="I656" s="1428"/>
      <c r="J656" s="1428"/>
      <c r="K656" s="1428"/>
      <c r="L656" s="1563"/>
      <c r="M656" s="1563"/>
      <c r="N656" s="1563"/>
      <c r="O656" s="1563"/>
      <c r="P656" s="1563"/>
      <c r="Q656" s="1599"/>
      <c r="S656" s="1490"/>
      <c r="U656" s="1502"/>
      <c r="X656" s="5"/>
    </row>
    <row r="657">
      <c r="A657" s="1602"/>
      <c r="B657" s="1602"/>
      <c r="C657" s="1602"/>
      <c r="D657" s="1602"/>
      <c r="E657" s="1602"/>
      <c r="F657" s="1602"/>
      <c r="G657" s="1561"/>
      <c r="H657" s="1428"/>
      <c r="I657" s="1428"/>
      <c r="J657" s="1428"/>
      <c r="K657" s="1428"/>
      <c r="L657" s="1563"/>
      <c r="M657" s="1563"/>
      <c r="N657" s="1563"/>
      <c r="O657" s="1563"/>
      <c r="P657" s="1563"/>
      <c r="Q657" s="1599"/>
      <c r="S657" s="1490"/>
      <c r="U657" s="1502"/>
      <c r="X657" s="5"/>
    </row>
    <row r="658">
      <c r="A658" s="1602"/>
      <c r="B658" s="1602"/>
      <c r="C658" s="1602"/>
      <c r="D658" s="1602"/>
      <c r="E658" s="1602"/>
      <c r="F658" s="1602"/>
      <c r="G658" s="1561"/>
      <c r="H658" s="1428"/>
      <c r="I658" s="1428"/>
      <c r="J658" s="1428"/>
      <c r="K658" s="1428"/>
      <c r="L658" s="1563"/>
      <c r="M658" s="1563"/>
      <c r="N658" s="1563"/>
      <c r="O658" s="1563"/>
      <c r="P658" s="1563"/>
      <c r="Q658" s="1599"/>
      <c r="S658" s="1490"/>
      <c r="U658" s="1502"/>
      <c r="X658" s="5"/>
    </row>
    <row r="659">
      <c r="A659" s="1602"/>
      <c r="B659" s="1602"/>
      <c r="C659" s="1602"/>
      <c r="D659" s="1602"/>
      <c r="E659" s="1602"/>
      <c r="F659" s="1602"/>
      <c r="G659" s="1561"/>
      <c r="H659" s="1428"/>
      <c r="I659" s="1428"/>
      <c r="J659" s="1428"/>
      <c r="K659" s="1428"/>
      <c r="L659" s="1563"/>
      <c r="M659" s="1563"/>
      <c r="N659" s="1563"/>
      <c r="O659" s="1563"/>
      <c r="P659" s="1563"/>
      <c r="Q659" s="1599"/>
      <c r="S659" s="1490"/>
      <c r="U659" s="1502"/>
      <c r="X659" s="5"/>
    </row>
    <row r="660">
      <c r="A660" s="1602"/>
      <c r="B660" s="1602"/>
      <c r="C660" s="1602"/>
      <c r="D660" s="1602"/>
      <c r="E660" s="1602"/>
      <c r="F660" s="1602"/>
      <c r="G660" s="1561"/>
      <c r="H660" s="1428"/>
      <c r="I660" s="1428"/>
      <c r="J660" s="1428"/>
      <c r="K660" s="1428"/>
      <c r="L660" s="1563"/>
      <c r="M660" s="1563"/>
      <c r="N660" s="1563"/>
      <c r="O660" s="1563"/>
      <c r="P660" s="1563"/>
      <c r="Q660" s="1599"/>
      <c r="S660" s="1490"/>
      <c r="U660" s="1502"/>
      <c r="X660" s="5"/>
    </row>
    <row r="661">
      <c r="A661" s="1602"/>
      <c r="B661" s="1602"/>
      <c r="C661" s="1602"/>
      <c r="D661" s="1602"/>
      <c r="E661" s="1602"/>
      <c r="F661" s="1602"/>
      <c r="G661" s="1561"/>
      <c r="H661" s="1428"/>
      <c r="I661" s="1428"/>
      <c r="J661" s="1428"/>
      <c r="K661" s="1428"/>
      <c r="L661" s="1563"/>
      <c r="M661" s="1563"/>
      <c r="N661" s="1563"/>
      <c r="O661" s="1563"/>
      <c r="P661" s="1563"/>
      <c r="Q661" s="1599"/>
      <c r="S661" s="1490"/>
      <c r="U661" s="1502"/>
      <c r="X661" s="5"/>
    </row>
    <row r="662">
      <c r="A662" s="1602"/>
      <c r="B662" s="1602"/>
      <c r="C662" s="1602"/>
      <c r="D662" s="1602"/>
      <c r="E662" s="1602"/>
      <c r="F662" s="1602"/>
      <c r="G662" s="1561"/>
      <c r="H662" s="1428"/>
      <c r="I662" s="1428"/>
      <c r="J662" s="1428"/>
      <c r="K662" s="1428"/>
      <c r="L662" s="1563"/>
      <c r="M662" s="1563"/>
      <c r="N662" s="1563"/>
      <c r="O662" s="1563"/>
      <c r="P662" s="1563"/>
      <c r="Q662" s="1599"/>
      <c r="S662" s="1490"/>
      <c r="U662" s="1502"/>
      <c r="X662" s="5"/>
    </row>
    <row r="663">
      <c r="A663" s="1602"/>
      <c r="B663" s="1602"/>
      <c r="C663" s="1602"/>
      <c r="D663" s="1602"/>
      <c r="E663" s="1602"/>
      <c r="F663" s="1602"/>
      <c r="G663" s="1561"/>
      <c r="H663" s="1428"/>
      <c r="I663" s="1428"/>
      <c r="J663" s="1428"/>
      <c r="K663" s="1428"/>
      <c r="L663" s="1563"/>
      <c r="M663" s="1563"/>
      <c r="N663" s="1563"/>
      <c r="O663" s="1563"/>
      <c r="P663" s="1563"/>
      <c r="Q663" s="1599"/>
      <c r="S663" s="1490"/>
      <c r="U663" s="1502"/>
      <c r="X663" s="5"/>
    </row>
    <row r="664">
      <c r="A664" s="1602"/>
      <c r="B664" s="1602"/>
      <c r="C664" s="1602"/>
      <c r="D664" s="1602"/>
      <c r="E664" s="1602"/>
      <c r="F664" s="1602"/>
      <c r="G664" s="1561"/>
      <c r="H664" s="1428"/>
      <c r="I664" s="1428"/>
      <c r="J664" s="1428"/>
      <c r="K664" s="1428"/>
      <c r="L664" s="1563"/>
      <c r="M664" s="1563"/>
      <c r="N664" s="1563"/>
      <c r="O664" s="1563"/>
      <c r="P664" s="1563"/>
      <c r="Q664" s="1599"/>
      <c r="S664" s="1490"/>
      <c r="U664" s="1502"/>
      <c r="X664" s="5"/>
    </row>
    <row r="665">
      <c r="A665" s="1602"/>
      <c r="B665" s="1602"/>
      <c r="C665" s="1602"/>
      <c r="D665" s="1602"/>
      <c r="E665" s="1602"/>
      <c r="F665" s="1602"/>
      <c r="G665" s="1561"/>
      <c r="H665" s="1428"/>
      <c r="I665" s="1428"/>
      <c r="J665" s="1428"/>
      <c r="K665" s="1428"/>
      <c r="L665" s="1563"/>
      <c r="M665" s="1563"/>
      <c r="N665" s="1563"/>
      <c r="O665" s="1563"/>
      <c r="P665" s="1563"/>
      <c r="Q665" s="1599"/>
      <c r="S665" s="1490"/>
      <c r="U665" s="1502"/>
      <c r="X665" s="5"/>
    </row>
    <row r="666">
      <c r="A666" s="1602"/>
      <c r="B666" s="1602"/>
      <c r="C666" s="1602"/>
      <c r="D666" s="1602"/>
      <c r="E666" s="1602"/>
      <c r="F666" s="1602"/>
      <c r="G666" s="1561"/>
      <c r="H666" s="1428"/>
      <c r="I666" s="1428"/>
      <c r="J666" s="1428"/>
      <c r="K666" s="1428"/>
      <c r="L666" s="1563"/>
      <c r="M666" s="1563"/>
      <c r="N666" s="1563"/>
      <c r="O666" s="1563"/>
      <c r="P666" s="1563"/>
      <c r="Q666" s="1599"/>
      <c r="S666" s="1490"/>
      <c r="U666" s="1502"/>
      <c r="X666" s="5"/>
    </row>
    <row r="667">
      <c r="A667" s="1602"/>
      <c r="B667" s="1602"/>
      <c r="C667" s="1602"/>
      <c r="D667" s="1602"/>
      <c r="E667" s="1602"/>
      <c r="F667" s="1602"/>
      <c r="G667" s="1561"/>
      <c r="H667" s="1428"/>
      <c r="I667" s="1428"/>
      <c r="J667" s="1428"/>
      <c r="K667" s="1428"/>
      <c r="L667" s="1563"/>
      <c r="M667" s="1563"/>
      <c r="N667" s="1563"/>
      <c r="O667" s="1563"/>
      <c r="P667" s="1563"/>
      <c r="Q667" s="1599"/>
      <c r="S667" s="1490"/>
      <c r="U667" s="1502"/>
      <c r="X667" s="5"/>
    </row>
    <row r="668">
      <c r="A668" s="1602"/>
      <c r="B668" s="1602"/>
      <c r="C668" s="1602"/>
      <c r="D668" s="1602"/>
      <c r="E668" s="1602"/>
      <c r="F668" s="1602"/>
      <c r="G668" s="1561"/>
      <c r="H668" s="1428"/>
      <c r="I668" s="1428"/>
      <c r="J668" s="1428"/>
      <c r="K668" s="1428"/>
      <c r="L668" s="1563"/>
      <c r="M668" s="1563"/>
      <c r="N668" s="1563"/>
      <c r="O668" s="1563"/>
      <c r="P668" s="1563"/>
      <c r="Q668" s="1599"/>
      <c r="S668" s="1490"/>
      <c r="U668" s="1502"/>
      <c r="X668" s="5"/>
    </row>
    <row r="669">
      <c r="A669" s="1602"/>
      <c r="B669" s="1602"/>
      <c r="C669" s="1602"/>
      <c r="D669" s="1602"/>
      <c r="E669" s="1602"/>
      <c r="F669" s="1602"/>
      <c r="G669" s="1561"/>
      <c r="H669" s="1428"/>
      <c r="I669" s="1428"/>
      <c r="J669" s="1428"/>
      <c r="K669" s="1428"/>
      <c r="L669" s="1563"/>
      <c r="M669" s="1563"/>
      <c r="N669" s="1563"/>
      <c r="O669" s="1563"/>
      <c r="P669" s="1563"/>
      <c r="Q669" s="1599"/>
      <c r="S669" s="1490"/>
      <c r="U669" s="1502"/>
      <c r="X669" s="5"/>
    </row>
    <row r="670">
      <c r="A670" s="1602"/>
      <c r="B670" s="1602"/>
      <c r="C670" s="1602"/>
      <c r="D670" s="1602"/>
      <c r="E670" s="1602"/>
      <c r="F670" s="1602"/>
      <c r="G670" s="1561"/>
      <c r="H670" s="1428"/>
      <c r="I670" s="1428"/>
      <c r="J670" s="1428"/>
      <c r="K670" s="1428"/>
      <c r="L670" s="1563"/>
      <c r="M670" s="1563"/>
      <c r="N670" s="1563"/>
      <c r="O670" s="1563"/>
      <c r="P670" s="1563"/>
      <c r="Q670" s="1599"/>
      <c r="S670" s="1490"/>
      <c r="U670" s="1502"/>
      <c r="X670" s="5"/>
    </row>
    <row r="671">
      <c r="A671" s="1602"/>
      <c r="B671" s="1602"/>
      <c r="C671" s="1602"/>
      <c r="D671" s="1602"/>
      <c r="E671" s="1602"/>
      <c r="F671" s="1602"/>
      <c r="G671" s="1561"/>
      <c r="H671" s="1428"/>
      <c r="I671" s="1428"/>
      <c r="J671" s="1428"/>
      <c r="K671" s="1428"/>
      <c r="L671" s="1563"/>
      <c r="M671" s="1563"/>
      <c r="N671" s="1563"/>
      <c r="O671" s="1563"/>
      <c r="P671" s="1563"/>
      <c r="Q671" s="1599"/>
      <c r="S671" s="1490"/>
      <c r="U671" s="1502"/>
      <c r="X671" s="5"/>
    </row>
    <row r="672">
      <c r="A672" s="1602"/>
      <c r="B672" s="1602"/>
      <c r="C672" s="1602"/>
      <c r="D672" s="1602"/>
      <c r="E672" s="1602"/>
      <c r="F672" s="1602"/>
      <c r="G672" s="1561"/>
      <c r="H672" s="1428"/>
      <c r="I672" s="1428"/>
      <c r="J672" s="1428"/>
      <c r="K672" s="1428"/>
      <c r="L672" s="1563"/>
      <c r="M672" s="1563"/>
      <c r="N672" s="1563"/>
      <c r="O672" s="1563"/>
      <c r="P672" s="1563"/>
      <c r="Q672" s="1599"/>
      <c r="S672" s="1490"/>
      <c r="U672" s="1502"/>
      <c r="X672" s="5"/>
    </row>
    <row r="673">
      <c r="A673" s="1602"/>
      <c r="B673" s="1602"/>
      <c r="C673" s="1602"/>
      <c r="D673" s="1602"/>
      <c r="E673" s="1602"/>
      <c r="F673" s="1602"/>
      <c r="G673" s="1561"/>
      <c r="H673" s="1428"/>
      <c r="I673" s="1428"/>
      <c r="J673" s="1428"/>
      <c r="K673" s="1428"/>
      <c r="L673" s="1563"/>
      <c r="M673" s="1563"/>
      <c r="N673" s="1563"/>
      <c r="O673" s="1563"/>
      <c r="P673" s="1563"/>
      <c r="Q673" s="1599"/>
      <c r="S673" s="1490"/>
      <c r="U673" s="1502"/>
      <c r="X673" s="5"/>
    </row>
    <row r="674">
      <c r="A674" s="1602"/>
      <c r="B674" s="1602"/>
      <c r="C674" s="1602"/>
      <c r="D674" s="1602"/>
      <c r="E674" s="1602"/>
      <c r="F674" s="1602"/>
      <c r="G674" s="1561"/>
      <c r="H674" s="1428"/>
      <c r="I674" s="1428"/>
      <c r="J674" s="1428"/>
      <c r="K674" s="1428"/>
      <c r="L674" s="1563"/>
      <c r="M674" s="1563"/>
      <c r="N674" s="1563"/>
      <c r="O674" s="1563"/>
      <c r="P674" s="1563"/>
      <c r="Q674" s="1599"/>
      <c r="S674" s="1490"/>
      <c r="U674" s="1502"/>
      <c r="X674" s="5"/>
    </row>
    <row r="675">
      <c r="A675" s="1602"/>
      <c r="B675" s="1602"/>
      <c r="C675" s="1602"/>
      <c r="D675" s="1602"/>
      <c r="E675" s="1602"/>
      <c r="F675" s="1602"/>
      <c r="G675" s="1561"/>
      <c r="H675" s="1428"/>
      <c r="I675" s="1428"/>
      <c r="J675" s="1428"/>
      <c r="K675" s="1428"/>
      <c r="L675" s="1563"/>
      <c r="M675" s="1563"/>
      <c r="N675" s="1563"/>
      <c r="O675" s="1563"/>
      <c r="P675" s="1563"/>
      <c r="Q675" s="1599"/>
      <c r="S675" s="1490"/>
      <c r="U675" s="1502"/>
      <c r="X675" s="5"/>
    </row>
    <row r="676">
      <c r="A676" s="1602"/>
      <c r="B676" s="1602"/>
      <c r="C676" s="1602"/>
      <c r="D676" s="1602"/>
      <c r="E676" s="1602"/>
      <c r="F676" s="1602"/>
      <c r="G676" s="1561"/>
      <c r="H676" s="1428"/>
      <c r="I676" s="1428"/>
      <c r="J676" s="1428"/>
      <c r="K676" s="1428"/>
      <c r="L676" s="1563"/>
      <c r="M676" s="1563"/>
      <c r="N676" s="1563"/>
      <c r="O676" s="1563"/>
      <c r="P676" s="1563"/>
      <c r="Q676" s="1599"/>
      <c r="S676" s="1490"/>
      <c r="U676" s="1502"/>
      <c r="X676" s="5"/>
    </row>
    <row r="677">
      <c r="A677" s="1602"/>
      <c r="B677" s="1602"/>
      <c r="C677" s="1602"/>
      <c r="D677" s="1602"/>
      <c r="E677" s="1602"/>
      <c r="F677" s="1602"/>
      <c r="G677" s="1561"/>
      <c r="H677" s="1428"/>
      <c r="I677" s="1428"/>
      <c r="J677" s="1428"/>
      <c r="K677" s="1428"/>
      <c r="L677" s="1563"/>
      <c r="M677" s="1563"/>
      <c r="N677" s="1563"/>
      <c r="O677" s="1563"/>
      <c r="P677" s="1563"/>
      <c r="Q677" s="1599"/>
      <c r="S677" s="1490"/>
      <c r="U677" s="1502"/>
      <c r="X677" s="5"/>
    </row>
    <row r="678">
      <c r="A678" s="1602"/>
      <c r="B678" s="1602"/>
      <c r="C678" s="1602"/>
      <c r="D678" s="1602"/>
      <c r="E678" s="1602"/>
      <c r="F678" s="1602"/>
      <c r="G678" s="1561"/>
      <c r="H678" s="1428"/>
      <c r="I678" s="1428"/>
      <c r="J678" s="1428"/>
      <c r="K678" s="1428"/>
      <c r="L678" s="1563"/>
      <c r="M678" s="1563"/>
      <c r="N678" s="1563"/>
      <c r="O678" s="1563"/>
      <c r="P678" s="1563"/>
      <c r="Q678" s="1599"/>
      <c r="S678" s="1490"/>
      <c r="U678" s="1502"/>
      <c r="X678" s="5"/>
    </row>
    <row r="679">
      <c r="A679" s="1602"/>
      <c r="B679" s="1602"/>
      <c r="C679" s="1602"/>
      <c r="D679" s="1602"/>
      <c r="E679" s="1602"/>
      <c r="F679" s="1602"/>
      <c r="G679" s="1561"/>
      <c r="H679" s="1428"/>
      <c r="I679" s="1428"/>
      <c r="J679" s="1428"/>
      <c r="K679" s="1428"/>
      <c r="L679" s="1563"/>
      <c r="M679" s="1563"/>
      <c r="N679" s="1563"/>
      <c r="O679" s="1563"/>
      <c r="P679" s="1563"/>
      <c r="Q679" s="1599"/>
      <c r="S679" s="1490"/>
      <c r="U679" s="1502"/>
      <c r="X679" s="5"/>
    </row>
    <row r="680">
      <c r="A680" s="1602"/>
      <c r="B680" s="1602"/>
      <c r="C680" s="1602"/>
      <c r="D680" s="1602"/>
      <c r="E680" s="1602"/>
      <c r="F680" s="1602"/>
      <c r="G680" s="1561"/>
      <c r="H680" s="1428"/>
      <c r="I680" s="1428"/>
      <c r="J680" s="1428"/>
      <c r="K680" s="1428"/>
      <c r="L680" s="1563"/>
      <c r="M680" s="1563"/>
      <c r="N680" s="1563"/>
      <c r="O680" s="1563"/>
      <c r="P680" s="1563"/>
      <c r="Q680" s="1599"/>
      <c r="S680" s="1490"/>
      <c r="U680" s="1502"/>
      <c r="X680" s="5"/>
    </row>
    <row r="681">
      <c r="A681" s="1602"/>
      <c r="B681" s="1602"/>
      <c r="C681" s="1602"/>
      <c r="D681" s="1602"/>
      <c r="E681" s="1602"/>
      <c r="F681" s="1602"/>
      <c r="G681" s="1561"/>
      <c r="H681" s="1428"/>
      <c r="I681" s="1428"/>
      <c r="J681" s="1428"/>
      <c r="K681" s="1428"/>
      <c r="L681" s="1563"/>
      <c r="M681" s="1563"/>
      <c r="N681" s="1563"/>
      <c r="O681" s="1563"/>
      <c r="P681" s="1563"/>
      <c r="Q681" s="1599"/>
      <c r="S681" s="1490"/>
      <c r="U681" s="1502"/>
      <c r="X681" s="5"/>
    </row>
    <row r="682">
      <c r="A682" s="1602"/>
      <c r="B682" s="1602"/>
      <c r="C682" s="1602"/>
      <c r="D682" s="1602"/>
      <c r="E682" s="1602"/>
      <c r="F682" s="1602"/>
      <c r="G682" s="1561"/>
      <c r="H682" s="1428"/>
      <c r="I682" s="1428"/>
      <c r="J682" s="1428"/>
      <c r="K682" s="1428"/>
      <c r="L682" s="1563"/>
      <c r="M682" s="1563"/>
      <c r="N682" s="1563"/>
      <c r="O682" s="1563"/>
      <c r="P682" s="1563"/>
      <c r="Q682" s="1599"/>
      <c r="S682" s="1490"/>
      <c r="U682" s="1502"/>
      <c r="X682" s="5"/>
    </row>
    <row r="683">
      <c r="A683" s="1602"/>
      <c r="B683" s="1602"/>
      <c r="C683" s="1602"/>
      <c r="D683" s="1602"/>
      <c r="E683" s="1602"/>
      <c r="F683" s="1602"/>
      <c r="G683" s="1561"/>
      <c r="H683" s="1428"/>
      <c r="I683" s="1428"/>
      <c r="J683" s="1428"/>
      <c r="K683" s="1428"/>
      <c r="L683" s="1563"/>
      <c r="M683" s="1563"/>
      <c r="N683" s="1563"/>
      <c r="O683" s="1563"/>
      <c r="P683" s="1563"/>
      <c r="Q683" s="1599"/>
      <c r="S683" s="1490"/>
      <c r="U683" s="1502"/>
      <c r="X683" s="5"/>
    </row>
    <row r="684">
      <c r="A684" s="1602"/>
      <c r="B684" s="1602"/>
      <c r="C684" s="1602"/>
      <c r="D684" s="1602"/>
      <c r="E684" s="1602"/>
      <c r="F684" s="1602"/>
      <c r="G684" s="1561"/>
      <c r="H684" s="1428"/>
      <c r="I684" s="1428"/>
      <c r="J684" s="1428"/>
      <c r="K684" s="1428"/>
      <c r="L684" s="1563"/>
      <c r="M684" s="1563"/>
      <c r="N684" s="1563"/>
      <c r="O684" s="1563"/>
      <c r="P684" s="1563"/>
      <c r="Q684" s="1599"/>
      <c r="S684" s="1490"/>
      <c r="U684" s="1502"/>
      <c r="X684" s="5"/>
    </row>
    <row r="685">
      <c r="A685" s="1602"/>
      <c r="B685" s="1602"/>
      <c r="C685" s="1602"/>
      <c r="D685" s="1602"/>
      <c r="E685" s="1602"/>
      <c r="F685" s="1602"/>
      <c r="G685" s="1561"/>
      <c r="H685" s="1428"/>
      <c r="I685" s="1428"/>
      <c r="J685" s="1428"/>
      <c r="K685" s="1428"/>
      <c r="L685" s="1563"/>
      <c r="M685" s="1563"/>
      <c r="N685" s="1563"/>
      <c r="O685" s="1563"/>
      <c r="P685" s="1563"/>
      <c r="Q685" s="1599"/>
      <c r="S685" s="1490"/>
      <c r="U685" s="1502"/>
      <c r="X685" s="5"/>
    </row>
    <row r="686">
      <c r="A686" s="1602"/>
      <c r="B686" s="1602"/>
      <c r="C686" s="1602"/>
      <c r="D686" s="1602"/>
      <c r="E686" s="1602"/>
      <c r="F686" s="1602"/>
      <c r="G686" s="1561"/>
      <c r="H686" s="1428"/>
      <c r="I686" s="1428"/>
      <c r="J686" s="1428"/>
      <c r="K686" s="1428"/>
      <c r="L686" s="1563"/>
      <c r="M686" s="1563"/>
      <c r="N686" s="1563"/>
      <c r="O686" s="1563"/>
      <c r="P686" s="1563"/>
      <c r="Q686" s="1599"/>
      <c r="S686" s="1490"/>
      <c r="U686" s="1502"/>
      <c r="X686" s="5"/>
    </row>
    <row r="687">
      <c r="A687" s="1602"/>
      <c r="B687" s="1602"/>
      <c r="C687" s="1602"/>
      <c r="D687" s="1602"/>
      <c r="E687" s="1602"/>
      <c r="F687" s="1602"/>
      <c r="G687" s="1561"/>
      <c r="H687" s="1428"/>
      <c r="I687" s="1428"/>
      <c r="J687" s="1428"/>
      <c r="K687" s="1428"/>
      <c r="L687" s="1563"/>
      <c r="M687" s="1563"/>
      <c r="N687" s="1563"/>
      <c r="O687" s="1563"/>
      <c r="P687" s="1563"/>
      <c r="Q687" s="1599"/>
      <c r="S687" s="1490"/>
      <c r="U687" s="1502"/>
      <c r="X687" s="5"/>
    </row>
    <row r="688">
      <c r="A688" s="1602"/>
      <c r="B688" s="1602"/>
      <c r="C688" s="1602"/>
      <c r="D688" s="1602"/>
      <c r="E688" s="1602"/>
      <c r="F688" s="1602"/>
      <c r="G688" s="1561"/>
      <c r="H688" s="1428"/>
      <c r="I688" s="1428"/>
      <c r="J688" s="1428"/>
      <c r="K688" s="1428"/>
      <c r="L688" s="1563"/>
      <c r="M688" s="1563"/>
      <c r="N688" s="1563"/>
      <c r="O688" s="1563"/>
      <c r="P688" s="1563"/>
      <c r="Q688" s="1599"/>
      <c r="S688" s="1490"/>
      <c r="U688" s="1502"/>
      <c r="X688" s="5"/>
    </row>
    <row r="689">
      <c r="A689" s="1602"/>
      <c r="B689" s="1602"/>
      <c r="C689" s="1602"/>
      <c r="D689" s="1602"/>
      <c r="E689" s="1602"/>
      <c r="F689" s="1602"/>
      <c r="G689" s="1561"/>
      <c r="H689" s="1428"/>
      <c r="I689" s="1428"/>
      <c r="J689" s="1428"/>
      <c r="K689" s="1428"/>
      <c r="L689" s="1563"/>
      <c r="M689" s="1563"/>
      <c r="N689" s="1563"/>
      <c r="O689" s="1563"/>
      <c r="P689" s="1563"/>
      <c r="Q689" s="1599"/>
      <c r="S689" s="1490"/>
      <c r="U689" s="1502"/>
      <c r="X689" s="5"/>
    </row>
    <row r="690">
      <c r="A690" s="1602"/>
      <c r="B690" s="1602"/>
      <c r="C690" s="1602"/>
      <c r="D690" s="1602"/>
      <c r="E690" s="1602"/>
      <c r="F690" s="1602"/>
      <c r="G690" s="1561"/>
      <c r="H690" s="1428"/>
      <c r="I690" s="1428"/>
      <c r="J690" s="1428"/>
      <c r="K690" s="1428"/>
      <c r="L690" s="1563"/>
      <c r="M690" s="1563"/>
      <c r="N690" s="1563"/>
      <c r="O690" s="1563"/>
      <c r="P690" s="1563"/>
      <c r="Q690" s="1599"/>
      <c r="S690" s="1490"/>
      <c r="U690" s="1502"/>
      <c r="X690" s="5"/>
    </row>
    <row r="691">
      <c r="A691" s="1602"/>
      <c r="B691" s="1602"/>
      <c r="C691" s="1602"/>
      <c r="D691" s="1602"/>
      <c r="E691" s="1602"/>
      <c r="F691" s="1602"/>
      <c r="G691" s="1561"/>
      <c r="H691" s="1428"/>
      <c r="I691" s="1428"/>
      <c r="J691" s="1428"/>
      <c r="K691" s="1428"/>
      <c r="L691" s="1563"/>
      <c r="M691" s="1563"/>
      <c r="N691" s="1563"/>
      <c r="O691" s="1563"/>
      <c r="P691" s="1563"/>
      <c r="Q691" s="1599"/>
      <c r="S691" s="1490"/>
      <c r="U691" s="1502"/>
      <c r="X691" s="5"/>
    </row>
    <row r="692">
      <c r="A692" s="1602"/>
      <c r="B692" s="1602"/>
      <c r="C692" s="1602"/>
      <c r="D692" s="1602"/>
      <c r="E692" s="1602"/>
      <c r="F692" s="1602"/>
      <c r="G692" s="1561"/>
      <c r="H692" s="1428"/>
      <c r="I692" s="1428"/>
      <c r="J692" s="1428"/>
      <c r="K692" s="1428"/>
      <c r="L692" s="1563"/>
      <c r="M692" s="1563"/>
      <c r="N692" s="1563"/>
      <c r="O692" s="1563"/>
      <c r="P692" s="1563"/>
      <c r="Q692" s="1599"/>
      <c r="S692" s="1490"/>
      <c r="U692" s="1502"/>
      <c r="X692" s="5"/>
    </row>
    <row r="693">
      <c r="A693" s="1602"/>
      <c r="B693" s="1602"/>
      <c r="C693" s="1602"/>
      <c r="D693" s="1602"/>
      <c r="E693" s="1602"/>
      <c r="F693" s="1602"/>
      <c r="G693" s="1561"/>
      <c r="H693" s="1428"/>
      <c r="I693" s="1428"/>
      <c r="J693" s="1428"/>
      <c r="K693" s="1428"/>
      <c r="L693" s="1563"/>
      <c r="M693" s="1563"/>
      <c r="N693" s="1563"/>
      <c r="O693" s="1563"/>
      <c r="P693" s="1563"/>
      <c r="Q693" s="1599"/>
      <c r="S693" s="1490"/>
      <c r="U693" s="1502"/>
      <c r="X693" s="5"/>
    </row>
    <row r="694">
      <c r="A694" s="1602"/>
      <c r="B694" s="1602"/>
      <c r="C694" s="1602"/>
      <c r="D694" s="1602"/>
      <c r="E694" s="1602"/>
      <c r="F694" s="1602"/>
      <c r="G694" s="1561"/>
      <c r="H694" s="1428"/>
      <c r="I694" s="1428"/>
      <c r="J694" s="1428"/>
      <c r="K694" s="1428"/>
      <c r="L694" s="1563"/>
      <c r="M694" s="1563"/>
      <c r="N694" s="1563"/>
      <c r="O694" s="1563"/>
      <c r="P694" s="1563"/>
      <c r="Q694" s="1599"/>
      <c r="S694" s="1490"/>
      <c r="U694" s="1502"/>
      <c r="X694" s="5"/>
    </row>
    <row r="695">
      <c r="A695" s="1602"/>
      <c r="B695" s="1602"/>
      <c r="C695" s="1602"/>
      <c r="D695" s="1602"/>
      <c r="E695" s="1602"/>
      <c r="F695" s="1602"/>
      <c r="G695" s="1561"/>
      <c r="H695" s="1428"/>
      <c r="I695" s="1428"/>
      <c r="J695" s="1428"/>
      <c r="K695" s="1428"/>
      <c r="L695" s="1563"/>
      <c r="M695" s="1563"/>
      <c r="N695" s="1563"/>
      <c r="O695" s="1563"/>
      <c r="P695" s="1563"/>
      <c r="Q695" s="1599"/>
      <c r="S695" s="1490"/>
      <c r="U695" s="1502"/>
      <c r="X695" s="5"/>
    </row>
    <row r="696">
      <c r="A696" s="1602"/>
      <c r="B696" s="1602"/>
      <c r="C696" s="1602"/>
      <c r="D696" s="1602"/>
      <c r="E696" s="1602"/>
      <c r="F696" s="1602"/>
      <c r="G696" s="1561"/>
      <c r="H696" s="1428"/>
      <c r="I696" s="1428"/>
      <c r="J696" s="1428"/>
      <c r="K696" s="1428"/>
      <c r="L696" s="1563"/>
      <c r="M696" s="1563"/>
      <c r="N696" s="1563"/>
      <c r="O696" s="1563"/>
      <c r="P696" s="1563"/>
      <c r="Q696" s="1599"/>
      <c r="S696" s="1490"/>
      <c r="U696" s="1502"/>
      <c r="X696" s="5"/>
    </row>
    <row r="697">
      <c r="A697" s="1602"/>
      <c r="B697" s="1602"/>
      <c r="C697" s="1602"/>
      <c r="D697" s="1602"/>
      <c r="E697" s="1602"/>
      <c r="F697" s="1602"/>
      <c r="G697" s="1561"/>
      <c r="H697" s="1428"/>
      <c r="I697" s="1428"/>
      <c r="J697" s="1428"/>
      <c r="K697" s="1428"/>
      <c r="L697" s="1563"/>
      <c r="M697" s="1563"/>
      <c r="N697" s="1563"/>
      <c r="O697" s="1563"/>
      <c r="P697" s="1563"/>
      <c r="Q697" s="1599"/>
      <c r="S697" s="1490"/>
      <c r="U697" s="1502"/>
      <c r="X697" s="5"/>
    </row>
    <row r="698">
      <c r="A698" s="1602"/>
      <c r="B698" s="1602"/>
      <c r="C698" s="1602"/>
      <c r="D698" s="1602"/>
      <c r="E698" s="1602"/>
      <c r="F698" s="1602"/>
      <c r="G698" s="1561"/>
      <c r="H698" s="1428"/>
      <c r="I698" s="1428"/>
      <c r="J698" s="1428"/>
      <c r="K698" s="1428"/>
      <c r="L698" s="1563"/>
      <c r="M698" s="1563"/>
      <c r="N698" s="1563"/>
      <c r="O698" s="1563"/>
      <c r="P698" s="1563"/>
      <c r="Q698" s="1599"/>
      <c r="S698" s="1490"/>
      <c r="U698" s="1502"/>
      <c r="X698" s="5"/>
    </row>
    <row r="699">
      <c r="A699" s="1602"/>
      <c r="B699" s="1602"/>
      <c r="C699" s="1602"/>
      <c r="D699" s="1602"/>
      <c r="E699" s="1602"/>
      <c r="F699" s="1602"/>
      <c r="G699" s="1561"/>
      <c r="H699" s="1428"/>
      <c r="I699" s="1428"/>
      <c r="J699" s="1428"/>
      <c r="K699" s="1428"/>
      <c r="L699" s="1563"/>
      <c r="M699" s="1563"/>
      <c r="N699" s="1563"/>
      <c r="O699" s="1563"/>
      <c r="P699" s="1563"/>
      <c r="Q699" s="1599"/>
      <c r="S699" s="1490"/>
      <c r="U699" s="1502"/>
      <c r="X699" s="5"/>
    </row>
    <row r="700">
      <c r="A700" s="1602"/>
      <c r="B700" s="1602"/>
      <c r="C700" s="1602"/>
      <c r="D700" s="1602"/>
      <c r="E700" s="1602"/>
      <c r="F700" s="1602"/>
      <c r="G700" s="1561"/>
      <c r="H700" s="1428"/>
      <c r="I700" s="1428"/>
      <c r="J700" s="1428"/>
      <c r="K700" s="1428"/>
      <c r="L700" s="1563"/>
      <c r="M700" s="1563"/>
      <c r="N700" s="1563"/>
      <c r="O700" s="1563"/>
      <c r="P700" s="1563"/>
      <c r="Q700" s="1599"/>
      <c r="S700" s="1490"/>
      <c r="U700" s="1502"/>
      <c r="X700" s="5"/>
    </row>
    <row r="701">
      <c r="A701" s="1602"/>
      <c r="B701" s="1602"/>
      <c r="C701" s="1602"/>
      <c r="D701" s="1602"/>
      <c r="E701" s="1602"/>
      <c r="F701" s="1602"/>
      <c r="G701" s="1561"/>
      <c r="H701" s="1428"/>
      <c r="I701" s="1428"/>
      <c r="J701" s="1428"/>
      <c r="K701" s="1428"/>
      <c r="L701" s="1563"/>
      <c r="M701" s="1563"/>
      <c r="N701" s="1563"/>
      <c r="O701" s="1563"/>
      <c r="P701" s="1563"/>
      <c r="Q701" s="1599"/>
      <c r="S701" s="1490"/>
      <c r="U701" s="1502"/>
      <c r="X701" s="5"/>
    </row>
    <row r="702">
      <c r="A702" s="1602"/>
      <c r="B702" s="1602"/>
      <c r="C702" s="1602"/>
      <c r="D702" s="1602"/>
      <c r="E702" s="1602"/>
      <c r="F702" s="1602"/>
      <c r="G702" s="1561"/>
      <c r="H702" s="1428"/>
      <c r="I702" s="1428"/>
      <c r="J702" s="1428"/>
      <c r="K702" s="1428"/>
      <c r="L702" s="1563"/>
      <c r="M702" s="1563"/>
      <c r="N702" s="1563"/>
      <c r="O702" s="1563"/>
      <c r="P702" s="1563"/>
      <c r="Q702" s="1599"/>
      <c r="S702" s="1490"/>
      <c r="U702" s="1502"/>
      <c r="X702" s="5"/>
    </row>
    <row r="703">
      <c r="A703" s="1602"/>
      <c r="B703" s="1602"/>
      <c r="C703" s="1602"/>
      <c r="D703" s="1602"/>
      <c r="E703" s="1602"/>
      <c r="F703" s="1602"/>
      <c r="G703" s="1561"/>
      <c r="H703" s="1428"/>
      <c r="I703" s="1428"/>
      <c r="J703" s="1428"/>
      <c r="K703" s="1428"/>
      <c r="L703" s="1563"/>
      <c r="M703" s="1563"/>
      <c r="N703" s="1563"/>
      <c r="O703" s="1563"/>
      <c r="P703" s="1563"/>
      <c r="Q703" s="1599"/>
      <c r="S703" s="1490"/>
      <c r="U703" s="1502"/>
      <c r="X703" s="5"/>
    </row>
    <row r="704">
      <c r="A704" s="1602"/>
      <c r="B704" s="1602"/>
      <c r="C704" s="1602"/>
      <c r="D704" s="1602"/>
      <c r="E704" s="1602"/>
      <c r="F704" s="1602"/>
      <c r="G704" s="1561"/>
      <c r="H704" s="1428"/>
      <c r="I704" s="1428"/>
      <c r="J704" s="1428"/>
      <c r="K704" s="1428"/>
      <c r="L704" s="1563"/>
      <c r="M704" s="1563"/>
      <c r="N704" s="1563"/>
      <c r="O704" s="1563"/>
      <c r="P704" s="1563"/>
      <c r="Q704" s="1599"/>
      <c r="S704" s="1490"/>
      <c r="U704" s="1502"/>
      <c r="X704" s="5"/>
    </row>
    <row r="705">
      <c r="A705" s="1602"/>
      <c r="B705" s="1602"/>
      <c r="C705" s="1602"/>
      <c r="D705" s="1602"/>
      <c r="E705" s="1602"/>
      <c r="F705" s="1602"/>
      <c r="G705" s="1561"/>
      <c r="H705" s="1428"/>
      <c r="I705" s="1428"/>
      <c r="J705" s="1428"/>
      <c r="K705" s="1428"/>
      <c r="L705" s="1563"/>
      <c r="M705" s="1563"/>
      <c r="N705" s="1563"/>
      <c r="O705" s="1563"/>
      <c r="P705" s="1563"/>
      <c r="Q705" s="1599"/>
      <c r="S705" s="1490"/>
      <c r="U705" s="1502"/>
      <c r="X705" s="5"/>
    </row>
    <row r="706">
      <c r="A706" s="1602"/>
      <c r="B706" s="1602"/>
      <c r="C706" s="1602"/>
      <c r="D706" s="1602"/>
      <c r="E706" s="1602"/>
      <c r="F706" s="1602"/>
      <c r="G706" s="1561"/>
      <c r="H706" s="1428"/>
      <c r="I706" s="1428"/>
      <c r="J706" s="1428"/>
      <c r="K706" s="1428"/>
      <c r="L706" s="1563"/>
      <c r="M706" s="1563"/>
      <c r="N706" s="1563"/>
      <c r="O706" s="1563"/>
      <c r="P706" s="1563"/>
      <c r="Q706" s="1599"/>
      <c r="S706" s="1490"/>
      <c r="U706" s="1502"/>
      <c r="X706" s="5"/>
    </row>
    <row r="707">
      <c r="A707" s="1602"/>
      <c r="B707" s="1602"/>
      <c r="C707" s="1602"/>
      <c r="D707" s="1602"/>
      <c r="E707" s="1602"/>
      <c r="F707" s="1602"/>
      <c r="G707" s="1561"/>
      <c r="H707" s="1428"/>
      <c r="I707" s="1428"/>
      <c r="J707" s="1428"/>
      <c r="K707" s="1428"/>
      <c r="L707" s="1563"/>
      <c r="M707" s="1563"/>
      <c r="N707" s="1563"/>
      <c r="O707" s="1563"/>
      <c r="P707" s="1563"/>
      <c r="Q707" s="1599"/>
      <c r="S707" s="1490"/>
      <c r="U707" s="1502"/>
      <c r="X707" s="5"/>
    </row>
    <row r="708">
      <c r="A708" s="1602"/>
      <c r="B708" s="1602"/>
      <c r="C708" s="1602"/>
      <c r="D708" s="1602"/>
      <c r="E708" s="1602"/>
      <c r="F708" s="1602"/>
      <c r="G708" s="1561"/>
      <c r="H708" s="1428"/>
      <c r="I708" s="1428"/>
      <c r="J708" s="1428"/>
      <c r="K708" s="1428"/>
      <c r="L708" s="1563"/>
      <c r="M708" s="1563"/>
      <c r="N708" s="1563"/>
      <c r="O708" s="1563"/>
      <c r="P708" s="1563"/>
      <c r="Q708" s="1599"/>
      <c r="S708" s="1490"/>
      <c r="U708" s="1502"/>
      <c r="X708" s="5"/>
    </row>
    <row r="709">
      <c r="A709" s="1602"/>
      <c r="B709" s="1602"/>
      <c r="C709" s="1602"/>
      <c r="D709" s="1602"/>
      <c r="E709" s="1602"/>
      <c r="F709" s="1602"/>
      <c r="G709" s="1561"/>
      <c r="H709" s="1428"/>
      <c r="I709" s="1428"/>
      <c r="J709" s="1428"/>
      <c r="K709" s="1428"/>
      <c r="L709" s="1563"/>
      <c r="M709" s="1563"/>
      <c r="N709" s="1563"/>
      <c r="O709" s="1563"/>
      <c r="P709" s="1563"/>
      <c r="Q709" s="1599"/>
      <c r="S709" s="1490"/>
      <c r="U709" s="1502"/>
      <c r="X709" s="5"/>
    </row>
    <row r="710">
      <c r="A710" s="1602"/>
      <c r="B710" s="1602"/>
      <c r="C710" s="1602"/>
      <c r="D710" s="1602"/>
      <c r="E710" s="1602"/>
      <c r="F710" s="1602"/>
      <c r="G710" s="1561"/>
      <c r="H710" s="1428"/>
      <c r="I710" s="1428"/>
      <c r="J710" s="1428"/>
      <c r="K710" s="1428"/>
      <c r="L710" s="1563"/>
      <c r="M710" s="1563"/>
      <c r="N710" s="1563"/>
      <c r="O710" s="1563"/>
      <c r="P710" s="1563"/>
      <c r="Q710" s="1599"/>
      <c r="S710" s="1490"/>
      <c r="U710" s="1502"/>
      <c r="X710" s="5"/>
    </row>
    <row r="711">
      <c r="A711" s="1602"/>
      <c r="B711" s="1602"/>
      <c r="C711" s="1602"/>
      <c r="D711" s="1602"/>
      <c r="E711" s="1602"/>
      <c r="F711" s="1602"/>
      <c r="G711" s="1561"/>
      <c r="H711" s="1428"/>
      <c r="I711" s="1428"/>
      <c r="J711" s="1428"/>
      <c r="K711" s="1428"/>
      <c r="L711" s="1563"/>
      <c r="M711" s="1563"/>
      <c r="N711" s="1563"/>
      <c r="O711" s="1563"/>
      <c r="P711" s="1563"/>
      <c r="Q711" s="1599"/>
      <c r="S711" s="1490"/>
      <c r="U711" s="1502"/>
      <c r="X711" s="5"/>
    </row>
    <row r="712">
      <c r="A712" s="1602"/>
      <c r="B712" s="1602"/>
      <c r="C712" s="1602"/>
      <c r="D712" s="1602"/>
      <c r="E712" s="1602"/>
      <c r="F712" s="1602"/>
      <c r="G712" s="1561"/>
      <c r="H712" s="1428"/>
      <c r="I712" s="1428"/>
      <c r="J712" s="1428"/>
      <c r="K712" s="1428"/>
      <c r="L712" s="1563"/>
      <c r="M712" s="1563"/>
      <c r="N712" s="1563"/>
      <c r="O712" s="1563"/>
      <c r="P712" s="1563"/>
      <c r="Q712" s="1599"/>
      <c r="S712" s="1490"/>
      <c r="U712" s="1502"/>
      <c r="X712" s="5"/>
    </row>
    <row r="713">
      <c r="A713" s="1602"/>
      <c r="B713" s="1602"/>
      <c r="C713" s="1602"/>
      <c r="D713" s="1602"/>
      <c r="E713" s="1602"/>
      <c r="F713" s="1602"/>
      <c r="G713" s="1561"/>
      <c r="H713" s="1428"/>
      <c r="I713" s="1428"/>
      <c r="J713" s="1428"/>
      <c r="K713" s="1428"/>
      <c r="L713" s="1563"/>
      <c r="M713" s="1563"/>
      <c r="N713" s="1563"/>
      <c r="O713" s="1563"/>
      <c r="P713" s="1563"/>
      <c r="Q713" s="1599"/>
      <c r="S713" s="1490"/>
      <c r="U713" s="1502"/>
      <c r="X713" s="5"/>
    </row>
    <row r="714">
      <c r="A714" s="1602"/>
      <c r="B714" s="1602"/>
      <c r="C714" s="1602"/>
      <c r="D714" s="1602"/>
      <c r="E714" s="1602"/>
      <c r="F714" s="1602"/>
      <c r="G714" s="1561"/>
      <c r="H714" s="1428"/>
      <c r="I714" s="1428"/>
      <c r="J714" s="1428"/>
      <c r="K714" s="1428"/>
      <c r="L714" s="1563"/>
      <c r="M714" s="1563"/>
      <c r="N714" s="1563"/>
      <c r="O714" s="1563"/>
      <c r="P714" s="1563"/>
      <c r="Q714" s="1599"/>
      <c r="S714" s="1490"/>
      <c r="U714" s="1502"/>
      <c r="X714" s="5"/>
    </row>
    <row r="715">
      <c r="A715" s="1602"/>
      <c r="B715" s="1602"/>
      <c r="C715" s="1602"/>
      <c r="D715" s="1602"/>
      <c r="E715" s="1602"/>
      <c r="F715" s="1602"/>
      <c r="G715" s="1561"/>
      <c r="H715" s="1428"/>
      <c r="I715" s="1428"/>
      <c r="J715" s="1428"/>
      <c r="K715" s="1428"/>
      <c r="L715" s="1563"/>
      <c r="M715" s="1563"/>
      <c r="N715" s="1563"/>
      <c r="O715" s="1563"/>
      <c r="P715" s="1563"/>
      <c r="Q715" s="1599"/>
      <c r="S715" s="1490"/>
      <c r="U715" s="1502"/>
      <c r="X715" s="5"/>
    </row>
    <row r="716">
      <c r="A716" s="1602"/>
      <c r="B716" s="1602"/>
      <c r="C716" s="1602"/>
      <c r="D716" s="1602"/>
      <c r="E716" s="1602"/>
      <c r="F716" s="1602"/>
      <c r="G716" s="1561"/>
      <c r="H716" s="1428"/>
      <c r="I716" s="1428"/>
      <c r="J716" s="1428"/>
      <c r="K716" s="1428"/>
      <c r="L716" s="1563"/>
      <c r="M716" s="1563"/>
      <c r="N716" s="1563"/>
      <c r="O716" s="1563"/>
      <c r="P716" s="1563"/>
      <c r="Q716" s="1599"/>
      <c r="S716" s="1490"/>
      <c r="U716" s="1502"/>
      <c r="X716" s="5"/>
    </row>
    <row r="717">
      <c r="A717" s="1602"/>
      <c r="B717" s="1602"/>
      <c r="C717" s="1602"/>
      <c r="D717" s="1602"/>
      <c r="E717" s="1602"/>
      <c r="F717" s="1602"/>
      <c r="G717" s="1561"/>
      <c r="H717" s="1428"/>
      <c r="I717" s="1428"/>
      <c r="J717" s="1428"/>
      <c r="K717" s="1428"/>
      <c r="L717" s="1563"/>
      <c r="M717" s="1563"/>
      <c r="N717" s="1563"/>
      <c r="O717" s="1563"/>
      <c r="P717" s="1563"/>
      <c r="Q717" s="1599"/>
      <c r="S717" s="1490"/>
      <c r="U717" s="1502"/>
      <c r="X717" s="5"/>
    </row>
    <row r="718">
      <c r="A718" s="1602"/>
      <c r="B718" s="1602"/>
      <c r="C718" s="1602"/>
      <c r="D718" s="1602"/>
      <c r="E718" s="1602"/>
      <c r="F718" s="1602"/>
      <c r="G718" s="1561"/>
      <c r="H718" s="1428"/>
      <c r="I718" s="1428"/>
      <c r="J718" s="1428"/>
      <c r="K718" s="1428"/>
      <c r="L718" s="1563"/>
      <c r="M718" s="1563"/>
      <c r="N718" s="1563"/>
      <c r="O718" s="1563"/>
      <c r="P718" s="1563"/>
      <c r="Q718" s="1599"/>
      <c r="S718" s="1490"/>
      <c r="U718" s="1502"/>
      <c r="X718" s="5"/>
    </row>
    <row r="719">
      <c r="A719" s="1602"/>
      <c r="B719" s="1602"/>
      <c r="C719" s="1602"/>
      <c r="D719" s="1602"/>
      <c r="E719" s="1602"/>
      <c r="F719" s="1602"/>
      <c r="G719" s="1561"/>
      <c r="H719" s="1428"/>
      <c r="I719" s="1428"/>
      <c r="J719" s="1428"/>
      <c r="K719" s="1428"/>
      <c r="L719" s="1563"/>
      <c r="M719" s="1563"/>
      <c r="N719" s="1563"/>
      <c r="O719" s="1563"/>
      <c r="P719" s="1563"/>
      <c r="Q719" s="1599"/>
      <c r="S719" s="1490"/>
      <c r="U719" s="1502"/>
      <c r="X719" s="5"/>
    </row>
    <row r="720">
      <c r="A720" s="1602"/>
      <c r="B720" s="1602"/>
      <c r="C720" s="1602"/>
      <c r="D720" s="1602"/>
      <c r="E720" s="1602"/>
      <c r="F720" s="1602"/>
      <c r="G720" s="1561"/>
      <c r="H720" s="1428"/>
      <c r="I720" s="1428"/>
      <c r="J720" s="1428"/>
      <c r="K720" s="1428"/>
      <c r="L720" s="1563"/>
      <c r="M720" s="1563"/>
      <c r="N720" s="1563"/>
      <c r="O720" s="1563"/>
      <c r="P720" s="1563"/>
      <c r="Q720" s="1599"/>
      <c r="S720" s="1490"/>
      <c r="U720" s="1502"/>
      <c r="X720" s="5"/>
    </row>
    <row r="721">
      <c r="A721" s="1602"/>
      <c r="B721" s="1602"/>
      <c r="C721" s="1602"/>
      <c r="D721" s="1602"/>
      <c r="E721" s="1602"/>
      <c r="F721" s="1602"/>
      <c r="G721" s="1561"/>
      <c r="H721" s="1428"/>
      <c r="I721" s="1428"/>
      <c r="J721" s="1428"/>
      <c r="K721" s="1428"/>
      <c r="L721" s="1563"/>
      <c r="M721" s="1563"/>
      <c r="N721" s="1563"/>
      <c r="O721" s="1563"/>
      <c r="P721" s="1563"/>
      <c r="Q721" s="1599"/>
      <c r="S721" s="1490"/>
      <c r="U721" s="1502"/>
      <c r="X721" s="5"/>
    </row>
    <row r="722">
      <c r="A722" s="1602"/>
      <c r="B722" s="1602"/>
      <c r="C722" s="1602"/>
      <c r="D722" s="1602"/>
      <c r="E722" s="1602"/>
      <c r="F722" s="1602"/>
      <c r="G722" s="1561"/>
      <c r="H722" s="1428"/>
      <c r="I722" s="1428"/>
      <c r="J722" s="1428"/>
      <c r="K722" s="1428"/>
      <c r="L722" s="1563"/>
      <c r="M722" s="1563"/>
      <c r="N722" s="1563"/>
      <c r="O722" s="1563"/>
      <c r="P722" s="1563"/>
      <c r="Q722" s="1599"/>
      <c r="S722" s="1490"/>
      <c r="U722" s="1502"/>
      <c r="X722" s="5"/>
    </row>
    <row r="723">
      <c r="A723" s="1602"/>
      <c r="B723" s="1602"/>
      <c r="C723" s="1602"/>
      <c r="D723" s="1602"/>
      <c r="E723" s="1602"/>
      <c r="F723" s="1602"/>
      <c r="G723" s="1561"/>
      <c r="H723" s="1428"/>
      <c r="I723" s="1428"/>
      <c r="J723" s="1428"/>
      <c r="K723" s="1428"/>
      <c r="L723" s="1563"/>
      <c r="M723" s="1563"/>
      <c r="N723" s="1563"/>
      <c r="O723" s="1563"/>
      <c r="P723" s="1563"/>
      <c r="Q723" s="1599"/>
      <c r="S723" s="1490"/>
      <c r="U723" s="1502"/>
      <c r="X723" s="5"/>
    </row>
    <row r="724">
      <c r="A724" s="1602"/>
      <c r="B724" s="1602"/>
      <c r="C724" s="1602"/>
      <c r="D724" s="1602"/>
      <c r="E724" s="1602"/>
      <c r="F724" s="1602"/>
      <c r="G724" s="1561"/>
      <c r="H724" s="1428"/>
      <c r="I724" s="1428"/>
      <c r="J724" s="1428"/>
      <c r="K724" s="1428"/>
      <c r="L724" s="1563"/>
      <c r="M724" s="1563"/>
      <c r="N724" s="1563"/>
      <c r="O724" s="1563"/>
      <c r="P724" s="1563"/>
      <c r="Q724" s="1599"/>
      <c r="S724" s="1490"/>
      <c r="U724" s="1502"/>
      <c r="X724" s="5"/>
    </row>
    <row r="725">
      <c r="A725" s="1602"/>
      <c r="B725" s="1602"/>
      <c r="C725" s="1602"/>
      <c r="D725" s="1602"/>
      <c r="E725" s="1602"/>
      <c r="F725" s="1602"/>
      <c r="G725" s="1561"/>
      <c r="H725" s="1428"/>
      <c r="I725" s="1428"/>
      <c r="J725" s="1428"/>
      <c r="K725" s="1428"/>
      <c r="L725" s="1563"/>
      <c r="M725" s="1563"/>
      <c r="N725" s="1563"/>
      <c r="O725" s="1563"/>
      <c r="P725" s="1563"/>
      <c r="Q725" s="1599"/>
      <c r="S725" s="1490"/>
      <c r="U725" s="1502"/>
      <c r="X725" s="5"/>
    </row>
    <row r="726">
      <c r="A726" s="1602"/>
      <c r="B726" s="1602"/>
      <c r="C726" s="1602"/>
      <c r="D726" s="1602"/>
      <c r="E726" s="1602"/>
      <c r="F726" s="1602"/>
      <c r="G726" s="1561"/>
      <c r="H726" s="1428"/>
      <c r="I726" s="1428"/>
      <c r="J726" s="1428"/>
      <c r="K726" s="1428"/>
      <c r="L726" s="1563"/>
      <c r="M726" s="1563"/>
      <c r="N726" s="1563"/>
      <c r="O726" s="1563"/>
      <c r="P726" s="1563"/>
      <c r="Q726" s="1599"/>
      <c r="S726" s="1490"/>
      <c r="U726" s="1502"/>
      <c r="X726" s="5"/>
    </row>
    <row r="727">
      <c r="A727" s="1602"/>
      <c r="B727" s="1602"/>
      <c r="C727" s="1602"/>
      <c r="D727" s="1602"/>
      <c r="E727" s="1602"/>
      <c r="F727" s="1602"/>
      <c r="G727" s="1561"/>
      <c r="H727" s="1428"/>
      <c r="I727" s="1428"/>
      <c r="J727" s="1428"/>
      <c r="K727" s="1428"/>
      <c r="L727" s="1563"/>
      <c r="M727" s="1563"/>
      <c r="N727" s="1563"/>
      <c r="O727" s="1563"/>
      <c r="P727" s="1563"/>
      <c r="Q727" s="1599"/>
      <c r="S727" s="1490"/>
      <c r="U727" s="1502"/>
      <c r="X727" s="5"/>
    </row>
    <row r="728">
      <c r="A728" s="1602"/>
      <c r="B728" s="1602"/>
      <c r="C728" s="1602"/>
      <c r="D728" s="1602"/>
      <c r="E728" s="1602"/>
      <c r="F728" s="1602"/>
      <c r="G728" s="1561"/>
      <c r="H728" s="1428"/>
      <c r="I728" s="1428"/>
      <c r="J728" s="1428"/>
      <c r="K728" s="1428"/>
      <c r="L728" s="1563"/>
      <c r="M728" s="1563"/>
      <c r="N728" s="1563"/>
      <c r="O728" s="1563"/>
      <c r="P728" s="1563"/>
      <c r="Q728" s="1599"/>
      <c r="S728" s="1490"/>
      <c r="U728" s="1502"/>
      <c r="X728" s="5"/>
    </row>
    <row r="729">
      <c r="A729" s="1602"/>
      <c r="B729" s="1602"/>
      <c r="C729" s="1602"/>
      <c r="D729" s="1602"/>
      <c r="E729" s="1602"/>
      <c r="F729" s="1602"/>
      <c r="G729" s="1561"/>
      <c r="H729" s="1428"/>
      <c r="I729" s="1428"/>
      <c r="J729" s="1428"/>
      <c r="K729" s="1428"/>
      <c r="L729" s="1563"/>
      <c r="M729" s="1563"/>
      <c r="N729" s="1563"/>
      <c r="O729" s="1563"/>
      <c r="P729" s="1563"/>
      <c r="Q729" s="1599"/>
      <c r="S729" s="1490"/>
      <c r="U729" s="1502"/>
      <c r="X729" s="5"/>
    </row>
    <row r="730">
      <c r="A730" s="1602"/>
      <c r="B730" s="1602"/>
      <c r="C730" s="1602"/>
      <c r="D730" s="1602"/>
      <c r="E730" s="1602"/>
      <c r="F730" s="1602"/>
      <c r="G730" s="1561"/>
      <c r="H730" s="1428"/>
      <c r="I730" s="1428"/>
      <c r="J730" s="1428"/>
      <c r="K730" s="1428"/>
      <c r="L730" s="1563"/>
      <c r="M730" s="1563"/>
      <c r="N730" s="1563"/>
      <c r="O730" s="1563"/>
      <c r="P730" s="1563"/>
      <c r="Q730" s="1599"/>
      <c r="S730" s="1490"/>
      <c r="U730" s="1502"/>
      <c r="X730" s="5"/>
    </row>
    <row r="731">
      <c r="A731" s="1602"/>
      <c r="B731" s="1602"/>
      <c r="C731" s="1602"/>
      <c r="D731" s="1602"/>
      <c r="E731" s="1602"/>
      <c r="F731" s="1602"/>
      <c r="G731" s="1561"/>
      <c r="H731" s="1428"/>
      <c r="I731" s="1428"/>
      <c r="J731" s="1428"/>
      <c r="K731" s="1428"/>
      <c r="L731" s="1563"/>
      <c r="M731" s="1563"/>
      <c r="N731" s="1563"/>
      <c r="O731" s="1563"/>
      <c r="P731" s="1563"/>
      <c r="Q731" s="1599"/>
      <c r="S731" s="1490"/>
      <c r="U731" s="1502"/>
      <c r="X731" s="5"/>
    </row>
    <row r="732">
      <c r="A732" s="1602"/>
      <c r="B732" s="1602"/>
      <c r="C732" s="1602"/>
      <c r="D732" s="1602"/>
      <c r="E732" s="1602"/>
      <c r="F732" s="1602"/>
      <c r="G732" s="1561"/>
      <c r="H732" s="1428"/>
      <c r="I732" s="1428"/>
      <c r="J732" s="1428"/>
      <c r="K732" s="1428"/>
      <c r="L732" s="1563"/>
      <c r="M732" s="1563"/>
      <c r="N732" s="1563"/>
      <c r="O732" s="1563"/>
      <c r="P732" s="1563"/>
      <c r="Q732" s="1599"/>
      <c r="S732" s="1490"/>
      <c r="U732" s="1502"/>
      <c r="X732" s="5"/>
    </row>
    <row r="733">
      <c r="A733" s="1602"/>
      <c r="B733" s="1602"/>
      <c r="C733" s="1602"/>
      <c r="D733" s="1602"/>
      <c r="E733" s="1602"/>
      <c r="F733" s="1602"/>
      <c r="G733" s="1561"/>
      <c r="H733" s="1428"/>
      <c r="I733" s="1428"/>
      <c r="J733" s="1428"/>
      <c r="K733" s="1428"/>
      <c r="L733" s="1563"/>
      <c r="M733" s="1563"/>
      <c r="N733" s="1563"/>
      <c r="O733" s="1563"/>
      <c r="P733" s="1563"/>
      <c r="Q733" s="1599"/>
      <c r="S733" s="1490"/>
      <c r="U733" s="1502"/>
      <c r="X733" s="5"/>
    </row>
    <row r="734">
      <c r="A734" s="1602"/>
      <c r="B734" s="1602"/>
      <c r="C734" s="1602"/>
      <c r="D734" s="1602"/>
      <c r="E734" s="1602"/>
      <c r="F734" s="1602"/>
      <c r="G734" s="1561"/>
      <c r="H734" s="1428"/>
      <c r="I734" s="1428"/>
      <c r="J734" s="1428"/>
      <c r="K734" s="1428"/>
      <c r="L734" s="1563"/>
      <c r="M734" s="1563"/>
      <c r="N734" s="1563"/>
      <c r="O734" s="1563"/>
      <c r="P734" s="1563"/>
      <c r="Q734" s="1599"/>
      <c r="S734" s="1490"/>
      <c r="U734" s="1502"/>
      <c r="X734" s="5"/>
    </row>
    <row r="735">
      <c r="A735" s="1602"/>
      <c r="B735" s="1602"/>
      <c r="C735" s="1602"/>
      <c r="D735" s="1602"/>
      <c r="E735" s="1602"/>
      <c r="F735" s="1602"/>
      <c r="G735" s="1561"/>
      <c r="H735" s="1428"/>
      <c r="I735" s="1428"/>
      <c r="J735" s="1428"/>
      <c r="K735" s="1428"/>
      <c r="L735" s="1563"/>
      <c r="M735" s="1563"/>
      <c r="N735" s="1563"/>
      <c r="O735" s="1563"/>
      <c r="P735" s="1563"/>
      <c r="Q735" s="1599"/>
      <c r="S735" s="1490"/>
      <c r="U735" s="1502"/>
      <c r="X735" s="5"/>
    </row>
    <row r="736">
      <c r="A736" s="1602"/>
      <c r="B736" s="1602"/>
      <c r="C736" s="1602"/>
      <c r="D736" s="1602"/>
      <c r="E736" s="1602"/>
      <c r="F736" s="1602"/>
      <c r="G736" s="1561"/>
      <c r="H736" s="1428"/>
      <c r="I736" s="1428"/>
      <c r="J736" s="1428"/>
      <c r="K736" s="1428"/>
      <c r="L736" s="1563"/>
      <c r="M736" s="1563"/>
      <c r="N736" s="1563"/>
      <c r="O736" s="1563"/>
      <c r="P736" s="1563"/>
      <c r="Q736" s="1599"/>
      <c r="S736" s="1490"/>
      <c r="U736" s="1502"/>
      <c r="X736" s="5"/>
    </row>
    <row r="737">
      <c r="A737" s="1602"/>
      <c r="B737" s="1602"/>
      <c r="C737" s="1602"/>
      <c r="D737" s="1602"/>
      <c r="E737" s="1602"/>
      <c r="F737" s="1602"/>
      <c r="G737" s="1561"/>
      <c r="H737" s="1428"/>
      <c r="I737" s="1428"/>
      <c r="J737" s="1428"/>
      <c r="K737" s="1428"/>
      <c r="L737" s="1563"/>
      <c r="M737" s="1563"/>
      <c r="N737" s="1563"/>
      <c r="O737" s="1563"/>
      <c r="P737" s="1563"/>
      <c r="Q737" s="1599"/>
      <c r="S737" s="1490"/>
      <c r="U737" s="1502"/>
      <c r="X737" s="5"/>
    </row>
    <row r="738">
      <c r="A738" s="1602"/>
      <c r="B738" s="1602"/>
      <c r="C738" s="1602"/>
      <c r="D738" s="1602"/>
      <c r="E738" s="1602"/>
      <c r="F738" s="1602"/>
      <c r="G738" s="1561"/>
      <c r="H738" s="1428"/>
      <c r="I738" s="1428"/>
      <c r="J738" s="1428"/>
      <c r="K738" s="1428"/>
      <c r="L738" s="1563"/>
      <c r="M738" s="1563"/>
      <c r="N738" s="1563"/>
      <c r="O738" s="1563"/>
      <c r="P738" s="1563"/>
      <c r="Q738" s="1599"/>
      <c r="S738" s="1490"/>
      <c r="U738" s="1502"/>
      <c r="X738" s="5"/>
    </row>
    <row r="739">
      <c r="A739" s="1602"/>
      <c r="B739" s="1602"/>
      <c r="C739" s="1602"/>
      <c r="D739" s="1602"/>
      <c r="E739" s="1602"/>
      <c r="F739" s="1602"/>
      <c r="G739" s="1561"/>
      <c r="H739" s="1428"/>
      <c r="I739" s="1428"/>
      <c r="J739" s="1428"/>
      <c r="K739" s="1428"/>
      <c r="L739" s="1563"/>
      <c r="M739" s="1563"/>
      <c r="N739" s="1563"/>
      <c r="O739" s="1563"/>
      <c r="P739" s="1563"/>
      <c r="Q739" s="1599"/>
      <c r="S739" s="1490"/>
      <c r="U739" s="1502"/>
      <c r="X739" s="5"/>
    </row>
    <row r="740">
      <c r="A740" s="1602"/>
      <c r="B740" s="1602"/>
      <c r="C740" s="1602"/>
      <c r="D740" s="1602"/>
      <c r="E740" s="1602"/>
      <c r="F740" s="1602"/>
      <c r="G740" s="1561"/>
      <c r="H740" s="1428"/>
      <c r="I740" s="1428"/>
      <c r="J740" s="1428"/>
      <c r="K740" s="1428"/>
      <c r="L740" s="1563"/>
      <c r="M740" s="1563"/>
      <c r="N740" s="1563"/>
      <c r="O740" s="1563"/>
      <c r="P740" s="1563"/>
      <c r="Q740" s="1599"/>
      <c r="S740" s="1490"/>
      <c r="U740" s="1502"/>
      <c r="X740" s="5"/>
    </row>
    <row r="741">
      <c r="A741" s="1602"/>
      <c r="B741" s="1602"/>
      <c r="C741" s="1602"/>
      <c r="D741" s="1602"/>
      <c r="E741" s="1602"/>
      <c r="F741" s="1602"/>
      <c r="G741" s="1561"/>
      <c r="H741" s="1428"/>
      <c r="I741" s="1428"/>
      <c r="J741" s="1428"/>
      <c r="K741" s="1428"/>
      <c r="L741" s="1563"/>
      <c r="M741" s="1563"/>
      <c r="N741" s="1563"/>
      <c r="O741" s="1563"/>
      <c r="P741" s="1563"/>
      <c r="Q741" s="1599"/>
      <c r="S741" s="1490"/>
      <c r="U741" s="1502"/>
      <c r="X741" s="5"/>
    </row>
    <row r="742">
      <c r="A742" s="1602"/>
      <c r="B742" s="1602"/>
      <c r="C742" s="1602"/>
      <c r="D742" s="1602"/>
      <c r="E742" s="1602"/>
      <c r="F742" s="1602"/>
      <c r="G742" s="1561"/>
      <c r="H742" s="1428"/>
      <c r="I742" s="1428"/>
      <c r="J742" s="1428"/>
      <c r="K742" s="1428"/>
      <c r="L742" s="1563"/>
      <c r="M742" s="1563"/>
      <c r="N742" s="1563"/>
      <c r="O742" s="1563"/>
      <c r="P742" s="1563"/>
      <c r="Q742" s="1599"/>
      <c r="S742" s="1490"/>
      <c r="U742" s="1502"/>
      <c r="X742" s="5"/>
    </row>
    <row r="743">
      <c r="A743" s="1602"/>
      <c r="B743" s="1602"/>
      <c r="C743" s="1602"/>
      <c r="D743" s="1602"/>
      <c r="E743" s="1602"/>
      <c r="F743" s="1602"/>
      <c r="G743" s="1561"/>
      <c r="H743" s="1428"/>
      <c r="I743" s="1428"/>
      <c r="J743" s="1428"/>
      <c r="K743" s="1428"/>
      <c r="L743" s="1563"/>
      <c r="M743" s="1563"/>
      <c r="N743" s="1563"/>
      <c r="O743" s="1563"/>
      <c r="P743" s="1563"/>
      <c r="Q743" s="1599"/>
      <c r="S743" s="1490"/>
      <c r="U743" s="1502"/>
      <c r="X743" s="5"/>
    </row>
    <row r="744">
      <c r="A744" s="1602"/>
      <c r="B744" s="1602"/>
      <c r="C744" s="1602"/>
      <c r="D744" s="1602"/>
      <c r="E744" s="1602"/>
      <c r="F744" s="1602"/>
      <c r="G744" s="1561"/>
      <c r="H744" s="1428"/>
      <c r="I744" s="1428"/>
      <c r="J744" s="1428"/>
      <c r="K744" s="1428"/>
      <c r="L744" s="1563"/>
      <c r="M744" s="1563"/>
      <c r="N744" s="1563"/>
      <c r="O744" s="1563"/>
      <c r="P744" s="1563"/>
      <c r="Q744" s="1599"/>
      <c r="S744" s="1490"/>
      <c r="U744" s="1502"/>
      <c r="X744" s="5"/>
    </row>
    <row r="745">
      <c r="A745" s="1602"/>
      <c r="B745" s="1602"/>
      <c r="C745" s="1602"/>
      <c r="D745" s="1602"/>
      <c r="E745" s="1602"/>
      <c r="F745" s="1602"/>
      <c r="G745" s="1561"/>
      <c r="H745" s="1428"/>
      <c r="I745" s="1428"/>
      <c r="J745" s="1428"/>
      <c r="K745" s="1428"/>
      <c r="L745" s="1563"/>
      <c r="M745" s="1563"/>
      <c r="N745" s="1563"/>
      <c r="O745" s="1563"/>
      <c r="P745" s="1563"/>
      <c r="Q745" s="1599"/>
      <c r="S745" s="1490"/>
      <c r="U745" s="1502"/>
      <c r="X745" s="5"/>
    </row>
    <row r="746">
      <c r="A746" s="1602"/>
      <c r="B746" s="1602"/>
      <c r="C746" s="1602"/>
      <c r="D746" s="1602"/>
      <c r="E746" s="1602"/>
      <c r="F746" s="1602"/>
      <c r="G746" s="1561"/>
      <c r="H746" s="1428"/>
      <c r="I746" s="1428"/>
      <c r="J746" s="1428"/>
      <c r="K746" s="1428"/>
      <c r="L746" s="1563"/>
      <c r="M746" s="1563"/>
      <c r="N746" s="1563"/>
      <c r="O746" s="1563"/>
      <c r="P746" s="1563"/>
      <c r="Q746" s="1599"/>
      <c r="S746" s="1490"/>
      <c r="U746" s="1502"/>
      <c r="X746" s="5"/>
    </row>
    <row r="747">
      <c r="A747" s="1602"/>
      <c r="B747" s="1602"/>
      <c r="C747" s="1602"/>
      <c r="D747" s="1602"/>
      <c r="E747" s="1602"/>
      <c r="F747" s="1602"/>
      <c r="G747" s="1561"/>
      <c r="H747" s="1428"/>
      <c r="I747" s="1428"/>
      <c r="J747" s="1428"/>
      <c r="K747" s="1428"/>
      <c r="L747" s="1563"/>
      <c r="M747" s="1563"/>
      <c r="N747" s="1563"/>
      <c r="O747" s="1563"/>
      <c r="P747" s="1563"/>
      <c r="Q747" s="1599"/>
      <c r="S747" s="1490"/>
      <c r="U747" s="1502"/>
      <c r="X747" s="5"/>
    </row>
    <row r="748">
      <c r="A748" s="1602"/>
      <c r="B748" s="1602"/>
      <c r="C748" s="1602"/>
      <c r="D748" s="1602"/>
      <c r="E748" s="1602"/>
      <c r="F748" s="1602"/>
      <c r="G748" s="1561"/>
      <c r="H748" s="1428"/>
      <c r="I748" s="1428"/>
      <c r="J748" s="1428"/>
      <c r="K748" s="1428"/>
      <c r="L748" s="1563"/>
      <c r="M748" s="1563"/>
      <c r="N748" s="1563"/>
      <c r="O748" s="1563"/>
      <c r="P748" s="1563"/>
      <c r="Q748" s="1599"/>
      <c r="S748" s="1490"/>
      <c r="U748" s="1502"/>
      <c r="X748" s="5"/>
    </row>
    <row r="749">
      <c r="A749" s="1602"/>
      <c r="B749" s="1602"/>
      <c r="C749" s="1602"/>
      <c r="D749" s="1602"/>
      <c r="E749" s="1602"/>
      <c r="F749" s="1602"/>
      <c r="G749" s="1561"/>
      <c r="H749" s="1428"/>
      <c r="I749" s="1428"/>
      <c r="J749" s="1428"/>
      <c r="K749" s="1428"/>
      <c r="L749" s="1563"/>
      <c r="M749" s="1563"/>
      <c r="N749" s="1563"/>
      <c r="O749" s="1563"/>
      <c r="P749" s="1563"/>
      <c r="Q749" s="1599"/>
      <c r="S749" s="1490"/>
      <c r="U749" s="1502"/>
      <c r="X749" s="5"/>
    </row>
    <row r="750">
      <c r="A750" s="1602"/>
      <c r="B750" s="1602"/>
      <c r="C750" s="1602"/>
      <c r="D750" s="1602"/>
      <c r="E750" s="1602"/>
      <c r="F750" s="1602"/>
      <c r="G750" s="1561"/>
      <c r="H750" s="1428"/>
      <c r="I750" s="1428"/>
      <c r="J750" s="1428"/>
      <c r="K750" s="1428"/>
      <c r="L750" s="1563"/>
      <c r="M750" s="1563"/>
      <c r="N750" s="1563"/>
      <c r="O750" s="1563"/>
      <c r="P750" s="1563"/>
      <c r="Q750" s="1599"/>
      <c r="S750" s="1490"/>
      <c r="U750" s="1502"/>
      <c r="X750" s="5"/>
    </row>
    <row r="751">
      <c r="A751" s="1602"/>
      <c r="B751" s="1602"/>
      <c r="C751" s="1602"/>
      <c r="D751" s="1602"/>
      <c r="E751" s="1602"/>
      <c r="F751" s="1602"/>
      <c r="G751" s="1561"/>
      <c r="H751" s="1428"/>
      <c r="I751" s="1428"/>
      <c r="J751" s="1428"/>
      <c r="K751" s="1428"/>
      <c r="L751" s="1563"/>
      <c r="M751" s="1563"/>
      <c r="N751" s="1563"/>
      <c r="O751" s="1563"/>
      <c r="P751" s="1563"/>
      <c r="Q751" s="1599"/>
      <c r="S751" s="1490"/>
      <c r="U751" s="1502"/>
      <c r="X751" s="5"/>
    </row>
    <row r="752">
      <c r="A752" s="1602"/>
      <c r="B752" s="1602"/>
      <c r="C752" s="1602"/>
      <c r="D752" s="1602"/>
      <c r="E752" s="1602"/>
      <c r="F752" s="1602"/>
      <c r="G752" s="1561"/>
      <c r="H752" s="1428"/>
      <c r="I752" s="1428"/>
      <c r="J752" s="1428"/>
      <c r="K752" s="1428"/>
      <c r="L752" s="1563"/>
      <c r="M752" s="1563"/>
      <c r="N752" s="1563"/>
      <c r="O752" s="1563"/>
      <c r="P752" s="1563"/>
      <c r="Q752" s="1599"/>
      <c r="S752" s="1490"/>
      <c r="U752" s="1502"/>
      <c r="X752" s="5"/>
    </row>
    <row r="753">
      <c r="A753" s="1602"/>
      <c r="B753" s="1602"/>
      <c r="C753" s="1602"/>
      <c r="D753" s="1602"/>
      <c r="E753" s="1602"/>
      <c r="F753" s="1602"/>
      <c r="G753" s="1561"/>
      <c r="H753" s="1428"/>
      <c r="I753" s="1428"/>
      <c r="J753" s="1428"/>
      <c r="K753" s="1428"/>
      <c r="L753" s="1563"/>
      <c r="M753" s="1563"/>
      <c r="N753" s="1563"/>
      <c r="O753" s="1563"/>
      <c r="P753" s="1563"/>
      <c r="Q753" s="1599"/>
      <c r="S753" s="1490"/>
      <c r="U753" s="1502"/>
      <c r="X753" s="5"/>
    </row>
    <row r="754">
      <c r="A754" s="1602"/>
      <c r="B754" s="1602"/>
      <c r="C754" s="1602"/>
      <c r="D754" s="1602"/>
      <c r="E754" s="1602"/>
      <c r="F754" s="1602"/>
      <c r="G754" s="1561"/>
      <c r="H754" s="1428"/>
      <c r="I754" s="1428"/>
      <c r="J754" s="1428"/>
      <c r="K754" s="1428"/>
      <c r="L754" s="1563"/>
      <c r="M754" s="1563"/>
      <c r="N754" s="1563"/>
      <c r="O754" s="1563"/>
      <c r="P754" s="1563"/>
      <c r="Q754" s="1599"/>
      <c r="S754" s="1490"/>
      <c r="U754" s="1502"/>
      <c r="X754" s="5"/>
    </row>
    <row r="755">
      <c r="A755" s="1602"/>
      <c r="B755" s="1602"/>
      <c r="C755" s="1602"/>
      <c r="D755" s="1602"/>
      <c r="E755" s="1602"/>
      <c r="F755" s="1602"/>
      <c r="G755" s="1561"/>
      <c r="H755" s="1428"/>
      <c r="I755" s="1428"/>
      <c r="J755" s="1428"/>
      <c r="K755" s="1428"/>
      <c r="L755" s="1563"/>
      <c r="M755" s="1563"/>
      <c r="N755" s="1563"/>
      <c r="O755" s="1563"/>
      <c r="P755" s="1563"/>
      <c r="Q755" s="1599"/>
      <c r="S755" s="1490"/>
      <c r="U755" s="1502"/>
      <c r="X755" s="5"/>
    </row>
    <row r="756">
      <c r="A756" s="1602"/>
      <c r="B756" s="1602"/>
      <c r="C756" s="1602"/>
      <c r="D756" s="1602"/>
      <c r="E756" s="1602"/>
      <c r="F756" s="1602"/>
      <c r="G756" s="1561"/>
      <c r="H756" s="1428"/>
      <c r="I756" s="1428"/>
      <c r="J756" s="1428"/>
      <c r="K756" s="1428"/>
      <c r="L756" s="1563"/>
      <c r="M756" s="1563"/>
      <c r="N756" s="1563"/>
      <c r="O756" s="1563"/>
      <c r="P756" s="1563"/>
      <c r="Q756" s="1599"/>
      <c r="S756" s="1490"/>
      <c r="U756" s="1502"/>
      <c r="X756" s="5"/>
    </row>
    <row r="757">
      <c r="A757" s="1602"/>
      <c r="B757" s="1602"/>
      <c r="C757" s="1602"/>
      <c r="D757" s="1602"/>
      <c r="E757" s="1602"/>
      <c r="F757" s="1602"/>
      <c r="G757" s="1561"/>
      <c r="H757" s="1428"/>
      <c r="I757" s="1428"/>
      <c r="J757" s="1428"/>
      <c r="K757" s="1428"/>
      <c r="L757" s="1563"/>
      <c r="M757" s="1563"/>
      <c r="N757" s="1563"/>
      <c r="O757" s="1563"/>
      <c r="P757" s="1563"/>
      <c r="Q757" s="1599"/>
      <c r="S757" s="1490"/>
      <c r="U757" s="1502"/>
      <c r="X757" s="5"/>
    </row>
    <row r="758">
      <c r="A758" s="1602"/>
      <c r="B758" s="1602"/>
      <c r="C758" s="1602"/>
      <c r="D758" s="1602"/>
      <c r="E758" s="1602"/>
      <c r="F758" s="1602"/>
      <c r="G758" s="1561"/>
      <c r="H758" s="1428"/>
      <c r="I758" s="1428"/>
      <c r="J758" s="1428"/>
      <c r="K758" s="1428"/>
      <c r="L758" s="1563"/>
      <c r="M758" s="1563"/>
      <c r="N758" s="1563"/>
      <c r="O758" s="1563"/>
      <c r="P758" s="1563"/>
      <c r="Q758" s="1599"/>
      <c r="S758" s="1490"/>
      <c r="U758" s="1502"/>
      <c r="X758" s="5"/>
    </row>
    <row r="759">
      <c r="A759" s="1602"/>
      <c r="B759" s="1602"/>
      <c r="C759" s="1602"/>
      <c r="D759" s="1602"/>
      <c r="E759" s="1602"/>
      <c r="F759" s="1602"/>
      <c r="G759" s="1561"/>
      <c r="H759" s="1428"/>
      <c r="I759" s="1428"/>
      <c r="J759" s="1428"/>
      <c r="K759" s="1428"/>
      <c r="L759" s="1563"/>
      <c r="M759" s="1563"/>
      <c r="N759" s="1563"/>
      <c r="O759" s="1563"/>
      <c r="P759" s="1563"/>
      <c r="Q759" s="1599"/>
      <c r="S759" s="1490"/>
      <c r="U759" s="1502"/>
      <c r="X759" s="5"/>
    </row>
    <row r="760">
      <c r="A760" s="1602"/>
      <c r="B760" s="1602"/>
      <c r="C760" s="1602"/>
      <c r="D760" s="1602"/>
      <c r="E760" s="1602"/>
      <c r="F760" s="1602"/>
      <c r="G760" s="1561"/>
      <c r="H760" s="1428"/>
      <c r="I760" s="1428"/>
      <c r="J760" s="1428"/>
      <c r="K760" s="1428"/>
      <c r="L760" s="1563"/>
      <c r="M760" s="1563"/>
      <c r="N760" s="1563"/>
      <c r="O760" s="1563"/>
      <c r="P760" s="1563"/>
      <c r="Q760" s="1599"/>
      <c r="S760" s="1490"/>
      <c r="U760" s="1502"/>
      <c r="X760" s="5"/>
    </row>
    <row r="761">
      <c r="A761" s="1602"/>
      <c r="B761" s="1602"/>
      <c r="C761" s="1602"/>
      <c r="D761" s="1602"/>
      <c r="E761" s="1602"/>
      <c r="F761" s="1602"/>
      <c r="G761" s="1561"/>
      <c r="H761" s="1428"/>
      <c r="I761" s="1428"/>
      <c r="J761" s="1428"/>
      <c r="K761" s="1428"/>
      <c r="L761" s="1563"/>
      <c r="M761" s="1563"/>
      <c r="N761" s="1563"/>
      <c r="O761" s="1563"/>
      <c r="P761" s="1563"/>
      <c r="Q761" s="1599"/>
      <c r="S761" s="1490"/>
      <c r="U761" s="1502"/>
      <c r="X761" s="5"/>
    </row>
    <row r="762">
      <c r="A762" s="1602"/>
      <c r="B762" s="1602"/>
      <c r="C762" s="1602"/>
      <c r="D762" s="1602"/>
      <c r="E762" s="1602"/>
      <c r="F762" s="1602"/>
      <c r="G762" s="1561"/>
      <c r="H762" s="1428"/>
      <c r="I762" s="1428"/>
      <c r="J762" s="1428"/>
      <c r="K762" s="1428"/>
      <c r="L762" s="1563"/>
      <c r="M762" s="1563"/>
      <c r="N762" s="1563"/>
      <c r="O762" s="1563"/>
      <c r="P762" s="1563"/>
      <c r="Q762" s="1599"/>
      <c r="S762" s="1490"/>
      <c r="U762" s="1502"/>
      <c r="X762" s="5"/>
    </row>
    <row r="763">
      <c r="A763" s="1602"/>
      <c r="B763" s="1602"/>
      <c r="C763" s="1602"/>
      <c r="D763" s="1602"/>
      <c r="E763" s="1602"/>
      <c r="F763" s="1602"/>
      <c r="G763" s="1561"/>
      <c r="H763" s="1428"/>
      <c r="I763" s="1428"/>
      <c r="J763" s="1428"/>
      <c r="K763" s="1428"/>
      <c r="L763" s="1563"/>
      <c r="M763" s="1563"/>
      <c r="N763" s="1563"/>
      <c r="O763" s="1563"/>
      <c r="P763" s="1563"/>
      <c r="Q763" s="1599"/>
      <c r="S763" s="1490"/>
      <c r="U763" s="1502"/>
      <c r="X763" s="5"/>
    </row>
    <row r="764">
      <c r="A764" s="1602"/>
      <c r="B764" s="1602"/>
      <c r="C764" s="1602"/>
      <c r="D764" s="1602"/>
      <c r="E764" s="1602"/>
      <c r="F764" s="1602"/>
      <c r="G764" s="1561"/>
      <c r="H764" s="1428"/>
      <c r="I764" s="1428"/>
      <c r="J764" s="1428"/>
      <c r="K764" s="1428"/>
      <c r="L764" s="1563"/>
      <c r="M764" s="1563"/>
      <c r="N764" s="1563"/>
      <c r="O764" s="1563"/>
      <c r="P764" s="1563"/>
      <c r="Q764" s="1599"/>
      <c r="S764" s="1490"/>
      <c r="U764" s="1502"/>
      <c r="X764" s="5"/>
    </row>
    <row r="765">
      <c r="A765" s="1602"/>
      <c r="B765" s="1602"/>
      <c r="C765" s="1602"/>
      <c r="D765" s="1602"/>
      <c r="E765" s="1602"/>
      <c r="F765" s="1602"/>
      <c r="G765" s="1561"/>
      <c r="H765" s="1428"/>
      <c r="I765" s="1428"/>
      <c r="J765" s="1428"/>
      <c r="K765" s="1428"/>
      <c r="L765" s="1563"/>
      <c r="M765" s="1563"/>
      <c r="N765" s="1563"/>
      <c r="O765" s="1563"/>
      <c r="P765" s="1563"/>
      <c r="Q765" s="1599"/>
      <c r="S765" s="1490"/>
      <c r="U765" s="1502"/>
      <c r="X765" s="5"/>
    </row>
    <row r="766">
      <c r="A766" s="1602"/>
      <c r="B766" s="1602"/>
      <c r="C766" s="1602"/>
      <c r="D766" s="1602"/>
      <c r="E766" s="1602"/>
      <c r="F766" s="1602"/>
      <c r="G766" s="1561"/>
      <c r="H766" s="1428"/>
      <c r="I766" s="1428"/>
      <c r="J766" s="1428"/>
      <c r="K766" s="1428"/>
      <c r="L766" s="1563"/>
      <c r="M766" s="1563"/>
      <c r="N766" s="1563"/>
      <c r="O766" s="1563"/>
      <c r="P766" s="1563"/>
      <c r="Q766" s="1599"/>
      <c r="S766" s="1490"/>
      <c r="U766" s="1502"/>
      <c r="X766" s="5"/>
    </row>
    <row r="767">
      <c r="A767" s="1602"/>
      <c r="B767" s="1602"/>
      <c r="C767" s="1602"/>
      <c r="D767" s="1602"/>
      <c r="E767" s="1602"/>
      <c r="F767" s="1602"/>
      <c r="G767" s="1561"/>
      <c r="H767" s="1428"/>
      <c r="I767" s="1428"/>
      <c r="J767" s="1428"/>
      <c r="K767" s="1428"/>
      <c r="L767" s="1563"/>
      <c r="M767" s="1563"/>
      <c r="N767" s="1563"/>
      <c r="O767" s="1563"/>
      <c r="P767" s="1563"/>
      <c r="Q767" s="1599"/>
      <c r="S767" s="1490"/>
      <c r="U767" s="1502"/>
      <c r="X767" s="5"/>
    </row>
    <row r="768">
      <c r="A768" s="1602"/>
      <c r="B768" s="1602"/>
      <c r="C768" s="1602"/>
      <c r="D768" s="1602"/>
      <c r="E768" s="1602"/>
      <c r="F768" s="1602"/>
      <c r="G768" s="1561"/>
      <c r="H768" s="1428"/>
      <c r="I768" s="1428"/>
      <c r="J768" s="1428"/>
      <c r="K768" s="1428"/>
      <c r="L768" s="1563"/>
      <c r="M768" s="1563"/>
      <c r="N768" s="1563"/>
      <c r="O768" s="1563"/>
      <c r="P768" s="1563"/>
      <c r="Q768" s="1599"/>
      <c r="S768" s="1490"/>
      <c r="U768" s="1502"/>
      <c r="X768" s="5"/>
    </row>
    <row r="769">
      <c r="A769" s="1602"/>
      <c r="B769" s="1602"/>
      <c r="C769" s="1602"/>
      <c r="D769" s="1602"/>
      <c r="E769" s="1602"/>
      <c r="F769" s="1602"/>
      <c r="G769" s="1561"/>
      <c r="H769" s="1428"/>
      <c r="I769" s="1428"/>
      <c r="J769" s="1428"/>
      <c r="K769" s="1428"/>
      <c r="L769" s="1563"/>
      <c r="M769" s="1563"/>
      <c r="N769" s="1563"/>
      <c r="O769" s="1563"/>
      <c r="P769" s="1563"/>
      <c r="Q769" s="1599"/>
      <c r="S769" s="1490"/>
      <c r="U769" s="1502"/>
      <c r="X769" s="5"/>
    </row>
    <row r="770">
      <c r="A770" s="1602"/>
      <c r="B770" s="1602"/>
      <c r="C770" s="1602"/>
      <c r="D770" s="1602"/>
      <c r="E770" s="1602"/>
      <c r="F770" s="1602"/>
      <c r="G770" s="1561"/>
      <c r="H770" s="1428"/>
      <c r="I770" s="1428"/>
      <c r="J770" s="1428"/>
      <c r="K770" s="1428"/>
      <c r="L770" s="1563"/>
      <c r="M770" s="1563"/>
      <c r="N770" s="1563"/>
      <c r="O770" s="1563"/>
      <c r="P770" s="1563"/>
      <c r="Q770" s="1599"/>
      <c r="S770" s="1490"/>
      <c r="U770" s="1502"/>
      <c r="X770" s="5"/>
    </row>
    <row r="771">
      <c r="A771" s="1602"/>
      <c r="B771" s="1602"/>
      <c r="C771" s="1602"/>
      <c r="D771" s="1602"/>
      <c r="E771" s="1602"/>
      <c r="F771" s="1602"/>
      <c r="G771" s="1561"/>
      <c r="H771" s="1428"/>
      <c r="I771" s="1428"/>
      <c r="J771" s="1428"/>
      <c r="K771" s="1428"/>
      <c r="L771" s="1563"/>
      <c r="M771" s="1563"/>
      <c r="N771" s="1563"/>
      <c r="O771" s="1563"/>
      <c r="P771" s="1563"/>
      <c r="Q771" s="1599"/>
      <c r="S771" s="1490"/>
      <c r="U771" s="1502"/>
      <c r="X771" s="5"/>
    </row>
    <row r="772">
      <c r="A772" s="1602"/>
      <c r="B772" s="1602"/>
      <c r="C772" s="1602"/>
      <c r="D772" s="1602"/>
      <c r="E772" s="1602"/>
      <c r="F772" s="1602"/>
      <c r="G772" s="1561"/>
      <c r="H772" s="1428"/>
      <c r="I772" s="1428"/>
      <c r="J772" s="1428"/>
      <c r="K772" s="1428"/>
      <c r="L772" s="1563"/>
      <c r="M772" s="1563"/>
      <c r="N772" s="1563"/>
      <c r="O772" s="1563"/>
      <c r="P772" s="1563"/>
      <c r="Q772" s="1599"/>
      <c r="S772" s="1490"/>
      <c r="U772" s="1502"/>
      <c r="X772" s="5"/>
    </row>
    <row r="773">
      <c r="A773" s="1602"/>
      <c r="B773" s="1602"/>
      <c r="C773" s="1602"/>
      <c r="D773" s="1602"/>
      <c r="E773" s="1602"/>
      <c r="F773" s="1602"/>
      <c r="G773" s="1561"/>
      <c r="H773" s="1428"/>
      <c r="I773" s="1428"/>
      <c r="J773" s="1428"/>
      <c r="K773" s="1428"/>
      <c r="L773" s="1563"/>
      <c r="M773" s="1563"/>
      <c r="N773" s="1563"/>
      <c r="O773" s="1563"/>
      <c r="P773" s="1563"/>
      <c r="Q773" s="1599"/>
      <c r="S773" s="1490"/>
      <c r="U773" s="1502"/>
      <c r="X773" s="5"/>
    </row>
    <row r="774">
      <c r="A774" s="1602"/>
      <c r="B774" s="1602"/>
      <c r="C774" s="1602"/>
      <c r="D774" s="1602"/>
      <c r="E774" s="1602"/>
      <c r="F774" s="1602"/>
      <c r="G774" s="1561"/>
      <c r="H774" s="1428"/>
      <c r="I774" s="1428"/>
      <c r="J774" s="1428"/>
      <c r="K774" s="1428"/>
      <c r="L774" s="1563"/>
      <c r="M774" s="1563"/>
      <c r="N774" s="1563"/>
      <c r="O774" s="1563"/>
      <c r="P774" s="1563"/>
      <c r="Q774" s="1599"/>
      <c r="S774" s="1490"/>
      <c r="U774" s="1502"/>
      <c r="X774" s="5"/>
    </row>
    <row r="775">
      <c r="A775" s="1602"/>
      <c r="B775" s="1602"/>
      <c r="C775" s="1602"/>
      <c r="D775" s="1602"/>
      <c r="E775" s="1602"/>
      <c r="F775" s="1602"/>
      <c r="G775" s="1561"/>
      <c r="H775" s="1428"/>
      <c r="I775" s="1428"/>
      <c r="J775" s="1428"/>
      <c r="K775" s="1428"/>
      <c r="L775" s="1563"/>
      <c r="M775" s="1563"/>
      <c r="N775" s="1563"/>
      <c r="O775" s="1563"/>
      <c r="P775" s="1563"/>
      <c r="Q775" s="1599"/>
      <c r="S775" s="1490"/>
      <c r="U775" s="1502"/>
      <c r="X775" s="5"/>
    </row>
    <row r="776">
      <c r="A776" s="1602"/>
      <c r="B776" s="1602"/>
      <c r="C776" s="1602"/>
      <c r="D776" s="1602"/>
      <c r="E776" s="1602"/>
      <c r="F776" s="1602"/>
      <c r="G776" s="1561"/>
      <c r="H776" s="1428"/>
      <c r="I776" s="1428"/>
      <c r="J776" s="1428"/>
      <c r="K776" s="1428"/>
      <c r="L776" s="1563"/>
      <c r="M776" s="1563"/>
      <c r="N776" s="1563"/>
      <c r="O776" s="1563"/>
      <c r="P776" s="1563"/>
      <c r="Q776" s="1599"/>
      <c r="S776" s="1490"/>
      <c r="U776" s="1502"/>
      <c r="X776" s="5"/>
    </row>
    <row r="777">
      <c r="A777" s="1602"/>
      <c r="B777" s="1602"/>
      <c r="C777" s="1602"/>
      <c r="D777" s="1602"/>
      <c r="E777" s="1602"/>
      <c r="F777" s="1602"/>
      <c r="G777" s="1561"/>
      <c r="H777" s="1428"/>
      <c r="I777" s="1428"/>
      <c r="J777" s="1428"/>
      <c r="K777" s="1428"/>
      <c r="L777" s="1563"/>
      <c r="M777" s="1563"/>
      <c r="N777" s="1563"/>
      <c r="O777" s="1563"/>
      <c r="P777" s="1563"/>
      <c r="Q777" s="1599"/>
      <c r="S777" s="1490"/>
      <c r="U777" s="1502"/>
      <c r="X777" s="5"/>
    </row>
    <row r="778">
      <c r="A778" s="1602"/>
      <c r="B778" s="1602"/>
      <c r="C778" s="1602"/>
      <c r="D778" s="1602"/>
      <c r="E778" s="1602"/>
      <c r="F778" s="1602"/>
      <c r="G778" s="1561"/>
      <c r="H778" s="1428"/>
      <c r="I778" s="1428"/>
      <c r="J778" s="1428"/>
      <c r="K778" s="1428"/>
      <c r="L778" s="1563"/>
      <c r="M778" s="1563"/>
      <c r="N778" s="1563"/>
      <c r="O778" s="1563"/>
      <c r="P778" s="1563"/>
      <c r="Q778" s="1599"/>
      <c r="S778" s="1490"/>
      <c r="U778" s="1502"/>
      <c r="X778" s="5"/>
    </row>
    <row r="779">
      <c r="A779" s="1602"/>
      <c r="B779" s="1602"/>
      <c r="C779" s="1602"/>
      <c r="D779" s="1602"/>
      <c r="E779" s="1602"/>
      <c r="F779" s="1602"/>
      <c r="G779" s="1561"/>
      <c r="H779" s="1428"/>
      <c r="I779" s="1428"/>
      <c r="J779" s="1428"/>
      <c r="K779" s="1428"/>
      <c r="L779" s="1563"/>
      <c r="M779" s="1563"/>
      <c r="N779" s="1563"/>
      <c r="O779" s="1563"/>
      <c r="P779" s="1563"/>
      <c r="Q779" s="1599"/>
      <c r="S779" s="1490"/>
      <c r="U779" s="1502"/>
      <c r="X779" s="5"/>
    </row>
    <row r="780">
      <c r="A780" s="1602"/>
      <c r="B780" s="1602"/>
      <c r="C780" s="1602"/>
      <c r="D780" s="1602"/>
      <c r="E780" s="1602"/>
      <c r="F780" s="1602"/>
      <c r="G780" s="1561"/>
      <c r="H780" s="1428"/>
      <c r="I780" s="1428"/>
      <c r="J780" s="1428"/>
      <c r="K780" s="1428"/>
      <c r="L780" s="1563"/>
      <c r="M780" s="1563"/>
      <c r="N780" s="1563"/>
      <c r="O780" s="1563"/>
      <c r="P780" s="1563"/>
      <c r="Q780" s="1599"/>
      <c r="S780" s="1490"/>
      <c r="U780" s="1502"/>
      <c r="X780" s="5"/>
    </row>
    <row r="781">
      <c r="A781" s="1602"/>
      <c r="B781" s="1602"/>
      <c r="C781" s="1602"/>
      <c r="D781" s="1602"/>
      <c r="E781" s="1602"/>
      <c r="F781" s="1602"/>
      <c r="G781" s="1561"/>
      <c r="H781" s="1428"/>
      <c r="I781" s="1428"/>
      <c r="J781" s="1428"/>
      <c r="K781" s="1428"/>
      <c r="L781" s="1563"/>
      <c r="M781" s="1563"/>
      <c r="N781" s="1563"/>
      <c r="O781" s="1563"/>
      <c r="P781" s="1563"/>
      <c r="Q781" s="1599"/>
      <c r="S781" s="1490"/>
      <c r="U781" s="1502"/>
      <c r="X781" s="5"/>
    </row>
    <row r="782">
      <c r="A782" s="1602"/>
      <c r="B782" s="1602"/>
      <c r="C782" s="1602"/>
      <c r="D782" s="1602"/>
      <c r="E782" s="1602"/>
      <c r="F782" s="1602"/>
      <c r="G782" s="1561"/>
      <c r="H782" s="1428"/>
      <c r="I782" s="1428"/>
      <c r="J782" s="1428"/>
      <c r="K782" s="1428"/>
      <c r="L782" s="1563"/>
      <c r="M782" s="1563"/>
      <c r="N782" s="1563"/>
      <c r="O782" s="1563"/>
      <c r="P782" s="1563"/>
      <c r="Q782" s="1599"/>
      <c r="S782" s="1490"/>
      <c r="U782" s="1502"/>
      <c r="X782" s="5"/>
    </row>
    <row r="783">
      <c r="A783" s="1602"/>
      <c r="B783" s="1602"/>
      <c r="C783" s="1602"/>
      <c r="D783" s="1602"/>
      <c r="E783" s="1602"/>
      <c r="F783" s="1602"/>
      <c r="G783" s="1561"/>
      <c r="H783" s="1428"/>
      <c r="I783" s="1428"/>
      <c r="J783" s="1428"/>
      <c r="K783" s="1428"/>
      <c r="L783" s="1563"/>
      <c r="M783" s="1563"/>
      <c r="N783" s="1563"/>
      <c r="O783" s="1563"/>
      <c r="P783" s="1563"/>
      <c r="Q783" s="1599"/>
      <c r="S783" s="1490"/>
      <c r="U783" s="1502"/>
      <c r="X783" s="5"/>
    </row>
    <row r="784">
      <c r="A784" s="1602"/>
      <c r="B784" s="1602"/>
      <c r="C784" s="1602"/>
      <c r="D784" s="1602"/>
      <c r="E784" s="1602"/>
      <c r="F784" s="1602"/>
      <c r="G784" s="1561"/>
      <c r="H784" s="1428"/>
      <c r="I784" s="1428"/>
      <c r="J784" s="1428"/>
      <c r="K784" s="1428"/>
      <c r="L784" s="1563"/>
      <c r="M784" s="1563"/>
      <c r="N784" s="1563"/>
      <c r="O784" s="1563"/>
      <c r="P784" s="1563"/>
      <c r="Q784" s="1599"/>
      <c r="S784" s="1490"/>
      <c r="U784" s="1502"/>
      <c r="X784" s="5"/>
    </row>
    <row r="785">
      <c r="A785" s="1602"/>
      <c r="B785" s="1602"/>
      <c r="C785" s="1602"/>
      <c r="D785" s="1602"/>
      <c r="E785" s="1602"/>
      <c r="F785" s="1602"/>
      <c r="G785" s="1561"/>
      <c r="H785" s="1428"/>
      <c r="I785" s="1428"/>
      <c r="J785" s="1428"/>
      <c r="K785" s="1428"/>
      <c r="L785" s="1563"/>
      <c r="M785" s="1563"/>
      <c r="N785" s="1563"/>
      <c r="O785" s="1563"/>
      <c r="P785" s="1563"/>
      <c r="Q785" s="1599"/>
      <c r="S785" s="1490"/>
      <c r="U785" s="1502"/>
      <c r="X785" s="5"/>
    </row>
    <row r="786">
      <c r="A786" s="1602"/>
      <c r="B786" s="1602"/>
      <c r="C786" s="1602"/>
      <c r="D786" s="1602"/>
      <c r="E786" s="1602"/>
      <c r="F786" s="1602"/>
      <c r="G786" s="1561"/>
      <c r="H786" s="1428"/>
      <c r="I786" s="1428"/>
      <c r="J786" s="1428"/>
      <c r="K786" s="1428"/>
      <c r="L786" s="1563"/>
      <c r="M786" s="1563"/>
      <c r="N786" s="1563"/>
      <c r="O786" s="1563"/>
      <c r="P786" s="1563"/>
      <c r="Q786" s="1599"/>
      <c r="S786" s="1490"/>
      <c r="U786" s="1502"/>
      <c r="X786" s="5"/>
    </row>
    <row r="787">
      <c r="A787" s="1602"/>
      <c r="B787" s="1602"/>
      <c r="C787" s="1602"/>
      <c r="D787" s="1602"/>
      <c r="E787" s="1602"/>
      <c r="F787" s="1602"/>
      <c r="G787" s="1561"/>
      <c r="H787" s="1428"/>
      <c r="I787" s="1428"/>
      <c r="J787" s="1428"/>
      <c r="K787" s="1428"/>
      <c r="L787" s="1563"/>
      <c r="M787" s="1563"/>
      <c r="N787" s="1563"/>
      <c r="O787" s="1563"/>
      <c r="P787" s="1563"/>
      <c r="Q787" s="1599"/>
      <c r="S787" s="1490"/>
      <c r="U787" s="1502"/>
      <c r="X787" s="5"/>
    </row>
    <row r="788">
      <c r="A788" s="1602"/>
      <c r="B788" s="1602"/>
      <c r="C788" s="1602"/>
      <c r="D788" s="1602"/>
      <c r="E788" s="1602"/>
      <c r="F788" s="1602"/>
      <c r="G788" s="1561"/>
      <c r="H788" s="1428"/>
      <c r="I788" s="1428"/>
      <c r="J788" s="1428"/>
      <c r="K788" s="1428"/>
      <c r="L788" s="1563"/>
      <c r="M788" s="1563"/>
      <c r="N788" s="1563"/>
      <c r="O788" s="1563"/>
      <c r="P788" s="1563"/>
      <c r="Q788" s="1599"/>
      <c r="S788" s="1490"/>
      <c r="U788" s="1502"/>
      <c r="X788" s="5"/>
    </row>
    <row r="789">
      <c r="A789" s="1602"/>
      <c r="B789" s="1602"/>
      <c r="C789" s="1602"/>
      <c r="D789" s="1602"/>
      <c r="E789" s="1602"/>
      <c r="F789" s="1602"/>
      <c r="G789" s="1561"/>
      <c r="H789" s="1428"/>
      <c r="I789" s="1428"/>
      <c r="J789" s="1428"/>
      <c r="K789" s="1428"/>
      <c r="L789" s="1563"/>
      <c r="M789" s="1563"/>
      <c r="N789" s="1563"/>
      <c r="O789" s="1563"/>
      <c r="P789" s="1563"/>
      <c r="Q789" s="1599"/>
      <c r="S789" s="1490"/>
      <c r="U789" s="1502"/>
      <c r="X789" s="5"/>
    </row>
    <row r="790">
      <c r="A790" s="1602"/>
      <c r="B790" s="1602"/>
      <c r="C790" s="1602"/>
      <c r="D790" s="1602"/>
      <c r="E790" s="1602"/>
      <c r="F790" s="1602"/>
      <c r="G790" s="1561"/>
      <c r="H790" s="1428"/>
      <c r="I790" s="1428"/>
      <c r="J790" s="1428"/>
      <c r="K790" s="1428"/>
      <c r="L790" s="1563"/>
      <c r="M790" s="1563"/>
      <c r="N790" s="1563"/>
      <c r="O790" s="1563"/>
      <c r="P790" s="1563"/>
      <c r="Q790" s="1599"/>
      <c r="S790" s="1490"/>
      <c r="U790" s="1502"/>
      <c r="X790" s="5"/>
    </row>
    <row r="791">
      <c r="A791" s="1602"/>
      <c r="B791" s="1602"/>
      <c r="C791" s="1602"/>
      <c r="D791" s="1602"/>
      <c r="E791" s="1602"/>
      <c r="F791" s="1602"/>
      <c r="G791" s="1561"/>
      <c r="H791" s="1428"/>
      <c r="I791" s="1428"/>
      <c r="J791" s="1428"/>
      <c r="K791" s="1428"/>
      <c r="L791" s="1563"/>
      <c r="M791" s="1563"/>
      <c r="N791" s="1563"/>
      <c r="O791" s="1563"/>
      <c r="P791" s="1563"/>
      <c r="Q791" s="1599"/>
      <c r="S791" s="1490"/>
      <c r="U791" s="1502"/>
      <c r="X791" s="5"/>
    </row>
    <row r="792">
      <c r="A792" s="1602"/>
      <c r="B792" s="1602"/>
      <c r="C792" s="1602"/>
      <c r="D792" s="1602"/>
      <c r="E792" s="1602"/>
      <c r="F792" s="1602"/>
      <c r="G792" s="1561"/>
      <c r="H792" s="1428"/>
      <c r="I792" s="1428"/>
      <c r="J792" s="1428"/>
      <c r="K792" s="1428"/>
      <c r="L792" s="1563"/>
      <c r="M792" s="1563"/>
      <c r="N792" s="1563"/>
      <c r="O792" s="1563"/>
      <c r="P792" s="1563"/>
      <c r="Q792" s="1599"/>
      <c r="S792" s="1490"/>
      <c r="U792" s="1502"/>
      <c r="X792" s="5"/>
    </row>
    <row r="793">
      <c r="A793" s="1602"/>
      <c r="B793" s="1602"/>
      <c r="C793" s="1602"/>
      <c r="D793" s="1602"/>
      <c r="E793" s="1602"/>
      <c r="F793" s="1602"/>
      <c r="G793" s="1561"/>
      <c r="H793" s="1428"/>
      <c r="I793" s="1428"/>
      <c r="J793" s="1428"/>
      <c r="K793" s="1428"/>
      <c r="L793" s="1563"/>
      <c r="M793" s="1563"/>
      <c r="N793" s="1563"/>
      <c r="O793" s="1563"/>
      <c r="P793" s="1563"/>
      <c r="Q793" s="1599"/>
      <c r="S793" s="1490"/>
      <c r="U793" s="1502"/>
      <c r="X793" s="5"/>
    </row>
    <row r="794">
      <c r="A794" s="1602"/>
      <c r="B794" s="1602"/>
      <c r="C794" s="1602"/>
      <c r="D794" s="1602"/>
      <c r="E794" s="1602"/>
      <c r="F794" s="1602"/>
      <c r="G794" s="1561"/>
      <c r="H794" s="1428"/>
      <c r="I794" s="1428"/>
      <c r="J794" s="1428"/>
      <c r="K794" s="1428"/>
      <c r="L794" s="1563"/>
      <c r="M794" s="1563"/>
      <c r="N794" s="1563"/>
      <c r="O794" s="1563"/>
      <c r="P794" s="1563"/>
      <c r="Q794" s="1599"/>
      <c r="S794" s="1490"/>
      <c r="U794" s="1502"/>
      <c r="X794" s="5"/>
    </row>
    <row r="795">
      <c r="A795" s="1602"/>
      <c r="B795" s="1602"/>
      <c r="C795" s="1602"/>
      <c r="D795" s="1602"/>
      <c r="E795" s="1602"/>
      <c r="F795" s="1602"/>
      <c r="G795" s="1561"/>
      <c r="H795" s="1428"/>
      <c r="I795" s="1428"/>
      <c r="J795" s="1428"/>
      <c r="K795" s="1428"/>
      <c r="L795" s="1563"/>
      <c r="M795" s="1563"/>
      <c r="N795" s="1563"/>
      <c r="O795" s="1563"/>
      <c r="P795" s="1563"/>
      <c r="Q795" s="1599"/>
      <c r="S795" s="1490"/>
      <c r="U795" s="1502"/>
      <c r="X795" s="5"/>
    </row>
    <row r="796">
      <c r="A796" s="1602"/>
      <c r="B796" s="1602"/>
      <c r="C796" s="1602"/>
      <c r="D796" s="1602"/>
      <c r="E796" s="1602"/>
      <c r="F796" s="1602"/>
      <c r="G796" s="1561"/>
      <c r="H796" s="1428"/>
      <c r="I796" s="1428"/>
      <c r="J796" s="1428"/>
      <c r="K796" s="1428"/>
      <c r="L796" s="1563"/>
      <c r="M796" s="1563"/>
      <c r="N796" s="1563"/>
      <c r="O796" s="1563"/>
      <c r="P796" s="1563"/>
      <c r="Q796" s="1599"/>
      <c r="S796" s="1490"/>
      <c r="U796" s="1502"/>
      <c r="X796" s="5"/>
    </row>
    <row r="797">
      <c r="A797" s="1602"/>
      <c r="B797" s="1602"/>
      <c r="C797" s="1602"/>
      <c r="D797" s="1602"/>
      <c r="E797" s="1602"/>
      <c r="F797" s="1602"/>
      <c r="G797" s="1561"/>
      <c r="H797" s="1428"/>
      <c r="I797" s="1428"/>
      <c r="J797" s="1428"/>
      <c r="K797" s="1428"/>
      <c r="L797" s="1563"/>
      <c r="M797" s="1563"/>
      <c r="N797" s="1563"/>
      <c r="O797" s="1563"/>
      <c r="P797" s="1563"/>
      <c r="Q797" s="1599"/>
      <c r="S797" s="1490"/>
      <c r="U797" s="1502"/>
      <c r="X797" s="5"/>
    </row>
    <row r="798">
      <c r="A798" s="1602"/>
      <c r="B798" s="1602"/>
      <c r="C798" s="1602"/>
      <c r="D798" s="1602"/>
      <c r="E798" s="1602"/>
      <c r="F798" s="1602"/>
      <c r="G798" s="1561"/>
      <c r="H798" s="1428"/>
      <c r="I798" s="1428"/>
      <c r="J798" s="1428"/>
      <c r="K798" s="1428"/>
      <c r="L798" s="1563"/>
      <c r="M798" s="1563"/>
      <c r="N798" s="1563"/>
      <c r="O798" s="1563"/>
      <c r="P798" s="1563"/>
      <c r="Q798" s="1599"/>
      <c r="S798" s="1490"/>
      <c r="U798" s="1502"/>
      <c r="X798" s="5"/>
    </row>
    <row r="799">
      <c r="A799" s="1602"/>
      <c r="B799" s="1602"/>
      <c r="C799" s="1602"/>
      <c r="D799" s="1602"/>
      <c r="E799" s="1602"/>
      <c r="F799" s="1602"/>
      <c r="G799" s="1561"/>
      <c r="H799" s="1428"/>
      <c r="I799" s="1428"/>
      <c r="J799" s="1428"/>
      <c r="K799" s="1428"/>
      <c r="L799" s="1563"/>
      <c r="M799" s="1563"/>
      <c r="N799" s="1563"/>
      <c r="O799" s="1563"/>
      <c r="P799" s="1563"/>
      <c r="Q799" s="1599"/>
      <c r="S799" s="1490"/>
      <c r="U799" s="1502"/>
      <c r="X799" s="5"/>
    </row>
    <row r="800">
      <c r="A800" s="1602"/>
      <c r="B800" s="1602"/>
      <c r="C800" s="1602"/>
      <c r="D800" s="1602"/>
      <c r="E800" s="1602"/>
      <c r="F800" s="1602"/>
      <c r="G800" s="1561"/>
      <c r="H800" s="1428"/>
      <c r="I800" s="1428"/>
      <c r="J800" s="1428"/>
      <c r="K800" s="1428"/>
      <c r="L800" s="1563"/>
      <c r="M800" s="1563"/>
      <c r="N800" s="1563"/>
      <c r="O800" s="1563"/>
      <c r="P800" s="1563"/>
      <c r="Q800" s="1599"/>
      <c r="S800" s="1490"/>
      <c r="U800" s="1502"/>
      <c r="X800" s="5"/>
    </row>
    <row r="801">
      <c r="A801" s="1602"/>
      <c r="B801" s="1602"/>
      <c r="C801" s="1602"/>
      <c r="D801" s="1602"/>
      <c r="E801" s="1602"/>
      <c r="F801" s="1602"/>
      <c r="G801" s="1561"/>
      <c r="H801" s="1428"/>
      <c r="I801" s="1428"/>
      <c r="J801" s="1428"/>
      <c r="K801" s="1428"/>
      <c r="L801" s="1563"/>
      <c r="M801" s="1563"/>
      <c r="N801" s="1563"/>
      <c r="O801" s="1563"/>
      <c r="P801" s="1563"/>
      <c r="Q801" s="1599"/>
      <c r="S801" s="1490"/>
      <c r="U801" s="1502"/>
      <c r="X801" s="5"/>
    </row>
    <row r="802">
      <c r="A802" s="1602"/>
      <c r="B802" s="1602"/>
      <c r="C802" s="1602"/>
      <c r="D802" s="1602"/>
      <c r="E802" s="1602"/>
      <c r="F802" s="1602"/>
      <c r="G802" s="1561"/>
      <c r="H802" s="1428"/>
      <c r="I802" s="1428"/>
      <c r="J802" s="1428"/>
      <c r="K802" s="1428"/>
      <c r="L802" s="1563"/>
      <c r="M802" s="1563"/>
      <c r="N802" s="1563"/>
      <c r="O802" s="1563"/>
      <c r="P802" s="1563"/>
      <c r="Q802" s="1599"/>
      <c r="S802" s="1490"/>
      <c r="U802" s="1502"/>
      <c r="X802" s="5"/>
    </row>
    <row r="803">
      <c r="A803" s="1602"/>
      <c r="B803" s="1602"/>
      <c r="C803" s="1602"/>
      <c r="D803" s="1602"/>
      <c r="E803" s="1602"/>
      <c r="F803" s="1602"/>
      <c r="G803" s="1561"/>
      <c r="H803" s="1428"/>
      <c r="I803" s="1428"/>
      <c r="J803" s="1428"/>
      <c r="K803" s="1428"/>
      <c r="L803" s="1563"/>
      <c r="M803" s="1563"/>
      <c r="N803" s="1563"/>
      <c r="O803" s="1563"/>
      <c r="P803" s="1563"/>
      <c r="Q803" s="1599"/>
      <c r="S803" s="1490"/>
      <c r="U803" s="1502"/>
      <c r="X803" s="5"/>
    </row>
    <row r="804">
      <c r="A804" s="1602"/>
      <c r="B804" s="1602"/>
      <c r="C804" s="1602"/>
      <c r="D804" s="1602"/>
      <c r="E804" s="1602"/>
      <c r="F804" s="1602"/>
      <c r="G804" s="1561"/>
      <c r="H804" s="1428"/>
      <c r="I804" s="1428"/>
      <c r="J804" s="1428"/>
      <c r="K804" s="1428"/>
      <c r="L804" s="1563"/>
      <c r="M804" s="1563"/>
      <c r="N804" s="1563"/>
      <c r="O804" s="1563"/>
      <c r="P804" s="1563"/>
      <c r="Q804" s="1599"/>
      <c r="S804" s="1490"/>
      <c r="U804" s="1502"/>
      <c r="X804" s="5"/>
    </row>
    <row r="805">
      <c r="A805" s="1602"/>
      <c r="B805" s="1602"/>
      <c r="C805" s="1602"/>
      <c r="D805" s="1602"/>
      <c r="E805" s="1602"/>
      <c r="F805" s="1602"/>
      <c r="G805" s="1561"/>
      <c r="H805" s="1428"/>
      <c r="I805" s="1428"/>
      <c r="J805" s="1428"/>
      <c r="K805" s="1428"/>
      <c r="L805" s="1563"/>
      <c r="M805" s="1563"/>
      <c r="N805" s="1563"/>
      <c r="O805" s="1563"/>
      <c r="P805" s="1563"/>
      <c r="Q805" s="1599"/>
      <c r="S805" s="1490"/>
      <c r="U805" s="1502"/>
      <c r="X805" s="5"/>
    </row>
    <row r="806">
      <c r="A806" s="1602"/>
      <c r="B806" s="1602"/>
      <c r="C806" s="1602"/>
      <c r="D806" s="1602"/>
      <c r="E806" s="1602"/>
      <c r="F806" s="1602"/>
      <c r="G806" s="1561"/>
      <c r="H806" s="1428"/>
      <c r="I806" s="1428"/>
      <c r="J806" s="1428"/>
      <c r="K806" s="1428"/>
      <c r="L806" s="1563"/>
      <c r="M806" s="1563"/>
      <c r="N806" s="1563"/>
      <c r="O806" s="1563"/>
      <c r="P806" s="1563"/>
      <c r="Q806" s="1599"/>
      <c r="S806" s="1490"/>
      <c r="U806" s="1502"/>
      <c r="X806" s="5"/>
    </row>
    <row r="807">
      <c r="A807" s="1602"/>
      <c r="B807" s="1602"/>
      <c r="C807" s="1602"/>
      <c r="D807" s="1602"/>
      <c r="E807" s="1602"/>
      <c r="F807" s="1602"/>
      <c r="G807" s="1561"/>
      <c r="H807" s="1428"/>
      <c r="I807" s="1428"/>
      <c r="J807" s="1428"/>
      <c r="K807" s="1428"/>
      <c r="L807" s="1563"/>
      <c r="M807" s="1563"/>
      <c r="N807" s="1563"/>
      <c r="O807" s="1563"/>
      <c r="P807" s="1563"/>
      <c r="Q807" s="1599"/>
      <c r="S807" s="1490"/>
      <c r="U807" s="1502"/>
      <c r="X807" s="5"/>
    </row>
    <row r="808">
      <c r="A808" s="1602"/>
      <c r="B808" s="1602"/>
      <c r="C808" s="1602"/>
      <c r="D808" s="1602"/>
      <c r="E808" s="1602"/>
      <c r="F808" s="1602"/>
      <c r="G808" s="1561"/>
      <c r="H808" s="1428"/>
      <c r="I808" s="1428"/>
      <c r="J808" s="1428"/>
      <c r="K808" s="1428"/>
      <c r="L808" s="1563"/>
      <c r="M808" s="1563"/>
      <c r="N808" s="1563"/>
      <c r="O808" s="1563"/>
      <c r="P808" s="1563"/>
      <c r="Q808" s="1599"/>
      <c r="S808" s="1490"/>
      <c r="U808" s="1502"/>
      <c r="X808" s="5"/>
    </row>
    <row r="809">
      <c r="A809" s="1602"/>
      <c r="B809" s="1602"/>
      <c r="C809" s="1602"/>
      <c r="D809" s="1602"/>
      <c r="E809" s="1602"/>
      <c r="F809" s="1602"/>
      <c r="G809" s="1561"/>
      <c r="H809" s="1428"/>
      <c r="I809" s="1428"/>
      <c r="J809" s="1428"/>
      <c r="K809" s="1428"/>
      <c r="L809" s="1563"/>
      <c r="M809" s="1563"/>
      <c r="N809" s="1563"/>
      <c r="O809" s="1563"/>
      <c r="P809" s="1563"/>
      <c r="Q809" s="1599"/>
      <c r="S809" s="1490"/>
      <c r="U809" s="1502"/>
      <c r="X809" s="5"/>
    </row>
    <row r="810">
      <c r="A810" s="1602"/>
      <c r="B810" s="1602"/>
      <c r="C810" s="1602"/>
      <c r="D810" s="1602"/>
      <c r="E810" s="1602"/>
      <c r="F810" s="1602"/>
      <c r="G810" s="1561"/>
      <c r="H810" s="1428"/>
      <c r="I810" s="1428"/>
      <c r="J810" s="1428"/>
      <c r="K810" s="1428"/>
      <c r="L810" s="1563"/>
      <c r="M810" s="1563"/>
      <c r="N810" s="1563"/>
      <c r="O810" s="1563"/>
      <c r="P810" s="1563"/>
      <c r="Q810" s="1599"/>
      <c r="S810" s="1490"/>
      <c r="U810" s="1502"/>
      <c r="X810" s="5"/>
    </row>
    <row r="811">
      <c r="A811" s="1602"/>
      <c r="B811" s="1602"/>
      <c r="C811" s="1602"/>
      <c r="D811" s="1602"/>
      <c r="E811" s="1602"/>
      <c r="F811" s="1602"/>
      <c r="G811" s="1561"/>
      <c r="H811" s="1428"/>
      <c r="I811" s="1428"/>
      <c r="J811" s="1428"/>
      <c r="K811" s="1428"/>
      <c r="L811" s="1563"/>
      <c r="M811" s="1563"/>
      <c r="N811" s="1563"/>
      <c r="O811" s="1563"/>
      <c r="P811" s="1563"/>
      <c r="Q811" s="1599"/>
      <c r="S811" s="1490"/>
      <c r="U811" s="1502"/>
      <c r="X811" s="5"/>
    </row>
    <row r="812">
      <c r="A812" s="1602"/>
      <c r="B812" s="1602"/>
      <c r="C812" s="1602"/>
      <c r="D812" s="1602"/>
      <c r="E812" s="1602"/>
      <c r="F812" s="1602"/>
      <c r="G812" s="1561"/>
      <c r="H812" s="1428"/>
      <c r="I812" s="1428"/>
      <c r="J812" s="1428"/>
      <c r="K812" s="1428"/>
      <c r="L812" s="1563"/>
      <c r="M812" s="1563"/>
      <c r="N812" s="1563"/>
      <c r="O812" s="1563"/>
      <c r="P812" s="1563"/>
      <c r="Q812" s="1599"/>
      <c r="S812" s="1490"/>
      <c r="U812" s="1502"/>
      <c r="X812" s="5"/>
    </row>
    <row r="813">
      <c r="A813" s="1602"/>
      <c r="B813" s="1602"/>
      <c r="C813" s="1602"/>
      <c r="D813" s="1602"/>
      <c r="E813" s="1602"/>
      <c r="F813" s="1602"/>
      <c r="G813" s="1561"/>
      <c r="H813" s="1428"/>
      <c r="I813" s="1428"/>
      <c r="J813" s="1428"/>
      <c r="K813" s="1428"/>
      <c r="L813" s="1563"/>
      <c r="M813" s="1563"/>
      <c r="N813" s="1563"/>
      <c r="O813" s="1563"/>
      <c r="P813" s="1563"/>
      <c r="Q813" s="1599"/>
      <c r="S813" s="1490"/>
      <c r="U813" s="1502"/>
      <c r="X813" s="5"/>
    </row>
    <row r="814">
      <c r="A814" s="1602"/>
      <c r="B814" s="1602"/>
      <c r="C814" s="1602"/>
      <c r="D814" s="1602"/>
      <c r="E814" s="1602"/>
      <c r="F814" s="1602"/>
      <c r="G814" s="1561"/>
      <c r="H814" s="1428"/>
      <c r="I814" s="1428"/>
      <c r="J814" s="1428"/>
      <c r="K814" s="1428"/>
      <c r="L814" s="1563"/>
      <c r="M814" s="1563"/>
      <c r="N814" s="1563"/>
      <c r="O814" s="1563"/>
      <c r="P814" s="1563"/>
      <c r="Q814" s="1599"/>
      <c r="S814" s="1490"/>
      <c r="U814" s="1502"/>
      <c r="X814" s="5"/>
    </row>
    <row r="815">
      <c r="A815" s="1602"/>
      <c r="B815" s="1602"/>
      <c r="C815" s="1602"/>
      <c r="D815" s="1602"/>
      <c r="E815" s="1602"/>
      <c r="F815" s="1602"/>
      <c r="G815" s="1561"/>
      <c r="H815" s="1428"/>
      <c r="I815" s="1428"/>
      <c r="J815" s="1428"/>
      <c r="K815" s="1428"/>
      <c r="L815" s="1563"/>
      <c r="M815" s="1563"/>
      <c r="N815" s="1563"/>
      <c r="O815" s="1563"/>
      <c r="P815" s="1563"/>
      <c r="Q815" s="1599"/>
      <c r="S815" s="1490"/>
      <c r="U815" s="1502"/>
      <c r="X815" s="5"/>
    </row>
    <row r="816">
      <c r="A816" s="1602"/>
      <c r="B816" s="1602"/>
      <c r="C816" s="1602"/>
      <c r="D816" s="1602"/>
      <c r="E816" s="1602"/>
      <c r="F816" s="1602"/>
      <c r="G816" s="1561"/>
      <c r="H816" s="1428"/>
      <c r="I816" s="1428"/>
      <c r="J816" s="1428"/>
      <c r="K816" s="1428"/>
      <c r="L816" s="1563"/>
      <c r="M816" s="1563"/>
      <c r="N816" s="1563"/>
      <c r="O816" s="1563"/>
      <c r="P816" s="1563"/>
      <c r="Q816" s="1599"/>
      <c r="S816" s="1490"/>
      <c r="U816" s="1502"/>
      <c r="X816" s="5"/>
    </row>
    <row r="817">
      <c r="A817" s="1602"/>
      <c r="B817" s="1602"/>
      <c r="C817" s="1602"/>
      <c r="D817" s="1602"/>
      <c r="E817" s="1602"/>
      <c r="F817" s="1602"/>
      <c r="G817" s="1561"/>
      <c r="H817" s="1428"/>
      <c r="I817" s="1428"/>
      <c r="J817" s="1428"/>
      <c r="K817" s="1428"/>
      <c r="L817" s="1563"/>
      <c r="M817" s="1563"/>
      <c r="N817" s="1563"/>
      <c r="O817" s="1563"/>
      <c r="P817" s="1563"/>
      <c r="Q817" s="1599"/>
      <c r="S817" s="1490"/>
      <c r="U817" s="1502"/>
      <c r="X817" s="5"/>
    </row>
    <row r="818">
      <c r="A818" s="1602"/>
      <c r="B818" s="1602"/>
      <c r="C818" s="1602"/>
      <c r="D818" s="1602"/>
      <c r="E818" s="1602"/>
      <c r="F818" s="1602"/>
      <c r="G818" s="1561"/>
      <c r="H818" s="1428"/>
      <c r="I818" s="1428"/>
      <c r="J818" s="1428"/>
      <c r="K818" s="1428"/>
      <c r="L818" s="1563"/>
      <c r="M818" s="1563"/>
      <c r="N818" s="1563"/>
      <c r="O818" s="1563"/>
      <c r="P818" s="1563"/>
      <c r="Q818" s="1599"/>
      <c r="S818" s="1490"/>
      <c r="U818" s="1502"/>
      <c r="X818" s="5"/>
    </row>
    <row r="819">
      <c r="A819" s="1602"/>
      <c r="B819" s="1602"/>
      <c r="C819" s="1602"/>
      <c r="D819" s="1602"/>
      <c r="E819" s="1602"/>
      <c r="F819" s="1602"/>
      <c r="G819" s="1561"/>
      <c r="H819" s="1428"/>
      <c r="I819" s="1428"/>
      <c r="J819" s="1428"/>
      <c r="K819" s="1428"/>
      <c r="L819" s="1563"/>
      <c r="M819" s="1563"/>
      <c r="N819" s="1563"/>
      <c r="O819" s="1563"/>
      <c r="P819" s="1563"/>
      <c r="Q819" s="1599"/>
      <c r="S819" s="1490"/>
      <c r="U819" s="1502"/>
      <c r="X819" s="5"/>
    </row>
    <row r="820">
      <c r="A820" s="1602"/>
      <c r="B820" s="1602"/>
      <c r="C820" s="1602"/>
      <c r="D820" s="1602"/>
      <c r="E820" s="1602"/>
      <c r="F820" s="1602"/>
      <c r="G820" s="1561"/>
      <c r="H820" s="1428"/>
      <c r="I820" s="1428"/>
      <c r="J820" s="1428"/>
      <c r="K820" s="1428"/>
      <c r="L820" s="1563"/>
      <c r="M820" s="1563"/>
      <c r="N820" s="1563"/>
      <c r="O820" s="1563"/>
      <c r="P820" s="1563"/>
      <c r="Q820" s="1599"/>
      <c r="S820" s="1490"/>
      <c r="U820" s="1502"/>
      <c r="X820" s="5"/>
    </row>
    <row r="821">
      <c r="A821" s="1602"/>
      <c r="B821" s="1602"/>
      <c r="C821" s="1602"/>
      <c r="D821" s="1602"/>
      <c r="E821" s="1602"/>
      <c r="F821" s="1602"/>
      <c r="G821" s="1561"/>
      <c r="H821" s="1428"/>
      <c r="I821" s="1428"/>
      <c r="J821" s="1428"/>
      <c r="K821" s="1428"/>
      <c r="L821" s="1563"/>
      <c r="M821" s="1563"/>
      <c r="N821" s="1563"/>
      <c r="O821" s="1563"/>
      <c r="P821" s="1563"/>
      <c r="Q821" s="1599"/>
      <c r="S821" s="1490"/>
      <c r="U821" s="1502"/>
      <c r="X821" s="5"/>
    </row>
    <row r="822">
      <c r="A822" s="1602"/>
      <c r="B822" s="1602"/>
      <c r="C822" s="1602"/>
      <c r="D822" s="1602"/>
      <c r="E822" s="1602"/>
      <c r="F822" s="1602"/>
      <c r="G822" s="1561"/>
      <c r="H822" s="1428"/>
      <c r="I822" s="1428"/>
      <c r="J822" s="1428"/>
      <c r="K822" s="1428"/>
      <c r="L822" s="1563"/>
      <c r="M822" s="1563"/>
      <c r="N822" s="1563"/>
      <c r="O822" s="1563"/>
      <c r="P822" s="1563"/>
      <c r="Q822" s="1599"/>
      <c r="S822" s="1490"/>
      <c r="U822" s="1502"/>
      <c r="X822" s="5"/>
    </row>
    <row r="823">
      <c r="A823" s="1602"/>
      <c r="B823" s="1602"/>
      <c r="C823" s="1602"/>
      <c r="D823" s="1602"/>
      <c r="E823" s="1602"/>
      <c r="F823" s="1602"/>
      <c r="G823" s="1561"/>
      <c r="H823" s="1428"/>
      <c r="I823" s="1428"/>
      <c r="J823" s="1428"/>
      <c r="K823" s="1428"/>
      <c r="L823" s="1563"/>
      <c r="M823" s="1563"/>
      <c r="N823" s="1563"/>
      <c r="O823" s="1563"/>
      <c r="P823" s="1563"/>
      <c r="Q823" s="1599"/>
      <c r="S823" s="1490"/>
      <c r="U823" s="1502"/>
      <c r="X823" s="5"/>
    </row>
    <row r="824">
      <c r="A824" s="1602"/>
      <c r="B824" s="1602"/>
      <c r="C824" s="1602"/>
      <c r="D824" s="1602"/>
      <c r="E824" s="1602"/>
      <c r="F824" s="1602"/>
      <c r="G824" s="1561"/>
      <c r="H824" s="1428"/>
      <c r="I824" s="1428"/>
      <c r="J824" s="1428"/>
      <c r="K824" s="1428"/>
      <c r="L824" s="1563"/>
      <c r="M824" s="1563"/>
      <c r="N824" s="1563"/>
      <c r="O824" s="1563"/>
      <c r="P824" s="1563"/>
      <c r="Q824" s="1599"/>
      <c r="S824" s="1490"/>
      <c r="U824" s="1502"/>
      <c r="X824" s="5"/>
    </row>
    <row r="825">
      <c r="A825" s="1602"/>
      <c r="B825" s="1602"/>
      <c r="C825" s="1602"/>
      <c r="D825" s="1602"/>
      <c r="E825" s="1602"/>
      <c r="F825" s="1602"/>
      <c r="G825" s="1561"/>
      <c r="H825" s="1428"/>
      <c r="I825" s="1428"/>
      <c r="J825" s="1428"/>
      <c r="K825" s="1428"/>
      <c r="L825" s="1563"/>
      <c r="M825" s="1563"/>
      <c r="N825" s="1563"/>
      <c r="O825" s="1563"/>
      <c r="P825" s="1563"/>
      <c r="Q825" s="1599"/>
      <c r="S825" s="1490"/>
      <c r="U825" s="1502"/>
      <c r="X825" s="5"/>
    </row>
    <row r="826">
      <c r="A826" s="1602"/>
      <c r="B826" s="1602"/>
      <c r="C826" s="1602"/>
      <c r="D826" s="1602"/>
      <c r="E826" s="1602"/>
      <c r="F826" s="1602"/>
      <c r="G826" s="1561"/>
      <c r="H826" s="1428"/>
      <c r="I826" s="1428"/>
      <c r="J826" s="1428"/>
      <c r="K826" s="1428"/>
      <c r="L826" s="1563"/>
      <c r="M826" s="1563"/>
      <c r="N826" s="1563"/>
      <c r="O826" s="1563"/>
      <c r="P826" s="1563"/>
      <c r="Q826" s="1599"/>
      <c r="S826" s="1490"/>
      <c r="U826" s="1502"/>
      <c r="X826" s="5"/>
    </row>
    <row r="827">
      <c r="A827" s="1602"/>
      <c r="B827" s="1602"/>
      <c r="C827" s="1602"/>
      <c r="D827" s="1602"/>
      <c r="E827" s="1602"/>
      <c r="F827" s="1602"/>
      <c r="G827" s="1561"/>
      <c r="H827" s="1428"/>
      <c r="I827" s="1428"/>
      <c r="J827" s="1428"/>
      <c r="K827" s="1428"/>
      <c r="L827" s="1563"/>
      <c r="M827" s="1563"/>
      <c r="N827" s="1563"/>
      <c r="O827" s="1563"/>
      <c r="P827" s="1563"/>
      <c r="Q827" s="1599"/>
      <c r="S827" s="1490"/>
      <c r="U827" s="1502"/>
      <c r="X827" s="5"/>
    </row>
    <row r="828">
      <c r="A828" s="1602"/>
      <c r="B828" s="1602"/>
      <c r="C828" s="1602"/>
      <c r="D828" s="1602"/>
      <c r="E828" s="1602"/>
      <c r="F828" s="1602"/>
      <c r="G828" s="1561"/>
      <c r="H828" s="1428"/>
      <c r="I828" s="1428"/>
      <c r="J828" s="1428"/>
      <c r="K828" s="1428"/>
      <c r="L828" s="1563"/>
      <c r="M828" s="1563"/>
      <c r="N828" s="1563"/>
      <c r="O828" s="1563"/>
      <c r="P828" s="1563"/>
      <c r="Q828" s="1599"/>
      <c r="S828" s="1490"/>
      <c r="U828" s="1502"/>
      <c r="X828" s="5"/>
    </row>
    <row r="829">
      <c r="A829" s="1602"/>
      <c r="B829" s="1602"/>
      <c r="C829" s="1602"/>
      <c r="D829" s="1602"/>
      <c r="E829" s="1602"/>
      <c r="F829" s="1602"/>
      <c r="G829" s="1561"/>
      <c r="H829" s="1428"/>
      <c r="I829" s="1428"/>
      <c r="J829" s="1428"/>
      <c r="K829" s="1428"/>
      <c r="L829" s="1563"/>
      <c r="M829" s="1563"/>
      <c r="N829" s="1563"/>
      <c r="O829" s="1563"/>
      <c r="P829" s="1563"/>
      <c r="Q829" s="1599"/>
      <c r="S829" s="1490"/>
      <c r="U829" s="1502"/>
      <c r="X829" s="5"/>
    </row>
    <row r="830">
      <c r="A830" s="1602"/>
      <c r="B830" s="1602"/>
      <c r="C830" s="1602"/>
      <c r="D830" s="1602"/>
      <c r="E830" s="1602"/>
      <c r="F830" s="1602"/>
      <c r="G830" s="1561"/>
      <c r="H830" s="1428"/>
      <c r="I830" s="1428"/>
      <c r="J830" s="1428"/>
      <c r="K830" s="1428"/>
      <c r="L830" s="1563"/>
      <c r="M830" s="1563"/>
      <c r="N830" s="1563"/>
      <c r="O830" s="1563"/>
      <c r="P830" s="1563"/>
      <c r="Q830" s="1599"/>
      <c r="S830" s="1490"/>
      <c r="U830" s="1502"/>
      <c r="X830" s="5"/>
    </row>
    <row r="831">
      <c r="A831" s="1602"/>
      <c r="B831" s="1602"/>
      <c r="C831" s="1602"/>
      <c r="D831" s="1602"/>
      <c r="E831" s="1602"/>
      <c r="F831" s="1602"/>
      <c r="G831" s="1561"/>
      <c r="H831" s="1428"/>
      <c r="I831" s="1428"/>
      <c r="J831" s="1428"/>
      <c r="K831" s="1428"/>
      <c r="L831" s="1563"/>
      <c r="M831" s="1563"/>
      <c r="N831" s="1563"/>
      <c r="O831" s="1563"/>
      <c r="P831" s="1563"/>
      <c r="Q831" s="1599"/>
      <c r="S831" s="1490"/>
      <c r="U831" s="1502"/>
      <c r="X831" s="5"/>
    </row>
    <row r="832">
      <c r="A832" s="1602"/>
      <c r="B832" s="1602"/>
      <c r="C832" s="1602"/>
      <c r="D832" s="1602"/>
      <c r="E832" s="1602"/>
      <c r="F832" s="1602"/>
      <c r="G832" s="1561"/>
      <c r="H832" s="1428"/>
      <c r="I832" s="1428"/>
      <c r="J832" s="1428"/>
      <c r="K832" s="1428"/>
      <c r="L832" s="1563"/>
      <c r="M832" s="1563"/>
      <c r="N832" s="1563"/>
      <c r="O832" s="1563"/>
      <c r="P832" s="1563"/>
      <c r="Q832" s="1599"/>
      <c r="S832" s="1490"/>
      <c r="U832" s="1502"/>
      <c r="X832" s="5"/>
    </row>
    <row r="833">
      <c r="A833" s="1602"/>
      <c r="B833" s="1602"/>
      <c r="C833" s="1602"/>
      <c r="D833" s="1602"/>
      <c r="E833" s="1602"/>
      <c r="F833" s="1602"/>
      <c r="G833" s="1561"/>
      <c r="H833" s="1428"/>
      <c r="I833" s="1428"/>
      <c r="J833" s="1428"/>
      <c r="K833" s="1428"/>
      <c r="L833" s="1563"/>
      <c r="M833" s="1563"/>
      <c r="N833" s="1563"/>
      <c r="O833" s="1563"/>
      <c r="P833" s="1563"/>
      <c r="Q833" s="1599"/>
      <c r="S833" s="1490"/>
      <c r="U833" s="1502"/>
      <c r="X833" s="5"/>
    </row>
    <row r="834">
      <c r="A834" s="1602"/>
      <c r="B834" s="1602"/>
      <c r="C834" s="1602"/>
      <c r="D834" s="1602"/>
      <c r="E834" s="1602"/>
      <c r="F834" s="1602"/>
      <c r="G834" s="1561"/>
      <c r="H834" s="1428"/>
      <c r="I834" s="1428"/>
      <c r="J834" s="1428"/>
      <c r="K834" s="1428"/>
      <c r="L834" s="1563"/>
      <c r="M834" s="1563"/>
      <c r="N834" s="1563"/>
      <c r="O834" s="1563"/>
      <c r="P834" s="1563"/>
      <c r="Q834" s="1599"/>
      <c r="S834" s="1490"/>
      <c r="U834" s="1502"/>
      <c r="X834" s="5"/>
    </row>
    <row r="835">
      <c r="A835" s="1602"/>
      <c r="B835" s="1602"/>
      <c r="C835" s="1602"/>
      <c r="D835" s="1602"/>
      <c r="E835" s="1602"/>
      <c r="F835" s="1602"/>
      <c r="G835" s="1561"/>
      <c r="H835" s="1428"/>
      <c r="I835" s="1428"/>
      <c r="J835" s="1428"/>
      <c r="K835" s="1428"/>
      <c r="L835" s="1563"/>
      <c r="M835" s="1563"/>
      <c r="N835" s="1563"/>
      <c r="O835" s="1563"/>
      <c r="P835" s="1563"/>
      <c r="Q835" s="1599"/>
      <c r="S835" s="1490"/>
      <c r="U835" s="1502"/>
      <c r="X835" s="5"/>
    </row>
    <row r="836">
      <c r="A836" s="1602"/>
      <c r="B836" s="1602"/>
      <c r="C836" s="1602"/>
      <c r="D836" s="1602"/>
      <c r="E836" s="1602"/>
      <c r="F836" s="1602"/>
      <c r="G836" s="1561"/>
      <c r="H836" s="1428"/>
      <c r="I836" s="1428"/>
      <c r="J836" s="1428"/>
      <c r="K836" s="1428"/>
      <c r="L836" s="1563"/>
      <c r="M836" s="1563"/>
      <c r="N836" s="1563"/>
      <c r="O836" s="1563"/>
      <c r="P836" s="1563"/>
      <c r="Q836" s="1599"/>
      <c r="S836" s="1490"/>
      <c r="U836" s="1502"/>
      <c r="X836" s="5"/>
    </row>
    <row r="837">
      <c r="A837" s="1602"/>
      <c r="B837" s="1602"/>
      <c r="C837" s="1602"/>
      <c r="D837" s="1602"/>
      <c r="E837" s="1602"/>
      <c r="F837" s="1602"/>
      <c r="G837" s="1561"/>
      <c r="H837" s="1428"/>
      <c r="I837" s="1428"/>
      <c r="J837" s="1428"/>
      <c r="K837" s="1428"/>
      <c r="L837" s="1563"/>
      <c r="M837" s="1563"/>
      <c r="N837" s="1563"/>
      <c r="O837" s="1563"/>
      <c r="P837" s="1563"/>
      <c r="Q837" s="1599"/>
      <c r="S837" s="1490"/>
      <c r="U837" s="1502"/>
      <c r="X837" s="5"/>
    </row>
    <row r="838">
      <c r="A838" s="1602"/>
      <c r="B838" s="1602"/>
      <c r="C838" s="1602"/>
      <c r="D838" s="1602"/>
      <c r="E838" s="1602"/>
      <c r="F838" s="1602"/>
      <c r="G838" s="1561"/>
      <c r="H838" s="1428"/>
      <c r="I838" s="1428"/>
      <c r="J838" s="1428"/>
      <c r="K838" s="1428"/>
      <c r="L838" s="1563"/>
      <c r="M838" s="1563"/>
      <c r="N838" s="1563"/>
      <c r="O838" s="1563"/>
      <c r="P838" s="1563"/>
      <c r="Q838" s="1599"/>
      <c r="S838" s="1490"/>
      <c r="U838" s="1502"/>
      <c r="X838" s="5"/>
    </row>
    <row r="839">
      <c r="A839" s="1602"/>
      <c r="B839" s="1602"/>
      <c r="C839" s="1602"/>
      <c r="D839" s="1602"/>
      <c r="E839" s="1602"/>
      <c r="F839" s="1602"/>
      <c r="G839" s="1561"/>
      <c r="H839" s="1428"/>
      <c r="I839" s="1428"/>
      <c r="J839" s="1428"/>
      <c r="K839" s="1428"/>
      <c r="L839" s="1563"/>
      <c r="M839" s="1563"/>
      <c r="N839" s="1563"/>
      <c r="O839" s="1563"/>
      <c r="P839" s="1563"/>
      <c r="Q839" s="1599"/>
      <c r="S839" s="1490"/>
      <c r="U839" s="1502"/>
      <c r="X839" s="5"/>
    </row>
    <row r="840">
      <c r="A840" s="1602"/>
      <c r="B840" s="1602"/>
      <c r="C840" s="1602"/>
      <c r="D840" s="1602"/>
      <c r="E840" s="1602"/>
      <c r="F840" s="1602"/>
      <c r="G840" s="1561"/>
      <c r="H840" s="1428"/>
      <c r="I840" s="1428"/>
      <c r="J840" s="1428"/>
      <c r="K840" s="1428"/>
      <c r="L840" s="1563"/>
      <c r="M840" s="1563"/>
      <c r="N840" s="1563"/>
      <c r="O840" s="1563"/>
      <c r="P840" s="1563"/>
      <c r="Q840" s="1599"/>
      <c r="S840" s="1490"/>
      <c r="U840" s="1502"/>
      <c r="X840" s="5"/>
    </row>
    <row r="841">
      <c r="A841" s="1602"/>
      <c r="B841" s="1602"/>
      <c r="C841" s="1602"/>
      <c r="D841" s="1602"/>
      <c r="E841" s="1602"/>
      <c r="F841" s="1602"/>
      <c r="G841" s="1561"/>
      <c r="H841" s="1428"/>
      <c r="I841" s="1428"/>
      <c r="J841" s="1428"/>
      <c r="K841" s="1428"/>
      <c r="L841" s="1563"/>
      <c r="M841" s="1563"/>
      <c r="N841" s="1563"/>
      <c r="O841" s="1563"/>
      <c r="P841" s="1563"/>
      <c r="Q841" s="1599"/>
      <c r="S841" s="1490"/>
      <c r="U841" s="1502"/>
      <c r="X841" s="5"/>
    </row>
    <row r="842">
      <c r="A842" s="1602"/>
      <c r="B842" s="1602"/>
      <c r="C842" s="1602"/>
      <c r="D842" s="1602"/>
      <c r="E842" s="1602"/>
      <c r="F842" s="1602"/>
      <c r="G842" s="1561"/>
      <c r="H842" s="1428"/>
      <c r="I842" s="1428"/>
      <c r="J842" s="1428"/>
      <c r="K842" s="1428"/>
      <c r="L842" s="1563"/>
      <c r="M842" s="1563"/>
      <c r="N842" s="1563"/>
      <c r="O842" s="1563"/>
      <c r="P842" s="1563"/>
      <c r="Q842" s="1599"/>
      <c r="S842" s="1490"/>
      <c r="U842" s="1502"/>
      <c r="X842" s="5"/>
    </row>
    <row r="843">
      <c r="A843" s="1602"/>
      <c r="B843" s="1602"/>
      <c r="C843" s="1602"/>
      <c r="D843" s="1602"/>
      <c r="E843" s="1602"/>
      <c r="F843" s="1602"/>
      <c r="G843" s="1561"/>
      <c r="H843" s="1428"/>
      <c r="I843" s="1428"/>
      <c r="J843" s="1428"/>
      <c r="K843" s="1428"/>
      <c r="L843" s="1563"/>
      <c r="M843" s="1563"/>
      <c r="N843" s="1563"/>
      <c r="O843" s="1563"/>
      <c r="P843" s="1563"/>
      <c r="Q843" s="1599"/>
      <c r="S843" s="1490"/>
      <c r="U843" s="1502"/>
      <c r="X843" s="5"/>
    </row>
    <row r="844">
      <c r="A844" s="1602"/>
      <c r="B844" s="1602"/>
      <c r="C844" s="1602"/>
      <c r="D844" s="1602"/>
      <c r="E844" s="1602"/>
      <c r="F844" s="1602"/>
      <c r="G844" s="1561"/>
      <c r="H844" s="1428"/>
      <c r="I844" s="1428"/>
      <c r="J844" s="1428"/>
      <c r="K844" s="1428"/>
      <c r="L844" s="1563"/>
      <c r="M844" s="1563"/>
      <c r="N844" s="1563"/>
      <c r="O844" s="1563"/>
      <c r="P844" s="1563"/>
      <c r="Q844" s="1599"/>
      <c r="S844" s="1490"/>
      <c r="U844" s="1502"/>
      <c r="X844" s="5"/>
    </row>
    <row r="845">
      <c r="A845" s="1602"/>
      <c r="B845" s="1602"/>
      <c r="C845" s="1602"/>
      <c r="D845" s="1602"/>
      <c r="E845" s="1602"/>
      <c r="F845" s="1602"/>
      <c r="G845" s="1561"/>
      <c r="H845" s="1428"/>
      <c r="I845" s="1428"/>
      <c r="J845" s="1428"/>
      <c r="K845" s="1428"/>
      <c r="L845" s="1563"/>
      <c r="M845" s="1563"/>
      <c r="N845" s="1563"/>
      <c r="O845" s="1563"/>
      <c r="P845" s="1563"/>
      <c r="Q845" s="1599"/>
      <c r="S845" s="1490"/>
      <c r="U845" s="1502"/>
      <c r="X845" s="5"/>
    </row>
    <row r="846">
      <c r="A846" s="1602"/>
      <c r="B846" s="1602"/>
      <c r="C846" s="1602"/>
      <c r="D846" s="1602"/>
      <c r="E846" s="1602"/>
      <c r="F846" s="1602"/>
      <c r="G846" s="1561"/>
      <c r="H846" s="1428"/>
      <c r="I846" s="1428"/>
      <c r="J846" s="1428"/>
      <c r="K846" s="1428"/>
      <c r="L846" s="1563"/>
      <c r="M846" s="1563"/>
      <c r="N846" s="1563"/>
      <c r="O846" s="1563"/>
      <c r="P846" s="1563"/>
      <c r="Q846" s="1599"/>
      <c r="S846" s="1490"/>
      <c r="U846" s="1502"/>
      <c r="X846" s="5"/>
    </row>
    <row r="847">
      <c r="A847" s="1602"/>
      <c r="B847" s="1602"/>
      <c r="C847" s="1602"/>
      <c r="D847" s="1602"/>
      <c r="E847" s="1602"/>
      <c r="F847" s="1602"/>
      <c r="G847" s="1561"/>
      <c r="H847" s="1428"/>
      <c r="I847" s="1428"/>
      <c r="J847" s="1428"/>
      <c r="K847" s="1428"/>
      <c r="L847" s="1563"/>
      <c r="M847" s="1563"/>
      <c r="N847" s="1563"/>
      <c r="O847" s="1563"/>
      <c r="P847" s="1563"/>
      <c r="Q847" s="1599"/>
      <c r="S847" s="1490"/>
      <c r="U847" s="1502"/>
      <c r="X847" s="5"/>
    </row>
    <row r="848">
      <c r="A848" s="1602"/>
      <c r="B848" s="1602"/>
      <c r="C848" s="1602"/>
      <c r="D848" s="1602"/>
      <c r="E848" s="1602"/>
      <c r="F848" s="1602"/>
      <c r="G848" s="1561"/>
      <c r="H848" s="1428"/>
      <c r="I848" s="1428"/>
      <c r="J848" s="1428"/>
      <c r="K848" s="1428"/>
      <c r="L848" s="1563"/>
      <c r="M848" s="1563"/>
      <c r="N848" s="1563"/>
      <c r="O848" s="1563"/>
      <c r="P848" s="1563"/>
      <c r="Q848" s="1599"/>
      <c r="S848" s="1490"/>
      <c r="U848" s="1502"/>
      <c r="X848" s="5"/>
    </row>
    <row r="849">
      <c r="A849" s="1602"/>
      <c r="B849" s="1602"/>
      <c r="C849" s="1602"/>
      <c r="D849" s="1602"/>
      <c r="E849" s="1602"/>
      <c r="F849" s="1602"/>
      <c r="G849" s="1561"/>
      <c r="H849" s="1428"/>
      <c r="I849" s="1428"/>
      <c r="J849" s="1428"/>
      <c r="K849" s="1428"/>
      <c r="L849" s="1563"/>
      <c r="M849" s="1563"/>
      <c r="N849" s="1563"/>
      <c r="O849" s="1563"/>
      <c r="P849" s="1563"/>
      <c r="Q849" s="1599"/>
      <c r="S849" s="1490"/>
      <c r="U849" s="1502"/>
      <c r="X849" s="5"/>
    </row>
    <row r="850">
      <c r="A850" s="1602"/>
      <c r="B850" s="1602"/>
      <c r="C850" s="1602"/>
      <c r="D850" s="1602"/>
      <c r="E850" s="1602"/>
      <c r="F850" s="1602"/>
      <c r="G850" s="1561"/>
      <c r="H850" s="1428"/>
      <c r="I850" s="1428"/>
      <c r="J850" s="1428"/>
      <c r="K850" s="1428"/>
      <c r="L850" s="1563"/>
      <c r="M850" s="1563"/>
      <c r="N850" s="1563"/>
      <c r="O850" s="1563"/>
      <c r="P850" s="1563"/>
      <c r="Q850" s="1599"/>
      <c r="S850" s="1490"/>
      <c r="U850" s="1502"/>
      <c r="X850" s="5"/>
    </row>
    <row r="851">
      <c r="A851" s="1602"/>
      <c r="B851" s="1602"/>
      <c r="C851" s="1602"/>
      <c r="D851" s="1602"/>
      <c r="E851" s="1602"/>
      <c r="F851" s="1602"/>
      <c r="G851" s="1561"/>
      <c r="H851" s="1428"/>
      <c r="I851" s="1428"/>
      <c r="J851" s="1428"/>
      <c r="K851" s="1428"/>
      <c r="L851" s="1563"/>
      <c r="M851" s="1563"/>
      <c r="N851" s="1563"/>
      <c r="O851" s="1563"/>
      <c r="P851" s="1563"/>
      <c r="Q851" s="1599"/>
      <c r="S851" s="1490"/>
      <c r="U851" s="1502"/>
      <c r="X851" s="5"/>
    </row>
    <row r="852">
      <c r="A852" s="1602"/>
      <c r="B852" s="1602"/>
      <c r="C852" s="1602"/>
      <c r="D852" s="1602"/>
      <c r="E852" s="1602"/>
      <c r="F852" s="1602"/>
      <c r="G852" s="1561"/>
      <c r="H852" s="1428"/>
      <c r="I852" s="1428"/>
      <c r="J852" s="1428"/>
      <c r="K852" s="1428"/>
      <c r="L852" s="1563"/>
      <c r="M852" s="1563"/>
      <c r="N852" s="1563"/>
      <c r="O852" s="1563"/>
      <c r="P852" s="1563"/>
      <c r="Q852" s="1599"/>
      <c r="S852" s="1490"/>
      <c r="U852" s="1502"/>
      <c r="X852" s="5"/>
    </row>
    <row r="853">
      <c r="A853" s="1602"/>
      <c r="B853" s="1602"/>
      <c r="C853" s="1602"/>
      <c r="D853" s="1602"/>
      <c r="E853" s="1602"/>
      <c r="F853" s="1602"/>
      <c r="G853" s="1561"/>
      <c r="H853" s="1428"/>
      <c r="I853" s="1428"/>
      <c r="J853" s="1428"/>
      <c r="K853" s="1428"/>
      <c r="L853" s="1563"/>
      <c r="M853" s="1563"/>
      <c r="N853" s="1563"/>
      <c r="O853" s="1563"/>
      <c r="P853" s="1563"/>
      <c r="Q853" s="1599"/>
      <c r="S853" s="1490"/>
      <c r="U853" s="1502"/>
      <c r="X853" s="5"/>
    </row>
    <row r="854">
      <c r="A854" s="1602"/>
      <c r="B854" s="1602"/>
      <c r="C854" s="1602"/>
      <c r="D854" s="1602"/>
      <c r="E854" s="1602"/>
      <c r="F854" s="1602"/>
      <c r="G854" s="1561"/>
      <c r="H854" s="1428"/>
      <c r="I854" s="1428"/>
      <c r="J854" s="1428"/>
      <c r="K854" s="1428"/>
      <c r="L854" s="1563"/>
      <c r="M854" s="1563"/>
      <c r="N854" s="1563"/>
      <c r="O854" s="1563"/>
      <c r="P854" s="1563"/>
      <c r="Q854" s="1599"/>
      <c r="S854" s="1490"/>
      <c r="U854" s="1502"/>
      <c r="X854" s="5"/>
    </row>
    <row r="855">
      <c r="A855" s="1602"/>
      <c r="B855" s="1602"/>
      <c r="C855" s="1602"/>
      <c r="D855" s="1602"/>
      <c r="E855" s="1602"/>
      <c r="F855" s="1602"/>
      <c r="G855" s="1561"/>
      <c r="H855" s="1428"/>
      <c r="I855" s="1428"/>
      <c r="J855" s="1428"/>
      <c r="K855" s="1428"/>
      <c r="L855" s="1563"/>
      <c r="M855" s="1563"/>
      <c r="N855" s="1563"/>
      <c r="O855" s="1563"/>
      <c r="P855" s="1563"/>
      <c r="Q855" s="1599"/>
      <c r="S855" s="1490"/>
      <c r="U855" s="1502"/>
      <c r="X855" s="5"/>
    </row>
    <row r="856">
      <c r="A856" s="1602"/>
      <c r="B856" s="1602"/>
      <c r="C856" s="1602"/>
      <c r="D856" s="1602"/>
      <c r="E856" s="1602"/>
      <c r="F856" s="1602"/>
      <c r="G856" s="1561"/>
      <c r="H856" s="1428"/>
      <c r="I856" s="1428"/>
      <c r="J856" s="1428"/>
      <c r="K856" s="1428"/>
      <c r="L856" s="1563"/>
      <c r="M856" s="1563"/>
      <c r="N856" s="1563"/>
      <c r="O856" s="1563"/>
      <c r="P856" s="1563"/>
      <c r="Q856" s="1599"/>
      <c r="S856" s="1490"/>
      <c r="U856" s="1502"/>
      <c r="X856" s="5"/>
    </row>
    <row r="857">
      <c r="A857" s="1602"/>
      <c r="B857" s="1602"/>
      <c r="C857" s="1602"/>
      <c r="D857" s="1602"/>
      <c r="E857" s="1602"/>
      <c r="F857" s="1602"/>
      <c r="G857" s="1561"/>
      <c r="H857" s="1428"/>
      <c r="I857" s="1428"/>
      <c r="J857" s="1428"/>
      <c r="K857" s="1428"/>
      <c r="L857" s="1563"/>
      <c r="M857" s="1563"/>
      <c r="N857" s="1563"/>
      <c r="O857" s="1563"/>
      <c r="P857" s="1563"/>
      <c r="Q857" s="1599"/>
      <c r="S857" s="1490"/>
      <c r="U857" s="1502"/>
      <c r="X857" s="5"/>
    </row>
    <row r="858">
      <c r="A858" s="1602"/>
      <c r="B858" s="1602"/>
      <c r="C858" s="1602"/>
      <c r="D858" s="1602"/>
      <c r="E858" s="1602"/>
      <c r="F858" s="1602"/>
      <c r="G858" s="1561"/>
      <c r="H858" s="1428"/>
      <c r="I858" s="1428"/>
      <c r="J858" s="1428"/>
      <c r="K858" s="1428"/>
      <c r="L858" s="1563"/>
      <c r="M858" s="1563"/>
      <c r="N858" s="1563"/>
      <c r="O858" s="1563"/>
      <c r="P858" s="1563"/>
      <c r="Q858" s="1599"/>
      <c r="S858" s="1490"/>
      <c r="U858" s="1502"/>
      <c r="X858" s="5"/>
    </row>
    <row r="859">
      <c r="A859" s="1602"/>
      <c r="B859" s="1602"/>
      <c r="C859" s="1602"/>
      <c r="D859" s="1602"/>
      <c r="E859" s="1602"/>
      <c r="F859" s="1602"/>
      <c r="G859" s="1561"/>
      <c r="H859" s="1428"/>
      <c r="I859" s="1428"/>
      <c r="J859" s="1428"/>
      <c r="K859" s="1428"/>
      <c r="L859" s="1563"/>
      <c r="M859" s="1563"/>
      <c r="N859" s="1563"/>
      <c r="O859" s="1563"/>
      <c r="P859" s="1563"/>
      <c r="Q859" s="1599"/>
      <c r="S859" s="1490"/>
      <c r="U859" s="1502"/>
      <c r="X859" s="5"/>
    </row>
    <row r="860">
      <c r="A860" s="1602"/>
      <c r="B860" s="1602"/>
      <c r="C860" s="1602"/>
      <c r="D860" s="1602"/>
      <c r="E860" s="1602"/>
      <c r="F860" s="1602"/>
      <c r="G860" s="1561"/>
      <c r="H860" s="1428"/>
      <c r="I860" s="1428"/>
      <c r="J860" s="1428"/>
      <c r="K860" s="1428"/>
      <c r="L860" s="1563"/>
      <c r="M860" s="1563"/>
      <c r="N860" s="1563"/>
      <c r="O860" s="1563"/>
      <c r="P860" s="1563"/>
      <c r="Q860" s="1599"/>
      <c r="S860" s="1490"/>
      <c r="U860" s="1502"/>
      <c r="X860" s="5"/>
    </row>
    <row r="861">
      <c r="A861" s="1602"/>
      <c r="B861" s="1602"/>
      <c r="C861" s="1602"/>
      <c r="D861" s="1602"/>
      <c r="E861" s="1602"/>
      <c r="F861" s="1602"/>
      <c r="G861" s="1561"/>
      <c r="H861" s="1428"/>
      <c r="I861" s="1428"/>
      <c r="J861" s="1428"/>
      <c r="K861" s="1428"/>
      <c r="L861" s="1563"/>
      <c r="M861" s="1563"/>
      <c r="N861" s="1563"/>
      <c r="O861" s="1563"/>
      <c r="P861" s="1563"/>
      <c r="Q861" s="1599"/>
      <c r="S861" s="1490"/>
      <c r="U861" s="1502"/>
      <c r="X861" s="5"/>
    </row>
    <row r="862">
      <c r="A862" s="1602"/>
      <c r="B862" s="1602"/>
      <c r="C862" s="1602"/>
      <c r="D862" s="1602"/>
      <c r="E862" s="1602"/>
      <c r="F862" s="1602"/>
      <c r="G862" s="1561"/>
      <c r="H862" s="1428"/>
      <c r="I862" s="1428"/>
      <c r="J862" s="1428"/>
      <c r="K862" s="1428"/>
      <c r="L862" s="1563"/>
      <c r="M862" s="1563"/>
      <c r="N862" s="1563"/>
      <c r="O862" s="1563"/>
      <c r="P862" s="1563"/>
      <c r="Q862" s="1599"/>
      <c r="S862" s="1490"/>
      <c r="U862" s="1502"/>
      <c r="X862" s="5"/>
    </row>
    <row r="863">
      <c r="A863" s="1602"/>
      <c r="B863" s="1602"/>
      <c r="C863" s="1602"/>
      <c r="D863" s="1602"/>
      <c r="E863" s="1602"/>
      <c r="F863" s="1602"/>
      <c r="G863" s="1561"/>
      <c r="H863" s="1428"/>
      <c r="I863" s="1428"/>
      <c r="J863" s="1428"/>
      <c r="K863" s="1428"/>
      <c r="L863" s="1563"/>
      <c r="M863" s="1563"/>
      <c r="N863" s="1563"/>
      <c r="O863" s="1563"/>
      <c r="P863" s="1563"/>
      <c r="Q863" s="1599"/>
      <c r="S863" s="1490"/>
      <c r="U863" s="1502"/>
      <c r="X863" s="5"/>
    </row>
    <row r="864">
      <c r="A864" s="1602"/>
      <c r="B864" s="1602"/>
      <c r="C864" s="1602"/>
      <c r="D864" s="1602"/>
      <c r="E864" s="1602"/>
      <c r="F864" s="1602"/>
      <c r="G864" s="1561"/>
      <c r="H864" s="1428"/>
      <c r="I864" s="1428"/>
      <c r="J864" s="1428"/>
      <c r="K864" s="1428"/>
      <c r="L864" s="1563"/>
      <c r="M864" s="1563"/>
      <c r="N864" s="1563"/>
      <c r="O864" s="1563"/>
      <c r="P864" s="1563"/>
      <c r="Q864" s="1599"/>
      <c r="S864" s="1490"/>
      <c r="U864" s="1502"/>
      <c r="X864" s="5"/>
    </row>
    <row r="865">
      <c r="A865" s="1602"/>
      <c r="B865" s="1602"/>
      <c r="C865" s="1602"/>
      <c r="D865" s="1602"/>
      <c r="E865" s="1602"/>
      <c r="F865" s="1602"/>
      <c r="G865" s="1561"/>
      <c r="H865" s="1428"/>
      <c r="I865" s="1428"/>
      <c r="J865" s="1428"/>
      <c r="K865" s="1428"/>
      <c r="L865" s="1563"/>
      <c r="M865" s="1563"/>
      <c r="N865" s="1563"/>
      <c r="O865" s="1563"/>
      <c r="P865" s="1563"/>
      <c r="Q865" s="1599"/>
      <c r="S865" s="1490"/>
      <c r="U865" s="1502"/>
      <c r="X865" s="5"/>
    </row>
    <row r="866">
      <c r="A866" s="1602"/>
      <c r="B866" s="1602"/>
      <c r="C866" s="1602"/>
      <c r="D866" s="1602"/>
      <c r="E866" s="1602"/>
      <c r="F866" s="1602"/>
      <c r="G866" s="1561"/>
      <c r="H866" s="1428"/>
      <c r="I866" s="1428"/>
      <c r="J866" s="1428"/>
      <c r="K866" s="1428"/>
      <c r="L866" s="1563"/>
      <c r="M866" s="1563"/>
      <c r="N866" s="1563"/>
      <c r="O866" s="1563"/>
      <c r="P866" s="1563"/>
      <c r="Q866" s="1599"/>
      <c r="S866" s="1490"/>
      <c r="U866" s="1502"/>
      <c r="X866" s="5"/>
    </row>
    <row r="867">
      <c r="A867" s="1602"/>
      <c r="B867" s="1602"/>
      <c r="C867" s="1602"/>
      <c r="D867" s="1602"/>
      <c r="E867" s="1602"/>
      <c r="F867" s="1602"/>
      <c r="G867" s="1561"/>
      <c r="H867" s="1428"/>
      <c r="I867" s="1428"/>
      <c r="J867" s="1428"/>
      <c r="K867" s="1428"/>
      <c r="L867" s="1563"/>
      <c r="M867" s="1563"/>
      <c r="N867" s="1563"/>
      <c r="O867" s="1563"/>
      <c r="P867" s="1563"/>
      <c r="Q867" s="1599"/>
      <c r="S867" s="1490"/>
      <c r="U867" s="1502"/>
      <c r="X867" s="5"/>
    </row>
    <row r="868">
      <c r="A868" s="1602"/>
      <c r="B868" s="1602"/>
      <c r="C868" s="1602"/>
      <c r="D868" s="1602"/>
      <c r="E868" s="1602"/>
      <c r="F868" s="1602"/>
      <c r="G868" s="1561"/>
      <c r="H868" s="1428"/>
      <c r="I868" s="1428"/>
      <c r="J868" s="1428"/>
      <c r="K868" s="1428"/>
      <c r="L868" s="1563"/>
      <c r="M868" s="1563"/>
      <c r="N868" s="1563"/>
      <c r="O868" s="1563"/>
      <c r="P868" s="1563"/>
      <c r="Q868" s="1599"/>
      <c r="S868" s="1490"/>
      <c r="U868" s="1502"/>
      <c r="X868" s="5"/>
    </row>
    <row r="869">
      <c r="A869" s="1602"/>
      <c r="B869" s="1602"/>
      <c r="C869" s="1602"/>
      <c r="D869" s="1602"/>
      <c r="E869" s="1602"/>
      <c r="F869" s="1602"/>
      <c r="G869" s="1561"/>
      <c r="H869" s="1428"/>
      <c r="I869" s="1428"/>
      <c r="J869" s="1428"/>
      <c r="K869" s="1428"/>
      <c r="L869" s="1563"/>
      <c r="M869" s="1563"/>
      <c r="N869" s="1563"/>
      <c r="O869" s="1563"/>
      <c r="P869" s="1563"/>
      <c r="Q869" s="1599"/>
      <c r="S869" s="1490"/>
      <c r="U869" s="1502"/>
      <c r="X869" s="5"/>
    </row>
    <row r="870">
      <c r="A870" s="1602"/>
      <c r="B870" s="1602"/>
      <c r="C870" s="1602"/>
      <c r="D870" s="1602"/>
      <c r="E870" s="1602"/>
      <c r="F870" s="1602"/>
      <c r="G870" s="1561"/>
      <c r="H870" s="1428"/>
      <c r="I870" s="1428"/>
      <c r="J870" s="1428"/>
      <c r="K870" s="1428"/>
      <c r="L870" s="1563"/>
      <c r="M870" s="1563"/>
      <c r="N870" s="1563"/>
      <c r="O870" s="1563"/>
      <c r="P870" s="1563"/>
      <c r="Q870" s="1599"/>
      <c r="S870" s="1490"/>
      <c r="U870" s="1502"/>
      <c r="X870" s="5"/>
    </row>
    <row r="871">
      <c r="A871" s="1602"/>
      <c r="B871" s="1602"/>
      <c r="C871" s="1602"/>
      <c r="D871" s="1602"/>
      <c r="E871" s="1602"/>
      <c r="F871" s="1602"/>
      <c r="G871" s="1561"/>
      <c r="H871" s="1428"/>
      <c r="I871" s="1428"/>
      <c r="J871" s="1428"/>
      <c r="K871" s="1428"/>
      <c r="L871" s="1563"/>
      <c r="M871" s="1563"/>
      <c r="N871" s="1563"/>
      <c r="O871" s="1563"/>
      <c r="P871" s="1563"/>
      <c r="Q871" s="1599"/>
      <c r="S871" s="1490"/>
      <c r="U871" s="1502"/>
      <c r="X871" s="5"/>
    </row>
    <row r="872">
      <c r="A872" s="1602"/>
      <c r="B872" s="1602"/>
      <c r="C872" s="1602"/>
      <c r="D872" s="1602"/>
      <c r="E872" s="1602"/>
      <c r="F872" s="1602"/>
      <c r="G872" s="1561"/>
      <c r="H872" s="1428"/>
      <c r="I872" s="1428"/>
      <c r="J872" s="1428"/>
      <c r="K872" s="1428"/>
      <c r="L872" s="1563"/>
      <c r="M872" s="1563"/>
      <c r="N872" s="1563"/>
      <c r="O872" s="1563"/>
      <c r="P872" s="1563"/>
      <c r="Q872" s="1599"/>
      <c r="S872" s="1490"/>
      <c r="U872" s="1502"/>
      <c r="X872" s="5"/>
    </row>
    <row r="873">
      <c r="A873" s="1602"/>
      <c r="B873" s="1602"/>
      <c r="C873" s="1602"/>
      <c r="D873" s="1602"/>
      <c r="E873" s="1602"/>
      <c r="F873" s="1602"/>
      <c r="G873" s="1561"/>
      <c r="H873" s="1428"/>
      <c r="I873" s="1428"/>
      <c r="J873" s="1428"/>
      <c r="K873" s="1428"/>
      <c r="L873" s="1563"/>
      <c r="M873" s="1563"/>
      <c r="N873" s="1563"/>
      <c r="O873" s="1563"/>
      <c r="P873" s="1563"/>
      <c r="Q873" s="1599"/>
      <c r="S873" s="1490"/>
      <c r="U873" s="1502"/>
      <c r="X873" s="5"/>
    </row>
    <row r="874">
      <c r="A874" s="1602"/>
      <c r="B874" s="1602"/>
      <c r="C874" s="1602"/>
      <c r="D874" s="1602"/>
      <c r="E874" s="1602"/>
      <c r="F874" s="1602"/>
      <c r="G874" s="1561"/>
      <c r="H874" s="1428"/>
      <c r="I874" s="1428"/>
      <c r="J874" s="1428"/>
      <c r="K874" s="1428"/>
      <c r="L874" s="1563"/>
      <c r="M874" s="1563"/>
      <c r="N874" s="1563"/>
      <c r="O874" s="1563"/>
      <c r="P874" s="1563"/>
      <c r="Q874" s="1599"/>
      <c r="S874" s="1490"/>
      <c r="U874" s="1502"/>
      <c r="X874" s="5"/>
    </row>
    <row r="875">
      <c r="A875" s="1602"/>
      <c r="B875" s="1602"/>
      <c r="C875" s="1602"/>
      <c r="D875" s="1602"/>
      <c r="E875" s="1602"/>
      <c r="F875" s="1602"/>
      <c r="G875" s="1561"/>
      <c r="H875" s="1428"/>
      <c r="I875" s="1428"/>
      <c r="J875" s="1428"/>
      <c r="K875" s="1428"/>
      <c r="L875" s="1563"/>
      <c r="M875" s="1563"/>
      <c r="N875" s="1563"/>
      <c r="O875" s="1563"/>
      <c r="P875" s="1563"/>
      <c r="Q875" s="1599"/>
      <c r="S875" s="1490"/>
      <c r="U875" s="1502"/>
      <c r="X875" s="5"/>
    </row>
    <row r="876">
      <c r="A876" s="1602"/>
      <c r="B876" s="1602"/>
      <c r="C876" s="1602"/>
      <c r="D876" s="1602"/>
      <c r="E876" s="1602"/>
      <c r="F876" s="1602"/>
      <c r="G876" s="1561"/>
      <c r="H876" s="1428"/>
      <c r="I876" s="1428"/>
      <c r="J876" s="1428"/>
      <c r="K876" s="1428"/>
      <c r="L876" s="1563"/>
      <c r="M876" s="1563"/>
      <c r="N876" s="1563"/>
      <c r="O876" s="1563"/>
      <c r="P876" s="1563"/>
      <c r="Q876" s="1599"/>
      <c r="S876" s="1490"/>
      <c r="U876" s="1502"/>
      <c r="X876" s="5"/>
    </row>
    <row r="877">
      <c r="A877" s="1602"/>
      <c r="B877" s="1602"/>
      <c r="C877" s="1602"/>
      <c r="D877" s="1602"/>
      <c r="E877" s="1602"/>
      <c r="F877" s="1602"/>
      <c r="G877" s="1561"/>
      <c r="H877" s="1428"/>
      <c r="I877" s="1428"/>
      <c r="J877" s="1428"/>
      <c r="K877" s="1428"/>
      <c r="L877" s="1563"/>
      <c r="M877" s="1563"/>
      <c r="N877" s="1563"/>
      <c r="O877" s="1563"/>
      <c r="P877" s="1563"/>
      <c r="Q877" s="1599"/>
      <c r="S877" s="1490"/>
      <c r="U877" s="1502"/>
      <c r="X877" s="5"/>
    </row>
    <row r="878">
      <c r="A878" s="1602"/>
      <c r="B878" s="1602"/>
      <c r="C878" s="1602"/>
      <c r="D878" s="1602"/>
      <c r="E878" s="1602"/>
      <c r="F878" s="1602"/>
      <c r="G878" s="1561"/>
      <c r="H878" s="1428"/>
      <c r="I878" s="1428"/>
      <c r="J878" s="1428"/>
      <c r="K878" s="1428"/>
      <c r="L878" s="1563"/>
      <c r="M878" s="1563"/>
      <c r="N878" s="1563"/>
      <c r="O878" s="1563"/>
      <c r="P878" s="1563"/>
      <c r="Q878" s="1599"/>
      <c r="S878" s="1490"/>
      <c r="U878" s="1502"/>
      <c r="X878" s="5"/>
    </row>
    <row r="879">
      <c r="A879" s="1602"/>
      <c r="B879" s="1602"/>
      <c r="C879" s="1602"/>
      <c r="D879" s="1602"/>
      <c r="E879" s="1602"/>
      <c r="F879" s="1602"/>
      <c r="G879" s="1561"/>
      <c r="H879" s="1428"/>
      <c r="I879" s="1428"/>
      <c r="J879" s="1428"/>
      <c r="K879" s="1428"/>
      <c r="L879" s="1563"/>
      <c r="M879" s="1563"/>
      <c r="N879" s="1563"/>
      <c r="O879" s="1563"/>
      <c r="P879" s="1563"/>
      <c r="Q879" s="1599"/>
      <c r="S879" s="1490"/>
      <c r="U879" s="1502"/>
      <c r="X879" s="5"/>
    </row>
    <row r="880">
      <c r="A880" s="1602"/>
      <c r="B880" s="1602"/>
      <c r="C880" s="1602"/>
      <c r="D880" s="1602"/>
      <c r="E880" s="1602"/>
      <c r="F880" s="1602"/>
      <c r="G880" s="1561"/>
      <c r="H880" s="1428"/>
      <c r="I880" s="1428"/>
      <c r="J880" s="1428"/>
      <c r="K880" s="1428"/>
      <c r="L880" s="1563"/>
      <c r="M880" s="1563"/>
      <c r="N880" s="1563"/>
      <c r="O880" s="1563"/>
      <c r="P880" s="1563"/>
      <c r="Q880" s="1599"/>
      <c r="S880" s="1490"/>
      <c r="U880" s="1502"/>
      <c r="X880" s="5"/>
    </row>
    <row r="881">
      <c r="A881" s="1602"/>
      <c r="B881" s="1602"/>
      <c r="C881" s="1602"/>
      <c r="D881" s="1602"/>
      <c r="E881" s="1602"/>
      <c r="F881" s="1602"/>
      <c r="G881" s="1561"/>
      <c r="H881" s="1428"/>
      <c r="I881" s="1428"/>
      <c r="J881" s="1428"/>
      <c r="K881" s="1428"/>
      <c r="L881" s="1563"/>
      <c r="M881" s="1563"/>
      <c r="N881" s="1563"/>
      <c r="O881" s="1563"/>
      <c r="P881" s="1563"/>
      <c r="Q881" s="1599"/>
      <c r="S881" s="1490"/>
      <c r="U881" s="1502"/>
      <c r="X881" s="5"/>
    </row>
    <row r="882">
      <c r="A882" s="1602"/>
      <c r="B882" s="1602"/>
      <c r="C882" s="1602"/>
      <c r="D882" s="1602"/>
      <c r="E882" s="1602"/>
      <c r="F882" s="1602"/>
      <c r="G882" s="1561"/>
      <c r="H882" s="1428"/>
      <c r="I882" s="1428"/>
      <c r="J882" s="1428"/>
      <c r="K882" s="1428"/>
      <c r="L882" s="1563"/>
      <c r="M882" s="1563"/>
      <c r="N882" s="1563"/>
      <c r="O882" s="1563"/>
      <c r="P882" s="1563"/>
      <c r="Q882" s="1599"/>
      <c r="S882" s="1490"/>
      <c r="U882" s="1502"/>
      <c r="X882" s="5"/>
    </row>
    <row r="883">
      <c r="A883" s="1602"/>
      <c r="B883" s="1602"/>
      <c r="C883" s="1602"/>
      <c r="D883" s="1602"/>
      <c r="E883" s="1602"/>
      <c r="F883" s="1602"/>
      <c r="G883" s="1561"/>
      <c r="H883" s="1428"/>
      <c r="I883" s="1428"/>
      <c r="J883" s="1428"/>
      <c r="K883" s="1428"/>
      <c r="L883" s="1563"/>
      <c r="M883" s="1563"/>
      <c r="N883" s="1563"/>
      <c r="O883" s="1563"/>
      <c r="P883" s="1563"/>
      <c r="Q883" s="1599"/>
      <c r="S883" s="1490"/>
      <c r="U883" s="1502"/>
      <c r="X883" s="5"/>
    </row>
    <row r="884">
      <c r="A884" s="1602"/>
      <c r="B884" s="1602"/>
      <c r="C884" s="1602"/>
      <c r="D884" s="1602"/>
      <c r="E884" s="1602"/>
      <c r="F884" s="1602"/>
      <c r="G884" s="1561"/>
      <c r="H884" s="1428"/>
      <c r="I884" s="1428"/>
      <c r="J884" s="1428"/>
      <c r="K884" s="1428"/>
      <c r="L884" s="1563"/>
      <c r="M884" s="1563"/>
      <c r="N884" s="1563"/>
      <c r="O884" s="1563"/>
      <c r="P884" s="1563"/>
      <c r="Q884" s="1599"/>
      <c r="S884" s="1490"/>
      <c r="U884" s="1502"/>
      <c r="X884" s="5"/>
    </row>
    <row r="885">
      <c r="A885" s="1602"/>
      <c r="B885" s="1602"/>
      <c r="C885" s="1602"/>
      <c r="D885" s="1602"/>
      <c r="E885" s="1602"/>
      <c r="F885" s="1602"/>
      <c r="G885" s="1561"/>
      <c r="H885" s="1428"/>
      <c r="I885" s="1428"/>
      <c r="J885" s="1428"/>
      <c r="K885" s="1428"/>
      <c r="L885" s="1563"/>
      <c r="M885" s="1563"/>
      <c r="N885" s="1563"/>
      <c r="O885" s="1563"/>
      <c r="P885" s="1563"/>
      <c r="Q885" s="1599"/>
      <c r="S885" s="1490"/>
      <c r="U885" s="1502"/>
      <c r="X885" s="5"/>
    </row>
    <row r="886">
      <c r="A886" s="1602"/>
      <c r="B886" s="1602"/>
      <c r="C886" s="1602"/>
      <c r="D886" s="1602"/>
      <c r="E886" s="1602"/>
      <c r="F886" s="1602"/>
      <c r="G886" s="1561"/>
      <c r="H886" s="1428"/>
      <c r="I886" s="1428"/>
      <c r="J886" s="1428"/>
      <c r="K886" s="1428"/>
      <c r="L886" s="1563"/>
      <c r="M886" s="1563"/>
      <c r="N886" s="1563"/>
      <c r="O886" s="1563"/>
      <c r="P886" s="1563"/>
      <c r="Q886" s="1599"/>
      <c r="S886" s="1490"/>
      <c r="U886" s="1502"/>
      <c r="X886" s="5"/>
    </row>
    <row r="887">
      <c r="A887" s="1602"/>
      <c r="B887" s="1602"/>
      <c r="C887" s="1602"/>
      <c r="D887" s="1602"/>
      <c r="E887" s="1602"/>
      <c r="F887" s="1602"/>
      <c r="G887" s="1561"/>
      <c r="H887" s="1428"/>
      <c r="I887" s="1428"/>
      <c r="J887" s="1428"/>
      <c r="K887" s="1428"/>
      <c r="L887" s="1563"/>
      <c r="M887" s="1563"/>
      <c r="N887" s="1563"/>
      <c r="O887" s="1563"/>
      <c r="P887" s="1563"/>
      <c r="Q887" s="1599"/>
      <c r="S887" s="1490"/>
      <c r="U887" s="1502"/>
      <c r="X887" s="5"/>
    </row>
    <row r="888">
      <c r="A888" s="1602"/>
      <c r="B888" s="1602"/>
      <c r="C888" s="1602"/>
      <c r="D888" s="1602"/>
      <c r="E888" s="1602"/>
      <c r="F888" s="1602"/>
      <c r="G888" s="1561"/>
      <c r="H888" s="1428"/>
      <c r="I888" s="1428"/>
      <c r="J888" s="1428"/>
      <c r="K888" s="1428"/>
      <c r="L888" s="1563"/>
      <c r="M888" s="1563"/>
      <c r="N888" s="1563"/>
      <c r="O888" s="1563"/>
      <c r="P888" s="1563"/>
      <c r="Q888" s="1599"/>
      <c r="S888" s="1490"/>
      <c r="U888" s="1502"/>
      <c r="X888" s="5"/>
    </row>
    <row r="889">
      <c r="A889" s="1602"/>
      <c r="B889" s="1602"/>
      <c r="C889" s="1602"/>
      <c r="D889" s="1602"/>
      <c r="E889" s="1602"/>
      <c r="F889" s="1602"/>
      <c r="G889" s="1561"/>
      <c r="H889" s="1428"/>
      <c r="I889" s="1428"/>
      <c r="J889" s="1428"/>
      <c r="K889" s="1428"/>
      <c r="L889" s="1563"/>
      <c r="M889" s="1563"/>
      <c r="N889" s="1563"/>
      <c r="O889" s="1563"/>
      <c r="P889" s="1563"/>
      <c r="Q889" s="1599"/>
      <c r="S889" s="1490"/>
      <c r="U889" s="1502"/>
      <c r="X889" s="5"/>
    </row>
    <row r="890">
      <c r="A890" s="1602"/>
      <c r="B890" s="1602"/>
      <c r="C890" s="1602"/>
      <c r="D890" s="1602"/>
      <c r="E890" s="1602"/>
      <c r="F890" s="1602"/>
      <c r="G890" s="1561"/>
      <c r="H890" s="1428"/>
      <c r="I890" s="1428"/>
      <c r="J890" s="1428"/>
      <c r="K890" s="1428"/>
      <c r="L890" s="1563"/>
      <c r="M890" s="1563"/>
      <c r="N890" s="1563"/>
      <c r="O890" s="1563"/>
      <c r="P890" s="1563"/>
      <c r="Q890" s="1599"/>
      <c r="S890" s="1490"/>
      <c r="U890" s="1502"/>
      <c r="X890" s="5"/>
    </row>
    <row r="891">
      <c r="A891" s="1602"/>
      <c r="B891" s="1602"/>
      <c r="C891" s="1602"/>
      <c r="D891" s="1602"/>
      <c r="E891" s="1602"/>
      <c r="F891" s="1602"/>
      <c r="G891" s="1561"/>
      <c r="H891" s="1428"/>
      <c r="I891" s="1428"/>
      <c r="J891" s="1428"/>
      <c r="K891" s="1428"/>
      <c r="L891" s="1563"/>
      <c r="M891" s="1563"/>
      <c r="N891" s="1563"/>
      <c r="O891" s="1563"/>
      <c r="P891" s="1563"/>
      <c r="Q891" s="1599"/>
      <c r="S891" s="1490"/>
      <c r="U891" s="1502"/>
      <c r="X891" s="5"/>
    </row>
    <row r="892">
      <c r="A892" s="1602"/>
      <c r="B892" s="1602"/>
      <c r="C892" s="1602"/>
      <c r="D892" s="1602"/>
      <c r="E892" s="1602"/>
      <c r="F892" s="1602"/>
      <c r="G892" s="1561"/>
      <c r="H892" s="1428"/>
      <c r="I892" s="1428"/>
      <c r="J892" s="1428"/>
      <c r="K892" s="1428"/>
      <c r="L892" s="1563"/>
      <c r="M892" s="1563"/>
      <c r="N892" s="1563"/>
      <c r="O892" s="1563"/>
      <c r="P892" s="1563"/>
      <c r="Q892" s="1599"/>
      <c r="S892" s="1490"/>
      <c r="U892" s="1502"/>
      <c r="X892" s="5"/>
    </row>
    <row r="893">
      <c r="A893" s="1602"/>
      <c r="B893" s="1602"/>
      <c r="C893" s="1602"/>
      <c r="D893" s="1602"/>
      <c r="E893" s="1602"/>
      <c r="F893" s="1602"/>
      <c r="G893" s="1561"/>
      <c r="H893" s="1428"/>
      <c r="I893" s="1428"/>
      <c r="J893" s="1428"/>
      <c r="K893" s="1428"/>
      <c r="L893" s="1563"/>
      <c r="M893" s="1563"/>
      <c r="N893" s="1563"/>
      <c r="O893" s="1563"/>
      <c r="P893" s="1563"/>
      <c r="Q893" s="1599"/>
      <c r="S893" s="1490"/>
      <c r="U893" s="1502"/>
      <c r="X893" s="5"/>
    </row>
    <row r="894">
      <c r="A894" s="1602"/>
      <c r="B894" s="1602"/>
      <c r="C894" s="1602"/>
      <c r="D894" s="1602"/>
      <c r="E894" s="1602"/>
      <c r="F894" s="1602"/>
      <c r="G894" s="1561"/>
      <c r="H894" s="1428"/>
      <c r="I894" s="1428"/>
      <c r="J894" s="1428"/>
      <c r="K894" s="1428"/>
      <c r="L894" s="1563"/>
      <c r="M894" s="1563"/>
      <c r="N894" s="1563"/>
      <c r="O894" s="1563"/>
      <c r="P894" s="1563"/>
      <c r="Q894" s="1599"/>
      <c r="S894" s="1490"/>
      <c r="U894" s="1502"/>
      <c r="X894" s="5"/>
    </row>
    <row r="895">
      <c r="A895" s="1602"/>
      <c r="B895" s="1602"/>
      <c r="C895" s="1602"/>
      <c r="D895" s="1602"/>
      <c r="E895" s="1602"/>
      <c r="F895" s="1602"/>
      <c r="G895" s="1561"/>
      <c r="H895" s="1428"/>
      <c r="I895" s="1428"/>
      <c r="J895" s="1428"/>
      <c r="K895" s="1428"/>
      <c r="L895" s="1563"/>
      <c r="M895" s="1563"/>
      <c r="N895" s="1563"/>
      <c r="O895" s="1563"/>
      <c r="P895" s="1563"/>
      <c r="Q895" s="1599"/>
      <c r="S895" s="1490"/>
      <c r="U895" s="1502"/>
      <c r="X895" s="5"/>
    </row>
    <row r="896">
      <c r="A896" s="1602"/>
      <c r="B896" s="1602"/>
      <c r="C896" s="1602"/>
      <c r="D896" s="1602"/>
      <c r="E896" s="1602"/>
      <c r="F896" s="1602"/>
      <c r="G896" s="1561"/>
      <c r="H896" s="1428"/>
      <c r="I896" s="1428"/>
      <c r="J896" s="1428"/>
      <c r="K896" s="1428"/>
      <c r="L896" s="1563"/>
      <c r="M896" s="1563"/>
      <c r="N896" s="1563"/>
      <c r="O896" s="1563"/>
      <c r="P896" s="1563"/>
      <c r="Q896" s="1599"/>
      <c r="S896" s="1490"/>
      <c r="U896" s="1502"/>
      <c r="X896" s="5"/>
    </row>
    <row r="897">
      <c r="A897" s="1602"/>
      <c r="B897" s="1602"/>
      <c r="C897" s="1602"/>
      <c r="D897" s="1602"/>
      <c r="E897" s="1602"/>
      <c r="F897" s="1602"/>
      <c r="G897" s="1561"/>
      <c r="H897" s="1428"/>
      <c r="I897" s="1428"/>
      <c r="J897" s="1428"/>
      <c r="K897" s="1428"/>
      <c r="L897" s="1563"/>
      <c r="M897" s="1563"/>
      <c r="N897" s="1563"/>
      <c r="O897" s="1563"/>
      <c r="P897" s="1563"/>
      <c r="Q897" s="1599"/>
      <c r="S897" s="1490"/>
      <c r="U897" s="1502"/>
      <c r="X897" s="5"/>
    </row>
    <row r="898">
      <c r="A898" s="1602"/>
      <c r="B898" s="1602"/>
      <c r="C898" s="1602"/>
      <c r="D898" s="1602"/>
      <c r="E898" s="1602"/>
      <c r="F898" s="1602"/>
      <c r="G898" s="1561"/>
      <c r="H898" s="1428"/>
      <c r="I898" s="1428"/>
      <c r="J898" s="1428"/>
      <c r="K898" s="1428"/>
      <c r="L898" s="1563"/>
      <c r="M898" s="1563"/>
      <c r="N898" s="1563"/>
      <c r="O898" s="1563"/>
      <c r="P898" s="1563"/>
      <c r="Q898" s="1599"/>
      <c r="S898" s="1490"/>
      <c r="U898" s="1502"/>
      <c r="X898" s="5"/>
    </row>
    <row r="899">
      <c r="A899" s="1602"/>
      <c r="B899" s="1602"/>
      <c r="C899" s="1602"/>
      <c r="D899" s="1602"/>
      <c r="E899" s="1602"/>
      <c r="F899" s="1602"/>
      <c r="G899" s="1561"/>
      <c r="H899" s="1428"/>
      <c r="I899" s="1428"/>
      <c r="J899" s="1428"/>
      <c r="K899" s="1428"/>
      <c r="L899" s="1563"/>
      <c r="M899" s="1563"/>
      <c r="N899" s="1563"/>
      <c r="O899" s="1563"/>
      <c r="P899" s="1563"/>
      <c r="Q899" s="1599"/>
      <c r="S899" s="1490"/>
      <c r="U899" s="1502"/>
      <c r="X899" s="5"/>
    </row>
    <row r="900">
      <c r="A900" s="1602"/>
      <c r="B900" s="1602"/>
      <c r="C900" s="1602"/>
      <c r="D900" s="1602"/>
      <c r="E900" s="1602"/>
      <c r="F900" s="1602"/>
      <c r="G900" s="1561"/>
      <c r="H900" s="1428"/>
      <c r="I900" s="1428"/>
      <c r="J900" s="1428"/>
      <c r="K900" s="1428"/>
      <c r="L900" s="1563"/>
      <c r="M900" s="1563"/>
      <c r="N900" s="1563"/>
      <c r="O900" s="1563"/>
      <c r="P900" s="1563"/>
      <c r="Q900" s="1599"/>
      <c r="S900" s="1490"/>
      <c r="U900" s="1502"/>
      <c r="X900" s="5"/>
    </row>
    <row r="901">
      <c r="A901" s="1602"/>
      <c r="B901" s="1602"/>
      <c r="C901" s="1602"/>
      <c r="D901" s="1602"/>
      <c r="E901" s="1602"/>
      <c r="F901" s="1602"/>
      <c r="G901" s="1561"/>
      <c r="H901" s="1428"/>
      <c r="I901" s="1428"/>
      <c r="J901" s="1428"/>
      <c r="K901" s="1428"/>
      <c r="L901" s="1563"/>
      <c r="M901" s="1563"/>
      <c r="N901" s="1563"/>
      <c r="O901" s="1563"/>
      <c r="P901" s="1563"/>
      <c r="Q901" s="1599"/>
      <c r="S901" s="1490"/>
      <c r="U901" s="1502"/>
      <c r="X901" s="5"/>
    </row>
    <row r="902">
      <c r="A902" s="1602"/>
      <c r="B902" s="1602"/>
      <c r="C902" s="1602"/>
      <c r="D902" s="1602"/>
      <c r="E902" s="1602"/>
      <c r="F902" s="1602"/>
      <c r="G902" s="1561"/>
      <c r="H902" s="1428"/>
      <c r="I902" s="1428"/>
      <c r="J902" s="1428"/>
      <c r="K902" s="1428"/>
      <c r="L902" s="1563"/>
      <c r="M902" s="1563"/>
      <c r="N902" s="1563"/>
      <c r="O902" s="1563"/>
      <c r="P902" s="1563"/>
      <c r="Q902" s="1599"/>
      <c r="S902" s="1490"/>
      <c r="U902" s="1502"/>
      <c r="X902" s="5"/>
    </row>
    <row r="903">
      <c r="A903" s="1602"/>
      <c r="B903" s="1602"/>
      <c r="C903" s="1602"/>
      <c r="D903" s="1602"/>
      <c r="E903" s="1602"/>
      <c r="F903" s="1602"/>
      <c r="G903" s="1561"/>
      <c r="H903" s="1428"/>
      <c r="I903" s="1428"/>
      <c r="J903" s="1428"/>
      <c r="K903" s="1428"/>
      <c r="L903" s="1563"/>
      <c r="M903" s="1563"/>
      <c r="N903" s="1563"/>
      <c r="O903" s="1563"/>
      <c r="P903" s="1563"/>
      <c r="Q903" s="1599"/>
      <c r="S903" s="1490"/>
      <c r="U903" s="1502"/>
      <c r="X903" s="5"/>
    </row>
    <row r="904">
      <c r="A904" s="1602"/>
      <c r="B904" s="1602"/>
      <c r="C904" s="1602"/>
      <c r="D904" s="1602"/>
      <c r="E904" s="1602"/>
      <c r="F904" s="1602"/>
      <c r="G904" s="1561"/>
      <c r="H904" s="1428"/>
      <c r="I904" s="1428"/>
      <c r="J904" s="1428"/>
      <c r="K904" s="1428"/>
      <c r="L904" s="1563"/>
      <c r="M904" s="1563"/>
      <c r="N904" s="1563"/>
      <c r="O904" s="1563"/>
      <c r="P904" s="1563"/>
      <c r="Q904" s="1599"/>
      <c r="S904" s="1490"/>
      <c r="U904" s="1502"/>
      <c r="X904" s="5"/>
    </row>
    <row r="905">
      <c r="A905" s="1602"/>
      <c r="B905" s="1602"/>
      <c r="C905" s="1602"/>
      <c r="D905" s="1602"/>
      <c r="E905" s="1602"/>
      <c r="F905" s="1602"/>
      <c r="G905" s="1561"/>
      <c r="H905" s="1428"/>
      <c r="I905" s="1428"/>
      <c r="J905" s="1428"/>
      <c r="K905" s="1428"/>
      <c r="L905" s="1563"/>
      <c r="M905" s="1563"/>
      <c r="N905" s="1563"/>
      <c r="O905" s="1563"/>
      <c r="P905" s="1563"/>
      <c r="Q905" s="1599"/>
      <c r="S905" s="1490"/>
      <c r="U905" s="1502"/>
      <c r="X905" s="5"/>
    </row>
    <row r="906">
      <c r="A906" s="1602"/>
      <c r="B906" s="1602"/>
      <c r="C906" s="1602"/>
      <c r="D906" s="1602"/>
      <c r="E906" s="1602"/>
      <c r="F906" s="1602"/>
      <c r="G906" s="1561"/>
      <c r="H906" s="1428"/>
      <c r="I906" s="1428"/>
      <c r="J906" s="1428"/>
      <c r="K906" s="1428"/>
      <c r="L906" s="1563"/>
      <c r="M906" s="1563"/>
      <c r="N906" s="1563"/>
      <c r="O906" s="1563"/>
      <c r="P906" s="1563"/>
      <c r="Q906" s="1599"/>
      <c r="S906" s="1490"/>
      <c r="U906" s="1502"/>
      <c r="X906" s="5"/>
    </row>
    <row r="907">
      <c r="A907" s="1602"/>
      <c r="B907" s="1602"/>
      <c r="C907" s="1602"/>
      <c r="D907" s="1602"/>
      <c r="E907" s="1602"/>
      <c r="F907" s="1602"/>
      <c r="G907" s="1561"/>
      <c r="H907" s="1428"/>
      <c r="I907" s="1428"/>
      <c r="J907" s="1428"/>
      <c r="K907" s="1428"/>
      <c r="L907" s="1563"/>
      <c r="M907" s="1563"/>
      <c r="N907" s="1563"/>
      <c r="O907" s="1563"/>
      <c r="P907" s="1563"/>
      <c r="Q907" s="1599"/>
      <c r="S907" s="1490"/>
      <c r="U907" s="1502"/>
      <c r="X907" s="5"/>
    </row>
    <row r="908">
      <c r="A908" s="1602"/>
      <c r="B908" s="1602"/>
      <c r="C908" s="1602"/>
      <c r="D908" s="1602"/>
      <c r="E908" s="1602"/>
      <c r="F908" s="1602"/>
      <c r="G908" s="1561"/>
      <c r="H908" s="1428"/>
      <c r="I908" s="1428"/>
      <c r="J908" s="1428"/>
      <c r="K908" s="1428"/>
      <c r="L908" s="1563"/>
      <c r="M908" s="1563"/>
      <c r="N908" s="1563"/>
      <c r="O908" s="1563"/>
      <c r="P908" s="1563"/>
      <c r="Q908" s="1599"/>
      <c r="S908" s="1490"/>
      <c r="U908" s="1502"/>
      <c r="X908" s="5"/>
    </row>
    <row r="909">
      <c r="A909" s="1602"/>
      <c r="B909" s="1602"/>
      <c r="C909" s="1602"/>
      <c r="D909" s="1602"/>
      <c r="E909" s="1602"/>
      <c r="F909" s="1602"/>
      <c r="G909" s="1561"/>
      <c r="H909" s="1428"/>
      <c r="I909" s="1428"/>
      <c r="J909" s="1428"/>
      <c r="K909" s="1428"/>
      <c r="L909" s="1563"/>
      <c r="M909" s="1563"/>
      <c r="N909" s="1563"/>
      <c r="O909" s="1563"/>
      <c r="P909" s="1563"/>
      <c r="Q909" s="1599"/>
      <c r="S909" s="1490"/>
      <c r="U909" s="1502"/>
      <c r="X909" s="5"/>
    </row>
    <row r="910">
      <c r="A910" s="1602"/>
      <c r="B910" s="1602"/>
      <c r="C910" s="1602"/>
      <c r="D910" s="1602"/>
      <c r="E910" s="1602"/>
      <c r="F910" s="1602"/>
      <c r="G910" s="1561"/>
      <c r="H910" s="1428"/>
      <c r="I910" s="1428"/>
      <c r="J910" s="1428"/>
      <c r="K910" s="1428"/>
      <c r="L910" s="1563"/>
      <c r="M910" s="1563"/>
      <c r="N910" s="1563"/>
      <c r="O910" s="1563"/>
      <c r="P910" s="1563"/>
      <c r="Q910" s="1599"/>
      <c r="S910" s="1490"/>
      <c r="U910" s="1502"/>
      <c r="X910" s="5"/>
    </row>
    <row r="911">
      <c r="A911" s="1602"/>
      <c r="B911" s="1602"/>
      <c r="C911" s="1602"/>
      <c r="D911" s="1602"/>
      <c r="E911" s="1602"/>
      <c r="F911" s="1602"/>
      <c r="G911" s="1561"/>
      <c r="H911" s="1428"/>
      <c r="I911" s="1428"/>
      <c r="J911" s="1428"/>
      <c r="K911" s="1428"/>
      <c r="L911" s="1563"/>
      <c r="M911" s="1563"/>
      <c r="N911" s="1563"/>
      <c r="O911" s="1563"/>
      <c r="P911" s="1563"/>
      <c r="Q911" s="1599"/>
      <c r="S911" s="1490"/>
      <c r="U911" s="1502"/>
      <c r="X911" s="5"/>
    </row>
    <row r="912">
      <c r="A912" s="1602"/>
      <c r="B912" s="1602"/>
      <c r="C912" s="1602"/>
      <c r="D912" s="1602"/>
      <c r="E912" s="1602"/>
      <c r="F912" s="1602"/>
      <c r="G912" s="1561"/>
      <c r="H912" s="1428"/>
      <c r="I912" s="1428"/>
      <c r="J912" s="1428"/>
      <c r="K912" s="1428"/>
      <c r="L912" s="1563"/>
      <c r="M912" s="1563"/>
      <c r="N912" s="1563"/>
      <c r="O912" s="1563"/>
      <c r="P912" s="1563"/>
      <c r="Q912" s="1599"/>
      <c r="S912" s="1490"/>
      <c r="U912" s="1502"/>
      <c r="X912" s="5"/>
    </row>
    <row r="913">
      <c r="A913" s="1602"/>
      <c r="B913" s="1602"/>
      <c r="C913" s="1602"/>
      <c r="D913" s="1602"/>
      <c r="E913" s="1602"/>
      <c r="F913" s="1602"/>
      <c r="G913" s="1561"/>
      <c r="H913" s="1428"/>
      <c r="I913" s="1428"/>
      <c r="J913" s="1428"/>
      <c r="K913" s="1428"/>
      <c r="L913" s="1563"/>
      <c r="M913" s="1563"/>
      <c r="N913" s="1563"/>
      <c r="O913" s="1563"/>
      <c r="P913" s="1563"/>
      <c r="Q913" s="1599"/>
      <c r="S913" s="1490"/>
      <c r="U913" s="1502"/>
      <c r="X913" s="5"/>
    </row>
    <row r="914">
      <c r="A914" s="1602"/>
      <c r="B914" s="1602"/>
      <c r="C914" s="1602"/>
      <c r="D914" s="1602"/>
      <c r="E914" s="1602"/>
      <c r="F914" s="1602"/>
      <c r="G914" s="1561"/>
      <c r="H914" s="1428"/>
      <c r="I914" s="1428"/>
      <c r="J914" s="1428"/>
      <c r="K914" s="1428"/>
      <c r="L914" s="1563"/>
      <c r="M914" s="1563"/>
      <c r="N914" s="1563"/>
      <c r="O914" s="1563"/>
      <c r="P914" s="1563"/>
      <c r="Q914" s="1599"/>
      <c r="S914" s="1490"/>
      <c r="U914" s="1502"/>
      <c r="X914" s="5"/>
    </row>
    <row r="915">
      <c r="A915" s="1602"/>
      <c r="B915" s="1602"/>
      <c r="C915" s="1602"/>
      <c r="D915" s="1602"/>
      <c r="E915" s="1602"/>
      <c r="F915" s="1602"/>
      <c r="G915" s="1561"/>
      <c r="H915" s="1428"/>
      <c r="I915" s="1428"/>
      <c r="J915" s="1428"/>
      <c r="K915" s="1428"/>
      <c r="L915" s="1563"/>
      <c r="M915" s="1563"/>
      <c r="N915" s="1563"/>
      <c r="O915" s="1563"/>
      <c r="P915" s="1563"/>
      <c r="Q915" s="1599"/>
      <c r="S915" s="1490"/>
      <c r="U915" s="1502"/>
      <c r="X915" s="5"/>
    </row>
    <row r="916">
      <c r="A916" s="1602"/>
      <c r="B916" s="1602"/>
      <c r="C916" s="1602"/>
      <c r="D916" s="1602"/>
      <c r="E916" s="1602"/>
      <c r="F916" s="1602"/>
      <c r="G916" s="1561"/>
      <c r="H916" s="1428"/>
      <c r="I916" s="1428"/>
      <c r="J916" s="1428"/>
      <c r="K916" s="1428"/>
      <c r="L916" s="1563"/>
      <c r="M916" s="1563"/>
      <c r="N916" s="1563"/>
      <c r="O916" s="1563"/>
      <c r="P916" s="1563"/>
      <c r="Q916" s="1599"/>
      <c r="S916" s="1490"/>
      <c r="U916" s="1502"/>
      <c r="X916" s="5"/>
    </row>
    <row r="917">
      <c r="A917" s="1602"/>
      <c r="B917" s="1602"/>
      <c r="C917" s="1602"/>
      <c r="D917" s="1602"/>
      <c r="E917" s="1602"/>
      <c r="F917" s="1602"/>
      <c r="G917" s="1561"/>
      <c r="H917" s="1428"/>
      <c r="I917" s="1428"/>
      <c r="J917" s="1428"/>
      <c r="K917" s="1428"/>
      <c r="L917" s="1563"/>
      <c r="M917" s="1563"/>
      <c r="N917" s="1563"/>
      <c r="O917" s="1563"/>
      <c r="P917" s="1563"/>
      <c r="Q917" s="1599"/>
      <c r="S917" s="1490"/>
      <c r="U917" s="1502"/>
      <c r="X917" s="5"/>
    </row>
    <row r="918">
      <c r="A918" s="1602"/>
      <c r="B918" s="1602"/>
      <c r="C918" s="1602"/>
      <c r="D918" s="1602"/>
      <c r="E918" s="1602"/>
      <c r="F918" s="1602"/>
      <c r="G918" s="1561"/>
      <c r="H918" s="1428"/>
      <c r="I918" s="1428"/>
      <c r="J918" s="1428"/>
      <c r="K918" s="1428"/>
      <c r="L918" s="1563"/>
      <c r="M918" s="1563"/>
      <c r="N918" s="1563"/>
      <c r="O918" s="1563"/>
      <c r="P918" s="1563"/>
      <c r="Q918" s="1599"/>
      <c r="S918" s="1490"/>
      <c r="U918" s="1502"/>
      <c r="X918" s="5"/>
    </row>
    <row r="919">
      <c r="A919" s="1602"/>
      <c r="B919" s="1602"/>
      <c r="C919" s="1602"/>
      <c r="D919" s="1602"/>
      <c r="E919" s="1602"/>
      <c r="F919" s="1602"/>
      <c r="G919" s="1561"/>
      <c r="H919" s="1428"/>
      <c r="I919" s="1428"/>
      <c r="J919" s="1428"/>
      <c r="K919" s="1428"/>
      <c r="L919" s="1563"/>
      <c r="M919" s="1563"/>
      <c r="N919" s="1563"/>
      <c r="O919" s="1563"/>
      <c r="P919" s="1563"/>
      <c r="Q919" s="1599"/>
      <c r="S919" s="1490"/>
      <c r="U919" s="1502"/>
      <c r="X919" s="5"/>
    </row>
    <row r="920">
      <c r="A920" s="1602"/>
      <c r="B920" s="1602"/>
      <c r="C920" s="1602"/>
      <c r="D920" s="1602"/>
      <c r="E920" s="1602"/>
      <c r="F920" s="1602"/>
      <c r="G920" s="1561"/>
      <c r="H920" s="1428"/>
      <c r="I920" s="1428"/>
      <c r="J920" s="1428"/>
      <c r="K920" s="1428"/>
      <c r="L920" s="1563"/>
      <c r="M920" s="1563"/>
      <c r="N920" s="1563"/>
      <c r="O920" s="1563"/>
      <c r="P920" s="1563"/>
      <c r="Q920" s="1599"/>
      <c r="S920" s="1490"/>
      <c r="U920" s="1502"/>
      <c r="X920" s="5"/>
    </row>
    <row r="921">
      <c r="A921" s="1602"/>
      <c r="B921" s="1602"/>
      <c r="C921" s="1602"/>
      <c r="D921" s="1602"/>
      <c r="E921" s="1602"/>
      <c r="F921" s="1602"/>
      <c r="G921" s="1561"/>
      <c r="H921" s="1428"/>
      <c r="I921" s="1428"/>
      <c r="J921" s="1428"/>
      <c r="K921" s="1428"/>
      <c r="L921" s="1563"/>
      <c r="M921" s="1563"/>
      <c r="N921" s="1563"/>
      <c r="O921" s="1563"/>
      <c r="P921" s="1563"/>
      <c r="Q921" s="1599"/>
      <c r="S921" s="1490"/>
      <c r="U921" s="1502"/>
      <c r="X921" s="5"/>
    </row>
    <row r="922">
      <c r="A922" s="1602"/>
      <c r="B922" s="1602"/>
      <c r="C922" s="1602"/>
      <c r="D922" s="1602"/>
      <c r="E922" s="1602"/>
      <c r="F922" s="1602"/>
      <c r="G922" s="1561"/>
      <c r="H922" s="1428"/>
      <c r="I922" s="1428"/>
      <c r="J922" s="1428"/>
      <c r="K922" s="1428"/>
      <c r="L922" s="1563"/>
      <c r="M922" s="1563"/>
      <c r="N922" s="1563"/>
      <c r="O922" s="1563"/>
      <c r="P922" s="1563"/>
      <c r="Q922" s="1599"/>
      <c r="S922" s="1490"/>
      <c r="U922" s="1502"/>
      <c r="X922" s="5"/>
    </row>
    <row r="923">
      <c r="A923" s="1602"/>
      <c r="B923" s="1602"/>
      <c r="C923" s="1602"/>
      <c r="D923" s="1602"/>
      <c r="E923" s="1602"/>
      <c r="F923" s="1602"/>
      <c r="G923" s="1561"/>
      <c r="H923" s="1428"/>
      <c r="I923" s="1428"/>
      <c r="J923" s="1428"/>
      <c r="K923" s="1428"/>
      <c r="L923" s="1563"/>
      <c r="M923" s="1563"/>
      <c r="N923" s="1563"/>
      <c r="O923" s="1563"/>
      <c r="P923" s="1563"/>
      <c r="Q923" s="1599"/>
      <c r="S923" s="1490"/>
      <c r="U923" s="1502"/>
      <c r="X923" s="5"/>
    </row>
    <row r="924">
      <c r="A924" s="1602"/>
      <c r="B924" s="1602"/>
      <c r="C924" s="1602"/>
      <c r="D924" s="1602"/>
      <c r="E924" s="1602"/>
      <c r="F924" s="1602"/>
      <c r="G924" s="1561"/>
      <c r="H924" s="1428"/>
      <c r="I924" s="1428"/>
      <c r="J924" s="1428"/>
      <c r="K924" s="1428"/>
      <c r="L924" s="1563"/>
      <c r="M924" s="1563"/>
      <c r="N924" s="1563"/>
      <c r="O924" s="1563"/>
      <c r="P924" s="1563"/>
      <c r="Q924" s="1599"/>
      <c r="S924" s="1490"/>
      <c r="U924" s="1502"/>
      <c r="X924" s="5"/>
    </row>
    <row r="925">
      <c r="A925" s="1602"/>
      <c r="B925" s="1602"/>
      <c r="C925" s="1602"/>
      <c r="D925" s="1602"/>
      <c r="E925" s="1602"/>
      <c r="F925" s="1602"/>
      <c r="G925" s="1561"/>
      <c r="H925" s="1428"/>
      <c r="I925" s="1428"/>
      <c r="J925" s="1428"/>
      <c r="K925" s="1428"/>
      <c r="L925" s="1563"/>
      <c r="M925" s="1563"/>
      <c r="N925" s="1563"/>
      <c r="O925" s="1563"/>
      <c r="P925" s="1563"/>
      <c r="Q925" s="1599"/>
      <c r="S925" s="1490"/>
      <c r="U925" s="1502"/>
      <c r="X925" s="5"/>
    </row>
    <row r="926">
      <c r="A926" s="1602"/>
      <c r="B926" s="1602"/>
      <c r="C926" s="1602"/>
      <c r="D926" s="1602"/>
      <c r="E926" s="1602"/>
      <c r="F926" s="1602"/>
      <c r="G926" s="1561"/>
      <c r="H926" s="1428"/>
      <c r="I926" s="1428"/>
      <c r="J926" s="1428"/>
      <c r="K926" s="1428"/>
      <c r="L926" s="1563"/>
      <c r="M926" s="1563"/>
      <c r="N926" s="1563"/>
      <c r="O926" s="1563"/>
      <c r="P926" s="1563"/>
      <c r="Q926" s="1599"/>
      <c r="S926" s="1490"/>
      <c r="U926" s="1502"/>
      <c r="X926" s="5"/>
    </row>
    <row r="927">
      <c r="A927" s="1602"/>
      <c r="B927" s="1602"/>
      <c r="C927" s="1602"/>
      <c r="D927" s="1602"/>
      <c r="E927" s="1602"/>
      <c r="F927" s="1602"/>
      <c r="G927" s="1561"/>
      <c r="H927" s="1428"/>
      <c r="I927" s="1428"/>
      <c r="J927" s="1428"/>
      <c r="K927" s="1428"/>
      <c r="L927" s="1563"/>
      <c r="M927" s="1563"/>
      <c r="N927" s="1563"/>
      <c r="O927" s="1563"/>
      <c r="P927" s="1563"/>
      <c r="Q927" s="1599"/>
      <c r="S927" s="1490"/>
      <c r="U927" s="1502"/>
      <c r="X927" s="5"/>
    </row>
    <row r="928">
      <c r="A928" s="1602"/>
      <c r="B928" s="1602"/>
      <c r="C928" s="1602"/>
      <c r="D928" s="1602"/>
      <c r="E928" s="1602"/>
      <c r="F928" s="1602"/>
      <c r="G928" s="1561"/>
      <c r="H928" s="1428"/>
      <c r="I928" s="1428"/>
      <c r="J928" s="1428"/>
      <c r="K928" s="1428"/>
      <c r="L928" s="1563"/>
      <c r="M928" s="1563"/>
      <c r="N928" s="1563"/>
      <c r="O928" s="1563"/>
      <c r="P928" s="1563"/>
      <c r="Q928" s="1599"/>
      <c r="S928" s="1490"/>
      <c r="U928" s="1502"/>
      <c r="X928" s="5"/>
    </row>
    <row r="929">
      <c r="A929" s="1602"/>
      <c r="B929" s="1602"/>
      <c r="C929" s="1602"/>
      <c r="D929" s="1602"/>
      <c r="E929" s="1602"/>
      <c r="F929" s="1602"/>
      <c r="G929" s="1561"/>
      <c r="H929" s="1428"/>
      <c r="I929" s="1428"/>
      <c r="J929" s="1428"/>
      <c r="K929" s="1428"/>
      <c r="L929" s="1563"/>
      <c r="M929" s="1563"/>
      <c r="N929" s="1563"/>
      <c r="O929" s="1563"/>
      <c r="P929" s="1563"/>
      <c r="Q929" s="1599"/>
      <c r="S929" s="1490"/>
      <c r="U929" s="1502"/>
      <c r="X929" s="5"/>
    </row>
    <row r="930">
      <c r="A930" s="1602"/>
      <c r="B930" s="1602"/>
      <c r="C930" s="1602"/>
      <c r="D930" s="1602"/>
      <c r="E930" s="1602"/>
      <c r="F930" s="1602"/>
      <c r="G930" s="1561"/>
      <c r="H930" s="1428"/>
      <c r="I930" s="1428"/>
      <c r="J930" s="1428"/>
      <c r="K930" s="1428"/>
      <c r="L930" s="1563"/>
      <c r="M930" s="1563"/>
      <c r="N930" s="1563"/>
      <c r="O930" s="1563"/>
      <c r="P930" s="1563"/>
      <c r="Q930" s="1599"/>
      <c r="S930" s="1490"/>
      <c r="U930" s="1502"/>
      <c r="X930" s="5"/>
    </row>
    <row r="931">
      <c r="A931" s="1602"/>
      <c r="B931" s="1602"/>
      <c r="C931" s="1602"/>
      <c r="D931" s="1602"/>
      <c r="E931" s="1602"/>
      <c r="F931" s="1602"/>
      <c r="G931" s="1561"/>
      <c r="H931" s="1428"/>
      <c r="I931" s="1428"/>
      <c r="J931" s="1428"/>
      <c r="K931" s="1428"/>
      <c r="L931" s="1563"/>
      <c r="M931" s="1563"/>
      <c r="N931" s="1563"/>
      <c r="O931" s="1563"/>
      <c r="P931" s="1563"/>
      <c r="Q931" s="1599"/>
      <c r="S931" s="1490"/>
      <c r="U931" s="1502"/>
      <c r="X931" s="5"/>
    </row>
    <row r="932">
      <c r="A932" s="1602"/>
      <c r="B932" s="1602"/>
      <c r="C932" s="1602"/>
      <c r="D932" s="1602"/>
      <c r="E932" s="1602"/>
      <c r="F932" s="1602"/>
      <c r="G932" s="1561"/>
      <c r="H932" s="1428"/>
      <c r="I932" s="1428"/>
      <c r="J932" s="1428"/>
      <c r="K932" s="1428"/>
      <c r="L932" s="1563"/>
      <c r="M932" s="1563"/>
      <c r="N932" s="1563"/>
      <c r="O932" s="1563"/>
      <c r="P932" s="1563"/>
      <c r="Q932" s="1599"/>
      <c r="S932" s="1490"/>
      <c r="U932" s="1502"/>
      <c r="X932" s="5"/>
    </row>
    <row r="933">
      <c r="A933" s="1602"/>
      <c r="B933" s="1602"/>
      <c r="C933" s="1602"/>
      <c r="D933" s="1602"/>
      <c r="E933" s="1602"/>
      <c r="F933" s="1602"/>
      <c r="G933" s="1561"/>
      <c r="H933" s="1428"/>
      <c r="I933" s="1428"/>
      <c r="J933" s="1428"/>
      <c r="K933" s="1428"/>
      <c r="L933" s="1563"/>
      <c r="M933" s="1563"/>
      <c r="N933" s="1563"/>
      <c r="O933" s="1563"/>
      <c r="P933" s="1563"/>
      <c r="Q933" s="1599"/>
      <c r="S933" s="1490"/>
      <c r="U933" s="1502"/>
      <c r="X933" s="5"/>
    </row>
    <row r="934">
      <c r="A934" s="1602"/>
      <c r="B934" s="1602"/>
      <c r="C934" s="1602"/>
      <c r="D934" s="1602"/>
      <c r="E934" s="1602"/>
      <c r="F934" s="1602"/>
      <c r="G934" s="1561"/>
      <c r="H934" s="1428"/>
      <c r="I934" s="1428"/>
      <c r="J934" s="1428"/>
      <c r="K934" s="1428"/>
      <c r="L934" s="1563"/>
      <c r="M934" s="1563"/>
      <c r="N934" s="1563"/>
      <c r="O934" s="1563"/>
      <c r="P934" s="1563"/>
      <c r="Q934" s="1599"/>
      <c r="S934" s="1490"/>
      <c r="U934" s="1502"/>
      <c r="X934" s="5"/>
    </row>
    <row r="935">
      <c r="A935" s="1602"/>
      <c r="B935" s="1602"/>
      <c r="C935" s="1602"/>
      <c r="D935" s="1602"/>
      <c r="E935" s="1602"/>
      <c r="F935" s="1602"/>
      <c r="G935" s="1561"/>
      <c r="H935" s="1428"/>
      <c r="I935" s="1428"/>
      <c r="J935" s="1428"/>
      <c r="K935" s="1428"/>
      <c r="L935" s="1563"/>
      <c r="M935" s="1563"/>
      <c r="N935" s="1563"/>
      <c r="O935" s="1563"/>
      <c r="P935" s="1563"/>
      <c r="Q935" s="1599"/>
      <c r="S935" s="1490"/>
      <c r="U935" s="1502"/>
      <c r="X935" s="5"/>
    </row>
    <row r="936">
      <c r="A936" s="1602"/>
      <c r="B936" s="1602"/>
      <c r="C936" s="1602"/>
      <c r="D936" s="1602"/>
      <c r="E936" s="1602"/>
      <c r="F936" s="1602"/>
      <c r="G936" s="1561"/>
      <c r="H936" s="1428"/>
      <c r="I936" s="1428"/>
      <c r="J936" s="1428"/>
      <c r="K936" s="1428"/>
      <c r="L936" s="1563"/>
      <c r="M936" s="1563"/>
      <c r="N936" s="1563"/>
      <c r="O936" s="1563"/>
      <c r="P936" s="1563"/>
      <c r="Q936" s="1599"/>
      <c r="S936" s="1490"/>
      <c r="U936" s="1502"/>
      <c r="X936" s="5"/>
    </row>
    <row r="937">
      <c r="A937" s="1602"/>
      <c r="B937" s="1602"/>
      <c r="C937" s="1602"/>
      <c r="D937" s="1602"/>
      <c r="E937" s="1602"/>
      <c r="F937" s="1602"/>
      <c r="G937" s="1561"/>
      <c r="H937" s="1428"/>
      <c r="I937" s="1428"/>
      <c r="J937" s="1428"/>
      <c r="K937" s="1428"/>
      <c r="L937" s="1563"/>
      <c r="M937" s="1563"/>
      <c r="N937" s="1563"/>
      <c r="O937" s="1563"/>
      <c r="P937" s="1563"/>
      <c r="Q937" s="1599"/>
      <c r="S937" s="1490"/>
      <c r="U937" s="1502"/>
      <c r="X937" s="5"/>
    </row>
    <row r="938">
      <c r="A938" s="1602"/>
      <c r="B938" s="1602"/>
      <c r="C938" s="1602"/>
      <c r="D938" s="1602"/>
      <c r="E938" s="1602"/>
      <c r="F938" s="1602"/>
      <c r="G938" s="1561"/>
      <c r="H938" s="1428"/>
      <c r="I938" s="1428"/>
      <c r="J938" s="1428"/>
      <c r="K938" s="1428"/>
      <c r="L938" s="1563"/>
      <c r="M938" s="1563"/>
      <c r="N938" s="1563"/>
      <c r="O938" s="1563"/>
      <c r="P938" s="1563"/>
      <c r="Q938" s="1599"/>
      <c r="S938" s="1490"/>
      <c r="U938" s="1502"/>
      <c r="X938" s="5"/>
    </row>
    <row r="939">
      <c r="A939" s="1602"/>
      <c r="B939" s="1602"/>
      <c r="C939" s="1602"/>
      <c r="D939" s="1602"/>
      <c r="E939" s="1602"/>
      <c r="F939" s="1602"/>
      <c r="G939" s="1561"/>
      <c r="H939" s="1428"/>
      <c r="I939" s="1428"/>
      <c r="J939" s="1428"/>
      <c r="K939" s="1428"/>
      <c r="L939" s="1563"/>
      <c r="M939" s="1563"/>
      <c r="N939" s="1563"/>
      <c r="O939" s="1563"/>
      <c r="P939" s="1563"/>
      <c r="Q939" s="1599"/>
      <c r="S939" s="1490"/>
      <c r="U939" s="1502"/>
      <c r="X939" s="5"/>
    </row>
    <row r="940">
      <c r="A940" s="1602"/>
      <c r="B940" s="1602"/>
      <c r="C940" s="1602"/>
      <c r="D940" s="1602"/>
      <c r="E940" s="1602"/>
      <c r="F940" s="1602"/>
      <c r="G940" s="1561"/>
      <c r="H940" s="1428"/>
      <c r="I940" s="1428"/>
      <c r="J940" s="1428"/>
      <c r="K940" s="1428"/>
      <c r="L940" s="1563"/>
      <c r="M940" s="1563"/>
      <c r="N940" s="1563"/>
      <c r="O940" s="1563"/>
      <c r="P940" s="1563"/>
      <c r="Q940" s="1599"/>
      <c r="S940" s="1490"/>
      <c r="U940" s="1502"/>
      <c r="X940" s="5"/>
    </row>
    <row r="941">
      <c r="A941" s="1602"/>
      <c r="B941" s="1602"/>
      <c r="C941" s="1602"/>
      <c r="D941" s="1602"/>
      <c r="E941" s="1602"/>
      <c r="F941" s="1602"/>
      <c r="G941" s="1561"/>
      <c r="H941" s="1428"/>
      <c r="I941" s="1428"/>
      <c r="J941" s="1428"/>
      <c r="K941" s="1428"/>
      <c r="L941" s="1563"/>
      <c r="M941" s="1563"/>
      <c r="N941" s="1563"/>
      <c r="O941" s="1563"/>
      <c r="P941" s="1563"/>
      <c r="Q941" s="1599"/>
      <c r="S941" s="1490"/>
      <c r="U941" s="1502"/>
      <c r="X941" s="5"/>
    </row>
    <row r="942">
      <c r="A942" s="1602"/>
      <c r="B942" s="1602"/>
      <c r="C942" s="1602"/>
      <c r="D942" s="1602"/>
      <c r="E942" s="1602"/>
      <c r="F942" s="1602"/>
      <c r="G942" s="1561"/>
      <c r="H942" s="1428"/>
      <c r="I942" s="1428"/>
      <c r="J942" s="1428"/>
      <c r="K942" s="1428"/>
      <c r="L942" s="1563"/>
      <c r="M942" s="1563"/>
      <c r="N942" s="1563"/>
      <c r="O942" s="1563"/>
      <c r="P942" s="1563"/>
      <c r="Q942" s="1599"/>
      <c r="S942" s="1490"/>
      <c r="U942" s="1502"/>
      <c r="X942" s="5"/>
    </row>
    <row r="943">
      <c r="A943" s="1602"/>
      <c r="B943" s="1602"/>
      <c r="C943" s="1602"/>
      <c r="D943" s="1602"/>
      <c r="E943" s="1602"/>
      <c r="F943" s="1602"/>
      <c r="G943" s="1561"/>
      <c r="H943" s="1428"/>
      <c r="I943" s="1428"/>
      <c r="J943" s="1428"/>
      <c r="K943" s="1428"/>
      <c r="L943" s="1563"/>
      <c r="M943" s="1563"/>
      <c r="N943" s="1563"/>
      <c r="O943" s="1563"/>
      <c r="P943" s="1563"/>
      <c r="Q943" s="1599"/>
      <c r="S943" s="1490"/>
      <c r="U943" s="1502"/>
      <c r="X943" s="5"/>
    </row>
    <row r="944">
      <c r="A944" s="1602"/>
      <c r="B944" s="1602"/>
      <c r="C944" s="1602"/>
      <c r="D944" s="1602"/>
      <c r="E944" s="1602"/>
      <c r="F944" s="1602"/>
      <c r="G944" s="1561"/>
      <c r="H944" s="1428"/>
      <c r="I944" s="1428"/>
      <c r="J944" s="1428"/>
      <c r="K944" s="1428"/>
      <c r="L944" s="1563"/>
      <c r="M944" s="1563"/>
      <c r="N944" s="1563"/>
      <c r="O944" s="1563"/>
      <c r="P944" s="1563"/>
      <c r="Q944" s="1599"/>
      <c r="S944" s="1490"/>
      <c r="U944" s="1502"/>
      <c r="X944" s="5"/>
    </row>
    <row r="945">
      <c r="A945" s="1602"/>
      <c r="B945" s="1602"/>
      <c r="C945" s="1602"/>
      <c r="D945" s="1602"/>
      <c r="E945" s="1602"/>
      <c r="F945" s="1602"/>
      <c r="G945" s="1561"/>
      <c r="H945" s="1428"/>
      <c r="I945" s="1428"/>
      <c r="J945" s="1428"/>
      <c r="K945" s="1428"/>
      <c r="L945" s="1563"/>
      <c r="M945" s="1563"/>
      <c r="N945" s="1563"/>
      <c r="O945" s="1563"/>
      <c r="P945" s="1563"/>
      <c r="Q945" s="1599"/>
      <c r="S945" s="1490"/>
      <c r="U945" s="1502"/>
      <c r="X945" s="5"/>
    </row>
    <row r="946">
      <c r="A946" s="1602"/>
      <c r="B946" s="1602"/>
      <c r="C946" s="1602"/>
      <c r="D946" s="1602"/>
      <c r="E946" s="1602"/>
      <c r="F946" s="1602"/>
      <c r="G946" s="1561"/>
      <c r="H946" s="1428"/>
      <c r="I946" s="1428"/>
      <c r="J946" s="1428"/>
      <c r="K946" s="1428"/>
      <c r="L946" s="1563"/>
      <c r="M946" s="1563"/>
      <c r="N946" s="1563"/>
      <c r="O946" s="1563"/>
      <c r="P946" s="1563"/>
      <c r="Q946" s="1599"/>
      <c r="S946" s="1490"/>
      <c r="U946" s="1502"/>
      <c r="X946" s="5"/>
    </row>
    <row r="947">
      <c r="A947" s="1602"/>
      <c r="B947" s="1602"/>
      <c r="C947" s="1602"/>
      <c r="D947" s="1602"/>
      <c r="E947" s="1602"/>
      <c r="F947" s="1602"/>
      <c r="G947" s="1561"/>
      <c r="H947" s="1428"/>
      <c r="I947" s="1428"/>
      <c r="J947" s="1428"/>
      <c r="K947" s="1428"/>
      <c r="L947" s="1563"/>
      <c r="M947" s="1563"/>
      <c r="N947" s="1563"/>
      <c r="O947" s="1563"/>
      <c r="P947" s="1563"/>
      <c r="Q947" s="1599"/>
      <c r="S947" s="1490"/>
      <c r="U947" s="1502"/>
      <c r="X947" s="5"/>
    </row>
    <row r="948">
      <c r="A948" s="1602"/>
      <c r="B948" s="1602"/>
      <c r="C948" s="1602"/>
      <c r="D948" s="1602"/>
      <c r="E948" s="1602"/>
      <c r="F948" s="1602"/>
      <c r="G948" s="1561"/>
      <c r="H948" s="1428"/>
      <c r="I948" s="1428"/>
      <c r="J948" s="1428"/>
      <c r="K948" s="1428"/>
      <c r="L948" s="1563"/>
      <c r="M948" s="1563"/>
      <c r="N948" s="1563"/>
      <c r="O948" s="1563"/>
      <c r="P948" s="1563"/>
      <c r="Q948" s="1599"/>
      <c r="S948" s="1490"/>
      <c r="U948" s="1502"/>
      <c r="X948" s="5"/>
    </row>
    <row r="949">
      <c r="A949" s="1602"/>
      <c r="B949" s="1602"/>
      <c r="C949" s="1602"/>
      <c r="D949" s="1602"/>
      <c r="E949" s="1602"/>
      <c r="F949" s="1602"/>
      <c r="G949" s="1561"/>
      <c r="H949" s="1428"/>
      <c r="I949" s="1428"/>
      <c r="J949" s="1428"/>
      <c r="K949" s="1428"/>
      <c r="L949" s="1563"/>
      <c r="M949" s="1563"/>
      <c r="N949" s="1563"/>
      <c r="O949" s="1563"/>
      <c r="P949" s="1563"/>
      <c r="Q949" s="1599"/>
      <c r="S949" s="1490"/>
      <c r="U949" s="1502"/>
      <c r="X949" s="5"/>
    </row>
    <row r="950">
      <c r="A950" s="1602"/>
      <c r="B950" s="1602"/>
      <c r="C950" s="1602"/>
      <c r="D950" s="1602"/>
      <c r="E950" s="1602"/>
      <c r="F950" s="1602"/>
      <c r="G950" s="1561"/>
      <c r="H950" s="1428"/>
      <c r="I950" s="1428"/>
      <c r="J950" s="1428"/>
      <c r="K950" s="1428"/>
      <c r="L950" s="1563"/>
      <c r="M950" s="1563"/>
      <c r="N950" s="1563"/>
      <c r="O950" s="1563"/>
      <c r="P950" s="1563"/>
      <c r="Q950" s="1599"/>
      <c r="S950" s="1490"/>
      <c r="U950" s="1502"/>
      <c r="X950" s="5"/>
    </row>
    <row r="951">
      <c r="A951" s="1602"/>
      <c r="B951" s="1602"/>
      <c r="C951" s="1602"/>
      <c r="D951" s="1602"/>
      <c r="E951" s="1602"/>
      <c r="F951" s="1602"/>
      <c r="G951" s="1561"/>
      <c r="H951" s="1428"/>
      <c r="I951" s="1428"/>
      <c r="J951" s="1428"/>
      <c r="K951" s="1428"/>
      <c r="L951" s="1563"/>
      <c r="M951" s="1563"/>
      <c r="N951" s="1563"/>
      <c r="O951" s="1563"/>
      <c r="P951" s="1563"/>
      <c r="Q951" s="1599"/>
      <c r="S951" s="1490"/>
      <c r="U951" s="1502"/>
      <c r="X951" s="5"/>
    </row>
    <row r="952">
      <c r="A952" s="1602"/>
      <c r="B952" s="1602"/>
      <c r="C952" s="1602"/>
      <c r="D952" s="1602"/>
      <c r="E952" s="1602"/>
      <c r="F952" s="1602"/>
      <c r="G952" s="1561"/>
      <c r="H952" s="1428"/>
      <c r="I952" s="1428"/>
      <c r="J952" s="1428"/>
      <c r="K952" s="1428"/>
      <c r="L952" s="1563"/>
      <c r="M952" s="1563"/>
      <c r="N952" s="1563"/>
      <c r="O952" s="1563"/>
      <c r="P952" s="1563"/>
      <c r="Q952" s="1599"/>
      <c r="S952" s="1490"/>
      <c r="U952" s="1502"/>
      <c r="X952" s="5"/>
    </row>
    <row r="953">
      <c r="A953" s="1602"/>
      <c r="B953" s="1602"/>
      <c r="C953" s="1602"/>
      <c r="D953" s="1602"/>
      <c r="E953" s="1602"/>
      <c r="F953" s="1602"/>
      <c r="G953" s="1561"/>
      <c r="H953" s="1428"/>
      <c r="I953" s="1428"/>
      <c r="J953" s="1428"/>
      <c r="K953" s="1428"/>
      <c r="L953" s="1563"/>
      <c r="M953" s="1563"/>
      <c r="N953" s="1563"/>
      <c r="O953" s="1563"/>
      <c r="P953" s="1563"/>
      <c r="Q953" s="1599"/>
      <c r="S953" s="1490"/>
      <c r="U953" s="1502"/>
      <c r="X953" s="5"/>
    </row>
    <row r="954">
      <c r="A954" s="1602"/>
      <c r="B954" s="1602"/>
      <c r="C954" s="1602"/>
      <c r="D954" s="1602"/>
      <c r="E954" s="1602"/>
      <c r="F954" s="1602"/>
      <c r="G954" s="1561"/>
      <c r="H954" s="1428"/>
      <c r="I954" s="1428"/>
      <c r="J954" s="1428"/>
      <c r="K954" s="1428"/>
      <c r="L954" s="1563"/>
      <c r="M954" s="1563"/>
      <c r="N954" s="1563"/>
      <c r="O954" s="1563"/>
      <c r="P954" s="1563"/>
      <c r="Q954" s="1599"/>
      <c r="S954" s="1490"/>
      <c r="U954" s="1502"/>
      <c r="X954" s="5"/>
    </row>
    <row r="955">
      <c r="A955" s="1602"/>
      <c r="B955" s="1602"/>
      <c r="C955" s="1602"/>
      <c r="D955" s="1602"/>
      <c r="E955" s="1602"/>
      <c r="F955" s="1602"/>
      <c r="G955" s="1561"/>
      <c r="H955" s="1428"/>
      <c r="I955" s="1428"/>
      <c r="J955" s="1428"/>
      <c r="K955" s="1428"/>
      <c r="L955" s="1563"/>
      <c r="M955" s="1563"/>
      <c r="N955" s="1563"/>
      <c r="O955" s="1563"/>
      <c r="P955" s="1563"/>
      <c r="Q955" s="1599"/>
      <c r="S955" s="1490"/>
      <c r="U955" s="1502"/>
      <c r="X955" s="5"/>
    </row>
    <row r="956">
      <c r="A956" s="1602"/>
      <c r="B956" s="1602"/>
      <c r="C956" s="1602"/>
      <c r="D956" s="1602"/>
      <c r="E956" s="1602"/>
      <c r="F956" s="1602"/>
      <c r="G956" s="1561"/>
      <c r="H956" s="1428"/>
      <c r="I956" s="1428"/>
      <c r="J956" s="1428"/>
      <c r="K956" s="1428"/>
      <c r="L956" s="1563"/>
      <c r="M956" s="1563"/>
      <c r="N956" s="1563"/>
      <c r="O956" s="1563"/>
      <c r="P956" s="1563"/>
      <c r="Q956" s="1599"/>
      <c r="S956" s="1490"/>
      <c r="U956" s="1502"/>
      <c r="X956" s="5"/>
    </row>
    <row r="957">
      <c r="A957" s="1602"/>
      <c r="B957" s="1602"/>
      <c r="C957" s="1602"/>
      <c r="D957" s="1602"/>
      <c r="E957" s="1602"/>
      <c r="F957" s="1602"/>
      <c r="G957" s="1561"/>
      <c r="H957" s="1428"/>
      <c r="I957" s="1428"/>
      <c r="J957" s="1428"/>
      <c r="K957" s="1428"/>
      <c r="L957" s="1563"/>
      <c r="M957" s="1563"/>
      <c r="N957" s="1563"/>
      <c r="O957" s="1563"/>
      <c r="P957" s="1563"/>
      <c r="Q957" s="1599"/>
      <c r="S957" s="1490"/>
      <c r="U957" s="1502"/>
      <c r="X957" s="5"/>
    </row>
    <row r="958">
      <c r="A958" s="1602"/>
      <c r="B958" s="1602"/>
      <c r="C958" s="1602"/>
      <c r="D958" s="1602"/>
      <c r="E958" s="1602"/>
      <c r="F958" s="1602"/>
      <c r="G958" s="1561"/>
      <c r="H958" s="1428"/>
      <c r="I958" s="1428"/>
      <c r="J958" s="1428"/>
      <c r="K958" s="1428"/>
      <c r="L958" s="1563"/>
      <c r="M958" s="1563"/>
      <c r="N958" s="1563"/>
      <c r="O958" s="1563"/>
      <c r="P958" s="1563"/>
      <c r="Q958" s="1599"/>
      <c r="S958" s="1490"/>
      <c r="U958" s="1502"/>
      <c r="X958" s="5"/>
    </row>
    <row r="959">
      <c r="A959" s="1602"/>
      <c r="B959" s="1602"/>
      <c r="C959" s="1602"/>
      <c r="D959" s="1602"/>
      <c r="E959" s="1602"/>
      <c r="F959" s="1602"/>
      <c r="G959" s="1561"/>
      <c r="H959" s="1428"/>
      <c r="I959" s="1428"/>
      <c r="J959" s="1428"/>
      <c r="K959" s="1428"/>
      <c r="L959" s="1563"/>
      <c r="M959" s="1563"/>
      <c r="N959" s="1563"/>
      <c r="O959" s="1563"/>
      <c r="P959" s="1563"/>
      <c r="Q959" s="1599"/>
      <c r="S959" s="1490"/>
      <c r="U959" s="1502"/>
      <c r="X959" s="5"/>
    </row>
    <row r="960">
      <c r="A960" s="1602"/>
      <c r="B960" s="1602"/>
      <c r="C960" s="1602"/>
      <c r="D960" s="1602"/>
      <c r="E960" s="1602"/>
      <c r="F960" s="1602"/>
      <c r="G960" s="1561"/>
      <c r="H960" s="1428"/>
      <c r="I960" s="1428"/>
      <c r="J960" s="1428"/>
      <c r="K960" s="1428"/>
      <c r="L960" s="1563"/>
      <c r="M960" s="1563"/>
      <c r="N960" s="1563"/>
      <c r="O960" s="1563"/>
      <c r="P960" s="1563"/>
      <c r="Q960" s="1599"/>
      <c r="S960" s="1490"/>
      <c r="U960" s="1502"/>
      <c r="X960" s="5"/>
    </row>
    <row r="961">
      <c r="A961" s="1602"/>
      <c r="B961" s="1602"/>
      <c r="C961" s="1602"/>
      <c r="D961" s="1602"/>
      <c r="E961" s="1602"/>
      <c r="F961" s="1602"/>
      <c r="G961" s="1561"/>
      <c r="H961" s="1428"/>
      <c r="I961" s="1428"/>
      <c r="J961" s="1428"/>
      <c r="K961" s="1428"/>
      <c r="L961" s="1563"/>
      <c r="M961" s="1563"/>
      <c r="N961" s="1563"/>
      <c r="O961" s="1563"/>
      <c r="P961" s="1563"/>
      <c r="Q961" s="1599"/>
      <c r="S961" s="1490"/>
      <c r="U961" s="1502"/>
      <c r="X961" s="5"/>
    </row>
    <row r="962">
      <c r="A962" s="1602"/>
      <c r="B962" s="1602"/>
      <c r="C962" s="1602"/>
      <c r="D962" s="1602"/>
      <c r="E962" s="1602"/>
      <c r="F962" s="1602"/>
      <c r="G962" s="1561"/>
      <c r="H962" s="1428"/>
      <c r="I962" s="1428"/>
      <c r="J962" s="1428"/>
      <c r="K962" s="1428"/>
      <c r="L962" s="1563"/>
      <c r="M962" s="1563"/>
      <c r="N962" s="1563"/>
      <c r="O962" s="1563"/>
      <c r="P962" s="1563"/>
      <c r="Q962" s="1599"/>
      <c r="S962" s="1490"/>
      <c r="U962" s="1502"/>
      <c r="X962" s="5"/>
    </row>
    <row r="963">
      <c r="A963" s="1602"/>
      <c r="B963" s="1602"/>
      <c r="C963" s="1602"/>
      <c r="D963" s="1602"/>
      <c r="E963" s="1602"/>
      <c r="F963" s="1602"/>
      <c r="G963" s="1561"/>
      <c r="H963" s="1428"/>
      <c r="I963" s="1428"/>
      <c r="J963" s="1428"/>
      <c r="K963" s="1428"/>
      <c r="L963" s="1563"/>
      <c r="M963" s="1563"/>
      <c r="N963" s="1563"/>
      <c r="O963" s="1563"/>
      <c r="P963" s="1563"/>
      <c r="Q963" s="1599"/>
      <c r="S963" s="1490"/>
      <c r="U963" s="1502"/>
      <c r="X963" s="5"/>
    </row>
    <row r="964">
      <c r="A964" s="1602"/>
      <c r="B964" s="1602"/>
      <c r="C964" s="1602"/>
      <c r="D964" s="1602"/>
      <c r="E964" s="1602"/>
      <c r="F964" s="1602"/>
      <c r="G964" s="1561"/>
      <c r="H964" s="1428"/>
      <c r="I964" s="1428"/>
      <c r="J964" s="1428"/>
      <c r="K964" s="1428"/>
      <c r="L964" s="1563"/>
      <c r="M964" s="1563"/>
      <c r="N964" s="1563"/>
      <c r="O964" s="1563"/>
      <c r="P964" s="1563"/>
      <c r="Q964" s="1599"/>
      <c r="S964" s="1490"/>
      <c r="U964" s="1502"/>
      <c r="X964" s="5"/>
    </row>
    <row r="965">
      <c r="A965" s="1602"/>
      <c r="B965" s="1602"/>
      <c r="C965" s="1602"/>
      <c r="D965" s="1602"/>
      <c r="E965" s="1602"/>
      <c r="F965" s="1602"/>
      <c r="G965" s="1561"/>
      <c r="H965" s="1428"/>
      <c r="I965" s="1428"/>
      <c r="J965" s="1428"/>
      <c r="K965" s="1428"/>
      <c r="L965" s="1563"/>
      <c r="M965" s="1563"/>
      <c r="N965" s="1563"/>
      <c r="O965" s="1563"/>
      <c r="P965" s="1563"/>
      <c r="Q965" s="1599"/>
      <c r="S965" s="1490"/>
      <c r="U965" s="1502"/>
      <c r="X965" s="5"/>
    </row>
    <row r="966">
      <c r="A966" s="1602"/>
      <c r="B966" s="1602"/>
      <c r="C966" s="1602"/>
      <c r="D966" s="1602"/>
      <c r="E966" s="1602"/>
      <c r="F966" s="1602"/>
      <c r="G966" s="1561"/>
      <c r="H966" s="1428"/>
      <c r="I966" s="1428"/>
      <c r="J966" s="1428"/>
      <c r="K966" s="1428"/>
      <c r="L966" s="1563"/>
      <c r="M966" s="1563"/>
      <c r="N966" s="1563"/>
      <c r="O966" s="1563"/>
      <c r="P966" s="1563"/>
      <c r="Q966" s="1599"/>
      <c r="S966" s="1490"/>
      <c r="U966" s="1502"/>
      <c r="X966" s="5"/>
    </row>
    <row r="967">
      <c r="A967" s="1602"/>
      <c r="B967" s="1602"/>
      <c r="C967" s="1602"/>
      <c r="D967" s="1602"/>
      <c r="E967" s="1602"/>
      <c r="F967" s="1602"/>
      <c r="G967" s="1561"/>
      <c r="H967" s="1428"/>
      <c r="I967" s="1428"/>
      <c r="J967" s="1428"/>
      <c r="K967" s="1428"/>
      <c r="L967" s="1563"/>
      <c r="M967" s="1563"/>
      <c r="N967" s="1563"/>
      <c r="O967" s="1563"/>
      <c r="P967" s="1563"/>
      <c r="Q967" s="1599"/>
      <c r="S967" s="1490"/>
      <c r="U967" s="1502"/>
      <c r="X967" s="5"/>
    </row>
    <row r="968">
      <c r="A968" s="1602"/>
      <c r="B968" s="1602"/>
      <c r="C968" s="1602"/>
      <c r="D968" s="1602"/>
      <c r="E968" s="1602"/>
      <c r="F968" s="1602"/>
      <c r="G968" s="1561"/>
      <c r="H968" s="1428"/>
      <c r="I968" s="1428"/>
      <c r="J968" s="1428"/>
      <c r="K968" s="1428"/>
      <c r="L968" s="1563"/>
      <c r="M968" s="1563"/>
      <c r="N968" s="1563"/>
      <c r="O968" s="1563"/>
      <c r="P968" s="1563"/>
      <c r="Q968" s="1599"/>
      <c r="S968" s="1490"/>
      <c r="U968" s="1502"/>
      <c r="X968" s="5"/>
    </row>
    <row r="969">
      <c r="A969" s="1602"/>
      <c r="B969" s="1602"/>
      <c r="C969" s="1602"/>
      <c r="D969" s="1602"/>
      <c r="E969" s="1602"/>
      <c r="F969" s="1602"/>
      <c r="G969" s="1561"/>
      <c r="H969" s="1428"/>
      <c r="I969" s="1428"/>
      <c r="J969" s="1428"/>
      <c r="K969" s="1428"/>
      <c r="L969" s="1563"/>
      <c r="M969" s="1563"/>
      <c r="N969" s="1563"/>
      <c r="O969" s="1563"/>
      <c r="P969" s="1563"/>
      <c r="Q969" s="1599"/>
      <c r="S969" s="1490"/>
      <c r="U969" s="1502"/>
      <c r="X969" s="5"/>
    </row>
    <row r="970">
      <c r="A970" s="1602"/>
      <c r="B970" s="1602"/>
      <c r="C970" s="1602"/>
      <c r="D970" s="1602"/>
      <c r="E970" s="1602"/>
      <c r="F970" s="1602"/>
      <c r="G970" s="1561"/>
      <c r="H970" s="1428"/>
      <c r="I970" s="1428"/>
      <c r="J970" s="1428"/>
      <c r="K970" s="1428"/>
      <c r="L970" s="1563"/>
      <c r="M970" s="1563"/>
      <c r="N970" s="1563"/>
      <c r="O970" s="1563"/>
      <c r="P970" s="1563"/>
      <c r="Q970" s="1599"/>
      <c r="S970" s="1490"/>
      <c r="U970" s="1502"/>
      <c r="X970" s="5"/>
    </row>
    <row r="971">
      <c r="A971" s="1602"/>
      <c r="B971" s="1602"/>
      <c r="C971" s="1602"/>
      <c r="D971" s="1602"/>
      <c r="E971" s="1602"/>
      <c r="F971" s="1602"/>
      <c r="G971" s="1561"/>
      <c r="H971" s="1428"/>
      <c r="I971" s="1428"/>
      <c r="J971" s="1428"/>
      <c r="K971" s="1428"/>
      <c r="L971" s="1563"/>
      <c r="M971" s="1563"/>
      <c r="N971" s="1563"/>
      <c r="O971" s="1563"/>
      <c r="P971" s="1563"/>
      <c r="Q971" s="1599"/>
      <c r="S971" s="1490"/>
      <c r="U971" s="1502"/>
      <c r="X971" s="5"/>
    </row>
    <row r="972">
      <c r="A972" s="1602"/>
      <c r="B972" s="1602"/>
      <c r="C972" s="1602"/>
      <c r="D972" s="1602"/>
      <c r="E972" s="1602"/>
      <c r="F972" s="1602"/>
      <c r="G972" s="1561"/>
      <c r="H972" s="1428"/>
      <c r="I972" s="1428"/>
      <c r="J972" s="1428"/>
      <c r="K972" s="1428"/>
      <c r="L972" s="1563"/>
      <c r="M972" s="1563"/>
      <c r="N972" s="1563"/>
      <c r="O972" s="1563"/>
      <c r="P972" s="1563"/>
      <c r="Q972" s="1599"/>
      <c r="S972" s="1490"/>
      <c r="U972" s="1502"/>
      <c r="X972" s="5"/>
    </row>
    <row r="973">
      <c r="A973" s="1602"/>
      <c r="B973" s="1602"/>
      <c r="C973" s="1602"/>
      <c r="D973" s="1602"/>
      <c r="E973" s="1602"/>
      <c r="F973" s="1602"/>
      <c r="G973" s="1561"/>
      <c r="H973" s="1428"/>
      <c r="I973" s="1428"/>
      <c r="J973" s="1428"/>
      <c r="K973" s="1428"/>
      <c r="L973" s="1563"/>
      <c r="M973" s="1563"/>
      <c r="N973" s="1563"/>
      <c r="O973" s="1563"/>
      <c r="P973" s="1563"/>
      <c r="Q973" s="1599"/>
      <c r="S973" s="1490"/>
      <c r="U973" s="1502"/>
      <c r="X973" s="5"/>
    </row>
    <row r="974">
      <c r="A974" s="1602"/>
      <c r="B974" s="1602"/>
      <c r="C974" s="1602"/>
      <c r="D974" s="1602"/>
      <c r="E974" s="1602"/>
      <c r="F974" s="1602"/>
      <c r="G974" s="1561"/>
      <c r="H974" s="1428"/>
      <c r="I974" s="1428"/>
      <c r="J974" s="1428"/>
      <c r="K974" s="1428"/>
      <c r="L974" s="1563"/>
      <c r="M974" s="1563"/>
      <c r="N974" s="1563"/>
      <c r="O974" s="1563"/>
      <c r="P974" s="1563"/>
      <c r="Q974" s="1599"/>
      <c r="S974" s="1490"/>
      <c r="U974" s="1502"/>
      <c r="X974" s="5"/>
    </row>
    <row r="975">
      <c r="A975" s="1602"/>
      <c r="B975" s="1602"/>
      <c r="C975" s="1602"/>
      <c r="D975" s="1602"/>
      <c r="E975" s="1602"/>
      <c r="F975" s="1602"/>
      <c r="G975" s="1561"/>
      <c r="H975" s="1428"/>
      <c r="I975" s="1428"/>
      <c r="J975" s="1428"/>
      <c r="K975" s="1428"/>
      <c r="L975" s="1563"/>
      <c r="M975" s="1563"/>
      <c r="N975" s="1563"/>
      <c r="O975" s="1563"/>
      <c r="P975" s="1563"/>
      <c r="Q975" s="1599"/>
      <c r="S975" s="1490"/>
      <c r="U975" s="1502"/>
      <c r="X975" s="5"/>
    </row>
    <row r="976">
      <c r="A976" s="1602"/>
      <c r="B976" s="1602"/>
      <c r="C976" s="1602"/>
      <c r="D976" s="1602"/>
      <c r="E976" s="1602"/>
      <c r="F976" s="1602"/>
      <c r="G976" s="1561"/>
      <c r="H976" s="1428"/>
      <c r="I976" s="1428"/>
      <c r="J976" s="1428"/>
      <c r="K976" s="1428"/>
      <c r="L976" s="1563"/>
      <c r="M976" s="1563"/>
      <c r="N976" s="1563"/>
      <c r="O976" s="1563"/>
      <c r="P976" s="1563"/>
      <c r="Q976" s="1599"/>
      <c r="S976" s="1490"/>
      <c r="U976" s="1502"/>
      <c r="X976" s="5"/>
    </row>
    <row r="977">
      <c r="A977" s="1602"/>
      <c r="B977" s="1602"/>
      <c r="C977" s="1602"/>
      <c r="D977" s="1602"/>
      <c r="E977" s="1602"/>
      <c r="F977" s="1602"/>
      <c r="G977" s="1561"/>
      <c r="H977" s="1428"/>
      <c r="I977" s="1428"/>
      <c r="J977" s="1428"/>
      <c r="K977" s="1428"/>
      <c r="L977" s="1563"/>
      <c r="M977" s="1563"/>
      <c r="N977" s="1563"/>
      <c r="O977" s="1563"/>
      <c r="P977" s="1563"/>
      <c r="Q977" s="1599"/>
      <c r="S977" s="1490"/>
      <c r="U977" s="1502"/>
      <c r="X977" s="5"/>
    </row>
    <row r="978">
      <c r="A978" s="1602"/>
      <c r="B978" s="1602"/>
      <c r="C978" s="1602"/>
      <c r="D978" s="1602"/>
      <c r="E978" s="1602"/>
      <c r="F978" s="1602"/>
      <c r="G978" s="1561"/>
      <c r="H978" s="1428"/>
      <c r="I978" s="1428"/>
      <c r="J978" s="1428"/>
      <c r="K978" s="1428"/>
      <c r="L978" s="1563"/>
      <c r="M978" s="1563"/>
      <c r="N978" s="1563"/>
      <c r="O978" s="1563"/>
      <c r="P978" s="1563"/>
      <c r="Q978" s="1599"/>
      <c r="S978" s="1490"/>
      <c r="U978" s="1502"/>
      <c r="X978" s="5"/>
    </row>
    <row r="979">
      <c r="A979" s="1602"/>
      <c r="B979" s="1602"/>
      <c r="C979" s="1602"/>
      <c r="D979" s="1602"/>
      <c r="E979" s="1602"/>
      <c r="F979" s="1602"/>
      <c r="G979" s="1561"/>
      <c r="H979" s="1428"/>
      <c r="I979" s="1428"/>
      <c r="J979" s="1428"/>
      <c r="K979" s="1428"/>
      <c r="L979" s="1563"/>
      <c r="M979" s="1563"/>
      <c r="N979" s="1563"/>
      <c r="O979" s="1563"/>
      <c r="P979" s="1563"/>
      <c r="Q979" s="1599"/>
      <c r="S979" s="1490"/>
      <c r="U979" s="1502"/>
      <c r="X979" s="5"/>
    </row>
    <row r="980">
      <c r="A980" s="1602"/>
      <c r="B980" s="1602"/>
      <c r="C980" s="1602"/>
      <c r="D980" s="1602"/>
      <c r="E980" s="1602"/>
      <c r="F980" s="1602"/>
      <c r="G980" s="1561"/>
      <c r="H980" s="1428"/>
      <c r="I980" s="1428"/>
      <c r="J980" s="1428"/>
      <c r="K980" s="1428"/>
      <c r="L980" s="1563"/>
      <c r="M980" s="1563"/>
      <c r="N980" s="1563"/>
      <c r="O980" s="1563"/>
      <c r="P980" s="1563"/>
      <c r="Q980" s="1599"/>
      <c r="S980" s="1490"/>
      <c r="U980" s="1502"/>
      <c r="X980" s="5"/>
    </row>
    <row r="981">
      <c r="A981" s="1602"/>
      <c r="B981" s="1602"/>
      <c r="C981" s="1602"/>
      <c r="D981" s="1602"/>
      <c r="E981" s="1602"/>
      <c r="F981" s="1602"/>
      <c r="G981" s="1561"/>
      <c r="H981" s="1428"/>
      <c r="I981" s="1428"/>
      <c r="J981" s="1428"/>
      <c r="K981" s="1428"/>
      <c r="L981" s="1563"/>
      <c r="M981" s="1563"/>
      <c r="N981" s="1563"/>
      <c r="O981" s="1563"/>
      <c r="P981" s="1563"/>
      <c r="Q981" s="1599"/>
      <c r="S981" s="1490"/>
      <c r="U981" s="1502"/>
      <c r="X981" s="5"/>
    </row>
    <row r="982">
      <c r="A982" s="1602"/>
      <c r="B982" s="1602"/>
      <c r="C982" s="1602"/>
      <c r="D982" s="1602"/>
      <c r="E982" s="1602"/>
      <c r="F982" s="1602"/>
      <c r="G982" s="1561"/>
      <c r="H982" s="1428"/>
      <c r="I982" s="1428"/>
      <c r="J982" s="1428"/>
      <c r="K982" s="1428"/>
      <c r="L982" s="1563"/>
      <c r="M982" s="1563"/>
      <c r="N982" s="1563"/>
      <c r="O982" s="1563"/>
      <c r="P982" s="1563"/>
      <c r="Q982" s="1599"/>
      <c r="S982" s="1490"/>
      <c r="U982" s="1502"/>
      <c r="X982" s="5"/>
    </row>
    <row r="983">
      <c r="A983" s="1602"/>
      <c r="B983" s="1602"/>
      <c r="C983" s="1602"/>
      <c r="D983" s="1602"/>
      <c r="E983" s="1602"/>
      <c r="F983" s="1602"/>
      <c r="G983" s="1561"/>
      <c r="H983" s="1428"/>
      <c r="I983" s="1428"/>
      <c r="J983" s="1428"/>
      <c r="K983" s="1428"/>
      <c r="L983" s="1563"/>
      <c r="M983" s="1563"/>
      <c r="N983" s="1563"/>
      <c r="O983" s="1563"/>
      <c r="P983" s="1563"/>
      <c r="Q983" s="1599"/>
      <c r="S983" s="1490"/>
      <c r="U983" s="1502"/>
      <c r="X983" s="5"/>
    </row>
    <row r="984">
      <c r="A984" s="1602"/>
      <c r="B984" s="1602"/>
      <c r="C984" s="1602"/>
      <c r="D984" s="1602"/>
      <c r="E984" s="1602"/>
      <c r="F984" s="1602"/>
      <c r="G984" s="1561"/>
      <c r="H984" s="1428"/>
      <c r="I984" s="1428"/>
      <c r="J984" s="1428"/>
      <c r="K984" s="1428"/>
      <c r="L984" s="1563"/>
      <c r="M984" s="1563"/>
      <c r="N984" s="1563"/>
      <c r="O984" s="1563"/>
      <c r="P984" s="1563"/>
      <c r="Q984" s="1599"/>
      <c r="S984" s="1490"/>
      <c r="U984" s="1502"/>
      <c r="X984" s="5"/>
    </row>
    <row r="985">
      <c r="A985" s="1602"/>
      <c r="B985" s="1602"/>
      <c r="C985" s="1602"/>
      <c r="D985" s="1602"/>
      <c r="E985" s="1602"/>
      <c r="F985" s="1602"/>
      <c r="G985" s="1561"/>
      <c r="H985" s="1428"/>
      <c r="I985" s="1428"/>
      <c r="J985" s="1428"/>
      <c r="K985" s="1428"/>
      <c r="L985" s="1563"/>
      <c r="M985" s="1563"/>
      <c r="N985" s="1563"/>
      <c r="O985" s="1563"/>
      <c r="P985" s="1563"/>
      <c r="Q985" s="1599"/>
      <c r="S985" s="1490"/>
      <c r="U985" s="1502"/>
      <c r="X985" s="5"/>
    </row>
    <row r="986">
      <c r="A986" s="1602"/>
      <c r="B986" s="1602"/>
      <c r="C986" s="1602"/>
      <c r="D986" s="1602"/>
      <c r="E986" s="1602"/>
      <c r="F986" s="1602"/>
      <c r="G986" s="1561"/>
      <c r="H986" s="1428"/>
      <c r="I986" s="1428"/>
      <c r="J986" s="1428"/>
      <c r="K986" s="1428"/>
      <c r="L986" s="1563"/>
      <c r="M986" s="1563"/>
      <c r="N986" s="1563"/>
      <c r="O986" s="1563"/>
      <c r="P986" s="1563"/>
      <c r="Q986" s="1599"/>
      <c r="S986" s="1490"/>
      <c r="U986" s="1502"/>
      <c r="X986" s="5"/>
    </row>
    <row r="987">
      <c r="A987" s="1602"/>
      <c r="B987" s="1602"/>
      <c r="C987" s="1602"/>
      <c r="D987" s="1602"/>
      <c r="E987" s="1602"/>
      <c r="F987" s="1602"/>
      <c r="G987" s="1561"/>
      <c r="H987" s="1428"/>
      <c r="I987" s="1428"/>
      <c r="J987" s="1428"/>
      <c r="K987" s="1428"/>
      <c r="L987" s="1563"/>
      <c r="M987" s="1563"/>
      <c r="N987" s="1563"/>
      <c r="O987" s="1563"/>
      <c r="P987" s="1563"/>
      <c r="Q987" s="1599"/>
      <c r="S987" s="1490"/>
      <c r="U987" s="1502"/>
      <c r="X987" s="5"/>
    </row>
    <row r="988">
      <c r="A988" s="1602"/>
      <c r="B988" s="1602"/>
      <c r="C988" s="1602"/>
      <c r="D988" s="1602"/>
      <c r="E988" s="1602"/>
      <c r="F988" s="1602"/>
      <c r="G988" s="1561"/>
      <c r="H988" s="1428"/>
      <c r="I988" s="1428"/>
      <c r="J988" s="1428"/>
      <c r="K988" s="1428"/>
      <c r="L988" s="1563"/>
      <c r="M988" s="1563"/>
      <c r="N988" s="1563"/>
      <c r="O988" s="1563"/>
      <c r="P988" s="1563"/>
      <c r="Q988" s="1599"/>
      <c r="S988" s="1490"/>
      <c r="U988" s="1502"/>
      <c r="X988" s="5"/>
    </row>
    <row r="989">
      <c r="A989" s="1602"/>
      <c r="B989" s="1602"/>
      <c r="C989" s="1602"/>
      <c r="D989" s="1602"/>
      <c r="E989" s="1602"/>
      <c r="F989" s="1602"/>
      <c r="G989" s="1561"/>
      <c r="H989" s="1428"/>
      <c r="I989" s="1428"/>
      <c r="J989" s="1428"/>
      <c r="K989" s="1428"/>
      <c r="L989" s="1563"/>
      <c r="M989" s="1563"/>
      <c r="N989" s="1563"/>
      <c r="O989" s="1563"/>
      <c r="P989" s="1563"/>
      <c r="Q989" s="1599"/>
      <c r="S989" s="1490"/>
      <c r="U989" s="1502"/>
      <c r="X989" s="5"/>
    </row>
    <row r="990">
      <c r="A990" s="1602"/>
      <c r="B990" s="1602"/>
      <c r="C990" s="1602"/>
      <c r="D990" s="1602"/>
      <c r="E990" s="1602"/>
      <c r="F990" s="1602"/>
      <c r="G990" s="1561"/>
      <c r="H990" s="1428"/>
      <c r="I990" s="1428"/>
      <c r="J990" s="1428"/>
      <c r="K990" s="1428"/>
      <c r="L990" s="1563"/>
      <c r="M990" s="1563"/>
      <c r="N990" s="1563"/>
      <c r="O990" s="1563"/>
      <c r="P990" s="1563"/>
      <c r="Q990" s="1599"/>
      <c r="S990" s="1490"/>
      <c r="U990" s="1502"/>
      <c r="X990" s="5"/>
    </row>
    <row r="991">
      <c r="A991" s="1602"/>
      <c r="B991" s="1602"/>
      <c r="C991" s="1602"/>
      <c r="D991" s="1602"/>
      <c r="E991" s="1602"/>
      <c r="F991" s="1602"/>
      <c r="G991" s="1561"/>
      <c r="H991" s="1428"/>
      <c r="I991" s="1428"/>
      <c r="J991" s="1428"/>
      <c r="K991" s="1428"/>
      <c r="L991" s="1563"/>
      <c r="M991" s="1563"/>
      <c r="N991" s="1563"/>
      <c r="O991" s="1563"/>
      <c r="P991" s="1563"/>
      <c r="Q991" s="1599"/>
      <c r="S991" s="1490"/>
      <c r="U991" s="1502"/>
      <c r="X991" s="5"/>
    </row>
    <row r="992">
      <c r="A992" s="1602"/>
      <c r="B992" s="1602"/>
      <c r="C992" s="1602"/>
      <c r="D992" s="1602"/>
      <c r="E992" s="1602"/>
      <c r="F992" s="1602"/>
      <c r="G992" s="1561"/>
      <c r="H992" s="1428"/>
      <c r="I992" s="1428"/>
      <c r="J992" s="1428"/>
      <c r="K992" s="1428"/>
      <c r="L992" s="1563"/>
      <c r="M992" s="1563"/>
      <c r="N992" s="1563"/>
      <c r="O992" s="1563"/>
      <c r="P992" s="1563"/>
      <c r="Q992" s="1599"/>
      <c r="S992" s="1490"/>
      <c r="U992" s="1502"/>
      <c r="X992" s="5"/>
    </row>
    <row r="993">
      <c r="A993" s="1602"/>
      <c r="B993" s="1602"/>
      <c r="C993" s="1602"/>
      <c r="D993" s="1602"/>
      <c r="E993" s="1602"/>
      <c r="F993" s="1602"/>
      <c r="G993" s="1561"/>
      <c r="H993" s="1428"/>
      <c r="I993" s="1428"/>
      <c r="J993" s="1428"/>
      <c r="K993" s="1428"/>
      <c r="L993" s="1563"/>
      <c r="M993" s="1563"/>
      <c r="N993" s="1563"/>
      <c r="O993" s="1563"/>
      <c r="P993" s="1563"/>
      <c r="Q993" s="1599"/>
      <c r="S993" s="1490"/>
      <c r="U993" s="1502"/>
      <c r="X993" s="5"/>
    </row>
    <row r="994">
      <c r="A994" s="1602"/>
      <c r="B994" s="1602"/>
      <c r="C994" s="1602"/>
      <c r="D994" s="1602"/>
      <c r="E994" s="1602"/>
      <c r="F994" s="1602"/>
      <c r="G994" s="1561"/>
      <c r="H994" s="1428"/>
      <c r="I994" s="1428"/>
      <c r="J994" s="1428"/>
      <c r="K994" s="1428"/>
      <c r="L994" s="1563"/>
      <c r="M994" s="1563"/>
      <c r="N994" s="1563"/>
      <c r="O994" s="1563"/>
      <c r="P994" s="1563"/>
      <c r="Q994" s="1599"/>
      <c r="S994" s="1490"/>
      <c r="U994" s="1502"/>
      <c r="X994" s="5"/>
    </row>
    <row r="995">
      <c r="A995" s="1602"/>
      <c r="B995" s="1602"/>
      <c r="C995" s="1602"/>
      <c r="D995" s="1602"/>
      <c r="E995" s="1602"/>
      <c r="F995" s="1602"/>
      <c r="G995" s="1561"/>
      <c r="H995" s="1428"/>
      <c r="I995" s="1428"/>
      <c r="J995" s="1428"/>
      <c r="K995" s="1428"/>
      <c r="L995" s="1563"/>
      <c r="M995" s="1563"/>
      <c r="N995" s="1563"/>
      <c r="O995" s="1563"/>
      <c r="P995" s="1563"/>
      <c r="Q995" s="1599"/>
      <c r="S995" s="1490"/>
      <c r="U995" s="1502"/>
      <c r="X995" s="5"/>
    </row>
    <row r="996">
      <c r="A996" s="1602"/>
      <c r="B996" s="1602"/>
      <c r="C996" s="1602"/>
      <c r="D996" s="1602"/>
      <c r="E996" s="1602"/>
      <c r="F996" s="1602"/>
      <c r="G996" s="1561"/>
      <c r="H996" s="1428"/>
      <c r="I996" s="1428"/>
      <c r="J996" s="1428"/>
      <c r="K996" s="1428"/>
      <c r="L996" s="1563"/>
      <c r="M996" s="1563"/>
      <c r="N996" s="1563"/>
      <c r="O996" s="1563"/>
      <c r="P996" s="1563"/>
      <c r="Q996" s="1599"/>
      <c r="S996" s="1490"/>
      <c r="U996" s="1502"/>
      <c r="X996" s="5"/>
    </row>
    <row r="997">
      <c r="A997" s="1602"/>
      <c r="B997" s="1602"/>
      <c r="C997" s="1602"/>
      <c r="D997" s="1602"/>
      <c r="E997" s="1602"/>
      <c r="F997" s="1602"/>
      <c r="G997" s="1561"/>
      <c r="H997" s="1428"/>
      <c r="I997" s="1428"/>
      <c r="J997" s="1428"/>
      <c r="K997" s="1428"/>
      <c r="L997" s="1563"/>
      <c r="M997" s="1563"/>
      <c r="N997" s="1563"/>
      <c r="O997" s="1563"/>
      <c r="P997" s="1563"/>
      <c r="Q997" s="1599"/>
      <c r="S997" s="1490"/>
      <c r="U997" s="1502"/>
      <c r="X997" s="5"/>
    </row>
    <row r="998">
      <c r="A998" s="1602"/>
      <c r="B998" s="1602"/>
      <c r="C998" s="1602"/>
      <c r="D998" s="1602"/>
      <c r="E998" s="1602"/>
      <c r="F998" s="1602"/>
      <c r="G998" s="1561"/>
      <c r="H998" s="1428"/>
      <c r="I998" s="1428"/>
      <c r="J998" s="1428"/>
      <c r="K998" s="1428"/>
      <c r="L998" s="1563"/>
      <c r="M998" s="1563"/>
      <c r="N998" s="1563"/>
      <c r="O998" s="1563"/>
      <c r="P998" s="1563"/>
      <c r="Q998" s="1599"/>
      <c r="S998" s="1490"/>
      <c r="U998" s="1502"/>
      <c r="X998" s="5"/>
    </row>
    <row r="999">
      <c r="A999" s="1602"/>
      <c r="B999" s="1602"/>
      <c r="C999" s="1602"/>
      <c r="D999" s="1602"/>
      <c r="E999" s="1602"/>
      <c r="F999" s="1602"/>
      <c r="G999" s="1561"/>
      <c r="H999" s="1428"/>
      <c r="I999" s="1428"/>
      <c r="J999" s="1428"/>
      <c r="K999" s="1428"/>
      <c r="L999" s="1563"/>
      <c r="M999" s="1563"/>
      <c r="N999" s="1563"/>
      <c r="O999" s="1563"/>
      <c r="P999" s="1563"/>
      <c r="Q999" s="1599"/>
      <c r="S999" s="1490"/>
      <c r="U999" s="1502"/>
      <c r="X999" s="5"/>
    </row>
    <row r="1000">
      <c r="A1000" s="1602"/>
      <c r="B1000" s="1602"/>
      <c r="C1000" s="1602"/>
      <c r="D1000" s="1602"/>
      <c r="E1000" s="1602"/>
      <c r="F1000" s="1602"/>
      <c r="G1000" s="1561"/>
      <c r="H1000" s="1428"/>
      <c r="I1000" s="1428"/>
      <c r="J1000" s="1428"/>
      <c r="K1000" s="1428"/>
      <c r="L1000" s="1563"/>
      <c r="M1000" s="1563"/>
      <c r="N1000" s="1563"/>
      <c r="O1000" s="1563"/>
      <c r="P1000" s="1563"/>
      <c r="Q1000" s="1599"/>
      <c r="S1000" s="1490"/>
      <c r="U1000" s="1502"/>
      <c r="X1000" s="5"/>
    </row>
    <row r="1001">
      <c r="A1001" s="1602"/>
      <c r="B1001" s="1602"/>
      <c r="C1001" s="1602"/>
      <c r="D1001" s="1602"/>
      <c r="E1001" s="1602"/>
      <c r="F1001" s="1602"/>
      <c r="G1001" s="1561"/>
      <c r="H1001" s="1428"/>
      <c r="I1001" s="1428"/>
      <c r="J1001" s="1428"/>
      <c r="K1001" s="1428"/>
      <c r="L1001" s="1563"/>
      <c r="M1001" s="1563"/>
      <c r="N1001" s="1563"/>
      <c r="O1001" s="1563"/>
      <c r="P1001" s="1563"/>
      <c r="Q1001" s="1599"/>
      <c r="S1001" s="1490"/>
      <c r="U1001" s="1502"/>
      <c r="X1001" s="5"/>
    </row>
    <row r="1002">
      <c r="A1002" s="1602"/>
      <c r="B1002" s="1602"/>
      <c r="C1002" s="1602"/>
      <c r="D1002" s="1602"/>
      <c r="E1002" s="1602"/>
      <c r="F1002" s="1602"/>
      <c r="G1002" s="1561"/>
      <c r="H1002" s="1428"/>
      <c r="I1002" s="1428"/>
      <c r="J1002" s="1428"/>
      <c r="K1002" s="1428"/>
      <c r="L1002" s="1563"/>
      <c r="M1002" s="1563"/>
      <c r="N1002" s="1563"/>
      <c r="O1002" s="1563"/>
      <c r="P1002" s="1563"/>
      <c r="Q1002" s="1599"/>
      <c r="S1002" s="1490"/>
      <c r="U1002" s="1502"/>
      <c r="X1002" s="5"/>
    </row>
    <row r="1003">
      <c r="A1003" s="1602"/>
      <c r="B1003" s="1602"/>
      <c r="C1003" s="1602"/>
      <c r="D1003" s="1602"/>
      <c r="E1003" s="1602"/>
      <c r="F1003" s="1602"/>
      <c r="G1003" s="1561"/>
      <c r="H1003" s="1428"/>
      <c r="I1003" s="1428"/>
      <c r="J1003" s="1428"/>
      <c r="K1003" s="1428"/>
      <c r="L1003" s="1563"/>
      <c r="M1003" s="1563"/>
      <c r="N1003" s="1563"/>
      <c r="O1003" s="1563"/>
      <c r="P1003" s="1563"/>
      <c r="Q1003" s="1599"/>
      <c r="S1003" s="1490"/>
      <c r="U1003" s="1502"/>
      <c r="X1003" s="5"/>
    </row>
    <row r="1004">
      <c r="A1004" s="1602"/>
      <c r="B1004" s="1602"/>
      <c r="C1004" s="1602"/>
      <c r="D1004" s="1602"/>
      <c r="E1004" s="1602"/>
      <c r="F1004" s="1602"/>
      <c r="G1004" s="1561"/>
      <c r="H1004" s="1428"/>
      <c r="I1004" s="1428"/>
      <c r="J1004" s="1428"/>
      <c r="K1004" s="1428"/>
      <c r="L1004" s="1563"/>
      <c r="M1004" s="1563"/>
      <c r="N1004" s="1563"/>
      <c r="O1004" s="1563"/>
      <c r="P1004" s="1563"/>
      <c r="Q1004" s="1599"/>
      <c r="S1004" s="1490"/>
      <c r="U1004" s="1502"/>
      <c r="X1004" s="5"/>
    </row>
    <row r="1005">
      <c r="A1005" s="1602"/>
      <c r="B1005" s="1602"/>
      <c r="C1005" s="1602"/>
      <c r="D1005" s="1602"/>
      <c r="E1005" s="1602"/>
      <c r="F1005" s="1602"/>
      <c r="G1005" s="1561"/>
      <c r="H1005" s="1428"/>
      <c r="I1005" s="1428"/>
      <c r="J1005" s="1428"/>
      <c r="K1005" s="1428"/>
      <c r="L1005" s="1563"/>
      <c r="M1005" s="1563"/>
      <c r="N1005" s="1563"/>
      <c r="O1005" s="1563"/>
      <c r="P1005" s="1563"/>
      <c r="Q1005" s="1599"/>
      <c r="S1005" s="1490"/>
      <c r="U1005" s="1502"/>
      <c r="X1005" s="5"/>
    </row>
    <row r="1006">
      <c r="A1006" s="1602"/>
      <c r="B1006" s="1602"/>
      <c r="C1006" s="1602"/>
      <c r="D1006" s="1602"/>
      <c r="E1006" s="1602"/>
      <c r="F1006" s="1602"/>
      <c r="G1006" s="1561"/>
      <c r="H1006" s="1428"/>
      <c r="I1006" s="1428"/>
      <c r="J1006" s="1428"/>
      <c r="K1006" s="1428"/>
      <c r="L1006" s="1563"/>
      <c r="M1006" s="1563"/>
      <c r="N1006" s="1563"/>
      <c r="O1006" s="1563"/>
      <c r="P1006" s="1563"/>
      <c r="Q1006" s="1599"/>
      <c r="S1006" s="1490"/>
      <c r="U1006" s="1502"/>
      <c r="X1006" s="5"/>
    </row>
    <row r="1007">
      <c r="A1007" s="1602"/>
      <c r="B1007" s="1602"/>
      <c r="C1007" s="1602"/>
      <c r="D1007" s="1602"/>
      <c r="E1007" s="1602"/>
      <c r="F1007" s="1602"/>
      <c r="G1007" s="1561"/>
      <c r="H1007" s="1428"/>
      <c r="I1007" s="1428"/>
      <c r="J1007" s="1428"/>
      <c r="K1007" s="1428"/>
      <c r="L1007" s="1563"/>
      <c r="M1007" s="1563"/>
      <c r="N1007" s="1563"/>
      <c r="O1007" s="1563"/>
      <c r="P1007" s="1563"/>
      <c r="Q1007" s="1599"/>
      <c r="S1007" s="1490"/>
      <c r="U1007" s="1502"/>
      <c r="X1007" s="5"/>
    </row>
    <row r="1008">
      <c r="A1008" s="1602"/>
      <c r="B1008" s="1602"/>
      <c r="C1008" s="1602"/>
      <c r="D1008" s="1602"/>
      <c r="E1008" s="1602"/>
      <c r="F1008" s="1602"/>
      <c r="G1008" s="1561"/>
      <c r="H1008" s="1428"/>
      <c r="I1008" s="1428"/>
      <c r="J1008" s="1428"/>
      <c r="K1008" s="1428"/>
      <c r="L1008" s="1563"/>
      <c r="M1008" s="1563"/>
      <c r="N1008" s="1563"/>
      <c r="O1008" s="1563"/>
      <c r="P1008" s="1563"/>
      <c r="Q1008" s="1599"/>
      <c r="S1008" s="1490"/>
      <c r="U1008" s="1502"/>
      <c r="X1008" s="5"/>
    </row>
    <row r="1009">
      <c r="A1009" s="1602"/>
      <c r="B1009" s="1602"/>
      <c r="C1009" s="1602"/>
      <c r="D1009" s="1602"/>
      <c r="E1009" s="1602"/>
      <c r="F1009" s="1602"/>
      <c r="G1009" s="1561"/>
      <c r="H1009" s="1428"/>
      <c r="I1009" s="1428"/>
      <c r="J1009" s="1428"/>
      <c r="K1009" s="1428"/>
      <c r="L1009" s="1563"/>
      <c r="M1009" s="1563"/>
      <c r="N1009" s="1563"/>
      <c r="O1009" s="1563"/>
      <c r="P1009" s="1563"/>
      <c r="Q1009" s="1599"/>
      <c r="S1009" s="1490"/>
      <c r="U1009" s="1502"/>
      <c r="X1009" s="5"/>
    </row>
    <row r="1010">
      <c r="A1010" s="1602"/>
      <c r="B1010" s="1602"/>
      <c r="C1010" s="1602"/>
      <c r="D1010" s="1602"/>
      <c r="E1010" s="1602"/>
      <c r="F1010" s="1602"/>
      <c r="G1010" s="1561"/>
      <c r="H1010" s="1428"/>
      <c r="I1010" s="1428"/>
      <c r="J1010" s="1428"/>
      <c r="K1010" s="1428"/>
      <c r="L1010" s="1563"/>
      <c r="M1010" s="1563"/>
      <c r="N1010" s="1563"/>
      <c r="O1010" s="1563"/>
      <c r="P1010" s="1563"/>
      <c r="Q1010" s="1599"/>
      <c r="S1010" s="1490"/>
      <c r="U1010" s="1502"/>
      <c r="X1010" s="5"/>
    </row>
    <row r="1011">
      <c r="A1011" s="1602"/>
      <c r="B1011" s="1602"/>
      <c r="C1011" s="1602"/>
      <c r="D1011" s="1602"/>
      <c r="E1011" s="1602"/>
      <c r="F1011" s="1602"/>
      <c r="G1011" s="1561"/>
      <c r="H1011" s="1428"/>
      <c r="I1011" s="1428"/>
      <c r="J1011" s="1428"/>
      <c r="K1011" s="1428"/>
      <c r="L1011" s="1563"/>
      <c r="M1011" s="1563"/>
      <c r="N1011" s="1563"/>
      <c r="O1011" s="1563"/>
      <c r="P1011" s="1563"/>
      <c r="Q1011" s="1599"/>
      <c r="S1011" s="1490"/>
      <c r="U1011" s="1502"/>
      <c r="X1011" s="5"/>
    </row>
    <row r="1012">
      <c r="A1012" s="1602"/>
      <c r="B1012" s="1602"/>
      <c r="C1012" s="1602"/>
      <c r="D1012" s="1602"/>
      <c r="E1012" s="1602"/>
      <c r="F1012" s="1602"/>
      <c r="G1012" s="1561"/>
      <c r="H1012" s="1428"/>
      <c r="I1012" s="1428"/>
      <c r="J1012" s="1428"/>
      <c r="K1012" s="1428"/>
      <c r="L1012" s="1563"/>
      <c r="M1012" s="1563"/>
      <c r="N1012" s="1563"/>
      <c r="O1012" s="1563"/>
      <c r="P1012" s="1563"/>
      <c r="Q1012" s="1599"/>
      <c r="S1012" s="1490"/>
      <c r="U1012" s="1502"/>
      <c r="X1012" s="5"/>
    </row>
    <row r="1013">
      <c r="A1013" s="1602"/>
      <c r="B1013" s="1602"/>
      <c r="C1013" s="1602"/>
      <c r="D1013" s="1602"/>
      <c r="E1013" s="1602"/>
      <c r="F1013" s="1602"/>
      <c r="G1013" s="1561"/>
      <c r="H1013" s="1428"/>
      <c r="I1013" s="1428"/>
      <c r="J1013" s="1428"/>
      <c r="K1013" s="1428"/>
      <c r="L1013" s="1563"/>
      <c r="M1013" s="1563"/>
      <c r="N1013" s="1563"/>
      <c r="O1013" s="1563"/>
      <c r="P1013" s="1563"/>
      <c r="Q1013" s="1599"/>
      <c r="S1013" s="1490"/>
      <c r="U1013" s="1502"/>
      <c r="X1013" s="5"/>
    </row>
    <row r="1014">
      <c r="A1014" s="1602"/>
      <c r="B1014" s="1602"/>
      <c r="C1014" s="1602"/>
      <c r="D1014" s="1602"/>
      <c r="E1014" s="1602"/>
      <c r="F1014" s="1602"/>
      <c r="G1014" s="1561"/>
      <c r="H1014" s="1428"/>
      <c r="I1014" s="1428"/>
      <c r="J1014" s="1428"/>
      <c r="K1014" s="1428"/>
      <c r="L1014" s="1563"/>
      <c r="M1014" s="1563"/>
      <c r="N1014" s="1563"/>
      <c r="O1014" s="1563"/>
      <c r="P1014" s="1563"/>
      <c r="Q1014" s="1599"/>
      <c r="S1014" s="1490"/>
      <c r="U1014" s="1502"/>
      <c r="X1014" s="5"/>
    </row>
    <row r="1015">
      <c r="A1015" s="1602"/>
      <c r="B1015" s="1602"/>
      <c r="C1015" s="1602"/>
      <c r="D1015" s="1602"/>
      <c r="E1015" s="1602"/>
      <c r="F1015" s="1602"/>
      <c r="G1015" s="1561"/>
      <c r="H1015" s="1428"/>
      <c r="I1015" s="1428"/>
      <c r="J1015" s="1428"/>
      <c r="K1015" s="1428"/>
      <c r="L1015" s="1563"/>
      <c r="M1015" s="1563"/>
      <c r="N1015" s="1563"/>
      <c r="O1015" s="1563"/>
      <c r="P1015" s="1563"/>
      <c r="Q1015" s="1599"/>
      <c r="S1015" s="1490"/>
      <c r="U1015" s="1502"/>
      <c r="X1015" s="5"/>
    </row>
    <row r="1016">
      <c r="A1016" s="1602"/>
      <c r="B1016" s="1602"/>
      <c r="C1016" s="1602"/>
      <c r="D1016" s="1602"/>
      <c r="E1016" s="1602"/>
      <c r="F1016" s="1602"/>
      <c r="G1016" s="1561"/>
      <c r="H1016" s="1428"/>
      <c r="I1016" s="1428"/>
      <c r="J1016" s="1428"/>
      <c r="K1016" s="1428"/>
      <c r="L1016" s="1563"/>
      <c r="M1016" s="1563"/>
      <c r="N1016" s="1563"/>
      <c r="O1016" s="1563"/>
      <c r="P1016" s="1563"/>
      <c r="Q1016" s="1599"/>
      <c r="S1016" s="1490"/>
      <c r="U1016" s="1502"/>
      <c r="X1016" s="5"/>
    </row>
    <row r="1017">
      <c r="A1017" s="1602"/>
      <c r="B1017" s="1602"/>
      <c r="C1017" s="1602"/>
      <c r="D1017" s="1602"/>
      <c r="E1017" s="1602"/>
      <c r="F1017" s="1602"/>
      <c r="G1017" s="1561"/>
      <c r="H1017" s="1428"/>
      <c r="I1017" s="1428"/>
      <c r="J1017" s="1428"/>
      <c r="K1017" s="1428"/>
      <c r="L1017" s="1563"/>
      <c r="M1017" s="1563"/>
      <c r="N1017" s="1563"/>
      <c r="O1017" s="1563"/>
      <c r="P1017" s="1563"/>
      <c r="Q1017" s="1599"/>
      <c r="S1017" s="1490"/>
      <c r="U1017" s="1502"/>
      <c r="X1017" s="5"/>
    </row>
    <row r="1018">
      <c r="A1018" s="1602"/>
      <c r="B1018" s="1602"/>
      <c r="C1018" s="1602"/>
      <c r="D1018" s="1602"/>
      <c r="E1018" s="1602"/>
      <c r="F1018" s="1602"/>
      <c r="G1018" s="1561"/>
      <c r="H1018" s="1428"/>
      <c r="I1018" s="1428"/>
      <c r="J1018" s="1428"/>
      <c r="K1018" s="1428"/>
      <c r="L1018" s="1563"/>
      <c r="M1018" s="1563"/>
      <c r="N1018" s="1563"/>
      <c r="O1018" s="1563"/>
      <c r="P1018" s="1563"/>
      <c r="Q1018" s="1599"/>
      <c r="S1018" s="1490"/>
      <c r="U1018" s="1502"/>
      <c r="X1018" s="5"/>
    </row>
    <row r="1019">
      <c r="A1019" s="1602"/>
      <c r="B1019" s="1602"/>
      <c r="C1019" s="1602"/>
      <c r="D1019" s="1602"/>
      <c r="E1019" s="1602"/>
      <c r="F1019" s="1602"/>
      <c r="G1019" s="1561"/>
      <c r="H1019" s="1428"/>
      <c r="I1019" s="1428"/>
      <c r="J1019" s="1428"/>
      <c r="K1019" s="1428"/>
      <c r="L1019" s="1563"/>
      <c r="M1019" s="1563"/>
      <c r="N1019" s="1563"/>
      <c r="O1019" s="1563"/>
      <c r="P1019" s="1563"/>
      <c r="Q1019" s="1599"/>
      <c r="S1019" s="1490"/>
      <c r="U1019" s="1502"/>
      <c r="X1019" s="5"/>
    </row>
    <row r="1020">
      <c r="A1020" s="1602"/>
      <c r="B1020" s="1602"/>
      <c r="C1020" s="1602"/>
      <c r="D1020" s="1602"/>
      <c r="E1020" s="1602"/>
      <c r="F1020" s="1602"/>
      <c r="G1020" s="1561"/>
      <c r="H1020" s="1428"/>
      <c r="I1020" s="1428"/>
      <c r="J1020" s="1428"/>
      <c r="K1020" s="1428"/>
      <c r="L1020" s="1563"/>
      <c r="M1020" s="1563"/>
      <c r="N1020" s="1563"/>
      <c r="O1020" s="1563"/>
      <c r="P1020" s="1563"/>
      <c r="Q1020" s="1599"/>
      <c r="S1020" s="1490"/>
      <c r="U1020" s="1502"/>
      <c r="X1020" s="5"/>
    </row>
    <row r="1021">
      <c r="A1021" s="1602"/>
      <c r="B1021" s="1602"/>
      <c r="C1021" s="1602"/>
      <c r="D1021" s="1602"/>
      <c r="E1021" s="1602"/>
      <c r="F1021" s="1602"/>
      <c r="G1021" s="1561"/>
      <c r="H1021" s="1428"/>
      <c r="I1021" s="1428"/>
      <c r="J1021" s="1428"/>
      <c r="K1021" s="1428"/>
      <c r="L1021" s="1563"/>
      <c r="M1021" s="1563"/>
      <c r="N1021" s="1563"/>
      <c r="O1021" s="1563"/>
      <c r="P1021" s="1563"/>
      <c r="Q1021" s="1599"/>
      <c r="S1021" s="1490"/>
      <c r="U1021" s="1502"/>
      <c r="X1021" s="5"/>
    </row>
    <row r="1022">
      <c r="A1022" s="1602"/>
      <c r="B1022" s="1602"/>
      <c r="C1022" s="1602"/>
      <c r="D1022" s="1602"/>
      <c r="E1022" s="1602"/>
      <c r="F1022" s="1602"/>
      <c r="G1022" s="1561"/>
      <c r="H1022" s="1428"/>
      <c r="I1022" s="1428"/>
      <c r="J1022" s="1428"/>
      <c r="K1022" s="1428"/>
      <c r="L1022" s="1563"/>
      <c r="M1022" s="1563"/>
      <c r="N1022" s="1563"/>
      <c r="O1022" s="1563"/>
      <c r="P1022" s="1563"/>
      <c r="Q1022" s="1599"/>
      <c r="S1022" s="1490"/>
      <c r="U1022" s="1502"/>
      <c r="X1022" s="5"/>
    </row>
    <row r="1023">
      <c r="A1023" s="1602"/>
      <c r="B1023" s="1602"/>
      <c r="C1023" s="1602"/>
      <c r="D1023" s="1602"/>
      <c r="E1023" s="1602"/>
      <c r="F1023" s="1602"/>
      <c r="G1023" s="1561"/>
      <c r="H1023" s="1428"/>
      <c r="I1023" s="1428"/>
      <c r="J1023" s="1428"/>
      <c r="K1023" s="1428"/>
      <c r="L1023" s="1563"/>
      <c r="M1023" s="1563"/>
      <c r="N1023" s="1563"/>
      <c r="O1023" s="1563"/>
      <c r="P1023" s="1563"/>
      <c r="Q1023" s="1599"/>
      <c r="S1023" s="1490"/>
      <c r="U1023" s="1502"/>
      <c r="X1023" s="5"/>
    </row>
    <row r="1024">
      <c r="A1024" s="1602"/>
      <c r="B1024" s="1602"/>
      <c r="C1024" s="1602"/>
      <c r="D1024" s="1602"/>
      <c r="E1024" s="1602"/>
      <c r="F1024" s="1602"/>
      <c r="G1024" s="1561"/>
      <c r="H1024" s="1428"/>
      <c r="I1024" s="1428"/>
      <c r="J1024" s="1428"/>
      <c r="K1024" s="1428"/>
      <c r="L1024" s="1563"/>
      <c r="M1024" s="1563"/>
      <c r="N1024" s="1563"/>
      <c r="O1024" s="1563"/>
      <c r="P1024" s="1563"/>
      <c r="Q1024" s="1599"/>
      <c r="S1024" s="1490"/>
      <c r="U1024" s="1502"/>
      <c r="X1024" s="5"/>
    </row>
    <row r="1025">
      <c r="A1025" s="1602"/>
      <c r="B1025" s="1602"/>
      <c r="C1025" s="1602"/>
      <c r="D1025" s="1602"/>
      <c r="E1025" s="1602"/>
      <c r="F1025" s="1602"/>
      <c r="G1025" s="1561"/>
      <c r="H1025" s="1428"/>
      <c r="I1025" s="1428"/>
      <c r="J1025" s="1428"/>
      <c r="K1025" s="1428"/>
      <c r="L1025" s="1563"/>
      <c r="M1025" s="1563"/>
      <c r="N1025" s="1563"/>
      <c r="O1025" s="1563"/>
      <c r="P1025" s="1563"/>
      <c r="Q1025" s="1599"/>
      <c r="S1025" s="1490"/>
      <c r="U1025" s="1502"/>
      <c r="X1025" s="5"/>
    </row>
    <row r="1026">
      <c r="A1026" s="1602"/>
      <c r="B1026" s="1602"/>
      <c r="C1026" s="1602"/>
      <c r="D1026" s="1602"/>
      <c r="E1026" s="1602"/>
      <c r="F1026" s="1602"/>
      <c r="G1026" s="1561"/>
      <c r="H1026" s="1428"/>
      <c r="I1026" s="1428"/>
      <c r="J1026" s="1428"/>
      <c r="K1026" s="1428"/>
      <c r="L1026" s="1563"/>
      <c r="M1026" s="1563"/>
      <c r="N1026" s="1563"/>
      <c r="O1026" s="1563"/>
      <c r="P1026" s="1563"/>
      <c r="Q1026" s="1599"/>
      <c r="S1026" s="1490"/>
      <c r="U1026" s="1502"/>
      <c r="X1026" s="5"/>
    </row>
    <row r="1027">
      <c r="A1027" s="1602"/>
      <c r="B1027" s="1602"/>
      <c r="C1027" s="1602"/>
      <c r="D1027" s="1602"/>
      <c r="E1027" s="1602"/>
      <c r="F1027" s="1602"/>
      <c r="G1027" s="1561"/>
      <c r="H1027" s="1428"/>
      <c r="I1027" s="1428"/>
      <c r="J1027" s="1428"/>
      <c r="K1027" s="1428"/>
      <c r="L1027" s="1563"/>
      <c r="M1027" s="1563"/>
      <c r="N1027" s="1563"/>
      <c r="O1027" s="1563"/>
      <c r="P1027" s="1563"/>
      <c r="Q1027" s="1599"/>
      <c r="S1027" s="1490"/>
      <c r="U1027" s="1502"/>
      <c r="X1027" s="5"/>
    </row>
    <row r="1028">
      <c r="A1028" s="1602"/>
      <c r="B1028" s="1602"/>
      <c r="C1028" s="1602"/>
      <c r="D1028" s="1602"/>
      <c r="E1028" s="1602"/>
      <c r="F1028" s="1602"/>
      <c r="G1028" s="1561"/>
      <c r="H1028" s="1428"/>
      <c r="I1028" s="1428"/>
      <c r="J1028" s="1428"/>
      <c r="K1028" s="1428"/>
      <c r="L1028" s="1563"/>
      <c r="M1028" s="1563"/>
      <c r="N1028" s="1563"/>
      <c r="O1028" s="1563"/>
      <c r="P1028" s="1563"/>
      <c r="Q1028" s="1599"/>
      <c r="S1028" s="1490"/>
      <c r="U1028" s="1502"/>
      <c r="X1028" s="5"/>
    </row>
    <row r="1029">
      <c r="A1029" s="1602"/>
      <c r="B1029" s="1602"/>
      <c r="C1029" s="1602"/>
      <c r="D1029" s="1602"/>
      <c r="E1029" s="1602"/>
      <c r="F1029" s="1602"/>
      <c r="G1029" s="1561"/>
      <c r="H1029" s="1428"/>
      <c r="I1029" s="1428"/>
      <c r="J1029" s="1428"/>
      <c r="K1029" s="1428"/>
      <c r="L1029" s="1563"/>
      <c r="M1029" s="1563"/>
      <c r="N1029" s="1563"/>
      <c r="O1029" s="1563"/>
      <c r="P1029" s="1563"/>
      <c r="Q1029" s="1599"/>
      <c r="S1029" s="1490"/>
      <c r="U1029" s="1502"/>
      <c r="X1029" s="5"/>
    </row>
    <row r="1030">
      <c r="A1030" s="1602"/>
      <c r="B1030" s="1602"/>
      <c r="C1030" s="1602"/>
      <c r="D1030" s="1602"/>
      <c r="E1030" s="1602"/>
      <c r="F1030" s="1602"/>
      <c r="G1030" s="1561"/>
      <c r="H1030" s="1428"/>
      <c r="I1030" s="1428"/>
      <c r="J1030" s="1428"/>
      <c r="K1030" s="1428"/>
      <c r="L1030" s="1563"/>
      <c r="M1030" s="1563"/>
      <c r="N1030" s="1563"/>
      <c r="O1030" s="1563"/>
      <c r="P1030" s="1563"/>
      <c r="Q1030" s="1599"/>
      <c r="S1030" s="1490"/>
      <c r="U1030" s="1502"/>
      <c r="X1030" s="5"/>
    </row>
    <row r="1031">
      <c r="A1031" s="1602"/>
      <c r="B1031" s="1602"/>
      <c r="C1031" s="1602"/>
      <c r="D1031" s="1602"/>
      <c r="E1031" s="1602"/>
      <c r="F1031" s="1602"/>
      <c r="G1031" s="1561"/>
      <c r="H1031" s="1428"/>
      <c r="I1031" s="1428"/>
      <c r="J1031" s="1428"/>
      <c r="K1031" s="1428"/>
      <c r="L1031" s="1563"/>
      <c r="M1031" s="1563"/>
      <c r="N1031" s="1563"/>
      <c r="O1031" s="1563"/>
      <c r="P1031" s="1563"/>
      <c r="Q1031" s="1599"/>
      <c r="S1031" s="1490"/>
      <c r="U1031" s="1502"/>
      <c r="X1031" s="5"/>
    </row>
    <row r="1032">
      <c r="A1032" s="1602"/>
      <c r="B1032" s="1602"/>
      <c r="C1032" s="1602"/>
      <c r="D1032" s="1602"/>
      <c r="E1032" s="1602"/>
      <c r="F1032" s="1602"/>
      <c r="G1032" s="1561"/>
      <c r="H1032" s="1428"/>
      <c r="I1032" s="1428"/>
      <c r="J1032" s="1428"/>
      <c r="K1032" s="1428"/>
      <c r="L1032" s="1563"/>
      <c r="M1032" s="1563"/>
      <c r="N1032" s="1563"/>
      <c r="O1032" s="1563"/>
      <c r="P1032" s="1563"/>
      <c r="Q1032" s="1599"/>
      <c r="S1032" s="1490"/>
      <c r="U1032" s="1502"/>
      <c r="X1032" s="5"/>
    </row>
    <row r="1033">
      <c r="A1033" s="1602"/>
      <c r="B1033" s="1602"/>
      <c r="C1033" s="1602"/>
      <c r="D1033" s="1602"/>
      <c r="E1033" s="1602"/>
      <c r="F1033" s="1602"/>
      <c r="G1033" s="1561"/>
      <c r="H1033" s="1428"/>
      <c r="I1033" s="1428"/>
      <c r="J1033" s="1428"/>
      <c r="K1033" s="1428"/>
      <c r="L1033" s="1563"/>
      <c r="M1033" s="1563"/>
      <c r="N1033" s="1563"/>
      <c r="O1033" s="1563"/>
      <c r="P1033" s="1563"/>
      <c r="Q1033" s="1599"/>
      <c r="S1033" s="1490"/>
      <c r="U1033" s="1502"/>
      <c r="X1033" s="5"/>
    </row>
    <row r="1034">
      <c r="A1034" s="1602"/>
      <c r="B1034" s="1602"/>
      <c r="C1034" s="1602"/>
      <c r="D1034" s="1602"/>
      <c r="E1034" s="1602"/>
      <c r="F1034" s="1602"/>
      <c r="G1034" s="1561"/>
      <c r="H1034" s="1428"/>
      <c r="I1034" s="1428"/>
      <c r="J1034" s="1428"/>
      <c r="K1034" s="1428"/>
      <c r="L1034" s="1563"/>
      <c r="M1034" s="1563"/>
      <c r="N1034" s="1563"/>
      <c r="O1034" s="1563"/>
      <c r="P1034" s="1563"/>
      <c r="Q1034" s="1599"/>
      <c r="S1034" s="1490"/>
      <c r="U1034" s="1502"/>
      <c r="X1034" s="5"/>
    </row>
    <row r="1035">
      <c r="A1035" s="1602"/>
      <c r="B1035" s="1602"/>
      <c r="C1035" s="1602"/>
      <c r="D1035" s="1602"/>
      <c r="E1035" s="1602"/>
      <c r="F1035" s="1602"/>
      <c r="G1035" s="1561"/>
      <c r="H1035" s="1428"/>
      <c r="I1035" s="1428"/>
      <c r="J1035" s="1428"/>
      <c r="K1035" s="1428"/>
      <c r="L1035" s="1563"/>
      <c r="M1035" s="1563"/>
      <c r="N1035" s="1563"/>
      <c r="O1035" s="1563"/>
      <c r="P1035" s="1563"/>
      <c r="Q1035" s="1599"/>
      <c r="S1035" s="1490"/>
      <c r="U1035" s="1502"/>
      <c r="X1035" s="5"/>
    </row>
    <row r="1036">
      <c r="A1036" s="1602"/>
      <c r="B1036" s="1602"/>
      <c r="C1036" s="1602"/>
      <c r="D1036" s="1602"/>
      <c r="E1036" s="1602"/>
      <c r="F1036" s="1602"/>
      <c r="G1036" s="1561"/>
      <c r="H1036" s="1428"/>
      <c r="I1036" s="1428"/>
      <c r="J1036" s="1428"/>
      <c r="K1036" s="1428"/>
      <c r="L1036" s="1563"/>
      <c r="M1036" s="1563"/>
      <c r="N1036" s="1563"/>
      <c r="O1036" s="1563"/>
      <c r="P1036" s="1563"/>
      <c r="Q1036" s="1599"/>
      <c r="S1036" s="1490"/>
      <c r="U1036" s="1502"/>
      <c r="X1036" s="5"/>
    </row>
    <row r="1037">
      <c r="A1037" s="1602"/>
      <c r="B1037" s="1602"/>
      <c r="C1037" s="1602"/>
      <c r="D1037" s="1602"/>
      <c r="E1037" s="1602"/>
      <c r="F1037" s="1602"/>
      <c r="G1037" s="1561"/>
      <c r="H1037" s="1428"/>
      <c r="I1037" s="1428"/>
      <c r="J1037" s="1428"/>
      <c r="K1037" s="1428"/>
      <c r="L1037" s="1563"/>
      <c r="M1037" s="1563"/>
      <c r="N1037" s="1563"/>
      <c r="O1037" s="1563"/>
      <c r="P1037" s="1563"/>
      <c r="Q1037" s="1599"/>
      <c r="S1037" s="1490"/>
      <c r="U1037" s="1502"/>
      <c r="X1037" s="5"/>
    </row>
    <row r="1038">
      <c r="A1038" s="1602"/>
      <c r="B1038" s="1602"/>
      <c r="C1038" s="1602"/>
      <c r="D1038" s="1602"/>
      <c r="E1038" s="1602"/>
      <c r="F1038" s="1602"/>
      <c r="G1038" s="1561"/>
      <c r="H1038" s="1428"/>
      <c r="I1038" s="1428"/>
      <c r="J1038" s="1428"/>
      <c r="K1038" s="1428"/>
      <c r="L1038" s="1563"/>
      <c r="M1038" s="1563"/>
      <c r="N1038" s="1563"/>
      <c r="O1038" s="1563"/>
      <c r="P1038" s="1563"/>
      <c r="Q1038" s="1599"/>
      <c r="S1038" s="1490"/>
      <c r="U1038" s="1502"/>
      <c r="X1038" s="5"/>
    </row>
    <row r="1039">
      <c r="A1039" s="1602"/>
      <c r="B1039" s="1602"/>
      <c r="C1039" s="1602"/>
      <c r="D1039" s="1602"/>
      <c r="E1039" s="1602"/>
      <c r="F1039" s="1602"/>
      <c r="G1039" s="1561"/>
      <c r="H1039" s="1428"/>
      <c r="I1039" s="1428"/>
      <c r="J1039" s="1428"/>
      <c r="K1039" s="1428"/>
      <c r="L1039" s="1563"/>
      <c r="M1039" s="1563"/>
      <c r="N1039" s="1563"/>
      <c r="O1039" s="1563"/>
      <c r="P1039" s="1563"/>
      <c r="Q1039" s="1599"/>
      <c r="S1039" s="1490"/>
      <c r="U1039" s="1502"/>
      <c r="X1039" s="5"/>
    </row>
    <row r="1040">
      <c r="A1040" s="1602"/>
      <c r="B1040" s="1602"/>
      <c r="C1040" s="1602"/>
      <c r="D1040" s="1602"/>
      <c r="E1040" s="1602"/>
      <c r="F1040" s="1602"/>
      <c r="G1040" s="1561"/>
      <c r="H1040" s="1428"/>
      <c r="I1040" s="1428"/>
      <c r="J1040" s="1428"/>
      <c r="K1040" s="1428"/>
      <c r="L1040" s="1563"/>
      <c r="M1040" s="1563"/>
      <c r="N1040" s="1563"/>
      <c r="O1040" s="1563"/>
      <c r="P1040" s="1563"/>
      <c r="Q1040" s="1599"/>
      <c r="S1040" s="1490"/>
      <c r="U1040" s="1502"/>
      <c r="X1040" s="5"/>
    </row>
    <row r="1041">
      <c r="A1041" s="1602"/>
      <c r="B1041" s="1602"/>
      <c r="C1041" s="1602"/>
      <c r="D1041" s="1602"/>
      <c r="E1041" s="1602"/>
      <c r="F1041" s="1602"/>
      <c r="G1041" s="1561"/>
      <c r="H1041" s="1428"/>
      <c r="I1041" s="1428"/>
      <c r="J1041" s="1428"/>
      <c r="K1041" s="1428"/>
      <c r="L1041" s="1563"/>
      <c r="M1041" s="1563"/>
      <c r="N1041" s="1563"/>
      <c r="O1041" s="1563"/>
      <c r="P1041" s="1563"/>
      <c r="Q1041" s="1599"/>
      <c r="S1041" s="1490"/>
      <c r="U1041" s="1502"/>
      <c r="X1041" s="5"/>
    </row>
    <row r="1042">
      <c r="A1042" s="1602"/>
      <c r="B1042" s="1602"/>
      <c r="C1042" s="1602"/>
      <c r="D1042" s="1602"/>
      <c r="E1042" s="1602"/>
      <c r="F1042" s="1602"/>
      <c r="G1042" s="1561"/>
      <c r="H1042" s="1428"/>
      <c r="I1042" s="1428"/>
      <c r="J1042" s="1428"/>
      <c r="K1042" s="1428"/>
      <c r="L1042" s="1563"/>
      <c r="M1042" s="1563"/>
      <c r="N1042" s="1563"/>
      <c r="O1042" s="1563"/>
      <c r="P1042" s="1563"/>
      <c r="Q1042" s="1599"/>
      <c r="S1042" s="1490"/>
      <c r="U1042" s="1502"/>
      <c r="X1042" s="5"/>
    </row>
    <row r="1043">
      <c r="A1043" s="1602"/>
      <c r="B1043" s="1602"/>
      <c r="C1043" s="1602"/>
      <c r="D1043" s="1602"/>
      <c r="E1043" s="1602"/>
      <c r="F1043" s="1602"/>
      <c r="G1043" s="1561"/>
      <c r="H1043" s="1428"/>
      <c r="I1043" s="1428"/>
      <c r="J1043" s="1428"/>
      <c r="K1043" s="1428"/>
      <c r="L1043" s="1563"/>
      <c r="M1043" s="1563"/>
      <c r="N1043" s="1563"/>
      <c r="O1043" s="1563"/>
      <c r="P1043" s="1563"/>
      <c r="Q1043" s="1599"/>
      <c r="S1043" s="1490"/>
      <c r="U1043" s="1502"/>
      <c r="X1043" s="5"/>
    </row>
    <row r="1044">
      <c r="A1044" s="1602"/>
      <c r="B1044" s="1602"/>
      <c r="C1044" s="1602"/>
      <c r="D1044" s="1602"/>
      <c r="E1044" s="1602"/>
      <c r="F1044" s="1602"/>
      <c r="G1044" s="1561"/>
      <c r="H1044" s="1428"/>
      <c r="I1044" s="1428"/>
      <c r="J1044" s="1428"/>
      <c r="K1044" s="1428"/>
      <c r="L1044" s="1563"/>
      <c r="M1044" s="1563"/>
      <c r="N1044" s="1563"/>
      <c r="O1044" s="1563"/>
      <c r="P1044" s="1563"/>
      <c r="Q1044" s="1599"/>
      <c r="S1044" s="1490"/>
      <c r="U1044" s="1502"/>
      <c r="X1044" s="5"/>
    </row>
    <row r="1045">
      <c r="A1045" s="1602"/>
      <c r="B1045" s="1602"/>
      <c r="C1045" s="1602"/>
      <c r="D1045" s="1602"/>
      <c r="E1045" s="1602"/>
      <c r="F1045" s="1602"/>
      <c r="G1045" s="1561"/>
      <c r="H1045" s="1428"/>
      <c r="I1045" s="1428"/>
      <c r="J1045" s="1428"/>
      <c r="K1045" s="1428"/>
      <c r="L1045" s="1563"/>
      <c r="M1045" s="1563"/>
      <c r="N1045" s="1563"/>
      <c r="O1045" s="1563"/>
      <c r="P1045" s="1563"/>
      <c r="Q1045" s="1599"/>
      <c r="S1045" s="1490"/>
      <c r="U1045" s="1502"/>
      <c r="X1045" s="5"/>
    </row>
    <row r="1046">
      <c r="A1046" s="1602"/>
      <c r="B1046" s="1602"/>
      <c r="C1046" s="1602"/>
      <c r="D1046" s="1602"/>
      <c r="E1046" s="1602"/>
      <c r="F1046" s="1602"/>
      <c r="G1046" s="1561"/>
      <c r="H1046" s="1428"/>
      <c r="I1046" s="1428"/>
      <c r="J1046" s="1428"/>
      <c r="K1046" s="1428"/>
      <c r="L1046" s="1563"/>
      <c r="M1046" s="1563"/>
      <c r="N1046" s="1563"/>
      <c r="O1046" s="1563"/>
      <c r="P1046" s="1563"/>
      <c r="Q1046" s="1599"/>
      <c r="S1046" s="1490"/>
      <c r="U1046" s="1502"/>
      <c r="X1046" s="5"/>
    </row>
    <row r="1047">
      <c r="A1047" s="1602"/>
      <c r="B1047" s="1602"/>
      <c r="C1047" s="1602"/>
      <c r="D1047" s="1602"/>
      <c r="E1047" s="1602"/>
      <c r="F1047" s="1602"/>
      <c r="G1047" s="1561"/>
      <c r="H1047" s="1428"/>
      <c r="I1047" s="1428"/>
      <c r="J1047" s="1428"/>
      <c r="K1047" s="1428"/>
      <c r="L1047" s="1563"/>
      <c r="M1047" s="1563"/>
      <c r="N1047" s="1563"/>
      <c r="O1047" s="1563"/>
      <c r="P1047" s="1563"/>
      <c r="Q1047" s="1599"/>
      <c r="S1047" s="1490"/>
      <c r="U1047" s="1502"/>
      <c r="X1047" s="5"/>
    </row>
    <row r="1048">
      <c r="A1048" s="1602"/>
      <c r="B1048" s="1602"/>
      <c r="C1048" s="1602"/>
      <c r="D1048" s="1602"/>
      <c r="E1048" s="1602"/>
      <c r="F1048" s="1602"/>
      <c r="G1048" s="1561"/>
      <c r="H1048" s="1428"/>
      <c r="I1048" s="1428"/>
      <c r="J1048" s="1428"/>
      <c r="K1048" s="1428"/>
      <c r="L1048" s="1563"/>
      <c r="M1048" s="1563"/>
      <c r="N1048" s="1563"/>
      <c r="O1048" s="1563"/>
      <c r="P1048" s="1563"/>
      <c r="Q1048" s="1599"/>
      <c r="S1048" s="1490"/>
      <c r="U1048" s="1502"/>
      <c r="X1048" s="5"/>
    </row>
    <row r="1049">
      <c r="A1049" s="1602"/>
      <c r="B1049" s="1602"/>
      <c r="C1049" s="1602"/>
      <c r="D1049" s="1602"/>
      <c r="E1049" s="1602"/>
      <c r="F1049" s="1602"/>
      <c r="G1049" s="1561"/>
      <c r="H1049" s="1428"/>
      <c r="I1049" s="1428"/>
      <c r="J1049" s="1428"/>
      <c r="K1049" s="1428"/>
      <c r="L1049" s="1563"/>
      <c r="M1049" s="1563"/>
      <c r="N1049" s="1563"/>
      <c r="O1049" s="1563"/>
      <c r="P1049" s="1563"/>
      <c r="Q1049" s="1599"/>
      <c r="S1049" s="1490"/>
      <c r="U1049" s="1502"/>
      <c r="X1049" s="5"/>
    </row>
    <row r="1050">
      <c r="A1050" s="1602"/>
      <c r="B1050" s="1602"/>
      <c r="C1050" s="1602"/>
      <c r="D1050" s="1602"/>
      <c r="E1050" s="1602"/>
      <c r="F1050" s="1602"/>
      <c r="G1050" s="1561"/>
      <c r="H1050" s="1428"/>
      <c r="I1050" s="1428"/>
      <c r="J1050" s="1428"/>
      <c r="K1050" s="1428"/>
      <c r="L1050" s="1563"/>
      <c r="M1050" s="1563"/>
      <c r="N1050" s="1563"/>
      <c r="O1050" s="1563"/>
      <c r="P1050" s="1563"/>
      <c r="Q1050" s="1599"/>
      <c r="S1050" s="1490"/>
      <c r="U1050" s="1502"/>
      <c r="X1050" s="5"/>
    </row>
    <row r="1051">
      <c r="A1051" s="1602"/>
      <c r="B1051" s="1602"/>
      <c r="C1051" s="1602"/>
      <c r="D1051" s="1602"/>
      <c r="E1051" s="1602"/>
      <c r="F1051" s="1602"/>
      <c r="G1051" s="1561"/>
      <c r="H1051" s="1428"/>
      <c r="I1051" s="1428"/>
      <c r="J1051" s="1428"/>
      <c r="K1051" s="1428"/>
      <c r="L1051" s="1563"/>
      <c r="M1051" s="1563"/>
      <c r="N1051" s="1563"/>
      <c r="O1051" s="1563"/>
      <c r="P1051" s="1563"/>
      <c r="Q1051" s="1599"/>
      <c r="S1051" s="1490"/>
      <c r="U1051" s="1502"/>
      <c r="X1051" s="5"/>
    </row>
    <row r="1052">
      <c r="A1052" s="1602"/>
      <c r="B1052" s="1602"/>
      <c r="C1052" s="1602"/>
      <c r="D1052" s="1602"/>
      <c r="E1052" s="1602"/>
      <c r="F1052" s="1602"/>
      <c r="G1052" s="1561"/>
      <c r="H1052" s="1428"/>
      <c r="I1052" s="1428"/>
      <c r="J1052" s="1428"/>
      <c r="K1052" s="1428"/>
      <c r="L1052" s="1563"/>
      <c r="M1052" s="1563"/>
      <c r="N1052" s="1563"/>
      <c r="O1052" s="1563"/>
      <c r="P1052" s="1563"/>
      <c r="Q1052" s="1599"/>
      <c r="S1052" s="1490"/>
      <c r="U1052" s="1502"/>
      <c r="X1052" s="5"/>
    </row>
    <row r="1053">
      <c r="A1053" s="1602"/>
      <c r="B1053" s="1602"/>
      <c r="C1053" s="1602"/>
      <c r="D1053" s="1602"/>
      <c r="E1053" s="1602"/>
      <c r="F1053" s="1602"/>
      <c r="G1053" s="1561"/>
      <c r="H1053" s="1428"/>
      <c r="I1053" s="1428"/>
      <c r="J1053" s="1428"/>
      <c r="K1053" s="1428"/>
      <c r="L1053" s="1563"/>
      <c r="M1053" s="1563"/>
      <c r="N1053" s="1563"/>
      <c r="O1053" s="1563"/>
      <c r="P1053" s="1563"/>
      <c r="Q1053" s="1599"/>
      <c r="S1053" s="1490"/>
      <c r="U1053" s="1502"/>
      <c r="X1053" s="5"/>
    </row>
    <row r="1054">
      <c r="A1054" s="1602"/>
      <c r="B1054" s="1602"/>
      <c r="C1054" s="1602"/>
      <c r="D1054" s="1602"/>
      <c r="E1054" s="1602"/>
      <c r="F1054" s="1602"/>
      <c r="G1054" s="1561"/>
      <c r="H1054" s="1428"/>
      <c r="I1054" s="1428"/>
      <c r="J1054" s="1428"/>
      <c r="K1054" s="1428"/>
      <c r="L1054" s="1563"/>
      <c r="M1054" s="1563"/>
      <c r="N1054" s="1563"/>
      <c r="O1054" s="1563"/>
      <c r="P1054" s="1563"/>
      <c r="Q1054" s="1599"/>
      <c r="S1054" s="1490"/>
      <c r="U1054" s="1502"/>
      <c r="X1054" s="5"/>
    </row>
    <row r="1055">
      <c r="A1055" s="1602"/>
      <c r="B1055" s="1602"/>
      <c r="C1055" s="1602"/>
      <c r="D1055" s="1602"/>
      <c r="E1055" s="1602"/>
      <c r="F1055" s="1602"/>
      <c r="G1055" s="1561"/>
      <c r="H1055" s="1428"/>
      <c r="I1055" s="1428"/>
      <c r="J1055" s="1428"/>
      <c r="K1055" s="1428"/>
      <c r="L1055" s="1563"/>
      <c r="M1055" s="1563"/>
      <c r="N1055" s="1563"/>
      <c r="O1055" s="1563"/>
      <c r="P1055" s="1563"/>
      <c r="Q1055" s="1599"/>
      <c r="S1055" s="1490"/>
      <c r="U1055" s="1502"/>
      <c r="X1055" s="5"/>
    </row>
    <row r="1056">
      <c r="A1056" s="1602"/>
      <c r="B1056" s="1602"/>
      <c r="C1056" s="1602"/>
      <c r="D1056" s="1602"/>
      <c r="E1056" s="1602"/>
      <c r="F1056" s="1602"/>
      <c r="G1056" s="1561"/>
      <c r="H1056" s="1428"/>
      <c r="I1056" s="1428"/>
      <c r="J1056" s="1428"/>
      <c r="K1056" s="1428"/>
      <c r="L1056" s="1563"/>
      <c r="M1056" s="1563"/>
      <c r="N1056" s="1563"/>
      <c r="O1056" s="1563"/>
      <c r="P1056" s="1563"/>
      <c r="Q1056" s="1599"/>
      <c r="S1056" s="1490"/>
      <c r="U1056" s="1502"/>
      <c r="X1056" s="5"/>
    </row>
    <row r="1057">
      <c r="A1057" s="1602"/>
      <c r="B1057" s="1602"/>
      <c r="C1057" s="1602"/>
      <c r="D1057" s="1602"/>
      <c r="E1057" s="1602"/>
      <c r="F1057" s="1602"/>
      <c r="G1057" s="1561"/>
      <c r="H1057" s="1428"/>
      <c r="I1057" s="1428"/>
      <c r="J1057" s="1428"/>
      <c r="K1057" s="1428"/>
      <c r="L1057" s="1563"/>
      <c r="M1057" s="1563"/>
      <c r="N1057" s="1563"/>
      <c r="O1057" s="1563"/>
      <c r="P1057" s="1563"/>
      <c r="Q1057" s="1599"/>
      <c r="S1057" s="1490"/>
      <c r="U1057" s="1502"/>
      <c r="X1057" s="5"/>
    </row>
    <row r="1058">
      <c r="A1058" s="1602"/>
      <c r="B1058" s="1602"/>
      <c r="C1058" s="1602"/>
      <c r="D1058" s="1602"/>
      <c r="E1058" s="1602"/>
      <c r="F1058" s="1602"/>
      <c r="G1058" s="1561"/>
      <c r="H1058" s="1428"/>
      <c r="I1058" s="1428"/>
      <c r="J1058" s="1428"/>
      <c r="K1058" s="1428"/>
      <c r="L1058" s="1563"/>
      <c r="M1058" s="1563"/>
      <c r="N1058" s="1563"/>
      <c r="O1058" s="1563"/>
      <c r="P1058" s="1563"/>
      <c r="Q1058" s="1599"/>
      <c r="S1058" s="1490"/>
      <c r="U1058" s="1502"/>
      <c r="X1058" s="5"/>
    </row>
    <row r="1059">
      <c r="A1059" s="1602"/>
      <c r="B1059" s="1602"/>
      <c r="C1059" s="1602"/>
      <c r="D1059" s="1602"/>
      <c r="E1059" s="1602"/>
      <c r="F1059" s="1602"/>
      <c r="G1059" s="1561"/>
      <c r="H1059" s="1428"/>
      <c r="I1059" s="1428"/>
      <c r="J1059" s="1428"/>
      <c r="K1059" s="1428"/>
      <c r="L1059" s="1563"/>
      <c r="M1059" s="1563"/>
      <c r="N1059" s="1563"/>
      <c r="O1059" s="1563"/>
      <c r="P1059" s="1563"/>
      <c r="Q1059" s="1599"/>
      <c r="S1059" s="1490"/>
      <c r="U1059" s="1502"/>
      <c r="X1059" s="5"/>
    </row>
    <row r="1060">
      <c r="A1060" s="1602"/>
      <c r="B1060" s="1602"/>
      <c r="C1060" s="1602"/>
      <c r="D1060" s="1602"/>
      <c r="E1060" s="1602"/>
      <c r="F1060" s="1602"/>
      <c r="G1060" s="1561"/>
      <c r="H1060" s="1428"/>
      <c r="I1060" s="1428"/>
      <c r="J1060" s="1428"/>
      <c r="K1060" s="1428"/>
      <c r="L1060" s="1563"/>
      <c r="M1060" s="1563"/>
      <c r="N1060" s="1563"/>
      <c r="O1060" s="1563"/>
      <c r="P1060" s="1563"/>
      <c r="Q1060" s="1599"/>
      <c r="S1060" s="1490"/>
      <c r="U1060" s="1502"/>
      <c r="X1060" s="5"/>
    </row>
    <row r="1061">
      <c r="A1061" s="1602"/>
      <c r="B1061" s="1602"/>
      <c r="C1061" s="1602"/>
      <c r="D1061" s="1602"/>
      <c r="E1061" s="1602"/>
      <c r="F1061" s="1602"/>
      <c r="G1061" s="1561"/>
      <c r="H1061" s="1428"/>
      <c r="I1061" s="1428"/>
      <c r="J1061" s="1428"/>
      <c r="K1061" s="1428"/>
      <c r="L1061" s="1563"/>
      <c r="M1061" s="1563"/>
      <c r="N1061" s="1563"/>
      <c r="O1061" s="1563"/>
      <c r="P1061" s="1563"/>
      <c r="Q1061" s="1599"/>
      <c r="S1061" s="1490"/>
      <c r="U1061" s="1502"/>
      <c r="X1061" s="5"/>
    </row>
    <row r="1062">
      <c r="A1062" s="1602"/>
      <c r="B1062" s="1602"/>
      <c r="C1062" s="1602"/>
      <c r="D1062" s="1602"/>
      <c r="E1062" s="1602"/>
      <c r="F1062" s="1602"/>
      <c r="G1062" s="1561"/>
      <c r="H1062" s="1428"/>
      <c r="I1062" s="1428"/>
      <c r="J1062" s="1428"/>
      <c r="K1062" s="1428"/>
      <c r="L1062" s="1563"/>
      <c r="M1062" s="1563"/>
      <c r="N1062" s="1563"/>
      <c r="O1062" s="1563"/>
      <c r="P1062" s="1563"/>
      <c r="Q1062" s="1599"/>
      <c r="S1062" s="1490"/>
      <c r="U1062" s="1502"/>
      <c r="X1062" s="5"/>
    </row>
    <row r="1063">
      <c r="A1063" s="1602"/>
      <c r="B1063" s="1602"/>
      <c r="C1063" s="1602"/>
      <c r="D1063" s="1602"/>
      <c r="E1063" s="1602"/>
      <c r="F1063" s="1602"/>
      <c r="G1063" s="1561"/>
      <c r="H1063" s="1428"/>
      <c r="I1063" s="1428"/>
      <c r="J1063" s="1428"/>
      <c r="K1063" s="1428"/>
      <c r="L1063" s="1563"/>
      <c r="M1063" s="1563"/>
      <c r="N1063" s="1563"/>
      <c r="O1063" s="1563"/>
      <c r="P1063" s="1563"/>
      <c r="Q1063" s="1599"/>
      <c r="S1063" s="1490"/>
      <c r="U1063" s="1502"/>
      <c r="X1063" s="5"/>
    </row>
    <row r="1064">
      <c r="A1064" s="1602"/>
      <c r="B1064" s="1602"/>
      <c r="C1064" s="1602"/>
      <c r="D1064" s="1602"/>
      <c r="E1064" s="1602"/>
      <c r="F1064" s="1602"/>
      <c r="G1064" s="1561"/>
      <c r="H1064" s="1428"/>
      <c r="I1064" s="1428"/>
      <c r="J1064" s="1428"/>
      <c r="K1064" s="1428"/>
      <c r="L1064" s="1563"/>
      <c r="M1064" s="1563"/>
      <c r="N1064" s="1563"/>
      <c r="O1064" s="1563"/>
      <c r="P1064" s="1563"/>
      <c r="Q1064" s="1599"/>
      <c r="S1064" s="1490"/>
      <c r="U1064" s="1502"/>
      <c r="X1064" s="5"/>
    </row>
    <row r="1065">
      <c r="A1065" s="1602"/>
      <c r="B1065" s="1602"/>
      <c r="C1065" s="1602"/>
      <c r="D1065" s="1602"/>
      <c r="E1065" s="1602"/>
      <c r="F1065" s="1602"/>
      <c r="G1065" s="1561"/>
      <c r="H1065" s="1428"/>
      <c r="I1065" s="1428"/>
      <c r="J1065" s="1428"/>
      <c r="K1065" s="1428"/>
      <c r="L1065" s="1563"/>
      <c r="M1065" s="1563"/>
      <c r="N1065" s="1563"/>
      <c r="O1065" s="1563"/>
      <c r="P1065" s="1563"/>
      <c r="Q1065" s="1599"/>
      <c r="S1065" s="1490"/>
      <c r="U1065" s="1502"/>
      <c r="X1065" s="5"/>
    </row>
    <row r="1066">
      <c r="A1066" s="1602"/>
      <c r="B1066" s="1602"/>
      <c r="C1066" s="1602"/>
      <c r="D1066" s="1602"/>
      <c r="E1066" s="1602"/>
      <c r="F1066" s="1602"/>
      <c r="G1066" s="1561"/>
      <c r="H1066" s="1428"/>
      <c r="I1066" s="1428"/>
      <c r="J1066" s="1428"/>
      <c r="K1066" s="1428"/>
      <c r="L1066" s="1563"/>
      <c r="M1066" s="1563"/>
      <c r="N1066" s="1563"/>
      <c r="O1066" s="1563"/>
      <c r="P1066" s="1563"/>
      <c r="Q1066" s="1599"/>
      <c r="S1066" s="1490"/>
      <c r="U1066" s="1502"/>
      <c r="X1066" s="5"/>
    </row>
    <row r="1067">
      <c r="A1067" s="1602"/>
      <c r="B1067" s="1602"/>
      <c r="C1067" s="1602"/>
      <c r="D1067" s="1602"/>
      <c r="E1067" s="1602"/>
      <c r="F1067" s="1602"/>
      <c r="G1067" s="1561"/>
      <c r="H1067" s="1428"/>
      <c r="I1067" s="1428"/>
      <c r="J1067" s="1428"/>
      <c r="K1067" s="1428"/>
      <c r="L1067" s="1563"/>
      <c r="M1067" s="1563"/>
      <c r="N1067" s="1563"/>
      <c r="O1067" s="1563"/>
      <c r="P1067" s="1563"/>
      <c r="Q1067" s="1599"/>
      <c r="S1067" s="1490"/>
      <c r="U1067" s="1502"/>
      <c r="X1067" s="5"/>
    </row>
    <row r="1068">
      <c r="A1068" s="1602"/>
      <c r="B1068" s="1602"/>
      <c r="C1068" s="1602"/>
      <c r="D1068" s="1602"/>
      <c r="E1068" s="1602"/>
      <c r="F1068" s="1602"/>
      <c r="G1068" s="1561"/>
      <c r="H1068" s="1428"/>
      <c r="I1068" s="1428"/>
      <c r="J1068" s="1428"/>
      <c r="K1068" s="1428"/>
      <c r="L1068" s="1563"/>
      <c r="M1068" s="1563"/>
      <c r="N1068" s="1563"/>
      <c r="O1068" s="1563"/>
      <c r="P1068" s="1563"/>
      <c r="Q1068" s="1599"/>
      <c r="S1068" s="1490"/>
      <c r="U1068" s="1502"/>
      <c r="X1068" s="5"/>
    </row>
    <row r="1069">
      <c r="A1069" s="1602"/>
      <c r="B1069" s="1602"/>
      <c r="C1069" s="1602"/>
      <c r="D1069" s="1602"/>
      <c r="E1069" s="1602"/>
      <c r="F1069" s="1602"/>
      <c r="G1069" s="1561"/>
      <c r="H1069" s="1428"/>
      <c r="I1069" s="1428"/>
      <c r="J1069" s="1428"/>
      <c r="K1069" s="1428"/>
      <c r="L1069" s="1563"/>
      <c r="M1069" s="1563"/>
      <c r="N1069" s="1563"/>
      <c r="O1069" s="1563"/>
      <c r="P1069" s="1563"/>
      <c r="Q1069" s="1599"/>
      <c r="S1069" s="1490"/>
      <c r="U1069" s="1502"/>
      <c r="X1069" s="5"/>
    </row>
    <row r="1070">
      <c r="A1070" s="1602"/>
      <c r="B1070" s="1602"/>
      <c r="C1070" s="1602"/>
      <c r="D1070" s="1602"/>
      <c r="E1070" s="1602"/>
      <c r="F1070" s="1602"/>
      <c r="G1070" s="1561"/>
      <c r="H1070" s="1428"/>
      <c r="I1070" s="1428"/>
      <c r="J1070" s="1428"/>
      <c r="K1070" s="1428"/>
      <c r="L1070" s="1563"/>
      <c r="M1070" s="1563"/>
      <c r="N1070" s="1563"/>
      <c r="O1070" s="1563"/>
      <c r="P1070" s="1563"/>
      <c r="Q1070" s="1599"/>
      <c r="S1070" s="1490"/>
      <c r="U1070" s="1502"/>
      <c r="X1070" s="5"/>
    </row>
    <row r="1071">
      <c r="A1071" s="1602"/>
      <c r="B1071" s="1602"/>
      <c r="C1071" s="1602"/>
      <c r="D1071" s="1602"/>
      <c r="E1071" s="1602"/>
      <c r="F1071" s="1602"/>
      <c r="G1071" s="1561"/>
      <c r="H1071" s="1428"/>
      <c r="I1071" s="1428"/>
      <c r="J1071" s="1428"/>
      <c r="K1071" s="1428"/>
      <c r="L1071" s="1563"/>
      <c r="M1071" s="1563"/>
      <c r="N1071" s="1563"/>
      <c r="O1071" s="1563"/>
      <c r="P1071" s="1563"/>
      <c r="Q1071" s="1599"/>
      <c r="S1071" s="1490"/>
      <c r="U1071" s="1502"/>
      <c r="X1071" s="5"/>
    </row>
    <row r="1072">
      <c r="A1072" s="1602"/>
      <c r="B1072" s="1602"/>
      <c r="C1072" s="1602"/>
      <c r="D1072" s="1602"/>
      <c r="E1072" s="1602"/>
      <c r="F1072" s="1602"/>
      <c r="G1072" s="1561"/>
      <c r="H1072" s="1428"/>
      <c r="I1072" s="1428"/>
      <c r="J1072" s="1428"/>
      <c r="K1072" s="1428"/>
      <c r="L1072" s="1563"/>
      <c r="M1072" s="1563"/>
      <c r="N1072" s="1563"/>
      <c r="O1072" s="1563"/>
      <c r="P1072" s="1563"/>
      <c r="Q1072" s="1599"/>
      <c r="S1072" s="1490"/>
      <c r="U1072" s="1502"/>
      <c r="X1072" s="5"/>
    </row>
    <row r="1073">
      <c r="A1073" s="1602"/>
      <c r="B1073" s="1602"/>
      <c r="C1073" s="1602"/>
      <c r="D1073" s="1602"/>
      <c r="E1073" s="1602"/>
      <c r="F1073" s="1602"/>
      <c r="G1073" s="1561"/>
      <c r="H1073" s="1428"/>
      <c r="I1073" s="1428"/>
      <c r="J1073" s="1428"/>
      <c r="K1073" s="1428"/>
      <c r="L1073" s="1563"/>
      <c r="M1073" s="1563"/>
      <c r="N1073" s="1563"/>
      <c r="O1073" s="1563"/>
      <c r="P1073" s="1563"/>
      <c r="Q1073" s="1599"/>
      <c r="S1073" s="1490"/>
      <c r="U1073" s="1502"/>
      <c r="X1073" s="5"/>
    </row>
    <row r="1074">
      <c r="A1074" s="1602"/>
      <c r="B1074" s="1602"/>
      <c r="C1074" s="1602"/>
      <c r="D1074" s="1602"/>
      <c r="E1074" s="1602"/>
      <c r="F1074" s="1602"/>
      <c r="G1074" s="1561"/>
      <c r="H1074" s="1428"/>
      <c r="I1074" s="1428"/>
      <c r="J1074" s="1428"/>
      <c r="K1074" s="1428"/>
      <c r="L1074" s="1563"/>
      <c r="M1074" s="1563"/>
      <c r="N1074" s="1563"/>
      <c r="O1074" s="1563"/>
      <c r="P1074" s="1563"/>
      <c r="Q1074" s="1599"/>
      <c r="S1074" s="1490"/>
      <c r="U1074" s="1502"/>
      <c r="X1074" s="5"/>
    </row>
    <row r="1075">
      <c r="A1075" s="1602"/>
      <c r="B1075" s="1602"/>
      <c r="C1075" s="1602"/>
      <c r="D1075" s="1602"/>
      <c r="E1075" s="1602"/>
      <c r="F1075" s="1602"/>
      <c r="G1075" s="1561"/>
      <c r="H1075" s="1428"/>
      <c r="I1075" s="1428"/>
      <c r="J1075" s="1428"/>
      <c r="K1075" s="1428"/>
      <c r="L1075" s="1563"/>
      <c r="M1075" s="1563"/>
      <c r="N1075" s="1563"/>
      <c r="O1075" s="1563"/>
      <c r="P1075" s="1563"/>
      <c r="Q1075" s="1599"/>
      <c r="S1075" s="1490"/>
      <c r="U1075" s="1502"/>
      <c r="X1075" s="5"/>
    </row>
    <row r="1076">
      <c r="A1076" s="1602"/>
      <c r="B1076" s="1602"/>
      <c r="C1076" s="1602"/>
      <c r="D1076" s="1602"/>
      <c r="E1076" s="1602"/>
      <c r="F1076" s="1602"/>
      <c r="G1076" s="1561"/>
      <c r="H1076" s="1428"/>
      <c r="I1076" s="1428"/>
      <c r="J1076" s="1428"/>
      <c r="K1076" s="1428"/>
      <c r="L1076" s="1563"/>
      <c r="M1076" s="1563"/>
      <c r="N1076" s="1563"/>
      <c r="O1076" s="1563"/>
      <c r="P1076" s="1563"/>
      <c r="Q1076" s="1599"/>
      <c r="S1076" s="1490"/>
      <c r="U1076" s="1502"/>
      <c r="X1076" s="5"/>
    </row>
    <row r="1077">
      <c r="A1077" s="1602"/>
      <c r="B1077" s="1602"/>
      <c r="C1077" s="1602"/>
      <c r="D1077" s="1602"/>
      <c r="E1077" s="1602"/>
      <c r="F1077" s="1602"/>
      <c r="G1077" s="1561"/>
      <c r="H1077" s="1428"/>
      <c r="I1077" s="1428"/>
      <c r="J1077" s="1428"/>
      <c r="K1077" s="1428"/>
      <c r="L1077" s="1563"/>
      <c r="M1077" s="1563"/>
      <c r="N1077" s="1563"/>
      <c r="O1077" s="1563"/>
      <c r="P1077" s="1563"/>
      <c r="Q1077" s="1599"/>
      <c r="S1077" s="1490"/>
      <c r="U1077" s="1502"/>
      <c r="X1077" s="5"/>
    </row>
    <row r="1078">
      <c r="A1078" s="1602"/>
      <c r="B1078" s="1602"/>
      <c r="C1078" s="1602"/>
      <c r="D1078" s="1602"/>
      <c r="E1078" s="1602"/>
      <c r="F1078" s="1602"/>
      <c r="G1078" s="1561"/>
      <c r="H1078" s="1428"/>
      <c r="I1078" s="1428"/>
      <c r="J1078" s="1428"/>
      <c r="K1078" s="1428"/>
      <c r="L1078" s="1563"/>
      <c r="M1078" s="1563"/>
      <c r="N1078" s="1563"/>
      <c r="O1078" s="1563"/>
      <c r="P1078" s="1563"/>
      <c r="Q1078" s="1599"/>
      <c r="S1078" s="1490"/>
      <c r="U1078" s="1502"/>
      <c r="X1078" s="5"/>
    </row>
    <row r="1079">
      <c r="A1079" s="1602"/>
      <c r="B1079" s="1602"/>
      <c r="C1079" s="1602"/>
      <c r="D1079" s="1602"/>
      <c r="E1079" s="1602"/>
      <c r="F1079" s="1602"/>
      <c r="G1079" s="1561"/>
      <c r="H1079" s="1428"/>
      <c r="I1079" s="1428"/>
      <c r="J1079" s="1428"/>
      <c r="K1079" s="1428"/>
      <c r="L1079" s="1563"/>
      <c r="M1079" s="1563"/>
      <c r="N1079" s="1563"/>
      <c r="O1079" s="1563"/>
      <c r="P1079" s="1563"/>
      <c r="Q1079" s="1599"/>
      <c r="S1079" s="1490"/>
      <c r="U1079" s="1502"/>
      <c r="X1079" s="5"/>
    </row>
    <row r="1080">
      <c r="A1080" s="1602"/>
      <c r="B1080" s="1602"/>
      <c r="C1080" s="1602"/>
      <c r="D1080" s="1602"/>
      <c r="E1080" s="1602"/>
      <c r="F1080" s="1602"/>
      <c r="G1080" s="1561"/>
      <c r="H1080" s="1428"/>
      <c r="I1080" s="1428"/>
      <c r="J1080" s="1428"/>
      <c r="K1080" s="1428"/>
      <c r="L1080" s="1563"/>
      <c r="M1080" s="1563"/>
      <c r="N1080" s="1563"/>
      <c r="O1080" s="1563"/>
      <c r="P1080" s="1563"/>
      <c r="Q1080" s="1599"/>
      <c r="S1080" s="1490"/>
      <c r="U1080" s="1502"/>
      <c r="X1080" s="5"/>
    </row>
    <row r="1081">
      <c r="A1081" s="1602"/>
      <c r="B1081" s="1602"/>
      <c r="C1081" s="1602"/>
      <c r="D1081" s="1602"/>
      <c r="E1081" s="1602"/>
      <c r="F1081" s="1602"/>
      <c r="G1081" s="1561"/>
      <c r="H1081" s="1428"/>
      <c r="I1081" s="1428"/>
      <c r="J1081" s="1428"/>
      <c r="K1081" s="1428"/>
      <c r="L1081" s="1563"/>
      <c r="M1081" s="1563"/>
      <c r="N1081" s="1563"/>
      <c r="O1081" s="1563"/>
      <c r="P1081" s="1563"/>
      <c r="Q1081" s="1599"/>
      <c r="S1081" s="1490"/>
      <c r="U1081" s="1502"/>
      <c r="X1081" s="5"/>
    </row>
    <row r="1082">
      <c r="A1082" s="1602"/>
      <c r="B1082" s="1602"/>
      <c r="C1082" s="1602"/>
      <c r="D1082" s="1602"/>
      <c r="E1082" s="1602"/>
      <c r="F1082" s="1602"/>
      <c r="G1082" s="1561"/>
      <c r="H1082" s="1428"/>
      <c r="I1082" s="1428"/>
      <c r="J1082" s="1428"/>
      <c r="K1082" s="1428"/>
      <c r="L1082" s="1563"/>
      <c r="M1082" s="1563"/>
      <c r="N1082" s="1563"/>
      <c r="O1082" s="1563"/>
      <c r="P1082" s="1563"/>
      <c r="Q1082" s="1599"/>
      <c r="S1082" s="1490"/>
      <c r="U1082" s="1502"/>
      <c r="X1082" s="5"/>
    </row>
    <row r="1083">
      <c r="A1083" s="1602"/>
      <c r="B1083" s="1602"/>
      <c r="C1083" s="1602"/>
      <c r="D1083" s="1602"/>
      <c r="E1083" s="1602"/>
      <c r="F1083" s="1602"/>
      <c r="G1083" s="1561"/>
      <c r="H1083" s="1428"/>
      <c r="I1083" s="1428"/>
      <c r="J1083" s="1428"/>
      <c r="K1083" s="1428"/>
      <c r="L1083" s="1563"/>
      <c r="M1083" s="1563"/>
      <c r="N1083" s="1563"/>
      <c r="O1083" s="1563"/>
      <c r="P1083" s="1563"/>
      <c r="Q1083" s="1599"/>
      <c r="S1083" s="1490"/>
      <c r="U1083" s="1502"/>
      <c r="X1083" s="5"/>
    </row>
    <row r="1084">
      <c r="A1084" s="1602"/>
      <c r="B1084" s="1602"/>
      <c r="C1084" s="1602"/>
      <c r="D1084" s="1602"/>
      <c r="E1084" s="1602"/>
      <c r="F1084" s="1602"/>
      <c r="G1084" s="1561"/>
      <c r="H1084" s="1428"/>
      <c r="I1084" s="1428"/>
      <c r="J1084" s="1428"/>
      <c r="K1084" s="1428"/>
      <c r="L1084" s="1563"/>
      <c r="M1084" s="1563"/>
      <c r="N1084" s="1563"/>
      <c r="O1084" s="1563"/>
      <c r="P1084" s="1563"/>
      <c r="Q1084" s="1599"/>
      <c r="S1084" s="1490"/>
      <c r="U1084" s="1502"/>
      <c r="X1084" s="5"/>
    </row>
    <row r="1085">
      <c r="A1085" s="1602"/>
      <c r="B1085" s="1602"/>
      <c r="C1085" s="1602"/>
      <c r="D1085" s="1602"/>
      <c r="E1085" s="1602"/>
      <c r="F1085" s="1602"/>
      <c r="G1085" s="1561"/>
      <c r="H1085" s="1428"/>
      <c r="I1085" s="1428"/>
      <c r="J1085" s="1428"/>
      <c r="K1085" s="1428"/>
      <c r="L1085" s="1563"/>
      <c r="M1085" s="1563"/>
      <c r="N1085" s="1563"/>
      <c r="O1085" s="1563"/>
      <c r="P1085" s="1563"/>
      <c r="Q1085" s="1599"/>
      <c r="S1085" s="1490"/>
      <c r="U1085" s="1502"/>
      <c r="X1085" s="5"/>
    </row>
    <row r="1086">
      <c r="A1086" s="1602"/>
      <c r="B1086" s="1602"/>
      <c r="C1086" s="1602"/>
      <c r="D1086" s="1602"/>
      <c r="E1086" s="1602"/>
      <c r="F1086" s="1602"/>
      <c r="G1086" s="1561"/>
      <c r="H1086" s="1428"/>
      <c r="I1086" s="1428"/>
      <c r="J1086" s="1428"/>
      <c r="K1086" s="1428"/>
      <c r="L1086" s="1563"/>
      <c r="M1086" s="1563"/>
      <c r="N1086" s="1563"/>
      <c r="O1086" s="1563"/>
      <c r="P1086" s="1563"/>
      <c r="Q1086" s="1599"/>
      <c r="S1086" s="1490"/>
      <c r="U1086" s="1502"/>
      <c r="X1086" s="5"/>
    </row>
    <row r="1087">
      <c r="A1087" s="1602"/>
      <c r="B1087" s="1602"/>
      <c r="C1087" s="1602"/>
      <c r="D1087" s="1602"/>
      <c r="E1087" s="1602"/>
      <c r="F1087" s="1602"/>
      <c r="G1087" s="1561"/>
      <c r="H1087" s="1428"/>
      <c r="I1087" s="1428"/>
      <c r="J1087" s="1428"/>
      <c r="K1087" s="1428"/>
      <c r="L1087" s="1563"/>
      <c r="M1087" s="1563"/>
      <c r="N1087" s="1563"/>
      <c r="O1087" s="1563"/>
      <c r="P1087" s="1563"/>
      <c r="Q1087" s="1599"/>
      <c r="S1087" s="1490"/>
      <c r="U1087" s="1502"/>
      <c r="X1087" s="5"/>
    </row>
    <row r="1088">
      <c r="A1088" s="1602"/>
      <c r="B1088" s="1602"/>
      <c r="C1088" s="1602"/>
      <c r="D1088" s="1602"/>
      <c r="E1088" s="1602"/>
      <c r="F1088" s="1602"/>
      <c r="G1088" s="1561"/>
      <c r="H1088" s="1428"/>
      <c r="I1088" s="1428"/>
      <c r="J1088" s="1428"/>
      <c r="K1088" s="1428"/>
      <c r="L1088" s="1563"/>
      <c r="M1088" s="1563"/>
      <c r="N1088" s="1563"/>
      <c r="O1088" s="1563"/>
      <c r="P1088" s="1563"/>
      <c r="Q1088" s="1599"/>
      <c r="S1088" s="1490"/>
      <c r="U1088" s="1502"/>
      <c r="X1088" s="5"/>
    </row>
    <row r="1089">
      <c r="A1089" s="1602"/>
      <c r="B1089" s="1602"/>
      <c r="C1089" s="1602"/>
      <c r="D1089" s="1602"/>
      <c r="E1089" s="1602"/>
      <c r="F1089" s="1602"/>
      <c r="G1089" s="1561"/>
      <c r="H1089" s="1428"/>
      <c r="I1089" s="1428"/>
      <c r="J1089" s="1428"/>
      <c r="K1089" s="1428"/>
      <c r="L1089" s="1563"/>
      <c r="M1089" s="1563"/>
      <c r="N1089" s="1563"/>
      <c r="O1089" s="1563"/>
      <c r="P1089" s="1563"/>
      <c r="Q1089" s="1599"/>
      <c r="S1089" s="1490"/>
      <c r="U1089" s="1502"/>
      <c r="X1089" s="5"/>
    </row>
    <row r="1090">
      <c r="A1090" s="1602"/>
      <c r="B1090" s="1602"/>
      <c r="C1090" s="1602"/>
      <c r="D1090" s="1602"/>
      <c r="E1090" s="1602"/>
      <c r="F1090" s="1602"/>
      <c r="G1090" s="1561"/>
      <c r="H1090" s="1428"/>
      <c r="I1090" s="1428"/>
      <c r="J1090" s="1428"/>
      <c r="K1090" s="1428"/>
      <c r="L1090" s="1563"/>
      <c r="M1090" s="1563"/>
      <c r="N1090" s="1563"/>
      <c r="O1090" s="1563"/>
      <c r="P1090" s="1563"/>
      <c r="Q1090" s="1599"/>
      <c r="S1090" s="1490"/>
      <c r="U1090" s="1502"/>
      <c r="X1090" s="5"/>
    </row>
    <row r="1091">
      <c r="A1091" s="1602"/>
      <c r="B1091" s="1602"/>
      <c r="C1091" s="1602"/>
      <c r="D1091" s="1602"/>
      <c r="E1091" s="1602"/>
      <c r="F1091" s="1602"/>
      <c r="G1091" s="1561"/>
      <c r="H1091" s="1428"/>
      <c r="I1091" s="1428"/>
      <c r="J1091" s="1428"/>
      <c r="K1091" s="1428"/>
      <c r="L1091" s="1563"/>
      <c r="M1091" s="1563"/>
      <c r="N1091" s="1563"/>
      <c r="O1091" s="1563"/>
      <c r="P1091" s="1563"/>
      <c r="Q1091" s="1599"/>
      <c r="S1091" s="1490"/>
      <c r="U1091" s="1502"/>
      <c r="X1091" s="5"/>
    </row>
    <row r="1092">
      <c r="A1092" s="1602"/>
      <c r="B1092" s="1602"/>
      <c r="C1092" s="1602"/>
      <c r="D1092" s="1602"/>
      <c r="E1092" s="1602"/>
      <c r="F1092" s="1602"/>
      <c r="G1092" s="1561"/>
      <c r="H1092" s="1428"/>
      <c r="I1092" s="1428"/>
      <c r="J1092" s="1428"/>
      <c r="K1092" s="1428"/>
      <c r="L1092" s="1563"/>
      <c r="M1092" s="1563"/>
      <c r="N1092" s="1563"/>
      <c r="O1092" s="1563"/>
      <c r="P1092" s="1563"/>
      <c r="Q1092" s="1599"/>
      <c r="S1092" s="1490"/>
      <c r="U1092" s="1502"/>
      <c r="X1092" s="5"/>
    </row>
    <row r="1093">
      <c r="A1093" s="1602"/>
      <c r="B1093" s="1602"/>
      <c r="C1093" s="1602"/>
      <c r="D1093" s="1602"/>
      <c r="E1093" s="1602"/>
      <c r="F1093" s="1602"/>
      <c r="G1093" s="1561"/>
      <c r="H1093" s="1428"/>
      <c r="I1093" s="1428"/>
      <c r="J1093" s="1428"/>
      <c r="K1093" s="1428"/>
      <c r="L1093" s="1563"/>
      <c r="M1093" s="1563"/>
      <c r="N1093" s="1563"/>
      <c r="O1093" s="1563"/>
      <c r="P1093" s="1563"/>
      <c r="Q1093" s="1599"/>
      <c r="S1093" s="1490"/>
      <c r="U1093" s="1502"/>
      <c r="X1093" s="5"/>
    </row>
    <row r="1094">
      <c r="A1094" s="1602"/>
      <c r="B1094" s="1602"/>
      <c r="C1094" s="1602"/>
      <c r="D1094" s="1602"/>
      <c r="E1094" s="1602"/>
      <c r="F1094" s="1602"/>
      <c r="G1094" s="1561"/>
      <c r="H1094" s="1428"/>
      <c r="I1094" s="1428"/>
      <c r="J1094" s="1428"/>
      <c r="K1094" s="1428"/>
      <c r="L1094" s="1563"/>
      <c r="M1094" s="1563"/>
      <c r="N1094" s="1563"/>
      <c r="O1094" s="1563"/>
      <c r="P1094" s="1563"/>
      <c r="Q1094" s="1599"/>
      <c r="S1094" s="1490"/>
      <c r="U1094" s="1502"/>
      <c r="X1094" s="5"/>
    </row>
    <row r="1095">
      <c r="A1095" s="1602"/>
      <c r="B1095" s="1602"/>
      <c r="C1095" s="1602"/>
      <c r="D1095" s="1602"/>
      <c r="E1095" s="1602"/>
      <c r="F1095" s="1602"/>
      <c r="G1095" s="1561"/>
      <c r="H1095" s="1428"/>
      <c r="I1095" s="1428"/>
      <c r="J1095" s="1428"/>
      <c r="K1095" s="1428"/>
      <c r="L1095" s="1563"/>
      <c r="M1095" s="1563"/>
      <c r="N1095" s="1563"/>
      <c r="O1095" s="1563"/>
      <c r="P1095" s="1563"/>
      <c r="Q1095" s="1599"/>
      <c r="S1095" s="1490"/>
      <c r="U1095" s="1502"/>
      <c r="X1095" s="5"/>
    </row>
    <row r="1096">
      <c r="A1096" s="1602"/>
      <c r="B1096" s="1602"/>
      <c r="C1096" s="1602"/>
      <c r="D1096" s="1602"/>
      <c r="E1096" s="1602"/>
      <c r="F1096" s="1602"/>
      <c r="G1096" s="1561"/>
      <c r="H1096" s="1428"/>
      <c r="I1096" s="1428"/>
      <c r="J1096" s="1428"/>
      <c r="K1096" s="1428"/>
      <c r="L1096" s="1563"/>
      <c r="M1096" s="1563"/>
      <c r="N1096" s="1563"/>
      <c r="O1096" s="1563"/>
      <c r="P1096" s="1563"/>
      <c r="Q1096" s="1599"/>
      <c r="S1096" s="1490"/>
      <c r="U1096" s="1502"/>
      <c r="X1096" s="5"/>
    </row>
    <row r="1097">
      <c r="A1097" s="1602"/>
      <c r="B1097" s="1602"/>
      <c r="C1097" s="1602"/>
      <c r="D1097" s="1602"/>
      <c r="E1097" s="1602"/>
      <c r="F1097" s="1602"/>
      <c r="G1097" s="1561"/>
      <c r="H1097" s="1428"/>
      <c r="I1097" s="1428"/>
      <c r="J1097" s="1428"/>
      <c r="K1097" s="1428"/>
      <c r="L1097" s="1563"/>
      <c r="M1097" s="1563"/>
      <c r="N1097" s="1563"/>
      <c r="O1097" s="1563"/>
      <c r="P1097" s="1563"/>
      <c r="Q1097" s="1599"/>
      <c r="S1097" s="1490"/>
      <c r="U1097" s="1502"/>
      <c r="X1097" s="5"/>
    </row>
    <row r="1098">
      <c r="A1098" s="1602"/>
      <c r="B1098" s="1602"/>
      <c r="C1098" s="1602"/>
      <c r="D1098" s="1602"/>
      <c r="E1098" s="1602"/>
      <c r="F1098" s="1602"/>
      <c r="G1098" s="1561"/>
      <c r="H1098" s="1428"/>
      <c r="I1098" s="1428"/>
      <c r="J1098" s="1428"/>
      <c r="K1098" s="1428"/>
      <c r="L1098" s="1563"/>
      <c r="M1098" s="1563"/>
      <c r="N1098" s="1563"/>
      <c r="O1098" s="1563"/>
      <c r="P1098" s="1563"/>
      <c r="Q1098" s="1599"/>
      <c r="S1098" s="1490"/>
      <c r="U1098" s="1502"/>
      <c r="X1098" s="5"/>
    </row>
    <row r="1099">
      <c r="A1099" s="1602"/>
      <c r="B1099" s="1602"/>
      <c r="C1099" s="1602"/>
      <c r="D1099" s="1602"/>
      <c r="E1099" s="1602"/>
      <c r="F1099" s="1602"/>
      <c r="G1099" s="1561"/>
      <c r="H1099" s="1428"/>
      <c r="I1099" s="1428"/>
      <c r="J1099" s="1428"/>
      <c r="K1099" s="1428"/>
      <c r="L1099" s="1563"/>
      <c r="M1099" s="1563"/>
      <c r="N1099" s="1563"/>
      <c r="O1099" s="1563"/>
      <c r="P1099" s="1563"/>
      <c r="Q1099" s="1599"/>
      <c r="S1099" s="1490"/>
      <c r="U1099" s="1502"/>
      <c r="X1099" s="5"/>
    </row>
    <row r="1100">
      <c r="A1100" s="1602"/>
      <c r="B1100" s="1602"/>
      <c r="C1100" s="1602"/>
      <c r="D1100" s="1602"/>
      <c r="E1100" s="1602"/>
      <c r="F1100" s="1602"/>
      <c r="G1100" s="1561"/>
      <c r="H1100" s="1428"/>
      <c r="I1100" s="1428"/>
      <c r="J1100" s="1428"/>
      <c r="K1100" s="1428"/>
      <c r="L1100" s="1563"/>
      <c r="M1100" s="1563"/>
      <c r="N1100" s="1563"/>
      <c r="O1100" s="1563"/>
      <c r="P1100" s="1563"/>
      <c r="Q1100" s="1599"/>
      <c r="S1100" s="1490"/>
      <c r="U1100" s="1502"/>
      <c r="X1100" s="5"/>
    </row>
    <row r="1101">
      <c r="A1101" s="1602"/>
      <c r="B1101" s="1602"/>
      <c r="C1101" s="1602"/>
      <c r="D1101" s="1602"/>
      <c r="E1101" s="1602"/>
      <c r="F1101" s="1602"/>
      <c r="G1101" s="1561"/>
      <c r="H1101" s="1428"/>
      <c r="I1101" s="1428"/>
      <c r="J1101" s="1428"/>
      <c r="K1101" s="1428"/>
      <c r="L1101" s="1563"/>
      <c r="M1101" s="1563"/>
      <c r="N1101" s="1563"/>
      <c r="O1101" s="1563"/>
      <c r="P1101" s="1563"/>
      <c r="Q1101" s="1599"/>
      <c r="S1101" s="1490"/>
      <c r="U1101" s="1502"/>
      <c r="X1101" s="5"/>
    </row>
    <row r="1102">
      <c r="A1102" s="1602"/>
      <c r="B1102" s="1602"/>
      <c r="C1102" s="1602"/>
      <c r="D1102" s="1602"/>
      <c r="E1102" s="1602"/>
      <c r="F1102" s="1602"/>
      <c r="G1102" s="1561"/>
      <c r="H1102" s="1428"/>
      <c r="I1102" s="1428"/>
      <c r="J1102" s="1428"/>
      <c r="K1102" s="1428"/>
      <c r="L1102" s="1563"/>
      <c r="M1102" s="1563"/>
      <c r="N1102" s="1563"/>
      <c r="O1102" s="1563"/>
      <c r="P1102" s="1563"/>
      <c r="Q1102" s="1599"/>
      <c r="S1102" s="1490"/>
      <c r="U1102" s="1502"/>
      <c r="X1102" s="5"/>
    </row>
    <row r="1103">
      <c r="A1103" s="1602"/>
      <c r="B1103" s="1602"/>
      <c r="C1103" s="1602"/>
      <c r="D1103" s="1602"/>
      <c r="E1103" s="1602"/>
      <c r="F1103" s="1602"/>
      <c r="G1103" s="1561"/>
      <c r="H1103" s="1428"/>
      <c r="I1103" s="1428"/>
      <c r="J1103" s="1428"/>
      <c r="K1103" s="1428"/>
      <c r="L1103" s="1563"/>
      <c r="M1103" s="1563"/>
      <c r="N1103" s="1563"/>
      <c r="O1103" s="1563"/>
      <c r="P1103" s="1563"/>
      <c r="Q1103" s="1599"/>
      <c r="S1103" s="1490"/>
      <c r="U1103" s="1502"/>
      <c r="X1103" s="5"/>
    </row>
    <row r="1104">
      <c r="A1104" s="1602"/>
      <c r="B1104" s="1602"/>
      <c r="C1104" s="1602"/>
      <c r="D1104" s="1602"/>
      <c r="E1104" s="1602"/>
      <c r="F1104" s="1602"/>
      <c r="G1104" s="1561"/>
      <c r="H1104" s="1428"/>
      <c r="I1104" s="1428"/>
      <c r="J1104" s="1428"/>
      <c r="K1104" s="1428"/>
      <c r="L1104" s="1563"/>
      <c r="M1104" s="1563"/>
      <c r="N1104" s="1563"/>
      <c r="O1104" s="1563"/>
      <c r="P1104" s="1563"/>
      <c r="Q1104" s="1599"/>
      <c r="S1104" s="1490"/>
      <c r="U1104" s="1502"/>
      <c r="X1104" s="5"/>
    </row>
    <row r="1105">
      <c r="A1105" s="1602"/>
      <c r="B1105" s="1602"/>
      <c r="C1105" s="1602"/>
      <c r="D1105" s="1602"/>
      <c r="E1105" s="1602"/>
      <c r="F1105" s="1602"/>
      <c r="G1105" s="1561"/>
      <c r="H1105" s="1428"/>
      <c r="I1105" s="1428"/>
      <c r="J1105" s="1428"/>
      <c r="K1105" s="1428"/>
      <c r="L1105" s="1563"/>
      <c r="M1105" s="1563"/>
      <c r="N1105" s="1563"/>
      <c r="O1105" s="1563"/>
      <c r="P1105" s="1563"/>
      <c r="Q1105" s="1599"/>
      <c r="S1105" s="1490"/>
      <c r="U1105" s="1502"/>
      <c r="X1105" s="5"/>
    </row>
    <row r="1106">
      <c r="A1106" s="1602"/>
      <c r="B1106" s="1602"/>
      <c r="C1106" s="1602"/>
      <c r="D1106" s="1602"/>
      <c r="E1106" s="1602"/>
      <c r="F1106" s="1602"/>
      <c r="G1106" s="1561"/>
      <c r="H1106" s="1428"/>
      <c r="I1106" s="1428"/>
      <c r="J1106" s="1428"/>
      <c r="K1106" s="1428"/>
      <c r="L1106" s="1563"/>
      <c r="M1106" s="1563"/>
      <c r="N1106" s="1563"/>
      <c r="O1106" s="1563"/>
      <c r="P1106" s="1563"/>
      <c r="Q1106" s="1599"/>
      <c r="S1106" s="1490"/>
      <c r="U1106" s="1502"/>
      <c r="X1106" s="5"/>
    </row>
    <row r="1107">
      <c r="A1107" s="1602"/>
      <c r="B1107" s="1602"/>
      <c r="C1107" s="1602"/>
      <c r="D1107" s="1602"/>
      <c r="E1107" s="1602"/>
      <c r="F1107" s="1602"/>
      <c r="G1107" s="1561"/>
      <c r="H1107" s="1428"/>
      <c r="I1107" s="1428"/>
      <c r="J1107" s="1428"/>
      <c r="K1107" s="1428"/>
      <c r="L1107" s="1563"/>
      <c r="M1107" s="1563"/>
      <c r="N1107" s="1563"/>
      <c r="O1107" s="1563"/>
      <c r="P1107" s="1563"/>
      <c r="Q1107" s="1599"/>
      <c r="S1107" s="1490"/>
      <c r="U1107" s="1502"/>
      <c r="X1107" s="5"/>
    </row>
    <row r="1108">
      <c r="A1108" s="1602"/>
      <c r="B1108" s="1602"/>
      <c r="C1108" s="1602"/>
      <c r="D1108" s="1602"/>
      <c r="E1108" s="1602"/>
      <c r="F1108" s="1602"/>
      <c r="G1108" s="1561"/>
      <c r="H1108" s="1428"/>
      <c r="I1108" s="1428"/>
      <c r="J1108" s="1428"/>
      <c r="K1108" s="1428"/>
      <c r="L1108" s="1563"/>
      <c r="M1108" s="1563"/>
      <c r="N1108" s="1563"/>
      <c r="O1108" s="1563"/>
      <c r="P1108" s="1563"/>
      <c r="Q1108" s="1599"/>
      <c r="S1108" s="1490"/>
      <c r="U1108" s="1502"/>
      <c r="X1108" s="5"/>
    </row>
    <row r="1109">
      <c r="A1109" s="1602"/>
      <c r="B1109" s="1602"/>
      <c r="C1109" s="1602"/>
      <c r="D1109" s="1602"/>
      <c r="E1109" s="1602"/>
      <c r="F1109" s="1602"/>
      <c r="G1109" s="1561"/>
      <c r="H1109" s="1428"/>
      <c r="I1109" s="1428"/>
      <c r="J1109" s="1428"/>
      <c r="K1109" s="1428"/>
      <c r="L1109" s="1563"/>
      <c r="M1109" s="1563"/>
      <c r="N1109" s="1563"/>
      <c r="O1109" s="1563"/>
      <c r="P1109" s="1563"/>
      <c r="Q1109" s="1599"/>
      <c r="S1109" s="1490"/>
      <c r="U1109" s="1502"/>
      <c r="X1109" s="5"/>
    </row>
    <row r="1110">
      <c r="A1110" s="1602"/>
      <c r="B1110" s="1602"/>
      <c r="C1110" s="1602"/>
      <c r="D1110" s="1602"/>
      <c r="E1110" s="1602"/>
      <c r="F1110" s="1602"/>
      <c r="G1110" s="1561"/>
      <c r="H1110" s="1428"/>
      <c r="I1110" s="1428"/>
      <c r="J1110" s="1428"/>
      <c r="K1110" s="1428"/>
      <c r="L1110" s="1563"/>
      <c r="M1110" s="1563"/>
      <c r="N1110" s="1563"/>
      <c r="O1110" s="1563"/>
      <c r="P1110" s="1563"/>
      <c r="Q1110" s="1599"/>
      <c r="S1110" s="1490"/>
      <c r="U1110" s="1502"/>
      <c r="X1110" s="5"/>
    </row>
    <row r="1111">
      <c r="A1111" s="1602"/>
      <c r="B1111" s="1602"/>
      <c r="C1111" s="1602"/>
      <c r="D1111" s="1602"/>
      <c r="E1111" s="1602"/>
      <c r="F1111" s="1602"/>
      <c r="G1111" s="1561"/>
      <c r="H1111" s="1428"/>
      <c r="I1111" s="1428"/>
      <c r="J1111" s="1428"/>
      <c r="K1111" s="1428"/>
      <c r="L1111" s="1563"/>
      <c r="M1111" s="1563"/>
      <c r="N1111" s="1563"/>
      <c r="O1111" s="1563"/>
      <c r="P1111" s="1563"/>
      <c r="Q1111" s="1599"/>
      <c r="S1111" s="1490"/>
      <c r="U1111" s="1502"/>
      <c r="X1111" s="5"/>
    </row>
    <row r="1112">
      <c r="A1112" s="1602"/>
      <c r="B1112" s="1602"/>
      <c r="C1112" s="1602"/>
      <c r="D1112" s="1602"/>
      <c r="E1112" s="1602"/>
      <c r="F1112" s="1602"/>
      <c r="G1112" s="1561"/>
      <c r="H1112" s="1428"/>
      <c r="I1112" s="1428"/>
      <c r="J1112" s="1428"/>
      <c r="K1112" s="1428"/>
      <c r="L1112" s="1563"/>
      <c r="M1112" s="1563"/>
      <c r="N1112" s="1563"/>
      <c r="O1112" s="1563"/>
      <c r="P1112" s="1563"/>
      <c r="Q1112" s="1599"/>
      <c r="S1112" s="1490"/>
      <c r="U1112" s="1502"/>
      <c r="X1112" s="5"/>
    </row>
    <row r="1113">
      <c r="A1113" s="1602"/>
      <c r="B1113" s="1602"/>
      <c r="C1113" s="1602"/>
      <c r="D1113" s="1602"/>
      <c r="E1113" s="1602"/>
      <c r="F1113" s="1602"/>
      <c r="G1113" s="1561"/>
      <c r="H1113" s="1428"/>
      <c r="I1113" s="1428"/>
      <c r="J1113" s="1428"/>
      <c r="K1113" s="1428"/>
      <c r="L1113" s="1563"/>
      <c r="M1113" s="1563"/>
      <c r="N1113" s="1563"/>
      <c r="O1113" s="1563"/>
      <c r="P1113" s="1563"/>
      <c r="Q1113" s="1599"/>
      <c r="S1113" s="1490"/>
      <c r="U1113" s="1502"/>
      <c r="X1113" s="5"/>
    </row>
    <row r="1114">
      <c r="A1114" s="1602"/>
      <c r="B1114" s="1602"/>
      <c r="C1114" s="1602"/>
      <c r="D1114" s="1602"/>
      <c r="E1114" s="1602"/>
      <c r="F1114" s="1602"/>
      <c r="G1114" s="1561"/>
      <c r="H1114" s="1428"/>
      <c r="I1114" s="1428"/>
      <c r="J1114" s="1428"/>
      <c r="K1114" s="1428"/>
      <c r="L1114" s="1563"/>
      <c r="M1114" s="1563"/>
      <c r="N1114" s="1563"/>
      <c r="O1114" s="1563"/>
      <c r="P1114" s="1563"/>
      <c r="Q1114" s="1599"/>
      <c r="S1114" s="1490"/>
      <c r="U1114" s="1502"/>
      <c r="X1114" s="5"/>
    </row>
    <row r="1115">
      <c r="A1115" s="1602"/>
      <c r="B1115" s="1602"/>
      <c r="C1115" s="1602"/>
      <c r="D1115" s="1602"/>
      <c r="E1115" s="1602"/>
      <c r="F1115" s="1602"/>
      <c r="G1115" s="1561"/>
      <c r="H1115" s="1428"/>
      <c r="I1115" s="1428"/>
      <c r="J1115" s="1428"/>
      <c r="K1115" s="1428"/>
      <c r="L1115" s="1563"/>
      <c r="M1115" s="1563"/>
      <c r="N1115" s="1563"/>
      <c r="O1115" s="1563"/>
      <c r="P1115" s="1563"/>
      <c r="Q1115" s="1599"/>
      <c r="S1115" s="1490"/>
      <c r="U1115" s="1502"/>
      <c r="X1115" s="5"/>
    </row>
    <row r="1116">
      <c r="A1116" s="1602"/>
      <c r="B1116" s="1602"/>
      <c r="C1116" s="1602"/>
      <c r="D1116" s="1602"/>
      <c r="E1116" s="1602"/>
      <c r="F1116" s="1602"/>
      <c r="G1116" s="1561"/>
      <c r="H1116" s="1428"/>
      <c r="I1116" s="1428"/>
      <c r="J1116" s="1428"/>
      <c r="K1116" s="1428"/>
      <c r="L1116" s="1563"/>
      <c r="M1116" s="1563"/>
      <c r="N1116" s="1563"/>
      <c r="O1116" s="1563"/>
      <c r="P1116" s="1563"/>
      <c r="Q1116" s="1599"/>
      <c r="S1116" s="1490"/>
      <c r="U1116" s="1502"/>
      <c r="X1116" s="5"/>
    </row>
    <row r="1117">
      <c r="A1117" s="1602"/>
      <c r="B1117" s="1602"/>
      <c r="C1117" s="1602"/>
      <c r="D1117" s="1602"/>
      <c r="E1117" s="1602"/>
      <c r="F1117" s="1602"/>
      <c r="G1117" s="1561"/>
      <c r="H1117" s="1428"/>
      <c r="I1117" s="1428"/>
      <c r="J1117" s="1428"/>
      <c r="K1117" s="1428"/>
      <c r="L1117" s="1563"/>
      <c r="M1117" s="1563"/>
      <c r="N1117" s="1563"/>
      <c r="O1117" s="1563"/>
      <c r="P1117" s="1563"/>
      <c r="Q1117" s="1599"/>
      <c r="S1117" s="1490"/>
      <c r="U1117" s="1502"/>
      <c r="X1117" s="5"/>
    </row>
    <row r="1118">
      <c r="A1118" s="1602"/>
      <c r="B1118" s="1602"/>
      <c r="C1118" s="1602"/>
      <c r="D1118" s="1602"/>
      <c r="E1118" s="1602"/>
      <c r="F1118" s="1602"/>
      <c r="G1118" s="1561"/>
      <c r="H1118" s="1428"/>
      <c r="I1118" s="1428"/>
      <c r="J1118" s="1428"/>
      <c r="K1118" s="1428"/>
      <c r="L1118" s="1563"/>
      <c r="M1118" s="1563"/>
      <c r="N1118" s="1563"/>
      <c r="O1118" s="1563"/>
      <c r="P1118" s="1563"/>
      <c r="Q1118" s="1599"/>
      <c r="S1118" s="1490"/>
      <c r="U1118" s="1502"/>
      <c r="X1118" s="5"/>
    </row>
    <row r="1119">
      <c r="A1119" s="1602"/>
      <c r="B1119" s="1602"/>
      <c r="C1119" s="1602"/>
      <c r="D1119" s="1602"/>
      <c r="E1119" s="1602"/>
      <c r="F1119" s="1602"/>
      <c r="G1119" s="1561"/>
      <c r="H1119" s="1428"/>
      <c r="I1119" s="1428"/>
      <c r="J1119" s="1428"/>
      <c r="K1119" s="1428"/>
      <c r="L1119" s="1563"/>
      <c r="M1119" s="1563"/>
      <c r="N1119" s="1563"/>
      <c r="O1119" s="1563"/>
      <c r="P1119" s="1563"/>
      <c r="Q1119" s="1599"/>
      <c r="S1119" s="1490"/>
      <c r="U1119" s="1502"/>
      <c r="X1119" s="5"/>
    </row>
    <row r="1120">
      <c r="A1120" s="1602"/>
      <c r="B1120" s="1602"/>
      <c r="C1120" s="1602"/>
      <c r="D1120" s="1602"/>
      <c r="E1120" s="1602"/>
      <c r="F1120" s="1602"/>
      <c r="G1120" s="1561"/>
      <c r="H1120" s="1428"/>
      <c r="I1120" s="1428"/>
      <c r="J1120" s="1428"/>
      <c r="K1120" s="1428"/>
      <c r="L1120" s="1563"/>
      <c r="M1120" s="1563"/>
      <c r="N1120" s="1563"/>
      <c r="O1120" s="1563"/>
      <c r="P1120" s="1563"/>
      <c r="Q1120" s="1599"/>
      <c r="S1120" s="1490"/>
      <c r="U1120" s="1502"/>
      <c r="X1120" s="5"/>
    </row>
    <row r="1121">
      <c r="A1121" s="1602"/>
      <c r="B1121" s="1602"/>
      <c r="C1121" s="1602"/>
      <c r="D1121" s="1602"/>
      <c r="E1121" s="1602"/>
      <c r="F1121" s="1602"/>
      <c r="G1121" s="1561"/>
      <c r="H1121" s="1428"/>
      <c r="I1121" s="1428"/>
      <c r="J1121" s="1428"/>
      <c r="K1121" s="1428"/>
      <c r="L1121" s="1563"/>
      <c r="M1121" s="1563"/>
      <c r="N1121" s="1563"/>
      <c r="O1121" s="1563"/>
      <c r="P1121" s="1563"/>
      <c r="Q1121" s="1599"/>
      <c r="S1121" s="1490"/>
      <c r="U1121" s="1502"/>
      <c r="X1121" s="5"/>
    </row>
    <row r="1122">
      <c r="A1122" s="1602"/>
      <c r="B1122" s="1602"/>
      <c r="C1122" s="1602"/>
      <c r="D1122" s="1602"/>
      <c r="E1122" s="1602"/>
      <c r="F1122" s="1602"/>
      <c r="G1122" s="1561"/>
      <c r="H1122" s="1428"/>
      <c r="I1122" s="1428"/>
      <c r="J1122" s="1428"/>
      <c r="K1122" s="1428"/>
      <c r="L1122" s="1563"/>
      <c r="M1122" s="1563"/>
      <c r="N1122" s="1563"/>
      <c r="O1122" s="1563"/>
      <c r="P1122" s="1563"/>
      <c r="Q1122" s="1599"/>
      <c r="S1122" s="1490"/>
      <c r="U1122" s="1502"/>
      <c r="X1122" s="5"/>
    </row>
    <row r="1123">
      <c r="A1123" s="1602"/>
      <c r="B1123" s="1602"/>
      <c r="C1123" s="1602"/>
      <c r="D1123" s="1602"/>
      <c r="E1123" s="1602"/>
      <c r="F1123" s="1602"/>
      <c r="G1123" s="1561"/>
      <c r="H1123" s="1428"/>
      <c r="I1123" s="1428"/>
      <c r="J1123" s="1428"/>
      <c r="K1123" s="1428"/>
      <c r="L1123" s="1563"/>
      <c r="M1123" s="1563"/>
      <c r="N1123" s="1563"/>
      <c r="O1123" s="1563"/>
      <c r="P1123" s="1563"/>
      <c r="Q1123" s="1599"/>
      <c r="S1123" s="1490"/>
      <c r="U1123" s="1502"/>
      <c r="X1123" s="5"/>
    </row>
    <row r="1124">
      <c r="A1124" s="1602"/>
      <c r="B1124" s="1602"/>
      <c r="C1124" s="1602"/>
      <c r="D1124" s="1602"/>
      <c r="E1124" s="1602"/>
      <c r="F1124" s="1602"/>
      <c r="G1124" s="1561"/>
      <c r="H1124" s="1428"/>
      <c r="I1124" s="1428"/>
      <c r="J1124" s="1428"/>
      <c r="K1124" s="1428"/>
      <c r="L1124" s="1563"/>
      <c r="M1124" s="1563"/>
      <c r="N1124" s="1563"/>
      <c r="O1124" s="1563"/>
      <c r="P1124" s="1563"/>
      <c r="Q1124" s="1599"/>
      <c r="S1124" s="1490"/>
      <c r="U1124" s="1502"/>
      <c r="X1124" s="5"/>
    </row>
    <row r="1125">
      <c r="A1125" s="1602"/>
      <c r="B1125" s="1602"/>
      <c r="C1125" s="1602"/>
      <c r="D1125" s="1602"/>
      <c r="E1125" s="1602"/>
      <c r="F1125" s="1602"/>
      <c r="G1125" s="1561"/>
      <c r="H1125" s="1428"/>
      <c r="I1125" s="1428"/>
      <c r="J1125" s="1428"/>
      <c r="K1125" s="1428"/>
      <c r="L1125" s="1563"/>
      <c r="M1125" s="1563"/>
      <c r="N1125" s="1563"/>
      <c r="O1125" s="1563"/>
      <c r="P1125" s="1563"/>
      <c r="Q1125" s="1599"/>
      <c r="S1125" s="1490"/>
      <c r="U1125" s="1502"/>
      <c r="X1125" s="5"/>
    </row>
    <row r="1126">
      <c r="A1126" s="1602"/>
      <c r="B1126" s="1602"/>
      <c r="C1126" s="1602"/>
      <c r="D1126" s="1602"/>
      <c r="E1126" s="1602"/>
      <c r="F1126" s="1602"/>
      <c r="G1126" s="1561"/>
      <c r="H1126" s="1428"/>
      <c r="I1126" s="1428"/>
      <c r="J1126" s="1428"/>
      <c r="K1126" s="1428"/>
      <c r="L1126" s="1563"/>
      <c r="M1126" s="1563"/>
      <c r="N1126" s="1563"/>
      <c r="O1126" s="1563"/>
      <c r="P1126" s="1563"/>
      <c r="Q1126" s="1599"/>
      <c r="S1126" s="1490"/>
      <c r="U1126" s="1502"/>
      <c r="X1126" s="5"/>
    </row>
    <row r="1127">
      <c r="A1127" s="1602"/>
      <c r="B1127" s="1602"/>
      <c r="C1127" s="1602"/>
      <c r="D1127" s="1602"/>
      <c r="E1127" s="1602"/>
      <c r="F1127" s="1602"/>
      <c r="G1127" s="1561"/>
      <c r="H1127" s="1428"/>
      <c r="I1127" s="1428"/>
      <c r="J1127" s="1428"/>
      <c r="K1127" s="1428"/>
      <c r="L1127" s="1563"/>
      <c r="M1127" s="1563"/>
      <c r="N1127" s="1563"/>
      <c r="O1127" s="1563"/>
      <c r="P1127" s="1563"/>
      <c r="Q1127" s="1599"/>
      <c r="S1127" s="1490"/>
      <c r="U1127" s="1502"/>
      <c r="X1127" s="5"/>
    </row>
    <row r="1128">
      <c r="A1128" s="1602"/>
      <c r="B1128" s="1602"/>
      <c r="C1128" s="1602"/>
      <c r="D1128" s="1602"/>
      <c r="E1128" s="1602"/>
      <c r="F1128" s="1602"/>
      <c r="G1128" s="1561"/>
      <c r="H1128" s="1428"/>
      <c r="I1128" s="1428"/>
      <c r="J1128" s="1428"/>
      <c r="K1128" s="1428"/>
      <c r="L1128" s="1563"/>
      <c r="M1128" s="1563"/>
      <c r="N1128" s="1563"/>
      <c r="O1128" s="1563"/>
      <c r="P1128" s="1563"/>
      <c r="Q1128" s="1599"/>
      <c r="S1128" s="1490"/>
      <c r="U1128" s="1502"/>
      <c r="X1128" s="5"/>
    </row>
    <row r="1129">
      <c r="A1129" s="1602"/>
      <c r="B1129" s="1602"/>
      <c r="C1129" s="1602"/>
      <c r="D1129" s="1602"/>
      <c r="E1129" s="1602"/>
      <c r="F1129" s="1602"/>
      <c r="G1129" s="1561"/>
      <c r="H1129" s="1428"/>
      <c r="I1129" s="1428"/>
      <c r="J1129" s="1428"/>
      <c r="K1129" s="1428"/>
      <c r="L1129" s="1563"/>
      <c r="M1129" s="1563"/>
      <c r="N1129" s="1563"/>
      <c r="O1129" s="1563"/>
      <c r="P1129" s="1563"/>
      <c r="Q1129" s="1599"/>
      <c r="S1129" s="1490"/>
      <c r="U1129" s="1502"/>
      <c r="X1129" s="5"/>
    </row>
    <row r="1130">
      <c r="A1130" s="1602"/>
      <c r="B1130" s="1602"/>
      <c r="C1130" s="1602"/>
      <c r="D1130" s="1602"/>
      <c r="E1130" s="1602"/>
      <c r="F1130" s="1602"/>
      <c r="G1130" s="1561"/>
      <c r="H1130" s="1428"/>
      <c r="I1130" s="1428"/>
      <c r="J1130" s="1428"/>
      <c r="K1130" s="1428"/>
      <c r="L1130" s="1563"/>
      <c r="M1130" s="1563"/>
      <c r="N1130" s="1563"/>
      <c r="O1130" s="1563"/>
      <c r="P1130" s="1563"/>
      <c r="Q1130" s="1599"/>
      <c r="S1130" s="1490"/>
      <c r="U1130" s="1502"/>
      <c r="X1130" s="5"/>
    </row>
    <row r="1131">
      <c r="A1131" s="1602"/>
      <c r="B1131" s="1602"/>
      <c r="C1131" s="1602"/>
      <c r="D1131" s="1602"/>
      <c r="E1131" s="1602"/>
      <c r="F1131" s="1602"/>
      <c r="G1131" s="1561"/>
      <c r="H1131" s="1428"/>
      <c r="I1131" s="1428"/>
      <c r="J1131" s="1428"/>
      <c r="K1131" s="1428"/>
      <c r="L1131" s="1563"/>
      <c r="M1131" s="1563"/>
      <c r="N1131" s="1563"/>
      <c r="O1131" s="1563"/>
      <c r="P1131" s="1563"/>
      <c r="Q1131" s="1599"/>
      <c r="S1131" s="1490"/>
      <c r="U1131" s="1502"/>
      <c r="X1131" s="5"/>
    </row>
    <row r="1132">
      <c r="A1132" s="1602"/>
      <c r="B1132" s="1602"/>
      <c r="C1132" s="1602"/>
      <c r="D1132" s="1602"/>
      <c r="E1132" s="1602"/>
      <c r="F1132" s="1602"/>
      <c r="G1132" s="1561"/>
      <c r="H1132" s="1428"/>
      <c r="I1132" s="1428"/>
      <c r="J1132" s="1428"/>
      <c r="K1132" s="1428"/>
      <c r="L1132" s="1563"/>
      <c r="M1132" s="1563"/>
      <c r="N1132" s="1563"/>
      <c r="O1132" s="1563"/>
      <c r="P1132" s="1563"/>
      <c r="Q1132" s="1599"/>
      <c r="S1132" s="1490"/>
      <c r="U1132" s="1502"/>
      <c r="X1132" s="5"/>
    </row>
    <row r="1133">
      <c r="A1133" s="1602"/>
      <c r="B1133" s="1602"/>
      <c r="C1133" s="1602"/>
      <c r="D1133" s="1602"/>
      <c r="E1133" s="1602"/>
      <c r="F1133" s="1602"/>
      <c r="G1133" s="1561"/>
      <c r="H1133" s="1428"/>
      <c r="I1133" s="1428"/>
      <c r="J1133" s="1428"/>
      <c r="K1133" s="1428"/>
      <c r="L1133" s="1563"/>
      <c r="M1133" s="1563"/>
      <c r="N1133" s="1563"/>
      <c r="O1133" s="1563"/>
      <c r="P1133" s="1563"/>
      <c r="Q1133" s="1599"/>
      <c r="S1133" s="1490"/>
      <c r="U1133" s="1502"/>
      <c r="X1133" s="5"/>
    </row>
    <row r="1134">
      <c r="A1134" s="1602"/>
      <c r="B1134" s="1602"/>
      <c r="C1134" s="1602"/>
      <c r="D1134" s="1602"/>
      <c r="E1134" s="1602"/>
      <c r="F1134" s="1602"/>
      <c r="G1134" s="1561"/>
      <c r="H1134" s="1428"/>
      <c r="I1134" s="1428"/>
      <c r="J1134" s="1428"/>
      <c r="K1134" s="1428"/>
      <c r="L1134" s="1563"/>
      <c r="M1134" s="1563"/>
      <c r="N1134" s="1563"/>
      <c r="O1134" s="1563"/>
      <c r="P1134" s="1563"/>
      <c r="Q1134" s="1599"/>
      <c r="S1134" s="1490"/>
      <c r="U1134" s="1502"/>
      <c r="X1134" s="5"/>
    </row>
    <row r="1135">
      <c r="A1135" s="1602"/>
      <c r="B1135" s="1602"/>
      <c r="C1135" s="1602"/>
      <c r="D1135" s="1602"/>
      <c r="E1135" s="1602"/>
      <c r="F1135" s="1602"/>
      <c r="G1135" s="1561"/>
      <c r="H1135" s="1428"/>
      <c r="I1135" s="1428"/>
      <c r="J1135" s="1428"/>
      <c r="K1135" s="1428"/>
      <c r="L1135" s="1563"/>
      <c r="M1135" s="1563"/>
      <c r="N1135" s="1563"/>
      <c r="O1135" s="1563"/>
      <c r="P1135" s="1563"/>
      <c r="Q1135" s="1599"/>
      <c r="S1135" s="1490"/>
      <c r="U1135" s="1502"/>
      <c r="X1135" s="5"/>
    </row>
    <row r="1136">
      <c r="A1136" s="1602"/>
      <c r="B1136" s="1602"/>
      <c r="C1136" s="1602"/>
      <c r="D1136" s="1602"/>
      <c r="E1136" s="1602"/>
      <c r="F1136" s="1602"/>
      <c r="G1136" s="1561"/>
      <c r="H1136" s="1428"/>
      <c r="I1136" s="1428"/>
      <c r="J1136" s="1428"/>
      <c r="K1136" s="1428"/>
      <c r="L1136" s="1563"/>
      <c r="M1136" s="1563"/>
      <c r="N1136" s="1563"/>
      <c r="O1136" s="1563"/>
      <c r="P1136" s="1563"/>
      <c r="Q1136" s="1599"/>
      <c r="S1136" s="1490"/>
      <c r="U1136" s="1502"/>
      <c r="X1136" s="5"/>
    </row>
    <row r="1137">
      <c r="A1137" s="1602"/>
      <c r="B1137" s="1602"/>
      <c r="C1137" s="1602"/>
      <c r="D1137" s="1602"/>
      <c r="E1137" s="1602"/>
      <c r="F1137" s="1602"/>
      <c r="G1137" s="1561"/>
      <c r="H1137" s="1428"/>
      <c r="I1137" s="1428"/>
      <c r="J1137" s="1428"/>
      <c r="K1137" s="1428"/>
      <c r="L1137" s="1563"/>
      <c r="M1137" s="1563"/>
      <c r="N1137" s="1563"/>
      <c r="O1137" s="1563"/>
      <c r="P1137" s="1563"/>
      <c r="Q1137" s="1599"/>
      <c r="S1137" s="1490"/>
      <c r="U1137" s="1502"/>
      <c r="X1137" s="5"/>
    </row>
    <row r="1138">
      <c r="A1138" s="1602"/>
      <c r="B1138" s="1602"/>
      <c r="C1138" s="1602"/>
      <c r="D1138" s="1602"/>
      <c r="E1138" s="1602"/>
      <c r="F1138" s="1602"/>
      <c r="G1138" s="1561"/>
      <c r="H1138" s="1428"/>
      <c r="I1138" s="1428"/>
      <c r="J1138" s="1428"/>
      <c r="K1138" s="1428"/>
      <c r="L1138" s="1563"/>
      <c r="M1138" s="1563"/>
      <c r="N1138" s="1563"/>
      <c r="O1138" s="1563"/>
      <c r="P1138" s="1563"/>
      <c r="Q1138" s="1599"/>
      <c r="S1138" s="1490"/>
      <c r="U1138" s="1502"/>
      <c r="X1138" s="5"/>
    </row>
  </sheetData>
  <mergeCells count="12">
    <mergeCell ref="V1:V2"/>
    <mergeCell ref="W1:W2"/>
    <mergeCell ref="X1:X2"/>
    <mergeCell ref="Y1:Y2"/>
    <mergeCell ref="G1:G2"/>
    <mergeCell ref="P1:P2"/>
    <mergeCell ref="Q1:Q2"/>
    <mergeCell ref="R1:R2"/>
    <mergeCell ref="S1:S2"/>
    <mergeCell ref="T1:T2"/>
    <mergeCell ref="U1:U2"/>
    <mergeCell ref="H3:K3"/>
  </mergeCells>
  <conditionalFormatting sqref="A3:F145 G3:G137 G140:G1138 A148:F1138">
    <cfRule type="containsBlanks" dxfId="0" priority="1">
      <formula>LEN(TRIM(A3))=0</formula>
    </cfRule>
  </conditionalFormatting>
  <conditionalFormatting sqref="V1:W2 V142:W1138">
    <cfRule type="containsText" dxfId="2" priority="2" operator="containsText" text="ERA">
      <formula>NOT(ISERROR(SEARCH(("ERA"),(V1))))</formula>
    </cfRule>
  </conditionalFormatting>
  <conditionalFormatting sqref="V1:W2 V142:W1138">
    <cfRule type="containsText" dxfId="12" priority="3" operator="containsText" text="email">
      <formula>NOT(ISERROR(SEARCH(("email"),(V1))))</formula>
    </cfRule>
  </conditionalFormatting>
  <conditionalFormatting sqref="V1:W2 V142:W1138">
    <cfRule type="containsText" dxfId="15" priority="4" operator="containsText" text="phone">
      <formula>NOT(ISERROR(SEARCH(("phone"),(V1))))</formula>
    </cfRule>
  </conditionalFormatting>
  <conditionalFormatting sqref="V1:W2 V142:W1138">
    <cfRule type="containsText" dxfId="16" priority="5" operator="containsText" text="thalamus">
      <formula>NOT(ISERROR(SEARCH(("thalamus"),(V1))))</formula>
    </cfRule>
  </conditionalFormatting>
  <conditionalFormatting sqref="V1:W2 V142:W1138">
    <cfRule type="containsText" dxfId="16" priority="6" operator="containsText" text="broker">
      <formula>NOT(ISERROR(SEARCH(("broker"),(V1))))</formula>
    </cfRule>
  </conditionalFormatting>
  <conditionalFormatting sqref="H1:K3 A146:G147 H152:J1138 K155:K1138 L155:P157">
    <cfRule type="expression" dxfId="14" priority="7">
      <formula>AND(ISNUMBER(H1),TRUNC(H1)&gt;TODAY())</formula>
    </cfRule>
  </conditionalFormatting>
  <conditionalFormatting sqref="H1:K3 A146:G147 H152:J1138 K155:K1138 L155:P157">
    <cfRule type="expression" dxfId="17" priority="8">
      <formula>AND(ISNUMBER(H1),TRUNC(H1)&lt;TODAY())</formula>
    </cfRule>
  </conditionalFormatting>
  <conditionalFormatting sqref="L3:P3">
    <cfRule type="timePeriod" dxfId="18" priority="9" timePeriod="today"/>
  </conditionalFormatting>
  <conditionalFormatting sqref="L3:P3">
    <cfRule type="expression" dxfId="19" priority="10">
      <formula>AND(ISNUMBER(L3),TRUNC(L3)&lt;TODAY())</formula>
    </cfRule>
  </conditionalFormatting>
  <conditionalFormatting sqref="L3:P3">
    <cfRule type="expression" dxfId="14" priority="11">
      <formula>AND(ISNUMBER(L3),TRUNC(L3)&gt;TODAY())</formula>
    </cfRule>
  </conditionalFormatting>
  <printOptions gridLines="1" horizontalCentered="1"/>
  <pageMargins bottom="0.75" footer="0.0" header="0.0" left="0.7" right="0.7" top="0.75"/>
  <pageSetup fitToHeight="0" cellComments="atEnd" orientation="portrait" pageOrder="overThenDown"/>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sheetPr>
  <sheetViews>
    <sheetView workbookViewId="0"/>
  </sheetViews>
  <sheetFormatPr customHeight="1" defaultColWidth="14.43" defaultRowHeight="15.75"/>
  <cols>
    <col customWidth="1" min="1" max="1" width="77.14"/>
    <col customWidth="1" min="2" max="2" width="96.71"/>
    <col customWidth="1" min="3" max="5" width="77.14"/>
    <col customWidth="1" min="6" max="6" width="118.57"/>
    <col customWidth="1" min="7" max="29" width="77.14"/>
  </cols>
  <sheetData>
    <row r="1">
      <c r="A1" s="1" t="str">
        <f>IMAGE("http://otomatch.com/images/otomatch2.png")</f>
        <v/>
      </c>
      <c r="B1" s="2" t="s">
        <v>0</v>
      </c>
      <c r="C1" s="3" t="s">
        <v>1</v>
      </c>
      <c r="D1" s="4" t="s">
        <v>2</v>
      </c>
      <c r="E1" s="5"/>
      <c r="F1" s="6"/>
      <c r="G1" s="6"/>
      <c r="H1" s="6"/>
      <c r="I1" s="6"/>
      <c r="J1" s="6"/>
      <c r="K1" s="6"/>
      <c r="L1" s="6"/>
      <c r="M1" s="6"/>
      <c r="N1" s="6"/>
      <c r="O1" s="6"/>
      <c r="P1" s="6"/>
      <c r="Q1" s="6"/>
      <c r="R1" s="6"/>
      <c r="S1" s="6"/>
      <c r="T1" s="6"/>
      <c r="U1" s="6"/>
      <c r="V1" s="6"/>
      <c r="W1" s="6"/>
      <c r="X1" s="6"/>
      <c r="Y1" s="6"/>
      <c r="Z1" s="6"/>
      <c r="AA1" s="6"/>
      <c r="AB1" s="6"/>
      <c r="AC1" s="6"/>
    </row>
    <row r="2">
      <c r="A2" s="184" t="s">
        <v>13213</v>
      </c>
      <c r="B2" s="186" t="s">
        <v>13214</v>
      </c>
      <c r="C2" s="186" t="s">
        <v>13215</v>
      </c>
      <c r="D2" s="111"/>
      <c r="E2" s="10"/>
      <c r="F2" s="11"/>
      <c r="G2" s="11"/>
      <c r="H2" s="11"/>
      <c r="I2" s="11"/>
      <c r="J2" s="11"/>
      <c r="K2" s="11"/>
      <c r="L2" s="11"/>
      <c r="M2" s="11"/>
      <c r="N2" s="11"/>
      <c r="O2" s="11"/>
      <c r="P2" s="11"/>
      <c r="Q2" s="11"/>
      <c r="R2" s="11"/>
      <c r="S2" s="11"/>
      <c r="T2" s="11"/>
      <c r="U2" s="11"/>
      <c r="V2" s="11"/>
      <c r="W2" s="11"/>
      <c r="X2" s="11"/>
      <c r="Y2" s="11"/>
      <c r="Z2" s="11"/>
      <c r="AA2" s="11"/>
      <c r="AB2" s="11"/>
      <c r="AC2" s="11"/>
    </row>
    <row r="3">
      <c r="A3" s="1617" t="s">
        <v>13216</v>
      </c>
      <c r="B3" s="43"/>
      <c r="C3" s="15"/>
      <c r="D3" s="15"/>
      <c r="E3" s="10"/>
      <c r="F3" s="11"/>
      <c r="G3" s="11"/>
      <c r="H3" s="11"/>
      <c r="I3" s="11"/>
      <c r="J3" s="11"/>
      <c r="K3" s="11"/>
      <c r="L3" s="11"/>
      <c r="M3" s="11"/>
      <c r="N3" s="11"/>
      <c r="O3" s="11"/>
      <c r="P3" s="11"/>
      <c r="Q3" s="11"/>
      <c r="R3" s="11"/>
      <c r="S3" s="11"/>
      <c r="T3" s="11"/>
      <c r="U3" s="11"/>
      <c r="V3" s="11"/>
      <c r="W3" s="11"/>
      <c r="X3" s="11"/>
      <c r="Y3" s="11"/>
      <c r="Z3" s="11"/>
      <c r="AA3" s="11"/>
      <c r="AB3" s="11"/>
      <c r="AC3" s="11"/>
    </row>
    <row r="4">
      <c r="A4" s="1617" t="s">
        <v>13217</v>
      </c>
      <c r="B4" s="43" t="s">
        <v>13218</v>
      </c>
      <c r="C4" s="15"/>
      <c r="D4" s="15"/>
      <c r="E4" s="10"/>
      <c r="F4" s="11"/>
      <c r="G4" s="11"/>
      <c r="H4" s="11"/>
      <c r="I4" s="11"/>
      <c r="J4" s="11"/>
      <c r="K4" s="11"/>
      <c r="L4" s="11"/>
      <c r="M4" s="11"/>
      <c r="N4" s="11"/>
      <c r="O4" s="11"/>
      <c r="P4" s="11"/>
      <c r="Q4" s="11"/>
      <c r="R4" s="11"/>
      <c r="S4" s="11"/>
      <c r="T4" s="11"/>
      <c r="U4" s="11"/>
      <c r="V4" s="11"/>
      <c r="W4" s="11"/>
      <c r="X4" s="11"/>
      <c r="Y4" s="11"/>
      <c r="Z4" s="11"/>
      <c r="AA4" s="11"/>
      <c r="AB4" s="11"/>
      <c r="AC4" s="11"/>
    </row>
    <row r="5">
      <c r="A5" s="43" t="s">
        <v>13219</v>
      </c>
      <c r="B5" s="43"/>
      <c r="C5" s="15"/>
      <c r="D5" s="15"/>
      <c r="E5" s="10"/>
      <c r="F5" s="11"/>
      <c r="G5" s="11"/>
      <c r="H5" s="11"/>
      <c r="I5" s="11"/>
      <c r="J5" s="11"/>
      <c r="K5" s="11"/>
      <c r="L5" s="11"/>
      <c r="M5" s="11"/>
      <c r="N5" s="11"/>
      <c r="O5" s="11"/>
      <c r="P5" s="11"/>
      <c r="Q5" s="11"/>
      <c r="R5" s="11"/>
      <c r="S5" s="11"/>
      <c r="T5" s="11"/>
      <c r="U5" s="11"/>
      <c r="V5" s="11"/>
      <c r="W5" s="11"/>
      <c r="X5" s="11"/>
      <c r="Y5" s="11"/>
      <c r="Z5" s="11"/>
      <c r="AA5" s="11"/>
      <c r="AB5" s="11"/>
      <c r="AC5" s="11"/>
    </row>
    <row r="6">
      <c r="A6" s="43" t="s">
        <v>13220</v>
      </c>
      <c r="B6" s="43"/>
      <c r="C6" s="15"/>
      <c r="D6" s="15"/>
      <c r="E6" s="10"/>
      <c r="F6" s="11"/>
      <c r="G6" s="11"/>
      <c r="H6" s="11"/>
      <c r="I6" s="11"/>
      <c r="J6" s="11"/>
      <c r="K6" s="11"/>
      <c r="L6" s="11"/>
      <c r="M6" s="11"/>
      <c r="N6" s="11"/>
      <c r="O6" s="11"/>
      <c r="P6" s="11"/>
      <c r="Q6" s="11"/>
      <c r="R6" s="11"/>
      <c r="S6" s="11"/>
      <c r="T6" s="11"/>
      <c r="U6" s="11"/>
      <c r="V6" s="11"/>
      <c r="W6" s="11"/>
      <c r="X6" s="11"/>
      <c r="Y6" s="11"/>
      <c r="Z6" s="11"/>
      <c r="AA6" s="11"/>
      <c r="AB6" s="11"/>
      <c r="AC6" s="11"/>
    </row>
    <row r="7">
      <c r="A7" s="43" t="s">
        <v>13221</v>
      </c>
      <c r="B7" s="43"/>
      <c r="C7" s="15"/>
      <c r="D7" s="15"/>
      <c r="E7" s="10"/>
      <c r="F7" s="11"/>
      <c r="G7" s="11"/>
      <c r="H7" s="11"/>
      <c r="I7" s="11"/>
      <c r="J7" s="11"/>
      <c r="K7" s="11"/>
      <c r="L7" s="11"/>
      <c r="M7" s="11"/>
      <c r="N7" s="11"/>
      <c r="O7" s="11"/>
      <c r="P7" s="11"/>
      <c r="Q7" s="11"/>
      <c r="R7" s="11"/>
      <c r="S7" s="11"/>
      <c r="T7" s="11"/>
      <c r="U7" s="11"/>
      <c r="V7" s="11"/>
      <c r="W7" s="11"/>
      <c r="X7" s="11"/>
      <c r="Y7" s="11"/>
      <c r="Z7" s="11"/>
      <c r="AA7" s="11"/>
      <c r="AB7" s="11"/>
      <c r="AC7" s="11"/>
    </row>
    <row r="8">
      <c r="A8" s="43" t="s">
        <v>13222</v>
      </c>
      <c r="B8" s="43"/>
      <c r="C8" s="15"/>
      <c r="D8" s="15"/>
      <c r="E8" s="10"/>
      <c r="F8" s="11"/>
      <c r="G8" s="11"/>
      <c r="H8" s="11"/>
      <c r="I8" s="11"/>
      <c r="J8" s="11"/>
      <c r="K8" s="11"/>
      <c r="L8" s="11"/>
      <c r="M8" s="11"/>
      <c r="N8" s="11"/>
      <c r="O8" s="11"/>
      <c r="P8" s="11"/>
      <c r="Q8" s="11"/>
      <c r="R8" s="11"/>
      <c r="S8" s="11"/>
      <c r="T8" s="11"/>
      <c r="U8" s="11"/>
      <c r="V8" s="11"/>
      <c r="W8" s="11"/>
      <c r="X8" s="11"/>
      <c r="Y8" s="11"/>
      <c r="Z8" s="11"/>
      <c r="AA8" s="11"/>
      <c r="AB8" s="11"/>
      <c r="AC8" s="11"/>
    </row>
    <row r="9">
      <c r="A9" s="43" t="s">
        <v>13223</v>
      </c>
      <c r="B9" s="43"/>
      <c r="C9" s="15"/>
      <c r="D9" s="15"/>
      <c r="E9" s="10"/>
      <c r="F9" s="11"/>
      <c r="G9" s="11"/>
      <c r="H9" s="11"/>
      <c r="I9" s="11"/>
      <c r="J9" s="11"/>
      <c r="K9" s="11"/>
      <c r="L9" s="11"/>
      <c r="M9" s="11"/>
      <c r="N9" s="11"/>
      <c r="O9" s="11"/>
      <c r="P9" s="11"/>
      <c r="Q9" s="11"/>
      <c r="R9" s="11"/>
      <c r="S9" s="11"/>
      <c r="T9" s="11"/>
      <c r="U9" s="11"/>
      <c r="V9" s="11"/>
      <c r="W9" s="11"/>
      <c r="X9" s="11"/>
      <c r="Y9" s="11"/>
      <c r="Z9" s="11"/>
      <c r="AA9" s="11"/>
      <c r="AB9" s="11"/>
      <c r="AC9" s="11"/>
    </row>
    <row r="10">
      <c r="A10" s="43" t="s">
        <v>1704</v>
      </c>
      <c r="B10" s="43" t="s">
        <v>1705</v>
      </c>
      <c r="C10" s="15"/>
      <c r="D10" s="15"/>
      <c r="E10" s="10"/>
      <c r="F10" s="11"/>
      <c r="G10" s="11"/>
      <c r="H10" s="11"/>
      <c r="I10" s="11"/>
      <c r="J10" s="11"/>
      <c r="K10" s="11"/>
      <c r="L10" s="11"/>
      <c r="M10" s="11"/>
      <c r="N10" s="11"/>
      <c r="O10" s="11"/>
      <c r="P10" s="11"/>
      <c r="Q10" s="11"/>
      <c r="R10" s="11"/>
      <c r="S10" s="11"/>
      <c r="T10" s="11"/>
      <c r="U10" s="11"/>
      <c r="V10" s="11"/>
      <c r="W10" s="11"/>
      <c r="X10" s="11"/>
      <c r="Y10" s="11"/>
      <c r="Z10" s="11"/>
      <c r="AA10" s="11"/>
      <c r="AB10" s="11"/>
      <c r="AC10" s="11"/>
    </row>
    <row r="11">
      <c r="A11" s="43" t="s">
        <v>1706</v>
      </c>
      <c r="B11" s="43"/>
      <c r="C11" s="15"/>
      <c r="D11" s="15"/>
      <c r="E11" s="10"/>
      <c r="F11" s="11"/>
      <c r="G11" s="11"/>
      <c r="H11" s="11"/>
      <c r="I11" s="11"/>
      <c r="J11" s="11"/>
      <c r="K11" s="11"/>
      <c r="L11" s="11"/>
      <c r="M11" s="11"/>
      <c r="N11" s="11"/>
      <c r="O11" s="11"/>
      <c r="P11" s="11"/>
      <c r="Q11" s="11"/>
      <c r="R11" s="11"/>
      <c r="S11" s="11"/>
      <c r="T11" s="11"/>
      <c r="U11" s="11"/>
      <c r="V11" s="11"/>
      <c r="W11" s="11"/>
      <c r="X11" s="11"/>
      <c r="Y11" s="11"/>
      <c r="Z11" s="11"/>
      <c r="AA11" s="11"/>
      <c r="AB11" s="11"/>
      <c r="AC11" s="11"/>
    </row>
    <row r="12">
      <c r="A12" s="196" t="s">
        <v>13224</v>
      </c>
      <c r="B12" s="43"/>
      <c r="C12" s="15"/>
      <c r="D12" s="15"/>
      <c r="E12" s="10"/>
      <c r="F12" s="11"/>
      <c r="G12" s="11"/>
      <c r="H12" s="11"/>
      <c r="I12" s="11"/>
      <c r="J12" s="11"/>
      <c r="K12" s="11"/>
      <c r="L12" s="11"/>
      <c r="M12" s="11"/>
      <c r="N12" s="11"/>
      <c r="O12" s="11"/>
      <c r="P12" s="11"/>
      <c r="Q12" s="11"/>
      <c r="R12" s="11"/>
      <c r="S12" s="11"/>
      <c r="T12" s="11"/>
      <c r="U12" s="11"/>
      <c r="V12" s="11"/>
      <c r="W12" s="11"/>
      <c r="X12" s="11"/>
      <c r="Y12" s="11"/>
      <c r="Z12" s="11"/>
      <c r="AA12" s="11"/>
      <c r="AB12" s="11"/>
      <c r="AC12" s="11"/>
    </row>
    <row r="13">
      <c r="A13" s="196" t="s">
        <v>1708</v>
      </c>
      <c r="B13" s="43" t="s">
        <v>1709</v>
      </c>
      <c r="C13" s="15"/>
      <c r="D13" s="15"/>
      <c r="E13" s="10"/>
      <c r="F13" s="11"/>
      <c r="G13" s="11"/>
      <c r="H13" s="11"/>
      <c r="I13" s="11"/>
      <c r="J13" s="11"/>
      <c r="K13" s="11"/>
      <c r="L13" s="11"/>
      <c r="M13" s="11"/>
      <c r="N13" s="11"/>
      <c r="O13" s="11"/>
      <c r="P13" s="11"/>
      <c r="Q13" s="11"/>
      <c r="R13" s="11"/>
      <c r="S13" s="11"/>
      <c r="T13" s="11"/>
      <c r="U13" s="11"/>
      <c r="V13" s="11"/>
      <c r="W13" s="11"/>
      <c r="X13" s="11"/>
      <c r="Y13" s="11"/>
      <c r="Z13" s="11"/>
      <c r="AA13" s="11"/>
      <c r="AB13" s="11"/>
      <c r="AC13" s="11"/>
    </row>
    <row r="14">
      <c r="A14" s="196" t="s">
        <v>1710</v>
      </c>
      <c r="B14" s="43"/>
      <c r="C14" s="15"/>
      <c r="D14" s="15"/>
      <c r="E14" s="10"/>
      <c r="F14" s="11"/>
      <c r="G14" s="11"/>
      <c r="H14" s="11"/>
      <c r="I14" s="11"/>
      <c r="J14" s="11"/>
      <c r="K14" s="11"/>
      <c r="L14" s="11"/>
      <c r="M14" s="11"/>
      <c r="N14" s="11"/>
      <c r="O14" s="11"/>
      <c r="P14" s="11"/>
      <c r="Q14" s="11"/>
      <c r="R14" s="11"/>
      <c r="S14" s="11"/>
      <c r="T14" s="11"/>
      <c r="U14" s="11"/>
      <c r="V14" s="11"/>
      <c r="W14" s="11"/>
      <c r="X14" s="11"/>
      <c r="Y14" s="11"/>
      <c r="Z14" s="11"/>
      <c r="AA14" s="11"/>
      <c r="AB14" s="11"/>
      <c r="AC14" s="11"/>
    </row>
    <row r="15">
      <c r="A15" s="196" t="s">
        <v>1711</v>
      </c>
      <c r="B15" s="43" t="s">
        <v>1712</v>
      </c>
      <c r="C15" s="15"/>
      <c r="D15" s="15"/>
      <c r="E15" s="10"/>
      <c r="F15" s="11"/>
      <c r="G15" s="11"/>
      <c r="H15" s="11"/>
      <c r="I15" s="11"/>
      <c r="J15" s="11"/>
      <c r="K15" s="11"/>
      <c r="L15" s="11"/>
      <c r="M15" s="11"/>
      <c r="N15" s="11"/>
      <c r="O15" s="11"/>
      <c r="P15" s="11"/>
      <c r="Q15" s="11"/>
      <c r="R15" s="11"/>
      <c r="S15" s="11"/>
      <c r="T15" s="11"/>
      <c r="U15" s="11"/>
      <c r="V15" s="11"/>
      <c r="W15" s="11"/>
      <c r="X15" s="11"/>
      <c r="Y15" s="11"/>
      <c r="Z15" s="11"/>
      <c r="AA15" s="11"/>
      <c r="AB15" s="11"/>
      <c r="AC15" s="11"/>
    </row>
    <row r="16">
      <c r="A16" s="196" t="s">
        <v>1713</v>
      </c>
      <c r="B16" s="43" t="s">
        <v>1714</v>
      </c>
      <c r="C16" s="15"/>
      <c r="D16" s="15"/>
      <c r="E16" s="10"/>
      <c r="F16" s="11"/>
      <c r="G16" s="11"/>
      <c r="H16" s="11"/>
      <c r="I16" s="11"/>
      <c r="J16" s="11"/>
      <c r="K16" s="11"/>
      <c r="L16" s="11"/>
      <c r="M16" s="11"/>
      <c r="N16" s="11"/>
      <c r="O16" s="11"/>
      <c r="P16" s="11"/>
      <c r="Q16" s="11"/>
      <c r="R16" s="11"/>
      <c r="S16" s="11"/>
      <c r="T16" s="11"/>
      <c r="U16" s="11"/>
      <c r="V16" s="11"/>
      <c r="W16" s="11"/>
      <c r="X16" s="11"/>
      <c r="Y16" s="11"/>
      <c r="Z16" s="11"/>
      <c r="AA16" s="11"/>
      <c r="AB16" s="11"/>
      <c r="AC16" s="11"/>
    </row>
    <row r="17">
      <c r="A17" s="196" t="s">
        <v>1715</v>
      </c>
      <c r="B17" s="196" t="s">
        <v>13225</v>
      </c>
      <c r="C17" s="15"/>
      <c r="D17" s="15"/>
      <c r="E17" s="10"/>
      <c r="F17" s="11"/>
      <c r="G17" s="11"/>
      <c r="H17" s="11"/>
      <c r="I17" s="11"/>
      <c r="J17" s="11"/>
      <c r="K17" s="11"/>
      <c r="L17" s="11"/>
      <c r="M17" s="11"/>
      <c r="N17" s="11"/>
      <c r="O17" s="11"/>
      <c r="P17" s="11"/>
      <c r="Q17" s="11"/>
      <c r="R17" s="11"/>
      <c r="S17" s="11"/>
      <c r="T17" s="11"/>
      <c r="U17" s="11"/>
      <c r="V17" s="11"/>
      <c r="W17" s="11"/>
      <c r="X17" s="11"/>
      <c r="Y17" s="11"/>
      <c r="Z17" s="11"/>
      <c r="AA17" s="11"/>
      <c r="AB17" s="11"/>
      <c r="AC17" s="11"/>
    </row>
    <row r="18">
      <c r="A18" s="196" t="s">
        <v>13226</v>
      </c>
      <c r="B18" s="43" t="s">
        <v>1717</v>
      </c>
      <c r="C18" s="15"/>
      <c r="D18" s="15"/>
      <c r="E18" s="10"/>
      <c r="F18" s="11"/>
      <c r="G18" s="11"/>
      <c r="H18" s="11"/>
      <c r="I18" s="11"/>
      <c r="J18" s="11"/>
      <c r="K18" s="11"/>
      <c r="L18" s="11"/>
      <c r="M18" s="11"/>
      <c r="N18" s="11"/>
      <c r="O18" s="11"/>
      <c r="P18" s="11"/>
      <c r="Q18" s="11"/>
      <c r="R18" s="11"/>
      <c r="S18" s="11"/>
      <c r="T18" s="11"/>
      <c r="U18" s="11"/>
      <c r="V18" s="11"/>
      <c r="W18" s="11"/>
      <c r="X18" s="11"/>
      <c r="Y18" s="11"/>
      <c r="Z18" s="11"/>
      <c r="AA18" s="11"/>
      <c r="AB18" s="11"/>
      <c r="AC18" s="11"/>
    </row>
    <row r="19">
      <c r="A19" s="196" t="s">
        <v>1718</v>
      </c>
      <c r="B19" s="43"/>
      <c r="C19" s="15"/>
      <c r="D19" s="15"/>
      <c r="E19" s="10"/>
      <c r="F19" s="11"/>
      <c r="G19" s="11"/>
      <c r="H19" s="11"/>
      <c r="I19" s="11"/>
      <c r="J19" s="11"/>
      <c r="K19" s="11"/>
      <c r="L19" s="11"/>
      <c r="M19" s="11"/>
      <c r="N19" s="11"/>
      <c r="O19" s="11"/>
      <c r="P19" s="11"/>
      <c r="Q19" s="11"/>
      <c r="R19" s="11"/>
      <c r="S19" s="11"/>
      <c r="T19" s="11"/>
      <c r="U19" s="11"/>
      <c r="V19" s="11"/>
      <c r="W19" s="11"/>
      <c r="X19" s="11"/>
      <c r="Y19" s="11"/>
      <c r="Z19" s="11"/>
      <c r="AA19" s="11"/>
      <c r="AB19" s="11"/>
      <c r="AC19" s="11"/>
    </row>
    <row r="20">
      <c r="A20" s="196" t="s">
        <v>13227</v>
      </c>
      <c r="B20" s="132" t="s">
        <v>1720</v>
      </c>
      <c r="C20" s="15"/>
      <c r="D20" s="15"/>
      <c r="E20" s="10"/>
      <c r="F20" s="11"/>
      <c r="G20" s="11"/>
      <c r="H20" s="11"/>
      <c r="I20" s="11"/>
      <c r="J20" s="11"/>
      <c r="K20" s="11"/>
      <c r="L20" s="11"/>
      <c r="M20" s="11"/>
      <c r="N20" s="11"/>
      <c r="O20" s="11"/>
      <c r="P20" s="11"/>
      <c r="Q20" s="11"/>
      <c r="R20" s="11"/>
      <c r="S20" s="11"/>
      <c r="T20" s="11"/>
      <c r="U20" s="11"/>
      <c r="V20" s="11"/>
      <c r="W20" s="11"/>
      <c r="X20" s="11"/>
      <c r="Y20" s="11"/>
      <c r="Z20" s="11"/>
      <c r="AA20" s="11"/>
      <c r="AB20" s="11"/>
      <c r="AC20" s="11"/>
    </row>
    <row r="21">
      <c r="A21" s="196" t="s">
        <v>1722</v>
      </c>
      <c r="B21" s="132" t="s">
        <v>1723</v>
      </c>
      <c r="C21" s="15" t="s">
        <v>1724</v>
      </c>
      <c r="D21" s="15"/>
      <c r="E21" s="10"/>
      <c r="F21" s="11"/>
      <c r="G21" s="11"/>
      <c r="H21" s="11"/>
      <c r="I21" s="11"/>
      <c r="J21" s="11"/>
      <c r="K21" s="11"/>
      <c r="L21" s="11"/>
      <c r="M21" s="11"/>
      <c r="N21" s="11"/>
      <c r="O21" s="11"/>
      <c r="P21" s="11"/>
      <c r="Q21" s="11"/>
      <c r="R21" s="11"/>
      <c r="S21" s="11"/>
      <c r="T21" s="11"/>
      <c r="U21" s="11"/>
      <c r="V21" s="11"/>
      <c r="W21" s="11"/>
      <c r="X21" s="11"/>
      <c r="Y21" s="11"/>
      <c r="Z21" s="11"/>
      <c r="AA21" s="11"/>
      <c r="AB21" s="11"/>
      <c r="AC21" s="11"/>
    </row>
    <row r="22">
      <c r="A22" s="196" t="s">
        <v>13228</v>
      </c>
      <c r="B22" s="43"/>
      <c r="C22" s="15"/>
      <c r="D22" s="15"/>
      <c r="E22" s="10"/>
      <c r="F22" s="11"/>
      <c r="G22" s="11"/>
      <c r="H22" s="11"/>
      <c r="I22" s="11"/>
      <c r="J22" s="11"/>
      <c r="K22" s="11"/>
      <c r="L22" s="11"/>
      <c r="M22" s="11"/>
      <c r="N22" s="11"/>
      <c r="O22" s="11"/>
      <c r="P22" s="11"/>
      <c r="Q22" s="11"/>
      <c r="R22" s="11"/>
      <c r="S22" s="11"/>
      <c r="T22" s="11"/>
      <c r="U22" s="11"/>
      <c r="V22" s="11"/>
      <c r="W22" s="11"/>
      <c r="X22" s="11"/>
      <c r="Y22" s="11"/>
      <c r="Z22" s="11"/>
      <c r="AA22" s="11"/>
      <c r="AB22" s="11"/>
      <c r="AC22" s="11"/>
    </row>
    <row r="23">
      <c r="A23" s="196" t="s">
        <v>1726</v>
      </c>
      <c r="B23" s="43" t="s">
        <v>1727</v>
      </c>
      <c r="C23" s="15" t="s">
        <v>1728</v>
      </c>
      <c r="D23" s="15"/>
      <c r="E23" s="10"/>
      <c r="F23" s="11"/>
      <c r="G23" s="11"/>
      <c r="H23" s="11"/>
      <c r="I23" s="11"/>
      <c r="J23" s="11"/>
      <c r="K23" s="11"/>
      <c r="L23" s="11"/>
      <c r="M23" s="11"/>
      <c r="N23" s="11"/>
      <c r="O23" s="11"/>
      <c r="P23" s="11"/>
      <c r="Q23" s="11"/>
      <c r="R23" s="11"/>
      <c r="S23" s="11"/>
      <c r="T23" s="11"/>
      <c r="U23" s="11"/>
      <c r="V23" s="11"/>
      <c r="W23" s="11"/>
      <c r="X23" s="11"/>
      <c r="Y23" s="11"/>
      <c r="Z23" s="11"/>
      <c r="AA23" s="11"/>
      <c r="AB23" s="11"/>
      <c r="AC23" s="11"/>
    </row>
    <row r="24">
      <c r="A24" s="196" t="s">
        <v>13229</v>
      </c>
      <c r="B24" s="43" t="s">
        <v>1730</v>
      </c>
      <c r="C24" s="15"/>
      <c r="D24" s="15"/>
      <c r="E24" s="10"/>
      <c r="F24" s="11"/>
      <c r="G24" s="11"/>
      <c r="H24" s="11"/>
      <c r="I24" s="11"/>
      <c r="J24" s="11"/>
      <c r="K24" s="11"/>
      <c r="L24" s="11"/>
      <c r="M24" s="11"/>
      <c r="N24" s="11"/>
      <c r="O24" s="11"/>
      <c r="P24" s="11"/>
      <c r="Q24" s="11"/>
      <c r="R24" s="11"/>
      <c r="S24" s="11"/>
      <c r="T24" s="11"/>
      <c r="U24" s="11"/>
      <c r="V24" s="11"/>
      <c r="W24" s="11"/>
      <c r="X24" s="11"/>
      <c r="Y24" s="11"/>
      <c r="Z24" s="11"/>
      <c r="AA24" s="11"/>
      <c r="AB24" s="11"/>
      <c r="AC24" s="11"/>
    </row>
    <row r="25">
      <c r="A25" s="196" t="s">
        <v>1731</v>
      </c>
      <c r="B25" s="43"/>
      <c r="C25" s="15"/>
      <c r="D25" s="15"/>
      <c r="E25" s="10"/>
      <c r="F25" s="11"/>
      <c r="G25" s="11"/>
      <c r="H25" s="11"/>
      <c r="I25" s="11"/>
      <c r="J25" s="11"/>
      <c r="K25" s="11"/>
      <c r="L25" s="11"/>
      <c r="M25" s="11"/>
      <c r="N25" s="11"/>
      <c r="O25" s="11"/>
      <c r="P25" s="11"/>
      <c r="Q25" s="11"/>
      <c r="R25" s="11"/>
      <c r="S25" s="11"/>
      <c r="T25" s="11"/>
      <c r="U25" s="11"/>
      <c r="V25" s="11"/>
      <c r="W25" s="11"/>
      <c r="X25" s="11"/>
      <c r="Y25" s="11"/>
      <c r="Z25" s="11"/>
      <c r="AA25" s="11"/>
      <c r="AB25" s="11"/>
      <c r="AC25" s="11"/>
    </row>
    <row r="26">
      <c r="A26" s="196" t="s">
        <v>13230</v>
      </c>
      <c r="B26" s="43" t="s">
        <v>1733</v>
      </c>
      <c r="C26" s="15"/>
      <c r="D26" s="15"/>
      <c r="E26" s="10"/>
      <c r="F26" s="11"/>
      <c r="G26" s="11"/>
      <c r="H26" s="11"/>
      <c r="I26" s="11"/>
      <c r="J26" s="11"/>
      <c r="K26" s="11"/>
      <c r="L26" s="11"/>
      <c r="M26" s="11"/>
      <c r="N26" s="11"/>
      <c r="O26" s="11"/>
      <c r="P26" s="11"/>
      <c r="Q26" s="11"/>
      <c r="R26" s="11"/>
      <c r="S26" s="11"/>
      <c r="T26" s="11"/>
      <c r="U26" s="11"/>
      <c r="V26" s="11"/>
      <c r="W26" s="11"/>
      <c r="X26" s="11"/>
      <c r="Y26" s="11"/>
      <c r="Z26" s="11"/>
      <c r="AA26" s="11"/>
      <c r="AB26" s="11"/>
      <c r="AC26" s="11"/>
    </row>
    <row r="27">
      <c r="A27" s="196" t="s">
        <v>1734</v>
      </c>
      <c r="B27" s="43" t="s">
        <v>1735</v>
      </c>
      <c r="C27" s="15"/>
      <c r="D27" s="15"/>
      <c r="E27" s="10"/>
      <c r="F27" s="11"/>
      <c r="G27" s="11"/>
      <c r="H27" s="11"/>
      <c r="I27" s="11"/>
      <c r="J27" s="11"/>
      <c r="K27" s="11"/>
      <c r="L27" s="11"/>
      <c r="M27" s="11"/>
      <c r="N27" s="11"/>
      <c r="O27" s="11"/>
      <c r="P27" s="11"/>
      <c r="Q27" s="11"/>
      <c r="R27" s="11"/>
      <c r="S27" s="11"/>
      <c r="T27" s="11"/>
      <c r="U27" s="11"/>
      <c r="V27" s="11"/>
      <c r="W27" s="11"/>
      <c r="X27" s="11"/>
      <c r="Y27" s="11"/>
      <c r="Z27" s="11"/>
      <c r="AA27" s="11"/>
      <c r="AB27" s="11"/>
      <c r="AC27" s="11"/>
    </row>
    <row r="28">
      <c r="A28" s="196" t="s">
        <v>1736</v>
      </c>
      <c r="B28" s="43" t="s">
        <v>1737</v>
      </c>
      <c r="C28" s="15"/>
      <c r="D28" s="15"/>
      <c r="E28" s="10"/>
      <c r="F28" s="11"/>
      <c r="G28" s="11"/>
      <c r="H28" s="11"/>
      <c r="I28" s="11"/>
      <c r="J28" s="11"/>
      <c r="K28" s="11"/>
      <c r="L28" s="11"/>
      <c r="M28" s="11"/>
      <c r="N28" s="11"/>
      <c r="O28" s="11"/>
      <c r="P28" s="11"/>
      <c r="Q28" s="11"/>
      <c r="R28" s="11"/>
      <c r="S28" s="11"/>
      <c r="T28" s="11"/>
      <c r="U28" s="11"/>
      <c r="V28" s="11"/>
      <c r="W28" s="11"/>
      <c r="X28" s="11"/>
      <c r="Y28" s="11"/>
      <c r="Z28" s="11"/>
      <c r="AA28" s="11"/>
      <c r="AB28" s="11"/>
      <c r="AC28" s="11"/>
    </row>
    <row r="29">
      <c r="A29" s="196" t="s">
        <v>1738</v>
      </c>
      <c r="B29" s="43"/>
      <c r="C29" s="15"/>
      <c r="D29" s="15"/>
      <c r="E29" s="10"/>
      <c r="F29" s="11"/>
      <c r="G29" s="11"/>
      <c r="H29" s="11"/>
      <c r="I29" s="11"/>
      <c r="J29" s="11"/>
      <c r="K29" s="11"/>
      <c r="L29" s="11"/>
      <c r="M29" s="11"/>
      <c r="N29" s="11"/>
      <c r="O29" s="11"/>
      <c r="P29" s="11"/>
      <c r="Q29" s="11"/>
      <c r="R29" s="11"/>
      <c r="S29" s="11"/>
      <c r="T29" s="11"/>
      <c r="U29" s="11"/>
      <c r="V29" s="11"/>
      <c r="W29" s="11"/>
      <c r="X29" s="11"/>
      <c r="Y29" s="11"/>
      <c r="Z29" s="11"/>
      <c r="AA29" s="11"/>
      <c r="AB29" s="11"/>
      <c r="AC29" s="11"/>
    </row>
    <row r="30">
      <c r="A30" s="196" t="s">
        <v>1739</v>
      </c>
      <c r="B30" s="43" t="s">
        <v>1740</v>
      </c>
      <c r="C30" s="15"/>
      <c r="D30" s="15"/>
      <c r="E30" s="10"/>
      <c r="F30" s="11"/>
      <c r="G30" s="11"/>
      <c r="H30" s="11"/>
      <c r="I30" s="11"/>
      <c r="J30" s="11"/>
      <c r="K30" s="11"/>
      <c r="L30" s="11"/>
      <c r="M30" s="11"/>
      <c r="N30" s="11"/>
      <c r="O30" s="11"/>
      <c r="P30" s="11"/>
      <c r="Q30" s="11"/>
      <c r="R30" s="11"/>
      <c r="S30" s="11"/>
      <c r="T30" s="11"/>
      <c r="U30" s="11"/>
      <c r="V30" s="11"/>
      <c r="W30" s="11"/>
      <c r="X30" s="11"/>
      <c r="Y30" s="11"/>
      <c r="Z30" s="11"/>
      <c r="AA30" s="11"/>
      <c r="AB30" s="11"/>
      <c r="AC30" s="11"/>
    </row>
    <row r="31">
      <c r="A31" s="196" t="s">
        <v>1741</v>
      </c>
      <c r="B31" s="197" t="s">
        <v>1742</v>
      </c>
      <c r="C31" s="15"/>
      <c r="D31" s="15"/>
      <c r="E31" s="10"/>
      <c r="F31" s="11"/>
      <c r="G31" s="11"/>
      <c r="H31" s="11"/>
      <c r="I31" s="11"/>
      <c r="J31" s="11"/>
      <c r="K31" s="11"/>
      <c r="L31" s="11"/>
      <c r="M31" s="11"/>
      <c r="N31" s="11"/>
      <c r="O31" s="11"/>
      <c r="P31" s="11"/>
      <c r="Q31" s="11"/>
      <c r="R31" s="11"/>
      <c r="S31" s="11"/>
      <c r="T31" s="11"/>
      <c r="U31" s="11"/>
      <c r="V31" s="11"/>
      <c r="W31" s="11"/>
      <c r="X31" s="11"/>
      <c r="Y31" s="11"/>
      <c r="Z31" s="11"/>
      <c r="AA31" s="11"/>
      <c r="AB31" s="11"/>
      <c r="AC31" s="11"/>
    </row>
    <row r="32">
      <c r="A32" s="196" t="s">
        <v>1743</v>
      </c>
      <c r="B32" s="197" t="s">
        <v>1744</v>
      </c>
      <c r="C32" s="15"/>
      <c r="D32" s="15"/>
      <c r="E32" s="10"/>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c r="A33" s="196" t="s">
        <v>1745</v>
      </c>
      <c r="B33" s="197"/>
      <c r="C33" s="15"/>
      <c r="D33" s="15"/>
      <c r="E33" s="10"/>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c r="A34" s="196" t="s">
        <v>13231</v>
      </c>
      <c r="B34" s="197" t="s">
        <v>1747</v>
      </c>
      <c r="C34" s="15"/>
      <c r="D34" s="15"/>
      <c r="E34" s="10"/>
      <c r="F34" s="11"/>
      <c r="G34" s="11"/>
      <c r="H34" s="11"/>
      <c r="I34" s="11"/>
      <c r="J34" s="11"/>
      <c r="K34" s="11"/>
      <c r="L34" s="11"/>
      <c r="M34" s="11"/>
      <c r="N34" s="11"/>
      <c r="O34" s="11"/>
      <c r="P34" s="11"/>
      <c r="Q34" s="11"/>
      <c r="R34" s="11"/>
      <c r="S34" s="11"/>
      <c r="T34" s="11"/>
      <c r="U34" s="11"/>
      <c r="V34" s="11"/>
      <c r="W34" s="11"/>
      <c r="X34" s="11"/>
      <c r="Y34" s="11"/>
      <c r="Z34" s="11"/>
      <c r="AA34" s="11"/>
      <c r="AB34" s="11"/>
      <c r="AC34" s="11"/>
    </row>
    <row r="35">
      <c r="A35" s="196" t="s">
        <v>1748</v>
      </c>
      <c r="B35" s="197"/>
      <c r="C35" s="15"/>
      <c r="D35" s="15"/>
      <c r="E35" s="10"/>
      <c r="F35" s="11"/>
      <c r="G35" s="11"/>
      <c r="H35" s="11"/>
      <c r="I35" s="11"/>
      <c r="J35" s="11"/>
      <c r="K35" s="11"/>
      <c r="L35" s="11"/>
      <c r="M35" s="11"/>
      <c r="N35" s="11"/>
      <c r="O35" s="11"/>
      <c r="P35" s="11"/>
      <c r="Q35" s="11"/>
      <c r="R35" s="11"/>
      <c r="S35" s="11"/>
      <c r="T35" s="11"/>
      <c r="U35" s="11"/>
      <c r="V35" s="11"/>
      <c r="W35" s="11"/>
      <c r="X35" s="11"/>
      <c r="Y35" s="11"/>
      <c r="Z35" s="11"/>
      <c r="AA35" s="11"/>
      <c r="AB35" s="11"/>
      <c r="AC35" s="11"/>
    </row>
    <row r="36">
      <c r="A36" s="196" t="s">
        <v>1749</v>
      </c>
      <c r="B36" s="197" t="s">
        <v>1750</v>
      </c>
      <c r="C36" s="15" t="s">
        <v>1751</v>
      </c>
      <c r="D36" s="15"/>
      <c r="E36" s="10"/>
      <c r="F36" s="11"/>
      <c r="G36" s="11"/>
      <c r="H36" s="11"/>
      <c r="I36" s="11"/>
      <c r="J36" s="11"/>
      <c r="K36" s="11"/>
      <c r="L36" s="11"/>
      <c r="M36" s="11"/>
      <c r="N36" s="11"/>
      <c r="O36" s="11"/>
      <c r="P36" s="11"/>
      <c r="Q36" s="11"/>
      <c r="R36" s="11"/>
      <c r="S36" s="11"/>
      <c r="T36" s="11"/>
      <c r="U36" s="11"/>
      <c r="V36" s="11"/>
      <c r="W36" s="11"/>
      <c r="X36" s="11"/>
      <c r="Y36" s="11"/>
      <c r="Z36" s="11"/>
      <c r="AA36" s="11"/>
      <c r="AB36" s="11"/>
      <c r="AC36" s="11"/>
    </row>
    <row r="37">
      <c r="A37" s="196" t="s">
        <v>1752</v>
      </c>
      <c r="B37" s="197" t="s">
        <v>1753</v>
      </c>
      <c r="C37" s="15"/>
      <c r="D37" s="15"/>
      <c r="E37" s="10"/>
      <c r="F37" s="11"/>
      <c r="G37" s="11"/>
      <c r="H37" s="11"/>
      <c r="I37" s="11"/>
      <c r="J37" s="11"/>
      <c r="K37" s="11"/>
      <c r="L37" s="11"/>
      <c r="M37" s="11"/>
      <c r="N37" s="11"/>
      <c r="O37" s="11"/>
      <c r="P37" s="11"/>
      <c r="Q37" s="11"/>
      <c r="R37" s="11"/>
      <c r="S37" s="11"/>
      <c r="T37" s="11"/>
      <c r="U37" s="11"/>
      <c r="V37" s="11"/>
      <c r="W37" s="11"/>
      <c r="X37" s="11"/>
      <c r="Y37" s="11"/>
      <c r="Z37" s="11"/>
      <c r="AA37" s="11"/>
      <c r="AB37" s="11"/>
      <c r="AC37" s="11"/>
    </row>
    <row r="38">
      <c r="A38" s="196" t="s">
        <v>1754</v>
      </c>
      <c r="B38" s="197" t="s">
        <v>1755</v>
      </c>
      <c r="C38" s="15"/>
      <c r="D38" s="15"/>
      <c r="E38" s="10"/>
      <c r="F38" s="11"/>
      <c r="G38" s="11"/>
      <c r="H38" s="11"/>
      <c r="I38" s="11"/>
      <c r="J38" s="11"/>
      <c r="K38" s="11"/>
      <c r="L38" s="11"/>
      <c r="M38" s="11"/>
      <c r="N38" s="11"/>
      <c r="O38" s="11"/>
      <c r="P38" s="11"/>
      <c r="Q38" s="11"/>
      <c r="R38" s="11"/>
      <c r="S38" s="11"/>
      <c r="T38" s="11"/>
      <c r="U38" s="11"/>
      <c r="V38" s="11"/>
      <c r="W38" s="11"/>
      <c r="X38" s="11"/>
      <c r="Y38" s="11"/>
      <c r="Z38" s="11"/>
      <c r="AA38" s="11"/>
      <c r="AB38" s="11"/>
      <c r="AC38" s="11"/>
    </row>
    <row r="39">
      <c r="A39" s="196" t="s">
        <v>1756</v>
      </c>
      <c r="B39" s="196" t="s">
        <v>1757</v>
      </c>
      <c r="C39" s="15" t="s">
        <v>1758</v>
      </c>
      <c r="D39" s="15"/>
      <c r="E39" s="10"/>
      <c r="F39" s="11"/>
      <c r="G39" s="11"/>
      <c r="H39" s="11"/>
      <c r="I39" s="11"/>
      <c r="J39" s="11"/>
      <c r="K39" s="11"/>
      <c r="L39" s="11"/>
      <c r="M39" s="11"/>
      <c r="N39" s="11"/>
      <c r="O39" s="11"/>
      <c r="P39" s="11"/>
      <c r="Q39" s="11"/>
      <c r="R39" s="11"/>
      <c r="S39" s="11"/>
      <c r="T39" s="11"/>
      <c r="U39" s="11"/>
      <c r="V39" s="11"/>
      <c r="W39" s="11"/>
      <c r="X39" s="11"/>
      <c r="Y39" s="11"/>
      <c r="Z39" s="11"/>
      <c r="AA39" s="11"/>
      <c r="AB39" s="11"/>
      <c r="AC39" s="11"/>
    </row>
    <row r="40">
      <c r="A40" s="196" t="s">
        <v>1759</v>
      </c>
      <c r="B40" s="197" t="s">
        <v>1760</v>
      </c>
      <c r="C40" s="101" t="s">
        <v>1761</v>
      </c>
      <c r="D40" s="15"/>
      <c r="E40" s="10"/>
      <c r="F40" s="11"/>
      <c r="G40" s="11"/>
      <c r="H40" s="11"/>
      <c r="I40" s="11"/>
      <c r="J40" s="11"/>
      <c r="K40" s="11"/>
      <c r="L40" s="11"/>
      <c r="M40" s="11"/>
      <c r="N40" s="11"/>
      <c r="O40" s="11"/>
      <c r="P40" s="11"/>
      <c r="Q40" s="11"/>
      <c r="R40" s="11"/>
      <c r="S40" s="11"/>
      <c r="T40" s="11"/>
      <c r="U40" s="11"/>
      <c r="V40" s="11"/>
      <c r="W40" s="11"/>
      <c r="X40" s="11"/>
      <c r="Y40" s="11"/>
      <c r="Z40" s="11"/>
      <c r="AA40" s="11"/>
      <c r="AB40" s="11"/>
      <c r="AC40" s="11"/>
    </row>
    <row r="41">
      <c r="A41" s="196" t="s">
        <v>1762</v>
      </c>
      <c r="B41" s="197" t="s">
        <v>1763</v>
      </c>
      <c r="C41" s="15"/>
      <c r="D41" s="15"/>
      <c r="E41" s="10"/>
      <c r="F41" s="11"/>
      <c r="G41" s="11"/>
      <c r="H41" s="11"/>
      <c r="I41" s="11"/>
      <c r="J41" s="11"/>
      <c r="K41" s="11"/>
      <c r="L41" s="11"/>
      <c r="M41" s="11"/>
      <c r="N41" s="11"/>
      <c r="O41" s="11"/>
      <c r="P41" s="11"/>
      <c r="Q41" s="11"/>
      <c r="R41" s="11"/>
      <c r="S41" s="11"/>
      <c r="T41" s="11"/>
      <c r="U41" s="11"/>
      <c r="V41" s="11"/>
      <c r="W41" s="11"/>
      <c r="X41" s="11"/>
      <c r="Y41" s="11"/>
      <c r="Z41" s="11"/>
      <c r="AA41" s="11"/>
      <c r="AB41" s="11"/>
      <c r="AC41" s="11"/>
    </row>
    <row r="42">
      <c r="A42" s="198" t="s">
        <v>1764</v>
      </c>
      <c r="B42" s="197"/>
      <c r="C42" s="15"/>
      <c r="D42" s="15"/>
      <c r="E42" s="10"/>
      <c r="F42" s="11"/>
      <c r="G42" s="11"/>
      <c r="H42" s="11"/>
      <c r="I42" s="11"/>
      <c r="J42" s="11"/>
      <c r="K42" s="11"/>
      <c r="L42" s="11"/>
      <c r="M42" s="11"/>
      <c r="N42" s="11"/>
      <c r="O42" s="11"/>
      <c r="P42" s="11"/>
      <c r="Q42" s="11"/>
      <c r="R42" s="11"/>
      <c r="S42" s="11"/>
      <c r="T42" s="11"/>
      <c r="U42" s="11"/>
      <c r="V42" s="11"/>
      <c r="W42" s="11"/>
      <c r="X42" s="11"/>
      <c r="Y42" s="11"/>
      <c r="Z42" s="11"/>
      <c r="AA42" s="11"/>
      <c r="AB42" s="11"/>
      <c r="AC42" s="11"/>
    </row>
    <row r="43">
      <c r="A43" s="199" t="s">
        <v>1765</v>
      </c>
      <c r="B43" s="197" t="s">
        <v>1766</v>
      </c>
      <c r="C43" s="15" t="s">
        <v>1767</v>
      </c>
      <c r="D43" s="15"/>
      <c r="E43" s="10"/>
      <c r="F43" s="11"/>
      <c r="G43" s="11"/>
      <c r="H43" s="11"/>
      <c r="I43" s="11"/>
      <c r="J43" s="11"/>
      <c r="K43" s="11"/>
      <c r="L43" s="11"/>
      <c r="M43" s="11"/>
      <c r="N43" s="11"/>
      <c r="O43" s="11"/>
      <c r="P43" s="11"/>
      <c r="Q43" s="11"/>
      <c r="R43" s="11"/>
      <c r="S43" s="11"/>
      <c r="T43" s="11"/>
      <c r="U43" s="11"/>
      <c r="V43" s="11"/>
      <c r="W43" s="11"/>
      <c r="X43" s="11"/>
      <c r="Y43" s="11"/>
      <c r="Z43" s="11"/>
      <c r="AA43" s="11"/>
      <c r="AB43" s="11"/>
      <c r="AC43" s="11"/>
    </row>
    <row r="44">
      <c r="A44" s="199" t="s">
        <v>1768</v>
      </c>
      <c r="B44" s="197"/>
      <c r="C44" s="15"/>
      <c r="D44" s="15"/>
      <c r="E44" s="10"/>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c r="A45" s="199" t="s">
        <v>1769</v>
      </c>
      <c r="B45" s="197" t="s">
        <v>1770</v>
      </c>
      <c r="C45" s="15"/>
      <c r="D45" s="15"/>
      <c r="E45" s="10"/>
      <c r="F45" s="11"/>
      <c r="G45" s="11"/>
      <c r="H45" s="11"/>
      <c r="I45" s="11"/>
      <c r="J45" s="11"/>
      <c r="K45" s="11"/>
      <c r="L45" s="11"/>
      <c r="M45" s="11"/>
      <c r="N45" s="11"/>
      <c r="O45" s="11"/>
      <c r="P45" s="11"/>
      <c r="Q45" s="11"/>
      <c r="R45" s="11"/>
      <c r="S45" s="11"/>
      <c r="T45" s="11"/>
      <c r="U45" s="11"/>
      <c r="V45" s="11"/>
      <c r="W45" s="11"/>
      <c r="X45" s="11"/>
      <c r="Y45" s="11"/>
      <c r="Z45" s="11"/>
      <c r="AA45" s="11"/>
      <c r="AB45" s="11"/>
      <c r="AC45" s="11"/>
    </row>
    <row r="46">
      <c r="A46" s="199" t="s">
        <v>1771</v>
      </c>
      <c r="B46" s="197"/>
      <c r="C46" s="15"/>
      <c r="D46" s="15"/>
      <c r="E46" s="10"/>
      <c r="F46" s="11"/>
      <c r="G46" s="11"/>
      <c r="H46" s="11"/>
      <c r="I46" s="11"/>
      <c r="J46" s="11"/>
      <c r="K46" s="11"/>
      <c r="L46" s="11"/>
      <c r="M46" s="11"/>
      <c r="N46" s="11"/>
      <c r="O46" s="11"/>
      <c r="P46" s="11"/>
      <c r="Q46" s="11"/>
      <c r="R46" s="11"/>
      <c r="S46" s="11"/>
      <c r="T46" s="11"/>
      <c r="U46" s="11"/>
      <c r="V46" s="11"/>
      <c r="W46" s="11"/>
      <c r="X46" s="11"/>
      <c r="Y46" s="11"/>
      <c r="Z46" s="11"/>
      <c r="AA46" s="11"/>
      <c r="AB46" s="11"/>
      <c r="AC46" s="11"/>
    </row>
    <row r="47">
      <c r="A47" s="199" t="s">
        <v>1772</v>
      </c>
      <c r="B47" s="197" t="s">
        <v>1773</v>
      </c>
      <c r="C47" s="15"/>
      <c r="D47" s="15"/>
      <c r="E47" s="10"/>
      <c r="F47" s="11"/>
      <c r="G47" s="11"/>
      <c r="H47" s="11"/>
      <c r="I47" s="11"/>
      <c r="J47" s="11"/>
      <c r="K47" s="11"/>
      <c r="L47" s="11"/>
      <c r="M47" s="11"/>
      <c r="N47" s="11"/>
      <c r="O47" s="11"/>
      <c r="P47" s="11"/>
      <c r="Q47" s="11"/>
      <c r="R47" s="11"/>
      <c r="S47" s="11"/>
      <c r="T47" s="11"/>
      <c r="U47" s="11"/>
      <c r="V47" s="11"/>
      <c r="W47" s="11"/>
      <c r="X47" s="11"/>
      <c r="Y47" s="11"/>
      <c r="Z47" s="11"/>
      <c r="AA47" s="11"/>
      <c r="AB47" s="11"/>
      <c r="AC47" s="11"/>
    </row>
    <row r="48">
      <c r="A48" s="200" t="s">
        <v>13232</v>
      </c>
      <c r="B48" s="197" t="s">
        <v>1775</v>
      </c>
      <c r="C48" s="15"/>
      <c r="D48" s="15"/>
      <c r="E48" s="10"/>
      <c r="F48" s="11"/>
      <c r="G48" s="11"/>
      <c r="H48" s="11"/>
      <c r="I48" s="11"/>
      <c r="J48" s="11"/>
      <c r="K48" s="11"/>
      <c r="L48" s="11"/>
      <c r="M48" s="11"/>
      <c r="N48" s="11"/>
      <c r="O48" s="11"/>
      <c r="P48" s="11"/>
      <c r="Q48" s="11"/>
      <c r="R48" s="11"/>
      <c r="S48" s="11"/>
      <c r="T48" s="11"/>
      <c r="U48" s="11"/>
      <c r="V48" s="11"/>
      <c r="W48" s="11"/>
      <c r="X48" s="11"/>
      <c r="Y48" s="11"/>
      <c r="Z48" s="11"/>
      <c r="AA48" s="11"/>
      <c r="AB48" s="11"/>
      <c r="AC48" s="11"/>
    </row>
    <row r="49">
      <c r="A49" s="201" t="s">
        <v>1776</v>
      </c>
      <c r="B49" s="197"/>
      <c r="C49" s="15"/>
      <c r="D49" s="15"/>
      <c r="E49" s="10"/>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ht="216.75" customHeight="1">
      <c r="A50" s="26" t="s">
        <v>1777</v>
      </c>
      <c r="B50" s="197" t="s">
        <v>13233</v>
      </c>
      <c r="C50" s="202" t="s">
        <v>1779</v>
      </c>
      <c r="D50" s="15"/>
      <c r="E50" s="10"/>
      <c r="F50" s="11"/>
      <c r="G50" s="11"/>
      <c r="H50" s="11"/>
      <c r="I50" s="11"/>
      <c r="J50" s="11"/>
      <c r="K50" s="11"/>
      <c r="L50" s="11"/>
      <c r="M50" s="11"/>
      <c r="N50" s="11"/>
      <c r="O50" s="11"/>
      <c r="P50" s="11"/>
      <c r="Q50" s="11"/>
      <c r="R50" s="11"/>
      <c r="S50" s="11"/>
      <c r="T50" s="11"/>
      <c r="U50" s="11"/>
      <c r="V50" s="11"/>
      <c r="W50" s="11"/>
      <c r="X50" s="11"/>
      <c r="Y50" s="11"/>
      <c r="Z50" s="11"/>
      <c r="AA50" s="11"/>
      <c r="AB50" s="11"/>
      <c r="AC50" s="11"/>
    </row>
    <row r="51">
      <c r="A51" s="69" t="s">
        <v>1780</v>
      </c>
      <c r="B51" s="197" t="s">
        <v>1781</v>
      </c>
      <c r="C51" s="15"/>
      <c r="D51" s="15"/>
      <c r="E51" s="10"/>
      <c r="F51" s="11"/>
      <c r="G51" s="11"/>
      <c r="H51" s="11"/>
      <c r="I51" s="11"/>
      <c r="J51" s="11"/>
      <c r="K51" s="11"/>
      <c r="L51" s="11"/>
      <c r="M51" s="11"/>
      <c r="N51" s="11"/>
      <c r="O51" s="11"/>
      <c r="P51" s="11"/>
      <c r="Q51" s="11"/>
      <c r="R51" s="11"/>
      <c r="S51" s="11"/>
      <c r="T51" s="11"/>
      <c r="U51" s="11"/>
      <c r="V51" s="11"/>
      <c r="W51" s="11"/>
      <c r="X51" s="11"/>
      <c r="Y51" s="11"/>
      <c r="Z51" s="11"/>
      <c r="AA51" s="11"/>
      <c r="AB51" s="11"/>
      <c r="AC51" s="11"/>
    </row>
    <row r="52">
      <c r="A52" s="69" t="s">
        <v>1782</v>
      </c>
      <c r="B52" s="197"/>
      <c r="C52" s="15"/>
      <c r="D52" s="15"/>
      <c r="E52" s="10"/>
      <c r="F52" s="11"/>
      <c r="G52" s="11"/>
      <c r="H52" s="11"/>
      <c r="I52" s="11"/>
      <c r="J52" s="11"/>
      <c r="K52" s="11"/>
      <c r="L52" s="11"/>
      <c r="M52" s="11"/>
      <c r="N52" s="11"/>
      <c r="O52" s="11"/>
      <c r="P52" s="11"/>
      <c r="Q52" s="11"/>
      <c r="R52" s="11"/>
      <c r="S52" s="11"/>
      <c r="T52" s="11"/>
      <c r="U52" s="11"/>
      <c r="V52" s="11"/>
      <c r="W52" s="11"/>
      <c r="X52" s="11"/>
      <c r="Y52" s="11"/>
      <c r="Z52" s="11"/>
      <c r="AA52" s="11"/>
      <c r="AB52" s="11"/>
      <c r="AC52" s="11"/>
    </row>
    <row r="53">
      <c r="A53" s="69" t="s">
        <v>1783</v>
      </c>
      <c r="B53" s="197" t="s">
        <v>1784</v>
      </c>
      <c r="C53" s="15"/>
      <c r="D53" s="15"/>
      <c r="E53" s="10"/>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c r="A54" s="69" t="s">
        <v>1785</v>
      </c>
      <c r="B54" s="197" t="s">
        <v>13234</v>
      </c>
      <c r="C54" s="15" t="s">
        <v>1787</v>
      </c>
      <c r="D54" s="15"/>
      <c r="E54" s="10"/>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c r="A55" s="69" t="s">
        <v>1788</v>
      </c>
      <c r="B55" s="203" t="s">
        <v>1789</v>
      </c>
      <c r="C55" s="15"/>
      <c r="D55" s="15"/>
      <c r="E55" s="10"/>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c r="A56" s="69" t="s">
        <v>1790</v>
      </c>
      <c r="B56" s="197" t="s">
        <v>1791</v>
      </c>
      <c r="C56" s="15"/>
      <c r="D56" s="15"/>
      <c r="E56" s="10"/>
      <c r="F56" s="11"/>
      <c r="G56" s="11"/>
      <c r="H56" s="11"/>
      <c r="I56" s="11"/>
      <c r="J56" s="11"/>
      <c r="K56" s="11"/>
      <c r="L56" s="11"/>
      <c r="M56" s="11"/>
      <c r="N56" s="11"/>
      <c r="O56" s="11"/>
      <c r="P56" s="11"/>
      <c r="Q56" s="11"/>
      <c r="R56" s="11"/>
      <c r="S56" s="11"/>
      <c r="T56" s="11"/>
      <c r="U56" s="11"/>
      <c r="V56" s="11"/>
      <c r="W56" s="11"/>
      <c r="X56" s="11"/>
      <c r="Y56" s="11"/>
      <c r="Z56" s="11"/>
      <c r="AA56" s="11"/>
      <c r="AB56" s="11"/>
      <c r="AC56" s="11"/>
    </row>
    <row r="57">
      <c r="A57" s="69" t="s">
        <v>1792</v>
      </c>
      <c r="B57" s="197"/>
      <c r="C57" s="15"/>
      <c r="D57" s="15"/>
      <c r="E57" s="10"/>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c r="A58" s="69" t="s">
        <v>1793</v>
      </c>
      <c r="B58" s="197"/>
      <c r="C58" s="15"/>
      <c r="D58" s="15"/>
      <c r="E58" s="10"/>
      <c r="F58" s="11"/>
      <c r="G58" s="11"/>
      <c r="H58" s="11"/>
      <c r="I58" s="11"/>
      <c r="J58" s="11"/>
      <c r="K58" s="11"/>
      <c r="L58" s="11"/>
      <c r="M58" s="11"/>
      <c r="N58" s="11"/>
      <c r="O58" s="11"/>
      <c r="P58" s="11"/>
      <c r="Q58" s="11"/>
      <c r="R58" s="11"/>
      <c r="S58" s="11"/>
      <c r="T58" s="11"/>
      <c r="U58" s="11"/>
      <c r="V58" s="11"/>
      <c r="W58" s="11"/>
      <c r="X58" s="11"/>
      <c r="Y58" s="11"/>
      <c r="Z58" s="11"/>
      <c r="AA58" s="11"/>
      <c r="AB58" s="11"/>
      <c r="AC58" s="11"/>
    </row>
    <row r="59">
      <c r="A59" s="69" t="s">
        <v>1794</v>
      </c>
      <c r="B59" s="197" t="s">
        <v>1795</v>
      </c>
      <c r="C59" s="15" t="s">
        <v>1796</v>
      </c>
      <c r="D59" s="15" t="s">
        <v>1797</v>
      </c>
      <c r="E59" s="10"/>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c r="A60" s="69" t="s">
        <v>1798</v>
      </c>
      <c r="B60" s="197" t="s">
        <v>1799</v>
      </c>
      <c r="C60" s="15"/>
      <c r="D60" s="15"/>
      <c r="E60" s="10"/>
      <c r="F60" s="11"/>
      <c r="G60" s="11"/>
      <c r="H60" s="11"/>
      <c r="I60" s="11"/>
      <c r="J60" s="11"/>
      <c r="K60" s="11"/>
      <c r="L60" s="11"/>
      <c r="M60" s="11"/>
      <c r="N60" s="11"/>
      <c r="O60" s="11"/>
      <c r="P60" s="11"/>
      <c r="Q60" s="11"/>
      <c r="R60" s="11"/>
      <c r="S60" s="11"/>
      <c r="T60" s="11"/>
      <c r="U60" s="11"/>
      <c r="V60" s="11"/>
      <c r="W60" s="11"/>
      <c r="X60" s="11"/>
      <c r="Y60" s="11"/>
      <c r="Z60" s="11"/>
      <c r="AA60" s="11"/>
      <c r="AB60" s="11"/>
      <c r="AC60" s="11"/>
    </row>
    <row r="61">
      <c r="A61" s="69" t="s">
        <v>1800</v>
      </c>
      <c r="B61" s="197"/>
      <c r="C61" s="15"/>
      <c r="D61" s="15"/>
      <c r="E61" s="10"/>
      <c r="F61" s="11"/>
      <c r="G61" s="11"/>
      <c r="H61" s="11"/>
      <c r="I61" s="11"/>
      <c r="J61" s="11"/>
      <c r="K61" s="11"/>
      <c r="L61" s="11"/>
      <c r="M61" s="11"/>
      <c r="N61" s="11"/>
      <c r="O61" s="11"/>
      <c r="P61" s="11"/>
      <c r="Q61" s="11"/>
      <c r="R61" s="11"/>
      <c r="S61" s="11"/>
      <c r="T61" s="11"/>
      <c r="U61" s="11"/>
      <c r="V61" s="11"/>
      <c r="W61" s="11"/>
      <c r="X61" s="11"/>
      <c r="Y61" s="11"/>
      <c r="Z61" s="11"/>
      <c r="AA61" s="11"/>
      <c r="AB61" s="11"/>
      <c r="AC61" s="11"/>
    </row>
    <row r="62">
      <c r="A62" s="69" t="s">
        <v>13235</v>
      </c>
      <c r="B62" s="197" t="s">
        <v>13236</v>
      </c>
      <c r="C62" s="15" t="s">
        <v>13237</v>
      </c>
      <c r="D62" s="15"/>
      <c r="E62" s="10"/>
      <c r="F62" s="11"/>
      <c r="G62" s="11"/>
      <c r="H62" s="11"/>
      <c r="I62" s="11"/>
      <c r="J62" s="11"/>
      <c r="K62" s="11"/>
      <c r="L62" s="11"/>
      <c r="M62" s="11"/>
      <c r="N62" s="11"/>
      <c r="O62" s="11"/>
      <c r="P62" s="11"/>
      <c r="Q62" s="11"/>
      <c r="R62" s="11"/>
      <c r="S62" s="11"/>
      <c r="T62" s="11"/>
      <c r="U62" s="11"/>
      <c r="V62" s="11"/>
      <c r="W62" s="11"/>
      <c r="X62" s="11"/>
      <c r="Y62" s="11"/>
      <c r="Z62" s="11"/>
      <c r="AA62" s="11"/>
      <c r="AB62" s="11"/>
      <c r="AC62" s="11"/>
    </row>
    <row r="63">
      <c r="A63" s="69" t="s">
        <v>1804</v>
      </c>
      <c r="B63" s="197"/>
      <c r="C63" s="15"/>
      <c r="D63" s="15"/>
      <c r="E63" s="10"/>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c r="A64" s="69" t="s">
        <v>1805</v>
      </c>
      <c r="B64" s="197"/>
      <c r="C64" s="15"/>
      <c r="D64" s="15"/>
      <c r="E64" s="10"/>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c r="A65" s="69" t="s">
        <v>1806</v>
      </c>
      <c r="B65" s="197"/>
      <c r="C65" s="15"/>
      <c r="D65" s="15"/>
      <c r="E65" s="10"/>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c r="A66" s="69" t="s">
        <v>1807</v>
      </c>
      <c r="B66" s="197" t="s">
        <v>1808</v>
      </c>
      <c r="C66" s="15"/>
      <c r="D66" s="15"/>
      <c r="E66" s="10"/>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c r="A67" s="69" t="s">
        <v>1809</v>
      </c>
      <c r="B67" s="197"/>
      <c r="C67" s="15"/>
      <c r="D67" s="15"/>
      <c r="E67" s="10"/>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c r="A68" s="69" t="s">
        <v>1810</v>
      </c>
      <c r="B68" s="197"/>
      <c r="C68" s="15"/>
      <c r="D68" s="15"/>
      <c r="E68" s="10"/>
      <c r="F68" s="11"/>
      <c r="G68" s="11"/>
      <c r="H68" s="11"/>
      <c r="I68" s="11"/>
      <c r="J68" s="11"/>
      <c r="K68" s="11"/>
      <c r="L68" s="11"/>
      <c r="M68" s="11"/>
      <c r="N68" s="11"/>
      <c r="O68" s="11"/>
      <c r="P68" s="11"/>
      <c r="Q68" s="11"/>
      <c r="R68" s="11"/>
      <c r="S68" s="11"/>
      <c r="T68" s="11"/>
      <c r="U68" s="11"/>
      <c r="V68" s="11"/>
      <c r="W68" s="11"/>
      <c r="X68" s="11"/>
      <c r="Y68" s="11"/>
      <c r="Z68" s="11"/>
      <c r="AA68" s="11"/>
      <c r="AB68" s="11"/>
      <c r="AC68" s="11"/>
    </row>
    <row r="69">
      <c r="A69" s="69" t="s">
        <v>1811</v>
      </c>
      <c r="B69" s="197" t="s">
        <v>1812</v>
      </c>
      <c r="C69" s="15"/>
      <c r="D69" s="15"/>
      <c r="E69" s="10"/>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c r="A70" s="69" t="s">
        <v>1813</v>
      </c>
      <c r="B70" s="197"/>
      <c r="C70" s="15"/>
      <c r="D70" s="15"/>
      <c r="E70" s="10"/>
      <c r="F70" s="11"/>
      <c r="G70" s="11"/>
      <c r="H70" s="11"/>
      <c r="I70" s="11"/>
      <c r="J70" s="11"/>
      <c r="K70" s="11"/>
      <c r="L70" s="11"/>
      <c r="M70" s="11"/>
      <c r="N70" s="11"/>
      <c r="O70" s="11"/>
      <c r="P70" s="11"/>
      <c r="Q70" s="11"/>
      <c r="R70" s="11"/>
      <c r="S70" s="11"/>
      <c r="T70" s="11"/>
      <c r="U70" s="11"/>
      <c r="V70" s="11"/>
      <c r="W70" s="11"/>
      <c r="X70" s="11"/>
      <c r="Y70" s="11"/>
      <c r="Z70" s="11"/>
      <c r="AA70" s="11"/>
      <c r="AB70" s="11"/>
      <c r="AC70" s="11"/>
    </row>
    <row r="71">
      <c r="A71" s="69" t="s">
        <v>1814</v>
      </c>
      <c r="B71" s="197" t="s">
        <v>1815</v>
      </c>
      <c r="C71" s="15" t="s">
        <v>1816</v>
      </c>
      <c r="D71" s="15"/>
      <c r="E71" s="10"/>
      <c r="F71" s="11"/>
      <c r="G71" s="11"/>
      <c r="H71" s="11"/>
      <c r="I71" s="11"/>
      <c r="J71" s="11"/>
      <c r="K71" s="11"/>
      <c r="L71" s="11"/>
      <c r="M71" s="11"/>
      <c r="N71" s="11"/>
      <c r="O71" s="11"/>
      <c r="P71" s="11"/>
      <c r="Q71" s="11"/>
      <c r="R71" s="11"/>
      <c r="S71" s="11"/>
      <c r="T71" s="11"/>
      <c r="U71" s="11"/>
      <c r="V71" s="11"/>
      <c r="W71" s="11"/>
      <c r="X71" s="11"/>
      <c r="Y71" s="11"/>
      <c r="Z71" s="11"/>
      <c r="AA71" s="11"/>
      <c r="AB71" s="11"/>
      <c r="AC71" s="11"/>
    </row>
    <row r="72">
      <c r="A72" s="69" t="s">
        <v>1817</v>
      </c>
      <c r="B72" s="197" t="s">
        <v>1818</v>
      </c>
      <c r="C72" s="15"/>
      <c r="D72" s="15"/>
      <c r="E72" s="10"/>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c r="A73" s="69" t="s">
        <v>1819</v>
      </c>
      <c r="B73" s="197" t="s">
        <v>1820</v>
      </c>
      <c r="C73" s="15"/>
      <c r="D73" s="15"/>
      <c r="E73" s="10"/>
      <c r="F73" s="11"/>
      <c r="G73" s="11"/>
      <c r="H73" s="11"/>
      <c r="I73" s="11"/>
      <c r="J73" s="11"/>
      <c r="K73" s="11"/>
      <c r="L73" s="11"/>
      <c r="M73" s="11"/>
      <c r="N73" s="11"/>
      <c r="O73" s="11"/>
      <c r="P73" s="11"/>
      <c r="Q73" s="11"/>
      <c r="R73" s="11"/>
      <c r="S73" s="11"/>
      <c r="T73" s="11"/>
      <c r="U73" s="11"/>
      <c r="V73" s="11"/>
      <c r="W73" s="11"/>
      <c r="X73" s="11"/>
      <c r="Y73" s="11"/>
      <c r="Z73" s="11"/>
      <c r="AA73" s="11"/>
      <c r="AB73" s="11"/>
      <c r="AC73" s="11"/>
    </row>
    <row r="74">
      <c r="A74" s="69" t="s">
        <v>1819</v>
      </c>
      <c r="B74" s="197" t="s">
        <v>1821</v>
      </c>
      <c r="C74" s="15"/>
      <c r="D74" s="15"/>
      <c r="E74" s="10"/>
      <c r="F74" s="11"/>
      <c r="G74" s="11"/>
      <c r="H74" s="11"/>
      <c r="I74" s="11"/>
      <c r="J74" s="11"/>
      <c r="K74" s="11"/>
      <c r="L74" s="11"/>
      <c r="M74" s="11"/>
      <c r="N74" s="11"/>
      <c r="O74" s="11"/>
      <c r="P74" s="11"/>
      <c r="Q74" s="11"/>
      <c r="R74" s="11"/>
      <c r="S74" s="11"/>
      <c r="T74" s="11"/>
      <c r="U74" s="11"/>
      <c r="V74" s="11"/>
      <c r="W74" s="11"/>
      <c r="X74" s="11"/>
      <c r="Y74" s="11"/>
      <c r="Z74" s="11"/>
      <c r="AA74" s="11"/>
      <c r="AB74" s="11"/>
      <c r="AC74" s="11"/>
    </row>
    <row r="75">
      <c r="A75" s="69" t="s">
        <v>1822</v>
      </c>
      <c r="B75" s="197" t="s">
        <v>1823</v>
      </c>
      <c r="C75" s="15" t="s">
        <v>1824</v>
      </c>
      <c r="D75" s="15"/>
      <c r="E75" s="10"/>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c r="A76" s="69" t="s">
        <v>1825</v>
      </c>
      <c r="B76" s="197"/>
      <c r="C76" s="15"/>
      <c r="D76" s="15"/>
      <c r="E76" s="10"/>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c r="A77" s="69" t="s">
        <v>1826</v>
      </c>
      <c r="B77" s="197" t="s">
        <v>1827</v>
      </c>
      <c r="C77" s="15"/>
      <c r="D77" s="15"/>
      <c r="E77" s="10"/>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c r="A78" s="69" t="s">
        <v>1828</v>
      </c>
      <c r="B78" s="197"/>
      <c r="C78" s="15"/>
      <c r="D78" s="15"/>
      <c r="E78" s="10"/>
      <c r="F78" s="11"/>
      <c r="G78" s="11"/>
      <c r="H78" s="11"/>
      <c r="I78" s="11"/>
      <c r="J78" s="11"/>
      <c r="K78" s="11"/>
      <c r="L78" s="11"/>
      <c r="M78" s="11"/>
      <c r="N78" s="11"/>
      <c r="O78" s="11"/>
      <c r="P78" s="11"/>
      <c r="Q78" s="11"/>
      <c r="R78" s="11"/>
      <c r="S78" s="11"/>
      <c r="T78" s="11"/>
      <c r="U78" s="11"/>
      <c r="V78" s="11"/>
      <c r="W78" s="11"/>
      <c r="X78" s="11"/>
      <c r="Y78" s="11"/>
      <c r="Z78" s="11"/>
      <c r="AA78" s="11"/>
      <c r="AB78" s="11"/>
      <c r="AC78" s="11"/>
    </row>
    <row r="79">
      <c r="A79" s="69" t="s">
        <v>1829</v>
      </c>
      <c r="B79" s="197" t="s">
        <v>1830</v>
      </c>
      <c r="C79" s="15"/>
      <c r="D79" s="15"/>
      <c r="E79" s="10"/>
      <c r="F79" s="11"/>
      <c r="G79" s="11"/>
      <c r="H79" s="11"/>
      <c r="I79" s="11"/>
      <c r="J79" s="11"/>
      <c r="K79" s="11"/>
      <c r="L79" s="11"/>
      <c r="M79" s="11"/>
      <c r="N79" s="11"/>
      <c r="O79" s="11"/>
      <c r="P79" s="11"/>
      <c r="Q79" s="11"/>
      <c r="R79" s="11"/>
      <c r="S79" s="11"/>
      <c r="T79" s="11"/>
      <c r="U79" s="11"/>
      <c r="V79" s="11"/>
      <c r="W79" s="11"/>
      <c r="X79" s="11"/>
      <c r="Y79" s="11"/>
      <c r="Z79" s="11"/>
      <c r="AA79" s="11"/>
      <c r="AB79" s="11"/>
      <c r="AC79" s="11"/>
    </row>
    <row r="80">
      <c r="A80" s="69" t="s">
        <v>1831</v>
      </c>
      <c r="B80" s="197"/>
      <c r="C80" s="15"/>
      <c r="D80" s="15"/>
      <c r="E80" s="10"/>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c r="A81" s="69" t="s">
        <v>1832</v>
      </c>
      <c r="B81" s="197" t="s">
        <v>1833</v>
      </c>
      <c r="C81" s="15"/>
      <c r="D81" s="15"/>
      <c r="E81" s="10"/>
      <c r="F81" s="11"/>
      <c r="G81" s="11"/>
      <c r="H81" s="11"/>
      <c r="I81" s="11"/>
      <c r="J81" s="11"/>
      <c r="K81" s="11"/>
      <c r="L81" s="11"/>
      <c r="M81" s="11"/>
      <c r="N81" s="11"/>
      <c r="O81" s="11"/>
      <c r="P81" s="11"/>
      <c r="Q81" s="11"/>
      <c r="R81" s="11"/>
      <c r="S81" s="11"/>
      <c r="T81" s="11"/>
      <c r="U81" s="11"/>
      <c r="V81" s="11"/>
      <c r="W81" s="11"/>
      <c r="X81" s="11"/>
      <c r="Y81" s="11"/>
      <c r="Z81" s="11"/>
      <c r="AA81" s="11"/>
      <c r="AB81" s="11"/>
      <c r="AC81" s="11"/>
    </row>
    <row r="82">
      <c r="A82" s="69" t="s">
        <v>1834</v>
      </c>
      <c r="B82" s="197"/>
      <c r="C82" s="15"/>
      <c r="D82" s="15"/>
      <c r="E82" s="10"/>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c r="A83" s="69" t="s">
        <v>1835</v>
      </c>
      <c r="B83" s="197"/>
      <c r="C83" s="15"/>
      <c r="D83" s="15"/>
      <c r="E83" s="10"/>
      <c r="F83" s="11"/>
      <c r="G83" s="11"/>
      <c r="H83" s="11"/>
      <c r="I83" s="11"/>
      <c r="J83" s="11"/>
      <c r="K83" s="11"/>
      <c r="L83" s="11"/>
      <c r="M83" s="11"/>
      <c r="N83" s="11"/>
      <c r="O83" s="11"/>
      <c r="P83" s="11"/>
      <c r="Q83" s="11"/>
      <c r="R83" s="11"/>
      <c r="S83" s="11"/>
      <c r="T83" s="11"/>
      <c r="U83" s="11"/>
      <c r="V83" s="11"/>
      <c r="W83" s="11"/>
      <c r="X83" s="11"/>
      <c r="Y83" s="11"/>
      <c r="Z83" s="11"/>
      <c r="AA83" s="11"/>
      <c r="AB83" s="11"/>
      <c r="AC83" s="11"/>
    </row>
    <row r="84">
      <c r="A84" s="69" t="s">
        <v>1836</v>
      </c>
      <c r="B84" s="197" t="s">
        <v>1837</v>
      </c>
      <c r="C84" s="15" t="s">
        <v>1838</v>
      </c>
      <c r="D84" s="15"/>
      <c r="E84" s="10"/>
      <c r="F84" s="11"/>
      <c r="G84" s="11"/>
      <c r="H84" s="11"/>
      <c r="I84" s="11"/>
      <c r="J84" s="11"/>
      <c r="K84" s="11"/>
      <c r="L84" s="11"/>
      <c r="M84" s="11"/>
      <c r="N84" s="11"/>
      <c r="O84" s="11"/>
      <c r="P84" s="11"/>
      <c r="Q84" s="11"/>
      <c r="R84" s="11"/>
      <c r="S84" s="11"/>
      <c r="T84" s="11"/>
      <c r="U84" s="11"/>
      <c r="V84" s="11"/>
      <c r="W84" s="11"/>
      <c r="X84" s="11"/>
      <c r="Y84" s="11"/>
      <c r="Z84" s="11"/>
      <c r="AA84" s="11"/>
      <c r="AB84" s="11"/>
      <c r="AC84" s="11"/>
    </row>
    <row r="85">
      <c r="A85" s="69" t="s">
        <v>1839</v>
      </c>
      <c r="B85" s="197" t="s">
        <v>1840</v>
      </c>
      <c r="C85" s="15"/>
      <c r="D85" s="15"/>
      <c r="E85" s="10"/>
      <c r="F85" s="11"/>
      <c r="G85" s="11"/>
      <c r="H85" s="11"/>
      <c r="I85" s="11"/>
      <c r="J85" s="11"/>
      <c r="K85" s="11"/>
      <c r="L85" s="11"/>
      <c r="M85" s="11"/>
      <c r="N85" s="11"/>
      <c r="O85" s="11"/>
      <c r="P85" s="11"/>
      <c r="Q85" s="11"/>
      <c r="R85" s="11"/>
      <c r="S85" s="11"/>
      <c r="T85" s="11"/>
      <c r="U85" s="11"/>
      <c r="V85" s="11"/>
      <c r="W85" s="11"/>
      <c r="X85" s="11"/>
      <c r="Y85" s="11"/>
      <c r="Z85" s="11"/>
      <c r="AA85" s="11"/>
      <c r="AB85" s="11"/>
      <c r="AC85" s="11"/>
    </row>
    <row r="86">
      <c r="A86" s="69" t="s">
        <v>1841</v>
      </c>
      <c r="B86" s="197"/>
      <c r="C86" s="15"/>
      <c r="D86" s="15"/>
      <c r="E86" s="10"/>
      <c r="F86" s="11"/>
      <c r="G86" s="11"/>
      <c r="H86" s="11"/>
      <c r="I86" s="11"/>
      <c r="J86" s="11"/>
      <c r="K86" s="11"/>
      <c r="L86" s="11"/>
      <c r="M86" s="11"/>
      <c r="N86" s="11"/>
      <c r="O86" s="11"/>
      <c r="P86" s="11"/>
      <c r="Q86" s="11"/>
      <c r="R86" s="11"/>
      <c r="S86" s="11"/>
      <c r="T86" s="11"/>
      <c r="U86" s="11"/>
      <c r="V86" s="11"/>
      <c r="W86" s="11"/>
      <c r="X86" s="11"/>
      <c r="Y86" s="11"/>
      <c r="Z86" s="11"/>
      <c r="AA86" s="11"/>
      <c r="AB86" s="11"/>
      <c r="AC86" s="11"/>
    </row>
    <row r="87">
      <c r="A87" s="69" t="s">
        <v>1842</v>
      </c>
      <c r="B87" s="197" t="s">
        <v>1843</v>
      </c>
      <c r="C87" s="15" t="s">
        <v>1844</v>
      </c>
      <c r="D87" s="15"/>
      <c r="E87" s="10"/>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c r="A88" s="69" t="s">
        <v>1845</v>
      </c>
      <c r="B88" s="197" t="s">
        <v>1846</v>
      </c>
      <c r="C88" s="204">
        <v>44215.0</v>
      </c>
      <c r="D88" s="15"/>
      <c r="E88" s="10"/>
      <c r="F88" s="11"/>
      <c r="G88" s="11"/>
      <c r="H88" s="11"/>
      <c r="I88" s="11"/>
      <c r="J88" s="11"/>
      <c r="K88" s="11"/>
      <c r="L88" s="11"/>
      <c r="M88" s="11"/>
      <c r="N88" s="11"/>
      <c r="O88" s="11"/>
      <c r="P88" s="11"/>
      <c r="Q88" s="11"/>
      <c r="R88" s="11"/>
      <c r="S88" s="11"/>
      <c r="T88" s="11"/>
      <c r="U88" s="11"/>
      <c r="V88" s="11"/>
      <c r="W88" s="11"/>
      <c r="X88" s="11"/>
      <c r="Y88" s="11"/>
      <c r="Z88" s="11"/>
      <c r="AA88" s="11"/>
      <c r="AB88" s="11"/>
      <c r="AC88" s="11"/>
    </row>
    <row r="89">
      <c r="A89" s="68" t="s">
        <v>13238</v>
      </c>
      <c r="B89" s="197" t="s">
        <v>13239</v>
      </c>
      <c r="C89" s="15"/>
      <c r="D89" s="15"/>
      <c r="E89" s="10"/>
      <c r="F89" s="11"/>
      <c r="G89" s="11"/>
      <c r="H89" s="11"/>
      <c r="I89" s="11"/>
      <c r="J89" s="11"/>
      <c r="K89" s="11"/>
      <c r="L89" s="11"/>
      <c r="M89" s="11"/>
      <c r="N89" s="11"/>
      <c r="O89" s="11"/>
      <c r="P89" s="11"/>
      <c r="Q89" s="11"/>
      <c r="R89" s="11"/>
      <c r="S89" s="11"/>
      <c r="T89" s="11"/>
      <c r="U89" s="11"/>
      <c r="V89" s="11"/>
      <c r="W89" s="11"/>
      <c r="X89" s="11"/>
      <c r="Y89" s="11"/>
      <c r="Z89" s="11"/>
      <c r="AA89" s="11"/>
      <c r="AB89" s="11"/>
      <c r="AC89" s="11"/>
    </row>
    <row r="90">
      <c r="A90" s="69" t="s">
        <v>1849</v>
      </c>
      <c r="B90" s="197" t="s">
        <v>1850</v>
      </c>
      <c r="C90" s="15" t="s">
        <v>1851</v>
      </c>
      <c r="D90" s="15"/>
      <c r="E90" s="10"/>
      <c r="F90" s="11"/>
      <c r="G90" s="11"/>
      <c r="H90" s="11"/>
      <c r="I90" s="11"/>
      <c r="J90" s="11"/>
      <c r="K90" s="11"/>
      <c r="L90" s="11"/>
      <c r="M90" s="11"/>
      <c r="N90" s="11"/>
      <c r="O90" s="11"/>
      <c r="P90" s="11"/>
      <c r="Q90" s="11"/>
      <c r="R90" s="11"/>
      <c r="S90" s="11"/>
      <c r="T90" s="11"/>
      <c r="U90" s="11"/>
      <c r="V90" s="11"/>
      <c r="W90" s="11"/>
      <c r="X90" s="11"/>
      <c r="Y90" s="11"/>
      <c r="Z90" s="11"/>
      <c r="AA90" s="11"/>
      <c r="AB90" s="11"/>
      <c r="AC90" s="11"/>
    </row>
    <row r="91">
      <c r="A91" s="69" t="s">
        <v>1852</v>
      </c>
      <c r="B91" s="197" t="s">
        <v>1853</v>
      </c>
      <c r="C91" s="15" t="s">
        <v>1854</v>
      </c>
      <c r="D91" s="104" t="s">
        <v>1855</v>
      </c>
      <c r="E91" s="10"/>
      <c r="F91" s="11"/>
      <c r="G91" s="11"/>
      <c r="H91" s="11"/>
      <c r="I91" s="11"/>
      <c r="J91" s="11"/>
      <c r="K91" s="11"/>
      <c r="L91" s="11"/>
      <c r="M91" s="11"/>
      <c r="N91" s="11"/>
      <c r="O91" s="11"/>
      <c r="P91" s="11"/>
      <c r="Q91" s="11"/>
      <c r="R91" s="11"/>
      <c r="S91" s="11"/>
      <c r="T91" s="11"/>
      <c r="U91" s="11"/>
      <c r="V91" s="11"/>
      <c r="W91" s="11"/>
      <c r="X91" s="11"/>
      <c r="Y91" s="11"/>
      <c r="Z91" s="11"/>
      <c r="AA91" s="11"/>
      <c r="AB91" s="11"/>
      <c r="AC91" s="11"/>
    </row>
    <row r="92">
      <c r="A92" s="69" t="s">
        <v>1856</v>
      </c>
      <c r="B92" s="197" t="s">
        <v>1857</v>
      </c>
      <c r="C92" s="15"/>
      <c r="D92" s="15"/>
      <c r="E92" s="10"/>
      <c r="F92" s="11"/>
      <c r="G92" s="11"/>
      <c r="H92" s="11"/>
      <c r="I92" s="11"/>
      <c r="J92" s="11"/>
      <c r="K92" s="11"/>
      <c r="L92" s="11"/>
      <c r="M92" s="11"/>
      <c r="N92" s="11"/>
      <c r="O92" s="11"/>
      <c r="P92" s="11"/>
      <c r="Q92" s="11"/>
      <c r="R92" s="11"/>
      <c r="S92" s="11"/>
      <c r="T92" s="11"/>
      <c r="U92" s="11"/>
      <c r="V92" s="11"/>
      <c r="W92" s="11"/>
      <c r="X92" s="11"/>
      <c r="Y92" s="11"/>
      <c r="Z92" s="11"/>
      <c r="AA92" s="11"/>
      <c r="AB92" s="11"/>
      <c r="AC92" s="11"/>
    </row>
    <row r="93">
      <c r="A93" s="69" t="s">
        <v>1858</v>
      </c>
      <c r="B93" s="197"/>
      <c r="C93" s="15" t="s">
        <v>1859</v>
      </c>
      <c r="D93" s="15"/>
      <c r="E93" s="10"/>
      <c r="F93" s="11"/>
      <c r="G93" s="11"/>
      <c r="H93" s="11"/>
      <c r="I93" s="11"/>
      <c r="J93" s="11"/>
      <c r="K93" s="11"/>
      <c r="L93" s="11"/>
      <c r="M93" s="11"/>
      <c r="N93" s="11"/>
      <c r="O93" s="11"/>
      <c r="P93" s="11"/>
      <c r="Q93" s="11"/>
      <c r="R93" s="11"/>
      <c r="S93" s="11"/>
      <c r="T93" s="11"/>
      <c r="U93" s="11"/>
      <c r="V93" s="11"/>
      <c r="W93" s="11"/>
      <c r="X93" s="11"/>
      <c r="Y93" s="11"/>
      <c r="Z93" s="11"/>
      <c r="AA93" s="11"/>
      <c r="AB93" s="11"/>
      <c r="AC93" s="11"/>
    </row>
    <row r="94">
      <c r="A94" s="69" t="s">
        <v>1860</v>
      </c>
      <c r="B94" s="197"/>
      <c r="C94" s="15"/>
      <c r="D94" s="15"/>
      <c r="E94" s="10"/>
      <c r="F94" s="11"/>
      <c r="G94" s="11"/>
      <c r="H94" s="11"/>
      <c r="I94" s="11"/>
      <c r="J94" s="11"/>
      <c r="K94" s="11"/>
      <c r="L94" s="11"/>
      <c r="M94" s="11"/>
      <c r="N94" s="11"/>
      <c r="O94" s="11"/>
      <c r="P94" s="11"/>
      <c r="Q94" s="11"/>
      <c r="R94" s="11"/>
      <c r="S94" s="11"/>
      <c r="T94" s="11"/>
      <c r="U94" s="11"/>
      <c r="V94" s="11"/>
      <c r="W94" s="11"/>
      <c r="X94" s="11"/>
      <c r="Y94" s="11"/>
      <c r="Z94" s="11"/>
      <c r="AA94" s="11"/>
      <c r="AB94" s="11"/>
      <c r="AC94" s="11"/>
    </row>
    <row r="95">
      <c r="A95" s="69" t="s">
        <v>1861</v>
      </c>
      <c r="B95" s="197"/>
      <c r="C95" s="15"/>
      <c r="D95" s="15"/>
      <c r="E95" s="10"/>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c r="A96" s="69" t="s">
        <v>1862</v>
      </c>
      <c r="B96" s="197" t="s">
        <v>1863</v>
      </c>
      <c r="C96" s="15"/>
      <c r="D96" s="15"/>
      <c r="E96" s="10"/>
      <c r="F96" s="11"/>
      <c r="G96" s="11"/>
      <c r="H96" s="11"/>
      <c r="I96" s="11"/>
      <c r="J96" s="11"/>
      <c r="K96" s="11"/>
      <c r="L96" s="11"/>
      <c r="M96" s="11"/>
      <c r="N96" s="11"/>
      <c r="O96" s="11"/>
      <c r="P96" s="11"/>
      <c r="Q96" s="11"/>
      <c r="R96" s="11"/>
      <c r="S96" s="11"/>
      <c r="T96" s="11"/>
      <c r="U96" s="11"/>
      <c r="V96" s="11"/>
      <c r="W96" s="11"/>
      <c r="X96" s="11"/>
      <c r="Y96" s="11"/>
      <c r="Z96" s="11"/>
      <c r="AA96" s="11"/>
      <c r="AB96" s="11"/>
      <c r="AC96" s="11"/>
    </row>
    <row r="97">
      <c r="A97" s="69" t="s">
        <v>1864</v>
      </c>
      <c r="B97" s="197" t="s">
        <v>1865</v>
      </c>
      <c r="C97" s="15"/>
      <c r="D97" s="15"/>
      <c r="E97" s="10"/>
      <c r="F97" s="11"/>
      <c r="G97" s="11"/>
      <c r="H97" s="11"/>
      <c r="I97" s="11"/>
      <c r="J97" s="11"/>
      <c r="K97" s="11"/>
      <c r="L97" s="11"/>
      <c r="M97" s="11"/>
      <c r="N97" s="11"/>
      <c r="O97" s="11"/>
      <c r="P97" s="11"/>
      <c r="Q97" s="11"/>
      <c r="R97" s="11"/>
      <c r="S97" s="11"/>
      <c r="T97" s="11"/>
      <c r="U97" s="11"/>
      <c r="V97" s="11"/>
      <c r="W97" s="11"/>
      <c r="X97" s="11"/>
      <c r="Y97" s="11"/>
      <c r="Z97" s="11"/>
      <c r="AA97" s="11"/>
      <c r="AB97" s="11"/>
      <c r="AC97" s="11"/>
    </row>
    <row r="98">
      <c r="A98" s="69" t="s">
        <v>1866</v>
      </c>
      <c r="B98" s="197" t="s">
        <v>1867</v>
      </c>
      <c r="C98" s="15"/>
      <c r="D98" s="15"/>
      <c r="E98" s="10"/>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c r="A99" s="69" t="s">
        <v>1868</v>
      </c>
      <c r="B99" s="197" t="s">
        <v>1869</v>
      </c>
      <c r="C99" s="15"/>
      <c r="D99" s="15"/>
      <c r="E99" s="10"/>
      <c r="F99" s="11"/>
      <c r="G99" s="11"/>
      <c r="H99" s="11"/>
      <c r="I99" s="11"/>
      <c r="J99" s="11"/>
      <c r="K99" s="11"/>
      <c r="L99" s="11"/>
      <c r="M99" s="11"/>
      <c r="N99" s="11"/>
      <c r="O99" s="11"/>
      <c r="P99" s="11"/>
      <c r="Q99" s="11"/>
      <c r="R99" s="11"/>
      <c r="S99" s="11"/>
      <c r="T99" s="11"/>
      <c r="U99" s="11"/>
      <c r="V99" s="11"/>
      <c r="W99" s="11"/>
      <c r="X99" s="11"/>
      <c r="Y99" s="11"/>
      <c r="Z99" s="11"/>
      <c r="AA99" s="11"/>
      <c r="AB99" s="11"/>
      <c r="AC99" s="11"/>
    </row>
    <row r="100">
      <c r="A100" s="69" t="s">
        <v>1870</v>
      </c>
      <c r="B100" s="197" t="s">
        <v>1871</v>
      </c>
      <c r="C100" s="15"/>
      <c r="D100" s="15"/>
      <c r="E100" s="10"/>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row>
    <row r="101">
      <c r="A101" s="69" t="s">
        <v>1872</v>
      </c>
      <c r="B101" s="197" t="s">
        <v>1873</v>
      </c>
      <c r="C101" s="15" t="s">
        <v>1874</v>
      </c>
      <c r="D101" s="15"/>
      <c r="E101" s="10"/>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c r="A102" s="69" t="s">
        <v>1875</v>
      </c>
      <c r="B102" s="197"/>
      <c r="C102" s="15"/>
      <c r="D102" s="15"/>
      <c r="E102" s="10"/>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c r="A103" s="69" t="s">
        <v>1876</v>
      </c>
      <c r="B103" s="197" t="s">
        <v>1877</v>
      </c>
      <c r="C103" s="15" t="s">
        <v>1878</v>
      </c>
      <c r="D103" s="15"/>
      <c r="E103" s="10"/>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c r="A104" s="69" t="s">
        <v>1879</v>
      </c>
      <c r="B104" s="197"/>
      <c r="C104" s="15"/>
      <c r="D104" s="15"/>
      <c r="E104" s="10"/>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row>
    <row r="105">
      <c r="A105" s="69" t="s">
        <v>1880</v>
      </c>
      <c r="B105" s="197" t="s">
        <v>1881</v>
      </c>
      <c r="C105" s="15"/>
      <c r="D105" s="15"/>
      <c r="E105" s="10"/>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row>
    <row r="106">
      <c r="A106" s="68" t="s">
        <v>13240</v>
      </c>
      <c r="B106" s="197" t="s">
        <v>1883</v>
      </c>
      <c r="C106" s="15" t="s">
        <v>1884</v>
      </c>
      <c r="D106" s="15"/>
      <c r="E106" s="10"/>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c r="A107" s="68" t="s">
        <v>13241</v>
      </c>
      <c r="B107" s="197" t="s">
        <v>13242</v>
      </c>
      <c r="C107" s="15" t="s">
        <v>13243</v>
      </c>
      <c r="D107" s="15"/>
      <c r="E107" s="10"/>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c r="A108" s="69" t="s">
        <v>1886</v>
      </c>
      <c r="B108" s="197" t="s">
        <v>1887</v>
      </c>
      <c r="C108" s="15"/>
      <c r="D108" s="15"/>
      <c r="E108" s="10"/>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c r="A109" s="69" t="s">
        <v>1888</v>
      </c>
      <c r="B109" s="197"/>
      <c r="C109" s="15"/>
      <c r="D109" s="15"/>
      <c r="E109" s="10"/>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c r="A110" s="69" t="s">
        <v>1889</v>
      </c>
      <c r="B110" s="197"/>
      <c r="C110" s="15"/>
      <c r="D110" s="15"/>
      <c r="E110" s="10"/>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c r="A111" s="69" t="s">
        <v>1890</v>
      </c>
      <c r="B111" s="197"/>
      <c r="C111" s="101" t="s">
        <v>1891</v>
      </c>
      <c r="D111" s="15"/>
      <c r="E111" s="10"/>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c r="A112" s="69" t="s">
        <v>1892</v>
      </c>
      <c r="B112" s="197" t="s">
        <v>1893</v>
      </c>
      <c r="D112" s="15" t="s">
        <v>1894</v>
      </c>
      <c r="E112" s="10"/>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c r="A113" s="69" t="s">
        <v>1895</v>
      </c>
      <c r="B113" s="197" t="s">
        <v>1896</v>
      </c>
      <c r="C113" s="15"/>
      <c r="D113" s="15"/>
      <c r="E113" s="10"/>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c r="A114" s="69" t="s">
        <v>1897</v>
      </c>
      <c r="B114" s="197"/>
      <c r="C114" s="15"/>
      <c r="D114" s="15"/>
      <c r="E114" s="10"/>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ht="155.25" customHeight="1">
      <c r="A115" s="69" t="s">
        <v>1898</v>
      </c>
      <c r="B115" s="197"/>
      <c r="C115" s="15"/>
      <c r="D115" s="15"/>
      <c r="E115" s="10"/>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c r="A116" s="70" t="s">
        <v>1899</v>
      </c>
      <c r="B116" s="197" t="s">
        <v>1900</v>
      </c>
      <c r="C116" s="15"/>
      <c r="D116" s="15"/>
      <c r="E116" s="10"/>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c r="A117" s="70" t="s">
        <v>1901</v>
      </c>
      <c r="B117" s="197" t="s">
        <v>1902</v>
      </c>
      <c r="C117" s="15"/>
      <c r="D117" s="15"/>
      <c r="E117" s="10"/>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row>
    <row r="118">
      <c r="A118" s="205" t="s">
        <v>1903</v>
      </c>
      <c r="B118" s="197"/>
      <c r="C118" s="15"/>
      <c r="D118" s="15"/>
      <c r="E118" s="10"/>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c r="A119" s="70" t="s">
        <v>1904</v>
      </c>
      <c r="B119" s="197" t="s">
        <v>1905</v>
      </c>
      <c r="C119" s="15"/>
      <c r="D119" s="15"/>
      <c r="E119" s="124"/>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c r="A120" s="80" t="s">
        <v>1907</v>
      </c>
      <c r="B120" s="206" t="s">
        <v>1908</v>
      </c>
      <c r="C120" s="15" t="s">
        <v>1909</v>
      </c>
      <c r="D120" s="15" t="s">
        <v>1910</v>
      </c>
      <c r="E120" s="10"/>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row>
    <row r="121">
      <c r="A121" s="207" t="s">
        <v>1911</v>
      </c>
      <c r="B121" s="207" t="s">
        <v>1912</v>
      </c>
      <c r="C121" s="15" t="s">
        <v>1913</v>
      </c>
      <c r="D121" s="15"/>
      <c r="E121" s="10"/>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row>
    <row r="122">
      <c r="A122" s="145" t="s">
        <v>1914</v>
      </c>
      <c r="B122" s="207"/>
      <c r="C122" s="15"/>
      <c r="D122" s="15"/>
      <c r="E122" s="10"/>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c r="A123" s="207" t="s">
        <v>13244</v>
      </c>
      <c r="B123" s="207" t="s">
        <v>13245</v>
      </c>
      <c r="C123" s="15" t="s">
        <v>1917</v>
      </c>
      <c r="D123" s="15"/>
      <c r="E123" s="10"/>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c r="A124" s="145" t="s">
        <v>1918</v>
      </c>
      <c r="B124" s="207"/>
      <c r="C124" s="15"/>
      <c r="D124" s="15"/>
      <c r="E124" s="10"/>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c r="A125" s="208" t="s">
        <v>1919</v>
      </c>
      <c r="B125" s="207" t="s">
        <v>1920</v>
      </c>
      <c r="C125" s="15" t="s">
        <v>1921</v>
      </c>
      <c r="D125" s="15"/>
      <c r="E125" s="10"/>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row>
    <row r="126">
      <c r="A126" s="209" t="s">
        <v>1922</v>
      </c>
      <c r="B126" s="207"/>
      <c r="C126" s="15"/>
      <c r="D126" s="15"/>
      <c r="E126" s="10"/>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c r="A127" s="209" t="s">
        <v>1923</v>
      </c>
      <c r="B127" s="207" t="s">
        <v>1924</v>
      </c>
      <c r="C127" s="15"/>
      <c r="D127" s="15"/>
      <c r="E127" s="10"/>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c r="A128" s="209" t="s">
        <v>1925</v>
      </c>
      <c r="B128" s="207"/>
      <c r="C128" s="15"/>
      <c r="D128" s="15"/>
      <c r="E128" s="10"/>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c r="A129" s="210" t="s">
        <v>13246</v>
      </c>
      <c r="B129" s="207"/>
      <c r="C129" s="15"/>
      <c r="D129" s="15"/>
      <c r="E129" s="10"/>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c r="A130" s="209" t="s">
        <v>1927</v>
      </c>
      <c r="B130" s="207" t="s">
        <v>13247</v>
      </c>
      <c r="C130" s="15" t="s">
        <v>1929</v>
      </c>
      <c r="D130" s="15"/>
      <c r="E130" s="10"/>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c r="A131" s="209" t="s">
        <v>1930</v>
      </c>
      <c r="B131" s="207" t="s">
        <v>1931</v>
      </c>
      <c r="C131" s="15"/>
      <c r="D131" s="15"/>
      <c r="E131" s="10"/>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row>
    <row r="132">
      <c r="A132" s="211" t="s">
        <v>13248</v>
      </c>
      <c r="B132" s="207" t="s">
        <v>1933</v>
      </c>
      <c r="C132" s="15" t="s">
        <v>1934</v>
      </c>
      <c r="D132" s="15" t="s">
        <v>1935</v>
      </c>
      <c r="E132" s="10"/>
      <c r="F132" s="126"/>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row>
    <row r="133">
      <c r="A133" s="209" t="s">
        <v>1936</v>
      </c>
      <c r="B133" s="207" t="s">
        <v>87</v>
      </c>
      <c r="C133" s="15"/>
      <c r="D133" s="15"/>
      <c r="E133" s="10"/>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row>
    <row r="134">
      <c r="A134" s="209" t="s">
        <v>1937</v>
      </c>
      <c r="B134" s="207"/>
      <c r="C134" s="15"/>
      <c r="D134" s="15"/>
      <c r="E134" s="10"/>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row>
    <row r="135">
      <c r="A135" s="209" t="s">
        <v>1938</v>
      </c>
      <c r="B135" s="207" t="s">
        <v>1939</v>
      </c>
      <c r="C135" s="15" t="s">
        <v>1940</v>
      </c>
      <c r="D135" s="15"/>
      <c r="E135" s="10"/>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c r="A136" s="209" t="s">
        <v>1941</v>
      </c>
      <c r="B136" s="207" t="s">
        <v>1942</v>
      </c>
      <c r="C136" s="15"/>
      <c r="D136" s="15"/>
      <c r="E136" s="10"/>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c r="A137" s="209" t="s">
        <v>1943</v>
      </c>
      <c r="B137" s="207"/>
      <c r="C137" s="15"/>
      <c r="D137" s="15"/>
      <c r="E137" s="10"/>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row>
    <row r="138">
      <c r="A138" s="209" t="s">
        <v>1944</v>
      </c>
      <c r="B138" s="207"/>
      <c r="C138" s="15"/>
      <c r="D138" s="15"/>
      <c r="E138" s="10"/>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row>
    <row r="139">
      <c r="A139" s="212" t="s">
        <v>1919</v>
      </c>
      <c r="B139" s="213" t="s">
        <v>1945</v>
      </c>
      <c r="C139" s="15"/>
      <c r="D139" s="15"/>
      <c r="E139" s="10"/>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row>
    <row r="140">
      <c r="A140" s="212" t="s">
        <v>1946</v>
      </c>
      <c r="B140" s="213" t="s">
        <v>1947</v>
      </c>
      <c r="C140" s="15"/>
      <c r="D140" s="15"/>
      <c r="E140" s="10"/>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c r="A141" s="212" t="s">
        <v>1948</v>
      </c>
      <c r="B141" s="213" t="s">
        <v>13249</v>
      </c>
      <c r="C141" s="15"/>
      <c r="D141" s="15"/>
      <c r="E141" s="10"/>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c r="A142" s="212" t="s">
        <v>1950</v>
      </c>
      <c r="B142" s="213" t="s">
        <v>1951</v>
      </c>
      <c r="C142" s="15"/>
      <c r="D142" s="15"/>
      <c r="E142" s="10"/>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c r="A143" s="212" t="s">
        <v>1952</v>
      </c>
      <c r="B143" s="213" t="s">
        <v>1953</v>
      </c>
      <c r="C143" s="15"/>
      <c r="D143" s="15"/>
      <c r="E143" s="10"/>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c r="A144" s="212" t="s">
        <v>1954</v>
      </c>
      <c r="B144" s="213" t="s">
        <v>1955</v>
      </c>
      <c r="C144" s="15"/>
      <c r="D144" s="15"/>
      <c r="E144" s="10"/>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c r="A145" s="212" t="s">
        <v>1956</v>
      </c>
      <c r="B145" s="213" t="s">
        <v>1957</v>
      </c>
      <c r="C145" s="15"/>
      <c r="D145" s="15"/>
      <c r="E145" s="10"/>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c r="A146" s="215" t="s">
        <v>13250</v>
      </c>
      <c r="B146" s="213" t="s">
        <v>1959</v>
      </c>
      <c r="C146" s="15" t="s">
        <v>1960</v>
      </c>
      <c r="D146" s="15"/>
      <c r="E146" s="10"/>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row>
    <row r="147">
      <c r="A147" s="212" t="s">
        <v>1961</v>
      </c>
      <c r="B147" s="213" t="s">
        <v>13251</v>
      </c>
      <c r="C147" s="15"/>
      <c r="D147" s="15"/>
      <c r="E147" s="10"/>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row>
    <row r="148">
      <c r="A148" s="212" t="s">
        <v>1963</v>
      </c>
      <c r="B148" s="213" t="s">
        <v>1964</v>
      </c>
      <c r="C148" s="15"/>
      <c r="D148" s="15"/>
      <c r="E148" s="10"/>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row>
    <row r="149">
      <c r="A149" s="212" t="s">
        <v>1965</v>
      </c>
      <c r="B149" s="213" t="s">
        <v>1966</v>
      </c>
      <c r="C149" s="15"/>
      <c r="D149" s="15"/>
      <c r="E149" s="10"/>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row>
    <row r="150">
      <c r="A150" s="212" t="s">
        <v>1967</v>
      </c>
      <c r="B150" s="213" t="s">
        <v>1968</v>
      </c>
      <c r="C150" s="15"/>
      <c r="D150" s="15"/>
      <c r="E150" s="10"/>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c r="A151" s="212" t="s">
        <v>13252</v>
      </c>
      <c r="B151" s="216" t="s">
        <v>13253</v>
      </c>
      <c r="C151" s="15"/>
      <c r="D151" s="15"/>
      <c r="E151" s="10"/>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c r="A152" s="212" t="s">
        <v>1971</v>
      </c>
      <c r="B152" s="213" t="s">
        <v>1972</v>
      </c>
      <c r="C152" s="15"/>
      <c r="D152" s="15"/>
      <c r="E152" s="10"/>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row>
    <row r="153">
      <c r="A153" s="212" t="s">
        <v>13254</v>
      </c>
      <c r="B153" s="213"/>
      <c r="C153" s="15"/>
      <c r="D153" s="15"/>
      <c r="E153" s="10"/>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c r="A154" s="212" t="s">
        <v>1974</v>
      </c>
      <c r="B154" s="213"/>
      <c r="C154" s="15"/>
      <c r="D154" s="15"/>
      <c r="E154" s="10"/>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row>
    <row r="155">
      <c r="A155" s="215" t="s">
        <v>13255</v>
      </c>
      <c r="B155" s="213" t="s">
        <v>1976</v>
      </c>
      <c r="C155" s="15"/>
      <c r="D155" s="15"/>
      <c r="E155" s="10"/>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row>
    <row r="156">
      <c r="A156" s="212" t="s">
        <v>1977</v>
      </c>
      <c r="B156" s="213" t="s">
        <v>1978</v>
      </c>
      <c r="C156" s="15"/>
      <c r="D156" s="15"/>
      <c r="E156" s="10"/>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c r="A157" s="212" t="s">
        <v>1979</v>
      </c>
      <c r="B157" s="213"/>
      <c r="C157" s="15"/>
      <c r="D157" s="15"/>
      <c r="E157" s="10"/>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c r="A158" s="212" t="s">
        <v>1980</v>
      </c>
      <c r="B158" s="213" t="s">
        <v>87</v>
      </c>
      <c r="C158" s="15"/>
      <c r="D158" s="15"/>
      <c r="E158" s="10"/>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row>
    <row r="159">
      <c r="A159" s="212" t="s">
        <v>1981</v>
      </c>
      <c r="B159" s="213" t="s">
        <v>1982</v>
      </c>
      <c r="C159" s="15"/>
      <c r="D159" s="15"/>
      <c r="E159" s="10"/>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row>
    <row r="160">
      <c r="A160" s="212" t="s">
        <v>1983</v>
      </c>
      <c r="B160" s="213" t="s">
        <v>1984</v>
      </c>
      <c r="C160" s="15"/>
      <c r="D160" s="15"/>
      <c r="E160" s="10"/>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c r="A161" s="212" t="s">
        <v>1985</v>
      </c>
      <c r="B161" s="213"/>
      <c r="C161" s="15"/>
      <c r="D161" s="15"/>
      <c r="E161" s="10"/>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c r="A162" s="212" t="s">
        <v>1986</v>
      </c>
      <c r="B162" s="213" t="s">
        <v>1987</v>
      </c>
      <c r="C162" s="15"/>
      <c r="D162" s="15"/>
      <c r="E162" s="10"/>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row>
    <row r="163">
      <c r="A163" s="212" t="s">
        <v>1988</v>
      </c>
      <c r="B163" s="213" t="s">
        <v>1989</v>
      </c>
      <c r="C163" s="15"/>
      <c r="D163" s="15"/>
      <c r="E163" s="10"/>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c r="A164" s="212" t="s">
        <v>1990</v>
      </c>
      <c r="B164" s="213" t="s">
        <v>1991</v>
      </c>
      <c r="C164" s="15"/>
      <c r="D164" s="15"/>
      <c r="E164" s="10"/>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c r="A165" s="212" t="s">
        <v>1992</v>
      </c>
      <c r="B165" s="213"/>
      <c r="C165" s="15"/>
      <c r="D165" s="15"/>
      <c r="E165" s="10"/>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row>
    <row r="166">
      <c r="A166" s="212" t="s">
        <v>1993</v>
      </c>
      <c r="B166" s="213"/>
      <c r="C166" s="15"/>
      <c r="D166" s="15"/>
      <c r="E166" s="10"/>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row>
    <row r="167">
      <c r="A167" s="212" t="s">
        <v>1994</v>
      </c>
      <c r="B167" s="213"/>
      <c r="C167" s="15"/>
      <c r="D167" s="15"/>
      <c r="E167" s="10"/>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row>
    <row r="168">
      <c r="A168" s="215" t="s">
        <v>13256</v>
      </c>
      <c r="B168" s="213" t="s">
        <v>1996</v>
      </c>
      <c r="C168" s="15" t="s">
        <v>1997</v>
      </c>
      <c r="D168" s="15" t="s">
        <v>272</v>
      </c>
      <c r="E168" s="10"/>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row>
    <row r="169">
      <c r="A169" s="217" t="s">
        <v>1998</v>
      </c>
      <c r="B169" s="213"/>
      <c r="C169" s="15"/>
      <c r="D169" s="15"/>
      <c r="E169" s="10"/>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row>
    <row r="170">
      <c r="A170" s="217" t="s">
        <v>1999</v>
      </c>
      <c r="B170" s="213"/>
      <c r="C170" s="15"/>
      <c r="D170" s="15"/>
      <c r="E170" s="10"/>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c r="A171" s="217" t="s">
        <v>2000</v>
      </c>
      <c r="B171" s="213" t="s">
        <v>13257</v>
      </c>
      <c r="C171" s="15" t="s">
        <v>2002</v>
      </c>
      <c r="E171" s="10"/>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row>
    <row r="172">
      <c r="A172" s="217" t="s">
        <v>2003</v>
      </c>
      <c r="B172" s="213" t="s">
        <v>2004</v>
      </c>
      <c r="C172" s="15"/>
      <c r="D172" s="15"/>
      <c r="E172" s="10"/>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c r="A173" s="218" t="s">
        <v>2005</v>
      </c>
      <c r="B173" s="213"/>
      <c r="C173" s="15"/>
      <c r="D173" s="15"/>
      <c r="E173" s="10"/>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row>
    <row r="174">
      <c r="A174" s="218" t="s">
        <v>2006</v>
      </c>
      <c r="B174" s="213"/>
      <c r="C174" s="15"/>
      <c r="D174" s="15"/>
      <c r="E174" s="10"/>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c r="A175" s="218" t="s">
        <v>2007</v>
      </c>
      <c r="B175" s="213"/>
      <c r="C175" s="15"/>
      <c r="D175" s="15"/>
      <c r="E175" s="10"/>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row>
    <row r="176">
      <c r="A176" s="218" t="s">
        <v>2008</v>
      </c>
      <c r="B176" s="213" t="s">
        <v>2009</v>
      </c>
      <c r="C176" s="15"/>
      <c r="D176" s="15"/>
      <c r="E176" s="10"/>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c r="A177" s="218" t="s">
        <v>2010</v>
      </c>
      <c r="B177" s="213"/>
      <c r="C177" s="15"/>
      <c r="D177" s="15"/>
      <c r="E177" s="10"/>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c r="A178" s="218" t="s">
        <v>2011</v>
      </c>
      <c r="B178" s="213" t="s">
        <v>2012</v>
      </c>
      <c r="C178" s="15"/>
      <c r="D178" s="15"/>
      <c r="E178" s="10"/>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c r="A179" s="218" t="s">
        <v>2013</v>
      </c>
      <c r="B179" s="213" t="s">
        <v>2014</v>
      </c>
      <c r="C179" s="15"/>
      <c r="D179" s="15"/>
      <c r="E179" s="10"/>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row>
    <row r="180">
      <c r="A180" s="218" t="s">
        <v>2015</v>
      </c>
      <c r="B180" s="213"/>
      <c r="C180" s="15"/>
      <c r="D180" s="15"/>
      <c r="E180" s="10"/>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row>
    <row r="181">
      <c r="A181" s="218" t="s">
        <v>2016</v>
      </c>
      <c r="B181" s="213" t="s">
        <v>2017</v>
      </c>
      <c r="C181" s="15"/>
      <c r="D181" s="15"/>
      <c r="E181" s="10"/>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row>
    <row r="182">
      <c r="A182" s="218" t="s">
        <v>2018</v>
      </c>
      <c r="B182" s="213" t="s">
        <v>2019</v>
      </c>
      <c r="C182" s="15"/>
      <c r="D182" s="15"/>
      <c r="E182" s="10"/>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row>
    <row r="183">
      <c r="A183" s="218" t="s">
        <v>2020</v>
      </c>
      <c r="B183" s="213"/>
      <c r="C183" s="15"/>
      <c r="D183" s="15"/>
      <c r="E183" s="10"/>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row>
    <row r="184">
      <c r="A184" s="218" t="s">
        <v>2021</v>
      </c>
      <c r="B184" s="213" t="s">
        <v>2022</v>
      </c>
      <c r="C184" s="15"/>
      <c r="D184" s="15"/>
      <c r="E184" s="10"/>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row>
    <row r="185">
      <c r="A185" s="218" t="s">
        <v>13258</v>
      </c>
      <c r="B185" s="213" t="s">
        <v>2024</v>
      </c>
      <c r="C185" s="15"/>
      <c r="D185" s="15"/>
      <c r="E185" s="10"/>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row>
    <row r="186">
      <c r="A186" s="218" t="s">
        <v>2025</v>
      </c>
      <c r="B186" s="213"/>
      <c r="C186" s="15"/>
      <c r="D186" s="15"/>
      <c r="E186" s="10"/>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c r="A187" s="218" t="s">
        <v>2026</v>
      </c>
      <c r="B187" s="213" t="s">
        <v>2027</v>
      </c>
      <c r="C187" s="15"/>
      <c r="D187" s="15"/>
      <c r="E187" s="10"/>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row>
    <row r="188">
      <c r="A188" s="218" t="s">
        <v>2028</v>
      </c>
      <c r="B188" s="213"/>
      <c r="C188" s="15"/>
      <c r="D188" s="15"/>
      <c r="E188" s="10"/>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row>
    <row r="189">
      <c r="A189" s="219" t="s">
        <v>2029</v>
      </c>
      <c r="B189" s="213" t="s">
        <v>2030</v>
      </c>
      <c r="C189" s="15"/>
      <c r="D189" s="15"/>
      <c r="E189" s="10"/>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row>
    <row r="190">
      <c r="A190" s="218" t="s">
        <v>2031</v>
      </c>
      <c r="B190" s="213" t="s">
        <v>2032</v>
      </c>
      <c r="C190" s="15" t="s">
        <v>2033</v>
      </c>
      <c r="D190" s="15"/>
      <c r="E190" s="10"/>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row>
    <row r="191">
      <c r="A191" s="220" t="s">
        <v>13259</v>
      </c>
      <c r="B191" s="213" t="s">
        <v>2035</v>
      </c>
      <c r="C191" s="15"/>
      <c r="D191" s="15"/>
      <c r="E191" s="10"/>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row>
    <row r="192">
      <c r="A192" s="218" t="s">
        <v>2036</v>
      </c>
      <c r="B192" s="213" t="s">
        <v>2037</v>
      </c>
      <c r="C192" s="15"/>
      <c r="D192" s="15"/>
      <c r="E192" s="10"/>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row>
    <row r="193">
      <c r="A193" s="218" t="s">
        <v>2038</v>
      </c>
      <c r="B193" s="213"/>
      <c r="C193" s="15"/>
      <c r="D193" s="15"/>
      <c r="E193" s="10"/>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row>
    <row r="194">
      <c r="A194" s="218" t="s">
        <v>2039</v>
      </c>
      <c r="B194" s="213"/>
      <c r="C194" s="15"/>
      <c r="D194" s="15"/>
      <c r="E194" s="10"/>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row>
    <row r="195">
      <c r="A195" s="218" t="s">
        <v>2040</v>
      </c>
      <c r="B195" s="213" t="s">
        <v>272</v>
      </c>
      <c r="C195" s="15"/>
      <c r="D195" s="15"/>
      <c r="E195" s="10"/>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row>
    <row r="196">
      <c r="A196" s="218" t="s">
        <v>2041</v>
      </c>
      <c r="B196" s="213"/>
      <c r="C196" s="15"/>
      <c r="D196" s="15"/>
      <c r="E196" s="10"/>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c r="A197" s="218" t="s">
        <v>2042</v>
      </c>
      <c r="B197" s="213" t="s">
        <v>2043</v>
      </c>
      <c r="C197" s="15"/>
      <c r="D197" s="15"/>
      <c r="E197" s="10"/>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row>
    <row r="198">
      <c r="A198" s="218" t="s">
        <v>2044</v>
      </c>
      <c r="B198" s="213" t="s">
        <v>2045</v>
      </c>
      <c r="C198" s="15"/>
      <c r="D198" s="15"/>
      <c r="E198" s="10"/>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row>
    <row r="199">
      <c r="A199" s="218" t="s">
        <v>2046</v>
      </c>
      <c r="B199" s="213"/>
      <c r="C199" s="15"/>
      <c r="D199" s="15"/>
      <c r="E199" s="10"/>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row>
    <row r="200">
      <c r="A200" s="218" t="s">
        <v>2047</v>
      </c>
      <c r="B200" s="213"/>
      <c r="C200" s="15"/>
      <c r="D200" s="15"/>
      <c r="E200" s="10"/>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row>
    <row r="201">
      <c r="A201" s="220" t="s">
        <v>2048</v>
      </c>
      <c r="B201" s="213" t="s">
        <v>2049</v>
      </c>
      <c r="C201" s="86" t="s">
        <v>13260</v>
      </c>
      <c r="D201" s="15"/>
      <c r="E201" s="10"/>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row>
    <row r="202">
      <c r="A202" s="218" t="s">
        <v>2051</v>
      </c>
      <c r="B202" s="213"/>
      <c r="C202" s="15"/>
      <c r="D202" s="15"/>
      <c r="E202" s="10"/>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row>
    <row r="203">
      <c r="A203" s="218" t="s">
        <v>2052</v>
      </c>
      <c r="B203" s="213"/>
      <c r="C203" s="15"/>
      <c r="D203" s="15"/>
      <c r="E203" s="10"/>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c r="A204" s="218" t="s">
        <v>2053</v>
      </c>
      <c r="B204" s="213" t="s">
        <v>2054</v>
      </c>
      <c r="C204" s="15"/>
      <c r="D204" s="15"/>
      <c r="E204" s="10"/>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row>
    <row r="205">
      <c r="A205" s="218" t="s">
        <v>2055</v>
      </c>
      <c r="B205" s="213" t="s">
        <v>2056</v>
      </c>
      <c r="C205" s="15"/>
      <c r="D205" s="15"/>
      <c r="E205" s="10"/>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row>
    <row r="206">
      <c r="A206" s="218" t="s">
        <v>2057</v>
      </c>
      <c r="B206" s="213" t="s">
        <v>2058</v>
      </c>
      <c r="C206" s="15"/>
      <c r="D206" s="15"/>
      <c r="E206" s="10"/>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row>
    <row r="207">
      <c r="A207" s="218" t="s">
        <v>2059</v>
      </c>
      <c r="B207" s="213" t="s">
        <v>2060</v>
      </c>
      <c r="C207" s="15"/>
      <c r="D207" s="15"/>
      <c r="E207" s="10"/>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row>
    <row r="208">
      <c r="A208" s="218" t="s">
        <v>2061</v>
      </c>
      <c r="B208" s="213"/>
      <c r="C208" s="15"/>
      <c r="D208" s="15"/>
      <c r="E208" s="10"/>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row>
    <row r="209">
      <c r="A209" s="218" t="s">
        <v>2062</v>
      </c>
      <c r="B209" s="213"/>
      <c r="C209" s="15"/>
      <c r="D209" s="15"/>
      <c r="E209" s="10"/>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row>
    <row r="210">
      <c r="A210" s="218" t="s">
        <v>2063</v>
      </c>
      <c r="B210" s="213"/>
      <c r="C210" s="15"/>
      <c r="D210" s="15"/>
      <c r="E210" s="10"/>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row>
    <row r="211">
      <c r="A211" s="218" t="s">
        <v>2064</v>
      </c>
      <c r="B211" s="213"/>
      <c r="C211" s="15"/>
      <c r="D211" s="15"/>
      <c r="E211" s="10"/>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row>
    <row r="212">
      <c r="A212" s="221" t="s">
        <v>2065</v>
      </c>
      <c r="B212" s="213" t="s">
        <v>2066</v>
      </c>
      <c r="C212" s="15"/>
      <c r="D212" s="15"/>
      <c r="E212" s="10"/>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row>
    <row r="213">
      <c r="A213" s="222" t="s">
        <v>2067</v>
      </c>
      <c r="B213" s="213"/>
      <c r="C213" s="15"/>
      <c r="D213" s="15"/>
      <c r="E213" s="10"/>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row>
    <row r="214">
      <c r="A214" s="217" t="s">
        <v>2068</v>
      </c>
      <c r="B214" s="213"/>
      <c r="C214" s="15"/>
      <c r="D214" s="15"/>
      <c r="E214" s="10"/>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row>
    <row r="215">
      <c r="A215" s="217" t="s">
        <v>2069</v>
      </c>
      <c r="B215" s="213" t="s">
        <v>2070</v>
      </c>
      <c r="C215" s="15"/>
      <c r="D215" s="15"/>
      <c r="E215" s="10"/>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row>
    <row r="216">
      <c r="A216" s="217" t="s">
        <v>2071</v>
      </c>
      <c r="B216" s="213"/>
      <c r="C216" s="15"/>
      <c r="D216" s="15"/>
      <c r="E216" s="10"/>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row>
    <row r="217">
      <c r="A217" s="217" t="s">
        <v>2072</v>
      </c>
      <c r="B217" s="213"/>
      <c r="C217" s="15"/>
      <c r="D217" s="15"/>
      <c r="E217" s="10"/>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row>
    <row r="218">
      <c r="A218" s="217" t="s">
        <v>2073</v>
      </c>
      <c r="B218" s="213" t="s">
        <v>2074</v>
      </c>
      <c r="C218" s="15"/>
      <c r="D218" s="15"/>
      <c r="E218" s="10"/>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row>
    <row r="219">
      <c r="A219" s="217" t="s">
        <v>2075</v>
      </c>
      <c r="B219" s="213" t="s">
        <v>2076</v>
      </c>
      <c r="C219" s="15"/>
      <c r="D219" s="15"/>
      <c r="E219" s="10"/>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row>
    <row r="220">
      <c r="A220" s="217" t="s">
        <v>2077</v>
      </c>
      <c r="B220" s="213"/>
      <c r="C220" s="15"/>
      <c r="D220" s="15"/>
      <c r="E220" s="10"/>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c r="A221" s="217" t="s">
        <v>2078</v>
      </c>
      <c r="B221" s="213" t="s">
        <v>2079</v>
      </c>
      <c r="C221" s="15"/>
      <c r="D221" s="15"/>
      <c r="E221" s="10"/>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row>
    <row r="222">
      <c r="A222" s="217" t="s">
        <v>2080</v>
      </c>
      <c r="B222" s="213"/>
      <c r="C222" s="15"/>
      <c r="D222" s="15"/>
      <c r="E222" s="10"/>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c r="A223" s="217" t="s">
        <v>2081</v>
      </c>
      <c r="B223" s="213" t="s">
        <v>2082</v>
      </c>
      <c r="C223" s="15"/>
      <c r="D223" s="15"/>
      <c r="E223" s="10"/>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c r="A224" s="217" t="s">
        <v>2083</v>
      </c>
      <c r="B224" s="213" t="s">
        <v>2084</v>
      </c>
      <c r="C224" s="15"/>
      <c r="D224" s="15"/>
      <c r="E224" s="10"/>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c r="A225" s="217" t="s">
        <v>2085</v>
      </c>
      <c r="B225" s="213" t="s">
        <v>2086</v>
      </c>
      <c r="C225" s="15"/>
      <c r="D225" s="15"/>
      <c r="E225" s="10"/>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c r="A226" s="217"/>
      <c r="B226" s="213"/>
      <c r="C226" s="15"/>
      <c r="D226" s="15"/>
      <c r="E226" s="10"/>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c r="A227" s="217" t="s">
        <v>2087</v>
      </c>
      <c r="B227" s="213"/>
      <c r="C227" s="15"/>
      <c r="D227" s="15"/>
      <c r="E227" s="10"/>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c r="A228" s="217" t="s">
        <v>2088</v>
      </c>
      <c r="B228" s="213"/>
      <c r="C228" s="15"/>
      <c r="D228" s="15"/>
      <c r="E228" s="10"/>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c r="A229" s="217" t="s">
        <v>2089</v>
      </c>
      <c r="B229" s="213" t="s">
        <v>2090</v>
      </c>
      <c r="C229" s="15"/>
      <c r="D229" s="15"/>
      <c r="E229" s="10"/>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c r="A230" s="217" t="s">
        <v>2091</v>
      </c>
      <c r="B230" s="213" t="s">
        <v>2092</v>
      </c>
      <c r="C230" s="15"/>
      <c r="D230" s="15"/>
      <c r="E230" s="10"/>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c r="A231" s="217" t="s">
        <v>2093</v>
      </c>
      <c r="B231" s="213"/>
      <c r="C231" s="15"/>
      <c r="D231" s="15"/>
      <c r="E231" s="10"/>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c r="A232" s="217" t="s">
        <v>2094</v>
      </c>
      <c r="B232" s="213" t="s">
        <v>2095</v>
      </c>
      <c r="C232" s="15"/>
      <c r="D232" s="15"/>
      <c r="E232" s="10"/>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c r="A233" s="217" t="s">
        <v>2096</v>
      </c>
      <c r="B233" s="213"/>
      <c r="C233" s="15"/>
      <c r="D233" s="15"/>
      <c r="E233" s="10"/>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c r="A234" s="217" t="s">
        <v>87</v>
      </c>
      <c r="B234" s="213" t="s">
        <v>2097</v>
      </c>
      <c r="C234" s="15"/>
      <c r="D234" s="15"/>
      <c r="E234" s="10"/>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c r="A235" s="217" t="s">
        <v>2098</v>
      </c>
      <c r="B235" s="213"/>
      <c r="C235" s="15"/>
      <c r="D235" s="15"/>
      <c r="E235" s="10"/>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c r="A236" s="217" t="s">
        <v>2099</v>
      </c>
      <c r="B236" s="217" t="s">
        <v>2099</v>
      </c>
      <c r="C236" s="15"/>
      <c r="D236" s="15"/>
      <c r="E236" s="10"/>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c r="A237" s="217" t="s">
        <v>2100</v>
      </c>
      <c r="B237" s="213" t="s">
        <v>2101</v>
      </c>
      <c r="C237" s="15"/>
      <c r="D237" s="15"/>
      <c r="E237" s="10"/>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c r="A238" s="217" t="s">
        <v>2102</v>
      </c>
      <c r="B238" s="213" t="s">
        <v>2103</v>
      </c>
      <c r="C238" s="15"/>
      <c r="D238" s="15"/>
      <c r="E238" s="10"/>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c r="A239" s="217" t="s">
        <v>2104</v>
      </c>
      <c r="B239" s="213" t="s">
        <v>2105</v>
      </c>
      <c r="C239" s="15"/>
      <c r="D239" s="15"/>
      <c r="E239" s="10"/>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row r="240">
      <c r="A240" s="217" t="s">
        <v>2106</v>
      </c>
      <c r="B240" s="213"/>
      <c r="C240" s="15"/>
      <c r="D240" s="15"/>
      <c r="E240" s="10"/>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row>
    <row r="241">
      <c r="A241" s="217" t="s">
        <v>2107</v>
      </c>
      <c r="B241" s="213" t="s">
        <v>2108</v>
      </c>
      <c r="C241" s="15"/>
      <c r="D241" s="15"/>
      <c r="E241" s="10"/>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row>
    <row r="242">
      <c r="A242" s="217" t="s">
        <v>2109</v>
      </c>
      <c r="B242" s="213"/>
      <c r="C242" s="15"/>
      <c r="D242" s="15"/>
      <c r="E242" s="10"/>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row>
    <row r="243">
      <c r="A243" s="217" t="s">
        <v>2110</v>
      </c>
      <c r="B243" s="213" t="s">
        <v>2111</v>
      </c>
      <c r="C243" s="15"/>
      <c r="D243" s="15"/>
      <c r="E243" s="10"/>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row>
    <row r="244">
      <c r="A244" s="217" t="s">
        <v>2112</v>
      </c>
      <c r="B244" s="213" t="s">
        <v>2113</v>
      </c>
      <c r="C244" s="15"/>
      <c r="D244" s="15"/>
      <c r="E244" s="10"/>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row>
    <row r="245">
      <c r="A245" s="217" t="s">
        <v>2114</v>
      </c>
      <c r="B245" s="213" t="s">
        <v>2115</v>
      </c>
      <c r="C245" s="15"/>
      <c r="D245" s="15"/>
      <c r="E245" s="10"/>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row>
    <row r="246">
      <c r="A246" s="217" t="s">
        <v>2116</v>
      </c>
      <c r="B246" s="213" t="s">
        <v>2117</v>
      </c>
      <c r="C246" s="15"/>
      <c r="D246" s="15"/>
      <c r="E246" s="10"/>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row>
    <row r="247">
      <c r="A247" s="217" t="s">
        <v>2118</v>
      </c>
      <c r="B247" s="213" t="s">
        <v>2119</v>
      </c>
      <c r="C247" s="15"/>
      <c r="D247" s="15"/>
      <c r="E247" s="10"/>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row>
    <row r="248">
      <c r="A248" s="217" t="s">
        <v>2120</v>
      </c>
      <c r="B248" s="213"/>
      <c r="C248" s="15"/>
      <c r="D248" s="15"/>
      <c r="E248" s="10"/>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row>
    <row r="249">
      <c r="A249" s="217" t="s">
        <v>2121</v>
      </c>
      <c r="B249" s="213" t="s">
        <v>2122</v>
      </c>
      <c r="C249" s="15"/>
      <c r="D249" s="15"/>
      <c r="E249" s="10"/>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row>
    <row r="250">
      <c r="A250" s="217" t="s">
        <v>2123</v>
      </c>
      <c r="B250" s="213" t="s">
        <v>2124</v>
      </c>
      <c r="C250" s="15"/>
      <c r="D250" s="15"/>
      <c r="E250" s="10"/>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row>
    <row r="251">
      <c r="A251" s="217" t="s">
        <v>2125</v>
      </c>
      <c r="B251" s="213"/>
      <c r="C251" s="15"/>
      <c r="D251" s="15"/>
      <c r="E251" s="10"/>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row>
    <row r="252">
      <c r="A252" s="217" t="s">
        <v>2126</v>
      </c>
      <c r="B252" s="213" t="s">
        <v>2127</v>
      </c>
      <c r="C252" s="15"/>
      <c r="D252" s="15"/>
      <c r="E252" s="10"/>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row>
    <row r="253">
      <c r="A253" s="209"/>
      <c r="B253" s="207"/>
      <c r="C253" s="15"/>
      <c r="D253" s="15"/>
      <c r="E253" s="10"/>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row>
    <row r="254">
      <c r="A254" s="210" t="s">
        <v>13261</v>
      </c>
      <c r="B254" s="207" t="s">
        <v>2129</v>
      </c>
      <c r="C254" s="15"/>
      <c r="D254" s="15"/>
      <c r="E254" s="10"/>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row>
    <row r="255">
      <c r="A255" s="223" t="s">
        <v>2130</v>
      </c>
      <c r="B255" s="207" t="s">
        <v>2131</v>
      </c>
      <c r="C255" s="15"/>
      <c r="D255" s="15"/>
      <c r="E255" s="10"/>
      <c r="F255" s="11"/>
      <c r="G255" s="11"/>
      <c r="H255" s="11"/>
      <c r="I255" s="11"/>
      <c r="J255" s="224"/>
      <c r="K255" s="11"/>
      <c r="L255" s="11"/>
      <c r="M255" s="11"/>
      <c r="N255" s="11"/>
      <c r="O255" s="11"/>
      <c r="P255" s="11"/>
      <c r="Q255" s="11"/>
      <c r="R255" s="11"/>
      <c r="S255" s="11"/>
      <c r="T255" s="11"/>
      <c r="U255" s="11"/>
      <c r="V255" s="11"/>
      <c r="W255" s="11"/>
      <c r="X255" s="11"/>
      <c r="Y255" s="11"/>
      <c r="Z255" s="11"/>
      <c r="AA255" s="11"/>
      <c r="AB255" s="11"/>
      <c r="AC255" s="11"/>
    </row>
    <row r="256">
      <c r="A256" s="223" t="s">
        <v>2132</v>
      </c>
      <c r="B256" s="207" t="s">
        <v>2133</v>
      </c>
      <c r="C256" s="15" t="s">
        <v>2134</v>
      </c>
      <c r="D256" s="15"/>
      <c r="E256" s="10"/>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c r="A257" s="223" t="s">
        <v>2135</v>
      </c>
      <c r="B257" s="207" t="s">
        <v>2136</v>
      </c>
      <c r="C257" s="15"/>
      <c r="D257" s="15"/>
      <c r="E257" s="10"/>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row>
    <row r="258">
      <c r="A258" s="223" t="s">
        <v>2137</v>
      </c>
      <c r="B258" s="207" t="s">
        <v>2138</v>
      </c>
      <c r="C258" s="15"/>
      <c r="D258" s="15"/>
      <c r="E258" s="10"/>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row>
    <row r="259">
      <c r="A259" s="223" t="s">
        <v>2139</v>
      </c>
      <c r="B259" s="207"/>
      <c r="C259" s="15"/>
      <c r="D259" s="15"/>
      <c r="E259" s="10"/>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row>
    <row r="260">
      <c r="A260" s="99" t="s">
        <v>2140</v>
      </c>
      <c r="B260" s="207" t="s">
        <v>2141</v>
      </c>
      <c r="C260" s="15"/>
      <c r="D260" s="15"/>
      <c r="E260" s="10"/>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row>
    <row r="261">
      <c r="A261" s="99" t="s">
        <v>2142</v>
      </c>
      <c r="B261" s="207" t="s">
        <v>272</v>
      </c>
      <c r="C261" s="15"/>
      <c r="D261" s="15"/>
      <c r="E261" s="10"/>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row>
    <row r="262">
      <c r="A262" s="99" t="s">
        <v>2143</v>
      </c>
      <c r="B262" s="207"/>
      <c r="C262" s="15" t="s">
        <v>2144</v>
      </c>
      <c r="D262" s="15" t="s">
        <v>2145</v>
      </c>
      <c r="E262" s="10"/>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row>
    <row r="263">
      <c r="A263" s="99" t="s">
        <v>2146</v>
      </c>
      <c r="B263" s="207" t="s">
        <v>2147</v>
      </c>
      <c r="C263" s="15"/>
      <c r="D263" s="15"/>
      <c r="E263" s="10"/>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row>
    <row r="264">
      <c r="A264" s="99" t="s">
        <v>2148</v>
      </c>
      <c r="B264" s="207" t="s">
        <v>2149</v>
      </c>
      <c r="D264" s="15"/>
      <c r="E264" s="10"/>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c r="A265" s="99" t="s">
        <v>2150</v>
      </c>
      <c r="B265" s="207" t="s">
        <v>2151</v>
      </c>
      <c r="C265" s="15" t="s">
        <v>2152</v>
      </c>
      <c r="D265" s="15"/>
      <c r="E265" s="10"/>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row>
    <row r="266">
      <c r="A266" s="99" t="s">
        <v>2153</v>
      </c>
      <c r="B266" s="207"/>
      <c r="C266" s="15"/>
      <c r="D266" s="15"/>
      <c r="E266" s="10"/>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row>
    <row r="267">
      <c r="A267" s="99" t="s">
        <v>2154</v>
      </c>
      <c r="B267" s="207" t="s">
        <v>2155</v>
      </c>
      <c r="C267" s="15"/>
      <c r="D267" s="15"/>
      <c r="E267" s="10"/>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row>
    <row r="268">
      <c r="A268" s="99"/>
      <c r="B268" s="207"/>
      <c r="C268" s="15"/>
      <c r="D268" s="15"/>
      <c r="E268" s="10"/>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c r="A269" s="99" t="s">
        <v>2156</v>
      </c>
      <c r="B269" s="207"/>
      <c r="C269" s="15" t="s">
        <v>2157</v>
      </c>
      <c r="D269" s="15"/>
      <c r="E269" s="10"/>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row>
    <row r="270">
      <c r="A270" s="99" t="s">
        <v>2158</v>
      </c>
      <c r="B270" s="207" t="s">
        <v>2159</v>
      </c>
      <c r="C270" s="15"/>
      <c r="D270" s="15"/>
      <c r="E270" s="10"/>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row>
    <row r="271">
      <c r="A271" s="99" t="s">
        <v>2160</v>
      </c>
      <c r="B271" s="207" t="s">
        <v>2161</v>
      </c>
      <c r="C271" s="15"/>
      <c r="D271" s="15"/>
      <c r="E271" s="10"/>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row>
    <row r="272">
      <c r="A272" s="99" t="s">
        <v>2162</v>
      </c>
      <c r="B272" s="207"/>
      <c r="C272" s="15"/>
      <c r="D272" s="15"/>
      <c r="E272" s="10"/>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row>
    <row r="273">
      <c r="A273" s="99" t="s">
        <v>2163</v>
      </c>
      <c r="B273" s="207" t="s">
        <v>2164</v>
      </c>
      <c r="C273" s="15"/>
      <c r="D273" s="15"/>
      <c r="E273" s="10"/>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row>
    <row r="274">
      <c r="A274" s="99" t="s">
        <v>2165</v>
      </c>
      <c r="B274" s="207" t="s">
        <v>2166</v>
      </c>
      <c r="C274" s="15"/>
      <c r="D274" s="15"/>
      <c r="E274" s="10"/>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row>
    <row r="275">
      <c r="A275" s="99" t="s">
        <v>2167</v>
      </c>
      <c r="B275" s="207" t="s">
        <v>2168</v>
      </c>
      <c r="C275" s="15"/>
      <c r="D275" s="15"/>
      <c r="E275" s="10"/>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row>
    <row r="276">
      <c r="A276" s="99" t="s">
        <v>2169</v>
      </c>
      <c r="B276" s="207" t="s">
        <v>2170</v>
      </c>
      <c r="C276" s="15"/>
      <c r="D276" s="15"/>
      <c r="E276" s="10"/>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row>
    <row r="277">
      <c r="A277" s="99" t="s">
        <v>2171</v>
      </c>
      <c r="B277" s="207"/>
      <c r="C277" s="15"/>
      <c r="D277" s="15"/>
      <c r="E277" s="10"/>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row>
    <row r="278">
      <c r="A278" s="99" t="s">
        <v>2172</v>
      </c>
      <c r="B278" s="207"/>
      <c r="C278" s="15"/>
      <c r="D278" s="15"/>
      <c r="E278" s="10"/>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row>
    <row r="279">
      <c r="A279" s="99" t="s">
        <v>2173</v>
      </c>
      <c r="B279" s="207" t="s">
        <v>2174</v>
      </c>
      <c r="C279" s="15"/>
      <c r="D279" s="15"/>
      <c r="E279" s="10"/>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row>
    <row r="280">
      <c r="A280" s="225" t="s">
        <v>2175</v>
      </c>
      <c r="B280" s="207" t="s">
        <v>2176</v>
      </c>
      <c r="C280" s="15"/>
      <c r="D280" s="15"/>
      <c r="E280" s="10"/>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row>
    <row r="281">
      <c r="A281" s="226" t="s">
        <v>2177</v>
      </c>
      <c r="B281" s="207" t="s">
        <v>2178</v>
      </c>
      <c r="C281" s="15"/>
      <c r="D281" s="15"/>
      <c r="E281" s="10"/>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row>
    <row r="282">
      <c r="A282" s="225" t="s">
        <v>2179</v>
      </c>
      <c r="B282" s="207" t="s">
        <v>13262</v>
      </c>
      <c r="C282" s="15"/>
      <c r="D282" s="15"/>
      <c r="E282" s="10"/>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row>
    <row r="283">
      <c r="A283" s="226" t="s">
        <v>2181</v>
      </c>
      <c r="B283" s="207"/>
      <c r="C283" s="15"/>
      <c r="D283" s="15"/>
      <c r="E283" s="10"/>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row>
    <row r="284">
      <c r="A284" s="226" t="s">
        <v>2182</v>
      </c>
      <c r="B284" s="207"/>
      <c r="C284" s="15"/>
      <c r="D284" s="15"/>
      <c r="E284" s="10"/>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row>
    <row r="285">
      <c r="A285" s="226" t="s">
        <v>2183</v>
      </c>
      <c r="B285" s="207"/>
      <c r="C285" s="15"/>
      <c r="D285" s="15"/>
      <c r="E285" s="10"/>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c r="A286" s="226" t="s">
        <v>2184</v>
      </c>
      <c r="B286" s="207" t="s">
        <v>2185</v>
      </c>
      <c r="C286" s="15"/>
      <c r="D286" s="15"/>
      <c r="E286" s="10"/>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row>
    <row r="287">
      <c r="A287" s="226" t="s">
        <v>2186</v>
      </c>
      <c r="B287" s="207"/>
      <c r="C287" s="15"/>
      <c r="D287" s="15"/>
      <c r="E287" s="10"/>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c r="A288" s="226" t="s">
        <v>2187</v>
      </c>
      <c r="B288" s="207" t="s">
        <v>2188</v>
      </c>
      <c r="C288" s="15"/>
      <c r="D288" s="15"/>
      <c r="E288" s="10"/>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c r="A289" s="225" t="s">
        <v>2189</v>
      </c>
      <c r="B289" s="207"/>
      <c r="C289" s="15"/>
      <c r="D289" s="15"/>
      <c r="E289" s="10"/>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c r="A290" s="99" t="s">
        <v>2190</v>
      </c>
      <c r="B290" s="207" t="s">
        <v>2191</v>
      </c>
      <c r="C290" s="15"/>
      <c r="D290" s="15"/>
      <c r="E290" s="10"/>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c r="A291" s="99" t="s">
        <v>2192</v>
      </c>
      <c r="B291" s="207" t="s">
        <v>2193</v>
      </c>
      <c r="C291" s="15"/>
      <c r="D291" s="15"/>
      <c r="E291" s="10"/>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c r="A292" s="99" t="s">
        <v>2194</v>
      </c>
      <c r="B292" s="207"/>
      <c r="C292" s="15" t="s">
        <v>13263</v>
      </c>
      <c r="D292" s="15"/>
      <c r="E292" s="10"/>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c r="A293" s="99" t="s">
        <v>2196</v>
      </c>
      <c r="B293" s="207" t="s">
        <v>13264</v>
      </c>
      <c r="C293" s="15"/>
      <c r="D293" s="15"/>
      <c r="E293" s="10"/>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c r="A294" s="99" t="s">
        <v>2198</v>
      </c>
      <c r="B294" s="207"/>
      <c r="C294" s="15"/>
      <c r="D294" s="15"/>
      <c r="E294" s="10"/>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c r="A295" s="99" t="s">
        <v>2199</v>
      </c>
      <c r="B295" s="207" t="s">
        <v>2200</v>
      </c>
      <c r="D295" s="15"/>
      <c r="E295" s="10"/>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c r="A296" s="99" t="s">
        <v>2201</v>
      </c>
      <c r="B296" s="15" t="s">
        <v>2202</v>
      </c>
      <c r="C296" s="15"/>
      <c r="D296" s="15"/>
      <c r="E296" s="10"/>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c r="A297" s="99" t="s">
        <v>2203</v>
      </c>
      <c r="B297" s="207" t="s">
        <v>2204</v>
      </c>
      <c r="C297" s="15"/>
      <c r="D297" s="15"/>
      <c r="E297" s="10"/>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c r="A298" s="99" t="s">
        <v>2205</v>
      </c>
      <c r="B298" s="207" t="s">
        <v>2206</v>
      </c>
      <c r="C298" s="15"/>
      <c r="D298" s="15"/>
      <c r="E298" s="10"/>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row>
    <row r="299">
      <c r="A299" s="99" t="s">
        <v>2207</v>
      </c>
      <c r="B299" s="207"/>
      <c r="C299" s="15"/>
      <c r="D299" s="15"/>
      <c r="E299" s="10"/>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c r="A300" s="99" t="s">
        <v>2208</v>
      </c>
      <c r="B300" s="207" t="s">
        <v>2209</v>
      </c>
      <c r="C300" s="15" t="s">
        <v>2210</v>
      </c>
      <c r="D300" s="15"/>
      <c r="E300" s="10"/>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c r="A301" s="99" t="s">
        <v>2211</v>
      </c>
      <c r="B301" s="207" t="s">
        <v>2212</v>
      </c>
      <c r="C301" s="15"/>
      <c r="D301" s="15"/>
      <c r="E301" s="10"/>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c r="A302" s="99" t="s">
        <v>2213</v>
      </c>
      <c r="B302" s="207"/>
      <c r="C302" s="15"/>
      <c r="D302" s="15"/>
      <c r="E302" s="10"/>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c r="A303" s="99" t="s">
        <v>2214</v>
      </c>
      <c r="B303" s="207" t="s">
        <v>2215</v>
      </c>
      <c r="C303" s="15" t="s">
        <v>2216</v>
      </c>
      <c r="D303" s="15"/>
      <c r="E303" s="10"/>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c r="A304" s="99" t="s">
        <v>2217</v>
      </c>
      <c r="B304" s="207" t="s">
        <v>2218</v>
      </c>
      <c r="C304" s="15" t="s">
        <v>2219</v>
      </c>
      <c r="D304" s="15"/>
      <c r="E304" s="10"/>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c r="A305" s="99" t="s">
        <v>2220</v>
      </c>
      <c r="B305" s="207" t="s">
        <v>2221</v>
      </c>
      <c r="C305" s="15" t="s">
        <v>2222</v>
      </c>
      <c r="D305" s="15"/>
      <c r="E305" s="10"/>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row>
    <row r="306">
      <c r="A306" s="99" t="s">
        <v>2223</v>
      </c>
      <c r="B306" s="207" t="s">
        <v>2224</v>
      </c>
      <c r="C306" s="15"/>
      <c r="D306" s="15"/>
      <c r="E306" s="10"/>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row>
    <row r="307">
      <c r="A307" s="99" t="s">
        <v>2225</v>
      </c>
      <c r="B307" s="207"/>
      <c r="C307" s="15"/>
      <c r="D307" s="15"/>
      <c r="E307" s="10"/>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c r="A308" s="99" t="s">
        <v>13265</v>
      </c>
      <c r="B308" s="207"/>
      <c r="C308" s="15" t="s">
        <v>2227</v>
      </c>
      <c r="D308" s="15"/>
      <c r="E308" s="10"/>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row>
    <row r="309">
      <c r="A309" s="99" t="s">
        <v>2228</v>
      </c>
      <c r="B309" s="207" t="s">
        <v>2229</v>
      </c>
      <c r="C309" s="15"/>
      <c r="D309" s="15"/>
      <c r="E309" s="10"/>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c r="A310" s="99" t="s">
        <v>2230</v>
      </c>
      <c r="B310" s="207" t="s">
        <v>2231</v>
      </c>
      <c r="C310" s="15"/>
      <c r="D310" s="15"/>
      <c r="E310" s="10"/>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row>
    <row r="311">
      <c r="A311" s="99" t="s">
        <v>2232</v>
      </c>
      <c r="B311" s="207" t="s">
        <v>2233</v>
      </c>
      <c r="C311" s="15"/>
      <c r="D311" s="15"/>
      <c r="E311" s="10"/>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row>
    <row r="312">
      <c r="A312" s="99" t="s">
        <v>2234</v>
      </c>
      <c r="B312" s="207" t="s">
        <v>2235</v>
      </c>
      <c r="C312" s="15"/>
      <c r="D312" s="15"/>
      <c r="E312" s="10"/>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row>
    <row r="313">
      <c r="A313" s="99" t="s">
        <v>2236</v>
      </c>
      <c r="B313" s="207"/>
      <c r="C313" s="15"/>
      <c r="D313" s="15"/>
      <c r="E313" s="10"/>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row>
    <row r="314">
      <c r="A314" s="99" t="s">
        <v>2237</v>
      </c>
      <c r="B314" s="207" t="s">
        <v>2238</v>
      </c>
      <c r="C314" s="15" t="s">
        <v>2239</v>
      </c>
      <c r="D314" s="15" t="s">
        <v>2240</v>
      </c>
      <c r="E314" s="10"/>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row>
    <row r="315">
      <c r="A315" s="99" t="s">
        <v>2241</v>
      </c>
      <c r="B315" s="207" t="s">
        <v>2242</v>
      </c>
      <c r="C315" s="113"/>
      <c r="D315" s="111"/>
      <c r="E315" s="10"/>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row>
    <row r="316">
      <c r="A316" s="99" t="s">
        <v>2243</v>
      </c>
      <c r="B316" s="207" t="s">
        <v>2244</v>
      </c>
      <c r="C316" s="113"/>
      <c r="D316" s="111"/>
      <c r="E316" s="10"/>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row>
    <row r="317">
      <c r="A317" s="99" t="s">
        <v>2245</v>
      </c>
      <c r="B317" s="207"/>
      <c r="C317" s="113"/>
      <c r="D317" s="111"/>
      <c r="E317" s="10"/>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row>
    <row r="318">
      <c r="A318" s="81" t="s">
        <v>13266</v>
      </c>
      <c r="B318" s="206" t="s">
        <v>13267</v>
      </c>
      <c r="C318" s="113"/>
      <c r="D318" s="111"/>
      <c r="E318" s="10"/>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row>
    <row r="319">
      <c r="A319" s="99" t="s">
        <v>2248</v>
      </c>
      <c r="B319" s="207" t="s">
        <v>2249</v>
      </c>
      <c r="C319" s="113"/>
      <c r="D319" s="111"/>
      <c r="E319" s="10"/>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row>
    <row r="320">
      <c r="A320" s="99" t="s">
        <v>2250</v>
      </c>
      <c r="B320" s="207" t="s">
        <v>2249</v>
      </c>
      <c r="C320" s="113"/>
      <c r="D320" s="111"/>
      <c r="E320" s="10"/>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c r="A321" s="99" t="s">
        <v>2251</v>
      </c>
      <c r="B321" s="207" t="s">
        <v>2252</v>
      </c>
      <c r="C321" s="113"/>
      <c r="D321" s="111"/>
      <c r="E321" s="10"/>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row>
    <row r="322">
      <c r="A322" s="99" t="s">
        <v>2253</v>
      </c>
      <c r="B322" s="207"/>
      <c r="C322" s="113" t="s">
        <v>2254</v>
      </c>
      <c r="D322" s="111"/>
      <c r="E322" s="10"/>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row>
    <row r="323">
      <c r="A323" s="99" t="s">
        <v>13268</v>
      </c>
      <c r="B323" s="207" t="s">
        <v>2256</v>
      </c>
      <c r="C323" s="113"/>
      <c r="D323" s="111"/>
      <c r="E323" s="10"/>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row>
    <row r="324">
      <c r="A324" s="99" t="s">
        <v>2257</v>
      </c>
      <c r="B324" s="207"/>
      <c r="C324" s="113"/>
      <c r="D324" s="111"/>
      <c r="E324" s="10"/>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row>
    <row r="325">
      <c r="A325" s="99" t="s">
        <v>2258</v>
      </c>
      <c r="B325" s="207"/>
      <c r="C325" s="113"/>
      <c r="D325" s="111"/>
      <c r="E325" s="10"/>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row>
    <row r="326">
      <c r="A326" s="99" t="s">
        <v>2259</v>
      </c>
      <c r="B326" s="207" t="s">
        <v>2260</v>
      </c>
      <c r="C326" s="113"/>
      <c r="D326" s="111"/>
      <c r="E326" s="10"/>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row>
    <row r="327">
      <c r="A327" s="99" t="s">
        <v>2261</v>
      </c>
      <c r="B327" s="207"/>
      <c r="C327" s="113"/>
      <c r="D327" s="111"/>
      <c r="E327" s="10"/>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row>
    <row r="328">
      <c r="A328" s="99" t="s">
        <v>2262</v>
      </c>
      <c r="B328" s="207" t="s">
        <v>2263</v>
      </c>
      <c r="C328" s="113"/>
      <c r="D328" s="111"/>
      <c r="E328" s="10"/>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row>
    <row r="329">
      <c r="A329" s="99" t="s">
        <v>2264</v>
      </c>
      <c r="B329" s="207" t="s">
        <v>2265</v>
      </c>
      <c r="C329" s="113"/>
      <c r="D329" s="111"/>
      <c r="E329" s="10"/>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c r="A330" s="99" t="s">
        <v>2266</v>
      </c>
      <c r="B330" s="207" t="s">
        <v>2267</v>
      </c>
      <c r="C330" s="113"/>
      <c r="D330" s="111"/>
      <c r="E330" s="10"/>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row>
    <row r="331">
      <c r="A331" s="99" t="s">
        <v>2268</v>
      </c>
      <c r="B331" s="207"/>
      <c r="C331" s="113"/>
      <c r="D331" s="111"/>
      <c r="E331" s="10"/>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row>
    <row r="332">
      <c r="A332" s="99" t="s">
        <v>2269</v>
      </c>
      <c r="B332" s="207"/>
      <c r="C332" s="86" t="s">
        <v>13269</v>
      </c>
      <c r="D332" s="111"/>
      <c r="E332" s="10"/>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row>
    <row r="333">
      <c r="A333" s="99" t="s">
        <v>2271</v>
      </c>
      <c r="B333" s="207" t="s">
        <v>2272</v>
      </c>
      <c r="C333" s="113"/>
      <c r="D333" s="111"/>
      <c r="E333" s="10"/>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row>
    <row r="334">
      <c r="A334" s="99" t="s">
        <v>2273</v>
      </c>
      <c r="B334" s="1618" t="s">
        <v>13270</v>
      </c>
      <c r="C334" s="113"/>
      <c r="D334" s="111"/>
      <c r="E334" s="10"/>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row>
    <row r="335">
      <c r="A335" s="99" t="s">
        <v>2275</v>
      </c>
      <c r="B335" s="207" t="s">
        <v>2276</v>
      </c>
      <c r="C335" s="113"/>
      <c r="D335" s="111"/>
      <c r="E335" s="10"/>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row>
    <row r="336">
      <c r="A336" s="99" t="s">
        <v>2277</v>
      </c>
      <c r="B336" s="207" t="s">
        <v>2278</v>
      </c>
      <c r="C336" s="113"/>
      <c r="D336" s="111"/>
      <c r="E336" s="10"/>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row>
    <row r="337">
      <c r="A337" s="99" t="s">
        <v>2279</v>
      </c>
      <c r="B337" s="207"/>
      <c r="C337" s="113"/>
      <c r="D337" s="111"/>
      <c r="E337" s="10"/>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row>
    <row r="338">
      <c r="A338" s="99" t="s">
        <v>2280</v>
      </c>
      <c r="B338" s="207" t="s">
        <v>2281</v>
      </c>
      <c r="C338" s="113"/>
      <c r="D338" s="111"/>
      <c r="E338" s="10"/>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row>
    <row r="339">
      <c r="A339" s="99" t="s">
        <v>2282</v>
      </c>
      <c r="B339" s="207"/>
      <c r="C339" s="113"/>
      <c r="D339" s="111"/>
      <c r="E339" s="10"/>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row>
    <row r="340">
      <c r="A340" s="99" t="s">
        <v>2283</v>
      </c>
      <c r="B340" s="207" t="s">
        <v>2284</v>
      </c>
      <c r="C340" s="113"/>
      <c r="D340" s="111"/>
      <c r="E340" s="10"/>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c r="A341" s="99" t="s">
        <v>2285</v>
      </c>
      <c r="B341" s="207"/>
      <c r="C341" s="113"/>
      <c r="D341" s="111"/>
      <c r="E341" s="10"/>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row>
    <row r="342">
      <c r="A342" s="99" t="s">
        <v>2286</v>
      </c>
      <c r="B342" s="207"/>
      <c r="C342" s="113"/>
      <c r="D342" s="111"/>
      <c r="E342" s="10"/>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row>
    <row r="343">
      <c r="A343" s="99" t="s">
        <v>2287</v>
      </c>
      <c r="B343" s="207"/>
      <c r="C343" s="113"/>
      <c r="D343" s="111"/>
      <c r="E343" s="10"/>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c r="A344" s="99" t="s">
        <v>2288</v>
      </c>
      <c r="B344" s="207"/>
      <c r="C344" s="113"/>
      <c r="D344" s="111"/>
      <c r="E344" s="10"/>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row>
    <row r="345">
      <c r="A345" s="99" t="s">
        <v>2289</v>
      </c>
      <c r="B345" s="207"/>
      <c r="C345" s="113"/>
      <c r="D345" s="111"/>
      <c r="E345" s="10"/>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row>
    <row r="346">
      <c r="A346" s="99" t="s">
        <v>2290</v>
      </c>
      <c r="B346" s="207" t="s">
        <v>2291</v>
      </c>
      <c r="C346" s="113"/>
      <c r="D346" s="111"/>
      <c r="E346" s="10"/>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row>
    <row r="347">
      <c r="A347" s="223" t="s">
        <v>2292</v>
      </c>
      <c r="B347" s="207" t="s">
        <v>2293</v>
      </c>
      <c r="C347" s="113"/>
      <c r="D347" s="111"/>
      <c r="E347" s="10"/>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row>
    <row r="348">
      <c r="A348" s="223" t="s">
        <v>2294</v>
      </c>
      <c r="B348" s="207"/>
      <c r="C348" s="113"/>
      <c r="D348" s="111"/>
      <c r="E348" s="10"/>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row>
    <row r="349">
      <c r="A349" s="226" t="s">
        <v>2295</v>
      </c>
      <c r="B349" s="207" t="s">
        <v>2296</v>
      </c>
      <c r="C349" s="113"/>
      <c r="D349" s="111"/>
      <c r="E349" s="10"/>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row>
    <row r="350">
      <c r="A350" s="226" t="s">
        <v>2297</v>
      </c>
      <c r="B350" s="207" t="s">
        <v>2298</v>
      </c>
      <c r="C350" s="113"/>
      <c r="D350" s="111"/>
      <c r="E350" s="10"/>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row>
    <row r="351">
      <c r="A351" s="226" t="s">
        <v>2299</v>
      </c>
      <c r="B351" s="207"/>
      <c r="C351" s="15" t="s">
        <v>2300</v>
      </c>
      <c r="D351" s="111"/>
      <c r="E351" s="10"/>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row>
    <row r="352">
      <c r="A352" s="226" t="s">
        <v>2301</v>
      </c>
      <c r="B352" s="207" t="s">
        <v>2302</v>
      </c>
      <c r="C352" s="113"/>
      <c r="D352" s="111"/>
      <c r="E352" s="10"/>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row>
    <row r="353">
      <c r="A353" s="146" t="s">
        <v>13271</v>
      </c>
      <c r="B353" s="207" t="s">
        <v>2304</v>
      </c>
      <c r="C353" s="113"/>
      <c r="D353" s="111"/>
      <c r="E353" s="10"/>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row>
    <row r="354">
      <c r="A354" s="226" t="s">
        <v>2305</v>
      </c>
      <c r="B354" s="207"/>
      <c r="C354" s="113"/>
      <c r="D354" s="111"/>
      <c r="E354" s="10"/>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row>
    <row r="355">
      <c r="A355" s="226" t="s">
        <v>2306</v>
      </c>
      <c r="B355" s="207"/>
      <c r="C355" s="227"/>
      <c r="D355" s="111"/>
      <c r="E355" s="10"/>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row>
    <row r="356">
      <c r="A356" s="226" t="s">
        <v>2307</v>
      </c>
      <c r="B356" s="228" t="s">
        <v>2308</v>
      </c>
      <c r="C356" s="113"/>
      <c r="D356" s="111"/>
      <c r="E356" s="10"/>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row>
    <row r="357">
      <c r="A357" s="226" t="s">
        <v>2309</v>
      </c>
      <c r="B357" s="207" t="s">
        <v>2310</v>
      </c>
      <c r="C357" s="113"/>
      <c r="D357" s="111"/>
      <c r="E357" s="10"/>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row>
    <row r="358">
      <c r="A358" s="226" t="s">
        <v>2311</v>
      </c>
      <c r="B358" s="207"/>
      <c r="C358" s="113"/>
      <c r="D358" s="111"/>
      <c r="E358" s="10"/>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row>
    <row r="359">
      <c r="A359" s="226" t="s">
        <v>2312</v>
      </c>
      <c r="B359" s="207" t="s">
        <v>2313</v>
      </c>
      <c r="C359" s="113"/>
      <c r="D359" s="111"/>
      <c r="E359" s="10"/>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row>
    <row r="360">
      <c r="A360" s="226" t="s">
        <v>2314</v>
      </c>
      <c r="C360" s="113"/>
      <c r="D360" s="111"/>
      <c r="E360" s="10"/>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row>
    <row r="361">
      <c r="A361" s="226" t="s">
        <v>2315</v>
      </c>
      <c r="B361" s="207"/>
      <c r="C361" s="113"/>
      <c r="D361" s="111"/>
      <c r="E361" s="10"/>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row>
    <row r="362">
      <c r="A362" s="226" t="s">
        <v>2316</v>
      </c>
      <c r="B362" s="207"/>
      <c r="C362" s="113"/>
      <c r="D362" s="111"/>
      <c r="E362" s="10"/>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row>
    <row r="363">
      <c r="A363" s="226" t="s">
        <v>2317</v>
      </c>
      <c r="B363" s="207"/>
      <c r="C363" s="113"/>
      <c r="D363" s="111"/>
      <c r="E363" s="10"/>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row>
    <row r="364">
      <c r="A364" s="229" t="s">
        <v>2318</v>
      </c>
      <c r="B364" s="207" t="s">
        <v>2319</v>
      </c>
      <c r="C364" s="113"/>
      <c r="D364" s="111"/>
      <c r="E364" s="10"/>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row>
    <row r="365">
      <c r="A365" s="226" t="s">
        <v>2320</v>
      </c>
      <c r="B365" s="207" t="s">
        <v>2321</v>
      </c>
      <c r="C365" s="113"/>
      <c r="D365" s="111"/>
      <c r="E365" s="10"/>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c r="A366" s="226" t="s">
        <v>2322</v>
      </c>
      <c r="B366" s="207" t="s">
        <v>2323</v>
      </c>
      <c r="C366" s="113"/>
      <c r="D366" s="111"/>
      <c r="E366" s="10"/>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row>
    <row r="367">
      <c r="A367" s="226" t="s">
        <v>2324</v>
      </c>
      <c r="B367" s="207" t="s">
        <v>2325</v>
      </c>
      <c r="C367" s="113"/>
      <c r="D367" s="111"/>
      <c r="E367" s="10"/>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row>
    <row r="368">
      <c r="A368" s="226" t="s">
        <v>2326</v>
      </c>
      <c r="B368" s="207" t="s">
        <v>2327</v>
      </c>
      <c r="C368" s="113"/>
      <c r="D368" s="111"/>
      <c r="E368" s="10"/>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row>
    <row r="369">
      <c r="A369" s="226" t="s">
        <v>2328</v>
      </c>
      <c r="B369" s="207">
        <v>730.0</v>
      </c>
      <c r="C369" s="113"/>
      <c r="D369" s="111"/>
      <c r="E369" s="10"/>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row>
    <row r="370">
      <c r="A370" s="226" t="s">
        <v>2329</v>
      </c>
      <c r="B370" s="207"/>
      <c r="C370" s="113"/>
      <c r="D370" s="111"/>
      <c r="E370" s="10"/>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row>
    <row r="371">
      <c r="A371" s="226" t="s">
        <v>2330</v>
      </c>
      <c r="B371" s="207" t="s">
        <v>2331</v>
      </c>
      <c r="C371" s="113"/>
      <c r="D371" s="111"/>
      <c r="E371" s="10"/>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row>
    <row r="372">
      <c r="A372" s="226" t="s">
        <v>2332</v>
      </c>
      <c r="B372" s="207"/>
      <c r="C372" s="113"/>
      <c r="D372" s="111"/>
      <c r="E372" s="10"/>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row>
    <row r="373">
      <c r="A373" s="226" t="s">
        <v>2333</v>
      </c>
      <c r="B373" s="207" t="s">
        <v>2334</v>
      </c>
      <c r="C373" s="113"/>
      <c r="D373" s="111"/>
      <c r="E373" s="10"/>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row>
    <row r="374">
      <c r="A374" s="229" t="s">
        <v>2335</v>
      </c>
      <c r="B374" s="207"/>
      <c r="C374" s="113"/>
      <c r="D374" s="111"/>
      <c r="E374" s="10"/>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row>
    <row r="375">
      <c r="A375" s="229" t="s">
        <v>2336</v>
      </c>
      <c r="B375" s="207" t="s">
        <v>2337</v>
      </c>
      <c r="C375" s="113"/>
      <c r="D375" s="111"/>
      <c r="E375" s="10"/>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row>
    <row r="376">
      <c r="A376" s="226" t="s">
        <v>2338</v>
      </c>
      <c r="B376" s="207" t="s">
        <v>2339</v>
      </c>
      <c r="C376" s="113"/>
      <c r="D376" s="111"/>
      <c r="E376" s="10"/>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row>
    <row r="377">
      <c r="A377" s="226" t="s">
        <v>2340</v>
      </c>
      <c r="B377" s="207"/>
      <c r="C377" s="113"/>
      <c r="D377" s="111"/>
      <c r="E377" s="10"/>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row>
    <row r="378">
      <c r="A378" s="229" t="s">
        <v>2341</v>
      </c>
      <c r="B378" s="230"/>
      <c r="C378" s="113"/>
      <c r="D378" s="111"/>
      <c r="E378" s="10"/>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row>
    <row r="379">
      <c r="A379" s="226" t="s">
        <v>2342</v>
      </c>
      <c r="B379" s="230" t="s">
        <v>2343</v>
      </c>
      <c r="C379" s="113"/>
      <c r="D379" s="111"/>
      <c r="E379" s="10"/>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row>
    <row r="380">
      <c r="A380" s="226" t="s">
        <v>2344</v>
      </c>
      <c r="B380" s="230"/>
      <c r="C380" s="113"/>
      <c r="D380" s="111"/>
      <c r="E380" s="10"/>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row>
    <row r="381">
      <c r="A381" s="226" t="s">
        <v>2345</v>
      </c>
      <c r="B381" s="230"/>
      <c r="C381" s="113"/>
      <c r="D381" s="111"/>
      <c r="E381" s="10"/>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row>
    <row r="382">
      <c r="A382" s="226" t="s">
        <v>2346</v>
      </c>
      <c r="B382" s="230" t="s">
        <v>2347</v>
      </c>
      <c r="C382" s="113"/>
      <c r="D382" s="111"/>
      <c r="E382" s="10"/>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row>
    <row r="383">
      <c r="A383" s="226" t="s">
        <v>2348</v>
      </c>
      <c r="B383" s="230"/>
      <c r="C383" s="113"/>
      <c r="D383" s="111"/>
      <c r="E383" s="10"/>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row>
    <row r="384">
      <c r="A384" s="226" t="s">
        <v>2349</v>
      </c>
      <c r="B384" s="230"/>
      <c r="C384" s="113"/>
      <c r="D384" s="111"/>
      <c r="E384" s="10"/>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row>
    <row r="385">
      <c r="A385" s="226" t="s">
        <v>2350</v>
      </c>
      <c r="B385" s="230"/>
      <c r="C385" s="113"/>
      <c r="D385" s="111"/>
      <c r="E385" s="10"/>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c r="A386" s="226" t="s">
        <v>2351</v>
      </c>
      <c r="B386" s="230" t="s">
        <v>2352</v>
      </c>
      <c r="C386" s="113"/>
      <c r="D386" s="111"/>
      <c r="E386" s="10"/>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row>
    <row r="387">
      <c r="A387" s="226" t="s">
        <v>2353</v>
      </c>
      <c r="B387" s="230" t="s">
        <v>2354</v>
      </c>
      <c r="C387" s="113"/>
      <c r="D387" s="111"/>
      <c r="E387" s="10"/>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row>
    <row r="388">
      <c r="A388" s="226" t="s">
        <v>2355</v>
      </c>
      <c r="B388" s="230" t="s">
        <v>2356</v>
      </c>
      <c r="C388" s="113"/>
      <c r="D388" s="111"/>
      <c r="E388" s="10"/>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row>
    <row r="389">
      <c r="A389" s="229" t="s">
        <v>2357</v>
      </c>
      <c r="B389" s="230"/>
      <c r="C389" s="113"/>
      <c r="D389" s="111"/>
      <c r="E389" s="10"/>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row>
    <row r="390">
      <c r="A390" s="226" t="s">
        <v>2358</v>
      </c>
      <c r="B390" s="230" t="s">
        <v>2359</v>
      </c>
      <c r="C390" s="113"/>
      <c r="D390" s="111"/>
      <c r="E390" s="10"/>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row>
    <row r="391">
      <c r="A391" s="226" t="s">
        <v>2360</v>
      </c>
      <c r="B391" s="230"/>
      <c r="C391" s="113"/>
      <c r="D391" s="111"/>
      <c r="E391" s="10"/>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row>
    <row r="392">
      <c r="A392" s="226" t="s">
        <v>2361</v>
      </c>
      <c r="B392" s="230" t="s">
        <v>2362</v>
      </c>
      <c r="C392" s="113"/>
      <c r="D392" s="111"/>
      <c r="E392" s="10"/>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row>
    <row r="393">
      <c r="A393" s="229" t="s">
        <v>2363</v>
      </c>
      <c r="B393" s="230"/>
      <c r="C393" s="113"/>
      <c r="D393" s="111"/>
      <c r="E393" s="10"/>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row>
    <row r="394">
      <c r="A394" s="229" t="s">
        <v>2364</v>
      </c>
      <c r="C394" s="113"/>
      <c r="D394" s="111"/>
      <c r="E394" s="10"/>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row>
    <row r="395">
      <c r="A395" s="99" t="s">
        <v>2365</v>
      </c>
      <c r="B395" s="230" t="s">
        <v>2366</v>
      </c>
      <c r="C395" s="113"/>
      <c r="D395" s="111"/>
      <c r="E395" s="10"/>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row>
    <row r="396">
      <c r="A396" s="99" t="s">
        <v>2367</v>
      </c>
      <c r="B396" s="230"/>
      <c r="C396" s="113"/>
      <c r="D396" s="111"/>
      <c r="E396" s="10"/>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row>
    <row r="397">
      <c r="A397" s="99" t="s">
        <v>2368</v>
      </c>
      <c r="B397" s="230"/>
      <c r="C397" s="113"/>
      <c r="D397" s="111"/>
      <c r="E397" s="10"/>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row>
    <row r="398">
      <c r="A398" s="95"/>
      <c r="B398" s="230" t="s">
        <v>2369</v>
      </c>
      <c r="C398" s="113"/>
      <c r="D398" s="111"/>
      <c r="E398" s="10"/>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row>
    <row r="399">
      <c r="A399" s="99" t="s">
        <v>2370</v>
      </c>
      <c r="B399" s="95" t="s">
        <v>2371</v>
      </c>
      <c r="C399" s="113"/>
      <c r="D399" s="111"/>
      <c r="E399" s="10"/>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row>
    <row r="400">
      <c r="A400" s="99" t="s">
        <v>2372</v>
      </c>
      <c r="B400" s="95" t="s">
        <v>2373</v>
      </c>
      <c r="C400" s="15"/>
      <c r="D400" s="111"/>
      <c r="E400" s="10"/>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row>
    <row r="401">
      <c r="A401" s="99" t="s">
        <v>2374</v>
      </c>
      <c r="C401" s="81" t="s">
        <v>13272</v>
      </c>
      <c r="D401" s="15" t="s">
        <v>2376</v>
      </c>
      <c r="E401" s="10"/>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row>
    <row r="402">
      <c r="A402" s="99" t="s">
        <v>2377</v>
      </c>
      <c r="B402" s="99" t="s">
        <v>2378</v>
      </c>
      <c r="C402" s="113"/>
      <c r="D402" s="111"/>
      <c r="E402" s="10"/>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row>
    <row r="403">
      <c r="A403" s="99" t="s">
        <v>2379</v>
      </c>
      <c r="B403" s="99"/>
      <c r="C403" s="113"/>
      <c r="D403" s="111"/>
      <c r="E403" s="10"/>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row>
    <row r="404">
      <c r="A404" s="99" t="s">
        <v>2380</v>
      </c>
      <c r="B404" s="99"/>
      <c r="C404" s="15" t="s">
        <v>2381</v>
      </c>
      <c r="D404" s="111"/>
      <c r="E404" s="10"/>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row>
    <row r="405">
      <c r="A405" s="99" t="s">
        <v>2382</v>
      </c>
      <c r="B405" s="43" t="s">
        <v>2383</v>
      </c>
      <c r="C405" s="113"/>
      <c r="D405" s="111"/>
      <c r="E405" s="10"/>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row>
    <row r="406">
      <c r="A406" s="231" t="s">
        <v>2384</v>
      </c>
      <c r="B406" s="99"/>
      <c r="C406" s="113"/>
      <c r="D406" s="111"/>
      <c r="E406" s="10"/>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row>
    <row r="407">
      <c r="A407" s="231" t="s">
        <v>2385</v>
      </c>
      <c r="B407" s="99" t="s">
        <v>2386</v>
      </c>
      <c r="C407" s="113"/>
      <c r="D407" s="111"/>
      <c r="E407" s="10"/>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row>
    <row r="408">
      <c r="A408" s="231" t="s">
        <v>2387</v>
      </c>
      <c r="B408" s="99"/>
      <c r="C408" s="113"/>
      <c r="D408" s="111"/>
      <c r="E408" s="10"/>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row>
    <row r="409">
      <c r="A409" s="231" t="s">
        <v>2388</v>
      </c>
      <c r="B409" s="99"/>
      <c r="C409" s="113"/>
      <c r="D409" s="111"/>
      <c r="E409" s="10"/>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row>
    <row r="410">
      <c r="A410" s="231" t="s">
        <v>2389</v>
      </c>
      <c r="B410" s="99"/>
      <c r="C410" s="113"/>
      <c r="D410" s="111"/>
      <c r="E410" s="10"/>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c r="A411" s="231" t="s">
        <v>2390</v>
      </c>
      <c r="B411" s="99"/>
      <c r="C411" s="113"/>
      <c r="D411" s="111"/>
      <c r="E411" s="10"/>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row>
    <row r="412">
      <c r="A412" s="231" t="s">
        <v>2391</v>
      </c>
      <c r="B412" s="99" t="s">
        <v>2392</v>
      </c>
      <c r="C412" s="113"/>
      <c r="D412" s="111"/>
      <c r="E412" s="10"/>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row>
    <row r="413">
      <c r="A413" s="231" t="s">
        <v>2393</v>
      </c>
      <c r="B413" s="99"/>
      <c r="C413" s="113"/>
      <c r="D413" s="111"/>
      <c r="E413" s="10"/>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row>
    <row r="414">
      <c r="A414" s="231" t="s">
        <v>2394</v>
      </c>
      <c r="B414" s="99" t="s">
        <v>2395</v>
      </c>
      <c r="C414" s="113"/>
      <c r="D414" s="111"/>
      <c r="E414" s="10"/>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row>
    <row r="415">
      <c r="A415" s="231" t="s">
        <v>2396</v>
      </c>
      <c r="B415" s="99"/>
      <c r="C415" s="113"/>
      <c r="D415" s="111"/>
      <c r="E415" s="10"/>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row>
    <row r="416">
      <c r="A416" s="231" t="s">
        <v>2397</v>
      </c>
      <c r="B416" s="99"/>
      <c r="C416" s="113"/>
      <c r="D416" s="111"/>
      <c r="E416" s="10"/>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row>
    <row r="417">
      <c r="A417" s="231" t="s">
        <v>2398</v>
      </c>
      <c r="B417" s="99" t="s">
        <v>2399</v>
      </c>
      <c r="C417" s="113"/>
      <c r="D417" s="111"/>
      <c r="E417" s="10"/>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row>
    <row r="418">
      <c r="A418" s="231" t="s">
        <v>2400</v>
      </c>
      <c r="B418" s="99"/>
      <c r="C418" s="113"/>
      <c r="D418" s="111"/>
      <c r="E418" s="10"/>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c r="A419" s="231" t="s">
        <v>2401</v>
      </c>
      <c r="B419" s="99" t="s">
        <v>2402</v>
      </c>
      <c r="C419" s="15" t="s">
        <v>2403</v>
      </c>
      <c r="D419" s="111"/>
      <c r="E419" s="10"/>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row>
    <row r="420">
      <c r="A420" s="231" t="s">
        <v>2404</v>
      </c>
      <c r="B420" s="99" t="s">
        <v>2405</v>
      </c>
      <c r="C420" s="111"/>
      <c r="D420" s="111"/>
      <c r="E420" s="10"/>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row>
    <row r="421">
      <c r="A421" s="231" t="s">
        <v>2406</v>
      </c>
      <c r="B421" s="99" t="s">
        <v>2407</v>
      </c>
      <c r="C421" s="111"/>
      <c r="D421" s="111"/>
      <c r="E421" s="10"/>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row>
    <row r="422">
      <c r="A422" s="231" t="s">
        <v>2408</v>
      </c>
      <c r="B422" s="99" t="s">
        <v>2409</v>
      </c>
      <c r="C422" s="111"/>
      <c r="D422" s="111"/>
      <c r="E422" s="10"/>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row>
    <row r="423">
      <c r="A423" s="231" t="s">
        <v>2410</v>
      </c>
      <c r="B423" s="232" t="s">
        <v>2411</v>
      </c>
      <c r="C423" s="111"/>
      <c r="D423" s="111"/>
      <c r="E423" s="10"/>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row>
    <row r="424">
      <c r="A424" s="231" t="s">
        <v>2412</v>
      </c>
      <c r="B424" s="233"/>
      <c r="C424" s="111"/>
      <c r="D424" s="111"/>
      <c r="E424" s="10"/>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row>
    <row r="425">
      <c r="A425" s="231" t="s">
        <v>2413</v>
      </c>
      <c r="B425" s="233"/>
      <c r="C425" s="111"/>
      <c r="D425" s="111"/>
      <c r="E425" s="10"/>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row>
    <row r="426">
      <c r="A426" s="231" t="s">
        <v>2414</v>
      </c>
      <c r="B426" s="233"/>
      <c r="C426" s="113"/>
      <c r="D426" s="111"/>
      <c r="E426" s="10"/>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row>
    <row r="427">
      <c r="A427" s="231" t="s">
        <v>2415</v>
      </c>
      <c r="B427" s="226" t="s">
        <v>2416</v>
      </c>
      <c r="C427" s="113"/>
      <c r="D427" s="111"/>
      <c r="E427" s="10"/>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row>
    <row r="428">
      <c r="A428" s="231" t="s">
        <v>2417</v>
      </c>
      <c r="B428" s="226"/>
      <c r="C428" s="113"/>
      <c r="D428" s="111"/>
      <c r="E428" s="10"/>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row>
    <row r="429">
      <c r="A429" s="231" t="s">
        <v>2418</v>
      </c>
      <c r="B429" s="226"/>
      <c r="C429" s="113"/>
      <c r="D429" s="111"/>
      <c r="E429" s="10"/>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row>
    <row r="430">
      <c r="A430" s="231" t="s">
        <v>2419</v>
      </c>
      <c r="B430" s="226" t="s">
        <v>2420</v>
      </c>
      <c r="C430" s="113"/>
      <c r="D430" s="111"/>
      <c r="E430" s="10"/>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row>
    <row r="431">
      <c r="A431" s="231" t="s">
        <v>2421</v>
      </c>
      <c r="B431" s="226" t="s">
        <v>2422</v>
      </c>
      <c r="C431" s="113"/>
      <c r="D431" s="111"/>
      <c r="E431" s="10"/>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row>
    <row r="432">
      <c r="A432" s="231"/>
      <c r="B432" s="226"/>
      <c r="C432" s="113"/>
      <c r="D432" s="111"/>
      <c r="E432" s="10"/>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row>
    <row r="433">
      <c r="A433" s="231" t="s">
        <v>2423</v>
      </c>
      <c r="B433" s="226" t="s">
        <v>2424</v>
      </c>
      <c r="C433" s="113" t="s">
        <v>2425</v>
      </c>
      <c r="D433" s="111"/>
      <c r="E433" s="10"/>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row>
    <row r="434">
      <c r="A434" s="231" t="s">
        <v>2426</v>
      </c>
      <c r="B434" s="226" t="s">
        <v>2427</v>
      </c>
      <c r="C434" s="113"/>
      <c r="D434" s="111"/>
      <c r="E434" s="10"/>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row>
    <row r="435">
      <c r="A435" s="231" t="s">
        <v>2428</v>
      </c>
      <c r="B435" s="226" t="s">
        <v>2429</v>
      </c>
      <c r="C435" s="113">
        <v>1.0</v>
      </c>
      <c r="D435" s="111"/>
      <c r="E435" s="10"/>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row>
    <row r="436">
      <c r="A436" s="231" t="s">
        <v>2430</v>
      </c>
      <c r="B436" s="226" t="s">
        <v>2431</v>
      </c>
      <c r="C436" s="111"/>
      <c r="D436" s="111"/>
      <c r="E436" s="10"/>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row>
    <row r="437">
      <c r="A437" s="231" t="s">
        <v>2432</v>
      </c>
      <c r="B437" s="226"/>
      <c r="C437" s="111"/>
      <c r="D437" s="111"/>
      <c r="E437" s="10"/>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row>
    <row r="438">
      <c r="A438" s="231" t="s">
        <v>2433</v>
      </c>
      <c r="B438" s="226"/>
      <c r="C438" s="111"/>
      <c r="D438" s="111"/>
      <c r="E438" s="10"/>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row>
    <row r="439">
      <c r="A439" s="231" t="s">
        <v>2434</v>
      </c>
      <c r="B439" s="226" t="s">
        <v>2435</v>
      </c>
      <c r="C439" s="111"/>
      <c r="D439" s="111"/>
      <c r="E439" s="10"/>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row>
    <row r="440">
      <c r="A440" s="231" t="s">
        <v>2436</v>
      </c>
      <c r="B440" s="226"/>
      <c r="C440" s="111"/>
      <c r="D440" s="111"/>
      <c r="E440" s="10"/>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row>
    <row r="441">
      <c r="A441" s="231" t="s">
        <v>2437</v>
      </c>
      <c r="B441" s="226"/>
      <c r="C441" s="111"/>
      <c r="D441" s="111"/>
      <c r="E441" s="10"/>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row>
    <row r="442">
      <c r="A442" s="231" t="s">
        <v>2438</v>
      </c>
      <c r="B442" s="226" t="s">
        <v>2439</v>
      </c>
      <c r="C442" s="111"/>
      <c r="D442" s="111"/>
      <c r="E442" s="10"/>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row>
    <row r="443">
      <c r="A443" s="231" t="s">
        <v>2440</v>
      </c>
      <c r="B443" s="226"/>
      <c r="C443" s="111"/>
      <c r="D443" s="111"/>
      <c r="E443" s="10"/>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row>
    <row r="444">
      <c r="A444" s="231" t="s">
        <v>2441</v>
      </c>
      <c r="B444" s="226"/>
      <c r="C444" s="111"/>
      <c r="D444" s="111"/>
      <c r="E444" s="10"/>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row>
    <row r="445">
      <c r="A445" s="231" t="s">
        <v>2442</v>
      </c>
      <c r="B445" s="226" t="s">
        <v>2443</v>
      </c>
      <c r="C445" s="111"/>
      <c r="D445" s="111"/>
      <c r="E445" s="10"/>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c r="A446" s="231" t="s">
        <v>2444</v>
      </c>
      <c r="B446" s="226"/>
      <c r="C446" s="111"/>
      <c r="D446" s="111"/>
      <c r="E446" s="10"/>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row>
    <row r="447">
      <c r="A447" s="231" t="s">
        <v>2445</v>
      </c>
      <c r="B447" s="226"/>
      <c r="C447" s="111"/>
      <c r="D447" s="111"/>
      <c r="E447" s="10"/>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row>
    <row r="448">
      <c r="A448" s="231" t="s">
        <v>2446</v>
      </c>
      <c r="B448" s="226"/>
      <c r="C448" s="111"/>
      <c r="D448" s="111"/>
      <c r="E448" s="10"/>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row>
    <row r="449">
      <c r="A449" s="231" t="s">
        <v>2447</v>
      </c>
      <c r="B449" s="226"/>
      <c r="C449" s="111"/>
      <c r="D449" s="111"/>
      <c r="E449" s="10"/>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row>
    <row r="450">
      <c r="A450" s="231" t="s">
        <v>2448</v>
      </c>
      <c r="B450" s="226"/>
      <c r="C450" s="111"/>
      <c r="D450" s="111"/>
      <c r="E450" s="10"/>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row>
    <row r="451">
      <c r="A451" s="231" t="s">
        <v>13273</v>
      </c>
      <c r="B451" s="226" t="s">
        <v>2450</v>
      </c>
      <c r="C451" s="111"/>
      <c r="D451" s="111"/>
      <c r="E451" s="10"/>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row>
    <row r="452">
      <c r="A452" s="234" t="s">
        <v>2451</v>
      </c>
      <c r="B452" s="226"/>
      <c r="C452" s="111"/>
      <c r="D452" s="111"/>
      <c r="E452" s="10"/>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row>
    <row r="453">
      <c r="A453" s="234" t="s">
        <v>87</v>
      </c>
      <c r="B453" s="226"/>
      <c r="C453" s="111"/>
      <c r="D453" s="111"/>
      <c r="E453" s="10"/>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row>
    <row r="454">
      <c r="A454" s="234" t="s">
        <v>2452</v>
      </c>
      <c r="B454" s="226"/>
      <c r="C454" s="111"/>
      <c r="D454" s="111"/>
      <c r="E454" s="10"/>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row>
    <row r="455">
      <c r="A455" s="235" t="s">
        <v>2453</v>
      </c>
      <c r="B455" s="226" t="s">
        <v>2454</v>
      </c>
      <c r="C455" s="111"/>
      <c r="D455" s="111"/>
      <c r="E455" s="10"/>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row>
    <row r="456">
      <c r="A456" s="235" t="s">
        <v>2455</v>
      </c>
      <c r="B456" s="226"/>
      <c r="C456" s="111"/>
      <c r="D456" s="111"/>
      <c r="E456" s="10"/>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row>
    <row r="457">
      <c r="A457" s="235" t="s">
        <v>2456</v>
      </c>
      <c r="B457" s="226"/>
      <c r="C457" s="111"/>
      <c r="D457" s="111"/>
      <c r="E457" s="10"/>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row>
    <row r="458">
      <c r="A458" s="235" t="s">
        <v>2457</v>
      </c>
      <c r="B458" s="226" t="s">
        <v>2458</v>
      </c>
      <c r="C458" s="111"/>
      <c r="D458" s="111"/>
      <c r="E458" s="10"/>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row>
    <row r="459">
      <c r="A459" s="235" t="s">
        <v>2459</v>
      </c>
      <c r="B459" s="226" t="s">
        <v>2460</v>
      </c>
      <c r="C459" s="111"/>
      <c r="D459" s="111"/>
      <c r="E459" s="10"/>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row>
    <row r="460">
      <c r="A460" s="235" t="s">
        <v>2461</v>
      </c>
      <c r="B460" s="226"/>
      <c r="C460" s="111"/>
      <c r="D460" s="111"/>
      <c r="E460" s="10"/>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row>
    <row r="461">
      <c r="A461" s="235" t="s">
        <v>2462</v>
      </c>
      <c r="B461" s="226" t="s">
        <v>2463</v>
      </c>
      <c r="C461" s="111"/>
      <c r="D461" s="111"/>
      <c r="E461" s="10"/>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row>
    <row r="462">
      <c r="A462" s="235" t="s">
        <v>2464</v>
      </c>
      <c r="B462" s="226" t="s">
        <v>2465</v>
      </c>
      <c r="C462" s="111"/>
      <c r="D462" s="111"/>
      <c r="E462" s="10"/>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row>
    <row r="463">
      <c r="A463" s="235" t="s">
        <v>2466</v>
      </c>
      <c r="B463" s="226" t="s">
        <v>2467</v>
      </c>
      <c r="C463" s="111"/>
      <c r="D463" s="111"/>
      <c r="E463" s="10"/>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row>
    <row r="464">
      <c r="A464" s="235" t="s">
        <v>2468</v>
      </c>
      <c r="B464" s="226" t="s">
        <v>2469</v>
      </c>
      <c r="C464" s="111"/>
      <c r="D464" s="111"/>
      <c r="E464" s="10"/>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row>
    <row r="465">
      <c r="A465" s="236" t="s">
        <v>2470</v>
      </c>
      <c r="B465" s="226"/>
      <c r="C465" s="111"/>
      <c r="D465" s="111"/>
      <c r="E465" s="10"/>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row>
    <row r="466">
      <c r="A466" s="235" t="s">
        <v>2471</v>
      </c>
      <c r="B466" s="226"/>
      <c r="C466" s="111"/>
      <c r="D466" s="111"/>
      <c r="E466" s="10"/>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row>
    <row r="467">
      <c r="A467" s="235" t="s">
        <v>2472</v>
      </c>
      <c r="B467" s="226"/>
      <c r="C467" s="111"/>
      <c r="D467" s="111"/>
      <c r="E467" s="10"/>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row>
    <row r="468">
      <c r="A468" s="235" t="s">
        <v>2473</v>
      </c>
      <c r="B468" s="226"/>
      <c r="C468" s="111"/>
      <c r="D468" s="113"/>
      <c r="E468" s="10"/>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row>
    <row r="469">
      <c r="A469" s="235" t="s">
        <v>2474</v>
      </c>
      <c r="B469" s="226"/>
      <c r="C469" s="111"/>
      <c r="D469" s="111"/>
      <c r="E469" s="10"/>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row>
    <row r="470">
      <c r="A470" s="235" t="s">
        <v>2475</v>
      </c>
      <c r="B470" s="226" t="s">
        <v>2476</v>
      </c>
      <c r="C470" s="111"/>
      <c r="D470" s="111"/>
      <c r="E470" s="10"/>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c r="A471" s="235" t="s">
        <v>2477</v>
      </c>
      <c r="B471" s="226"/>
      <c r="C471" s="111"/>
      <c r="D471" s="111"/>
      <c r="E471" s="10"/>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row>
    <row r="472">
      <c r="A472" s="235" t="s">
        <v>2478</v>
      </c>
      <c r="B472" s="226"/>
      <c r="C472" s="111"/>
      <c r="D472" s="111"/>
      <c r="E472" s="10"/>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c r="A473" s="235" t="s">
        <v>2479</v>
      </c>
      <c r="B473" s="226"/>
      <c r="C473" s="111"/>
      <c r="D473" s="111"/>
      <c r="E473" s="10"/>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row>
    <row r="474">
      <c r="A474" s="235" t="s">
        <v>2480</v>
      </c>
      <c r="B474" s="226"/>
      <c r="C474" s="111"/>
      <c r="D474" s="111"/>
      <c r="E474" s="10"/>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c r="A475" s="235" t="s">
        <v>2481</v>
      </c>
      <c r="B475" s="226"/>
      <c r="C475" s="111"/>
      <c r="D475" s="111"/>
      <c r="E475" s="10"/>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row>
    <row r="476">
      <c r="A476" s="235" t="s">
        <v>2482</v>
      </c>
      <c r="B476" s="226" t="s">
        <v>2483</v>
      </c>
      <c r="C476" s="111"/>
      <c r="D476" s="111"/>
      <c r="E476" s="10"/>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c r="A477" s="235" t="s">
        <v>2484</v>
      </c>
      <c r="B477" s="237">
        <v>44200.0</v>
      </c>
      <c r="C477" s="15" t="s">
        <v>2485</v>
      </c>
      <c r="D477" s="111"/>
      <c r="E477" s="10"/>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row>
    <row r="478">
      <c r="A478" s="235" t="s">
        <v>2486</v>
      </c>
      <c r="B478" s="238" t="s">
        <v>13274</v>
      </c>
      <c r="C478" s="111"/>
      <c r="D478" s="111"/>
      <c r="E478" s="10"/>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row>
    <row r="479">
      <c r="A479" s="235" t="s">
        <v>2488</v>
      </c>
      <c r="B479" s="238"/>
      <c r="C479" s="111"/>
      <c r="D479" s="111"/>
      <c r="E479" s="10"/>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row>
    <row r="480">
      <c r="A480" s="235" t="s">
        <v>2489</v>
      </c>
      <c r="B480" s="238"/>
      <c r="C480" s="15" t="s">
        <v>2490</v>
      </c>
      <c r="D480" s="111"/>
      <c r="E480" s="10"/>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row>
    <row r="481">
      <c r="A481" s="235" t="s">
        <v>2491</v>
      </c>
      <c r="B481" s="238" t="s">
        <v>2492</v>
      </c>
      <c r="C481" s="111"/>
      <c r="D481" s="111"/>
      <c r="E481" s="10"/>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row>
    <row r="482">
      <c r="A482" s="235" t="s">
        <v>2493</v>
      </c>
      <c r="C482" s="111"/>
      <c r="D482" s="111"/>
      <c r="E482" s="10"/>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row>
    <row r="483">
      <c r="A483" s="235" t="s">
        <v>2494</v>
      </c>
      <c r="B483" s="238"/>
      <c r="C483" s="111"/>
      <c r="D483" s="111"/>
      <c r="E483" s="10"/>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row>
    <row r="484">
      <c r="A484" s="235" t="s">
        <v>2495</v>
      </c>
      <c r="B484" s="238"/>
      <c r="C484" s="111"/>
      <c r="D484" s="111"/>
      <c r="E484" s="10"/>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row>
    <row r="485">
      <c r="A485" s="235" t="s">
        <v>2496</v>
      </c>
      <c r="B485" s="238"/>
      <c r="C485" s="111"/>
      <c r="D485" s="111"/>
      <c r="E485" s="10"/>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row>
    <row r="486">
      <c r="A486" s="235" t="s">
        <v>2497</v>
      </c>
      <c r="B486" s="238"/>
      <c r="C486" s="111"/>
      <c r="D486" s="111"/>
      <c r="E486" s="10"/>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row>
    <row r="487">
      <c r="A487" s="235" t="s">
        <v>2498</v>
      </c>
      <c r="B487" s="238"/>
      <c r="C487" s="111"/>
      <c r="D487" s="111"/>
      <c r="E487" s="10"/>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row>
    <row r="488">
      <c r="A488" s="235" t="s">
        <v>2499</v>
      </c>
      <c r="B488" s="238"/>
      <c r="C488" s="111"/>
      <c r="D488" s="111"/>
      <c r="E488" s="10"/>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row>
    <row r="489">
      <c r="A489" s="235" t="s">
        <v>2500</v>
      </c>
      <c r="B489" s="238" t="s">
        <v>13275</v>
      </c>
      <c r="C489" s="111"/>
      <c r="D489" s="15"/>
      <c r="E489" s="10"/>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row>
    <row r="490">
      <c r="A490" s="235" t="s">
        <v>2502</v>
      </c>
      <c r="B490" s="238" t="s">
        <v>2503</v>
      </c>
      <c r="C490" s="15"/>
      <c r="D490" s="15"/>
      <c r="E490" s="10"/>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row>
    <row r="491">
      <c r="A491" s="235" t="s">
        <v>2504</v>
      </c>
      <c r="B491" s="239"/>
      <c r="C491" s="15"/>
      <c r="D491" s="15"/>
      <c r="E491" s="10"/>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row>
    <row r="492">
      <c r="A492" s="235" t="s">
        <v>2505</v>
      </c>
      <c r="B492" s="239"/>
      <c r="C492" s="15"/>
      <c r="D492" s="15"/>
      <c r="E492" s="10"/>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row>
    <row r="493">
      <c r="A493" s="235" t="s">
        <v>2506</v>
      </c>
      <c r="B493" s="239"/>
      <c r="C493" s="15"/>
      <c r="D493" s="15"/>
      <c r="E493" s="10"/>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row>
    <row r="494">
      <c r="A494" s="235" t="s">
        <v>2507</v>
      </c>
      <c r="B494" s="239"/>
      <c r="C494" s="15" t="s">
        <v>2508</v>
      </c>
      <c r="D494" s="15"/>
      <c r="E494" s="10"/>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row>
    <row r="495">
      <c r="A495" s="240" t="s">
        <v>2509</v>
      </c>
      <c r="B495" s="239" t="s">
        <v>2510</v>
      </c>
      <c r="C495" s="15" t="s">
        <v>2511</v>
      </c>
      <c r="D495" s="15"/>
      <c r="E495" s="10"/>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row>
    <row r="496">
      <c r="A496" s="231" t="s">
        <v>2512</v>
      </c>
      <c r="B496" s="239" t="s">
        <v>2513</v>
      </c>
      <c r="C496" s="15"/>
      <c r="D496" s="15"/>
      <c r="E496" s="10"/>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row>
    <row r="497">
      <c r="A497" s="231" t="s">
        <v>2514</v>
      </c>
      <c r="B497" s="239"/>
      <c r="C497" s="15"/>
      <c r="D497" s="15"/>
      <c r="E497" s="10"/>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row>
    <row r="498">
      <c r="A498" s="231" t="s">
        <v>2515</v>
      </c>
      <c r="B498" s="239"/>
      <c r="C498" s="15"/>
      <c r="D498" s="15"/>
      <c r="E498" s="10"/>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row>
    <row r="499">
      <c r="A499" s="231" t="s">
        <v>2516</v>
      </c>
      <c r="B499" s="239"/>
      <c r="C499" s="15"/>
      <c r="D499" s="15"/>
      <c r="E499" s="10"/>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row>
    <row r="500">
      <c r="A500" s="231" t="s">
        <v>2517</v>
      </c>
      <c r="B500" s="239"/>
      <c r="C500" s="15" t="s">
        <v>2518</v>
      </c>
      <c r="D500" s="15"/>
      <c r="E500" s="10"/>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row>
    <row r="501">
      <c r="A501" s="231" t="s">
        <v>2519</v>
      </c>
      <c r="B501" s="239" t="s">
        <v>2520</v>
      </c>
      <c r="C501" s="15" t="s">
        <v>2521</v>
      </c>
      <c r="D501" s="15"/>
      <c r="E501" s="10"/>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row>
    <row r="502">
      <c r="A502" s="231" t="s">
        <v>2522</v>
      </c>
      <c r="B502" s="99" t="s">
        <v>2523</v>
      </c>
      <c r="C502" s="15"/>
      <c r="D502" s="15"/>
      <c r="E502" s="10"/>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row>
    <row r="503">
      <c r="A503" s="231" t="s">
        <v>2524</v>
      </c>
      <c r="B503" s="239"/>
      <c r="C503" s="15"/>
      <c r="D503" s="15"/>
      <c r="E503" s="10"/>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row>
    <row r="504">
      <c r="A504" s="231" t="s">
        <v>2525</v>
      </c>
      <c r="B504" s="239"/>
      <c r="C504" s="15"/>
      <c r="D504" s="15"/>
      <c r="E504" s="10"/>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row>
    <row r="505">
      <c r="A505" s="231" t="s">
        <v>2526</v>
      </c>
      <c r="B505" s="239" t="s">
        <v>2527</v>
      </c>
      <c r="C505" s="15"/>
      <c r="D505" s="15"/>
      <c r="E505" s="10"/>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row>
    <row r="506">
      <c r="A506" s="231" t="s">
        <v>2528</v>
      </c>
      <c r="B506" s="239" t="s">
        <v>2529</v>
      </c>
      <c r="C506" s="15"/>
      <c r="D506" s="15"/>
      <c r="E506" s="10"/>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row>
    <row r="507">
      <c r="A507" s="231" t="s">
        <v>2530</v>
      </c>
      <c r="B507" s="239" t="s">
        <v>2531</v>
      </c>
      <c r="C507" s="15" t="s">
        <v>2532</v>
      </c>
      <c r="D507" s="15"/>
      <c r="E507" s="10"/>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row>
    <row r="508">
      <c r="A508" s="231" t="s">
        <v>2533</v>
      </c>
      <c r="B508" s="239" t="s">
        <v>2534</v>
      </c>
      <c r="C508" s="15"/>
      <c r="D508" s="15"/>
      <c r="E508" s="10"/>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row>
    <row r="509">
      <c r="A509" s="231" t="s">
        <v>2535</v>
      </c>
      <c r="B509" s="239" t="s">
        <v>2536</v>
      </c>
      <c r="C509" s="15"/>
      <c r="D509" s="15"/>
      <c r="E509" s="10"/>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row>
    <row r="510">
      <c r="A510" s="231" t="s">
        <v>2537</v>
      </c>
      <c r="B510" s="239" t="s">
        <v>13276</v>
      </c>
      <c r="C510" s="15" t="s">
        <v>2539</v>
      </c>
      <c r="D510" s="15"/>
      <c r="E510" s="10"/>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c r="A511" s="231" t="s">
        <v>2540</v>
      </c>
      <c r="B511" s="239" t="s">
        <v>2541</v>
      </c>
      <c r="C511" s="15"/>
      <c r="D511" s="15"/>
      <c r="E511" s="10"/>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row>
    <row r="512">
      <c r="A512" s="231" t="s">
        <v>2542</v>
      </c>
      <c r="B512" s="239" t="s">
        <v>2543</v>
      </c>
      <c r="C512" s="15"/>
      <c r="D512" s="15"/>
      <c r="E512" s="10"/>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row>
    <row r="513">
      <c r="A513" s="231" t="s">
        <v>2544</v>
      </c>
      <c r="B513" s="239"/>
      <c r="C513" s="15"/>
      <c r="D513" s="15"/>
      <c r="E513" s="10"/>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row>
    <row r="514">
      <c r="A514" s="231" t="s">
        <v>2545</v>
      </c>
      <c r="B514" s="239"/>
      <c r="C514" s="15"/>
      <c r="D514" s="15"/>
      <c r="E514" s="10"/>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row>
    <row r="515">
      <c r="A515" s="231" t="s">
        <v>2546</v>
      </c>
      <c r="B515" s="239" t="s">
        <v>2547</v>
      </c>
      <c r="C515" s="15"/>
      <c r="D515" s="15"/>
      <c r="E515" s="10"/>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row>
    <row r="516">
      <c r="A516" s="231" t="s">
        <v>2548</v>
      </c>
      <c r="B516" s="239"/>
      <c r="C516" s="15"/>
      <c r="D516" s="15"/>
      <c r="E516" s="10"/>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row>
    <row r="517">
      <c r="A517" s="231" t="s">
        <v>2549</v>
      </c>
      <c r="B517" s="239"/>
      <c r="C517" s="15"/>
      <c r="D517" s="15"/>
      <c r="E517" s="10"/>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c r="A518" s="231" t="s">
        <v>2550</v>
      </c>
      <c r="B518" s="239"/>
      <c r="C518" s="15"/>
      <c r="D518" s="15"/>
      <c r="E518" s="10"/>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row>
    <row r="519">
      <c r="A519" s="231" t="s">
        <v>2551</v>
      </c>
      <c r="B519" s="239"/>
      <c r="C519" s="15"/>
      <c r="D519" s="15"/>
      <c r="E519" s="10"/>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row>
    <row r="520">
      <c r="A520" s="231" t="s">
        <v>2552</v>
      </c>
      <c r="B520" s="239"/>
      <c r="C520" s="15"/>
      <c r="D520" s="15"/>
      <c r="E520" s="10"/>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row>
    <row r="521">
      <c r="A521" s="231" t="s">
        <v>2553</v>
      </c>
      <c r="B521" s="239"/>
      <c r="C521" s="15"/>
      <c r="D521" s="15"/>
      <c r="E521" s="10"/>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row>
    <row r="522">
      <c r="A522" s="231" t="s">
        <v>2554</v>
      </c>
      <c r="B522" s="239" t="s">
        <v>2555</v>
      </c>
      <c r="C522" s="15"/>
      <c r="D522" s="15"/>
      <c r="E522" s="10"/>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row>
    <row r="523">
      <c r="A523" s="231" t="s">
        <v>2556</v>
      </c>
      <c r="B523" s="239" t="s">
        <v>2557</v>
      </c>
      <c r="C523" s="15"/>
      <c r="D523" s="15"/>
      <c r="E523" s="10"/>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row>
    <row r="524">
      <c r="A524" s="231" t="s">
        <v>2558</v>
      </c>
      <c r="B524" s="239" t="s">
        <v>2559</v>
      </c>
      <c r="C524" s="15"/>
      <c r="D524" s="15"/>
      <c r="E524" s="10"/>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row>
    <row r="525">
      <c r="A525" s="231" t="s">
        <v>2560</v>
      </c>
      <c r="B525" s="239"/>
      <c r="C525" s="15"/>
      <c r="D525" s="15"/>
      <c r="E525" s="10"/>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row>
    <row r="526">
      <c r="A526" s="241" t="s">
        <v>2561</v>
      </c>
      <c r="B526" s="239" t="s">
        <v>2562</v>
      </c>
      <c r="C526" s="15"/>
      <c r="D526" s="15"/>
      <c r="E526" s="10"/>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row>
    <row r="527">
      <c r="A527" s="235" t="s">
        <v>2563</v>
      </c>
      <c r="B527" s="235"/>
      <c r="C527" s="15"/>
      <c r="D527" s="15"/>
      <c r="E527" s="10"/>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row>
    <row r="528">
      <c r="A528" s="235">
        <v>0.3</v>
      </c>
      <c r="B528" s="239" t="s">
        <v>2564</v>
      </c>
      <c r="C528" s="15"/>
      <c r="D528" s="15"/>
      <c r="E528" s="10"/>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row>
    <row r="529">
      <c r="A529" s="235" t="s">
        <v>2565</v>
      </c>
      <c r="B529" s="239"/>
      <c r="C529" s="15"/>
      <c r="D529" s="15"/>
      <c r="E529" s="10"/>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row>
    <row r="530">
      <c r="A530" s="235" t="s">
        <v>13277</v>
      </c>
      <c r="B530" s="239" t="s">
        <v>2567</v>
      </c>
      <c r="C530" s="15"/>
      <c r="D530" s="15"/>
      <c r="E530" s="10"/>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row>
    <row r="531">
      <c r="A531" s="235" t="s">
        <v>13278</v>
      </c>
      <c r="B531" s="1619" t="s">
        <v>13279</v>
      </c>
      <c r="C531" s="15"/>
      <c r="D531" s="15"/>
      <c r="E531" s="10"/>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row>
    <row r="532">
      <c r="A532" s="235" t="s">
        <v>2570</v>
      </c>
      <c r="B532" s="239"/>
      <c r="C532" s="15"/>
      <c r="D532" s="15" t="s">
        <v>2571</v>
      </c>
      <c r="E532" s="10"/>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row>
    <row r="533">
      <c r="A533" s="235" t="s">
        <v>2572</v>
      </c>
      <c r="B533" s="239"/>
      <c r="C533" s="15" t="s">
        <v>2573</v>
      </c>
      <c r="D533" s="111"/>
      <c r="E533" s="10"/>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c r="A534" s="235" t="s">
        <v>13280</v>
      </c>
      <c r="B534" s="239" t="s">
        <v>2575</v>
      </c>
      <c r="C534" s="15"/>
      <c r="D534" s="111"/>
      <c r="E534" s="10"/>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row>
    <row r="535">
      <c r="A535" s="235" t="s">
        <v>2576</v>
      </c>
      <c r="B535" s="239"/>
      <c r="C535" s="111"/>
      <c r="D535" s="111"/>
      <c r="E535" s="10"/>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row>
    <row r="536">
      <c r="A536" s="235" t="s">
        <v>2577</v>
      </c>
      <c r="B536" s="239" t="s">
        <v>2578</v>
      </c>
      <c r="C536" s="111"/>
      <c r="D536" s="111"/>
      <c r="E536" s="10"/>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row>
    <row r="537">
      <c r="A537" s="235" t="s">
        <v>2579</v>
      </c>
      <c r="B537" s="239" t="s">
        <v>2580</v>
      </c>
      <c r="C537" s="111"/>
      <c r="D537" s="111"/>
      <c r="E537" s="10"/>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row>
    <row r="538">
      <c r="A538" s="235" t="s">
        <v>2581</v>
      </c>
      <c r="B538" s="238"/>
      <c r="C538" s="111"/>
      <c r="D538" s="111"/>
      <c r="E538" s="10"/>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row>
    <row r="539">
      <c r="A539" s="235" t="s">
        <v>2582</v>
      </c>
      <c r="B539" s="238" t="s">
        <v>13281</v>
      </c>
      <c r="C539" s="111"/>
      <c r="D539" s="111"/>
      <c r="E539" s="10"/>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row>
    <row r="540">
      <c r="A540" s="235" t="s">
        <v>2584</v>
      </c>
      <c r="B540" s="238"/>
      <c r="C540" s="111"/>
      <c r="D540" s="111"/>
      <c r="E540" s="10"/>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c r="A541" s="235" t="s">
        <v>2585</v>
      </c>
      <c r="B541" s="238"/>
      <c r="C541" s="111"/>
      <c r="D541" s="111"/>
      <c r="E541" s="10"/>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row>
    <row r="542">
      <c r="A542" s="235" t="s">
        <v>2586</v>
      </c>
      <c r="B542" s="239" t="s">
        <v>2587</v>
      </c>
      <c r="C542" s="111"/>
      <c r="D542" s="111"/>
      <c r="E542" s="10"/>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row>
    <row r="543">
      <c r="A543" s="235" t="s">
        <v>2588</v>
      </c>
      <c r="B543" s="238"/>
      <c r="C543" s="111"/>
      <c r="D543" s="111"/>
      <c r="E543" s="10"/>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row>
    <row r="544">
      <c r="A544" s="235" t="s">
        <v>2589</v>
      </c>
      <c r="B544" s="238"/>
      <c r="C544" s="111"/>
      <c r="D544" s="111"/>
      <c r="E544" s="10"/>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row>
    <row r="545">
      <c r="A545" s="235" t="s">
        <v>2590</v>
      </c>
      <c r="B545" s="238"/>
      <c r="C545" s="111"/>
      <c r="D545" s="111"/>
      <c r="E545" s="10"/>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row>
    <row r="546">
      <c r="A546" s="235" t="s">
        <v>2591</v>
      </c>
      <c r="B546" s="239" t="s">
        <v>2592</v>
      </c>
      <c r="C546" s="111"/>
      <c r="D546" s="111"/>
      <c r="E546" s="10"/>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row>
    <row r="547">
      <c r="A547" s="235" t="s">
        <v>2593</v>
      </c>
      <c r="B547" s="238"/>
      <c r="C547" s="111"/>
      <c r="D547" s="111"/>
      <c r="E547" s="10"/>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row>
    <row r="548">
      <c r="A548" s="231" t="s">
        <v>2594</v>
      </c>
      <c r="B548" s="226"/>
      <c r="C548" s="111"/>
      <c r="D548" s="111"/>
      <c r="E548" s="10"/>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row>
    <row r="549">
      <c r="A549" s="231" t="s">
        <v>2595</v>
      </c>
      <c r="B549" s="226"/>
      <c r="C549" s="111"/>
      <c r="D549" s="111"/>
      <c r="E549" s="10"/>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c r="A550" s="231" t="s">
        <v>2596</v>
      </c>
      <c r="B550" s="226" t="s">
        <v>2597</v>
      </c>
      <c r="C550" s="111"/>
      <c r="D550" s="111"/>
      <c r="E550" s="10"/>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row>
    <row r="551">
      <c r="A551" s="231" t="s">
        <v>2598</v>
      </c>
      <c r="C551" s="111"/>
      <c r="D551" s="111"/>
      <c r="E551" s="10"/>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row>
    <row r="552">
      <c r="A552" s="231" t="s">
        <v>2599</v>
      </c>
      <c r="B552" s="226"/>
      <c r="C552" s="111"/>
      <c r="D552" s="111"/>
      <c r="E552" s="10"/>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row>
    <row r="553">
      <c r="A553" s="231" t="s">
        <v>2600</v>
      </c>
      <c r="B553" s="226" t="s">
        <v>2601</v>
      </c>
      <c r="C553" s="111"/>
      <c r="D553" s="111"/>
      <c r="E553" s="10"/>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row>
    <row r="554">
      <c r="A554" s="231" t="s">
        <v>2602</v>
      </c>
      <c r="B554" s="226" t="s">
        <v>2603</v>
      </c>
      <c r="C554" s="111"/>
      <c r="D554" s="111"/>
      <c r="E554" s="10"/>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row>
    <row r="555">
      <c r="A555" s="231" t="s">
        <v>2604</v>
      </c>
      <c r="B555" s="226"/>
      <c r="C555" s="111"/>
      <c r="D555" s="111"/>
      <c r="E555" s="10"/>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row>
    <row r="556">
      <c r="A556" s="231" t="s">
        <v>13282</v>
      </c>
      <c r="B556" s="226" t="s">
        <v>2606</v>
      </c>
      <c r="C556" s="111"/>
      <c r="D556" s="111"/>
      <c r="E556" s="10"/>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row>
    <row r="557">
      <c r="A557" s="231" t="s">
        <v>13283</v>
      </c>
      <c r="B557" s="226"/>
      <c r="C557" s="111"/>
      <c r="D557" s="111"/>
      <c r="E557" s="10"/>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row>
    <row r="558">
      <c r="A558" s="231" t="s">
        <v>2608</v>
      </c>
      <c r="B558" s="226"/>
      <c r="C558" s="111"/>
      <c r="D558" s="111"/>
      <c r="E558" s="10"/>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row>
    <row r="559">
      <c r="A559" s="231" t="s">
        <v>2609</v>
      </c>
      <c r="B559" s="226" t="s">
        <v>2610</v>
      </c>
      <c r="C559" s="111"/>
      <c r="D559" s="111"/>
      <c r="E559" s="10"/>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row>
    <row r="560">
      <c r="A560" s="231" t="s">
        <v>2611</v>
      </c>
      <c r="B560" s="238"/>
      <c r="C560" s="15"/>
      <c r="D560" s="111"/>
      <c r="E560" s="10"/>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row>
    <row r="561">
      <c r="A561" s="242" t="s">
        <v>2612</v>
      </c>
      <c r="B561" s="132" t="s">
        <v>2613</v>
      </c>
      <c r="C561" s="15"/>
      <c r="D561" s="111"/>
      <c r="E561" s="10"/>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row>
    <row r="562">
      <c r="A562" s="242" t="s">
        <v>2614</v>
      </c>
      <c r="B562" s="132" t="s">
        <v>2615</v>
      </c>
      <c r="C562" s="15"/>
      <c r="D562" s="111"/>
      <c r="E562" s="10"/>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c r="A563" s="242" t="s">
        <v>2616</v>
      </c>
      <c r="B563" s="132" t="s">
        <v>2617</v>
      </c>
      <c r="C563" s="15"/>
      <c r="D563" s="111"/>
      <c r="E563" s="10"/>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row>
    <row r="564">
      <c r="A564" s="235" t="s">
        <v>2618</v>
      </c>
      <c r="B564" s="132" t="s">
        <v>2619</v>
      </c>
      <c r="C564" s="15"/>
      <c r="D564" s="111"/>
      <c r="E564" s="10"/>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row>
    <row r="565">
      <c r="A565" s="235" t="s">
        <v>2620</v>
      </c>
      <c r="B565" s="132" t="s">
        <v>2621</v>
      </c>
      <c r="C565" s="15"/>
      <c r="D565" s="111"/>
      <c r="E565" s="10"/>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c r="A566" s="235" t="s">
        <v>2622</v>
      </c>
      <c r="B566" s="132" t="s">
        <v>2623</v>
      </c>
      <c r="C566" s="15"/>
      <c r="D566" s="111"/>
      <c r="E566" s="10"/>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row>
    <row r="567">
      <c r="A567" s="235" t="s">
        <v>2624</v>
      </c>
      <c r="B567" s="132" t="s">
        <v>2625</v>
      </c>
      <c r="C567" s="15"/>
      <c r="D567" s="111"/>
      <c r="E567" s="10"/>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row>
    <row r="568">
      <c r="A568" s="235" t="s">
        <v>2626</v>
      </c>
      <c r="B568" s="132" t="s">
        <v>2627</v>
      </c>
      <c r="C568" s="15"/>
      <c r="D568" s="111"/>
      <c r="E568" s="10"/>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row>
    <row r="569">
      <c r="A569" s="235" t="s">
        <v>2628</v>
      </c>
      <c r="B569" s="1620" t="s">
        <v>2629</v>
      </c>
      <c r="C569" s="15"/>
      <c r="D569" s="111"/>
      <c r="E569" s="10"/>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row>
    <row r="570">
      <c r="A570" s="235" t="s">
        <v>2630</v>
      </c>
      <c r="B570" s="132" t="s">
        <v>2631</v>
      </c>
      <c r="C570" s="15" t="s">
        <v>2632</v>
      </c>
      <c r="D570" s="111"/>
      <c r="E570" s="10"/>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row>
    <row r="571">
      <c r="A571" s="235" t="s">
        <v>13284</v>
      </c>
      <c r="B571" s="132" t="s">
        <v>2634</v>
      </c>
      <c r="C571" s="15"/>
      <c r="D571" s="111"/>
      <c r="E571" s="10"/>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row>
    <row r="572">
      <c r="A572" s="235" t="s">
        <v>2635</v>
      </c>
      <c r="B572" s="132" t="s">
        <v>2636</v>
      </c>
      <c r="C572" s="15"/>
      <c r="D572" s="111"/>
      <c r="E572" s="10"/>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row>
    <row r="573">
      <c r="A573" s="235" t="s">
        <v>2637</v>
      </c>
      <c r="B573" s="545" t="s">
        <v>13285</v>
      </c>
      <c r="C573" s="15"/>
      <c r="D573" s="111"/>
      <c r="E573" s="10"/>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c r="A574" s="235" t="s">
        <v>2639</v>
      </c>
      <c r="B574" s="132" t="s">
        <v>2640</v>
      </c>
      <c r="C574" s="15"/>
      <c r="D574" s="111"/>
      <c r="E574" s="10"/>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row>
    <row r="575">
      <c r="A575" s="235" t="s">
        <v>2641</v>
      </c>
      <c r="B575" s="132" t="s">
        <v>2642</v>
      </c>
      <c r="C575" s="15"/>
      <c r="D575" s="111"/>
      <c r="E575" s="10"/>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row>
    <row r="576">
      <c r="A576" s="244" t="s">
        <v>2643</v>
      </c>
      <c r="B576" s="132" t="s">
        <v>2644</v>
      </c>
      <c r="C576" s="15"/>
      <c r="D576" s="16" t="s">
        <v>2645</v>
      </c>
      <c r="E576" s="16" t="s">
        <v>2646</v>
      </c>
      <c r="F576" s="16" t="s">
        <v>2647</v>
      </c>
      <c r="G576" s="16" t="s">
        <v>2648</v>
      </c>
      <c r="H576" s="16" t="s">
        <v>2649</v>
      </c>
      <c r="I576" s="16" t="s">
        <v>2650</v>
      </c>
      <c r="J576" s="16" t="s">
        <v>2651</v>
      </c>
      <c r="K576" s="16" t="s">
        <v>2652</v>
      </c>
      <c r="L576" s="16" t="s">
        <v>2653</v>
      </c>
      <c r="M576" s="11"/>
      <c r="N576" s="11"/>
      <c r="O576" s="11"/>
      <c r="P576" s="11"/>
      <c r="Q576" s="11"/>
      <c r="R576" s="11"/>
      <c r="S576" s="11"/>
      <c r="T576" s="11"/>
      <c r="U576" s="11"/>
      <c r="V576" s="11"/>
      <c r="W576" s="11"/>
      <c r="X576" s="11"/>
      <c r="Y576" s="11"/>
      <c r="Z576" s="11"/>
      <c r="AA576" s="11"/>
      <c r="AB576" s="11"/>
      <c r="AC576" s="11"/>
    </row>
    <row r="577">
      <c r="A577" s="245" t="s">
        <v>2654</v>
      </c>
      <c r="B577" s="15" t="s">
        <v>2655</v>
      </c>
      <c r="C577" s="16" t="s">
        <v>2656</v>
      </c>
      <c r="D577" s="111"/>
      <c r="E577" s="10"/>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row>
    <row r="578">
      <c r="A578" s="245" t="s">
        <v>2657</v>
      </c>
      <c r="B578" s="132" t="s">
        <v>2658</v>
      </c>
      <c r="C578" s="15"/>
      <c r="D578" s="111"/>
      <c r="E578" s="10"/>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row>
    <row r="579">
      <c r="A579" s="246" t="s">
        <v>2659</v>
      </c>
      <c r="B579" s="132"/>
      <c r="C579" s="15"/>
      <c r="D579" s="111"/>
      <c r="E579" s="10"/>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row>
    <row r="580">
      <c r="A580" s="247" t="s">
        <v>2660</v>
      </c>
      <c r="B580" s="132"/>
      <c r="C580" s="15"/>
      <c r="D580" s="111"/>
      <c r="E580" s="10"/>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row>
    <row r="581" ht="162.75" customHeight="1">
      <c r="A581" s="43" t="s">
        <v>2661</v>
      </c>
      <c r="B581" s="132" t="s">
        <v>2662</v>
      </c>
      <c r="C581" s="15"/>
      <c r="D581" s="111"/>
      <c r="E581" s="10"/>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row>
    <row r="582">
      <c r="A582" s="43" t="s">
        <v>2663</v>
      </c>
      <c r="B582" s="132" t="s">
        <v>2664</v>
      </c>
      <c r="C582" s="15"/>
      <c r="D582" s="111"/>
      <c r="E582" s="10"/>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row>
    <row r="583">
      <c r="A583" s="43" t="s">
        <v>2665</v>
      </c>
      <c r="B583" s="149"/>
      <c r="C583" s="15"/>
      <c r="D583" s="111"/>
      <c r="E583" s="10"/>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row>
    <row r="584">
      <c r="A584" s="235" t="s">
        <v>2666</v>
      </c>
      <c r="B584" s="149" t="s">
        <v>2667</v>
      </c>
      <c r="C584" s="15"/>
      <c r="D584" s="111"/>
      <c r="E584" s="10"/>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row>
    <row r="585">
      <c r="A585" s="235" t="s">
        <v>2668</v>
      </c>
      <c r="B585" s="132" t="s">
        <v>2669</v>
      </c>
      <c r="C585" s="15"/>
      <c r="D585" s="111"/>
      <c r="E585" s="10"/>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c r="A586" s="234" t="s">
        <v>2670</v>
      </c>
      <c r="B586" s="132"/>
      <c r="C586" s="15" t="s">
        <v>2671</v>
      </c>
      <c r="D586" s="111"/>
      <c r="E586" s="10"/>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row>
    <row r="587">
      <c r="A587" s="235" t="s">
        <v>2672</v>
      </c>
      <c r="B587" s="132" t="s">
        <v>2673</v>
      </c>
      <c r="C587" s="15"/>
      <c r="D587" s="111"/>
      <c r="E587" s="10"/>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row>
    <row r="588">
      <c r="A588" s="235" t="s">
        <v>2674</v>
      </c>
      <c r="B588" s="132"/>
      <c r="C588" s="15"/>
      <c r="D588" s="111"/>
      <c r="E588" s="10"/>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row>
    <row r="589">
      <c r="A589" s="234" t="s">
        <v>2675</v>
      </c>
      <c r="B589" s="226" t="s">
        <v>2676</v>
      </c>
      <c r="C589" s="15"/>
      <c r="D589" s="111"/>
      <c r="E589" s="10"/>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row>
    <row r="590">
      <c r="A590" s="235" t="s">
        <v>2677</v>
      </c>
      <c r="B590" s="132" t="s">
        <v>2678</v>
      </c>
      <c r="C590" s="15"/>
      <c r="D590" s="111"/>
      <c r="E590" s="10"/>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row>
    <row r="591">
      <c r="A591" s="235" t="s">
        <v>2679</v>
      </c>
      <c r="B591" s="132" t="s">
        <v>2680</v>
      </c>
      <c r="C591" s="15"/>
      <c r="D591" s="111"/>
      <c r="E591" s="10"/>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c r="A592" s="235" t="s">
        <v>2681</v>
      </c>
      <c r="B592" s="132"/>
      <c r="C592" s="15"/>
      <c r="D592" s="111"/>
      <c r="E592" s="10"/>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row>
    <row r="593">
      <c r="A593" s="235" t="s">
        <v>2682</v>
      </c>
      <c r="B593" s="132"/>
      <c r="C593" s="15"/>
      <c r="D593" s="111"/>
      <c r="E593" s="10"/>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row>
    <row r="594">
      <c r="A594" s="235" t="s">
        <v>2683</v>
      </c>
      <c r="B594" s="132"/>
      <c r="C594" s="15"/>
      <c r="D594" s="111"/>
      <c r="E594" s="10"/>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row>
    <row r="595">
      <c r="A595" s="234" t="s">
        <v>2684</v>
      </c>
      <c r="B595" s="132" t="s">
        <v>2685</v>
      </c>
      <c r="C595" s="15"/>
      <c r="D595" s="111"/>
      <c r="E595" s="10"/>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row>
    <row r="596">
      <c r="A596" s="235" t="s">
        <v>2686</v>
      </c>
      <c r="B596" s="132" t="s">
        <v>2687</v>
      </c>
      <c r="C596" s="15" t="s">
        <v>2688</v>
      </c>
      <c r="D596" s="111"/>
      <c r="E596" s="10"/>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row>
    <row r="597">
      <c r="A597" s="235" t="s">
        <v>2689</v>
      </c>
      <c r="B597" s="545" t="s">
        <v>13286</v>
      </c>
      <c r="C597" s="15"/>
      <c r="D597" s="111"/>
      <c r="E597" s="10"/>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row>
    <row r="598">
      <c r="A598" s="235" t="s">
        <v>2691</v>
      </c>
      <c r="B598" s="132" t="s">
        <v>2692</v>
      </c>
      <c r="C598" s="15"/>
      <c r="D598" s="111"/>
      <c r="E598" s="10"/>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row>
    <row r="599">
      <c r="A599" s="235" t="s">
        <v>2693</v>
      </c>
      <c r="B599" s="132" t="s">
        <v>2694</v>
      </c>
      <c r="C599" s="15"/>
      <c r="D599" s="111"/>
      <c r="E599" s="10"/>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c r="A600" s="235" t="s">
        <v>2695</v>
      </c>
      <c r="B600" s="132" t="s">
        <v>2696</v>
      </c>
      <c r="C600" s="15" t="s">
        <v>87</v>
      </c>
      <c r="D600" s="111"/>
      <c r="E600" s="10"/>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c r="A601" s="235" t="s">
        <v>2697</v>
      </c>
      <c r="B601" s="545" t="s">
        <v>13287</v>
      </c>
      <c r="C601" s="15" t="s">
        <v>2699</v>
      </c>
      <c r="D601" s="111"/>
      <c r="E601" s="10"/>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row>
    <row r="602">
      <c r="A602" s="235" t="s">
        <v>2700</v>
      </c>
      <c r="B602" s="132" t="s">
        <v>2701</v>
      </c>
      <c r="C602" s="15"/>
      <c r="D602" s="111"/>
      <c r="E602" s="10"/>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c r="A603" s="235" t="s">
        <v>13288</v>
      </c>
      <c r="B603" s="132" t="s">
        <v>2703</v>
      </c>
      <c r="C603" s="15"/>
      <c r="D603" s="111"/>
      <c r="E603" s="10"/>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row>
    <row r="604">
      <c r="A604" s="235" t="s">
        <v>2704</v>
      </c>
      <c r="B604" s="132"/>
      <c r="C604" s="15"/>
      <c r="D604" s="111"/>
      <c r="E604" s="10"/>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row>
    <row r="605">
      <c r="A605" s="234" t="s">
        <v>2705</v>
      </c>
      <c r="B605" s="132" t="s">
        <v>2706</v>
      </c>
      <c r="C605" s="15"/>
      <c r="D605" s="111"/>
      <c r="E605" s="10"/>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row>
    <row r="606">
      <c r="A606" s="235" t="s">
        <v>2707</v>
      </c>
      <c r="B606" s="132" t="s">
        <v>2708</v>
      </c>
      <c r="C606" s="15"/>
      <c r="D606" s="15" t="s">
        <v>13289</v>
      </c>
      <c r="E606" s="10"/>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row>
    <row r="607">
      <c r="A607" s="235" t="s">
        <v>2709</v>
      </c>
      <c r="B607" s="132" t="s">
        <v>2710</v>
      </c>
      <c r="C607" s="15" t="s">
        <v>2711</v>
      </c>
      <c r="D607" s="111"/>
      <c r="E607" s="10"/>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row>
    <row r="608">
      <c r="A608" s="235" t="s">
        <v>2712</v>
      </c>
      <c r="B608" s="132" t="s">
        <v>13290</v>
      </c>
      <c r="C608" s="15"/>
      <c r="D608" s="111"/>
      <c r="E608" s="10"/>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row>
    <row r="609">
      <c r="A609" s="235" t="s">
        <v>2714</v>
      </c>
      <c r="B609" s="132" t="s">
        <v>2715</v>
      </c>
      <c r="C609" s="15"/>
      <c r="D609" s="111"/>
      <c r="E609" s="10"/>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row>
    <row r="610">
      <c r="A610" s="235" t="s">
        <v>2716</v>
      </c>
      <c r="B610" s="132" t="s">
        <v>2717</v>
      </c>
      <c r="C610" s="15"/>
      <c r="D610" s="111"/>
      <c r="E610" s="10"/>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c r="A611" s="234" t="s">
        <v>2718</v>
      </c>
      <c r="B611" s="132" t="s">
        <v>2719</v>
      </c>
      <c r="C611" s="15"/>
      <c r="D611" s="111"/>
      <c r="E611" s="10"/>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row>
    <row r="612">
      <c r="A612" s="231" t="s">
        <v>2720</v>
      </c>
      <c r="B612" s="231"/>
      <c r="C612" s="15"/>
      <c r="D612" s="111"/>
      <c r="E612" s="10"/>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row>
    <row r="613">
      <c r="A613" s="231" t="s">
        <v>2721</v>
      </c>
      <c r="B613" s="132"/>
      <c r="C613" s="15"/>
      <c r="D613" s="111"/>
      <c r="E613" s="10"/>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row>
    <row r="614">
      <c r="A614" s="231" t="s">
        <v>2722</v>
      </c>
      <c r="B614" s="65" t="s">
        <v>2723</v>
      </c>
      <c r="C614" s="15" t="s">
        <v>2724</v>
      </c>
      <c r="D614" s="111"/>
      <c r="E614" s="10"/>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row>
    <row r="615">
      <c r="A615" s="231" t="s">
        <v>2725</v>
      </c>
      <c r="B615" s="43" t="s">
        <v>2726</v>
      </c>
      <c r="C615" s="15"/>
      <c r="D615" s="111"/>
      <c r="E615" s="10"/>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row>
    <row r="616">
      <c r="A616" s="231" t="s">
        <v>2727</v>
      </c>
      <c r="B616" s="43" t="s">
        <v>2728</v>
      </c>
      <c r="C616" s="15"/>
      <c r="D616" s="111"/>
      <c r="E616" s="10"/>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row>
    <row r="617">
      <c r="A617" s="231" t="s">
        <v>2729</v>
      </c>
      <c r="B617" s="43" t="s">
        <v>2730</v>
      </c>
      <c r="C617" s="15"/>
      <c r="D617" s="111"/>
      <c r="E617" s="10"/>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row>
    <row r="618">
      <c r="A618" s="231" t="s">
        <v>2731</v>
      </c>
      <c r="B618" s="851" t="s">
        <v>2732</v>
      </c>
      <c r="C618" s="15"/>
      <c r="D618" s="111"/>
      <c r="E618" s="10"/>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row>
    <row r="619">
      <c r="A619" s="231" t="s">
        <v>2733</v>
      </c>
      <c r="B619" s="43"/>
      <c r="C619" s="15"/>
      <c r="D619" s="111"/>
      <c r="E619" s="10"/>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row>
    <row r="620">
      <c r="A620" s="231" t="s">
        <v>2734</v>
      </c>
      <c r="B620" s="43"/>
      <c r="C620" s="15" t="s">
        <v>2735</v>
      </c>
      <c r="D620" s="111"/>
      <c r="E620" s="10"/>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row>
    <row r="621">
      <c r="A621" s="234" t="s">
        <v>2736</v>
      </c>
      <c r="B621" s="43" t="s">
        <v>2737</v>
      </c>
      <c r="C621" s="15" t="s">
        <v>2738</v>
      </c>
      <c r="D621" s="248" t="s">
        <v>13291</v>
      </c>
      <c r="E621" s="10"/>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row>
    <row r="622">
      <c r="A622" s="231" t="s">
        <v>2740</v>
      </c>
      <c r="B622" s="43" t="s">
        <v>2741</v>
      </c>
      <c r="C622" s="15" t="s">
        <v>2742</v>
      </c>
      <c r="D622" s="111"/>
      <c r="E622" s="10"/>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row>
    <row r="623">
      <c r="A623" s="231" t="s">
        <v>2743</v>
      </c>
      <c r="B623" s="43" t="s">
        <v>2744</v>
      </c>
      <c r="C623" s="15"/>
      <c r="D623" s="111"/>
      <c r="E623" s="10"/>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row>
    <row r="624">
      <c r="A624" s="231" t="s">
        <v>2745</v>
      </c>
      <c r="B624" s="43" t="s">
        <v>2746</v>
      </c>
      <c r="C624" s="15"/>
      <c r="D624" s="111"/>
      <c r="E624" s="10"/>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row>
    <row r="625">
      <c r="A625" s="231" t="s">
        <v>2747</v>
      </c>
      <c r="B625" s="43" t="s">
        <v>2748</v>
      </c>
      <c r="C625" s="15"/>
      <c r="D625" s="111"/>
      <c r="E625" s="10"/>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row>
    <row r="626">
      <c r="A626" s="231" t="s">
        <v>2749</v>
      </c>
      <c r="B626" s="43" t="s">
        <v>87</v>
      </c>
      <c r="C626" s="15"/>
      <c r="D626" s="111"/>
      <c r="E626" s="10"/>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row>
    <row r="627">
      <c r="A627" s="249" t="s">
        <v>2750</v>
      </c>
      <c r="B627" s="43" t="s">
        <v>2751</v>
      </c>
      <c r="C627" s="15"/>
      <c r="D627" s="111"/>
      <c r="E627" s="10"/>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row>
    <row r="628">
      <c r="A628" s="250" t="s">
        <v>2752</v>
      </c>
      <c r="B628" s="43" t="s">
        <v>2753</v>
      </c>
      <c r="C628" s="15"/>
      <c r="D628" s="111"/>
      <c r="E628" s="10"/>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row>
    <row r="629">
      <c r="A629" s="231" t="s">
        <v>2754</v>
      </c>
      <c r="B629" s="43" t="s">
        <v>2755</v>
      </c>
      <c r="C629" s="15"/>
      <c r="D629" s="111"/>
      <c r="E629" s="10"/>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row>
    <row r="630">
      <c r="A630" s="231" t="s">
        <v>2756</v>
      </c>
      <c r="B630" s="43" t="s">
        <v>2757</v>
      </c>
      <c r="C630" s="15"/>
      <c r="D630" s="111"/>
      <c r="E630" s="10"/>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row>
    <row r="631">
      <c r="A631" s="231" t="s">
        <v>2758</v>
      </c>
      <c r="B631" s="43" t="s">
        <v>2759</v>
      </c>
      <c r="C631" s="15" t="s">
        <v>2760</v>
      </c>
      <c r="D631" s="111"/>
      <c r="E631" s="10"/>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row>
    <row r="632">
      <c r="A632" s="251" t="s">
        <v>2761</v>
      </c>
      <c r="B632" s="132" t="s">
        <v>2762</v>
      </c>
      <c r="C632" s="15"/>
      <c r="D632" s="111"/>
      <c r="E632" s="10"/>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row>
    <row r="633">
      <c r="A633" s="231" t="s">
        <v>2763</v>
      </c>
      <c r="B633" s="43" t="s">
        <v>2764</v>
      </c>
      <c r="C633" s="15"/>
      <c r="D633" s="111"/>
      <c r="E633" s="10"/>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row>
    <row r="634">
      <c r="A634" s="231" t="s">
        <v>2765</v>
      </c>
      <c r="B634" s="43"/>
      <c r="C634" s="15"/>
      <c r="D634" s="111"/>
      <c r="E634" s="10"/>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c r="A635" s="252" t="s">
        <v>2766</v>
      </c>
      <c r="B635" s="43" t="s">
        <v>2767</v>
      </c>
      <c r="C635" s="15"/>
      <c r="D635" s="111"/>
      <c r="E635" s="10"/>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row>
    <row r="636">
      <c r="A636" s="231" t="s">
        <v>2768</v>
      </c>
      <c r="B636" s="43" t="s">
        <v>2769</v>
      </c>
      <c r="C636" s="15"/>
      <c r="D636" s="111"/>
      <c r="E636" s="10"/>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row>
    <row r="637">
      <c r="A637" s="231" t="s">
        <v>2770</v>
      </c>
      <c r="B637" s="43" t="s">
        <v>2771</v>
      </c>
      <c r="C637" s="15"/>
      <c r="D637" s="111"/>
      <c r="E637" s="10"/>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row>
    <row r="638">
      <c r="A638" s="231" t="s">
        <v>2772</v>
      </c>
      <c r="B638" s="43" t="s">
        <v>2773</v>
      </c>
      <c r="C638" s="15"/>
      <c r="D638" s="111"/>
      <c r="E638" s="10"/>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row>
    <row r="639">
      <c r="A639" s="231" t="s">
        <v>2774</v>
      </c>
      <c r="B639" s="43" t="s">
        <v>2775</v>
      </c>
      <c r="C639" s="15"/>
      <c r="D639" s="111"/>
      <c r="E639" s="10"/>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row>
    <row r="640">
      <c r="A640" s="231" t="s">
        <v>2776</v>
      </c>
      <c r="B640" s="43" t="s">
        <v>13292</v>
      </c>
      <c r="C640" s="15"/>
      <c r="D640" s="111"/>
      <c r="E640" s="10"/>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row>
    <row r="641">
      <c r="A641" s="231" t="s">
        <v>2778</v>
      </c>
      <c r="B641" s="132" t="s">
        <v>2779</v>
      </c>
      <c r="C641" s="15"/>
      <c r="D641" s="111"/>
      <c r="E641" s="10"/>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row>
    <row r="642">
      <c r="A642" s="231" t="s">
        <v>2780</v>
      </c>
      <c r="B642" s="43"/>
      <c r="C642" s="15"/>
      <c r="D642" s="111"/>
      <c r="E642" s="10"/>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row>
    <row r="643">
      <c r="A643" s="231" t="s">
        <v>2781</v>
      </c>
      <c r="B643" s="967" t="s">
        <v>2782</v>
      </c>
      <c r="C643" s="15"/>
      <c r="D643" s="111"/>
      <c r="E643" s="10"/>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row>
    <row r="644">
      <c r="A644" s="252" t="s">
        <v>2783</v>
      </c>
      <c r="B644" s="43" t="s">
        <v>2784</v>
      </c>
      <c r="C644" s="15"/>
      <c r="D644" s="111"/>
      <c r="E644" s="10"/>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row>
    <row r="645">
      <c r="A645" s="252" t="s">
        <v>2785</v>
      </c>
      <c r="B645" s="43" t="s">
        <v>2786</v>
      </c>
      <c r="C645" s="15"/>
      <c r="D645" s="111"/>
      <c r="E645" s="10"/>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row>
    <row r="646">
      <c r="A646" s="231" t="s">
        <v>2787</v>
      </c>
      <c r="B646" s="43" t="s">
        <v>2788</v>
      </c>
      <c r="C646" s="15"/>
      <c r="D646" s="111"/>
      <c r="E646" s="10"/>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row>
    <row r="647">
      <c r="A647" s="231" t="s">
        <v>2789</v>
      </c>
      <c r="B647" s="43"/>
      <c r="C647" s="15"/>
      <c r="D647" s="111"/>
      <c r="E647" s="10"/>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row>
    <row r="648">
      <c r="A648" s="254" t="s">
        <v>2790</v>
      </c>
      <c r="B648" s="43"/>
      <c r="C648" s="15"/>
      <c r="D648" s="111"/>
      <c r="E648" s="10"/>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row>
    <row r="649">
      <c r="A649" s="231" t="s">
        <v>2791</v>
      </c>
      <c r="B649" s="43" t="s">
        <v>2792</v>
      </c>
      <c r="C649" s="15" t="s">
        <v>2793</v>
      </c>
      <c r="D649" s="1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row>
    <row r="650">
      <c r="A650" s="231" t="s">
        <v>2794</v>
      </c>
      <c r="B650" s="132" t="s">
        <v>2795</v>
      </c>
      <c r="C650" s="15"/>
      <c r="D650" s="111"/>
      <c r="E650" s="10"/>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row>
    <row r="651">
      <c r="A651" s="119" t="s">
        <v>2796</v>
      </c>
      <c r="B651" s="119" t="s">
        <v>2797</v>
      </c>
      <c r="C651" s="15"/>
      <c r="D651" s="111"/>
      <c r="E651" s="10"/>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row>
    <row r="652">
      <c r="A652" s="231" t="s">
        <v>2798</v>
      </c>
      <c r="B652" s="43" t="s">
        <v>2799</v>
      </c>
      <c r="C652" s="15"/>
      <c r="D652" s="111"/>
      <c r="E652" s="10"/>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row>
    <row r="653">
      <c r="A653" s="231" t="s">
        <v>2800</v>
      </c>
      <c r="B653" s="43" t="s">
        <v>2801</v>
      </c>
      <c r="C653" s="15" t="s">
        <v>2802</v>
      </c>
      <c r="D653" s="111"/>
      <c r="E653" s="10"/>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row>
    <row r="654">
      <c r="A654" s="231" t="s">
        <v>2803</v>
      </c>
      <c r="B654" s="43" t="s">
        <v>2804</v>
      </c>
      <c r="C654" s="15"/>
      <c r="D654" s="111"/>
      <c r="E654" s="10"/>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row>
    <row r="655">
      <c r="A655" s="231" t="s">
        <v>2805</v>
      </c>
      <c r="B655" s="43" t="s">
        <v>2806</v>
      </c>
      <c r="C655" s="15"/>
      <c r="D655" s="111"/>
      <c r="E655" s="10"/>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row>
    <row r="656">
      <c r="A656" s="231" t="s">
        <v>13293</v>
      </c>
      <c r="B656" s="43"/>
      <c r="C656" s="15"/>
      <c r="D656" s="111"/>
      <c r="E656" s="10"/>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row>
    <row r="657">
      <c r="A657" s="231" t="s">
        <v>2808</v>
      </c>
      <c r="B657" s="43" t="s">
        <v>2809</v>
      </c>
      <c r="C657" s="15"/>
      <c r="D657" s="111"/>
      <c r="E657" s="10"/>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row>
    <row r="658">
      <c r="A658" s="231" t="s">
        <v>2810</v>
      </c>
      <c r="B658" s="255" t="s">
        <v>2811</v>
      </c>
      <c r="C658" s="50" t="s">
        <v>2812</v>
      </c>
      <c r="D658" s="111"/>
      <c r="E658" s="10"/>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row>
    <row r="659">
      <c r="A659" s="231" t="s">
        <v>2813</v>
      </c>
      <c r="B659" s="43" t="s">
        <v>2814</v>
      </c>
      <c r="C659" s="15" t="s">
        <v>2815</v>
      </c>
      <c r="D659" s="111"/>
      <c r="E659" s="10"/>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row>
    <row r="660">
      <c r="A660" s="231" t="s">
        <v>2816</v>
      </c>
      <c r="B660" s="43" t="s">
        <v>2817</v>
      </c>
      <c r="C660" s="15"/>
      <c r="D660" s="111"/>
      <c r="E660" s="10"/>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row>
    <row r="661">
      <c r="A661" s="231" t="s">
        <v>2818</v>
      </c>
      <c r="B661" s="43" t="s">
        <v>2819</v>
      </c>
      <c r="C661" s="15"/>
      <c r="D661" s="111"/>
      <c r="E661" s="10"/>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row>
    <row r="662">
      <c r="A662" s="240" t="s">
        <v>2820</v>
      </c>
      <c r="B662" s="43"/>
      <c r="C662" s="15"/>
      <c r="D662" s="111"/>
      <c r="E662" s="10"/>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row>
    <row r="663">
      <c r="A663" s="235" t="s">
        <v>2821</v>
      </c>
      <c r="B663" s="43" t="s">
        <v>2822</v>
      </c>
      <c r="C663" s="15"/>
      <c r="D663" s="111"/>
      <c r="E663" s="10"/>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row>
    <row r="664">
      <c r="A664" s="235" t="s">
        <v>2823</v>
      </c>
      <c r="B664" s="43" t="s">
        <v>2824</v>
      </c>
      <c r="C664" s="15"/>
      <c r="D664" s="111"/>
      <c r="E664" s="10"/>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row>
    <row r="665">
      <c r="A665" s="235" t="s">
        <v>2825</v>
      </c>
      <c r="B665" s="43" t="s">
        <v>2826</v>
      </c>
      <c r="C665" s="15"/>
      <c r="D665" s="111"/>
      <c r="E665" s="10"/>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row>
    <row r="666">
      <c r="A666" s="235" t="s">
        <v>2827</v>
      </c>
      <c r="B666" s="43" t="s">
        <v>2828</v>
      </c>
      <c r="C666" s="15"/>
      <c r="D666" s="111"/>
      <c r="E666" s="10"/>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c r="A667" s="235" t="s">
        <v>2829</v>
      </c>
      <c r="C667" s="15"/>
      <c r="D667" s="111"/>
      <c r="E667" s="10"/>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row>
    <row r="668">
      <c r="A668" s="235" t="s">
        <v>2830</v>
      </c>
      <c r="B668" s="43" t="s">
        <v>2831</v>
      </c>
      <c r="C668" s="15"/>
      <c r="D668" s="111"/>
      <c r="E668" s="10"/>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row>
    <row r="669">
      <c r="A669" s="235" t="s">
        <v>2832</v>
      </c>
      <c r="B669" s="50"/>
      <c r="C669" s="15" t="s">
        <v>2833</v>
      </c>
      <c r="D669" s="111"/>
      <c r="E669" s="10"/>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row>
    <row r="670" ht="75.0" customHeight="1">
      <c r="A670" s="235" t="s">
        <v>2834</v>
      </c>
      <c r="B670" s="43" t="s">
        <v>2835</v>
      </c>
      <c r="C670" s="15"/>
      <c r="D670" s="111"/>
      <c r="E670" s="10"/>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row>
    <row r="671">
      <c r="A671" s="235" t="s">
        <v>2836</v>
      </c>
      <c r="B671" s="50"/>
      <c r="C671" s="15"/>
      <c r="D671" s="15" t="s">
        <v>2837</v>
      </c>
      <c r="E671" s="16" t="s">
        <v>2838</v>
      </c>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row>
    <row r="672">
      <c r="A672" s="235" t="s">
        <v>2839</v>
      </c>
      <c r="B672" s="50"/>
      <c r="C672" s="86" t="s">
        <v>13294</v>
      </c>
      <c r="D672" s="111"/>
      <c r="E672" s="10"/>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row>
    <row r="673">
      <c r="A673" s="257" t="s">
        <v>13295</v>
      </c>
      <c r="B673" s="226" t="s">
        <v>2842</v>
      </c>
      <c r="D673" s="111"/>
      <c r="E673" s="10"/>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row>
    <row r="674">
      <c r="A674" s="258" t="s">
        <v>2843</v>
      </c>
      <c r="C674" s="111"/>
      <c r="D674" s="111"/>
      <c r="E674" s="10"/>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row>
    <row r="675">
      <c r="A675" s="258" t="s">
        <v>2844</v>
      </c>
      <c r="B675" s="238"/>
      <c r="C675" s="111"/>
      <c r="D675" s="15" t="s">
        <v>2845</v>
      </c>
      <c r="E675" s="10"/>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row>
    <row r="676">
      <c r="A676" s="258" t="s">
        <v>2846</v>
      </c>
      <c r="B676" s="238"/>
      <c r="C676" s="86" t="s">
        <v>13296</v>
      </c>
      <c r="D676" s="111"/>
      <c r="E676" s="10"/>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row>
    <row r="677">
      <c r="A677" s="259" t="s">
        <v>13297</v>
      </c>
      <c r="B677" s="145" t="s">
        <v>2849</v>
      </c>
      <c r="C677" s="111"/>
      <c r="D677" s="111"/>
      <c r="E677" s="10"/>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row>
    <row r="678">
      <c r="A678" s="260" t="s">
        <v>2850</v>
      </c>
      <c r="B678" s="239" t="s">
        <v>2851</v>
      </c>
      <c r="C678" s="111"/>
      <c r="D678" s="261"/>
      <c r="E678" s="262"/>
      <c r="F678" s="263"/>
      <c r="G678" s="263"/>
      <c r="H678" s="263"/>
      <c r="I678" s="263"/>
      <c r="J678" s="263"/>
      <c r="K678" s="263"/>
      <c r="L678" s="263"/>
      <c r="M678" s="263"/>
      <c r="N678" s="263"/>
      <c r="O678" s="263"/>
      <c r="P678" s="263"/>
      <c r="Q678" s="263"/>
      <c r="R678" s="263"/>
      <c r="S678" s="263"/>
      <c r="T678" s="263"/>
      <c r="U678" s="263"/>
      <c r="V678" s="263"/>
      <c r="W678" s="263"/>
      <c r="X678" s="263"/>
      <c r="Y678" s="263"/>
      <c r="Z678" s="263"/>
      <c r="AA678" s="263"/>
      <c r="AB678" s="263"/>
      <c r="AC678" s="263"/>
    </row>
    <row r="679">
      <c r="A679" s="260" t="s">
        <v>2852</v>
      </c>
      <c r="B679" s="239" t="s">
        <v>2853</v>
      </c>
      <c r="C679" s="111"/>
      <c r="D679" s="133"/>
      <c r="E679" s="133"/>
      <c r="F679" s="133"/>
      <c r="G679" s="133"/>
      <c r="H679" s="133"/>
      <c r="I679" s="133"/>
      <c r="J679" s="133"/>
      <c r="K679" s="11"/>
      <c r="L679" s="11"/>
      <c r="M679" s="11"/>
      <c r="N679" s="11"/>
      <c r="O679" s="11"/>
      <c r="P679" s="11"/>
      <c r="Q679" s="11"/>
      <c r="R679" s="11"/>
      <c r="S679" s="11"/>
      <c r="T679" s="11"/>
      <c r="U679" s="11"/>
      <c r="V679" s="11"/>
      <c r="W679" s="11"/>
      <c r="X679" s="11"/>
      <c r="Y679" s="11"/>
      <c r="Z679" s="11"/>
      <c r="AA679" s="11"/>
      <c r="AB679" s="11"/>
      <c r="AC679" s="11"/>
    </row>
    <row r="680">
      <c r="A680" s="264" t="s">
        <v>13298</v>
      </c>
      <c r="B680" s="238" t="s">
        <v>2855</v>
      </c>
      <c r="C680" s="111"/>
      <c r="D680" s="133"/>
      <c r="E680" s="133"/>
      <c r="F680" s="133"/>
      <c r="G680" s="133"/>
      <c r="H680" s="133"/>
      <c r="I680" s="133"/>
      <c r="J680" s="133"/>
      <c r="K680" s="11"/>
      <c r="L680" s="11"/>
      <c r="M680" s="11"/>
      <c r="N680" s="11"/>
      <c r="O680" s="11"/>
      <c r="P680" s="11"/>
      <c r="Q680" s="11"/>
      <c r="R680" s="11"/>
      <c r="S680" s="11"/>
      <c r="T680" s="11"/>
      <c r="U680" s="11"/>
      <c r="V680" s="11"/>
      <c r="W680" s="11"/>
      <c r="X680" s="11"/>
      <c r="Y680" s="11"/>
      <c r="Z680" s="11"/>
      <c r="AA680" s="11"/>
      <c r="AB680" s="11"/>
      <c r="AC680" s="11"/>
    </row>
    <row r="681">
      <c r="A681" s="265" t="s">
        <v>2856</v>
      </c>
      <c r="B681" s="173"/>
      <c r="C681" s="111"/>
      <c r="D681" s="34" t="s">
        <v>13299</v>
      </c>
      <c r="E681" s="133"/>
      <c r="F681" s="133"/>
      <c r="G681" s="133"/>
      <c r="H681" s="133"/>
      <c r="I681" s="133"/>
      <c r="J681" s="133"/>
      <c r="K681" s="11"/>
      <c r="L681" s="11"/>
      <c r="M681" s="11"/>
      <c r="N681" s="11"/>
      <c r="O681" s="11"/>
      <c r="P681" s="11"/>
      <c r="Q681" s="11"/>
      <c r="R681" s="11"/>
      <c r="S681" s="11"/>
      <c r="T681" s="11"/>
      <c r="U681" s="11"/>
      <c r="V681" s="11"/>
      <c r="W681" s="11"/>
      <c r="X681" s="11"/>
      <c r="Y681" s="11"/>
      <c r="Z681" s="11"/>
      <c r="AA681" s="11"/>
      <c r="AB681" s="11"/>
      <c r="AC681" s="11"/>
    </row>
    <row r="682">
      <c r="A682" s="266" t="s">
        <v>2858</v>
      </c>
      <c r="B682" s="173"/>
      <c r="C682" s="118" t="s">
        <v>13300</v>
      </c>
      <c r="D682" s="133"/>
      <c r="E682" s="133"/>
      <c r="F682" s="133"/>
      <c r="G682" s="133"/>
      <c r="H682" s="133"/>
      <c r="I682" s="133"/>
      <c r="J682" s="133"/>
      <c r="K682" s="11"/>
      <c r="L682" s="11"/>
      <c r="M682" s="11"/>
      <c r="N682" s="11"/>
      <c r="O682" s="11"/>
      <c r="P682" s="11"/>
      <c r="Q682" s="11"/>
      <c r="R682" s="11"/>
      <c r="S682" s="11"/>
      <c r="T682" s="11"/>
      <c r="U682" s="11"/>
      <c r="V682" s="11"/>
      <c r="W682" s="11"/>
      <c r="X682" s="11"/>
      <c r="Y682" s="11"/>
      <c r="Z682" s="11"/>
      <c r="AA682" s="11"/>
      <c r="AB682" s="11"/>
      <c r="AC682" s="11"/>
    </row>
    <row r="683">
      <c r="A683" s="1621" t="s">
        <v>13301</v>
      </c>
      <c r="B683" s="545" t="s">
        <v>13302</v>
      </c>
      <c r="C683" s="133"/>
      <c r="D683" s="133"/>
      <c r="E683" s="133"/>
      <c r="F683" s="133"/>
      <c r="G683" s="133"/>
      <c r="H683" s="133"/>
      <c r="I683" s="133"/>
      <c r="J683" s="133"/>
      <c r="K683" s="11"/>
      <c r="L683" s="11"/>
      <c r="M683" s="11"/>
      <c r="N683" s="11"/>
      <c r="O683" s="11"/>
      <c r="P683" s="11"/>
      <c r="Q683" s="11"/>
      <c r="R683" s="11"/>
      <c r="S683" s="11"/>
      <c r="T683" s="11"/>
      <c r="U683" s="11"/>
      <c r="V683" s="11"/>
      <c r="W683" s="11"/>
      <c r="X683" s="11"/>
      <c r="Y683" s="11"/>
      <c r="Z683" s="11"/>
      <c r="AA683" s="11"/>
      <c r="AB683" s="11"/>
      <c r="AC683" s="11"/>
    </row>
    <row r="684">
      <c r="A684" s="266" t="s">
        <v>2860</v>
      </c>
      <c r="B684" s="173"/>
      <c r="C684" s="133"/>
      <c r="D684" s="133"/>
      <c r="E684" s="133"/>
      <c r="F684" s="133"/>
      <c r="G684" s="133"/>
      <c r="H684" s="133"/>
      <c r="I684" s="133"/>
      <c r="J684" s="133"/>
      <c r="K684" s="11"/>
      <c r="L684" s="11"/>
      <c r="M684" s="11"/>
      <c r="N684" s="11"/>
      <c r="O684" s="11"/>
      <c r="P684" s="11"/>
      <c r="Q684" s="11"/>
      <c r="R684" s="11"/>
      <c r="S684" s="11"/>
      <c r="T684" s="11"/>
      <c r="U684" s="11"/>
      <c r="V684" s="11"/>
      <c r="W684" s="11"/>
      <c r="X684" s="11"/>
      <c r="Y684" s="11"/>
      <c r="Z684" s="11"/>
      <c r="AA684" s="11"/>
      <c r="AB684" s="11"/>
      <c r="AC684" s="11"/>
    </row>
    <row r="685">
      <c r="A685" s="266" t="s">
        <v>2861</v>
      </c>
      <c r="B685" s="173" t="s">
        <v>2862</v>
      </c>
      <c r="C685" s="133" t="s">
        <v>2863</v>
      </c>
      <c r="D685" s="133"/>
      <c r="E685" s="133"/>
      <c r="F685" s="133"/>
      <c r="G685" s="133"/>
      <c r="H685" s="133"/>
      <c r="I685" s="133"/>
      <c r="J685" s="133"/>
      <c r="K685" s="11"/>
      <c r="L685" s="11"/>
      <c r="M685" s="11"/>
      <c r="N685" s="11"/>
      <c r="O685" s="11"/>
      <c r="P685" s="11"/>
      <c r="Q685" s="11"/>
      <c r="R685" s="11"/>
      <c r="S685" s="11"/>
      <c r="T685" s="11"/>
      <c r="U685" s="11"/>
      <c r="V685" s="11"/>
      <c r="W685" s="11"/>
      <c r="X685" s="11"/>
      <c r="Y685" s="11"/>
      <c r="Z685" s="11"/>
      <c r="AA685" s="11"/>
      <c r="AB685" s="11"/>
      <c r="AC685" s="11"/>
    </row>
    <row r="686">
      <c r="A686" s="267" t="s">
        <v>2864</v>
      </c>
      <c r="B686" s="173" t="s">
        <v>2865</v>
      </c>
      <c r="C686" s="133"/>
      <c r="D686" s="133"/>
      <c r="E686" s="133"/>
      <c r="F686" s="133"/>
      <c r="G686" s="133"/>
      <c r="H686" s="133"/>
      <c r="I686" s="133"/>
      <c r="J686" s="133"/>
      <c r="K686" s="11"/>
      <c r="L686" s="11"/>
      <c r="M686" s="11"/>
      <c r="N686" s="11"/>
      <c r="O686" s="11"/>
      <c r="P686" s="11"/>
      <c r="Q686" s="11"/>
      <c r="R686" s="11"/>
      <c r="S686" s="11"/>
      <c r="T686" s="11"/>
      <c r="U686" s="11"/>
      <c r="V686" s="11"/>
      <c r="W686" s="11"/>
      <c r="X686" s="11"/>
      <c r="Y686" s="11"/>
      <c r="Z686" s="11"/>
      <c r="AA686" s="11"/>
      <c r="AB686" s="11"/>
      <c r="AC686" s="11"/>
    </row>
    <row r="687">
      <c r="A687" s="93" t="s">
        <v>2866</v>
      </c>
      <c r="B687" s="173" t="s">
        <v>2862</v>
      </c>
      <c r="C687" s="133"/>
      <c r="D687" s="133"/>
      <c r="E687" s="133"/>
      <c r="F687" s="133"/>
      <c r="G687" s="133"/>
      <c r="H687" s="133"/>
      <c r="I687" s="133"/>
      <c r="J687" s="133"/>
      <c r="K687" s="11"/>
      <c r="L687" s="11"/>
      <c r="M687" s="11"/>
      <c r="N687" s="11"/>
      <c r="O687" s="11"/>
      <c r="P687" s="11"/>
      <c r="Q687" s="11"/>
      <c r="R687" s="11"/>
      <c r="S687" s="11"/>
      <c r="T687" s="11"/>
      <c r="U687" s="11"/>
      <c r="V687" s="11"/>
      <c r="W687" s="11"/>
      <c r="X687" s="11"/>
      <c r="Y687" s="11"/>
      <c r="Z687" s="11"/>
      <c r="AA687" s="11"/>
      <c r="AB687" s="11"/>
      <c r="AC687" s="11"/>
    </row>
    <row r="688">
      <c r="A688" s="93" t="s">
        <v>2867</v>
      </c>
      <c r="B688" s="173" t="s">
        <v>2868</v>
      </c>
      <c r="C688" s="133"/>
      <c r="D688" s="133"/>
      <c r="E688" s="133"/>
      <c r="F688" s="133"/>
      <c r="G688" s="133"/>
      <c r="H688" s="133"/>
      <c r="I688" s="133"/>
      <c r="J688" s="133"/>
      <c r="K688" s="11"/>
      <c r="L688" s="11"/>
      <c r="M688" s="11"/>
      <c r="N688" s="11"/>
      <c r="O688" s="11"/>
      <c r="P688" s="11"/>
      <c r="Q688" s="11"/>
      <c r="R688" s="11"/>
      <c r="S688" s="11"/>
      <c r="T688" s="11"/>
      <c r="U688" s="11"/>
      <c r="V688" s="11"/>
      <c r="W688" s="11"/>
      <c r="X688" s="11"/>
      <c r="Y688" s="11"/>
      <c r="Z688" s="11"/>
      <c r="AA688" s="11"/>
      <c r="AB688" s="11"/>
      <c r="AC688" s="11"/>
    </row>
    <row r="689">
      <c r="A689" s="93" t="s">
        <v>2869</v>
      </c>
      <c r="B689" s="173"/>
      <c r="C689" s="133"/>
      <c r="D689" s="133"/>
      <c r="E689" s="133"/>
      <c r="F689" s="133"/>
      <c r="G689" s="133"/>
      <c r="H689" s="133"/>
      <c r="I689" s="133"/>
      <c r="J689" s="133"/>
      <c r="K689" s="11"/>
      <c r="L689" s="11"/>
      <c r="M689" s="11"/>
      <c r="N689" s="11"/>
      <c r="O689" s="11"/>
      <c r="P689" s="11"/>
      <c r="Q689" s="11"/>
      <c r="R689" s="11"/>
      <c r="S689" s="11"/>
      <c r="T689" s="11"/>
      <c r="U689" s="11"/>
      <c r="V689" s="11"/>
      <c r="W689" s="11"/>
      <c r="X689" s="11"/>
      <c r="Y689" s="11"/>
      <c r="Z689" s="11"/>
      <c r="AA689" s="11"/>
      <c r="AB689" s="11"/>
      <c r="AC689" s="11"/>
    </row>
    <row r="690">
      <c r="A690" s="93" t="s">
        <v>2870</v>
      </c>
      <c r="B690" s="173" t="s">
        <v>2871</v>
      </c>
      <c r="C690" s="133"/>
      <c r="D690" s="133"/>
      <c r="E690" s="133"/>
      <c r="F690" s="133"/>
      <c r="G690" s="133"/>
      <c r="H690" s="133"/>
      <c r="I690" s="133"/>
      <c r="J690" s="133"/>
      <c r="K690" s="11"/>
      <c r="L690" s="11"/>
      <c r="M690" s="11"/>
      <c r="N690" s="11"/>
      <c r="O690" s="11"/>
      <c r="P690" s="11"/>
      <c r="Q690" s="11"/>
      <c r="R690" s="11"/>
      <c r="S690" s="11"/>
      <c r="T690" s="11"/>
      <c r="U690" s="11"/>
      <c r="V690" s="11"/>
      <c r="W690" s="11"/>
      <c r="X690" s="11"/>
      <c r="Y690" s="11"/>
      <c r="Z690" s="11"/>
      <c r="AA690" s="11"/>
      <c r="AB690" s="11"/>
      <c r="AC690" s="11"/>
    </row>
    <row r="691">
      <c r="A691" s="93" t="s">
        <v>2872</v>
      </c>
      <c r="B691" s="173" t="s">
        <v>2873</v>
      </c>
      <c r="C691" s="133"/>
      <c r="D691" s="133"/>
      <c r="E691" s="133"/>
      <c r="F691" s="133"/>
      <c r="G691" s="133"/>
      <c r="H691" s="133"/>
      <c r="I691" s="133"/>
      <c r="J691" s="133"/>
      <c r="K691" s="11"/>
      <c r="L691" s="11"/>
      <c r="M691" s="11"/>
      <c r="N691" s="11"/>
      <c r="O691" s="11"/>
      <c r="P691" s="11"/>
      <c r="Q691" s="11"/>
      <c r="R691" s="11"/>
      <c r="S691" s="11"/>
      <c r="T691" s="11"/>
      <c r="U691" s="11"/>
      <c r="V691" s="11"/>
      <c r="W691" s="11"/>
      <c r="X691" s="11"/>
      <c r="Y691" s="11"/>
      <c r="Z691" s="11"/>
      <c r="AA691" s="11"/>
      <c r="AB691" s="11"/>
      <c r="AC691" s="11"/>
    </row>
    <row r="692">
      <c r="A692" s="93" t="s">
        <v>2874</v>
      </c>
      <c r="B692" s="173" t="s">
        <v>2875</v>
      </c>
      <c r="C692" s="133"/>
      <c r="D692" s="133"/>
      <c r="E692" s="133"/>
      <c r="F692" s="133"/>
      <c r="G692" s="133"/>
      <c r="H692" s="133"/>
      <c r="I692" s="133"/>
      <c r="J692" s="133"/>
      <c r="K692" s="11"/>
      <c r="L692" s="11"/>
      <c r="M692" s="11"/>
      <c r="N692" s="11"/>
      <c r="O692" s="11"/>
      <c r="P692" s="11"/>
      <c r="Q692" s="11"/>
      <c r="R692" s="11"/>
      <c r="S692" s="11"/>
      <c r="T692" s="11"/>
      <c r="U692" s="11"/>
      <c r="V692" s="11"/>
      <c r="W692" s="11"/>
      <c r="X692" s="11"/>
      <c r="Y692" s="11"/>
      <c r="Z692" s="11"/>
      <c r="AA692" s="11"/>
      <c r="AB692" s="11"/>
      <c r="AC692" s="11"/>
    </row>
    <row r="693">
      <c r="A693" s="93" t="s">
        <v>2876</v>
      </c>
      <c r="B693" s="173" t="s">
        <v>2877</v>
      </c>
      <c r="C693" s="133"/>
      <c r="D693" s="133"/>
      <c r="E693" s="133"/>
      <c r="F693" s="133"/>
      <c r="G693" s="133"/>
      <c r="H693" s="133"/>
      <c r="I693" s="133"/>
      <c r="J693" s="133"/>
      <c r="K693" s="11"/>
      <c r="L693" s="11"/>
      <c r="M693" s="11"/>
      <c r="N693" s="11"/>
      <c r="O693" s="11"/>
      <c r="P693" s="11"/>
      <c r="Q693" s="11"/>
      <c r="R693" s="11"/>
      <c r="S693" s="11"/>
      <c r="T693" s="11"/>
      <c r="U693" s="11"/>
      <c r="V693" s="11"/>
      <c r="W693" s="11"/>
      <c r="X693" s="11"/>
      <c r="Y693" s="11"/>
      <c r="Z693" s="11"/>
      <c r="AA693" s="11"/>
      <c r="AB693" s="11"/>
      <c r="AC693" s="11"/>
    </row>
    <row r="694">
      <c r="A694" s="93" t="s">
        <v>2878</v>
      </c>
      <c r="B694" s="173" t="s">
        <v>2879</v>
      </c>
      <c r="C694" s="133"/>
      <c r="D694" s="133"/>
      <c r="E694" s="133"/>
      <c r="F694" s="133"/>
      <c r="G694" s="133"/>
      <c r="H694" s="133"/>
      <c r="I694" s="133"/>
      <c r="J694" s="133"/>
      <c r="K694" s="11"/>
      <c r="L694" s="11"/>
      <c r="M694" s="11"/>
      <c r="N694" s="11"/>
      <c r="O694" s="11"/>
      <c r="P694" s="11"/>
      <c r="Q694" s="11"/>
      <c r="R694" s="11"/>
      <c r="S694" s="11"/>
      <c r="T694" s="11"/>
      <c r="U694" s="11"/>
      <c r="V694" s="11"/>
      <c r="W694" s="11"/>
      <c r="X694" s="11"/>
      <c r="Y694" s="11"/>
      <c r="Z694" s="11"/>
      <c r="AA694" s="11"/>
      <c r="AB694" s="11"/>
      <c r="AC694" s="11"/>
    </row>
    <row r="695">
      <c r="A695" s="268" t="s">
        <v>2880</v>
      </c>
      <c r="B695" s="173"/>
      <c r="C695" s="133" t="s">
        <v>2881</v>
      </c>
      <c r="D695" s="133"/>
      <c r="E695" s="133"/>
      <c r="F695" s="133"/>
      <c r="G695" s="133"/>
      <c r="H695" s="133"/>
      <c r="I695" s="133"/>
      <c r="J695" s="133"/>
      <c r="K695" s="11"/>
      <c r="L695" s="11"/>
      <c r="M695" s="11"/>
      <c r="N695" s="11"/>
      <c r="O695" s="11"/>
      <c r="P695" s="11"/>
      <c r="Q695" s="11"/>
      <c r="R695" s="11"/>
      <c r="S695" s="11"/>
      <c r="T695" s="11"/>
      <c r="U695" s="11"/>
      <c r="V695" s="11"/>
      <c r="W695" s="11"/>
      <c r="X695" s="11"/>
      <c r="Y695" s="11"/>
      <c r="Z695" s="11"/>
      <c r="AA695" s="11"/>
      <c r="AB695" s="11"/>
      <c r="AC695" s="11"/>
    </row>
    <row r="696">
      <c r="A696" s="93" t="s">
        <v>13303</v>
      </c>
      <c r="B696" s="173" t="s">
        <v>13304</v>
      </c>
      <c r="C696" s="133"/>
      <c r="D696" s="133"/>
      <c r="E696" s="133"/>
      <c r="F696" s="133"/>
      <c r="G696" s="133"/>
      <c r="H696" s="133"/>
      <c r="I696" s="133"/>
      <c r="J696" s="133"/>
      <c r="K696" s="11"/>
      <c r="L696" s="11"/>
      <c r="M696" s="11"/>
      <c r="N696" s="11"/>
      <c r="O696" s="11"/>
      <c r="P696" s="11"/>
      <c r="Q696" s="11"/>
      <c r="R696" s="11"/>
      <c r="S696" s="11"/>
      <c r="T696" s="11"/>
      <c r="U696" s="11"/>
      <c r="V696" s="11"/>
      <c r="W696" s="11"/>
      <c r="X696" s="11"/>
      <c r="Y696" s="11"/>
      <c r="Z696" s="11"/>
      <c r="AA696" s="11"/>
      <c r="AB696" s="11"/>
      <c r="AC696" s="11"/>
    </row>
    <row r="697">
      <c r="A697" s="93" t="s">
        <v>2883</v>
      </c>
      <c r="B697" s="173" t="s">
        <v>2884</v>
      </c>
      <c r="C697" s="133"/>
      <c r="D697" s="133"/>
      <c r="E697" s="133"/>
      <c r="F697" s="133"/>
      <c r="G697" s="133"/>
      <c r="H697" s="133"/>
      <c r="I697" s="133"/>
      <c r="J697" s="133"/>
      <c r="K697" s="11"/>
      <c r="L697" s="11"/>
      <c r="M697" s="11"/>
      <c r="N697" s="11"/>
      <c r="O697" s="11"/>
      <c r="P697" s="11"/>
      <c r="Q697" s="11"/>
      <c r="R697" s="11"/>
      <c r="S697" s="11"/>
      <c r="T697" s="11"/>
      <c r="U697" s="11"/>
      <c r="V697" s="11"/>
      <c r="W697" s="11"/>
      <c r="X697" s="11"/>
      <c r="Y697" s="11"/>
      <c r="Z697" s="11"/>
      <c r="AA697" s="11"/>
      <c r="AB697" s="11"/>
      <c r="AC697" s="11"/>
    </row>
    <row r="698">
      <c r="A698" s="93" t="s">
        <v>2885</v>
      </c>
      <c r="B698" s="173" t="s">
        <v>2886</v>
      </c>
      <c r="C698" s="133"/>
      <c r="D698" s="133"/>
      <c r="E698" s="133"/>
      <c r="F698" s="133"/>
      <c r="G698" s="133"/>
      <c r="H698" s="133"/>
      <c r="I698" s="133"/>
      <c r="J698" s="133"/>
      <c r="K698" s="11"/>
      <c r="L698" s="11"/>
      <c r="M698" s="11"/>
      <c r="N698" s="11"/>
      <c r="O698" s="11"/>
      <c r="P698" s="11"/>
      <c r="Q698" s="11"/>
      <c r="R698" s="11"/>
      <c r="S698" s="11"/>
      <c r="T698" s="11"/>
      <c r="U698" s="11"/>
      <c r="V698" s="11"/>
      <c r="W698" s="11"/>
      <c r="X698" s="11"/>
      <c r="Y698" s="11"/>
      <c r="Z698" s="11"/>
      <c r="AA698" s="11"/>
      <c r="AB698" s="11"/>
      <c r="AC698" s="11"/>
    </row>
    <row r="699">
      <c r="A699" s="93" t="s">
        <v>2887</v>
      </c>
      <c r="B699" s="173"/>
      <c r="C699" s="133"/>
      <c r="D699" s="133"/>
      <c r="E699" s="133"/>
      <c r="F699" s="133"/>
      <c r="G699" s="133"/>
      <c r="H699" s="133"/>
      <c r="I699" s="133"/>
      <c r="J699" s="133"/>
      <c r="K699" s="11"/>
      <c r="L699" s="11"/>
      <c r="M699" s="11"/>
      <c r="N699" s="11"/>
      <c r="O699" s="11"/>
      <c r="P699" s="11"/>
      <c r="Q699" s="11"/>
      <c r="R699" s="11"/>
      <c r="S699" s="11"/>
      <c r="T699" s="11"/>
      <c r="U699" s="11"/>
      <c r="V699" s="11"/>
      <c r="W699" s="11"/>
      <c r="X699" s="11"/>
      <c r="Y699" s="11"/>
      <c r="Z699" s="11"/>
      <c r="AA699" s="11"/>
      <c r="AB699" s="11"/>
      <c r="AC699" s="11"/>
    </row>
    <row r="700">
      <c r="A700" s="93" t="s">
        <v>2888</v>
      </c>
      <c r="B700" s="173"/>
      <c r="C700" s="133"/>
      <c r="D700" s="133"/>
      <c r="E700" s="133"/>
      <c r="F700" s="133"/>
      <c r="G700" s="133"/>
      <c r="H700" s="133"/>
      <c r="I700" s="133"/>
      <c r="J700" s="133"/>
      <c r="K700" s="11"/>
      <c r="L700" s="11"/>
      <c r="M700" s="11"/>
      <c r="N700" s="11"/>
      <c r="O700" s="11"/>
      <c r="P700" s="11"/>
      <c r="Q700" s="11"/>
      <c r="R700" s="11"/>
      <c r="S700" s="11"/>
      <c r="T700" s="11"/>
      <c r="U700" s="11"/>
      <c r="V700" s="11"/>
      <c r="W700" s="11"/>
      <c r="X700" s="11"/>
      <c r="Y700" s="11"/>
      <c r="Z700" s="11"/>
      <c r="AA700" s="11"/>
      <c r="AB700" s="11"/>
      <c r="AC700" s="11"/>
    </row>
    <row r="701">
      <c r="A701" s="266" t="s">
        <v>2889</v>
      </c>
      <c r="B701" s="173" t="s">
        <v>2890</v>
      </c>
      <c r="C701" s="16" t="s">
        <v>2891</v>
      </c>
      <c r="D701" s="133"/>
      <c r="E701" s="133"/>
      <c r="F701" s="133"/>
      <c r="G701" s="133"/>
      <c r="H701" s="133"/>
      <c r="I701" s="133"/>
      <c r="J701" s="133"/>
      <c r="K701" s="11"/>
      <c r="L701" s="11"/>
      <c r="M701" s="11"/>
      <c r="N701" s="11"/>
      <c r="O701" s="11"/>
      <c r="P701" s="11"/>
      <c r="Q701" s="11"/>
      <c r="R701" s="11"/>
      <c r="S701" s="11"/>
      <c r="T701" s="11"/>
      <c r="U701" s="11"/>
      <c r="V701" s="11"/>
      <c r="W701" s="11"/>
      <c r="X701" s="11"/>
      <c r="Y701" s="11"/>
      <c r="Z701" s="11"/>
      <c r="AA701" s="11"/>
      <c r="AB701" s="11"/>
      <c r="AC701" s="11"/>
    </row>
    <row r="702">
      <c r="A702" s="266" t="s">
        <v>2892</v>
      </c>
      <c r="B702" s="173" t="s">
        <v>2893</v>
      </c>
      <c r="C702" s="133"/>
      <c r="D702" s="133"/>
      <c r="E702" s="133"/>
      <c r="F702" s="133"/>
      <c r="G702" s="133"/>
      <c r="H702" s="133"/>
      <c r="I702" s="133"/>
      <c r="J702" s="133"/>
      <c r="K702" s="11"/>
      <c r="L702" s="11"/>
      <c r="M702" s="11"/>
      <c r="N702" s="11"/>
      <c r="O702" s="11"/>
      <c r="P702" s="11"/>
      <c r="Q702" s="11"/>
      <c r="R702" s="11"/>
      <c r="S702" s="11"/>
      <c r="T702" s="11"/>
      <c r="U702" s="11"/>
      <c r="V702" s="11"/>
      <c r="W702" s="11"/>
      <c r="X702" s="11"/>
      <c r="Y702" s="11"/>
      <c r="Z702" s="11"/>
      <c r="AA702" s="11"/>
      <c r="AB702" s="11"/>
      <c r="AC702" s="11"/>
    </row>
    <row r="703">
      <c r="A703" s="266" t="s">
        <v>2894</v>
      </c>
      <c r="B703" s="118" t="s">
        <v>2895</v>
      </c>
      <c r="C703" s="133"/>
      <c r="D703" s="133"/>
      <c r="E703" s="133"/>
      <c r="F703" s="133"/>
      <c r="G703" s="133"/>
      <c r="H703" s="133"/>
      <c r="I703" s="133"/>
      <c r="J703" s="133"/>
      <c r="K703" s="11"/>
      <c r="L703" s="11"/>
      <c r="M703" s="11"/>
      <c r="N703" s="11"/>
      <c r="O703" s="11"/>
      <c r="P703" s="11"/>
      <c r="Q703" s="11"/>
      <c r="R703" s="11"/>
      <c r="S703" s="11"/>
      <c r="T703" s="11"/>
      <c r="U703" s="11"/>
      <c r="V703" s="11"/>
      <c r="W703" s="11"/>
      <c r="X703" s="11"/>
      <c r="Y703" s="11"/>
      <c r="Z703" s="11"/>
      <c r="AA703" s="11"/>
      <c r="AB703" s="11"/>
      <c r="AC703" s="11"/>
    </row>
    <row r="704">
      <c r="A704" s="266" t="s">
        <v>2896</v>
      </c>
      <c r="B704" s="173" t="s">
        <v>2897</v>
      </c>
      <c r="C704" s="133"/>
      <c r="D704" s="133"/>
      <c r="E704" s="133"/>
      <c r="F704" s="133"/>
      <c r="G704" s="133"/>
      <c r="H704" s="133"/>
      <c r="I704" s="133"/>
      <c r="J704" s="133"/>
      <c r="K704" s="11"/>
      <c r="L704" s="11"/>
      <c r="M704" s="11"/>
      <c r="N704" s="11"/>
      <c r="O704" s="11"/>
      <c r="P704" s="11"/>
      <c r="Q704" s="11"/>
      <c r="R704" s="11"/>
      <c r="S704" s="11"/>
      <c r="T704" s="11"/>
      <c r="U704" s="11"/>
      <c r="V704" s="11"/>
      <c r="W704" s="11"/>
      <c r="X704" s="11"/>
      <c r="Y704" s="11"/>
      <c r="Z704" s="11"/>
      <c r="AA704" s="11"/>
      <c r="AB704" s="11"/>
      <c r="AC704" s="11"/>
    </row>
    <row r="705">
      <c r="A705" s="266" t="s">
        <v>2898</v>
      </c>
      <c r="B705" s="173"/>
      <c r="C705" s="16" t="s">
        <v>2899</v>
      </c>
      <c r="D705" s="133"/>
      <c r="E705" s="133"/>
      <c r="F705" s="133"/>
      <c r="G705" s="133"/>
      <c r="H705" s="133"/>
      <c r="I705" s="133"/>
      <c r="J705" s="133"/>
      <c r="K705" s="11"/>
      <c r="L705" s="11"/>
      <c r="M705" s="11"/>
      <c r="N705" s="11"/>
      <c r="O705" s="11"/>
      <c r="P705" s="11"/>
      <c r="Q705" s="11"/>
      <c r="R705" s="11"/>
      <c r="S705" s="11"/>
      <c r="T705" s="11"/>
      <c r="U705" s="11"/>
      <c r="V705" s="11"/>
      <c r="W705" s="11"/>
      <c r="X705" s="11"/>
      <c r="Y705" s="11"/>
      <c r="Z705" s="11"/>
      <c r="AA705" s="11"/>
      <c r="AB705" s="11"/>
      <c r="AC705" s="11"/>
    </row>
    <row r="706">
      <c r="A706" s="266" t="s">
        <v>2900</v>
      </c>
      <c r="B706" s="173" t="s">
        <v>2901</v>
      </c>
      <c r="C706" s="133"/>
      <c r="D706" s="133"/>
      <c r="E706" s="133"/>
      <c r="F706" s="133"/>
      <c r="G706" s="133"/>
      <c r="H706" s="133"/>
      <c r="I706" s="133"/>
      <c r="J706" s="133"/>
      <c r="K706" s="11"/>
      <c r="L706" s="11"/>
      <c r="M706" s="11"/>
      <c r="N706" s="11"/>
      <c r="O706" s="11"/>
      <c r="P706" s="11"/>
      <c r="Q706" s="11"/>
      <c r="R706" s="11"/>
      <c r="S706" s="11"/>
      <c r="T706" s="11"/>
      <c r="U706" s="11"/>
      <c r="V706" s="11"/>
      <c r="W706" s="11"/>
      <c r="X706" s="11"/>
      <c r="Y706" s="11"/>
      <c r="Z706" s="11"/>
      <c r="AA706" s="11"/>
      <c r="AB706" s="11"/>
      <c r="AC706" s="11"/>
    </row>
    <row r="707">
      <c r="A707" s="266" t="s">
        <v>2902</v>
      </c>
      <c r="B707" s="173" t="s">
        <v>2903</v>
      </c>
      <c r="C707" s="133"/>
      <c r="D707" s="133"/>
      <c r="E707" s="133"/>
      <c r="F707" s="133"/>
      <c r="G707" s="133"/>
      <c r="H707" s="133"/>
      <c r="I707" s="133"/>
      <c r="J707" s="133"/>
      <c r="K707" s="11"/>
      <c r="L707" s="11"/>
      <c r="M707" s="11"/>
      <c r="N707" s="11"/>
      <c r="O707" s="11"/>
      <c r="P707" s="11"/>
      <c r="Q707" s="11"/>
      <c r="R707" s="11"/>
      <c r="S707" s="11"/>
      <c r="T707" s="11"/>
      <c r="U707" s="11"/>
      <c r="V707" s="11"/>
      <c r="W707" s="11"/>
      <c r="X707" s="11"/>
      <c r="Y707" s="11"/>
      <c r="Z707" s="11"/>
      <c r="AA707" s="11"/>
      <c r="AB707" s="11"/>
      <c r="AC707" s="11"/>
    </row>
    <row r="708">
      <c r="A708" s="266" t="s">
        <v>2904</v>
      </c>
      <c r="B708" s="173"/>
      <c r="C708" s="133"/>
      <c r="D708" s="133"/>
      <c r="E708" s="133"/>
      <c r="F708" s="133"/>
      <c r="G708" s="133"/>
      <c r="H708" s="133"/>
      <c r="I708" s="133"/>
      <c r="J708" s="133"/>
      <c r="K708" s="11"/>
      <c r="L708" s="11"/>
      <c r="M708" s="11"/>
      <c r="N708" s="11"/>
      <c r="O708" s="11"/>
      <c r="P708" s="11"/>
      <c r="Q708" s="11"/>
      <c r="R708" s="11"/>
      <c r="S708" s="11"/>
      <c r="T708" s="11"/>
      <c r="U708" s="11"/>
      <c r="V708" s="11"/>
      <c r="W708" s="11"/>
      <c r="X708" s="11"/>
      <c r="Y708" s="11"/>
      <c r="Z708" s="11"/>
      <c r="AA708" s="11"/>
      <c r="AB708" s="11"/>
      <c r="AC708" s="11"/>
    </row>
    <row r="709" ht="348.75" customHeight="1">
      <c r="A709" s="266" t="s">
        <v>2905</v>
      </c>
      <c r="B709" s="118" t="s">
        <v>2906</v>
      </c>
      <c r="C709" s="133"/>
      <c r="D709" s="133" t="s">
        <v>2907</v>
      </c>
      <c r="E709" s="133"/>
      <c r="F709" s="133"/>
      <c r="G709" s="133"/>
      <c r="H709" s="133"/>
      <c r="I709" s="133"/>
      <c r="J709" s="133"/>
      <c r="K709" s="11"/>
      <c r="L709" s="11"/>
      <c r="M709" s="11"/>
      <c r="N709" s="11"/>
      <c r="O709" s="11"/>
      <c r="P709" s="11"/>
      <c r="Q709" s="11"/>
      <c r="R709" s="11"/>
      <c r="S709" s="11"/>
      <c r="T709" s="11"/>
      <c r="U709" s="11"/>
      <c r="V709" s="11"/>
      <c r="W709" s="11"/>
      <c r="X709" s="11"/>
      <c r="Y709" s="11"/>
      <c r="Z709" s="11"/>
      <c r="AA709" s="11"/>
      <c r="AB709" s="11"/>
      <c r="AC709" s="11"/>
    </row>
    <row r="710">
      <c r="A710" s="268" t="s">
        <v>2908</v>
      </c>
      <c r="B710" s="173" t="s">
        <v>2909</v>
      </c>
      <c r="C710" s="133"/>
      <c r="D710" s="133"/>
      <c r="E710" s="133"/>
      <c r="F710" s="133"/>
      <c r="G710" s="133"/>
      <c r="H710" s="133"/>
      <c r="I710" s="133"/>
      <c r="J710" s="133"/>
      <c r="K710" s="11"/>
      <c r="L710" s="11"/>
      <c r="M710" s="11"/>
      <c r="N710" s="11"/>
      <c r="O710" s="11"/>
      <c r="P710" s="11"/>
      <c r="Q710" s="11"/>
      <c r="R710" s="11"/>
      <c r="S710" s="11"/>
      <c r="T710" s="11"/>
      <c r="U710" s="11"/>
      <c r="V710" s="11"/>
      <c r="W710" s="11"/>
      <c r="X710" s="11"/>
      <c r="Y710" s="11"/>
      <c r="Z710" s="11"/>
      <c r="AA710" s="11"/>
      <c r="AB710" s="11"/>
      <c r="AC710" s="11"/>
    </row>
    <row r="711">
      <c r="A711" s="266" t="s">
        <v>13305</v>
      </c>
      <c r="B711" s="173" t="s">
        <v>2911</v>
      </c>
      <c r="C711" s="133"/>
      <c r="D711" s="133"/>
      <c r="E711" s="133"/>
      <c r="F711" s="133"/>
      <c r="G711" s="133"/>
      <c r="H711" s="133"/>
      <c r="I711" s="133"/>
      <c r="J711" s="133"/>
      <c r="K711" s="11"/>
      <c r="L711" s="11"/>
      <c r="M711" s="11"/>
      <c r="N711" s="11"/>
      <c r="O711" s="11"/>
      <c r="P711" s="11"/>
      <c r="Q711" s="11"/>
      <c r="R711" s="11"/>
      <c r="S711" s="11"/>
      <c r="T711" s="11"/>
      <c r="U711" s="11"/>
      <c r="V711" s="11"/>
      <c r="W711" s="11"/>
      <c r="X711" s="11"/>
      <c r="Y711" s="11"/>
      <c r="Z711" s="11"/>
      <c r="AA711" s="11"/>
      <c r="AB711" s="11"/>
      <c r="AC711" s="11"/>
    </row>
    <row r="712">
      <c r="A712" s="266" t="s">
        <v>2912</v>
      </c>
      <c r="B712" s="173"/>
      <c r="C712" s="133"/>
      <c r="D712" s="269"/>
      <c r="E712" s="269"/>
      <c r="F712" s="269"/>
      <c r="G712" s="269"/>
      <c r="H712" s="269"/>
      <c r="I712" s="269"/>
      <c r="J712" s="269"/>
      <c r="K712" s="270"/>
      <c r="L712" s="270"/>
      <c r="M712" s="270"/>
      <c r="N712" s="270"/>
      <c r="O712" s="270"/>
      <c r="P712" s="270"/>
      <c r="Q712" s="270"/>
      <c r="R712" s="270"/>
      <c r="S712" s="270"/>
      <c r="T712" s="270"/>
      <c r="U712" s="270"/>
      <c r="V712" s="270"/>
      <c r="W712" s="270"/>
      <c r="X712" s="270"/>
      <c r="Y712" s="270"/>
      <c r="Z712" s="270"/>
      <c r="AA712" s="270"/>
      <c r="AB712" s="270"/>
      <c r="AC712" s="270"/>
    </row>
    <row r="713">
      <c r="A713" s="266" t="s">
        <v>2913</v>
      </c>
      <c r="B713" s="173" t="s">
        <v>2914</v>
      </c>
      <c r="C713" s="269"/>
      <c r="D713" s="269"/>
      <c r="E713" s="269"/>
      <c r="F713" s="269"/>
      <c r="G713" s="269"/>
      <c r="H713" s="269"/>
      <c r="I713" s="269"/>
      <c r="J713" s="269"/>
      <c r="K713" s="270"/>
      <c r="L713" s="270"/>
      <c r="M713" s="270"/>
      <c r="N713" s="270"/>
      <c r="O713" s="270"/>
      <c r="P713" s="270"/>
      <c r="Q713" s="270"/>
      <c r="R713" s="270"/>
      <c r="S713" s="270"/>
      <c r="T713" s="270"/>
      <c r="U713" s="270"/>
      <c r="V713" s="270"/>
      <c r="W713" s="270"/>
      <c r="X713" s="270"/>
      <c r="Y713" s="270"/>
      <c r="Z713" s="270"/>
      <c r="AA713" s="270"/>
      <c r="AB713" s="270"/>
      <c r="AC713" s="270"/>
    </row>
    <row r="714">
      <c r="A714" s="271" t="s">
        <v>2915</v>
      </c>
      <c r="B714" s="272"/>
      <c r="C714" s="269"/>
      <c r="D714" s="269"/>
      <c r="E714" s="269"/>
      <c r="F714" s="269"/>
      <c r="G714" s="269"/>
      <c r="H714" s="269"/>
      <c r="I714" s="269"/>
      <c r="J714" s="269"/>
      <c r="K714" s="270"/>
      <c r="L714" s="270"/>
      <c r="M714" s="270"/>
      <c r="N714" s="270"/>
      <c r="O714" s="270"/>
      <c r="P714" s="270"/>
      <c r="Q714" s="270"/>
      <c r="R714" s="270"/>
      <c r="S714" s="270"/>
      <c r="T714" s="270"/>
      <c r="U714" s="270"/>
      <c r="V714" s="270"/>
      <c r="W714" s="270"/>
      <c r="X714" s="270"/>
      <c r="Y714" s="270"/>
      <c r="Z714" s="270"/>
      <c r="AA714" s="270"/>
      <c r="AB714" s="270"/>
      <c r="AC714" s="270"/>
    </row>
    <row r="715">
      <c r="A715" s="266" t="s">
        <v>2916</v>
      </c>
      <c r="B715" s="272" t="s">
        <v>2917</v>
      </c>
      <c r="C715" s="269"/>
      <c r="D715" s="269"/>
      <c r="E715" s="269"/>
      <c r="F715" s="269"/>
      <c r="G715" s="269"/>
      <c r="H715" s="269"/>
      <c r="I715" s="269"/>
      <c r="J715" s="269"/>
      <c r="K715" s="270"/>
      <c r="L715" s="270"/>
      <c r="M715" s="270"/>
      <c r="N715" s="270"/>
      <c r="O715" s="270"/>
      <c r="P715" s="270"/>
      <c r="Q715" s="270"/>
      <c r="R715" s="270"/>
      <c r="S715" s="270"/>
      <c r="T715" s="270"/>
      <c r="U715" s="270"/>
      <c r="V715" s="270"/>
      <c r="W715" s="270"/>
      <c r="X715" s="270"/>
      <c r="Y715" s="270"/>
      <c r="Z715" s="270"/>
      <c r="AA715" s="270"/>
      <c r="AB715" s="270"/>
      <c r="AC715" s="270"/>
    </row>
    <row r="716">
      <c r="A716" s="266" t="s">
        <v>2918</v>
      </c>
      <c r="B716" s="272"/>
      <c r="C716" s="269"/>
      <c r="D716" s="269"/>
      <c r="E716" s="269"/>
      <c r="F716" s="269"/>
      <c r="G716" s="269"/>
      <c r="H716" s="269"/>
      <c r="I716" s="269"/>
      <c r="J716" s="269"/>
      <c r="K716" s="270"/>
      <c r="L716" s="270"/>
      <c r="M716" s="270"/>
      <c r="N716" s="270"/>
      <c r="O716" s="270"/>
      <c r="P716" s="270"/>
      <c r="Q716" s="270"/>
      <c r="R716" s="270"/>
      <c r="S716" s="270"/>
      <c r="T716" s="270"/>
      <c r="U716" s="270"/>
      <c r="V716" s="270"/>
      <c r="W716" s="270"/>
      <c r="X716" s="270"/>
      <c r="Y716" s="270"/>
      <c r="Z716" s="270"/>
      <c r="AA716" s="270"/>
      <c r="AB716" s="270"/>
      <c r="AC716" s="270"/>
    </row>
    <row r="717">
      <c r="A717" s="266" t="s">
        <v>2919</v>
      </c>
      <c r="B717" s="272" t="s">
        <v>2920</v>
      </c>
      <c r="C717" s="269"/>
      <c r="D717" s="269"/>
      <c r="E717" s="269"/>
      <c r="F717" s="269"/>
      <c r="G717" s="269"/>
      <c r="H717" s="269"/>
      <c r="I717" s="269"/>
      <c r="J717" s="269"/>
      <c r="K717" s="270"/>
      <c r="L717" s="270"/>
      <c r="M717" s="270"/>
      <c r="N717" s="270"/>
      <c r="O717" s="270"/>
      <c r="P717" s="270"/>
      <c r="Q717" s="270"/>
      <c r="R717" s="270"/>
      <c r="S717" s="270"/>
      <c r="T717" s="270"/>
      <c r="U717" s="270"/>
      <c r="V717" s="270"/>
      <c r="W717" s="270"/>
      <c r="X717" s="270"/>
      <c r="Y717" s="270"/>
      <c r="Z717" s="270"/>
      <c r="AA717" s="270"/>
      <c r="AB717" s="270"/>
      <c r="AC717" s="270"/>
    </row>
    <row r="718">
      <c r="B718" s="272" t="s">
        <v>2921</v>
      </c>
      <c r="C718" s="269"/>
      <c r="D718" s="269"/>
      <c r="E718" s="269"/>
      <c r="F718" s="269"/>
      <c r="G718" s="269"/>
      <c r="H718" s="269"/>
      <c r="I718" s="269"/>
      <c r="J718" s="269"/>
      <c r="K718" s="270"/>
      <c r="L718" s="270"/>
      <c r="M718" s="270"/>
      <c r="N718" s="270"/>
      <c r="O718" s="270"/>
      <c r="P718" s="270"/>
      <c r="Q718" s="270"/>
      <c r="R718" s="270"/>
      <c r="S718" s="270"/>
      <c r="T718" s="270"/>
      <c r="U718" s="270"/>
      <c r="V718" s="270"/>
      <c r="W718" s="270"/>
      <c r="X718" s="270"/>
      <c r="Y718" s="270"/>
      <c r="Z718" s="270"/>
      <c r="AA718" s="270"/>
      <c r="AB718" s="270"/>
      <c r="AC718" s="270"/>
    </row>
    <row r="719">
      <c r="A719" s="266" t="s">
        <v>2922</v>
      </c>
      <c r="B719" s="266" t="s">
        <v>2923</v>
      </c>
      <c r="C719" s="269"/>
      <c r="D719" s="269"/>
      <c r="E719" s="269"/>
      <c r="F719" s="269"/>
      <c r="G719" s="269"/>
      <c r="H719" s="269"/>
      <c r="I719" s="269"/>
      <c r="J719" s="269"/>
      <c r="K719" s="270"/>
      <c r="L719" s="270"/>
      <c r="M719" s="270"/>
      <c r="N719" s="270"/>
      <c r="O719" s="270"/>
      <c r="P719" s="270"/>
      <c r="Q719" s="270"/>
      <c r="R719" s="270"/>
      <c r="S719" s="270"/>
      <c r="T719" s="270"/>
      <c r="U719" s="270"/>
      <c r="V719" s="270"/>
      <c r="W719" s="270"/>
      <c r="X719" s="270"/>
      <c r="Y719" s="270"/>
      <c r="Z719" s="270"/>
      <c r="AA719" s="270"/>
      <c r="AB719" s="270"/>
      <c r="AC719" s="270"/>
    </row>
    <row r="720">
      <c r="A720" s="271" t="s">
        <v>2924</v>
      </c>
      <c r="B720" s="272"/>
      <c r="C720" s="269"/>
      <c r="D720" s="269"/>
      <c r="E720" s="269"/>
      <c r="F720" s="269"/>
      <c r="G720" s="269"/>
      <c r="H720" s="269"/>
      <c r="I720" s="269"/>
      <c r="J720" s="269"/>
      <c r="K720" s="270"/>
      <c r="L720" s="270"/>
      <c r="M720" s="270"/>
      <c r="N720" s="270"/>
      <c r="O720" s="270"/>
      <c r="P720" s="270"/>
      <c r="Q720" s="270"/>
      <c r="R720" s="270"/>
      <c r="S720" s="270"/>
      <c r="T720" s="270"/>
      <c r="U720" s="270"/>
      <c r="V720" s="270"/>
      <c r="W720" s="270"/>
      <c r="X720" s="270"/>
      <c r="Y720" s="270"/>
      <c r="Z720" s="270"/>
      <c r="AA720" s="270"/>
      <c r="AB720" s="270"/>
      <c r="AC720" s="270"/>
    </row>
    <row r="721">
      <c r="A721" s="268" t="s">
        <v>2925</v>
      </c>
      <c r="B721" s="272" t="s">
        <v>2926</v>
      </c>
      <c r="C721" s="269"/>
      <c r="D721" s="269"/>
      <c r="E721" s="269"/>
      <c r="F721" s="269"/>
      <c r="G721" s="269"/>
      <c r="H721" s="269"/>
      <c r="I721" s="269"/>
      <c r="J721" s="269"/>
      <c r="K721" s="270"/>
      <c r="L721" s="270"/>
      <c r="M721" s="270"/>
      <c r="N721" s="270"/>
      <c r="O721" s="270"/>
      <c r="P721" s="270"/>
      <c r="Q721" s="270"/>
      <c r="R721" s="270"/>
      <c r="S721" s="270"/>
      <c r="T721" s="270"/>
      <c r="U721" s="270"/>
      <c r="V721" s="270"/>
      <c r="W721" s="270"/>
      <c r="X721" s="270"/>
      <c r="Y721" s="270"/>
      <c r="Z721" s="270"/>
      <c r="AA721" s="270"/>
      <c r="AB721" s="270"/>
      <c r="AC721" s="270"/>
    </row>
    <row r="722">
      <c r="A722" s="266" t="s">
        <v>2927</v>
      </c>
      <c r="B722" s="272"/>
      <c r="C722" s="269" t="s">
        <v>2928</v>
      </c>
      <c r="D722" s="269"/>
      <c r="E722" s="269"/>
      <c r="F722" s="269"/>
      <c r="G722" s="269"/>
      <c r="H722" s="269"/>
      <c r="I722" s="269"/>
      <c r="J722" s="269"/>
      <c r="K722" s="270"/>
      <c r="L722" s="270"/>
      <c r="M722" s="270"/>
      <c r="N722" s="270"/>
      <c r="O722" s="270"/>
      <c r="P722" s="270"/>
      <c r="Q722" s="270"/>
      <c r="R722" s="270"/>
      <c r="S722" s="270"/>
      <c r="T722" s="270"/>
      <c r="U722" s="270"/>
      <c r="V722" s="270"/>
      <c r="W722" s="270"/>
      <c r="X722" s="270"/>
      <c r="Y722" s="270"/>
      <c r="Z722" s="270"/>
      <c r="AA722" s="270"/>
      <c r="AB722" s="270"/>
      <c r="AC722" s="270"/>
    </row>
    <row r="723">
      <c r="A723" s="266" t="s">
        <v>2929</v>
      </c>
      <c r="B723" s="272" t="s">
        <v>2930</v>
      </c>
      <c r="C723" s="269"/>
      <c r="D723" s="269"/>
      <c r="E723" s="269"/>
      <c r="F723" s="269"/>
      <c r="G723" s="269"/>
      <c r="H723" s="269"/>
      <c r="I723" s="269"/>
      <c r="J723" s="269"/>
      <c r="K723" s="270"/>
      <c r="L723" s="270"/>
      <c r="M723" s="270"/>
      <c r="N723" s="270"/>
      <c r="O723" s="270"/>
      <c r="P723" s="270"/>
      <c r="Q723" s="270"/>
      <c r="R723" s="270"/>
      <c r="S723" s="270"/>
      <c r="T723" s="270"/>
      <c r="U723" s="270"/>
      <c r="V723" s="270"/>
      <c r="W723" s="270"/>
      <c r="X723" s="270"/>
      <c r="Y723" s="270"/>
      <c r="Z723" s="270"/>
      <c r="AA723" s="270"/>
      <c r="AB723" s="270"/>
      <c r="AC723" s="270"/>
    </row>
    <row r="724">
      <c r="A724" s="266" t="s">
        <v>2931</v>
      </c>
      <c r="B724" s="272" t="s">
        <v>13306</v>
      </c>
      <c r="C724" s="269" t="s">
        <v>2933</v>
      </c>
      <c r="D724" s="269"/>
      <c r="E724" s="269"/>
      <c r="F724" s="269"/>
      <c r="G724" s="269"/>
      <c r="H724" s="269"/>
      <c r="I724" s="269"/>
      <c r="J724" s="269"/>
      <c r="K724" s="270"/>
      <c r="L724" s="270"/>
      <c r="M724" s="270"/>
      <c r="N724" s="270"/>
      <c r="O724" s="270"/>
      <c r="P724" s="270"/>
      <c r="Q724" s="270"/>
      <c r="R724" s="270"/>
      <c r="S724" s="270"/>
      <c r="T724" s="270"/>
      <c r="U724" s="270"/>
      <c r="V724" s="270"/>
      <c r="W724" s="270"/>
      <c r="X724" s="270"/>
      <c r="Y724" s="270"/>
      <c r="Z724" s="270"/>
      <c r="AA724" s="270"/>
      <c r="AB724" s="270"/>
      <c r="AC724" s="270"/>
    </row>
    <row r="725">
      <c r="A725" s="273" t="s">
        <v>2934</v>
      </c>
      <c r="B725" s="272" t="s">
        <v>2935</v>
      </c>
      <c r="C725" s="269"/>
      <c r="D725" s="269"/>
      <c r="E725" s="269"/>
      <c r="F725" s="269"/>
      <c r="G725" s="269"/>
      <c r="H725" s="269"/>
      <c r="I725" s="269"/>
      <c r="J725" s="269"/>
      <c r="K725" s="270"/>
      <c r="L725" s="270"/>
      <c r="M725" s="270"/>
      <c r="N725" s="270"/>
      <c r="O725" s="270"/>
      <c r="P725" s="270"/>
      <c r="Q725" s="270"/>
      <c r="R725" s="270"/>
      <c r="S725" s="270"/>
      <c r="T725" s="270"/>
      <c r="U725" s="270"/>
      <c r="V725" s="270"/>
      <c r="W725" s="270"/>
      <c r="X725" s="270"/>
      <c r="Y725" s="270"/>
      <c r="Z725" s="270"/>
      <c r="AA725" s="270"/>
      <c r="AB725" s="270"/>
      <c r="AC725" s="270"/>
    </row>
    <row r="726">
      <c r="A726" s="266" t="s">
        <v>2936</v>
      </c>
      <c r="B726" s="272"/>
      <c r="C726" s="269"/>
      <c r="D726" s="269"/>
      <c r="E726" s="269"/>
      <c r="F726" s="269"/>
      <c r="G726" s="269"/>
      <c r="H726" s="269"/>
      <c r="I726" s="269"/>
      <c r="J726" s="269"/>
      <c r="K726" s="270"/>
      <c r="L726" s="270"/>
      <c r="M726" s="270"/>
      <c r="N726" s="270"/>
      <c r="O726" s="270"/>
      <c r="P726" s="270"/>
      <c r="Q726" s="270"/>
      <c r="R726" s="270"/>
      <c r="S726" s="270"/>
      <c r="T726" s="270"/>
      <c r="U726" s="270"/>
      <c r="V726" s="270"/>
      <c r="W726" s="270"/>
      <c r="X726" s="270"/>
      <c r="Y726" s="270"/>
      <c r="Z726" s="270"/>
      <c r="AA726" s="270"/>
      <c r="AB726" s="270"/>
      <c r="AC726" s="270"/>
    </row>
    <row r="727">
      <c r="A727" s="266" t="s">
        <v>2937</v>
      </c>
      <c r="B727" s="272"/>
      <c r="C727" s="269"/>
      <c r="D727" s="269"/>
      <c r="E727" s="269"/>
      <c r="F727" s="269"/>
      <c r="G727" s="269"/>
      <c r="H727" s="269"/>
      <c r="I727" s="269"/>
      <c r="J727" s="269"/>
      <c r="K727" s="270"/>
      <c r="L727" s="270"/>
      <c r="M727" s="270"/>
      <c r="N727" s="270"/>
      <c r="O727" s="270"/>
      <c r="P727" s="270"/>
      <c r="Q727" s="270"/>
      <c r="R727" s="270"/>
      <c r="S727" s="270"/>
      <c r="T727" s="270"/>
      <c r="U727" s="270"/>
      <c r="V727" s="270"/>
      <c r="W727" s="270"/>
      <c r="X727" s="270"/>
      <c r="Y727" s="270"/>
      <c r="Z727" s="270"/>
      <c r="AA727" s="270"/>
      <c r="AB727" s="270"/>
      <c r="AC727" s="270"/>
    </row>
    <row r="728">
      <c r="A728" s="266" t="s">
        <v>2938</v>
      </c>
      <c r="B728" s="272" t="s">
        <v>2939</v>
      </c>
      <c r="C728" s="269"/>
      <c r="D728" s="269"/>
      <c r="E728" s="269"/>
      <c r="F728" s="269"/>
      <c r="G728" s="269"/>
      <c r="H728" s="269"/>
      <c r="I728" s="269"/>
      <c r="J728" s="269"/>
      <c r="K728" s="270"/>
      <c r="L728" s="270"/>
      <c r="M728" s="270"/>
      <c r="N728" s="270"/>
      <c r="O728" s="270"/>
      <c r="P728" s="270"/>
      <c r="Q728" s="270"/>
      <c r="R728" s="270"/>
      <c r="S728" s="270"/>
      <c r="T728" s="270"/>
      <c r="U728" s="270"/>
      <c r="V728" s="270"/>
      <c r="W728" s="270"/>
      <c r="X728" s="270"/>
      <c r="Y728" s="270"/>
      <c r="Z728" s="270"/>
      <c r="AA728" s="270"/>
      <c r="AB728" s="270"/>
      <c r="AC728" s="270"/>
    </row>
    <row r="729">
      <c r="A729" s="266" t="s">
        <v>2940</v>
      </c>
      <c r="C729" s="269"/>
      <c r="D729" s="269"/>
      <c r="E729" s="269"/>
      <c r="F729" s="269"/>
      <c r="G729" s="269"/>
      <c r="H729" s="269"/>
      <c r="I729" s="269"/>
      <c r="J729" s="269"/>
      <c r="K729" s="270"/>
      <c r="L729" s="270"/>
      <c r="M729" s="270"/>
      <c r="N729" s="270"/>
      <c r="O729" s="270"/>
      <c r="P729" s="270"/>
      <c r="Q729" s="270"/>
      <c r="R729" s="270"/>
      <c r="S729" s="270"/>
      <c r="T729" s="270"/>
      <c r="U729" s="270"/>
      <c r="V729" s="270"/>
      <c r="W729" s="270"/>
      <c r="X729" s="270"/>
      <c r="Y729" s="270"/>
      <c r="Z729" s="270"/>
      <c r="AA729" s="270"/>
      <c r="AB729" s="270"/>
      <c r="AC729" s="270"/>
    </row>
    <row r="730">
      <c r="A730" s="266" t="s">
        <v>13307</v>
      </c>
      <c r="B730" s="272" t="s">
        <v>2942</v>
      </c>
      <c r="C730" s="269"/>
      <c r="D730" s="269"/>
      <c r="E730" s="269"/>
      <c r="F730" s="269"/>
      <c r="G730" s="269"/>
      <c r="H730" s="269"/>
      <c r="I730" s="269"/>
      <c r="J730" s="269"/>
      <c r="K730" s="270"/>
      <c r="L730" s="270"/>
      <c r="M730" s="270"/>
      <c r="N730" s="270"/>
      <c r="O730" s="270"/>
      <c r="P730" s="270"/>
      <c r="Q730" s="270"/>
      <c r="R730" s="270"/>
      <c r="S730" s="270"/>
      <c r="T730" s="270"/>
      <c r="U730" s="270"/>
      <c r="V730" s="270"/>
      <c r="W730" s="270"/>
      <c r="X730" s="270"/>
      <c r="Y730" s="270"/>
      <c r="Z730" s="270"/>
      <c r="AA730" s="270"/>
      <c r="AB730" s="270"/>
      <c r="AC730" s="270"/>
    </row>
    <row r="731">
      <c r="A731" s="266" t="s">
        <v>2943</v>
      </c>
      <c r="B731" s="272" t="s">
        <v>2944</v>
      </c>
      <c r="C731" s="269" t="s">
        <v>2945</v>
      </c>
      <c r="D731" s="269"/>
      <c r="E731" s="269"/>
      <c r="F731" s="269"/>
      <c r="G731" s="269"/>
      <c r="H731" s="269"/>
      <c r="I731" s="269"/>
      <c r="J731" s="269"/>
      <c r="K731" s="270"/>
      <c r="L731" s="270"/>
      <c r="M731" s="270"/>
      <c r="N731" s="270"/>
      <c r="O731" s="270"/>
      <c r="P731" s="270"/>
      <c r="Q731" s="270"/>
      <c r="R731" s="270"/>
      <c r="S731" s="270"/>
      <c r="T731" s="270"/>
      <c r="U731" s="270"/>
      <c r="V731" s="270"/>
      <c r="W731" s="270"/>
      <c r="X731" s="270"/>
      <c r="Y731" s="270"/>
      <c r="Z731" s="270"/>
      <c r="AA731" s="270"/>
      <c r="AB731" s="270"/>
      <c r="AC731" s="270"/>
    </row>
    <row r="732">
      <c r="A732" s="266" t="s">
        <v>2946</v>
      </c>
      <c r="B732" s="272" t="s">
        <v>2947</v>
      </c>
      <c r="C732" s="269"/>
      <c r="D732" s="269"/>
      <c r="E732" s="269"/>
      <c r="F732" s="269"/>
      <c r="G732" s="269"/>
      <c r="H732" s="269"/>
      <c r="I732" s="269"/>
      <c r="J732" s="269"/>
      <c r="K732" s="270"/>
      <c r="L732" s="270"/>
      <c r="M732" s="270"/>
      <c r="N732" s="270"/>
      <c r="O732" s="270"/>
      <c r="P732" s="270"/>
      <c r="Q732" s="270"/>
      <c r="R732" s="270"/>
      <c r="S732" s="270"/>
      <c r="T732" s="270"/>
      <c r="U732" s="270"/>
      <c r="V732" s="270"/>
      <c r="W732" s="270"/>
      <c r="X732" s="270"/>
      <c r="Y732" s="270"/>
      <c r="Z732" s="270"/>
      <c r="AA732" s="270"/>
      <c r="AB732" s="270"/>
      <c r="AC732" s="270"/>
    </row>
    <row r="733">
      <c r="A733" s="266" t="s">
        <v>2948</v>
      </c>
      <c r="B733" s="272" t="s">
        <v>2949</v>
      </c>
      <c r="C733" s="269"/>
      <c r="D733" s="269"/>
      <c r="E733" s="269"/>
      <c r="F733" s="269"/>
      <c r="G733" s="269"/>
      <c r="H733" s="269"/>
      <c r="I733" s="269"/>
      <c r="J733" s="269"/>
      <c r="K733" s="270"/>
      <c r="L733" s="270"/>
      <c r="M733" s="270"/>
      <c r="N733" s="270"/>
      <c r="O733" s="270"/>
      <c r="P733" s="270"/>
      <c r="Q733" s="270"/>
      <c r="R733" s="270"/>
      <c r="S733" s="270"/>
      <c r="T733" s="270"/>
      <c r="U733" s="270"/>
      <c r="V733" s="270"/>
      <c r="W733" s="270"/>
      <c r="X733" s="270"/>
      <c r="Y733" s="270"/>
      <c r="Z733" s="270"/>
      <c r="AA733" s="270"/>
      <c r="AB733" s="270"/>
      <c r="AC733" s="270"/>
    </row>
    <row r="734">
      <c r="A734" s="266" t="s">
        <v>2950</v>
      </c>
      <c r="B734" s="272" t="s">
        <v>2951</v>
      </c>
      <c r="C734" s="269"/>
      <c r="D734" s="269"/>
      <c r="E734" s="269"/>
      <c r="F734" s="269"/>
      <c r="G734" s="269"/>
      <c r="H734" s="269"/>
      <c r="I734" s="269"/>
      <c r="J734" s="269"/>
      <c r="K734" s="270"/>
      <c r="L734" s="270"/>
      <c r="M734" s="270"/>
      <c r="N734" s="270"/>
      <c r="O734" s="270"/>
      <c r="P734" s="270"/>
      <c r="Q734" s="270"/>
      <c r="R734" s="270"/>
      <c r="S734" s="270"/>
      <c r="T734" s="270"/>
      <c r="U734" s="270"/>
      <c r="V734" s="270"/>
      <c r="W734" s="270"/>
      <c r="X734" s="270"/>
      <c r="Y734" s="270"/>
      <c r="Z734" s="270"/>
      <c r="AA734" s="270"/>
      <c r="AB734" s="270"/>
      <c r="AC734" s="270"/>
    </row>
    <row r="735">
      <c r="A735" s="266" t="s">
        <v>2952</v>
      </c>
      <c r="B735" s="272" t="s">
        <v>2953</v>
      </c>
      <c r="C735" s="269" t="s">
        <v>2954</v>
      </c>
      <c r="D735" s="269"/>
      <c r="E735" s="269"/>
      <c r="F735" s="269"/>
      <c r="G735" s="269"/>
      <c r="H735" s="269"/>
      <c r="I735" s="269"/>
      <c r="J735" s="269"/>
      <c r="K735" s="270"/>
      <c r="L735" s="270"/>
      <c r="M735" s="270"/>
      <c r="N735" s="270"/>
      <c r="O735" s="270"/>
      <c r="P735" s="270"/>
      <c r="Q735" s="270"/>
      <c r="R735" s="270"/>
      <c r="S735" s="270"/>
      <c r="T735" s="270"/>
      <c r="U735" s="270"/>
      <c r="V735" s="270"/>
      <c r="W735" s="270"/>
      <c r="X735" s="270"/>
      <c r="Y735" s="270"/>
      <c r="Z735" s="270"/>
      <c r="AA735" s="270"/>
      <c r="AB735" s="270"/>
      <c r="AC735" s="270"/>
    </row>
    <row r="736">
      <c r="A736" s="266" t="s">
        <v>13308</v>
      </c>
      <c r="B736" s="272" t="s">
        <v>13309</v>
      </c>
      <c r="C736" s="269"/>
      <c r="D736" s="269"/>
      <c r="E736" s="269"/>
      <c r="F736" s="269"/>
      <c r="G736" s="269"/>
      <c r="H736" s="269"/>
      <c r="I736" s="269"/>
      <c r="J736" s="269"/>
      <c r="K736" s="270"/>
      <c r="L736" s="270"/>
      <c r="M736" s="270"/>
      <c r="N736" s="270"/>
      <c r="O736" s="270"/>
      <c r="P736" s="270"/>
      <c r="Q736" s="270"/>
      <c r="R736" s="270"/>
      <c r="S736" s="270"/>
      <c r="T736" s="270"/>
      <c r="U736" s="270"/>
      <c r="V736" s="270"/>
      <c r="W736" s="270"/>
      <c r="X736" s="270"/>
      <c r="Y736" s="270"/>
      <c r="Z736" s="270"/>
      <c r="AA736" s="270"/>
      <c r="AB736" s="270"/>
      <c r="AC736" s="270"/>
    </row>
    <row r="737">
      <c r="A737" s="266" t="s">
        <v>2957</v>
      </c>
      <c r="B737" s="272" t="s">
        <v>2958</v>
      </c>
      <c r="C737" s="269"/>
      <c r="D737" s="269"/>
      <c r="E737" s="269"/>
      <c r="F737" s="269"/>
      <c r="G737" s="269"/>
      <c r="H737" s="269"/>
      <c r="I737" s="269"/>
      <c r="J737" s="269"/>
      <c r="K737" s="270"/>
      <c r="L737" s="270"/>
      <c r="M737" s="270"/>
      <c r="N737" s="270"/>
      <c r="O737" s="270"/>
      <c r="P737" s="270"/>
      <c r="Q737" s="270"/>
      <c r="R737" s="270"/>
      <c r="S737" s="270"/>
      <c r="T737" s="270"/>
      <c r="U737" s="270"/>
      <c r="V737" s="270"/>
      <c r="W737" s="270"/>
      <c r="X737" s="270"/>
      <c r="Y737" s="270"/>
      <c r="Z737" s="270"/>
      <c r="AA737" s="270"/>
      <c r="AB737" s="270"/>
      <c r="AC737" s="270"/>
    </row>
    <row r="738">
      <c r="A738" s="266" t="s">
        <v>2959</v>
      </c>
      <c r="B738" s="272" t="s">
        <v>2960</v>
      </c>
      <c r="C738" s="269"/>
      <c r="D738" s="269"/>
      <c r="E738" s="269"/>
      <c r="F738" s="269"/>
      <c r="G738" s="269"/>
      <c r="H738" s="269"/>
      <c r="I738" s="269"/>
      <c r="J738" s="269"/>
      <c r="K738" s="270"/>
      <c r="L738" s="270"/>
      <c r="M738" s="270"/>
      <c r="N738" s="270"/>
      <c r="O738" s="270"/>
      <c r="P738" s="270"/>
      <c r="Q738" s="270"/>
      <c r="R738" s="270"/>
      <c r="S738" s="270"/>
      <c r="T738" s="270"/>
      <c r="U738" s="270"/>
      <c r="V738" s="270"/>
      <c r="W738" s="270"/>
      <c r="X738" s="270"/>
      <c r="Y738" s="270"/>
      <c r="Z738" s="270"/>
      <c r="AA738" s="270"/>
      <c r="AB738" s="270"/>
      <c r="AC738" s="270"/>
    </row>
    <row r="739">
      <c r="A739" s="271" t="s">
        <v>2961</v>
      </c>
      <c r="B739" s="272"/>
      <c r="C739" s="269" t="s">
        <v>2962</v>
      </c>
      <c r="D739" s="269"/>
      <c r="E739" s="269"/>
      <c r="F739" s="269"/>
      <c r="G739" s="269"/>
      <c r="H739" s="269"/>
      <c r="I739" s="269"/>
      <c r="J739" s="269"/>
      <c r="K739" s="270"/>
      <c r="L739" s="270"/>
      <c r="M739" s="270"/>
      <c r="N739" s="270"/>
      <c r="O739" s="270"/>
      <c r="P739" s="270"/>
      <c r="Q739" s="270"/>
      <c r="R739" s="270"/>
      <c r="S739" s="270"/>
      <c r="T739" s="270"/>
      <c r="U739" s="270"/>
      <c r="V739" s="270"/>
      <c r="W739" s="270"/>
      <c r="X739" s="270"/>
      <c r="Y739" s="270"/>
      <c r="Z739" s="270"/>
      <c r="AA739" s="270"/>
      <c r="AB739" s="270"/>
      <c r="AC739" s="270"/>
    </row>
    <row r="740">
      <c r="A740" s="93" t="s">
        <v>2963</v>
      </c>
      <c r="B740" s="272" t="s">
        <v>2964</v>
      </c>
      <c r="C740" s="269"/>
      <c r="D740" s="269"/>
      <c r="E740" s="269"/>
      <c r="F740" s="269"/>
      <c r="G740" s="269"/>
      <c r="H740" s="269"/>
      <c r="I740" s="269"/>
      <c r="J740" s="269"/>
      <c r="K740" s="270"/>
      <c r="L740" s="270"/>
      <c r="M740" s="270"/>
      <c r="N740" s="270"/>
      <c r="O740" s="270"/>
      <c r="P740" s="270"/>
      <c r="Q740" s="270"/>
      <c r="R740" s="270"/>
      <c r="S740" s="270"/>
      <c r="T740" s="270"/>
      <c r="U740" s="270"/>
      <c r="V740" s="270"/>
      <c r="W740" s="270"/>
      <c r="X740" s="270"/>
      <c r="Y740" s="270"/>
      <c r="Z740" s="270"/>
      <c r="AA740" s="270"/>
      <c r="AB740" s="270"/>
      <c r="AC740" s="270"/>
    </row>
    <row r="741">
      <c r="A741" s="93" t="s">
        <v>2965</v>
      </c>
      <c r="B741" s="272" t="s">
        <v>2966</v>
      </c>
      <c r="C741" s="269"/>
      <c r="D741" s="269"/>
      <c r="E741" s="269"/>
      <c r="F741" s="269"/>
      <c r="G741" s="269"/>
      <c r="H741" s="269"/>
      <c r="I741" s="269"/>
      <c r="J741" s="269"/>
      <c r="K741" s="270"/>
      <c r="L741" s="270"/>
      <c r="M741" s="270"/>
      <c r="N741" s="270"/>
      <c r="O741" s="270"/>
      <c r="P741" s="270"/>
      <c r="Q741" s="270"/>
      <c r="R741" s="270"/>
      <c r="S741" s="270"/>
      <c r="T741" s="270"/>
      <c r="U741" s="270"/>
      <c r="V741" s="270"/>
      <c r="W741" s="270"/>
      <c r="X741" s="270"/>
      <c r="Y741" s="270"/>
      <c r="Z741" s="270"/>
      <c r="AA741" s="270"/>
      <c r="AB741" s="270"/>
      <c r="AC741" s="270"/>
    </row>
    <row r="742">
      <c r="A742" s="93" t="s">
        <v>2967</v>
      </c>
      <c r="B742" s="272" t="s">
        <v>2968</v>
      </c>
      <c r="C742" s="269"/>
      <c r="D742" s="269"/>
      <c r="E742" s="269"/>
      <c r="F742" s="269"/>
      <c r="G742" s="269"/>
      <c r="H742" s="269"/>
      <c r="I742" s="269"/>
      <c r="J742" s="269"/>
      <c r="K742" s="270"/>
      <c r="L742" s="270"/>
      <c r="M742" s="270"/>
      <c r="N742" s="270"/>
      <c r="O742" s="270"/>
      <c r="P742" s="270"/>
      <c r="Q742" s="270"/>
      <c r="R742" s="270"/>
      <c r="S742" s="270"/>
      <c r="T742" s="270"/>
      <c r="U742" s="270"/>
      <c r="V742" s="270"/>
      <c r="W742" s="270"/>
      <c r="X742" s="270"/>
      <c r="Y742" s="270"/>
      <c r="Z742" s="270"/>
      <c r="AA742" s="270"/>
      <c r="AB742" s="270"/>
      <c r="AC742" s="270"/>
    </row>
    <row r="743">
      <c r="A743" s="93" t="s">
        <v>2969</v>
      </c>
      <c r="B743" s="272"/>
      <c r="C743" s="269"/>
      <c r="D743" s="269"/>
      <c r="E743" s="269"/>
      <c r="F743" s="269"/>
      <c r="G743" s="269"/>
      <c r="H743" s="269"/>
      <c r="I743" s="269"/>
      <c r="J743" s="269"/>
      <c r="K743" s="270"/>
      <c r="L743" s="270"/>
      <c r="M743" s="270"/>
      <c r="N743" s="270"/>
      <c r="O743" s="270"/>
      <c r="P743" s="270"/>
      <c r="Q743" s="270"/>
      <c r="R743" s="270"/>
      <c r="S743" s="270"/>
      <c r="T743" s="270"/>
      <c r="U743" s="270"/>
      <c r="V743" s="270"/>
      <c r="W743" s="270"/>
      <c r="X743" s="270"/>
      <c r="Y743" s="270"/>
      <c r="Z743" s="270"/>
      <c r="AA743" s="270"/>
      <c r="AB743" s="270"/>
      <c r="AC743" s="270"/>
    </row>
    <row r="744">
      <c r="A744" s="93" t="s">
        <v>2970</v>
      </c>
      <c r="B744" s="272"/>
      <c r="C744" s="269"/>
      <c r="D744" s="269"/>
      <c r="E744" s="269"/>
      <c r="F744" s="269"/>
      <c r="G744" s="269"/>
      <c r="H744" s="269"/>
      <c r="I744" s="269"/>
      <c r="J744" s="269"/>
      <c r="K744" s="270"/>
      <c r="L744" s="270"/>
      <c r="M744" s="270"/>
      <c r="N744" s="270"/>
      <c r="O744" s="270"/>
      <c r="P744" s="270"/>
      <c r="Q744" s="270"/>
      <c r="R744" s="270"/>
      <c r="S744" s="270"/>
      <c r="T744" s="270"/>
      <c r="U744" s="270"/>
      <c r="V744" s="270"/>
      <c r="W744" s="270"/>
      <c r="X744" s="270"/>
      <c r="Y744" s="270"/>
      <c r="Z744" s="270"/>
      <c r="AA744" s="270"/>
      <c r="AB744" s="270"/>
      <c r="AC744" s="270"/>
    </row>
    <row r="745">
      <c r="A745" s="93" t="s">
        <v>2971</v>
      </c>
      <c r="B745" s="272"/>
      <c r="C745" s="269"/>
      <c r="D745" s="269"/>
      <c r="E745" s="269"/>
      <c r="F745" s="269"/>
      <c r="G745" s="269"/>
      <c r="H745" s="269"/>
      <c r="I745" s="269"/>
      <c r="J745" s="269"/>
      <c r="K745" s="270"/>
      <c r="L745" s="270"/>
      <c r="M745" s="270"/>
      <c r="N745" s="270"/>
      <c r="O745" s="270"/>
      <c r="P745" s="270"/>
      <c r="Q745" s="270"/>
      <c r="R745" s="270"/>
      <c r="S745" s="270"/>
      <c r="T745" s="270"/>
      <c r="U745" s="270"/>
      <c r="V745" s="270"/>
      <c r="W745" s="270"/>
      <c r="X745" s="270"/>
      <c r="Y745" s="270"/>
      <c r="Z745" s="270"/>
      <c r="AA745" s="270"/>
      <c r="AB745" s="270"/>
      <c r="AC745" s="270"/>
    </row>
    <row r="746">
      <c r="A746" s="93" t="s">
        <v>2972</v>
      </c>
      <c r="B746" s="272" t="s">
        <v>2973</v>
      </c>
      <c r="C746" s="269"/>
      <c r="D746" s="269"/>
      <c r="E746" s="269"/>
      <c r="F746" s="269"/>
      <c r="G746" s="269"/>
      <c r="H746" s="269"/>
      <c r="I746" s="269"/>
      <c r="J746" s="269"/>
      <c r="K746" s="270"/>
      <c r="L746" s="270"/>
      <c r="M746" s="270"/>
      <c r="N746" s="270"/>
      <c r="O746" s="270"/>
      <c r="P746" s="270"/>
      <c r="Q746" s="270"/>
      <c r="R746" s="270"/>
      <c r="S746" s="270"/>
      <c r="T746" s="270"/>
      <c r="U746" s="270"/>
      <c r="V746" s="270"/>
      <c r="W746" s="270"/>
      <c r="X746" s="270"/>
      <c r="Y746" s="270"/>
      <c r="Z746" s="270"/>
      <c r="AA746" s="270"/>
      <c r="AB746" s="270"/>
      <c r="AC746" s="270"/>
    </row>
    <row r="747">
      <c r="A747" s="267" t="s">
        <v>2974</v>
      </c>
      <c r="B747" s="272"/>
      <c r="C747" s="269"/>
      <c r="D747" s="269"/>
      <c r="E747" s="269"/>
      <c r="F747" s="269"/>
      <c r="G747" s="269"/>
      <c r="H747" s="269"/>
      <c r="I747" s="269"/>
      <c r="J747" s="269"/>
      <c r="K747" s="270"/>
      <c r="L747" s="270"/>
      <c r="M747" s="270"/>
      <c r="N747" s="270"/>
      <c r="O747" s="270"/>
      <c r="P747" s="270"/>
      <c r="Q747" s="270"/>
      <c r="R747" s="270"/>
      <c r="S747" s="270"/>
      <c r="T747" s="270"/>
      <c r="U747" s="270"/>
      <c r="V747" s="270"/>
      <c r="W747" s="270"/>
      <c r="X747" s="270"/>
      <c r="Y747" s="270"/>
      <c r="Z747" s="270"/>
      <c r="AA747" s="270"/>
      <c r="AB747" s="270"/>
      <c r="AC747" s="270"/>
    </row>
    <row r="748">
      <c r="A748" s="274" t="s">
        <v>2975</v>
      </c>
      <c r="B748" s="272" t="s">
        <v>2976</v>
      </c>
      <c r="C748" s="269"/>
      <c r="D748" s="269"/>
      <c r="E748" s="269"/>
      <c r="F748" s="269"/>
      <c r="G748" s="269"/>
      <c r="H748" s="269"/>
      <c r="I748" s="269"/>
      <c r="J748" s="269"/>
      <c r="K748" s="270"/>
      <c r="L748" s="270"/>
      <c r="M748" s="270"/>
      <c r="N748" s="270"/>
      <c r="O748" s="270"/>
      <c r="P748" s="270"/>
      <c r="Q748" s="270"/>
      <c r="R748" s="270"/>
      <c r="S748" s="270"/>
      <c r="T748" s="270"/>
      <c r="U748" s="270"/>
      <c r="V748" s="270"/>
      <c r="W748" s="270"/>
      <c r="X748" s="270"/>
      <c r="Y748" s="270"/>
      <c r="Z748" s="270"/>
      <c r="AA748" s="270"/>
      <c r="AB748" s="270"/>
      <c r="AC748" s="270"/>
    </row>
    <row r="749">
      <c r="A749" s="99" t="s">
        <v>2977</v>
      </c>
      <c r="B749" s="272" t="s">
        <v>2978</v>
      </c>
      <c r="C749" s="269"/>
      <c r="D749" s="269"/>
      <c r="E749" s="269"/>
      <c r="F749" s="269"/>
      <c r="G749" s="269"/>
      <c r="H749" s="269"/>
      <c r="I749" s="269"/>
      <c r="J749" s="269"/>
      <c r="K749" s="270"/>
      <c r="L749" s="270"/>
      <c r="M749" s="270"/>
      <c r="N749" s="270"/>
      <c r="O749" s="270"/>
      <c r="P749" s="270"/>
      <c r="Q749" s="270"/>
      <c r="R749" s="270"/>
      <c r="S749" s="270"/>
      <c r="T749" s="270"/>
      <c r="U749" s="270"/>
      <c r="V749" s="270"/>
      <c r="W749" s="270"/>
      <c r="X749" s="270"/>
      <c r="Y749" s="270"/>
      <c r="Z749" s="270"/>
      <c r="AA749" s="270"/>
      <c r="AB749" s="270"/>
      <c r="AC749" s="270"/>
    </row>
    <row r="750">
      <c r="A750" s="99" t="s">
        <v>2979</v>
      </c>
      <c r="B750" s="272" t="s">
        <v>2980</v>
      </c>
      <c r="C750" s="269"/>
      <c r="D750" s="269"/>
      <c r="E750" s="269"/>
      <c r="F750" s="269"/>
      <c r="G750" s="269"/>
      <c r="H750" s="269"/>
      <c r="I750" s="269"/>
      <c r="J750" s="269"/>
      <c r="K750" s="270"/>
      <c r="L750" s="270"/>
      <c r="M750" s="270"/>
      <c r="N750" s="270"/>
      <c r="O750" s="270"/>
      <c r="P750" s="270"/>
      <c r="Q750" s="270"/>
      <c r="R750" s="270"/>
      <c r="S750" s="270"/>
      <c r="T750" s="270"/>
      <c r="U750" s="270"/>
      <c r="V750" s="270"/>
      <c r="W750" s="270"/>
      <c r="X750" s="270"/>
      <c r="Y750" s="270"/>
      <c r="Z750" s="270"/>
      <c r="AA750" s="270"/>
      <c r="AB750" s="270"/>
      <c r="AC750" s="270"/>
    </row>
    <row r="751">
      <c r="A751" s="99" t="s">
        <v>2981</v>
      </c>
      <c r="B751" s="272"/>
      <c r="C751" s="269"/>
      <c r="D751" s="269"/>
      <c r="E751" s="269"/>
      <c r="F751" s="269"/>
      <c r="G751" s="269"/>
      <c r="H751" s="269"/>
      <c r="I751" s="269"/>
      <c r="J751" s="269"/>
      <c r="K751" s="270"/>
      <c r="L751" s="270"/>
      <c r="M751" s="270"/>
      <c r="N751" s="270"/>
      <c r="O751" s="270"/>
      <c r="P751" s="270"/>
      <c r="Q751" s="270"/>
      <c r="R751" s="270"/>
      <c r="S751" s="270"/>
      <c r="T751" s="270"/>
      <c r="U751" s="270"/>
      <c r="V751" s="270"/>
      <c r="W751" s="270"/>
      <c r="X751" s="270"/>
      <c r="Y751" s="270"/>
      <c r="Z751" s="270"/>
      <c r="AA751" s="270"/>
      <c r="AB751" s="270"/>
      <c r="AC751" s="270"/>
    </row>
    <row r="752">
      <c r="A752" s="99" t="s">
        <v>2982</v>
      </c>
      <c r="B752" s="272" t="s">
        <v>2983</v>
      </c>
      <c r="C752" s="269"/>
      <c r="D752" s="269"/>
      <c r="E752" s="269"/>
      <c r="F752" s="269"/>
      <c r="G752" s="269"/>
      <c r="H752" s="269"/>
      <c r="I752" s="269"/>
      <c r="J752" s="269"/>
      <c r="K752" s="270"/>
      <c r="L752" s="270"/>
      <c r="M752" s="270"/>
      <c r="N752" s="270"/>
      <c r="O752" s="270"/>
      <c r="P752" s="270"/>
      <c r="Q752" s="270"/>
      <c r="R752" s="270"/>
      <c r="S752" s="270"/>
      <c r="T752" s="270"/>
      <c r="U752" s="270"/>
      <c r="V752" s="270"/>
      <c r="W752" s="270"/>
      <c r="X752" s="270"/>
      <c r="Y752" s="270"/>
      <c r="Z752" s="270"/>
      <c r="AA752" s="270"/>
      <c r="AB752" s="270"/>
      <c r="AC752" s="270"/>
    </row>
    <row r="753">
      <c r="A753" s="99" t="s">
        <v>2984</v>
      </c>
      <c r="B753" s="119" t="s">
        <v>2985</v>
      </c>
      <c r="C753" s="269"/>
      <c r="D753" s="269"/>
      <c r="E753" s="269"/>
      <c r="F753" s="269"/>
      <c r="G753" s="269"/>
      <c r="H753" s="269"/>
      <c r="I753" s="269"/>
      <c r="J753" s="269"/>
      <c r="K753" s="270"/>
      <c r="L753" s="270"/>
      <c r="M753" s="270"/>
      <c r="N753" s="270"/>
      <c r="O753" s="270"/>
      <c r="P753" s="270"/>
      <c r="Q753" s="270"/>
      <c r="R753" s="270"/>
      <c r="S753" s="270"/>
      <c r="T753" s="270"/>
      <c r="U753" s="270"/>
      <c r="V753" s="270"/>
      <c r="W753" s="270"/>
      <c r="X753" s="270"/>
      <c r="Y753" s="270"/>
      <c r="Z753" s="270"/>
      <c r="AA753" s="270"/>
      <c r="AB753" s="270"/>
      <c r="AC753" s="270"/>
    </row>
    <row r="754">
      <c r="A754" s="99" t="s">
        <v>2986</v>
      </c>
      <c r="B754" s="272"/>
      <c r="C754" s="269"/>
      <c r="D754" s="269"/>
      <c r="E754" s="269"/>
      <c r="F754" s="269"/>
      <c r="G754" s="269"/>
      <c r="H754" s="269"/>
      <c r="I754" s="269"/>
      <c r="J754" s="269"/>
      <c r="K754" s="270"/>
      <c r="L754" s="270"/>
      <c r="M754" s="270"/>
      <c r="N754" s="270"/>
      <c r="O754" s="270"/>
      <c r="P754" s="270"/>
      <c r="Q754" s="270"/>
      <c r="R754" s="270"/>
      <c r="S754" s="270"/>
      <c r="T754" s="270"/>
      <c r="U754" s="270"/>
      <c r="V754" s="270"/>
      <c r="W754" s="270"/>
      <c r="X754" s="270"/>
      <c r="Y754" s="270"/>
      <c r="Z754" s="270"/>
      <c r="AA754" s="270"/>
      <c r="AB754" s="270"/>
      <c r="AC754" s="270"/>
    </row>
    <row r="755" ht="57.75" customHeight="1">
      <c r="A755" s="275" t="s">
        <v>2987</v>
      </c>
      <c r="B755" s="272"/>
      <c r="C755" s="269"/>
      <c r="D755" s="269"/>
      <c r="E755" s="269"/>
      <c r="F755" s="269"/>
      <c r="G755" s="269"/>
      <c r="H755" s="269"/>
      <c r="I755" s="269"/>
      <c r="J755" s="269"/>
      <c r="K755" s="270"/>
      <c r="L755" s="270"/>
      <c r="M755" s="270"/>
      <c r="N755" s="270"/>
      <c r="O755" s="270"/>
      <c r="P755" s="270"/>
      <c r="Q755" s="270"/>
      <c r="R755" s="270"/>
      <c r="S755" s="270"/>
      <c r="T755" s="270"/>
      <c r="U755" s="270"/>
      <c r="V755" s="270"/>
      <c r="W755" s="270"/>
      <c r="X755" s="270"/>
      <c r="Y755" s="270"/>
      <c r="Z755" s="270"/>
      <c r="AA755" s="270"/>
      <c r="AB755" s="270"/>
      <c r="AC755" s="270"/>
    </row>
    <row r="756">
      <c r="A756" s="275" t="s">
        <v>2988</v>
      </c>
      <c r="B756" s="272" t="s">
        <v>2989</v>
      </c>
      <c r="C756" s="269"/>
      <c r="D756" s="269"/>
      <c r="E756" s="269"/>
      <c r="F756" s="269"/>
      <c r="G756" s="269"/>
      <c r="H756" s="269"/>
      <c r="I756" s="269"/>
      <c r="J756" s="269"/>
      <c r="K756" s="270"/>
      <c r="L756" s="270"/>
      <c r="M756" s="270"/>
      <c r="N756" s="270"/>
      <c r="O756" s="270"/>
      <c r="P756" s="270"/>
      <c r="Q756" s="270"/>
      <c r="R756" s="270"/>
      <c r="S756" s="270"/>
      <c r="T756" s="270"/>
      <c r="U756" s="270"/>
      <c r="V756" s="270"/>
      <c r="W756" s="270"/>
      <c r="X756" s="270"/>
      <c r="Y756" s="270"/>
      <c r="Z756" s="270"/>
      <c r="AA756" s="270"/>
      <c r="AB756" s="270"/>
      <c r="AC756" s="270"/>
    </row>
    <row r="757">
      <c r="A757" s="275" t="s">
        <v>2990</v>
      </c>
      <c r="B757" s="272" t="s">
        <v>2991</v>
      </c>
      <c r="C757" s="269"/>
      <c r="D757" s="269"/>
      <c r="E757" s="269"/>
      <c r="F757" s="269"/>
      <c r="G757" s="269"/>
      <c r="H757" s="269"/>
      <c r="I757" s="269"/>
      <c r="J757" s="269"/>
      <c r="K757" s="270"/>
      <c r="L757" s="270"/>
      <c r="M757" s="270"/>
      <c r="N757" s="270"/>
      <c r="O757" s="270"/>
      <c r="P757" s="270"/>
      <c r="Q757" s="270"/>
      <c r="R757" s="270"/>
      <c r="S757" s="270"/>
      <c r="T757" s="270"/>
      <c r="U757" s="270"/>
      <c r="V757" s="270"/>
      <c r="W757" s="270"/>
      <c r="X757" s="270"/>
      <c r="Y757" s="270"/>
      <c r="Z757" s="270"/>
      <c r="AA757" s="270"/>
      <c r="AB757" s="270"/>
      <c r="AC757" s="270"/>
    </row>
    <row r="758">
      <c r="A758" s="275" t="s">
        <v>2992</v>
      </c>
      <c r="B758" s="272"/>
      <c r="C758" s="269"/>
      <c r="D758" s="133"/>
      <c r="E758" s="133"/>
      <c r="F758" s="133"/>
      <c r="G758" s="133"/>
      <c r="H758" s="133"/>
      <c r="I758" s="133"/>
      <c r="J758" s="133"/>
      <c r="K758" s="11"/>
      <c r="L758" s="11"/>
      <c r="M758" s="11"/>
      <c r="N758" s="11"/>
      <c r="O758" s="11"/>
      <c r="P758" s="11"/>
      <c r="Q758" s="11"/>
      <c r="R758" s="11"/>
      <c r="S758" s="11"/>
      <c r="T758" s="11"/>
      <c r="U758" s="11"/>
      <c r="V758" s="11"/>
      <c r="W758" s="11"/>
      <c r="X758" s="11"/>
      <c r="Y758" s="11"/>
      <c r="Z758" s="11"/>
      <c r="AA758" s="11"/>
      <c r="AB758" s="11"/>
      <c r="AC758" s="11"/>
    </row>
    <row r="759">
      <c r="A759" s="276" t="s">
        <v>2993</v>
      </c>
      <c r="B759" s="272" t="s">
        <v>2994</v>
      </c>
      <c r="C759" s="133"/>
      <c r="D759" s="133"/>
      <c r="E759" s="133"/>
      <c r="F759" s="133"/>
      <c r="G759" s="133"/>
      <c r="H759" s="133"/>
      <c r="I759" s="133"/>
      <c r="J759" s="133"/>
      <c r="K759" s="11"/>
      <c r="L759" s="11"/>
      <c r="M759" s="11"/>
      <c r="N759" s="11"/>
      <c r="O759" s="11"/>
      <c r="P759" s="11"/>
      <c r="Q759" s="11"/>
      <c r="R759" s="11"/>
      <c r="S759" s="11"/>
      <c r="T759" s="11"/>
      <c r="U759" s="11"/>
      <c r="V759" s="11"/>
      <c r="W759" s="11"/>
      <c r="X759" s="11"/>
      <c r="Y759" s="11"/>
      <c r="Z759" s="11"/>
      <c r="AA759" s="11"/>
      <c r="AB759" s="11"/>
      <c r="AC759" s="11"/>
    </row>
    <row r="760">
      <c r="A760" s="277" t="s">
        <v>2995</v>
      </c>
      <c r="B760" s="173" t="s">
        <v>2996</v>
      </c>
      <c r="C760" s="133"/>
      <c r="D760" s="133"/>
      <c r="E760" s="133"/>
      <c r="F760" s="133"/>
      <c r="G760" s="133"/>
      <c r="H760" s="133"/>
      <c r="I760" s="133"/>
      <c r="J760" s="133"/>
      <c r="K760" s="11"/>
      <c r="L760" s="11"/>
      <c r="M760" s="11"/>
      <c r="N760" s="11"/>
      <c r="O760" s="11"/>
      <c r="P760" s="11"/>
      <c r="Q760" s="11"/>
      <c r="R760" s="11"/>
      <c r="S760" s="11"/>
      <c r="T760" s="11"/>
      <c r="U760" s="11"/>
      <c r="V760" s="11"/>
      <c r="W760" s="11"/>
      <c r="X760" s="11"/>
      <c r="Y760" s="11"/>
      <c r="Z760" s="11"/>
      <c r="AA760" s="11"/>
      <c r="AB760" s="11"/>
      <c r="AC760" s="11"/>
    </row>
    <row r="761">
      <c r="A761" s="277" t="s">
        <v>2997</v>
      </c>
      <c r="B761" s="173" t="s">
        <v>2998</v>
      </c>
      <c r="C761" s="133"/>
      <c r="D761" s="133"/>
      <c r="E761" s="133"/>
      <c r="F761" s="133"/>
      <c r="G761" s="133"/>
      <c r="H761" s="133"/>
      <c r="I761" s="133"/>
      <c r="J761" s="133"/>
      <c r="K761" s="11"/>
      <c r="L761" s="11"/>
      <c r="M761" s="11"/>
      <c r="N761" s="11"/>
      <c r="O761" s="11"/>
      <c r="P761" s="11"/>
      <c r="Q761" s="11"/>
      <c r="R761" s="11"/>
      <c r="S761" s="11"/>
      <c r="T761" s="11"/>
      <c r="U761" s="11"/>
      <c r="V761" s="11"/>
      <c r="W761" s="11"/>
      <c r="X761" s="11"/>
      <c r="Y761" s="11"/>
      <c r="Z761" s="11"/>
      <c r="AA761" s="11"/>
      <c r="AB761" s="11"/>
      <c r="AC761" s="11"/>
    </row>
    <row r="762">
      <c r="A762" s="277" t="s">
        <v>2999</v>
      </c>
      <c r="B762" s="173" t="s">
        <v>3000</v>
      </c>
      <c r="C762" s="133"/>
      <c r="D762" s="133"/>
      <c r="E762" s="133"/>
      <c r="F762" s="133"/>
      <c r="G762" s="133"/>
      <c r="H762" s="133"/>
      <c r="I762" s="133"/>
      <c r="J762" s="133"/>
      <c r="K762" s="11"/>
      <c r="L762" s="11"/>
      <c r="M762" s="11"/>
      <c r="N762" s="11"/>
      <c r="O762" s="11"/>
      <c r="P762" s="11"/>
      <c r="Q762" s="11"/>
      <c r="R762" s="11"/>
      <c r="S762" s="11"/>
      <c r="T762" s="11"/>
      <c r="U762" s="11"/>
      <c r="V762" s="11"/>
      <c r="W762" s="11"/>
      <c r="X762" s="11"/>
      <c r="Y762" s="11"/>
      <c r="Z762" s="11"/>
      <c r="AA762" s="11"/>
      <c r="AB762" s="11"/>
      <c r="AC762" s="11"/>
    </row>
    <row r="763">
      <c r="A763" s="277" t="s">
        <v>13310</v>
      </c>
      <c r="B763" s="277" t="s">
        <v>3002</v>
      </c>
      <c r="C763" s="133"/>
      <c r="D763" s="133"/>
      <c r="E763" s="133"/>
      <c r="F763" s="133"/>
      <c r="G763" s="133"/>
      <c r="H763" s="133"/>
      <c r="I763" s="133"/>
      <c r="J763" s="133"/>
      <c r="K763" s="11"/>
      <c r="L763" s="11"/>
      <c r="M763" s="11"/>
      <c r="N763" s="11"/>
      <c r="O763" s="11"/>
      <c r="P763" s="11"/>
      <c r="Q763" s="11"/>
      <c r="R763" s="11"/>
      <c r="S763" s="11"/>
      <c r="T763" s="11"/>
      <c r="U763" s="11"/>
      <c r="V763" s="11"/>
      <c r="W763" s="11"/>
      <c r="X763" s="11"/>
      <c r="Y763" s="11"/>
      <c r="Z763" s="11"/>
      <c r="AA763" s="11"/>
      <c r="AB763" s="11"/>
      <c r="AC763" s="11"/>
    </row>
    <row r="764">
      <c r="A764" s="278" t="s">
        <v>3003</v>
      </c>
      <c r="B764" s="173"/>
      <c r="C764" s="133"/>
      <c r="D764" s="133"/>
      <c r="E764" s="133"/>
      <c r="F764" s="133"/>
      <c r="G764" s="133"/>
      <c r="H764" s="133"/>
      <c r="I764" s="133"/>
      <c r="J764" s="133"/>
      <c r="K764" s="11"/>
      <c r="L764" s="11"/>
      <c r="M764" s="11"/>
      <c r="N764" s="11"/>
      <c r="O764" s="11"/>
      <c r="P764" s="11"/>
      <c r="Q764" s="11"/>
      <c r="R764" s="11"/>
      <c r="S764" s="11"/>
      <c r="T764" s="11"/>
      <c r="U764" s="11"/>
      <c r="V764" s="11"/>
      <c r="W764" s="11"/>
      <c r="X764" s="11"/>
      <c r="Y764" s="11"/>
      <c r="Z764" s="11"/>
      <c r="AA764" s="11"/>
      <c r="AB764" s="11"/>
      <c r="AC764" s="11"/>
    </row>
    <row r="765">
      <c r="A765" s="277" t="s">
        <v>3004</v>
      </c>
      <c r="B765" s="173"/>
      <c r="C765" s="133" t="s">
        <v>3005</v>
      </c>
      <c r="D765" s="133"/>
      <c r="E765" s="133"/>
      <c r="F765" s="133"/>
      <c r="G765" s="133"/>
      <c r="H765" s="133"/>
      <c r="I765" s="133"/>
      <c r="J765" s="133"/>
      <c r="K765" s="11"/>
      <c r="L765" s="11"/>
      <c r="M765" s="11"/>
      <c r="N765" s="11"/>
      <c r="O765" s="11"/>
      <c r="P765" s="11"/>
      <c r="Q765" s="11"/>
      <c r="R765" s="11"/>
      <c r="S765" s="11"/>
      <c r="T765" s="11"/>
      <c r="U765" s="11"/>
      <c r="V765" s="11"/>
      <c r="W765" s="11"/>
      <c r="X765" s="11"/>
      <c r="Y765" s="11"/>
      <c r="Z765" s="11"/>
      <c r="AA765" s="11"/>
      <c r="AB765" s="11"/>
      <c r="AC765" s="11"/>
    </row>
    <row r="766">
      <c r="A766" s="275" t="s">
        <v>3006</v>
      </c>
      <c r="B766" s="279" t="s">
        <v>3007</v>
      </c>
      <c r="C766" s="133"/>
      <c r="D766" s="133"/>
      <c r="E766" s="133"/>
      <c r="F766" s="133"/>
      <c r="G766" s="133"/>
      <c r="H766" s="133"/>
      <c r="I766" s="133"/>
      <c r="J766" s="133"/>
      <c r="K766" s="11"/>
      <c r="L766" s="11"/>
      <c r="M766" s="11"/>
      <c r="N766" s="11"/>
      <c r="O766" s="11"/>
      <c r="P766" s="11"/>
      <c r="Q766" s="11"/>
      <c r="R766" s="11"/>
      <c r="S766" s="11"/>
      <c r="T766" s="11"/>
      <c r="U766" s="11"/>
      <c r="V766" s="11"/>
      <c r="W766" s="11"/>
      <c r="X766" s="11"/>
      <c r="Y766" s="11"/>
      <c r="Z766" s="11"/>
      <c r="AA766" s="11"/>
      <c r="AB766" s="11"/>
      <c r="AC766" s="11"/>
    </row>
    <row r="767">
      <c r="A767" s="26" t="s">
        <v>3006</v>
      </c>
      <c r="B767" s="173" t="s">
        <v>3008</v>
      </c>
      <c r="C767" s="133"/>
      <c r="D767" s="133"/>
      <c r="E767" s="133"/>
      <c r="F767" s="133"/>
      <c r="G767" s="133"/>
      <c r="H767" s="133"/>
      <c r="I767" s="133"/>
      <c r="J767" s="133"/>
      <c r="K767" s="11"/>
      <c r="L767" s="11"/>
      <c r="M767" s="11"/>
      <c r="N767" s="11"/>
      <c r="O767" s="11"/>
      <c r="P767" s="11"/>
      <c r="Q767" s="11"/>
      <c r="R767" s="11"/>
      <c r="S767" s="11"/>
      <c r="T767" s="11"/>
      <c r="U767" s="11"/>
      <c r="V767" s="11"/>
      <c r="W767" s="11"/>
      <c r="X767" s="11"/>
      <c r="Y767" s="11"/>
      <c r="Z767" s="11"/>
      <c r="AA767" s="11"/>
      <c r="AB767" s="11"/>
      <c r="AC767" s="11"/>
    </row>
    <row r="768">
      <c r="A768" s="275" t="s">
        <v>3009</v>
      </c>
      <c r="B768" s="173"/>
      <c r="C768" s="133"/>
      <c r="D768" s="133"/>
      <c r="E768" s="133"/>
      <c r="F768" s="133"/>
      <c r="G768" s="133"/>
      <c r="H768" s="133"/>
      <c r="I768" s="133"/>
      <c r="J768" s="133"/>
      <c r="K768" s="11"/>
      <c r="L768" s="11"/>
      <c r="M768" s="11"/>
      <c r="N768" s="11"/>
      <c r="O768" s="11"/>
      <c r="P768" s="11"/>
      <c r="Q768" s="11"/>
      <c r="R768" s="11"/>
      <c r="S768" s="11"/>
      <c r="T768" s="11"/>
      <c r="U768" s="11"/>
      <c r="V768" s="11"/>
      <c r="W768" s="11"/>
      <c r="X768" s="11"/>
      <c r="Y768" s="11"/>
      <c r="Z768" s="11"/>
      <c r="AA768" s="11"/>
      <c r="AB768" s="11"/>
      <c r="AC768" s="11"/>
    </row>
    <row r="769">
      <c r="A769" s="275" t="s">
        <v>3010</v>
      </c>
      <c r="B769" s="173" t="s">
        <v>3011</v>
      </c>
      <c r="C769" s="133"/>
      <c r="D769" s="133"/>
      <c r="E769" s="133"/>
      <c r="F769" s="133"/>
      <c r="G769" s="133"/>
      <c r="H769" s="133"/>
      <c r="I769" s="133"/>
      <c r="J769" s="133"/>
      <c r="K769" s="11"/>
      <c r="L769" s="11"/>
      <c r="M769" s="11"/>
      <c r="N769" s="11"/>
      <c r="O769" s="11"/>
      <c r="P769" s="11"/>
      <c r="Q769" s="11"/>
      <c r="R769" s="11"/>
      <c r="S769" s="11"/>
      <c r="T769" s="11"/>
      <c r="U769" s="11"/>
      <c r="V769" s="11"/>
      <c r="W769" s="11"/>
      <c r="X769" s="11"/>
      <c r="Y769" s="11"/>
      <c r="Z769" s="11"/>
      <c r="AA769" s="11"/>
      <c r="AB769" s="11"/>
      <c r="AC769" s="11"/>
    </row>
    <row r="770">
      <c r="A770" s="275" t="s">
        <v>3012</v>
      </c>
      <c r="B770" s="173" t="s">
        <v>3013</v>
      </c>
      <c r="C770" s="133"/>
      <c r="D770" s="133"/>
      <c r="E770" s="133"/>
      <c r="F770" s="133"/>
      <c r="G770" s="133"/>
      <c r="H770" s="133"/>
      <c r="I770" s="133"/>
      <c r="J770" s="133"/>
      <c r="K770" s="11"/>
      <c r="L770" s="11"/>
      <c r="M770" s="11"/>
      <c r="N770" s="11"/>
      <c r="O770" s="11"/>
      <c r="P770" s="11"/>
      <c r="Q770" s="11"/>
      <c r="R770" s="11"/>
      <c r="S770" s="11"/>
      <c r="T770" s="11"/>
      <c r="U770" s="11"/>
      <c r="V770" s="11"/>
      <c r="W770" s="11"/>
      <c r="X770" s="11"/>
      <c r="Y770" s="11"/>
      <c r="Z770" s="11"/>
      <c r="AA770" s="11"/>
      <c r="AB770" s="11"/>
      <c r="AC770" s="11"/>
    </row>
    <row r="771">
      <c r="A771" s="275" t="s">
        <v>3014</v>
      </c>
      <c r="B771" s="173" t="s">
        <v>3015</v>
      </c>
      <c r="C771" s="133"/>
      <c r="D771" s="133"/>
      <c r="E771" s="133"/>
      <c r="F771" s="133"/>
      <c r="G771" s="133"/>
      <c r="H771" s="133"/>
      <c r="I771" s="133"/>
      <c r="J771" s="133"/>
      <c r="K771" s="11"/>
      <c r="L771" s="11"/>
      <c r="M771" s="11"/>
      <c r="N771" s="11"/>
      <c r="O771" s="11"/>
      <c r="P771" s="11"/>
      <c r="Q771" s="11"/>
      <c r="R771" s="11"/>
      <c r="S771" s="11"/>
      <c r="T771" s="11"/>
      <c r="U771" s="11"/>
      <c r="V771" s="11"/>
      <c r="W771" s="11"/>
      <c r="X771" s="11"/>
      <c r="Y771" s="11"/>
      <c r="Z771" s="11"/>
      <c r="AA771" s="11"/>
      <c r="AB771" s="11"/>
      <c r="AC771" s="11"/>
    </row>
    <row r="772">
      <c r="A772" s="275" t="s">
        <v>3016</v>
      </c>
      <c r="B772" s="173"/>
      <c r="C772" s="133" t="s">
        <v>3017</v>
      </c>
      <c r="D772" s="133"/>
      <c r="E772" s="133"/>
      <c r="F772" s="133"/>
      <c r="G772" s="133"/>
      <c r="H772" s="133"/>
      <c r="I772" s="133"/>
      <c r="J772" s="133"/>
      <c r="K772" s="11"/>
      <c r="L772" s="11"/>
      <c r="M772" s="11"/>
      <c r="N772" s="11"/>
      <c r="O772" s="11"/>
      <c r="P772" s="11"/>
      <c r="Q772" s="11"/>
      <c r="R772" s="11"/>
      <c r="S772" s="11"/>
      <c r="T772" s="11"/>
      <c r="U772" s="11"/>
      <c r="V772" s="11"/>
      <c r="W772" s="11"/>
      <c r="X772" s="11"/>
      <c r="Y772" s="11"/>
      <c r="Z772" s="11"/>
      <c r="AA772" s="11"/>
      <c r="AB772" s="11"/>
      <c r="AC772" s="11"/>
    </row>
    <row r="773">
      <c r="A773" s="275" t="s">
        <v>3018</v>
      </c>
      <c r="B773" s="173" t="s">
        <v>3019</v>
      </c>
      <c r="C773" s="133" t="s">
        <v>3020</v>
      </c>
      <c r="D773" s="133"/>
      <c r="E773" s="133"/>
      <c r="F773" s="133"/>
      <c r="G773" s="133"/>
      <c r="H773" s="133"/>
      <c r="I773" s="133"/>
      <c r="J773" s="133"/>
      <c r="K773" s="11"/>
      <c r="L773" s="11"/>
      <c r="M773" s="11"/>
      <c r="N773" s="11"/>
      <c r="O773" s="11"/>
      <c r="P773" s="11"/>
      <c r="Q773" s="11"/>
      <c r="R773" s="11"/>
      <c r="S773" s="11"/>
      <c r="T773" s="11"/>
      <c r="U773" s="11"/>
      <c r="V773" s="11"/>
      <c r="W773" s="11"/>
      <c r="X773" s="11"/>
      <c r="Y773" s="11"/>
      <c r="Z773" s="11"/>
      <c r="AA773" s="11"/>
      <c r="AB773" s="11"/>
      <c r="AC773" s="11"/>
    </row>
    <row r="774">
      <c r="A774" s="276" t="s">
        <v>3021</v>
      </c>
      <c r="B774" s="173" t="s">
        <v>3022</v>
      </c>
      <c r="C774" s="133"/>
      <c r="D774" s="133"/>
      <c r="E774" s="133"/>
      <c r="F774" s="133"/>
      <c r="G774" s="133"/>
      <c r="H774" s="133"/>
      <c r="I774" s="133"/>
      <c r="J774" s="133"/>
      <c r="K774" s="11"/>
      <c r="L774" s="11"/>
      <c r="M774" s="11"/>
      <c r="N774" s="11"/>
      <c r="O774" s="11"/>
      <c r="P774" s="11"/>
      <c r="Q774" s="11"/>
      <c r="R774" s="11"/>
      <c r="S774" s="11"/>
      <c r="T774" s="11"/>
      <c r="U774" s="11"/>
      <c r="V774" s="11"/>
      <c r="W774" s="11"/>
      <c r="X774" s="11"/>
      <c r="Y774" s="11"/>
      <c r="Z774" s="11"/>
      <c r="AA774" s="11"/>
      <c r="AB774" s="11"/>
      <c r="AC774" s="11"/>
    </row>
    <row r="775">
      <c r="A775" s="275" t="s">
        <v>3023</v>
      </c>
      <c r="B775" s="173"/>
      <c r="C775" s="133"/>
      <c r="D775" s="133"/>
      <c r="E775" s="133"/>
      <c r="F775" s="133"/>
      <c r="G775" s="133"/>
      <c r="H775" s="133"/>
      <c r="I775" s="133"/>
      <c r="J775" s="133"/>
      <c r="K775" s="11"/>
      <c r="L775" s="11"/>
      <c r="M775" s="11"/>
      <c r="N775" s="11"/>
      <c r="O775" s="11"/>
      <c r="P775" s="11"/>
      <c r="Q775" s="11"/>
      <c r="R775" s="11"/>
      <c r="S775" s="11"/>
      <c r="T775" s="11"/>
      <c r="U775" s="11"/>
      <c r="V775" s="11"/>
      <c r="W775" s="11"/>
      <c r="X775" s="11"/>
      <c r="Y775" s="11"/>
      <c r="Z775" s="11"/>
      <c r="AA775" s="11"/>
      <c r="AB775" s="11"/>
      <c r="AC775" s="11"/>
    </row>
    <row r="776">
      <c r="A776" s="275" t="s">
        <v>3024</v>
      </c>
      <c r="B776" s="173"/>
      <c r="C776" s="133"/>
      <c r="D776" s="133"/>
      <c r="E776" s="133"/>
      <c r="F776" s="133"/>
      <c r="G776" s="133"/>
      <c r="H776" s="133"/>
      <c r="I776" s="133"/>
      <c r="J776" s="133"/>
      <c r="K776" s="11"/>
      <c r="L776" s="11"/>
      <c r="M776" s="11"/>
      <c r="N776" s="11"/>
      <c r="O776" s="11"/>
      <c r="P776" s="11"/>
      <c r="Q776" s="11"/>
      <c r="R776" s="11"/>
      <c r="S776" s="11"/>
      <c r="T776" s="11"/>
      <c r="U776" s="11"/>
      <c r="V776" s="11"/>
      <c r="W776" s="11"/>
      <c r="X776" s="11"/>
      <c r="Y776" s="11"/>
      <c r="Z776" s="11"/>
      <c r="AA776" s="11"/>
      <c r="AB776" s="11"/>
      <c r="AC776" s="11"/>
    </row>
    <row r="777" ht="138.0" customHeight="1">
      <c r="A777" s="275" t="s">
        <v>3025</v>
      </c>
      <c r="B777" s="173" t="s">
        <v>3026</v>
      </c>
      <c r="C777" s="133"/>
      <c r="D777" s="133"/>
      <c r="E777" s="133"/>
      <c r="F777" s="133"/>
      <c r="G777" s="133"/>
      <c r="H777" s="133"/>
      <c r="I777" s="133"/>
      <c r="J777" s="133"/>
      <c r="K777" s="11"/>
      <c r="L777" s="11"/>
      <c r="M777" s="11"/>
      <c r="N777" s="11"/>
      <c r="O777" s="11"/>
      <c r="P777" s="11"/>
      <c r="Q777" s="11"/>
      <c r="R777" s="11"/>
      <c r="S777" s="11"/>
      <c r="T777" s="11"/>
      <c r="U777" s="11"/>
      <c r="V777" s="11"/>
      <c r="W777" s="11"/>
      <c r="X777" s="11"/>
      <c r="Y777" s="11"/>
      <c r="Z777" s="11"/>
      <c r="AA777" s="11"/>
      <c r="AB777" s="11"/>
      <c r="AC777" s="11"/>
    </row>
    <row r="778">
      <c r="A778" s="275" t="s">
        <v>3027</v>
      </c>
      <c r="B778" s="173"/>
      <c r="C778" s="133"/>
      <c r="D778" s="133"/>
      <c r="E778" s="133"/>
      <c r="F778" s="133"/>
      <c r="G778" s="133"/>
      <c r="H778" s="133"/>
      <c r="I778" s="133"/>
      <c r="J778" s="133"/>
      <c r="K778" s="11"/>
      <c r="L778" s="11"/>
      <c r="M778" s="11"/>
      <c r="N778" s="11"/>
      <c r="O778" s="11"/>
      <c r="P778" s="11"/>
      <c r="Q778" s="11"/>
      <c r="R778" s="11"/>
      <c r="S778" s="11"/>
      <c r="T778" s="11"/>
      <c r="U778" s="11"/>
      <c r="V778" s="11"/>
      <c r="W778" s="11"/>
      <c r="X778" s="11"/>
      <c r="Y778" s="11"/>
      <c r="Z778" s="11"/>
      <c r="AA778" s="11"/>
      <c r="AB778" s="11"/>
      <c r="AC778" s="11"/>
    </row>
    <row r="779">
      <c r="A779" s="275" t="s">
        <v>3028</v>
      </c>
      <c r="B779" s="173" t="s">
        <v>3029</v>
      </c>
      <c r="C779" s="133"/>
      <c r="D779" s="133"/>
      <c r="E779" s="133"/>
      <c r="F779" s="133"/>
      <c r="G779" s="133"/>
      <c r="H779" s="133"/>
      <c r="I779" s="133"/>
      <c r="J779" s="133"/>
      <c r="K779" s="11"/>
      <c r="L779" s="11"/>
      <c r="M779" s="11"/>
      <c r="N779" s="11"/>
      <c r="O779" s="11"/>
      <c r="P779" s="11"/>
      <c r="Q779" s="11"/>
      <c r="R779" s="11"/>
      <c r="S779" s="11"/>
      <c r="T779" s="11"/>
      <c r="U779" s="11"/>
      <c r="V779" s="11"/>
      <c r="W779" s="11"/>
      <c r="X779" s="11"/>
      <c r="Y779" s="11"/>
      <c r="Z779" s="11"/>
      <c r="AA779" s="11"/>
      <c r="AB779" s="11"/>
      <c r="AC779" s="11"/>
    </row>
    <row r="780">
      <c r="A780" s="275" t="s">
        <v>3030</v>
      </c>
      <c r="B780" s="280"/>
      <c r="C780" s="133"/>
      <c r="D780" s="133"/>
      <c r="E780" s="133"/>
      <c r="F780" s="133"/>
      <c r="G780" s="133"/>
      <c r="H780" s="133"/>
      <c r="I780" s="133"/>
      <c r="J780" s="133"/>
      <c r="K780" s="11"/>
      <c r="L780" s="11"/>
      <c r="M780" s="11"/>
      <c r="N780" s="11"/>
      <c r="O780" s="11"/>
      <c r="P780" s="11"/>
      <c r="Q780" s="11"/>
      <c r="R780" s="11"/>
      <c r="S780" s="11"/>
      <c r="T780" s="11"/>
      <c r="U780" s="11"/>
      <c r="V780" s="11"/>
      <c r="W780" s="11"/>
      <c r="X780" s="11"/>
      <c r="Y780" s="11"/>
      <c r="Z780" s="11"/>
      <c r="AA780" s="11"/>
      <c r="AB780" s="11"/>
      <c r="AC780" s="11"/>
    </row>
    <row r="781">
      <c r="A781" s="281" t="s">
        <v>3031</v>
      </c>
      <c r="B781" s="173" t="s">
        <v>3032</v>
      </c>
      <c r="C781" s="280" t="s">
        <v>13311</v>
      </c>
      <c r="D781" s="133"/>
      <c r="E781" s="133"/>
      <c r="F781" s="133"/>
      <c r="G781" s="133"/>
      <c r="H781" s="133"/>
      <c r="I781" s="133"/>
      <c r="J781" s="133"/>
      <c r="K781" s="11"/>
      <c r="L781" s="11"/>
      <c r="M781" s="11"/>
      <c r="N781" s="11"/>
      <c r="O781" s="11"/>
      <c r="P781" s="11"/>
      <c r="Q781" s="11"/>
      <c r="R781" s="11"/>
      <c r="S781" s="11"/>
      <c r="T781" s="11"/>
      <c r="U781" s="11"/>
      <c r="V781" s="11"/>
      <c r="W781" s="11"/>
      <c r="X781" s="11"/>
      <c r="Y781" s="11"/>
      <c r="Z781" s="11"/>
      <c r="AA781" s="11"/>
      <c r="AB781" s="11"/>
      <c r="AC781" s="11"/>
    </row>
    <row r="782">
      <c r="A782" s="277" t="s">
        <v>3034</v>
      </c>
      <c r="B782" s="280" t="s">
        <v>13312</v>
      </c>
      <c r="C782" s="133"/>
      <c r="D782" s="133"/>
      <c r="E782" s="133"/>
      <c r="F782" s="133"/>
      <c r="G782" s="133"/>
      <c r="H782" s="133"/>
      <c r="I782" s="133"/>
      <c r="J782" s="133"/>
      <c r="K782" s="11"/>
      <c r="L782" s="11"/>
      <c r="M782" s="11"/>
      <c r="N782" s="11"/>
      <c r="O782" s="11"/>
      <c r="P782" s="11"/>
      <c r="Q782" s="11"/>
      <c r="R782" s="11"/>
      <c r="S782" s="11"/>
      <c r="T782" s="11"/>
      <c r="U782" s="11"/>
      <c r="V782" s="11"/>
      <c r="W782" s="11"/>
      <c r="X782" s="11"/>
      <c r="Y782" s="11"/>
      <c r="Z782" s="11"/>
      <c r="AA782" s="11"/>
      <c r="AB782" s="11"/>
      <c r="AC782" s="11"/>
    </row>
    <row r="783">
      <c r="A783" s="277" t="s">
        <v>3036</v>
      </c>
      <c r="B783" s="133" t="s">
        <v>3037</v>
      </c>
      <c r="C783" s="133"/>
      <c r="D783" s="133"/>
      <c r="E783" s="133"/>
      <c r="F783" s="133"/>
      <c r="G783" s="133"/>
      <c r="H783" s="133"/>
      <c r="I783" s="133"/>
      <c r="J783" s="133"/>
      <c r="K783" s="11"/>
      <c r="L783" s="11"/>
      <c r="M783" s="11"/>
      <c r="N783" s="11"/>
      <c r="O783" s="11"/>
      <c r="P783" s="11"/>
      <c r="Q783" s="11"/>
      <c r="R783" s="11"/>
      <c r="S783" s="11"/>
      <c r="T783" s="11"/>
      <c r="U783" s="11"/>
      <c r="V783" s="11"/>
      <c r="W783" s="11"/>
      <c r="X783" s="11"/>
      <c r="Y783" s="11"/>
      <c r="Z783" s="11"/>
      <c r="AA783" s="11"/>
      <c r="AB783" s="11"/>
      <c r="AC783" s="11"/>
    </row>
    <row r="784">
      <c r="A784" s="277" t="s">
        <v>3038</v>
      </c>
      <c r="B784" s="133" t="s">
        <v>3039</v>
      </c>
      <c r="C784" s="133"/>
      <c r="D784" s="133"/>
      <c r="E784" s="133"/>
      <c r="F784" s="133"/>
      <c r="G784" s="133"/>
      <c r="H784" s="133"/>
      <c r="I784" s="133"/>
      <c r="J784" s="133"/>
      <c r="K784" s="11"/>
      <c r="L784" s="11"/>
      <c r="M784" s="11"/>
      <c r="N784" s="11"/>
      <c r="O784" s="11"/>
      <c r="P784" s="11"/>
      <c r="Q784" s="11"/>
      <c r="R784" s="11"/>
      <c r="S784" s="11"/>
      <c r="T784" s="11"/>
      <c r="U784" s="11"/>
      <c r="V784" s="11"/>
      <c r="W784" s="11"/>
      <c r="X784" s="11"/>
      <c r="Y784" s="11"/>
      <c r="Z784" s="11"/>
      <c r="AA784" s="11"/>
      <c r="AB784" s="11"/>
      <c r="AC784" s="11"/>
    </row>
    <row r="785">
      <c r="A785" s="283" t="s">
        <v>13313</v>
      </c>
      <c r="B785" s="133" t="s">
        <v>3041</v>
      </c>
      <c r="C785" s="133" t="s">
        <v>3042</v>
      </c>
      <c r="D785" s="133"/>
      <c r="E785" s="133"/>
      <c r="F785" s="133"/>
      <c r="G785" s="133"/>
      <c r="H785" s="133"/>
      <c r="I785" s="133"/>
      <c r="J785" s="133"/>
      <c r="K785" s="11"/>
      <c r="L785" s="11"/>
      <c r="M785" s="11"/>
      <c r="N785" s="11"/>
      <c r="O785" s="11"/>
      <c r="P785" s="11"/>
      <c r="Q785" s="11"/>
      <c r="R785" s="11"/>
      <c r="S785" s="11"/>
      <c r="T785" s="11"/>
      <c r="U785" s="11"/>
      <c r="V785" s="11"/>
      <c r="W785" s="11"/>
      <c r="X785" s="11"/>
      <c r="Y785" s="11"/>
      <c r="Z785" s="11"/>
      <c r="AA785" s="11"/>
      <c r="AB785" s="11"/>
      <c r="AC785" s="11"/>
    </row>
    <row r="786">
      <c r="A786" s="280" t="s">
        <v>13314</v>
      </c>
      <c r="B786" s="133" t="s">
        <v>3044</v>
      </c>
      <c r="C786" s="133"/>
      <c r="D786" s="133"/>
      <c r="E786" s="133"/>
      <c r="F786" s="133"/>
      <c r="G786" s="133"/>
      <c r="H786" s="133"/>
      <c r="I786" s="133"/>
      <c r="J786" s="133"/>
      <c r="K786" s="11"/>
      <c r="L786" s="11"/>
      <c r="M786" s="11"/>
      <c r="N786" s="11"/>
      <c r="O786" s="11"/>
      <c r="P786" s="11"/>
      <c r="Q786" s="11"/>
      <c r="R786" s="11"/>
      <c r="S786" s="11"/>
      <c r="T786" s="11"/>
      <c r="U786" s="11"/>
      <c r="V786" s="11"/>
      <c r="W786" s="11"/>
      <c r="X786" s="11"/>
      <c r="Y786" s="11"/>
      <c r="Z786" s="11"/>
      <c r="AA786" s="11"/>
      <c r="AB786" s="11"/>
      <c r="AC786" s="11"/>
    </row>
    <row r="787">
      <c r="A787" s="277" t="s">
        <v>3045</v>
      </c>
      <c r="B787" s="133" t="s">
        <v>3046</v>
      </c>
      <c r="C787" s="133"/>
      <c r="D787" s="133"/>
      <c r="E787" s="133"/>
      <c r="F787" s="133"/>
      <c r="G787" s="133"/>
      <c r="H787" s="133"/>
      <c r="I787" s="133"/>
      <c r="J787" s="133"/>
      <c r="K787" s="11"/>
      <c r="L787" s="11"/>
      <c r="M787" s="11"/>
      <c r="N787" s="11"/>
      <c r="O787" s="11"/>
      <c r="P787" s="11"/>
      <c r="Q787" s="11"/>
      <c r="R787" s="11"/>
      <c r="S787" s="11"/>
      <c r="T787" s="11"/>
      <c r="U787" s="11"/>
      <c r="V787" s="11"/>
      <c r="W787" s="11"/>
      <c r="X787" s="11"/>
      <c r="Y787" s="11"/>
      <c r="Z787" s="11"/>
      <c r="AA787" s="11"/>
      <c r="AB787" s="11"/>
      <c r="AC787" s="11"/>
    </row>
    <row r="788">
      <c r="A788" s="277" t="s">
        <v>3047</v>
      </c>
      <c r="B788" s="133" t="s">
        <v>3048</v>
      </c>
      <c r="C788" s="133"/>
      <c r="D788" s="133"/>
      <c r="E788" s="133"/>
      <c r="F788" s="133"/>
      <c r="G788" s="133"/>
      <c r="H788" s="133"/>
      <c r="I788" s="133"/>
      <c r="J788" s="133"/>
      <c r="K788" s="11"/>
      <c r="L788" s="11"/>
      <c r="M788" s="11"/>
      <c r="N788" s="11"/>
      <c r="O788" s="11"/>
      <c r="P788" s="11"/>
      <c r="Q788" s="11"/>
      <c r="R788" s="11"/>
      <c r="S788" s="11"/>
      <c r="T788" s="11"/>
      <c r="U788" s="11"/>
      <c r="V788" s="11"/>
      <c r="W788" s="11"/>
      <c r="X788" s="11"/>
      <c r="Y788" s="11"/>
      <c r="Z788" s="11"/>
      <c r="AA788" s="11"/>
      <c r="AB788" s="11"/>
      <c r="AC788" s="11"/>
    </row>
    <row r="789">
      <c r="A789" s="277" t="s">
        <v>3049</v>
      </c>
      <c r="B789" s="133" t="s">
        <v>3050</v>
      </c>
      <c r="C789" s="133"/>
      <c r="D789" s="133"/>
      <c r="E789" s="133"/>
      <c r="F789" s="133"/>
      <c r="G789" s="133"/>
      <c r="H789" s="133"/>
      <c r="I789" s="133"/>
      <c r="J789" s="133"/>
      <c r="K789" s="11"/>
      <c r="L789" s="11"/>
      <c r="M789" s="11"/>
      <c r="N789" s="11"/>
      <c r="O789" s="11"/>
      <c r="P789" s="11"/>
      <c r="Q789" s="11"/>
      <c r="R789" s="11"/>
      <c r="S789" s="11"/>
      <c r="T789" s="11"/>
      <c r="U789" s="11"/>
      <c r="V789" s="11"/>
      <c r="W789" s="11"/>
      <c r="X789" s="11"/>
      <c r="Y789" s="11"/>
      <c r="Z789" s="11"/>
      <c r="AA789" s="11"/>
      <c r="AB789" s="11"/>
      <c r="AC789" s="11"/>
    </row>
    <row r="790">
      <c r="A790" s="277" t="s">
        <v>3051</v>
      </c>
      <c r="B790" s="133" t="s">
        <v>3052</v>
      </c>
      <c r="C790" s="133"/>
      <c r="D790" s="133"/>
      <c r="E790" s="133"/>
      <c r="F790" s="133"/>
      <c r="G790" s="133"/>
      <c r="H790" s="133"/>
      <c r="I790" s="133"/>
      <c r="J790" s="133"/>
      <c r="K790" s="11"/>
      <c r="L790" s="11"/>
      <c r="M790" s="11"/>
      <c r="N790" s="11"/>
      <c r="O790" s="11"/>
      <c r="P790" s="11"/>
      <c r="Q790" s="11"/>
      <c r="R790" s="11"/>
      <c r="S790" s="11"/>
      <c r="T790" s="11"/>
      <c r="U790" s="11"/>
      <c r="V790" s="11"/>
      <c r="W790" s="11"/>
      <c r="X790" s="11"/>
      <c r="Y790" s="11"/>
      <c r="Z790" s="11"/>
      <c r="AA790" s="11"/>
      <c r="AB790" s="11"/>
      <c r="AC790" s="11"/>
    </row>
    <row r="791">
      <c r="A791" s="277" t="s">
        <v>3053</v>
      </c>
      <c r="B791" s="133" t="s">
        <v>3054</v>
      </c>
      <c r="C791" s="133"/>
      <c r="D791" s="133"/>
      <c r="E791" s="133"/>
      <c r="F791" s="133"/>
      <c r="G791" s="133"/>
      <c r="H791" s="133"/>
      <c r="I791" s="133"/>
      <c r="J791" s="133"/>
      <c r="K791" s="11"/>
      <c r="L791" s="11"/>
      <c r="M791" s="11"/>
      <c r="N791" s="11"/>
      <c r="O791" s="11"/>
      <c r="P791" s="11"/>
      <c r="Q791" s="11"/>
      <c r="R791" s="11"/>
      <c r="S791" s="11"/>
      <c r="T791" s="11"/>
      <c r="U791" s="11"/>
      <c r="V791" s="11"/>
      <c r="W791" s="11"/>
      <c r="X791" s="11"/>
      <c r="Y791" s="11"/>
      <c r="Z791" s="11"/>
      <c r="AA791" s="11"/>
      <c r="AB791" s="11"/>
      <c r="AC791" s="11"/>
    </row>
    <row r="792">
      <c r="A792" s="277" t="s">
        <v>3055</v>
      </c>
      <c r="B792" s="133"/>
      <c r="C792" s="133"/>
      <c r="D792" s="133"/>
      <c r="E792" s="133"/>
      <c r="F792" s="133"/>
      <c r="G792" s="133"/>
      <c r="H792" s="133"/>
      <c r="I792" s="133"/>
      <c r="J792" s="133"/>
      <c r="K792" s="11"/>
      <c r="L792" s="11"/>
      <c r="M792" s="11"/>
      <c r="N792" s="11"/>
      <c r="O792" s="11"/>
      <c r="P792" s="11"/>
      <c r="Q792" s="11"/>
      <c r="R792" s="11"/>
      <c r="S792" s="11"/>
      <c r="T792" s="11"/>
      <c r="U792" s="11"/>
      <c r="V792" s="11"/>
      <c r="W792" s="11"/>
      <c r="X792" s="11"/>
      <c r="Y792" s="11"/>
      <c r="Z792" s="11"/>
      <c r="AA792" s="11"/>
      <c r="AB792" s="11"/>
      <c r="AC792" s="11"/>
    </row>
    <row r="793">
      <c r="A793" s="277" t="s">
        <v>3056</v>
      </c>
      <c r="B793" s="133" t="s">
        <v>3057</v>
      </c>
      <c r="C793" s="133"/>
      <c r="D793" s="133"/>
      <c r="E793" s="133"/>
      <c r="F793" s="133"/>
      <c r="G793" s="133"/>
      <c r="H793" s="133"/>
      <c r="I793" s="133"/>
      <c r="J793" s="133"/>
      <c r="K793" s="11"/>
      <c r="L793" s="11"/>
      <c r="M793" s="11"/>
      <c r="N793" s="11"/>
      <c r="O793" s="11"/>
      <c r="P793" s="11"/>
      <c r="Q793" s="11"/>
      <c r="R793" s="11"/>
      <c r="S793" s="11"/>
      <c r="T793" s="11"/>
      <c r="U793" s="11"/>
      <c r="V793" s="11"/>
      <c r="W793" s="11"/>
      <c r="X793" s="11"/>
      <c r="Y793" s="11"/>
      <c r="Z793" s="11"/>
      <c r="AA793" s="11"/>
      <c r="AB793" s="11"/>
      <c r="AC793" s="11"/>
    </row>
    <row r="794">
      <c r="A794" s="277" t="s">
        <v>3058</v>
      </c>
      <c r="B794" s="133"/>
      <c r="C794" s="133"/>
      <c r="D794" s="133"/>
      <c r="E794" s="133"/>
      <c r="F794" s="133"/>
      <c r="G794" s="133"/>
      <c r="H794" s="133"/>
      <c r="I794" s="133"/>
      <c r="J794" s="133"/>
      <c r="K794" s="11"/>
      <c r="L794" s="11"/>
      <c r="M794" s="11"/>
      <c r="N794" s="11"/>
      <c r="O794" s="11"/>
      <c r="P794" s="11"/>
      <c r="Q794" s="11"/>
      <c r="R794" s="11"/>
      <c r="S794" s="11"/>
      <c r="T794" s="11"/>
      <c r="U794" s="11"/>
      <c r="V794" s="11"/>
      <c r="W794" s="11"/>
      <c r="X794" s="11"/>
      <c r="Y794" s="11"/>
      <c r="Z794" s="11"/>
      <c r="AA794" s="11"/>
      <c r="AB794" s="11"/>
      <c r="AC794" s="11"/>
    </row>
    <row r="795">
      <c r="A795" s="277" t="s">
        <v>3059</v>
      </c>
      <c r="B795" s="133" t="s">
        <v>3060</v>
      </c>
      <c r="C795" s="133"/>
      <c r="D795" s="133"/>
      <c r="E795" s="133"/>
      <c r="F795" s="133"/>
      <c r="G795" s="133"/>
      <c r="H795" s="133"/>
      <c r="I795" s="133"/>
      <c r="J795" s="133"/>
      <c r="K795" s="11"/>
      <c r="L795" s="11"/>
      <c r="M795" s="11"/>
      <c r="N795" s="11"/>
      <c r="O795" s="11"/>
      <c r="P795" s="11"/>
      <c r="Q795" s="11"/>
      <c r="R795" s="11"/>
      <c r="S795" s="11"/>
      <c r="T795" s="11"/>
      <c r="U795" s="11"/>
      <c r="V795" s="11"/>
      <c r="W795" s="11"/>
      <c r="X795" s="11"/>
      <c r="Y795" s="11"/>
      <c r="Z795" s="11"/>
      <c r="AA795" s="11"/>
      <c r="AB795" s="11"/>
      <c r="AC795" s="11"/>
    </row>
    <row r="796">
      <c r="A796" s="277" t="s">
        <v>3061</v>
      </c>
      <c r="B796" s="133"/>
      <c r="C796" s="133"/>
      <c r="D796" s="133"/>
      <c r="E796" s="133"/>
      <c r="F796" s="133"/>
      <c r="G796" s="133"/>
      <c r="H796" s="133"/>
      <c r="I796" s="133"/>
      <c r="J796" s="133"/>
      <c r="K796" s="11"/>
      <c r="L796" s="11"/>
      <c r="M796" s="11"/>
      <c r="N796" s="11"/>
      <c r="O796" s="11"/>
      <c r="P796" s="11"/>
      <c r="Q796" s="11"/>
      <c r="R796" s="11"/>
      <c r="S796" s="11"/>
      <c r="T796" s="11"/>
      <c r="U796" s="11"/>
      <c r="V796" s="11"/>
      <c r="W796" s="11"/>
      <c r="X796" s="11"/>
      <c r="Y796" s="11"/>
      <c r="Z796" s="11"/>
      <c r="AA796" s="11"/>
      <c r="AB796" s="11"/>
      <c r="AC796" s="11"/>
    </row>
    <row r="797">
      <c r="A797" s="277" t="s">
        <v>3062</v>
      </c>
      <c r="B797" s="133" t="s">
        <v>3063</v>
      </c>
      <c r="C797" s="133" t="s">
        <v>3064</v>
      </c>
      <c r="D797" s="133"/>
      <c r="E797" s="133"/>
      <c r="F797" s="133"/>
      <c r="G797" s="133"/>
      <c r="H797" s="133"/>
      <c r="I797" s="133"/>
      <c r="J797" s="133"/>
      <c r="K797" s="11"/>
      <c r="L797" s="11"/>
      <c r="M797" s="11"/>
      <c r="N797" s="11"/>
      <c r="O797" s="11"/>
      <c r="P797" s="11"/>
      <c r="Q797" s="11"/>
      <c r="R797" s="11"/>
      <c r="S797" s="11"/>
      <c r="T797" s="11"/>
      <c r="U797" s="11"/>
      <c r="V797" s="11"/>
      <c r="W797" s="11"/>
      <c r="X797" s="11"/>
      <c r="Y797" s="11"/>
      <c r="Z797" s="11"/>
      <c r="AA797" s="11"/>
      <c r="AB797" s="11"/>
      <c r="AC797" s="11"/>
    </row>
    <row r="798">
      <c r="A798" s="277" t="s">
        <v>3065</v>
      </c>
      <c r="B798" s="133" t="s">
        <v>3066</v>
      </c>
      <c r="C798" s="133"/>
      <c r="D798" s="133"/>
      <c r="E798" s="133"/>
      <c r="F798" s="133"/>
      <c r="G798" s="133"/>
      <c r="H798" s="133"/>
      <c r="I798" s="133"/>
      <c r="J798" s="133"/>
      <c r="K798" s="11"/>
      <c r="L798" s="11"/>
      <c r="M798" s="11"/>
      <c r="N798" s="11"/>
      <c r="O798" s="11"/>
      <c r="P798" s="11"/>
      <c r="Q798" s="11"/>
      <c r="R798" s="11"/>
      <c r="S798" s="11"/>
      <c r="T798" s="11"/>
      <c r="U798" s="11"/>
      <c r="V798" s="11"/>
      <c r="W798" s="11"/>
      <c r="X798" s="11"/>
      <c r="Y798" s="11"/>
      <c r="Z798" s="11"/>
      <c r="AA798" s="11"/>
      <c r="AB798" s="11"/>
      <c r="AC798" s="11"/>
    </row>
    <row r="799">
      <c r="A799" s="277" t="s">
        <v>3067</v>
      </c>
      <c r="B799" s="133" t="s">
        <v>3068</v>
      </c>
      <c r="C799" s="133"/>
      <c r="D799" s="133"/>
      <c r="E799" s="133"/>
      <c r="F799" s="133"/>
      <c r="G799" s="133"/>
      <c r="H799" s="133"/>
      <c r="I799" s="133"/>
      <c r="J799" s="133"/>
      <c r="K799" s="11"/>
      <c r="L799" s="11"/>
      <c r="M799" s="11"/>
      <c r="N799" s="11"/>
      <c r="O799" s="11"/>
      <c r="P799" s="11"/>
      <c r="Q799" s="11"/>
      <c r="R799" s="11"/>
      <c r="S799" s="11"/>
      <c r="T799" s="11"/>
      <c r="U799" s="11"/>
      <c r="V799" s="11"/>
      <c r="W799" s="11"/>
      <c r="X799" s="11"/>
      <c r="Y799" s="11"/>
      <c r="Z799" s="11"/>
      <c r="AA799" s="11"/>
      <c r="AB799" s="11"/>
      <c r="AC799" s="11"/>
    </row>
    <row r="800">
      <c r="A800" s="277" t="s">
        <v>3069</v>
      </c>
      <c r="B800" s="133" t="s">
        <v>3070</v>
      </c>
      <c r="C800" s="133"/>
      <c r="D800" s="133"/>
      <c r="E800" s="133"/>
      <c r="F800" s="133"/>
      <c r="G800" s="133"/>
      <c r="H800" s="133"/>
      <c r="I800" s="133"/>
      <c r="J800" s="133"/>
      <c r="K800" s="11"/>
      <c r="L800" s="11"/>
      <c r="M800" s="11"/>
      <c r="N800" s="11"/>
      <c r="O800" s="11"/>
      <c r="P800" s="11"/>
      <c r="Q800" s="11"/>
      <c r="R800" s="11"/>
      <c r="S800" s="11"/>
      <c r="T800" s="11"/>
      <c r="U800" s="11"/>
      <c r="V800" s="11"/>
      <c r="W800" s="11"/>
      <c r="X800" s="11"/>
      <c r="Y800" s="11"/>
      <c r="Z800" s="11"/>
      <c r="AA800" s="11"/>
      <c r="AB800" s="11"/>
      <c r="AC800" s="11"/>
    </row>
    <row r="801">
      <c r="A801" s="277" t="s">
        <v>3071</v>
      </c>
      <c r="B801" s="133" t="s">
        <v>3072</v>
      </c>
      <c r="C801" s="133"/>
      <c r="D801" s="133"/>
      <c r="E801" s="133"/>
      <c r="F801" s="133"/>
      <c r="G801" s="133"/>
      <c r="H801" s="133"/>
      <c r="I801" s="133"/>
      <c r="J801" s="133"/>
      <c r="K801" s="284"/>
      <c r="L801" s="284"/>
      <c r="M801" s="284"/>
      <c r="N801" s="284"/>
      <c r="O801" s="284"/>
      <c r="P801" s="284"/>
      <c r="Q801" s="284"/>
      <c r="R801" s="284"/>
      <c r="S801" s="284"/>
      <c r="T801" s="284"/>
      <c r="U801" s="284"/>
      <c r="V801" s="284"/>
      <c r="W801" s="284"/>
      <c r="X801" s="284"/>
      <c r="Y801" s="284"/>
      <c r="Z801" s="284"/>
      <c r="AA801" s="284"/>
      <c r="AB801" s="284"/>
      <c r="AC801" s="284"/>
    </row>
    <row r="802">
      <c r="A802" s="277" t="s">
        <v>3073</v>
      </c>
      <c r="B802" s="133" t="s">
        <v>3074</v>
      </c>
      <c r="C802" s="133"/>
      <c r="D802" s="133"/>
      <c r="E802" s="133"/>
      <c r="F802" s="133"/>
      <c r="G802" s="133"/>
      <c r="H802" s="133"/>
      <c r="I802" s="133"/>
      <c r="J802" s="133"/>
      <c r="K802" s="284"/>
      <c r="L802" s="284"/>
      <c r="M802" s="284"/>
      <c r="N802" s="284"/>
      <c r="O802" s="284"/>
      <c r="P802" s="284"/>
      <c r="Q802" s="284"/>
      <c r="R802" s="284"/>
      <c r="S802" s="284"/>
      <c r="T802" s="284"/>
      <c r="U802" s="284"/>
      <c r="V802" s="284"/>
      <c r="W802" s="284"/>
      <c r="X802" s="284"/>
      <c r="Y802" s="284"/>
      <c r="Z802" s="284"/>
      <c r="AA802" s="284"/>
      <c r="AB802" s="284"/>
      <c r="AC802" s="284"/>
    </row>
    <row r="803">
      <c r="A803" s="285" t="s">
        <v>3075</v>
      </c>
      <c r="B803" s="133"/>
      <c r="C803" s="133"/>
      <c r="D803" s="133"/>
      <c r="E803" s="133"/>
      <c r="F803" s="133"/>
      <c r="G803" s="133"/>
      <c r="H803" s="133"/>
      <c r="I803" s="133"/>
      <c r="J803" s="133"/>
      <c r="K803" s="284"/>
      <c r="L803" s="284"/>
      <c r="M803" s="284"/>
      <c r="N803" s="284"/>
      <c r="O803" s="284"/>
      <c r="P803" s="284"/>
      <c r="Q803" s="284"/>
      <c r="R803" s="284"/>
      <c r="S803" s="284"/>
      <c r="T803" s="284"/>
      <c r="U803" s="284"/>
      <c r="V803" s="284"/>
      <c r="W803" s="284"/>
      <c r="X803" s="284"/>
      <c r="Y803" s="284"/>
      <c r="Z803" s="284"/>
      <c r="AA803" s="284"/>
      <c r="AB803" s="284"/>
      <c r="AC803" s="284"/>
    </row>
    <row r="804">
      <c r="A804" s="275" t="s">
        <v>3076</v>
      </c>
      <c r="B804" s="133" t="s">
        <v>3077</v>
      </c>
      <c r="C804" s="133"/>
      <c r="D804" s="133"/>
      <c r="E804" s="133"/>
      <c r="F804" s="133"/>
      <c r="G804" s="133"/>
      <c r="H804" s="133"/>
      <c r="I804" s="133"/>
      <c r="J804" s="133"/>
      <c r="K804" s="284"/>
      <c r="L804" s="284"/>
      <c r="M804" s="284"/>
      <c r="N804" s="284"/>
      <c r="O804" s="284"/>
      <c r="P804" s="284"/>
      <c r="Q804" s="284"/>
      <c r="R804" s="284"/>
      <c r="S804" s="284"/>
      <c r="T804" s="284"/>
      <c r="U804" s="284"/>
      <c r="V804" s="284"/>
      <c r="W804" s="284"/>
      <c r="X804" s="284"/>
      <c r="Y804" s="284"/>
      <c r="Z804" s="284"/>
      <c r="AA804" s="284"/>
      <c r="AB804" s="284"/>
      <c r="AC804" s="284"/>
    </row>
    <row r="805">
      <c r="A805" s="275" t="s">
        <v>3078</v>
      </c>
      <c r="B805" s="133" t="s">
        <v>3079</v>
      </c>
      <c r="C805" s="133"/>
      <c r="D805" s="133"/>
      <c r="E805" s="133"/>
      <c r="F805" s="133"/>
      <c r="G805" s="133"/>
      <c r="H805" s="133"/>
      <c r="I805" s="133"/>
      <c r="J805" s="133"/>
      <c r="K805" s="284"/>
      <c r="L805" s="284"/>
      <c r="M805" s="284"/>
      <c r="N805" s="284"/>
      <c r="O805" s="284"/>
      <c r="P805" s="284"/>
      <c r="Q805" s="284"/>
      <c r="R805" s="284"/>
      <c r="S805" s="284"/>
      <c r="T805" s="284"/>
      <c r="U805" s="284"/>
      <c r="V805" s="284"/>
      <c r="W805" s="284"/>
      <c r="X805" s="284"/>
      <c r="Y805" s="284"/>
      <c r="Z805" s="284"/>
      <c r="AA805" s="284"/>
      <c r="AB805" s="284"/>
      <c r="AC805" s="284"/>
    </row>
    <row r="806">
      <c r="A806" s="275" t="s">
        <v>3080</v>
      </c>
      <c r="B806" s="133" t="s">
        <v>3081</v>
      </c>
      <c r="C806" s="133"/>
      <c r="D806" s="133"/>
      <c r="E806" s="133"/>
      <c r="F806" s="133"/>
      <c r="G806" s="133"/>
      <c r="H806" s="133"/>
      <c r="I806" s="133"/>
      <c r="J806" s="133"/>
      <c r="K806" s="284"/>
      <c r="L806" s="284"/>
      <c r="M806" s="284"/>
      <c r="N806" s="284"/>
      <c r="O806" s="284"/>
      <c r="P806" s="284"/>
      <c r="Q806" s="284"/>
      <c r="R806" s="284"/>
      <c r="S806" s="284"/>
      <c r="T806" s="284"/>
      <c r="U806" s="284"/>
      <c r="V806" s="284"/>
      <c r="W806" s="284"/>
      <c r="X806" s="284"/>
      <c r="Y806" s="284"/>
      <c r="Z806" s="284"/>
      <c r="AA806" s="284"/>
      <c r="AB806" s="284"/>
      <c r="AC806" s="284"/>
    </row>
    <row r="807">
      <c r="A807" s="281" t="s">
        <v>3082</v>
      </c>
      <c r="B807" s="133"/>
      <c r="C807" s="133"/>
      <c r="D807" s="133"/>
      <c r="E807" s="133"/>
      <c r="F807" s="133"/>
      <c r="G807" s="133"/>
      <c r="H807" s="133"/>
      <c r="I807" s="133"/>
      <c r="J807" s="133"/>
      <c r="K807" s="284"/>
      <c r="L807" s="284"/>
      <c r="M807" s="284"/>
      <c r="N807" s="284"/>
      <c r="O807" s="284"/>
      <c r="P807" s="284"/>
      <c r="Q807" s="284"/>
      <c r="R807" s="284"/>
      <c r="S807" s="284"/>
      <c r="T807" s="284"/>
      <c r="U807" s="284"/>
      <c r="V807" s="284"/>
      <c r="W807" s="284"/>
      <c r="X807" s="284"/>
      <c r="Y807" s="284"/>
      <c r="Z807" s="284"/>
      <c r="AA807" s="284"/>
      <c r="AB807" s="284"/>
      <c r="AC807" s="284"/>
    </row>
    <row r="808">
      <c r="A808" s="275" t="s">
        <v>3083</v>
      </c>
      <c r="B808" s="133"/>
      <c r="C808" s="133"/>
      <c r="D808" s="133"/>
      <c r="E808" s="133"/>
      <c r="F808" s="133"/>
      <c r="G808" s="133"/>
      <c r="H808" s="133"/>
      <c r="I808" s="133"/>
      <c r="J808" s="133"/>
      <c r="K808" s="284"/>
      <c r="L808" s="284"/>
      <c r="M808" s="284"/>
      <c r="N808" s="284"/>
      <c r="O808" s="284"/>
      <c r="P808" s="284"/>
      <c r="Q808" s="284"/>
      <c r="R808" s="284"/>
      <c r="S808" s="284"/>
      <c r="T808" s="284"/>
      <c r="U808" s="284"/>
      <c r="V808" s="284"/>
      <c r="W808" s="284"/>
      <c r="X808" s="284"/>
      <c r="Y808" s="284"/>
      <c r="Z808" s="284"/>
      <c r="AA808" s="284"/>
      <c r="AB808" s="284"/>
      <c r="AC808" s="284"/>
    </row>
    <row r="809">
      <c r="A809" s="275" t="s">
        <v>3084</v>
      </c>
      <c r="B809" s="133" t="s">
        <v>3085</v>
      </c>
      <c r="C809" s="133"/>
      <c r="D809" s="133"/>
      <c r="E809" s="133"/>
      <c r="F809" s="133"/>
      <c r="G809" s="133"/>
      <c r="H809" s="133"/>
      <c r="I809" s="133"/>
      <c r="J809" s="133"/>
      <c r="K809" s="284"/>
      <c r="L809" s="284"/>
      <c r="M809" s="284"/>
      <c r="N809" s="284"/>
      <c r="O809" s="284"/>
      <c r="P809" s="284"/>
      <c r="Q809" s="284"/>
      <c r="R809" s="284"/>
      <c r="S809" s="284"/>
      <c r="T809" s="284"/>
      <c r="U809" s="284"/>
      <c r="V809" s="284"/>
      <c r="W809" s="284"/>
      <c r="X809" s="284"/>
      <c r="Y809" s="284"/>
      <c r="Z809" s="284"/>
      <c r="AA809" s="284"/>
      <c r="AB809" s="284"/>
      <c r="AC809" s="284"/>
    </row>
    <row r="810">
      <c r="A810" s="275" t="s">
        <v>3086</v>
      </c>
      <c r="B810" s="133"/>
      <c r="C810" s="133"/>
      <c r="D810" s="133"/>
      <c r="E810" s="133"/>
      <c r="F810" s="133"/>
      <c r="G810" s="133"/>
      <c r="H810" s="133"/>
      <c r="I810" s="133"/>
      <c r="J810" s="133"/>
      <c r="K810" s="284"/>
      <c r="L810" s="284"/>
      <c r="M810" s="284"/>
      <c r="N810" s="284"/>
      <c r="O810" s="284"/>
      <c r="P810" s="284"/>
      <c r="Q810" s="284"/>
      <c r="R810" s="284"/>
      <c r="S810" s="284"/>
      <c r="T810" s="284"/>
      <c r="U810" s="284"/>
      <c r="V810" s="284"/>
      <c r="W810" s="284"/>
      <c r="X810" s="284"/>
      <c r="Y810" s="284"/>
      <c r="Z810" s="284"/>
      <c r="AA810" s="284"/>
      <c r="AB810" s="284"/>
      <c r="AC810" s="284"/>
    </row>
    <row r="811">
      <c r="A811" s="275" t="s">
        <v>3087</v>
      </c>
      <c r="B811" s="133" t="s">
        <v>3088</v>
      </c>
      <c r="C811" s="133"/>
      <c r="D811" s="133"/>
      <c r="E811" s="133"/>
      <c r="F811" s="133"/>
      <c r="G811" s="133"/>
      <c r="H811" s="133"/>
      <c r="I811" s="133"/>
      <c r="J811" s="133"/>
      <c r="K811" s="284"/>
      <c r="L811" s="284"/>
      <c r="M811" s="284"/>
      <c r="N811" s="284"/>
      <c r="O811" s="284"/>
      <c r="P811" s="284"/>
      <c r="Q811" s="284"/>
      <c r="R811" s="284"/>
      <c r="S811" s="284"/>
      <c r="T811" s="284"/>
      <c r="U811" s="284"/>
      <c r="V811" s="284"/>
      <c r="W811" s="284"/>
      <c r="X811" s="284"/>
      <c r="Y811" s="284"/>
      <c r="Z811" s="284"/>
      <c r="AA811" s="284"/>
      <c r="AB811" s="284"/>
      <c r="AC811" s="284"/>
    </row>
    <row r="812">
      <c r="A812" s="275" t="s">
        <v>3089</v>
      </c>
      <c r="B812" s="133"/>
      <c r="C812" s="133"/>
      <c r="D812" s="133"/>
      <c r="E812" s="133"/>
      <c r="F812" s="133"/>
      <c r="G812" s="133"/>
      <c r="H812" s="133"/>
      <c r="I812" s="133"/>
      <c r="J812" s="133"/>
      <c r="K812" s="284"/>
      <c r="L812" s="284"/>
      <c r="M812" s="284"/>
      <c r="N812" s="284"/>
      <c r="O812" s="284"/>
      <c r="P812" s="284"/>
      <c r="Q812" s="284"/>
      <c r="R812" s="284"/>
      <c r="S812" s="284"/>
      <c r="T812" s="284"/>
      <c r="U812" s="284"/>
      <c r="V812" s="284"/>
      <c r="W812" s="284"/>
      <c r="X812" s="284"/>
      <c r="Y812" s="284"/>
      <c r="Z812" s="284"/>
      <c r="AA812" s="284"/>
      <c r="AB812" s="284"/>
      <c r="AC812" s="284"/>
    </row>
    <row r="813">
      <c r="A813" s="275" t="s">
        <v>3090</v>
      </c>
      <c r="B813" s="133" t="s">
        <v>3091</v>
      </c>
      <c r="C813" s="133"/>
      <c r="D813" s="133"/>
      <c r="E813" s="133"/>
      <c r="F813" s="133"/>
      <c r="G813" s="133"/>
      <c r="H813" s="133"/>
      <c r="I813" s="133"/>
      <c r="J813" s="133"/>
      <c r="K813" s="284"/>
      <c r="L813" s="284"/>
      <c r="M813" s="284"/>
      <c r="N813" s="284"/>
      <c r="O813" s="284"/>
      <c r="P813" s="284"/>
      <c r="Q813" s="284"/>
      <c r="R813" s="284"/>
      <c r="S813" s="284"/>
      <c r="T813" s="284"/>
      <c r="U813" s="284"/>
      <c r="V813" s="284"/>
      <c r="W813" s="284"/>
      <c r="X813" s="284"/>
      <c r="Y813" s="284"/>
      <c r="Z813" s="284"/>
      <c r="AA813" s="284"/>
      <c r="AB813" s="284"/>
      <c r="AC813" s="284"/>
    </row>
    <row r="814">
      <c r="A814" s="275" t="s">
        <v>3092</v>
      </c>
      <c r="B814" s="133"/>
      <c r="C814" s="133"/>
      <c r="D814" s="133"/>
      <c r="E814" s="133"/>
      <c r="F814" s="133"/>
      <c r="G814" s="133"/>
      <c r="H814" s="133"/>
      <c r="I814" s="133"/>
      <c r="J814" s="133"/>
      <c r="K814" s="284"/>
      <c r="L814" s="284"/>
      <c r="M814" s="284"/>
      <c r="N814" s="284"/>
      <c r="O814" s="284"/>
      <c r="P814" s="284"/>
      <c r="Q814" s="284"/>
      <c r="R814" s="284"/>
      <c r="S814" s="284"/>
      <c r="T814" s="284"/>
      <c r="U814" s="284"/>
      <c r="V814" s="284"/>
      <c r="W814" s="284"/>
      <c r="X814" s="284"/>
      <c r="Y814" s="284"/>
      <c r="Z814" s="284"/>
      <c r="AA814" s="284"/>
      <c r="AB814" s="284"/>
      <c r="AC814" s="284"/>
    </row>
    <row r="815">
      <c r="A815" s="275" t="s">
        <v>3093</v>
      </c>
      <c r="B815" s="133" t="s">
        <v>3094</v>
      </c>
      <c r="C815" s="133"/>
      <c r="D815" s="133"/>
      <c r="E815" s="133"/>
      <c r="F815" s="133"/>
      <c r="G815" s="133"/>
      <c r="H815" s="133"/>
      <c r="I815" s="133"/>
      <c r="J815" s="133"/>
      <c r="K815" s="284"/>
      <c r="L815" s="284"/>
      <c r="M815" s="284"/>
      <c r="N815" s="284"/>
      <c r="O815" s="284"/>
      <c r="P815" s="284"/>
      <c r="Q815" s="284"/>
      <c r="R815" s="284"/>
      <c r="S815" s="284"/>
      <c r="T815" s="284"/>
      <c r="U815" s="284"/>
      <c r="V815" s="284"/>
      <c r="W815" s="284"/>
      <c r="X815" s="284"/>
      <c r="Y815" s="284"/>
      <c r="Z815" s="284"/>
      <c r="AA815" s="284"/>
      <c r="AB815" s="284"/>
      <c r="AC815" s="284"/>
    </row>
    <row r="816">
      <c r="A816" s="275" t="s">
        <v>3095</v>
      </c>
      <c r="B816" s="133"/>
      <c r="C816" s="133"/>
      <c r="D816" s="133"/>
      <c r="E816" s="133"/>
      <c r="F816" s="133"/>
      <c r="G816" s="133"/>
      <c r="H816" s="133"/>
      <c r="I816" s="133"/>
      <c r="J816" s="133"/>
      <c r="K816" s="284"/>
      <c r="L816" s="284"/>
      <c r="M816" s="284"/>
      <c r="N816" s="284"/>
      <c r="O816" s="284"/>
      <c r="P816" s="284"/>
      <c r="Q816" s="284"/>
      <c r="R816" s="284"/>
      <c r="S816" s="284"/>
      <c r="T816" s="284"/>
      <c r="U816" s="284"/>
      <c r="V816" s="284"/>
      <c r="W816" s="284"/>
      <c r="X816" s="284"/>
      <c r="Y816" s="284"/>
      <c r="Z816" s="284"/>
      <c r="AA816" s="284"/>
      <c r="AB816" s="284"/>
      <c r="AC816" s="284"/>
    </row>
    <row r="817">
      <c r="A817" s="275" t="s">
        <v>3096</v>
      </c>
      <c r="B817" s="133" t="s">
        <v>3097</v>
      </c>
      <c r="C817" s="133"/>
      <c r="D817" s="133"/>
      <c r="E817" s="133"/>
      <c r="F817" s="133"/>
      <c r="G817" s="133"/>
      <c r="H817" s="133"/>
      <c r="I817" s="133"/>
      <c r="J817" s="133"/>
      <c r="K817" s="284"/>
      <c r="L817" s="284"/>
      <c r="M817" s="284"/>
      <c r="N817" s="284"/>
      <c r="O817" s="284"/>
      <c r="P817" s="284"/>
      <c r="Q817" s="284"/>
      <c r="R817" s="284"/>
      <c r="S817" s="284"/>
      <c r="T817" s="284"/>
      <c r="U817" s="284"/>
      <c r="V817" s="284"/>
      <c r="W817" s="284"/>
      <c r="X817" s="284"/>
      <c r="Y817" s="284"/>
      <c r="Z817" s="284"/>
      <c r="AA817" s="284"/>
      <c r="AB817" s="284"/>
      <c r="AC817" s="284"/>
    </row>
    <row r="818">
      <c r="A818" s="275" t="s">
        <v>3098</v>
      </c>
      <c r="B818" s="133" t="s">
        <v>3099</v>
      </c>
      <c r="C818" s="133"/>
      <c r="D818" s="133"/>
      <c r="E818" s="133"/>
      <c r="F818" s="133"/>
      <c r="G818" s="133"/>
      <c r="H818" s="133"/>
      <c r="I818" s="133"/>
      <c r="J818" s="133"/>
      <c r="K818" s="284"/>
      <c r="L818" s="284"/>
      <c r="M818" s="284"/>
      <c r="N818" s="284"/>
      <c r="O818" s="284"/>
      <c r="P818" s="284"/>
      <c r="Q818" s="284"/>
      <c r="R818" s="284"/>
      <c r="S818" s="284"/>
      <c r="T818" s="284"/>
      <c r="U818" s="284"/>
      <c r="V818" s="284"/>
      <c r="W818" s="284"/>
      <c r="X818" s="284"/>
      <c r="Y818" s="284"/>
      <c r="Z818" s="284"/>
      <c r="AA818" s="284"/>
      <c r="AB818" s="284"/>
      <c r="AC818" s="284"/>
    </row>
    <row r="819">
      <c r="A819" s="277" t="s">
        <v>3100</v>
      </c>
      <c r="B819" s="133"/>
      <c r="C819" s="133" t="s">
        <v>3101</v>
      </c>
      <c r="D819" s="133"/>
      <c r="E819" s="133"/>
      <c r="F819" s="133"/>
      <c r="G819" s="133"/>
      <c r="H819" s="133"/>
      <c r="I819" s="133"/>
      <c r="J819" s="133"/>
      <c r="K819" s="284"/>
      <c r="L819" s="284"/>
      <c r="M819" s="284"/>
      <c r="N819" s="284"/>
      <c r="O819" s="284"/>
      <c r="P819" s="284"/>
      <c r="Q819" s="284"/>
      <c r="R819" s="284"/>
      <c r="S819" s="284"/>
      <c r="T819" s="284"/>
      <c r="U819" s="284"/>
      <c r="V819" s="284"/>
      <c r="W819" s="284"/>
      <c r="X819" s="284"/>
      <c r="Y819" s="284"/>
      <c r="Z819" s="284"/>
      <c r="AA819" s="284"/>
      <c r="AB819" s="284"/>
      <c r="AC819" s="284"/>
    </row>
    <row r="820">
      <c r="A820" s="277" t="s">
        <v>3102</v>
      </c>
      <c r="B820" s="133" t="s">
        <v>3103</v>
      </c>
      <c r="C820" s="133"/>
      <c r="D820" s="133"/>
      <c r="E820" s="133"/>
      <c r="F820" s="133"/>
      <c r="G820" s="133"/>
      <c r="H820" s="133"/>
      <c r="I820" s="133"/>
      <c r="J820" s="133"/>
      <c r="K820" s="284"/>
      <c r="L820" s="284"/>
      <c r="M820" s="284"/>
      <c r="N820" s="284"/>
      <c r="O820" s="284"/>
      <c r="P820" s="284"/>
      <c r="Q820" s="284"/>
      <c r="R820" s="284"/>
      <c r="S820" s="284"/>
      <c r="T820" s="284"/>
      <c r="U820" s="284"/>
      <c r="V820" s="284"/>
      <c r="W820" s="284"/>
      <c r="X820" s="284"/>
      <c r="Y820" s="284"/>
      <c r="Z820" s="284"/>
      <c r="AA820" s="284"/>
      <c r="AB820" s="284"/>
      <c r="AC820" s="284"/>
    </row>
    <row r="821">
      <c r="A821" s="277" t="s">
        <v>3104</v>
      </c>
      <c r="B821" s="133"/>
      <c r="C821" s="133"/>
      <c r="D821" s="133"/>
      <c r="E821" s="133"/>
      <c r="F821" s="133"/>
      <c r="G821" s="133"/>
      <c r="H821" s="133"/>
      <c r="I821" s="133"/>
      <c r="J821" s="133"/>
      <c r="K821" s="284"/>
      <c r="L821" s="284"/>
      <c r="M821" s="284"/>
      <c r="N821" s="284"/>
      <c r="O821" s="284"/>
      <c r="P821" s="284"/>
      <c r="Q821" s="284"/>
      <c r="R821" s="284"/>
      <c r="S821" s="284"/>
      <c r="T821" s="284"/>
      <c r="U821" s="284"/>
      <c r="V821" s="284"/>
      <c r="W821" s="284"/>
      <c r="X821" s="284"/>
      <c r="Y821" s="284"/>
      <c r="Z821" s="284"/>
      <c r="AA821" s="284"/>
      <c r="AB821" s="284"/>
      <c r="AC821" s="284"/>
    </row>
    <row r="822">
      <c r="A822" s="286" t="s">
        <v>3105</v>
      </c>
      <c r="B822" s="133"/>
      <c r="C822" s="133"/>
      <c r="D822" s="133"/>
      <c r="E822" s="133"/>
      <c r="F822" s="133"/>
      <c r="G822" s="133"/>
      <c r="H822" s="133"/>
      <c r="I822" s="133"/>
      <c r="J822" s="133"/>
      <c r="K822" s="284"/>
      <c r="L822" s="284"/>
      <c r="M822" s="284"/>
      <c r="N822" s="284"/>
      <c r="O822" s="284"/>
      <c r="P822" s="284"/>
      <c r="Q822" s="284"/>
      <c r="R822" s="284"/>
      <c r="S822" s="284"/>
      <c r="T822" s="284"/>
      <c r="U822" s="284"/>
      <c r="V822" s="284"/>
      <c r="W822" s="284"/>
      <c r="X822" s="284"/>
      <c r="Y822" s="284"/>
      <c r="Z822" s="284"/>
      <c r="AA822" s="284"/>
      <c r="AB822" s="284"/>
      <c r="AC822" s="284"/>
    </row>
    <row r="823">
      <c r="A823" s="286" t="s">
        <v>3106</v>
      </c>
      <c r="B823" s="133" t="s">
        <v>3107</v>
      </c>
      <c r="C823" s="133"/>
      <c r="D823" s="133" t="s">
        <v>3108</v>
      </c>
      <c r="E823" s="133"/>
      <c r="F823" s="133"/>
      <c r="G823" s="133"/>
      <c r="H823" s="133"/>
      <c r="I823" s="133"/>
      <c r="J823" s="133"/>
      <c r="K823" s="284"/>
      <c r="L823" s="284"/>
      <c r="M823" s="284"/>
      <c r="N823" s="284"/>
      <c r="O823" s="284"/>
      <c r="P823" s="284"/>
      <c r="Q823" s="284"/>
      <c r="R823" s="284"/>
      <c r="S823" s="284"/>
      <c r="T823" s="284"/>
      <c r="U823" s="284"/>
      <c r="V823" s="284"/>
      <c r="W823" s="284"/>
      <c r="X823" s="284"/>
      <c r="Y823" s="284"/>
      <c r="Z823" s="284"/>
      <c r="AA823" s="284"/>
      <c r="AB823" s="284"/>
      <c r="AC823" s="284"/>
    </row>
    <row r="824">
      <c r="A824" s="286" t="s">
        <v>3109</v>
      </c>
      <c r="B824" s="133" t="s">
        <v>3110</v>
      </c>
      <c r="C824" s="133" t="s">
        <v>13315</v>
      </c>
      <c r="D824" s="133"/>
      <c r="E824" s="133"/>
      <c r="F824" s="133"/>
      <c r="G824" s="133"/>
      <c r="H824" s="133"/>
      <c r="I824" s="133"/>
      <c r="J824" s="133"/>
      <c r="K824" s="284"/>
      <c r="L824" s="284"/>
      <c r="M824" s="284"/>
      <c r="N824" s="284"/>
      <c r="O824" s="284"/>
      <c r="P824" s="284"/>
      <c r="Q824" s="284"/>
      <c r="R824" s="284"/>
      <c r="S824" s="284"/>
      <c r="T824" s="284"/>
      <c r="U824" s="284"/>
      <c r="V824" s="284"/>
      <c r="W824" s="284"/>
      <c r="X824" s="284"/>
      <c r="Y824" s="284"/>
      <c r="Z824" s="284"/>
      <c r="AA824" s="284"/>
      <c r="AB824" s="284"/>
      <c r="AC824" s="284"/>
    </row>
    <row r="825">
      <c r="A825" s="286" t="s">
        <v>13316</v>
      </c>
      <c r="B825" s="133" t="s">
        <v>3113</v>
      </c>
      <c r="C825" s="133"/>
      <c r="D825" s="133"/>
      <c r="E825" s="133"/>
      <c r="F825" s="133"/>
      <c r="G825" s="133"/>
      <c r="H825" s="133"/>
      <c r="I825" s="133"/>
      <c r="J825" s="133"/>
      <c r="K825" s="284"/>
      <c r="L825" s="284"/>
      <c r="M825" s="284"/>
      <c r="N825" s="284"/>
      <c r="O825" s="284"/>
      <c r="P825" s="284"/>
      <c r="Q825" s="284"/>
      <c r="R825" s="284"/>
      <c r="S825" s="284"/>
      <c r="T825" s="284"/>
      <c r="U825" s="284"/>
      <c r="V825" s="284"/>
      <c r="W825" s="284"/>
      <c r="X825" s="284"/>
      <c r="Y825" s="284"/>
      <c r="Z825" s="284"/>
      <c r="AA825" s="284"/>
      <c r="AB825" s="284"/>
      <c r="AC825" s="284"/>
    </row>
    <row r="826">
      <c r="A826" s="286" t="s">
        <v>3114</v>
      </c>
      <c r="B826" s="133"/>
      <c r="C826" s="133"/>
      <c r="D826" s="133"/>
      <c r="E826" s="133"/>
      <c r="F826" s="133"/>
      <c r="G826" s="133"/>
      <c r="H826" s="133"/>
      <c r="I826" s="133"/>
      <c r="J826" s="133"/>
      <c r="K826" s="284"/>
      <c r="L826" s="284"/>
      <c r="M826" s="284"/>
      <c r="N826" s="284"/>
      <c r="O826" s="284"/>
      <c r="P826" s="284"/>
      <c r="Q826" s="284"/>
      <c r="R826" s="284"/>
      <c r="S826" s="284"/>
      <c r="T826" s="284"/>
      <c r="U826" s="284"/>
      <c r="V826" s="284"/>
      <c r="W826" s="284"/>
      <c r="X826" s="284"/>
      <c r="Y826" s="284"/>
      <c r="Z826" s="284"/>
      <c r="AA826" s="284"/>
      <c r="AB826" s="284"/>
      <c r="AC826" s="284"/>
    </row>
    <row r="827">
      <c r="A827" s="286" t="s">
        <v>3115</v>
      </c>
      <c r="B827" s="133" t="s">
        <v>3116</v>
      </c>
      <c r="C827" s="133"/>
      <c r="D827" s="133"/>
      <c r="E827" s="133"/>
      <c r="F827" s="133"/>
      <c r="G827" s="133"/>
      <c r="H827" s="133"/>
      <c r="I827" s="133"/>
      <c r="J827" s="133"/>
      <c r="K827" s="284"/>
      <c r="L827" s="284"/>
      <c r="M827" s="284"/>
      <c r="N827" s="284"/>
      <c r="O827" s="284"/>
      <c r="P827" s="284"/>
      <c r="Q827" s="284"/>
      <c r="R827" s="284"/>
      <c r="S827" s="284"/>
      <c r="T827" s="284"/>
      <c r="U827" s="284"/>
      <c r="V827" s="284"/>
      <c r="W827" s="284"/>
      <c r="X827" s="284"/>
      <c r="Y827" s="284"/>
      <c r="Z827" s="284"/>
      <c r="AA827" s="284"/>
      <c r="AB827" s="284"/>
      <c r="AC827" s="284"/>
    </row>
    <row r="828">
      <c r="A828" s="286" t="s">
        <v>3117</v>
      </c>
      <c r="B828" s="133" t="s">
        <v>3118</v>
      </c>
      <c r="C828" s="133"/>
      <c r="D828" s="133"/>
      <c r="E828" s="133"/>
      <c r="F828" s="133"/>
      <c r="G828" s="133"/>
      <c r="H828" s="133"/>
      <c r="I828" s="133"/>
      <c r="J828" s="133"/>
      <c r="K828" s="284"/>
      <c r="L828" s="284"/>
      <c r="M828" s="284"/>
      <c r="N828" s="284"/>
      <c r="O828" s="284"/>
      <c r="P828" s="284"/>
      <c r="Q828" s="284"/>
      <c r="R828" s="284"/>
      <c r="S828" s="284"/>
      <c r="T828" s="284"/>
      <c r="U828" s="284"/>
      <c r="V828" s="284"/>
      <c r="W828" s="284"/>
      <c r="X828" s="284"/>
      <c r="Y828" s="284"/>
      <c r="Z828" s="284"/>
      <c r="AA828" s="284"/>
      <c r="AB828" s="284"/>
      <c r="AC828" s="284"/>
    </row>
    <row r="829">
      <c r="A829" s="286"/>
      <c r="B829" s="133"/>
      <c r="C829" s="133"/>
      <c r="D829" s="133"/>
      <c r="E829" s="133"/>
      <c r="F829" s="133"/>
      <c r="G829" s="133"/>
      <c r="H829" s="133"/>
      <c r="I829" s="133"/>
      <c r="J829" s="133"/>
      <c r="K829" s="284"/>
      <c r="L829" s="284"/>
      <c r="M829" s="284"/>
      <c r="N829" s="284"/>
      <c r="O829" s="284"/>
      <c r="P829" s="284"/>
      <c r="Q829" s="284"/>
      <c r="R829" s="284"/>
      <c r="S829" s="284"/>
      <c r="T829" s="284"/>
      <c r="U829" s="284"/>
      <c r="V829" s="284"/>
      <c r="W829" s="284"/>
      <c r="X829" s="284"/>
      <c r="Y829" s="284"/>
      <c r="Z829" s="284"/>
      <c r="AA829" s="284"/>
      <c r="AB829" s="284"/>
      <c r="AC829" s="284"/>
    </row>
    <row r="830">
      <c r="A830" s="286" t="s">
        <v>3119</v>
      </c>
      <c r="B830" s="133" t="s">
        <v>3120</v>
      </c>
      <c r="C830" s="133"/>
      <c r="D830" s="133"/>
      <c r="E830" s="133"/>
      <c r="F830" s="133"/>
      <c r="G830" s="133"/>
      <c r="H830" s="133"/>
      <c r="I830" s="133"/>
      <c r="J830" s="133"/>
      <c r="K830" s="284"/>
      <c r="L830" s="284"/>
      <c r="M830" s="284"/>
      <c r="N830" s="284"/>
      <c r="O830" s="284"/>
      <c r="P830" s="284"/>
      <c r="Q830" s="284"/>
      <c r="R830" s="284"/>
      <c r="S830" s="284"/>
      <c r="T830" s="284"/>
      <c r="U830" s="284"/>
      <c r="V830" s="284"/>
      <c r="W830" s="284"/>
      <c r="X830" s="284"/>
      <c r="Y830" s="284"/>
      <c r="Z830" s="284"/>
      <c r="AA830" s="284"/>
      <c r="AB830" s="284"/>
      <c r="AC830" s="284"/>
    </row>
    <row r="831">
      <c r="A831" s="286" t="s">
        <v>3121</v>
      </c>
      <c r="B831" s="133" t="s">
        <v>3122</v>
      </c>
      <c r="C831" s="133"/>
      <c r="D831" s="133"/>
      <c r="E831" s="133"/>
      <c r="F831" s="133"/>
      <c r="G831" s="133"/>
      <c r="H831" s="133"/>
      <c r="I831" s="133"/>
      <c r="J831" s="133"/>
      <c r="K831" s="284"/>
      <c r="L831" s="284"/>
      <c r="M831" s="284"/>
      <c r="N831" s="284"/>
      <c r="O831" s="284"/>
      <c r="P831" s="284"/>
      <c r="Q831" s="284"/>
      <c r="R831" s="284"/>
      <c r="S831" s="284"/>
      <c r="T831" s="284"/>
      <c r="U831" s="284"/>
      <c r="V831" s="284"/>
      <c r="W831" s="284"/>
      <c r="X831" s="284"/>
      <c r="Y831" s="284"/>
      <c r="Z831" s="284"/>
      <c r="AA831" s="284"/>
      <c r="AB831" s="284"/>
      <c r="AC831" s="284"/>
    </row>
    <row r="832">
      <c r="A832" s="286" t="s">
        <v>3123</v>
      </c>
      <c r="B832" s="133" t="s">
        <v>3124</v>
      </c>
      <c r="C832" s="133"/>
      <c r="D832" s="133"/>
      <c r="E832" s="133"/>
      <c r="F832" s="133"/>
      <c r="G832" s="133"/>
      <c r="H832" s="133"/>
      <c r="I832" s="133"/>
      <c r="J832" s="133"/>
      <c r="K832" s="284"/>
      <c r="L832" s="284"/>
      <c r="M832" s="284"/>
      <c r="N832" s="284"/>
      <c r="O832" s="284"/>
      <c r="P832" s="284"/>
      <c r="Q832" s="284"/>
      <c r="R832" s="284"/>
      <c r="S832" s="284"/>
      <c r="T832" s="284"/>
      <c r="U832" s="284"/>
      <c r="V832" s="284"/>
      <c r="W832" s="284"/>
      <c r="X832" s="284"/>
      <c r="Y832" s="284"/>
      <c r="Z832" s="284"/>
      <c r="AA832" s="284"/>
      <c r="AB832" s="284"/>
      <c r="AC832" s="284"/>
    </row>
    <row r="833">
      <c r="A833" s="286" t="s">
        <v>3125</v>
      </c>
      <c r="B833" s="133"/>
      <c r="C833" s="133"/>
      <c r="D833" s="133"/>
      <c r="E833" s="133"/>
      <c r="F833" s="133"/>
      <c r="G833" s="133"/>
      <c r="H833" s="133"/>
      <c r="I833" s="133"/>
      <c r="J833" s="133"/>
      <c r="K833" s="284"/>
      <c r="L833" s="284"/>
      <c r="M833" s="284"/>
      <c r="N833" s="284"/>
      <c r="O833" s="284"/>
      <c r="P833" s="284"/>
      <c r="Q833" s="284"/>
      <c r="R833" s="284"/>
      <c r="S833" s="284"/>
      <c r="T833" s="284"/>
      <c r="U833" s="284"/>
      <c r="V833" s="284"/>
      <c r="W833" s="284"/>
      <c r="X833" s="284"/>
      <c r="Y833" s="284"/>
      <c r="Z833" s="284"/>
      <c r="AA833" s="284"/>
      <c r="AB833" s="284"/>
      <c r="AC833" s="284"/>
    </row>
    <row r="834">
      <c r="A834" s="286" t="s">
        <v>3126</v>
      </c>
      <c r="B834" s="133"/>
      <c r="C834" s="133"/>
      <c r="D834" s="133"/>
      <c r="E834" s="133"/>
      <c r="F834" s="133"/>
      <c r="G834" s="133"/>
      <c r="H834" s="133"/>
      <c r="I834" s="133"/>
      <c r="J834" s="133"/>
      <c r="K834" s="284"/>
      <c r="L834" s="284"/>
      <c r="M834" s="284"/>
      <c r="N834" s="284"/>
      <c r="O834" s="284"/>
      <c r="P834" s="284"/>
      <c r="Q834" s="284"/>
      <c r="R834" s="284"/>
      <c r="S834" s="284"/>
      <c r="T834" s="284"/>
      <c r="U834" s="284"/>
      <c r="V834" s="284"/>
      <c r="W834" s="284"/>
      <c r="X834" s="284"/>
      <c r="Y834" s="284"/>
      <c r="Z834" s="284"/>
      <c r="AA834" s="284"/>
      <c r="AB834" s="284"/>
      <c r="AC834" s="284"/>
    </row>
    <row r="835">
      <c r="A835" s="286" t="s">
        <v>3127</v>
      </c>
      <c r="B835" s="133" t="s">
        <v>3128</v>
      </c>
      <c r="C835" s="133"/>
      <c r="D835" s="133"/>
      <c r="E835" s="133"/>
      <c r="F835" s="133"/>
      <c r="G835" s="133"/>
      <c r="H835" s="133"/>
      <c r="I835" s="133"/>
      <c r="J835" s="133"/>
      <c r="K835" s="284"/>
      <c r="L835" s="284"/>
      <c r="M835" s="284"/>
      <c r="N835" s="284"/>
      <c r="O835" s="284"/>
      <c r="P835" s="284"/>
      <c r="Q835" s="284"/>
      <c r="R835" s="284"/>
      <c r="S835" s="284"/>
      <c r="T835" s="284"/>
      <c r="U835" s="284"/>
      <c r="V835" s="284"/>
      <c r="W835" s="284"/>
      <c r="X835" s="284"/>
      <c r="Y835" s="284"/>
      <c r="Z835" s="284"/>
      <c r="AA835" s="284"/>
      <c r="AB835" s="284"/>
      <c r="AC835" s="284"/>
    </row>
    <row r="836">
      <c r="A836" s="286" t="s">
        <v>13317</v>
      </c>
      <c r="B836" s="133" t="s">
        <v>3130</v>
      </c>
      <c r="C836" s="133"/>
      <c r="D836" s="133"/>
      <c r="E836" s="133"/>
      <c r="F836" s="133"/>
      <c r="G836" s="133"/>
      <c r="H836" s="133"/>
      <c r="I836" s="133"/>
      <c r="J836" s="133"/>
      <c r="K836" s="284"/>
      <c r="L836" s="284"/>
      <c r="M836" s="284"/>
      <c r="N836" s="284"/>
      <c r="O836" s="284"/>
      <c r="P836" s="284"/>
      <c r="Q836" s="284"/>
      <c r="R836" s="284"/>
      <c r="S836" s="284"/>
      <c r="T836" s="284"/>
      <c r="U836" s="284"/>
      <c r="V836" s="284"/>
      <c r="W836" s="284"/>
      <c r="X836" s="284"/>
      <c r="Y836" s="284"/>
      <c r="Z836" s="284"/>
      <c r="AA836" s="284"/>
      <c r="AB836" s="284"/>
      <c r="AC836" s="284"/>
    </row>
    <row r="837">
      <c r="A837" s="286" t="s">
        <v>13318</v>
      </c>
      <c r="B837" s="133"/>
      <c r="C837" s="133" t="s">
        <v>2249</v>
      </c>
      <c r="D837" s="133"/>
      <c r="E837" s="133"/>
      <c r="F837" s="133"/>
      <c r="G837" s="133"/>
      <c r="H837" s="133"/>
      <c r="I837" s="133"/>
      <c r="J837" s="133"/>
      <c r="K837" s="284"/>
      <c r="L837" s="284"/>
      <c r="M837" s="284"/>
      <c r="N837" s="284"/>
      <c r="O837" s="284"/>
      <c r="P837" s="284"/>
      <c r="Q837" s="284"/>
      <c r="R837" s="284"/>
      <c r="S837" s="284"/>
      <c r="T837" s="284"/>
      <c r="U837" s="284"/>
      <c r="V837" s="284"/>
      <c r="W837" s="284"/>
      <c r="X837" s="284"/>
      <c r="Y837" s="284"/>
      <c r="Z837" s="284"/>
      <c r="AA837" s="284"/>
      <c r="AB837" s="284"/>
      <c r="AC837" s="284"/>
    </row>
    <row r="838">
      <c r="A838" s="286" t="s">
        <v>3132</v>
      </c>
      <c r="B838" s="133" t="s">
        <v>3133</v>
      </c>
      <c r="C838" s="133"/>
      <c r="D838" s="133"/>
      <c r="E838" s="133"/>
      <c r="F838" s="133"/>
      <c r="G838" s="133"/>
      <c r="H838" s="133"/>
      <c r="I838" s="133"/>
      <c r="J838" s="133"/>
      <c r="K838" s="284"/>
      <c r="L838" s="284"/>
      <c r="M838" s="284"/>
      <c r="N838" s="284"/>
      <c r="O838" s="284"/>
      <c r="P838" s="284"/>
      <c r="Q838" s="284"/>
      <c r="R838" s="284"/>
      <c r="S838" s="284"/>
      <c r="T838" s="284"/>
      <c r="U838" s="284"/>
      <c r="V838" s="284"/>
      <c r="W838" s="284"/>
      <c r="X838" s="284"/>
      <c r="Y838" s="284"/>
      <c r="Z838" s="284"/>
      <c r="AA838" s="284"/>
      <c r="AB838" s="284"/>
      <c r="AC838" s="284"/>
    </row>
    <row r="839">
      <c r="A839" s="286" t="s">
        <v>3134</v>
      </c>
      <c r="B839" s="133" t="s">
        <v>3135</v>
      </c>
      <c r="C839" s="133" t="s">
        <v>3136</v>
      </c>
      <c r="D839" s="133"/>
      <c r="E839" s="133"/>
      <c r="F839" s="133"/>
      <c r="G839" s="133"/>
      <c r="H839" s="133"/>
      <c r="I839" s="133"/>
      <c r="J839" s="133"/>
      <c r="K839" s="284"/>
      <c r="L839" s="284"/>
      <c r="M839" s="284"/>
      <c r="N839" s="284"/>
      <c r="O839" s="284"/>
      <c r="P839" s="284"/>
      <c r="Q839" s="284"/>
      <c r="R839" s="284"/>
      <c r="S839" s="284"/>
      <c r="T839" s="284"/>
      <c r="U839" s="284"/>
      <c r="V839" s="284"/>
      <c r="W839" s="284"/>
      <c r="X839" s="284"/>
      <c r="Y839" s="284"/>
      <c r="Z839" s="284"/>
      <c r="AA839" s="284"/>
      <c r="AB839" s="284"/>
      <c r="AC839" s="284"/>
    </row>
    <row r="840">
      <c r="A840" s="286" t="s">
        <v>3137</v>
      </c>
      <c r="B840" s="133" t="s">
        <v>3138</v>
      </c>
      <c r="C840" s="133"/>
      <c r="D840" s="133"/>
      <c r="E840" s="133"/>
      <c r="F840" s="133"/>
      <c r="G840" s="133"/>
      <c r="H840" s="133"/>
      <c r="I840" s="133"/>
      <c r="J840" s="133"/>
      <c r="K840" s="284"/>
      <c r="L840" s="284"/>
      <c r="M840" s="284"/>
      <c r="N840" s="284"/>
      <c r="O840" s="284"/>
      <c r="P840" s="284"/>
      <c r="Q840" s="284"/>
      <c r="R840" s="284"/>
      <c r="S840" s="284"/>
      <c r="T840" s="284"/>
      <c r="U840" s="284"/>
      <c r="V840" s="284"/>
      <c r="W840" s="284"/>
      <c r="X840" s="284"/>
      <c r="Y840" s="284"/>
      <c r="Z840" s="284"/>
      <c r="AA840" s="284"/>
      <c r="AB840" s="284"/>
      <c r="AC840" s="284"/>
    </row>
    <row r="841">
      <c r="A841" s="286" t="s">
        <v>3139</v>
      </c>
      <c r="B841" s="133" t="s">
        <v>3140</v>
      </c>
      <c r="C841" s="133"/>
      <c r="D841" s="133"/>
      <c r="E841" s="133"/>
      <c r="F841" s="133"/>
      <c r="G841" s="133"/>
      <c r="H841" s="133"/>
      <c r="I841" s="133"/>
      <c r="J841" s="133"/>
      <c r="K841" s="284"/>
      <c r="L841" s="284"/>
      <c r="M841" s="284"/>
      <c r="N841" s="284"/>
      <c r="O841" s="284"/>
      <c r="P841" s="284"/>
      <c r="Q841" s="284"/>
      <c r="R841" s="284"/>
      <c r="S841" s="284"/>
      <c r="T841" s="284"/>
      <c r="U841" s="284"/>
      <c r="V841" s="284"/>
      <c r="W841" s="284"/>
      <c r="X841" s="284"/>
      <c r="Y841" s="284"/>
      <c r="Z841" s="284"/>
      <c r="AA841" s="284"/>
      <c r="AB841" s="284"/>
      <c r="AC841" s="284"/>
    </row>
    <row r="842">
      <c r="A842" s="287" t="s">
        <v>3141</v>
      </c>
      <c r="B842" s="133" t="s">
        <v>3142</v>
      </c>
      <c r="C842" s="133"/>
      <c r="D842" s="133"/>
      <c r="E842" s="133"/>
      <c r="F842" s="133"/>
      <c r="G842" s="133"/>
      <c r="H842" s="133"/>
      <c r="I842" s="133"/>
      <c r="J842" s="133"/>
      <c r="K842" s="284"/>
      <c r="L842" s="284"/>
      <c r="M842" s="284"/>
      <c r="N842" s="284"/>
      <c r="O842" s="284"/>
      <c r="P842" s="284"/>
      <c r="Q842" s="284"/>
      <c r="R842" s="284"/>
      <c r="S842" s="284"/>
      <c r="T842" s="284"/>
      <c r="U842" s="284"/>
      <c r="V842" s="284"/>
      <c r="W842" s="284"/>
      <c r="X842" s="284"/>
      <c r="Y842" s="284"/>
      <c r="Z842" s="284"/>
      <c r="AA842" s="284"/>
      <c r="AB842" s="284"/>
      <c r="AC842" s="284"/>
    </row>
    <row r="843">
      <c r="A843" s="286" t="s">
        <v>3143</v>
      </c>
      <c r="B843" s="133"/>
      <c r="C843" s="133"/>
      <c r="D843" s="133"/>
      <c r="E843" s="133"/>
      <c r="F843" s="133"/>
      <c r="G843" s="133"/>
      <c r="H843" s="133"/>
      <c r="I843" s="133"/>
      <c r="J843" s="133"/>
      <c r="K843" s="284"/>
      <c r="L843" s="284"/>
      <c r="M843" s="284"/>
      <c r="N843" s="284"/>
      <c r="O843" s="284"/>
      <c r="P843" s="284"/>
      <c r="Q843" s="284"/>
      <c r="R843" s="284"/>
      <c r="S843" s="284"/>
      <c r="T843" s="284"/>
      <c r="U843" s="284"/>
      <c r="V843" s="284"/>
      <c r="W843" s="284"/>
      <c r="X843" s="284"/>
      <c r="Y843" s="284"/>
      <c r="Z843" s="284"/>
      <c r="AA843" s="284"/>
      <c r="AB843" s="284"/>
      <c r="AC843" s="284"/>
    </row>
    <row r="844">
      <c r="A844" s="286" t="s">
        <v>3144</v>
      </c>
      <c r="B844" s="133" t="s">
        <v>3145</v>
      </c>
      <c r="C844" s="133"/>
      <c r="D844" s="133"/>
      <c r="E844" s="133"/>
      <c r="F844" s="133"/>
      <c r="G844" s="133"/>
      <c r="H844" s="133"/>
      <c r="I844" s="133"/>
      <c r="J844" s="133"/>
      <c r="K844" s="284"/>
      <c r="L844" s="284"/>
      <c r="M844" s="284"/>
      <c r="N844" s="284"/>
      <c r="O844" s="284"/>
      <c r="P844" s="284"/>
      <c r="Q844" s="284"/>
      <c r="R844" s="284"/>
      <c r="S844" s="284"/>
      <c r="T844" s="284"/>
      <c r="U844" s="284"/>
      <c r="V844" s="284"/>
      <c r="W844" s="284"/>
      <c r="X844" s="284"/>
      <c r="Y844" s="284"/>
      <c r="Z844" s="284"/>
      <c r="AA844" s="284"/>
      <c r="AB844" s="284"/>
      <c r="AC844" s="284"/>
    </row>
    <row r="845">
      <c r="A845" s="286" t="s">
        <v>3146</v>
      </c>
      <c r="B845" s="133" t="s">
        <v>3147</v>
      </c>
      <c r="C845" s="133"/>
      <c r="D845" s="133"/>
      <c r="E845" s="133"/>
      <c r="F845" s="133"/>
      <c r="G845" s="133"/>
      <c r="H845" s="133"/>
      <c r="I845" s="133"/>
      <c r="J845" s="133"/>
      <c r="K845" s="284"/>
      <c r="L845" s="284"/>
      <c r="M845" s="284"/>
      <c r="N845" s="284"/>
      <c r="O845" s="284"/>
      <c r="P845" s="284"/>
      <c r="Q845" s="284"/>
      <c r="R845" s="284"/>
      <c r="S845" s="284"/>
      <c r="T845" s="284"/>
      <c r="U845" s="284"/>
      <c r="V845" s="284"/>
      <c r="W845" s="284"/>
      <c r="X845" s="284"/>
      <c r="Y845" s="284"/>
      <c r="Z845" s="284"/>
      <c r="AA845" s="284"/>
      <c r="AB845" s="284"/>
      <c r="AC845" s="284"/>
    </row>
    <row r="846">
      <c r="A846" s="286" t="s">
        <v>3148</v>
      </c>
      <c r="B846" s="133" t="s">
        <v>3149</v>
      </c>
      <c r="C846" s="133"/>
      <c r="D846" s="133"/>
      <c r="E846" s="133"/>
      <c r="F846" s="133"/>
      <c r="G846" s="133"/>
      <c r="H846" s="133"/>
      <c r="I846" s="133"/>
      <c r="J846" s="133"/>
      <c r="K846" s="284"/>
      <c r="L846" s="284"/>
      <c r="M846" s="284"/>
      <c r="N846" s="284"/>
      <c r="O846" s="284"/>
      <c r="P846" s="284"/>
      <c r="Q846" s="284"/>
      <c r="R846" s="284"/>
      <c r="S846" s="284"/>
      <c r="T846" s="284"/>
      <c r="U846" s="284"/>
      <c r="V846" s="284"/>
      <c r="W846" s="284"/>
      <c r="X846" s="284"/>
      <c r="Y846" s="284"/>
      <c r="Z846" s="284"/>
      <c r="AA846" s="284"/>
      <c r="AB846" s="284"/>
      <c r="AC846" s="284"/>
    </row>
    <row r="847">
      <c r="A847" s="286" t="s">
        <v>3150</v>
      </c>
      <c r="B847" s="133" t="s">
        <v>3151</v>
      </c>
      <c r="C847" s="133" t="s">
        <v>3152</v>
      </c>
      <c r="D847" s="133"/>
      <c r="E847" s="133"/>
      <c r="F847" s="133"/>
      <c r="G847" s="133"/>
      <c r="H847" s="133"/>
      <c r="I847" s="133"/>
      <c r="J847" s="133"/>
      <c r="K847" s="284"/>
      <c r="L847" s="284"/>
      <c r="M847" s="284"/>
      <c r="N847" s="284"/>
      <c r="O847" s="284"/>
      <c r="P847" s="284"/>
      <c r="Q847" s="284"/>
      <c r="R847" s="284"/>
      <c r="S847" s="284"/>
      <c r="T847" s="284"/>
      <c r="U847" s="284"/>
      <c r="V847" s="284"/>
      <c r="W847" s="284"/>
      <c r="X847" s="284"/>
      <c r="Y847" s="284"/>
      <c r="Z847" s="284"/>
      <c r="AA847" s="284"/>
      <c r="AB847" s="284"/>
      <c r="AC847" s="284"/>
    </row>
    <row r="848">
      <c r="A848" s="286" t="s">
        <v>3153</v>
      </c>
      <c r="B848" s="133" t="s">
        <v>3154</v>
      </c>
      <c r="C848" s="133"/>
      <c r="D848" s="133"/>
      <c r="E848" s="133"/>
      <c r="F848" s="133"/>
      <c r="G848" s="133"/>
      <c r="H848" s="133"/>
      <c r="I848" s="133"/>
      <c r="J848" s="133"/>
      <c r="K848" s="284"/>
      <c r="L848" s="284"/>
      <c r="M848" s="284"/>
      <c r="N848" s="284"/>
      <c r="O848" s="284"/>
      <c r="P848" s="284"/>
      <c r="Q848" s="284"/>
      <c r="R848" s="284"/>
      <c r="S848" s="284"/>
      <c r="T848" s="284"/>
      <c r="U848" s="284"/>
      <c r="V848" s="284"/>
      <c r="W848" s="284"/>
      <c r="X848" s="284"/>
      <c r="Y848" s="284"/>
      <c r="Z848" s="284"/>
      <c r="AA848" s="284"/>
      <c r="AB848" s="284"/>
      <c r="AC848" s="284"/>
    </row>
    <row r="849">
      <c r="A849" s="286" t="s">
        <v>3155</v>
      </c>
      <c r="B849" s="133"/>
      <c r="C849" s="133"/>
      <c r="D849" s="133"/>
      <c r="E849" s="133"/>
      <c r="F849" s="133"/>
      <c r="G849" s="133"/>
      <c r="H849" s="133"/>
      <c r="I849" s="133"/>
      <c r="J849" s="133"/>
      <c r="K849" s="284"/>
      <c r="L849" s="284"/>
      <c r="M849" s="284"/>
      <c r="N849" s="284"/>
      <c r="O849" s="284"/>
      <c r="P849" s="284"/>
      <c r="Q849" s="284"/>
      <c r="R849" s="284"/>
      <c r="S849" s="284"/>
      <c r="T849" s="284"/>
      <c r="U849" s="284"/>
      <c r="V849" s="284"/>
      <c r="W849" s="284"/>
      <c r="X849" s="284"/>
      <c r="Y849" s="284"/>
      <c r="Z849" s="284"/>
      <c r="AA849" s="284"/>
      <c r="AB849" s="284"/>
      <c r="AC849" s="284"/>
    </row>
    <row r="850">
      <c r="A850" s="286" t="s">
        <v>3156</v>
      </c>
      <c r="B850" s="133" t="s">
        <v>3157</v>
      </c>
      <c r="C850" s="133"/>
      <c r="D850" s="133"/>
      <c r="E850" s="133"/>
      <c r="F850" s="133"/>
      <c r="G850" s="133"/>
      <c r="H850" s="133"/>
      <c r="I850" s="133"/>
      <c r="J850" s="133"/>
      <c r="K850" s="284"/>
      <c r="L850" s="284"/>
      <c r="M850" s="284"/>
      <c r="N850" s="284"/>
      <c r="O850" s="284"/>
      <c r="P850" s="284"/>
      <c r="Q850" s="284"/>
      <c r="R850" s="284"/>
      <c r="S850" s="284"/>
      <c r="T850" s="284"/>
      <c r="U850" s="284"/>
      <c r="V850" s="284"/>
      <c r="W850" s="284"/>
      <c r="X850" s="284"/>
      <c r="Y850" s="284"/>
      <c r="Z850" s="284"/>
      <c r="AA850" s="284"/>
      <c r="AB850" s="284"/>
      <c r="AC850" s="284"/>
    </row>
    <row r="851">
      <c r="A851" s="288" t="s">
        <v>3158</v>
      </c>
      <c r="B851" s="133" t="s">
        <v>87</v>
      </c>
      <c r="C851" s="133"/>
      <c r="D851" s="133"/>
      <c r="E851" s="133"/>
      <c r="F851" s="133"/>
      <c r="G851" s="133"/>
      <c r="H851" s="133"/>
      <c r="I851" s="133"/>
      <c r="J851" s="133"/>
      <c r="K851" s="284"/>
      <c r="L851" s="284"/>
      <c r="M851" s="284"/>
      <c r="N851" s="284"/>
      <c r="O851" s="284"/>
      <c r="P851" s="284"/>
      <c r="Q851" s="284"/>
      <c r="R851" s="284"/>
      <c r="S851" s="284"/>
      <c r="T851" s="284"/>
      <c r="U851" s="284"/>
      <c r="V851" s="284"/>
      <c r="W851" s="284"/>
      <c r="X851" s="284"/>
      <c r="Y851" s="284"/>
      <c r="Z851" s="284"/>
      <c r="AA851" s="284"/>
      <c r="AB851" s="284"/>
      <c r="AC851" s="284"/>
    </row>
    <row r="852">
      <c r="A852" s="288" t="s">
        <v>3159</v>
      </c>
      <c r="B852" s="133"/>
      <c r="C852" s="133"/>
      <c r="D852" s="133"/>
      <c r="E852" s="133"/>
      <c r="F852" s="133"/>
      <c r="G852" s="133"/>
      <c r="H852" s="133"/>
      <c r="I852" s="133"/>
      <c r="J852" s="133"/>
      <c r="K852" s="284"/>
      <c r="L852" s="284"/>
      <c r="M852" s="284"/>
      <c r="N852" s="284"/>
      <c r="O852" s="284"/>
      <c r="P852" s="284"/>
      <c r="Q852" s="284"/>
      <c r="R852" s="284"/>
      <c r="S852" s="284"/>
      <c r="T852" s="284"/>
      <c r="U852" s="284"/>
      <c r="V852" s="284"/>
      <c r="W852" s="284"/>
      <c r="X852" s="284"/>
      <c r="Y852" s="284"/>
      <c r="Z852" s="284"/>
      <c r="AA852" s="284"/>
      <c r="AB852" s="284"/>
      <c r="AC852" s="284"/>
    </row>
    <row r="853">
      <c r="A853" s="288" t="s">
        <v>3160</v>
      </c>
      <c r="B853" s="133"/>
      <c r="C853" s="133"/>
      <c r="D853" s="133"/>
      <c r="E853" s="133"/>
      <c r="F853" s="133"/>
      <c r="G853" s="133"/>
      <c r="H853" s="133"/>
      <c r="I853" s="133"/>
      <c r="J853" s="133"/>
      <c r="K853" s="284"/>
      <c r="L853" s="284"/>
      <c r="M853" s="284"/>
      <c r="N853" s="284"/>
      <c r="O853" s="284"/>
      <c r="P853" s="284"/>
      <c r="Q853" s="284"/>
      <c r="R853" s="284"/>
      <c r="S853" s="284"/>
      <c r="T853" s="284"/>
      <c r="U853" s="284"/>
      <c r="V853" s="284"/>
      <c r="W853" s="284"/>
      <c r="X853" s="284"/>
      <c r="Y853" s="284"/>
      <c r="Z853" s="284"/>
      <c r="AA853" s="284"/>
      <c r="AB853" s="284"/>
      <c r="AC853" s="284"/>
    </row>
    <row r="854">
      <c r="A854" s="286" t="s">
        <v>3161</v>
      </c>
      <c r="B854" s="133" t="s">
        <v>3162</v>
      </c>
      <c r="C854" s="133"/>
      <c r="D854" s="133"/>
      <c r="E854" s="133"/>
      <c r="F854" s="133"/>
      <c r="G854" s="133"/>
      <c r="H854" s="133"/>
      <c r="I854" s="133"/>
      <c r="J854" s="133"/>
      <c r="K854" s="284"/>
      <c r="L854" s="284"/>
      <c r="M854" s="284"/>
      <c r="N854" s="284"/>
      <c r="O854" s="284"/>
      <c r="P854" s="284"/>
      <c r="Q854" s="284"/>
      <c r="R854" s="284"/>
      <c r="S854" s="284"/>
      <c r="T854" s="284"/>
      <c r="U854" s="284"/>
      <c r="V854" s="284"/>
      <c r="W854" s="284"/>
      <c r="X854" s="284"/>
      <c r="Y854" s="284"/>
      <c r="Z854" s="284"/>
      <c r="AA854" s="284"/>
      <c r="AB854" s="284"/>
      <c r="AC854" s="284"/>
    </row>
    <row r="855">
      <c r="A855" s="286" t="s">
        <v>3163</v>
      </c>
      <c r="B855" s="133" t="s">
        <v>3164</v>
      </c>
      <c r="C855" s="133"/>
      <c r="D855" s="133"/>
      <c r="E855" s="133"/>
      <c r="F855" s="133"/>
      <c r="G855" s="133"/>
      <c r="H855" s="133"/>
      <c r="I855" s="133"/>
      <c r="J855" s="133"/>
      <c r="K855" s="284"/>
      <c r="L855" s="284"/>
      <c r="M855" s="284"/>
      <c r="N855" s="284"/>
      <c r="O855" s="284"/>
      <c r="P855" s="284"/>
      <c r="Q855" s="284"/>
      <c r="R855" s="284"/>
      <c r="S855" s="284"/>
      <c r="T855" s="284"/>
      <c r="U855" s="284"/>
      <c r="V855" s="284"/>
      <c r="W855" s="284"/>
      <c r="X855" s="284"/>
      <c r="Y855" s="284"/>
      <c r="Z855" s="284"/>
      <c r="AA855" s="284"/>
      <c r="AB855" s="284"/>
      <c r="AC855" s="284"/>
    </row>
    <row r="856">
      <c r="A856" s="289" t="s">
        <v>3165</v>
      </c>
      <c r="B856" s="133" t="s">
        <v>3166</v>
      </c>
      <c r="C856" s="133"/>
      <c r="D856" s="133"/>
      <c r="E856" s="133"/>
      <c r="F856" s="133"/>
      <c r="G856" s="133"/>
      <c r="H856" s="133"/>
      <c r="I856" s="133"/>
      <c r="J856" s="133"/>
      <c r="K856" s="284"/>
      <c r="L856" s="284"/>
      <c r="M856" s="284"/>
      <c r="N856" s="284"/>
      <c r="O856" s="284"/>
      <c r="P856" s="284"/>
      <c r="Q856" s="284"/>
      <c r="R856" s="284"/>
      <c r="S856" s="284"/>
      <c r="T856" s="284"/>
      <c r="U856" s="284"/>
      <c r="V856" s="284"/>
      <c r="W856" s="284"/>
      <c r="X856" s="284"/>
      <c r="Y856" s="284"/>
      <c r="Z856" s="284"/>
      <c r="AA856" s="284"/>
      <c r="AB856" s="284"/>
      <c r="AC856" s="284"/>
    </row>
    <row r="857">
      <c r="A857" s="289" t="s">
        <v>3167</v>
      </c>
      <c r="B857" s="133"/>
      <c r="C857" s="133"/>
      <c r="D857" s="133"/>
      <c r="E857" s="133"/>
      <c r="F857" s="133"/>
      <c r="G857" s="133"/>
      <c r="H857" s="133"/>
      <c r="I857" s="133"/>
      <c r="J857" s="133"/>
      <c r="K857" s="284"/>
      <c r="L857" s="284"/>
      <c r="M857" s="284"/>
      <c r="N857" s="284"/>
      <c r="O857" s="284"/>
      <c r="P857" s="284"/>
      <c r="Q857" s="284"/>
      <c r="R857" s="284"/>
      <c r="S857" s="284"/>
      <c r="T857" s="284"/>
      <c r="U857" s="284"/>
      <c r="V857" s="284"/>
      <c r="W857" s="284"/>
      <c r="X857" s="284"/>
      <c r="Y857" s="284"/>
      <c r="Z857" s="284"/>
      <c r="AA857" s="284"/>
      <c r="AB857" s="284"/>
      <c r="AC857" s="284"/>
    </row>
    <row r="858">
      <c r="A858" s="290" t="s">
        <v>3168</v>
      </c>
      <c r="B858" s="133" t="s">
        <v>3169</v>
      </c>
      <c r="C858" s="133"/>
      <c r="D858" s="133"/>
      <c r="E858" s="133"/>
      <c r="F858" s="133"/>
      <c r="G858" s="133"/>
      <c r="H858" s="133"/>
      <c r="I858" s="133"/>
      <c r="J858" s="133"/>
      <c r="K858" s="284"/>
      <c r="L858" s="284"/>
      <c r="M858" s="284"/>
      <c r="N858" s="284"/>
      <c r="O858" s="284"/>
      <c r="P858" s="284"/>
      <c r="Q858" s="284"/>
      <c r="R858" s="284"/>
      <c r="S858" s="284"/>
      <c r="T858" s="284"/>
      <c r="U858" s="284"/>
      <c r="V858" s="284"/>
      <c r="W858" s="284"/>
      <c r="X858" s="284"/>
      <c r="Y858" s="284"/>
      <c r="Z858" s="284"/>
      <c r="AA858" s="284"/>
      <c r="AB858" s="284"/>
      <c r="AC858" s="284"/>
    </row>
    <row r="859">
      <c r="A859" s="290" t="s">
        <v>3170</v>
      </c>
      <c r="B859" s="133"/>
      <c r="C859" s="133"/>
      <c r="D859" s="133"/>
      <c r="E859" s="133"/>
      <c r="F859" s="133"/>
      <c r="G859" s="133"/>
      <c r="H859" s="133"/>
      <c r="I859" s="133"/>
      <c r="J859" s="133"/>
      <c r="K859" s="284"/>
      <c r="L859" s="284"/>
      <c r="M859" s="284"/>
      <c r="N859" s="284"/>
      <c r="O859" s="284"/>
      <c r="P859" s="284"/>
      <c r="Q859" s="284"/>
      <c r="R859" s="284"/>
      <c r="S859" s="284"/>
      <c r="T859" s="284"/>
      <c r="U859" s="284"/>
      <c r="V859" s="284"/>
      <c r="W859" s="284"/>
      <c r="X859" s="284"/>
      <c r="Y859" s="284"/>
      <c r="Z859" s="284"/>
      <c r="AA859" s="284"/>
      <c r="AB859" s="284"/>
      <c r="AC859" s="284"/>
    </row>
    <row r="860">
      <c r="A860" s="290" t="s">
        <v>3171</v>
      </c>
      <c r="B860" s="133" t="s">
        <v>3172</v>
      </c>
      <c r="C860" s="133"/>
      <c r="D860" s="133"/>
      <c r="E860" s="133"/>
      <c r="F860" s="133"/>
      <c r="G860" s="133"/>
      <c r="H860" s="133"/>
      <c r="I860" s="133"/>
      <c r="J860" s="133"/>
      <c r="K860" s="284"/>
      <c r="L860" s="284"/>
      <c r="M860" s="284"/>
      <c r="N860" s="284"/>
      <c r="O860" s="284"/>
      <c r="P860" s="284"/>
      <c r="Q860" s="284"/>
      <c r="R860" s="284"/>
      <c r="S860" s="284"/>
      <c r="T860" s="284"/>
      <c r="U860" s="284"/>
      <c r="V860" s="284"/>
      <c r="W860" s="284"/>
      <c r="X860" s="284"/>
      <c r="Y860" s="284"/>
      <c r="Z860" s="284"/>
      <c r="AA860" s="284"/>
      <c r="AB860" s="284"/>
      <c r="AC860" s="284"/>
    </row>
    <row r="861">
      <c r="A861" s="291" t="s">
        <v>3173</v>
      </c>
      <c r="B861" s="1622"/>
      <c r="C861" s="133" t="s">
        <v>3174</v>
      </c>
      <c r="D861" s="133"/>
      <c r="E861" s="133"/>
      <c r="F861" s="133"/>
      <c r="G861" s="133"/>
      <c r="H861" s="133"/>
      <c r="I861" s="133"/>
      <c r="J861" s="133"/>
      <c r="K861" s="284"/>
      <c r="L861" s="284"/>
      <c r="M861" s="284"/>
      <c r="N861" s="284"/>
      <c r="O861" s="284"/>
      <c r="P861" s="284"/>
      <c r="Q861" s="284"/>
      <c r="R861" s="284"/>
      <c r="S861" s="284"/>
      <c r="T861" s="284"/>
      <c r="U861" s="284"/>
      <c r="V861" s="284"/>
      <c r="W861" s="284"/>
      <c r="X861" s="284"/>
      <c r="Y861" s="284"/>
      <c r="Z861" s="284"/>
      <c r="AA861" s="284"/>
      <c r="AB861" s="284"/>
      <c r="AC861" s="284"/>
    </row>
    <row r="862">
      <c r="A862" s="290" t="s">
        <v>3175</v>
      </c>
      <c r="B862" s="133" t="s">
        <v>3176</v>
      </c>
      <c r="C862" s="133"/>
      <c r="D862" s="133"/>
      <c r="E862" s="133"/>
      <c r="F862" s="133"/>
      <c r="G862" s="133"/>
      <c r="H862" s="133"/>
      <c r="I862" s="133"/>
      <c r="J862" s="133"/>
      <c r="K862" s="284"/>
      <c r="L862" s="284"/>
      <c r="M862" s="284"/>
      <c r="N862" s="284"/>
      <c r="O862" s="284"/>
      <c r="P862" s="284"/>
      <c r="Q862" s="284"/>
      <c r="R862" s="284"/>
      <c r="S862" s="284"/>
      <c r="T862" s="284"/>
      <c r="U862" s="284"/>
      <c r="V862" s="284"/>
      <c r="W862" s="284"/>
      <c r="X862" s="284"/>
      <c r="Y862" s="284"/>
      <c r="Z862" s="284"/>
      <c r="AA862" s="284"/>
      <c r="AB862" s="284"/>
      <c r="AC862" s="284"/>
    </row>
    <row r="863">
      <c r="A863" s="290" t="s">
        <v>3177</v>
      </c>
      <c r="B863" s="133" t="s">
        <v>3178</v>
      </c>
      <c r="C863" s="133"/>
      <c r="D863" s="133"/>
      <c r="E863" s="133"/>
      <c r="F863" s="133"/>
      <c r="G863" s="133"/>
      <c r="H863" s="133"/>
      <c r="I863" s="133"/>
      <c r="J863" s="133"/>
      <c r="K863" s="284"/>
      <c r="L863" s="284"/>
      <c r="M863" s="284"/>
      <c r="N863" s="284"/>
      <c r="O863" s="284"/>
      <c r="P863" s="284"/>
      <c r="Q863" s="284"/>
      <c r="R863" s="284"/>
      <c r="S863" s="284"/>
      <c r="T863" s="284"/>
      <c r="U863" s="284"/>
      <c r="V863" s="284"/>
      <c r="W863" s="284"/>
      <c r="X863" s="284"/>
      <c r="Y863" s="284"/>
      <c r="Z863" s="284"/>
      <c r="AA863" s="284"/>
      <c r="AB863" s="284"/>
      <c r="AC863" s="284"/>
    </row>
    <row r="864">
      <c r="A864" s="290" t="s">
        <v>3179</v>
      </c>
      <c r="B864" s="133" t="s">
        <v>3180</v>
      </c>
      <c r="C864" s="133"/>
      <c r="D864" s="133"/>
      <c r="E864" s="133"/>
      <c r="F864" s="133"/>
      <c r="G864" s="133"/>
      <c r="H864" s="133"/>
      <c r="I864" s="133"/>
      <c r="J864" s="133"/>
      <c r="K864" s="284"/>
      <c r="L864" s="284"/>
      <c r="M864" s="284"/>
      <c r="N864" s="284"/>
      <c r="O864" s="284"/>
      <c r="P864" s="284"/>
      <c r="Q864" s="284"/>
      <c r="R864" s="284"/>
      <c r="S864" s="284"/>
      <c r="T864" s="284"/>
      <c r="U864" s="284"/>
      <c r="V864" s="284"/>
      <c r="W864" s="284"/>
      <c r="X864" s="284"/>
      <c r="Y864" s="284"/>
      <c r="Z864" s="284"/>
      <c r="AA864" s="284"/>
      <c r="AB864" s="284"/>
      <c r="AC864" s="284"/>
    </row>
    <row r="865">
      <c r="A865" s="290" t="s">
        <v>3181</v>
      </c>
      <c r="B865" s="133" t="s">
        <v>3182</v>
      </c>
      <c r="C865" s="133"/>
      <c r="D865" s="133"/>
      <c r="E865" s="133"/>
      <c r="F865" s="133"/>
      <c r="G865" s="133"/>
      <c r="H865" s="133"/>
      <c r="I865" s="133"/>
      <c r="J865" s="133"/>
      <c r="K865" s="284"/>
      <c r="L865" s="284"/>
      <c r="M865" s="284"/>
      <c r="N865" s="284"/>
      <c r="O865" s="284"/>
      <c r="P865" s="284"/>
      <c r="Q865" s="284"/>
      <c r="R865" s="284"/>
      <c r="S865" s="284"/>
      <c r="T865" s="284"/>
      <c r="U865" s="284"/>
      <c r="V865" s="284"/>
      <c r="W865" s="284"/>
      <c r="X865" s="284"/>
      <c r="Y865" s="284"/>
      <c r="Z865" s="284"/>
      <c r="AA865" s="284"/>
      <c r="AB865" s="284"/>
      <c r="AC865" s="284"/>
    </row>
    <row r="866">
      <c r="A866" s="290" t="s">
        <v>3183</v>
      </c>
      <c r="B866" s="133" t="s">
        <v>3184</v>
      </c>
      <c r="C866" s="133"/>
      <c r="D866" s="133"/>
      <c r="E866" s="133"/>
      <c r="F866" s="133"/>
      <c r="G866" s="133"/>
      <c r="H866" s="133"/>
      <c r="I866" s="133"/>
      <c r="J866" s="133"/>
      <c r="K866" s="284"/>
      <c r="L866" s="284"/>
      <c r="M866" s="284"/>
      <c r="N866" s="284"/>
      <c r="O866" s="284"/>
      <c r="P866" s="284"/>
      <c r="Q866" s="284"/>
      <c r="R866" s="284"/>
      <c r="S866" s="284"/>
      <c r="T866" s="284"/>
      <c r="U866" s="284"/>
      <c r="V866" s="284"/>
      <c r="W866" s="284"/>
      <c r="X866" s="284"/>
      <c r="Y866" s="284"/>
      <c r="Z866" s="284"/>
      <c r="AA866" s="284"/>
      <c r="AB866" s="284"/>
      <c r="AC866" s="284"/>
    </row>
    <row r="867">
      <c r="A867" s="290" t="s">
        <v>3185</v>
      </c>
      <c r="B867" s="133"/>
      <c r="C867" s="133"/>
      <c r="D867" s="133"/>
      <c r="E867" s="133"/>
      <c r="F867" s="133"/>
      <c r="G867" s="133"/>
      <c r="H867" s="133"/>
      <c r="I867" s="133"/>
      <c r="J867" s="133"/>
      <c r="K867" s="284"/>
      <c r="L867" s="284"/>
      <c r="M867" s="284"/>
      <c r="N867" s="284"/>
      <c r="O867" s="284"/>
      <c r="P867" s="284"/>
      <c r="Q867" s="284"/>
      <c r="R867" s="284"/>
      <c r="S867" s="284"/>
      <c r="T867" s="284"/>
      <c r="U867" s="284"/>
      <c r="V867" s="284"/>
      <c r="W867" s="284"/>
      <c r="X867" s="284"/>
      <c r="Y867" s="284"/>
      <c r="Z867" s="284"/>
      <c r="AA867" s="284"/>
      <c r="AB867" s="284"/>
      <c r="AC867" s="284"/>
    </row>
    <row r="868">
      <c r="A868" s="290" t="s">
        <v>3186</v>
      </c>
      <c r="B868" s="133" t="s">
        <v>3187</v>
      </c>
      <c r="C868" s="133"/>
      <c r="D868" s="133"/>
      <c r="E868" s="133"/>
      <c r="F868" s="133"/>
      <c r="G868" s="133"/>
      <c r="H868" s="133"/>
      <c r="I868" s="133"/>
      <c r="J868" s="133"/>
      <c r="K868" s="284"/>
      <c r="L868" s="284"/>
      <c r="M868" s="284"/>
      <c r="N868" s="284"/>
      <c r="O868" s="284"/>
      <c r="P868" s="284"/>
      <c r="Q868" s="284"/>
      <c r="R868" s="284"/>
      <c r="S868" s="284"/>
      <c r="T868" s="284"/>
      <c r="U868" s="284"/>
      <c r="V868" s="284"/>
      <c r="W868" s="284"/>
      <c r="X868" s="284"/>
      <c r="Y868" s="284"/>
      <c r="Z868" s="284"/>
      <c r="AA868" s="284"/>
      <c r="AB868" s="284"/>
      <c r="AC868" s="284"/>
    </row>
    <row r="869">
      <c r="A869" s="290" t="s">
        <v>3188</v>
      </c>
      <c r="B869" s="133"/>
      <c r="C869" s="133"/>
      <c r="D869" s="133"/>
      <c r="E869" s="133"/>
      <c r="F869" s="133"/>
      <c r="G869" s="133"/>
      <c r="H869" s="133"/>
      <c r="I869" s="133"/>
      <c r="J869" s="133"/>
      <c r="K869" s="284"/>
      <c r="L869" s="284"/>
      <c r="M869" s="284"/>
      <c r="N869" s="284"/>
      <c r="O869" s="284"/>
      <c r="P869" s="284"/>
      <c r="Q869" s="284"/>
      <c r="R869" s="284"/>
      <c r="S869" s="284"/>
      <c r="T869" s="284"/>
      <c r="U869" s="284"/>
      <c r="V869" s="284"/>
      <c r="W869" s="284"/>
      <c r="X869" s="284"/>
      <c r="Y869" s="284"/>
      <c r="Z869" s="284"/>
      <c r="AA869" s="284"/>
      <c r="AB869" s="284"/>
      <c r="AC869" s="284"/>
    </row>
    <row r="870">
      <c r="A870" s="290"/>
      <c r="B870" s="133" t="s">
        <v>13319</v>
      </c>
      <c r="C870" s="133"/>
      <c r="D870" s="133"/>
      <c r="E870" s="133"/>
      <c r="F870" s="133"/>
      <c r="G870" s="133"/>
      <c r="H870" s="133"/>
      <c r="I870" s="133"/>
      <c r="J870" s="133"/>
      <c r="K870" s="284"/>
      <c r="L870" s="284"/>
      <c r="M870" s="284"/>
      <c r="N870" s="284"/>
      <c r="O870" s="284"/>
      <c r="P870" s="284"/>
      <c r="Q870" s="284"/>
      <c r="R870" s="284"/>
      <c r="S870" s="284"/>
      <c r="T870" s="284"/>
      <c r="U870" s="284"/>
      <c r="V870" s="284"/>
      <c r="W870" s="284"/>
      <c r="X870" s="284"/>
      <c r="Y870" s="284"/>
      <c r="Z870" s="284"/>
      <c r="AA870" s="284"/>
      <c r="AB870" s="284"/>
      <c r="AC870" s="284"/>
    </row>
    <row r="871">
      <c r="A871" s="290" t="s">
        <v>13320</v>
      </c>
      <c r="B871" s="133" t="s">
        <v>3191</v>
      </c>
      <c r="C871" s="133"/>
      <c r="D871" s="133"/>
      <c r="E871" s="133"/>
      <c r="F871" s="133"/>
      <c r="G871" s="133"/>
      <c r="H871" s="133"/>
      <c r="I871" s="133"/>
      <c r="J871" s="133"/>
      <c r="K871" s="284"/>
      <c r="L871" s="284"/>
      <c r="M871" s="284"/>
      <c r="N871" s="284"/>
      <c r="O871" s="284"/>
      <c r="P871" s="284"/>
      <c r="Q871" s="284"/>
      <c r="R871" s="284"/>
      <c r="S871" s="284"/>
      <c r="T871" s="284"/>
      <c r="U871" s="284"/>
      <c r="V871" s="284"/>
      <c r="W871" s="284"/>
      <c r="X871" s="284"/>
      <c r="Y871" s="284"/>
      <c r="Z871" s="284"/>
      <c r="AA871" s="284"/>
      <c r="AB871" s="284"/>
      <c r="AC871" s="284"/>
    </row>
    <row r="872">
      <c r="A872" s="290" t="s">
        <v>3192</v>
      </c>
      <c r="B872" s="133" t="s">
        <v>13321</v>
      </c>
      <c r="C872" s="133"/>
      <c r="D872" s="133"/>
      <c r="E872" s="133"/>
      <c r="F872" s="133"/>
      <c r="G872" s="133"/>
      <c r="H872" s="133"/>
      <c r="I872" s="133"/>
      <c r="J872" s="133"/>
      <c r="K872" s="284"/>
      <c r="L872" s="284"/>
      <c r="M872" s="284"/>
      <c r="N872" s="284"/>
      <c r="O872" s="284"/>
      <c r="P872" s="284"/>
      <c r="Q872" s="284"/>
      <c r="R872" s="284"/>
      <c r="S872" s="284"/>
      <c r="T872" s="284"/>
      <c r="U872" s="284"/>
      <c r="V872" s="284"/>
      <c r="W872" s="284"/>
      <c r="X872" s="284"/>
      <c r="Y872" s="284"/>
      <c r="Z872" s="284"/>
      <c r="AA872" s="284"/>
      <c r="AB872" s="284"/>
      <c r="AC872" s="284"/>
    </row>
    <row r="873">
      <c r="A873" s="290" t="s">
        <v>3194</v>
      </c>
      <c r="B873" s="133"/>
      <c r="C873" s="133"/>
      <c r="D873" s="133"/>
      <c r="E873" s="133"/>
      <c r="F873" s="133"/>
      <c r="G873" s="133"/>
      <c r="H873" s="133"/>
      <c r="I873" s="133"/>
      <c r="J873" s="133"/>
      <c r="K873" s="284"/>
      <c r="L873" s="284"/>
      <c r="M873" s="284"/>
      <c r="N873" s="284"/>
      <c r="O873" s="284"/>
      <c r="P873" s="284"/>
      <c r="Q873" s="284"/>
      <c r="R873" s="284"/>
      <c r="S873" s="284"/>
      <c r="T873" s="284"/>
      <c r="U873" s="284"/>
      <c r="V873" s="284"/>
      <c r="W873" s="284"/>
      <c r="X873" s="284"/>
      <c r="Y873" s="284"/>
      <c r="Z873" s="284"/>
      <c r="AA873" s="284"/>
      <c r="AB873" s="284"/>
      <c r="AC873" s="284"/>
    </row>
    <row r="874">
      <c r="A874" s="293" t="s">
        <v>13322</v>
      </c>
      <c r="B874" s="133" t="s">
        <v>3196</v>
      </c>
      <c r="C874" s="133"/>
      <c r="D874" s="133"/>
      <c r="E874" s="133"/>
      <c r="F874" s="133"/>
      <c r="G874" s="133"/>
      <c r="H874" s="133"/>
      <c r="I874" s="133"/>
      <c r="J874" s="133"/>
      <c r="K874" s="284"/>
      <c r="L874" s="284"/>
      <c r="M874" s="284"/>
      <c r="N874" s="284"/>
      <c r="O874" s="284"/>
      <c r="P874" s="284"/>
      <c r="Q874" s="284"/>
      <c r="R874" s="284"/>
      <c r="S874" s="284"/>
      <c r="T874" s="284"/>
      <c r="U874" s="284"/>
      <c r="V874" s="284"/>
      <c r="W874" s="284"/>
      <c r="X874" s="284"/>
      <c r="Y874" s="284"/>
      <c r="Z874" s="284"/>
      <c r="AA874" s="284"/>
      <c r="AB874" s="284"/>
      <c r="AC874" s="284"/>
    </row>
    <row r="875">
      <c r="A875" s="290" t="s">
        <v>3197</v>
      </c>
      <c r="B875" s="133"/>
      <c r="C875" s="133"/>
      <c r="D875" s="133"/>
      <c r="E875" s="133"/>
      <c r="F875" s="133"/>
      <c r="G875" s="133"/>
      <c r="H875" s="133"/>
      <c r="I875" s="133"/>
      <c r="J875" s="133"/>
      <c r="K875" s="284"/>
      <c r="L875" s="284"/>
      <c r="M875" s="284"/>
      <c r="N875" s="284"/>
      <c r="O875" s="284"/>
      <c r="P875" s="284"/>
      <c r="Q875" s="284"/>
      <c r="R875" s="284"/>
      <c r="S875" s="284"/>
      <c r="T875" s="284"/>
      <c r="U875" s="284"/>
      <c r="V875" s="284"/>
      <c r="W875" s="284"/>
      <c r="X875" s="284"/>
      <c r="Y875" s="284"/>
      <c r="Z875" s="284"/>
      <c r="AA875" s="284"/>
      <c r="AB875" s="284"/>
      <c r="AC875" s="284"/>
    </row>
    <row r="876">
      <c r="A876" s="290" t="s">
        <v>3198</v>
      </c>
      <c r="B876" s="133"/>
      <c r="C876" s="133"/>
      <c r="D876" s="133"/>
      <c r="E876" s="133"/>
      <c r="F876" s="133"/>
      <c r="G876" s="133"/>
      <c r="H876" s="133"/>
      <c r="I876" s="133"/>
      <c r="J876" s="133"/>
      <c r="K876" s="284"/>
      <c r="L876" s="284"/>
      <c r="M876" s="284"/>
      <c r="N876" s="284"/>
      <c r="O876" s="284"/>
      <c r="P876" s="284"/>
      <c r="Q876" s="284"/>
      <c r="R876" s="284"/>
      <c r="S876" s="284"/>
      <c r="T876" s="284"/>
      <c r="U876" s="284"/>
      <c r="V876" s="284"/>
      <c r="W876" s="284"/>
      <c r="X876" s="284"/>
      <c r="Y876" s="284"/>
      <c r="Z876" s="284"/>
      <c r="AA876" s="284"/>
      <c r="AB876" s="284"/>
      <c r="AC876" s="284"/>
    </row>
    <row r="877">
      <c r="A877" s="290" t="s">
        <v>3199</v>
      </c>
      <c r="B877" s="133"/>
      <c r="C877" s="133"/>
      <c r="D877" s="133"/>
      <c r="E877" s="133"/>
      <c r="F877" s="133"/>
      <c r="G877" s="133"/>
      <c r="H877" s="133"/>
      <c r="I877" s="133"/>
      <c r="J877" s="133"/>
      <c r="K877" s="284"/>
      <c r="L877" s="284"/>
      <c r="M877" s="284"/>
      <c r="N877" s="284"/>
      <c r="O877" s="284"/>
      <c r="P877" s="284"/>
      <c r="Q877" s="284"/>
      <c r="R877" s="284"/>
      <c r="S877" s="284"/>
      <c r="T877" s="284"/>
      <c r="U877" s="284"/>
      <c r="V877" s="284"/>
      <c r="W877" s="284"/>
      <c r="X877" s="284"/>
      <c r="Y877" s="284"/>
      <c r="Z877" s="284"/>
      <c r="AA877" s="284"/>
      <c r="AB877" s="284"/>
      <c r="AC877" s="284"/>
    </row>
    <row r="878">
      <c r="A878" s="290" t="s">
        <v>3200</v>
      </c>
      <c r="B878" s="133" t="s">
        <v>3201</v>
      </c>
      <c r="C878" s="133" t="s">
        <v>3202</v>
      </c>
      <c r="D878" s="133"/>
      <c r="E878" s="133"/>
      <c r="F878" s="133"/>
      <c r="G878" s="133"/>
      <c r="H878" s="133"/>
      <c r="I878" s="133"/>
      <c r="J878" s="133"/>
      <c r="K878" s="284"/>
      <c r="L878" s="284"/>
      <c r="M878" s="284"/>
      <c r="N878" s="284"/>
      <c r="O878" s="284"/>
      <c r="P878" s="284"/>
      <c r="Q878" s="284"/>
      <c r="R878" s="284"/>
      <c r="S878" s="284"/>
      <c r="T878" s="284"/>
      <c r="U878" s="284"/>
      <c r="V878" s="284"/>
      <c r="W878" s="284"/>
      <c r="X878" s="284"/>
      <c r="Y878" s="284"/>
      <c r="Z878" s="284"/>
      <c r="AA878" s="284"/>
      <c r="AB878" s="284"/>
      <c r="AC878" s="284"/>
    </row>
    <row r="879">
      <c r="A879" s="290" t="s">
        <v>3203</v>
      </c>
      <c r="B879" s="133" t="s">
        <v>3204</v>
      </c>
      <c r="C879" s="133"/>
      <c r="D879" s="133"/>
      <c r="E879" s="133"/>
      <c r="F879" s="133"/>
      <c r="G879" s="133"/>
      <c r="H879" s="133"/>
      <c r="I879" s="133"/>
      <c r="J879" s="133"/>
      <c r="K879" s="284"/>
      <c r="L879" s="284"/>
      <c r="M879" s="284"/>
      <c r="N879" s="284"/>
      <c r="O879" s="284"/>
      <c r="P879" s="284"/>
      <c r="Q879" s="284"/>
      <c r="R879" s="284"/>
      <c r="S879" s="284"/>
      <c r="T879" s="284"/>
      <c r="U879" s="284"/>
      <c r="V879" s="284"/>
      <c r="W879" s="284"/>
      <c r="X879" s="284"/>
      <c r="Y879" s="284"/>
      <c r="Z879" s="284"/>
      <c r="AA879" s="284"/>
      <c r="AB879" s="284"/>
      <c r="AC879" s="284"/>
    </row>
    <row r="880">
      <c r="A880" s="290" t="s">
        <v>3205</v>
      </c>
      <c r="B880" s="133" t="s">
        <v>3206</v>
      </c>
      <c r="C880" s="133"/>
      <c r="D880" s="133"/>
      <c r="E880" s="133"/>
      <c r="F880" s="133"/>
      <c r="G880" s="133"/>
      <c r="H880" s="133"/>
      <c r="I880" s="133"/>
      <c r="J880" s="133"/>
      <c r="K880" s="284"/>
      <c r="L880" s="284"/>
      <c r="M880" s="284"/>
      <c r="N880" s="284"/>
      <c r="O880" s="284"/>
      <c r="P880" s="284"/>
      <c r="Q880" s="284"/>
      <c r="R880" s="284"/>
      <c r="S880" s="284"/>
      <c r="T880" s="284"/>
      <c r="U880" s="284"/>
      <c r="V880" s="284"/>
      <c r="W880" s="284"/>
      <c r="X880" s="284"/>
      <c r="Y880" s="284"/>
      <c r="Z880" s="284"/>
      <c r="AA880" s="284"/>
      <c r="AB880" s="284"/>
      <c r="AC880" s="284"/>
    </row>
    <row r="881">
      <c r="A881" s="290" t="s">
        <v>3207</v>
      </c>
      <c r="B881" s="133" t="s">
        <v>3208</v>
      </c>
      <c r="C881" s="133"/>
      <c r="D881" s="133"/>
      <c r="E881" s="133"/>
      <c r="F881" s="133"/>
      <c r="G881" s="133"/>
      <c r="H881" s="133"/>
      <c r="I881" s="133"/>
      <c r="J881" s="133"/>
      <c r="K881" s="284"/>
      <c r="L881" s="284"/>
      <c r="M881" s="284"/>
      <c r="N881" s="284"/>
      <c r="O881" s="284"/>
      <c r="P881" s="284"/>
      <c r="Q881" s="284"/>
      <c r="R881" s="284"/>
      <c r="S881" s="284"/>
      <c r="T881" s="284"/>
      <c r="U881" s="284"/>
      <c r="V881" s="284"/>
      <c r="W881" s="284"/>
      <c r="X881" s="284"/>
      <c r="Y881" s="284"/>
      <c r="Z881" s="284"/>
      <c r="AA881" s="284"/>
      <c r="AB881" s="284"/>
      <c r="AC881" s="284"/>
    </row>
    <row r="882">
      <c r="A882" s="290" t="s">
        <v>3209</v>
      </c>
      <c r="B882" s="133"/>
      <c r="C882" s="133"/>
      <c r="D882" s="133"/>
      <c r="E882" s="133"/>
      <c r="F882" s="133"/>
      <c r="G882" s="133"/>
      <c r="H882" s="133"/>
      <c r="I882" s="133"/>
      <c r="J882" s="133"/>
      <c r="K882" s="284"/>
      <c r="L882" s="284"/>
      <c r="M882" s="284"/>
      <c r="N882" s="284"/>
      <c r="O882" s="284"/>
      <c r="P882" s="284"/>
      <c r="Q882" s="284"/>
      <c r="R882" s="284"/>
      <c r="S882" s="284"/>
      <c r="T882" s="284"/>
      <c r="U882" s="284"/>
      <c r="V882" s="284"/>
      <c r="W882" s="284"/>
      <c r="X882" s="284"/>
      <c r="Y882" s="284"/>
      <c r="Z882" s="284"/>
      <c r="AA882" s="284"/>
      <c r="AB882" s="284"/>
      <c r="AC882" s="284"/>
    </row>
    <row r="883">
      <c r="A883" s="290" t="s">
        <v>3210</v>
      </c>
      <c r="B883" s="133" t="s">
        <v>3211</v>
      </c>
      <c r="C883" s="133" t="s">
        <v>3212</v>
      </c>
      <c r="D883" s="133" t="s">
        <v>3213</v>
      </c>
      <c r="E883" s="133"/>
      <c r="F883" s="133"/>
      <c r="G883" s="133"/>
      <c r="H883" s="133"/>
      <c r="I883" s="133"/>
      <c r="J883" s="133"/>
      <c r="K883" s="284"/>
      <c r="L883" s="284"/>
      <c r="M883" s="284"/>
      <c r="N883" s="284"/>
      <c r="O883" s="284"/>
      <c r="P883" s="284"/>
      <c r="Q883" s="284"/>
      <c r="R883" s="284"/>
      <c r="S883" s="284"/>
      <c r="T883" s="284"/>
      <c r="U883" s="284"/>
      <c r="V883" s="284"/>
      <c r="W883" s="284"/>
      <c r="X883" s="284"/>
      <c r="Y883" s="284"/>
      <c r="Z883" s="284"/>
      <c r="AA883" s="284"/>
      <c r="AB883" s="284"/>
      <c r="AC883" s="284"/>
    </row>
    <row r="884">
      <c r="A884" s="290" t="s">
        <v>3163</v>
      </c>
      <c r="B884" s="133" t="s">
        <v>3214</v>
      </c>
      <c r="C884" s="133" t="s">
        <v>3215</v>
      </c>
      <c r="D884" s="133"/>
      <c r="E884" s="133"/>
      <c r="F884" s="133"/>
      <c r="G884" s="133"/>
      <c r="H884" s="133"/>
      <c r="I884" s="133"/>
      <c r="J884" s="133"/>
      <c r="K884" s="284"/>
      <c r="L884" s="284"/>
      <c r="M884" s="284"/>
      <c r="N884" s="284"/>
      <c r="O884" s="284"/>
      <c r="P884" s="284"/>
      <c r="Q884" s="284"/>
      <c r="R884" s="284"/>
      <c r="S884" s="284"/>
      <c r="T884" s="284"/>
      <c r="U884" s="284"/>
      <c r="V884" s="284"/>
      <c r="W884" s="284"/>
      <c r="X884" s="284"/>
      <c r="Y884" s="284"/>
      <c r="Z884" s="284"/>
      <c r="AA884" s="284"/>
      <c r="AB884" s="284"/>
      <c r="AC884" s="284"/>
    </row>
    <row r="885">
      <c r="A885" s="290" t="s">
        <v>3216</v>
      </c>
      <c r="B885" s="133" t="s">
        <v>3217</v>
      </c>
      <c r="C885" s="133"/>
      <c r="D885" s="133"/>
      <c r="E885" s="133"/>
      <c r="F885" s="133"/>
      <c r="G885" s="133"/>
      <c r="H885" s="133"/>
      <c r="I885" s="133"/>
      <c r="J885" s="133"/>
      <c r="K885" s="284"/>
      <c r="L885" s="284"/>
      <c r="M885" s="284"/>
      <c r="N885" s="284"/>
      <c r="O885" s="284"/>
      <c r="P885" s="284"/>
      <c r="Q885" s="284"/>
      <c r="R885" s="284"/>
      <c r="S885" s="284"/>
      <c r="T885" s="284"/>
      <c r="U885" s="284"/>
      <c r="V885" s="284"/>
      <c r="W885" s="284"/>
      <c r="X885" s="284"/>
      <c r="Y885" s="284"/>
      <c r="Z885" s="284"/>
      <c r="AA885" s="284"/>
      <c r="AB885" s="284"/>
      <c r="AC885" s="284"/>
    </row>
    <row r="886">
      <c r="A886" s="290" t="s">
        <v>3218</v>
      </c>
      <c r="B886" s="133" t="s">
        <v>3219</v>
      </c>
      <c r="C886" s="133"/>
      <c r="D886" s="133"/>
      <c r="E886" s="133"/>
      <c r="F886" s="133"/>
      <c r="G886" s="133"/>
      <c r="H886" s="133"/>
      <c r="I886" s="133"/>
      <c r="J886" s="133"/>
      <c r="K886" s="284"/>
      <c r="L886" s="284"/>
      <c r="M886" s="284"/>
      <c r="N886" s="284"/>
      <c r="O886" s="284"/>
      <c r="P886" s="284"/>
      <c r="Q886" s="284"/>
      <c r="R886" s="284"/>
      <c r="S886" s="284"/>
      <c r="T886" s="284"/>
      <c r="U886" s="284"/>
      <c r="V886" s="284"/>
      <c r="W886" s="284"/>
      <c r="X886" s="284"/>
      <c r="Y886" s="284"/>
      <c r="Z886" s="284"/>
      <c r="AA886" s="284"/>
      <c r="AB886" s="284"/>
      <c r="AC886" s="284"/>
    </row>
    <row r="887">
      <c r="A887" s="290" t="s">
        <v>3220</v>
      </c>
      <c r="B887" s="133" t="s">
        <v>3221</v>
      </c>
      <c r="C887" s="133"/>
      <c r="D887" s="133"/>
      <c r="E887" s="133"/>
      <c r="F887" s="133"/>
      <c r="G887" s="133"/>
      <c r="H887" s="133"/>
      <c r="I887" s="133"/>
      <c r="J887" s="133"/>
      <c r="K887" s="284"/>
      <c r="L887" s="284"/>
      <c r="M887" s="284"/>
      <c r="N887" s="284"/>
      <c r="O887" s="284"/>
      <c r="P887" s="284"/>
      <c r="Q887" s="284"/>
      <c r="R887" s="284"/>
      <c r="S887" s="284"/>
      <c r="T887" s="284"/>
      <c r="U887" s="284"/>
      <c r="V887" s="284"/>
      <c r="W887" s="284"/>
      <c r="X887" s="284"/>
      <c r="Y887" s="284"/>
      <c r="Z887" s="284"/>
      <c r="AA887" s="284"/>
      <c r="AB887" s="284"/>
      <c r="AC887" s="284"/>
    </row>
    <row r="888">
      <c r="A888" s="290" t="s">
        <v>3222</v>
      </c>
      <c r="B888" s="133"/>
      <c r="C888" s="133"/>
      <c r="D888" s="133"/>
      <c r="E888" s="133"/>
      <c r="F888" s="133"/>
      <c r="G888" s="133"/>
      <c r="H888" s="133"/>
      <c r="I888" s="133"/>
      <c r="J888" s="133"/>
      <c r="K888" s="284"/>
      <c r="L888" s="284"/>
      <c r="M888" s="284"/>
      <c r="N888" s="284"/>
      <c r="O888" s="284"/>
      <c r="P888" s="284"/>
      <c r="Q888" s="284"/>
      <c r="R888" s="284"/>
      <c r="S888" s="284"/>
      <c r="T888" s="284"/>
      <c r="U888" s="284"/>
      <c r="V888" s="284"/>
      <c r="W888" s="284"/>
      <c r="X888" s="284"/>
      <c r="Y888" s="284"/>
      <c r="Z888" s="284"/>
      <c r="AA888" s="284"/>
      <c r="AB888" s="284"/>
      <c r="AC888" s="284"/>
    </row>
    <row r="889">
      <c r="A889" s="290" t="s">
        <v>3223</v>
      </c>
      <c r="B889" s="133" t="s">
        <v>3224</v>
      </c>
      <c r="C889" s="294" t="s">
        <v>3225</v>
      </c>
      <c r="D889" s="133"/>
      <c r="E889" s="133"/>
      <c r="F889" s="133"/>
      <c r="G889" s="133"/>
      <c r="H889" s="133"/>
      <c r="I889" s="133"/>
      <c r="J889" s="133"/>
      <c r="K889" s="284"/>
      <c r="L889" s="284"/>
      <c r="M889" s="284"/>
      <c r="N889" s="284"/>
      <c r="O889" s="284"/>
      <c r="P889" s="284"/>
      <c r="Q889" s="284"/>
      <c r="R889" s="284"/>
      <c r="S889" s="284"/>
      <c r="T889" s="284"/>
      <c r="U889" s="284"/>
      <c r="V889" s="284"/>
      <c r="W889" s="284"/>
      <c r="X889" s="284"/>
      <c r="Y889" s="284"/>
      <c r="Z889" s="284"/>
      <c r="AA889" s="284"/>
      <c r="AB889" s="284"/>
      <c r="AC889" s="284"/>
    </row>
    <row r="890">
      <c r="A890" s="290" t="s">
        <v>3226</v>
      </c>
      <c r="B890" s="133" t="s">
        <v>3227</v>
      </c>
      <c r="C890" s="133" t="s">
        <v>3228</v>
      </c>
      <c r="D890" s="133"/>
      <c r="E890" s="133"/>
      <c r="F890" s="133"/>
      <c r="G890" s="133"/>
      <c r="H890" s="133"/>
      <c r="I890" s="133"/>
      <c r="J890" s="133"/>
      <c r="K890" s="284"/>
      <c r="L890" s="284"/>
      <c r="M890" s="284"/>
      <c r="N890" s="284"/>
      <c r="O890" s="284"/>
      <c r="P890" s="284"/>
      <c r="Q890" s="284"/>
      <c r="R890" s="284"/>
      <c r="S890" s="284"/>
      <c r="T890" s="284"/>
      <c r="U890" s="284"/>
      <c r="V890" s="284"/>
      <c r="W890" s="284"/>
      <c r="X890" s="284"/>
      <c r="Y890" s="284"/>
      <c r="Z890" s="284"/>
      <c r="AA890" s="284"/>
      <c r="AB890" s="284"/>
      <c r="AC890" s="284"/>
    </row>
    <row r="891">
      <c r="A891" s="290" t="s">
        <v>3229</v>
      </c>
      <c r="B891" s="133" t="s">
        <v>3230</v>
      </c>
      <c r="C891" s="133"/>
      <c r="D891" s="133"/>
      <c r="E891" s="133"/>
      <c r="F891" s="133"/>
      <c r="G891" s="133"/>
      <c r="H891" s="133"/>
      <c r="I891" s="133"/>
      <c r="J891" s="133"/>
      <c r="K891" s="284"/>
      <c r="L891" s="284"/>
      <c r="M891" s="284"/>
      <c r="N891" s="284"/>
      <c r="O891" s="284"/>
      <c r="P891" s="284"/>
      <c r="Q891" s="284"/>
      <c r="R891" s="284"/>
      <c r="S891" s="284"/>
      <c r="T891" s="284"/>
      <c r="U891" s="284"/>
      <c r="V891" s="284"/>
      <c r="W891" s="284"/>
      <c r="X891" s="284"/>
      <c r="Y891" s="284"/>
      <c r="Z891" s="284"/>
      <c r="AA891" s="284"/>
      <c r="AB891" s="284"/>
      <c r="AC891" s="284"/>
    </row>
    <row r="892">
      <c r="A892" s="295" t="s">
        <v>3231</v>
      </c>
      <c r="B892" s="133" t="s">
        <v>3232</v>
      </c>
      <c r="C892" s="133"/>
      <c r="D892" s="133"/>
      <c r="E892" s="133"/>
      <c r="F892" s="133"/>
      <c r="G892" s="133"/>
      <c r="H892" s="133"/>
      <c r="I892" s="133"/>
      <c r="J892" s="133"/>
      <c r="K892" s="284"/>
      <c r="L892" s="284"/>
      <c r="M892" s="284"/>
      <c r="N892" s="284"/>
      <c r="O892" s="284"/>
      <c r="P892" s="284"/>
      <c r="Q892" s="284"/>
      <c r="R892" s="284"/>
      <c r="S892" s="284"/>
      <c r="T892" s="284"/>
      <c r="U892" s="284"/>
      <c r="V892" s="284"/>
      <c r="W892" s="284"/>
      <c r="X892" s="284"/>
      <c r="Y892" s="284"/>
      <c r="Z892" s="284"/>
      <c r="AA892" s="284"/>
      <c r="AB892" s="284"/>
      <c r="AC892" s="284"/>
    </row>
    <row r="893">
      <c r="A893" s="290" t="s">
        <v>3233</v>
      </c>
      <c r="B893" s="133" t="s">
        <v>3234</v>
      </c>
      <c r="C893" s="133"/>
      <c r="D893" s="133"/>
      <c r="E893" s="133"/>
      <c r="F893" s="133"/>
      <c r="G893" s="133"/>
      <c r="H893" s="133"/>
      <c r="I893" s="133"/>
      <c r="J893" s="133"/>
      <c r="K893" s="284"/>
      <c r="L893" s="284"/>
      <c r="M893" s="284"/>
      <c r="N893" s="284"/>
      <c r="O893" s="284"/>
      <c r="P893" s="284"/>
      <c r="Q893" s="284"/>
      <c r="R893" s="284"/>
      <c r="S893" s="284"/>
      <c r="T893" s="284"/>
      <c r="U893" s="284"/>
      <c r="V893" s="284"/>
      <c r="W893" s="284"/>
      <c r="X893" s="284"/>
      <c r="Y893" s="284"/>
      <c r="Z893" s="284"/>
      <c r="AA893" s="284"/>
      <c r="AB893" s="284"/>
      <c r="AC893" s="284"/>
    </row>
    <row r="894">
      <c r="A894" s="290" t="s">
        <v>3235</v>
      </c>
      <c r="B894" s="133"/>
      <c r="C894" s="133"/>
      <c r="D894" s="133"/>
      <c r="E894" s="133"/>
      <c r="F894" s="133"/>
      <c r="G894" s="133"/>
      <c r="H894" s="133"/>
      <c r="I894" s="133"/>
      <c r="J894" s="133"/>
      <c r="K894" s="284"/>
      <c r="L894" s="284"/>
      <c r="M894" s="284"/>
      <c r="N894" s="284"/>
      <c r="O894" s="284"/>
      <c r="P894" s="284"/>
      <c r="Q894" s="284"/>
      <c r="R894" s="284"/>
      <c r="S894" s="284"/>
      <c r="T894" s="284"/>
      <c r="U894" s="284"/>
      <c r="V894" s="284"/>
      <c r="W894" s="284"/>
      <c r="X894" s="284"/>
      <c r="Y894" s="284"/>
      <c r="Z894" s="284"/>
      <c r="AA894" s="284"/>
      <c r="AB894" s="284"/>
      <c r="AC894" s="284"/>
    </row>
    <row r="895">
      <c r="A895" s="290" t="s">
        <v>3236</v>
      </c>
      <c r="B895" s="133" t="s">
        <v>3237</v>
      </c>
      <c r="C895" s="133"/>
      <c r="D895" s="133"/>
      <c r="E895" s="133"/>
      <c r="F895" s="133"/>
      <c r="G895" s="133"/>
      <c r="H895" s="133"/>
      <c r="I895" s="133"/>
      <c r="J895" s="133"/>
      <c r="K895" s="284"/>
      <c r="L895" s="284"/>
      <c r="M895" s="284"/>
      <c r="N895" s="284"/>
      <c r="O895" s="284"/>
      <c r="P895" s="284"/>
      <c r="Q895" s="284"/>
      <c r="R895" s="284"/>
      <c r="S895" s="284"/>
      <c r="T895" s="284"/>
      <c r="U895" s="284"/>
      <c r="V895" s="284"/>
      <c r="W895" s="284"/>
      <c r="X895" s="284"/>
      <c r="Y895" s="284"/>
      <c r="Z895" s="284"/>
      <c r="AA895" s="284"/>
      <c r="AB895" s="284"/>
      <c r="AC895" s="284"/>
    </row>
    <row r="896">
      <c r="A896" s="290" t="s">
        <v>3238</v>
      </c>
      <c r="B896" s="133"/>
      <c r="C896" s="133"/>
      <c r="D896" s="133"/>
      <c r="E896" s="133"/>
      <c r="F896" s="133"/>
      <c r="G896" s="133"/>
      <c r="H896" s="133"/>
      <c r="I896" s="133"/>
      <c r="J896" s="133"/>
      <c r="K896" s="284"/>
      <c r="L896" s="284"/>
      <c r="M896" s="284"/>
      <c r="N896" s="284"/>
      <c r="O896" s="284"/>
      <c r="P896" s="284"/>
      <c r="Q896" s="284"/>
      <c r="R896" s="284"/>
      <c r="S896" s="284"/>
      <c r="T896" s="284"/>
      <c r="U896" s="284"/>
      <c r="V896" s="284"/>
      <c r="W896" s="284"/>
      <c r="X896" s="284"/>
      <c r="Y896" s="284"/>
      <c r="Z896" s="284"/>
      <c r="AA896" s="284"/>
      <c r="AB896" s="284"/>
      <c r="AC896" s="284"/>
    </row>
    <row r="897">
      <c r="A897" s="290" t="s">
        <v>3239</v>
      </c>
      <c r="C897" s="133"/>
      <c r="D897" s="133"/>
      <c r="E897" s="133"/>
      <c r="F897" s="133"/>
      <c r="G897" s="133"/>
      <c r="H897" s="133"/>
      <c r="I897" s="133"/>
      <c r="J897" s="133"/>
      <c r="K897" s="284"/>
      <c r="L897" s="284"/>
      <c r="M897" s="284"/>
      <c r="N897" s="284"/>
      <c r="O897" s="284"/>
      <c r="P897" s="284"/>
      <c r="Q897" s="284"/>
      <c r="R897" s="284"/>
      <c r="S897" s="284"/>
      <c r="T897" s="284"/>
      <c r="U897" s="284"/>
      <c r="V897" s="284"/>
      <c r="W897" s="284"/>
      <c r="X897" s="284"/>
      <c r="Y897" s="284"/>
      <c r="Z897" s="284"/>
      <c r="AA897" s="284"/>
      <c r="AB897" s="284"/>
      <c r="AC897" s="284"/>
    </row>
    <row r="898">
      <c r="A898" s="290" t="s">
        <v>3240</v>
      </c>
      <c r="B898" s="133" t="s">
        <v>3241</v>
      </c>
      <c r="C898" s="133"/>
      <c r="D898" s="133"/>
      <c r="E898" s="133"/>
      <c r="F898" s="133"/>
      <c r="G898" s="133"/>
      <c r="H898" s="133"/>
      <c r="I898" s="133"/>
      <c r="J898" s="133"/>
      <c r="K898" s="284"/>
      <c r="L898" s="284"/>
      <c r="M898" s="284"/>
      <c r="N898" s="284"/>
      <c r="O898" s="284"/>
      <c r="P898" s="284"/>
      <c r="Q898" s="284"/>
      <c r="R898" s="284"/>
      <c r="S898" s="284"/>
      <c r="T898" s="284"/>
      <c r="U898" s="284"/>
      <c r="V898" s="284"/>
      <c r="W898" s="284"/>
      <c r="X898" s="284"/>
      <c r="Y898" s="284"/>
      <c r="Z898" s="284"/>
      <c r="AA898" s="284"/>
      <c r="AB898" s="284"/>
      <c r="AC898" s="284"/>
    </row>
    <row r="899">
      <c r="A899" s="296" t="s">
        <v>3242</v>
      </c>
      <c r="B899" s="133" t="s">
        <v>3243</v>
      </c>
      <c r="C899" s="133"/>
      <c r="D899" s="133"/>
      <c r="E899" s="133"/>
      <c r="F899" s="133"/>
      <c r="G899" s="133"/>
      <c r="H899" s="133"/>
      <c r="I899" s="133"/>
      <c r="J899" s="133"/>
      <c r="K899" s="284"/>
      <c r="L899" s="284"/>
      <c r="M899" s="284"/>
      <c r="N899" s="284"/>
      <c r="O899" s="284"/>
      <c r="P899" s="284"/>
      <c r="Q899" s="284"/>
      <c r="R899" s="284"/>
      <c r="S899" s="284"/>
      <c r="T899" s="284"/>
      <c r="U899" s="284"/>
      <c r="V899" s="284"/>
      <c r="W899" s="284"/>
      <c r="X899" s="284"/>
      <c r="Y899" s="284"/>
      <c r="Z899" s="284"/>
      <c r="AA899" s="284"/>
      <c r="AB899" s="284"/>
      <c r="AC899" s="284"/>
    </row>
    <row r="900">
      <c r="A900" s="290" t="s">
        <v>3244</v>
      </c>
      <c r="B900" s="133"/>
      <c r="C900" s="133"/>
      <c r="D900" s="133"/>
      <c r="E900" s="133"/>
      <c r="F900" s="133"/>
      <c r="G900" s="133"/>
      <c r="H900" s="133"/>
      <c r="I900" s="133"/>
      <c r="J900" s="133"/>
      <c r="K900" s="284"/>
      <c r="L900" s="284"/>
      <c r="M900" s="284"/>
      <c r="N900" s="284"/>
      <c r="O900" s="284"/>
      <c r="P900" s="284"/>
      <c r="Q900" s="284"/>
      <c r="R900" s="284"/>
      <c r="S900" s="284"/>
      <c r="T900" s="284"/>
      <c r="U900" s="284"/>
      <c r="V900" s="284"/>
      <c r="W900" s="284"/>
      <c r="X900" s="284"/>
      <c r="Y900" s="284"/>
      <c r="Z900" s="284"/>
      <c r="AA900" s="284"/>
      <c r="AB900" s="284"/>
      <c r="AC900" s="284"/>
    </row>
    <row r="901">
      <c r="A901" s="290" t="s">
        <v>3245</v>
      </c>
      <c r="B901" s="133"/>
      <c r="C901" s="133"/>
      <c r="D901" s="133"/>
      <c r="E901" s="133"/>
      <c r="F901" s="133"/>
      <c r="G901" s="133"/>
      <c r="H901" s="133"/>
      <c r="I901" s="133"/>
      <c r="J901" s="133"/>
      <c r="K901" s="284"/>
      <c r="L901" s="284"/>
      <c r="M901" s="284"/>
      <c r="N901" s="284"/>
      <c r="O901" s="284"/>
      <c r="P901" s="284"/>
      <c r="Q901" s="284"/>
      <c r="R901" s="284"/>
      <c r="S901" s="284"/>
      <c r="T901" s="284"/>
      <c r="U901" s="284"/>
      <c r="V901" s="284"/>
      <c r="W901" s="284"/>
      <c r="X901" s="284"/>
      <c r="Y901" s="284"/>
      <c r="Z901" s="284"/>
      <c r="AA901" s="284"/>
      <c r="AB901" s="284"/>
      <c r="AC901" s="284"/>
    </row>
    <row r="902">
      <c r="A902" s="290" t="s">
        <v>3246</v>
      </c>
      <c r="B902" s="133" t="s">
        <v>3247</v>
      </c>
      <c r="C902" s="133"/>
      <c r="D902" s="133"/>
      <c r="E902" s="133"/>
      <c r="F902" s="133"/>
      <c r="G902" s="133"/>
      <c r="H902" s="133"/>
      <c r="I902" s="133"/>
      <c r="J902" s="133"/>
      <c r="K902" s="284"/>
      <c r="L902" s="284"/>
      <c r="M902" s="284"/>
      <c r="N902" s="284"/>
      <c r="O902" s="284"/>
      <c r="P902" s="284"/>
      <c r="Q902" s="284"/>
      <c r="R902" s="284"/>
      <c r="S902" s="284"/>
      <c r="T902" s="284"/>
      <c r="U902" s="284"/>
      <c r="V902" s="284"/>
      <c r="W902" s="284"/>
      <c r="X902" s="284"/>
      <c r="Y902" s="284"/>
      <c r="Z902" s="284"/>
      <c r="AA902" s="284"/>
      <c r="AB902" s="284"/>
      <c r="AC902" s="284"/>
    </row>
    <row r="903">
      <c r="A903" s="290" t="s">
        <v>3248</v>
      </c>
      <c r="B903" s="133"/>
      <c r="C903" s="133"/>
      <c r="D903" s="133"/>
      <c r="E903" s="133"/>
      <c r="F903" s="133"/>
      <c r="G903" s="133"/>
      <c r="H903" s="133"/>
      <c r="I903" s="133"/>
      <c r="J903" s="133"/>
      <c r="K903" s="284"/>
      <c r="L903" s="284"/>
      <c r="M903" s="284"/>
      <c r="N903" s="284"/>
      <c r="O903" s="284"/>
      <c r="P903" s="284"/>
      <c r="Q903" s="284"/>
      <c r="R903" s="284"/>
      <c r="S903" s="284"/>
      <c r="T903" s="284"/>
      <c r="U903" s="284"/>
      <c r="V903" s="284"/>
      <c r="W903" s="284"/>
      <c r="X903" s="284"/>
      <c r="Y903" s="284"/>
      <c r="Z903" s="284"/>
      <c r="AA903" s="284"/>
      <c r="AB903" s="284"/>
      <c r="AC903" s="284"/>
    </row>
    <row r="904">
      <c r="A904" s="290" t="s">
        <v>3249</v>
      </c>
      <c r="B904" s="133" t="s">
        <v>3250</v>
      </c>
      <c r="C904" s="133" t="s">
        <v>3251</v>
      </c>
      <c r="D904" s="133"/>
      <c r="E904" s="133"/>
      <c r="F904" s="133"/>
      <c r="G904" s="133"/>
      <c r="H904" s="133"/>
      <c r="I904" s="133"/>
      <c r="J904" s="133"/>
      <c r="K904" s="284"/>
      <c r="L904" s="284"/>
      <c r="M904" s="284"/>
      <c r="N904" s="284"/>
      <c r="O904" s="284"/>
      <c r="P904" s="284"/>
      <c r="Q904" s="284"/>
      <c r="R904" s="284"/>
      <c r="S904" s="284"/>
      <c r="T904" s="284"/>
      <c r="U904" s="284"/>
      <c r="V904" s="284"/>
      <c r="W904" s="284"/>
      <c r="X904" s="284"/>
      <c r="Y904" s="284"/>
      <c r="Z904" s="284"/>
      <c r="AA904" s="284"/>
      <c r="AB904" s="284"/>
      <c r="AC904" s="284"/>
    </row>
    <row r="905">
      <c r="A905" s="290" t="s">
        <v>3252</v>
      </c>
      <c r="B905" s="43" t="s">
        <v>3253</v>
      </c>
      <c r="C905" s="133"/>
      <c r="D905" s="133"/>
      <c r="E905" s="133"/>
      <c r="F905" s="133"/>
      <c r="G905" s="133"/>
      <c r="H905" s="133"/>
      <c r="I905" s="133"/>
      <c r="J905" s="133"/>
      <c r="K905" s="284"/>
      <c r="L905" s="284"/>
      <c r="M905" s="284"/>
      <c r="N905" s="284"/>
      <c r="O905" s="284"/>
      <c r="P905" s="284"/>
      <c r="Q905" s="284"/>
      <c r="R905" s="284"/>
      <c r="S905" s="284"/>
      <c r="T905" s="284"/>
      <c r="U905" s="284"/>
      <c r="V905" s="284"/>
      <c r="W905" s="284"/>
      <c r="X905" s="284"/>
      <c r="Y905" s="284"/>
      <c r="Z905" s="284"/>
      <c r="AA905" s="284"/>
      <c r="AB905" s="284"/>
      <c r="AC905" s="284"/>
    </row>
    <row r="906">
      <c r="A906" s="290" t="s">
        <v>3254</v>
      </c>
      <c r="B906" s="133"/>
      <c r="C906" s="133"/>
      <c r="D906" s="133"/>
      <c r="E906" s="133"/>
      <c r="F906" s="133"/>
      <c r="G906" s="133"/>
      <c r="H906" s="133"/>
      <c r="I906" s="133"/>
      <c r="J906" s="133"/>
      <c r="K906" s="284"/>
      <c r="L906" s="284"/>
      <c r="M906" s="284"/>
      <c r="N906" s="284"/>
      <c r="O906" s="284"/>
      <c r="P906" s="284"/>
      <c r="Q906" s="284"/>
      <c r="R906" s="284"/>
      <c r="S906" s="284"/>
      <c r="T906" s="284"/>
      <c r="U906" s="284"/>
      <c r="V906" s="284"/>
      <c r="W906" s="284"/>
      <c r="X906" s="284"/>
      <c r="Y906" s="284"/>
      <c r="Z906" s="284"/>
      <c r="AA906" s="284"/>
      <c r="AB906" s="284"/>
      <c r="AC906" s="284"/>
    </row>
    <row r="907">
      <c r="A907" s="290" t="s">
        <v>3255</v>
      </c>
      <c r="B907" s="133" t="s">
        <v>3256</v>
      </c>
      <c r="C907" s="133"/>
      <c r="D907" s="133"/>
      <c r="E907" s="133"/>
      <c r="F907" s="133"/>
      <c r="G907" s="133"/>
      <c r="H907" s="133"/>
      <c r="I907" s="133"/>
      <c r="J907" s="133"/>
      <c r="K907" s="284"/>
      <c r="L907" s="284"/>
      <c r="M907" s="284"/>
      <c r="N907" s="284"/>
      <c r="O907" s="284"/>
      <c r="P907" s="284"/>
      <c r="Q907" s="284"/>
      <c r="R907" s="284"/>
      <c r="S907" s="284"/>
      <c r="T907" s="284"/>
      <c r="U907" s="284"/>
      <c r="V907" s="284"/>
      <c r="W907" s="284"/>
      <c r="X907" s="284"/>
      <c r="Y907" s="284"/>
      <c r="Z907" s="284"/>
      <c r="AA907" s="284"/>
      <c r="AB907" s="284"/>
      <c r="AC907" s="284"/>
    </row>
    <row r="908">
      <c r="A908" s="290" t="s">
        <v>3257</v>
      </c>
      <c r="B908" s="133" t="s">
        <v>3258</v>
      </c>
      <c r="C908" s="133"/>
      <c r="D908" s="133"/>
      <c r="E908" s="133"/>
      <c r="F908" s="133"/>
      <c r="G908" s="133"/>
      <c r="H908" s="133"/>
      <c r="I908" s="133"/>
      <c r="J908" s="133"/>
      <c r="K908" s="284"/>
      <c r="L908" s="284"/>
      <c r="M908" s="284"/>
      <c r="N908" s="284"/>
      <c r="O908" s="284"/>
      <c r="P908" s="284"/>
      <c r="Q908" s="284"/>
      <c r="R908" s="284"/>
      <c r="S908" s="284"/>
      <c r="T908" s="284"/>
      <c r="U908" s="284"/>
      <c r="V908" s="284"/>
      <c r="W908" s="284"/>
      <c r="X908" s="284"/>
      <c r="Y908" s="284"/>
      <c r="Z908" s="284"/>
      <c r="AA908" s="284"/>
      <c r="AB908" s="284"/>
      <c r="AC908" s="284"/>
    </row>
    <row r="909">
      <c r="A909" s="290" t="s">
        <v>3259</v>
      </c>
      <c r="B909" s="133"/>
      <c r="C909" s="133"/>
      <c r="D909" s="133"/>
      <c r="E909" s="133"/>
      <c r="F909" s="133"/>
      <c r="G909" s="133"/>
      <c r="H909" s="133"/>
      <c r="I909" s="133"/>
      <c r="J909" s="133"/>
      <c r="K909" s="284"/>
      <c r="L909" s="284"/>
      <c r="M909" s="284"/>
      <c r="N909" s="284"/>
      <c r="O909" s="284"/>
      <c r="P909" s="284"/>
      <c r="Q909" s="284"/>
      <c r="R909" s="284"/>
      <c r="S909" s="284"/>
      <c r="T909" s="284"/>
      <c r="U909" s="284"/>
      <c r="V909" s="284"/>
      <c r="W909" s="284"/>
      <c r="X909" s="284"/>
      <c r="Y909" s="284"/>
      <c r="Z909" s="284"/>
      <c r="AA909" s="284"/>
      <c r="AB909" s="284"/>
      <c r="AC909" s="284"/>
    </row>
    <row r="910" ht="226.5" customHeight="1">
      <c r="A910" s="290" t="s">
        <v>3260</v>
      </c>
      <c r="B910" s="133"/>
      <c r="C910" s="133"/>
      <c r="D910" s="133"/>
      <c r="E910" s="133"/>
      <c r="F910" s="133"/>
      <c r="G910" s="133"/>
      <c r="H910" s="133"/>
      <c r="I910" s="290"/>
      <c r="J910" s="133"/>
      <c r="K910" s="284"/>
      <c r="L910" s="284"/>
      <c r="M910" s="284"/>
      <c r="N910" s="284"/>
      <c r="O910" s="284"/>
      <c r="P910" s="284"/>
      <c r="Q910" s="284"/>
      <c r="R910" s="284"/>
      <c r="S910" s="284"/>
      <c r="T910" s="284"/>
      <c r="U910" s="284"/>
      <c r="V910" s="284"/>
      <c r="W910" s="284"/>
      <c r="X910" s="284"/>
      <c r="Y910" s="284"/>
      <c r="Z910" s="284"/>
      <c r="AA910" s="284"/>
      <c r="AB910" s="284"/>
      <c r="AC910" s="284"/>
    </row>
    <row r="911">
      <c r="A911" s="290"/>
      <c r="B911" s="133" t="s">
        <v>3261</v>
      </c>
      <c r="C911" s="133"/>
      <c r="D911" s="133"/>
      <c r="E911" s="133"/>
      <c r="F911" s="133"/>
      <c r="G911" s="133"/>
      <c r="H911" s="133"/>
      <c r="I911" s="133"/>
      <c r="J911" s="133"/>
      <c r="K911" s="284"/>
      <c r="L911" s="284"/>
      <c r="M911" s="284"/>
      <c r="N911" s="284"/>
      <c r="O911" s="284"/>
      <c r="P911" s="284"/>
      <c r="Q911" s="284"/>
      <c r="R911" s="284"/>
      <c r="S911" s="284"/>
      <c r="T911" s="284"/>
      <c r="U911" s="284"/>
      <c r="V911" s="284"/>
      <c r="W911" s="284"/>
      <c r="X911" s="284"/>
      <c r="Y911" s="284"/>
      <c r="Z911" s="284"/>
      <c r="AA911" s="284"/>
      <c r="AB911" s="284"/>
      <c r="AC911" s="284"/>
    </row>
    <row r="912">
      <c r="A912" s="290"/>
      <c r="B912" s="133" t="s">
        <v>3262</v>
      </c>
      <c r="C912" s="133" t="s">
        <v>3263</v>
      </c>
      <c r="D912" s="133"/>
      <c r="E912" s="133"/>
      <c r="F912" s="133"/>
      <c r="G912" s="133"/>
      <c r="H912" s="133"/>
      <c r="I912" s="133"/>
      <c r="J912" s="133"/>
      <c r="K912" s="284"/>
      <c r="L912" s="284"/>
      <c r="M912" s="284"/>
      <c r="N912" s="284"/>
      <c r="O912" s="284"/>
      <c r="P912" s="284"/>
      <c r="Q912" s="284"/>
      <c r="R912" s="284"/>
      <c r="S912" s="284"/>
      <c r="T912" s="284"/>
      <c r="U912" s="284"/>
      <c r="V912" s="284"/>
      <c r="W912" s="284"/>
      <c r="X912" s="284"/>
      <c r="Y912" s="284"/>
      <c r="Z912" s="284"/>
      <c r="AA912" s="284"/>
      <c r="AB912" s="284"/>
      <c r="AC912" s="284"/>
    </row>
    <row r="913" ht="165.75" customHeight="1">
      <c r="A913" s="290" t="s">
        <v>3264</v>
      </c>
      <c r="B913" s="133" t="s">
        <v>3265</v>
      </c>
      <c r="C913" s="133"/>
      <c r="D913" s="133"/>
      <c r="E913" s="133"/>
      <c r="F913" s="133"/>
      <c r="G913" s="133"/>
      <c r="H913" s="133"/>
      <c r="I913" s="133"/>
      <c r="J913" s="133"/>
      <c r="K913" s="284"/>
      <c r="L913" s="284"/>
      <c r="M913" s="284"/>
      <c r="N913" s="284"/>
      <c r="O913" s="284"/>
      <c r="P913" s="284"/>
      <c r="Q913" s="284"/>
      <c r="R913" s="284"/>
      <c r="S913" s="284"/>
      <c r="T913" s="284"/>
      <c r="U913" s="284"/>
      <c r="V913" s="284"/>
      <c r="W913" s="284"/>
      <c r="X913" s="284"/>
      <c r="Y913" s="284"/>
      <c r="Z913" s="284"/>
      <c r="AA913" s="284"/>
      <c r="AB913" s="284"/>
      <c r="AC913" s="284"/>
    </row>
    <row r="914">
      <c r="A914" s="290" t="s">
        <v>3266</v>
      </c>
      <c r="B914" s="133" t="s">
        <v>3267</v>
      </c>
      <c r="C914" s="133"/>
      <c r="D914" s="133"/>
      <c r="E914" s="133"/>
      <c r="F914" s="133"/>
      <c r="G914" s="133"/>
      <c r="H914" s="133"/>
      <c r="I914" s="133"/>
      <c r="J914" s="133"/>
      <c r="K914" s="284"/>
      <c r="L914" s="284"/>
      <c r="M914" s="284"/>
      <c r="N914" s="284"/>
      <c r="O914" s="284"/>
      <c r="P914" s="284"/>
      <c r="Q914" s="284"/>
      <c r="R914" s="284"/>
      <c r="S914" s="284"/>
      <c r="T914" s="284"/>
      <c r="U914" s="284"/>
      <c r="V914" s="284"/>
      <c r="W914" s="284"/>
      <c r="X914" s="284"/>
      <c r="Y914" s="284"/>
      <c r="Z914" s="284"/>
      <c r="AA914" s="284"/>
      <c r="AB914" s="284"/>
      <c r="AC914" s="284"/>
    </row>
    <row r="915">
      <c r="A915" s="290" t="s">
        <v>3268</v>
      </c>
      <c r="B915" s="133" t="s">
        <v>3269</v>
      </c>
      <c r="C915" s="133"/>
      <c r="D915" s="133"/>
      <c r="E915" s="133"/>
      <c r="F915" s="133"/>
      <c r="G915" s="133"/>
      <c r="H915" s="133"/>
      <c r="I915" s="133"/>
      <c r="J915" s="133"/>
      <c r="K915" s="284"/>
      <c r="L915" s="284"/>
      <c r="M915" s="284"/>
      <c r="N915" s="284"/>
      <c r="O915" s="284"/>
      <c r="P915" s="284"/>
      <c r="Q915" s="284"/>
      <c r="R915" s="284"/>
      <c r="S915" s="284"/>
      <c r="T915" s="284"/>
      <c r="U915" s="284"/>
      <c r="V915" s="284"/>
      <c r="W915" s="284"/>
      <c r="X915" s="284"/>
      <c r="Y915" s="284"/>
      <c r="Z915" s="284"/>
      <c r="AA915" s="284"/>
      <c r="AB915" s="284"/>
      <c r="AC915" s="284"/>
    </row>
    <row r="916">
      <c r="A916" s="290" t="s">
        <v>3270</v>
      </c>
      <c r="C916" s="133"/>
      <c r="D916" s="133"/>
      <c r="E916" s="133"/>
      <c r="F916" s="133"/>
      <c r="G916" s="133"/>
      <c r="H916" s="133"/>
      <c r="I916" s="133"/>
      <c r="J916" s="133"/>
      <c r="K916" s="284"/>
      <c r="L916" s="284"/>
      <c r="M916" s="284"/>
      <c r="N916" s="284"/>
      <c r="O916" s="284"/>
      <c r="P916" s="284"/>
      <c r="Q916" s="284"/>
      <c r="R916" s="284"/>
      <c r="S916" s="284"/>
      <c r="T916" s="284"/>
      <c r="U916" s="284"/>
      <c r="V916" s="284"/>
      <c r="W916" s="284"/>
      <c r="X916" s="284"/>
      <c r="Y916" s="284"/>
      <c r="Z916" s="284"/>
      <c r="AA916" s="284"/>
      <c r="AB916" s="284"/>
      <c r="AC916" s="284"/>
    </row>
    <row r="917">
      <c r="A917" s="133" t="s">
        <v>3271</v>
      </c>
      <c r="B917" s="133" t="s">
        <v>3272</v>
      </c>
      <c r="C917" s="133"/>
      <c r="D917" s="133"/>
      <c r="E917" s="133"/>
      <c r="F917" s="133"/>
      <c r="G917" s="133"/>
      <c r="H917" s="133"/>
      <c r="I917" s="133"/>
      <c r="J917" s="133"/>
      <c r="K917" s="284"/>
      <c r="L917" s="284"/>
      <c r="M917" s="284"/>
      <c r="N917" s="284"/>
      <c r="O917" s="284"/>
      <c r="P917" s="284"/>
      <c r="Q917" s="284"/>
      <c r="R917" s="284"/>
      <c r="S917" s="284"/>
      <c r="T917" s="284"/>
      <c r="U917" s="284"/>
      <c r="V917" s="284"/>
      <c r="W917" s="284"/>
      <c r="X917" s="284"/>
      <c r="Y917" s="284"/>
      <c r="Z917" s="284"/>
      <c r="AA917" s="284"/>
      <c r="AB917" s="284"/>
      <c r="AC917" s="284"/>
    </row>
    <row r="918">
      <c r="A918" s="133" t="s">
        <v>3273</v>
      </c>
      <c r="B918" s="133" t="s">
        <v>3274</v>
      </c>
      <c r="C918" s="133"/>
      <c r="D918" s="133"/>
      <c r="E918" s="133"/>
      <c r="F918" s="133"/>
      <c r="G918" s="133"/>
      <c r="H918" s="133"/>
      <c r="I918" s="133"/>
      <c r="J918" s="133"/>
      <c r="K918" s="284"/>
      <c r="L918" s="284"/>
      <c r="M918" s="284"/>
      <c r="N918" s="284"/>
      <c r="O918" s="284"/>
      <c r="P918" s="284"/>
      <c r="Q918" s="284"/>
      <c r="R918" s="284"/>
      <c r="S918" s="284"/>
      <c r="T918" s="284"/>
      <c r="U918" s="284"/>
      <c r="V918" s="284"/>
      <c r="W918" s="284"/>
      <c r="X918" s="284"/>
      <c r="Y918" s="284"/>
      <c r="Z918" s="284"/>
      <c r="AA918" s="284"/>
      <c r="AB918" s="284"/>
      <c r="AC918" s="284"/>
    </row>
    <row r="919">
      <c r="A919" s="133" t="s">
        <v>3275</v>
      </c>
      <c r="B919" s="133"/>
      <c r="C919" s="133"/>
      <c r="D919" s="111"/>
      <c r="E919" s="10"/>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row>
    <row r="920" ht="96.75" customHeight="1">
      <c r="A920" s="133" t="s">
        <v>3276</v>
      </c>
      <c r="B920" s="133" t="s">
        <v>3277</v>
      </c>
      <c r="C920" s="111"/>
      <c r="D920" s="111"/>
      <c r="E920" s="10"/>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row>
    <row r="921">
      <c r="A921" s="297" t="s">
        <v>3278</v>
      </c>
      <c r="B921" s="298" t="s">
        <v>3279</v>
      </c>
      <c r="C921" s="111"/>
      <c r="D921" s="111"/>
      <c r="E921" s="10"/>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row>
    <row r="922">
      <c r="A922" s="297" t="s">
        <v>13323</v>
      </c>
      <c r="B922" s="298" t="s">
        <v>3281</v>
      </c>
      <c r="C922" s="111"/>
      <c r="D922" s="111"/>
      <c r="E922" s="10"/>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row>
    <row r="923">
      <c r="A923" s="297" t="s">
        <v>3282</v>
      </c>
      <c r="B923" s="298" t="s">
        <v>3283</v>
      </c>
      <c r="C923" s="111"/>
      <c r="D923" s="111"/>
      <c r="E923" s="10"/>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row>
    <row r="924">
      <c r="A924" s="297" t="s">
        <v>3284</v>
      </c>
      <c r="B924" s="298" t="s">
        <v>3285</v>
      </c>
      <c r="C924" s="111"/>
      <c r="D924" s="111"/>
      <c r="E924" s="10"/>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row>
    <row r="925">
      <c r="A925" s="297" t="s">
        <v>3286</v>
      </c>
      <c r="B925" s="298"/>
      <c r="C925" s="111"/>
      <c r="D925" s="111"/>
      <c r="E925" s="10"/>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row>
    <row r="926">
      <c r="A926" s="297" t="s">
        <v>3287</v>
      </c>
      <c r="B926" s="298" t="s">
        <v>3288</v>
      </c>
      <c r="C926" s="111"/>
      <c r="D926" s="111"/>
      <c r="E926" s="10"/>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row>
    <row r="927">
      <c r="A927" s="297" t="s">
        <v>3289</v>
      </c>
      <c r="B927" s="298" t="s">
        <v>3290</v>
      </c>
      <c r="C927" s="43" t="s">
        <v>3291</v>
      </c>
      <c r="D927" s="111"/>
      <c r="E927" s="10"/>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row>
    <row r="928">
      <c r="A928" s="297" t="s">
        <v>3292</v>
      </c>
      <c r="B928" s="1623" t="s">
        <v>3293</v>
      </c>
      <c r="C928" s="111"/>
      <c r="D928" s="111"/>
      <c r="E928" s="10"/>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row>
    <row r="929">
      <c r="A929" s="297" t="s">
        <v>3294</v>
      </c>
      <c r="B929" s="298"/>
      <c r="C929" s="15" t="s">
        <v>3295</v>
      </c>
      <c r="D929" s="111"/>
      <c r="E929" s="10"/>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row>
    <row r="930">
      <c r="A930" s="297" t="s">
        <v>3296</v>
      </c>
      <c r="B930" s="298" t="s">
        <v>3297</v>
      </c>
      <c r="C930" s="111"/>
      <c r="D930" s="111"/>
      <c r="E930" s="10"/>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row>
    <row r="931">
      <c r="A931" s="297" t="s">
        <v>3298</v>
      </c>
      <c r="B931" s="298" t="s">
        <v>3299</v>
      </c>
      <c r="C931" s="111"/>
      <c r="D931" s="111"/>
      <c r="E931" s="10"/>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row>
    <row r="932">
      <c r="A932" s="297" t="s">
        <v>3300</v>
      </c>
      <c r="B932" s="298" t="s">
        <v>3301</v>
      </c>
      <c r="C932" s="111"/>
      <c r="D932" s="111"/>
      <c r="E932" s="10"/>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row>
    <row r="933">
      <c r="A933" s="297" t="s">
        <v>3302</v>
      </c>
      <c r="B933" s="298"/>
      <c r="C933" s="111"/>
      <c r="D933" s="111"/>
      <c r="E933" s="10"/>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row>
    <row r="934">
      <c r="A934" s="297" t="s">
        <v>3303</v>
      </c>
      <c r="B934" s="298"/>
      <c r="C934" s="111"/>
      <c r="D934" s="111"/>
      <c r="E934" s="10"/>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row>
    <row r="935">
      <c r="A935" s="297" t="s">
        <v>3304</v>
      </c>
      <c r="B935" s="298"/>
      <c r="C935" s="111"/>
      <c r="D935" s="111"/>
      <c r="E935" s="10"/>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row>
    <row r="936">
      <c r="A936" s="297" t="s">
        <v>3305</v>
      </c>
      <c r="B936" s="298"/>
      <c r="C936" s="111"/>
      <c r="D936" s="111"/>
      <c r="E936" s="10"/>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row>
    <row r="937">
      <c r="A937" s="297" t="s">
        <v>3306</v>
      </c>
      <c r="B937" s="298"/>
      <c r="C937" s="111"/>
      <c r="D937" s="111"/>
      <c r="E937" s="10"/>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row>
    <row r="938">
      <c r="A938" s="297" t="s">
        <v>3307</v>
      </c>
      <c r="B938" s="298"/>
      <c r="C938" s="111"/>
      <c r="D938" s="111"/>
      <c r="E938" s="10"/>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row>
    <row r="939">
      <c r="A939" s="297" t="s">
        <v>3308</v>
      </c>
      <c r="B939" s="298"/>
      <c r="C939" s="111"/>
      <c r="D939" s="111"/>
      <c r="E939" s="10"/>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row>
    <row r="940">
      <c r="A940" s="297" t="s">
        <v>3309</v>
      </c>
      <c r="B940" s="298"/>
      <c r="C940" s="111"/>
      <c r="D940" s="111"/>
      <c r="E940" s="10"/>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row>
    <row r="941">
      <c r="A941" s="297" t="s">
        <v>3310</v>
      </c>
      <c r="B941" s="298"/>
      <c r="C941" s="111"/>
      <c r="D941" s="111"/>
      <c r="E941" s="10"/>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row>
    <row r="942">
      <c r="A942" s="297" t="s">
        <v>3311</v>
      </c>
      <c r="B942" s="298"/>
      <c r="C942" s="111"/>
      <c r="D942" s="111"/>
      <c r="E942" s="10"/>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row>
    <row r="943">
      <c r="A943" s="297" t="s">
        <v>3312</v>
      </c>
      <c r="B943" s="298" t="s">
        <v>3313</v>
      </c>
      <c r="C943" s="111"/>
      <c r="D943" s="111"/>
      <c r="E943" s="10"/>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row>
    <row r="944">
      <c r="A944" s="297" t="s">
        <v>3314</v>
      </c>
      <c r="B944" s="298" t="s">
        <v>3315</v>
      </c>
      <c r="C944" s="111"/>
      <c r="D944" s="111"/>
      <c r="E944" s="10"/>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row>
    <row r="945">
      <c r="A945" s="297" t="s">
        <v>3316</v>
      </c>
      <c r="B945" s="298" t="s">
        <v>3317</v>
      </c>
      <c r="C945" s="111"/>
      <c r="D945" s="111"/>
      <c r="E945" s="10"/>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row>
    <row r="946">
      <c r="A946" s="297" t="s">
        <v>3318</v>
      </c>
      <c r="B946" s="298"/>
      <c r="C946" s="111"/>
      <c r="D946" s="111"/>
      <c r="E946" s="10"/>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row>
    <row r="947">
      <c r="A947" s="297" t="s">
        <v>3319</v>
      </c>
      <c r="B947" s="298" t="s">
        <v>3320</v>
      </c>
      <c r="C947" s="111"/>
      <c r="D947" s="111"/>
      <c r="E947" s="10"/>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row>
    <row r="948">
      <c r="A948" s="297" t="s">
        <v>3321</v>
      </c>
      <c r="B948" s="298" t="s">
        <v>3322</v>
      </c>
      <c r="C948" s="111"/>
      <c r="D948" s="111"/>
      <c r="E948" s="10"/>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row>
    <row r="949">
      <c r="A949" s="297" t="s">
        <v>3323</v>
      </c>
      <c r="B949" s="298" t="s">
        <v>3324</v>
      </c>
      <c r="C949" s="111"/>
      <c r="D949" s="111"/>
      <c r="E949" s="10"/>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row>
    <row r="950">
      <c r="A950" s="297" t="s">
        <v>3325</v>
      </c>
      <c r="B950" s="298" t="s">
        <v>3326</v>
      </c>
      <c r="C950" s="111"/>
      <c r="D950" s="111"/>
      <c r="E950" s="10"/>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row>
    <row r="951">
      <c r="A951" s="297" t="s">
        <v>3327</v>
      </c>
      <c r="B951" s="298" t="s">
        <v>3328</v>
      </c>
      <c r="C951" s="111"/>
      <c r="D951" s="111"/>
      <c r="E951" s="10"/>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row>
    <row r="952">
      <c r="A952" s="300" t="s">
        <v>13324</v>
      </c>
      <c r="B952" s="298"/>
      <c r="C952" s="111"/>
      <c r="D952" s="111"/>
      <c r="E952" s="10"/>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row>
    <row r="953">
      <c r="A953" s="269" t="s">
        <v>3330</v>
      </c>
      <c r="B953" s="298" t="s">
        <v>3331</v>
      </c>
      <c r="C953" s="111"/>
      <c r="D953" s="111"/>
      <c r="E953" s="10"/>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row>
    <row r="954">
      <c r="A954" s="269" t="s">
        <v>3332</v>
      </c>
      <c r="B954" s="298"/>
      <c r="C954" s="111"/>
      <c r="D954" s="113" t="s">
        <v>87</v>
      </c>
      <c r="E954" s="10"/>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row>
    <row r="955">
      <c r="A955" s="269" t="s">
        <v>3333</v>
      </c>
      <c r="B955" s="298" t="s">
        <v>3334</v>
      </c>
      <c r="C955" s="15" t="s">
        <v>3335</v>
      </c>
      <c r="D955" s="111"/>
      <c r="E955" s="10"/>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row>
    <row r="956">
      <c r="A956" s="269" t="s">
        <v>13325</v>
      </c>
      <c r="B956" s="298" t="s">
        <v>13326</v>
      </c>
      <c r="C956" s="111"/>
      <c r="D956" s="111"/>
      <c r="E956" s="10"/>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row>
    <row r="957">
      <c r="A957" s="269"/>
      <c r="B957" s="298"/>
      <c r="C957" s="15" t="s">
        <v>3338</v>
      </c>
      <c r="D957" s="111"/>
      <c r="E957" s="10"/>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row>
    <row r="958">
      <c r="A958" s="269" t="s">
        <v>3339</v>
      </c>
      <c r="B958" s="298" t="s">
        <v>3340</v>
      </c>
      <c r="C958" s="111"/>
      <c r="D958" s="111"/>
      <c r="E958" s="10"/>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row>
    <row r="959">
      <c r="A959" s="269" t="s">
        <v>3341</v>
      </c>
      <c r="B959" s="298" t="s">
        <v>3342</v>
      </c>
      <c r="C959" s="111"/>
      <c r="D959" s="111"/>
      <c r="E959" s="10"/>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row>
    <row r="960">
      <c r="A960" s="269" t="s">
        <v>3343</v>
      </c>
      <c r="B960" s="298" t="s">
        <v>3344</v>
      </c>
      <c r="C960" s="111"/>
      <c r="D960" s="111"/>
      <c r="E960" s="10"/>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row>
    <row r="961">
      <c r="A961" s="269" t="s">
        <v>3345</v>
      </c>
      <c r="B961" s="301" t="s">
        <v>3346</v>
      </c>
      <c r="C961" s="111"/>
      <c r="D961" s="111"/>
      <c r="E961" s="10"/>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row>
    <row r="962">
      <c r="A962" s="269" t="s">
        <v>3347</v>
      </c>
      <c r="B962" s="301"/>
      <c r="C962" s="111"/>
      <c r="D962" s="111"/>
      <c r="E962" s="10"/>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row>
    <row r="963">
      <c r="A963" s="269" t="s">
        <v>3348</v>
      </c>
      <c r="B963" s="301"/>
      <c r="C963" s="111"/>
      <c r="D963" s="111"/>
      <c r="E963" s="10"/>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row>
    <row r="964">
      <c r="A964" s="269" t="s">
        <v>3349</v>
      </c>
      <c r="B964" s="301" t="s">
        <v>3350</v>
      </c>
      <c r="C964" s="15" t="s">
        <v>3351</v>
      </c>
      <c r="D964" s="111"/>
      <c r="E964" s="10"/>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row>
    <row r="965">
      <c r="A965" s="269" t="s">
        <v>3352</v>
      </c>
      <c r="B965" s="301" t="s">
        <v>3353</v>
      </c>
      <c r="C965" s="111"/>
      <c r="D965" s="111"/>
      <c r="E965" s="10"/>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row>
    <row r="966">
      <c r="A966" s="302" t="s">
        <v>3354</v>
      </c>
      <c r="B966" s="301"/>
      <c r="C966" s="111"/>
      <c r="D966" s="111"/>
      <c r="E966" s="10"/>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row>
    <row r="967">
      <c r="A967" s="133" t="s">
        <v>3355</v>
      </c>
      <c r="B967" s="301"/>
      <c r="C967" s="111"/>
      <c r="D967" s="111"/>
      <c r="E967" s="10"/>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row>
    <row r="968">
      <c r="A968" s="133" t="s">
        <v>3356</v>
      </c>
      <c r="B968" s="301" t="s">
        <v>3357</v>
      </c>
      <c r="C968" s="111"/>
      <c r="D968" s="111"/>
      <c r="E968" s="10"/>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row>
    <row r="969">
      <c r="A969" s="133" t="s">
        <v>3358</v>
      </c>
      <c r="B969" s="301" t="s">
        <v>3359</v>
      </c>
      <c r="C969" s="111"/>
      <c r="D969" s="111"/>
      <c r="E969" s="10"/>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row>
    <row r="970">
      <c r="A970" s="133" t="s">
        <v>3360</v>
      </c>
      <c r="B970" s="301" t="s">
        <v>3361</v>
      </c>
      <c r="C970" s="111"/>
      <c r="D970" s="111"/>
      <c r="E970" s="10"/>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row>
    <row r="971">
      <c r="A971" s="133" t="s">
        <v>3362</v>
      </c>
      <c r="B971" s="301" t="s">
        <v>3363</v>
      </c>
      <c r="C971" s="111"/>
      <c r="D971" s="111"/>
      <c r="E971" s="10"/>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row>
    <row r="972">
      <c r="A972" s="133" t="s">
        <v>3364</v>
      </c>
      <c r="B972" s="301"/>
      <c r="C972" s="111"/>
      <c r="D972" s="111"/>
      <c r="E972" s="10"/>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row>
    <row r="973">
      <c r="A973" s="133" t="s">
        <v>3365</v>
      </c>
      <c r="B973" s="301" t="s">
        <v>3366</v>
      </c>
      <c r="C973" s="111"/>
      <c r="D973" s="111"/>
      <c r="E973" s="10"/>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row>
    <row r="974">
      <c r="A974" s="133" t="s">
        <v>3367</v>
      </c>
      <c r="B974" s="301"/>
      <c r="C974" s="111"/>
      <c r="D974" s="111"/>
      <c r="E974" s="10"/>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row>
    <row r="975">
      <c r="A975" s="133" t="s">
        <v>3368</v>
      </c>
      <c r="B975" s="301"/>
      <c r="C975" s="111"/>
      <c r="D975" s="111"/>
      <c r="E975" s="10"/>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row>
    <row r="976">
      <c r="A976" s="303" t="s">
        <v>3369</v>
      </c>
      <c r="B976" s="301" t="s">
        <v>3370</v>
      </c>
      <c r="C976" s="111"/>
      <c r="D976" s="111"/>
      <c r="E976" s="10"/>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row>
    <row r="977">
      <c r="A977" s="133" t="s">
        <v>3371</v>
      </c>
      <c r="B977" s="301" t="s">
        <v>3372</v>
      </c>
      <c r="C977" s="111"/>
      <c r="D977" s="111"/>
      <c r="E977" s="10"/>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row>
    <row r="978">
      <c r="A978" s="133" t="s">
        <v>3373</v>
      </c>
      <c r="B978" s="301" t="s">
        <v>3374</v>
      </c>
      <c r="C978" s="111"/>
      <c r="D978" s="111"/>
      <c r="E978" s="10"/>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row>
    <row r="979">
      <c r="A979" s="133" t="s">
        <v>3375</v>
      </c>
      <c r="B979" s="301"/>
      <c r="C979" s="111"/>
      <c r="D979" s="111"/>
      <c r="E979" s="10"/>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row>
    <row r="980">
      <c r="A980" s="133" t="s">
        <v>3376</v>
      </c>
      <c r="B980" s="301" t="s">
        <v>3377</v>
      </c>
      <c r="C980" s="111"/>
      <c r="D980" s="111"/>
      <c r="E980" s="10"/>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row>
    <row r="981">
      <c r="A981" s="133" t="s">
        <v>3378</v>
      </c>
      <c r="B981" s="301"/>
      <c r="C981" s="111"/>
      <c r="D981" s="111"/>
      <c r="E981" s="10"/>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row>
    <row r="982">
      <c r="A982" s="133" t="s">
        <v>3379</v>
      </c>
      <c r="B982" s="301" t="s">
        <v>3380</v>
      </c>
      <c r="C982" s="111"/>
      <c r="D982" s="111"/>
      <c r="E982" s="10"/>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row>
    <row r="983">
      <c r="A983" s="133" t="s">
        <v>3381</v>
      </c>
      <c r="B983" s="301" t="s">
        <v>3382</v>
      </c>
      <c r="C983" s="15" t="s">
        <v>3383</v>
      </c>
      <c r="D983" s="151" t="s">
        <v>3384</v>
      </c>
      <c r="E983" s="10"/>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row>
    <row r="984">
      <c r="A984" s="133" t="s">
        <v>3385</v>
      </c>
      <c r="B984" s="191" t="s">
        <v>3386</v>
      </c>
      <c r="C984" s="15" t="s">
        <v>3387</v>
      </c>
      <c r="D984" s="111"/>
      <c r="E984" s="10"/>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row>
    <row r="985">
      <c r="A985" s="133" t="s">
        <v>3388</v>
      </c>
      <c r="B985" s="133" t="s">
        <v>3388</v>
      </c>
      <c r="C985" s="111"/>
      <c r="D985" s="111"/>
      <c r="E985" s="10"/>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row>
    <row r="986">
      <c r="A986" s="133" t="s">
        <v>3389</v>
      </c>
      <c r="B986" s="301" t="s">
        <v>3390</v>
      </c>
      <c r="C986" s="111"/>
      <c r="D986" s="111"/>
      <c r="E986" s="10"/>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row>
    <row r="987">
      <c r="A987" s="133" t="s">
        <v>3391</v>
      </c>
      <c r="B987" s="301"/>
      <c r="C987" s="111"/>
      <c r="D987" s="111"/>
      <c r="E987" s="10"/>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row>
    <row r="988">
      <c r="A988" s="133" t="s">
        <v>3392</v>
      </c>
      <c r="B988" s="301" t="s">
        <v>3393</v>
      </c>
      <c r="C988" s="111"/>
      <c r="D988" s="111"/>
      <c r="E988" s="10"/>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row>
    <row r="989">
      <c r="A989" s="133" t="s">
        <v>3394</v>
      </c>
      <c r="B989" s="301" t="s">
        <v>3395</v>
      </c>
      <c r="C989" s="111"/>
      <c r="D989" s="111"/>
      <c r="E989" s="10"/>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row>
    <row r="990">
      <c r="A990" s="133" t="s">
        <v>3396</v>
      </c>
      <c r="B990" s="301"/>
      <c r="C990" s="111"/>
      <c r="D990" s="111"/>
      <c r="E990" s="10"/>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row>
    <row r="991">
      <c r="A991" s="133" t="s">
        <v>3397</v>
      </c>
      <c r="B991" s="301" t="s">
        <v>3398</v>
      </c>
      <c r="C991" s="111"/>
      <c r="D991" s="111"/>
      <c r="E991" s="10"/>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row>
    <row r="992">
      <c r="A992" s="133" t="s">
        <v>3399</v>
      </c>
      <c r="B992" s="301"/>
      <c r="C992" s="111"/>
      <c r="D992" s="111"/>
      <c r="E992" s="10"/>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row>
    <row r="993">
      <c r="A993" s="133" t="s">
        <v>3400</v>
      </c>
      <c r="B993" s="301" t="s">
        <v>3401</v>
      </c>
      <c r="C993" s="111"/>
      <c r="D993" s="111"/>
      <c r="E993" s="10"/>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row>
    <row r="994">
      <c r="A994" s="133" t="s">
        <v>3402</v>
      </c>
      <c r="B994" s="301" t="s">
        <v>3403</v>
      </c>
      <c r="C994" s="111"/>
      <c r="D994" s="111"/>
      <c r="E994" s="10"/>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row>
    <row r="995">
      <c r="A995" s="133" t="s">
        <v>3404</v>
      </c>
      <c r="B995" s="304"/>
      <c r="C995" s="111"/>
      <c r="D995" s="111"/>
      <c r="E995" s="10"/>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row>
    <row r="996">
      <c r="A996" s="133" t="s">
        <v>3405</v>
      </c>
      <c r="B996" s="304" t="s">
        <v>3406</v>
      </c>
      <c r="C996" s="111"/>
      <c r="D996" s="305"/>
      <c r="E996" s="10"/>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row>
    <row r="997" ht="42.75" customHeight="1">
      <c r="A997" s="133" t="s">
        <v>3407</v>
      </c>
      <c r="B997" s="301" t="s">
        <v>3408</v>
      </c>
      <c r="C997" s="306"/>
      <c r="D997" s="305"/>
      <c r="E997" s="10"/>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row>
    <row r="998" ht="42.75" customHeight="1">
      <c r="A998" s="307" t="s">
        <v>3409</v>
      </c>
      <c r="B998" s="43" t="s">
        <v>3410</v>
      </c>
      <c r="C998" s="306"/>
      <c r="D998" s="305"/>
      <c r="E998" s="10"/>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row>
    <row r="999">
      <c r="A999" s="308" t="s">
        <v>3411</v>
      </c>
      <c r="B999" s="43" t="s">
        <v>3412</v>
      </c>
      <c r="C999" s="306"/>
      <c r="D999" s="305"/>
      <c r="E999" s="10"/>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row>
    <row r="1000" ht="117.0" customHeight="1">
      <c r="A1000" s="309" t="s">
        <v>13327</v>
      </c>
      <c r="B1000" s="43" t="s">
        <v>3414</v>
      </c>
      <c r="C1000" s="306"/>
      <c r="D1000" s="305"/>
      <c r="E1000" s="10"/>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row>
    <row r="1001" ht="151.5" customHeight="1">
      <c r="A1001" s="310" t="s">
        <v>3415</v>
      </c>
      <c r="B1001" s="43"/>
      <c r="C1001" s="306" t="s">
        <v>3416</v>
      </c>
      <c r="D1001" s="305"/>
      <c r="E1001" s="10"/>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row>
    <row r="1002">
      <c r="A1002" s="311" t="s">
        <v>13328</v>
      </c>
      <c r="B1002" s="43" t="s">
        <v>3418</v>
      </c>
      <c r="C1002" s="306"/>
      <c r="D1002" s="305"/>
      <c r="E1002" s="10"/>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row>
    <row r="1003">
      <c r="A1003" s="99" t="s">
        <v>3419</v>
      </c>
      <c r="B1003" s="43" t="s">
        <v>3420</v>
      </c>
      <c r="C1003" s="306"/>
      <c r="D1003" s="305"/>
      <c r="E1003" s="10"/>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row>
    <row r="1004">
      <c r="A1004" s="99" t="s">
        <v>3421</v>
      </c>
      <c r="C1004" s="306"/>
      <c r="D1004" s="305"/>
      <c r="E1004" s="10"/>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row>
    <row r="1005">
      <c r="A1005" s="99" t="s">
        <v>3422</v>
      </c>
      <c r="B1005" s="226" t="s">
        <v>3423</v>
      </c>
      <c r="C1005" s="306"/>
      <c r="D1005" s="305"/>
      <c r="E1005" s="10"/>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row>
    <row r="1006">
      <c r="A1006" s="155" t="s">
        <v>3424</v>
      </c>
      <c r="B1006" s="226" t="s">
        <v>3425</v>
      </c>
      <c r="C1006" s="306"/>
      <c r="D1006" s="305"/>
      <c r="E1006" s="10"/>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row>
    <row r="1007">
      <c r="A1007" s="226" t="s">
        <v>3426</v>
      </c>
      <c r="B1007" s="226" t="s">
        <v>3427</v>
      </c>
      <c r="C1007" s="306"/>
      <c r="D1007" s="305"/>
      <c r="E1007" s="10"/>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row>
    <row r="1008">
      <c r="A1008" s="226" t="s">
        <v>3428</v>
      </c>
      <c r="B1008" s="226" t="s">
        <v>3429</v>
      </c>
      <c r="C1008" s="306" t="s">
        <v>3430</v>
      </c>
      <c r="D1008" s="305"/>
      <c r="E1008" s="10"/>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row>
    <row r="1009">
      <c r="A1009" s="226" t="s">
        <v>3431</v>
      </c>
      <c r="B1009" s="226" t="s">
        <v>3432</v>
      </c>
      <c r="C1009" s="306"/>
      <c r="D1009" s="305"/>
      <c r="E1009" s="10"/>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row>
    <row r="1010">
      <c r="A1010" s="226" t="s">
        <v>3433</v>
      </c>
      <c r="B1010" s="226" t="s">
        <v>3434</v>
      </c>
      <c r="C1010" s="306"/>
      <c r="D1010" s="305"/>
      <c r="E1010" s="10"/>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row>
    <row r="1011">
      <c r="A1011" s="226" t="s">
        <v>3435</v>
      </c>
      <c r="B1011" s="226" t="s">
        <v>3436</v>
      </c>
      <c r="C1011" s="306"/>
      <c r="D1011" s="305"/>
      <c r="E1011" s="10"/>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row>
    <row r="1012">
      <c r="A1012" s="226" t="s">
        <v>3437</v>
      </c>
      <c r="B1012" s="226"/>
      <c r="C1012" s="306"/>
      <c r="D1012" s="305"/>
      <c r="E1012" s="10"/>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row>
    <row r="1013">
      <c r="A1013" s="226" t="s">
        <v>3438</v>
      </c>
      <c r="B1013" s="226" t="s">
        <v>3439</v>
      </c>
      <c r="C1013" s="306"/>
      <c r="D1013" s="305"/>
      <c r="E1013" s="10"/>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row>
    <row r="1014">
      <c r="A1014" s="226" t="s">
        <v>3440</v>
      </c>
      <c r="B1014" s="226"/>
      <c r="C1014" s="306"/>
      <c r="D1014" s="305"/>
      <c r="E1014" s="10"/>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row>
    <row r="1015">
      <c r="A1015" s="226" t="s">
        <v>3441</v>
      </c>
      <c r="B1015" s="226" t="s">
        <v>3442</v>
      </c>
      <c r="C1015" s="306"/>
      <c r="D1015" s="305"/>
      <c r="E1015" s="10"/>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row>
    <row r="1016">
      <c r="A1016" s="226" t="s">
        <v>3443</v>
      </c>
      <c r="B1016" s="226" t="s">
        <v>3444</v>
      </c>
      <c r="C1016" s="306"/>
      <c r="D1016" s="305"/>
      <c r="E1016" s="10"/>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row>
    <row r="1017">
      <c r="A1017" s="226" t="s">
        <v>3445</v>
      </c>
      <c r="B1017" s="226" t="s">
        <v>3445</v>
      </c>
      <c r="C1017" s="306" t="s">
        <v>3446</v>
      </c>
      <c r="D1017" s="305"/>
      <c r="E1017" s="10"/>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row>
    <row r="1018">
      <c r="A1018" s="226" t="s">
        <v>3447</v>
      </c>
      <c r="B1018" s="43" t="s">
        <v>3448</v>
      </c>
      <c r="C1018" s="306"/>
      <c r="D1018" s="305"/>
      <c r="E1018" s="10"/>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row>
    <row r="1019">
      <c r="A1019" s="226" t="s">
        <v>3449</v>
      </c>
      <c r="B1019" s="50" t="s">
        <v>3450</v>
      </c>
      <c r="C1019" s="306"/>
      <c r="D1019" s="305"/>
      <c r="E1019" s="10"/>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row>
    <row r="1020">
      <c r="A1020" s="312" t="s">
        <v>3451</v>
      </c>
      <c r="C1020" s="306"/>
      <c r="D1020" s="305"/>
      <c r="E1020" s="10"/>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c r="AC1020" s="11"/>
    </row>
    <row r="1021">
      <c r="A1021" s="226" t="s">
        <v>3452</v>
      </c>
      <c r="C1021" s="306"/>
      <c r="D1021" s="305"/>
      <c r="E1021" s="10"/>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row>
    <row r="1022">
      <c r="A1022" s="226" t="s">
        <v>3453</v>
      </c>
      <c r="C1022" s="306"/>
      <c r="D1022" s="305"/>
      <c r="E1022" s="10"/>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c r="AC1022" s="11"/>
    </row>
    <row r="1023">
      <c r="A1023" s="226" t="s">
        <v>3454</v>
      </c>
      <c r="C1023" s="306"/>
      <c r="D1023" s="305" t="s">
        <v>3455</v>
      </c>
      <c r="E1023" s="10"/>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c r="AC1023" s="11"/>
    </row>
    <row r="1024">
      <c r="A1024" s="226" t="s">
        <v>3456</v>
      </c>
      <c r="C1024" s="313" t="s">
        <v>13329</v>
      </c>
      <c r="D1024" s="305"/>
      <c r="E1024" s="10"/>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row>
    <row r="1025">
      <c r="A1025" s="314" t="s">
        <v>3458</v>
      </c>
      <c r="B1025" s="132" t="s">
        <v>3459</v>
      </c>
      <c r="D1025" s="305"/>
      <c r="E1025" s="10"/>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row>
    <row r="1026">
      <c r="A1026" s="226"/>
      <c r="B1026" s="149"/>
      <c r="C1026" s="306"/>
      <c r="D1026" s="305"/>
      <c r="E1026" s="10"/>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c r="AC1026" s="11"/>
    </row>
    <row r="1027">
      <c r="A1027" s="226" t="s">
        <v>3460</v>
      </c>
      <c r="B1027" s="149"/>
      <c r="C1027" s="306"/>
      <c r="D1027" s="305"/>
      <c r="E1027" s="10"/>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c r="AC1027" s="11"/>
    </row>
    <row r="1028">
      <c r="A1028" s="226" t="s">
        <v>3461</v>
      </c>
      <c r="B1028" s="149" t="s">
        <v>3462</v>
      </c>
      <c r="C1028" s="306"/>
      <c r="D1028" s="305"/>
      <c r="E1028" s="10"/>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c r="AC1028" s="11"/>
    </row>
    <row r="1029">
      <c r="A1029" s="226" t="s">
        <v>3463</v>
      </c>
      <c r="B1029" s="149"/>
      <c r="C1029" s="306"/>
      <c r="D1029" s="305"/>
      <c r="E1029" s="10"/>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c r="AC1029" s="11"/>
    </row>
    <row r="1030">
      <c r="A1030" s="226" t="s">
        <v>3464</v>
      </c>
      <c r="B1030" s="149" t="s">
        <v>3465</v>
      </c>
      <c r="C1030" s="306"/>
      <c r="D1030" s="305"/>
      <c r="E1030" s="10"/>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c r="AC1030" s="11"/>
    </row>
    <row r="1031">
      <c r="A1031" s="226" t="s">
        <v>3466</v>
      </c>
      <c r="B1031" s="149" t="s">
        <v>3467</v>
      </c>
      <c r="C1031" s="306"/>
      <c r="D1031" s="315"/>
      <c r="E1031" s="316"/>
      <c r="F1031" s="317"/>
      <c r="G1031" s="317"/>
      <c r="H1031" s="317"/>
      <c r="I1031" s="317"/>
      <c r="J1031" s="317"/>
      <c r="K1031" s="317"/>
      <c r="L1031" s="317"/>
      <c r="M1031" s="317"/>
      <c r="N1031" s="317"/>
      <c r="O1031" s="317"/>
      <c r="P1031" s="317"/>
      <c r="Q1031" s="317"/>
      <c r="R1031" s="317"/>
      <c r="S1031" s="317"/>
      <c r="T1031" s="317"/>
      <c r="U1031" s="317"/>
      <c r="V1031" s="317"/>
      <c r="W1031" s="317"/>
      <c r="X1031" s="317"/>
      <c r="Y1031" s="317"/>
      <c r="Z1031" s="317"/>
      <c r="AA1031" s="317"/>
      <c r="AB1031" s="317"/>
      <c r="AC1031" s="317"/>
    </row>
    <row r="1032">
      <c r="A1032" s="226" t="s">
        <v>3468</v>
      </c>
      <c r="B1032" s="149" t="s">
        <v>3469</v>
      </c>
      <c r="C1032" s="318"/>
      <c r="D1032" s="305"/>
      <c r="E1032" s="10"/>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c r="AC1032" s="11"/>
    </row>
    <row r="1033">
      <c r="A1033" s="226" t="s">
        <v>3470</v>
      </c>
      <c r="B1033" s="319" t="s">
        <v>3471</v>
      </c>
      <c r="C1033" s="306"/>
      <c r="D1033" s="305"/>
      <c r="E1033" s="10"/>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c r="AC1033" s="11"/>
    </row>
    <row r="1034">
      <c r="A1034" s="226" t="s">
        <v>3472</v>
      </c>
      <c r="B1034" s="149" t="s">
        <v>3473</v>
      </c>
      <c r="C1034" s="306"/>
      <c r="D1034" s="305"/>
      <c r="E1034" s="10"/>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c r="AC1034" s="11"/>
    </row>
    <row r="1035">
      <c r="A1035" s="320" t="s">
        <v>3474</v>
      </c>
      <c r="B1035" s="149" t="s">
        <v>3475</v>
      </c>
      <c r="C1035" s="306"/>
      <c r="D1035" s="305"/>
      <c r="E1035" s="10"/>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c r="AC1035" s="11"/>
    </row>
    <row r="1036">
      <c r="A1036" s="226" t="s">
        <v>3476</v>
      </c>
      <c r="B1036" s="149" t="s">
        <v>3477</v>
      </c>
      <c r="C1036" s="306"/>
      <c r="D1036" s="305"/>
      <c r="E1036" s="10"/>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c r="AC1036" s="11"/>
    </row>
    <row r="1037">
      <c r="A1037" s="226" t="s">
        <v>3478</v>
      </c>
      <c r="B1037" s="149"/>
      <c r="C1037" s="306" t="s">
        <v>3479</v>
      </c>
      <c r="D1037" s="305"/>
      <c r="E1037" s="10"/>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c r="AC1037" s="11"/>
    </row>
    <row r="1038">
      <c r="A1038" s="226" t="s">
        <v>3480</v>
      </c>
      <c r="B1038" s="149" t="s">
        <v>3481</v>
      </c>
      <c r="C1038" s="306"/>
      <c r="D1038" s="305"/>
      <c r="E1038" s="10"/>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c r="AC1038" s="11"/>
    </row>
    <row r="1039">
      <c r="A1039" s="321" t="s">
        <v>3482</v>
      </c>
      <c r="B1039" s="149" t="s">
        <v>3483</v>
      </c>
      <c r="C1039" s="306"/>
      <c r="D1039" s="305"/>
      <c r="E1039" s="10"/>
      <c r="F1039" s="11"/>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c r="AC1039" s="11"/>
    </row>
    <row r="1040">
      <c r="A1040" s="226" t="s">
        <v>3484</v>
      </c>
      <c r="B1040" s="149" t="s">
        <v>3485</v>
      </c>
      <c r="C1040" s="306"/>
      <c r="D1040" s="305"/>
      <c r="E1040" s="10"/>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1"/>
      <c r="AC1040" s="11"/>
    </row>
    <row r="1041">
      <c r="A1041" s="226" t="s">
        <v>3486</v>
      </c>
      <c r="B1041" s="149"/>
      <c r="C1041" s="306"/>
      <c r="D1041" s="305"/>
      <c r="E1041" s="10"/>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c r="AC1041" s="11"/>
    </row>
    <row r="1042">
      <c r="A1042" s="226" t="s">
        <v>3487</v>
      </c>
      <c r="B1042" s="149"/>
      <c r="C1042" s="306"/>
      <c r="D1042" s="322"/>
      <c r="E1042" s="323"/>
      <c r="F1042" s="270"/>
      <c r="G1042" s="270"/>
      <c r="H1042" s="270"/>
      <c r="I1042" s="270"/>
      <c r="J1042" s="270"/>
      <c r="K1042" s="270"/>
      <c r="L1042" s="270"/>
      <c r="M1042" s="270"/>
      <c r="N1042" s="270"/>
      <c r="O1042" s="270"/>
      <c r="P1042" s="270"/>
      <c r="Q1042" s="270"/>
      <c r="R1042" s="270"/>
      <c r="S1042" s="270"/>
      <c r="T1042" s="270"/>
      <c r="U1042" s="270"/>
      <c r="V1042" s="270"/>
      <c r="W1042" s="270"/>
      <c r="X1042" s="270"/>
      <c r="Y1042" s="270"/>
      <c r="Z1042" s="270"/>
      <c r="AA1042" s="270"/>
      <c r="AB1042" s="270"/>
      <c r="AC1042" s="270"/>
    </row>
    <row r="1043">
      <c r="A1043" s="226" t="s">
        <v>3488</v>
      </c>
      <c r="B1043" s="149"/>
      <c r="C1043" s="324"/>
      <c r="D1043" s="322"/>
      <c r="E1043" s="323"/>
      <c r="F1043" s="270"/>
      <c r="G1043" s="270"/>
      <c r="H1043" s="270"/>
      <c r="I1043" s="270"/>
      <c r="J1043" s="270"/>
      <c r="K1043" s="270"/>
      <c r="L1043" s="270"/>
      <c r="M1043" s="270"/>
      <c r="N1043" s="270"/>
      <c r="O1043" s="270"/>
      <c r="P1043" s="270"/>
      <c r="Q1043" s="270"/>
      <c r="R1043" s="270"/>
      <c r="S1043" s="270"/>
      <c r="T1043" s="270"/>
      <c r="U1043" s="270"/>
      <c r="V1043" s="270"/>
      <c r="W1043" s="270"/>
      <c r="X1043" s="270"/>
      <c r="Y1043" s="270"/>
      <c r="Z1043" s="270"/>
      <c r="AA1043" s="270"/>
      <c r="AB1043" s="270"/>
      <c r="AC1043" s="270"/>
    </row>
    <row r="1044">
      <c r="A1044" s="325" t="s">
        <v>3489</v>
      </c>
      <c r="B1044" s="326" t="s">
        <v>3490</v>
      </c>
      <c r="C1044" s="324"/>
      <c r="D1044" s="322"/>
      <c r="E1044" s="323"/>
      <c r="F1044" s="270"/>
      <c r="G1044" s="270"/>
      <c r="H1044" s="270"/>
      <c r="I1044" s="270"/>
      <c r="J1044" s="270"/>
      <c r="K1044" s="270"/>
      <c r="L1044" s="270"/>
      <c r="M1044" s="270"/>
      <c r="N1044" s="270"/>
      <c r="O1044" s="270"/>
      <c r="P1044" s="270"/>
      <c r="Q1044" s="270"/>
      <c r="R1044" s="270"/>
      <c r="S1044" s="270"/>
      <c r="T1044" s="270"/>
      <c r="U1044" s="270"/>
      <c r="V1044" s="270"/>
      <c r="W1044" s="270"/>
      <c r="X1044" s="270"/>
      <c r="Y1044" s="270"/>
      <c r="Z1044" s="270"/>
      <c r="AA1044" s="270"/>
      <c r="AB1044" s="270"/>
      <c r="AC1044" s="270"/>
    </row>
    <row r="1045">
      <c r="A1045" s="99" t="s">
        <v>3491</v>
      </c>
      <c r="B1045" s="326"/>
      <c r="C1045" s="324"/>
      <c r="D1045" s="322"/>
      <c r="E1045" s="323"/>
      <c r="F1045" s="270"/>
      <c r="G1045" s="270"/>
      <c r="H1045" s="270"/>
      <c r="I1045" s="270"/>
      <c r="J1045" s="270"/>
      <c r="K1045" s="270"/>
      <c r="L1045" s="270"/>
      <c r="M1045" s="270"/>
      <c r="N1045" s="270"/>
      <c r="O1045" s="270"/>
      <c r="P1045" s="270"/>
      <c r="Q1045" s="270"/>
      <c r="R1045" s="270"/>
      <c r="S1045" s="270"/>
      <c r="T1045" s="270"/>
      <c r="U1045" s="270"/>
      <c r="V1045" s="270"/>
      <c r="W1045" s="270"/>
      <c r="X1045" s="270"/>
      <c r="Y1045" s="270"/>
      <c r="Z1045" s="270"/>
      <c r="AA1045" s="270"/>
      <c r="AB1045" s="270"/>
      <c r="AC1045" s="270"/>
    </row>
    <row r="1046">
      <c r="A1046" s="99" t="s">
        <v>3492</v>
      </c>
      <c r="B1046" s="149" t="s">
        <v>3493</v>
      </c>
      <c r="C1046" s="324"/>
      <c r="D1046" s="322"/>
      <c r="E1046" s="323"/>
      <c r="F1046" s="270"/>
      <c r="G1046" s="270"/>
      <c r="H1046" s="270"/>
      <c r="I1046" s="270"/>
      <c r="J1046" s="270"/>
      <c r="K1046" s="270"/>
      <c r="L1046" s="270"/>
      <c r="M1046" s="270"/>
      <c r="N1046" s="270"/>
      <c r="O1046" s="270"/>
      <c r="P1046" s="270"/>
      <c r="Q1046" s="270"/>
      <c r="R1046" s="270"/>
      <c r="S1046" s="270"/>
      <c r="T1046" s="270"/>
      <c r="U1046" s="270"/>
      <c r="V1046" s="270"/>
      <c r="W1046" s="270"/>
      <c r="X1046" s="270"/>
      <c r="Y1046" s="270"/>
      <c r="Z1046" s="270"/>
      <c r="AA1046" s="270"/>
      <c r="AB1046" s="270"/>
      <c r="AC1046" s="270"/>
    </row>
    <row r="1047">
      <c r="A1047" s="99" t="s">
        <v>3494</v>
      </c>
      <c r="B1047" s="326"/>
      <c r="C1047" s="324"/>
      <c r="D1047" s="322"/>
      <c r="E1047" s="323"/>
      <c r="F1047" s="270"/>
      <c r="G1047" s="270"/>
      <c r="H1047" s="270"/>
      <c r="I1047" s="270"/>
      <c r="J1047" s="270"/>
      <c r="K1047" s="270"/>
      <c r="L1047" s="270"/>
      <c r="M1047" s="270"/>
      <c r="N1047" s="270"/>
      <c r="O1047" s="270"/>
      <c r="P1047" s="270"/>
      <c r="Q1047" s="270"/>
      <c r="R1047" s="270"/>
      <c r="S1047" s="270"/>
      <c r="T1047" s="270"/>
      <c r="U1047" s="270"/>
      <c r="V1047" s="270"/>
      <c r="W1047" s="270"/>
      <c r="X1047" s="270"/>
      <c r="Y1047" s="270"/>
      <c r="Z1047" s="270"/>
      <c r="AA1047" s="270"/>
      <c r="AB1047" s="270"/>
      <c r="AC1047" s="270"/>
    </row>
    <row r="1048">
      <c r="A1048" s="312" t="s">
        <v>3495</v>
      </c>
      <c r="B1048" s="326" t="s">
        <v>3496</v>
      </c>
      <c r="C1048" s="324"/>
      <c r="D1048" s="322"/>
      <c r="E1048" s="323"/>
      <c r="F1048" s="270"/>
      <c r="G1048" s="270"/>
      <c r="H1048" s="270"/>
      <c r="I1048" s="270"/>
      <c r="J1048" s="270"/>
      <c r="K1048" s="270"/>
      <c r="L1048" s="270"/>
      <c r="M1048" s="270"/>
      <c r="N1048" s="270"/>
      <c r="O1048" s="270"/>
      <c r="P1048" s="270"/>
      <c r="Q1048" s="270"/>
      <c r="R1048" s="270"/>
      <c r="S1048" s="270"/>
      <c r="T1048" s="270"/>
      <c r="U1048" s="270"/>
      <c r="V1048" s="270"/>
      <c r="W1048" s="270"/>
      <c r="X1048" s="270"/>
      <c r="Y1048" s="270"/>
      <c r="Z1048" s="270"/>
      <c r="AA1048" s="270"/>
      <c r="AB1048" s="270"/>
      <c r="AC1048" s="270"/>
    </row>
    <row r="1049">
      <c r="A1049" s="99" t="s">
        <v>3497</v>
      </c>
      <c r="B1049" s="326"/>
      <c r="C1049" s="324"/>
      <c r="D1049" s="322"/>
      <c r="E1049" s="323"/>
      <c r="F1049" s="270"/>
      <c r="G1049" s="270"/>
      <c r="H1049" s="270"/>
      <c r="I1049" s="270"/>
      <c r="J1049" s="270"/>
      <c r="K1049" s="270"/>
      <c r="L1049" s="270"/>
      <c r="M1049" s="270"/>
      <c r="N1049" s="270"/>
      <c r="O1049" s="270"/>
      <c r="P1049" s="270"/>
      <c r="Q1049" s="270"/>
      <c r="R1049" s="270"/>
      <c r="S1049" s="270"/>
      <c r="T1049" s="270"/>
      <c r="U1049" s="270"/>
      <c r="V1049" s="270"/>
      <c r="W1049" s="270"/>
      <c r="X1049" s="270"/>
      <c r="Y1049" s="270"/>
      <c r="Z1049" s="270"/>
      <c r="AA1049" s="270"/>
      <c r="AB1049" s="270"/>
      <c r="AC1049" s="270"/>
    </row>
    <row r="1050">
      <c r="A1050" s="99" t="s">
        <v>3498</v>
      </c>
      <c r="B1050" s="326"/>
      <c r="C1050" s="324"/>
      <c r="D1050" s="322"/>
      <c r="E1050" s="323"/>
      <c r="F1050" s="270"/>
      <c r="G1050" s="270"/>
      <c r="H1050" s="270"/>
      <c r="I1050" s="270"/>
      <c r="J1050" s="270"/>
      <c r="K1050" s="270"/>
      <c r="L1050" s="270"/>
      <c r="M1050" s="270"/>
      <c r="N1050" s="270"/>
      <c r="O1050" s="270"/>
      <c r="P1050" s="270"/>
      <c r="Q1050" s="270"/>
      <c r="R1050" s="270"/>
      <c r="S1050" s="270"/>
      <c r="T1050" s="270"/>
      <c r="U1050" s="270"/>
      <c r="V1050" s="270"/>
      <c r="W1050" s="270"/>
      <c r="X1050" s="270"/>
      <c r="Y1050" s="270"/>
      <c r="Z1050" s="270"/>
      <c r="AA1050" s="270"/>
      <c r="AB1050" s="270"/>
      <c r="AC1050" s="270"/>
    </row>
    <row r="1051">
      <c r="A1051" s="99" t="s">
        <v>3499</v>
      </c>
      <c r="B1051" s="326"/>
      <c r="C1051" s="324"/>
      <c r="D1051" s="322"/>
      <c r="E1051" s="323"/>
      <c r="F1051" s="270"/>
      <c r="G1051" s="270"/>
      <c r="H1051" s="270"/>
      <c r="I1051" s="270"/>
      <c r="J1051" s="270"/>
      <c r="K1051" s="270"/>
      <c r="L1051" s="270"/>
      <c r="M1051" s="270"/>
      <c r="N1051" s="270"/>
      <c r="O1051" s="270"/>
      <c r="P1051" s="270"/>
      <c r="Q1051" s="270"/>
      <c r="R1051" s="270"/>
      <c r="S1051" s="270"/>
      <c r="T1051" s="270"/>
      <c r="U1051" s="270"/>
      <c r="V1051" s="270"/>
      <c r="W1051" s="270"/>
      <c r="X1051" s="270"/>
      <c r="Y1051" s="270"/>
      <c r="Z1051" s="270"/>
      <c r="AA1051" s="270"/>
      <c r="AB1051" s="270"/>
      <c r="AC1051" s="270"/>
    </row>
    <row r="1052">
      <c r="A1052" s="321" t="s">
        <v>3500</v>
      </c>
      <c r="B1052" s="326" t="s">
        <v>3501</v>
      </c>
      <c r="C1052" s="324"/>
      <c r="D1052" s="322"/>
      <c r="E1052" s="323"/>
      <c r="F1052" s="270"/>
      <c r="G1052" s="270"/>
      <c r="H1052" s="270"/>
      <c r="I1052" s="270"/>
      <c r="J1052" s="270"/>
      <c r="K1052" s="270"/>
      <c r="L1052" s="270"/>
      <c r="M1052" s="270"/>
      <c r="N1052" s="270"/>
      <c r="O1052" s="270"/>
      <c r="P1052" s="270"/>
      <c r="Q1052" s="270"/>
      <c r="R1052" s="270"/>
      <c r="S1052" s="270"/>
      <c r="T1052" s="270"/>
      <c r="U1052" s="270"/>
      <c r="V1052" s="270"/>
      <c r="W1052" s="270"/>
      <c r="X1052" s="270"/>
      <c r="Y1052" s="270"/>
      <c r="Z1052" s="270"/>
      <c r="AA1052" s="270"/>
      <c r="AB1052" s="270"/>
      <c r="AC1052" s="270"/>
    </row>
    <row r="1053">
      <c r="A1053" s="321" t="s">
        <v>3502</v>
      </c>
      <c r="B1053" s="326"/>
      <c r="C1053" s="324"/>
      <c r="D1053" s="322"/>
      <c r="E1053" s="323"/>
      <c r="F1053" s="270"/>
      <c r="G1053" s="270"/>
      <c r="H1053" s="270"/>
      <c r="I1053" s="270"/>
      <c r="J1053" s="270"/>
      <c r="K1053" s="270"/>
      <c r="L1053" s="270"/>
      <c r="M1053" s="270"/>
      <c r="N1053" s="270"/>
      <c r="O1053" s="270"/>
      <c r="P1053" s="270"/>
      <c r="Q1053" s="270"/>
      <c r="R1053" s="270"/>
      <c r="S1053" s="270"/>
      <c r="T1053" s="270"/>
      <c r="U1053" s="270"/>
      <c r="V1053" s="270"/>
      <c r="W1053" s="270"/>
      <c r="X1053" s="270"/>
      <c r="Y1053" s="270"/>
      <c r="Z1053" s="270"/>
      <c r="AA1053" s="270"/>
      <c r="AB1053" s="270"/>
      <c r="AC1053" s="270"/>
    </row>
    <row r="1054">
      <c r="A1054" s="327" t="s">
        <v>3503</v>
      </c>
      <c r="B1054" s="326"/>
      <c r="C1054" s="324"/>
      <c r="D1054" s="322"/>
      <c r="E1054" s="323"/>
      <c r="F1054" s="270"/>
      <c r="G1054" s="270"/>
      <c r="H1054" s="270"/>
      <c r="I1054" s="270"/>
      <c r="J1054" s="270"/>
      <c r="K1054" s="270"/>
      <c r="L1054" s="270"/>
      <c r="M1054" s="270"/>
      <c r="N1054" s="270"/>
      <c r="O1054" s="270"/>
      <c r="P1054" s="270"/>
      <c r="Q1054" s="270"/>
      <c r="R1054" s="270"/>
      <c r="S1054" s="270"/>
      <c r="T1054" s="270"/>
      <c r="U1054" s="270"/>
      <c r="V1054" s="270"/>
      <c r="W1054" s="270"/>
      <c r="X1054" s="270"/>
      <c r="Y1054" s="270"/>
      <c r="Z1054" s="270"/>
      <c r="AA1054" s="270"/>
      <c r="AB1054" s="270"/>
      <c r="AC1054" s="270"/>
    </row>
    <row r="1055">
      <c r="A1055" s="99" t="s">
        <v>3504</v>
      </c>
      <c r="B1055" s="326" t="s">
        <v>983</v>
      </c>
      <c r="C1055" s="324"/>
      <c r="D1055" s="322"/>
      <c r="E1055" s="323"/>
      <c r="F1055" s="270"/>
      <c r="G1055" s="270"/>
      <c r="H1055" s="270"/>
      <c r="I1055" s="270"/>
      <c r="J1055" s="270"/>
      <c r="K1055" s="270"/>
      <c r="L1055" s="270"/>
      <c r="M1055" s="270"/>
      <c r="N1055" s="270"/>
      <c r="O1055" s="270"/>
      <c r="P1055" s="270"/>
      <c r="Q1055" s="270"/>
      <c r="R1055" s="270"/>
      <c r="S1055" s="270"/>
      <c r="T1055" s="270"/>
      <c r="U1055" s="270"/>
      <c r="V1055" s="270"/>
      <c r="W1055" s="270"/>
      <c r="X1055" s="270"/>
      <c r="Y1055" s="270"/>
      <c r="Z1055" s="270"/>
      <c r="AA1055" s="270"/>
      <c r="AB1055" s="270"/>
      <c r="AC1055" s="270"/>
    </row>
    <row r="1056">
      <c r="A1056" s="99" t="s">
        <v>3505</v>
      </c>
      <c r="B1056" s="326" t="s">
        <v>3506</v>
      </c>
      <c r="C1056" s="324"/>
      <c r="D1056" s="322"/>
      <c r="E1056" s="323"/>
      <c r="F1056" s="270"/>
      <c r="G1056" s="270"/>
      <c r="H1056" s="270"/>
      <c r="I1056" s="270"/>
      <c r="J1056" s="270"/>
      <c r="K1056" s="270"/>
      <c r="L1056" s="270"/>
      <c r="M1056" s="270"/>
      <c r="N1056" s="270"/>
      <c r="O1056" s="270"/>
      <c r="P1056" s="270"/>
      <c r="Q1056" s="270"/>
      <c r="R1056" s="270"/>
      <c r="S1056" s="270"/>
      <c r="T1056" s="270"/>
      <c r="U1056" s="270"/>
      <c r="V1056" s="270"/>
      <c r="W1056" s="270"/>
      <c r="X1056" s="270"/>
      <c r="Y1056" s="270"/>
      <c r="Z1056" s="270"/>
      <c r="AA1056" s="270"/>
      <c r="AB1056" s="270"/>
      <c r="AC1056" s="270"/>
    </row>
    <row r="1057">
      <c r="A1057" s="99" t="s">
        <v>3507</v>
      </c>
      <c r="C1057" s="324"/>
      <c r="D1057" s="322"/>
      <c r="E1057" s="323"/>
      <c r="F1057" s="270"/>
      <c r="G1057" s="270"/>
      <c r="H1057" s="270"/>
      <c r="I1057" s="270"/>
      <c r="J1057" s="270"/>
      <c r="K1057" s="270"/>
      <c r="L1057" s="270"/>
      <c r="M1057" s="270"/>
      <c r="N1057" s="270"/>
      <c r="O1057" s="270"/>
      <c r="P1057" s="270"/>
      <c r="Q1057" s="270"/>
      <c r="R1057" s="270"/>
      <c r="S1057" s="270"/>
      <c r="T1057" s="270"/>
      <c r="U1057" s="270"/>
      <c r="V1057" s="270"/>
      <c r="W1057" s="270"/>
      <c r="X1057" s="270"/>
      <c r="Y1057" s="270"/>
      <c r="Z1057" s="270"/>
      <c r="AA1057" s="270"/>
      <c r="AB1057" s="270"/>
      <c r="AC1057" s="270"/>
    </row>
    <row r="1058">
      <c r="A1058" s="99" t="s">
        <v>3508</v>
      </c>
      <c r="B1058" s="326"/>
      <c r="C1058" s="324" t="s">
        <v>3509</v>
      </c>
      <c r="D1058" s="322"/>
      <c r="E1058" s="323"/>
      <c r="F1058" s="270"/>
      <c r="G1058" s="270"/>
      <c r="H1058" s="270"/>
      <c r="I1058" s="270"/>
      <c r="J1058" s="270"/>
      <c r="K1058" s="270"/>
      <c r="L1058" s="270"/>
      <c r="M1058" s="270"/>
      <c r="N1058" s="270"/>
      <c r="O1058" s="270"/>
      <c r="P1058" s="270"/>
      <c r="Q1058" s="270"/>
      <c r="R1058" s="270"/>
      <c r="S1058" s="270"/>
      <c r="T1058" s="270"/>
      <c r="U1058" s="270"/>
      <c r="V1058" s="270"/>
      <c r="W1058" s="270"/>
      <c r="X1058" s="270"/>
      <c r="Y1058" s="270"/>
      <c r="Z1058" s="270"/>
      <c r="AA1058" s="270"/>
      <c r="AB1058" s="270"/>
      <c r="AC1058" s="270"/>
    </row>
    <row r="1059">
      <c r="A1059" s="99" t="s">
        <v>3510</v>
      </c>
      <c r="B1059" s="326" t="s">
        <v>3511</v>
      </c>
      <c r="C1059" s="324"/>
      <c r="D1059" s="322"/>
      <c r="E1059" s="323"/>
      <c r="F1059" s="270"/>
      <c r="G1059" s="270"/>
      <c r="H1059" s="270"/>
      <c r="I1059" s="270"/>
      <c r="J1059" s="270"/>
      <c r="K1059" s="270"/>
      <c r="L1059" s="270"/>
      <c r="M1059" s="270"/>
      <c r="N1059" s="270"/>
      <c r="O1059" s="270"/>
      <c r="P1059" s="270"/>
      <c r="Q1059" s="270"/>
      <c r="R1059" s="270"/>
      <c r="S1059" s="270"/>
      <c r="T1059" s="270"/>
      <c r="U1059" s="270"/>
      <c r="V1059" s="270"/>
      <c r="W1059" s="270"/>
      <c r="X1059" s="270"/>
      <c r="Y1059" s="270"/>
      <c r="Z1059" s="270"/>
      <c r="AA1059" s="270"/>
      <c r="AB1059" s="270"/>
      <c r="AC1059" s="270"/>
    </row>
    <row r="1060">
      <c r="A1060" s="99" t="s">
        <v>3512</v>
      </c>
      <c r="B1060" s="326"/>
      <c r="C1060" s="324"/>
      <c r="D1060" s="322"/>
      <c r="E1060" s="323"/>
      <c r="F1060" s="270"/>
      <c r="G1060" s="270"/>
      <c r="H1060" s="270"/>
      <c r="I1060" s="270"/>
      <c r="J1060" s="270"/>
      <c r="K1060" s="270"/>
      <c r="L1060" s="270"/>
      <c r="M1060" s="270"/>
      <c r="N1060" s="270"/>
      <c r="O1060" s="270"/>
      <c r="P1060" s="270"/>
      <c r="Q1060" s="270"/>
      <c r="R1060" s="270"/>
      <c r="S1060" s="270"/>
      <c r="T1060" s="270"/>
      <c r="U1060" s="270"/>
      <c r="V1060" s="270"/>
      <c r="W1060" s="270"/>
      <c r="X1060" s="270"/>
      <c r="Y1060" s="270"/>
      <c r="Z1060" s="270"/>
      <c r="AA1060" s="270"/>
      <c r="AB1060" s="270"/>
      <c r="AC1060" s="270"/>
    </row>
    <row r="1061">
      <c r="A1061" s="99" t="s">
        <v>3513</v>
      </c>
      <c r="B1061" s="326" t="s">
        <v>3514</v>
      </c>
      <c r="C1061" s="324"/>
      <c r="D1061" s="322"/>
      <c r="E1061" s="323"/>
      <c r="F1061" s="270"/>
      <c r="G1061" s="270"/>
      <c r="H1061" s="270"/>
      <c r="I1061" s="270"/>
      <c r="J1061" s="270"/>
      <c r="K1061" s="270"/>
      <c r="L1061" s="270"/>
      <c r="M1061" s="270"/>
      <c r="N1061" s="270"/>
      <c r="O1061" s="270"/>
      <c r="P1061" s="270"/>
      <c r="Q1061" s="270"/>
      <c r="R1061" s="270"/>
      <c r="S1061" s="270"/>
      <c r="T1061" s="270"/>
      <c r="U1061" s="270"/>
      <c r="V1061" s="270"/>
      <c r="W1061" s="270"/>
      <c r="X1061" s="270"/>
      <c r="Y1061" s="270"/>
      <c r="Z1061" s="270"/>
      <c r="AA1061" s="270"/>
      <c r="AB1061" s="270"/>
      <c r="AC1061" s="270"/>
    </row>
    <row r="1062">
      <c r="A1062" s="99" t="s">
        <v>3515</v>
      </c>
      <c r="B1062" s="326" t="s">
        <v>3516</v>
      </c>
      <c r="C1062" s="324"/>
      <c r="D1062" s="322"/>
      <c r="E1062" s="323"/>
      <c r="F1062" s="270"/>
      <c r="G1062" s="270"/>
      <c r="H1062" s="270"/>
      <c r="I1062" s="270"/>
      <c r="J1062" s="270"/>
      <c r="K1062" s="270"/>
      <c r="L1062" s="270"/>
      <c r="M1062" s="270"/>
      <c r="N1062" s="270"/>
      <c r="O1062" s="270"/>
      <c r="P1062" s="270"/>
      <c r="Q1062" s="270"/>
      <c r="R1062" s="270"/>
      <c r="S1062" s="270"/>
      <c r="T1062" s="270"/>
      <c r="U1062" s="270"/>
      <c r="V1062" s="270"/>
      <c r="W1062" s="270"/>
      <c r="X1062" s="270"/>
      <c r="Y1062" s="270"/>
      <c r="Z1062" s="270"/>
      <c r="AA1062" s="270"/>
      <c r="AB1062" s="270"/>
      <c r="AC1062" s="270"/>
    </row>
    <row r="1063">
      <c r="A1063" s="99" t="s">
        <v>3517</v>
      </c>
      <c r="B1063" s="326"/>
      <c r="C1063" s="324"/>
      <c r="D1063" s="322"/>
      <c r="E1063" s="323"/>
      <c r="F1063" s="270"/>
      <c r="G1063" s="270"/>
      <c r="H1063" s="270"/>
      <c r="I1063" s="270"/>
      <c r="J1063" s="270"/>
      <c r="K1063" s="270"/>
      <c r="L1063" s="270"/>
      <c r="M1063" s="270"/>
      <c r="N1063" s="270"/>
      <c r="O1063" s="270"/>
      <c r="P1063" s="270"/>
      <c r="Q1063" s="270"/>
      <c r="R1063" s="270"/>
      <c r="S1063" s="270"/>
      <c r="T1063" s="270"/>
      <c r="U1063" s="270"/>
      <c r="V1063" s="270"/>
      <c r="W1063" s="270"/>
      <c r="X1063" s="270"/>
      <c r="Y1063" s="270"/>
      <c r="Z1063" s="270"/>
      <c r="AA1063" s="270"/>
      <c r="AB1063" s="270"/>
      <c r="AC1063" s="270"/>
    </row>
    <row r="1064">
      <c r="A1064" s="99" t="s">
        <v>3518</v>
      </c>
      <c r="B1064" s="326"/>
      <c r="C1064" s="324"/>
      <c r="D1064" s="305"/>
      <c r="E1064" s="10"/>
      <c r="F1064" s="11"/>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c r="AC1064" s="11"/>
    </row>
    <row r="1065">
      <c r="A1065" s="99" t="s">
        <v>3519</v>
      </c>
      <c r="B1065" s="326" t="s">
        <v>3520</v>
      </c>
      <c r="C1065" s="306"/>
      <c r="D1065" s="305"/>
      <c r="E1065" s="10"/>
      <c r="F1065" s="11"/>
      <c r="G1065" s="11"/>
      <c r="H1065" s="11"/>
      <c r="I1065" s="11"/>
      <c r="J1065" s="11"/>
      <c r="K1065" s="11"/>
      <c r="L1065" s="11"/>
      <c r="M1065" s="11"/>
      <c r="N1065" s="11"/>
      <c r="O1065" s="11"/>
      <c r="P1065" s="11"/>
      <c r="Q1065" s="11"/>
      <c r="R1065" s="11"/>
      <c r="S1065" s="11"/>
      <c r="T1065" s="11"/>
      <c r="U1065" s="11"/>
      <c r="V1065" s="11"/>
      <c r="W1065" s="11"/>
      <c r="X1065" s="11"/>
      <c r="Y1065" s="11"/>
      <c r="Z1065" s="11"/>
      <c r="AA1065" s="11"/>
      <c r="AB1065" s="11"/>
      <c r="AC1065" s="11"/>
    </row>
    <row r="1066">
      <c r="A1066" s="328" t="s">
        <v>3521</v>
      </c>
      <c r="B1066" s="328" t="s">
        <v>3522</v>
      </c>
      <c r="C1066" s="306"/>
      <c r="D1066" s="305"/>
      <c r="E1066" s="10"/>
      <c r="F1066" s="11"/>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c r="AC1066" s="11"/>
    </row>
    <row r="1067">
      <c r="A1067" s="328" t="s">
        <v>3523</v>
      </c>
      <c r="B1067" s="149" t="s">
        <v>3524</v>
      </c>
      <c r="C1067" s="306"/>
      <c r="D1067" s="305"/>
      <c r="E1067" s="10"/>
      <c r="F1067" s="11"/>
      <c r="G1067" s="11"/>
      <c r="H1067" s="11"/>
      <c r="I1067" s="11"/>
      <c r="J1067" s="11"/>
      <c r="K1067" s="11"/>
      <c r="L1067" s="11"/>
      <c r="M1067" s="11"/>
      <c r="N1067" s="11"/>
      <c r="O1067" s="11"/>
      <c r="P1067" s="11"/>
      <c r="Q1067" s="11"/>
      <c r="R1067" s="11"/>
      <c r="S1067" s="11"/>
      <c r="T1067" s="11"/>
      <c r="U1067" s="11"/>
      <c r="V1067" s="11"/>
      <c r="W1067" s="11"/>
      <c r="X1067" s="11"/>
      <c r="Y1067" s="11"/>
      <c r="Z1067" s="11"/>
      <c r="AA1067" s="11"/>
      <c r="AB1067" s="11"/>
      <c r="AC1067" s="11"/>
    </row>
    <row r="1068">
      <c r="A1068" s="226" t="s">
        <v>3525</v>
      </c>
      <c r="B1068" s="149"/>
      <c r="C1068" s="306"/>
      <c r="D1068" s="305"/>
      <c r="E1068" s="10"/>
      <c r="F1068" s="11"/>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c r="AC1068" s="11"/>
    </row>
    <row r="1069">
      <c r="A1069" s="226" t="s">
        <v>3526</v>
      </c>
      <c r="B1069" s="149"/>
      <c r="C1069" s="306" t="s">
        <v>3527</v>
      </c>
      <c r="D1069" s="305"/>
      <c r="E1069" s="10"/>
      <c r="F1069" s="11"/>
      <c r="G1069" s="11"/>
      <c r="H1069" s="11"/>
      <c r="I1069" s="11"/>
      <c r="J1069" s="11"/>
      <c r="K1069" s="11"/>
      <c r="L1069" s="11"/>
      <c r="M1069" s="11"/>
      <c r="N1069" s="11"/>
      <c r="O1069" s="11"/>
      <c r="P1069" s="11"/>
      <c r="Q1069" s="11"/>
      <c r="R1069" s="11"/>
      <c r="S1069" s="11"/>
      <c r="T1069" s="11"/>
      <c r="U1069" s="11"/>
      <c r="V1069" s="11"/>
      <c r="W1069" s="11"/>
      <c r="X1069" s="11"/>
      <c r="Y1069" s="11"/>
      <c r="Z1069" s="11"/>
      <c r="AA1069" s="11"/>
      <c r="AB1069" s="11"/>
      <c r="AC1069" s="11"/>
    </row>
    <row r="1070">
      <c r="A1070" s="226" t="s">
        <v>3528</v>
      </c>
      <c r="B1070" s="149" t="s">
        <v>3529</v>
      </c>
      <c r="C1070" s="306"/>
      <c r="D1070" s="305"/>
      <c r="E1070" s="10"/>
      <c r="F1070" s="11"/>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c r="AC1070" s="11"/>
    </row>
    <row r="1071">
      <c r="A1071" s="226" t="s">
        <v>3530</v>
      </c>
      <c r="B1071" s="149" t="s">
        <v>3531</v>
      </c>
      <c r="C1071" s="306"/>
      <c r="D1071" s="305"/>
      <c r="E1071" s="10"/>
      <c r="F1071" s="11"/>
      <c r="G1071" s="11"/>
      <c r="H1071" s="11"/>
      <c r="I1071" s="11"/>
      <c r="J1071" s="11"/>
      <c r="K1071" s="11"/>
      <c r="L1071" s="11"/>
      <c r="M1071" s="11"/>
      <c r="N1071" s="11"/>
      <c r="O1071" s="11"/>
      <c r="P1071" s="11"/>
      <c r="Q1071" s="11"/>
      <c r="R1071" s="11"/>
      <c r="S1071" s="11"/>
      <c r="T1071" s="11"/>
      <c r="U1071" s="11"/>
      <c r="V1071" s="11"/>
      <c r="W1071" s="11"/>
      <c r="X1071" s="11"/>
      <c r="Y1071" s="11"/>
      <c r="Z1071" s="11"/>
      <c r="AA1071" s="11"/>
      <c r="AB1071" s="11"/>
      <c r="AC1071" s="11"/>
    </row>
    <row r="1072">
      <c r="A1072" s="329" t="s">
        <v>3532</v>
      </c>
      <c r="B1072" s="149" t="s">
        <v>3533</v>
      </c>
      <c r="C1072" s="306"/>
      <c r="D1072" s="305"/>
      <c r="E1072" s="10"/>
      <c r="F1072" s="11"/>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c r="AC1072" s="11"/>
    </row>
    <row r="1073">
      <c r="A1073" s="99" t="s">
        <v>3534</v>
      </c>
      <c r="B1073" s="149"/>
      <c r="C1073" s="306"/>
      <c r="D1073" s="305"/>
      <c r="E1073" s="10"/>
      <c r="F1073" s="11"/>
      <c r="G1073" s="11"/>
      <c r="H1073" s="11"/>
      <c r="I1073" s="11"/>
      <c r="J1073" s="11"/>
      <c r="K1073" s="11"/>
      <c r="L1073" s="11"/>
      <c r="M1073" s="11"/>
      <c r="N1073" s="11"/>
      <c r="O1073" s="11"/>
      <c r="P1073" s="11"/>
      <c r="Q1073" s="11"/>
      <c r="R1073" s="11"/>
      <c r="S1073" s="11"/>
      <c r="T1073" s="11"/>
      <c r="U1073" s="11"/>
      <c r="V1073" s="11"/>
      <c r="W1073" s="11"/>
      <c r="X1073" s="11"/>
      <c r="Y1073" s="11"/>
      <c r="Z1073" s="11"/>
      <c r="AA1073" s="11"/>
      <c r="AB1073" s="11"/>
      <c r="AC1073" s="11"/>
    </row>
    <row r="1074">
      <c r="A1074" s="99" t="s">
        <v>3535</v>
      </c>
      <c r="B1074" s="149" t="s">
        <v>3536</v>
      </c>
      <c r="C1074" s="306"/>
      <c r="D1074" s="305"/>
      <c r="E1074" s="10"/>
      <c r="F1074" s="11"/>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c r="AC1074" s="11"/>
    </row>
    <row r="1075">
      <c r="A1075" s="99" t="s">
        <v>3537</v>
      </c>
      <c r="B1075" s="149" t="s">
        <v>3538</v>
      </c>
      <c r="C1075" s="306"/>
      <c r="D1075" s="305"/>
      <c r="E1075" s="10"/>
      <c r="F1075" s="11"/>
      <c r="G1075" s="11"/>
      <c r="H1075" s="11"/>
      <c r="I1075" s="11"/>
      <c r="J1075" s="11"/>
      <c r="K1075" s="11"/>
      <c r="L1075" s="11"/>
      <c r="M1075" s="11"/>
      <c r="N1075" s="11"/>
      <c r="O1075" s="11"/>
      <c r="P1075" s="11"/>
      <c r="Q1075" s="11"/>
      <c r="R1075" s="11"/>
      <c r="S1075" s="11"/>
      <c r="T1075" s="11"/>
      <c r="U1075" s="11"/>
      <c r="V1075" s="11"/>
      <c r="W1075" s="11"/>
      <c r="X1075" s="11"/>
      <c r="Y1075" s="11"/>
      <c r="Z1075" s="11"/>
      <c r="AA1075" s="11"/>
      <c r="AB1075" s="11"/>
      <c r="AC1075" s="11"/>
    </row>
    <row r="1076">
      <c r="A1076" s="99" t="s">
        <v>3539</v>
      </c>
      <c r="B1076" s="149"/>
      <c r="C1076" s="306"/>
      <c r="D1076" s="305"/>
      <c r="E1076" s="10"/>
      <c r="F1076" s="11"/>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c r="AC1076" s="11"/>
    </row>
    <row r="1077">
      <c r="A1077" s="99" t="s">
        <v>3540</v>
      </c>
      <c r="B1077" s="149" t="s">
        <v>3541</v>
      </c>
      <c r="C1077" s="306"/>
      <c r="D1077" s="305" t="s">
        <v>3542</v>
      </c>
      <c r="E1077" s="330"/>
      <c r="F1077" s="11"/>
      <c r="G1077" s="11"/>
      <c r="H1077" s="11"/>
      <c r="I1077" s="11"/>
      <c r="J1077" s="11"/>
      <c r="K1077" s="11"/>
      <c r="L1077" s="11"/>
      <c r="M1077" s="11"/>
      <c r="N1077" s="11"/>
      <c r="O1077" s="11"/>
      <c r="P1077" s="11"/>
      <c r="Q1077" s="11"/>
      <c r="R1077" s="11"/>
      <c r="S1077" s="11"/>
      <c r="T1077" s="11"/>
      <c r="U1077" s="11"/>
      <c r="V1077" s="11"/>
      <c r="W1077" s="11"/>
      <c r="X1077" s="11"/>
      <c r="Y1077" s="11"/>
      <c r="Z1077" s="11"/>
      <c r="AA1077" s="11"/>
      <c r="AB1077" s="11"/>
      <c r="AC1077" s="11"/>
    </row>
    <row r="1078">
      <c r="A1078" s="99" t="s">
        <v>3543</v>
      </c>
      <c r="B1078" s="149"/>
      <c r="C1078" s="43" t="s">
        <v>3544</v>
      </c>
      <c r="D1078" s="305"/>
      <c r="E1078" s="330"/>
      <c r="F1078" s="11"/>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c r="AC1078" s="11"/>
    </row>
    <row r="1079">
      <c r="A1079" s="99" t="s">
        <v>3545</v>
      </c>
      <c r="B1079" s="54" t="s">
        <v>3546</v>
      </c>
      <c r="C1079" s="50"/>
      <c r="D1079" s="305"/>
      <c r="E1079" s="330"/>
      <c r="F1079" s="11"/>
      <c r="G1079" s="11"/>
      <c r="H1079" s="11"/>
      <c r="I1079" s="11"/>
      <c r="J1079" s="11"/>
      <c r="K1079" s="11"/>
      <c r="L1079" s="11"/>
      <c r="M1079" s="11"/>
      <c r="N1079" s="11"/>
      <c r="O1079" s="11"/>
      <c r="P1079" s="11"/>
      <c r="Q1079" s="11"/>
      <c r="R1079" s="11"/>
      <c r="S1079" s="11"/>
      <c r="T1079" s="11"/>
      <c r="U1079" s="11"/>
      <c r="V1079" s="11"/>
      <c r="W1079" s="11"/>
      <c r="X1079" s="11"/>
      <c r="Y1079" s="11"/>
      <c r="Z1079" s="11"/>
      <c r="AA1079" s="11"/>
      <c r="AB1079" s="11"/>
      <c r="AC1079" s="11"/>
    </row>
    <row r="1080">
      <c r="A1080" s="99" t="s">
        <v>3547</v>
      </c>
      <c r="B1080" s="570"/>
      <c r="C1080" s="50"/>
      <c r="D1080" s="305"/>
      <c r="E1080" s="330"/>
      <c r="F1080" s="11"/>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c r="AC1080" s="11"/>
    </row>
    <row r="1081">
      <c r="A1081" s="99" t="s">
        <v>3548</v>
      </c>
      <c r="B1081" s="570" t="s">
        <v>3549</v>
      </c>
      <c r="C1081" s="50"/>
      <c r="D1081" s="305"/>
      <c r="E1081" s="330"/>
      <c r="F1081" s="11"/>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c r="AC1081" s="11"/>
    </row>
    <row r="1082">
      <c r="A1082" s="99" t="s">
        <v>3550</v>
      </c>
      <c r="B1082" s="570" t="s">
        <v>3551</v>
      </c>
      <c r="C1082" s="50"/>
      <c r="D1082" s="305"/>
      <c r="E1082" s="330"/>
      <c r="F1082" s="11"/>
      <c r="G1082" s="11"/>
      <c r="H1082" s="11"/>
      <c r="I1082" s="11"/>
      <c r="J1082" s="11"/>
      <c r="K1082" s="11"/>
      <c r="L1082" s="11"/>
      <c r="M1082" s="11"/>
      <c r="N1082" s="11"/>
      <c r="O1082" s="11"/>
      <c r="P1082" s="11"/>
      <c r="Q1082" s="11"/>
      <c r="R1082" s="11"/>
      <c r="S1082" s="11"/>
      <c r="T1082" s="11"/>
      <c r="U1082" s="11"/>
      <c r="V1082" s="11"/>
      <c r="W1082" s="11"/>
      <c r="X1082" s="11"/>
      <c r="Y1082" s="11"/>
      <c r="Z1082" s="11"/>
      <c r="AA1082" s="11"/>
      <c r="AB1082" s="11"/>
      <c r="AC1082" s="11"/>
    </row>
    <row r="1083">
      <c r="A1083" s="99" t="s">
        <v>3552</v>
      </c>
      <c r="B1083" s="570" t="s">
        <v>3553</v>
      </c>
      <c r="C1083" s="50"/>
      <c r="D1083" s="305"/>
      <c r="E1083" s="330"/>
      <c r="F1083" s="11"/>
      <c r="G1083" s="11"/>
      <c r="H1083" s="11"/>
      <c r="I1083" s="11"/>
      <c r="J1083" s="11"/>
      <c r="K1083" s="11"/>
      <c r="L1083" s="11"/>
      <c r="M1083" s="11"/>
      <c r="N1083" s="11"/>
      <c r="O1083" s="11"/>
      <c r="P1083" s="11"/>
      <c r="Q1083" s="11"/>
      <c r="R1083" s="11"/>
      <c r="S1083" s="11"/>
      <c r="T1083" s="11"/>
      <c r="U1083" s="11"/>
      <c r="V1083" s="11"/>
      <c r="W1083" s="11"/>
      <c r="X1083" s="11"/>
      <c r="Y1083" s="11"/>
      <c r="Z1083" s="11"/>
      <c r="AA1083" s="11"/>
      <c r="AB1083" s="11"/>
      <c r="AC1083" s="11"/>
    </row>
    <row r="1084">
      <c r="A1084" s="99" t="s">
        <v>3554</v>
      </c>
      <c r="B1084" s="570" t="s">
        <v>3555</v>
      </c>
      <c r="C1084" s="50"/>
      <c r="D1084" s="305"/>
      <c r="E1084" s="330"/>
      <c r="F1084" s="11"/>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c r="AC1084" s="11"/>
    </row>
    <row r="1085">
      <c r="A1085" s="99" t="s">
        <v>3556</v>
      </c>
      <c r="B1085" s="1624" t="s">
        <v>3557</v>
      </c>
      <c r="C1085" s="50"/>
      <c r="D1085" s="305"/>
      <c r="E1085" s="330"/>
      <c r="F1085" s="11"/>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c r="AC1085" s="11"/>
    </row>
    <row r="1086">
      <c r="A1086" s="331"/>
      <c r="B1086" s="1625" t="s">
        <v>3558</v>
      </c>
      <c r="C1086" s="50"/>
      <c r="D1086" s="305"/>
      <c r="E1086" s="330"/>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c r="AB1086" s="11"/>
      <c r="AC1086" s="11"/>
    </row>
    <row r="1087">
      <c r="A1087" s="99" t="s">
        <v>3559</v>
      </c>
      <c r="B1087" s="1624" t="s">
        <v>3560</v>
      </c>
      <c r="C1087" s="50"/>
      <c r="D1087" s="305"/>
      <c r="E1087" s="330"/>
      <c r="F1087" s="11"/>
      <c r="G1087" s="11"/>
      <c r="H1087" s="11"/>
      <c r="I1087" s="11"/>
      <c r="J1087" s="11"/>
      <c r="K1087" s="11"/>
      <c r="L1087" s="11"/>
      <c r="M1087" s="11"/>
      <c r="N1087" s="11"/>
      <c r="O1087" s="11"/>
      <c r="P1087" s="11"/>
      <c r="Q1087" s="11"/>
      <c r="R1087" s="11"/>
      <c r="S1087" s="11"/>
      <c r="T1087" s="11"/>
      <c r="U1087" s="11"/>
      <c r="V1087" s="11"/>
      <c r="W1087" s="11"/>
      <c r="X1087" s="11"/>
      <c r="Y1087" s="11"/>
      <c r="Z1087" s="11"/>
      <c r="AA1087" s="11"/>
      <c r="AB1087" s="11"/>
      <c r="AC1087" s="11"/>
    </row>
    <row r="1088">
      <c r="A1088" s="99" t="s">
        <v>3561</v>
      </c>
      <c r="B1088" s="43" t="s">
        <v>3562</v>
      </c>
      <c r="C1088" s="50"/>
      <c r="D1088" s="305"/>
      <c r="E1088" s="330"/>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c r="AC1088" s="11"/>
    </row>
    <row r="1089">
      <c r="A1089" s="99" t="s">
        <v>3563</v>
      </c>
      <c r="B1089" s="570" t="s">
        <v>3564</v>
      </c>
      <c r="C1089" s="50"/>
      <c r="D1089" s="305"/>
      <c r="E1089" s="330"/>
      <c r="F1089" s="11"/>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c r="AC1089" s="11"/>
    </row>
    <row r="1090">
      <c r="A1090" s="99" t="s">
        <v>3565</v>
      </c>
      <c r="B1090" s="570"/>
      <c r="C1090" s="50"/>
      <c r="D1090" s="305"/>
      <c r="E1090" s="330"/>
      <c r="F1090" s="11"/>
      <c r="G1090" s="11"/>
      <c r="H1090" s="11"/>
      <c r="I1090" s="11"/>
      <c r="J1090" s="11"/>
      <c r="K1090" s="11"/>
      <c r="L1090" s="11"/>
      <c r="M1090" s="11"/>
      <c r="N1090" s="11"/>
      <c r="O1090" s="11"/>
      <c r="P1090" s="11"/>
      <c r="Q1090" s="11"/>
      <c r="R1090" s="11"/>
      <c r="S1090" s="11"/>
      <c r="T1090" s="11"/>
      <c r="U1090" s="11"/>
      <c r="V1090" s="11"/>
      <c r="W1090" s="11"/>
      <c r="X1090" s="11"/>
      <c r="Y1090" s="11"/>
      <c r="Z1090" s="11"/>
      <c r="AA1090" s="11"/>
      <c r="AB1090" s="11"/>
      <c r="AC1090" s="11"/>
    </row>
    <row r="1091">
      <c r="A1091" s="99" t="s">
        <v>3566</v>
      </c>
      <c r="B1091" s="570" t="s">
        <v>3567</v>
      </c>
      <c r="C1091" s="50"/>
      <c r="D1091" s="305"/>
      <c r="E1091" s="330"/>
      <c r="F1091" s="11"/>
      <c r="G1091" s="11"/>
      <c r="H1091" s="11"/>
      <c r="I1091" s="11"/>
      <c r="J1091" s="11"/>
      <c r="K1091" s="11"/>
      <c r="L1091" s="11"/>
      <c r="M1091" s="11"/>
      <c r="N1091" s="11"/>
      <c r="O1091" s="11"/>
      <c r="P1091" s="11"/>
      <c r="Q1091" s="11"/>
      <c r="R1091" s="11"/>
      <c r="S1091" s="11"/>
      <c r="T1091" s="11"/>
      <c r="U1091" s="11"/>
      <c r="V1091" s="11"/>
      <c r="W1091" s="11"/>
      <c r="X1091" s="11"/>
      <c r="Y1091" s="11"/>
      <c r="Z1091" s="11"/>
      <c r="AA1091" s="11"/>
      <c r="AB1091" s="11"/>
      <c r="AC1091" s="11"/>
    </row>
    <row r="1092">
      <c r="A1092" s="99" t="s">
        <v>3568</v>
      </c>
      <c r="B1092" s="570" t="s">
        <v>3569</v>
      </c>
      <c r="C1092" s="50"/>
      <c r="D1092" s="305"/>
      <c r="E1092" s="330"/>
      <c r="F1092" s="11"/>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c r="AC1092" s="11"/>
    </row>
    <row r="1093">
      <c r="A1093" s="99" t="s">
        <v>3570</v>
      </c>
      <c r="B1093" s="132" t="s">
        <v>3571</v>
      </c>
      <c r="C1093" s="50"/>
      <c r="D1093" s="305"/>
      <c r="E1093" s="330"/>
      <c r="F1093" s="11"/>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c r="AC1093" s="11"/>
    </row>
    <row r="1094">
      <c r="A1094" s="99" t="s">
        <v>3572</v>
      </c>
      <c r="B1094" s="43" t="s">
        <v>13330</v>
      </c>
      <c r="C1094" s="50"/>
      <c r="D1094" s="305"/>
      <c r="E1094" s="330"/>
      <c r="F1094" s="11"/>
      <c r="G1094" s="11"/>
      <c r="H1094" s="11"/>
      <c r="I1094" s="11"/>
      <c r="J1094" s="11"/>
      <c r="K1094" s="11"/>
      <c r="L1094" s="11"/>
      <c r="M1094" s="11"/>
      <c r="N1094" s="11"/>
      <c r="O1094" s="11"/>
      <c r="P1094" s="11"/>
      <c r="Q1094" s="11"/>
      <c r="R1094" s="11"/>
      <c r="S1094" s="11"/>
      <c r="T1094" s="11"/>
      <c r="U1094" s="11"/>
      <c r="V1094" s="11"/>
      <c r="W1094" s="11"/>
      <c r="X1094" s="11"/>
      <c r="Y1094" s="11"/>
      <c r="Z1094" s="11"/>
      <c r="AA1094" s="11"/>
      <c r="AB1094" s="11"/>
      <c r="AC1094" s="11"/>
    </row>
    <row r="1095">
      <c r="A1095" s="99" t="s">
        <v>3574</v>
      </c>
      <c r="B1095" s="43" t="s">
        <v>3575</v>
      </c>
      <c r="C1095" s="50"/>
      <c r="D1095" s="305"/>
      <c r="E1095" s="330"/>
      <c r="F1095" s="11"/>
      <c r="G1095" s="11"/>
      <c r="H1095" s="11"/>
      <c r="I1095" s="11"/>
      <c r="J1095" s="11"/>
      <c r="K1095" s="11"/>
      <c r="L1095" s="11"/>
      <c r="M1095" s="11"/>
      <c r="N1095" s="11"/>
      <c r="O1095" s="11"/>
      <c r="P1095" s="11"/>
      <c r="Q1095" s="11"/>
      <c r="R1095" s="11"/>
      <c r="S1095" s="11"/>
      <c r="T1095" s="11"/>
      <c r="U1095" s="11"/>
      <c r="V1095" s="11"/>
      <c r="W1095" s="11"/>
      <c r="X1095" s="11"/>
      <c r="Y1095" s="11"/>
      <c r="Z1095" s="11"/>
      <c r="AA1095" s="11"/>
      <c r="AB1095" s="11"/>
      <c r="AC1095" s="11"/>
    </row>
    <row r="1096">
      <c r="A1096" s="99" t="s">
        <v>3576</v>
      </c>
      <c r="B1096" s="43" t="s">
        <v>3577</v>
      </c>
      <c r="C1096" s="50"/>
      <c r="D1096" s="305"/>
      <c r="E1096" s="330"/>
      <c r="F1096" s="11"/>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c r="AC1096" s="11"/>
    </row>
    <row r="1097">
      <c r="A1097" s="99"/>
      <c r="B1097" s="43"/>
      <c r="C1097" s="50"/>
      <c r="D1097" s="305"/>
      <c r="E1097" s="330"/>
      <c r="F1097" s="11"/>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c r="AC1097" s="11"/>
    </row>
    <row r="1098">
      <c r="A1098" s="99" t="s">
        <v>3578</v>
      </c>
      <c r="B1098" s="43" t="s">
        <v>3579</v>
      </c>
      <c r="C1098" s="50"/>
      <c r="D1098" s="305"/>
      <c r="E1098" s="330"/>
      <c r="F1098" s="11"/>
      <c r="G1098" s="11"/>
      <c r="H1098" s="11"/>
      <c r="I1098" s="11"/>
      <c r="J1098" s="11"/>
      <c r="K1098" s="11"/>
      <c r="L1098" s="11"/>
      <c r="M1098" s="11"/>
      <c r="N1098" s="11"/>
      <c r="O1098" s="11"/>
      <c r="P1098" s="11"/>
      <c r="Q1098" s="11"/>
      <c r="R1098" s="11"/>
      <c r="S1098" s="11"/>
      <c r="T1098" s="11"/>
      <c r="U1098" s="11"/>
      <c r="V1098" s="11"/>
      <c r="W1098" s="11"/>
      <c r="X1098" s="11"/>
      <c r="Y1098" s="11"/>
      <c r="Z1098" s="11"/>
      <c r="AA1098" s="11"/>
      <c r="AB1098" s="11"/>
      <c r="AC1098" s="11"/>
    </row>
    <row r="1099">
      <c r="A1099" s="99" t="s">
        <v>3580</v>
      </c>
      <c r="B1099" s="43" t="s">
        <v>3581</v>
      </c>
      <c r="C1099" s="50"/>
      <c r="D1099" s="305"/>
      <c r="E1099" s="330"/>
      <c r="F1099" s="11"/>
      <c r="G1099" s="11"/>
      <c r="H1099" s="11"/>
      <c r="I1099" s="11"/>
      <c r="J1099" s="11"/>
      <c r="K1099" s="11"/>
      <c r="L1099" s="11"/>
      <c r="M1099" s="11"/>
      <c r="N1099" s="11"/>
      <c r="O1099" s="11"/>
      <c r="P1099" s="11"/>
      <c r="Q1099" s="11"/>
      <c r="R1099" s="11"/>
      <c r="S1099" s="11"/>
      <c r="T1099" s="11"/>
      <c r="U1099" s="11"/>
      <c r="V1099" s="11"/>
      <c r="W1099" s="11"/>
      <c r="X1099" s="11"/>
      <c r="Y1099" s="11"/>
      <c r="Z1099" s="11"/>
      <c r="AA1099" s="11"/>
      <c r="AB1099" s="11"/>
      <c r="AC1099" s="11"/>
    </row>
    <row r="1100">
      <c r="A1100" s="99" t="s">
        <v>3582</v>
      </c>
      <c r="B1100" s="43"/>
      <c r="C1100" s="50"/>
      <c r="D1100" s="305"/>
      <c r="E1100" s="330"/>
      <c r="F1100" s="11"/>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c r="AC1100" s="11"/>
    </row>
    <row r="1101">
      <c r="A1101" s="99" t="s">
        <v>3583</v>
      </c>
      <c r="B1101" s="43" t="s">
        <v>3580</v>
      </c>
      <c r="C1101" s="50"/>
      <c r="D1101" s="305"/>
      <c r="E1101" s="330"/>
      <c r="F1101" s="11"/>
      <c r="G1101" s="11"/>
      <c r="H1101" s="11"/>
      <c r="I1101" s="11"/>
      <c r="J1101" s="11"/>
      <c r="K1101" s="11"/>
      <c r="L1101" s="11"/>
      <c r="M1101" s="11"/>
      <c r="N1101" s="11"/>
      <c r="O1101" s="11"/>
      <c r="P1101" s="11"/>
      <c r="Q1101" s="11"/>
      <c r="R1101" s="11"/>
      <c r="S1101" s="11"/>
      <c r="T1101" s="11"/>
      <c r="U1101" s="11"/>
      <c r="V1101" s="11"/>
      <c r="W1101" s="11"/>
      <c r="X1101" s="11"/>
      <c r="Y1101" s="11"/>
      <c r="Z1101" s="11"/>
      <c r="AA1101" s="11"/>
      <c r="AB1101" s="11"/>
      <c r="AC1101" s="11"/>
    </row>
    <row r="1102">
      <c r="A1102" s="333" t="s">
        <v>3584</v>
      </c>
      <c r="B1102" s="43"/>
      <c r="C1102" s="50"/>
      <c r="D1102" s="305"/>
      <c r="E1102" s="330"/>
      <c r="F1102" s="11"/>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c r="AC1102" s="11"/>
    </row>
    <row r="1103">
      <c r="A1103" s="333" t="s">
        <v>3585</v>
      </c>
      <c r="B1103" s="43"/>
      <c r="C1103" s="50"/>
      <c r="D1103" s="305" t="s">
        <v>3586</v>
      </c>
      <c r="E1103" s="330"/>
      <c r="F1103" s="11"/>
      <c r="G1103" s="11"/>
      <c r="H1103" s="11"/>
      <c r="I1103" s="11"/>
      <c r="J1103" s="11"/>
      <c r="K1103" s="11"/>
      <c r="L1103" s="11"/>
      <c r="M1103" s="11"/>
      <c r="N1103" s="11"/>
      <c r="O1103" s="11"/>
      <c r="P1103" s="11"/>
      <c r="Q1103" s="11"/>
      <c r="R1103" s="11"/>
      <c r="S1103" s="11"/>
      <c r="T1103" s="11"/>
      <c r="U1103" s="11"/>
      <c r="V1103" s="11"/>
      <c r="W1103" s="11"/>
      <c r="X1103" s="11"/>
      <c r="Y1103" s="11"/>
      <c r="Z1103" s="11"/>
      <c r="AA1103" s="11"/>
      <c r="AB1103" s="11"/>
      <c r="AC1103" s="11"/>
    </row>
    <row r="1104" ht="39.75" customHeight="1">
      <c r="A1104" s="333" t="s">
        <v>3587</v>
      </c>
      <c r="B1104" s="43" t="s">
        <v>3588</v>
      </c>
      <c r="C1104" s="43" t="s">
        <v>3589</v>
      </c>
      <c r="D1104" s="305"/>
      <c r="F1104" s="11"/>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c r="AC1104" s="11"/>
    </row>
    <row r="1105" ht="39.75" customHeight="1">
      <c r="A1105" s="334" t="s">
        <v>13331</v>
      </c>
      <c r="B1105" s="43" t="s">
        <v>3591</v>
      </c>
      <c r="C1105" s="324"/>
      <c r="D1105" s="305"/>
      <c r="E1105" s="10"/>
      <c r="F1105" s="11"/>
      <c r="G1105" s="11"/>
      <c r="H1105" s="11"/>
      <c r="I1105" s="11"/>
      <c r="J1105" s="11"/>
      <c r="K1105" s="11"/>
      <c r="L1105" s="11"/>
      <c r="M1105" s="11"/>
      <c r="N1105" s="11"/>
      <c r="O1105" s="11"/>
      <c r="P1105" s="11"/>
      <c r="Q1105" s="11"/>
      <c r="R1105" s="11"/>
      <c r="S1105" s="11"/>
      <c r="T1105" s="11"/>
      <c r="U1105" s="11"/>
      <c r="V1105" s="11"/>
      <c r="W1105" s="11"/>
      <c r="X1105" s="11"/>
      <c r="Y1105" s="11"/>
      <c r="Z1105" s="11"/>
      <c r="AA1105" s="11"/>
      <c r="AB1105" s="11"/>
      <c r="AC1105" s="11"/>
    </row>
    <row r="1106" ht="39.75" customHeight="1">
      <c r="A1106" s="245" t="s">
        <v>3592</v>
      </c>
      <c r="B1106" s="333"/>
      <c r="C1106" s="324"/>
      <c r="D1106" s="305"/>
      <c r="E1106" s="10"/>
      <c r="F1106" s="11"/>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c r="AC1106" s="11"/>
    </row>
    <row r="1107" ht="76.5" customHeight="1">
      <c r="A1107" s="245" t="s">
        <v>3593</v>
      </c>
      <c r="B1107" s="149" t="s">
        <v>3594</v>
      </c>
      <c r="C1107" s="324"/>
      <c r="D1107" s="305"/>
      <c r="E1107" s="10"/>
      <c r="F1107" s="11"/>
      <c r="G1107" s="11"/>
      <c r="H1107" s="11"/>
      <c r="I1107" s="11"/>
      <c r="J1107" s="11"/>
      <c r="K1107" s="11"/>
      <c r="L1107" s="11"/>
      <c r="M1107" s="11"/>
      <c r="N1107" s="11"/>
      <c r="O1107" s="11"/>
      <c r="P1107" s="11"/>
      <c r="Q1107" s="11"/>
      <c r="R1107" s="11"/>
      <c r="S1107" s="11"/>
      <c r="T1107" s="11"/>
      <c r="U1107" s="11"/>
      <c r="V1107" s="11"/>
      <c r="W1107" s="11"/>
      <c r="X1107" s="11"/>
      <c r="Y1107" s="11"/>
      <c r="Z1107" s="11"/>
      <c r="AA1107" s="11"/>
      <c r="AB1107" s="11"/>
      <c r="AC1107" s="11"/>
    </row>
    <row r="1108" ht="39.75" customHeight="1">
      <c r="A1108" s="108" t="s">
        <v>3595</v>
      </c>
      <c r="B1108" s="149"/>
      <c r="C1108" s="324"/>
      <c r="D1108" s="305"/>
      <c r="E1108" s="10"/>
      <c r="F1108" s="11"/>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c r="AC1108" s="11"/>
    </row>
    <row r="1109" ht="39.75" customHeight="1">
      <c r="A1109" s="245" t="s">
        <v>3596</v>
      </c>
      <c r="B1109" s="149" t="s">
        <v>3597</v>
      </c>
      <c r="C1109" s="324"/>
      <c r="D1109" s="305"/>
      <c r="E1109" s="10"/>
      <c r="F1109" s="11"/>
      <c r="G1109" s="11"/>
      <c r="H1109" s="11"/>
      <c r="I1109" s="11"/>
      <c r="J1109" s="11"/>
      <c r="K1109" s="11"/>
      <c r="L1109" s="11"/>
      <c r="M1109" s="11"/>
      <c r="N1109" s="11"/>
      <c r="O1109" s="11"/>
      <c r="P1109" s="11"/>
      <c r="Q1109" s="11"/>
      <c r="R1109" s="11"/>
      <c r="S1109" s="11"/>
      <c r="T1109" s="11"/>
      <c r="U1109" s="11"/>
      <c r="V1109" s="11"/>
      <c r="W1109" s="11"/>
      <c r="X1109" s="11"/>
      <c r="Y1109" s="11"/>
      <c r="Z1109" s="11"/>
      <c r="AA1109" s="11"/>
      <c r="AB1109" s="11"/>
      <c r="AC1109" s="11"/>
    </row>
    <row r="1110">
      <c r="A1110" s="245" t="s">
        <v>3598</v>
      </c>
      <c r="B1110" s="149" t="s">
        <v>3599</v>
      </c>
      <c r="C1110" s="324"/>
      <c r="D1110" s="305"/>
      <c r="E1110" s="10"/>
      <c r="F1110" s="11"/>
      <c r="G1110" s="11"/>
      <c r="H1110" s="11"/>
      <c r="I1110" s="11"/>
      <c r="J1110" s="11"/>
      <c r="K1110" s="11"/>
      <c r="L1110" s="11"/>
      <c r="M1110" s="11"/>
      <c r="N1110" s="11"/>
      <c r="O1110" s="11"/>
      <c r="P1110" s="11"/>
      <c r="Q1110" s="11"/>
      <c r="R1110" s="11"/>
      <c r="S1110" s="11"/>
      <c r="T1110" s="11"/>
      <c r="U1110" s="11"/>
      <c r="V1110" s="11"/>
      <c r="W1110" s="11"/>
      <c r="X1110" s="11"/>
      <c r="Y1110" s="11"/>
      <c r="Z1110" s="11"/>
      <c r="AA1110" s="11"/>
      <c r="AB1110" s="11"/>
      <c r="AC1110" s="11"/>
    </row>
    <row r="1111" ht="39.75" customHeight="1">
      <c r="A1111" s="245" t="s">
        <v>3600</v>
      </c>
      <c r="B1111" s="149"/>
      <c r="C1111" s="324"/>
      <c r="D1111" s="305"/>
      <c r="E1111" s="10"/>
      <c r="F1111" s="11"/>
      <c r="G1111" s="11"/>
      <c r="H1111" s="11"/>
      <c r="I1111" s="11"/>
      <c r="J1111" s="11"/>
      <c r="K1111" s="11"/>
      <c r="L1111" s="11"/>
      <c r="M1111" s="11"/>
      <c r="N1111" s="11"/>
      <c r="O1111" s="11"/>
      <c r="P1111" s="11"/>
      <c r="Q1111" s="11"/>
      <c r="R1111" s="11"/>
      <c r="S1111" s="11"/>
      <c r="T1111" s="11"/>
      <c r="U1111" s="11"/>
      <c r="V1111" s="11"/>
      <c r="W1111" s="11"/>
      <c r="X1111" s="11"/>
      <c r="Y1111" s="11"/>
      <c r="Z1111" s="11"/>
      <c r="AA1111" s="11"/>
      <c r="AB1111" s="11"/>
      <c r="AC1111" s="11"/>
    </row>
    <row r="1112" ht="216.75" customHeight="1">
      <c r="A1112" s="245"/>
      <c r="B1112" s="149" t="s">
        <v>3601</v>
      </c>
      <c r="C1112" s="324"/>
      <c r="D1112" s="305"/>
      <c r="E1112" s="10"/>
      <c r="F1112" s="11"/>
      <c r="G1112" s="11"/>
      <c r="H1112" s="11"/>
      <c r="I1112" s="11"/>
      <c r="J1112" s="11"/>
      <c r="K1112" s="11"/>
      <c r="L1112" s="11"/>
      <c r="M1112" s="11"/>
      <c r="N1112" s="11"/>
      <c r="O1112" s="11"/>
      <c r="P1112" s="11"/>
      <c r="Q1112" s="11"/>
      <c r="R1112" s="11"/>
      <c r="S1112" s="11"/>
      <c r="T1112" s="11"/>
      <c r="U1112" s="11"/>
      <c r="V1112" s="11"/>
      <c r="W1112" s="11"/>
      <c r="X1112" s="11"/>
      <c r="Y1112" s="11"/>
      <c r="Z1112" s="11"/>
      <c r="AA1112" s="11"/>
      <c r="AB1112" s="11"/>
      <c r="AC1112" s="11"/>
    </row>
    <row r="1113">
      <c r="A1113" s="245" t="s">
        <v>3602</v>
      </c>
      <c r="B1113" s="149"/>
      <c r="C1113" s="324"/>
      <c r="D1113" s="305"/>
      <c r="E1113" s="10"/>
      <c r="F1113" s="11"/>
      <c r="G1113" s="11"/>
      <c r="H1113" s="11"/>
      <c r="I1113" s="11"/>
      <c r="J1113" s="11"/>
      <c r="K1113" s="11"/>
      <c r="L1113" s="11"/>
      <c r="M1113" s="11"/>
      <c r="N1113" s="11"/>
      <c r="O1113" s="11"/>
      <c r="P1113" s="11"/>
      <c r="Q1113" s="11"/>
      <c r="R1113" s="11"/>
      <c r="S1113" s="11"/>
      <c r="T1113" s="11"/>
      <c r="U1113" s="11"/>
      <c r="V1113" s="11"/>
      <c r="W1113" s="11"/>
      <c r="X1113" s="11"/>
      <c r="Y1113" s="11"/>
      <c r="Z1113" s="11"/>
      <c r="AA1113" s="11"/>
      <c r="AB1113" s="11"/>
      <c r="AC1113" s="11"/>
    </row>
    <row r="1114">
      <c r="A1114" s="245" t="s">
        <v>3603</v>
      </c>
      <c r="B1114" s="149"/>
      <c r="C1114" s="324"/>
      <c r="D1114" s="305"/>
      <c r="E1114" s="10"/>
      <c r="F1114" s="11"/>
      <c r="G1114" s="11"/>
      <c r="H1114" s="11"/>
      <c r="I1114" s="11"/>
      <c r="J1114" s="11"/>
      <c r="K1114" s="11"/>
      <c r="L1114" s="11"/>
      <c r="M1114" s="11"/>
      <c r="N1114" s="11"/>
      <c r="O1114" s="11"/>
      <c r="P1114" s="11"/>
      <c r="Q1114" s="11"/>
      <c r="R1114" s="11"/>
      <c r="S1114" s="11"/>
      <c r="T1114" s="11"/>
      <c r="U1114" s="11"/>
      <c r="V1114" s="11"/>
      <c r="W1114" s="11"/>
      <c r="X1114" s="11"/>
      <c r="Y1114" s="11"/>
      <c r="Z1114" s="11"/>
      <c r="AA1114" s="11"/>
      <c r="AB1114" s="11"/>
      <c r="AC1114" s="11"/>
    </row>
    <row r="1115">
      <c r="A1115" s="245" t="s">
        <v>3604</v>
      </c>
      <c r="B1115" s="149" t="s">
        <v>3605</v>
      </c>
      <c r="C1115" s="324"/>
      <c r="D1115" s="305"/>
      <c r="E1115" s="10"/>
      <c r="F1115" s="11"/>
      <c r="G1115" s="11"/>
      <c r="H1115" s="11"/>
      <c r="I1115" s="11"/>
      <c r="J1115" s="11"/>
      <c r="K1115" s="11"/>
      <c r="L1115" s="11"/>
      <c r="M1115" s="11"/>
      <c r="N1115" s="11"/>
      <c r="O1115" s="11"/>
      <c r="P1115" s="11"/>
      <c r="Q1115" s="11"/>
      <c r="R1115" s="11"/>
      <c r="S1115" s="11"/>
      <c r="T1115" s="11"/>
      <c r="U1115" s="11"/>
      <c r="V1115" s="11"/>
      <c r="W1115" s="11"/>
      <c r="X1115" s="11"/>
      <c r="Y1115" s="11"/>
      <c r="Z1115" s="11"/>
      <c r="AA1115" s="11"/>
      <c r="AB1115" s="11"/>
      <c r="AC1115" s="11"/>
    </row>
    <row r="1116">
      <c r="A1116" s="245" t="s">
        <v>3606</v>
      </c>
      <c r="B1116" s="149" t="s">
        <v>3607</v>
      </c>
      <c r="C1116" s="324"/>
      <c r="D1116" s="305"/>
      <c r="E1116" s="10"/>
      <c r="F1116" s="11"/>
      <c r="G1116" s="11"/>
      <c r="H1116" s="11"/>
      <c r="I1116" s="11"/>
      <c r="J1116" s="11"/>
      <c r="K1116" s="11"/>
      <c r="L1116" s="11"/>
      <c r="M1116" s="11"/>
      <c r="N1116" s="11"/>
      <c r="O1116" s="11"/>
      <c r="P1116" s="11"/>
      <c r="Q1116" s="11"/>
      <c r="R1116" s="11"/>
      <c r="S1116" s="11"/>
      <c r="T1116" s="11"/>
      <c r="U1116" s="11"/>
      <c r="V1116" s="11"/>
      <c r="W1116" s="11"/>
      <c r="X1116" s="11"/>
      <c r="Y1116" s="11"/>
      <c r="Z1116" s="11"/>
      <c r="AA1116" s="11"/>
      <c r="AB1116" s="11"/>
      <c r="AC1116" s="11"/>
    </row>
    <row r="1117">
      <c r="A1117" s="244" t="s">
        <v>3608</v>
      </c>
      <c r="B1117" s="149" t="s">
        <v>3609</v>
      </c>
      <c r="C1117" s="324"/>
      <c r="D1117" s="305"/>
      <c r="E1117" s="10"/>
      <c r="F1117" s="11"/>
      <c r="G1117" s="11"/>
      <c r="H1117" s="11"/>
      <c r="I1117" s="11"/>
      <c r="J1117" s="11"/>
      <c r="K1117" s="11"/>
      <c r="L1117" s="11"/>
      <c r="M1117" s="11"/>
      <c r="N1117" s="11"/>
      <c r="O1117" s="11"/>
      <c r="P1117" s="11"/>
      <c r="Q1117" s="11"/>
      <c r="R1117" s="11"/>
      <c r="S1117" s="11"/>
      <c r="T1117" s="11"/>
      <c r="U1117" s="11"/>
      <c r="V1117" s="11"/>
      <c r="W1117" s="11"/>
      <c r="X1117" s="11"/>
      <c r="Y1117" s="11"/>
      <c r="Z1117" s="11"/>
      <c r="AA1117" s="11"/>
      <c r="AB1117" s="11"/>
      <c r="AC1117" s="11"/>
    </row>
    <row r="1118">
      <c r="A1118" s="43" t="s">
        <v>3610</v>
      </c>
      <c r="B1118" s="149"/>
      <c r="C1118" s="324"/>
      <c r="D1118" s="305"/>
      <c r="E1118" s="10"/>
      <c r="F1118" s="11"/>
      <c r="G1118" s="11"/>
      <c r="H1118" s="11"/>
      <c r="I1118" s="11"/>
      <c r="J1118" s="11"/>
      <c r="K1118" s="11"/>
      <c r="L1118" s="11"/>
      <c r="M1118" s="11"/>
      <c r="N1118" s="11"/>
      <c r="O1118" s="11"/>
      <c r="P1118" s="11"/>
      <c r="Q1118" s="11"/>
      <c r="R1118" s="11"/>
      <c r="S1118" s="11"/>
      <c r="T1118" s="11"/>
      <c r="U1118" s="11"/>
      <c r="V1118" s="11"/>
      <c r="W1118" s="11"/>
      <c r="X1118" s="11"/>
      <c r="Y1118" s="11"/>
      <c r="Z1118" s="11"/>
      <c r="AA1118" s="11"/>
      <c r="AB1118" s="11"/>
      <c r="AC1118" s="11"/>
    </row>
    <row r="1119">
      <c r="A1119" s="43" t="s">
        <v>3611</v>
      </c>
      <c r="B1119" s="149"/>
      <c r="C1119" s="324"/>
      <c r="D1119" s="305"/>
      <c r="E1119" s="10"/>
      <c r="F1119" s="11"/>
      <c r="G1119" s="11"/>
      <c r="H1119" s="11"/>
      <c r="I1119" s="11"/>
      <c r="J1119" s="11"/>
      <c r="K1119" s="11"/>
      <c r="L1119" s="11"/>
      <c r="M1119" s="11"/>
      <c r="N1119" s="11"/>
      <c r="O1119" s="11"/>
      <c r="P1119" s="11"/>
      <c r="Q1119" s="11"/>
      <c r="R1119" s="11"/>
      <c r="S1119" s="11"/>
      <c r="T1119" s="11"/>
      <c r="U1119" s="11"/>
      <c r="V1119" s="11"/>
      <c r="W1119" s="11"/>
      <c r="X1119" s="11"/>
      <c r="Y1119" s="11"/>
      <c r="Z1119" s="11"/>
      <c r="AA1119" s="11"/>
      <c r="AB1119" s="11"/>
      <c r="AC1119" s="11"/>
    </row>
    <row r="1120">
      <c r="A1120" s="43" t="s">
        <v>3612</v>
      </c>
      <c r="B1120" s="149"/>
      <c r="C1120" s="324"/>
      <c r="D1120" s="305"/>
      <c r="E1120" s="10"/>
      <c r="F1120" s="11"/>
      <c r="G1120" s="11"/>
      <c r="H1120" s="11"/>
      <c r="I1120" s="11"/>
      <c r="J1120" s="11"/>
      <c r="K1120" s="11"/>
      <c r="L1120" s="11"/>
      <c r="M1120" s="11"/>
      <c r="N1120" s="11"/>
      <c r="O1120" s="11"/>
      <c r="P1120" s="11"/>
      <c r="Q1120" s="11"/>
      <c r="R1120" s="11"/>
      <c r="S1120" s="11"/>
      <c r="T1120" s="11"/>
      <c r="U1120" s="11"/>
      <c r="V1120" s="11"/>
      <c r="W1120" s="11"/>
      <c r="X1120" s="11"/>
      <c r="Y1120" s="11"/>
      <c r="Z1120" s="11"/>
      <c r="AA1120" s="11"/>
      <c r="AB1120" s="11"/>
      <c r="AC1120" s="11"/>
    </row>
    <row r="1121">
      <c r="A1121" s="43" t="s">
        <v>3613</v>
      </c>
      <c r="B1121" s="149"/>
      <c r="C1121" s="324"/>
      <c r="D1121" s="305"/>
      <c r="E1121" s="10"/>
      <c r="F1121" s="11"/>
      <c r="G1121" s="11"/>
      <c r="H1121" s="11"/>
      <c r="I1121" s="11"/>
      <c r="J1121" s="11"/>
      <c r="K1121" s="11"/>
      <c r="L1121" s="11"/>
      <c r="M1121" s="11"/>
      <c r="N1121" s="11"/>
      <c r="O1121" s="11"/>
      <c r="P1121" s="11"/>
      <c r="Q1121" s="11"/>
      <c r="R1121" s="11"/>
      <c r="S1121" s="11"/>
      <c r="T1121" s="11"/>
      <c r="U1121" s="11"/>
      <c r="V1121" s="11"/>
      <c r="W1121" s="11"/>
      <c r="X1121" s="11"/>
      <c r="Y1121" s="11"/>
      <c r="Z1121" s="11"/>
      <c r="AA1121" s="11"/>
      <c r="AB1121" s="11"/>
      <c r="AC1121" s="11"/>
    </row>
    <row r="1122">
      <c r="A1122" s="43" t="s">
        <v>3614</v>
      </c>
      <c r="B1122" s="149"/>
      <c r="C1122" s="324"/>
      <c r="D1122" s="305"/>
      <c r="E1122" s="10"/>
      <c r="F1122" s="11"/>
      <c r="G1122" s="11"/>
      <c r="H1122" s="11"/>
      <c r="I1122" s="11"/>
      <c r="J1122" s="11"/>
      <c r="K1122" s="11"/>
      <c r="L1122" s="11"/>
      <c r="M1122" s="11"/>
      <c r="N1122" s="11"/>
      <c r="O1122" s="11"/>
      <c r="P1122" s="11"/>
      <c r="Q1122" s="11"/>
      <c r="R1122" s="11"/>
      <c r="S1122" s="11"/>
      <c r="T1122" s="11"/>
      <c r="U1122" s="11"/>
      <c r="V1122" s="11"/>
      <c r="W1122" s="11"/>
      <c r="X1122" s="11"/>
      <c r="Y1122" s="11"/>
      <c r="Z1122" s="11"/>
      <c r="AA1122" s="11"/>
      <c r="AB1122" s="11"/>
      <c r="AC1122" s="11"/>
    </row>
    <row r="1123">
      <c r="A1123" s="43" t="s">
        <v>3615</v>
      </c>
      <c r="B1123" s="149"/>
      <c r="C1123" s="324"/>
      <c r="D1123" s="305"/>
      <c r="E1123" s="10"/>
      <c r="F1123" s="11"/>
      <c r="G1123" s="11"/>
      <c r="H1123" s="11"/>
      <c r="I1123" s="11"/>
      <c r="J1123" s="11"/>
      <c r="K1123" s="11"/>
      <c r="L1123" s="11"/>
      <c r="M1123" s="11"/>
      <c r="N1123" s="11"/>
      <c r="O1123" s="11"/>
      <c r="P1123" s="11"/>
      <c r="Q1123" s="11"/>
      <c r="R1123" s="11"/>
      <c r="S1123" s="11"/>
      <c r="T1123" s="11"/>
      <c r="U1123" s="11"/>
      <c r="V1123" s="11"/>
      <c r="W1123" s="11"/>
      <c r="X1123" s="11"/>
      <c r="Y1123" s="11"/>
      <c r="Z1123" s="11"/>
      <c r="AA1123" s="11"/>
      <c r="AB1123" s="11"/>
      <c r="AC1123" s="11"/>
    </row>
    <row r="1124">
      <c r="A1124" s="43" t="s">
        <v>3616</v>
      </c>
      <c r="B1124" s="149" t="s">
        <v>3617</v>
      </c>
      <c r="C1124" s="324"/>
      <c r="D1124" s="305"/>
      <c r="E1124" s="10"/>
      <c r="F1124" s="11"/>
      <c r="G1124" s="11"/>
      <c r="H1124" s="11"/>
      <c r="I1124" s="11"/>
      <c r="J1124" s="11"/>
      <c r="K1124" s="11"/>
      <c r="L1124" s="11"/>
      <c r="M1124" s="11"/>
      <c r="N1124" s="11"/>
      <c r="O1124" s="11"/>
      <c r="P1124" s="11"/>
      <c r="Q1124" s="11"/>
      <c r="R1124" s="11"/>
      <c r="S1124" s="11"/>
      <c r="T1124" s="11"/>
      <c r="U1124" s="11"/>
      <c r="V1124" s="11"/>
      <c r="W1124" s="11"/>
      <c r="X1124" s="11"/>
      <c r="Y1124" s="11"/>
      <c r="Z1124" s="11"/>
      <c r="AA1124" s="11"/>
      <c r="AB1124" s="11"/>
      <c r="AC1124" s="11"/>
    </row>
    <row r="1125">
      <c r="A1125" s="43" t="s">
        <v>3618</v>
      </c>
      <c r="B1125" s="149" t="s">
        <v>3619</v>
      </c>
      <c r="C1125" s="324"/>
      <c r="D1125" s="305"/>
      <c r="E1125" s="10"/>
      <c r="F1125" s="11"/>
      <c r="G1125" s="11"/>
      <c r="H1125" s="11"/>
      <c r="I1125" s="11"/>
      <c r="J1125" s="11"/>
      <c r="K1125" s="11"/>
      <c r="L1125" s="11"/>
      <c r="M1125" s="11"/>
      <c r="N1125" s="11"/>
      <c r="O1125" s="11"/>
      <c r="P1125" s="11"/>
      <c r="Q1125" s="11"/>
      <c r="R1125" s="11"/>
      <c r="S1125" s="11"/>
      <c r="T1125" s="11"/>
      <c r="U1125" s="11"/>
      <c r="V1125" s="11"/>
      <c r="W1125" s="11"/>
      <c r="X1125" s="11"/>
      <c r="Y1125" s="11"/>
      <c r="Z1125" s="11"/>
      <c r="AA1125" s="11"/>
      <c r="AB1125" s="11"/>
      <c r="AC1125" s="11"/>
    </row>
    <row r="1126">
      <c r="A1126" s="43" t="s">
        <v>3620</v>
      </c>
      <c r="B1126" s="149"/>
      <c r="C1126" s="324"/>
      <c r="D1126" s="335"/>
      <c r="E1126" s="336"/>
      <c r="F1126" s="337"/>
      <c r="G1126" s="337"/>
      <c r="H1126" s="337"/>
      <c r="I1126" s="337"/>
      <c r="J1126" s="337"/>
      <c r="K1126" s="337"/>
      <c r="L1126" s="337"/>
      <c r="M1126" s="337"/>
      <c r="N1126" s="337"/>
      <c r="O1126" s="337"/>
      <c r="P1126" s="337"/>
      <c r="Q1126" s="337"/>
      <c r="R1126" s="337"/>
      <c r="S1126" s="337"/>
      <c r="T1126" s="337"/>
      <c r="U1126" s="337"/>
      <c r="V1126" s="337"/>
      <c r="W1126" s="337"/>
      <c r="X1126" s="337"/>
      <c r="Y1126" s="337"/>
      <c r="Z1126" s="337"/>
      <c r="AA1126" s="337"/>
      <c r="AB1126" s="337"/>
      <c r="AC1126" s="337"/>
    </row>
    <row r="1127">
      <c r="A1127" s="25" t="s">
        <v>3621</v>
      </c>
      <c r="B1127" s="149" t="s">
        <v>3622</v>
      </c>
      <c r="C1127" s="338"/>
      <c r="D1127" s="335"/>
      <c r="E1127" s="336"/>
      <c r="F1127" s="337"/>
      <c r="G1127" s="337"/>
      <c r="H1127" s="337"/>
      <c r="I1127" s="337"/>
      <c r="J1127" s="337"/>
      <c r="K1127" s="337"/>
      <c r="L1127" s="337"/>
      <c r="M1127" s="337"/>
      <c r="N1127" s="337"/>
      <c r="O1127" s="337"/>
      <c r="P1127" s="337"/>
      <c r="Q1127" s="337"/>
      <c r="R1127" s="337"/>
      <c r="S1127" s="337"/>
      <c r="T1127" s="337"/>
      <c r="U1127" s="337"/>
      <c r="V1127" s="337"/>
      <c r="W1127" s="337"/>
      <c r="X1127" s="337"/>
      <c r="Y1127" s="337"/>
      <c r="Z1127" s="337"/>
      <c r="AA1127" s="337"/>
      <c r="AB1127" s="337"/>
      <c r="AC1127" s="337"/>
    </row>
    <row r="1128">
      <c r="A1128" s="22" t="s">
        <v>3623</v>
      </c>
      <c r="B1128" s="339" t="s">
        <v>3624</v>
      </c>
      <c r="C1128" s="338"/>
      <c r="D1128" s="335"/>
      <c r="E1128" s="336"/>
      <c r="F1128" s="337"/>
      <c r="G1128" s="337"/>
      <c r="H1128" s="337"/>
      <c r="I1128" s="337"/>
      <c r="J1128" s="337"/>
      <c r="K1128" s="337"/>
      <c r="L1128" s="337"/>
      <c r="M1128" s="337"/>
      <c r="N1128" s="337"/>
      <c r="O1128" s="337"/>
      <c r="P1128" s="337"/>
      <c r="Q1128" s="337"/>
      <c r="R1128" s="337"/>
      <c r="S1128" s="337"/>
      <c r="T1128" s="337"/>
      <c r="U1128" s="337"/>
      <c r="V1128" s="337"/>
      <c r="W1128" s="337"/>
      <c r="X1128" s="337"/>
      <c r="Y1128" s="337"/>
      <c r="Z1128" s="337"/>
      <c r="AA1128" s="337"/>
      <c r="AB1128" s="337"/>
      <c r="AC1128" s="337"/>
    </row>
    <row r="1129">
      <c r="A1129" s="22" t="s">
        <v>3625</v>
      </c>
      <c r="B1129" s="339" t="s">
        <v>3626</v>
      </c>
      <c r="C1129" s="338"/>
      <c r="D1129" s="335"/>
      <c r="E1129" s="336"/>
      <c r="F1129" s="337"/>
      <c r="G1129" s="337"/>
      <c r="H1129" s="337"/>
      <c r="I1129" s="337"/>
      <c r="J1129" s="337"/>
      <c r="K1129" s="337"/>
      <c r="L1129" s="337"/>
      <c r="M1129" s="337"/>
      <c r="N1129" s="337"/>
      <c r="O1129" s="337"/>
      <c r="P1129" s="337"/>
      <c r="Q1129" s="337"/>
      <c r="R1129" s="337"/>
      <c r="S1129" s="337"/>
      <c r="T1129" s="337"/>
      <c r="U1129" s="337"/>
      <c r="V1129" s="337"/>
      <c r="W1129" s="337"/>
      <c r="X1129" s="337"/>
      <c r="Y1129" s="337"/>
      <c r="Z1129" s="337"/>
      <c r="AA1129" s="337"/>
      <c r="AB1129" s="337"/>
      <c r="AC1129" s="337"/>
    </row>
    <row r="1130">
      <c r="A1130" s="22" t="s">
        <v>3627</v>
      </c>
      <c r="B1130" s="339" t="s">
        <v>3628</v>
      </c>
      <c r="C1130" s="338"/>
      <c r="D1130" s="335"/>
      <c r="E1130" s="336"/>
      <c r="F1130" s="337"/>
      <c r="G1130" s="337"/>
      <c r="H1130" s="337"/>
      <c r="I1130" s="337"/>
      <c r="J1130" s="337"/>
      <c r="K1130" s="337"/>
      <c r="L1130" s="337"/>
      <c r="M1130" s="337"/>
      <c r="N1130" s="337"/>
      <c r="O1130" s="337"/>
      <c r="P1130" s="337"/>
      <c r="Q1130" s="337"/>
      <c r="R1130" s="337"/>
      <c r="S1130" s="337"/>
      <c r="T1130" s="337"/>
      <c r="U1130" s="337"/>
      <c r="V1130" s="337"/>
      <c r="W1130" s="337"/>
      <c r="X1130" s="337"/>
      <c r="Y1130" s="337"/>
      <c r="Z1130" s="337"/>
      <c r="AA1130" s="337"/>
      <c r="AB1130" s="337"/>
      <c r="AC1130" s="337"/>
    </row>
    <row r="1131">
      <c r="A1131" s="340" t="s">
        <v>3629</v>
      </c>
      <c r="B1131" s="339" t="s">
        <v>3630</v>
      </c>
      <c r="C1131" s="338"/>
      <c r="D1131" s="335"/>
      <c r="E1131" s="336"/>
      <c r="F1131" s="337"/>
      <c r="G1131" s="337"/>
      <c r="H1131" s="337"/>
      <c r="I1131" s="337"/>
      <c r="J1131" s="337"/>
      <c r="K1131" s="337"/>
      <c r="L1131" s="337"/>
      <c r="M1131" s="337"/>
      <c r="N1131" s="337"/>
      <c r="O1131" s="337"/>
      <c r="P1131" s="337"/>
      <c r="Q1131" s="337"/>
      <c r="R1131" s="337"/>
      <c r="S1131" s="337"/>
      <c r="T1131" s="337"/>
      <c r="U1131" s="337"/>
      <c r="V1131" s="337"/>
      <c r="W1131" s="337"/>
      <c r="X1131" s="337"/>
      <c r="Y1131" s="337"/>
      <c r="Z1131" s="337"/>
      <c r="AA1131" s="337"/>
      <c r="AB1131" s="337"/>
      <c r="AC1131" s="337"/>
    </row>
    <row r="1132">
      <c r="A1132" s="340" t="s">
        <v>3631</v>
      </c>
      <c r="B1132" s="339" t="s">
        <v>3632</v>
      </c>
      <c r="C1132" s="338"/>
      <c r="D1132" s="335"/>
      <c r="E1132" s="336"/>
      <c r="F1132" s="337"/>
      <c r="G1132" s="337"/>
      <c r="H1132" s="337"/>
      <c r="I1132" s="337"/>
      <c r="J1132" s="337"/>
      <c r="K1132" s="337"/>
      <c r="L1132" s="337"/>
      <c r="M1132" s="337"/>
      <c r="N1132" s="337"/>
      <c r="O1132" s="337"/>
      <c r="P1132" s="337"/>
      <c r="Q1132" s="337"/>
      <c r="R1132" s="337"/>
      <c r="S1132" s="337"/>
      <c r="T1132" s="337"/>
      <c r="U1132" s="337"/>
      <c r="V1132" s="337"/>
      <c r="W1132" s="337"/>
      <c r="X1132" s="337"/>
      <c r="Y1132" s="337"/>
      <c r="Z1132" s="337"/>
      <c r="AA1132" s="337"/>
      <c r="AB1132" s="337"/>
      <c r="AC1132" s="337"/>
    </row>
    <row r="1133">
      <c r="A1133" s="340" t="s">
        <v>3633</v>
      </c>
      <c r="B1133" s="339" t="s">
        <v>3634</v>
      </c>
      <c r="C1133" s="338"/>
      <c r="D1133" s="335"/>
      <c r="E1133" s="336"/>
      <c r="F1133" s="337"/>
      <c r="G1133" s="337"/>
      <c r="H1133" s="337"/>
      <c r="I1133" s="337"/>
      <c r="J1133" s="337"/>
      <c r="K1133" s="337"/>
      <c r="L1133" s="337"/>
      <c r="M1133" s="337"/>
      <c r="N1133" s="337"/>
      <c r="O1133" s="337"/>
      <c r="P1133" s="337"/>
      <c r="Q1133" s="337"/>
      <c r="R1133" s="337"/>
      <c r="S1133" s="337"/>
      <c r="T1133" s="337"/>
      <c r="U1133" s="337"/>
      <c r="V1133" s="337"/>
      <c r="W1133" s="337"/>
      <c r="X1133" s="337"/>
      <c r="Y1133" s="337"/>
      <c r="Z1133" s="337"/>
      <c r="AA1133" s="337"/>
      <c r="AB1133" s="337"/>
      <c r="AC1133" s="337"/>
    </row>
    <row r="1134">
      <c r="A1134" s="340" t="s">
        <v>3635</v>
      </c>
      <c r="B1134" s="339"/>
      <c r="C1134" s="338"/>
      <c r="D1134" s="335"/>
      <c r="E1134" s="336"/>
      <c r="F1134" s="337"/>
      <c r="G1134" s="337"/>
      <c r="H1134" s="337"/>
      <c r="I1134" s="337"/>
      <c r="J1134" s="337"/>
      <c r="K1134" s="337"/>
      <c r="L1134" s="337"/>
      <c r="M1134" s="337"/>
      <c r="N1134" s="337"/>
      <c r="O1134" s="337"/>
      <c r="P1134" s="337"/>
      <c r="Q1134" s="337"/>
      <c r="R1134" s="337"/>
      <c r="S1134" s="337"/>
      <c r="T1134" s="337"/>
      <c r="U1134" s="337"/>
      <c r="V1134" s="337"/>
      <c r="W1134" s="337"/>
      <c r="X1134" s="337"/>
      <c r="Y1134" s="337"/>
      <c r="Z1134" s="337"/>
      <c r="AA1134" s="337"/>
      <c r="AB1134" s="337"/>
      <c r="AC1134" s="337"/>
    </row>
    <row r="1135">
      <c r="A1135" s="340" t="s">
        <v>3636</v>
      </c>
      <c r="B1135" s="339" t="s">
        <v>3637</v>
      </c>
      <c r="C1135" s="338"/>
      <c r="D1135" s="335"/>
      <c r="E1135" s="336"/>
      <c r="F1135" s="337"/>
      <c r="G1135" s="337"/>
      <c r="H1135" s="337"/>
      <c r="I1135" s="337"/>
      <c r="J1135" s="337"/>
      <c r="K1135" s="337"/>
      <c r="L1135" s="337"/>
      <c r="M1135" s="337"/>
      <c r="N1135" s="337"/>
      <c r="O1135" s="337"/>
      <c r="P1135" s="337"/>
      <c r="Q1135" s="337"/>
      <c r="R1135" s="337"/>
      <c r="S1135" s="337"/>
      <c r="T1135" s="337"/>
      <c r="U1135" s="337"/>
      <c r="V1135" s="337"/>
      <c r="W1135" s="337"/>
      <c r="X1135" s="337"/>
      <c r="Y1135" s="337"/>
      <c r="Z1135" s="337"/>
      <c r="AA1135" s="337"/>
      <c r="AB1135" s="337"/>
      <c r="AC1135" s="337"/>
    </row>
    <row r="1136">
      <c r="A1136" s="340" t="s">
        <v>3638</v>
      </c>
      <c r="B1136" s="339" t="s">
        <v>3639</v>
      </c>
      <c r="C1136" s="338" t="s">
        <v>3640</v>
      </c>
      <c r="D1136" s="335"/>
      <c r="E1136" s="336"/>
      <c r="F1136" s="337"/>
      <c r="G1136" s="337"/>
      <c r="H1136" s="337"/>
      <c r="I1136" s="337"/>
      <c r="J1136" s="337"/>
      <c r="K1136" s="337"/>
      <c r="L1136" s="337"/>
      <c r="M1136" s="337"/>
      <c r="N1136" s="337"/>
      <c r="O1136" s="337"/>
      <c r="P1136" s="337"/>
      <c r="Q1136" s="337"/>
      <c r="R1136" s="337"/>
      <c r="S1136" s="337"/>
      <c r="T1136" s="337"/>
      <c r="U1136" s="337"/>
      <c r="V1136" s="337"/>
      <c r="W1136" s="337"/>
      <c r="X1136" s="337"/>
      <c r="Y1136" s="337"/>
      <c r="Z1136" s="337"/>
      <c r="AA1136" s="337"/>
      <c r="AB1136" s="337"/>
      <c r="AC1136" s="337"/>
    </row>
    <row r="1137">
      <c r="A1137" s="340" t="s">
        <v>3641</v>
      </c>
      <c r="B1137" s="339" t="s">
        <v>3642</v>
      </c>
      <c r="C1137" s="338"/>
      <c r="D1137" s="335"/>
      <c r="E1137" s="336"/>
      <c r="F1137" s="337"/>
      <c r="G1137" s="337"/>
      <c r="H1137" s="337"/>
      <c r="I1137" s="337"/>
      <c r="J1137" s="337"/>
      <c r="K1137" s="337"/>
      <c r="L1137" s="337"/>
      <c r="M1137" s="337"/>
      <c r="N1137" s="337"/>
      <c r="O1137" s="337"/>
      <c r="P1137" s="337"/>
      <c r="Q1137" s="337"/>
      <c r="R1137" s="337"/>
      <c r="S1137" s="337"/>
      <c r="T1137" s="337"/>
      <c r="U1137" s="337"/>
      <c r="V1137" s="337"/>
      <c r="W1137" s="337"/>
      <c r="X1137" s="337"/>
      <c r="Y1137" s="337"/>
      <c r="Z1137" s="337"/>
      <c r="AA1137" s="337"/>
      <c r="AB1137" s="337"/>
      <c r="AC1137" s="337"/>
    </row>
    <row r="1138">
      <c r="A1138" s="340" t="s">
        <v>3643</v>
      </c>
      <c r="B1138" s="339"/>
      <c r="C1138" s="338"/>
      <c r="D1138" s="335"/>
      <c r="E1138" s="336"/>
      <c r="F1138" s="337"/>
      <c r="G1138" s="337"/>
      <c r="H1138" s="337"/>
      <c r="I1138" s="337"/>
      <c r="J1138" s="337"/>
      <c r="K1138" s="337"/>
      <c r="L1138" s="337"/>
      <c r="M1138" s="337"/>
      <c r="N1138" s="337"/>
      <c r="O1138" s="337"/>
      <c r="P1138" s="337"/>
      <c r="Q1138" s="337"/>
      <c r="R1138" s="337"/>
      <c r="S1138" s="337"/>
      <c r="T1138" s="337"/>
      <c r="U1138" s="337"/>
      <c r="V1138" s="337"/>
      <c r="W1138" s="337"/>
      <c r="X1138" s="337"/>
      <c r="Y1138" s="337"/>
      <c r="Z1138" s="337"/>
      <c r="AA1138" s="337"/>
      <c r="AB1138" s="337"/>
      <c r="AC1138" s="337"/>
    </row>
    <row r="1139">
      <c r="A1139" s="340" t="s">
        <v>3644</v>
      </c>
      <c r="B1139" s="339" t="s">
        <v>3645</v>
      </c>
      <c r="C1139" s="338"/>
      <c r="D1139" s="335"/>
      <c r="E1139" s="336"/>
      <c r="F1139" s="337"/>
      <c r="G1139" s="337"/>
      <c r="H1139" s="337"/>
      <c r="I1139" s="337"/>
      <c r="J1139" s="337"/>
      <c r="K1139" s="337"/>
      <c r="L1139" s="337"/>
      <c r="M1139" s="337"/>
      <c r="N1139" s="337"/>
      <c r="O1139" s="337"/>
      <c r="P1139" s="337"/>
      <c r="Q1139" s="337"/>
      <c r="R1139" s="337"/>
      <c r="S1139" s="337"/>
      <c r="T1139" s="337"/>
      <c r="U1139" s="337"/>
      <c r="V1139" s="337"/>
      <c r="W1139" s="337"/>
      <c r="X1139" s="337"/>
      <c r="Y1139" s="337"/>
      <c r="Z1139" s="337"/>
      <c r="AA1139" s="337"/>
      <c r="AB1139" s="337"/>
      <c r="AC1139" s="337"/>
    </row>
    <row r="1140">
      <c r="A1140" s="340" t="s">
        <v>3646</v>
      </c>
      <c r="B1140" s="339"/>
      <c r="C1140" s="338" t="s">
        <v>3647</v>
      </c>
      <c r="D1140" s="322"/>
      <c r="E1140" s="323"/>
      <c r="F1140" s="270"/>
      <c r="G1140" s="270"/>
      <c r="H1140" s="270"/>
      <c r="I1140" s="270"/>
      <c r="J1140" s="270"/>
      <c r="K1140" s="270"/>
      <c r="L1140" s="270"/>
      <c r="M1140" s="270"/>
      <c r="N1140" s="270"/>
      <c r="O1140" s="270"/>
      <c r="P1140" s="270"/>
      <c r="Q1140" s="270"/>
      <c r="R1140" s="270"/>
      <c r="S1140" s="270"/>
      <c r="T1140" s="270"/>
      <c r="U1140" s="270"/>
      <c r="V1140" s="270"/>
      <c r="W1140" s="270"/>
      <c r="X1140" s="270"/>
      <c r="Y1140" s="270"/>
      <c r="Z1140" s="270"/>
      <c r="AA1140" s="270"/>
      <c r="AB1140" s="270"/>
      <c r="AC1140" s="270"/>
    </row>
    <row r="1141">
      <c r="A1141" s="340" t="s">
        <v>3648</v>
      </c>
      <c r="B1141" s="339" t="s">
        <v>3649</v>
      </c>
      <c r="C1141" s="324" t="s">
        <v>3650</v>
      </c>
      <c r="D1141" s="322"/>
      <c r="E1141" s="323"/>
      <c r="F1141" s="270"/>
      <c r="G1141" s="270"/>
      <c r="H1141" s="270"/>
      <c r="I1141" s="270"/>
      <c r="J1141" s="270"/>
      <c r="K1141" s="270"/>
      <c r="L1141" s="270"/>
      <c r="M1141" s="270"/>
      <c r="N1141" s="270"/>
      <c r="O1141" s="270"/>
      <c r="P1141" s="270"/>
      <c r="Q1141" s="270"/>
      <c r="R1141" s="270"/>
      <c r="S1141" s="270"/>
      <c r="T1141" s="270"/>
      <c r="U1141" s="270"/>
      <c r="V1141" s="270"/>
      <c r="W1141" s="270"/>
      <c r="X1141" s="270"/>
      <c r="Y1141" s="270"/>
      <c r="Z1141" s="270"/>
      <c r="AA1141" s="270"/>
      <c r="AB1141" s="270"/>
      <c r="AC1141" s="270"/>
    </row>
    <row r="1142">
      <c r="A1142" s="22" t="s">
        <v>3651</v>
      </c>
      <c r="B1142" s="341" t="s">
        <v>13332</v>
      </c>
      <c r="C1142" s="324"/>
      <c r="D1142" s="322"/>
      <c r="E1142" s="323"/>
      <c r="F1142" s="270"/>
      <c r="G1142" s="270"/>
      <c r="H1142" s="270"/>
      <c r="I1142" s="270"/>
      <c r="J1142" s="270"/>
      <c r="K1142" s="270"/>
      <c r="L1142" s="270"/>
      <c r="M1142" s="270"/>
      <c r="N1142" s="270"/>
      <c r="O1142" s="270"/>
      <c r="P1142" s="270"/>
      <c r="Q1142" s="270"/>
      <c r="R1142" s="270"/>
      <c r="S1142" s="270"/>
      <c r="T1142" s="270"/>
      <c r="U1142" s="270"/>
      <c r="V1142" s="270"/>
      <c r="W1142" s="270"/>
      <c r="X1142" s="270"/>
      <c r="Y1142" s="270"/>
      <c r="Z1142" s="270"/>
      <c r="AA1142" s="270"/>
      <c r="AB1142" s="270"/>
      <c r="AC1142" s="270"/>
    </row>
    <row r="1143">
      <c r="A1143" s="22" t="s">
        <v>3653</v>
      </c>
      <c r="B1143" s="342"/>
      <c r="C1143" s="324"/>
      <c r="D1143" s="322"/>
      <c r="E1143" s="323"/>
      <c r="F1143" s="270"/>
      <c r="G1143" s="270"/>
      <c r="H1143" s="270"/>
      <c r="I1143" s="270"/>
      <c r="J1143" s="270"/>
      <c r="K1143" s="270"/>
      <c r="L1143" s="270"/>
      <c r="M1143" s="270"/>
      <c r="N1143" s="270"/>
      <c r="O1143" s="270"/>
      <c r="P1143" s="270"/>
      <c r="Q1143" s="270"/>
      <c r="R1143" s="270"/>
      <c r="S1143" s="270"/>
      <c r="T1143" s="270"/>
      <c r="U1143" s="270"/>
      <c r="V1143" s="270"/>
      <c r="W1143" s="270"/>
      <c r="X1143" s="270"/>
      <c r="Y1143" s="270"/>
      <c r="Z1143" s="270"/>
      <c r="AA1143" s="270"/>
      <c r="AB1143" s="270"/>
      <c r="AC1143" s="270"/>
    </row>
    <row r="1144">
      <c r="A1144" s="22" t="s">
        <v>3654</v>
      </c>
      <c r="B1144" s="342" t="s">
        <v>3655</v>
      </c>
      <c r="C1144" s="324" t="s">
        <v>3656</v>
      </c>
      <c r="D1144" s="322"/>
      <c r="E1144" s="323"/>
      <c r="F1144" s="270"/>
      <c r="G1144" s="270"/>
      <c r="H1144" s="270"/>
      <c r="I1144" s="270"/>
      <c r="J1144" s="270"/>
      <c r="K1144" s="270"/>
      <c r="L1144" s="270"/>
      <c r="M1144" s="270"/>
      <c r="N1144" s="270"/>
      <c r="O1144" s="270"/>
      <c r="P1144" s="270"/>
      <c r="Q1144" s="270"/>
      <c r="R1144" s="270"/>
      <c r="S1144" s="270"/>
      <c r="T1144" s="270"/>
      <c r="U1144" s="270"/>
      <c r="V1144" s="270"/>
      <c r="W1144" s="270"/>
      <c r="X1144" s="270"/>
      <c r="Y1144" s="270"/>
      <c r="Z1144" s="270"/>
      <c r="AA1144" s="270"/>
      <c r="AB1144" s="270"/>
      <c r="AC1144" s="270"/>
    </row>
    <row r="1145">
      <c r="A1145" s="22" t="s">
        <v>3657</v>
      </c>
      <c r="B1145" s="342" t="s">
        <v>3658</v>
      </c>
      <c r="C1145" s="324"/>
      <c r="D1145" s="322"/>
      <c r="E1145" s="323"/>
      <c r="F1145" s="270"/>
      <c r="G1145" s="270"/>
      <c r="H1145" s="270"/>
      <c r="I1145" s="270"/>
      <c r="J1145" s="270"/>
      <c r="K1145" s="270"/>
      <c r="L1145" s="270"/>
      <c r="M1145" s="270"/>
      <c r="N1145" s="270"/>
      <c r="O1145" s="270"/>
      <c r="P1145" s="270"/>
      <c r="Q1145" s="270"/>
      <c r="R1145" s="270"/>
      <c r="S1145" s="270"/>
      <c r="T1145" s="270"/>
      <c r="U1145" s="270"/>
      <c r="V1145" s="270"/>
      <c r="W1145" s="270"/>
      <c r="X1145" s="270"/>
      <c r="Y1145" s="270"/>
      <c r="Z1145" s="270"/>
      <c r="AA1145" s="270"/>
      <c r="AB1145" s="270"/>
      <c r="AC1145" s="270"/>
    </row>
    <row r="1146">
      <c r="A1146" s="22" t="s">
        <v>3659</v>
      </c>
      <c r="B1146" s="342"/>
      <c r="C1146" s="324"/>
      <c r="D1146" s="322"/>
      <c r="E1146" s="323"/>
      <c r="F1146" s="270"/>
      <c r="G1146" s="270"/>
      <c r="H1146" s="270"/>
      <c r="I1146" s="270"/>
      <c r="J1146" s="270"/>
      <c r="K1146" s="270"/>
      <c r="L1146" s="270"/>
      <c r="M1146" s="270"/>
      <c r="N1146" s="270"/>
      <c r="O1146" s="270"/>
      <c r="P1146" s="270"/>
      <c r="Q1146" s="270"/>
      <c r="R1146" s="270"/>
      <c r="S1146" s="270"/>
      <c r="T1146" s="270"/>
      <c r="U1146" s="270"/>
      <c r="V1146" s="270"/>
      <c r="W1146" s="270"/>
      <c r="X1146" s="270"/>
      <c r="Y1146" s="270"/>
      <c r="Z1146" s="270"/>
      <c r="AA1146" s="270"/>
      <c r="AB1146" s="270"/>
      <c r="AC1146" s="270"/>
    </row>
    <row r="1147">
      <c r="A1147" s="22" t="s">
        <v>3660</v>
      </c>
      <c r="B1147" s="342"/>
      <c r="C1147" s="324"/>
      <c r="D1147" s="322"/>
      <c r="E1147" s="323"/>
      <c r="F1147" s="270"/>
      <c r="G1147" s="270"/>
      <c r="H1147" s="270"/>
      <c r="I1147" s="270"/>
      <c r="J1147" s="270"/>
      <c r="K1147" s="270"/>
      <c r="L1147" s="270"/>
      <c r="M1147" s="270"/>
      <c r="N1147" s="270"/>
      <c r="O1147" s="270"/>
      <c r="P1147" s="270"/>
      <c r="Q1147" s="270"/>
      <c r="R1147" s="270"/>
      <c r="S1147" s="270"/>
      <c r="T1147" s="270"/>
      <c r="U1147" s="270"/>
      <c r="V1147" s="270"/>
      <c r="W1147" s="270"/>
      <c r="X1147" s="270"/>
      <c r="Y1147" s="270"/>
      <c r="Z1147" s="270"/>
      <c r="AA1147" s="270"/>
      <c r="AB1147" s="270"/>
      <c r="AC1147" s="270"/>
    </row>
    <row r="1148">
      <c r="A1148" s="22" t="s">
        <v>3661</v>
      </c>
      <c r="B1148" s="342"/>
      <c r="C1148" s="324"/>
      <c r="D1148" s="322"/>
      <c r="E1148" s="323"/>
      <c r="F1148" s="270"/>
      <c r="G1148" s="270"/>
      <c r="H1148" s="270"/>
      <c r="I1148" s="270"/>
      <c r="J1148" s="270"/>
      <c r="K1148" s="270"/>
      <c r="L1148" s="270"/>
      <c r="M1148" s="270"/>
      <c r="N1148" s="270"/>
      <c r="O1148" s="270"/>
      <c r="P1148" s="270"/>
      <c r="Q1148" s="270"/>
      <c r="R1148" s="270"/>
      <c r="S1148" s="270"/>
      <c r="T1148" s="270"/>
      <c r="U1148" s="270"/>
      <c r="V1148" s="270"/>
      <c r="W1148" s="270"/>
      <c r="X1148" s="270"/>
      <c r="Y1148" s="270"/>
      <c r="Z1148" s="270"/>
      <c r="AA1148" s="270"/>
      <c r="AB1148" s="270"/>
      <c r="AC1148" s="270"/>
    </row>
    <row r="1149">
      <c r="A1149" s="22" t="s">
        <v>3662</v>
      </c>
      <c r="B1149" s="341" t="s">
        <v>13333</v>
      </c>
      <c r="C1149" s="324"/>
      <c r="D1149" s="322"/>
      <c r="E1149" s="323"/>
      <c r="F1149" s="270"/>
      <c r="G1149" s="270"/>
      <c r="H1149" s="270"/>
      <c r="I1149" s="270"/>
      <c r="J1149" s="270"/>
      <c r="K1149" s="270"/>
      <c r="L1149" s="270"/>
      <c r="M1149" s="270"/>
      <c r="N1149" s="270"/>
      <c r="O1149" s="270"/>
      <c r="P1149" s="270"/>
      <c r="Q1149" s="270"/>
      <c r="R1149" s="270"/>
      <c r="S1149" s="270"/>
      <c r="T1149" s="270"/>
      <c r="U1149" s="270"/>
      <c r="V1149" s="270"/>
      <c r="W1149" s="270"/>
      <c r="X1149" s="270"/>
      <c r="Y1149" s="270"/>
      <c r="Z1149" s="270"/>
      <c r="AA1149" s="270"/>
      <c r="AB1149" s="270"/>
      <c r="AC1149" s="270"/>
    </row>
    <row r="1150">
      <c r="A1150" s="22" t="s">
        <v>3664</v>
      </c>
      <c r="B1150" s="326" t="s">
        <v>3665</v>
      </c>
      <c r="C1150" s="324"/>
      <c r="D1150" s="322"/>
      <c r="E1150" s="323"/>
      <c r="F1150" s="270"/>
      <c r="G1150" s="270"/>
      <c r="H1150" s="270"/>
      <c r="I1150" s="270"/>
      <c r="J1150" s="270"/>
      <c r="K1150" s="270"/>
      <c r="L1150" s="270"/>
      <c r="M1150" s="270"/>
      <c r="N1150" s="270"/>
      <c r="O1150" s="270"/>
      <c r="P1150" s="270"/>
      <c r="Q1150" s="270"/>
      <c r="R1150" s="270"/>
      <c r="S1150" s="270"/>
      <c r="T1150" s="270"/>
      <c r="U1150" s="270"/>
      <c r="V1150" s="270"/>
      <c r="W1150" s="270"/>
      <c r="X1150" s="270"/>
      <c r="Y1150" s="270"/>
      <c r="Z1150" s="270"/>
      <c r="AA1150" s="270"/>
      <c r="AB1150" s="270"/>
      <c r="AC1150" s="270"/>
    </row>
    <row r="1151">
      <c r="A1151" s="22" t="s">
        <v>3666</v>
      </c>
      <c r="B1151" s="326"/>
      <c r="C1151" s="324"/>
      <c r="D1151" s="322"/>
      <c r="E1151" s="323"/>
      <c r="F1151" s="270"/>
      <c r="G1151" s="270"/>
      <c r="H1151" s="270"/>
      <c r="I1151" s="270"/>
      <c r="J1151" s="270"/>
      <c r="K1151" s="270"/>
      <c r="L1151" s="270"/>
      <c r="M1151" s="270"/>
      <c r="N1151" s="270"/>
      <c r="O1151" s="270"/>
      <c r="P1151" s="270"/>
      <c r="Q1151" s="270"/>
      <c r="R1151" s="270"/>
      <c r="S1151" s="270"/>
      <c r="T1151" s="270"/>
      <c r="U1151" s="270"/>
      <c r="V1151" s="270"/>
      <c r="W1151" s="270"/>
      <c r="X1151" s="270"/>
      <c r="Y1151" s="270"/>
      <c r="Z1151" s="270"/>
      <c r="AA1151" s="270"/>
      <c r="AB1151" s="270"/>
      <c r="AC1151" s="270"/>
    </row>
    <row r="1152">
      <c r="A1152" s="22" t="s">
        <v>3667</v>
      </c>
      <c r="B1152" s="326" t="s">
        <v>3668</v>
      </c>
      <c r="C1152" s="324"/>
      <c r="D1152" s="322"/>
      <c r="E1152" s="323"/>
      <c r="F1152" s="270"/>
      <c r="G1152" s="270"/>
      <c r="H1152" s="270"/>
      <c r="I1152" s="270"/>
      <c r="J1152" s="270"/>
      <c r="K1152" s="270"/>
      <c r="L1152" s="270"/>
      <c r="M1152" s="270"/>
      <c r="N1152" s="270"/>
      <c r="O1152" s="270"/>
      <c r="P1152" s="270"/>
      <c r="Q1152" s="270"/>
      <c r="R1152" s="270"/>
      <c r="S1152" s="270"/>
      <c r="T1152" s="270"/>
      <c r="U1152" s="270"/>
      <c r="V1152" s="270"/>
      <c r="W1152" s="270"/>
      <c r="X1152" s="270"/>
      <c r="Y1152" s="270"/>
      <c r="Z1152" s="270"/>
      <c r="AA1152" s="270"/>
      <c r="AB1152" s="270"/>
      <c r="AC1152" s="270"/>
    </row>
    <row r="1153">
      <c r="A1153" s="22" t="s">
        <v>3669</v>
      </c>
      <c r="B1153" s="326"/>
      <c r="C1153" s="324"/>
      <c r="D1153" s="322"/>
      <c r="E1153" s="323"/>
      <c r="F1153" s="270"/>
      <c r="G1153" s="270"/>
      <c r="H1153" s="270"/>
      <c r="I1153" s="270"/>
      <c r="J1153" s="270"/>
      <c r="K1153" s="270"/>
      <c r="L1153" s="270"/>
      <c r="M1153" s="270"/>
      <c r="N1153" s="270"/>
      <c r="O1153" s="270"/>
      <c r="P1153" s="270"/>
      <c r="Q1153" s="270"/>
      <c r="R1153" s="270"/>
      <c r="S1153" s="270"/>
      <c r="T1153" s="270"/>
      <c r="U1153" s="270"/>
      <c r="V1153" s="270"/>
      <c r="W1153" s="270"/>
      <c r="X1153" s="270"/>
      <c r="Y1153" s="270"/>
      <c r="Z1153" s="270"/>
      <c r="AA1153" s="270"/>
      <c r="AB1153" s="270"/>
      <c r="AC1153" s="270"/>
    </row>
    <row r="1154">
      <c r="A1154" s="22" t="s">
        <v>3670</v>
      </c>
      <c r="B1154" s="326"/>
      <c r="C1154" s="324"/>
      <c r="D1154" s="322"/>
      <c r="E1154" s="323"/>
      <c r="F1154" s="270"/>
      <c r="G1154" s="270"/>
      <c r="H1154" s="270"/>
      <c r="I1154" s="270"/>
      <c r="J1154" s="270"/>
      <c r="K1154" s="270"/>
      <c r="L1154" s="270"/>
      <c r="M1154" s="270"/>
      <c r="N1154" s="270"/>
      <c r="O1154" s="270"/>
      <c r="P1154" s="270"/>
      <c r="Q1154" s="270"/>
      <c r="R1154" s="270"/>
      <c r="S1154" s="270"/>
      <c r="T1154" s="270"/>
      <c r="U1154" s="270"/>
      <c r="V1154" s="270"/>
      <c r="W1154" s="270"/>
      <c r="X1154" s="270"/>
      <c r="Y1154" s="270"/>
      <c r="Z1154" s="270"/>
      <c r="AA1154" s="270"/>
      <c r="AB1154" s="270"/>
      <c r="AC1154" s="270"/>
    </row>
    <row r="1155">
      <c r="A1155" s="43" t="s">
        <v>3671</v>
      </c>
      <c r="B1155" s="326" t="s">
        <v>3672</v>
      </c>
      <c r="C1155" s="324" t="s">
        <v>3673</v>
      </c>
      <c r="D1155" s="322"/>
      <c r="E1155" s="323"/>
      <c r="F1155" s="270"/>
      <c r="G1155" s="270"/>
      <c r="H1155" s="270"/>
      <c r="I1155" s="270"/>
      <c r="J1155" s="270"/>
      <c r="K1155" s="270"/>
      <c r="L1155" s="270"/>
      <c r="M1155" s="270"/>
      <c r="N1155" s="270"/>
      <c r="O1155" s="270"/>
      <c r="P1155" s="270"/>
      <c r="Q1155" s="270"/>
      <c r="R1155" s="270"/>
      <c r="S1155" s="270"/>
      <c r="T1155" s="270"/>
      <c r="U1155" s="270"/>
      <c r="V1155" s="270"/>
      <c r="W1155" s="270"/>
      <c r="X1155" s="270"/>
      <c r="Y1155" s="270"/>
      <c r="Z1155" s="270"/>
      <c r="AA1155" s="270"/>
      <c r="AB1155" s="270"/>
      <c r="AC1155" s="270"/>
    </row>
    <row r="1156">
      <c r="A1156" s="43" t="s">
        <v>3674</v>
      </c>
      <c r="B1156" s="326" t="s">
        <v>3675</v>
      </c>
      <c r="C1156" s="324"/>
      <c r="D1156" s="322"/>
      <c r="E1156" s="323"/>
      <c r="F1156" s="270"/>
      <c r="G1156" s="270"/>
      <c r="H1156" s="270"/>
      <c r="I1156" s="270"/>
      <c r="J1156" s="270"/>
      <c r="K1156" s="270"/>
      <c r="L1156" s="270"/>
      <c r="M1156" s="270"/>
      <c r="N1156" s="270"/>
      <c r="O1156" s="270"/>
      <c r="P1156" s="270"/>
      <c r="Q1156" s="270"/>
      <c r="R1156" s="270"/>
      <c r="S1156" s="270"/>
      <c r="T1156" s="270"/>
      <c r="U1156" s="270"/>
      <c r="V1156" s="270"/>
      <c r="W1156" s="270"/>
      <c r="X1156" s="270"/>
      <c r="Y1156" s="270"/>
      <c r="Z1156" s="270"/>
      <c r="AA1156" s="270"/>
      <c r="AB1156" s="270"/>
      <c r="AC1156" s="270"/>
    </row>
    <row r="1157">
      <c r="A1157" s="43" t="s">
        <v>3676</v>
      </c>
      <c r="B1157" s="326" t="s">
        <v>3677</v>
      </c>
      <c r="C1157" s="324"/>
      <c r="D1157" s="322"/>
      <c r="E1157" s="323"/>
      <c r="F1157" s="270"/>
      <c r="G1157" s="270"/>
      <c r="H1157" s="270"/>
      <c r="I1157" s="270"/>
      <c r="J1157" s="270"/>
      <c r="K1157" s="270"/>
      <c r="L1157" s="270"/>
      <c r="M1157" s="270"/>
      <c r="N1157" s="270"/>
      <c r="O1157" s="270"/>
      <c r="P1157" s="270"/>
      <c r="Q1157" s="270"/>
      <c r="R1157" s="270"/>
      <c r="S1157" s="270"/>
      <c r="T1157" s="270"/>
      <c r="U1157" s="270"/>
      <c r="V1157" s="270"/>
      <c r="W1157" s="270"/>
      <c r="X1157" s="270"/>
      <c r="Y1157" s="270"/>
      <c r="Z1157" s="270"/>
      <c r="AA1157" s="270"/>
      <c r="AB1157" s="270"/>
      <c r="AC1157" s="270"/>
    </row>
    <row r="1158">
      <c r="A1158" s="43" t="s">
        <v>3678</v>
      </c>
      <c r="B1158" s="326" t="s">
        <v>3679</v>
      </c>
      <c r="C1158" s="324"/>
      <c r="D1158" s="322"/>
      <c r="E1158" s="323"/>
      <c r="F1158" s="270"/>
      <c r="G1158" s="270"/>
      <c r="H1158" s="270"/>
      <c r="I1158" s="270"/>
      <c r="J1158" s="270"/>
      <c r="K1158" s="270"/>
      <c r="L1158" s="270"/>
      <c r="M1158" s="270"/>
      <c r="N1158" s="270"/>
      <c r="O1158" s="270"/>
      <c r="P1158" s="270"/>
      <c r="Q1158" s="270"/>
      <c r="R1158" s="270"/>
      <c r="S1158" s="270"/>
      <c r="T1158" s="270"/>
      <c r="U1158" s="270"/>
      <c r="V1158" s="270"/>
      <c r="W1158" s="270"/>
      <c r="X1158" s="270"/>
      <c r="Y1158" s="270"/>
      <c r="Z1158" s="270"/>
      <c r="AA1158" s="270"/>
      <c r="AB1158" s="270"/>
      <c r="AC1158" s="270"/>
    </row>
    <row r="1159">
      <c r="A1159" s="43" t="s">
        <v>3680</v>
      </c>
      <c r="B1159" s="326" t="s">
        <v>3681</v>
      </c>
      <c r="C1159" s="324" t="s">
        <v>3682</v>
      </c>
      <c r="D1159" s="322"/>
      <c r="E1159" s="323"/>
      <c r="F1159" s="270"/>
      <c r="G1159" s="270"/>
      <c r="H1159" s="270"/>
      <c r="I1159" s="270"/>
      <c r="J1159" s="270"/>
      <c r="K1159" s="270"/>
      <c r="L1159" s="270"/>
      <c r="M1159" s="270"/>
      <c r="N1159" s="270"/>
      <c r="O1159" s="270"/>
      <c r="P1159" s="270"/>
      <c r="Q1159" s="270"/>
      <c r="R1159" s="270"/>
      <c r="S1159" s="270"/>
      <c r="T1159" s="270"/>
      <c r="U1159" s="270"/>
      <c r="V1159" s="270"/>
      <c r="W1159" s="270"/>
      <c r="X1159" s="270"/>
      <c r="Y1159" s="270"/>
      <c r="Z1159" s="270"/>
      <c r="AA1159" s="270"/>
      <c r="AB1159" s="270"/>
      <c r="AC1159" s="270"/>
    </row>
    <row r="1160">
      <c r="A1160" s="43" t="s">
        <v>3683</v>
      </c>
      <c r="B1160" s="43" t="s">
        <v>3684</v>
      </c>
      <c r="C1160" s="324"/>
      <c r="D1160" s="322"/>
      <c r="E1160" s="323"/>
      <c r="F1160" s="270"/>
      <c r="G1160" s="270"/>
      <c r="H1160" s="270"/>
      <c r="I1160" s="270"/>
      <c r="J1160" s="270"/>
      <c r="K1160" s="270"/>
      <c r="L1160" s="270"/>
      <c r="M1160" s="270"/>
      <c r="N1160" s="270"/>
      <c r="O1160" s="270"/>
      <c r="P1160" s="270"/>
      <c r="Q1160" s="270"/>
      <c r="R1160" s="270"/>
      <c r="S1160" s="270"/>
      <c r="T1160" s="270"/>
      <c r="U1160" s="270"/>
      <c r="V1160" s="270"/>
      <c r="W1160" s="270"/>
      <c r="X1160" s="270"/>
      <c r="Y1160" s="270"/>
      <c r="Z1160" s="270"/>
      <c r="AA1160" s="270"/>
      <c r="AB1160" s="270"/>
      <c r="AC1160" s="270"/>
    </row>
    <row r="1161">
      <c r="A1161" s="43" t="s">
        <v>3685</v>
      </c>
      <c r="B1161" s="326" t="s">
        <v>3686</v>
      </c>
      <c r="C1161" s="324"/>
      <c r="D1161" s="322"/>
      <c r="E1161" s="323"/>
      <c r="F1161" s="270"/>
      <c r="G1161" s="270"/>
      <c r="H1161" s="270"/>
      <c r="I1161" s="270"/>
      <c r="J1161" s="270"/>
      <c r="K1161" s="270"/>
      <c r="L1161" s="270"/>
      <c r="M1161" s="270"/>
      <c r="N1161" s="270"/>
      <c r="O1161" s="270"/>
      <c r="P1161" s="270"/>
      <c r="Q1161" s="270"/>
      <c r="R1161" s="270"/>
      <c r="S1161" s="270"/>
      <c r="T1161" s="270"/>
      <c r="U1161" s="270"/>
      <c r="V1161" s="270"/>
      <c r="W1161" s="270"/>
      <c r="X1161" s="270"/>
      <c r="Y1161" s="270"/>
      <c r="Z1161" s="270"/>
      <c r="AA1161" s="270"/>
      <c r="AB1161" s="270"/>
      <c r="AC1161" s="270"/>
    </row>
    <row r="1162">
      <c r="A1162" s="43" t="s">
        <v>3687</v>
      </c>
      <c r="B1162" s="326" t="s">
        <v>3688</v>
      </c>
      <c r="C1162" s="324"/>
      <c r="D1162" s="322"/>
      <c r="E1162" s="323"/>
      <c r="F1162" s="270"/>
      <c r="G1162" s="270"/>
      <c r="H1162" s="270"/>
      <c r="I1162" s="270"/>
      <c r="J1162" s="270"/>
      <c r="K1162" s="270"/>
      <c r="L1162" s="270"/>
      <c r="M1162" s="270"/>
      <c r="N1162" s="270"/>
      <c r="O1162" s="270"/>
      <c r="P1162" s="270"/>
      <c r="Q1162" s="270"/>
      <c r="R1162" s="270"/>
      <c r="S1162" s="270"/>
      <c r="T1162" s="270"/>
      <c r="U1162" s="270"/>
      <c r="V1162" s="270"/>
      <c r="W1162" s="270"/>
      <c r="X1162" s="270"/>
      <c r="Y1162" s="270"/>
      <c r="Z1162" s="270"/>
      <c r="AA1162" s="270"/>
      <c r="AB1162" s="270"/>
      <c r="AC1162" s="270"/>
    </row>
    <row r="1163">
      <c r="A1163" s="43" t="s">
        <v>3689</v>
      </c>
      <c r="B1163" s="326"/>
      <c r="C1163" s="324"/>
      <c r="D1163" s="322"/>
      <c r="E1163" s="323"/>
      <c r="F1163" s="270"/>
      <c r="G1163" s="270"/>
      <c r="H1163" s="270"/>
      <c r="I1163" s="270"/>
      <c r="J1163" s="270"/>
      <c r="K1163" s="270"/>
      <c r="L1163" s="270"/>
      <c r="M1163" s="270"/>
      <c r="N1163" s="270"/>
      <c r="O1163" s="270"/>
      <c r="P1163" s="270"/>
      <c r="Q1163" s="270"/>
      <c r="R1163" s="270"/>
      <c r="S1163" s="270"/>
      <c r="T1163" s="270"/>
      <c r="U1163" s="270"/>
      <c r="V1163" s="270"/>
      <c r="W1163" s="270"/>
      <c r="X1163" s="270"/>
      <c r="Y1163" s="270"/>
      <c r="Z1163" s="270"/>
      <c r="AA1163" s="270"/>
      <c r="AB1163" s="270"/>
      <c r="AC1163" s="270"/>
    </row>
    <row r="1164">
      <c r="A1164" s="43" t="s">
        <v>3690</v>
      </c>
      <c r="B1164" s="326" t="s">
        <v>3691</v>
      </c>
      <c r="C1164" s="324"/>
      <c r="D1164" s="322"/>
      <c r="E1164" s="323"/>
      <c r="F1164" s="270"/>
      <c r="G1164" s="270"/>
      <c r="H1164" s="270"/>
      <c r="I1164" s="270"/>
      <c r="J1164" s="270"/>
      <c r="K1164" s="270"/>
      <c r="L1164" s="270"/>
      <c r="M1164" s="270"/>
      <c r="N1164" s="270"/>
      <c r="O1164" s="270"/>
      <c r="P1164" s="270"/>
      <c r="Q1164" s="270"/>
      <c r="R1164" s="270"/>
      <c r="S1164" s="270"/>
      <c r="T1164" s="270"/>
      <c r="U1164" s="270"/>
      <c r="V1164" s="270"/>
      <c r="W1164" s="270"/>
      <c r="X1164" s="270"/>
      <c r="Y1164" s="270"/>
      <c r="Z1164" s="270"/>
      <c r="AA1164" s="270"/>
      <c r="AB1164" s="270"/>
      <c r="AC1164" s="270"/>
    </row>
    <row r="1165">
      <c r="A1165" s="43" t="s">
        <v>3692</v>
      </c>
      <c r="B1165" s="326" t="s">
        <v>3693</v>
      </c>
      <c r="C1165" s="324"/>
      <c r="D1165" s="322"/>
      <c r="E1165" s="323"/>
      <c r="F1165" s="270"/>
      <c r="G1165" s="270"/>
      <c r="H1165" s="270"/>
      <c r="I1165" s="270"/>
      <c r="J1165" s="270"/>
      <c r="K1165" s="270"/>
      <c r="L1165" s="270"/>
      <c r="M1165" s="270"/>
      <c r="N1165" s="270"/>
      <c r="O1165" s="270"/>
      <c r="P1165" s="270"/>
      <c r="Q1165" s="270"/>
      <c r="R1165" s="270"/>
      <c r="S1165" s="270"/>
      <c r="T1165" s="270"/>
      <c r="U1165" s="270"/>
      <c r="V1165" s="270"/>
      <c r="W1165" s="270"/>
      <c r="X1165" s="270"/>
      <c r="Y1165" s="270"/>
      <c r="Z1165" s="270"/>
      <c r="AA1165" s="270"/>
      <c r="AB1165" s="270"/>
      <c r="AC1165" s="270"/>
    </row>
    <row r="1166">
      <c r="A1166" s="343" t="s">
        <v>3694</v>
      </c>
      <c r="B1166" s="326" t="s">
        <v>3695</v>
      </c>
      <c r="C1166" s="324"/>
      <c r="D1166" s="322"/>
      <c r="E1166" s="323"/>
      <c r="F1166" s="270"/>
      <c r="G1166" s="270"/>
      <c r="H1166" s="270"/>
      <c r="I1166" s="270"/>
      <c r="J1166" s="270"/>
      <c r="K1166" s="270"/>
      <c r="L1166" s="270"/>
      <c r="M1166" s="270"/>
      <c r="N1166" s="270"/>
      <c r="O1166" s="270"/>
      <c r="P1166" s="270"/>
      <c r="Q1166" s="270"/>
      <c r="R1166" s="270"/>
      <c r="S1166" s="270"/>
      <c r="T1166" s="270"/>
      <c r="U1166" s="270"/>
      <c r="V1166" s="270"/>
      <c r="W1166" s="270"/>
      <c r="X1166" s="270"/>
      <c r="Y1166" s="270"/>
      <c r="Z1166" s="270"/>
      <c r="AA1166" s="270"/>
      <c r="AB1166" s="270"/>
      <c r="AC1166" s="270"/>
    </row>
    <row r="1167">
      <c r="A1167" s="344" t="s">
        <v>3696</v>
      </c>
      <c r="B1167" s="326" t="s">
        <v>3697</v>
      </c>
      <c r="C1167" s="324"/>
      <c r="D1167" s="322"/>
      <c r="E1167" s="323"/>
      <c r="F1167" s="270"/>
      <c r="G1167" s="270"/>
      <c r="H1167" s="270"/>
      <c r="I1167" s="270"/>
      <c r="J1167" s="270"/>
      <c r="K1167" s="270"/>
      <c r="L1167" s="270"/>
      <c r="M1167" s="270"/>
      <c r="N1167" s="270"/>
      <c r="O1167" s="270"/>
      <c r="P1167" s="270"/>
      <c r="Q1167" s="270"/>
      <c r="R1167" s="270"/>
      <c r="S1167" s="270"/>
      <c r="T1167" s="270"/>
      <c r="U1167" s="270"/>
      <c r="V1167" s="270"/>
      <c r="W1167" s="270"/>
      <c r="X1167" s="270"/>
      <c r="Y1167" s="270"/>
      <c r="Z1167" s="270"/>
      <c r="AA1167" s="270"/>
      <c r="AB1167" s="270"/>
      <c r="AC1167" s="270"/>
    </row>
    <row r="1168">
      <c r="A1168" s="43" t="s">
        <v>3698</v>
      </c>
      <c r="B1168" s="326" t="s">
        <v>3699</v>
      </c>
      <c r="C1168" s="324" t="s">
        <v>3700</v>
      </c>
      <c r="D1168" s="322"/>
      <c r="E1168" s="323"/>
      <c r="F1168" s="270"/>
      <c r="G1168" s="270"/>
      <c r="H1168" s="270"/>
      <c r="I1168" s="270"/>
      <c r="J1168" s="270"/>
      <c r="K1168" s="270"/>
      <c r="L1168" s="270"/>
      <c r="M1168" s="270"/>
      <c r="N1168" s="270"/>
      <c r="O1168" s="270"/>
      <c r="P1168" s="270"/>
      <c r="Q1168" s="270"/>
      <c r="R1168" s="270"/>
      <c r="S1168" s="270"/>
      <c r="T1168" s="270"/>
      <c r="U1168" s="270"/>
      <c r="V1168" s="270"/>
      <c r="W1168" s="270"/>
      <c r="X1168" s="270"/>
      <c r="Y1168" s="270"/>
      <c r="Z1168" s="270"/>
      <c r="AA1168" s="270"/>
      <c r="AB1168" s="270"/>
      <c r="AC1168" s="270"/>
    </row>
    <row r="1169">
      <c r="A1169" s="43" t="s">
        <v>3701</v>
      </c>
      <c r="B1169" s="326" t="s">
        <v>3702</v>
      </c>
      <c r="C1169" s="324"/>
      <c r="D1169" s="322"/>
      <c r="E1169" s="323"/>
      <c r="F1169" s="270"/>
      <c r="G1169" s="270"/>
      <c r="H1169" s="270"/>
      <c r="I1169" s="270"/>
      <c r="J1169" s="270"/>
      <c r="K1169" s="270"/>
      <c r="L1169" s="270"/>
      <c r="M1169" s="270"/>
      <c r="N1169" s="270"/>
      <c r="O1169" s="270"/>
      <c r="P1169" s="270"/>
      <c r="Q1169" s="270"/>
      <c r="R1169" s="270"/>
      <c r="S1169" s="270"/>
      <c r="T1169" s="270"/>
      <c r="U1169" s="270"/>
      <c r="V1169" s="270"/>
      <c r="W1169" s="270"/>
      <c r="X1169" s="270"/>
      <c r="Y1169" s="270"/>
      <c r="Z1169" s="270"/>
      <c r="AA1169" s="270"/>
      <c r="AB1169" s="270"/>
      <c r="AC1169" s="270"/>
    </row>
    <row r="1170">
      <c r="A1170" s="43" t="s">
        <v>3703</v>
      </c>
      <c r="B1170" s="326"/>
      <c r="C1170" s="324"/>
      <c r="D1170" s="322"/>
      <c r="E1170" s="323"/>
      <c r="F1170" s="270"/>
      <c r="G1170" s="270"/>
      <c r="H1170" s="270"/>
      <c r="I1170" s="270"/>
      <c r="J1170" s="270"/>
      <c r="K1170" s="270"/>
      <c r="L1170" s="270"/>
      <c r="M1170" s="270"/>
      <c r="N1170" s="270"/>
      <c r="O1170" s="270"/>
      <c r="P1170" s="270"/>
      <c r="Q1170" s="270"/>
      <c r="R1170" s="270"/>
      <c r="S1170" s="270"/>
      <c r="T1170" s="270"/>
      <c r="U1170" s="270"/>
      <c r="V1170" s="270"/>
      <c r="W1170" s="270"/>
      <c r="X1170" s="270"/>
      <c r="Y1170" s="270"/>
      <c r="Z1170" s="270"/>
      <c r="AA1170" s="270"/>
      <c r="AB1170" s="270"/>
      <c r="AC1170" s="270"/>
    </row>
    <row r="1171">
      <c r="A1171" s="43" t="s">
        <v>3704</v>
      </c>
      <c r="B1171" s="326"/>
      <c r="C1171" s="324"/>
      <c r="D1171" s="322"/>
      <c r="E1171" s="323"/>
      <c r="F1171" s="270"/>
      <c r="G1171" s="270"/>
      <c r="H1171" s="270"/>
      <c r="I1171" s="270"/>
      <c r="J1171" s="270"/>
      <c r="K1171" s="270"/>
      <c r="L1171" s="270"/>
      <c r="M1171" s="270"/>
      <c r="N1171" s="270"/>
      <c r="O1171" s="270"/>
      <c r="P1171" s="270"/>
      <c r="Q1171" s="270"/>
      <c r="R1171" s="270"/>
      <c r="S1171" s="270"/>
      <c r="T1171" s="270"/>
      <c r="U1171" s="270"/>
      <c r="V1171" s="270"/>
      <c r="W1171" s="270"/>
      <c r="X1171" s="270"/>
      <c r="Y1171" s="270"/>
      <c r="Z1171" s="270"/>
      <c r="AA1171" s="270"/>
      <c r="AB1171" s="270"/>
      <c r="AC1171" s="270"/>
    </row>
    <row r="1172">
      <c r="A1172" s="43" t="s">
        <v>3705</v>
      </c>
      <c r="B1172" s="326"/>
      <c r="C1172" s="324"/>
      <c r="D1172" s="322"/>
      <c r="E1172" s="323"/>
      <c r="F1172" s="270"/>
      <c r="G1172" s="270"/>
      <c r="H1172" s="270"/>
      <c r="I1172" s="270"/>
      <c r="J1172" s="270"/>
      <c r="K1172" s="270"/>
      <c r="L1172" s="270"/>
      <c r="M1172" s="270"/>
      <c r="N1172" s="270"/>
      <c r="O1172" s="270"/>
      <c r="P1172" s="270"/>
      <c r="Q1172" s="270"/>
      <c r="R1172" s="270"/>
      <c r="S1172" s="270"/>
      <c r="T1172" s="270"/>
      <c r="U1172" s="270"/>
      <c r="V1172" s="270"/>
      <c r="W1172" s="270"/>
      <c r="X1172" s="270"/>
      <c r="Y1172" s="270"/>
      <c r="Z1172" s="270"/>
      <c r="AA1172" s="270"/>
      <c r="AB1172" s="270"/>
      <c r="AC1172" s="270"/>
    </row>
    <row r="1173">
      <c r="A1173" s="43" t="s">
        <v>3706</v>
      </c>
      <c r="B1173" s="326" t="s">
        <v>3707</v>
      </c>
      <c r="C1173" s="324"/>
      <c r="D1173" s="322"/>
      <c r="E1173" s="323"/>
      <c r="F1173" s="270"/>
      <c r="G1173" s="270"/>
      <c r="H1173" s="270"/>
      <c r="I1173" s="270"/>
      <c r="J1173" s="270"/>
      <c r="K1173" s="270"/>
      <c r="L1173" s="270"/>
      <c r="M1173" s="270"/>
      <c r="N1173" s="270"/>
      <c r="O1173" s="270"/>
      <c r="P1173" s="270"/>
      <c r="Q1173" s="270"/>
      <c r="R1173" s="270"/>
      <c r="S1173" s="270"/>
      <c r="T1173" s="270"/>
      <c r="U1173" s="270"/>
      <c r="V1173" s="270"/>
      <c r="W1173" s="270"/>
      <c r="X1173" s="270"/>
      <c r="Y1173" s="270"/>
      <c r="Z1173" s="270"/>
      <c r="AA1173" s="270"/>
      <c r="AB1173" s="270"/>
      <c r="AC1173" s="270"/>
    </row>
    <row r="1174">
      <c r="A1174" s="345" t="s">
        <v>3708</v>
      </c>
      <c r="B1174" s="326" t="s">
        <v>3709</v>
      </c>
      <c r="C1174" s="324"/>
      <c r="D1174" s="305"/>
      <c r="E1174" s="10"/>
      <c r="F1174" s="11"/>
      <c r="G1174" s="11"/>
      <c r="H1174" s="11"/>
      <c r="I1174" s="11"/>
      <c r="J1174" s="11"/>
      <c r="K1174" s="11"/>
      <c r="L1174" s="11"/>
      <c r="M1174" s="11"/>
      <c r="N1174" s="11"/>
      <c r="O1174" s="11"/>
      <c r="P1174" s="11"/>
      <c r="Q1174" s="11"/>
      <c r="R1174" s="11"/>
      <c r="S1174" s="11"/>
      <c r="T1174" s="11"/>
      <c r="U1174" s="11"/>
      <c r="V1174" s="11"/>
      <c r="W1174" s="11"/>
      <c r="X1174" s="11"/>
      <c r="Y1174" s="11"/>
      <c r="Z1174" s="11"/>
      <c r="AA1174" s="11"/>
      <c r="AB1174" s="11"/>
      <c r="AC1174" s="11"/>
    </row>
    <row r="1175">
      <c r="A1175" s="245" t="s">
        <v>3710</v>
      </c>
      <c r="B1175" s="326" t="s">
        <v>3711</v>
      </c>
      <c r="C1175" s="324"/>
      <c r="D1175" s="305"/>
      <c r="E1175" s="10"/>
      <c r="F1175" s="11"/>
      <c r="G1175" s="11"/>
      <c r="H1175" s="11"/>
      <c r="I1175" s="11"/>
      <c r="J1175" s="11"/>
      <c r="K1175" s="11"/>
      <c r="L1175" s="11"/>
      <c r="M1175" s="11"/>
      <c r="N1175" s="11"/>
      <c r="O1175" s="11"/>
      <c r="P1175" s="11"/>
      <c r="Q1175" s="11"/>
      <c r="R1175" s="11"/>
      <c r="S1175" s="11"/>
      <c r="T1175" s="11"/>
      <c r="U1175" s="11"/>
      <c r="V1175" s="11"/>
      <c r="W1175" s="11"/>
      <c r="X1175" s="11"/>
      <c r="Y1175" s="11"/>
      <c r="Z1175" s="11"/>
      <c r="AA1175" s="11"/>
      <c r="AB1175" s="11"/>
      <c r="AC1175" s="11"/>
    </row>
    <row r="1176">
      <c r="A1176" s="344" t="s">
        <v>3712</v>
      </c>
      <c r="B1176" s="149" t="s">
        <v>3713</v>
      </c>
      <c r="C1176" s="324"/>
      <c r="D1176" s="305"/>
      <c r="E1176" s="10"/>
      <c r="F1176" s="11"/>
      <c r="G1176" s="11"/>
      <c r="H1176" s="11"/>
      <c r="I1176" s="11"/>
      <c r="J1176" s="11"/>
      <c r="K1176" s="11"/>
      <c r="L1176" s="11"/>
      <c r="M1176" s="11"/>
      <c r="N1176" s="11"/>
      <c r="O1176" s="11"/>
      <c r="P1176" s="11"/>
      <c r="Q1176" s="11"/>
      <c r="R1176" s="11"/>
      <c r="S1176" s="11"/>
      <c r="T1176" s="11"/>
      <c r="U1176" s="11"/>
      <c r="V1176" s="11"/>
      <c r="W1176" s="11"/>
      <c r="X1176" s="11"/>
      <c r="Y1176" s="11"/>
      <c r="Z1176" s="11"/>
      <c r="AA1176" s="11"/>
      <c r="AB1176" s="11"/>
      <c r="AC1176" s="11"/>
    </row>
    <row r="1177">
      <c r="A1177" s="346" t="s">
        <v>3714</v>
      </c>
      <c r="B1177" s="149" t="s">
        <v>3715</v>
      </c>
      <c r="C1177" s="324"/>
      <c r="D1177" s="305"/>
      <c r="E1177" s="10"/>
      <c r="F1177" s="11"/>
      <c r="G1177" s="11"/>
      <c r="H1177" s="11"/>
      <c r="I1177" s="11"/>
      <c r="J1177" s="11"/>
      <c r="K1177" s="11"/>
      <c r="L1177" s="11"/>
      <c r="M1177" s="11"/>
      <c r="N1177" s="11"/>
      <c r="O1177" s="11"/>
      <c r="P1177" s="11"/>
      <c r="Q1177" s="11"/>
      <c r="R1177" s="11"/>
      <c r="S1177" s="11"/>
      <c r="T1177" s="11"/>
      <c r="U1177" s="11"/>
      <c r="V1177" s="11"/>
      <c r="W1177" s="11"/>
      <c r="X1177" s="11"/>
      <c r="Y1177" s="11"/>
      <c r="Z1177" s="11"/>
      <c r="AA1177" s="11"/>
      <c r="AB1177" s="11"/>
      <c r="AC1177" s="11"/>
    </row>
    <row r="1178">
      <c r="A1178" s="347" t="s">
        <v>3716</v>
      </c>
      <c r="B1178" s="149"/>
      <c r="C1178" s="324"/>
      <c r="D1178" s="305"/>
      <c r="E1178" s="10"/>
      <c r="F1178" s="11"/>
      <c r="G1178" s="11"/>
      <c r="H1178" s="11"/>
      <c r="I1178" s="11"/>
      <c r="J1178" s="11"/>
      <c r="K1178" s="11"/>
      <c r="L1178" s="11"/>
      <c r="M1178" s="11"/>
      <c r="N1178" s="11"/>
      <c r="O1178" s="11"/>
      <c r="P1178" s="11"/>
      <c r="Q1178" s="11"/>
      <c r="R1178" s="11"/>
      <c r="S1178" s="11"/>
      <c r="T1178" s="11"/>
      <c r="U1178" s="11"/>
      <c r="V1178" s="11"/>
      <c r="W1178" s="11"/>
      <c r="X1178" s="11"/>
      <c r="Y1178" s="11"/>
      <c r="Z1178" s="11"/>
      <c r="AA1178" s="11"/>
      <c r="AB1178" s="11"/>
      <c r="AC1178" s="11"/>
    </row>
    <row r="1179">
      <c r="A1179" s="347" t="s">
        <v>3717</v>
      </c>
      <c r="B1179" s="149" t="s">
        <v>3718</v>
      </c>
      <c r="C1179" s="324"/>
      <c r="D1179" s="305"/>
      <c r="E1179" s="10"/>
      <c r="F1179" s="11"/>
      <c r="G1179" s="11"/>
      <c r="H1179" s="11"/>
      <c r="I1179" s="11"/>
      <c r="J1179" s="11"/>
      <c r="K1179" s="11"/>
      <c r="L1179" s="11"/>
      <c r="M1179" s="11"/>
      <c r="N1179" s="11"/>
      <c r="O1179" s="11"/>
      <c r="P1179" s="11"/>
      <c r="Q1179" s="11"/>
      <c r="R1179" s="11"/>
      <c r="S1179" s="11"/>
      <c r="T1179" s="11"/>
      <c r="U1179" s="11"/>
      <c r="V1179" s="11"/>
      <c r="W1179" s="11"/>
      <c r="X1179" s="11"/>
      <c r="Y1179" s="11"/>
      <c r="Z1179" s="11"/>
      <c r="AA1179" s="11"/>
      <c r="AB1179" s="11"/>
      <c r="AC1179" s="11"/>
    </row>
    <row r="1180">
      <c r="A1180" s="344" t="s">
        <v>3719</v>
      </c>
      <c r="B1180" s="149"/>
      <c r="C1180" s="324"/>
      <c r="D1180" s="305"/>
      <c r="E1180" s="10"/>
      <c r="F1180" s="11"/>
      <c r="G1180" s="11"/>
      <c r="H1180" s="11"/>
      <c r="I1180" s="11"/>
      <c r="J1180" s="11"/>
      <c r="K1180" s="11"/>
      <c r="L1180" s="11"/>
      <c r="M1180" s="11"/>
      <c r="N1180" s="11"/>
      <c r="O1180" s="11"/>
      <c r="P1180" s="11"/>
      <c r="Q1180" s="11"/>
      <c r="R1180" s="11"/>
      <c r="S1180" s="11"/>
      <c r="T1180" s="11"/>
      <c r="U1180" s="11"/>
      <c r="V1180" s="11"/>
      <c r="W1180" s="11"/>
      <c r="X1180" s="11"/>
      <c r="Y1180" s="11"/>
      <c r="Z1180" s="11"/>
      <c r="AA1180" s="11"/>
      <c r="AB1180" s="11"/>
      <c r="AC1180" s="11"/>
    </row>
    <row r="1181">
      <c r="A1181" s="347" t="s">
        <v>3720</v>
      </c>
      <c r="B1181" s="149"/>
      <c r="C1181" s="324"/>
      <c r="D1181" s="305"/>
      <c r="E1181" s="10"/>
      <c r="F1181" s="11"/>
      <c r="G1181" s="11"/>
      <c r="H1181" s="11"/>
      <c r="I1181" s="11"/>
      <c r="J1181" s="11"/>
      <c r="K1181" s="11"/>
      <c r="L1181" s="11"/>
      <c r="M1181" s="11"/>
      <c r="N1181" s="11"/>
      <c r="O1181" s="11"/>
      <c r="P1181" s="11"/>
      <c r="Q1181" s="11"/>
      <c r="R1181" s="11"/>
      <c r="S1181" s="11"/>
      <c r="T1181" s="11"/>
      <c r="U1181" s="11"/>
      <c r="V1181" s="11"/>
      <c r="W1181" s="11"/>
      <c r="X1181" s="11"/>
      <c r="Y1181" s="11"/>
      <c r="Z1181" s="11"/>
      <c r="AA1181" s="11"/>
      <c r="AB1181" s="11"/>
      <c r="AC1181" s="11"/>
    </row>
    <row r="1182">
      <c r="A1182" s="43" t="s">
        <v>3721</v>
      </c>
      <c r="B1182" s="149" t="s">
        <v>3722</v>
      </c>
      <c r="C1182" s="324"/>
      <c r="D1182" s="305"/>
      <c r="E1182" s="10"/>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c r="AB1182" s="11"/>
      <c r="AC1182" s="11"/>
    </row>
    <row r="1183">
      <c r="A1183" s="348" t="s">
        <v>3723</v>
      </c>
      <c r="B1183" s="149" t="s">
        <v>3724</v>
      </c>
      <c r="C1183" s="324"/>
      <c r="D1183" s="305"/>
      <c r="E1183" s="10"/>
      <c r="F1183" s="11"/>
      <c r="G1183" s="11"/>
      <c r="H1183" s="11"/>
      <c r="I1183" s="11"/>
      <c r="J1183" s="11"/>
      <c r="K1183" s="11"/>
      <c r="L1183" s="11"/>
      <c r="M1183" s="11"/>
      <c r="N1183" s="11"/>
      <c r="O1183" s="11"/>
      <c r="P1183" s="11"/>
      <c r="Q1183" s="11"/>
      <c r="R1183" s="11"/>
      <c r="S1183" s="11"/>
      <c r="T1183" s="11"/>
      <c r="U1183" s="11"/>
      <c r="V1183" s="11"/>
      <c r="W1183" s="11"/>
      <c r="X1183" s="11"/>
      <c r="Y1183" s="11"/>
      <c r="Z1183" s="11"/>
      <c r="AA1183" s="11"/>
      <c r="AB1183" s="11"/>
      <c r="AC1183" s="11"/>
    </row>
    <row r="1184">
      <c r="A1184" s="43" t="s">
        <v>3725</v>
      </c>
      <c r="B1184" s="149" t="s">
        <v>3726</v>
      </c>
      <c r="C1184" s="324"/>
      <c r="D1184" s="305"/>
      <c r="E1184" s="10"/>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c r="AB1184" s="11"/>
      <c r="AC1184" s="11"/>
    </row>
    <row r="1185">
      <c r="A1185" s="50" t="s">
        <v>3727</v>
      </c>
      <c r="B1185" s="149" t="s">
        <v>3728</v>
      </c>
      <c r="C1185" s="324"/>
      <c r="D1185" s="305"/>
      <c r="E1185" s="10"/>
      <c r="F1185" s="11"/>
      <c r="G1185" s="11"/>
      <c r="H1185" s="11"/>
      <c r="I1185" s="11"/>
      <c r="J1185" s="11"/>
      <c r="K1185" s="11"/>
      <c r="L1185" s="11"/>
      <c r="M1185" s="11"/>
      <c r="N1185" s="11"/>
      <c r="O1185" s="11"/>
      <c r="P1185" s="11"/>
      <c r="Q1185" s="11"/>
      <c r="R1185" s="11"/>
      <c r="S1185" s="11"/>
      <c r="T1185" s="11"/>
      <c r="U1185" s="11"/>
      <c r="V1185" s="11"/>
      <c r="W1185" s="11"/>
      <c r="X1185" s="11"/>
      <c r="Y1185" s="11"/>
      <c r="Z1185" s="11"/>
      <c r="AA1185" s="11"/>
      <c r="AB1185" s="11"/>
      <c r="AC1185" s="11"/>
    </row>
    <row r="1186">
      <c r="A1186" s="43" t="s">
        <v>3729</v>
      </c>
      <c r="B1186" s="149"/>
      <c r="C1186" s="324"/>
      <c r="D1186" s="305"/>
      <c r="E1186" s="10"/>
      <c r="F1186" s="11"/>
      <c r="G1186" s="11"/>
      <c r="H1186" s="11"/>
      <c r="I1186" s="11"/>
      <c r="J1186" s="11"/>
      <c r="K1186" s="11"/>
      <c r="L1186" s="11"/>
      <c r="M1186" s="11"/>
      <c r="N1186" s="11"/>
      <c r="O1186" s="11"/>
      <c r="P1186" s="11"/>
      <c r="Q1186" s="11"/>
      <c r="R1186" s="11"/>
      <c r="S1186" s="11"/>
      <c r="T1186" s="11"/>
      <c r="U1186" s="11"/>
      <c r="V1186" s="11"/>
      <c r="W1186" s="11"/>
      <c r="X1186" s="11"/>
      <c r="Y1186" s="11"/>
      <c r="Z1186" s="11"/>
      <c r="AA1186" s="11"/>
      <c r="AB1186" s="11"/>
      <c r="AC1186" s="11"/>
    </row>
    <row r="1187">
      <c r="A1187" s="50" t="s">
        <v>3730</v>
      </c>
      <c r="B1187" s="149" t="s">
        <v>3731</v>
      </c>
      <c r="C1187" s="324"/>
      <c r="D1187" s="305"/>
      <c r="E1187" s="10"/>
      <c r="F1187" s="11"/>
      <c r="G1187" s="11"/>
      <c r="H1187" s="11"/>
      <c r="I1187" s="11"/>
      <c r="J1187" s="11"/>
      <c r="K1187" s="11"/>
      <c r="L1187" s="11"/>
      <c r="M1187" s="11"/>
      <c r="N1187" s="11"/>
      <c r="O1187" s="11"/>
      <c r="P1187" s="11"/>
      <c r="Q1187" s="11"/>
      <c r="R1187" s="11"/>
      <c r="S1187" s="11"/>
      <c r="T1187" s="11"/>
      <c r="U1187" s="11"/>
      <c r="V1187" s="11"/>
      <c r="W1187" s="11"/>
      <c r="X1187" s="11"/>
      <c r="Y1187" s="11"/>
      <c r="Z1187" s="11"/>
      <c r="AA1187" s="11"/>
      <c r="AB1187" s="11"/>
      <c r="AC1187" s="11"/>
    </row>
    <row r="1188">
      <c r="A1188" s="149" t="s">
        <v>3732</v>
      </c>
      <c r="B1188" s="149"/>
      <c r="C1188" s="324"/>
      <c r="D1188" s="305"/>
      <c r="E1188" s="10"/>
      <c r="F1188" s="11"/>
      <c r="G1188" s="11"/>
      <c r="H1188" s="11"/>
      <c r="I1188" s="11"/>
      <c r="J1188" s="11"/>
      <c r="K1188" s="11"/>
      <c r="L1188" s="11"/>
      <c r="M1188" s="11"/>
      <c r="N1188" s="11"/>
      <c r="O1188" s="11"/>
      <c r="P1188" s="11"/>
      <c r="Q1188" s="11"/>
      <c r="R1188" s="11"/>
      <c r="S1188" s="11"/>
      <c r="T1188" s="11"/>
      <c r="U1188" s="11"/>
      <c r="V1188" s="11"/>
      <c r="W1188" s="11"/>
      <c r="X1188" s="11"/>
      <c r="Y1188" s="11"/>
      <c r="Z1188" s="11"/>
      <c r="AA1188" s="11"/>
      <c r="AB1188" s="11"/>
      <c r="AC1188" s="11"/>
    </row>
    <row r="1189">
      <c r="A1189" s="149" t="s">
        <v>3733</v>
      </c>
      <c r="B1189" s="149" t="s">
        <v>3734</v>
      </c>
      <c r="C1189" s="324"/>
      <c r="D1189" s="305"/>
      <c r="E1189" s="10"/>
      <c r="F1189" s="11"/>
      <c r="G1189" s="11"/>
      <c r="H1189" s="11"/>
      <c r="I1189" s="11"/>
      <c r="J1189" s="11"/>
      <c r="K1189" s="11"/>
      <c r="L1189" s="11"/>
      <c r="M1189" s="11"/>
      <c r="N1189" s="11"/>
      <c r="O1189" s="11"/>
      <c r="P1189" s="11"/>
      <c r="Q1189" s="11"/>
      <c r="R1189" s="11"/>
      <c r="S1189" s="11"/>
      <c r="T1189" s="11"/>
      <c r="U1189" s="11"/>
      <c r="V1189" s="11"/>
      <c r="W1189" s="11"/>
      <c r="X1189" s="11"/>
      <c r="Y1189" s="11"/>
      <c r="Z1189" s="11"/>
      <c r="AA1189" s="11"/>
      <c r="AB1189" s="11"/>
      <c r="AC1189" s="11"/>
    </row>
    <row r="1190">
      <c r="A1190" s="149" t="s">
        <v>3735</v>
      </c>
      <c r="B1190" s="349" t="s">
        <v>3736</v>
      </c>
      <c r="C1190" s="324"/>
      <c r="D1190" s="305"/>
      <c r="E1190" s="10"/>
      <c r="F1190" s="11"/>
      <c r="G1190" s="11"/>
      <c r="H1190" s="11"/>
      <c r="I1190" s="11"/>
      <c r="J1190" s="11"/>
      <c r="K1190" s="11"/>
      <c r="L1190" s="11"/>
      <c r="M1190" s="11"/>
      <c r="N1190" s="11"/>
      <c r="O1190" s="11"/>
      <c r="P1190" s="11"/>
      <c r="Q1190" s="11"/>
      <c r="R1190" s="11"/>
      <c r="S1190" s="11"/>
      <c r="T1190" s="11"/>
      <c r="U1190" s="11"/>
      <c r="V1190" s="11"/>
      <c r="W1190" s="11"/>
      <c r="X1190" s="11"/>
      <c r="Y1190" s="11"/>
      <c r="Z1190" s="11"/>
      <c r="AA1190" s="11"/>
      <c r="AB1190" s="11"/>
      <c r="AC1190" s="11"/>
    </row>
    <row r="1191">
      <c r="A1191" s="149" t="s">
        <v>3737</v>
      </c>
      <c r="B1191" s="149" t="s">
        <v>3738</v>
      </c>
      <c r="C1191" s="324" t="s">
        <v>3739</v>
      </c>
      <c r="D1191" s="305"/>
      <c r="E1191" s="10"/>
      <c r="F1191" s="11"/>
      <c r="G1191" s="11"/>
      <c r="H1191" s="11"/>
      <c r="I1191" s="11"/>
      <c r="J1191" s="11"/>
      <c r="K1191" s="11"/>
      <c r="L1191" s="11"/>
      <c r="M1191" s="11"/>
      <c r="N1191" s="11"/>
      <c r="O1191" s="11"/>
      <c r="P1191" s="11"/>
      <c r="Q1191" s="11"/>
      <c r="R1191" s="11"/>
      <c r="S1191" s="11"/>
      <c r="T1191" s="11"/>
      <c r="U1191" s="11"/>
      <c r="V1191" s="11"/>
      <c r="W1191" s="11"/>
      <c r="X1191" s="11"/>
      <c r="Y1191" s="11"/>
      <c r="Z1191" s="11"/>
      <c r="AA1191" s="11"/>
      <c r="AB1191" s="11"/>
      <c r="AC1191" s="11"/>
    </row>
    <row r="1192">
      <c r="A1192" s="149" t="s">
        <v>3740</v>
      </c>
      <c r="B1192" s="149" t="s">
        <v>3741</v>
      </c>
      <c r="C1192" s="305"/>
      <c r="D1192" s="305"/>
      <c r="E1192" s="10"/>
      <c r="F1192" s="11"/>
      <c r="G1192" s="11"/>
      <c r="H1192" s="11"/>
      <c r="I1192" s="11"/>
      <c r="J1192" s="11"/>
      <c r="K1192" s="11"/>
      <c r="L1192" s="11"/>
      <c r="M1192" s="11"/>
      <c r="N1192" s="11"/>
      <c r="O1192" s="11"/>
      <c r="P1192" s="11"/>
      <c r="Q1192" s="11"/>
      <c r="R1192" s="11"/>
      <c r="S1192" s="11"/>
      <c r="T1192" s="11"/>
      <c r="U1192" s="11"/>
      <c r="V1192" s="11"/>
      <c r="W1192" s="11"/>
      <c r="X1192" s="11"/>
      <c r="Y1192" s="11"/>
      <c r="Z1192" s="11"/>
      <c r="AA1192" s="11"/>
      <c r="AB1192" s="11"/>
      <c r="AC1192" s="11"/>
    </row>
    <row r="1193">
      <c r="A1193" s="350" t="s">
        <v>3742</v>
      </c>
      <c r="B1193" s="50" t="s">
        <v>3743</v>
      </c>
      <c r="C1193" s="305"/>
      <c r="D1193" s="305"/>
      <c r="E1193" s="10"/>
      <c r="F1193" s="11"/>
      <c r="G1193" s="11"/>
      <c r="H1193" s="11"/>
      <c r="I1193" s="11"/>
      <c r="J1193" s="11"/>
      <c r="K1193" s="11"/>
      <c r="L1193" s="11"/>
      <c r="M1193" s="11"/>
      <c r="N1193" s="11"/>
      <c r="O1193" s="11"/>
      <c r="P1193" s="11"/>
      <c r="Q1193" s="11"/>
      <c r="R1193" s="11"/>
      <c r="S1193" s="11"/>
      <c r="T1193" s="11"/>
      <c r="U1193" s="11"/>
      <c r="V1193" s="11"/>
      <c r="W1193" s="11"/>
      <c r="X1193" s="11"/>
      <c r="Y1193" s="11"/>
      <c r="Z1193" s="11"/>
      <c r="AA1193" s="11"/>
      <c r="AB1193" s="11"/>
      <c r="AC1193" s="11"/>
    </row>
    <row r="1194">
      <c r="A1194" s="351" t="s">
        <v>3744</v>
      </c>
      <c r="B1194" s="50" t="s">
        <v>3745</v>
      </c>
      <c r="C1194" s="305"/>
      <c r="D1194" s="305"/>
      <c r="E1194" s="10"/>
      <c r="F1194" s="11"/>
      <c r="G1194" s="11"/>
      <c r="H1194" s="11"/>
      <c r="I1194" s="11"/>
      <c r="J1194" s="11"/>
      <c r="K1194" s="11"/>
      <c r="L1194" s="11"/>
      <c r="M1194" s="11"/>
      <c r="N1194" s="11"/>
      <c r="O1194" s="11"/>
      <c r="P1194" s="11"/>
      <c r="Q1194" s="11"/>
      <c r="R1194" s="11"/>
      <c r="S1194" s="11"/>
      <c r="T1194" s="11"/>
      <c r="U1194" s="11"/>
      <c r="V1194" s="11"/>
      <c r="W1194" s="11"/>
      <c r="X1194" s="11"/>
      <c r="Y1194" s="11"/>
      <c r="Z1194" s="11"/>
      <c r="AA1194" s="11"/>
      <c r="AB1194" s="11"/>
      <c r="AC1194" s="11"/>
    </row>
    <row r="1195">
      <c r="A1195" s="352" t="s">
        <v>3746</v>
      </c>
      <c r="B1195" s="324" t="s">
        <v>3747</v>
      </c>
      <c r="C1195" s="305"/>
      <c r="D1195" s="305"/>
      <c r="E1195" s="10"/>
      <c r="F1195" s="11"/>
      <c r="G1195" s="11"/>
      <c r="H1195" s="11"/>
      <c r="I1195" s="11"/>
      <c r="J1195" s="11"/>
      <c r="K1195" s="11"/>
      <c r="L1195" s="11"/>
      <c r="M1195" s="11"/>
      <c r="N1195" s="11"/>
      <c r="O1195" s="11"/>
      <c r="P1195" s="11"/>
      <c r="Q1195" s="11"/>
      <c r="R1195" s="11"/>
      <c r="S1195" s="11"/>
      <c r="T1195" s="11"/>
      <c r="U1195" s="11"/>
      <c r="V1195" s="11"/>
      <c r="W1195" s="11"/>
      <c r="X1195" s="11"/>
      <c r="Y1195" s="11"/>
      <c r="Z1195" s="11"/>
      <c r="AA1195" s="11"/>
      <c r="AB1195" s="11"/>
      <c r="AC1195" s="11"/>
    </row>
    <row r="1196">
      <c r="A1196" s="149" t="s">
        <v>3748</v>
      </c>
      <c r="B1196" s="149" t="s">
        <v>3749</v>
      </c>
      <c r="C1196" s="305"/>
      <c r="D1196" s="305"/>
      <c r="E1196" s="10"/>
      <c r="F1196" s="11"/>
      <c r="G1196" s="11"/>
      <c r="H1196" s="11"/>
      <c r="I1196" s="11"/>
      <c r="J1196" s="11"/>
      <c r="K1196" s="11"/>
      <c r="L1196" s="11"/>
      <c r="M1196" s="11"/>
      <c r="N1196" s="11"/>
      <c r="O1196" s="11"/>
      <c r="P1196" s="11"/>
      <c r="Q1196" s="11"/>
      <c r="R1196" s="11"/>
      <c r="S1196" s="11"/>
      <c r="T1196" s="11"/>
      <c r="U1196" s="11"/>
      <c r="V1196" s="11"/>
      <c r="W1196" s="11"/>
      <c r="X1196" s="11"/>
      <c r="Y1196" s="11"/>
      <c r="Z1196" s="11"/>
      <c r="AA1196" s="11"/>
      <c r="AB1196" s="11"/>
      <c r="AC1196" s="11"/>
    </row>
    <row r="1197">
      <c r="A1197" s="149" t="s">
        <v>3750</v>
      </c>
      <c r="B1197" s="324" t="s">
        <v>3751</v>
      </c>
      <c r="C1197" s="305"/>
      <c r="D1197" s="305"/>
      <c r="E1197" s="10"/>
      <c r="F1197" s="11"/>
      <c r="G1197" s="11"/>
      <c r="H1197" s="11"/>
      <c r="I1197" s="11"/>
      <c r="J1197" s="11"/>
      <c r="K1197" s="11"/>
      <c r="L1197" s="11"/>
      <c r="M1197" s="11"/>
      <c r="N1197" s="11"/>
      <c r="O1197" s="11"/>
      <c r="P1197" s="11"/>
      <c r="Q1197" s="11"/>
      <c r="R1197" s="11"/>
      <c r="S1197" s="11"/>
      <c r="T1197" s="11"/>
      <c r="U1197" s="11"/>
      <c r="V1197" s="11"/>
      <c r="W1197" s="11"/>
      <c r="X1197" s="11"/>
      <c r="Y1197" s="11"/>
      <c r="Z1197" s="11"/>
      <c r="AA1197" s="11"/>
      <c r="AB1197" s="11"/>
      <c r="AC1197" s="11"/>
    </row>
    <row r="1198">
      <c r="A1198" s="149" t="s">
        <v>3752</v>
      </c>
      <c r="B1198" s="324"/>
      <c r="C1198" s="305"/>
      <c r="D1198" s="305"/>
      <c r="E1198" s="10"/>
      <c r="F1198" s="11"/>
      <c r="G1198" s="11"/>
      <c r="H1198" s="11"/>
      <c r="I1198" s="11"/>
      <c r="J1198" s="11"/>
      <c r="K1198" s="11"/>
      <c r="L1198" s="11"/>
      <c r="M1198" s="11"/>
      <c r="N1198" s="11"/>
      <c r="O1198" s="11"/>
      <c r="P1198" s="11"/>
      <c r="Q1198" s="11"/>
      <c r="R1198" s="11"/>
      <c r="S1198" s="11"/>
      <c r="T1198" s="11"/>
      <c r="U1198" s="11"/>
      <c r="V1198" s="11"/>
      <c r="W1198" s="11"/>
      <c r="X1198" s="11"/>
      <c r="Y1198" s="11"/>
      <c r="Z1198" s="11"/>
      <c r="AA1198" s="11"/>
      <c r="AB1198" s="11"/>
      <c r="AC1198" s="11"/>
    </row>
    <row r="1199">
      <c r="A1199" s="352" t="s">
        <v>3753</v>
      </c>
      <c r="B1199" s="324" t="s">
        <v>3754</v>
      </c>
      <c r="C1199" s="353" t="s">
        <v>3755</v>
      </c>
    </row>
    <row r="1200">
      <c r="A1200" s="354" t="s">
        <v>3756</v>
      </c>
      <c r="B1200" s="324" t="s">
        <v>13334</v>
      </c>
      <c r="C1200" s="50"/>
    </row>
    <row r="1201">
      <c r="A1201" s="355" t="s">
        <v>3758</v>
      </c>
      <c r="B1201" s="150" t="s">
        <v>3759</v>
      </c>
      <c r="C1201" s="50"/>
      <c r="D1201" s="357"/>
      <c r="E1201" s="357"/>
      <c r="F1201" s="357"/>
      <c r="G1201" s="357"/>
      <c r="H1201" s="357"/>
      <c r="I1201" s="357"/>
      <c r="J1201" s="357"/>
      <c r="K1201" s="357"/>
      <c r="L1201" s="357"/>
      <c r="M1201" s="357"/>
      <c r="N1201" s="357"/>
      <c r="O1201" s="357"/>
      <c r="P1201" s="357"/>
      <c r="Q1201" s="357"/>
      <c r="R1201" s="357"/>
      <c r="S1201" s="357"/>
      <c r="T1201" s="357"/>
      <c r="U1201" s="357"/>
      <c r="V1201" s="357"/>
      <c r="W1201" s="357"/>
      <c r="X1201" s="357"/>
      <c r="Y1201" s="357"/>
      <c r="Z1201" s="357"/>
      <c r="AA1201" s="357"/>
      <c r="AB1201" s="357"/>
      <c r="AC1201" s="357"/>
    </row>
    <row r="1202">
      <c r="A1202" s="355" t="s">
        <v>3760</v>
      </c>
      <c r="B1202" s="150"/>
      <c r="C1202" s="358"/>
    </row>
    <row r="1203">
      <c r="A1203" s="359" t="s">
        <v>3761</v>
      </c>
      <c r="B1203" s="882" t="s">
        <v>3762</v>
      </c>
      <c r="C1203" s="50"/>
    </row>
    <row r="1204">
      <c r="A1204" s="361" t="s">
        <v>3763</v>
      </c>
      <c r="B1204" s="150" t="s">
        <v>3764</v>
      </c>
      <c r="C1204" s="50"/>
    </row>
    <row r="1205">
      <c r="A1205" s="362" t="s">
        <v>3765</v>
      </c>
      <c r="B1205" s="150"/>
      <c r="C1205" s="50"/>
    </row>
    <row r="1206">
      <c r="A1206" s="140" t="s">
        <v>3766</v>
      </c>
      <c r="B1206" s="150" t="s">
        <v>3767</v>
      </c>
      <c r="C1206" s="50"/>
    </row>
    <row r="1207">
      <c r="A1207" s="140" t="s">
        <v>3768</v>
      </c>
      <c r="B1207" s="150"/>
      <c r="C1207" s="50"/>
    </row>
    <row r="1208">
      <c r="A1208" s="153" t="s">
        <v>3769</v>
      </c>
      <c r="B1208" s="150"/>
      <c r="C1208" s="50"/>
    </row>
    <row r="1209">
      <c r="A1209" s="153" t="s">
        <v>3770</v>
      </c>
      <c r="B1209" s="150"/>
      <c r="C1209" s="50"/>
    </row>
    <row r="1210">
      <c r="A1210" s="153" t="s">
        <v>3771</v>
      </c>
      <c r="B1210" s="150"/>
      <c r="C1210" s="363" t="s">
        <v>13335</v>
      </c>
      <c r="D1210" s="43" t="s">
        <v>3773</v>
      </c>
    </row>
    <row r="1211">
      <c r="A1211" s="153" t="s">
        <v>3774</v>
      </c>
      <c r="B1211" s="150" t="s">
        <v>3775</v>
      </c>
      <c r="C1211" s="43" t="s">
        <v>3776</v>
      </c>
    </row>
    <row r="1212">
      <c r="A1212" s="153" t="s">
        <v>3777</v>
      </c>
      <c r="B1212" s="43" t="s">
        <v>3778</v>
      </c>
      <c r="C1212" s="50"/>
    </row>
    <row r="1213">
      <c r="A1213" s="364" t="s">
        <v>3779</v>
      </c>
      <c r="B1213" s="150"/>
      <c r="C1213" s="50"/>
    </row>
    <row r="1214">
      <c r="A1214" s="153" t="s">
        <v>3780</v>
      </c>
      <c r="B1214" s="150" t="s">
        <v>3781</v>
      </c>
      <c r="C1214" s="50"/>
    </row>
    <row r="1215">
      <c r="A1215" s="364" t="s">
        <v>3782</v>
      </c>
      <c r="B1215" s="150" t="s">
        <v>3783</v>
      </c>
      <c r="C1215" s="50"/>
    </row>
    <row r="1216">
      <c r="A1216" s="153" t="s">
        <v>3784</v>
      </c>
      <c r="B1216" s="150" t="s">
        <v>3785</v>
      </c>
      <c r="C1216" s="50"/>
    </row>
    <row r="1217">
      <c r="A1217" s="43" t="s">
        <v>3786</v>
      </c>
      <c r="B1217" s="150" t="s">
        <v>3787</v>
      </c>
      <c r="C1217" s="50"/>
    </row>
    <row r="1218">
      <c r="A1218" s="43" t="s">
        <v>3788</v>
      </c>
      <c r="B1218" s="150" t="s">
        <v>3789</v>
      </c>
      <c r="C1218" s="50"/>
    </row>
    <row r="1219">
      <c r="A1219" s="150" t="s">
        <v>3790</v>
      </c>
      <c r="B1219" s="150" t="s">
        <v>3791</v>
      </c>
      <c r="C1219" s="50"/>
    </row>
    <row r="1220">
      <c r="A1220" s="150" t="s">
        <v>3792</v>
      </c>
      <c r="B1220" s="150"/>
      <c r="C1220" s="50" t="s">
        <v>3793</v>
      </c>
    </row>
    <row r="1221">
      <c r="A1221" s="150" t="s">
        <v>3794</v>
      </c>
      <c r="B1221" s="150" t="s">
        <v>3795</v>
      </c>
      <c r="C1221" s="50"/>
    </row>
    <row r="1222">
      <c r="A1222" s="150" t="s">
        <v>3796</v>
      </c>
      <c r="B1222" s="150"/>
      <c r="C1222" s="50"/>
    </row>
    <row r="1223">
      <c r="A1223" s="150" t="s">
        <v>3797</v>
      </c>
      <c r="B1223" s="150"/>
      <c r="C1223" s="50"/>
    </row>
    <row r="1224">
      <c r="A1224" s="150" t="s">
        <v>3798</v>
      </c>
      <c r="B1224" s="150"/>
      <c r="C1224" s="50"/>
    </row>
    <row r="1225">
      <c r="A1225" s="150" t="s">
        <v>3799</v>
      </c>
      <c r="B1225" s="150" t="s">
        <v>3800</v>
      </c>
      <c r="C1225" s="50"/>
    </row>
    <row r="1226">
      <c r="A1226" s="150" t="s">
        <v>3801</v>
      </c>
      <c r="B1226" s="150"/>
      <c r="C1226" s="50"/>
    </row>
    <row r="1227">
      <c r="B1227" s="150"/>
      <c r="C1227" s="50"/>
    </row>
    <row r="1228">
      <c r="A1228" s="365" t="s">
        <v>3802</v>
      </c>
      <c r="B1228" s="150" t="s">
        <v>3803</v>
      </c>
      <c r="C1228" s="50"/>
    </row>
    <row r="1229">
      <c r="A1229" s="365" t="s">
        <v>3804</v>
      </c>
      <c r="B1229" s="150"/>
      <c r="C1229" s="50"/>
    </row>
    <row r="1230">
      <c r="A1230" s="150" t="s">
        <v>13336</v>
      </c>
      <c r="B1230" s="150" t="s">
        <v>3806</v>
      </c>
      <c r="C1230" s="43" t="s">
        <v>3807</v>
      </c>
    </row>
    <row r="1231">
      <c r="A1231" s="150" t="s">
        <v>3808</v>
      </c>
      <c r="B1231" s="150" t="s">
        <v>3809</v>
      </c>
    </row>
    <row r="1232">
      <c r="A1232" s="150" t="s">
        <v>3810</v>
      </c>
      <c r="B1232" s="150" t="s">
        <v>3811</v>
      </c>
    </row>
    <row r="1233">
      <c r="A1233" s="150" t="s">
        <v>3812</v>
      </c>
      <c r="B1233" s="150"/>
    </row>
    <row r="1234">
      <c r="A1234" s="150" t="s">
        <v>3813</v>
      </c>
      <c r="B1234" s="150"/>
    </row>
    <row r="1235">
      <c r="A1235" s="150" t="s">
        <v>3814</v>
      </c>
      <c r="B1235" s="43" t="s">
        <v>3815</v>
      </c>
    </row>
    <row r="1236">
      <c r="A1236" s="150" t="s">
        <v>3816</v>
      </c>
      <c r="B1236" s="150" t="s">
        <v>3817</v>
      </c>
    </row>
    <row r="1237">
      <c r="A1237" s="150" t="s">
        <v>3818</v>
      </c>
      <c r="B1237" s="150"/>
    </row>
    <row r="1238">
      <c r="A1238" s="150" t="s">
        <v>3819</v>
      </c>
      <c r="B1238" s="150"/>
    </row>
    <row r="1239">
      <c r="A1239" s="43" t="s">
        <v>3820</v>
      </c>
      <c r="B1239" s="150"/>
    </row>
    <row r="1240">
      <c r="A1240" s="43" t="s">
        <v>3821</v>
      </c>
      <c r="B1240" s="43" t="s">
        <v>3822</v>
      </c>
    </row>
    <row r="1241">
      <c r="A1241" s="244" t="s">
        <v>3823</v>
      </c>
      <c r="B1241" s="43"/>
    </row>
    <row r="1242">
      <c r="A1242" s="43" t="s">
        <v>3824</v>
      </c>
      <c r="B1242" s="363" t="s">
        <v>13337</v>
      </c>
    </row>
    <row r="1243">
      <c r="A1243" s="43" t="s">
        <v>3826</v>
      </c>
      <c r="B1243" s="43" t="s">
        <v>3827</v>
      </c>
    </row>
    <row r="1244">
      <c r="A1244" s="244" t="s">
        <v>3828</v>
      </c>
      <c r="B1244" s="43" t="s">
        <v>3829</v>
      </c>
    </row>
    <row r="1245">
      <c r="A1245" s="43" t="s">
        <v>3830</v>
      </c>
      <c r="B1245" s="43" t="s">
        <v>3831</v>
      </c>
    </row>
    <row r="1246">
      <c r="A1246" s="43" t="s">
        <v>3832</v>
      </c>
      <c r="B1246" s="43" t="s">
        <v>3833</v>
      </c>
    </row>
    <row r="1247">
      <c r="A1247" s="347" t="s">
        <v>3834</v>
      </c>
      <c r="B1247" s="43" t="s">
        <v>3835</v>
      </c>
      <c r="D1247" s="43" t="s">
        <v>3836</v>
      </c>
    </row>
    <row r="1248">
      <c r="A1248" s="43" t="s">
        <v>3837</v>
      </c>
      <c r="B1248" s="43" t="s">
        <v>3838</v>
      </c>
    </row>
    <row r="1249">
      <c r="A1249" s="43" t="s">
        <v>3839</v>
      </c>
      <c r="B1249" s="43" t="s">
        <v>3840</v>
      </c>
    </row>
    <row r="1250">
      <c r="A1250" s="50" t="s">
        <v>3841</v>
      </c>
      <c r="D1250" s="366"/>
      <c r="E1250" s="10"/>
      <c r="F1250" s="11"/>
      <c r="G1250" s="11"/>
      <c r="H1250" s="11"/>
      <c r="I1250" s="11"/>
      <c r="J1250" s="11"/>
      <c r="K1250" s="11"/>
      <c r="L1250" s="11"/>
      <c r="M1250" s="11"/>
      <c r="N1250" s="11"/>
      <c r="O1250" s="11"/>
      <c r="P1250" s="11"/>
      <c r="Q1250" s="11"/>
      <c r="R1250" s="11"/>
      <c r="S1250" s="11"/>
      <c r="T1250" s="11"/>
      <c r="U1250" s="11"/>
      <c r="V1250" s="11"/>
      <c r="W1250" s="11"/>
      <c r="X1250" s="11"/>
      <c r="Y1250" s="11"/>
      <c r="Z1250" s="11"/>
      <c r="AA1250" s="11"/>
      <c r="AB1250" s="11"/>
      <c r="AC1250" s="11"/>
    </row>
    <row r="1251">
      <c r="A1251" s="50" t="s">
        <v>3842</v>
      </c>
      <c r="B1251" s="43" t="s">
        <v>3843</v>
      </c>
      <c r="C1251" s="367"/>
      <c r="D1251" s="366"/>
      <c r="E1251" s="10"/>
      <c r="F1251" s="11"/>
      <c r="G1251" s="11"/>
      <c r="H1251" s="11"/>
      <c r="I1251" s="11"/>
      <c r="J1251" s="11"/>
      <c r="K1251" s="11"/>
      <c r="L1251" s="11"/>
      <c r="M1251" s="11"/>
      <c r="N1251" s="11"/>
      <c r="O1251" s="11"/>
      <c r="P1251" s="11"/>
      <c r="Q1251" s="11"/>
      <c r="R1251" s="11"/>
      <c r="S1251" s="11"/>
      <c r="T1251" s="11"/>
      <c r="U1251" s="11"/>
      <c r="V1251" s="11"/>
      <c r="W1251" s="11"/>
      <c r="X1251" s="11"/>
      <c r="Y1251" s="11"/>
      <c r="Z1251" s="11"/>
      <c r="AA1251" s="11"/>
      <c r="AB1251" s="11"/>
      <c r="AC1251" s="11"/>
    </row>
    <row r="1252">
      <c r="A1252" s="368" t="s">
        <v>3844</v>
      </c>
      <c r="B1252" s="306" t="s">
        <v>3845</v>
      </c>
      <c r="C1252" s="367"/>
      <c r="D1252" s="366"/>
      <c r="E1252" s="10"/>
      <c r="F1252" s="11"/>
      <c r="G1252" s="11"/>
      <c r="H1252" s="11"/>
      <c r="I1252" s="11"/>
      <c r="J1252" s="11"/>
      <c r="K1252" s="11"/>
      <c r="L1252" s="11"/>
      <c r="M1252" s="11"/>
      <c r="N1252" s="11"/>
      <c r="O1252" s="11"/>
      <c r="P1252" s="11"/>
      <c r="Q1252" s="11"/>
      <c r="R1252" s="11"/>
      <c r="S1252" s="11"/>
      <c r="T1252" s="11"/>
      <c r="U1252" s="11"/>
      <c r="V1252" s="11"/>
      <c r="W1252" s="11"/>
      <c r="X1252" s="11"/>
      <c r="Y1252" s="11"/>
      <c r="Z1252" s="11"/>
      <c r="AA1252" s="11"/>
      <c r="AB1252" s="11"/>
      <c r="AC1252" s="11"/>
    </row>
    <row r="1253">
      <c r="A1253" s="368" t="s">
        <v>3846</v>
      </c>
      <c r="C1253" s="367"/>
      <c r="D1253" s="366"/>
      <c r="E1253" s="10"/>
      <c r="F1253" s="11"/>
      <c r="G1253" s="11"/>
      <c r="H1253" s="11"/>
      <c r="I1253" s="11"/>
      <c r="J1253" s="11"/>
      <c r="K1253" s="11"/>
      <c r="L1253" s="11"/>
      <c r="M1253" s="11"/>
      <c r="N1253" s="11"/>
      <c r="O1253" s="11"/>
      <c r="P1253" s="11"/>
      <c r="Q1253" s="11"/>
      <c r="R1253" s="11"/>
      <c r="S1253" s="11"/>
      <c r="T1253" s="11"/>
      <c r="U1253" s="11"/>
      <c r="V1253" s="11"/>
      <c r="W1253" s="11"/>
      <c r="X1253" s="11"/>
      <c r="Y1253" s="11"/>
      <c r="Z1253" s="11"/>
      <c r="AA1253" s="11"/>
      <c r="AB1253" s="11"/>
      <c r="AC1253" s="11"/>
    </row>
    <row r="1254">
      <c r="A1254" s="370" t="s">
        <v>3847</v>
      </c>
      <c r="B1254" s="306" t="s">
        <v>3848</v>
      </c>
      <c r="C1254" s="367"/>
      <c r="D1254" s="366"/>
      <c r="E1254" s="10"/>
      <c r="F1254" s="11"/>
      <c r="G1254" s="11"/>
      <c r="H1254" s="11"/>
      <c r="I1254" s="11"/>
      <c r="J1254" s="11"/>
      <c r="K1254" s="11"/>
      <c r="L1254" s="11"/>
      <c r="M1254" s="11"/>
      <c r="N1254" s="11"/>
      <c r="O1254" s="11"/>
      <c r="P1254" s="11"/>
      <c r="Q1254" s="11"/>
      <c r="R1254" s="11"/>
      <c r="S1254" s="11"/>
      <c r="T1254" s="11"/>
      <c r="U1254" s="11"/>
      <c r="V1254" s="11"/>
      <c r="W1254" s="11"/>
      <c r="X1254" s="11"/>
      <c r="Y1254" s="11"/>
      <c r="Z1254" s="11"/>
      <c r="AA1254" s="11"/>
      <c r="AB1254" s="11"/>
      <c r="AC1254" s="11"/>
    </row>
    <row r="1255">
      <c r="A1255" s="370" t="s">
        <v>3849</v>
      </c>
      <c r="C1255" s="371" t="s">
        <v>3850</v>
      </c>
      <c r="D1255" s="366"/>
      <c r="E1255" s="10"/>
      <c r="F1255" s="11"/>
      <c r="G1255" s="11"/>
      <c r="H1255" s="11"/>
      <c r="I1255" s="11"/>
      <c r="J1255" s="11"/>
      <c r="K1255" s="11"/>
      <c r="L1255" s="11"/>
      <c r="M1255" s="11"/>
      <c r="N1255" s="11"/>
      <c r="O1255" s="11"/>
      <c r="P1255" s="11"/>
      <c r="Q1255" s="11"/>
      <c r="R1255" s="11"/>
      <c r="S1255" s="11"/>
      <c r="T1255" s="11"/>
      <c r="U1255" s="11"/>
      <c r="V1255" s="11"/>
      <c r="W1255" s="11"/>
      <c r="X1255" s="11"/>
      <c r="Y1255" s="11"/>
      <c r="Z1255" s="11"/>
      <c r="AA1255" s="11"/>
      <c r="AB1255" s="11"/>
      <c r="AC1255" s="11"/>
    </row>
    <row r="1256">
      <c r="A1256" s="368" t="s">
        <v>3851</v>
      </c>
      <c r="B1256" s="306" t="s">
        <v>3852</v>
      </c>
      <c r="C1256" s="367"/>
      <c r="D1256" s="366"/>
      <c r="E1256" s="10"/>
      <c r="F1256" s="11"/>
      <c r="G1256" s="11"/>
      <c r="H1256" s="11"/>
      <c r="I1256" s="11"/>
      <c r="J1256" s="11"/>
      <c r="K1256" s="11"/>
      <c r="L1256" s="11"/>
      <c r="M1256" s="11"/>
      <c r="N1256" s="11"/>
      <c r="O1256" s="11"/>
      <c r="P1256" s="11"/>
      <c r="Q1256" s="11"/>
      <c r="R1256" s="11"/>
      <c r="S1256" s="11"/>
      <c r="T1256" s="11"/>
      <c r="U1256" s="11"/>
      <c r="V1256" s="11"/>
      <c r="W1256" s="11"/>
      <c r="X1256" s="11"/>
      <c r="Y1256" s="11"/>
      <c r="Z1256" s="11"/>
      <c r="AA1256" s="11"/>
      <c r="AB1256" s="11"/>
      <c r="AC1256" s="11"/>
    </row>
    <row r="1257">
      <c r="A1257" s="370" t="s">
        <v>3853</v>
      </c>
      <c r="B1257" s="306" t="s">
        <v>3854</v>
      </c>
      <c r="C1257" s="367"/>
      <c r="D1257" s="366"/>
      <c r="E1257" s="10"/>
      <c r="F1257" s="11"/>
      <c r="G1257" s="11"/>
      <c r="H1257" s="11"/>
      <c r="I1257" s="11"/>
      <c r="J1257" s="11"/>
      <c r="K1257" s="11"/>
      <c r="L1257" s="11"/>
      <c r="M1257" s="11"/>
      <c r="N1257" s="11"/>
      <c r="O1257" s="11"/>
      <c r="P1257" s="11"/>
      <c r="Q1257" s="11"/>
      <c r="R1257" s="11"/>
      <c r="S1257" s="11"/>
      <c r="T1257" s="11"/>
      <c r="U1257" s="11"/>
      <c r="V1257" s="11"/>
      <c r="W1257" s="11"/>
      <c r="X1257" s="11"/>
      <c r="Y1257" s="11"/>
      <c r="Z1257" s="11"/>
      <c r="AA1257" s="11"/>
      <c r="AB1257" s="11"/>
      <c r="AC1257" s="11"/>
    </row>
    <row r="1258">
      <c r="A1258" s="370" t="s">
        <v>3855</v>
      </c>
      <c r="B1258" s="306"/>
      <c r="C1258" s="367"/>
      <c r="D1258" s="366"/>
      <c r="E1258" s="10"/>
      <c r="F1258" s="11"/>
      <c r="G1258" s="11"/>
      <c r="H1258" s="11"/>
      <c r="I1258" s="11"/>
      <c r="J1258" s="11"/>
      <c r="K1258" s="11"/>
      <c r="L1258" s="11"/>
      <c r="M1258" s="11"/>
      <c r="N1258" s="11"/>
      <c r="O1258" s="11"/>
      <c r="P1258" s="11"/>
      <c r="Q1258" s="11"/>
      <c r="R1258" s="11"/>
      <c r="S1258" s="11"/>
      <c r="T1258" s="11"/>
      <c r="U1258" s="11"/>
      <c r="V1258" s="11"/>
      <c r="W1258" s="11"/>
      <c r="X1258" s="11"/>
      <c r="Y1258" s="11"/>
      <c r="Z1258" s="11"/>
      <c r="AA1258" s="11"/>
      <c r="AB1258" s="11"/>
      <c r="AC1258" s="11"/>
    </row>
    <row r="1259">
      <c r="A1259" s="372" t="s">
        <v>3856</v>
      </c>
      <c r="B1259" s="306" t="s">
        <v>3857</v>
      </c>
      <c r="C1259" s="367"/>
      <c r="D1259" s="366"/>
      <c r="E1259" s="10"/>
      <c r="F1259" s="11"/>
      <c r="G1259" s="11"/>
      <c r="H1259" s="11"/>
      <c r="I1259" s="11"/>
      <c r="J1259" s="11"/>
      <c r="K1259" s="11"/>
      <c r="L1259" s="11"/>
      <c r="M1259" s="11"/>
      <c r="N1259" s="11"/>
      <c r="O1259" s="11"/>
      <c r="P1259" s="11"/>
      <c r="Q1259" s="11"/>
      <c r="R1259" s="11"/>
      <c r="S1259" s="11"/>
      <c r="T1259" s="11"/>
      <c r="U1259" s="11"/>
      <c r="V1259" s="11"/>
      <c r="W1259" s="11"/>
      <c r="X1259" s="11"/>
      <c r="Y1259" s="11"/>
      <c r="Z1259" s="11"/>
      <c r="AA1259" s="11"/>
      <c r="AB1259" s="11"/>
      <c r="AC1259" s="11"/>
    </row>
    <row r="1260">
      <c r="A1260" s="372" t="s">
        <v>3858</v>
      </c>
      <c r="B1260" s="306"/>
      <c r="C1260" s="367" t="s">
        <v>3859</v>
      </c>
      <c r="D1260" s="366"/>
      <c r="E1260" s="10"/>
      <c r="F1260" s="11"/>
      <c r="G1260" s="11"/>
      <c r="H1260" s="11"/>
      <c r="I1260" s="11"/>
      <c r="J1260" s="11"/>
      <c r="K1260" s="11"/>
      <c r="L1260" s="11"/>
      <c r="M1260" s="11"/>
      <c r="N1260" s="11"/>
      <c r="O1260" s="11"/>
      <c r="P1260" s="11"/>
      <c r="Q1260" s="11"/>
      <c r="R1260" s="11"/>
      <c r="S1260" s="11"/>
      <c r="T1260" s="11"/>
      <c r="U1260" s="11"/>
      <c r="V1260" s="11"/>
      <c r="W1260" s="11"/>
      <c r="X1260" s="11"/>
      <c r="Y1260" s="11"/>
      <c r="Z1260" s="11"/>
      <c r="AA1260" s="11"/>
      <c r="AB1260" s="11"/>
      <c r="AC1260" s="11"/>
    </row>
    <row r="1261">
      <c r="A1261" s="372" t="s">
        <v>3860</v>
      </c>
      <c r="B1261" s="306" t="s">
        <v>3861</v>
      </c>
      <c r="C1261" s="367"/>
      <c r="D1261" s="366"/>
      <c r="E1261" s="10"/>
      <c r="F1261" s="11"/>
      <c r="G1261" s="11"/>
      <c r="H1261" s="11"/>
      <c r="I1261" s="11"/>
      <c r="J1261" s="11"/>
      <c r="K1261" s="11"/>
      <c r="L1261" s="11"/>
      <c r="M1261" s="11"/>
      <c r="N1261" s="11"/>
      <c r="O1261" s="11"/>
      <c r="P1261" s="11"/>
      <c r="Q1261" s="11"/>
      <c r="R1261" s="11"/>
      <c r="S1261" s="11"/>
      <c r="T1261" s="11"/>
      <c r="U1261" s="11"/>
      <c r="V1261" s="11"/>
      <c r="W1261" s="11"/>
      <c r="X1261" s="11"/>
      <c r="Y1261" s="11"/>
      <c r="Z1261" s="11"/>
      <c r="AA1261" s="11"/>
      <c r="AB1261" s="11"/>
      <c r="AC1261" s="11"/>
    </row>
    <row r="1262">
      <c r="A1262" s="372" t="s">
        <v>3862</v>
      </c>
      <c r="B1262" s="306"/>
      <c r="C1262" s="367"/>
      <c r="D1262" s="366"/>
      <c r="E1262" s="10"/>
      <c r="F1262" s="11"/>
      <c r="G1262" s="11"/>
      <c r="H1262" s="11"/>
      <c r="I1262" s="11"/>
      <c r="J1262" s="11"/>
      <c r="K1262" s="11"/>
      <c r="L1262" s="11"/>
      <c r="M1262" s="11"/>
      <c r="N1262" s="11"/>
      <c r="O1262" s="11"/>
      <c r="P1262" s="11"/>
      <c r="Q1262" s="11"/>
      <c r="R1262" s="11"/>
      <c r="S1262" s="11"/>
      <c r="T1262" s="11"/>
      <c r="U1262" s="11"/>
      <c r="V1262" s="11"/>
      <c r="W1262" s="11"/>
      <c r="X1262" s="11"/>
      <c r="Y1262" s="11"/>
      <c r="Z1262" s="11"/>
      <c r="AA1262" s="11"/>
      <c r="AB1262" s="11"/>
      <c r="AC1262" s="11"/>
    </row>
    <row r="1263">
      <c r="A1263" s="372" t="s">
        <v>3863</v>
      </c>
      <c r="B1263" s="306" t="s">
        <v>3864</v>
      </c>
      <c r="C1263" s="367"/>
      <c r="D1263" s="366"/>
      <c r="E1263" s="10"/>
      <c r="F1263" s="11"/>
      <c r="G1263" s="11"/>
      <c r="H1263" s="11"/>
      <c r="I1263" s="11"/>
      <c r="J1263" s="11"/>
      <c r="K1263" s="11"/>
      <c r="L1263" s="11"/>
      <c r="M1263" s="11"/>
      <c r="N1263" s="11"/>
      <c r="O1263" s="11"/>
      <c r="P1263" s="11"/>
      <c r="Q1263" s="11"/>
      <c r="R1263" s="11"/>
      <c r="S1263" s="11"/>
      <c r="T1263" s="11"/>
      <c r="U1263" s="11"/>
      <c r="V1263" s="11"/>
      <c r="W1263" s="11"/>
      <c r="X1263" s="11"/>
      <c r="Y1263" s="11"/>
      <c r="Z1263" s="11"/>
      <c r="AA1263" s="11"/>
      <c r="AB1263" s="11"/>
      <c r="AC1263" s="11"/>
    </row>
    <row r="1264">
      <c r="A1264" s="372" t="s">
        <v>3865</v>
      </c>
      <c r="B1264" s="306"/>
      <c r="C1264" s="367"/>
      <c r="D1264" s="366"/>
      <c r="E1264" s="10"/>
      <c r="F1264" s="11"/>
      <c r="G1264" s="11"/>
      <c r="H1264" s="11"/>
      <c r="I1264" s="11"/>
      <c r="J1264" s="11"/>
      <c r="K1264" s="11"/>
      <c r="L1264" s="11"/>
      <c r="M1264" s="11"/>
      <c r="N1264" s="11"/>
      <c r="O1264" s="11"/>
      <c r="P1264" s="11"/>
      <c r="Q1264" s="11"/>
      <c r="R1264" s="11"/>
      <c r="S1264" s="11"/>
      <c r="T1264" s="11"/>
      <c r="U1264" s="11"/>
      <c r="V1264" s="11"/>
      <c r="W1264" s="11"/>
      <c r="X1264" s="11"/>
      <c r="Y1264" s="11"/>
      <c r="Z1264" s="11"/>
      <c r="AA1264" s="11"/>
      <c r="AB1264" s="11"/>
      <c r="AC1264" s="11"/>
    </row>
    <row r="1265">
      <c r="A1265" s="372" t="s">
        <v>3866</v>
      </c>
      <c r="B1265" s="306" t="s">
        <v>3867</v>
      </c>
      <c r="C1265" s="367" t="s">
        <v>3868</v>
      </c>
      <c r="D1265" s="366"/>
      <c r="E1265" s="10"/>
      <c r="F1265" s="11"/>
      <c r="G1265" s="11"/>
      <c r="H1265" s="11"/>
      <c r="I1265" s="11"/>
      <c r="J1265" s="11"/>
      <c r="K1265" s="11"/>
      <c r="L1265" s="11"/>
      <c r="M1265" s="11"/>
      <c r="N1265" s="11"/>
      <c r="O1265" s="11"/>
      <c r="P1265" s="11"/>
      <c r="Q1265" s="11"/>
      <c r="R1265" s="11"/>
      <c r="S1265" s="11"/>
      <c r="T1265" s="11"/>
      <c r="U1265" s="11"/>
      <c r="V1265" s="11"/>
      <c r="W1265" s="11"/>
      <c r="X1265" s="11"/>
      <c r="Y1265" s="11"/>
      <c r="Z1265" s="11"/>
      <c r="AA1265" s="11"/>
      <c r="AB1265" s="11"/>
      <c r="AC1265" s="11"/>
    </row>
    <row r="1266">
      <c r="A1266" s="372" t="s">
        <v>3869</v>
      </c>
      <c r="B1266" s="306" t="s">
        <v>3870</v>
      </c>
      <c r="C1266" s="367"/>
      <c r="D1266" s="366"/>
      <c r="E1266" s="10"/>
      <c r="F1266" s="11"/>
      <c r="G1266" s="11"/>
      <c r="H1266" s="11"/>
      <c r="I1266" s="11"/>
      <c r="J1266" s="11"/>
      <c r="K1266" s="11"/>
      <c r="L1266" s="11"/>
      <c r="M1266" s="11"/>
      <c r="N1266" s="11"/>
      <c r="O1266" s="11"/>
      <c r="P1266" s="11"/>
      <c r="Q1266" s="11"/>
      <c r="R1266" s="11"/>
      <c r="S1266" s="11"/>
      <c r="T1266" s="11"/>
      <c r="U1266" s="11"/>
      <c r="V1266" s="11"/>
      <c r="W1266" s="11"/>
      <c r="X1266" s="11"/>
      <c r="Y1266" s="11"/>
      <c r="Z1266" s="11"/>
      <c r="AA1266" s="11"/>
      <c r="AB1266" s="11"/>
      <c r="AC1266" s="11"/>
    </row>
    <row r="1267">
      <c r="A1267" s="373" t="s">
        <v>3871</v>
      </c>
      <c r="B1267" s="306" t="s">
        <v>3872</v>
      </c>
      <c r="C1267" s="367"/>
      <c r="D1267" s="366"/>
      <c r="E1267" s="10"/>
      <c r="F1267" s="11"/>
      <c r="G1267" s="11"/>
      <c r="H1267" s="11"/>
      <c r="I1267" s="11"/>
      <c r="J1267" s="11"/>
      <c r="K1267" s="11"/>
      <c r="L1267" s="11"/>
      <c r="M1267" s="11"/>
      <c r="N1267" s="11"/>
      <c r="O1267" s="11"/>
      <c r="P1267" s="11"/>
      <c r="Q1267" s="11"/>
      <c r="R1267" s="11"/>
      <c r="S1267" s="11"/>
      <c r="T1267" s="11"/>
      <c r="U1267" s="11"/>
      <c r="V1267" s="11"/>
      <c r="W1267" s="11"/>
      <c r="X1267" s="11"/>
      <c r="Y1267" s="11"/>
      <c r="Z1267" s="11"/>
      <c r="AA1267" s="11"/>
      <c r="AB1267" s="11"/>
      <c r="AC1267" s="11"/>
    </row>
    <row r="1268">
      <c r="A1268" s="368" t="s">
        <v>3873</v>
      </c>
      <c r="B1268" s="306"/>
      <c r="C1268" s="367"/>
      <c r="D1268" s="366"/>
      <c r="E1268" s="10"/>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c r="AB1268" s="11"/>
      <c r="AC1268" s="11"/>
    </row>
    <row r="1269">
      <c r="A1269" s="368" t="s">
        <v>3874</v>
      </c>
      <c r="B1269" s="306"/>
      <c r="C1269" s="367"/>
      <c r="D1269" s="366"/>
      <c r="E1269" s="10"/>
      <c r="F1269" s="11"/>
      <c r="G1269" s="11"/>
      <c r="H1269" s="11"/>
      <c r="I1269" s="11"/>
      <c r="J1269" s="11"/>
      <c r="K1269" s="11"/>
      <c r="L1269" s="11"/>
      <c r="M1269" s="11"/>
      <c r="N1269" s="11"/>
      <c r="O1269" s="11"/>
      <c r="P1269" s="11"/>
      <c r="Q1269" s="11"/>
      <c r="R1269" s="11"/>
      <c r="S1269" s="11"/>
      <c r="T1269" s="11"/>
      <c r="U1269" s="11"/>
      <c r="V1269" s="11"/>
      <c r="W1269" s="11"/>
      <c r="X1269" s="11"/>
      <c r="Y1269" s="11"/>
      <c r="Z1269" s="11"/>
      <c r="AA1269" s="11"/>
      <c r="AB1269" s="11"/>
      <c r="AC1269" s="11"/>
    </row>
    <row r="1270">
      <c r="A1270" s="368" t="s">
        <v>3875</v>
      </c>
      <c r="B1270" s="306" t="s">
        <v>3876</v>
      </c>
      <c r="C1270" s="367"/>
      <c r="D1270" s="366"/>
      <c r="E1270" s="10"/>
      <c r="F1270" s="11"/>
      <c r="G1270" s="11"/>
      <c r="H1270" s="11"/>
      <c r="I1270" s="11"/>
      <c r="J1270" s="11"/>
      <c r="K1270" s="11"/>
      <c r="L1270" s="11"/>
      <c r="M1270" s="11"/>
      <c r="N1270" s="11"/>
      <c r="O1270" s="11"/>
      <c r="P1270" s="11"/>
      <c r="Q1270" s="11"/>
      <c r="R1270" s="11"/>
      <c r="S1270" s="11"/>
      <c r="T1270" s="11"/>
      <c r="U1270" s="11"/>
      <c r="V1270" s="11"/>
      <c r="W1270" s="11"/>
      <c r="X1270" s="11"/>
      <c r="Y1270" s="11"/>
      <c r="Z1270" s="11"/>
      <c r="AA1270" s="11"/>
      <c r="AB1270" s="11"/>
      <c r="AC1270" s="11"/>
    </row>
    <row r="1271">
      <c r="A1271" s="368" t="s">
        <v>3877</v>
      </c>
      <c r="B1271" s="306"/>
      <c r="C1271" s="367"/>
      <c r="D1271" s="366"/>
      <c r="E1271" s="10"/>
      <c r="F1271" s="11"/>
      <c r="G1271" s="11"/>
      <c r="H1271" s="11"/>
      <c r="I1271" s="11"/>
      <c r="J1271" s="11"/>
      <c r="K1271" s="11"/>
      <c r="L1271" s="11"/>
      <c r="M1271" s="11"/>
      <c r="N1271" s="11"/>
      <c r="O1271" s="11"/>
      <c r="P1271" s="11"/>
      <c r="Q1271" s="11"/>
      <c r="R1271" s="11"/>
      <c r="S1271" s="11"/>
      <c r="T1271" s="11"/>
      <c r="U1271" s="11"/>
      <c r="V1271" s="11"/>
      <c r="W1271" s="11"/>
      <c r="X1271" s="11"/>
      <c r="Y1271" s="11"/>
      <c r="Z1271" s="11"/>
      <c r="AA1271" s="11"/>
      <c r="AB1271" s="11"/>
      <c r="AC1271" s="11"/>
    </row>
    <row r="1272">
      <c r="A1272" s="370" t="s">
        <v>3878</v>
      </c>
      <c r="B1272" s="306" t="s">
        <v>3879</v>
      </c>
      <c r="C1272" s="367"/>
      <c r="D1272" s="366"/>
      <c r="E1272" s="10"/>
      <c r="F1272" s="11"/>
      <c r="G1272" s="11"/>
      <c r="H1272" s="11"/>
      <c r="I1272" s="11"/>
      <c r="J1272" s="11"/>
      <c r="K1272" s="11"/>
      <c r="L1272" s="11"/>
      <c r="M1272" s="11"/>
      <c r="N1272" s="11"/>
      <c r="O1272" s="11"/>
      <c r="P1272" s="11"/>
      <c r="Q1272" s="11"/>
      <c r="R1272" s="11"/>
      <c r="S1272" s="11"/>
      <c r="T1272" s="11"/>
      <c r="U1272" s="11"/>
      <c r="V1272" s="11"/>
      <c r="W1272" s="11"/>
      <c r="X1272" s="11"/>
      <c r="Y1272" s="11"/>
      <c r="Z1272" s="11"/>
      <c r="AA1272" s="11"/>
      <c r="AB1272" s="11"/>
      <c r="AC1272" s="11"/>
    </row>
    <row r="1273">
      <c r="A1273" s="368" t="s">
        <v>3880</v>
      </c>
      <c r="B1273" s="306"/>
      <c r="C1273" s="367"/>
      <c r="D1273" s="366"/>
      <c r="E1273" s="10"/>
      <c r="F1273" s="11"/>
      <c r="G1273" s="11"/>
      <c r="H1273" s="11"/>
      <c r="I1273" s="11"/>
      <c r="J1273" s="11"/>
      <c r="K1273" s="11"/>
      <c r="L1273" s="11"/>
      <c r="M1273" s="11"/>
      <c r="N1273" s="11"/>
      <c r="O1273" s="11"/>
      <c r="P1273" s="11"/>
      <c r="Q1273" s="11"/>
      <c r="R1273" s="11"/>
      <c r="S1273" s="11"/>
      <c r="T1273" s="11"/>
      <c r="U1273" s="11"/>
      <c r="V1273" s="11"/>
      <c r="W1273" s="11"/>
      <c r="X1273" s="11"/>
      <c r="Y1273" s="11"/>
      <c r="Z1273" s="11"/>
      <c r="AA1273" s="11"/>
      <c r="AB1273" s="11"/>
      <c r="AC1273" s="11"/>
    </row>
    <row r="1274">
      <c r="A1274" s="370" t="s">
        <v>3881</v>
      </c>
      <c r="B1274" s="306"/>
      <c r="C1274" s="367"/>
      <c r="D1274" s="366"/>
      <c r="E1274" s="10"/>
      <c r="F1274" s="11"/>
      <c r="G1274" s="11"/>
      <c r="H1274" s="11"/>
      <c r="I1274" s="11"/>
      <c r="J1274" s="11"/>
      <c r="K1274" s="11"/>
      <c r="L1274" s="11"/>
      <c r="M1274" s="11"/>
      <c r="N1274" s="11"/>
      <c r="O1274" s="11"/>
      <c r="P1274" s="11"/>
      <c r="Q1274" s="11"/>
      <c r="R1274" s="11"/>
      <c r="S1274" s="11"/>
      <c r="T1274" s="11"/>
      <c r="U1274" s="11"/>
      <c r="V1274" s="11"/>
      <c r="W1274" s="11"/>
      <c r="X1274" s="11"/>
      <c r="Y1274" s="11"/>
      <c r="Z1274" s="11"/>
      <c r="AA1274" s="11"/>
      <c r="AB1274" s="11"/>
      <c r="AC1274" s="11"/>
    </row>
    <row r="1275">
      <c r="A1275" s="368" t="s">
        <v>3882</v>
      </c>
      <c r="B1275" s="306" t="s">
        <v>3883</v>
      </c>
      <c r="C1275" s="367"/>
      <c r="D1275" s="366"/>
      <c r="E1275" s="10"/>
      <c r="F1275" s="11"/>
      <c r="G1275" s="11"/>
      <c r="H1275" s="11"/>
      <c r="I1275" s="11"/>
      <c r="J1275" s="11"/>
      <c r="K1275" s="11"/>
      <c r="L1275" s="11"/>
      <c r="M1275" s="11"/>
      <c r="N1275" s="11"/>
      <c r="O1275" s="11"/>
      <c r="P1275" s="11"/>
      <c r="Q1275" s="11"/>
      <c r="R1275" s="11"/>
      <c r="S1275" s="11"/>
      <c r="T1275" s="11"/>
      <c r="U1275" s="11"/>
      <c r="V1275" s="11"/>
      <c r="W1275" s="11"/>
      <c r="X1275" s="11"/>
      <c r="Y1275" s="11"/>
      <c r="Z1275" s="11"/>
      <c r="AA1275" s="11"/>
      <c r="AB1275" s="11"/>
      <c r="AC1275" s="11"/>
    </row>
    <row r="1276">
      <c r="A1276" s="368" t="s">
        <v>3884</v>
      </c>
      <c r="B1276" s="306" t="s">
        <v>3885</v>
      </c>
      <c r="C1276" s="367"/>
      <c r="D1276" s="366"/>
      <c r="E1276" s="10"/>
      <c r="F1276" s="11"/>
      <c r="G1276" s="11"/>
      <c r="H1276" s="11"/>
      <c r="I1276" s="11"/>
      <c r="J1276" s="11"/>
      <c r="K1276" s="11"/>
      <c r="L1276" s="11"/>
      <c r="M1276" s="11"/>
      <c r="N1276" s="11"/>
      <c r="O1276" s="11"/>
      <c r="P1276" s="11"/>
      <c r="Q1276" s="11"/>
      <c r="R1276" s="11"/>
      <c r="S1276" s="11"/>
      <c r="T1276" s="11"/>
      <c r="U1276" s="11"/>
      <c r="V1276" s="11"/>
      <c r="W1276" s="11"/>
      <c r="X1276" s="11"/>
      <c r="Y1276" s="11"/>
      <c r="Z1276" s="11"/>
      <c r="AA1276" s="11"/>
      <c r="AB1276" s="11"/>
      <c r="AC1276" s="11"/>
    </row>
    <row r="1277">
      <c r="A1277" s="368" t="s">
        <v>3886</v>
      </c>
      <c r="B1277" s="306"/>
      <c r="C1277" s="367"/>
      <c r="D1277" s="366"/>
      <c r="E1277" s="10"/>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c r="AB1277" s="11"/>
      <c r="AC1277" s="11"/>
    </row>
    <row r="1278">
      <c r="A1278" s="368" t="s">
        <v>3887</v>
      </c>
      <c r="B1278" s="306"/>
      <c r="C1278" s="367"/>
      <c r="D1278" s="366"/>
      <c r="E1278" s="10"/>
      <c r="F1278" s="11"/>
      <c r="G1278" s="11"/>
      <c r="H1278" s="11"/>
      <c r="I1278" s="11"/>
      <c r="J1278" s="11"/>
      <c r="K1278" s="11"/>
      <c r="L1278" s="11"/>
      <c r="M1278" s="11"/>
      <c r="N1278" s="11"/>
      <c r="O1278" s="11"/>
      <c r="P1278" s="11"/>
      <c r="Q1278" s="11"/>
      <c r="R1278" s="11"/>
      <c r="S1278" s="11"/>
      <c r="T1278" s="11"/>
      <c r="U1278" s="11"/>
      <c r="V1278" s="11"/>
      <c r="W1278" s="11"/>
      <c r="X1278" s="11"/>
      <c r="Y1278" s="11"/>
      <c r="Z1278" s="11"/>
      <c r="AA1278" s="11"/>
      <c r="AB1278" s="11"/>
      <c r="AC1278" s="11"/>
    </row>
    <row r="1279">
      <c r="A1279" s="368" t="s">
        <v>3888</v>
      </c>
      <c r="B1279" s="306" t="s">
        <v>3889</v>
      </c>
      <c r="C1279" s="367"/>
      <c r="D1279" s="366"/>
      <c r="E1279" s="10"/>
      <c r="F1279" s="11"/>
      <c r="G1279" s="11"/>
      <c r="H1279" s="11"/>
      <c r="I1279" s="11"/>
      <c r="J1279" s="11"/>
      <c r="K1279" s="11"/>
      <c r="L1279" s="11"/>
      <c r="M1279" s="11"/>
      <c r="N1279" s="11"/>
      <c r="O1279" s="11"/>
      <c r="P1279" s="11"/>
      <c r="Q1279" s="11"/>
      <c r="R1279" s="11"/>
      <c r="S1279" s="11"/>
      <c r="T1279" s="11"/>
      <c r="U1279" s="11"/>
      <c r="V1279" s="11"/>
      <c r="W1279" s="11"/>
      <c r="X1279" s="11"/>
      <c r="Y1279" s="11"/>
      <c r="Z1279" s="11"/>
      <c r="AA1279" s="11"/>
      <c r="AB1279" s="11"/>
      <c r="AC1279" s="11"/>
    </row>
    <row r="1280">
      <c r="A1280" s="368" t="s">
        <v>3890</v>
      </c>
      <c r="B1280" s="306"/>
      <c r="C1280" s="367"/>
      <c r="D1280" s="366"/>
      <c r="E1280" s="10"/>
      <c r="F1280" s="11"/>
      <c r="G1280" s="11"/>
      <c r="H1280" s="11"/>
      <c r="I1280" s="11"/>
      <c r="J1280" s="11"/>
      <c r="K1280" s="11"/>
      <c r="L1280" s="11"/>
      <c r="M1280" s="11"/>
      <c r="N1280" s="11"/>
      <c r="O1280" s="11"/>
      <c r="P1280" s="11"/>
      <c r="Q1280" s="11"/>
      <c r="R1280" s="11"/>
      <c r="S1280" s="11"/>
      <c r="T1280" s="11"/>
      <c r="U1280" s="11"/>
      <c r="V1280" s="11"/>
      <c r="W1280" s="11"/>
      <c r="X1280" s="11"/>
      <c r="Y1280" s="11"/>
      <c r="Z1280" s="11"/>
      <c r="AA1280" s="11"/>
      <c r="AB1280" s="11"/>
      <c r="AC1280" s="11"/>
    </row>
    <row r="1281">
      <c r="A1281" s="373" t="s">
        <v>3891</v>
      </c>
      <c r="B1281" s="306" t="s">
        <v>3892</v>
      </c>
      <c r="C1281" s="367" t="s">
        <v>3893</v>
      </c>
      <c r="D1281" s="366"/>
      <c r="E1281" s="10"/>
      <c r="F1281" s="11"/>
      <c r="G1281" s="11"/>
      <c r="H1281" s="11"/>
      <c r="I1281" s="11"/>
      <c r="J1281" s="11"/>
      <c r="K1281" s="11"/>
      <c r="L1281" s="11"/>
      <c r="M1281" s="11"/>
      <c r="N1281" s="11"/>
      <c r="O1281" s="11"/>
      <c r="P1281" s="11"/>
      <c r="Q1281" s="11"/>
      <c r="R1281" s="11"/>
      <c r="S1281" s="11"/>
      <c r="T1281" s="11"/>
      <c r="U1281" s="11"/>
      <c r="V1281" s="11"/>
      <c r="W1281" s="11"/>
      <c r="X1281" s="11"/>
      <c r="Y1281" s="11"/>
      <c r="Z1281" s="11"/>
      <c r="AA1281" s="11"/>
      <c r="AB1281" s="11"/>
      <c r="AC1281" s="11"/>
    </row>
    <row r="1282">
      <c r="A1282" s="372" t="s">
        <v>3894</v>
      </c>
      <c r="B1282" s="306" t="s">
        <v>3895</v>
      </c>
      <c r="C1282" s="367"/>
      <c r="D1282" s="366"/>
      <c r="E1282" s="10"/>
      <c r="F1282" s="11"/>
      <c r="G1282" s="11"/>
      <c r="H1282" s="11"/>
      <c r="I1282" s="11"/>
      <c r="J1282" s="11"/>
      <c r="K1282" s="11"/>
      <c r="L1282" s="11"/>
      <c r="M1282" s="11"/>
      <c r="N1282" s="11"/>
      <c r="O1282" s="11"/>
      <c r="P1282" s="11"/>
      <c r="Q1282" s="11"/>
      <c r="R1282" s="11"/>
      <c r="S1282" s="11"/>
      <c r="T1282" s="11"/>
      <c r="U1282" s="11"/>
      <c r="V1282" s="11"/>
      <c r="W1282" s="11"/>
      <c r="X1282" s="11"/>
      <c r="Y1282" s="11"/>
      <c r="Z1282" s="11"/>
      <c r="AA1282" s="11"/>
      <c r="AB1282" s="11"/>
      <c r="AC1282" s="11"/>
    </row>
    <row r="1283">
      <c r="A1283" s="372" t="s">
        <v>3896</v>
      </c>
      <c r="B1283" s="306"/>
      <c r="C1283" s="367"/>
      <c r="D1283" s="366"/>
      <c r="E1283" s="10"/>
      <c r="F1283" s="11"/>
      <c r="G1283" s="11"/>
      <c r="H1283" s="11"/>
      <c r="I1283" s="11"/>
      <c r="J1283" s="11"/>
      <c r="K1283" s="11"/>
      <c r="L1283" s="11"/>
      <c r="M1283" s="11"/>
      <c r="N1283" s="11"/>
      <c r="O1283" s="11"/>
      <c r="P1283" s="11"/>
      <c r="Q1283" s="11"/>
      <c r="R1283" s="11"/>
      <c r="S1283" s="11"/>
      <c r="T1283" s="11"/>
      <c r="U1283" s="11"/>
      <c r="V1283" s="11"/>
      <c r="W1283" s="11"/>
      <c r="X1283" s="11"/>
      <c r="Y1283" s="11"/>
      <c r="Z1283" s="11"/>
      <c r="AA1283" s="11"/>
      <c r="AB1283" s="11"/>
      <c r="AC1283" s="11"/>
    </row>
    <row r="1284">
      <c r="A1284" s="372" t="s">
        <v>13338</v>
      </c>
      <c r="B1284" s="306"/>
      <c r="C1284" s="367"/>
      <c r="D1284" s="366"/>
      <c r="E1284" s="10"/>
      <c r="F1284" s="11"/>
      <c r="G1284" s="11"/>
      <c r="H1284" s="11"/>
      <c r="I1284" s="11"/>
      <c r="J1284" s="11"/>
      <c r="K1284" s="11"/>
      <c r="L1284" s="11"/>
      <c r="M1284" s="11"/>
      <c r="N1284" s="11"/>
      <c r="O1284" s="11"/>
      <c r="P1284" s="11"/>
      <c r="Q1284" s="11"/>
      <c r="R1284" s="11"/>
      <c r="S1284" s="11"/>
      <c r="T1284" s="11"/>
      <c r="U1284" s="11"/>
      <c r="V1284" s="11"/>
      <c r="W1284" s="11"/>
      <c r="X1284" s="11"/>
      <c r="Y1284" s="11"/>
      <c r="Z1284" s="11"/>
      <c r="AA1284" s="11"/>
      <c r="AB1284" s="11"/>
      <c r="AC1284" s="11"/>
    </row>
    <row r="1285">
      <c r="A1285" s="324" t="s">
        <v>3898</v>
      </c>
      <c r="B1285" s="306" t="s">
        <v>3899</v>
      </c>
      <c r="C1285" s="367" t="s">
        <v>3900</v>
      </c>
      <c r="D1285" s="366"/>
      <c r="E1285" s="10"/>
      <c r="F1285" s="11"/>
      <c r="G1285" s="11"/>
      <c r="H1285" s="11"/>
      <c r="I1285" s="11"/>
      <c r="J1285" s="11"/>
      <c r="K1285" s="11"/>
      <c r="L1285" s="11"/>
      <c r="M1285" s="11"/>
      <c r="N1285" s="11"/>
      <c r="O1285" s="11"/>
      <c r="P1285" s="11"/>
      <c r="Q1285" s="11"/>
      <c r="R1285" s="11"/>
      <c r="S1285" s="11"/>
      <c r="T1285" s="11"/>
      <c r="U1285" s="11"/>
      <c r="V1285" s="11"/>
      <c r="W1285" s="11"/>
      <c r="X1285" s="11"/>
      <c r="Y1285" s="11"/>
      <c r="Z1285" s="11"/>
      <c r="AA1285" s="11"/>
      <c r="AB1285" s="11"/>
      <c r="AC1285" s="11"/>
    </row>
    <row r="1286">
      <c r="A1286" s="324" t="s">
        <v>3901</v>
      </c>
      <c r="B1286" s="306" t="s">
        <v>3902</v>
      </c>
      <c r="C1286" s="367"/>
      <c r="D1286" s="366"/>
      <c r="E1286" s="10"/>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c r="AB1286" s="11"/>
      <c r="AC1286" s="11"/>
    </row>
    <row r="1287">
      <c r="A1287" s="324" t="s">
        <v>3903</v>
      </c>
      <c r="B1287" s="306" t="s">
        <v>3904</v>
      </c>
      <c r="C1287" s="367"/>
      <c r="D1287" s="366"/>
      <c r="E1287" s="10"/>
      <c r="F1287" s="11"/>
      <c r="G1287" s="11"/>
      <c r="H1287" s="11"/>
      <c r="I1287" s="11"/>
      <c r="J1287" s="11"/>
      <c r="K1287" s="11"/>
      <c r="L1287" s="11"/>
      <c r="M1287" s="11"/>
      <c r="N1287" s="11"/>
      <c r="O1287" s="11"/>
      <c r="P1287" s="11"/>
      <c r="Q1287" s="11"/>
      <c r="R1287" s="11"/>
      <c r="S1287" s="11"/>
      <c r="T1287" s="11"/>
      <c r="U1287" s="11"/>
      <c r="V1287" s="11"/>
      <c r="W1287" s="11"/>
      <c r="X1287" s="11"/>
      <c r="Y1287" s="11"/>
      <c r="Z1287" s="11"/>
      <c r="AA1287" s="11"/>
      <c r="AB1287" s="11"/>
      <c r="AC1287" s="11"/>
    </row>
    <row r="1288">
      <c r="A1288" s="324" t="s">
        <v>3905</v>
      </c>
      <c r="B1288" s="306" t="s">
        <v>3906</v>
      </c>
      <c r="C1288" s="367"/>
      <c r="D1288" s="366"/>
      <c r="E1288" s="10"/>
      <c r="F1288" s="11"/>
      <c r="G1288" s="11"/>
      <c r="H1288" s="11"/>
      <c r="I1288" s="11"/>
      <c r="J1288" s="11"/>
      <c r="K1288" s="11"/>
      <c r="L1288" s="11"/>
      <c r="M1288" s="11"/>
      <c r="N1288" s="11"/>
      <c r="O1288" s="11"/>
      <c r="P1288" s="11"/>
      <c r="Q1288" s="11"/>
      <c r="R1288" s="11"/>
      <c r="S1288" s="11"/>
      <c r="T1288" s="11"/>
      <c r="U1288" s="11"/>
      <c r="V1288" s="11"/>
      <c r="W1288" s="11"/>
      <c r="X1288" s="11"/>
      <c r="Y1288" s="11"/>
      <c r="Z1288" s="11"/>
      <c r="AA1288" s="11"/>
      <c r="AB1288" s="11"/>
      <c r="AC1288" s="11"/>
    </row>
    <row r="1289">
      <c r="A1289" s="324" t="s">
        <v>3907</v>
      </c>
      <c r="B1289" s="306"/>
      <c r="C1289" s="367"/>
      <c r="D1289" s="366"/>
      <c r="E1289" s="10"/>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c r="AB1289" s="11"/>
      <c r="AC1289" s="11"/>
    </row>
    <row r="1290">
      <c r="A1290" s="324" t="s">
        <v>3908</v>
      </c>
      <c r="B1290" s="306" t="s">
        <v>3909</v>
      </c>
      <c r="C1290" s="367"/>
      <c r="D1290" s="366"/>
      <c r="E1290" s="10"/>
      <c r="F1290" s="11"/>
      <c r="G1290" s="11"/>
      <c r="H1290" s="11"/>
      <c r="I1290" s="11"/>
      <c r="J1290" s="11"/>
      <c r="K1290" s="11"/>
      <c r="L1290" s="11"/>
      <c r="M1290" s="11"/>
      <c r="N1290" s="11"/>
      <c r="O1290" s="11"/>
      <c r="P1290" s="11"/>
      <c r="Q1290" s="11"/>
      <c r="R1290" s="11"/>
      <c r="S1290" s="11"/>
      <c r="T1290" s="11"/>
      <c r="U1290" s="11"/>
      <c r="V1290" s="11"/>
      <c r="W1290" s="11"/>
      <c r="X1290" s="11"/>
      <c r="Y1290" s="11"/>
      <c r="Z1290" s="11"/>
      <c r="AA1290" s="11"/>
      <c r="AB1290" s="11"/>
      <c r="AC1290" s="11"/>
    </row>
    <row r="1291">
      <c r="A1291" s="374" t="s">
        <v>3910</v>
      </c>
      <c r="B1291" s="306" t="s">
        <v>3911</v>
      </c>
      <c r="C1291" s="367"/>
      <c r="D1291" s="366"/>
      <c r="E1291" s="10"/>
      <c r="F1291" s="11"/>
      <c r="G1291" s="11"/>
      <c r="H1291" s="11"/>
      <c r="I1291" s="11"/>
      <c r="J1291" s="11"/>
      <c r="K1291" s="11"/>
      <c r="L1291" s="11"/>
      <c r="M1291" s="11"/>
      <c r="N1291" s="11"/>
      <c r="O1291" s="11"/>
      <c r="P1291" s="11"/>
      <c r="Q1291" s="11"/>
      <c r="R1291" s="11"/>
      <c r="S1291" s="11"/>
      <c r="T1291" s="11"/>
      <c r="U1291" s="11"/>
      <c r="V1291" s="11"/>
      <c r="W1291" s="11"/>
      <c r="X1291" s="11"/>
      <c r="Y1291" s="11"/>
      <c r="Z1291" s="11"/>
      <c r="AA1291" s="11"/>
      <c r="AB1291" s="11"/>
      <c r="AC1291" s="11"/>
    </row>
    <row r="1292">
      <c r="A1292" s="375" t="s">
        <v>3912</v>
      </c>
      <c r="B1292" s="306" t="s">
        <v>3913</v>
      </c>
      <c r="C1292" s="367"/>
      <c r="D1292" s="366"/>
      <c r="E1292" s="10"/>
      <c r="F1292" s="11"/>
      <c r="G1292" s="11"/>
      <c r="H1292" s="11"/>
      <c r="I1292" s="11"/>
      <c r="J1292" s="11"/>
      <c r="K1292" s="11"/>
      <c r="L1292" s="11"/>
      <c r="M1292" s="11"/>
      <c r="N1292" s="11"/>
      <c r="O1292" s="11"/>
      <c r="P1292" s="11"/>
      <c r="Q1292" s="11"/>
      <c r="R1292" s="11"/>
      <c r="S1292" s="11"/>
      <c r="T1292" s="11"/>
      <c r="U1292" s="11"/>
      <c r="V1292" s="11"/>
      <c r="W1292" s="11"/>
      <c r="X1292" s="11"/>
      <c r="Y1292" s="11"/>
      <c r="Z1292" s="11"/>
      <c r="AA1292" s="11"/>
      <c r="AB1292" s="11"/>
      <c r="AC1292" s="11"/>
    </row>
    <row r="1293">
      <c r="A1293" s="376" t="s">
        <v>3914</v>
      </c>
      <c r="B1293" s="306" t="s">
        <v>3915</v>
      </c>
      <c r="D1293" s="366"/>
      <c r="E1293" s="10"/>
      <c r="F1293" s="11"/>
      <c r="G1293" s="11"/>
      <c r="H1293" s="11"/>
      <c r="I1293" s="11"/>
      <c r="J1293" s="11"/>
      <c r="K1293" s="11"/>
      <c r="L1293" s="11"/>
      <c r="M1293" s="11"/>
      <c r="N1293" s="11"/>
      <c r="O1293" s="11"/>
      <c r="P1293" s="11"/>
      <c r="Q1293" s="11"/>
      <c r="R1293" s="11"/>
      <c r="S1293" s="11"/>
      <c r="T1293" s="11"/>
      <c r="U1293" s="11"/>
      <c r="V1293" s="11"/>
      <c r="W1293" s="11"/>
      <c r="X1293" s="11"/>
      <c r="Y1293" s="11"/>
      <c r="Z1293" s="11"/>
      <c r="AA1293" s="11"/>
      <c r="AB1293" s="11"/>
      <c r="AC1293" s="11"/>
    </row>
    <row r="1294">
      <c r="A1294" s="306" t="s">
        <v>3916</v>
      </c>
      <c r="B1294" s="306" t="s">
        <v>3917</v>
      </c>
      <c r="C1294" s="367"/>
      <c r="D1294" s="366"/>
      <c r="E1294" s="10"/>
      <c r="F1294" s="11"/>
      <c r="G1294" s="11"/>
      <c r="H1294" s="11"/>
      <c r="I1294" s="11"/>
      <c r="J1294" s="11"/>
      <c r="K1294" s="11"/>
      <c r="L1294" s="11"/>
      <c r="M1294" s="11"/>
      <c r="N1294" s="11"/>
      <c r="O1294" s="11"/>
      <c r="P1294" s="11"/>
      <c r="Q1294" s="11"/>
      <c r="R1294" s="11"/>
      <c r="S1294" s="11"/>
      <c r="T1294" s="11"/>
      <c r="U1294" s="11"/>
      <c r="V1294" s="11"/>
      <c r="W1294" s="11"/>
      <c r="X1294" s="11"/>
      <c r="Y1294" s="11"/>
      <c r="Z1294" s="11"/>
      <c r="AA1294" s="11"/>
      <c r="AB1294" s="11"/>
      <c r="AC1294" s="11"/>
    </row>
    <row r="1295">
      <c r="A1295" s="374" t="s">
        <v>3918</v>
      </c>
      <c r="B1295" s="306" t="s">
        <v>3919</v>
      </c>
      <c r="C1295" s="367"/>
      <c r="D1295" s="366"/>
      <c r="E1295" s="10"/>
      <c r="F1295" s="11"/>
      <c r="G1295" s="11"/>
      <c r="H1295" s="11"/>
      <c r="I1295" s="11"/>
      <c r="J1295" s="11"/>
      <c r="K1295" s="11"/>
      <c r="L1295" s="11"/>
      <c r="M1295" s="11"/>
      <c r="N1295" s="11"/>
      <c r="O1295" s="11"/>
      <c r="P1295" s="11"/>
      <c r="Q1295" s="11"/>
      <c r="R1295" s="11"/>
      <c r="S1295" s="11"/>
      <c r="T1295" s="11"/>
      <c r="U1295" s="11"/>
      <c r="V1295" s="11"/>
      <c r="W1295" s="11"/>
      <c r="X1295" s="11"/>
      <c r="Y1295" s="11"/>
      <c r="Z1295" s="11"/>
      <c r="AA1295" s="11"/>
      <c r="AB1295" s="11"/>
      <c r="AC1295" s="11"/>
    </row>
    <row r="1296">
      <c r="A1296" s="324"/>
      <c r="B1296" s="306"/>
      <c r="C1296" s="367"/>
      <c r="D1296" s="366"/>
      <c r="E1296" s="10"/>
      <c r="F1296" s="11"/>
      <c r="G1296" s="11"/>
      <c r="H1296" s="11"/>
      <c r="I1296" s="11"/>
      <c r="J1296" s="11"/>
      <c r="K1296" s="11"/>
      <c r="L1296" s="11"/>
      <c r="M1296" s="11"/>
      <c r="N1296" s="11"/>
      <c r="O1296" s="11"/>
      <c r="P1296" s="11"/>
      <c r="Q1296" s="11"/>
      <c r="R1296" s="11"/>
      <c r="S1296" s="11"/>
      <c r="T1296" s="11"/>
      <c r="U1296" s="11"/>
      <c r="V1296" s="11"/>
      <c r="W1296" s="11"/>
      <c r="X1296" s="11"/>
      <c r="Y1296" s="11"/>
      <c r="Z1296" s="11"/>
      <c r="AA1296" s="11"/>
      <c r="AB1296" s="11"/>
      <c r="AC1296" s="11"/>
    </row>
    <row r="1297">
      <c r="A1297" s="377" t="s">
        <v>3920</v>
      </c>
      <c r="B1297" s="306" t="s">
        <v>3921</v>
      </c>
      <c r="C1297" s="367"/>
      <c r="D1297" s="366"/>
      <c r="E1297" s="10"/>
      <c r="F1297" s="11"/>
      <c r="G1297" s="11"/>
      <c r="H1297" s="11"/>
      <c r="I1297" s="11"/>
      <c r="J1297" s="11"/>
      <c r="K1297" s="11"/>
      <c r="L1297" s="11"/>
      <c r="M1297" s="11"/>
      <c r="N1297" s="11"/>
      <c r="O1297" s="11"/>
      <c r="P1297" s="11"/>
      <c r="Q1297" s="11"/>
      <c r="R1297" s="11"/>
      <c r="S1297" s="11"/>
      <c r="T1297" s="11"/>
      <c r="U1297" s="11"/>
      <c r="V1297" s="11"/>
      <c r="W1297" s="11"/>
      <c r="X1297" s="11"/>
      <c r="Y1297" s="11"/>
      <c r="Z1297" s="11"/>
      <c r="AA1297" s="11"/>
      <c r="AB1297" s="11"/>
      <c r="AC1297" s="11"/>
    </row>
    <row r="1298">
      <c r="A1298" s="377" t="s">
        <v>3922</v>
      </c>
      <c r="B1298" s="306" t="s">
        <v>3923</v>
      </c>
      <c r="C1298" s="367"/>
      <c r="D1298" s="366"/>
      <c r="E1298" s="10"/>
      <c r="F1298" s="11"/>
      <c r="G1298" s="11"/>
      <c r="H1298" s="11"/>
      <c r="I1298" s="11"/>
      <c r="J1298" s="11"/>
      <c r="K1298" s="11"/>
      <c r="L1298" s="11"/>
      <c r="M1298" s="11"/>
      <c r="N1298" s="11"/>
      <c r="O1298" s="11"/>
      <c r="P1298" s="11"/>
      <c r="Q1298" s="11"/>
      <c r="R1298" s="11"/>
      <c r="S1298" s="11"/>
      <c r="T1298" s="11"/>
      <c r="U1298" s="11"/>
      <c r="V1298" s="11"/>
      <c r="W1298" s="11"/>
      <c r="X1298" s="11"/>
      <c r="Y1298" s="11"/>
      <c r="Z1298" s="11"/>
      <c r="AA1298" s="11"/>
      <c r="AB1298" s="11"/>
      <c r="AC1298" s="11"/>
    </row>
    <row r="1299">
      <c r="A1299" s="378" t="s">
        <v>3924</v>
      </c>
      <c r="B1299" s="306" t="s">
        <v>3925</v>
      </c>
      <c r="C1299" s="367"/>
      <c r="D1299" s="366"/>
      <c r="E1299" s="10"/>
      <c r="F1299" s="11"/>
      <c r="G1299" s="11"/>
      <c r="H1299" s="11"/>
      <c r="I1299" s="11"/>
      <c r="J1299" s="11"/>
      <c r="K1299" s="11"/>
      <c r="L1299" s="11"/>
      <c r="M1299" s="11"/>
      <c r="N1299" s="11"/>
      <c r="O1299" s="11"/>
      <c r="P1299" s="11"/>
      <c r="Q1299" s="11"/>
      <c r="R1299" s="11"/>
      <c r="S1299" s="11"/>
      <c r="T1299" s="11"/>
      <c r="U1299" s="11"/>
      <c r="V1299" s="11"/>
      <c r="W1299" s="11"/>
      <c r="X1299" s="11"/>
      <c r="Y1299" s="11"/>
      <c r="Z1299" s="11"/>
      <c r="AA1299" s="11"/>
      <c r="AB1299" s="11"/>
      <c r="AC1299" s="11"/>
    </row>
    <row r="1300">
      <c r="A1300" s="379" t="s">
        <v>3926</v>
      </c>
      <c r="B1300" s="306"/>
      <c r="C1300" s="367"/>
      <c r="D1300" s="366"/>
      <c r="E1300" s="10"/>
      <c r="F1300" s="11"/>
      <c r="G1300" s="11"/>
      <c r="H1300" s="11"/>
      <c r="I1300" s="11"/>
      <c r="J1300" s="11"/>
      <c r="K1300" s="11"/>
      <c r="L1300" s="11"/>
      <c r="M1300" s="11"/>
      <c r="N1300" s="11"/>
      <c r="O1300" s="11"/>
      <c r="P1300" s="11"/>
      <c r="Q1300" s="11"/>
      <c r="R1300" s="11"/>
      <c r="S1300" s="11"/>
      <c r="T1300" s="11"/>
      <c r="U1300" s="11"/>
      <c r="V1300" s="11"/>
      <c r="W1300" s="11"/>
      <c r="X1300" s="11"/>
      <c r="Y1300" s="11"/>
      <c r="Z1300" s="11"/>
      <c r="AA1300" s="11"/>
      <c r="AB1300" s="11"/>
      <c r="AC1300" s="11"/>
    </row>
    <row r="1301">
      <c r="A1301" s="324" t="s">
        <v>3927</v>
      </c>
      <c r="B1301" s="306" t="s">
        <v>3928</v>
      </c>
      <c r="C1301" s="367"/>
      <c r="D1301" s="366"/>
      <c r="E1301" s="10"/>
      <c r="F1301" s="11"/>
      <c r="G1301" s="11"/>
      <c r="H1301" s="11"/>
      <c r="I1301" s="11"/>
      <c r="J1301" s="11"/>
      <c r="K1301" s="11"/>
      <c r="L1301" s="11"/>
      <c r="M1301" s="11"/>
      <c r="N1301" s="11"/>
      <c r="O1301" s="11"/>
      <c r="P1301" s="11"/>
      <c r="Q1301" s="11"/>
      <c r="R1301" s="11"/>
      <c r="S1301" s="11"/>
      <c r="T1301" s="11"/>
      <c r="U1301" s="11"/>
      <c r="V1301" s="11"/>
      <c r="W1301" s="11"/>
      <c r="X1301" s="11"/>
      <c r="Y1301" s="11"/>
      <c r="Z1301" s="11"/>
      <c r="AA1301" s="11"/>
      <c r="AB1301" s="11"/>
      <c r="AC1301" s="11"/>
    </row>
    <row r="1302">
      <c r="A1302" s="379" t="s">
        <v>3929</v>
      </c>
      <c r="B1302" s="306"/>
      <c r="C1302" s="367"/>
      <c r="D1302" s="366"/>
      <c r="E1302" s="10"/>
      <c r="F1302" s="11"/>
      <c r="G1302" s="11"/>
      <c r="H1302" s="11"/>
      <c r="I1302" s="11"/>
      <c r="J1302" s="11"/>
      <c r="K1302" s="11"/>
      <c r="L1302" s="11"/>
      <c r="M1302" s="11"/>
      <c r="N1302" s="11"/>
      <c r="O1302" s="11"/>
      <c r="P1302" s="11"/>
      <c r="Q1302" s="11"/>
      <c r="R1302" s="11"/>
      <c r="S1302" s="11"/>
      <c r="T1302" s="11"/>
      <c r="U1302" s="11"/>
      <c r="V1302" s="11"/>
      <c r="W1302" s="11"/>
      <c r="X1302" s="11"/>
      <c r="Y1302" s="11"/>
      <c r="Z1302" s="11"/>
      <c r="AA1302" s="11"/>
      <c r="AB1302" s="11"/>
      <c r="AC1302" s="11"/>
    </row>
    <row r="1303">
      <c r="A1303" s="306" t="s">
        <v>3930</v>
      </c>
      <c r="B1303" s="306" t="s">
        <v>3931</v>
      </c>
      <c r="C1303" s="367"/>
      <c r="D1303" s="366"/>
      <c r="E1303" s="10"/>
      <c r="F1303" s="11"/>
      <c r="G1303" s="11"/>
      <c r="H1303" s="11"/>
      <c r="I1303" s="11"/>
      <c r="J1303" s="11"/>
      <c r="K1303" s="11"/>
      <c r="L1303" s="11"/>
      <c r="M1303" s="11"/>
      <c r="N1303" s="11"/>
      <c r="O1303" s="11"/>
      <c r="P1303" s="11"/>
      <c r="Q1303" s="11"/>
      <c r="R1303" s="11"/>
      <c r="S1303" s="11"/>
      <c r="T1303" s="11"/>
      <c r="U1303" s="11"/>
      <c r="V1303" s="11"/>
      <c r="W1303" s="11"/>
      <c r="X1303" s="11"/>
      <c r="Y1303" s="11"/>
      <c r="Z1303" s="11"/>
      <c r="AA1303" s="11"/>
      <c r="AB1303" s="11"/>
      <c r="AC1303" s="11"/>
    </row>
    <row r="1304">
      <c r="A1304" s="306" t="s">
        <v>3932</v>
      </c>
      <c r="B1304" s="306"/>
      <c r="C1304" s="367"/>
      <c r="D1304" s="366"/>
      <c r="E1304" s="10"/>
      <c r="F1304" s="11"/>
      <c r="G1304" s="11"/>
      <c r="H1304" s="11"/>
      <c r="I1304" s="11"/>
      <c r="J1304" s="11"/>
      <c r="K1304" s="11"/>
      <c r="L1304" s="11"/>
      <c r="M1304" s="11"/>
      <c r="N1304" s="11"/>
      <c r="O1304" s="11"/>
      <c r="P1304" s="11"/>
      <c r="Q1304" s="11"/>
      <c r="R1304" s="11"/>
      <c r="S1304" s="11"/>
      <c r="T1304" s="11"/>
      <c r="U1304" s="11"/>
      <c r="V1304" s="11"/>
      <c r="W1304" s="11"/>
      <c r="X1304" s="11"/>
      <c r="Y1304" s="11"/>
      <c r="Z1304" s="11"/>
      <c r="AA1304" s="11"/>
      <c r="AB1304" s="11"/>
      <c r="AC1304" s="11"/>
    </row>
    <row r="1305">
      <c r="A1305" s="306" t="s">
        <v>3933</v>
      </c>
      <c r="B1305" s="306"/>
      <c r="C1305" s="367"/>
      <c r="D1305" s="366"/>
      <c r="E1305" s="10"/>
      <c r="F1305" s="11"/>
      <c r="G1305" s="11"/>
      <c r="H1305" s="11"/>
      <c r="I1305" s="11"/>
      <c r="J1305" s="11"/>
      <c r="K1305" s="11"/>
      <c r="L1305" s="11"/>
      <c r="M1305" s="11"/>
      <c r="N1305" s="11"/>
      <c r="O1305" s="11"/>
      <c r="P1305" s="11"/>
      <c r="Q1305" s="11"/>
      <c r="R1305" s="11"/>
      <c r="S1305" s="11"/>
      <c r="T1305" s="11"/>
      <c r="U1305" s="11"/>
      <c r="V1305" s="11"/>
      <c r="W1305" s="11"/>
      <c r="X1305" s="11"/>
      <c r="Y1305" s="11"/>
      <c r="Z1305" s="11"/>
      <c r="AA1305" s="11"/>
      <c r="AB1305" s="11"/>
      <c r="AC1305" s="11"/>
    </row>
    <row r="1306">
      <c r="A1306" s="306" t="s">
        <v>3934</v>
      </c>
      <c r="B1306" s="306" t="s">
        <v>3935</v>
      </c>
      <c r="C1306" s="367"/>
      <c r="D1306" s="366"/>
      <c r="E1306" s="10"/>
      <c r="F1306" s="11"/>
      <c r="G1306" s="11"/>
      <c r="H1306" s="11"/>
      <c r="I1306" s="11"/>
      <c r="J1306" s="11"/>
      <c r="K1306" s="11"/>
      <c r="L1306" s="11"/>
      <c r="M1306" s="11"/>
      <c r="N1306" s="11"/>
      <c r="O1306" s="11"/>
      <c r="P1306" s="11"/>
      <c r="Q1306" s="11"/>
      <c r="R1306" s="11"/>
      <c r="S1306" s="11"/>
      <c r="T1306" s="11"/>
      <c r="U1306" s="11"/>
      <c r="V1306" s="11"/>
      <c r="W1306" s="11"/>
      <c r="X1306" s="11"/>
      <c r="Y1306" s="11"/>
      <c r="Z1306" s="11"/>
      <c r="AA1306" s="11"/>
      <c r="AB1306" s="11"/>
      <c r="AC1306" s="11"/>
    </row>
    <row r="1307">
      <c r="A1307" s="380" t="s">
        <v>3936</v>
      </c>
      <c r="B1307" s="306" t="s">
        <v>3937</v>
      </c>
      <c r="C1307" s="367"/>
      <c r="D1307" s="366"/>
      <c r="E1307" s="10"/>
      <c r="F1307" s="11"/>
      <c r="G1307" s="11"/>
      <c r="H1307" s="11"/>
      <c r="I1307" s="11"/>
      <c r="J1307" s="11"/>
      <c r="K1307" s="11"/>
      <c r="L1307" s="11"/>
      <c r="M1307" s="11"/>
      <c r="N1307" s="11"/>
      <c r="O1307" s="11"/>
      <c r="P1307" s="11"/>
      <c r="Q1307" s="11"/>
      <c r="R1307" s="11"/>
      <c r="S1307" s="11"/>
      <c r="T1307" s="11"/>
      <c r="U1307" s="11"/>
      <c r="V1307" s="11"/>
      <c r="W1307" s="11"/>
      <c r="X1307" s="11"/>
      <c r="Y1307" s="11"/>
      <c r="Z1307" s="11"/>
      <c r="AA1307" s="11"/>
      <c r="AB1307" s="11"/>
      <c r="AC1307" s="11"/>
    </row>
    <row r="1308">
      <c r="A1308" s="306" t="s">
        <v>3938</v>
      </c>
      <c r="B1308" s="306"/>
      <c r="C1308" s="367"/>
      <c r="D1308" s="366"/>
      <c r="E1308" s="10"/>
      <c r="F1308" s="11"/>
      <c r="G1308" s="11"/>
      <c r="H1308" s="11"/>
      <c r="I1308" s="11"/>
      <c r="J1308" s="11"/>
      <c r="K1308" s="11"/>
      <c r="L1308" s="11"/>
      <c r="M1308" s="11"/>
      <c r="N1308" s="11"/>
      <c r="O1308" s="11"/>
      <c r="P1308" s="11"/>
      <c r="Q1308" s="11"/>
      <c r="R1308" s="11"/>
      <c r="S1308" s="11"/>
      <c r="T1308" s="11"/>
      <c r="U1308" s="11"/>
      <c r="V1308" s="11"/>
      <c r="W1308" s="11"/>
      <c r="X1308" s="11"/>
      <c r="Y1308" s="11"/>
      <c r="Z1308" s="11"/>
      <c r="AA1308" s="11"/>
      <c r="AB1308" s="11"/>
      <c r="AC1308" s="11"/>
    </row>
    <row r="1309">
      <c r="A1309" s="306" t="s">
        <v>3939</v>
      </c>
      <c r="B1309" s="306" t="s">
        <v>3940</v>
      </c>
      <c r="C1309" s="367"/>
      <c r="D1309" s="366"/>
      <c r="E1309" s="10"/>
      <c r="F1309" s="11"/>
      <c r="G1309" s="11"/>
      <c r="H1309" s="11"/>
      <c r="I1309" s="11"/>
      <c r="J1309" s="11"/>
      <c r="K1309" s="11"/>
      <c r="L1309" s="11"/>
      <c r="M1309" s="11"/>
      <c r="N1309" s="11"/>
      <c r="O1309" s="11"/>
      <c r="P1309" s="11"/>
      <c r="Q1309" s="11"/>
      <c r="R1309" s="11"/>
      <c r="S1309" s="11"/>
      <c r="T1309" s="11"/>
      <c r="U1309" s="11"/>
      <c r="V1309" s="11"/>
      <c r="W1309" s="11"/>
      <c r="X1309" s="11"/>
      <c r="Y1309" s="11"/>
      <c r="Z1309" s="11"/>
      <c r="AA1309" s="11"/>
      <c r="AB1309" s="11"/>
      <c r="AC1309" s="11"/>
    </row>
    <row r="1310">
      <c r="A1310" s="306" t="s">
        <v>3941</v>
      </c>
      <c r="B1310" s="306" t="s">
        <v>3942</v>
      </c>
      <c r="C1310" s="367"/>
      <c r="D1310" s="366"/>
      <c r="E1310" s="10"/>
      <c r="F1310" s="11"/>
      <c r="G1310" s="11"/>
      <c r="H1310" s="11"/>
      <c r="I1310" s="11"/>
      <c r="J1310" s="11"/>
      <c r="K1310" s="11"/>
      <c r="L1310" s="11"/>
      <c r="M1310" s="11"/>
      <c r="N1310" s="11"/>
      <c r="O1310" s="11"/>
      <c r="P1310" s="11"/>
      <c r="Q1310" s="11"/>
      <c r="R1310" s="11"/>
      <c r="S1310" s="11"/>
      <c r="T1310" s="11"/>
      <c r="U1310" s="11"/>
      <c r="V1310" s="11"/>
      <c r="W1310" s="11"/>
      <c r="X1310" s="11"/>
      <c r="Y1310" s="11"/>
      <c r="Z1310" s="11"/>
      <c r="AA1310" s="11"/>
      <c r="AB1310" s="11"/>
      <c r="AC1310" s="11"/>
    </row>
    <row r="1311">
      <c r="A1311" s="306" t="s">
        <v>3943</v>
      </c>
      <c r="B1311" s="306" t="s">
        <v>3944</v>
      </c>
      <c r="C1311" s="367"/>
      <c r="D1311" s="366"/>
      <c r="E1311" s="10"/>
      <c r="F1311" s="11"/>
      <c r="G1311" s="11"/>
      <c r="H1311" s="11"/>
      <c r="I1311" s="11"/>
      <c r="J1311" s="11"/>
      <c r="K1311" s="11"/>
      <c r="L1311" s="11"/>
      <c r="M1311" s="11"/>
      <c r="N1311" s="11"/>
      <c r="O1311" s="11"/>
      <c r="P1311" s="11"/>
      <c r="Q1311" s="11"/>
      <c r="R1311" s="11"/>
      <c r="S1311" s="11"/>
      <c r="T1311" s="11"/>
      <c r="U1311" s="11"/>
      <c r="V1311" s="11"/>
      <c r="W1311" s="11"/>
      <c r="X1311" s="11"/>
      <c r="Y1311" s="11"/>
      <c r="Z1311" s="11"/>
      <c r="AA1311" s="11"/>
      <c r="AB1311" s="11"/>
      <c r="AC1311" s="11"/>
    </row>
    <row r="1312">
      <c r="A1312" s="381" t="s">
        <v>3945</v>
      </c>
      <c r="B1312" s="306" t="s">
        <v>3946</v>
      </c>
      <c r="C1312" s="367"/>
      <c r="D1312" s="366"/>
      <c r="E1312" s="10"/>
      <c r="F1312" s="11"/>
      <c r="G1312" s="11"/>
      <c r="H1312" s="11"/>
      <c r="I1312" s="11"/>
      <c r="J1312" s="11"/>
      <c r="K1312" s="11"/>
      <c r="L1312" s="11"/>
      <c r="M1312" s="11"/>
      <c r="N1312" s="11"/>
      <c r="O1312" s="11"/>
      <c r="P1312" s="11"/>
      <c r="Q1312" s="11"/>
      <c r="R1312" s="11"/>
      <c r="S1312" s="11"/>
      <c r="T1312" s="11"/>
      <c r="U1312" s="11"/>
      <c r="V1312" s="11"/>
      <c r="W1312" s="11"/>
      <c r="X1312" s="11"/>
      <c r="Y1312" s="11"/>
      <c r="Z1312" s="11"/>
      <c r="AA1312" s="11"/>
      <c r="AB1312" s="11"/>
      <c r="AC1312" s="11"/>
    </row>
    <row r="1313">
      <c r="A1313" s="306" t="s">
        <v>3947</v>
      </c>
      <c r="B1313" s="306" t="s">
        <v>3947</v>
      </c>
      <c r="C1313" s="367"/>
      <c r="D1313" s="366"/>
      <c r="E1313" s="10"/>
      <c r="F1313" s="11"/>
      <c r="G1313" s="11"/>
      <c r="H1313" s="11"/>
      <c r="I1313" s="11"/>
      <c r="J1313" s="11"/>
      <c r="K1313" s="11"/>
      <c r="L1313" s="11"/>
      <c r="M1313" s="11"/>
      <c r="N1313" s="11"/>
      <c r="O1313" s="11"/>
      <c r="P1313" s="11"/>
      <c r="Q1313" s="11"/>
      <c r="R1313" s="11"/>
      <c r="S1313" s="11"/>
      <c r="T1313" s="11"/>
      <c r="U1313" s="11"/>
      <c r="V1313" s="11"/>
      <c r="W1313" s="11"/>
      <c r="X1313" s="11"/>
      <c r="Y1313" s="11"/>
      <c r="Z1313" s="11"/>
      <c r="AA1313" s="11"/>
      <c r="AB1313" s="11"/>
      <c r="AC1313" s="11"/>
    </row>
    <row r="1314">
      <c r="A1314" s="382" t="s">
        <v>3948</v>
      </c>
      <c r="B1314" s="306" t="s">
        <v>3949</v>
      </c>
      <c r="C1314" s="367"/>
      <c r="D1314" s="366"/>
      <c r="E1314" s="10"/>
      <c r="F1314" s="11"/>
      <c r="G1314" s="11"/>
      <c r="H1314" s="11"/>
      <c r="I1314" s="11"/>
      <c r="J1314" s="11"/>
      <c r="K1314" s="11"/>
      <c r="L1314" s="11"/>
      <c r="M1314" s="11"/>
      <c r="N1314" s="11"/>
      <c r="O1314" s="11"/>
      <c r="P1314" s="11"/>
      <c r="Q1314" s="11"/>
      <c r="R1314" s="11"/>
      <c r="S1314" s="11"/>
      <c r="T1314" s="11"/>
      <c r="U1314" s="11"/>
      <c r="V1314" s="11"/>
      <c r="W1314" s="11"/>
      <c r="X1314" s="11"/>
      <c r="Y1314" s="11"/>
      <c r="Z1314" s="11"/>
      <c r="AA1314" s="11"/>
      <c r="AB1314" s="11"/>
      <c r="AC1314" s="11"/>
    </row>
    <row r="1315">
      <c r="A1315" s="306" t="s">
        <v>3950</v>
      </c>
      <c r="B1315" s="306"/>
      <c r="C1315" s="367"/>
      <c r="D1315" s="366"/>
      <c r="E1315" s="10"/>
      <c r="F1315" s="11"/>
      <c r="G1315" s="11"/>
      <c r="H1315" s="11"/>
      <c r="I1315" s="11"/>
      <c r="J1315" s="11"/>
      <c r="K1315" s="11"/>
      <c r="L1315" s="11"/>
      <c r="M1315" s="11"/>
      <c r="N1315" s="11"/>
      <c r="O1315" s="11"/>
      <c r="P1315" s="11"/>
      <c r="Q1315" s="11"/>
      <c r="R1315" s="11"/>
      <c r="S1315" s="11"/>
      <c r="T1315" s="11"/>
      <c r="U1315" s="11"/>
      <c r="V1315" s="11"/>
      <c r="W1315" s="11"/>
      <c r="X1315" s="11"/>
      <c r="Y1315" s="11"/>
      <c r="Z1315" s="11"/>
      <c r="AA1315" s="11"/>
      <c r="AB1315" s="11"/>
      <c r="AC1315" s="11"/>
    </row>
    <row r="1316">
      <c r="A1316" s="377" t="s">
        <v>3951</v>
      </c>
      <c r="B1316" s="306" t="s">
        <v>3952</v>
      </c>
      <c r="C1316" s="367"/>
      <c r="D1316" s="366"/>
      <c r="E1316" s="10"/>
      <c r="F1316" s="11"/>
      <c r="G1316" s="11"/>
      <c r="H1316" s="11"/>
      <c r="I1316" s="11"/>
      <c r="J1316" s="11"/>
      <c r="K1316" s="11"/>
      <c r="L1316" s="11"/>
      <c r="M1316" s="11"/>
      <c r="N1316" s="11"/>
      <c r="O1316" s="11"/>
      <c r="P1316" s="11"/>
      <c r="Q1316" s="11"/>
      <c r="R1316" s="11"/>
      <c r="S1316" s="11"/>
      <c r="T1316" s="11"/>
      <c r="U1316" s="11"/>
      <c r="V1316" s="11"/>
      <c r="W1316" s="11"/>
      <c r="X1316" s="11"/>
      <c r="Y1316" s="11"/>
      <c r="Z1316" s="11"/>
      <c r="AA1316" s="11"/>
      <c r="AB1316" s="11"/>
      <c r="AC1316" s="11"/>
    </row>
    <row r="1317">
      <c r="A1317" s="375" t="s">
        <v>3953</v>
      </c>
      <c r="B1317" s="306"/>
      <c r="C1317" s="367"/>
      <c r="D1317" s="366"/>
      <c r="E1317" s="10"/>
      <c r="F1317" s="11"/>
      <c r="G1317" s="11"/>
      <c r="H1317" s="11"/>
      <c r="I1317" s="11"/>
      <c r="J1317" s="11"/>
      <c r="K1317" s="11"/>
      <c r="L1317" s="11"/>
      <c r="M1317" s="11"/>
      <c r="N1317" s="11"/>
      <c r="O1317" s="11"/>
      <c r="P1317" s="11"/>
      <c r="Q1317" s="11"/>
      <c r="R1317" s="11"/>
      <c r="S1317" s="11"/>
      <c r="T1317" s="11"/>
      <c r="U1317" s="11"/>
      <c r="V1317" s="11"/>
      <c r="W1317" s="11"/>
      <c r="X1317" s="11"/>
      <c r="Y1317" s="11"/>
      <c r="Z1317" s="11"/>
      <c r="AA1317" s="11"/>
      <c r="AB1317" s="11"/>
      <c r="AC1317" s="11"/>
    </row>
    <row r="1318">
      <c r="A1318" s="324" t="s">
        <v>3954</v>
      </c>
      <c r="B1318" s="306" t="s">
        <v>3955</v>
      </c>
      <c r="C1318" s="367" t="s">
        <v>3956</v>
      </c>
      <c r="D1318" s="366"/>
      <c r="E1318" s="10"/>
      <c r="F1318" s="11"/>
      <c r="G1318" s="11"/>
      <c r="H1318" s="11"/>
      <c r="I1318" s="11"/>
      <c r="J1318" s="11"/>
      <c r="K1318" s="11"/>
      <c r="L1318" s="11"/>
      <c r="M1318" s="11"/>
      <c r="N1318" s="11"/>
      <c r="O1318" s="11"/>
      <c r="P1318" s="11"/>
      <c r="Q1318" s="11"/>
      <c r="R1318" s="11"/>
      <c r="S1318" s="11"/>
      <c r="T1318" s="11"/>
      <c r="U1318" s="11"/>
      <c r="V1318" s="11"/>
      <c r="W1318" s="11"/>
      <c r="X1318" s="11"/>
      <c r="Y1318" s="11"/>
      <c r="Z1318" s="11"/>
      <c r="AA1318" s="11"/>
      <c r="AB1318" s="11"/>
      <c r="AC1318" s="11"/>
    </row>
    <row r="1319">
      <c r="A1319" s="324" t="s">
        <v>3957</v>
      </c>
      <c r="B1319" s="306" t="s">
        <v>3958</v>
      </c>
      <c r="C1319" s="367"/>
      <c r="D1319" s="366"/>
      <c r="E1319" s="10"/>
      <c r="F1319" s="11"/>
      <c r="G1319" s="11"/>
      <c r="H1319" s="11"/>
      <c r="I1319" s="11"/>
      <c r="J1319" s="11"/>
      <c r="K1319" s="11"/>
      <c r="L1319" s="11"/>
      <c r="M1319" s="11"/>
      <c r="N1319" s="11"/>
      <c r="O1319" s="11"/>
      <c r="P1319" s="11"/>
      <c r="Q1319" s="11"/>
      <c r="R1319" s="11"/>
      <c r="S1319" s="11"/>
      <c r="T1319" s="11"/>
      <c r="U1319" s="11"/>
      <c r="V1319" s="11"/>
      <c r="W1319" s="11"/>
      <c r="X1319" s="11"/>
      <c r="Y1319" s="11"/>
      <c r="Z1319" s="11"/>
      <c r="AA1319" s="11"/>
      <c r="AB1319" s="11"/>
      <c r="AC1319" s="11"/>
    </row>
    <row r="1320" ht="51.0" customHeight="1">
      <c r="A1320" s="324" t="s">
        <v>3959</v>
      </c>
      <c r="B1320" s="306" t="s">
        <v>3960</v>
      </c>
      <c r="C1320" s="367"/>
      <c r="D1320" s="366"/>
      <c r="E1320" s="10"/>
      <c r="F1320" s="11"/>
      <c r="G1320" s="11"/>
      <c r="H1320" s="11"/>
      <c r="I1320" s="11"/>
      <c r="J1320" s="11"/>
      <c r="K1320" s="11"/>
      <c r="L1320" s="11"/>
      <c r="M1320" s="11"/>
      <c r="N1320" s="11"/>
      <c r="O1320" s="11"/>
      <c r="P1320" s="11"/>
      <c r="Q1320" s="11"/>
      <c r="R1320" s="11"/>
      <c r="S1320" s="11"/>
      <c r="T1320" s="11"/>
      <c r="U1320" s="11"/>
      <c r="V1320" s="11"/>
      <c r="W1320" s="11"/>
      <c r="X1320" s="11"/>
      <c r="Y1320" s="11"/>
      <c r="Z1320" s="11"/>
      <c r="AA1320" s="11"/>
      <c r="AB1320" s="11"/>
      <c r="AC1320" s="11"/>
    </row>
    <row r="1321">
      <c r="A1321" s="383" t="s">
        <v>3961</v>
      </c>
      <c r="B1321" s="306" t="s">
        <v>3962</v>
      </c>
      <c r="C1321" s="367"/>
      <c r="D1321" s="366"/>
      <c r="E1321" s="10"/>
      <c r="F1321" s="11"/>
      <c r="G1321" s="11"/>
      <c r="H1321" s="11"/>
      <c r="I1321" s="11"/>
      <c r="J1321" s="11"/>
      <c r="K1321" s="11"/>
      <c r="L1321" s="11"/>
      <c r="M1321" s="11"/>
      <c r="N1321" s="11"/>
      <c r="O1321" s="11"/>
      <c r="P1321" s="11"/>
      <c r="Q1321" s="11"/>
      <c r="R1321" s="11"/>
      <c r="S1321" s="11"/>
      <c r="T1321" s="11"/>
      <c r="U1321" s="11"/>
      <c r="V1321" s="11"/>
      <c r="W1321" s="11"/>
      <c r="X1321" s="11"/>
      <c r="Y1321" s="11"/>
      <c r="Z1321" s="11"/>
      <c r="AA1321" s="11"/>
      <c r="AB1321" s="11"/>
      <c r="AC1321" s="11"/>
    </row>
    <row r="1322">
      <c r="A1322" s="379" t="s">
        <v>3963</v>
      </c>
      <c r="B1322" s="306" t="s">
        <v>3964</v>
      </c>
      <c r="C1322" s="367"/>
      <c r="D1322" s="366"/>
      <c r="E1322" s="10"/>
      <c r="F1322" s="11"/>
      <c r="G1322" s="11"/>
      <c r="H1322" s="11"/>
      <c r="I1322" s="11"/>
      <c r="J1322" s="11"/>
      <c r="K1322" s="11"/>
      <c r="L1322" s="11"/>
      <c r="M1322" s="11"/>
      <c r="N1322" s="11"/>
      <c r="O1322" s="11"/>
      <c r="P1322" s="11"/>
      <c r="Q1322" s="11"/>
      <c r="R1322" s="11"/>
      <c r="S1322" s="11"/>
      <c r="T1322" s="11"/>
      <c r="U1322" s="11"/>
      <c r="V1322" s="11"/>
      <c r="W1322" s="11"/>
      <c r="X1322" s="11"/>
      <c r="Y1322" s="11"/>
      <c r="Z1322" s="11"/>
      <c r="AA1322" s="11"/>
      <c r="AB1322" s="11"/>
      <c r="AC1322" s="11"/>
    </row>
    <row r="1323">
      <c r="A1323" s="384" t="s">
        <v>3965</v>
      </c>
      <c r="B1323" s="306" t="s">
        <v>3966</v>
      </c>
      <c r="C1323" s="367"/>
      <c r="D1323" s="366"/>
      <c r="E1323" s="10"/>
      <c r="F1323" s="11"/>
      <c r="G1323" s="11"/>
      <c r="H1323" s="11"/>
      <c r="I1323" s="11"/>
      <c r="J1323" s="11"/>
      <c r="K1323" s="11"/>
      <c r="L1323" s="11"/>
      <c r="M1323" s="11"/>
      <c r="N1323" s="11"/>
      <c r="O1323" s="11"/>
      <c r="P1323" s="11"/>
      <c r="Q1323" s="11"/>
      <c r="R1323" s="11"/>
      <c r="S1323" s="11"/>
      <c r="T1323" s="11"/>
      <c r="U1323" s="11"/>
      <c r="V1323" s="11"/>
      <c r="W1323" s="11"/>
      <c r="X1323" s="11"/>
      <c r="Y1323" s="11"/>
      <c r="Z1323" s="11"/>
      <c r="AA1323" s="11"/>
      <c r="AB1323" s="11"/>
      <c r="AC1323" s="11"/>
    </row>
    <row r="1324">
      <c r="A1324" s="380" t="s">
        <v>3967</v>
      </c>
      <c r="B1324" s="306" t="s">
        <v>3968</v>
      </c>
      <c r="C1324" s="367"/>
      <c r="D1324" s="366"/>
      <c r="E1324" s="10"/>
      <c r="F1324" s="11"/>
      <c r="G1324" s="11"/>
      <c r="H1324" s="11"/>
      <c r="I1324" s="11"/>
      <c r="J1324" s="11"/>
      <c r="K1324" s="11"/>
      <c r="L1324" s="11"/>
      <c r="M1324" s="11"/>
      <c r="N1324" s="11"/>
      <c r="O1324" s="11"/>
      <c r="P1324" s="11"/>
      <c r="Q1324" s="11"/>
      <c r="R1324" s="11"/>
      <c r="S1324" s="11"/>
      <c r="T1324" s="11"/>
      <c r="U1324" s="11"/>
      <c r="V1324" s="11"/>
      <c r="W1324" s="11"/>
      <c r="X1324" s="11"/>
      <c r="Y1324" s="11"/>
      <c r="Z1324" s="11"/>
      <c r="AA1324" s="11"/>
      <c r="AB1324" s="11"/>
      <c r="AC1324" s="11"/>
    </row>
    <row r="1325">
      <c r="A1325" s="306" t="s">
        <v>3969</v>
      </c>
      <c r="B1325" s="306"/>
      <c r="C1325" s="367"/>
      <c r="D1325" s="366"/>
      <c r="E1325" s="10"/>
      <c r="F1325" s="11"/>
      <c r="G1325" s="11"/>
      <c r="H1325" s="11"/>
      <c r="I1325" s="11"/>
      <c r="J1325" s="11"/>
      <c r="K1325" s="11"/>
      <c r="L1325" s="11"/>
      <c r="M1325" s="11"/>
      <c r="N1325" s="11"/>
      <c r="O1325" s="11"/>
      <c r="P1325" s="11"/>
      <c r="Q1325" s="11"/>
      <c r="R1325" s="11"/>
      <c r="S1325" s="11"/>
      <c r="T1325" s="11"/>
      <c r="U1325" s="11"/>
      <c r="V1325" s="11"/>
      <c r="W1325" s="11"/>
      <c r="X1325" s="11"/>
      <c r="Y1325" s="11"/>
      <c r="Z1325" s="11"/>
      <c r="AA1325" s="11"/>
      <c r="AB1325" s="11"/>
      <c r="AC1325" s="11"/>
    </row>
    <row r="1326">
      <c r="A1326" s="306" t="s">
        <v>3970</v>
      </c>
      <c r="B1326" s="306" t="s">
        <v>3971</v>
      </c>
      <c r="C1326" s="367"/>
      <c r="D1326" s="366"/>
      <c r="E1326" s="10"/>
      <c r="F1326" s="11"/>
      <c r="G1326" s="11"/>
      <c r="H1326" s="11"/>
      <c r="I1326" s="11"/>
      <c r="J1326" s="11"/>
      <c r="K1326" s="11"/>
      <c r="L1326" s="11"/>
      <c r="M1326" s="11"/>
      <c r="N1326" s="11"/>
      <c r="O1326" s="11"/>
      <c r="P1326" s="11"/>
      <c r="Q1326" s="11"/>
      <c r="R1326" s="11"/>
      <c r="S1326" s="11"/>
      <c r="T1326" s="11"/>
      <c r="U1326" s="11"/>
      <c r="V1326" s="11"/>
      <c r="W1326" s="11"/>
      <c r="X1326" s="11"/>
      <c r="Y1326" s="11"/>
      <c r="Z1326" s="11"/>
      <c r="AA1326" s="11"/>
      <c r="AB1326" s="11"/>
      <c r="AC1326" s="11"/>
    </row>
    <row r="1327">
      <c r="A1327" s="306" t="s">
        <v>3972</v>
      </c>
      <c r="B1327" s="306"/>
      <c r="C1327" s="367"/>
      <c r="D1327" s="366"/>
      <c r="E1327" s="10"/>
      <c r="F1327" s="11"/>
      <c r="G1327" s="11"/>
      <c r="H1327" s="11"/>
      <c r="I1327" s="11"/>
      <c r="J1327" s="11"/>
      <c r="K1327" s="11"/>
      <c r="L1327" s="11"/>
      <c r="M1327" s="11"/>
      <c r="N1327" s="11"/>
      <c r="O1327" s="11"/>
      <c r="P1327" s="11"/>
      <c r="Q1327" s="11"/>
      <c r="R1327" s="11"/>
      <c r="S1327" s="11"/>
      <c r="T1327" s="11"/>
      <c r="U1327" s="11"/>
      <c r="V1327" s="11"/>
      <c r="W1327" s="11"/>
      <c r="X1327" s="11"/>
      <c r="Y1327" s="11"/>
      <c r="Z1327" s="11"/>
      <c r="AA1327" s="11"/>
      <c r="AB1327" s="11"/>
      <c r="AC1327" s="11"/>
    </row>
    <row r="1328">
      <c r="A1328" s="306" t="s">
        <v>3973</v>
      </c>
      <c r="B1328" s="306" t="s">
        <v>3974</v>
      </c>
      <c r="C1328" s="367"/>
      <c r="D1328" s="366"/>
      <c r="E1328" s="10"/>
      <c r="F1328" s="11"/>
      <c r="G1328" s="11"/>
      <c r="H1328" s="11"/>
      <c r="I1328" s="11"/>
      <c r="J1328" s="11"/>
      <c r="K1328" s="11"/>
      <c r="L1328" s="11"/>
      <c r="M1328" s="11"/>
      <c r="N1328" s="11"/>
      <c r="O1328" s="11"/>
      <c r="P1328" s="11"/>
      <c r="Q1328" s="11"/>
      <c r="R1328" s="11"/>
      <c r="S1328" s="11"/>
      <c r="T1328" s="11"/>
      <c r="U1328" s="11"/>
      <c r="V1328" s="11"/>
      <c r="W1328" s="11"/>
      <c r="X1328" s="11"/>
      <c r="Y1328" s="11"/>
      <c r="Z1328" s="11"/>
      <c r="AA1328" s="11"/>
      <c r="AB1328" s="11"/>
      <c r="AC1328" s="11"/>
    </row>
    <row r="1329">
      <c r="A1329" s="306" t="s">
        <v>3975</v>
      </c>
      <c r="B1329" s="306" t="s">
        <v>3976</v>
      </c>
      <c r="C1329" s="367"/>
      <c r="D1329" s="366"/>
      <c r="E1329" s="10"/>
      <c r="F1329" s="11"/>
      <c r="G1329" s="11"/>
      <c r="H1329" s="11"/>
      <c r="I1329" s="11"/>
      <c r="J1329" s="11"/>
      <c r="K1329" s="11"/>
      <c r="L1329" s="11"/>
      <c r="M1329" s="11"/>
      <c r="N1329" s="11"/>
      <c r="O1329" s="11"/>
      <c r="P1329" s="11"/>
      <c r="Q1329" s="11"/>
      <c r="R1329" s="11"/>
      <c r="S1329" s="11"/>
      <c r="T1329" s="11"/>
      <c r="U1329" s="11"/>
      <c r="V1329" s="11"/>
      <c r="W1329" s="11"/>
      <c r="X1329" s="11"/>
      <c r="Y1329" s="11"/>
      <c r="Z1329" s="11"/>
      <c r="AA1329" s="11"/>
      <c r="AB1329" s="11"/>
      <c r="AC1329" s="11"/>
    </row>
    <row r="1330">
      <c r="A1330" s="385" t="s">
        <v>3977</v>
      </c>
      <c r="B1330" s="306" t="s">
        <v>3978</v>
      </c>
      <c r="C1330" s="367"/>
      <c r="D1330" s="366"/>
      <c r="E1330" s="10"/>
      <c r="F1330" s="11"/>
      <c r="G1330" s="11"/>
      <c r="H1330" s="11"/>
      <c r="I1330" s="11"/>
      <c r="J1330" s="11"/>
      <c r="K1330" s="11"/>
      <c r="L1330" s="11"/>
      <c r="M1330" s="11"/>
      <c r="N1330" s="11"/>
      <c r="O1330" s="11"/>
      <c r="P1330" s="11"/>
      <c r="Q1330" s="11"/>
      <c r="R1330" s="11"/>
      <c r="S1330" s="11"/>
      <c r="T1330" s="11"/>
      <c r="U1330" s="11"/>
      <c r="V1330" s="11"/>
      <c r="W1330" s="11"/>
      <c r="X1330" s="11"/>
      <c r="Y1330" s="11"/>
      <c r="Z1330" s="11"/>
      <c r="AA1330" s="11"/>
      <c r="AB1330" s="11"/>
      <c r="AC1330" s="11"/>
    </row>
    <row r="1331">
      <c r="A1331" s="377" t="s">
        <v>3979</v>
      </c>
      <c r="B1331" s="306" t="s">
        <v>3980</v>
      </c>
      <c r="C1331" s="367"/>
      <c r="D1331" s="366"/>
      <c r="E1331" s="10"/>
      <c r="F1331" s="11"/>
      <c r="G1331" s="11"/>
      <c r="H1331" s="11"/>
      <c r="I1331" s="11"/>
      <c r="J1331" s="11"/>
      <c r="K1331" s="11"/>
      <c r="L1331" s="11"/>
      <c r="M1331" s="11"/>
      <c r="N1331" s="11"/>
      <c r="O1331" s="11"/>
      <c r="P1331" s="11"/>
      <c r="Q1331" s="11"/>
      <c r="R1331" s="11"/>
      <c r="S1331" s="11"/>
      <c r="T1331" s="11"/>
      <c r="U1331" s="11"/>
      <c r="V1331" s="11"/>
      <c r="W1331" s="11"/>
      <c r="X1331" s="11"/>
      <c r="Y1331" s="11"/>
      <c r="Z1331" s="11"/>
      <c r="AA1331" s="11"/>
      <c r="AB1331" s="11"/>
      <c r="AC1331" s="11"/>
    </row>
    <row r="1332">
      <c r="A1332" s="306" t="s">
        <v>3981</v>
      </c>
      <c r="B1332" s="306"/>
      <c r="C1332" s="367"/>
      <c r="D1332" s="386"/>
      <c r="E1332" s="323"/>
      <c r="F1332" s="270"/>
      <c r="G1332" s="270"/>
      <c r="H1332" s="270"/>
      <c r="I1332" s="270"/>
      <c r="J1332" s="270"/>
      <c r="K1332" s="270"/>
      <c r="L1332" s="270"/>
      <c r="M1332" s="270"/>
      <c r="N1332" s="270"/>
      <c r="O1332" s="270"/>
      <c r="P1332" s="270"/>
      <c r="Q1332" s="270"/>
      <c r="R1332" s="270"/>
      <c r="S1332" s="270"/>
      <c r="T1332" s="270"/>
      <c r="U1332" s="270"/>
      <c r="V1332" s="270"/>
      <c r="W1332" s="270"/>
      <c r="X1332" s="270"/>
      <c r="Y1332" s="270"/>
      <c r="Z1332" s="270"/>
      <c r="AA1332" s="270"/>
      <c r="AB1332" s="270"/>
      <c r="AC1332" s="270"/>
    </row>
    <row r="1333">
      <c r="A1333" s="380" t="s">
        <v>3982</v>
      </c>
      <c r="B1333" s="306"/>
      <c r="C1333" s="387"/>
      <c r="D1333" s="366"/>
      <c r="E1333" s="10"/>
      <c r="F1333" s="11"/>
      <c r="G1333" s="11"/>
      <c r="H1333" s="11"/>
      <c r="I1333" s="11"/>
      <c r="J1333" s="11"/>
      <c r="K1333" s="11"/>
      <c r="L1333" s="11"/>
      <c r="M1333" s="11"/>
      <c r="N1333" s="11"/>
      <c r="O1333" s="11"/>
      <c r="P1333" s="11"/>
      <c r="Q1333" s="11"/>
      <c r="R1333" s="11"/>
      <c r="S1333" s="11"/>
      <c r="T1333" s="11"/>
      <c r="U1333" s="11"/>
      <c r="V1333" s="11"/>
      <c r="W1333" s="11"/>
      <c r="X1333" s="11"/>
      <c r="Y1333" s="11"/>
      <c r="Z1333" s="11"/>
      <c r="AA1333" s="11"/>
      <c r="AB1333" s="11"/>
      <c r="AC1333" s="11"/>
    </row>
    <row r="1334">
      <c r="A1334" s="324" t="s">
        <v>3983</v>
      </c>
      <c r="B1334" s="324" t="s">
        <v>3984</v>
      </c>
      <c r="C1334" s="367"/>
      <c r="D1334" s="366"/>
      <c r="E1334" s="10"/>
      <c r="F1334" s="11"/>
      <c r="G1334" s="11"/>
      <c r="H1334" s="11"/>
      <c r="I1334" s="11"/>
      <c r="J1334" s="11"/>
      <c r="K1334" s="11"/>
      <c r="L1334" s="11"/>
      <c r="M1334" s="11"/>
      <c r="N1334" s="11"/>
      <c r="O1334" s="11"/>
      <c r="P1334" s="11"/>
      <c r="Q1334" s="11"/>
      <c r="R1334" s="11"/>
      <c r="S1334" s="11"/>
      <c r="T1334" s="11"/>
      <c r="U1334" s="11"/>
      <c r="V1334" s="11"/>
      <c r="W1334" s="11"/>
      <c r="X1334" s="11"/>
      <c r="Y1334" s="11"/>
      <c r="Z1334" s="11"/>
      <c r="AA1334" s="11"/>
      <c r="AB1334" s="11"/>
      <c r="AC1334" s="11"/>
    </row>
    <row r="1335">
      <c r="A1335" s="377" t="s">
        <v>3985</v>
      </c>
      <c r="B1335" s="306" t="s">
        <v>3986</v>
      </c>
      <c r="C1335" s="367"/>
      <c r="D1335" s="366"/>
      <c r="E1335" s="10"/>
      <c r="F1335" s="11"/>
      <c r="G1335" s="11"/>
      <c r="H1335" s="11"/>
      <c r="I1335" s="11"/>
      <c r="J1335" s="11"/>
      <c r="K1335" s="11"/>
      <c r="L1335" s="11"/>
      <c r="M1335" s="11"/>
      <c r="N1335" s="11"/>
      <c r="O1335" s="11"/>
      <c r="P1335" s="11"/>
      <c r="Q1335" s="11"/>
      <c r="R1335" s="11"/>
      <c r="S1335" s="11"/>
      <c r="T1335" s="11"/>
      <c r="U1335" s="11"/>
      <c r="V1335" s="11"/>
      <c r="W1335" s="11"/>
      <c r="X1335" s="11"/>
      <c r="Y1335" s="11"/>
      <c r="Z1335" s="11"/>
      <c r="AA1335" s="11"/>
      <c r="AB1335" s="11"/>
      <c r="AC1335" s="11"/>
    </row>
    <row r="1336">
      <c r="A1336" s="306" t="s">
        <v>3987</v>
      </c>
      <c r="B1336" s="306"/>
      <c r="C1336" s="367"/>
      <c r="D1336" s="366"/>
      <c r="E1336" s="10"/>
      <c r="F1336" s="11"/>
      <c r="G1336" s="11"/>
      <c r="H1336" s="11"/>
      <c r="I1336" s="11"/>
      <c r="J1336" s="11"/>
      <c r="K1336" s="11"/>
      <c r="L1336" s="11"/>
      <c r="M1336" s="11"/>
      <c r="N1336" s="11"/>
      <c r="O1336" s="11"/>
      <c r="P1336" s="11"/>
      <c r="Q1336" s="11"/>
      <c r="R1336" s="11"/>
      <c r="S1336" s="11"/>
      <c r="T1336" s="11"/>
      <c r="U1336" s="11"/>
      <c r="V1336" s="11"/>
      <c r="W1336" s="11"/>
      <c r="X1336" s="11"/>
      <c r="Y1336" s="11"/>
      <c r="Z1336" s="11"/>
      <c r="AA1336" s="11"/>
      <c r="AB1336" s="11"/>
      <c r="AC1336" s="11"/>
    </row>
    <row r="1337">
      <c r="A1337" s="377" t="s">
        <v>3988</v>
      </c>
      <c r="B1337" s="306"/>
      <c r="C1337" s="367"/>
      <c r="D1337" s="386"/>
      <c r="E1337" s="323"/>
      <c r="F1337" s="270"/>
      <c r="G1337" s="270"/>
      <c r="H1337" s="270"/>
      <c r="I1337" s="270"/>
      <c r="J1337" s="270"/>
      <c r="K1337" s="270"/>
      <c r="L1337" s="270"/>
      <c r="M1337" s="270"/>
      <c r="N1337" s="270"/>
      <c r="O1337" s="270"/>
      <c r="P1337" s="270"/>
      <c r="Q1337" s="270"/>
      <c r="R1337" s="270"/>
      <c r="S1337" s="270"/>
      <c r="T1337" s="270"/>
      <c r="U1337" s="270"/>
      <c r="V1337" s="270"/>
      <c r="W1337" s="270"/>
      <c r="X1337" s="270"/>
      <c r="Y1337" s="270"/>
      <c r="Z1337" s="270"/>
      <c r="AA1337" s="270"/>
      <c r="AB1337" s="270"/>
      <c r="AC1337" s="270"/>
    </row>
    <row r="1338">
      <c r="A1338" s="306" t="s">
        <v>3989</v>
      </c>
      <c r="B1338" s="306" t="s">
        <v>3990</v>
      </c>
      <c r="C1338" s="387"/>
      <c r="D1338" s="386"/>
      <c r="E1338" s="323"/>
      <c r="F1338" s="270"/>
      <c r="G1338" s="270"/>
      <c r="H1338" s="270"/>
      <c r="I1338" s="270"/>
      <c r="J1338" s="270"/>
      <c r="K1338" s="270"/>
      <c r="L1338" s="270"/>
      <c r="M1338" s="270"/>
      <c r="N1338" s="270"/>
      <c r="O1338" s="270"/>
      <c r="P1338" s="270"/>
      <c r="Q1338" s="270"/>
      <c r="R1338" s="270"/>
      <c r="S1338" s="270"/>
      <c r="T1338" s="270"/>
      <c r="U1338" s="270"/>
      <c r="V1338" s="270"/>
      <c r="W1338" s="270"/>
      <c r="X1338" s="270"/>
      <c r="Y1338" s="270"/>
      <c r="Z1338" s="270"/>
      <c r="AA1338" s="270"/>
      <c r="AB1338" s="270"/>
      <c r="AC1338" s="270"/>
    </row>
    <row r="1339">
      <c r="A1339" s="380" t="s">
        <v>3991</v>
      </c>
      <c r="B1339" s="306"/>
      <c r="C1339" s="387"/>
      <c r="D1339" s="386"/>
      <c r="E1339" s="323"/>
      <c r="F1339" s="270"/>
      <c r="G1339" s="270"/>
      <c r="H1339" s="270"/>
      <c r="I1339" s="270"/>
      <c r="J1339" s="270"/>
      <c r="K1339" s="270"/>
      <c r="L1339" s="270"/>
      <c r="M1339" s="270"/>
      <c r="N1339" s="270"/>
      <c r="O1339" s="270"/>
      <c r="P1339" s="270"/>
      <c r="Q1339" s="270"/>
      <c r="R1339" s="270"/>
      <c r="S1339" s="270"/>
      <c r="T1339" s="270"/>
      <c r="U1339" s="270"/>
      <c r="V1339" s="270"/>
      <c r="W1339" s="270"/>
      <c r="X1339" s="270"/>
      <c r="Y1339" s="270"/>
      <c r="Z1339" s="270"/>
      <c r="AA1339" s="270"/>
      <c r="AB1339" s="270"/>
      <c r="AC1339" s="270"/>
    </row>
    <row r="1340">
      <c r="A1340" s="306" t="s">
        <v>3992</v>
      </c>
      <c r="B1340" s="306" t="s">
        <v>3992</v>
      </c>
      <c r="C1340" s="387"/>
      <c r="D1340" s="386"/>
      <c r="E1340" s="323"/>
      <c r="F1340" s="270"/>
      <c r="G1340" s="270"/>
      <c r="H1340" s="270"/>
      <c r="I1340" s="270"/>
      <c r="J1340" s="270"/>
      <c r="K1340" s="270"/>
      <c r="L1340" s="270"/>
      <c r="M1340" s="270"/>
      <c r="N1340" s="270"/>
      <c r="O1340" s="270"/>
      <c r="P1340" s="270"/>
      <c r="Q1340" s="270"/>
      <c r="R1340" s="270"/>
      <c r="S1340" s="270"/>
      <c r="T1340" s="270"/>
      <c r="U1340" s="270"/>
      <c r="V1340" s="270"/>
      <c r="W1340" s="270"/>
      <c r="X1340" s="270"/>
      <c r="Y1340" s="270"/>
      <c r="Z1340" s="270"/>
      <c r="AA1340" s="270"/>
      <c r="AB1340" s="270"/>
      <c r="AC1340" s="270"/>
    </row>
    <row r="1341">
      <c r="A1341" s="306" t="s">
        <v>3993</v>
      </c>
      <c r="B1341" s="306" t="s">
        <v>3994</v>
      </c>
      <c r="C1341" s="387"/>
      <c r="D1341" s="386"/>
      <c r="E1341" s="323"/>
      <c r="F1341" s="270"/>
      <c r="G1341" s="270"/>
      <c r="H1341" s="270"/>
      <c r="I1341" s="270"/>
      <c r="J1341" s="270"/>
      <c r="K1341" s="270"/>
      <c r="L1341" s="270"/>
      <c r="M1341" s="270"/>
      <c r="N1341" s="270"/>
      <c r="O1341" s="270"/>
      <c r="P1341" s="270"/>
      <c r="Q1341" s="270"/>
      <c r="R1341" s="270"/>
      <c r="S1341" s="270"/>
      <c r="T1341" s="270"/>
      <c r="U1341" s="270"/>
      <c r="V1341" s="270"/>
      <c r="W1341" s="270"/>
      <c r="X1341" s="270"/>
      <c r="Y1341" s="270"/>
      <c r="Z1341" s="270"/>
      <c r="AA1341" s="270"/>
      <c r="AB1341" s="270"/>
      <c r="AC1341" s="270"/>
    </row>
    <row r="1342">
      <c r="A1342" s="306" t="s">
        <v>3995</v>
      </c>
      <c r="B1342" s="306" t="s">
        <v>3996</v>
      </c>
      <c r="C1342" s="387"/>
      <c r="D1342" s="386"/>
      <c r="E1342" s="323"/>
      <c r="F1342" s="270"/>
      <c r="G1342" s="270"/>
      <c r="H1342" s="270"/>
      <c r="I1342" s="270"/>
      <c r="J1342" s="270"/>
      <c r="K1342" s="270"/>
      <c r="L1342" s="270"/>
      <c r="M1342" s="270"/>
      <c r="N1342" s="270"/>
      <c r="O1342" s="270"/>
      <c r="P1342" s="270"/>
      <c r="Q1342" s="270"/>
      <c r="R1342" s="270"/>
      <c r="S1342" s="270"/>
      <c r="T1342" s="270"/>
      <c r="U1342" s="270"/>
      <c r="V1342" s="270"/>
      <c r="W1342" s="270"/>
      <c r="X1342" s="270"/>
      <c r="Y1342" s="270"/>
      <c r="Z1342" s="270"/>
      <c r="AA1342" s="270"/>
      <c r="AB1342" s="270"/>
      <c r="AC1342" s="270"/>
    </row>
    <row r="1343">
      <c r="A1343" s="306" t="s">
        <v>3997</v>
      </c>
      <c r="B1343" s="306" t="s">
        <v>3998</v>
      </c>
      <c r="C1343" s="387"/>
      <c r="D1343" s="386"/>
      <c r="E1343" s="323"/>
      <c r="F1343" s="270"/>
      <c r="G1343" s="270"/>
      <c r="H1343" s="270"/>
      <c r="I1343" s="270"/>
      <c r="J1343" s="270"/>
      <c r="K1343" s="270"/>
      <c r="L1343" s="270"/>
      <c r="M1343" s="270"/>
      <c r="N1343" s="270"/>
      <c r="O1343" s="270"/>
      <c r="P1343" s="270"/>
      <c r="Q1343" s="270"/>
      <c r="R1343" s="270"/>
      <c r="S1343" s="270"/>
      <c r="T1343" s="270"/>
      <c r="U1343" s="270"/>
      <c r="V1343" s="270"/>
      <c r="W1343" s="270"/>
      <c r="X1343" s="270"/>
      <c r="Y1343" s="270"/>
      <c r="Z1343" s="270"/>
      <c r="AA1343" s="270"/>
      <c r="AB1343" s="270"/>
      <c r="AC1343" s="270"/>
    </row>
    <row r="1344">
      <c r="A1344" s="306" t="s">
        <v>3999</v>
      </c>
      <c r="B1344" s="306" t="s">
        <v>4000</v>
      </c>
      <c r="C1344" s="387"/>
      <c r="D1344" s="386"/>
      <c r="E1344" s="323"/>
      <c r="F1344" s="270"/>
      <c r="G1344" s="270"/>
      <c r="H1344" s="270"/>
      <c r="I1344" s="270"/>
      <c r="J1344" s="270"/>
      <c r="K1344" s="270"/>
      <c r="L1344" s="270"/>
      <c r="M1344" s="270"/>
      <c r="N1344" s="270"/>
      <c r="O1344" s="270"/>
      <c r="P1344" s="270"/>
      <c r="Q1344" s="270"/>
      <c r="R1344" s="270"/>
      <c r="S1344" s="270"/>
      <c r="T1344" s="270"/>
      <c r="U1344" s="270"/>
      <c r="V1344" s="270"/>
      <c r="W1344" s="270"/>
      <c r="X1344" s="270"/>
      <c r="Y1344" s="270"/>
      <c r="Z1344" s="270"/>
      <c r="AA1344" s="270"/>
      <c r="AB1344" s="270"/>
      <c r="AC1344" s="270"/>
    </row>
    <row r="1345">
      <c r="A1345" s="306" t="s">
        <v>4001</v>
      </c>
      <c r="B1345" s="306"/>
      <c r="C1345" s="387"/>
      <c r="D1345" s="386"/>
      <c r="E1345" s="323"/>
      <c r="F1345" s="270"/>
      <c r="G1345" s="270"/>
      <c r="H1345" s="270"/>
      <c r="I1345" s="270"/>
      <c r="J1345" s="270"/>
      <c r="K1345" s="270"/>
      <c r="L1345" s="270"/>
      <c r="M1345" s="270"/>
      <c r="N1345" s="270"/>
      <c r="O1345" s="270"/>
      <c r="P1345" s="270"/>
      <c r="Q1345" s="270"/>
      <c r="R1345" s="270"/>
      <c r="S1345" s="270"/>
      <c r="T1345" s="270"/>
      <c r="U1345" s="270"/>
      <c r="V1345" s="270"/>
      <c r="W1345" s="270"/>
      <c r="X1345" s="270"/>
      <c r="Y1345" s="270"/>
      <c r="Z1345" s="270"/>
      <c r="AA1345" s="270"/>
      <c r="AB1345" s="270"/>
      <c r="AC1345" s="270"/>
    </row>
    <row r="1346">
      <c r="A1346" s="306" t="s">
        <v>4002</v>
      </c>
      <c r="B1346" s="306"/>
      <c r="C1346" s="387"/>
      <c r="D1346" s="386"/>
      <c r="E1346" s="323"/>
      <c r="F1346" s="270"/>
      <c r="G1346" s="270"/>
      <c r="H1346" s="270"/>
      <c r="I1346" s="270"/>
      <c r="J1346" s="270"/>
      <c r="K1346" s="270"/>
      <c r="L1346" s="270"/>
      <c r="M1346" s="270"/>
      <c r="N1346" s="270"/>
      <c r="O1346" s="270"/>
      <c r="P1346" s="270"/>
      <c r="Q1346" s="270"/>
      <c r="R1346" s="270"/>
      <c r="S1346" s="270"/>
      <c r="T1346" s="270"/>
      <c r="U1346" s="270"/>
      <c r="V1346" s="270"/>
      <c r="W1346" s="270"/>
      <c r="X1346" s="270"/>
      <c r="Y1346" s="270"/>
      <c r="Z1346" s="270"/>
      <c r="AA1346" s="270"/>
      <c r="AB1346" s="270"/>
      <c r="AC1346" s="270"/>
    </row>
    <row r="1347">
      <c r="A1347" s="306" t="s">
        <v>4003</v>
      </c>
      <c r="B1347" s="306" t="s">
        <v>4004</v>
      </c>
      <c r="C1347" s="387"/>
      <c r="D1347" s="386"/>
      <c r="E1347" s="323"/>
      <c r="F1347" s="270"/>
      <c r="G1347" s="270"/>
      <c r="H1347" s="270"/>
      <c r="I1347" s="270"/>
      <c r="J1347" s="270"/>
      <c r="K1347" s="270"/>
      <c r="L1347" s="270"/>
      <c r="M1347" s="270"/>
      <c r="N1347" s="270"/>
      <c r="O1347" s="270"/>
      <c r="P1347" s="270"/>
      <c r="Q1347" s="270"/>
      <c r="R1347" s="270"/>
      <c r="S1347" s="270"/>
      <c r="T1347" s="270"/>
      <c r="U1347" s="270"/>
      <c r="V1347" s="270"/>
      <c r="W1347" s="270"/>
      <c r="X1347" s="270"/>
      <c r="Y1347" s="270"/>
      <c r="Z1347" s="270"/>
      <c r="AA1347" s="270"/>
      <c r="AB1347" s="270"/>
      <c r="AC1347" s="270"/>
    </row>
    <row r="1348">
      <c r="A1348" s="306" t="s">
        <v>4005</v>
      </c>
      <c r="B1348" s="306" t="s">
        <v>4006</v>
      </c>
      <c r="C1348" s="387"/>
      <c r="D1348" s="386"/>
      <c r="E1348" s="323"/>
      <c r="F1348" s="270"/>
      <c r="G1348" s="270"/>
      <c r="H1348" s="270"/>
      <c r="I1348" s="270"/>
      <c r="J1348" s="270"/>
      <c r="K1348" s="270"/>
      <c r="L1348" s="270"/>
      <c r="M1348" s="270"/>
      <c r="N1348" s="270"/>
      <c r="O1348" s="270"/>
      <c r="P1348" s="270"/>
      <c r="Q1348" s="270"/>
      <c r="R1348" s="270"/>
      <c r="S1348" s="270"/>
      <c r="T1348" s="270"/>
      <c r="U1348" s="270"/>
      <c r="V1348" s="270"/>
      <c r="W1348" s="270"/>
      <c r="X1348" s="270"/>
      <c r="Y1348" s="270"/>
      <c r="Z1348" s="270"/>
      <c r="AA1348" s="270"/>
      <c r="AB1348" s="270"/>
      <c r="AC1348" s="270"/>
    </row>
    <row r="1349">
      <c r="A1349" s="306" t="s">
        <v>4007</v>
      </c>
      <c r="B1349" s="878" t="s">
        <v>13339</v>
      </c>
      <c r="C1349" s="387"/>
      <c r="D1349" s="386"/>
      <c r="E1349" s="323"/>
      <c r="F1349" s="270"/>
      <c r="G1349" s="270"/>
      <c r="H1349" s="270"/>
      <c r="I1349" s="270"/>
      <c r="J1349" s="270"/>
      <c r="K1349" s="270"/>
      <c r="L1349" s="270"/>
      <c r="M1349" s="270"/>
      <c r="N1349" s="270"/>
      <c r="O1349" s="270"/>
      <c r="P1349" s="270"/>
      <c r="Q1349" s="270"/>
      <c r="R1349" s="270"/>
      <c r="S1349" s="270"/>
      <c r="T1349" s="270"/>
      <c r="U1349" s="270"/>
      <c r="V1349" s="270"/>
      <c r="W1349" s="270"/>
      <c r="X1349" s="270"/>
      <c r="Y1349" s="270"/>
      <c r="Z1349" s="270"/>
      <c r="AA1349" s="270"/>
      <c r="AB1349" s="270"/>
      <c r="AC1349" s="270"/>
    </row>
    <row r="1350">
      <c r="A1350" s="313" t="s">
        <v>13340</v>
      </c>
      <c r="B1350" s="313" t="s">
        <v>13341</v>
      </c>
      <c r="C1350" s="387"/>
      <c r="D1350" s="386"/>
      <c r="E1350" s="323"/>
      <c r="F1350" s="270"/>
      <c r="G1350" s="270"/>
      <c r="H1350" s="270"/>
      <c r="I1350" s="270"/>
      <c r="J1350" s="270"/>
      <c r="K1350" s="270"/>
      <c r="L1350" s="270"/>
      <c r="M1350" s="270"/>
      <c r="N1350" s="270"/>
      <c r="O1350" s="270"/>
      <c r="P1350" s="270"/>
      <c r="Q1350" s="270"/>
      <c r="R1350" s="270"/>
      <c r="S1350" s="270"/>
      <c r="T1350" s="270"/>
      <c r="U1350" s="270"/>
      <c r="V1350" s="270"/>
      <c r="W1350" s="270"/>
      <c r="X1350" s="270"/>
      <c r="Y1350" s="270"/>
      <c r="Z1350" s="270"/>
      <c r="AA1350" s="270"/>
      <c r="AB1350" s="270"/>
      <c r="AC1350" s="270"/>
    </row>
    <row r="1351" ht="140.25" customHeight="1">
      <c r="A1351" s="306" t="s">
        <v>4011</v>
      </c>
      <c r="B1351" s="306" t="s">
        <v>4012</v>
      </c>
      <c r="C1351" s="387"/>
      <c r="D1351" s="386"/>
      <c r="E1351" s="323"/>
      <c r="F1351" s="270"/>
      <c r="G1351" s="270"/>
      <c r="H1351" s="270"/>
      <c r="I1351" s="270"/>
      <c r="J1351" s="270"/>
      <c r="K1351" s="270"/>
      <c r="L1351" s="270"/>
      <c r="M1351" s="270"/>
      <c r="N1351" s="270"/>
      <c r="O1351" s="270"/>
      <c r="P1351" s="270"/>
      <c r="Q1351" s="270"/>
      <c r="R1351" s="270"/>
      <c r="S1351" s="270"/>
      <c r="T1351" s="270"/>
      <c r="U1351" s="270"/>
      <c r="V1351" s="270"/>
      <c r="W1351" s="270"/>
      <c r="X1351" s="270"/>
      <c r="Y1351" s="270"/>
      <c r="Z1351" s="270"/>
      <c r="AA1351" s="270"/>
      <c r="AB1351" s="270"/>
      <c r="AC1351" s="270"/>
    </row>
    <row r="1352">
      <c r="A1352" s="306" t="s">
        <v>4013</v>
      </c>
      <c r="B1352" s="306"/>
      <c r="C1352" s="387"/>
      <c r="D1352" s="386"/>
      <c r="E1352" s="323"/>
      <c r="F1352" s="270"/>
      <c r="G1352" s="270"/>
      <c r="H1352" s="270"/>
      <c r="I1352" s="270"/>
      <c r="J1352" s="270"/>
      <c r="K1352" s="270"/>
      <c r="L1352" s="270"/>
      <c r="M1352" s="270"/>
      <c r="N1352" s="270"/>
      <c r="O1352" s="270"/>
      <c r="P1352" s="270"/>
      <c r="Q1352" s="270"/>
      <c r="R1352" s="270"/>
      <c r="S1352" s="270"/>
      <c r="T1352" s="270"/>
      <c r="U1352" s="270"/>
      <c r="V1352" s="270"/>
      <c r="W1352" s="270"/>
      <c r="X1352" s="270"/>
      <c r="Y1352" s="270"/>
      <c r="Z1352" s="270"/>
      <c r="AA1352" s="270"/>
      <c r="AB1352" s="270"/>
      <c r="AC1352" s="270"/>
    </row>
    <row r="1353">
      <c r="A1353" s="306" t="s">
        <v>4014</v>
      </c>
      <c r="B1353" s="306"/>
      <c r="C1353" s="387"/>
      <c r="D1353" s="386"/>
      <c r="E1353" s="323"/>
      <c r="F1353" s="270"/>
      <c r="G1353" s="270"/>
      <c r="H1353" s="270"/>
      <c r="I1353" s="270"/>
      <c r="J1353" s="270"/>
      <c r="K1353" s="270"/>
      <c r="L1353" s="270"/>
      <c r="M1353" s="270"/>
      <c r="N1353" s="270"/>
      <c r="O1353" s="270"/>
      <c r="P1353" s="270"/>
      <c r="Q1353" s="270"/>
      <c r="R1353" s="270"/>
      <c r="S1353" s="270"/>
      <c r="T1353" s="270"/>
      <c r="U1353" s="270"/>
      <c r="V1353" s="270"/>
      <c r="W1353" s="270"/>
      <c r="X1353" s="270"/>
      <c r="Y1353" s="270"/>
      <c r="Z1353" s="270"/>
      <c r="AA1353" s="270"/>
      <c r="AB1353" s="270"/>
      <c r="AC1353" s="270"/>
    </row>
    <row r="1354">
      <c r="A1354" s="306" t="s">
        <v>4015</v>
      </c>
      <c r="B1354" s="306"/>
      <c r="C1354" s="387"/>
      <c r="D1354" s="386"/>
      <c r="E1354" s="323"/>
      <c r="F1354" s="270"/>
      <c r="G1354" s="270"/>
      <c r="H1354" s="270"/>
      <c r="I1354" s="270"/>
      <c r="J1354" s="270"/>
      <c r="K1354" s="270"/>
      <c r="L1354" s="270"/>
      <c r="M1354" s="270"/>
      <c r="N1354" s="270"/>
      <c r="O1354" s="270"/>
      <c r="P1354" s="270"/>
      <c r="Q1354" s="270"/>
      <c r="R1354" s="270"/>
      <c r="S1354" s="270"/>
      <c r="T1354" s="270"/>
      <c r="U1354" s="270"/>
      <c r="V1354" s="270"/>
      <c r="W1354" s="270"/>
      <c r="X1354" s="270"/>
      <c r="Y1354" s="270"/>
      <c r="Z1354" s="270"/>
      <c r="AA1354" s="270"/>
      <c r="AB1354" s="270"/>
      <c r="AC1354" s="270"/>
    </row>
    <row r="1355">
      <c r="A1355" s="306" t="s">
        <v>4016</v>
      </c>
      <c r="B1355" s="306" t="s">
        <v>4017</v>
      </c>
      <c r="C1355" s="387"/>
      <c r="D1355" s="386"/>
      <c r="E1355" s="323"/>
      <c r="F1355" s="270"/>
      <c r="G1355" s="270"/>
      <c r="H1355" s="270"/>
      <c r="I1355" s="270"/>
      <c r="J1355" s="270"/>
      <c r="K1355" s="270"/>
      <c r="L1355" s="270"/>
      <c r="M1355" s="270"/>
      <c r="N1355" s="270"/>
      <c r="O1355" s="270"/>
      <c r="P1355" s="270"/>
      <c r="Q1355" s="270"/>
      <c r="R1355" s="270"/>
      <c r="S1355" s="270"/>
      <c r="T1355" s="270"/>
      <c r="U1355" s="270"/>
      <c r="V1355" s="270"/>
      <c r="W1355" s="270"/>
      <c r="X1355" s="270"/>
      <c r="Y1355" s="270"/>
      <c r="Z1355" s="270"/>
      <c r="AA1355" s="270"/>
      <c r="AB1355" s="270"/>
      <c r="AC1355" s="270"/>
    </row>
    <row r="1356">
      <c r="A1356" s="306" t="s">
        <v>4018</v>
      </c>
      <c r="B1356" s="306" t="s">
        <v>4019</v>
      </c>
      <c r="C1356" s="387"/>
      <c r="D1356" s="386"/>
      <c r="E1356" s="323"/>
      <c r="F1356" s="270"/>
      <c r="G1356" s="270"/>
      <c r="H1356" s="270"/>
      <c r="I1356" s="270"/>
      <c r="J1356" s="270"/>
      <c r="K1356" s="270"/>
      <c r="L1356" s="270"/>
      <c r="M1356" s="270"/>
      <c r="N1356" s="270"/>
      <c r="O1356" s="270"/>
      <c r="P1356" s="270"/>
      <c r="Q1356" s="270"/>
      <c r="R1356" s="270"/>
      <c r="S1356" s="270"/>
      <c r="T1356" s="270"/>
      <c r="U1356" s="270"/>
      <c r="V1356" s="270"/>
      <c r="W1356" s="270"/>
      <c r="X1356" s="270"/>
      <c r="Y1356" s="270"/>
      <c r="Z1356" s="270"/>
      <c r="AA1356" s="270"/>
      <c r="AB1356" s="270"/>
      <c r="AC1356" s="270"/>
    </row>
    <row r="1357">
      <c r="A1357" s="306" t="s">
        <v>4020</v>
      </c>
      <c r="B1357" s="306" t="s">
        <v>4021</v>
      </c>
      <c r="C1357" s="387"/>
      <c r="D1357" s="386"/>
      <c r="E1357" s="323"/>
      <c r="F1357" s="270"/>
      <c r="G1357" s="270"/>
      <c r="H1357" s="270"/>
      <c r="I1357" s="270"/>
      <c r="J1357" s="270"/>
      <c r="K1357" s="270"/>
      <c r="L1357" s="270"/>
      <c r="M1357" s="270"/>
      <c r="N1357" s="270"/>
      <c r="O1357" s="270"/>
      <c r="P1357" s="270"/>
      <c r="Q1357" s="270"/>
      <c r="R1357" s="270"/>
      <c r="S1357" s="270"/>
      <c r="T1357" s="270"/>
      <c r="U1357" s="270"/>
      <c r="V1357" s="270"/>
      <c r="W1357" s="270"/>
      <c r="X1357" s="270"/>
      <c r="Y1357" s="270"/>
      <c r="Z1357" s="270"/>
      <c r="AA1357" s="270"/>
      <c r="AB1357" s="270"/>
      <c r="AC1357" s="270"/>
    </row>
    <row r="1358">
      <c r="A1358" s="306" t="s">
        <v>4022</v>
      </c>
      <c r="B1358" s="306" t="s">
        <v>4023</v>
      </c>
      <c r="C1358" s="387"/>
      <c r="D1358" s="386"/>
      <c r="E1358" s="323"/>
      <c r="F1358" s="270"/>
      <c r="G1358" s="270"/>
      <c r="H1358" s="270"/>
      <c r="I1358" s="270"/>
      <c r="J1358" s="270"/>
      <c r="K1358" s="270"/>
      <c r="L1358" s="270"/>
      <c r="M1358" s="270"/>
      <c r="N1358" s="270"/>
      <c r="O1358" s="270"/>
      <c r="P1358" s="270"/>
      <c r="Q1358" s="270"/>
      <c r="R1358" s="270"/>
      <c r="S1358" s="270"/>
      <c r="T1358" s="270"/>
      <c r="U1358" s="270"/>
      <c r="V1358" s="270"/>
      <c r="W1358" s="270"/>
      <c r="X1358" s="270"/>
      <c r="Y1358" s="270"/>
      <c r="Z1358" s="270"/>
      <c r="AA1358" s="270"/>
      <c r="AB1358" s="270"/>
      <c r="AC1358" s="270"/>
    </row>
    <row r="1359">
      <c r="A1359" s="306" t="s">
        <v>4024</v>
      </c>
      <c r="B1359" s="306"/>
      <c r="C1359" s="387"/>
      <c r="D1359" s="386"/>
      <c r="E1359" s="323"/>
      <c r="F1359" s="270"/>
      <c r="G1359" s="270"/>
      <c r="H1359" s="270"/>
      <c r="I1359" s="270"/>
      <c r="J1359" s="270"/>
      <c r="K1359" s="270"/>
      <c r="L1359" s="270"/>
      <c r="M1359" s="270"/>
      <c r="N1359" s="270"/>
      <c r="O1359" s="270"/>
      <c r="P1359" s="270"/>
      <c r="Q1359" s="270"/>
      <c r="R1359" s="270"/>
      <c r="S1359" s="270"/>
      <c r="T1359" s="270"/>
      <c r="U1359" s="270"/>
      <c r="V1359" s="270"/>
      <c r="W1359" s="270"/>
      <c r="X1359" s="270"/>
      <c r="Y1359" s="270"/>
      <c r="Z1359" s="270"/>
      <c r="AA1359" s="270"/>
      <c r="AB1359" s="270"/>
      <c r="AC1359" s="270"/>
    </row>
    <row r="1360">
      <c r="A1360" s="306" t="s">
        <v>4025</v>
      </c>
      <c r="B1360" s="306" t="s">
        <v>4026</v>
      </c>
      <c r="C1360" s="387"/>
      <c r="D1360" s="386"/>
      <c r="E1360" s="323"/>
      <c r="F1360" s="270"/>
      <c r="G1360" s="270"/>
      <c r="H1360" s="270"/>
      <c r="I1360" s="270"/>
      <c r="J1360" s="270"/>
      <c r="K1360" s="270"/>
      <c r="L1360" s="270"/>
      <c r="M1360" s="270"/>
      <c r="N1360" s="270"/>
      <c r="O1360" s="270"/>
      <c r="P1360" s="270"/>
      <c r="Q1360" s="270"/>
      <c r="R1360" s="270"/>
      <c r="S1360" s="270"/>
      <c r="T1360" s="270"/>
      <c r="U1360" s="270"/>
      <c r="V1360" s="270"/>
      <c r="W1360" s="270"/>
      <c r="X1360" s="270"/>
      <c r="Y1360" s="270"/>
      <c r="Z1360" s="270"/>
      <c r="AA1360" s="270"/>
      <c r="AB1360" s="270"/>
      <c r="AC1360" s="270"/>
    </row>
    <row r="1361">
      <c r="A1361" s="306" t="s">
        <v>4027</v>
      </c>
      <c r="B1361" s="306" t="s">
        <v>4028</v>
      </c>
      <c r="C1361" s="387" t="s">
        <v>4029</v>
      </c>
      <c r="D1361" s="386"/>
      <c r="E1361" s="323"/>
      <c r="F1361" s="270"/>
      <c r="G1361" s="270"/>
      <c r="H1361" s="270"/>
      <c r="I1361" s="270"/>
      <c r="J1361" s="270"/>
      <c r="K1361" s="270"/>
      <c r="L1361" s="270"/>
      <c r="M1361" s="270"/>
      <c r="N1361" s="270"/>
      <c r="O1361" s="270"/>
      <c r="P1361" s="270"/>
      <c r="Q1361" s="270"/>
      <c r="R1361" s="270"/>
      <c r="S1361" s="270"/>
      <c r="T1361" s="270"/>
      <c r="U1361" s="270"/>
      <c r="V1361" s="270"/>
      <c r="W1361" s="270"/>
      <c r="X1361" s="270"/>
      <c r="Y1361" s="270"/>
      <c r="Z1361" s="270"/>
      <c r="AA1361" s="270"/>
      <c r="AB1361" s="270"/>
      <c r="AC1361" s="270"/>
    </row>
    <row r="1362">
      <c r="A1362" s="379" t="s">
        <v>4030</v>
      </c>
      <c r="B1362" s="306" t="s">
        <v>4031</v>
      </c>
      <c r="C1362" s="387"/>
      <c r="D1362" s="386"/>
      <c r="E1362" s="323"/>
      <c r="F1362" s="270"/>
      <c r="G1362" s="270"/>
      <c r="H1362" s="270"/>
      <c r="I1362" s="270"/>
      <c r="J1362" s="270"/>
      <c r="K1362" s="270"/>
      <c r="L1362" s="270"/>
      <c r="M1362" s="270"/>
      <c r="N1362" s="270"/>
      <c r="O1362" s="270"/>
      <c r="P1362" s="270"/>
      <c r="Q1362" s="270"/>
      <c r="R1362" s="270"/>
      <c r="S1362" s="270"/>
      <c r="T1362" s="270"/>
      <c r="U1362" s="270"/>
      <c r="V1362" s="270"/>
      <c r="W1362" s="270"/>
      <c r="X1362" s="270"/>
      <c r="Y1362" s="270"/>
      <c r="Z1362" s="270"/>
      <c r="AA1362" s="270"/>
      <c r="AB1362" s="270"/>
      <c r="AC1362" s="270"/>
    </row>
    <row r="1363">
      <c r="A1363" s="324" t="s">
        <v>4032</v>
      </c>
      <c r="B1363" s="306"/>
      <c r="C1363" s="387"/>
      <c r="D1363" s="386"/>
      <c r="E1363" s="323"/>
      <c r="F1363" s="270"/>
      <c r="G1363" s="270"/>
      <c r="H1363" s="270"/>
      <c r="I1363" s="270"/>
      <c r="J1363" s="270"/>
      <c r="K1363" s="270"/>
      <c r="L1363" s="270"/>
      <c r="M1363" s="270"/>
      <c r="N1363" s="270"/>
      <c r="O1363" s="270"/>
      <c r="P1363" s="270"/>
      <c r="Q1363" s="270"/>
      <c r="R1363" s="270"/>
      <c r="S1363" s="270"/>
      <c r="T1363" s="270"/>
      <c r="U1363" s="270"/>
      <c r="V1363" s="270"/>
      <c r="W1363" s="270"/>
      <c r="X1363" s="270"/>
      <c r="Y1363" s="270"/>
      <c r="Z1363" s="270"/>
      <c r="AA1363" s="270"/>
      <c r="AB1363" s="270"/>
      <c r="AC1363" s="270"/>
    </row>
    <row r="1364">
      <c r="A1364" s="324" t="s">
        <v>4033</v>
      </c>
      <c r="B1364" s="306"/>
      <c r="C1364" s="387" t="s">
        <v>4034</v>
      </c>
      <c r="D1364" s="386"/>
      <c r="E1364" s="323"/>
      <c r="F1364" s="270"/>
      <c r="G1364" s="270"/>
      <c r="H1364" s="270"/>
      <c r="I1364" s="270"/>
      <c r="J1364" s="270"/>
      <c r="K1364" s="270"/>
      <c r="L1364" s="270"/>
      <c r="M1364" s="270"/>
      <c r="N1364" s="270"/>
      <c r="O1364" s="270"/>
      <c r="P1364" s="270"/>
      <c r="Q1364" s="270"/>
      <c r="R1364" s="270"/>
      <c r="S1364" s="270"/>
      <c r="T1364" s="270"/>
      <c r="U1364" s="270"/>
      <c r="V1364" s="270"/>
      <c r="W1364" s="270"/>
      <c r="X1364" s="270"/>
      <c r="Y1364" s="270"/>
      <c r="Z1364" s="270"/>
      <c r="AA1364" s="270"/>
      <c r="AB1364" s="270"/>
      <c r="AC1364" s="270"/>
    </row>
    <row r="1365">
      <c r="A1365" s="324" t="s">
        <v>4035</v>
      </c>
      <c r="B1365" s="306" t="s">
        <v>4036</v>
      </c>
      <c r="C1365" s="387"/>
      <c r="D1365" s="386"/>
      <c r="E1365" s="323"/>
      <c r="F1365" s="270"/>
      <c r="G1365" s="270"/>
      <c r="H1365" s="270"/>
      <c r="I1365" s="270"/>
      <c r="J1365" s="270"/>
      <c r="K1365" s="270"/>
      <c r="L1365" s="270"/>
      <c r="M1365" s="270"/>
      <c r="N1365" s="270"/>
      <c r="O1365" s="270"/>
      <c r="P1365" s="270"/>
      <c r="Q1365" s="270"/>
      <c r="R1365" s="270"/>
      <c r="S1365" s="270"/>
      <c r="T1365" s="270"/>
      <c r="U1365" s="270"/>
      <c r="V1365" s="270"/>
      <c r="W1365" s="270"/>
      <c r="X1365" s="270"/>
      <c r="Y1365" s="270"/>
      <c r="Z1365" s="270"/>
      <c r="AA1365" s="270"/>
      <c r="AB1365" s="270"/>
      <c r="AC1365" s="270"/>
    </row>
    <row r="1366">
      <c r="A1366" s="324" t="s">
        <v>4037</v>
      </c>
      <c r="B1366" s="306"/>
      <c r="C1366" s="387"/>
      <c r="D1366" s="386"/>
      <c r="E1366" s="323"/>
      <c r="F1366" s="270"/>
      <c r="G1366" s="270"/>
      <c r="H1366" s="270"/>
      <c r="I1366" s="270"/>
      <c r="J1366" s="270"/>
      <c r="K1366" s="270"/>
      <c r="L1366" s="270"/>
      <c r="M1366" s="270"/>
      <c r="N1366" s="270"/>
      <c r="O1366" s="270"/>
      <c r="P1366" s="270"/>
      <c r="Q1366" s="270"/>
      <c r="R1366" s="270"/>
      <c r="S1366" s="270"/>
      <c r="T1366" s="270"/>
      <c r="U1366" s="270"/>
      <c r="V1366" s="270"/>
      <c r="W1366" s="270"/>
      <c r="X1366" s="270"/>
      <c r="Y1366" s="270"/>
      <c r="Z1366" s="270"/>
      <c r="AA1366" s="270"/>
      <c r="AB1366" s="270"/>
      <c r="AC1366" s="270"/>
    </row>
    <row r="1367">
      <c r="A1367" s="324" t="s">
        <v>4038</v>
      </c>
      <c r="B1367" s="306"/>
      <c r="C1367" s="387"/>
      <c r="D1367" s="386"/>
      <c r="E1367" s="323"/>
      <c r="F1367" s="270"/>
      <c r="G1367" s="270"/>
      <c r="H1367" s="270"/>
      <c r="I1367" s="270"/>
      <c r="J1367" s="270"/>
      <c r="K1367" s="270"/>
      <c r="L1367" s="270"/>
      <c r="M1367" s="270"/>
      <c r="N1367" s="270"/>
      <c r="O1367" s="270"/>
      <c r="P1367" s="270"/>
      <c r="Q1367" s="270"/>
      <c r="R1367" s="270"/>
      <c r="S1367" s="270"/>
      <c r="T1367" s="270"/>
      <c r="U1367" s="270"/>
      <c r="V1367" s="270"/>
      <c r="W1367" s="270"/>
      <c r="X1367" s="270"/>
      <c r="Y1367" s="270"/>
      <c r="Z1367" s="270"/>
      <c r="AA1367" s="270"/>
      <c r="AB1367" s="270"/>
      <c r="AC1367" s="270"/>
    </row>
    <row r="1368">
      <c r="A1368" s="389" t="s">
        <v>4039</v>
      </c>
      <c r="B1368" s="306" t="s">
        <v>4040</v>
      </c>
      <c r="C1368" s="387" t="s">
        <v>4041</v>
      </c>
      <c r="D1368" s="386"/>
      <c r="E1368" s="323"/>
      <c r="F1368" s="270"/>
      <c r="G1368" s="270"/>
      <c r="H1368" s="270"/>
      <c r="I1368" s="270"/>
      <c r="J1368" s="270"/>
      <c r="K1368" s="270"/>
      <c r="L1368" s="270"/>
      <c r="M1368" s="270"/>
      <c r="N1368" s="270"/>
      <c r="O1368" s="270"/>
      <c r="P1368" s="270"/>
      <c r="Q1368" s="270"/>
      <c r="R1368" s="270"/>
      <c r="S1368" s="270"/>
      <c r="T1368" s="270"/>
      <c r="U1368" s="270"/>
      <c r="V1368" s="270"/>
      <c r="W1368" s="270"/>
      <c r="X1368" s="270"/>
      <c r="Y1368" s="270"/>
      <c r="Z1368" s="270"/>
      <c r="AA1368" s="270"/>
      <c r="AB1368" s="270"/>
      <c r="AC1368" s="270"/>
    </row>
    <row r="1369">
      <c r="A1369" s="324" t="s">
        <v>4042</v>
      </c>
      <c r="B1369" s="306" t="s">
        <v>4043</v>
      </c>
      <c r="C1369" s="387"/>
      <c r="D1369" s="386"/>
      <c r="E1369" s="323"/>
      <c r="F1369" s="270"/>
      <c r="G1369" s="270"/>
      <c r="H1369" s="270"/>
      <c r="I1369" s="270"/>
      <c r="J1369" s="270"/>
      <c r="K1369" s="270"/>
      <c r="L1369" s="270"/>
      <c r="M1369" s="270"/>
      <c r="N1369" s="270"/>
      <c r="O1369" s="270"/>
      <c r="P1369" s="270"/>
      <c r="Q1369" s="270"/>
      <c r="R1369" s="270"/>
      <c r="S1369" s="270"/>
      <c r="T1369" s="270"/>
      <c r="U1369" s="270"/>
      <c r="V1369" s="270"/>
      <c r="W1369" s="270"/>
      <c r="X1369" s="270"/>
      <c r="Y1369" s="270"/>
      <c r="Z1369" s="270"/>
      <c r="AA1369" s="270"/>
      <c r="AB1369" s="270"/>
      <c r="AC1369" s="270"/>
    </row>
    <row r="1370">
      <c r="A1370" s="324" t="s">
        <v>4044</v>
      </c>
      <c r="B1370" s="306"/>
      <c r="C1370" s="387"/>
      <c r="D1370" s="386"/>
      <c r="E1370" s="323"/>
      <c r="F1370" s="270"/>
      <c r="G1370" s="270"/>
      <c r="H1370" s="270"/>
      <c r="I1370" s="270"/>
      <c r="J1370" s="270"/>
      <c r="K1370" s="270"/>
      <c r="L1370" s="270"/>
      <c r="M1370" s="270"/>
      <c r="N1370" s="270"/>
      <c r="O1370" s="270"/>
      <c r="P1370" s="270"/>
      <c r="Q1370" s="270"/>
      <c r="R1370" s="270"/>
      <c r="S1370" s="270"/>
      <c r="T1370" s="270"/>
      <c r="U1370" s="270"/>
      <c r="V1370" s="270"/>
      <c r="W1370" s="270"/>
      <c r="X1370" s="270"/>
      <c r="Y1370" s="270"/>
      <c r="Z1370" s="270"/>
      <c r="AA1370" s="270"/>
      <c r="AB1370" s="270"/>
      <c r="AC1370" s="270"/>
    </row>
    <row r="1371">
      <c r="A1371" s="376" t="s">
        <v>4045</v>
      </c>
      <c r="B1371" s="306" t="s">
        <v>4046</v>
      </c>
      <c r="C1371" s="387"/>
      <c r="D1371" s="386"/>
      <c r="E1371" s="323"/>
      <c r="F1371" s="270"/>
      <c r="G1371" s="270"/>
      <c r="H1371" s="270"/>
      <c r="I1371" s="270"/>
      <c r="J1371" s="270"/>
      <c r="K1371" s="270"/>
      <c r="L1371" s="270"/>
      <c r="M1371" s="270"/>
      <c r="N1371" s="270"/>
      <c r="O1371" s="270"/>
      <c r="P1371" s="270"/>
      <c r="Q1371" s="270"/>
      <c r="R1371" s="270"/>
      <c r="S1371" s="270"/>
      <c r="T1371" s="270"/>
      <c r="U1371" s="270"/>
      <c r="V1371" s="270"/>
      <c r="W1371" s="270"/>
      <c r="X1371" s="270"/>
      <c r="Y1371" s="270"/>
      <c r="Z1371" s="270"/>
      <c r="AA1371" s="270"/>
      <c r="AB1371" s="270"/>
      <c r="AC1371" s="270"/>
    </row>
    <row r="1372">
      <c r="A1372" s="306" t="s">
        <v>13342</v>
      </c>
      <c r="B1372" s="306" t="s">
        <v>4048</v>
      </c>
      <c r="C1372" s="387"/>
      <c r="D1372" s="386"/>
      <c r="E1372" s="323"/>
      <c r="F1372" s="270"/>
      <c r="G1372" s="270"/>
      <c r="H1372" s="270"/>
      <c r="I1372" s="270"/>
      <c r="J1372" s="270"/>
      <c r="K1372" s="270"/>
      <c r="L1372" s="270"/>
      <c r="M1372" s="270"/>
      <c r="N1372" s="270"/>
      <c r="O1372" s="270"/>
      <c r="P1372" s="270"/>
      <c r="Q1372" s="270"/>
      <c r="R1372" s="270"/>
      <c r="S1372" s="270"/>
      <c r="T1372" s="270"/>
      <c r="U1372" s="270"/>
      <c r="V1372" s="270"/>
      <c r="W1372" s="270"/>
      <c r="X1372" s="270"/>
      <c r="Y1372" s="270"/>
      <c r="Z1372" s="270"/>
      <c r="AA1372" s="270"/>
      <c r="AB1372" s="270"/>
      <c r="AC1372" s="270"/>
    </row>
    <row r="1373">
      <c r="A1373" s="306" t="s">
        <v>4049</v>
      </c>
      <c r="B1373" s="306" t="s">
        <v>4050</v>
      </c>
      <c r="C1373" s="387"/>
      <c r="D1373" s="386"/>
      <c r="E1373" s="323"/>
      <c r="F1373" s="270"/>
      <c r="G1373" s="270"/>
      <c r="H1373" s="270"/>
      <c r="I1373" s="270"/>
      <c r="J1373" s="270"/>
      <c r="K1373" s="270"/>
      <c r="L1373" s="270"/>
      <c r="M1373" s="270"/>
      <c r="N1373" s="270"/>
      <c r="O1373" s="270"/>
      <c r="P1373" s="270"/>
      <c r="Q1373" s="270"/>
      <c r="R1373" s="270"/>
      <c r="S1373" s="270"/>
      <c r="T1373" s="270"/>
      <c r="U1373" s="270"/>
      <c r="V1373" s="270"/>
      <c r="W1373" s="270"/>
      <c r="X1373" s="270"/>
      <c r="Y1373" s="270"/>
      <c r="Z1373" s="270"/>
      <c r="AA1373" s="270"/>
      <c r="AB1373" s="270"/>
      <c r="AC1373" s="270"/>
    </row>
    <row r="1374">
      <c r="A1374" s="306" t="s">
        <v>4051</v>
      </c>
      <c r="B1374" s="306"/>
      <c r="C1374" s="387"/>
      <c r="D1374" s="386"/>
      <c r="E1374" s="323"/>
      <c r="F1374" s="270"/>
      <c r="G1374" s="270"/>
      <c r="H1374" s="270"/>
      <c r="I1374" s="270"/>
      <c r="J1374" s="270"/>
      <c r="K1374" s="270"/>
      <c r="L1374" s="270"/>
      <c r="M1374" s="270"/>
      <c r="N1374" s="270"/>
      <c r="O1374" s="270"/>
      <c r="P1374" s="270"/>
      <c r="Q1374" s="270"/>
      <c r="R1374" s="270"/>
      <c r="S1374" s="270"/>
      <c r="T1374" s="270"/>
      <c r="U1374" s="270"/>
      <c r="V1374" s="270"/>
      <c r="W1374" s="270"/>
      <c r="X1374" s="270"/>
      <c r="Y1374" s="270"/>
      <c r="Z1374" s="270"/>
      <c r="AA1374" s="270"/>
      <c r="AB1374" s="270"/>
      <c r="AC1374" s="270"/>
    </row>
    <row r="1375">
      <c r="A1375" s="306" t="s">
        <v>4052</v>
      </c>
      <c r="B1375" s="306" t="s">
        <v>4053</v>
      </c>
      <c r="C1375" s="387"/>
      <c r="D1375" s="386"/>
      <c r="E1375" s="323"/>
      <c r="F1375" s="270"/>
      <c r="G1375" s="270"/>
      <c r="H1375" s="270"/>
      <c r="I1375" s="270"/>
      <c r="J1375" s="270"/>
      <c r="K1375" s="270"/>
      <c r="L1375" s="270"/>
      <c r="M1375" s="270"/>
      <c r="N1375" s="270"/>
      <c r="O1375" s="270"/>
      <c r="P1375" s="270"/>
      <c r="Q1375" s="270"/>
      <c r="R1375" s="270"/>
      <c r="S1375" s="270"/>
      <c r="T1375" s="270"/>
      <c r="U1375" s="270"/>
      <c r="V1375" s="270"/>
      <c r="W1375" s="270"/>
      <c r="X1375" s="270"/>
      <c r="Y1375" s="270"/>
      <c r="Z1375" s="270"/>
      <c r="AA1375" s="270"/>
      <c r="AB1375" s="270"/>
      <c r="AC1375" s="270"/>
    </row>
    <row r="1376">
      <c r="A1376" s="306" t="s">
        <v>4054</v>
      </c>
      <c r="B1376" s="306" t="s">
        <v>4055</v>
      </c>
      <c r="C1376" s="387"/>
      <c r="D1376" s="386"/>
      <c r="E1376" s="323"/>
      <c r="F1376" s="270"/>
      <c r="G1376" s="270"/>
      <c r="H1376" s="270"/>
      <c r="I1376" s="270"/>
      <c r="J1376" s="270"/>
      <c r="K1376" s="270"/>
      <c r="L1376" s="270"/>
      <c r="M1376" s="270"/>
      <c r="N1376" s="270"/>
      <c r="O1376" s="270"/>
      <c r="P1376" s="270"/>
      <c r="Q1376" s="270"/>
      <c r="R1376" s="270"/>
      <c r="S1376" s="270"/>
      <c r="T1376" s="270"/>
      <c r="U1376" s="270"/>
      <c r="V1376" s="270"/>
      <c r="W1376" s="270"/>
      <c r="X1376" s="270"/>
      <c r="Y1376" s="270"/>
      <c r="Z1376" s="270"/>
      <c r="AA1376" s="270"/>
      <c r="AB1376" s="270"/>
      <c r="AC1376" s="270"/>
    </row>
    <row r="1377">
      <c r="A1377" s="306" t="s">
        <v>4056</v>
      </c>
      <c r="B1377" s="306" t="s">
        <v>4057</v>
      </c>
      <c r="C1377" s="387"/>
      <c r="D1377" s="386"/>
      <c r="E1377" s="323"/>
      <c r="F1377" s="270"/>
      <c r="G1377" s="270"/>
      <c r="H1377" s="270"/>
      <c r="I1377" s="270"/>
      <c r="J1377" s="270"/>
      <c r="K1377" s="270"/>
      <c r="L1377" s="270"/>
      <c r="M1377" s="270"/>
      <c r="N1377" s="270"/>
      <c r="O1377" s="270"/>
      <c r="P1377" s="270"/>
      <c r="Q1377" s="270"/>
      <c r="R1377" s="270"/>
      <c r="S1377" s="270"/>
      <c r="T1377" s="270"/>
      <c r="U1377" s="270"/>
      <c r="V1377" s="270"/>
      <c r="W1377" s="270"/>
      <c r="X1377" s="270"/>
      <c r="Y1377" s="270"/>
      <c r="Z1377" s="270"/>
      <c r="AA1377" s="270"/>
      <c r="AB1377" s="270"/>
      <c r="AC1377" s="270"/>
    </row>
    <row r="1378">
      <c r="A1378" s="306" t="s">
        <v>4058</v>
      </c>
      <c r="B1378" s="306"/>
      <c r="C1378" s="387"/>
      <c r="D1378" s="386"/>
      <c r="E1378" s="323"/>
      <c r="F1378" s="270"/>
      <c r="G1378" s="270"/>
      <c r="H1378" s="270"/>
      <c r="I1378" s="270"/>
      <c r="J1378" s="270"/>
      <c r="K1378" s="270"/>
      <c r="L1378" s="270"/>
      <c r="M1378" s="270"/>
      <c r="N1378" s="270"/>
      <c r="O1378" s="270"/>
      <c r="P1378" s="270"/>
      <c r="Q1378" s="270"/>
      <c r="R1378" s="270"/>
      <c r="S1378" s="270"/>
      <c r="T1378" s="270"/>
      <c r="U1378" s="270"/>
      <c r="V1378" s="270"/>
      <c r="W1378" s="270"/>
      <c r="X1378" s="270"/>
      <c r="Y1378" s="270"/>
      <c r="Z1378" s="270"/>
      <c r="AA1378" s="270"/>
      <c r="AB1378" s="270"/>
      <c r="AC1378" s="270"/>
    </row>
    <row r="1379">
      <c r="A1379" s="306" t="s">
        <v>4059</v>
      </c>
      <c r="B1379" s="306" t="s">
        <v>4060</v>
      </c>
      <c r="C1379" s="387"/>
      <c r="D1379" s="390" t="s">
        <v>4061</v>
      </c>
      <c r="E1379" s="323"/>
      <c r="F1379" s="270"/>
      <c r="G1379" s="270"/>
      <c r="H1379" s="270"/>
      <c r="I1379" s="270"/>
      <c r="J1379" s="270"/>
      <c r="K1379" s="270"/>
      <c r="L1379" s="270"/>
      <c r="M1379" s="270"/>
      <c r="N1379" s="270"/>
      <c r="O1379" s="270"/>
      <c r="P1379" s="270"/>
      <c r="Q1379" s="270"/>
      <c r="R1379" s="270"/>
      <c r="S1379" s="270"/>
      <c r="T1379" s="270"/>
      <c r="U1379" s="270"/>
      <c r="V1379" s="270"/>
      <c r="W1379" s="270"/>
      <c r="X1379" s="270"/>
      <c r="Y1379" s="270"/>
      <c r="Z1379" s="270"/>
      <c r="AA1379" s="270"/>
      <c r="AB1379" s="270"/>
      <c r="AC1379" s="270"/>
    </row>
    <row r="1380">
      <c r="A1380" s="306" t="s">
        <v>4062</v>
      </c>
      <c r="B1380" s="306" t="s">
        <v>4063</v>
      </c>
      <c r="C1380" s="387" t="s">
        <v>4064</v>
      </c>
      <c r="D1380" s="386"/>
      <c r="E1380" s="323"/>
      <c r="F1380" s="270"/>
      <c r="G1380" s="270"/>
      <c r="H1380" s="270"/>
      <c r="I1380" s="270"/>
      <c r="J1380" s="270"/>
      <c r="K1380" s="270"/>
      <c r="L1380" s="270"/>
      <c r="M1380" s="270"/>
      <c r="N1380" s="270"/>
      <c r="O1380" s="270"/>
      <c r="P1380" s="270"/>
      <c r="Q1380" s="270"/>
      <c r="R1380" s="270"/>
      <c r="S1380" s="270"/>
      <c r="T1380" s="270"/>
      <c r="U1380" s="270"/>
      <c r="V1380" s="270"/>
      <c r="W1380" s="270"/>
      <c r="X1380" s="270"/>
      <c r="Y1380" s="270"/>
      <c r="Z1380" s="270"/>
      <c r="AA1380" s="270"/>
      <c r="AB1380" s="270"/>
      <c r="AC1380" s="270"/>
    </row>
    <row r="1381">
      <c r="A1381" s="306" t="s">
        <v>4065</v>
      </c>
      <c r="B1381" s="313" t="s">
        <v>13343</v>
      </c>
      <c r="C1381" s="387"/>
      <c r="D1381" s="386"/>
      <c r="E1381" s="323"/>
      <c r="F1381" s="270"/>
      <c r="G1381" s="270"/>
      <c r="H1381" s="270"/>
      <c r="I1381" s="270"/>
      <c r="J1381" s="270"/>
      <c r="K1381" s="270"/>
      <c r="L1381" s="270"/>
      <c r="M1381" s="270"/>
      <c r="N1381" s="270"/>
      <c r="O1381" s="270"/>
      <c r="P1381" s="270"/>
      <c r="Q1381" s="270"/>
      <c r="R1381" s="270"/>
      <c r="S1381" s="270"/>
      <c r="T1381" s="270"/>
      <c r="U1381" s="270"/>
      <c r="V1381" s="270"/>
      <c r="W1381" s="270"/>
      <c r="X1381" s="270"/>
      <c r="Y1381" s="270"/>
      <c r="Z1381" s="270"/>
      <c r="AA1381" s="270"/>
      <c r="AB1381" s="270"/>
      <c r="AC1381" s="270"/>
    </row>
    <row r="1382">
      <c r="A1382" s="391" t="s">
        <v>4067</v>
      </c>
      <c r="B1382" s="391"/>
      <c r="C1382" s="387"/>
      <c r="D1382" s="386"/>
      <c r="E1382" s="323"/>
      <c r="F1382" s="270"/>
      <c r="G1382" s="270"/>
      <c r="H1382" s="270"/>
      <c r="I1382" s="270"/>
      <c r="J1382" s="270"/>
      <c r="K1382" s="270"/>
      <c r="L1382" s="270"/>
      <c r="M1382" s="270"/>
      <c r="N1382" s="270"/>
      <c r="O1382" s="270"/>
      <c r="P1382" s="270"/>
      <c r="Q1382" s="270"/>
      <c r="R1382" s="270"/>
      <c r="S1382" s="270"/>
      <c r="T1382" s="270"/>
      <c r="U1382" s="270"/>
      <c r="V1382" s="270"/>
      <c r="W1382" s="270"/>
      <c r="X1382" s="270"/>
      <c r="Y1382" s="270"/>
      <c r="Z1382" s="270"/>
      <c r="AA1382" s="270"/>
      <c r="AB1382" s="270"/>
      <c r="AC1382" s="270"/>
    </row>
    <row r="1383">
      <c r="A1383" s="391" t="s">
        <v>13344</v>
      </c>
      <c r="B1383" s="391" t="s">
        <v>4069</v>
      </c>
      <c r="C1383" s="387"/>
      <c r="D1383" s="386"/>
      <c r="E1383" s="323"/>
      <c r="F1383" s="270"/>
      <c r="G1383" s="270"/>
      <c r="H1383" s="270"/>
      <c r="I1383" s="270"/>
      <c r="J1383" s="270"/>
      <c r="K1383" s="270"/>
      <c r="L1383" s="270"/>
      <c r="M1383" s="270"/>
      <c r="N1383" s="270"/>
      <c r="O1383" s="270"/>
      <c r="P1383" s="270"/>
      <c r="Q1383" s="270"/>
      <c r="R1383" s="270"/>
      <c r="S1383" s="270"/>
      <c r="T1383" s="270"/>
      <c r="U1383" s="270"/>
      <c r="V1383" s="270"/>
      <c r="W1383" s="270"/>
      <c r="X1383" s="270"/>
      <c r="Y1383" s="270"/>
      <c r="Z1383" s="270"/>
      <c r="AA1383" s="270"/>
      <c r="AB1383" s="270"/>
      <c r="AC1383" s="270"/>
    </row>
    <row r="1384">
      <c r="A1384" s="391" t="s">
        <v>4070</v>
      </c>
      <c r="B1384" s="391"/>
      <c r="C1384" s="387"/>
      <c r="D1384" s="386"/>
      <c r="E1384" s="323"/>
      <c r="F1384" s="270"/>
      <c r="G1384" s="270"/>
      <c r="H1384" s="270"/>
      <c r="I1384" s="270"/>
      <c r="J1384" s="270"/>
      <c r="K1384" s="270"/>
      <c r="L1384" s="270"/>
      <c r="M1384" s="270"/>
      <c r="N1384" s="270"/>
      <c r="O1384" s="270"/>
      <c r="P1384" s="270"/>
      <c r="Q1384" s="270"/>
      <c r="R1384" s="270"/>
      <c r="S1384" s="270"/>
      <c r="T1384" s="270"/>
      <c r="U1384" s="270"/>
      <c r="V1384" s="270"/>
      <c r="W1384" s="270"/>
      <c r="X1384" s="270"/>
      <c r="Y1384" s="270"/>
      <c r="Z1384" s="270"/>
      <c r="AA1384" s="270"/>
      <c r="AB1384" s="270"/>
      <c r="AC1384" s="270"/>
    </row>
    <row r="1385">
      <c r="A1385" s="391" t="s">
        <v>4071</v>
      </c>
      <c r="B1385" s="391"/>
      <c r="C1385" s="387"/>
      <c r="D1385" s="386"/>
      <c r="E1385" s="323"/>
      <c r="F1385" s="270"/>
      <c r="G1385" s="270"/>
      <c r="H1385" s="270"/>
      <c r="I1385" s="270"/>
      <c r="J1385" s="270"/>
      <c r="K1385" s="270"/>
      <c r="L1385" s="270"/>
      <c r="M1385" s="270"/>
      <c r="N1385" s="270"/>
      <c r="O1385" s="270"/>
      <c r="P1385" s="270"/>
      <c r="Q1385" s="270"/>
      <c r="R1385" s="270"/>
      <c r="S1385" s="270"/>
      <c r="T1385" s="270"/>
      <c r="U1385" s="270"/>
      <c r="V1385" s="270"/>
      <c r="W1385" s="270"/>
      <c r="X1385" s="270"/>
      <c r="Y1385" s="270"/>
      <c r="Z1385" s="270"/>
      <c r="AA1385" s="270"/>
      <c r="AB1385" s="270"/>
      <c r="AC1385" s="270"/>
    </row>
    <row r="1386">
      <c r="A1386" s="391" t="s">
        <v>4072</v>
      </c>
      <c r="B1386" s="1626" t="s">
        <v>4073</v>
      </c>
      <c r="C1386" s="387"/>
      <c r="D1386" s="386"/>
      <c r="E1386" s="323"/>
      <c r="F1386" s="270"/>
      <c r="G1386" s="270"/>
      <c r="H1386" s="270"/>
      <c r="I1386" s="270"/>
      <c r="J1386" s="270"/>
      <c r="K1386" s="270"/>
      <c r="L1386" s="270"/>
      <c r="M1386" s="270"/>
      <c r="N1386" s="270"/>
      <c r="O1386" s="270"/>
      <c r="P1386" s="270"/>
      <c r="Q1386" s="270"/>
      <c r="R1386" s="270"/>
      <c r="S1386" s="270"/>
      <c r="T1386" s="270"/>
      <c r="U1386" s="270"/>
      <c r="V1386" s="270"/>
      <c r="W1386" s="270"/>
      <c r="X1386" s="270"/>
      <c r="Y1386" s="270"/>
      <c r="Z1386" s="270"/>
      <c r="AA1386" s="270"/>
      <c r="AB1386" s="270"/>
      <c r="AC1386" s="270"/>
    </row>
    <row r="1387">
      <c r="A1387" s="391" t="s">
        <v>4074</v>
      </c>
      <c r="B1387" s="1626"/>
      <c r="C1387" s="387"/>
      <c r="D1387" s="386"/>
      <c r="E1387" s="323"/>
      <c r="F1387" s="270"/>
      <c r="G1387" s="270"/>
      <c r="H1387" s="270"/>
      <c r="I1387" s="270"/>
      <c r="J1387" s="270"/>
      <c r="K1387" s="270"/>
      <c r="L1387" s="270"/>
      <c r="M1387" s="270"/>
      <c r="N1387" s="270"/>
      <c r="O1387" s="270"/>
      <c r="P1387" s="270"/>
      <c r="Q1387" s="270"/>
      <c r="R1387" s="270"/>
      <c r="S1387" s="270"/>
      <c r="T1387" s="270"/>
      <c r="U1387" s="270"/>
      <c r="V1387" s="270"/>
      <c r="W1387" s="270"/>
      <c r="X1387" s="270"/>
      <c r="Y1387" s="270"/>
      <c r="Z1387" s="270"/>
      <c r="AA1387" s="270"/>
      <c r="AB1387" s="270"/>
      <c r="AC1387" s="270"/>
    </row>
    <row r="1388">
      <c r="A1388" s="391" t="s">
        <v>4075</v>
      </c>
      <c r="B1388" s="1626"/>
      <c r="C1388" s="387"/>
      <c r="D1388" s="386"/>
      <c r="E1388" s="323"/>
      <c r="F1388" s="270"/>
      <c r="G1388" s="270"/>
      <c r="H1388" s="270"/>
      <c r="I1388" s="270"/>
      <c r="J1388" s="270"/>
      <c r="K1388" s="270"/>
      <c r="L1388" s="270"/>
      <c r="M1388" s="270"/>
      <c r="N1388" s="270"/>
      <c r="O1388" s="270"/>
      <c r="P1388" s="270"/>
      <c r="Q1388" s="270"/>
      <c r="R1388" s="270"/>
      <c r="S1388" s="270"/>
      <c r="T1388" s="270"/>
      <c r="U1388" s="270"/>
      <c r="V1388" s="270"/>
      <c r="W1388" s="270"/>
      <c r="X1388" s="270"/>
      <c r="Y1388" s="270"/>
      <c r="Z1388" s="270"/>
      <c r="AA1388" s="270"/>
      <c r="AB1388" s="270"/>
      <c r="AC1388" s="270"/>
    </row>
    <row r="1389">
      <c r="A1389" s="391" t="s">
        <v>4076</v>
      </c>
      <c r="B1389" s="1626" t="s">
        <v>4077</v>
      </c>
      <c r="C1389" s="387"/>
      <c r="D1389" s="386"/>
      <c r="E1389" s="323"/>
      <c r="F1389" s="270"/>
      <c r="G1389" s="270"/>
      <c r="H1389" s="270"/>
      <c r="I1389" s="270"/>
      <c r="J1389" s="270"/>
      <c r="K1389" s="270"/>
      <c r="L1389" s="270"/>
      <c r="M1389" s="270"/>
      <c r="N1389" s="270"/>
      <c r="O1389" s="270"/>
      <c r="P1389" s="270"/>
      <c r="Q1389" s="270"/>
      <c r="R1389" s="270"/>
      <c r="S1389" s="270"/>
      <c r="T1389" s="270"/>
      <c r="U1389" s="270"/>
      <c r="V1389" s="270"/>
      <c r="W1389" s="270"/>
      <c r="X1389" s="270"/>
      <c r="Y1389" s="270"/>
      <c r="Z1389" s="270"/>
      <c r="AA1389" s="270"/>
      <c r="AB1389" s="270"/>
      <c r="AC1389" s="270"/>
    </row>
    <row r="1390">
      <c r="A1390" s="391" t="s">
        <v>4078</v>
      </c>
      <c r="B1390" s="1626" t="s">
        <v>87</v>
      </c>
      <c r="C1390" s="387"/>
      <c r="D1390" s="386"/>
      <c r="E1390" s="323"/>
      <c r="F1390" s="270"/>
      <c r="G1390" s="270"/>
      <c r="H1390" s="270"/>
      <c r="I1390" s="270"/>
      <c r="J1390" s="270"/>
      <c r="K1390" s="270"/>
      <c r="L1390" s="270"/>
      <c r="M1390" s="270"/>
      <c r="N1390" s="270"/>
      <c r="O1390" s="270"/>
      <c r="P1390" s="270"/>
      <c r="Q1390" s="270"/>
      <c r="R1390" s="270"/>
      <c r="S1390" s="270"/>
      <c r="T1390" s="270"/>
      <c r="U1390" s="270"/>
      <c r="V1390" s="270"/>
      <c r="W1390" s="270"/>
      <c r="X1390" s="270"/>
      <c r="Y1390" s="270"/>
      <c r="Z1390" s="270"/>
      <c r="AA1390" s="270"/>
      <c r="AB1390" s="270"/>
      <c r="AC1390" s="270"/>
    </row>
    <row r="1391">
      <c r="A1391" s="391" t="s">
        <v>4079</v>
      </c>
      <c r="B1391" s="1626" t="s">
        <v>4080</v>
      </c>
      <c r="C1391" s="387"/>
      <c r="D1391" s="386"/>
      <c r="E1391" s="323"/>
      <c r="F1391" s="270"/>
      <c r="G1391" s="270"/>
      <c r="H1391" s="270"/>
      <c r="I1391" s="270"/>
      <c r="J1391" s="270"/>
      <c r="K1391" s="270"/>
      <c r="L1391" s="270"/>
      <c r="M1391" s="270"/>
      <c r="N1391" s="270"/>
      <c r="O1391" s="270"/>
      <c r="P1391" s="270"/>
      <c r="Q1391" s="270"/>
      <c r="R1391" s="270"/>
      <c r="S1391" s="270"/>
      <c r="T1391" s="270"/>
      <c r="U1391" s="270"/>
      <c r="V1391" s="270"/>
      <c r="W1391" s="270"/>
      <c r="X1391" s="270"/>
      <c r="Y1391" s="270"/>
      <c r="Z1391" s="270"/>
      <c r="AA1391" s="270"/>
      <c r="AB1391" s="270"/>
      <c r="AC1391" s="270"/>
    </row>
    <row r="1392">
      <c r="A1392" s="394" t="s">
        <v>13345</v>
      </c>
      <c r="B1392" s="1626"/>
      <c r="C1392" s="387" t="s">
        <v>4082</v>
      </c>
      <c r="D1392" s="386"/>
      <c r="E1392" s="323"/>
      <c r="F1392" s="270"/>
      <c r="G1392" s="270"/>
      <c r="H1392" s="270"/>
      <c r="I1392" s="270"/>
      <c r="J1392" s="270"/>
      <c r="K1392" s="270"/>
      <c r="L1392" s="270"/>
      <c r="M1392" s="270"/>
      <c r="N1392" s="270"/>
      <c r="O1392" s="270"/>
      <c r="P1392" s="270"/>
      <c r="Q1392" s="270"/>
      <c r="R1392" s="270"/>
      <c r="S1392" s="270"/>
      <c r="T1392" s="270"/>
      <c r="U1392" s="270"/>
      <c r="V1392" s="270"/>
      <c r="W1392" s="270"/>
      <c r="X1392" s="270"/>
      <c r="Y1392" s="270"/>
      <c r="Z1392" s="270"/>
      <c r="AA1392" s="270"/>
      <c r="AB1392" s="270"/>
      <c r="AC1392" s="270"/>
    </row>
    <row r="1393">
      <c r="A1393" s="395"/>
      <c r="B1393" s="1626" t="s">
        <v>4083</v>
      </c>
      <c r="C1393" s="387"/>
      <c r="D1393" s="386"/>
      <c r="E1393" s="323"/>
      <c r="F1393" s="270"/>
      <c r="G1393" s="270"/>
      <c r="H1393" s="270"/>
      <c r="I1393" s="270"/>
      <c r="J1393" s="270"/>
      <c r="K1393" s="270"/>
      <c r="L1393" s="270"/>
      <c r="M1393" s="270"/>
      <c r="N1393" s="270"/>
      <c r="O1393" s="270"/>
      <c r="P1393" s="270"/>
      <c r="Q1393" s="270"/>
      <c r="R1393" s="270"/>
      <c r="S1393" s="270"/>
      <c r="T1393" s="270"/>
      <c r="U1393" s="270"/>
      <c r="V1393" s="270"/>
      <c r="W1393" s="270"/>
      <c r="X1393" s="270"/>
      <c r="Y1393" s="270"/>
      <c r="Z1393" s="270"/>
      <c r="AA1393" s="270"/>
      <c r="AB1393" s="270"/>
      <c r="AC1393" s="270"/>
    </row>
    <row r="1394">
      <c r="A1394" s="395"/>
      <c r="B1394" s="1626" t="s">
        <v>4084</v>
      </c>
      <c r="C1394" s="387"/>
      <c r="D1394" s="386"/>
      <c r="E1394" s="323"/>
      <c r="F1394" s="270"/>
      <c r="G1394" s="270"/>
      <c r="H1394" s="270"/>
      <c r="I1394" s="270"/>
      <c r="J1394" s="270"/>
      <c r="K1394" s="270"/>
      <c r="L1394" s="270"/>
      <c r="M1394" s="270"/>
      <c r="N1394" s="270"/>
      <c r="O1394" s="270"/>
      <c r="P1394" s="270"/>
      <c r="Q1394" s="270"/>
      <c r="R1394" s="270"/>
      <c r="S1394" s="270"/>
      <c r="T1394" s="270"/>
      <c r="U1394" s="270"/>
      <c r="V1394" s="270"/>
      <c r="W1394" s="270"/>
      <c r="X1394" s="270"/>
      <c r="Y1394" s="270"/>
      <c r="Z1394" s="270"/>
      <c r="AA1394" s="270"/>
      <c r="AB1394" s="270"/>
      <c r="AC1394" s="270"/>
    </row>
    <row r="1395">
      <c r="A1395" s="395" t="s">
        <v>4085</v>
      </c>
      <c r="B1395" s="1626" t="s">
        <v>4086</v>
      </c>
      <c r="C1395" s="387"/>
      <c r="D1395" s="366"/>
      <c r="E1395" s="10"/>
      <c r="F1395" s="11"/>
      <c r="G1395" s="11"/>
      <c r="H1395" s="11"/>
      <c r="I1395" s="11"/>
      <c r="J1395" s="11"/>
      <c r="K1395" s="11"/>
      <c r="L1395" s="11"/>
      <c r="M1395" s="11"/>
      <c r="N1395" s="11"/>
      <c r="O1395" s="11"/>
      <c r="P1395" s="11"/>
      <c r="Q1395" s="11"/>
      <c r="R1395" s="11"/>
      <c r="S1395" s="11"/>
      <c r="T1395" s="11"/>
      <c r="U1395" s="11"/>
      <c r="V1395" s="11"/>
      <c r="W1395" s="11"/>
      <c r="X1395" s="11"/>
      <c r="Y1395" s="11"/>
      <c r="Z1395" s="11"/>
      <c r="AA1395" s="11"/>
      <c r="AB1395" s="11"/>
      <c r="AC1395" s="11"/>
    </row>
    <row r="1396">
      <c r="A1396" s="395" t="s">
        <v>4087</v>
      </c>
      <c r="B1396" s="1626" t="s">
        <v>4088</v>
      </c>
      <c r="C1396" s="367"/>
      <c r="D1396" s="366"/>
      <c r="E1396" s="10"/>
      <c r="F1396" s="11"/>
      <c r="G1396" s="11"/>
      <c r="H1396" s="11"/>
      <c r="I1396" s="11"/>
      <c r="J1396" s="11"/>
      <c r="K1396" s="11"/>
      <c r="L1396" s="11"/>
      <c r="M1396" s="11"/>
      <c r="N1396" s="11"/>
      <c r="O1396" s="11"/>
      <c r="P1396" s="11"/>
      <c r="Q1396" s="11"/>
      <c r="R1396" s="11"/>
      <c r="S1396" s="11"/>
      <c r="T1396" s="11"/>
      <c r="U1396" s="11"/>
      <c r="V1396" s="11"/>
      <c r="W1396" s="11"/>
      <c r="X1396" s="11"/>
      <c r="Y1396" s="11"/>
      <c r="Z1396" s="11"/>
      <c r="AA1396" s="11"/>
      <c r="AB1396" s="11"/>
      <c r="AC1396" s="11"/>
    </row>
    <row r="1397">
      <c r="A1397" s="396"/>
      <c r="B1397" s="15"/>
      <c r="C1397" s="367"/>
      <c r="D1397" s="366"/>
      <c r="E1397" s="10"/>
      <c r="F1397" s="11"/>
      <c r="G1397" s="11"/>
      <c r="H1397" s="11"/>
      <c r="I1397" s="11"/>
      <c r="J1397" s="11"/>
      <c r="K1397" s="11"/>
      <c r="L1397" s="11"/>
      <c r="M1397" s="11"/>
      <c r="N1397" s="11"/>
      <c r="O1397" s="11"/>
      <c r="P1397" s="11"/>
      <c r="Q1397" s="11"/>
      <c r="R1397" s="11"/>
      <c r="S1397" s="11"/>
      <c r="T1397" s="11"/>
      <c r="U1397" s="11"/>
      <c r="V1397" s="11"/>
      <c r="W1397" s="11"/>
      <c r="X1397" s="11"/>
      <c r="Y1397" s="11"/>
      <c r="Z1397" s="11"/>
      <c r="AA1397" s="11"/>
      <c r="AB1397" s="11"/>
      <c r="AC1397" s="11"/>
    </row>
    <row r="1398">
      <c r="A1398" s="397" t="s">
        <v>4089</v>
      </c>
      <c r="B1398" s="15" t="s">
        <v>4090</v>
      </c>
      <c r="C1398" s="367"/>
      <c r="D1398" s="366"/>
      <c r="E1398" s="10"/>
      <c r="F1398" s="11"/>
      <c r="G1398" s="11"/>
      <c r="H1398" s="11"/>
      <c r="I1398" s="11"/>
      <c r="J1398" s="11"/>
      <c r="K1398" s="11"/>
      <c r="L1398" s="11"/>
      <c r="M1398" s="11"/>
      <c r="N1398" s="11"/>
      <c r="O1398" s="11"/>
      <c r="P1398" s="11"/>
      <c r="Q1398" s="11"/>
      <c r="R1398" s="11"/>
      <c r="S1398" s="11"/>
      <c r="T1398" s="11"/>
      <c r="U1398" s="11"/>
      <c r="V1398" s="11"/>
      <c r="W1398" s="11"/>
      <c r="X1398" s="11"/>
      <c r="Y1398" s="11"/>
      <c r="Z1398" s="11"/>
      <c r="AA1398" s="11"/>
      <c r="AB1398" s="11"/>
      <c r="AC1398" s="11"/>
    </row>
    <row r="1399">
      <c r="A1399" s="396" t="s">
        <v>4091</v>
      </c>
      <c r="B1399" s="15"/>
      <c r="C1399" s="367"/>
      <c r="D1399" s="366"/>
      <c r="E1399" s="10"/>
      <c r="F1399" s="11"/>
      <c r="G1399" s="11"/>
      <c r="H1399" s="11"/>
      <c r="I1399" s="11"/>
      <c r="J1399" s="11"/>
      <c r="K1399" s="11"/>
      <c r="L1399" s="11"/>
      <c r="M1399" s="11"/>
      <c r="N1399" s="11"/>
      <c r="O1399" s="11"/>
      <c r="P1399" s="11"/>
      <c r="Q1399" s="11"/>
      <c r="R1399" s="11"/>
      <c r="S1399" s="11"/>
      <c r="T1399" s="11"/>
      <c r="U1399" s="11"/>
      <c r="V1399" s="11"/>
      <c r="W1399" s="11"/>
      <c r="X1399" s="11"/>
      <c r="Y1399" s="11"/>
      <c r="Z1399" s="11"/>
      <c r="AA1399" s="11"/>
      <c r="AB1399" s="11"/>
      <c r="AC1399" s="11"/>
    </row>
    <row r="1400">
      <c r="A1400" s="398" t="s">
        <v>4092</v>
      </c>
      <c r="B1400" s="15" t="s">
        <v>4093</v>
      </c>
      <c r="C1400" s="367"/>
      <c r="D1400" s="366"/>
      <c r="E1400" s="10"/>
      <c r="F1400" s="11"/>
      <c r="G1400" s="11"/>
      <c r="H1400" s="11"/>
      <c r="I1400" s="11"/>
      <c r="J1400" s="11"/>
      <c r="K1400" s="11"/>
      <c r="L1400" s="11"/>
      <c r="M1400" s="11"/>
      <c r="N1400" s="11"/>
      <c r="O1400" s="11"/>
      <c r="P1400" s="11"/>
      <c r="Q1400" s="11"/>
      <c r="R1400" s="11"/>
      <c r="S1400" s="11"/>
      <c r="T1400" s="11"/>
      <c r="U1400" s="11"/>
      <c r="V1400" s="11"/>
      <c r="W1400" s="11"/>
      <c r="X1400" s="11"/>
      <c r="Y1400" s="11"/>
      <c r="Z1400" s="11"/>
      <c r="AA1400" s="11"/>
      <c r="AB1400" s="11"/>
      <c r="AC1400" s="11"/>
    </row>
    <row r="1401">
      <c r="A1401" s="396" t="s">
        <v>4094</v>
      </c>
      <c r="B1401" s="396"/>
      <c r="C1401" s="367"/>
      <c r="D1401" s="366"/>
      <c r="E1401" s="10"/>
      <c r="F1401" s="11"/>
      <c r="G1401" s="11"/>
      <c r="H1401" s="11"/>
      <c r="I1401" s="11"/>
      <c r="J1401" s="11"/>
      <c r="K1401" s="11"/>
      <c r="L1401" s="11"/>
      <c r="M1401" s="11"/>
      <c r="N1401" s="11"/>
      <c r="O1401" s="11"/>
      <c r="P1401" s="11"/>
      <c r="Q1401" s="11"/>
      <c r="R1401" s="11"/>
      <c r="S1401" s="11"/>
      <c r="T1401" s="11"/>
      <c r="U1401" s="11"/>
      <c r="V1401" s="11"/>
      <c r="W1401" s="11"/>
      <c r="X1401" s="11"/>
      <c r="Y1401" s="11"/>
      <c r="Z1401" s="11"/>
      <c r="AA1401" s="11"/>
      <c r="AB1401" s="11"/>
      <c r="AC1401" s="11"/>
    </row>
    <row r="1402">
      <c r="A1402" s="396" t="s">
        <v>4095</v>
      </c>
      <c r="B1402" s="15" t="s">
        <v>4096</v>
      </c>
      <c r="C1402" s="367"/>
      <c r="D1402" s="366"/>
      <c r="E1402" s="10"/>
      <c r="F1402" s="11"/>
      <c r="G1402" s="11"/>
      <c r="H1402" s="11"/>
      <c r="I1402" s="11"/>
      <c r="J1402" s="11"/>
      <c r="K1402" s="11"/>
      <c r="L1402" s="11"/>
      <c r="M1402" s="11"/>
      <c r="N1402" s="11"/>
      <c r="O1402" s="11"/>
      <c r="P1402" s="11"/>
      <c r="Q1402" s="11"/>
      <c r="R1402" s="11"/>
      <c r="S1402" s="11"/>
      <c r="T1402" s="11"/>
      <c r="U1402" s="11"/>
      <c r="V1402" s="11"/>
      <c r="W1402" s="11"/>
      <c r="X1402" s="11"/>
      <c r="Y1402" s="11"/>
      <c r="Z1402" s="11"/>
      <c r="AA1402" s="11"/>
      <c r="AB1402" s="11"/>
      <c r="AC1402" s="11"/>
    </row>
    <row r="1403">
      <c r="A1403" s="396" t="s">
        <v>4097</v>
      </c>
      <c r="B1403" s="15" t="s">
        <v>4098</v>
      </c>
      <c r="C1403" s="367"/>
      <c r="D1403" s="366"/>
      <c r="E1403" s="10"/>
      <c r="F1403" s="11"/>
      <c r="G1403" s="11"/>
      <c r="H1403" s="11"/>
      <c r="I1403" s="11"/>
      <c r="J1403" s="11"/>
      <c r="K1403" s="11"/>
      <c r="L1403" s="11"/>
      <c r="M1403" s="11"/>
      <c r="N1403" s="11"/>
      <c r="O1403" s="11"/>
      <c r="P1403" s="11"/>
      <c r="Q1403" s="11"/>
      <c r="R1403" s="11"/>
      <c r="S1403" s="11"/>
      <c r="T1403" s="11"/>
      <c r="U1403" s="11"/>
      <c r="V1403" s="11"/>
      <c r="W1403" s="11"/>
      <c r="X1403" s="11"/>
      <c r="Y1403" s="11"/>
      <c r="Z1403" s="11"/>
      <c r="AA1403" s="11"/>
      <c r="AB1403" s="11"/>
      <c r="AC1403" s="11"/>
    </row>
    <row r="1404">
      <c r="A1404" s="396" t="s">
        <v>4099</v>
      </c>
      <c r="B1404" s="15" t="s">
        <v>4100</v>
      </c>
      <c r="C1404" s="367"/>
      <c r="D1404" s="366"/>
      <c r="E1404" s="10"/>
      <c r="F1404" s="11"/>
      <c r="G1404" s="11"/>
      <c r="H1404" s="11"/>
      <c r="I1404" s="11"/>
      <c r="J1404" s="11"/>
      <c r="K1404" s="11"/>
      <c r="L1404" s="11"/>
      <c r="M1404" s="11"/>
      <c r="N1404" s="11"/>
      <c r="O1404" s="11"/>
      <c r="P1404" s="11"/>
      <c r="Q1404" s="11"/>
      <c r="R1404" s="11"/>
      <c r="S1404" s="11"/>
      <c r="T1404" s="11"/>
      <c r="U1404" s="11"/>
      <c r="V1404" s="11"/>
      <c r="W1404" s="11"/>
      <c r="X1404" s="11"/>
      <c r="Y1404" s="11"/>
      <c r="Z1404" s="11"/>
      <c r="AA1404" s="11"/>
      <c r="AB1404" s="11"/>
      <c r="AC1404" s="11"/>
    </row>
    <row r="1405">
      <c r="A1405" s="396" t="s">
        <v>4101</v>
      </c>
      <c r="B1405" s="15"/>
      <c r="C1405" s="367"/>
      <c r="D1405" s="366"/>
      <c r="E1405" s="10"/>
      <c r="F1405" s="11"/>
      <c r="G1405" s="11"/>
      <c r="H1405" s="11"/>
      <c r="I1405" s="11"/>
      <c r="J1405" s="11"/>
      <c r="K1405" s="11"/>
      <c r="L1405" s="11"/>
      <c r="M1405" s="11"/>
      <c r="N1405" s="11"/>
      <c r="O1405" s="11"/>
      <c r="P1405" s="11"/>
      <c r="Q1405" s="11"/>
      <c r="R1405" s="11"/>
      <c r="S1405" s="11"/>
      <c r="T1405" s="11"/>
      <c r="U1405" s="11"/>
      <c r="V1405" s="11"/>
      <c r="W1405" s="11"/>
      <c r="X1405" s="11"/>
      <c r="Y1405" s="11"/>
      <c r="Z1405" s="11"/>
      <c r="AA1405" s="11"/>
      <c r="AB1405" s="11"/>
      <c r="AC1405" s="11"/>
    </row>
    <row r="1406">
      <c r="A1406" s="396" t="s">
        <v>4102</v>
      </c>
      <c r="B1406" s="15" t="s">
        <v>4103</v>
      </c>
      <c r="C1406" s="367"/>
      <c r="D1406" s="366"/>
      <c r="E1406" s="10"/>
      <c r="F1406" s="11"/>
      <c r="G1406" s="11"/>
      <c r="H1406" s="11"/>
      <c r="I1406" s="11"/>
      <c r="J1406" s="11"/>
      <c r="K1406" s="11"/>
      <c r="L1406" s="11"/>
      <c r="M1406" s="11"/>
      <c r="N1406" s="11"/>
      <c r="O1406" s="11"/>
      <c r="P1406" s="11"/>
      <c r="Q1406" s="11"/>
      <c r="R1406" s="11"/>
      <c r="S1406" s="11"/>
      <c r="T1406" s="11"/>
      <c r="U1406" s="11"/>
      <c r="V1406" s="11"/>
      <c r="W1406" s="11"/>
      <c r="X1406" s="11"/>
      <c r="Y1406" s="11"/>
      <c r="Z1406" s="11"/>
      <c r="AA1406" s="11"/>
      <c r="AB1406" s="11"/>
      <c r="AC1406" s="11"/>
    </row>
    <row r="1407">
      <c r="A1407" s="396" t="s">
        <v>4104</v>
      </c>
      <c r="B1407" s="15"/>
      <c r="C1407" s="367"/>
      <c r="D1407" s="366"/>
      <c r="E1407" s="10"/>
      <c r="F1407" s="11"/>
      <c r="G1407" s="11"/>
      <c r="H1407" s="11"/>
      <c r="I1407" s="11"/>
      <c r="J1407" s="11"/>
      <c r="K1407" s="11"/>
      <c r="L1407" s="11"/>
      <c r="M1407" s="11"/>
      <c r="N1407" s="11"/>
      <c r="O1407" s="11"/>
      <c r="P1407" s="11"/>
      <c r="Q1407" s="11"/>
      <c r="R1407" s="11"/>
      <c r="S1407" s="11"/>
      <c r="T1407" s="11"/>
      <c r="U1407" s="11"/>
      <c r="V1407" s="11"/>
      <c r="W1407" s="11"/>
      <c r="X1407" s="11"/>
      <c r="Y1407" s="11"/>
      <c r="Z1407" s="11"/>
      <c r="AA1407" s="11"/>
      <c r="AB1407" s="11"/>
      <c r="AC1407" s="11"/>
    </row>
    <row r="1408">
      <c r="A1408" s="396" t="s">
        <v>4105</v>
      </c>
      <c r="B1408" s="15"/>
      <c r="C1408" s="367"/>
      <c r="D1408" s="366"/>
      <c r="E1408" s="10"/>
      <c r="F1408" s="11"/>
      <c r="G1408" s="11"/>
      <c r="H1408" s="11"/>
      <c r="I1408" s="11"/>
      <c r="J1408" s="11"/>
      <c r="K1408" s="11"/>
      <c r="L1408" s="11"/>
      <c r="M1408" s="11"/>
      <c r="N1408" s="11"/>
      <c r="O1408" s="11"/>
      <c r="P1408" s="11"/>
      <c r="Q1408" s="11"/>
      <c r="R1408" s="11"/>
      <c r="S1408" s="11"/>
      <c r="T1408" s="11"/>
      <c r="U1408" s="11"/>
      <c r="V1408" s="11"/>
      <c r="W1408" s="11"/>
      <c r="X1408" s="11"/>
      <c r="Y1408" s="11"/>
      <c r="Z1408" s="11"/>
      <c r="AA1408" s="11"/>
      <c r="AB1408" s="11"/>
      <c r="AC1408" s="11"/>
    </row>
    <row r="1409">
      <c r="A1409" s="399" t="s">
        <v>4106</v>
      </c>
      <c r="B1409" s="15" t="s">
        <v>4107</v>
      </c>
      <c r="C1409" s="367"/>
      <c r="D1409" s="366"/>
      <c r="E1409" s="10"/>
      <c r="F1409" s="11"/>
      <c r="G1409" s="11"/>
      <c r="H1409" s="11"/>
      <c r="I1409" s="11"/>
      <c r="J1409" s="11"/>
      <c r="K1409" s="11"/>
      <c r="L1409" s="11"/>
      <c r="M1409" s="11"/>
      <c r="N1409" s="11"/>
      <c r="O1409" s="11"/>
      <c r="P1409" s="11"/>
      <c r="Q1409" s="11"/>
      <c r="R1409" s="11"/>
      <c r="S1409" s="11"/>
      <c r="T1409" s="11"/>
      <c r="U1409" s="11"/>
      <c r="V1409" s="11"/>
      <c r="W1409" s="11"/>
      <c r="X1409" s="11"/>
      <c r="Y1409" s="11"/>
      <c r="Z1409" s="11"/>
      <c r="AA1409" s="11"/>
      <c r="AB1409" s="11"/>
      <c r="AC1409" s="11"/>
    </row>
    <row r="1410">
      <c r="A1410" s="396" t="s">
        <v>4108</v>
      </c>
      <c r="B1410" s="15"/>
      <c r="C1410" s="367"/>
      <c r="D1410" s="366"/>
      <c r="E1410" s="10"/>
      <c r="F1410" s="11"/>
      <c r="G1410" s="11"/>
      <c r="H1410" s="11"/>
      <c r="I1410" s="11"/>
      <c r="J1410" s="11"/>
      <c r="K1410" s="11"/>
      <c r="L1410" s="11"/>
      <c r="M1410" s="11"/>
      <c r="N1410" s="11"/>
      <c r="O1410" s="11"/>
      <c r="P1410" s="11"/>
      <c r="Q1410" s="11"/>
      <c r="R1410" s="11"/>
      <c r="S1410" s="11"/>
      <c r="T1410" s="11"/>
      <c r="U1410" s="11"/>
      <c r="V1410" s="11"/>
      <c r="W1410" s="11"/>
      <c r="X1410" s="11"/>
      <c r="Y1410" s="11"/>
      <c r="Z1410" s="11"/>
      <c r="AA1410" s="11"/>
      <c r="AB1410" s="11"/>
      <c r="AC1410" s="11"/>
    </row>
    <row r="1411">
      <c r="A1411" s="396" t="s">
        <v>4109</v>
      </c>
      <c r="B1411" s="15" t="s">
        <v>4110</v>
      </c>
      <c r="C1411" s="367"/>
      <c r="D1411" s="366"/>
      <c r="E1411" s="10"/>
      <c r="F1411" s="11"/>
      <c r="G1411" s="11"/>
      <c r="H1411" s="11"/>
      <c r="I1411" s="11"/>
      <c r="J1411" s="11"/>
      <c r="K1411" s="11"/>
      <c r="L1411" s="11"/>
      <c r="M1411" s="11"/>
      <c r="N1411" s="11"/>
      <c r="O1411" s="11"/>
      <c r="P1411" s="11"/>
      <c r="Q1411" s="11"/>
      <c r="R1411" s="11"/>
      <c r="S1411" s="11"/>
      <c r="T1411" s="11"/>
      <c r="U1411" s="11"/>
      <c r="V1411" s="11"/>
      <c r="W1411" s="11"/>
      <c r="X1411" s="11"/>
      <c r="Y1411" s="11"/>
      <c r="Z1411" s="11"/>
      <c r="AA1411" s="11"/>
      <c r="AB1411" s="11"/>
      <c r="AC1411" s="11"/>
    </row>
    <row r="1412">
      <c r="A1412" s="396" t="s">
        <v>4111</v>
      </c>
      <c r="B1412" s="15" t="s">
        <v>4112</v>
      </c>
      <c r="C1412" s="367"/>
      <c r="D1412" s="366"/>
      <c r="E1412" s="10"/>
      <c r="F1412" s="11"/>
      <c r="G1412" s="11"/>
      <c r="H1412" s="11"/>
      <c r="I1412" s="11"/>
      <c r="J1412" s="11"/>
      <c r="K1412" s="11"/>
      <c r="L1412" s="11"/>
      <c r="M1412" s="11"/>
      <c r="N1412" s="11"/>
      <c r="O1412" s="11"/>
      <c r="P1412" s="11"/>
      <c r="Q1412" s="11"/>
      <c r="R1412" s="11"/>
      <c r="S1412" s="11"/>
      <c r="T1412" s="11"/>
      <c r="U1412" s="11"/>
      <c r="V1412" s="11"/>
      <c r="W1412" s="11"/>
      <c r="X1412" s="11"/>
      <c r="Y1412" s="11"/>
      <c r="Z1412" s="11"/>
      <c r="AA1412" s="11"/>
      <c r="AB1412" s="11"/>
      <c r="AC1412" s="11"/>
    </row>
    <row r="1413">
      <c r="A1413" s="396" t="s">
        <v>4113</v>
      </c>
      <c r="B1413" s="15" t="s">
        <v>4114</v>
      </c>
      <c r="C1413" s="367"/>
      <c r="D1413" s="366"/>
      <c r="E1413" s="10"/>
      <c r="F1413" s="11"/>
      <c r="G1413" s="11"/>
      <c r="H1413" s="11"/>
      <c r="I1413" s="11"/>
      <c r="J1413" s="11"/>
      <c r="K1413" s="11"/>
      <c r="L1413" s="11"/>
      <c r="M1413" s="11"/>
      <c r="N1413" s="11"/>
      <c r="O1413" s="11"/>
      <c r="P1413" s="11"/>
      <c r="Q1413" s="11"/>
      <c r="R1413" s="11"/>
      <c r="S1413" s="11"/>
      <c r="T1413" s="11"/>
      <c r="U1413" s="11"/>
      <c r="V1413" s="11"/>
      <c r="W1413" s="11"/>
      <c r="X1413" s="11"/>
      <c r="Y1413" s="11"/>
      <c r="Z1413" s="11"/>
      <c r="AA1413" s="11"/>
      <c r="AB1413" s="11"/>
      <c r="AC1413" s="11"/>
    </row>
    <row r="1414">
      <c r="A1414" s="397" t="s">
        <v>4115</v>
      </c>
      <c r="B1414" s="15" t="s">
        <v>4116</v>
      </c>
      <c r="C1414" s="367"/>
      <c r="D1414" s="366"/>
      <c r="E1414" s="10"/>
      <c r="F1414" s="11"/>
      <c r="G1414" s="11"/>
      <c r="H1414" s="11"/>
      <c r="I1414" s="11"/>
      <c r="J1414" s="11"/>
      <c r="K1414" s="11"/>
      <c r="L1414" s="11"/>
      <c r="M1414" s="11"/>
      <c r="N1414" s="11"/>
      <c r="O1414" s="11"/>
      <c r="P1414" s="11"/>
      <c r="Q1414" s="11"/>
      <c r="R1414" s="11"/>
      <c r="S1414" s="11"/>
      <c r="T1414" s="11"/>
      <c r="U1414" s="11"/>
      <c r="V1414" s="11"/>
      <c r="W1414" s="11"/>
      <c r="X1414" s="11"/>
      <c r="Y1414" s="11"/>
      <c r="Z1414" s="11"/>
      <c r="AA1414" s="11"/>
      <c r="AB1414" s="11"/>
      <c r="AC1414" s="11"/>
    </row>
    <row r="1415">
      <c r="A1415" s="396" t="s">
        <v>4117</v>
      </c>
      <c r="B1415" s="15"/>
      <c r="C1415" s="367"/>
      <c r="D1415" s="366"/>
      <c r="E1415" s="10"/>
      <c r="F1415" s="11"/>
      <c r="G1415" s="11"/>
      <c r="H1415" s="11"/>
      <c r="I1415" s="11"/>
      <c r="J1415" s="11"/>
      <c r="K1415" s="11"/>
      <c r="L1415" s="11"/>
      <c r="M1415" s="11"/>
      <c r="N1415" s="11"/>
      <c r="O1415" s="11"/>
      <c r="P1415" s="11"/>
      <c r="Q1415" s="11"/>
      <c r="R1415" s="11"/>
      <c r="S1415" s="11"/>
      <c r="T1415" s="11"/>
      <c r="U1415" s="11"/>
      <c r="V1415" s="11"/>
      <c r="W1415" s="11"/>
      <c r="X1415" s="11"/>
      <c r="Y1415" s="11"/>
      <c r="Z1415" s="11"/>
      <c r="AA1415" s="11"/>
      <c r="AB1415" s="11"/>
      <c r="AC1415" s="11"/>
    </row>
    <row r="1416">
      <c r="A1416" s="396" t="s">
        <v>4118</v>
      </c>
      <c r="B1416" s="15"/>
      <c r="C1416" s="367"/>
      <c r="D1416" s="366"/>
      <c r="E1416" s="10"/>
      <c r="F1416" s="11"/>
      <c r="G1416" s="11"/>
      <c r="H1416" s="11"/>
      <c r="I1416" s="11"/>
      <c r="J1416" s="11"/>
      <c r="K1416" s="11"/>
      <c r="L1416" s="11"/>
      <c r="M1416" s="11"/>
      <c r="N1416" s="11"/>
      <c r="O1416" s="11"/>
      <c r="P1416" s="11"/>
      <c r="Q1416" s="11"/>
      <c r="R1416" s="11"/>
      <c r="S1416" s="11"/>
      <c r="T1416" s="11"/>
      <c r="U1416" s="11"/>
      <c r="V1416" s="11"/>
      <c r="W1416" s="11"/>
      <c r="X1416" s="11"/>
      <c r="Y1416" s="11"/>
      <c r="Z1416" s="11"/>
      <c r="AA1416" s="11"/>
      <c r="AB1416" s="11"/>
      <c r="AC1416" s="11"/>
    </row>
    <row r="1417">
      <c r="A1417" s="396" t="s">
        <v>4119</v>
      </c>
      <c r="B1417" s="15"/>
      <c r="C1417" s="367" t="s">
        <v>4120</v>
      </c>
      <c r="D1417" s="366"/>
      <c r="E1417" s="10"/>
      <c r="F1417" s="11"/>
      <c r="G1417" s="11"/>
      <c r="H1417" s="11"/>
      <c r="I1417" s="11"/>
      <c r="J1417" s="11"/>
      <c r="K1417" s="11"/>
      <c r="L1417" s="11"/>
      <c r="M1417" s="11"/>
      <c r="N1417" s="11"/>
      <c r="O1417" s="11"/>
      <c r="P1417" s="11"/>
      <c r="Q1417" s="11"/>
      <c r="R1417" s="11"/>
      <c r="S1417" s="11"/>
      <c r="T1417" s="11"/>
      <c r="U1417" s="11"/>
      <c r="V1417" s="11"/>
      <c r="W1417" s="11"/>
      <c r="X1417" s="11"/>
      <c r="Y1417" s="11"/>
      <c r="Z1417" s="11"/>
      <c r="AA1417" s="11"/>
      <c r="AB1417" s="11"/>
      <c r="AC1417" s="11"/>
    </row>
    <row r="1418">
      <c r="A1418" s="396" t="s">
        <v>4121</v>
      </c>
      <c r="B1418" s="15" t="s">
        <v>4122</v>
      </c>
      <c r="C1418" s="367" t="s">
        <v>4123</v>
      </c>
      <c r="D1418" s="366"/>
      <c r="E1418" s="10"/>
      <c r="F1418" s="11"/>
      <c r="G1418" s="11"/>
      <c r="H1418" s="11"/>
      <c r="I1418" s="11"/>
      <c r="J1418" s="11"/>
      <c r="K1418" s="11"/>
      <c r="L1418" s="11"/>
      <c r="M1418" s="11"/>
      <c r="N1418" s="11"/>
      <c r="O1418" s="11"/>
      <c r="P1418" s="11"/>
      <c r="Q1418" s="11"/>
      <c r="R1418" s="11"/>
      <c r="S1418" s="11"/>
      <c r="T1418" s="11"/>
      <c r="U1418" s="11"/>
      <c r="V1418" s="11"/>
      <c r="W1418" s="11"/>
      <c r="X1418" s="11"/>
      <c r="Y1418" s="11"/>
      <c r="Z1418" s="11"/>
      <c r="AA1418" s="11"/>
      <c r="AB1418" s="11"/>
      <c r="AC1418" s="11"/>
    </row>
    <row r="1419">
      <c r="A1419" s="396"/>
      <c r="B1419" s="15" t="s">
        <v>4124</v>
      </c>
      <c r="C1419" s="367"/>
      <c r="D1419" s="386"/>
      <c r="E1419" s="323"/>
      <c r="F1419" s="270"/>
      <c r="G1419" s="270"/>
      <c r="H1419" s="270"/>
      <c r="I1419" s="270"/>
      <c r="J1419" s="270"/>
      <c r="K1419" s="270"/>
      <c r="L1419" s="270"/>
      <c r="M1419" s="270"/>
      <c r="N1419" s="270"/>
      <c r="O1419" s="270"/>
      <c r="P1419" s="270"/>
      <c r="Q1419" s="270"/>
      <c r="R1419" s="270"/>
      <c r="S1419" s="270"/>
      <c r="T1419" s="270"/>
      <c r="U1419" s="270"/>
      <c r="V1419" s="270"/>
      <c r="W1419" s="270"/>
      <c r="X1419" s="270"/>
      <c r="Y1419" s="270"/>
      <c r="Z1419" s="270"/>
      <c r="AA1419" s="270"/>
      <c r="AB1419" s="270"/>
      <c r="AC1419" s="270"/>
    </row>
    <row r="1420">
      <c r="A1420" s="396" t="s">
        <v>4125</v>
      </c>
      <c r="B1420" s="15" t="s">
        <v>4126</v>
      </c>
      <c r="C1420" s="387"/>
      <c r="D1420" s="386"/>
      <c r="E1420" s="323"/>
      <c r="F1420" s="270"/>
      <c r="G1420" s="270"/>
      <c r="H1420" s="270"/>
      <c r="I1420" s="270"/>
      <c r="J1420" s="270"/>
      <c r="K1420" s="270"/>
      <c r="L1420" s="270"/>
      <c r="M1420" s="270"/>
      <c r="N1420" s="270"/>
      <c r="O1420" s="270"/>
      <c r="P1420" s="270"/>
      <c r="Q1420" s="270"/>
      <c r="R1420" s="270"/>
      <c r="S1420" s="270"/>
      <c r="T1420" s="270"/>
      <c r="U1420" s="270"/>
      <c r="V1420" s="270"/>
      <c r="W1420" s="270"/>
      <c r="X1420" s="270"/>
      <c r="Y1420" s="270"/>
      <c r="Z1420" s="270"/>
      <c r="AA1420" s="270"/>
      <c r="AB1420" s="270"/>
      <c r="AC1420" s="270"/>
    </row>
    <row r="1421">
      <c r="A1421" s="400" t="s">
        <v>4127</v>
      </c>
      <c r="B1421" s="15" t="s">
        <v>4128</v>
      </c>
      <c r="C1421" s="387" t="s">
        <v>4129</v>
      </c>
      <c r="D1421" s="386"/>
      <c r="E1421" s="323"/>
      <c r="F1421" s="270"/>
      <c r="G1421" s="270"/>
      <c r="H1421" s="270"/>
      <c r="I1421" s="270"/>
      <c r="J1421" s="270"/>
      <c r="K1421" s="270"/>
      <c r="L1421" s="270"/>
      <c r="M1421" s="270"/>
      <c r="N1421" s="270"/>
      <c r="O1421" s="270"/>
      <c r="P1421" s="270"/>
      <c r="Q1421" s="270"/>
      <c r="R1421" s="270"/>
      <c r="S1421" s="270"/>
      <c r="T1421" s="270"/>
      <c r="U1421" s="270"/>
      <c r="V1421" s="270"/>
      <c r="W1421" s="270"/>
      <c r="X1421" s="270"/>
      <c r="Y1421" s="270"/>
      <c r="Z1421" s="270"/>
      <c r="AA1421" s="270"/>
      <c r="AB1421" s="270"/>
      <c r="AC1421" s="270"/>
    </row>
    <row r="1422">
      <c r="A1422" s="401" t="s">
        <v>4130</v>
      </c>
      <c r="B1422" s="15" t="s">
        <v>4131</v>
      </c>
      <c r="C1422" s="387"/>
      <c r="D1422" s="386"/>
      <c r="E1422" s="323"/>
      <c r="F1422" s="270"/>
      <c r="G1422" s="270"/>
      <c r="H1422" s="270"/>
      <c r="I1422" s="270"/>
      <c r="J1422" s="270"/>
      <c r="K1422" s="270"/>
      <c r="L1422" s="270"/>
      <c r="M1422" s="270"/>
      <c r="N1422" s="270"/>
      <c r="O1422" s="270"/>
      <c r="P1422" s="270"/>
      <c r="Q1422" s="270"/>
      <c r="R1422" s="270"/>
      <c r="S1422" s="270"/>
      <c r="T1422" s="270"/>
      <c r="U1422" s="270"/>
      <c r="V1422" s="270"/>
      <c r="W1422" s="270"/>
      <c r="X1422" s="270"/>
      <c r="Y1422" s="270"/>
      <c r="Z1422" s="270"/>
      <c r="AA1422" s="270"/>
      <c r="AB1422" s="270"/>
      <c r="AC1422" s="390" t="s">
        <v>4132</v>
      </c>
    </row>
    <row r="1423">
      <c r="A1423" s="401" t="s">
        <v>4133</v>
      </c>
      <c r="B1423" s="15"/>
      <c r="C1423" s="387"/>
      <c r="D1423" s="386"/>
      <c r="E1423" s="323"/>
      <c r="F1423" s="270"/>
      <c r="G1423" s="270"/>
      <c r="H1423" s="270"/>
      <c r="I1423" s="270"/>
      <c r="J1423" s="270"/>
      <c r="K1423" s="270"/>
      <c r="L1423" s="270"/>
      <c r="M1423" s="270"/>
      <c r="N1423" s="270"/>
      <c r="O1423" s="270"/>
      <c r="P1423" s="270"/>
      <c r="Q1423" s="270"/>
      <c r="R1423" s="270"/>
      <c r="S1423" s="270"/>
      <c r="T1423" s="270"/>
      <c r="U1423" s="270"/>
      <c r="V1423" s="270"/>
      <c r="W1423" s="270"/>
      <c r="X1423" s="270"/>
      <c r="Y1423" s="270"/>
      <c r="Z1423" s="270"/>
      <c r="AA1423" s="270"/>
      <c r="AB1423" s="270"/>
      <c r="AC1423" s="270"/>
    </row>
    <row r="1424">
      <c r="A1424" s="401" t="s">
        <v>4134</v>
      </c>
      <c r="B1424" s="15"/>
      <c r="C1424" s="387"/>
      <c r="D1424" s="386"/>
      <c r="E1424" s="323"/>
      <c r="F1424" s="270"/>
      <c r="G1424" s="270"/>
      <c r="H1424" s="270"/>
      <c r="I1424" s="270"/>
      <c r="J1424" s="270"/>
      <c r="K1424" s="270"/>
      <c r="L1424" s="270"/>
      <c r="M1424" s="270"/>
      <c r="N1424" s="270"/>
      <c r="O1424" s="270"/>
      <c r="P1424" s="270"/>
      <c r="Q1424" s="270"/>
      <c r="R1424" s="270"/>
      <c r="S1424" s="270"/>
      <c r="T1424" s="270"/>
      <c r="U1424" s="270"/>
      <c r="V1424" s="270"/>
      <c r="W1424" s="270"/>
      <c r="X1424" s="270"/>
      <c r="Y1424" s="270"/>
      <c r="Z1424" s="270"/>
      <c r="AA1424" s="270"/>
      <c r="AB1424" s="270"/>
      <c r="AC1424" s="270"/>
    </row>
    <row r="1425">
      <c r="A1425" s="401" t="s">
        <v>13346</v>
      </c>
      <c r="B1425" s="1627" t="s">
        <v>13347</v>
      </c>
      <c r="C1425" s="387"/>
      <c r="D1425" s="386"/>
      <c r="E1425" s="323"/>
      <c r="F1425" s="270"/>
      <c r="G1425" s="270"/>
      <c r="H1425" s="270"/>
      <c r="I1425" s="270"/>
      <c r="J1425" s="270"/>
      <c r="K1425" s="270"/>
      <c r="L1425" s="270"/>
      <c r="M1425" s="270"/>
      <c r="N1425" s="270"/>
      <c r="O1425" s="270"/>
      <c r="P1425" s="270"/>
      <c r="Q1425" s="270"/>
      <c r="R1425" s="270"/>
      <c r="S1425" s="270"/>
      <c r="T1425" s="270"/>
      <c r="U1425" s="270"/>
      <c r="V1425" s="270"/>
      <c r="W1425" s="270"/>
      <c r="X1425" s="270"/>
      <c r="Y1425" s="270"/>
      <c r="Z1425" s="270"/>
      <c r="AA1425" s="270"/>
      <c r="AB1425" s="270"/>
      <c r="AC1425" s="270"/>
    </row>
    <row r="1426">
      <c r="A1426" s="401" t="s">
        <v>4135</v>
      </c>
      <c r="B1426" s="101" t="s">
        <v>4136</v>
      </c>
      <c r="C1426" s="387"/>
      <c r="D1426" s="386"/>
      <c r="E1426" s="323"/>
      <c r="F1426" s="270"/>
      <c r="G1426" s="270"/>
      <c r="H1426" s="270"/>
      <c r="I1426" s="270"/>
      <c r="J1426" s="270"/>
      <c r="K1426" s="270"/>
      <c r="L1426" s="270"/>
      <c r="M1426" s="270"/>
      <c r="N1426" s="270"/>
      <c r="O1426" s="270"/>
      <c r="P1426" s="270"/>
      <c r="Q1426" s="270"/>
      <c r="R1426" s="270"/>
      <c r="S1426" s="270"/>
      <c r="T1426" s="270"/>
      <c r="U1426" s="270"/>
      <c r="V1426" s="270"/>
      <c r="W1426" s="270"/>
      <c r="X1426" s="270"/>
      <c r="Y1426" s="270"/>
      <c r="Z1426" s="270"/>
      <c r="AA1426" s="270"/>
      <c r="AB1426" s="270"/>
      <c r="AC1426" s="270"/>
    </row>
    <row r="1427">
      <c r="A1427" s="401" t="s">
        <v>4137</v>
      </c>
      <c r="B1427" s="15" t="s">
        <v>4138</v>
      </c>
      <c r="C1427" s="387"/>
      <c r="D1427" s="386"/>
      <c r="E1427" s="323"/>
      <c r="F1427" s="270"/>
      <c r="G1427" s="270"/>
      <c r="H1427" s="270"/>
      <c r="I1427" s="270"/>
      <c r="J1427" s="270"/>
      <c r="K1427" s="270"/>
      <c r="L1427" s="270"/>
      <c r="M1427" s="270"/>
      <c r="N1427" s="270"/>
      <c r="O1427" s="270"/>
      <c r="P1427" s="270"/>
      <c r="Q1427" s="270"/>
      <c r="R1427" s="270"/>
      <c r="S1427" s="270"/>
      <c r="T1427" s="270"/>
      <c r="U1427" s="270"/>
      <c r="V1427" s="270"/>
      <c r="W1427" s="270"/>
      <c r="X1427" s="270"/>
      <c r="Y1427" s="270"/>
      <c r="Z1427" s="270"/>
      <c r="AA1427" s="270"/>
      <c r="AB1427" s="270"/>
      <c r="AC1427" s="270"/>
    </row>
    <row r="1428">
      <c r="A1428" s="401" t="s">
        <v>4139</v>
      </c>
      <c r="B1428" s="15" t="s">
        <v>4140</v>
      </c>
      <c r="C1428" s="387"/>
      <c r="D1428" s="386"/>
      <c r="E1428" s="323"/>
      <c r="F1428" s="270"/>
      <c r="G1428" s="270"/>
      <c r="H1428" s="270"/>
      <c r="I1428" s="270"/>
      <c r="J1428" s="270"/>
      <c r="K1428" s="270"/>
      <c r="L1428" s="270"/>
      <c r="M1428" s="270"/>
      <c r="N1428" s="270"/>
      <c r="O1428" s="270"/>
      <c r="P1428" s="270"/>
      <c r="Q1428" s="270"/>
      <c r="R1428" s="270"/>
      <c r="S1428" s="270"/>
      <c r="T1428" s="270"/>
      <c r="U1428" s="270"/>
      <c r="V1428" s="270"/>
      <c r="W1428" s="270"/>
      <c r="X1428" s="270"/>
      <c r="Y1428" s="270"/>
      <c r="Z1428" s="270"/>
      <c r="AA1428" s="270"/>
      <c r="AB1428" s="270"/>
      <c r="AC1428" s="270"/>
    </row>
    <row r="1429">
      <c r="A1429" s="403" t="s">
        <v>4141</v>
      </c>
      <c r="B1429" s="15" t="s">
        <v>4142</v>
      </c>
      <c r="C1429" s="387"/>
      <c r="D1429" s="386"/>
      <c r="E1429" s="323"/>
      <c r="F1429" s="270"/>
      <c r="G1429" s="270"/>
      <c r="H1429" s="270"/>
      <c r="I1429" s="270"/>
      <c r="J1429" s="270"/>
      <c r="K1429" s="270"/>
      <c r="L1429" s="270"/>
      <c r="M1429" s="270"/>
      <c r="N1429" s="270"/>
      <c r="O1429" s="270"/>
      <c r="P1429" s="270"/>
      <c r="Q1429" s="270"/>
      <c r="R1429" s="270"/>
      <c r="S1429" s="270"/>
      <c r="T1429" s="270"/>
      <c r="U1429" s="270"/>
      <c r="V1429" s="270"/>
      <c r="W1429" s="270"/>
      <c r="X1429" s="270"/>
      <c r="Y1429" s="270"/>
      <c r="Z1429" s="270"/>
      <c r="AA1429" s="270"/>
      <c r="AB1429" s="270"/>
      <c r="AC1429" s="270"/>
    </row>
    <row r="1430">
      <c r="A1430" s="401" t="s">
        <v>4143</v>
      </c>
      <c r="B1430" s="15" t="s">
        <v>4144</v>
      </c>
      <c r="C1430" s="387"/>
      <c r="D1430" s="386"/>
      <c r="E1430" s="323"/>
      <c r="F1430" s="270"/>
      <c r="G1430" s="270"/>
      <c r="H1430" s="270"/>
      <c r="I1430" s="270"/>
      <c r="J1430" s="270"/>
      <c r="K1430" s="270"/>
      <c r="L1430" s="270"/>
      <c r="M1430" s="270"/>
      <c r="N1430" s="270"/>
      <c r="O1430" s="270"/>
      <c r="P1430" s="270"/>
      <c r="Q1430" s="270"/>
      <c r="R1430" s="270"/>
      <c r="S1430" s="270"/>
      <c r="T1430" s="270"/>
      <c r="U1430" s="270"/>
      <c r="V1430" s="270"/>
      <c r="W1430" s="270"/>
      <c r="X1430" s="270"/>
      <c r="Y1430" s="270"/>
      <c r="Z1430" s="270"/>
      <c r="AA1430" s="270"/>
      <c r="AB1430" s="270"/>
      <c r="AC1430" s="270"/>
    </row>
    <row r="1431">
      <c r="A1431" s="401" t="s">
        <v>4145</v>
      </c>
      <c r="B1431" s="15"/>
      <c r="C1431" s="387"/>
      <c r="D1431" s="386"/>
      <c r="E1431" s="323"/>
      <c r="F1431" s="270"/>
      <c r="G1431" s="270"/>
      <c r="H1431" s="270"/>
      <c r="I1431" s="270"/>
      <c r="J1431" s="270"/>
      <c r="K1431" s="270"/>
      <c r="L1431" s="270"/>
      <c r="M1431" s="270"/>
      <c r="N1431" s="270"/>
      <c r="O1431" s="270"/>
      <c r="P1431" s="270"/>
      <c r="Q1431" s="270"/>
      <c r="R1431" s="270"/>
      <c r="S1431" s="270"/>
      <c r="T1431" s="270"/>
      <c r="U1431" s="270"/>
      <c r="V1431" s="270"/>
      <c r="W1431" s="270"/>
      <c r="X1431" s="270"/>
      <c r="Y1431" s="270"/>
      <c r="Z1431" s="270"/>
      <c r="AA1431" s="270"/>
      <c r="AB1431" s="270"/>
      <c r="AC1431" s="270"/>
    </row>
    <row r="1432">
      <c r="A1432" s="403" t="s">
        <v>4146</v>
      </c>
      <c r="B1432" s="15" t="s">
        <v>4147</v>
      </c>
      <c r="C1432" s="387" t="s">
        <v>4148</v>
      </c>
      <c r="D1432" s="386"/>
      <c r="E1432" s="323"/>
      <c r="F1432" s="270"/>
      <c r="G1432" s="270"/>
      <c r="H1432" s="270"/>
      <c r="I1432" s="270"/>
      <c r="J1432" s="270"/>
      <c r="K1432" s="270"/>
      <c r="L1432" s="270"/>
      <c r="M1432" s="270"/>
      <c r="N1432" s="270"/>
      <c r="O1432" s="270"/>
      <c r="P1432" s="270"/>
      <c r="Q1432" s="270"/>
      <c r="R1432" s="270"/>
      <c r="S1432" s="270"/>
      <c r="T1432" s="270"/>
      <c r="U1432" s="270"/>
      <c r="V1432" s="270"/>
      <c r="W1432" s="270"/>
      <c r="X1432" s="270"/>
      <c r="Y1432" s="270"/>
      <c r="Z1432" s="270"/>
      <c r="AA1432" s="270"/>
      <c r="AB1432" s="270"/>
      <c r="AC1432" s="270"/>
    </row>
    <row r="1433">
      <c r="A1433" s="403" t="s">
        <v>4149</v>
      </c>
      <c r="B1433" s="15" t="s">
        <v>4150</v>
      </c>
      <c r="C1433" s="387"/>
      <c r="D1433" s="404" t="s">
        <v>4151</v>
      </c>
      <c r="E1433" s="323"/>
      <c r="F1433" s="270"/>
      <c r="G1433" s="270"/>
      <c r="H1433" s="270"/>
      <c r="I1433" s="270"/>
      <c r="J1433" s="270"/>
      <c r="K1433" s="270"/>
      <c r="L1433" s="270"/>
      <c r="M1433" s="270"/>
      <c r="N1433" s="270"/>
      <c r="O1433" s="270"/>
      <c r="P1433" s="270"/>
      <c r="Q1433" s="270"/>
      <c r="R1433" s="270"/>
      <c r="S1433" s="270"/>
      <c r="T1433" s="270"/>
      <c r="U1433" s="270"/>
      <c r="V1433" s="270"/>
      <c r="W1433" s="270"/>
      <c r="X1433" s="270"/>
      <c r="Y1433" s="270"/>
      <c r="Z1433" s="270"/>
      <c r="AA1433" s="270"/>
      <c r="AB1433" s="270"/>
      <c r="AC1433" s="270"/>
    </row>
    <row r="1434">
      <c r="A1434" s="403" t="s">
        <v>4152</v>
      </c>
      <c r="B1434" s="15"/>
      <c r="C1434" s="387" t="s">
        <v>4153</v>
      </c>
      <c r="D1434" s="386"/>
      <c r="E1434" s="323"/>
      <c r="F1434" s="270"/>
      <c r="G1434" s="270"/>
      <c r="H1434" s="270"/>
      <c r="I1434" s="270"/>
      <c r="J1434" s="270"/>
      <c r="K1434" s="270"/>
      <c r="L1434" s="270"/>
      <c r="M1434" s="270"/>
      <c r="N1434" s="270"/>
      <c r="O1434" s="270"/>
      <c r="P1434" s="270"/>
      <c r="Q1434" s="270"/>
      <c r="R1434" s="270"/>
      <c r="S1434" s="270"/>
      <c r="T1434" s="270"/>
      <c r="U1434" s="270"/>
      <c r="V1434" s="270"/>
      <c r="W1434" s="270"/>
      <c r="X1434" s="270"/>
      <c r="Y1434" s="270"/>
      <c r="Z1434" s="270"/>
      <c r="AA1434" s="270"/>
      <c r="AB1434" s="270"/>
      <c r="AC1434" s="270"/>
    </row>
    <row r="1435">
      <c r="A1435" s="405" t="s">
        <v>4154</v>
      </c>
      <c r="B1435" s="15" t="s">
        <v>4155</v>
      </c>
      <c r="C1435" s="387"/>
      <c r="D1435" s="366"/>
      <c r="E1435" s="10"/>
      <c r="F1435" s="11"/>
      <c r="G1435" s="11"/>
      <c r="H1435" s="11"/>
      <c r="I1435" s="11"/>
      <c r="J1435" s="11"/>
      <c r="K1435" s="11"/>
      <c r="L1435" s="11"/>
      <c r="M1435" s="11"/>
      <c r="N1435" s="11"/>
      <c r="O1435" s="11"/>
      <c r="P1435" s="11"/>
      <c r="Q1435" s="11"/>
      <c r="R1435" s="11"/>
      <c r="S1435" s="11"/>
      <c r="T1435" s="11"/>
      <c r="U1435" s="11"/>
      <c r="V1435" s="11"/>
      <c r="W1435" s="11"/>
      <c r="X1435" s="11"/>
      <c r="Y1435" s="11"/>
      <c r="Z1435" s="11"/>
      <c r="AA1435" s="11"/>
      <c r="AB1435" s="11"/>
      <c r="AC1435" s="11"/>
    </row>
    <row r="1436">
      <c r="A1436" s="395" t="s">
        <v>4156</v>
      </c>
      <c r="B1436" s="15" t="s">
        <v>4157</v>
      </c>
      <c r="C1436" s="406"/>
      <c r="D1436" s="366"/>
      <c r="E1436" s="10"/>
      <c r="F1436" s="11"/>
      <c r="G1436" s="11"/>
      <c r="H1436" s="11"/>
      <c r="I1436" s="11"/>
      <c r="J1436" s="11"/>
      <c r="K1436" s="11"/>
      <c r="L1436" s="11"/>
      <c r="M1436" s="11"/>
      <c r="N1436" s="11"/>
      <c r="O1436" s="11"/>
      <c r="P1436" s="11"/>
      <c r="Q1436" s="11"/>
      <c r="R1436" s="11"/>
      <c r="S1436" s="11"/>
      <c r="T1436" s="11"/>
      <c r="U1436" s="11"/>
      <c r="V1436" s="11"/>
      <c r="W1436" s="11"/>
      <c r="X1436" s="11"/>
      <c r="Y1436" s="11"/>
      <c r="Z1436" s="11"/>
      <c r="AA1436" s="11"/>
      <c r="AB1436" s="11"/>
      <c r="AC1436" s="11"/>
    </row>
    <row r="1437">
      <c r="A1437" s="407" t="s">
        <v>4158</v>
      </c>
      <c r="B1437" s="371"/>
      <c r="C1437" s="406"/>
      <c r="D1437" s="366"/>
      <c r="E1437" s="10"/>
      <c r="F1437" s="11"/>
      <c r="G1437" s="11"/>
      <c r="H1437" s="11"/>
      <c r="I1437" s="11"/>
      <c r="J1437" s="11"/>
      <c r="K1437" s="11"/>
      <c r="L1437" s="11"/>
      <c r="M1437" s="11"/>
      <c r="N1437" s="11"/>
      <c r="O1437" s="11"/>
      <c r="P1437" s="11"/>
      <c r="Q1437" s="11"/>
      <c r="R1437" s="11"/>
      <c r="S1437" s="11"/>
      <c r="T1437" s="11"/>
      <c r="U1437" s="11"/>
      <c r="V1437" s="11"/>
      <c r="W1437" s="11"/>
      <c r="X1437" s="11"/>
      <c r="Y1437" s="11"/>
      <c r="Z1437" s="11"/>
      <c r="AA1437" s="11"/>
      <c r="AB1437" s="11"/>
      <c r="AC1437" s="11"/>
    </row>
    <row r="1438">
      <c r="A1438" s="408" t="s">
        <v>4159</v>
      </c>
      <c r="B1438" s="15" t="s">
        <v>4160</v>
      </c>
      <c r="C1438" s="406"/>
      <c r="D1438" s="366"/>
      <c r="E1438" s="10"/>
      <c r="F1438" s="11"/>
      <c r="G1438" s="11"/>
      <c r="H1438" s="11"/>
      <c r="I1438" s="11"/>
      <c r="J1438" s="11"/>
      <c r="K1438" s="11"/>
      <c r="L1438" s="11"/>
      <c r="M1438" s="11"/>
      <c r="N1438" s="11"/>
      <c r="O1438" s="11"/>
      <c r="P1438" s="11"/>
      <c r="Q1438" s="11"/>
      <c r="R1438" s="11"/>
      <c r="S1438" s="11"/>
      <c r="T1438" s="11"/>
      <c r="U1438" s="11"/>
      <c r="V1438" s="11"/>
      <c r="W1438" s="11"/>
      <c r="X1438" s="11"/>
      <c r="Y1438" s="11"/>
      <c r="Z1438" s="11"/>
      <c r="AA1438" s="11"/>
      <c r="AB1438" s="11"/>
      <c r="AC1438" s="11"/>
    </row>
    <row r="1439">
      <c r="A1439" s="409" t="s">
        <v>4161</v>
      </c>
      <c r="B1439" s="15" t="s">
        <v>4162</v>
      </c>
      <c r="C1439" s="406"/>
      <c r="D1439" s="366"/>
      <c r="E1439" s="10"/>
      <c r="F1439" s="11"/>
      <c r="G1439" s="11"/>
      <c r="H1439" s="11"/>
      <c r="I1439" s="11"/>
      <c r="J1439" s="11"/>
      <c r="K1439" s="11"/>
      <c r="L1439" s="11"/>
      <c r="M1439" s="11"/>
      <c r="N1439" s="11"/>
      <c r="O1439" s="11"/>
      <c r="P1439" s="11"/>
      <c r="Q1439" s="11"/>
      <c r="R1439" s="11"/>
      <c r="S1439" s="11"/>
      <c r="T1439" s="11"/>
      <c r="U1439" s="11"/>
      <c r="V1439" s="11"/>
      <c r="W1439" s="11"/>
      <c r="X1439" s="11"/>
      <c r="Y1439" s="11"/>
      <c r="Z1439" s="11"/>
      <c r="AA1439" s="11"/>
      <c r="AB1439" s="11"/>
      <c r="AC1439" s="11"/>
    </row>
    <row r="1440">
      <c r="A1440" s="395" t="s">
        <v>4163</v>
      </c>
      <c r="B1440" s="15"/>
      <c r="C1440" s="406"/>
      <c r="D1440" s="366"/>
      <c r="E1440" s="10"/>
      <c r="F1440" s="11"/>
      <c r="G1440" s="11"/>
      <c r="H1440" s="11"/>
      <c r="I1440" s="11"/>
      <c r="J1440" s="11"/>
      <c r="K1440" s="11"/>
      <c r="L1440" s="11"/>
      <c r="M1440" s="11"/>
      <c r="N1440" s="11"/>
      <c r="O1440" s="11"/>
      <c r="P1440" s="11"/>
      <c r="Q1440" s="11"/>
      <c r="R1440" s="11"/>
      <c r="S1440" s="11"/>
      <c r="T1440" s="11"/>
      <c r="U1440" s="11"/>
      <c r="V1440" s="11"/>
      <c r="W1440" s="11"/>
      <c r="X1440" s="11"/>
      <c r="Y1440" s="11"/>
      <c r="Z1440" s="11"/>
      <c r="AA1440" s="11"/>
      <c r="AB1440" s="11"/>
      <c r="AC1440" s="11"/>
    </row>
    <row r="1441">
      <c r="A1441" s="395" t="s">
        <v>4164</v>
      </c>
      <c r="B1441" s="15"/>
      <c r="C1441" s="406"/>
      <c r="D1441" s="366"/>
      <c r="E1441" s="10"/>
      <c r="F1441" s="11"/>
      <c r="G1441" s="11"/>
      <c r="H1441" s="11"/>
      <c r="I1441" s="11"/>
      <c r="J1441" s="11"/>
      <c r="K1441" s="11"/>
      <c r="L1441" s="11"/>
      <c r="M1441" s="11"/>
      <c r="N1441" s="11"/>
      <c r="O1441" s="11"/>
      <c r="P1441" s="11"/>
      <c r="Q1441" s="11"/>
      <c r="R1441" s="11"/>
      <c r="S1441" s="11"/>
      <c r="T1441" s="11"/>
      <c r="U1441" s="11"/>
      <c r="V1441" s="11"/>
      <c r="W1441" s="11"/>
      <c r="X1441" s="11"/>
      <c r="Y1441" s="11"/>
      <c r="Z1441" s="11"/>
      <c r="AA1441" s="11"/>
      <c r="AB1441" s="11"/>
      <c r="AC1441" s="11"/>
    </row>
    <row r="1442">
      <c r="A1442" s="15" t="s">
        <v>4165</v>
      </c>
      <c r="B1442" s="15"/>
      <c r="C1442" s="406"/>
      <c r="D1442" s="366"/>
      <c r="E1442" s="10"/>
      <c r="F1442" s="11"/>
      <c r="G1442" s="11"/>
      <c r="H1442" s="11"/>
      <c r="I1442" s="11"/>
      <c r="J1442" s="11"/>
      <c r="K1442" s="11"/>
      <c r="L1442" s="11"/>
      <c r="M1442" s="11"/>
      <c r="N1442" s="11"/>
      <c r="O1442" s="11"/>
      <c r="P1442" s="11"/>
      <c r="Q1442" s="11"/>
      <c r="R1442" s="11"/>
      <c r="S1442" s="11"/>
      <c r="T1442" s="11"/>
      <c r="U1442" s="11"/>
      <c r="V1442" s="11"/>
      <c r="W1442" s="11"/>
      <c r="X1442" s="11"/>
      <c r="Y1442" s="11"/>
      <c r="Z1442" s="11"/>
      <c r="AA1442" s="11"/>
      <c r="AB1442" s="11"/>
      <c r="AC1442" s="11"/>
    </row>
    <row r="1443">
      <c r="A1443" s="15" t="s">
        <v>4166</v>
      </c>
      <c r="B1443" s="15" t="s">
        <v>4167</v>
      </c>
      <c r="C1443" s="406"/>
      <c r="D1443" s="366"/>
      <c r="E1443" s="10"/>
      <c r="F1443" s="11"/>
      <c r="G1443" s="11"/>
      <c r="H1443" s="11"/>
      <c r="I1443" s="11"/>
      <c r="J1443" s="11"/>
      <c r="K1443" s="11"/>
      <c r="L1443" s="11"/>
      <c r="M1443" s="11"/>
      <c r="N1443" s="11"/>
      <c r="O1443" s="11"/>
      <c r="P1443" s="11"/>
      <c r="Q1443" s="11"/>
      <c r="R1443" s="11"/>
      <c r="S1443" s="11"/>
      <c r="T1443" s="11"/>
      <c r="U1443" s="11"/>
      <c r="V1443" s="11"/>
      <c r="W1443" s="11"/>
      <c r="X1443" s="11"/>
      <c r="Y1443" s="11"/>
      <c r="Z1443" s="11"/>
      <c r="AA1443" s="11"/>
      <c r="AB1443" s="11"/>
      <c r="AC1443" s="11"/>
    </row>
    <row r="1444">
      <c r="A1444" s="410" t="s">
        <v>4168</v>
      </c>
      <c r="B1444" s="15" t="s">
        <v>4169</v>
      </c>
      <c r="C1444" s="406"/>
      <c r="D1444" s="366"/>
      <c r="E1444" s="10"/>
      <c r="F1444" s="11"/>
      <c r="G1444" s="11"/>
      <c r="H1444" s="11"/>
      <c r="I1444" s="11"/>
      <c r="J1444" s="11"/>
      <c r="K1444" s="11"/>
      <c r="L1444" s="11"/>
      <c r="M1444" s="11"/>
      <c r="N1444" s="11"/>
      <c r="O1444" s="11"/>
      <c r="P1444" s="11"/>
      <c r="Q1444" s="11"/>
      <c r="R1444" s="11"/>
      <c r="S1444" s="11"/>
      <c r="T1444" s="11"/>
      <c r="U1444" s="11"/>
      <c r="V1444" s="11"/>
      <c r="W1444" s="11"/>
      <c r="X1444" s="11"/>
      <c r="Y1444" s="11"/>
      <c r="Z1444" s="11"/>
      <c r="AA1444" s="11"/>
      <c r="AB1444" s="11"/>
      <c r="AC1444" s="11"/>
    </row>
    <row r="1445">
      <c r="A1445" s="411" t="s">
        <v>4170</v>
      </c>
      <c r="B1445" s="15" t="s">
        <v>4171</v>
      </c>
      <c r="C1445" s="406"/>
      <c r="D1445" s="366"/>
      <c r="E1445" s="10"/>
      <c r="F1445" s="11"/>
      <c r="G1445" s="11"/>
      <c r="H1445" s="11"/>
      <c r="I1445" s="11"/>
      <c r="J1445" s="11"/>
      <c r="K1445" s="11"/>
      <c r="L1445" s="11"/>
      <c r="M1445" s="11"/>
      <c r="N1445" s="11"/>
      <c r="O1445" s="11"/>
      <c r="P1445" s="11"/>
      <c r="Q1445" s="11"/>
      <c r="R1445" s="11"/>
      <c r="S1445" s="11"/>
      <c r="T1445" s="11"/>
      <c r="U1445" s="11"/>
      <c r="V1445" s="11"/>
      <c r="W1445" s="11"/>
      <c r="X1445" s="11"/>
      <c r="Y1445" s="11"/>
      <c r="Z1445" s="11"/>
      <c r="AA1445" s="11"/>
      <c r="AB1445" s="11"/>
      <c r="AC1445" s="11"/>
    </row>
    <row r="1446">
      <c r="A1446" s="412" t="s">
        <v>4172</v>
      </c>
      <c r="B1446" s="15" t="s">
        <v>4173</v>
      </c>
      <c r="C1446" s="406"/>
      <c r="D1446" s="366"/>
      <c r="E1446" s="10"/>
      <c r="F1446" s="11"/>
      <c r="G1446" s="11"/>
      <c r="H1446" s="11"/>
      <c r="I1446" s="11"/>
      <c r="J1446" s="11"/>
      <c r="K1446" s="11"/>
      <c r="L1446" s="11"/>
      <c r="M1446" s="11"/>
      <c r="N1446" s="11"/>
      <c r="O1446" s="11"/>
      <c r="P1446" s="11"/>
      <c r="Q1446" s="11"/>
      <c r="R1446" s="11"/>
      <c r="S1446" s="11"/>
      <c r="T1446" s="11"/>
      <c r="U1446" s="11"/>
      <c r="V1446" s="11"/>
      <c r="W1446" s="11"/>
      <c r="X1446" s="11"/>
      <c r="Y1446" s="11"/>
      <c r="Z1446" s="11"/>
      <c r="AA1446" s="11"/>
      <c r="AB1446" s="11"/>
      <c r="AC1446" s="11"/>
    </row>
    <row r="1447">
      <c r="A1447" s="413" t="s">
        <v>4174</v>
      </c>
      <c r="B1447" s="15" t="s">
        <v>4175</v>
      </c>
      <c r="C1447" s="406"/>
      <c r="D1447" s="366"/>
      <c r="E1447" s="10"/>
      <c r="F1447" s="11"/>
      <c r="G1447" s="11"/>
      <c r="H1447" s="11"/>
      <c r="I1447" s="11"/>
      <c r="J1447" s="11"/>
      <c r="K1447" s="11"/>
      <c r="L1447" s="11"/>
      <c r="M1447" s="11"/>
      <c r="N1447" s="11"/>
      <c r="O1447" s="11"/>
      <c r="P1447" s="11"/>
      <c r="Q1447" s="11"/>
      <c r="R1447" s="11"/>
      <c r="S1447" s="11"/>
      <c r="T1447" s="11"/>
      <c r="U1447" s="11"/>
      <c r="V1447" s="11"/>
      <c r="W1447" s="11"/>
      <c r="X1447" s="11"/>
      <c r="Y1447" s="11"/>
      <c r="Z1447" s="11"/>
      <c r="AA1447" s="11"/>
      <c r="AB1447" s="11"/>
      <c r="AC1447" s="11"/>
    </row>
    <row r="1448">
      <c r="A1448" s="15" t="s">
        <v>4176</v>
      </c>
      <c r="B1448" s="15"/>
      <c r="C1448" s="406"/>
      <c r="D1448" s="366"/>
      <c r="E1448" s="10"/>
      <c r="F1448" s="11"/>
      <c r="G1448" s="11"/>
      <c r="H1448" s="11"/>
      <c r="I1448" s="11"/>
      <c r="J1448" s="11"/>
      <c r="K1448" s="11"/>
      <c r="L1448" s="11"/>
      <c r="M1448" s="11"/>
      <c r="N1448" s="11"/>
      <c r="O1448" s="11"/>
      <c r="P1448" s="11"/>
      <c r="Q1448" s="11"/>
      <c r="R1448" s="11"/>
      <c r="S1448" s="11"/>
      <c r="T1448" s="11"/>
      <c r="U1448" s="11"/>
      <c r="V1448" s="11"/>
      <c r="W1448" s="11"/>
      <c r="X1448" s="11"/>
      <c r="Y1448" s="11"/>
      <c r="Z1448" s="11"/>
      <c r="AA1448" s="11"/>
      <c r="AB1448" s="11"/>
      <c r="AC1448" s="11"/>
    </row>
    <row r="1449">
      <c r="A1449" s="412" t="s">
        <v>4177</v>
      </c>
      <c r="B1449" s="15" t="s">
        <v>4178</v>
      </c>
      <c r="C1449" s="406" t="s">
        <v>4179</v>
      </c>
      <c r="D1449" s="366"/>
      <c r="E1449" s="10"/>
      <c r="F1449" s="11"/>
      <c r="G1449" s="11"/>
      <c r="H1449" s="11"/>
      <c r="I1449" s="11"/>
      <c r="J1449" s="11"/>
      <c r="K1449" s="11"/>
      <c r="L1449" s="11"/>
      <c r="M1449" s="11"/>
      <c r="N1449" s="11"/>
      <c r="O1449" s="11"/>
      <c r="P1449" s="11"/>
      <c r="Q1449" s="11"/>
      <c r="R1449" s="11"/>
      <c r="S1449" s="11"/>
      <c r="T1449" s="11"/>
      <c r="U1449" s="11"/>
      <c r="V1449" s="11"/>
      <c r="W1449" s="11"/>
      <c r="X1449" s="11"/>
      <c r="Y1449" s="11"/>
      <c r="Z1449" s="11"/>
      <c r="AA1449" s="11"/>
      <c r="AB1449" s="11"/>
      <c r="AC1449" s="11"/>
    </row>
    <row r="1450">
      <c r="A1450" s="15" t="s">
        <v>4180</v>
      </c>
      <c r="B1450" s="15" t="s">
        <v>4181</v>
      </c>
      <c r="C1450" s="406"/>
      <c r="D1450" s="366"/>
      <c r="E1450" s="10"/>
      <c r="F1450" s="11"/>
      <c r="G1450" s="11"/>
      <c r="H1450" s="11"/>
      <c r="I1450" s="11"/>
      <c r="J1450" s="11"/>
      <c r="K1450" s="11"/>
      <c r="L1450" s="11"/>
      <c r="M1450" s="11"/>
      <c r="N1450" s="11"/>
      <c r="O1450" s="11"/>
      <c r="P1450" s="11"/>
      <c r="Q1450" s="11"/>
      <c r="R1450" s="11"/>
      <c r="S1450" s="11"/>
      <c r="T1450" s="11"/>
      <c r="U1450" s="11"/>
      <c r="V1450" s="11"/>
      <c r="W1450" s="11"/>
      <c r="X1450" s="11"/>
      <c r="Y1450" s="11"/>
      <c r="Z1450" s="11"/>
      <c r="AA1450" s="11"/>
      <c r="AB1450" s="11"/>
      <c r="AC1450" s="11"/>
    </row>
    <row r="1451">
      <c r="A1451" s="414" t="s">
        <v>4182</v>
      </c>
      <c r="B1451" s="15" t="s">
        <v>4183</v>
      </c>
      <c r="C1451" s="406"/>
      <c r="D1451" s="366"/>
      <c r="E1451" s="10"/>
      <c r="F1451" s="11"/>
      <c r="G1451" s="11"/>
      <c r="H1451" s="11"/>
      <c r="I1451" s="11"/>
      <c r="J1451" s="11"/>
      <c r="K1451" s="11"/>
      <c r="L1451" s="11"/>
      <c r="M1451" s="11"/>
      <c r="N1451" s="11"/>
      <c r="O1451" s="11"/>
      <c r="P1451" s="11"/>
      <c r="Q1451" s="11"/>
      <c r="R1451" s="11"/>
      <c r="S1451" s="11"/>
      <c r="T1451" s="11"/>
      <c r="U1451" s="11"/>
      <c r="V1451" s="11"/>
      <c r="W1451" s="11"/>
      <c r="X1451" s="11"/>
      <c r="Y1451" s="11"/>
      <c r="Z1451" s="11"/>
      <c r="AA1451" s="11"/>
      <c r="AB1451" s="11"/>
      <c r="AC1451" s="11"/>
    </row>
    <row r="1452">
      <c r="A1452" s="415" t="s">
        <v>4184</v>
      </c>
      <c r="B1452" s="15"/>
      <c r="C1452" s="406"/>
      <c r="D1452" s="366"/>
      <c r="E1452" s="10"/>
      <c r="F1452" s="11"/>
      <c r="G1452" s="11"/>
      <c r="H1452" s="11"/>
      <c r="I1452" s="11"/>
      <c r="J1452" s="11"/>
      <c r="K1452" s="11"/>
      <c r="L1452" s="11"/>
      <c r="M1452" s="11"/>
      <c r="N1452" s="11"/>
      <c r="O1452" s="11"/>
      <c r="P1452" s="11"/>
      <c r="Q1452" s="11"/>
      <c r="R1452" s="11"/>
      <c r="S1452" s="11"/>
      <c r="T1452" s="11"/>
      <c r="U1452" s="11"/>
      <c r="V1452" s="11"/>
      <c r="W1452" s="11"/>
      <c r="X1452" s="11"/>
      <c r="Y1452" s="11"/>
      <c r="Z1452" s="11"/>
      <c r="AA1452" s="11"/>
      <c r="AB1452" s="11"/>
      <c r="AC1452" s="11"/>
    </row>
    <row r="1453">
      <c r="A1453" s="415" t="s">
        <v>4185</v>
      </c>
      <c r="B1453" s="15" t="s">
        <v>4186</v>
      </c>
      <c r="C1453" s="406"/>
      <c r="D1453" s="366"/>
      <c r="E1453" s="10"/>
      <c r="F1453" s="11"/>
      <c r="G1453" s="11"/>
      <c r="H1453" s="11"/>
      <c r="I1453" s="11"/>
      <c r="J1453" s="11"/>
      <c r="K1453" s="11"/>
      <c r="L1453" s="11"/>
      <c r="M1453" s="11"/>
      <c r="N1453" s="11"/>
      <c r="O1453" s="11"/>
      <c r="P1453" s="11"/>
      <c r="Q1453" s="11"/>
      <c r="R1453" s="11"/>
      <c r="S1453" s="11"/>
      <c r="T1453" s="11"/>
      <c r="U1453" s="11"/>
      <c r="V1453" s="11"/>
      <c r="W1453" s="11"/>
      <c r="X1453" s="11"/>
      <c r="Y1453" s="11"/>
      <c r="Z1453" s="11"/>
      <c r="AA1453" s="11"/>
      <c r="AB1453" s="11"/>
      <c r="AC1453" s="11"/>
    </row>
    <row r="1454">
      <c r="A1454" s="415" t="s">
        <v>4187</v>
      </c>
      <c r="B1454" s="15"/>
      <c r="C1454" s="406"/>
      <c r="D1454" s="366"/>
      <c r="E1454" s="10"/>
      <c r="F1454" s="11"/>
      <c r="G1454" s="11"/>
      <c r="H1454" s="11"/>
      <c r="I1454" s="11"/>
      <c r="J1454" s="11"/>
      <c r="K1454" s="11"/>
      <c r="L1454" s="11"/>
      <c r="M1454" s="11"/>
      <c r="N1454" s="11"/>
      <c r="O1454" s="11"/>
      <c r="P1454" s="11"/>
      <c r="Q1454" s="11"/>
      <c r="R1454" s="11"/>
      <c r="S1454" s="11"/>
      <c r="T1454" s="11"/>
      <c r="U1454" s="11"/>
      <c r="V1454" s="11"/>
      <c r="W1454" s="11"/>
      <c r="X1454" s="11"/>
      <c r="Y1454" s="11"/>
      <c r="Z1454" s="11"/>
      <c r="AA1454" s="11"/>
      <c r="AB1454" s="11"/>
      <c r="AC1454" s="11"/>
    </row>
    <row r="1455" ht="113.25" customHeight="1">
      <c r="A1455" s="415" t="s">
        <v>4188</v>
      </c>
      <c r="B1455" s="15" t="s">
        <v>4189</v>
      </c>
      <c r="C1455" s="406"/>
      <c r="D1455" s="366"/>
      <c r="E1455" s="10"/>
      <c r="F1455" s="11"/>
      <c r="G1455" s="11"/>
      <c r="H1455" s="11"/>
      <c r="I1455" s="11"/>
      <c r="J1455" s="11"/>
      <c r="K1455" s="11"/>
      <c r="L1455" s="11"/>
      <c r="M1455" s="11"/>
      <c r="N1455" s="11"/>
      <c r="O1455" s="11"/>
      <c r="P1455" s="11"/>
      <c r="Q1455" s="11"/>
      <c r="R1455" s="11"/>
      <c r="S1455" s="11"/>
      <c r="T1455" s="11"/>
      <c r="U1455" s="11"/>
      <c r="V1455" s="11"/>
      <c r="W1455" s="11"/>
      <c r="X1455" s="11"/>
      <c r="Y1455" s="11"/>
      <c r="Z1455" s="11"/>
      <c r="AA1455" s="11"/>
      <c r="AB1455" s="11"/>
      <c r="AC1455" s="11"/>
    </row>
    <row r="1456">
      <c r="A1456" s="415" t="s">
        <v>4190</v>
      </c>
      <c r="B1456" s="15" t="s">
        <v>4191</v>
      </c>
      <c r="C1456" s="406"/>
      <c r="D1456" s="366"/>
      <c r="E1456" s="10"/>
      <c r="F1456" s="11"/>
      <c r="G1456" s="11"/>
      <c r="H1456" s="11"/>
      <c r="I1456" s="11"/>
      <c r="J1456" s="11"/>
      <c r="K1456" s="11"/>
      <c r="L1456" s="11"/>
      <c r="M1456" s="11"/>
      <c r="N1456" s="11"/>
      <c r="O1456" s="11"/>
      <c r="P1456" s="11"/>
      <c r="Q1456" s="11"/>
      <c r="R1456" s="11"/>
      <c r="S1456" s="11"/>
      <c r="T1456" s="11"/>
      <c r="U1456" s="11"/>
      <c r="V1456" s="11"/>
      <c r="W1456" s="11"/>
      <c r="X1456" s="11"/>
      <c r="Y1456" s="11"/>
      <c r="Z1456" s="11"/>
      <c r="AA1456" s="11"/>
      <c r="AB1456" s="11"/>
      <c r="AC1456" s="11"/>
    </row>
    <row r="1457">
      <c r="A1457" s="416" t="s">
        <v>13348</v>
      </c>
      <c r="B1457" s="15"/>
      <c r="C1457" s="406"/>
      <c r="D1457" s="366"/>
      <c r="E1457" s="10"/>
      <c r="F1457" s="11"/>
      <c r="G1457" s="11"/>
      <c r="H1457" s="11"/>
      <c r="I1457" s="11"/>
      <c r="J1457" s="11"/>
      <c r="K1457" s="11"/>
      <c r="L1457" s="11"/>
      <c r="M1457" s="11"/>
      <c r="N1457" s="11"/>
      <c r="O1457" s="11"/>
      <c r="P1457" s="11"/>
      <c r="Q1457" s="11"/>
      <c r="R1457" s="11"/>
      <c r="S1457" s="11"/>
      <c r="T1457" s="11"/>
      <c r="U1457" s="11"/>
      <c r="V1457" s="11"/>
      <c r="W1457" s="11"/>
      <c r="X1457" s="11"/>
      <c r="Y1457" s="11"/>
      <c r="Z1457" s="11"/>
      <c r="AA1457" s="11"/>
      <c r="AB1457" s="11"/>
      <c r="AC1457" s="11"/>
    </row>
    <row r="1458">
      <c r="A1458" s="415" t="s">
        <v>4193</v>
      </c>
      <c r="B1458" s="15"/>
      <c r="C1458" s="406"/>
      <c r="D1458" s="366"/>
      <c r="E1458" s="10"/>
      <c r="F1458" s="11"/>
      <c r="G1458" s="11"/>
      <c r="H1458" s="11"/>
      <c r="I1458" s="11"/>
      <c r="J1458" s="11"/>
      <c r="K1458" s="11"/>
      <c r="L1458" s="11"/>
      <c r="M1458" s="11"/>
      <c r="N1458" s="11"/>
      <c r="O1458" s="11"/>
      <c r="P1458" s="11"/>
      <c r="Q1458" s="11"/>
      <c r="R1458" s="11"/>
      <c r="S1458" s="11"/>
      <c r="T1458" s="11"/>
      <c r="U1458" s="11"/>
      <c r="V1458" s="11"/>
      <c r="W1458" s="11"/>
      <c r="X1458" s="11"/>
      <c r="Y1458" s="11"/>
      <c r="Z1458" s="11"/>
      <c r="AA1458" s="11"/>
      <c r="AB1458" s="11"/>
      <c r="AC1458" s="11"/>
    </row>
    <row r="1459">
      <c r="A1459" s="417" t="s">
        <v>4194</v>
      </c>
      <c r="B1459" s="15" t="s">
        <v>4195</v>
      </c>
      <c r="C1459" s="406"/>
      <c r="D1459" s="366"/>
      <c r="E1459" s="10"/>
      <c r="F1459" s="11"/>
      <c r="G1459" s="11"/>
      <c r="H1459" s="11"/>
      <c r="I1459" s="11"/>
      <c r="J1459" s="11"/>
      <c r="K1459" s="11"/>
      <c r="L1459" s="11"/>
      <c r="M1459" s="11"/>
      <c r="N1459" s="11"/>
      <c r="O1459" s="11"/>
      <c r="P1459" s="11"/>
      <c r="Q1459" s="11"/>
      <c r="R1459" s="11"/>
      <c r="S1459" s="11"/>
      <c r="T1459" s="11"/>
      <c r="U1459" s="11"/>
      <c r="V1459" s="11"/>
      <c r="W1459" s="11"/>
      <c r="X1459" s="11"/>
      <c r="Y1459" s="11"/>
      <c r="Z1459" s="11"/>
      <c r="AA1459" s="11"/>
      <c r="AB1459" s="11"/>
      <c r="AC1459" s="11"/>
    </row>
    <row r="1460">
      <c r="A1460" s="15" t="s">
        <v>4196</v>
      </c>
      <c r="B1460" s="15"/>
      <c r="C1460" s="406"/>
      <c r="D1460" s="366"/>
      <c r="E1460" s="10"/>
      <c r="F1460" s="11"/>
      <c r="G1460" s="11"/>
      <c r="H1460" s="11"/>
      <c r="I1460" s="11"/>
      <c r="J1460" s="11"/>
      <c r="K1460" s="11"/>
      <c r="L1460" s="11"/>
      <c r="M1460" s="11"/>
      <c r="N1460" s="11"/>
      <c r="O1460" s="11"/>
      <c r="P1460" s="11"/>
      <c r="Q1460" s="11"/>
      <c r="R1460" s="11"/>
      <c r="S1460" s="11"/>
      <c r="T1460" s="11"/>
      <c r="U1460" s="11"/>
      <c r="V1460" s="11"/>
      <c r="W1460" s="11"/>
      <c r="X1460" s="11"/>
      <c r="Y1460" s="11"/>
      <c r="Z1460" s="11"/>
      <c r="AA1460" s="11"/>
      <c r="AB1460" s="11"/>
      <c r="AC1460" s="11"/>
    </row>
    <row r="1461">
      <c r="A1461" s="15" t="s">
        <v>4197</v>
      </c>
      <c r="B1461" s="15"/>
      <c r="C1461" s="406"/>
      <c r="D1461" s="366"/>
      <c r="E1461" s="10"/>
      <c r="F1461" s="11"/>
      <c r="G1461" s="11"/>
      <c r="H1461" s="11"/>
      <c r="I1461" s="11"/>
      <c r="J1461" s="11"/>
      <c r="K1461" s="11"/>
      <c r="L1461" s="11"/>
      <c r="M1461" s="11"/>
      <c r="N1461" s="11"/>
      <c r="O1461" s="11"/>
      <c r="P1461" s="11"/>
      <c r="Q1461" s="11"/>
      <c r="R1461" s="11"/>
      <c r="S1461" s="11"/>
      <c r="T1461" s="11"/>
      <c r="U1461" s="11"/>
      <c r="V1461" s="11"/>
      <c r="W1461" s="11"/>
      <c r="X1461" s="11"/>
      <c r="Y1461" s="11"/>
      <c r="Z1461" s="11"/>
      <c r="AA1461" s="11"/>
      <c r="AB1461" s="11"/>
      <c r="AC1461" s="11"/>
    </row>
    <row r="1462">
      <c r="A1462" s="15" t="s">
        <v>4198</v>
      </c>
      <c r="B1462" s="15"/>
      <c r="C1462" s="406"/>
      <c r="D1462" s="366"/>
      <c r="E1462" s="10"/>
      <c r="F1462" s="11"/>
      <c r="G1462" s="11"/>
      <c r="H1462" s="11"/>
      <c r="I1462" s="11"/>
      <c r="J1462" s="11"/>
      <c r="K1462" s="11"/>
      <c r="L1462" s="11"/>
      <c r="M1462" s="11"/>
      <c r="N1462" s="11"/>
      <c r="O1462" s="11"/>
      <c r="P1462" s="11"/>
      <c r="Q1462" s="11"/>
      <c r="R1462" s="11"/>
      <c r="S1462" s="11"/>
      <c r="T1462" s="11"/>
      <c r="U1462" s="11"/>
      <c r="V1462" s="11"/>
      <c r="W1462" s="11"/>
      <c r="X1462" s="11"/>
      <c r="Y1462" s="11"/>
      <c r="Z1462" s="11"/>
      <c r="AA1462" s="11"/>
      <c r="AB1462" s="11"/>
      <c r="AC1462" s="11"/>
    </row>
    <row r="1463">
      <c r="A1463" s="15" t="s">
        <v>4199</v>
      </c>
      <c r="B1463" s="15"/>
      <c r="C1463" s="406"/>
      <c r="D1463" s="366"/>
      <c r="E1463" s="10"/>
      <c r="F1463" s="11"/>
      <c r="G1463" s="11"/>
      <c r="H1463" s="11"/>
      <c r="I1463" s="11"/>
      <c r="J1463" s="11"/>
      <c r="K1463" s="11"/>
      <c r="L1463" s="11"/>
      <c r="M1463" s="11"/>
      <c r="N1463" s="11"/>
      <c r="O1463" s="11"/>
      <c r="P1463" s="11"/>
      <c r="Q1463" s="11"/>
      <c r="R1463" s="11"/>
      <c r="S1463" s="11"/>
      <c r="T1463" s="11"/>
      <c r="U1463" s="11"/>
      <c r="V1463" s="11"/>
      <c r="W1463" s="11"/>
      <c r="X1463" s="11"/>
      <c r="Y1463" s="11"/>
      <c r="Z1463" s="11"/>
      <c r="AA1463" s="11"/>
      <c r="AB1463" s="11"/>
      <c r="AC1463" s="11"/>
    </row>
    <row r="1464">
      <c r="A1464" s="15" t="s">
        <v>4200</v>
      </c>
      <c r="B1464" s="15" t="s">
        <v>4201</v>
      </c>
      <c r="C1464" s="406"/>
      <c r="D1464" s="366"/>
      <c r="E1464" s="10"/>
      <c r="F1464" s="11"/>
      <c r="G1464" s="11"/>
      <c r="H1464" s="11"/>
      <c r="I1464" s="11"/>
      <c r="J1464" s="11"/>
      <c r="K1464" s="11"/>
      <c r="L1464" s="11"/>
      <c r="M1464" s="11"/>
      <c r="N1464" s="11"/>
      <c r="O1464" s="11"/>
      <c r="P1464" s="11"/>
      <c r="Q1464" s="11"/>
      <c r="R1464" s="11"/>
      <c r="S1464" s="11"/>
      <c r="T1464" s="11"/>
      <c r="U1464" s="11"/>
      <c r="V1464" s="11"/>
      <c r="W1464" s="11"/>
      <c r="X1464" s="11"/>
      <c r="Y1464" s="11"/>
      <c r="Z1464" s="11"/>
      <c r="AA1464" s="11"/>
      <c r="AB1464" s="11"/>
      <c r="AC1464" s="11"/>
    </row>
    <row r="1465">
      <c r="A1465" s="418" t="s">
        <v>4202</v>
      </c>
      <c r="B1465" s="15"/>
      <c r="C1465" s="406"/>
      <c r="D1465" s="366"/>
      <c r="E1465" s="10"/>
      <c r="F1465" s="11"/>
      <c r="G1465" s="11"/>
      <c r="H1465" s="11"/>
      <c r="I1465" s="11"/>
      <c r="J1465" s="11"/>
      <c r="K1465" s="11"/>
      <c r="L1465" s="11"/>
      <c r="M1465" s="11"/>
      <c r="N1465" s="11"/>
      <c r="O1465" s="11"/>
      <c r="P1465" s="11"/>
      <c r="Q1465" s="11"/>
      <c r="R1465" s="11"/>
      <c r="S1465" s="11"/>
      <c r="T1465" s="11"/>
      <c r="U1465" s="11"/>
      <c r="V1465" s="11"/>
      <c r="W1465" s="11"/>
      <c r="X1465" s="11"/>
      <c r="Y1465" s="11"/>
      <c r="Z1465" s="11"/>
      <c r="AA1465" s="11"/>
      <c r="AB1465" s="11"/>
      <c r="AC1465" s="11"/>
    </row>
    <row r="1466">
      <c r="A1466" s="15" t="s">
        <v>4203</v>
      </c>
      <c r="B1466" s="15"/>
      <c r="C1466" s="406"/>
      <c r="D1466" s="366"/>
      <c r="E1466" s="10"/>
      <c r="F1466" s="11"/>
      <c r="G1466" s="11"/>
      <c r="H1466" s="11"/>
      <c r="I1466" s="11"/>
      <c r="J1466" s="11"/>
      <c r="K1466" s="11"/>
      <c r="L1466" s="11"/>
      <c r="M1466" s="11"/>
      <c r="N1466" s="11"/>
      <c r="O1466" s="11"/>
      <c r="P1466" s="11"/>
      <c r="Q1466" s="11"/>
      <c r="R1466" s="11"/>
      <c r="S1466" s="11"/>
      <c r="T1466" s="11"/>
      <c r="U1466" s="11"/>
      <c r="V1466" s="11"/>
      <c r="W1466" s="11"/>
      <c r="X1466" s="11"/>
      <c r="Y1466" s="11"/>
      <c r="Z1466" s="11"/>
      <c r="AA1466" s="11"/>
      <c r="AB1466" s="11"/>
      <c r="AC1466" s="11"/>
    </row>
    <row r="1467">
      <c r="A1467" s="15" t="s">
        <v>4204</v>
      </c>
      <c r="B1467" s="15"/>
      <c r="C1467" s="406" t="s">
        <v>4205</v>
      </c>
      <c r="D1467" s="366"/>
      <c r="E1467" s="10"/>
      <c r="F1467" s="11"/>
      <c r="G1467" s="11"/>
      <c r="H1467" s="11"/>
      <c r="I1467" s="11"/>
      <c r="J1467" s="11"/>
      <c r="K1467" s="11"/>
      <c r="L1467" s="11"/>
      <c r="M1467" s="11"/>
      <c r="N1467" s="11"/>
      <c r="O1467" s="11"/>
      <c r="P1467" s="11"/>
      <c r="Q1467" s="11"/>
      <c r="R1467" s="11"/>
      <c r="S1467" s="11"/>
      <c r="T1467" s="11"/>
      <c r="U1467" s="11"/>
      <c r="V1467" s="11"/>
      <c r="W1467" s="11"/>
      <c r="X1467" s="11"/>
      <c r="Y1467" s="11"/>
      <c r="Z1467" s="11"/>
      <c r="AA1467" s="11"/>
      <c r="AB1467" s="11"/>
      <c r="AC1467" s="11"/>
    </row>
    <row r="1468">
      <c r="A1468" s="15" t="s">
        <v>4206</v>
      </c>
      <c r="B1468" s="15" t="s">
        <v>4207</v>
      </c>
      <c r="C1468" s="406"/>
      <c r="D1468" s="366"/>
      <c r="E1468" s="10"/>
      <c r="F1468" s="11"/>
      <c r="G1468" s="11"/>
      <c r="H1468" s="11"/>
      <c r="I1468" s="11"/>
      <c r="J1468" s="11"/>
      <c r="K1468" s="11"/>
      <c r="L1468" s="11"/>
      <c r="M1468" s="11"/>
      <c r="N1468" s="11"/>
      <c r="O1468" s="11"/>
      <c r="P1468" s="11"/>
      <c r="Q1468" s="11"/>
      <c r="R1468" s="11"/>
      <c r="S1468" s="11"/>
      <c r="T1468" s="11"/>
      <c r="U1468" s="11"/>
      <c r="V1468" s="11"/>
      <c r="W1468" s="11"/>
      <c r="X1468" s="11"/>
      <c r="Y1468" s="11"/>
      <c r="Z1468" s="11"/>
      <c r="AA1468" s="11"/>
      <c r="AB1468" s="11"/>
      <c r="AC1468" s="11"/>
    </row>
    <row r="1469">
      <c r="A1469" s="15" t="s">
        <v>4208</v>
      </c>
      <c r="B1469" s="15" t="s">
        <v>4209</v>
      </c>
      <c r="C1469" s="406"/>
      <c r="D1469" s="366"/>
      <c r="E1469" s="10"/>
      <c r="F1469" s="11"/>
      <c r="G1469" s="11"/>
      <c r="H1469" s="11"/>
      <c r="I1469" s="11"/>
      <c r="J1469" s="11"/>
      <c r="K1469" s="11"/>
      <c r="L1469" s="11"/>
      <c r="M1469" s="11"/>
      <c r="N1469" s="11"/>
      <c r="O1469" s="11"/>
      <c r="P1469" s="11"/>
      <c r="Q1469" s="11"/>
      <c r="R1469" s="11"/>
      <c r="S1469" s="11"/>
      <c r="T1469" s="11"/>
      <c r="U1469" s="11"/>
      <c r="V1469" s="11"/>
      <c r="W1469" s="11"/>
      <c r="X1469" s="11"/>
      <c r="Y1469" s="11"/>
      <c r="Z1469" s="11"/>
      <c r="AA1469" s="11"/>
      <c r="AB1469" s="11"/>
      <c r="AC1469" s="11"/>
    </row>
    <row r="1470">
      <c r="A1470" s="15" t="s">
        <v>4210</v>
      </c>
      <c r="B1470" s="15" t="s">
        <v>4211</v>
      </c>
      <c r="C1470" s="406"/>
      <c r="D1470" s="366"/>
      <c r="E1470" s="10"/>
      <c r="F1470" s="11"/>
      <c r="G1470" s="11"/>
      <c r="H1470" s="11"/>
      <c r="I1470" s="11"/>
      <c r="J1470" s="11"/>
      <c r="K1470" s="11"/>
      <c r="L1470" s="11"/>
      <c r="M1470" s="11"/>
      <c r="N1470" s="11"/>
      <c r="O1470" s="11"/>
      <c r="P1470" s="11"/>
      <c r="Q1470" s="11"/>
      <c r="R1470" s="11"/>
      <c r="S1470" s="11"/>
      <c r="T1470" s="11"/>
      <c r="U1470" s="11"/>
      <c r="V1470" s="11"/>
      <c r="W1470" s="11"/>
      <c r="X1470" s="11"/>
      <c r="Y1470" s="11"/>
      <c r="Z1470" s="11"/>
      <c r="AA1470" s="11"/>
      <c r="AB1470" s="11"/>
      <c r="AC1470" s="11"/>
    </row>
    <row r="1471">
      <c r="A1471" s="412" t="s">
        <v>4212</v>
      </c>
      <c r="B1471" s="43" t="s">
        <v>4213</v>
      </c>
      <c r="C1471" s="406"/>
      <c r="D1471" s="366"/>
      <c r="E1471" s="10"/>
      <c r="F1471" s="11"/>
      <c r="G1471" s="11"/>
      <c r="H1471" s="11"/>
      <c r="I1471" s="11"/>
      <c r="J1471" s="11"/>
      <c r="K1471" s="11"/>
      <c r="L1471" s="11"/>
      <c r="M1471" s="11"/>
      <c r="N1471" s="11"/>
      <c r="O1471" s="11"/>
      <c r="P1471" s="11"/>
      <c r="Q1471" s="11"/>
      <c r="R1471" s="11"/>
      <c r="S1471" s="11"/>
      <c r="T1471" s="11"/>
      <c r="U1471" s="11"/>
      <c r="V1471" s="11"/>
      <c r="W1471" s="11"/>
      <c r="X1471" s="11"/>
      <c r="Y1471" s="11"/>
      <c r="Z1471" s="11"/>
      <c r="AA1471" s="11"/>
      <c r="AB1471" s="11"/>
      <c r="AC1471" s="11"/>
    </row>
    <row r="1472">
      <c r="A1472" s="412" t="s">
        <v>4214</v>
      </c>
      <c r="B1472" s="15"/>
      <c r="C1472" s="406"/>
      <c r="D1472" s="366"/>
      <c r="E1472" s="10"/>
      <c r="F1472" s="11"/>
      <c r="G1472" s="11"/>
      <c r="H1472" s="11"/>
      <c r="I1472" s="11"/>
      <c r="J1472" s="11"/>
      <c r="K1472" s="11"/>
      <c r="L1472" s="11"/>
      <c r="M1472" s="11"/>
      <c r="N1472" s="11"/>
      <c r="O1472" s="11"/>
      <c r="P1472" s="11"/>
      <c r="Q1472" s="11"/>
      <c r="R1472" s="11"/>
      <c r="S1472" s="11"/>
      <c r="T1472" s="11"/>
      <c r="U1472" s="11"/>
      <c r="V1472" s="11"/>
      <c r="W1472" s="11"/>
      <c r="X1472" s="11"/>
      <c r="Y1472" s="11"/>
      <c r="Z1472" s="11"/>
      <c r="AA1472" s="11"/>
      <c r="AB1472" s="11"/>
      <c r="AC1472" s="11"/>
    </row>
    <row r="1473">
      <c r="A1473" s="419" t="s">
        <v>4215</v>
      </c>
      <c r="B1473" s="15" t="s">
        <v>4216</v>
      </c>
      <c r="C1473" s="406"/>
      <c r="D1473" s="366"/>
      <c r="E1473" s="10"/>
      <c r="F1473" s="11"/>
      <c r="G1473" s="11"/>
      <c r="H1473" s="11"/>
      <c r="I1473" s="11"/>
      <c r="J1473" s="11"/>
      <c r="K1473" s="11"/>
      <c r="L1473" s="11"/>
      <c r="M1473" s="11"/>
      <c r="N1473" s="11"/>
      <c r="O1473" s="11"/>
      <c r="P1473" s="11"/>
      <c r="Q1473" s="11"/>
      <c r="R1473" s="11"/>
      <c r="S1473" s="11"/>
      <c r="T1473" s="11"/>
      <c r="U1473" s="11"/>
      <c r="V1473" s="11"/>
      <c r="W1473" s="11"/>
      <c r="X1473" s="11"/>
      <c r="Y1473" s="11"/>
      <c r="Z1473" s="11"/>
      <c r="AA1473" s="11"/>
      <c r="AB1473" s="11"/>
      <c r="AC1473" s="11"/>
    </row>
    <row r="1474">
      <c r="A1474" s="15" t="s">
        <v>4217</v>
      </c>
      <c r="B1474" s="15" t="s">
        <v>4218</v>
      </c>
      <c r="C1474" s="406" t="s">
        <v>4219</v>
      </c>
      <c r="D1474" s="366"/>
      <c r="E1474" s="10"/>
      <c r="F1474" s="11"/>
      <c r="G1474" s="11"/>
      <c r="H1474" s="11"/>
      <c r="I1474" s="11"/>
      <c r="J1474" s="11"/>
      <c r="K1474" s="11"/>
      <c r="L1474" s="11"/>
      <c r="M1474" s="11"/>
      <c r="N1474" s="11"/>
      <c r="O1474" s="11"/>
      <c r="P1474" s="11"/>
      <c r="Q1474" s="11"/>
      <c r="R1474" s="11"/>
      <c r="S1474" s="11"/>
      <c r="T1474" s="11"/>
      <c r="U1474" s="11"/>
      <c r="V1474" s="11"/>
      <c r="W1474" s="11"/>
      <c r="X1474" s="11"/>
      <c r="Y1474" s="11"/>
      <c r="Z1474" s="11"/>
      <c r="AA1474" s="11"/>
      <c r="AB1474" s="11"/>
      <c r="AC1474" s="11"/>
    </row>
    <row r="1475">
      <c r="A1475" s="420" t="s">
        <v>4220</v>
      </c>
      <c r="B1475" s="15" t="s">
        <v>4221</v>
      </c>
      <c r="C1475" s="406"/>
      <c r="D1475" s="366"/>
      <c r="E1475" s="10"/>
      <c r="F1475" s="11"/>
      <c r="G1475" s="11"/>
      <c r="H1475" s="11"/>
      <c r="I1475" s="11"/>
      <c r="J1475" s="11"/>
      <c r="K1475" s="11"/>
      <c r="L1475" s="11"/>
      <c r="M1475" s="11"/>
      <c r="N1475" s="11"/>
      <c r="O1475" s="11"/>
      <c r="P1475" s="11"/>
      <c r="Q1475" s="11"/>
      <c r="R1475" s="11"/>
      <c r="S1475" s="11"/>
      <c r="T1475" s="11"/>
      <c r="U1475" s="11"/>
      <c r="V1475" s="11"/>
      <c r="W1475" s="11"/>
      <c r="X1475" s="11"/>
      <c r="Y1475" s="11"/>
      <c r="Z1475" s="11"/>
      <c r="AA1475" s="11"/>
      <c r="AB1475" s="11"/>
      <c r="AC1475" s="11"/>
    </row>
    <row r="1476">
      <c r="A1476" s="420" t="s">
        <v>4222</v>
      </c>
      <c r="B1476" s="15"/>
      <c r="C1476" s="421" t="s">
        <v>13349</v>
      </c>
      <c r="D1476" s="366"/>
      <c r="E1476" s="10"/>
      <c r="F1476" s="11"/>
      <c r="G1476" s="11"/>
      <c r="H1476" s="11"/>
      <c r="I1476" s="11"/>
      <c r="J1476" s="11"/>
      <c r="K1476" s="11"/>
      <c r="L1476" s="11"/>
      <c r="M1476" s="11"/>
      <c r="N1476" s="11"/>
      <c r="O1476" s="11"/>
      <c r="P1476" s="11"/>
      <c r="Q1476" s="11"/>
      <c r="R1476" s="11"/>
      <c r="S1476" s="11"/>
      <c r="T1476" s="11"/>
      <c r="U1476" s="11"/>
      <c r="V1476" s="11"/>
      <c r="W1476" s="11"/>
      <c r="X1476" s="11"/>
      <c r="Y1476" s="11"/>
      <c r="Z1476" s="11"/>
      <c r="AA1476" s="11"/>
      <c r="AB1476" s="11"/>
      <c r="AC1476" s="11"/>
    </row>
    <row r="1477">
      <c r="A1477" s="15" t="s">
        <v>4224</v>
      </c>
      <c r="B1477" s="15" t="s">
        <v>4225</v>
      </c>
      <c r="C1477" s="367"/>
      <c r="D1477" s="366"/>
      <c r="E1477" s="10"/>
      <c r="F1477" s="11"/>
      <c r="G1477" s="11"/>
      <c r="H1477" s="11"/>
      <c r="I1477" s="11"/>
      <c r="J1477" s="11"/>
      <c r="K1477" s="11"/>
      <c r="L1477" s="11"/>
      <c r="M1477" s="11"/>
      <c r="N1477" s="11"/>
      <c r="O1477" s="11"/>
      <c r="P1477" s="11"/>
      <c r="Q1477" s="11"/>
      <c r="R1477" s="11"/>
      <c r="S1477" s="11"/>
      <c r="T1477" s="11"/>
      <c r="U1477" s="11"/>
      <c r="V1477" s="11"/>
      <c r="W1477" s="11"/>
      <c r="X1477" s="11"/>
      <c r="Y1477" s="11"/>
      <c r="Z1477" s="11"/>
      <c r="AA1477" s="11"/>
      <c r="AB1477" s="11"/>
      <c r="AC1477" s="11"/>
    </row>
    <row r="1478">
      <c r="A1478" s="15" t="s">
        <v>4226</v>
      </c>
      <c r="B1478" s="1628" t="s">
        <v>4227</v>
      </c>
      <c r="C1478" s="367" t="s">
        <v>4228</v>
      </c>
      <c r="D1478" s="366"/>
      <c r="E1478" s="10"/>
      <c r="F1478" s="11"/>
      <c r="G1478" s="11"/>
      <c r="H1478" s="11"/>
      <c r="I1478" s="11"/>
      <c r="J1478" s="11"/>
      <c r="K1478" s="11"/>
      <c r="L1478" s="11"/>
      <c r="M1478" s="11"/>
      <c r="N1478" s="11"/>
      <c r="O1478" s="11"/>
      <c r="P1478" s="11"/>
      <c r="Q1478" s="11"/>
      <c r="R1478" s="11"/>
      <c r="S1478" s="11"/>
      <c r="T1478" s="11"/>
      <c r="U1478" s="11"/>
      <c r="V1478" s="11"/>
      <c r="W1478" s="11"/>
      <c r="X1478" s="11"/>
      <c r="Y1478" s="11"/>
      <c r="Z1478" s="11"/>
      <c r="AA1478" s="11"/>
      <c r="AB1478" s="11"/>
      <c r="AC1478" s="11"/>
    </row>
    <row r="1479">
      <c r="A1479" s="15" t="s">
        <v>4229</v>
      </c>
      <c r="B1479" s="15" t="s">
        <v>4230</v>
      </c>
      <c r="C1479" s="367"/>
      <c r="D1479" s="386"/>
      <c r="E1479" s="323"/>
      <c r="F1479" s="270"/>
      <c r="G1479" s="270"/>
      <c r="H1479" s="270"/>
      <c r="I1479" s="270"/>
      <c r="J1479" s="270"/>
      <c r="K1479" s="270"/>
      <c r="L1479" s="270"/>
      <c r="M1479" s="270"/>
      <c r="N1479" s="270"/>
      <c r="O1479" s="270"/>
      <c r="P1479" s="270"/>
      <c r="Q1479" s="270"/>
      <c r="R1479" s="270"/>
      <c r="S1479" s="270"/>
      <c r="T1479" s="270"/>
      <c r="U1479" s="270"/>
      <c r="V1479" s="270"/>
      <c r="W1479" s="270"/>
      <c r="X1479" s="270"/>
      <c r="Y1479" s="270"/>
      <c r="Z1479" s="270"/>
      <c r="AA1479" s="270"/>
      <c r="AB1479" s="270"/>
      <c r="AC1479" s="270"/>
    </row>
    <row r="1480">
      <c r="A1480" s="419" t="s">
        <v>4231</v>
      </c>
      <c r="B1480" s="15" t="s">
        <v>4232</v>
      </c>
      <c r="C1480" s="387"/>
      <c r="D1480" s="386"/>
      <c r="E1480" s="323"/>
      <c r="F1480" s="270"/>
      <c r="G1480" s="270"/>
      <c r="H1480" s="270"/>
      <c r="I1480" s="270"/>
      <c r="J1480" s="270"/>
      <c r="K1480" s="270"/>
      <c r="L1480" s="270"/>
      <c r="M1480" s="270"/>
      <c r="N1480" s="270"/>
      <c r="O1480" s="270"/>
      <c r="P1480" s="270"/>
      <c r="Q1480" s="270"/>
      <c r="R1480" s="270"/>
      <c r="S1480" s="270"/>
      <c r="T1480" s="270"/>
      <c r="U1480" s="270"/>
      <c r="V1480" s="270"/>
      <c r="W1480" s="270"/>
      <c r="X1480" s="270"/>
      <c r="Y1480" s="270"/>
      <c r="Z1480" s="270"/>
      <c r="AA1480" s="270"/>
      <c r="AB1480" s="270"/>
      <c r="AC1480" s="270"/>
    </row>
    <row r="1481">
      <c r="A1481" s="412" t="s">
        <v>4233</v>
      </c>
      <c r="B1481" s="15" t="s">
        <v>4234</v>
      </c>
      <c r="C1481" s="387" t="s">
        <v>4235</v>
      </c>
      <c r="D1481" s="386"/>
      <c r="E1481" s="323"/>
      <c r="F1481" s="270"/>
      <c r="G1481" s="270"/>
      <c r="H1481" s="270"/>
      <c r="I1481" s="270"/>
      <c r="J1481" s="270"/>
      <c r="K1481" s="270"/>
      <c r="L1481" s="270"/>
      <c r="M1481" s="270"/>
      <c r="N1481" s="270"/>
      <c r="O1481" s="270"/>
      <c r="P1481" s="270"/>
      <c r="Q1481" s="270"/>
      <c r="R1481" s="270"/>
      <c r="S1481" s="270"/>
      <c r="T1481" s="270"/>
      <c r="U1481" s="270"/>
      <c r="V1481" s="270"/>
      <c r="W1481" s="270"/>
      <c r="X1481" s="270"/>
      <c r="Y1481" s="270"/>
      <c r="Z1481" s="270"/>
      <c r="AA1481" s="270"/>
      <c r="AB1481" s="270"/>
      <c r="AC1481" s="270"/>
    </row>
    <row r="1482">
      <c r="A1482" s="15" t="s">
        <v>4236</v>
      </c>
      <c r="B1482" s="15" t="s">
        <v>4237</v>
      </c>
      <c r="C1482" s="387"/>
      <c r="D1482" s="386"/>
      <c r="E1482" s="323"/>
      <c r="F1482" s="76"/>
      <c r="G1482" s="270"/>
      <c r="H1482" s="270"/>
      <c r="I1482" s="270"/>
      <c r="J1482" s="270"/>
      <c r="K1482" s="270"/>
      <c r="L1482" s="270"/>
      <c r="M1482" s="270"/>
      <c r="N1482" s="270"/>
      <c r="O1482" s="270"/>
      <c r="P1482" s="270"/>
      <c r="Q1482" s="270"/>
      <c r="R1482" s="270"/>
      <c r="S1482" s="270"/>
      <c r="T1482" s="270"/>
      <c r="U1482" s="270"/>
      <c r="V1482" s="270"/>
      <c r="W1482" s="270"/>
      <c r="X1482" s="270"/>
      <c r="Y1482" s="270"/>
      <c r="Z1482" s="270"/>
      <c r="AA1482" s="270"/>
      <c r="AB1482" s="270"/>
      <c r="AC1482" s="270"/>
    </row>
    <row r="1483">
      <c r="A1483" s="412" t="s">
        <v>4238</v>
      </c>
      <c r="B1483" s="86" t="s">
        <v>13350</v>
      </c>
      <c r="C1483" s="387" t="s">
        <v>4240</v>
      </c>
      <c r="D1483" s="386"/>
      <c r="E1483" s="323"/>
      <c r="F1483" s="270"/>
      <c r="G1483" s="270"/>
      <c r="H1483" s="270"/>
      <c r="I1483" s="270"/>
      <c r="J1483" s="270"/>
      <c r="K1483" s="270"/>
      <c r="L1483" s="270"/>
      <c r="M1483" s="270"/>
      <c r="N1483" s="270"/>
      <c r="O1483" s="270"/>
      <c r="P1483" s="270"/>
      <c r="Q1483" s="270"/>
      <c r="R1483" s="270"/>
      <c r="S1483" s="270"/>
      <c r="T1483" s="270"/>
      <c r="U1483" s="270"/>
      <c r="V1483" s="270"/>
      <c r="W1483" s="270"/>
      <c r="X1483" s="270"/>
      <c r="Y1483" s="270"/>
      <c r="Z1483" s="270"/>
      <c r="AA1483" s="270"/>
      <c r="AB1483" s="270"/>
      <c r="AC1483" s="270"/>
    </row>
    <row r="1484">
      <c r="A1484" s="15" t="s">
        <v>4241</v>
      </c>
      <c r="B1484" s="15" t="s">
        <v>4242</v>
      </c>
      <c r="C1484" s="387"/>
      <c r="D1484" s="386"/>
      <c r="E1484" s="323"/>
      <c r="F1484" s="270"/>
      <c r="G1484" s="270"/>
      <c r="H1484" s="270"/>
      <c r="I1484" s="270"/>
      <c r="J1484" s="270"/>
      <c r="K1484" s="270"/>
      <c r="L1484" s="270"/>
      <c r="M1484" s="270"/>
      <c r="N1484" s="270"/>
      <c r="O1484" s="270"/>
      <c r="P1484" s="270"/>
      <c r="Q1484" s="270"/>
      <c r="R1484" s="270"/>
      <c r="S1484" s="270"/>
      <c r="T1484" s="270"/>
      <c r="U1484" s="270"/>
      <c r="V1484" s="270"/>
      <c r="W1484" s="270"/>
      <c r="X1484" s="270"/>
      <c r="Y1484" s="270"/>
      <c r="Z1484" s="270"/>
      <c r="AA1484" s="270"/>
      <c r="AB1484" s="270"/>
      <c r="AC1484" s="270"/>
    </row>
    <row r="1485">
      <c r="A1485" s="15" t="s">
        <v>4243</v>
      </c>
      <c r="B1485" s="15"/>
      <c r="C1485" s="387"/>
      <c r="D1485" s="386"/>
      <c r="E1485" s="323"/>
      <c r="F1485" s="270"/>
      <c r="G1485" s="270"/>
      <c r="H1485" s="270"/>
      <c r="I1485" s="270"/>
      <c r="J1485" s="270"/>
      <c r="K1485" s="270"/>
      <c r="L1485" s="270"/>
      <c r="M1485" s="270"/>
      <c r="N1485" s="270"/>
      <c r="O1485" s="270"/>
      <c r="P1485" s="270"/>
      <c r="Q1485" s="270"/>
      <c r="R1485" s="270"/>
      <c r="S1485" s="270"/>
      <c r="T1485" s="270"/>
      <c r="U1485" s="270"/>
      <c r="V1485" s="270"/>
      <c r="W1485" s="270"/>
      <c r="X1485" s="270"/>
      <c r="Y1485" s="270"/>
      <c r="Z1485" s="270"/>
      <c r="AA1485" s="270"/>
      <c r="AB1485" s="270"/>
      <c r="AC1485" s="270"/>
    </row>
    <row r="1486">
      <c r="A1486" s="15" t="s">
        <v>4244</v>
      </c>
      <c r="B1486" s="15" t="s">
        <v>4245</v>
      </c>
      <c r="C1486" s="387"/>
      <c r="D1486" s="386"/>
      <c r="E1486" s="323"/>
      <c r="F1486" s="270"/>
      <c r="G1486" s="270"/>
      <c r="H1486" s="270"/>
      <c r="I1486" s="270"/>
      <c r="J1486" s="270"/>
      <c r="K1486" s="270"/>
      <c r="L1486" s="270"/>
      <c r="M1486" s="270"/>
      <c r="N1486" s="270"/>
      <c r="O1486" s="270"/>
      <c r="P1486" s="270"/>
      <c r="Q1486" s="270"/>
      <c r="R1486" s="270"/>
      <c r="S1486" s="270"/>
      <c r="T1486" s="270"/>
      <c r="U1486" s="270"/>
      <c r="V1486" s="270"/>
      <c r="W1486" s="270"/>
      <c r="X1486" s="270"/>
      <c r="Y1486" s="270"/>
      <c r="Z1486" s="270"/>
      <c r="AA1486" s="270"/>
      <c r="AB1486" s="270"/>
      <c r="AC1486" s="270"/>
    </row>
    <row r="1487">
      <c r="A1487" s="15" t="s">
        <v>4246</v>
      </c>
      <c r="B1487" s="15"/>
      <c r="C1487" s="387"/>
      <c r="D1487" s="386"/>
      <c r="E1487" s="323"/>
      <c r="F1487" s="270"/>
      <c r="G1487" s="270"/>
      <c r="H1487" s="270"/>
      <c r="I1487" s="270"/>
      <c r="J1487" s="270"/>
      <c r="K1487" s="270"/>
      <c r="L1487" s="270"/>
      <c r="M1487" s="270"/>
      <c r="N1487" s="270"/>
      <c r="O1487" s="270"/>
      <c r="P1487" s="270"/>
      <c r="Q1487" s="270"/>
      <c r="R1487" s="270"/>
      <c r="S1487" s="270"/>
      <c r="T1487" s="270"/>
      <c r="U1487" s="270"/>
      <c r="V1487" s="270"/>
      <c r="W1487" s="270"/>
      <c r="X1487" s="270"/>
      <c r="Y1487" s="270"/>
      <c r="Z1487" s="270"/>
      <c r="AA1487" s="270"/>
      <c r="AB1487" s="270"/>
      <c r="AC1487" s="270"/>
    </row>
    <row r="1488">
      <c r="A1488" s="419" t="s">
        <v>4247</v>
      </c>
      <c r="B1488" s="15" t="s">
        <v>4248</v>
      </c>
      <c r="C1488" s="387"/>
      <c r="D1488" s="386"/>
      <c r="E1488" s="323"/>
      <c r="F1488" s="270"/>
      <c r="G1488" s="270"/>
      <c r="H1488" s="270"/>
      <c r="I1488" s="270"/>
      <c r="J1488" s="270"/>
      <c r="K1488" s="270"/>
      <c r="L1488" s="270"/>
      <c r="M1488" s="270"/>
      <c r="N1488" s="270"/>
      <c r="O1488" s="270"/>
      <c r="P1488" s="270"/>
      <c r="Q1488" s="270"/>
      <c r="R1488" s="270"/>
      <c r="S1488" s="270"/>
      <c r="T1488" s="270"/>
      <c r="U1488" s="270"/>
      <c r="V1488" s="270"/>
      <c r="W1488" s="270"/>
      <c r="X1488" s="270"/>
      <c r="Y1488" s="270"/>
      <c r="Z1488" s="270"/>
      <c r="AA1488" s="270"/>
      <c r="AB1488" s="270"/>
      <c r="AC1488" s="270"/>
    </row>
    <row r="1489">
      <c r="A1489" s="15" t="s">
        <v>4249</v>
      </c>
      <c r="B1489" s="15" t="s">
        <v>4250</v>
      </c>
      <c r="C1489" s="387"/>
      <c r="D1489" s="386"/>
      <c r="E1489" s="323"/>
      <c r="F1489" s="270"/>
      <c r="G1489" s="270"/>
      <c r="H1489" s="270"/>
      <c r="I1489" s="270"/>
      <c r="J1489" s="270"/>
      <c r="K1489" s="270"/>
      <c r="L1489" s="270"/>
      <c r="M1489" s="270"/>
      <c r="N1489" s="270"/>
      <c r="O1489" s="270"/>
      <c r="P1489" s="270"/>
      <c r="Q1489" s="270"/>
      <c r="R1489" s="270"/>
      <c r="S1489" s="270"/>
      <c r="T1489" s="270"/>
      <c r="U1489" s="270"/>
      <c r="V1489" s="270"/>
      <c r="W1489" s="270"/>
      <c r="X1489" s="270"/>
      <c r="Y1489" s="270"/>
      <c r="Z1489" s="270"/>
      <c r="AA1489" s="270"/>
      <c r="AB1489" s="270"/>
      <c r="AC1489" s="270"/>
    </row>
    <row r="1490">
      <c r="A1490" s="420" t="s">
        <v>4251</v>
      </c>
      <c r="B1490" s="15" t="s">
        <v>4252</v>
      </c>
      <c r="C1490" s="387"/>
      <c r="D1490" s="386"/>
      <c r="E1490" s="323"/>
      <c r="F1490" s="270"/>
      <c r="G1490" s="270"/>
      <c r="H1490" s="270"/>
      <c r="I1490" s="270"/>
      <c r="J1490" s="270"/>
      <c r="K1490" s="270"/>
      <c r="L1490" s="270"/>
      <c r="M1490" s="270"/>
      <c r="N1490" s="270"/>
      <c r="O1490" s="270"/>
      <c r="P1490" s="270"/>
      <c r="Q1490" s="270"/>
      <c r="R1490" s="270"/>
      <c r="S1490" s="270"/>
      <c r="T1490" s="270"/>
      <c r="U1490" s="270"/>
      <c r="V1490" s="270"/>
      <c r="W1490" s="270"/>
      <c r="X1490" s="270"/>
      <c r="Y1490" s="270"/>
      <c r="Z1490" s="270"/>
      <c r="AA1490" s="270"/>
      <c r="AB1490" s="270"/>
      <c r="AC1490" s="270"/>
    </row>
    <row r="1491">
      <c r="A1491" s="412" t="s">
        <v>4253</v>
      </c>
      <c r="B1491" s="15" t="s">
        <v>4254</v>
      </c>
      <c r="C1491" s="387"/>
      <c r="D1491" s="386"/>
      <c r="E1491" s="323"/>
      <c r="F1491" s="270"/>
      <c r="G1491" s="270"/>
      <c r="H1491" s="270"/>
      <c r="I1491" s="270"/>
      <c r="J1491" s="270"/>
      <c r="K1491" s="270"/>
      <c r="L1491" s="270"/>
      <c r="M1491" s="270"/>
      <c r="N1491" s="270"/>
      <c r="O1491" s="270"/>
      <c r="P1491" s="270"/>
      <c r="Q1491" s="270"/>
      <c r="R1491" s="270"/>
      <c r="S1491" s="270"/>
      <c r="T1491" s="270"/>
      <c r="U1491" s="270"/>
      <c r="V1491" s="270"/>
      <c r="W1491" s="270"/>
      <c r="X1491" s="270"/>
      <c r="Y1491" s="270"/>
      <c r="Z1491" s="270"/>
      <c r="AA1491" s="270"/>
      <c r="AB1491" s="270"/>
      <c r="AC1491" s="270"/>
    </row>
    <row r="1492">
      <c r="A1492" s="415" t="s">
        <v>4255</v>
      </c>
      <c r="B1492" s="15" t="s">
        <v>4256</v>
      </c>
      <c r="C1492" s="387"/>
      <c r="D1492" s="386"/>
      <c r="E1492" s="323"/>
      <c r="F1492" s="270"/>
      <c r="G1492" s="270"/>
      <c r="H1492" s="270"/>
      <c r="I1492" s="270"/>
      <c r="J1492" s="270"/>
      <c r="K1492" s="270"/>
      <c r="L1492" s="270"/>
      <c r="M1492" s="270"/>
      <c r="N1492" s="270"/>
      <c r="O1492" s="270"/>
      <c r="P1492" s="270"/>
      <c r="Q1492" s="270"/>
      <c r="R1492" s="270"/>
      <c r="S1492" s="270"/>
      <c r="T1492" s="270"/>
      <c r="U1492" s="270"/>
      <c r="V1492" s="270"/>
      <c r="W1492" s="270"/>
      <c r="X1492" s="270"/>
      <c r="Y1492" s="270"/>
      <c r="Z1492" s="270"/>
      <c r="AA1492" s="270"/>
      <c r="AB1492" s="270"/>
      <c r="AC1492" s="270"/>
    </row>
    <row r="1493">
      <c r="A1493" s="423" t="s">
        <v>4257</v>
      </c>
      <c r="B1493" s="15" t="s">
        <v>4258</v>
      </c>
      <c r="C1493" s="387"/>
      <c r="D1493" s="386"/>
      <c r="E1493" s="323"/>
      <c r="F1493" s="270"/>
      <c r="G1493" s="270"/>
      <c r="H1493" s="270"/>
      <c r="I1493" s="270"/>
      <c r="J1493" s="270"/>
      <c r="K1493" s="270"/>
      <c r="L1493" s="270"/>
      <c r="M1493" s="270"/>
      <c r="N1493" s="270"/>
      <c r="O1493" s="270"/>
      <c r="P1493" s="270"/>
      <c r="Q1493" s="270"/>
      <c r="R1493" s="270"/>
      <c r="S1493" s="270"/>
      <c r="T1493" s="270"/>
      <c r="U1493" s="270"/>
      <c r="V1493" s="270"/>
      <c r="W1493" s="270"/>
      <c r="X1493" s="270"/>
      <c r="Y1493" s="270"/>
      <c r="Z1493" s="270"/>
      <c r="AA1493" s="270"/>
      <c r="AB1493" s="270"/>
      <c r="AC1493" s="270"/>
    </row>
    <row r="1494">
      <c r="A1494" s="412" t="s">
        <v>4259</v>
      </c>
      <c r="B1494" s="15" t="s">
        <v>4260</v>
      </c>
      <c r="C1494" s="387"/>
      <c r="D1494" s="386"/>
      <c r="E1494" s="323"/>
      <c r="F1494" s="270"/>
      <c r="G1494" s="270"/>
      <c r="H1494" s="270"/>
      <c r="I1494" s="270"/>
      <c r="J1494" s="270"/>
      <c r="K1494" s="270"/>
      <c r="L1494" s="270"/>
      <c r="M1494" s="270"/>
      <c r="N1494" s="270"/>
      <c r="O1494" s="270"/>
      <c r="P1494" s="270"/>
      <c r="Q1494" s="270"/>
      <c r="R1494" s="270"/>
      <c r="S1494" s="270"/>
      <c r="T1494" s="270"/>
      <c r="U1494" s="270"/>
      <c r="V1494" s="270"/>
      <c r="W1494" s="270"/>
      <c r="X1494" s="270"/>
      <c r="Y1494" s="270"/>
      <c r="Z1494" s="270"/>
      <c r="AA1494" s="270"/>
      <c r="AB1494" s="270"/>
      <c r="AC1494" s="270"/>
    </row>
    <row r="1495">
      <c r="A1495" s="424" t="s">
        <v>4261</v>
      </c>
      <c r="B1495" s="15"/>
      <c r="C1495" s="387"/>
      <c r="D1495" s="386"/>
      <c r="E1495" s="323"/>
      <c r="F1495" s="270"/>
      <c r="G1495" s="270"/>
      <c r="H1495" s="270"/>
      <c r="I1495" s="270"/>
      <c r="J1495" s="270"/>
      <c r="K1495" s="270"/>
      <c r="L1495" s="270"/>
      <c r="M1495" s="270"/>
      <c r="N1495" s="270"/>
      <c r="O1495" s="270"/>
      <c r="P1495" s="270"/>
      <c r="Q1495" s="270"/>
      <c r="R1495" s="270"/>
      <c r="S1495" s="270"/>
      <c r="T1495" s="270"/>
      <c r="U1495" s="270"/>
      <c r="V1495" s="270"/>
      <c r="W1495" s="270"/>
      <c r="X1495" s="270"/>
      <c r="Y1495" s="270"/>
      <c r="Z1495" s="270"/>
      <c r="AA1495" s="270"/>
      <c r="AB1495" s="270"/>
      <c r="AC1495" s="270"/>
    </row>
    <row r="1496">
      <c r="A1496" s="415" t="s">
        <v>4262</v>
      </c>
      <c r="B1496" s="15"/>
      <c r="C1496" s="387"/>
      <c r="D1496" s="386"/>
      <c r="E1496" s="323"/>
      <c r="F1496" s="270"/>
      <c r="G1496" s="270"/>
      <c r="H1496" s="270"/>
      <c r="I1496" s="270"/>
      <c r="J1496" s="270"/>
      <c r="K1496" s="270"/>
      <c r="L1496" s="270"/>
      <c r="M1496" s="270"/>
      <c r="N1496" s="270"/>
      <c r="O1496" s="270"/>
      <c r="P1496" s="270"/>
      <c r="Q1496" s="270"/>
      <c r="R1496" s="270"/>
      <c r="S1496" s="270"/>
      <c r="T1496" s="270"/>
      <c r="U1496" s="270"/>
      <c r="V1496" s="270"/>
      <c r="W1496" s="270"/>
      <c r="X1496" s="270"/>
      <c r="Y1496" s="270"/>
      <c r="Z1496" s="270"/>
      <c r="AA1496" s="270"/>
      <c r="AB1496" s="270"/>
      <c r="AC1496" s="270"/>
    </row>
    <row r="1497">
      <c r="A1497" s="15" t="s">
        <v>4263</v>
      </c>
      <c r="B1497" s="15"/>
      <c r="C1497" s="387"/>
      <c r="D1497" s="386"/>
      <c r="E1497" s="323"/>
      <c r="F1497" s="270"/>
      <c r="G1497" s="270"/>
      <c r="H1497" s="270"/>
      <c r="I1497" s="270"/>
      <c r="J1497" s="270"/>
      <c r="K1497" s="270"/>
      <c r="L1497" s="270"/>
      <c r="M1497" s="270"/>
      <c r="N1497" s="270"/>
      <c r="O1497" s="270"/>
      <c r="P1497" s="270"/>
      <c r="Q1497" s="270"/>
      <c r="R1497" s="270"/>
      <c r="S1497" s="270"/>
      <c r="T1497" s="270"/>
      <c r="U1497" s="270"/>
      <c r="V1497" s="270"/>
      <c r="W1497" s="270"/>
      <c r="X1497" s="270"/>
      <c r="Y1497" s="270"/>
      <c r="Z1497" s="270"/>
      <c r="AA1497" s="270"/>
      <c r="AB1497" s="270"/>
      <c r="AC1497" s="270"/>
    </row>
    <row r="1498">
      <c r="A1498" s="412" t="s">
        <v>4264</v>
      </c>
      <c r="B1498" s="15" t="s">
        <v>4265</v>
      </c>
      <c r="C1498" s="387"/>
      <c r="D1498" s="386"/>
      <c r="E1498" s="323"/>
      <c r="F1498" s="270"/>
      <c r="G1498" s="270"/>
      <c r="H1498" s="270"/>
      <c r="I1498" s="270"/>
      <c r="J1498" s="270"/>
      <c r="K1498" s="270"/>
      <c r="L1498" s="270"/>
      <c r="M1498" s="270"/>
      <c r="N1498" s="270"/>
      <c r="O1498" s="270"/>
      <c r="P1498" s="270"/>
      <c r="Q1498" s="270"/>
      <c r="R1498" s="270"/>
      <c r="S1498" s="270"/>
      <c r="T1498" s="270"/>
      <c r="U1498" s="270"/>
      <c r="V1498" s="270"/>
      <c r="W1498" s="270"/>
      <c r="X1498" s="270"/>
      <c r="Y1498" s="270"/>
      <c r="Z1498" s="270"/>
      <c r="AA1498" s="270"/>
      <c r="AB1498" s="270"/>
      <c r="AC1498" s="270"/>
    </row>
    <row r="1499">
      <c r="A1499" s="412" t="s">
        <v>4266</v>
      </c>
      <c r="B1499" s="15" t="s">
        <v>4267</v>
      </c>
      <c r="C1499" s="387"/>
      <c r="D1499" s="386"/>
      <c r="E1499" s="323"/>
      <c r="F1499" s="270"/>
      <c r="G1499" s="270"/>
      <c r="H1499" s="270"/>
      <c r="I1499" s="270"/>
      <c r="J1499" s="270"/>
      <c r="K1499" s="270"/>
      <c r="L1499" s="270"/>
      <c r="M1499" s="270"/>
      <c r="N1499" s="270"/>
      <c r="O1499" s="270"/>
      <c r="P1499" s="270"/>
      <c r="Q1499" s="270"/>
      <c r="R1499" s="270"/>
      <c r="S1499" s="270"/>
      <c r="T1499" s="270"/>
      <c r="U1499" s="270"/>
      <c r="V1499" s="270"/>
      <c r="W1499" s="270"/>
      <c r="X1499" s="270"/>
      <c r="Y1499" s="270"/>
      <c r="Z1499" s="270"/>
      <c r="AA1499" s="270"/>
      <c r="AB1499" s="270"/>
      <c r="AC1499" s="270"/>
    </row>
    <row r="1500">
      <c r="A1500" s="412" t="s">
        <v>4268</v>
      </c>
      <c r="B1500" s="15" t="s">
        <v>4269</v>
      </c>
      <c r="C1500" s="387"/>
      <c r="D1500" s="386"/>
      <c r="E1500" s="323"/>
      <c r="F1500" s="270"/>
      <c r="G1500" s="270"/>
      <c r="H1500" s="270"/>
      <c r="I1500" s="270"/>
      <c r="J1500" s="270"/>
      <c r="K1500" s="270"/>
      <c r="L1500" s="270"/>
      <c r="M1500" s="270"/>
      <c r="N1500" s="270"/>
      <c r="O1500" s="270"/>
      <c r="P1500" s="270"/>
      <c r="Q1500" s="270"/>
      <c r="R1500" s="270"/>
      <c r="S1500" s="270"/>
      <c r="T1500" s="270"/>
      <c r="U1500" s="270"/>
      <c r="V1500" s="270"/>
      <c r="W1500" s="270"/>
      <c r="X1500" s="270"/>
      <c r="Y1500" s="270"/>
      <c r="Z1500" s="270"/>
      <c r="AA1500" s="270"/>
      <c r="AB1500" s="270"/>
      <c r="AC1500" s="270"/>
    </row>
    <row r="1501">
      <c r="A1501" s="15" t="s">
        <v>4270</v>
      </c>
      <c r="B1501" s="15"/>
      <c r="C1501" s="387"/>
      <c r="D1501" s="386"/>
      <c r="E1501" s="323"/>
      <c r="F1501" s="270"/>
      <c r="G1501" s="270"/>
      <c r="H1501" s="270"/>
      <c r="I1501" s="270"/>
      <c r="J1501" s="270"/>
      <c r="K1501" s="270"/>
      <c r="L1501" s="270"/>
      <c r="M1501" s="270"/>
      <c r="N1501" s="270"/>
      <c r="O1501" s="270"/>
      <c r="P1501" s="270"/>
      <c r="Q1501" s="270"/>
      <c r="R1501" s="270"/>
      <c r="S1501" s="270"/>
      <c r="T1501" s="270"/>
      <c r="U1501" s="270"/>
      <c r="V1501" s="270"/>
      <c r="W1501" s="270"/>
      <c r="X1501" s="270"/>
      <c r="Y1501" s="270"/>
      <c r="Z1501" s="270"/>
      <c r="AA1501" s="270"/>
      <c r="AB1501" s="270"/>
      <c r="AC1501" s="270"/>
    </row>
    <row r="1502">
      <c r="A1502" s="15" t="s">
        <v>4271</v>
      </c>
      <c r="B1502" s="15" t="s">
        <v>4272</v>
      </c>
      <c r="C1502" s="387"/>
      <c r="D1502" s="386"/>
      <c r="E1502" s="323"/>
      <c r="F1502" s="270"/>
      <c r="G1502" s="270"/>
      <c r="H1502" s="270"/>
      <c r="I1502" s="270"/>
      <c r="J1502" s="270"/>
      <c r="K1502" s="270"/>
      <c r="L1502" s="270"/>
      <c r="M1502" s="270"/>
      <c r="N1502" s="270"/>
      <c r="O1502" s="270"/>
      <c r="P1502" s="270"/>
      <c r="Q1502" s="270"/>
      <c r="R1502" s="270"/>
      <c r="S1502" s="270"/>
      <c r="T1502" s="270"/>
      <c r="U1502" s="270"/>
      <c r="V1502" s="270"/>
      <c r="W1502" s="270"/>
      <c r="X1502" s="270"/>
      <c r="Y1502" s="270"/>
      <c r="Z1502" s="270"/>
      <c r="AA1502" s="270"/>
      <c r="AB1502" s="270"/>
      <c r="AC1502" s="270"/>
    </row>
    <row r="1503">
      <c r="A1503" s="15" t="s">
        <v>4273</v>
      </c>
      <c r="B1503" s="15" t="s">
        <v>4274</v>
      </c>
      <c r="C1503" s="387"/>
      <c r="D1503" s="386"/>
      <c r="E1503" s="323"/>
      <c r="F1503" s="270"/>
      <c r="G1503" s="270"/>
      <c r="H1503" s="270"/>
      <c r="I1503" s="270"/>
      <c r="J1503" s="270"/>
      <c r="K1503" s="270"/>
      <c r="L1503" s="270"/>
      <c r="M1503" s="270"/>
      <c r="N1503" s="270"/>
      <c r="O1503" s="270"/>
      <c r="P1503" s="270"/>
      <c r="Q1503" s="270"/>
      <c r="R1503" s="270"/>
      <c r="S1503" s="270"/>
      <c r="T1503" s="270"/>
      <c r="U1503" s="270"/>
      <c r="V1503" s="270"/>
      <c r="W1503" s="270"/>
      <c r="X1503" s="270"/>
      <c r="Y1503" s="270"/>
      <c r="Z1503" s="270"/>
      <c r="AA1503" s="270"/>
      <c r="AB1503" s="270"/>
      <c r="AC1503" s="270"/>
    </row>
    <row r="1504">
      <c r="A1504" s="412" t="s">
        <v>4275</v>
      </c>
      <c r="B1504" s="15" t="s">
        <v>4276</v>
      </c>
      <c r="C1504" s="387"/>
      <c r="D1504" s="386"/>
      <c r="E1504" s="323"/>
      <c r="F1504" s="270"/>
      <c r="G1504" s="270"/>
      <c r="H1504" s="270"/>
      <c r="I1504" s="270"/>
      <c r="J1504" s="270"/>
      <c r="K1504" s="270"/>
      <c r="L1504" s="270"/>
      <c r="M1504" s="270"/>
      <c r="N1504" s="270"/>
      <c r="O1504" s="270"/>
      <c r="P1504" s="270"/>
      <c r="Q1504" s="270"/>
      <c r="R1504" s="270"/>
      <c r="S1504" s="270"/>
      <c r="T1504" s="270"/>
      <c r="U1504" s="270"/>
      <c r="V1504" s="270"/>
      <c r="W1504" s="270"/>
      <c r="X1504" s="270"/>
      <c r="Y1504" s="270"/>
      <c r="Z1504" s="270"/>
      <c r="AA1504" s="270"/>
      <c r="AB1504" s="270"/>
      <c r="AC1504" s="270"/>
    </row>
    <row r="1505">
      <c r="A1505" s="15" t="s">
        <v>4277</v>
      </c>
      <c r="B1505" s="15" t="s">
        <v>4276</v>
      </c>
      <c r="C1505" s="387"/>
      <c r="D1505" s="386"/>
      <c r="E1505" s="323"/>
      <c r="F1505" s="270"/>
      <c r="G1505" s="270"/>
      <c r="H1505" s="270"/>
      <c r="I1505" s="270"/>
      <c r="J1505" s="270"/>
      <c r="K1505" s="270"/>
      <c r="L1505" s="270"/>
      <c r="M1505" s="270"/>
      <c r="N1505" s="270"/>
      <c r="O1505" s="270"/>
      <c r="P1505" s="270"/>
      <c r="Q1505" s="270"/>
      <c r="R1505" s="270"/>
      <c r="S1505" s="270"/>
      <c r="T1505" s="270"/>
      <c r="U1505" s="270"/>
      <c r="V1505" s="270"/>
      <c r="W1505" s="270"/>
      <c r="X1505" s="270"/>
      <c r="Y1505" s="270"/>
      <c r="Z1505" s="270"/>
      <c r="AA1505" s="270"/>
      <c r="AB1505" s="270"/>
      <c r="AC1505" s="270"/>
    </row>
    <row r="1506">
      <c r="A1506" s="412" t="s">
        <v>4278</v>
      </c>
      <c r="B1506" s="1629" t="s">
        <v>4279</v>
      </c>
      <c r="C1506" s="387"/>
      <c r="D1506" s="386"/>
      <c r="E1506" s="323"/>
      <c r="F1506" s="270"/>
      <c r="G1506" s="270"/>
      <c r="H1506" s="270"/>
      <c r="I1506" s="270"/>
      <c r="J1506" s="270"/>
      <c r="K1506" s="270"/>
      <c r="L1506" s="270"/>
      <c r="M1506" s="270"/>
      <c r="N1506" s="270"/>
      <c r="O1506" s="270"/>
      <c r="P1506" s="270"/>
      <c r="Q1506" s="270"/>
      <c r="R1506" s="270"/>
      <c r="S1506" s="270"/>
      <c r="T1506" s="270"/>
      <c r="U1506" s="270"/>
      <c r="V1506" s="270"/>
      <c r="W1506" s="270"/>
      <c r="X1506" s="270"/>
      <c r="Y1506" s="270"/>
      <c r="Z1506" s="270"/>
      <c r="AA1506" s="270"/>
      <c r="AB1506" s="270"/>
      <c r="AC1506" s="270"/>
    </row>
    <row r="1507">
      <c r="A1507" s="425" t="s">
        <v>4280</v>
      </c>
      <c r="B1507" s="1629" t="s">
        <v>4281</v>
      </c>
      <c r="C1507" s="387"/>
      <c r="D1507" s="386"/>
      <c r="E1507" s="323"/>
      <c r="F1507" s="270"/>
      <c r="G1507" s="270"/>
      <c r="H1507" s="270"/>
      <c r="I1507" s="270"/>
      <c r="J1507" s="270"/>
      <c r="K1507" s="270"/>
      <c r="L1507" s="270"/>
      <c r="M1507" s="270"/>
      <c r="N1507" s="270"/>
      <c r="O1507" s="270"/>
      <c r="P1507" s="270"/>
      <c r="Q1507" s="270"/>
      <c r="R1507" s="270"/>
      <c r="S1507" s="270"/>
      <c r="T1507" s="270"/>
      <c r="U1507" s="270"/>
      <c r="V1507" s="270"/>
      <c r="W1507" s="270"/>
      <c r="X1507" s="270"/>
      <c r="Y1507" s="270"/>
      <c r="Z1507" s="270"/>
      <c r="AA1507" s="270"/>
      <c r="AB1507" s="270"/>
      <c r="AC1507" s="270"/>
    </row>
    <row r="1508">
      <c r="A1508" s="15" t="s">
        <v>4282</v>
      </c>
      <c r="B1508" s="15" t="s">
        <v>4282</v>
      </c>
      <c r="C1508" s="387"/>
      <c r="D1508" s="386"/>
      <c r="E1508" s="323"/>
      <c r="F1508" s="270"/>
      <c r="G1508" s="270"/>
      <c r="H1508" s="270"/>
      <c r="I1508" s="270"/>
      <c r="J1508" s="270"/>
      <c r="K1508" s="270"/>
      <c r="L1508" s="270"/>
      <c r="M1508" s="270"/>
      <c r="N1508" s="270"/>
      <c r="O1508" s="270"/>
      <c r="P1508" s="270"/>
      <c r="Q1508" s="270"/>
      <c r="R1508" s="270"/>
      <c r="S1508" s="270"/>
      <c r="T1508" s="270"/>
      <c r="U1508" s="270"/>
      <c r="V1508" s="270"/>
      <c r="W1508" s="270"/>
      <c r="X1508" s="270"/>
      <c r="Y1508" s="270"/>
      <c r="Z1508" s="270"/>
      <c r="AA1508" s="270"/>
      <c r="AB1508" s="270"/>
      <c r="AC1508" s="270"/>
    </row>
    <row r="1509">
      <c r="A1509" s="15" t="s">
        <v>4283</v>
      </c>
      <c r="B1509" s="372" t="s">
        <v>4284</v>
      </c>
      <c r="D1509" s="386"/>
      <c r="E1509" s="323"/>
      <c r="F1509" s="270"/>
      <c r="G1509" s="270"/>
      <c r="H1509" s="270"/>
      <c r="I1509" s="270"/>
      <c r="J1509" s="270"/>
      <c r="K1509" s="270"/>
      <c r="L1509" s="270"/>
      <c r="M1509" s="270"/>
      <c r="N1509" s="270"/>
      <c r="O1509" s="270"/>
      <c r="P1509" s="270"/>
      <c r="Q1509" s="270"/>
      <c r="R1509" s="270"/>
      <c r="S1509" s="270"/>
      <c r="T1509" s="270"/>
      <c r="U1509" s="270"/>
      <c r="V1509" s="270"/>
      <c r="W1509" s="270"/>
      <c r="X1509" s="270"/>
      <c r="Y1509" s="270"/>
      <c r="Z1509" s="270"/>
      <c r="AA1509" s="270"/>
      <c r="AB1509" s="270"/>
      <c r="AC1509" s="270"/>
    </row>
    <row r="1510">
      <c r="A1510" s="412" t="s">
        <v>4285</v>
      </c>
      <c r="B1510" s="108" t="s">
        <v>4286</v>
      </c>
      <c r="C1510" s="202" t="s">
        <v>4287</v>
      </c>
      <c r="D1510" s="386"/>
      <c r="E1510" s="323"/>
      <c r="F1510" s="270"/>
      <c r="G1510" s="270"/>
      <c r="H1510" s="270"/>
      <c r="I1510" s="270"/>
      <c r="J1510" s="270"/>
      <c r="K1510" s="270"/>
      <c r="L1510" s="270"/>
      <c r="M1510" s="270"/>
      <c r="N1510" s="270"/>
      <c r="O1510" s="270"/>
      <c r="P1510" s="270"/>
      <c r="Q1510" s="270"/>
      <c r="R1510" s="270"/>
      <c r="S1510" s="270"/>
      <c r="T1510" s="270"/>
      <c r="U1510" s="270"/>
      <c r="V1510" s="270"/>
      <c r="W1510" s="270"/>
      <c r="X1510" s="270"/>
      <c r="Y1510" s="270"/>
      <c r="Z1510" s="270"/>
      <c r="AA1510" s="270"/>
      <c r="AB1510" s="270"/>
      <c r="AC1510" s="270"/>
    </row>
    <row r="1511">
      <c r="A1511" s="15" t="s">
        <v>4288</v>
      </c>
      <c r="B1511" s="387" t="s">
        <v>4289</v>
      </c>
      <c r="C1511" s="387"/>
      <c r="D1511" s="386"/>
      <c r="E1511" s="323"/>
      <c r="F1511" s="270"/>
      <c r="G1511" s="270"/>
      <c r="H1511" s="270"/>
      <c r="I1511" s="270"/>
      <c r="J1511" s="270"/>
      <c r="K1511" s="270"/>
      <c r="L1511" s="270"/>
      <c r="M1511" s="270"/>
      <c r="N1511" s="270"/>
      <c r="O1511" s="270"/>
      <c r="P1511" s="270"/>
      <c r="Q1511" s="270"/>
      <c r="R1511" s="270"/>
      <c r="S1511" s="270"/>
      <c r="T1511" s="270"/>
      <c r="U1511" s="270"/>
      <c r="V1511" s="270"/>
      <c r="W1511" s="270"/>
      <c r="X1511" s="270"/>
      <c r="Y1511" s="270"/>
      <c r="Z1511" s="270"/>
      <c r="AA1511" s="270"/>
      <c r="AB1511" s="270"/>
      <c r="AC1511" s="270"/>
    </row>
    <row r="1512">
      <c r="A1512" s="15" t="s">
        <v>4290</v>
      </c>
      <c r="B1512" s="15" t="s">
        <v>4291</v>
      </c>
      <c r="C1512" s="387"/>
      <c r="D1512" s="386"/>
      <c r="E1512" s="323"/>
      <c r="F1512" s="270"/>
      <c r="G1512" s="270"/>
      <c r="H1512" s="270"/>
      <c r="I1512" s="270"/>
      <c r="J1512" s="270"/>
      <c r="K1512" s="270"/>
      <c r="L1512" s="270"/>
      <c r="M1512" s="270"/>
      <c r="N1512" s="270"/>
      <c r="O1512" s="270"/>
      <c r="P1512" s="270"/>
      <c r="Q1512" s="270"/>
      <c r="R1512" s="270"/>
      <c r="S1512" s="270"/>
      <c r="T1512" s="270"/>
      <c r="U1512" s="270"/>
      <c r="V1512" s="270"/>
      <c r="W1512" s="270"/>
      <c r="X1512" s="270"/>
      <c r="Y1512" s="270"/>
      <c r="Z1512" s="270"/>
      <c r="AA1512" s="270"/>
      <c r="AB1512" s="270"/>
      <c r="AC1512" s="270"/>
    </row>
    <row r="1513">
      <c r="A1513" s="427" t="s">
        <v>4292</v>
      </c>
      <c r="B1513" s="15" t="s">
        <v>4293</v>
      </c>
      <c r="C1513" s="387"/>
      <c r="D1513" s="386"/>
      <c r="E1513" s="323"/>
      <c r="F1513" s="270"/>
      <c r="G1513" s="270"/>
      <c r="H1513" s="270"/>
      <c r="I1513" s="270"/>
      <c r="J1513" s="270"/>
      <c r="K1513" s="270"/>
      <c r="L1513" s="270"/>
      <c r="M1513" s="270"/>
      <c r="N1513" s="270"/>
      <c r="O1513" s="270"/>
      <c r="P1513" s="270"/>
      <c r="Q1513" s="270"/>
      <c r="R1513" s="270"/>
      <c r="S1513" s="270"/>
      <c r="T1513" s="270"/>
      <c r="U1513" s="270"/>
      <c r="V1513" s="270"/>
      <c r="W1513" s="270"/>
      <c r="X1513" s="270"/>
      <c r="Y1513" s="270"/>
      <c r="Z1513" s="270"/>
      <c r="AA1513" s="270"/>
      <c r="AB1513" s="270"/>
      <c r="AC1513" s="270"/>
    </row>
    <row r="1514">
      <c r="A1514" s="15" t="s">
        <v>4294</v>
      </c>
      <c r="B1514" s="1623" t="s">
        <v>4295</v>
      </c>
      <c r="C1514" s="387"/>
      <c r="D1514" s="386"/>
      <c r="E1514" s="323"/>
      <c r="F1514" s="270"/>
      <c r="G1514" s="270"/>
      <c r="H1514" s="270"/>
      <c r="I1514" s="270"/>
      <c r="J1514" s="270"/>
      <c r="K1514" s="270"/>
      <c r="L1514" s="270"/>
      <c r="M1514" s="270"/>
      <c r="N1514" s="270"/>
      <c r="O1514" s="270"/>
      <c r="P1514" s="270"/>
      <c r="Q1514" s="270"/>
      <c r="R1514" s="270"/>
      <c r="S1514" s="270"/>
      <c r="T1514" s="270"/>
      <c r="U1514" s="270"/>
      <c r="V1514" s="270"/>
      <c r="W1514" s="270"/>
      <c r="X1514" s="270"/>
      <c r="Y1514" s="270"/>
      <c r="Z1514" s="270"/>
      <c r="AA1514" s="270"/>
      <c r="AB1514" s="270"/>
      <c r="AC1514" s="270"/>
    </row>
    <row r="1515">
      <c r="A1515" s="412" t="s">
        <v>4296</v>
      </c>
      <c r="B1515" s="1623" t="s">
        <v>4297</v>
      </c>
      <c r="C1515" s="387" t="s">
        <v>4298</v>
      </c>
      <c r="D1515" s="15"/>
      <c r="E1515" s="10"/>
      <c r="F1515" s="11"/>
      <c r="G1515" s="11"/>
      <c r="H1515" s="11"/>
      <c r="I1515" s="11"/>
      <c r="J1515" s="11"/>
      <c r="K1515" s="11"/>
      <c r="L1515" s="11"/>
      <c r="M1515" s="11"/>
      <c r="N1515" s="11"/>
      <c r="O1515" s="11"/>
      <c r="P1515" s="11"/>
      <c r="Q1515" s="11"/>
      <c r="R1515" s="11"/>
      <c r="S1515" s="11"/>
      <c r="T1515" s="11"/>
      <c r="U1515" s="11"/>
      <c r="V1515" s="11"/>
      <c r="W1515" s="11"/>
      <c r="X1515" s="11"/>
      <c r="Y1515" s="11"/>
      <c r="Z1515" s="11"/>
      <c r="AA1515" s="11"/>
      <c r="AB1515" s="11"/>
      <c r="AC1515" s="11"/>
    </row>
    <row r="1516">
      <c r="A1516" s="412" t="s">
        <v>4299</v>
      </c>
      <c r="B1516" s="15" t="s">
        <v>4300</v>
      </c>
      <c r="C1516" s="15"/>
      <c r="D1516" s="15"/>
      <c r="E1516" s="10"/>
      <c r="F1516" s="11"/>
      <c r="G1516" s="11"/>
      <c r="H1516" s="11"/>
      <c r="I1516" s="11"/>
      <c r="J1516" s="11"/>
      <c r="K1516" s="11"/>
      <c r="L1516" s="11"/>
      <c r="M1516" s="11"/>
      <c r="N1516" s="11"/>
      <c r="O1516" s="11"/>
      <c r="P1516" s="11"/>
      <c r="Q1516" s="11"/>
      <c r="R1516" s="11"/>
      <c r="S1516" s="11"/>
      <c r="T1516" s="11"/>
      <c r="U1516" s="11"/>
      <c r="V1516" s="11"/>
      <c r="W1516" s="11"/>
      <c r="X1516" s="11"/>
      <c r="Y1516" s="11"/>
      <c r="Z1516" s="11"/>
      <c r="AA1516" s="11"/>
      <c r="AB1516" s="11"/>
      <c r="AC1516" s="11"/>
    </row>
    <row r="1517">
      <c r="A1517" s="415" t="s">
        <v>4301</v>
      </c>
      <c r="B1517" s="15"/>
      <c r="C1517" s="15"/>
      <c r="D1517" s="15"/>
      <c r="E1517" s="10"/>
      <c r="F1517" s="11"/>
      <c r="G1517" s="11"/>
      <c r="H1517" s="11"/>
      <c r="I1517" s="11"/>
      <c r="J1517" s="11"/>
      <c r="K1517" s="11"/>
      <c r="L1517" s="11"/>
      <c r="M1517" s="11"/>
      <c r="N1517" s="11"/>
      <c r="O1517" s="11"/>
      <c r="P1517" s="11"/>
      <c r="Q1517" s="11"/>
      <c r="R1517" s="11"/>
      <c r="S1517" s="11"/>
      <c r="T1517" s="11"/>
      <c r="U1517" s="11"/>
      <c r="V1517" s="11"/>
      <c r="W1517" s="11"/>
      <c r="X1517" s="11"/>
      <c r="Y1517" s="11"/>
      <c r="Z1517" s="11"/>
      <c r="AA1517" s="11"/>
      <c r="AB1517" s="11"/>
      <c r="AC1517" s="11"/>
    </row>
    <row r="1518">
      <c r="A1518" s="415" t="s">
        <v>4302</v>
      </c>
      <c r="B1518" s="15" t="s">
        <v>4303</v>
      </c>
      <c r="C1518" s="15"/>
      <c r="D1518" s="15"/>
      <c r="E1518" s="10"/>
      <c r="F1518" s="11"/>
      <c r="G1518" s="11"/>
      <c r="H1518" s="11"/>
      <c r="I1518" s="11"/>
      <c r="J1518" s="11"/>
      <c r="K1518" s="11"/>
      <c r="L1518" s="11"/>
      <c r="M1518" s="11"/>
      <c r="N1518" s="11"/>
      <c r="O1518" s="11"/>
      <c r="P1518" s="11"/>
      <c r="Q1518" s="11"/>
      <c r="R1518" s="11"/>
      <c r="S1518" s="11"/>
      <c r="T1518" s="11"/>
      <c r="U1518" s="11"/>
      <c r="V1518" s="11"/>
      <c r="W1518" s="11"/>
      <c r="X1518" s="11"/>
      <c r="Y1518" s="11"/>
      <c r="Z1518" s="11"/>
      <c r="AA1518" s="11"/>
      <c r="AB1518" s="11"/>
      <c r="AC1518" s="11"/>
    </row>
    <row r="1519">
      <c r="A1519" s="412" t="s">
        <v>4304</v>
      </c>
      <c r="B1519" s="15" t="s">
        <v>4305</v>
      </c>
      <c r="C1519" s="15"/>
      <c r="D1519" s="15"/>
      <c r="E1519" s="10"/>
      <c r="F1519" s="11"/>
      <c r="G1519" s="11"/>
      <c r="H1519" s="11"/>
      <c r="I1519" s="11"/>
      <c r="J1519" s="11"/>
      <c r="K1519" s="11"/>
      <c r="L1519" s="11"/>
      <c r="M1519" s="11"/>
      <c r="N1519" s="11"/>
      <c r="O1519" s="11"/>
      <c r="P1519" s="11"/>
      <c r="Q1519" s="11"/>
      <c r="R1519" s="11"/>
      <c r="S1519" s="11"/>
      <c r="T1519" s="11"/>
      <c r="U1519" s="11"/>
      <c r="V1519" s="11"/>
      <c r="W1519" s="11"/>
      <c r="X1519" s="11"/>
      <c r="Y1519" s="11"/>
      <c r="Z1519" s="11"/>
      <c r="AA1519" s="11"/>
      <c r="AB1519" s="11"/>
      <c r="AC1519" s="11"/>
    </row>
    <row r="1520">
      <c r="A1520" s="15" t="s">
        <v>4306</v>
      </c>
      <c r="B1520" s="1630" t="s">
        <v>4307</v>
      </c>
      <c r="C1520" s="15"/>
      <c r="D1520" s="15"/>
      <c r="E1520" s="10"/>
      <c r="F1520" s="11"/>
      <c r="G1520" s="11"/>
      <c r="H1520" s="11"/>
      <c r="I1520" s="11"/>
      <c r="J1520" s="11"/>
      <c r="K1520" s="11"/>
      <c r="L1520" s="11"/>
      <c r="M1520" s="11"/>
      <c r="N1520" s="11"/>
      <c r="O1520" s="11"/>
      <c r="P1520" s="11"/>
      <c r="Q1520" s="11"/>
      <c r="R1520" s="11"/>
      <c r="S1520" s="11"/>
      <c r="T1520" s="11"/>
      <c r="U1520" s="11"/>
      <c r="V1520" s="11"/>
      <c r="W1520" s="11"/>
      <c r="X1520" s="11"/>
      <c r="Y1520" s="11"/>
      <c r="Z1520" s="11"/>
      <c r="AA1520" s="11"/>
      <c r="AB1520" s="11"/>
      <c r="AC1520" s="11"/>
    </row>
    <row r="1521">
      <c r="A1521" s="15" t="s">
        <v>4308</v>
      </c>
      <c r="B1521" s="15" t="s">
        <v>4309</v>
      </c>
      <c r="C1521" s="15" t="s">
        <v>4310</v>
      </c>
      <c r="D1521" s="15"/>
      <c r="E1521" s="10"/>
      <c r="F1521" s="11"/>
      <c r="G1521" s="11"/>
      <c r="H1521" s="11"/>
      <c r="I1521" s="11"/>
      <c r="J1521" s="11"/>
      <c r="K1521" s="11"/>
      <c r="L1521" s="11"/>
      <c r="M1521" s="11"/>
      <c r="N1521" s="11"/>
      <c r="O1521" s="11"/>
      <c r="P1521" s="11"/>
      <c r="Q1521" s="11"/>
      <c r="R1521" s="11"/>
      <c r="S1521" s="11"/>
      <c r="T1521" s="11"/>
      <c r="U1521" s="11"/>
      <c r="V1521" s="11"/>
      <c r="W1521" s="11"/>
      <c r="X1521" s="11"/>
      <c r="Y1521" s="11"/>
      <c r="Z1521" s="11"/>
      <c r="AA1521" s="11"/>
      <c r="AB1521" s="11"/>
      <c r="AC1521" s="11"/>
    </row>
    <row r="1522">
      <c r="A1522" s="15" t="s">
        <v>4311</v>
      </c>
      <c r="B1522" s="15" t="s">
        <v>4312</v>
      </c>
      <c r="C1522" s="15"/>
      <c r="D1522" s="15"/>
      <c r="E1522" s="10"/>
      <c r="F1522" s="11"/>
      <c r="G1522" s="11"/>
      <c r="H1522" s="11"/>
      <c r="I1522" s="11"/>
      <c r="J1522" s="11"/>
      <c r="K1522" s="11"/>
      <c r="L1522" s="11"/>
      <c r="M1522" s="11"/>
      <c r="N1522" s="11"/>
      <c r="O1522" s="11"/>
      <c r="P1522" s="11"/>
      <c r="Q1522" s="11"/>
      <c r="R1522" s="11"/>
      <c r="S1522" s="11"/>
      <c r="T1522" s="11"/>
      <c r="U1522" s="11"/>
      <c r="V1522" s="11"/>
      <c r="W1522" s="11"/>
      <c r="X1522" s="11"/>
      <c r="Y1522" s="11"/>
      <c r="Z1522" s="11"/>
      <c r="AA1522" s="11"/>
      <c r="AB1522" s="11"/>
      <c r="AC1522" s="11"/>
    </row>
    <row r="1523" ht="84.0" customHeight="1">
      <c r="A1523" s="412" t="s">
        <v>4313</v>
      </c>
      <c r="B1523" s="15" t="s">
        <v>4314</v>
      </c>
      <c r="C1523" s="15"/>
      <c r="D1523" s="15"/>
      <c r="E1523" s="10"/>
      <c r="F1523" s="11"/>
      <c r="G1523" s="11"/>
      <c r="H1523" s="11"/>
      <c r="I1523" s="11"/>
      <c r="J1523" s="11"/>
      <c r="K1523" s="11"/>
      <c r="L1523" s="11"/>
      <c r="M1523" s="11"/>
      <c r="N1523" s="11"/>
      <c r="O1523" s="11"/>
      <c r="P1523" s="11"/>
      <c r="Q1523" s="11"/>
      <c r="R1523" s="11"/>
      <c r="S1523" s="11"/>
      <c r="T1523" s="11"/>
      <c r="U1523" s="11"/>
      <c r="V1523" s="11"/>
      <c r="W1523" s="11"/>
      <c r="X1523" s="11"/>
      <c r="Y1523" s="11"/>
      <c r="Z1523" s="11"/>
      <c r="AA1523" s="11"/>
      <c r="AB1523" s="11"/>
      <c r="AC1523" s="11"/>
    </row>
    <row r="1524" ht="84.0" customHeight="1">
      <c r="A1524" s="15" t="s">
        <v>4315</v>
      </c>
      <c r="B1524" s="15"/>
      <c r="C1524" s="15"/>
      <c r="D1524" s="15"/>
      <c r="E1524" s="10"/>
      <c r="F1524" s="11"/>
      <c r="G1524" s="11"/>
      <c r="H1524" s="11"/>
      <c r="I1524" s="11"/>
      <c r="J1524" s="11"/>
      <c r="K1524" s="11"/>
      <c r="L1524" s="11"/>
      <c r="M1524" s="11"/>
      <c r="N1524" s="11"/>
      <c r="O1524" s="11"/>
      <c r="P1524" s="11"/>
      <c r="Q1524" s="11"/>
      <c r="R1524" s="11"/>
      <c r="S1524" s="11"/>
      <c r="T1524" s="11"/>
      <c r="U1524" s="11"/>
      <c r="V1524" s="11"/>
      <c r="W1524" s="11"/>
      <c r="X1524" s="11"/>
      <c r="Y1524" s="11"/>
      <c r="Z1524" s="11"/>
      <c r="AA1524" s="11"/>
      <c r="AB1524" s="11"/>
      <c r="AC1524" s="11"/>
    </row>
    <row r="1525">
      <c r="A1525" s="15" t="s">
        <v>4316</v>
      </c>
      <c r="B1525" s="15"/>
      <c r="C1525" s="15" t="s">
        <v>4317</v>
      </c>
      <c r="D1525" s="15"/>
      <c r="E1525" s="10"/>
      <c r="F1525" s="11"/>
      <c r="G1525" s="11"/>
      <c r="H1525" s="11"/>
      <c r="I1525" s="11"/>
      <c r="J1525" s="11"/>
      <c r="K1525" s="11"/>
      <c r="L1525" s="11"/>
      <c r="M1525" s="11"/>
      <c r="N1525" s="11"/>
      <c r="O1525" s="11"/>
      <c r="P1525" s="11"/>
      <c r="Q1525" s="11"/>
      <c r="R1525" s="11"/>
      <c r="S1525" s="11"/>
      <c r="T1525" s="11"/>
      <c r="U1525" s="11"/>
      <c r="V1525" s="11"/>
      <c r="W1525" s="11"/>
      <c r="X1525" s="11"/>
      <c r="Y1525" s="11"/>
      <c r="Z1525" s="11"/>
      <c r="AA1525" s="11"/>
      <c r="AB1525" s="11"/>
      <c r="AC1525" s="11"/>
    </row>
    <row r="1526">
      <c r="A1526" s="15" t="s">
        <v>4318</v>
      </c>
      <c r="B1526" s="15" t="s">
        <v>4319</v>
      </c>
      <c r="C1526" s="15"/>
      <c r="D1526" s="15"/>
      <c r="E1526" s="10"/>
      <c r="F1526" s="11"/>
      <c r="G1526" s="11"/>
      <c r="H1526" s="11"/>
      <c r="I1526" s="11"/>
      <c r="J1526" s="11"/>
      <c r="K1526" s="11"/>
      <c r="L1526" s="11"/>
      <c r="M1526" s="11"/>
      <c r="N1526" s="11"/>
      <c r="O1526" s="11"/>
      <c r="P1526" s="11"/>
      <c r="Q1526" s="11"/>
      <c r="R1526" s="11"/>
      <c r="S1526" s="11"/>
      <c r="T1526" s="11"/>
      <c r="U1526" s="11"/>
      <c r="V1526" s="11"/>
      <c r="W1526" s="11"/>
      <c r="X1526" s="11"/>
      <c r="Y1526" s="11"/>
      <c r="Z1526" s="11"/>
      <c r="AA1526" s="11"/>
      <c r="AB1526" s="11"/>
      <c r="AC1526" s="11"/>
    </row>
    <row r="1527">
      <c r="A1527" s="15" t="s">
        <v>4320</v>
      </c>
      <c r="B1527" s="15"/>
      <c r="C1527" s="15"/>
      <c r="D1527" s="15"/>
      <c r="E1527" s="10"/>
      <c r="F1527" s="11"/>
      <c r="G1527" s="11"/>
      <c r="H1527" s="11"/>
      <c r="I1527" s="11"/>
      <c r="J1527" s="11"/>
      <c r="K1527" s="11"/>
      <c r="L1527" s="11"/>
      <c r="M1527" s="11"/>
      <c r="N1527" s="11"/>
      <c r="O1527" s="11"/>
      <c r="P1527" s="11"/>
      <c r="Q1527" s="11"/>
      <c r="R1527" s="11"/>
      <c r="S1527" s="11"/>
      <c r="T1527" s="11"/>
      <c r="U1527" s="11"/>
      <c r="V1527" s="11"/>
      <c r="W1527" s="11"/>
      <c r="X1527" s="11"/>
      <c r="Y1527" s="11"/>
      <c r="Z1527" s="11"/>
      <c r="AA1527" s="11"/>
      <c r="AB1527" s="11"/>
      <c r="AC1527" s="11"/>
    </row>
    <row r="1528">
      <c r="A1528" s="15" t="s">
        <v>4321</v>
      </c>
      <c r="B1528" s="15" t="s">
        <v>4322</v>
      </c>
      <c r="C1528" s="15" t="s">
        <v>4323</v>
      </c>
      <c r="D1528" s="15"/>
      <c r="E1528" s="10"/>
      <c r="F1528" s="11"/>
      <c r="G1528" s="11"/>
      <c r="H1528" s="11"/>
      <c r="I1528" s="11"/>
      <c r="J1528" s="11"/>
      <c r="K1528" s="11"/>
      <c r="L1528" s="11"/>
      <c r="M1528" s="11"/>
      <c r="N1528" s="11"/>
      <c r="O1528" s="11"/>
      <c r="P1528" s="11"/>
      <c r="Q1528" s="11"/>
      <c r="R1528" s="11"/>
      <c r="S1528" s="11"/>
      <c r="T1528" s="11"/>
      <c r="U1528" s="11"/>
      <c r="V1528" s="11"/>
      <c r="W1528" s="11"/>
      <c r="X1528" s="11"/>
      <c r="Y1528" s="11"/>
      <c r="Z1528" s="11"/>
      <c r="AA1528" s="11"/>
      <c r="AB1528" s="11"/>
      <c r="AC1528" s="11"/>
    </row>
    <row r="1529">
      <c r="A1529" s="15" t="s">
        <v>4324</v>
      </c>
      <c r="B1529" s="15" t="s">
        <v>4325</v>
      </c>
      <c r="C1529" s="15"/>
      <c r="D1529" s="15"/>
      <c r="E1529" s="10"/>
      <c r="F1529" s="11"/>
      <c r="G1529" s="11"/>
      <c r="H1529" s="11"/>
      <c r="I1529" s="11"/>
      <c r="J1529" s="11"/>
      <c r="K1529" s="11"/>
      <c r="L1529" s="11"/>
      <c r="M1529" s="11"/>
      <c r="N1529" s="11"/>
      <c r="O1529" s="11"/>
      <c r="P1529" s="11"/>
      <c r="Q1529" s="11"/>
      <c r="R1529" s="11"/>
      <c r="S1529" s="11"/>
      <c r="T1529" s="11"/>
      <c r="U1529" s="11"/>
      <c r="V1529" s="11"/>
      <c r="W1529" s="11"/>
      <c r="X1529" s="11"/>
      <c r="Y1529" s="11"/>
      <c r="Z1529" s="11"/>
      <c r="AA1529" s="11"/>
      <c r="AB1529" s="11"/>
      <c r="AC1529" s="11"/>
    </row>
    <row r="1530">
      <c r="A1530" s="419" t="s">
        <v>4326</v>
      </c>
      <c r="B1530" s="15" t="s">
        <v>4327</v>
      </c>
      <c r="C1530" s="15"/>
      <c r="D1530" s="15"/>
      <c r="E1530" s="10"/>
      <c r="F1530" s="11"/>
      <c r="G1530" s="11"/>
      <c r="H1530" s="11"/>
      <c r="I1530" s="11"/>
      <c r="J1530" s="11"/>
      <c r="K1530" s="11"/>
      <c r="L1530" s="11"/>
      <c r="M1530" s="11"/>
      <c r="N1530" s="11"/>
      <c r="O1530" s="11"/>
      <c r="P1530" s="11"/>
      <c r="Q1530" s="11"/>
      <c r="R1530" s="11"/>
      <c r="S1530" s="11"/>
      <c r="T1530" s="11"/>
      <c r="U1530" s="11"/>
      <c r="V1530" s="11"/>
      <c r="W1530" s="11"/>
      <c r="X1530" s="11"/>
      <c r="Y1530" s="11"/>
      <c r="Z1530" s="11"/>
      <c r="AA1530" s="11"/>
      <c r="AB1530" s="11"/>
      <c r="AC1530" s="11"/>
    </row>
    <row r="1531">
      <c r="A1531" s="429" t="s">
        <v>4328</v>
      </c>
      <c r="B1531" s="15"/>
      <c r="C1531" s="15"/>
      <c r="D1531" s="15"/>
      <c r="E1531" s="10"/>
      <c r="F1531" s="11"/>
      <c r="G1531" s="11"/>
      <c r="H1531" s="11"/>
      <c r="I1531" s="11"/>
      <c r="J1531" s="11"/>
      <c r="K1531" s="11"/>
      <c r="L1531" s="11"/>
      <c r="M1531" s="11"/>
      <c r="N1531" s="11"/>
      <c r="O1531" s="11"/>
      <c r="P1531" s="11"/>
      <c r="Q1531" s="11"/>
      <c r="R1531" s="11"/>
      <c r="S1531" s="11"/>
      <c r="T1531" s="11"/>
      <c r="U1531" s="11"/>
      <c r="V1531" s="11"/>
      <c r="W1531" s="11"/>
      <c r="X1531" s="11"/>
      <c r="Y1531" s="11"/>
      <c r="Z1531" s="11"/>
      <c r="AA1531" s="11"/>
      <c r="AB1531" s="11"/>
      <c r="AC1531" s="11"/>
    </row>
    <row r="1532">
      <c r="A1532" s="429" t="s">
        <v>4329</v>
      </c>
      <c r="B1532" s="15" t="s">
        <v>4330</v>
      </c>
      <c r="C1532" s="15"/>
      <c r="D1532" s="15"/>
      <c r="E1532" s="10"/>
      <c r="F1532" s="11"/>
      <c r="G1532" s="11"/>
      <c r="H1532" s="11"/>
      <c r="I1532" s="11"/>
      <c r="J1532" s="11"/>
      <c r="K1532" s="11"/>
      <c r="L1532" s="11"/>
      <c r="M1532" s="11"/>
      <c r="N1532" s="11"/>
      <c r="O1532" s="11"/>
      <c r="P1532" s="11"/>
      <c r="Q1532" s="11"/>
      <c r="R1532" s="11"/>
      <c r="S1532" s="11"/>
      <c r="T1532" s="11"/>
      <c r="U1532" s="11"/>
      <c r="V1532" s="11"/>
      <c r="W1532" s="11"/>
      <c r="X1532" s="11"/>
      <c r="Y1532" s="11"/>
      <c r="Z1532" s="11"/>
      <c r="AA1532" s="11"/>
      <c r="AB1532" s="11"/>
      <c r="AC1532" s="11"/>
    </row>
    <row r="1533">
      <c r="A1533" s="412" t="s">
        <v>4331</v>
      </c>
      <c r="B1533" s="15" t="s">
        <v>4332</v>
      </c>
      <c r="C1533" s="15"/>
      <c r="D1533" s="15"/>
      <c r="E1533" s="10"/>
      <c r="F1533" s="11"/>
      <c r="G1533" s="11"/>
      <c r="H1533" s="11"/>
      <c r="I1533" s="11"/>
      <c r="J1533" s="11"/>
      <c r="K1533" s="11"/>
      <c r="L1533" s="11"/>
      <c r="M1533" s="11"/>
      <c r="N1533" s="11"/>
      <c r="O1533" s="11"/>
      <c r="P1533" s="11"/>
      <c r="Q1533" s="11"/>
      <c r="R1533" s="11"/>
      <c r="S1533" s="11"/>
      <c r="T1533" s="11"/>
      <c r="U1533" s="11"/>
      <c r="V1533" s="11"/>
      <c r="W1533" s="11"/>
      <c r="X1533" s="11"/>
      <c r="Y1533" s="11"/>
      <c r="Z1533" s="11"/>
      <c r="AA1533" s="11"/>
      <c r="AB1533" s="11"/>
      <c r="AC1533" s="11"/>
    </row>
    <row r="1534">
      <c r="A1534" s="430" t="s">
        <v>4333</v>
      </c>
      <c r="B1534" s="15"/>
      <c r="C1534" s="15"/>
      <c r="D1534" s="15"/>
      <c r="E1534" s="10"/>
      <c r="F1534" s="11"/>
      <c r="G1534" s="11"/>
      <c r="H1534" s="11"/>
      <c r="I1534" s="11"/>
      <c r="J1534" s="11"/>
      <c r="K1534" s="11"/>
      <c r="L1534" s="11"/>
      <c r="M1534" s="11"/>
      <c r="N1534" s="11"/>
      <c r="O1534" s="11"/>
      <c r="P1534" s="11"/>
      <c r="Q1534" s="11"/>
      <c r="R1534" s="11"/>
      <c r="S1534" s="11"/>
      <c r="T1534" s="11"/>
      <c r="U1534" s="11"/>
      <c r="V1534" s="11"/>
      <c r="W1534" s="11"/>
      <c r="X1534" s="11"/>
      <c r="Y1534" s="11"/>
      <c r="Z1534" s="11"/>
      <c r="AA1534" s="11"/>
      <c r="AB1534" s="11"/>
      <c r="AC1534" s="11"/>
    </row>
    <row r="1535">
      <c r="A1535" s="415" t="s">
        <v>4334</v>
      </c>
      <c r="B1535" s="15"/>
      <c r="C1535" s="15"/>
      <c r="D1535" s="15"/>
      <c r="E1535" s="10"/>
      <c r="F1535" s="11"/>
      <c r="G1535" s="11"/>
      <c r="H1535" s="11"/>
      <c r="I1535" s="11"/>
      <c r="J1535" s="11"/>
      <c r="K1535" s="11"/>
      <c r="L1535" s="11"/>
      <c r="M1535" s="11"/>
      <c r="N1535" s="11"/>
      <c r="O1535" s="11"/>
      <c r="P1535" s="11"/>
      <c r="Q1535" s="11"/>
      <c r="R1535" s="11"/>
      <c r="S1535" s="11"/>
      <c r="T1535" s="11"/>
      <c r="U1535" s="11"/>
      <c r="V1535" s="11"/>
      <c r="W1535" s="11"/>
      <c r="X1535" s="11"/>
      <c r="Y1535" s="11"/>
      <c r="Z1535" s="11"/>
      <c r="AA1535" s="11"/>
      <c r="AB1535" s="11"/>
      <c r="AC1535" s="11"/>
    </row>
    <row r="1536">
      <c r="A1536" s="415" t="s">
        <v>4335</v>
      </c>
      <c r="B1536" s="15" t="s">
        <v>4336</v>
      </c>
      <c r="C1536" s="15"/>
      <c r="D1536" s="15"/>
      <c r="E1536" s="10"/>
      <c r="F1536" s="11"/>
      <c r="G1536" s="11"/>
      <c r="H1536" s="11"/>
      <c r="I1536" s="11"/>
      <c r="J1536" s="11"/>
      <c r="K1536" s="11"/>
      <c r="L1536" s="11"/>
      <c r="M1536" s="11"/>
      <c r="N1536" s="11"/>
      <c r="O1536" s="11"/>
      <c r="P1536" s="11"/>
      <c r="Q1536" s="11"/>
      <c r="R1536" s="11"/>
      <c r="S1536" s="11"/>
      <c r="T1536" s="11"/>
      <c r="U1536" s="11"/>
      <c r="V1536" s="11"/>
      <c r="W1536" s="11"/>
      <c r="X1536" s="11"/>
      <c r="Y1536" s="11"/>
      <c r="Z1536" s="11"/>
      <c r="AA1536" s="11"/>
      <c r="AB1536" s="11"/>
      <c r="AC1536" s="11"/>
    </row>
    <row r="1537">
      <c r="A1537" s="415" t="s">
        <v>4337</v>
      </c>
      <c r="B1537" s="15"/>
      <c r="C1537" s="15"/>
      <c r="D1537" s="15"/>
      <c r="E1537" s="10"/>
      <c r="F1537" s="11"/>
      <c r="G1537" s="11"/>
      <c r="H1537" s="11"/>
      <c r="I1537" s="11"/>
      <c r="J1537" s="11"/>
      <c r="K1537" s="11"/>
      <c r="L1537" s="11"/>
      <c r="M1537" s="11"/>
      <c r="N1537" s="11"/>
      <c r="O1537" s="11"/>
      <c r="P1537" s="11"/>
      <c r="Q1537" s="11"/>
      <c r="R1537" s="11"/>
      <c r="S1537" s="11"/>
      <c r="T1537" s="11"/>
      <c r="U1537" s="11"/>
      <c r="V1537" s="11"/>
      <c r="W1537" s="11"/>
      <c r="X1537" s="11"/>
      <c r="Y1537" s="11"/>
      <c r="Z1537" s="11"/>
      <c r="AA1537" s="11"/>
      <c r="AB1537" s="11"/>
      <c r="AC1537" s="11"/>
    </row>
    <row r="1538">
      <c r="A1538" s="415" t="s">
        <v>4338</v>
      </c>
      <c r="B1538" s="15"/>
      <c r="C1538" s="15"/>
      <c r="D1538" s="15"/>
      <c r="E1538" s="10"/>
      <c r="F1538" s="11"/>
      <c r="G1538" s="11"/>
      <c r="H1538" s="11"/>
      <c r="I1538" s="11"/>
      <c r="J1538" s="11"/>
      <c r="K1538" s="11"/>
      <c r="L1538" s="11"/>
      <c r="M1538" s="11"/>
      <c r="N1538" s="11"/>
      <c r="O1538" s="11"/>
      <c r="P1538" s="11"/>
      <c r="Q1538" s="11"/>
      <c r="R1538" s="11"/>
      <c r="S1538" s="11"/>
      <c r="T1538" s="11"/>
      <c r="U1538" s="11"/>
      <c r="V1538" s="11"/>
      <c r="W1538" s="11"/>
      <c r="X1538" s="11"/>
      <c r="Y1538" s="11"/>
      <c r="Z1538" s="11"/>
      <c r="AA1538" s="11"/>
      <c r="AB1538" s="11"/>
      <c r="AC1538" s="11"/>
    </row>
    <row r="1539" ht="67.5" customHeight="1">
      <c r="A1539" s="415" t="s">
        <v>4339</v>
      </c>
      <c r="B1539" s="15" t="s">
        <v>4340</v>
      </c>
      <c r="C1539" s="15"/>
      <c r="D1539" s="15"/>
      <c r="E1539" s="10"/>
      <c r="F1539" s="11"/>
      <c r="G1539" s="11"/>
      <c r="H1539" s="11"/>
      <c r="I1539" s="11"/>
      <c r="J1539" s="11"/>
      <c r="K1539" s="11"/>
      <c r="L1539" s="11"/>
      <c r="M1539" s="11"/>
      <c r="N1539" s="11"/>
      <c r="O1539" s="11"/>
      <c r="P1539" s="11"/>
      <c r="Q1539" s="11"/>
      <c r="R1539" s="11"/>
      <c r="S1539" s="11"/>
      <c r="T1539" s="11"/>
      <c r="U1539" s="11"/>
      <c r="V1539" s="11"/>
      <c r="W1539" s="11"/>
      <c r="X1539" s="11"/>
      <c r="Y1539" s="11"/>
      <c r="Z1539" s="11"/>
      <c r="AA1539" s="11"/>
      <c r="AB1539" s="11"/>
      <c r="AC1539" s="11"/>
    </row>
    <row r="1540" ht="67.5" customHeight="1">
      <c r="A1540" s="415" t="s">
        <v>4341</v>
      </c>
      <c r="B1540" s="15" t="s">
        <v>4342</v>
      </c>
      <c r="C1540" s="15"/>
      <c r="D1540" s="15"/>
      <c r="E1540" s="10"/>
      <c r="F1540" s="11"/>
      <c r="G1540" s="11"/>
      <c r="H1540" s="11"/>
      <c r="I1540" s="11"/>
      <c r="J1540" s="11"/>
      <c r="K1540" s="11"/>
      <c r="L1540" s="11"/>
      <c r="M1540" s="11"/>
      <c r="N1540" s="11"/>
      <c r="O1540" s="11"/>
      <c r="P1540" s="11"/>
      <c r="Q1540" s="11"/>
      <c r="R1540" s="11"/>
      <c r="S1540" s="11"/>
      <c r="T1540" s="11"/>
      <c r="U1540" s="11"/>
      <c r="V1540" s="11"/>
      <c r="W1540" s="11"/>
      <c r="X1540" s="11"/>
      <c r="Y1540" s="11"/>
      <c r="Z1540" s="11"/>
      <c r="AA1540" s="11"/>
      <c r="AB1540" s="11"/>
      <c r="AC1540" s="11"/>
    </row>
    <row r="1541" ht="67.5" customHeight="1">
      <c r="A1541" s="415" t="s">
        <v>4343</v>
      </c>
      <c r="B1541" s="15"/>
      <c r="C1541" s="15"/>
      <c r="D1541" s="15"/>
      <c r="E1541" s="10"/>
      <c r="F1541" s="11"/>
      <c r="G1541" s="11"/>
      <c r="H1541" s="11"/>
      <c r="I1541" s="11"/>
      <c r="J1541" s="11"/>
      <c r="K1541" s="11"/>
      <c r="L1541" s="11"/>
      <c r="M1541" s="11"/>
      <c r="N1541" s="11"/>
      <c r="O1541" s="11"/>
      <c r="P1541" s="11"/>
      <c r="Q1541" s="11"/>
      <c r="R1541" s="11"/>
      <c r="S1541" s="11"/>
      <c r="T1541" s="11"/>
      <c r="U1541" s="11"/>
      <c r="V1541" s="11"/>
      <c r="W1541" s="11"/>
      <c r="X1541" s="11"/>
      <c r="Y1541" s="11"/>
      <c r="Z1541" s="11"/>
      <c r="AA1541" s="11"/>
      <c r="AB1541" s="11"/>
      <c r="AC1541" s="11"/>
    </row>
    <row r="1542" ht="100.5" customHeight="1">
      <c r="A1542" s="415" t="s">
        <v>4344</v>
      </c>
      <c r="B1542" s="15"/>
      <c r="C1542" s="15"/>
      <c r="D1542" s="15"/>
      <c r="E1542" s="10"/>
      <c r="F1542" s="11"/>
      <c r="G1542" s="11"/>
      <c r="H1542" s="11"/>
      <c r="I1542" s="11"/>
      <c r="J1542" s="11"/>
      <c r="K1542" s="11"/>
      <c r="L1542" s="11"/>
      <c r="M1542" s="11"/>
      <c r="N1542" s="11"/>
      <c r="O1542" s="11"/>
      <c r="P1542" s="11"/>
      <c r="Q1542" s="11"/>
      <c r="R1542" s="11"/>
      <c r="S1542" s="11"/>
      <c r="T1542" s="11"/>
      <c r="U1542" s="11"/>
      <c r="V1542" s="11"/>
      <c r="W1542" s="11"/>
      <c r="X1542" s="11"/>
      <c r="Y1542" s="11"/>
      <c r="Z1542" s="11"/>
      <c r="AA1542" s="11"/>
      <c r="AB1542" s="11"/>
      <c r="AC1542" s="11"/>
    </row>
    <row r="1543" ht="67.5" customHeight="1">
      <c r="A1543" s="415" t="s">
        <v>4345</v>
      </c>
      <c r="B1543" s="15"/>
      <c r="C1543" s="15"/>
      <c r="D1543" s="15"/>
      <c r="E1543" s="10"/>
      <c r="F1543" s="11"/>
      <c r="G1543" s="11"/>
      <c r="H1543" s="11"/>
      <c r="I1543" s="11"/>
      <c r="J1543" s="11"/>
      <c r="K1543" s="11"/>
      <c r="L1543" s="11"/>
      <c r="M1543" s="11"/>
      <c r="N1543" s="11"/>
      <c r="O1543" s="11"/>
      <c r="P1543" s="11"/>
      <c r="Q1543" s="11"/>
      <c r="R1543" s="11"/>
      <c r="S1543" s="11"/>
      <c r="T1543" s="11"/>
      <c r="U1543" s="11"/>
      <c r="V1543" s="11"/>
      <c r="W1543" s="11"/>
      <c r="X1543" s="11"/>
      <c r="Y1543" s="11"/>
      <c r="Z1543" s="11"/>
      <c r="AA1543" s="11"/>
      <c r="AB1543" s="11"/>
      <c r="AC1543" s="11"/>
    </row>
    <row r="1544" ht="67.5" customHeight="1">
      <c r="A1544" s="415" t="s">
        <v>4346</v>
      </c>
      <c r="B1544" s="15"/>
      <c r="C1544" s="15"/>
      <c r="D1544" s="15"/>
      <c r="E1544" s="10"/>
      <c r="F1544" s="11"/>
      <c r="G1544" s="11"/>
      <c r="H1544" s="11"/>
      <c r="I1544" s="11"/>
      <c r="J1544" s="11"/>
      <c r="K1544" s="11"/>
      <c r="L1544" s="11"/>
      <c r="M1544" s="11"/>
      <c r="N1544" s="11"/>
      <c r="O1544" s="11"/>
      <c r="P1544" s="11"/>
      <c r="Q1544" s="11"/>
      <c r="R1544" s="11"/>
      <c r="S1544" s="11"/>
      <c r="T1544" s="11"/>
      <c r="U1544" s="11"/>
      <c r="V1544" s="11"/>
      <c r="W1544" s="11"/>
      <c r="X1544" s="11"/>
      <c r="Y1544" s="11"/>
      <c r="Z1544" s="11"/>
      <c r="AA1544" s="11"/>
      <c r="AB1544" s="11"/>
      <c r="AC1544" s="11"/>
    </row>
    <row r="1545" ht="67.5" customHeight="1">
      <c r="A1545" s="415" t="s">
        <v>4347</v>
      </c>
      <c r="B1545" s="15"/>
      <c r="C1545" s="15"/>
      <c r="D1545" s="15"/>
      <c r="E1545" s="10"/>
      <c r="F1545" s="11"/>
      <c r="G1545" s="11"/>
      <c r="H1545" s="11"/>
      <c r="I1545" s="11"/>
      <c r="J1545" s="11"/>
      <c r="K1545" s="11"/>
      <c r="L1545" s="11"/>
      <c r="M1545" s="11"/>
      <c r="N1545" s="11"/>
      <c r="O1545" s="11"/>
      <c r="P1545" s="11"/>
      <c r="Q1545" s="11"/>
      <c r="R1545" s="11"/>
      <c r="S1545" s="11"/>
      <c r="T1545" s="11"/>
      <c r="U1545" s="11"/>
      <c r="V1545" s="11"/>
      <c r="W1545" s="11"/>
      <c r="X1545" s="11"/>
      <c r="Y1545" s="11"/>
      <c r="Z1545" s="11"/>
      <c r="AA1545" s="11"/>
      <c r="AB1545" s="11"/>
      <c r="AC1545" s="11"/>
    </row>
    <row r="1546" ht="67.5" customHeight="1">
      <c r="A1546" s="415" t="s">
        <v>4348</v>
      </c>
      <c r="B1546" s="15"/>
      <c r="C1546" s="15"/>
      <c r="D1546" s="15"/>
      <c r="E1546" s="10"/>
      <c r="F1546" s="11"/>
      <c r="G1546" s="11"/>
      <c r="H1546" s="11"/>
      <c r="I1546" s="11"/>
      <c r="J1546" s="11"/>
      <c r="K1546" s="11"/>
      <c r="L1546" s="11"/>
      <c r="M1546" s="11"/>
      <c r="N1546" s="11"/>
      <c r="O1546" s="11"/>
      <c r="P1546" s="11"/>
      <c r="Q1546" s="11"/>
      <c r="R1546" s="11"/>
      <c r="S1546" s="11"/>
      <c r="T1546" s="11"/>
      <c r="U1546" s="11"/>
      <c r="V1546" s="11"/>
      <c r="W1546" s="11"/>
      <c r="X1546" s="11"/>
      <c r="Y1546" s="11"/>
      <c r="Z1546" s="11"/>
      <c r="AA1546" s="11"/>
      <c r="AB1546" s="11"/>
      <c r="AC1546" s="11"/>
    </row>
    <row r="1547" ht="36.0" customHeight="1">
      <c r="A1547" s="415" t="s">
        <v>4349</v>
      </c>
      <c r="B1547" s="15" t="s">
        <v>4350</v>
      </c>
      <c r="C1547" s="15"/>
      <c r="D1547" s="15"/>
      <c r="E1547" s="10"/>
      <c r="F1547" s="11"/>
      <c r="G1547" s="11"/>
      <c r="H1547" s="11"/>
      <c r="I1547" s="11"/>
      <c r="J1547" s="11"/>
      <c r="K1547" s="11"/>
      <c r="L1547" s="11"/>
      <c r="M1547" s="11"/>
      <c r="N1547" s="11"/>
      <c r="O1547" s="11"/>
      <c r="P1547" s="11"/>
      <c r="Q1547" s="11"/>
      <c r="R1547" s="11"/>
      <c r="S1547" s="11"/>
      <c r="T1547" s="11"/>
      <c r="U1547" s="11"/>
      <c r="V1547" s="11"/>
      <c r="W1547" s="11"/>
      <c r="X1547" s="11"/>
      <c r="Y1547" s="11"/>
      <c r="Z1547" s="11"/>
      <c r="AA1547" s="11"/>
      <c r="AB1547" s="11"/>
      <c r="AC1547" s="11"/>
    </row>
    <row r="1548" ht="36.0" customHeight="1">
      <c r="A1548" s="415" t="s">
        <v>4351</v>
      </c>
      <c r="B1548" s="15" t="s">
        <v>4352</v>
      </c>
      <c r="C1548" s="15"/>
      <c r="D1548" s="15"/>
      <c r="E1548" s="10"/>
      <c r="F1548" s="11"/>
      <c r="G1548" s="11"/>
      <c r="H1548" s="11"/>
      <c r="I1548" s="11"/>
      <c r="J1548" s="11"/>
      <c r="K1548" s="11"/>
      <c r="L1548" s="11"/>
      <c r="M1548" s="11"/>
      <c r="N1548" s="11"/>
      <c r="O1548" s="11"/>
      <c r="P1548" s="11"/>
      <c r="Q1548" s="11"/>
      <c r="R1548" s="11"/>
      <c r="S1548" s="11"/>
      <c r="T1548" s="11"/>
      <c r="U1548" s="11"/>
      <c r="V1548" s="11"/>
      <c r="W1548" s="11"/>
      <c r="X1548" s="11"/>
      <c r="Y1548" s="11"/>
      <c r="Z1548" s="11"/>
      <c r="AA1548" s="11"/>
      <c r="AB1548" s="11"/>
      <c r="AC1548" s="11"/>
    </row>
    <row r="1549" ht="36.0" customHeight="1">
      <c r="A1549" s="415" t="s">
        <v>4353</v>
      </c>
      <c r="B1549" s="415"/>
      <c r="C1549" s="15"/>
      <c r="D1549" s="15"/>
      <c r="E1549" s="10"/>
      <c r="F1549" s="11"/>
      <c r="G1549" s="11"/>
      <c r="H1549" s="11"/>
      <c r="I1549" s="11"/>
      <c r="J1549" s="11"/>
      <c r="K1549" s="11"/>
      <c r="L1549" s="11"/>
      <c r="M1549" s="11"/>
      <c r="N1549" s="11"/>
      <c r="O1549" s="11"/>
      <c r="P1549" s="11"/>
      <c r="Q1549" s="11"/>
      <c r="R1549" s="11"/>
      <c r="S1549" s="11"/>
      <c r="T1549" s="11"/>
      <c r="U1549" s="11"/>
      <c r="V1549" s="11"/>
      <c r="W1549" s="11"/>
      <c r="X1549" s="11"/>
      <c r="Y1549" s="11"/>
      <c r="Z1549" s="11"/>
      <c r="AA1549" s="11"/>
      <c r="AB1549" s="11"/>
      <c r="AC1549" s="11"/>
    </row>
    <row r="1550" ht="39.0" customHeight="1">
      <c r="A1550" s="415" t="s">
        <v>4354</v>
      </c>
      <c r="B1550" s="15"/>
      <c r="C1550" s="15"/>
      <c r="D1550" s="15"/>
      <c r="E1550" s="10"/>
      <c r="F1550" s="11"/>
      <c r="G1550" s="11"/>
      <c r="H1550" s="11"/>
      <c r="I1550" s="11"/>
      <c r="J1550" s="11"/>
      <c r="K1550" s="11"/>
      <c r="L1550" s="11"/>
      <c r="M1550" s="11"/>
      <c r="N1550" s="11"/>
      <c r="O1550" s="11"/>
      <c r="P1550" s="11"/>
      <c r="Q1550" s="11"/>
      <c r="R1550" s="11"/>
      <c r="S1550" s="11"/>
      <c r="T1550" s="11"/>
      <c r="U1550" s="11"/>
      <c r="V1550" s="11"/>
      <c r="W1550" s="11"/>
      <c r="X1550" s="11"/>
      <c r="Y1550" s="11"/>
      <c r="Z1550" s="11"/>
      <c r="AA1550" s="11"/>
      <c r="AB1550" s="11"/>
      <c r="AC1550" s="11"/>
    </row>
    <row r="1551" ht="47.25" customHeight="1">
      <c r="A1551" s="415" t="s">
        <v>4355</v>
      </c>
      <c r="B1551" s="15"/>
      <c r="C1551" s="15"/>
      <c r="D1551" s="15"/>
      <c r="E1551" s="10"/>
      <c r="F1551" s="11"/>
      <c r="G1551" s="11"/>
      <c r="H1551" s="11"/>
      <c r="I1551" s="11"/>
      <c r="J1551" s="11"/>
      <c r="K1551" s="11"/>
      <c r="L1551" s="11"/>
      <c r="M1551" s="11"/>
      <c r="N1551" s="11"/>
      <c r="O1551" s="11"/>
      <c r="P1551" s="11"/>
      <c r="Q1551" s="11"/>
      <c r="R1551" s="11"/>
      <c r="S1551" s="11"/>
      <c r="T1551" s="11"/>
      <c r="U1551" s="11"/>
      <c r="V1551" s="11"/>
      <c r="W1551" s="11"/>
      <c r="X1551" s="11"/>
      <c r="Y1551" s="11"/>
      <c r="Z1551" s="11"/>
      <c r="AA1551" s="11"/>
      <c r="AB1551" s="11"/>
      <c r="AC1551" s="11"/>
    </row>
    <row r="1552" ht="139.5" customHeight="1">
      <c r="A1552" s="412" t="s">
        <v>4356</v>
      </c>
      <c r="B1552" s="15" t="s">
        <v>4357</v>
      </c>
      <c r="C1552" s="15"/>
      <c r="D1552" s="15"/>
      <c r="E1552" s="10"/>
      <c r="F1552" s="11"/>
      <c r="G1552" s="11"/>
      <c r="H1552" s="11"/>
      <c r="I1552" s="11"/>
      <c r="J1552" s="11"/>
      <c r="K1552" s="11"/>
      <c r="L1552" s="11"/>
      <c r="M1552" s="11"/>
      <c r="N1552" s="11"/>
      <c r="O1552" s="11"/>
      <c r="P1552" s="11"/>
      <c r="Q1552" s="11"/>
      <c r="R1552" s="11"/>
      <c r="S1552" s="11"/>
      <c r="T1552" s="11"/>
      <c r="U1552" s="11"/>
      <c r="V1552" s="11"/>
      <c r="W1552" s="11"/>
      <c r="X1552" s="11"/>
      <c r="Y1552" s="11"/>
      <c r="Z1552" s="11"/>
      <c r="AA1552" s="11"/>
      <c r="AB1552" s="11"/>
      <c r="AC1552" s="11"/>
    </row>
    <row r="1553">
      <c r="A1553" s="415" t="s">
        <v>4358</v>
      </c>
      <c r="B1553" s="15"/>
      <c r="C1553" s="15"/>
      <c r="D1553" s="15"/>
      <c r="E1553" s="10"/>
      <c r="F1553" s="11"/>
      <c r="G1553" s="11"/>
      <c r="H1553" s="11"/>
      <c r="I1553" s="11"/>
      <c r="J1553" s="11"/>
      <c r="K1553" s="11"/>
      <c r="L1553" s="11"/>
      <c r="M1553" s="11"/>
      <c r="N1553" s="11"/>
      <c r="O1553" s="11"/>
      <c r="P1553" s="11"/>
      <c r="Q1553" s="11"/>
      <c r="R1553" s="11"/>
      <c r="S1553" s="11"/>
      <c r="T1553" s="11"/>
      <c r="U1553" s="11"/>
      <c r="V1553" s="11"/>
      <c r="W1553" s="11"/>
      <c r="X1553" s="11"/>
      <c r="Y1553" s="11"/>
      <c r="Z1553" s="11"/>
      <c r="AA1553" s="11"/>
      <c r="AB1553" s="11"/>
      <c r="AC1553" s="11"/>
    </row>
    <row r="1554">
      <c r="A1554" s="415" t="s">
        <v>4359</v>
      </c>
      <c r="B1554" s="15" t="s">
        <v>4360</v>
      </c>
      <c r="C1554" s="15"/>
      <c r="D1554" s="15"/>
      <c r="E1554" s="10"/>
      <c r="F1554" s="11"/>
      <c r="G1554" s="11"/>
      <c r="H1554" s="11"/>
      <c r="I1554" s="11"/>
      <c r="J1554" s="11"/>
      <c r="K1554" s="11"/>
      <c r="L1554" s="11"/>
      <c r="M1554" s="11"/>
      <c r="N1554" s="11"/>
      <c r="O1554" s="11"/>
      <c r="P1554" s="11"/>
      <c r="Q1554" s="11"/>
      <c r="R1554" s="11"/>
      <c r="S1554" s="11"/>
      <c r="T1554" s="11"/>
      <c r="U1554" s="11"/>
      <c r="V1554" s="11"/>
      <c r="W1554" s="11"/>
      <c r="X1554" s="11"/>
      <c r="Y1554" s="11"/>
      <c r="Z1554" s="11"/>
      <c r="AA1554" s="11"/>
      <c r="AB1554" s="11"/>
      <c r="AC1554" s="11"/>
    </row>
    <row r="1555" ht="79.5" customHeight="1">
      <c r="A1555" s="415" t="s">
        <v>4361</v>
      </c>
      <c r="B1555" s="15"/>
      <c r="C1555" s="15"/>
      <c r="D1555" s="15"/>
      <c r="E1555" s="10"/>
      <c r="F1555" s="11"/>
      <c r="G1555" s="11"/>
      <c r="H1555" s="11"/>
      <c r="I1555" s="11"/>
      <c r="J1555" s="11"/>
      <c r="K1555" s="11"/>
      <c r="L1555" s="11"/>
      <c r="M1555" s="11"/>
      <c r="N1555" s="11"/>
      <c r="O1555" s="11"/>
      <c r="P1555" s="11"/>
      <c r="Q1555" s="11"/>
      <c r="R1555" s="11"/>
      <c r="S1555" s="11"/>
      <c r="T1555" s="11"/>
      <c r="U1555" s="11"/>
      <c r="V1555" s="11"/>
      <c r="W1555" s="11"/>
      <c r="X1555" s="11"/>
      <c r="Y1555" s="11"/>
      <c r="Z1555" s="11"/>
      <c r="AA1555" s="11"/>
      <c r="AB1555" s="11"/>
      <c r="AC1555" s="11"/>
    </row>
    <row r="1556" ht="51.0" customHeight="1">
      <c r="A1556" s="415" t="s">
        <v>4362</v>
      </c>
      <c r="B1556" s="15"/>
      <c r="C1556" s="15"/>
      <c r="D1556" s="15"/>
      <c r="E1556" s="10"/>
      <c r="F1556" s="11"/>
      <c r="G1556" s="11"/>
      <c r="H1556" s="11"/>
      <c r="I1556" s="11"/>
      <c r="J1556" s="11"/>
      <c r="K1556" s="11"/>
      <c r="L1556" s="11"/>
      <c r="M1556" s="11"/>
      <c r="N1556" s="11"/>
      <c r="O1556" s="11"/>
      <c r="P1556" s="11"/>
      <c r="Q1556" s="11"/>
      <c r="R1556" s="11"/>
      <c r="S1556" s="11"/>
      <c r="T1556" s="11"/>
      <c r="U1556" s="11"/>
      <c r="V1556" s="11"/>
      <c r="W1556" s="11"/>
      <c r="X1556" s="11"/>
      <c r="Y1556" s="11"/>
      <c r="Z1556" s="11"/>
      <c r="AA1556" s="11"/>
      <c r="AB1556" s="11"/>
      <c r="AC1556" s="11"/>
    </row>
    <row r="1557" ht="207.75" customHeight="1">
      <c r="A1557" s="415" t="s">
        <v>4363</v>
      </c>
      <c r="B1557" s="15"/>
      <c r="C1557" s="15"/>
      <c r="D1557" s="15"/>
      <c r="E1557" s="10"/>
      <c r="F1557" s="11"/>
      <c r="G1557" s="11"/>
      <c r="H1557" s="11"/>
      <c r="I1557" s="11"/>
      <c r="J1557" s="11"/>
      <c r="K1557" s="11"/>
      <c r="L1557" s="11"/>
      <c r="M1557" s="11"/>
      <c r="N1557" s="11"/>
      <c r="O1557" s="11"/>
      <c r="P1557" s="11"/>
      <c r="Q1557" s="11"/>
      <c r="R1557" s="11"/>
      <c r="S1557" s="11"/>
      <c r="T1557" s="11"/>
      <c r="U1557" s="11"/>
      <c r="V1557" s="11"/>
      <c r="W1557" s="11"/>
      <c r="X1557" s="11"/>
      <c r="Y1557" s="11"/>
      <c r="Z1557" s="11"/>
      <c r="AA1557" s="11"/>
      <c r="AB1557" s="11"/>
      <c r="AC1557" s="11"/>
    </row>
    <row r="1558" ht="123.75" customHeight="1">
      <c r="A1558" s="415" t="s">
        <v>4364</v>
      </c>
      <c r="B1558" s="15"/>
      <c r="C1558" s="15"/>
      <c r="D1558" s="15"/>
      <c r="E1558" s="10"/>
      <c r="F1558" s="11"/>
      <c r="G1558" s="11"/>
      <c r="H1558" s="11"/>
      <c r="I1558" s="11"/>
      <c r="J1558" s="11"/>
      <c r="K1558" s="11"/>
      <c r="L1558" s="11"/>
      <c r="M1558" s="11"/>
      <c r="N1558" s="11"/>
      <c r="O1558" s="11"/>
      <c r="P1558" s="11"/>
      <c r="Q1558" s="11"/>
      <c r="R1558" s="11"/>
      <c r="S1558" s="11"/>
      <c r="T1558" s="11"/>
      <c r="U1558" s="11"/>
      <c r="V1558" s="11"/>
      <c r="W1558" s="11"/>
      <c r="X1558" s="11"/>
      <c r="Y1558" s="11"/>
      <c r="Z1558" s="11"/>
      <c r="AA1558" s="11"/>
      <c r="AB1558" s="11"/>
      <c r="AC1558" s="11"/>
    </row>
    <row r="1559" ht="68.25" customHeight="1">
      <c r="A1559" s="415" t="s">
        <v>4365</v>
      </c>
      <c r="B1559" s="15"/>
      <c r="C1559" s="15"/>
      <c r="D1559" s="15"/>
      <c r="E1559" s="10"/>
      <c r="F1559" s="11"/>
      <c r="G1559" s="11"/>
      <c r="H1559" s="11"/>
      <c r="I1559" s="11"/>
      <c r="J1559" s="11"/>
      <c r="K1559" s="11"/>
      <c r="L1559" s="11"/>
      <c r="M1559" s="11"/>
      <c r="N1559" s="11"/>
      <c r="O1559" s="11"/>
      <c r="P1559" s="11"/>
      <c r="Q1559" s="11"/>
      <c r="R1559" s="11"/>
      <c r="S1559" s="11"/>
      <c r="T1559" s="11"/>
      <c r="U1559" s="11"/>
      <c r="V1559" s="11"/>
      <c r="W1559" s="11"/>
      <c r="X1559" s="11"/>
      <c r="Y1559" s="11"/>
      <c r="Z1559" s="11"/>
      <c r="AA1559" s="11"/>
      <c r="AB1559" s="11"/>
      <c r="AC1559" s="11"/>
    </row>
    <row r="1560">
      <c r="A1560" s="415" t="s">
        <v>4366</v>
      </c>
      <c r="B1560" s="15" t="s">
        <v>4367</v>
      </c>
      <c r="C1560" s="15"/>
      <c r="D1560" s="15"/>
      <c r="E1560" s="10"/>
      <c r="F1560" s="11"/>
      <c r="G1560" s="11"/>
      <c r="H1560" s="11"/>
      <c r="I1560" s="11"/>
      <c r="J1560" s="11"/>
      <c r="K1560" s="11"/>
      <c r="L1560" s="11"/>
      <c r="M1560" s="11"/>
      <c r="N1560" s="11"/>
      <c r="O1560" s="11"/>
      <c r="P1560" s="11"/>
      <c r="Q1560" s="11"/>
      <c r="R1560" s="11"/>
      <c r="S1560" s="11"/>
      <c r="T1560" s="11"/>
      <c r="U1560" s="11"/>
      <c r="V1560" s="11"/>
      <c r="W1560" s="11"/>
      <c r="X1560" s="11"/>
      <c r="Y1560" s="11"/>
      <c r="Z1560" s="11"/>
      <c r="AA1560" s="11"/>
      <c r="AB1560" s="11"/>
      <c r="AC1560" s="11"/>
    </row>
    <row r="1561" ht="68.25" customHeight="1">
      <c r="A1561" s="415" t="s">
        <v>4368</v>
      </c>
      <c r="B1561" s="15" t="s">
        <v>4369</v>
      </c>
      <c r="C1561" s="15"/>
      <c r="D1561" s="15"/>
      <c r="E1561" s="10"/>
      <c r="F1561" s="11"/>
      <c r="G1561" s="11"/>
      <c r="H1561" s="11"/>
      <c r="I1561" s="11"/>
      <c r="J1561" s="11"/>
      <c r="K1561" s="11"/>
      <c r="L1561" s="11"/>
      <c r="M1561" s="11"/>
      <c r="N1561" s="11"/>
      <c r="O1561" s="11"/>
      <c r="P1561" s="11"/>
      <c r="Q1561" s="11"/>
      <c r="R1561" s="11"/>
      <c r="S1561" s="11"/>
      <c r="T1561" s="11"/>
      <c r="U1561" s="11"/>
      <c r="V1561" s="11"/>
      <c r="W1561" s="11"/>
      <c r="X1561" s="11"/>
      <c r="Y1561" s="11"/>
      <c r="Z1561" s="11"/>
      <c r="AA1561" s="11"/>
      <c r="AB1561" s="11"/>
      <c r="AC1561" s="11"/>
    </row>
    <row r="1562" ht="84.75" customHeight="1">
      <c r="A1562" s="412" t="s">
        <v>4370</v>
      </c>
      <c r="B1562" s="15" t="s">
        <v>4371</v>
      </c>
      <c r="C1562" s="15"/>
      <c r="D1562" s="15"/>
      <c r="E1562" s="10"/>
      <c r="F1562" s="11"/>
      <c r="G1562" s="11"/>
      <c r="H1562" s="11"/>
      <c r="I1562" s="11"/>
      <c r="J1562" s="11"/>
      <c r="K1562" s="11"/>
      <c r="L1562" s="11"/>
      <c r="M1562" s="11"/>
      <c r="N1562" s="11"/>
      <c r="O1562" s="11"/>
      <c r="P1562" s="11"/>
      <c r="Q1562" s="11"/>
      <c r="R1562" s="11"/>
      <c r="S1562" s="11"/>
      <c r="T1562" s="11"/>
      <c r="U1562" s="11"/>
      <c r="V1562" s="11"/>
      <c r="W1562" s="11"/>
      <c r="X1562" s="11"/>
      <c r="Y1562" s="11"/>
      <c r="Z1562" s="11"/>
      <c r="AA1562" s="11"/>
      <c r="AB1562" s="11"/>
      <c r="AC1562" s="11"/>
    </row>
    <row r="1563" ht="68.25" customHeight="1">
      <c r="A1563" s="15" t="s">
        <v>4372</v>
      </c>
      <c r="B1563" s="15" t="s">
        <v>4373</v>
      </c>
      <c r="C1563" s="15"/>
      <c r="D1563" s="415"/>
      <c r="E1563" s="323"/>
      <c r="F1563" s="270"/>
      <c r="G1563" s="270"/>
      <c r="H1563" s="270"/>
      <c r="I1563" s="270"/>
      <c r="J1563" s="270"/>
      <c r="K1563" s="270"/>
      <c r="L1563" s="270"/>
      <c r="M1563" s="270"/>
      <c r="N1563" s="270"/>
      <c r="O1563" s="270"/>
      <c r="P1563" s="270"/>
      <c r="Q1563" s="270"/>
      <c r="R1563" s="270"/>
      <c r="S1563" s="270"/>
      <c r="T1563" s="270"/>
      <c r="U1563" s="270"/>
      <c r="V1563" s="270"/>
      <c r="W1563" s="270"/>
      <c r="X1563" s="270"/>
      <c r="Y1563" s="270"/>
      <c r="Z1563" s="270"/>
      <c r="AA1563" s="270"/>
      <c r="AB1563" s="270"/>
      <c r="AC1563" s="270"/>
    </row>
    <row r="1564" ht="42.0" customHeight="1">
      <c r="A1564" s="15" t="s">
        <v>4374</v>
      </c>
      <c r="B1564" s="15" t="s">
        <v>4375</v>
      </c>
      <c r="C1564" s="415"/>
      <c r="D1564" s="415"/>
      <c r="E1564" s="323"/>
      <c r="F1564" s="270"/>
      <c r="G1564" s="270"/>
      <c r="H1564" s="270"/>
      <c r="I1564" s="270"/>
      <c r="J1564" s="270"/>
      <c r="K1564" s="270"/>
      <c r="L1564" s="270"/>
      <c r="M1564" s="270"/>
      <c r="N1564" s="270"/>
      <c r="O1564" s="270"/>
      <c r="P1564" s="270"/>
      <c r="Q1564" s="270"/>
      <c r="R1564" s="270"/>
      <c r="S1564" s="270"/>
      <c r="T1564" s="270"/>
      <c r="U1564" s="270"/>
      <c r="V1564" s="270"/>
      <c r="W1564" s="270"/>
      <c r="X1564" s="270"/>
      <c r="Y1564" s="270"/>
      <c r="Z1564" s="270"/>
      <c r="AA1564" s="270"/>
      <c r="AB1564" s="270"/>
      <c r="AC1564" s="270"/>
    </row>
    <row r="1565">
      <c r="A1565" s="419" t="s">
        <v>4376</v>
      </c>
      <c r="B1565" s="15" t="s">
        <v>4377</v>
      </c>
      <c r="C1565" s="415"/>
      <c r="D1565" s="415"/>
      <c r="E1565" s="323"/>
      <c r="F1565" s="270"/>
      <c r="G1565" s="270"/>
      <c r="H1565" s="270"/>
      <c r="I1565" s="270"/>
      <c r="J1565" s="270"/>
      <c r="K1565" s="270"/>
      <c r="L1565" s="270"/>
      <c r="M1565" s="270"/>
      <c r="N1565" s="270"/>
      <c r="O1565" s="270"/>
      <c r="P1565" s="270"/>
      <c r="Q1565" s="270"/>
      <c r="R1565" s="270"/>
      <c r="S1565" s="270"/>
      <c r="T1565" s="270"/>
      <c r="U1565" s="270"/>
      <c r="V1565" s="270"/>
      <c r="W1565" s="270"/>
      <c r="X1565" s="270"/>
      <c r="Y1565" s="270"/>
      <c r="Z1565" s="270"/>
      <c r="AA1565" s="270"/>
      <c r="AB1565" s="270"/>
      <c r="AC1565" s="270"/>
    </row>
    <row r="1566">
      <c r="A1566" s="420" t="s">
        <v>4378</v>
      </c>
      <c r="B1566" s="15" t="s">
        <v>4379</v>
      </c>
      <c r="C1566" s="415" t="s">
        <v>4380</v>
      </c>
      <c r="D1566" s="415"/>
      <c r="E1566" s="323"/>
      <c r="F1566" s="270"/>
      <c r="G1566" s="270"/>
      <c r="H1566" s="270"/>
      <c r="I1566" s="270"/>
      <c r="J1566" s="270"/>
      <c r="K1566" s="270"/>
      <c r="L1566" s="270"/>
      <c r="M1566" s="270"/>
      <c r="N1566" s="270"/>
      <c r="O1566" s="270"/>
      <c r="P1566" s="270"/>
      <c r="Q1566" s="270"/>
      <c r="R1566" s="270"/>
      <c r="S1566" s="270"/>
      <c r="T1566" s="270"/>
      <c r="U1566" s="270"/>
      <c r="V1566" s="270"/>
      <c r="W1566" s="270"/>
      <c r="X1566" s="270"/>
      <c r="Y1566" s="270"/>
      <c r="Z1566" s="270"/>
      <c r="AA1566" s="270"/>
      <c r="AB1566" s="270"/>
      <c r="AC1566" s="270"/>
    </row>
    <row r="1567">
      <c r="A1567" s="412" t="s">
        <v>4381</v>
      </c>
      <c r="B1567" s="432" t="s">
        <v>13351</v>
      </c>
      <c r="C1567" s="415" t="s">
        <v>4383</v>
      </c>
      <c r="D1567" s="415"/>
      <c r="E1567" s="323"/>
      <c r="F1567" s="270"/>
      <c r="G1567" s="270"/>
      <c r="H1567" s="270"/>
      <c r="I1567" s="270"/>
      <c r="J1567" s="270"/>
      <c r="K1567" s="270"/>
      <c r="L1567" s="270"/>
      <c r="M1567" s="270"/>
      <c r="N1567" s="270"/>
      <c r="O1567" s="270"/>
      <c r="P1567" s="270"/>
      <c r="Q1567" s="270"/>
      <c r="R1567" s="270"/>
      <c r="S1567" s="270"/>
      <c r="T1567" s="270"/>
      <c r="U1567" s="270"/>
      <c r="V1567" s="270"/>
      <c r="W1567" s="270"/>
      <c r="X1567" s="270"/>
      <c r="Y1567" s="270"/>
      <c r="Z1567" s="270"/>
      <c r="AA1567" s="270"/>
      <c r="AB1567" s="270"/>
      <c r="AC1567" s="270"/>
    </row>
    <row r="1568">
      <c r="A1568" s="419" t="s">
        <v>4384</v>
      </c>
      <c r="B1568" s="433" t="s">
        <v>4385</v>
      </c>
      <c r="C1568" s="415"/>
      <c r="D1568" s="415"/>
      <c r="E1568" s="323"/>
      <c r="F1568" s="270"/>
      <c r="G1568" s="270"/>
      <c r="H1568" s="270"/>
      <c r="I1568" s="270"/>
      <c r="J1568" s="270"/>
      <c r="K1568" s="270"/>
      <c r="L1568" s="270"/>
      <c r="M1568" s="270"/>
      <c r="N1568" s="270"/>
      <c r="O1568" s="270"/>
      <c r="P1568" s="270"/>
      <c r="Q1568" s="270"/>
      <c r="R1568" s="270"/>
      <c r="S1568" s="270"/>
      <c r="T1568" s="270"/>
      <c r="U1568" s="270"/>
      <c r="V1568" s="270"/>
      <c r="W1568" s="270"/>
      <c r="X1568" s="270"/>
      <c r="Y1568" s="270"/>
      <c r="Z1568" s="270"/>
      <c r="AA1568" s="270"/>
      <c r="AB1568" s="270"/>
      <c r="AC1568" s="270"/>
    </row>
    <row r="1569">
      <c r="A1569" s="15" t="s">
        <v>4386</v>
      </c>
      <c r="B1569" s="433" t="s">
        <v>4387</v>
      </c>
      <c r="C1569" s="415"/>
      <c r="D1569" s="415"/>
      <c r="E1569" s="323"/>
      <c r="F1569" s="270"/>
      <c r="G1569" s="270"/>
      <c r="H1569" s="270"/>
      <c r="I1569" s="270"/>
      <c r="J1569" s="270"/>
      <c r="K1569" s="270"/>
      <c r="L1569" s="270"/>
      <c r="M1569" s="270"/>
      <c r="N1569" s="270"/>
      <c r="O1569" s="270"/>
      <c r="P1569" s="270"/>
      <c r="Q1569" s="270"/>
      <c r="R1569" s="270"/>
      <c r="S1569" s="270"/>
      <c r="T1569" s="270"/>
      <c r="U1569" s="270"/>
      <c r="V1569" s="270"/>
      <c r="W1569" s="270"/>
      <c r="X1569" s="270"/>
      <c r="Y1569" s="270"/>
      <c r="Z1569" s="270"/>
      <c r="AA1569" s="270"/>
      <c r="AB1569" s="270"/>
      <c r="AC1569" s="270"/>
    </row>
    <row r="1570">
      <c r="A1570" s="412" t="s">
        <v>4388</v>
      </c>
      <c r="B1570" s="433"/>
      <c r="C1570" s="415"/>
      <c r="D1570" s="415"/>
      <c r="E1570" s="323"/>
      <c r="F1570" s="270"/>
      <c r="G1570" s="270"/>
      <c r="H1570" s="270"/>
      <c r="I1570" s="270"/>
      <c r="J1570" s="270"/>
      <c r="K1570" s="270"/>
      <c r="L1570" s="270"/>
      <c r="M1570" s="270"/>
      <c r="N1570" s="270"/>
      <c r="O1570" s="270"/>
      <c r="P1570" s="270"/>
      <c r="Q1570" s="270"/>
      <c r="R1570" s="270"/>
      <c r="S1570" s="270"/>
      <c r="T1570" s="270"/>
      <c r="U1570" s="270"/>
      <c r="V1570" s="270"/>
      <c r="W1570" s="270"/>
      <c r="X1570" s="270"/>
      <c r="Y1570" s="270"/>
      <c r="Z1570" s="270"/>
      <c r="AA1570" s="270"/>
      <c r="AB1570" s="270"/>
      <c r="AC1570" s="270"/>
    </row>
    <row r="1571">
      <c r="A1571" s="15" t="s">
        <v>4389</v>
      </c>
      <c r="B1571" s="433"/>
      <c r="C1571" s="415"/>
      <c r="D1571" s="415"/>
      <c r="E1571" s="323"/>
      <c r="F1571" s="270"/>
      <c r="G1571" s="270"/>
      <c r="H1571" s="270"/>
      <c r="I1571" s="270"/>
      <c r="J1571" s="270"/>
      <c r="K1571" s="270"/>
      <c r="L1571" s="270"/>
      <c r="M1571" s="270"/>
      <c r="N1571" s="270"/>
      <c r="O1571" s="270"/>
      <c r="P1571" s="270"/>
      <c r="Q1571" s="270"/>
      <c r="R1571" s="270"/>
      <c r="S1571" s="270"/>
      <c r="T1571" s="270"/>
      <c r="U1571" s="270"/>
      <c r="V1571" s="270"/>
      <c r="W1571" s="270"/>
      <c r="X1571" s="270"/>
      <c r="Y1571" s="270"/>
      <c r="Z1571" s="270"/>
      <c r="AA1571" s="270"/>
      <c r="AB1571" s="270"/>
      <c r="AC1571" s="270"/>
    </row>
    <row r="1572">
      <c r="A1572" s="15" t="s">
        <v>4390</v>
      </c>
      <c r="B1572" s="433" t="s">
        <v>4391</v>
      </c>
      <c r="C1572" s="415"/>
      <c r="D1572" s="415"/>
      <c r="E1572" s="323"/>
      <c r="F1572" s="270"/>
      <c r="G1572" s="270"/>
      <c r="H1572" s="270"/>
      <c r="I1572" s="270"/>
      <c r="J1572" s="270"/>
      <c r="K1572" s="270"/>
      <c r="L1572" s="270"/>
      <c r="M1572" s="270"/>
      <c r="N1572" s="270"/>
      <c r="O1572" s="270"/>
      <c r="P1572" s="270"/>
      <c r="Q1572" s="270"/>
      <c r="R1572" s="270"/>
      <c r="S1572" s="270"/>
      <c r="T1572" s="270"/>
      <c r="U1572" s="270"/>
      <c r="V1572" s="270"/>
      <c r="W1572" s="270"/>
      <c r="X1572" s="270"/>
      <c r="Y1572" s="270"/>
      <c r="Z1572" s="270"/>
      <c r="AA1572" s="270"/>
      <c r="AB1572" s="270"/>
      <c r="AC1572" s="270"/>
    </row>
    <row r="1573">
      <c r="A1573" s="15" t="s">
        <v>4392</v>
      </c>
      <c r="B1573" s="433" t="s">
        <v>4393</v>
      </c>
      <c r="C1573" s="415" t="s">
        <v>87</v>
      </c>
      <c r="D1573" s="415"/>
      <c r="E1573" s="323"/>
      <c r="F1573" s="270"/>
      <c r="G1573" s="270"/>
      <c r="H1573" s="270"/>
      <c r="I1573" s="270"/>
      <c r="J1573" s="270"/>
      <c r="K1573" s="270"/>
      <c r="L1573" s="270"/>
      <c r="M1573" s="270"/>
      <c r="N1573" s="270"/>
      <c r="O1573" s="270"/>
      <c r="P1573" s="270"/>
      <c r="Q1573" s="270"/>
      <c r="R1573" s="270"/>
      <c r="S1573" s="270"/>
      <c r="T1573" s="270"/>
      <c r="U1573" s="270"/>
      <c r="V1573" s="270"/>
      <c r="W1573" s="270"/>
      <c r="X1573" s="270"/>
      <c r="Y1573" s="270"/>
      <c r="Z1573" s="270"/>
      <c r="AA1573" s="270"/>
      <c r="AB1573" s="270"/>
      <c r="AC1573" s="270"/>
    </row>
    <row r="1574">
      <c r="A1574" s="15" t="s">
        <v>4394</v>
      </c>
      <c r="B1574" s="434"/>
      <c r="C1574" s="415"/>
      <c r="D1574" s="415"/>
      <c r="E1574" s="323"/>
      <c r="F1574" s="270"/>
      <c r="G1574" s="270"/>
      <c r="H1574" s="270"/>
      <c r="I1574" s="270"/>
      <c r="J1574" s="270"/>
      <c r="K1574" s="270"/>
      <c r="L1574" s="270"/>
      <c r="M1574" s="270"/>
      <c r="N1574" s="270"/>
      <c r="O1574" s="270"/>
      <c r="P1574" s="270"/>
      <c r="Q1574" s="270"/>
      <c r="R1574" s="270"/>
      <c r="S1574" s="270"/>
      <c r="T1574" s="270"/>
      <c r="U1574" s="270"/>
      <c r="V1574" s="270"/>
      <c r="W1574" s="270"/>
      <c r="X1574" s="270"/>
      <c r="Y1574" s="270"/>
      <c r="Z1574" s="270"/>
      <c r="AA1574" s="270"/>
      <c r="AB1574" s="270"/>
      <c r="AC1574" s="270"/>
    </row>
    <row r="1575">
      <c r="A1575" s="15" t="s">
        <v>4395</v>
      </c>
      <c r="B1575" s="434" t="s">
        <v>4396</v>
      </c>
      <c r="C1575" s="415"/>
      <c r="D1575" s="415"/>
      <c r="E1575" s="323"/>
      <c r="F1575" s="270"/>
      <c r="G1575" s="270"/>
      <c r="H1575" s="270"/>
      <c r="I1575" s="270"/>
      <c r="J1575" s="270"/>
      <c r="K1575" s="270"/>
      <c r="L1575" s="270"/>
      <c r="M1575" s="270"/>
      <c r="N1575" s="270"/>
      <c r="O1575" s="270"/>
      <c r="P1575" s="270"/>
      <c r="Q1575" s="270"/>
      <c r="R1575" s="270"/>
      <c r="S1575" s="270"/>
      <c r="T1575" s="270"/>
      <c r="U1575" s="270"/>
      <c r="V1575" s="270"/>
      <c r="W1575" s="270"/>
      <c r="X1575" s="270"/>
      <c r="Y1575" s="270"/>
      <c r="Z1575" s="270"/>
      <c r="AA1575" s="270"/>
      <c r="AB1575" s="270"/>
      <c r="AC1575" s="270"/>
    </row>
    <row r="1576">
      <c r="A1576" s="412" t="s">
        <v>4397</v>
      </c>
      <c r="B1576" s="433" t="s">
        <v>4398</v>
      </c>
      <c r="C1576" s="415"/>
      <c r="D1576" s="415"/>
      <c r="E1576" s="323"/>
      <c r="F1576" s="270"/>
      <c r="G1576" s="270"/>
      <c r="H1576" s="270"/>
      <c r="I1576" s="270"/>
      <c r="J1576" s="270"/>
      <c r="K1576" s="270"/>
      <c r="L1576" s="270"/>
      <c r="M1576" s="270"/>
      <c r="N1576" s="270"/>
      <c r="O1576" s="270"/>
      <c r="P1576" s="270"/>
      <c r="Q1576" s="270"/>
      <c r="R1576" s="270"/>
      <c r="S1576" s="270"/>
      <c r="T1576" s="270"/>
      <c r="U1576" s="270"/>
      <c r="V1576" s="270"/>
      <c r="W1576" s="270"/>
      <c r="X1576" s="270"/>
      <c r="Y1576" s="270"/>
      <c r="Z1576" s="270"/>
      <c r="AA1576" s="270"/>
      <c r="AB1576" s="270"/>
      <c r="AC1576" s="270"/>
    </row>
    <row r="1577">
      <c r="A1577" s="435" t="s">
        <v>4399</v>
      </c>
      <c r="B1577" s="415" t="s">
        <v>4400</v>
      </c>
      <c r="C1577" s="415"/>
      <c r="D1577" s="415"/>
      <c r="E1577" s="323"/>
      <c r="F1577" s="270"/>
      <c r="G1577" s="270"/>
      <c r="H1577" s="270"/>
      <c r="I1577" s="270"/>
      <c r="J1577" s="270"/>
      <c r="K1577" s="270"/>
      <c r="L1577" s="270"/>
      <c r="M1577" s="270"/>
      <c r="N1577" s="270"/>
      <c r="O1577" s="270"/>
      <c r="P1577" s="270"/>
      <c r="Q1577" s="270"/>
      <c r="R1577" s="270"/>
      <c r="S1577" s="270"/>
      <c r="T1577" s="270"/>
      <c r="U1577" s="270"/>
      <c r="V1577" s="270"/>
      <c r="W1577" s="270"/>
      <c r="X1577" s="270"/>
      <c r="Y1577" s="270"/>
      <c r="Z1577" s="270"/>
      <c r="AA1577" s="270"/>
      <c r="AB1577" s="270"/>
      <c r="AC1577" s="270"/>
    </row>
    <row r="1578">
      <c r="A1578" s="435" t="s">
        <v>4401</v>
      </c>
      <c r="B1578" s="415" t="s">
        <v>4402</v>
      </c>
      <c r="C1578" s="415"/>
      <c r="D1578" s="415"/>
      <c r="E1578" s="323"/>
      <c r="F1578" s="270"/>
      <c r="G1578" s="270"/>
      <c r="H1578" s="270"/>
      <c r="I1578" s="270"/>
      <c r="J1578" s="270"/>
      <c r="K1578" s="270"/>
      <c r="L1578" s="270"/>
      <c r="M1578" s="270"/>
      <c r="N1578" s="270"/>
      <c r="O1578" s="270"/>
      <c r="P1578" s="270"/>
      <c r="Q1578" s="270"/>
      <c r="R1578" s="270"/>
      <c r="S1578" s="270"/>
      <c r="T1578" s="270"/>
      <c r="U1578" s="270"/>
      <c r="V1578" s="270"/>
      <c r="W1578" s="270"/>
      <c r="X1578" s="270"/>
      <c r="Y1578" s="270"/>
      <c r="Z1578" s="270"/>
      <c r="AA1578" s="270"/>
      <c r="AB1578" s="270"/>
      <c r="AC1578" s="270"/>
    </row>
    <row r="1579">
      <c r="A1579" s="436" t="s">
        <v>4403</v>
      </c>
      <c r="B1579" s="415" t="s">
        <v>4404</v>
      </c>
      <c r="C1579" s="415"/>
      <c r="D1579" s="415"/>
      <c r="E1579" s="323"/>
      <c r="F1579" s="270"/>
      <c r="G1579" s="270"/>
      <c r="H1579" s="270"/>
      <c r="I1579" s="270"/>
      <c r="J1579" s="270"/>
      <c r="K1579" s="270"/>
      <c r="L1579" s="270"/>
      <c r="M1579" s="270"/>
      <c r="N1579" s="270"/>
      <c r="O1579" s="270"/>
      <c r="P1579" s="270"/>
      <c r="Q1579" s="270"/>
      <c r="R1579" s="270"/>
      <c r="S1579" s="270"/>
      <c r="T1579" s="270"/>
      <c r="U1579" s="270"/>
      <c r="V1579" s="270"/>
      <c r="W1579" s="270"/>
      <c r="X1579" s="270"/>
      <c r="Y1579" s="270"/>
      <c r="Z1579" s="270"/>
      <c r="AA1579" s="270"/>
      <c r="AB1579" s="270"/>
      <c r="AC1579" s="270"/>
    </row>
    <row r="1580">
      <c r="A1580" s="437" t="s">
        <v>4405</v>
      </c>
      <c r="B1580" s="415"/>
      <c r="C1580" s="415" t="s">
        <v>4406</v>
      </c>
      <c r="D1580" s="415"/>
      <c r="E1580" s="323"/>
      <c r="F1580" s="270"/>
      <c r="G1580" s="270"/>
      <c r="H1580" s="270"/>
      <c r="I1580" s="270"/>
      <c r="J1580" s="270"/>
      <c r="K1580" s="270"/>
      <c r="L1580" s="270"/>
      <c r="M1580" s="270"/>
      <c r="N1580" s="270"/>
      <c r="O1580" s="270"/>
      <c r="P1580" s="270"/>
      <c r="Q1580" s="270"/>
      <c r="R1580" s="270"/>
      <c r="S1580" s="270"/>
      <c r="T1580" s="270"/>
      <c r="U1580" s="270"/>
      <c r="V1580" s="270"/>
      <c r="W1580" s="270"/>
      <c r="X1580" s="270"/>
      <c r="Y1580" s="270"/>
      <c r="Z1580" s="270"/>
      <c r="AA1580" s="270"/>
      <c r="AB1580" s="270"/>
      <c r="AC1580" s="270"/>
    </row>
    <row r="1581">
      <c r="A1581" s="437" t="s">
        <v>4407</v>
      </c>
      <c r="B1581" s="415" t="s">
        <v>4408</v>
      </c>
      <c r="C1581" s="415"/>
      <c r="D1581" s="415"/>
      <c r="E1581" s="323"/>
      <c r="F1581" s="270"/>
      <c r="G1581" s="270"/>
      <c r="H1581" s="270"/>
      <c r="I1581" s="270"/>
      <c r="J1581" s="270"/>
      <c r="K1581" s="270"/>
      <c r="L1581" s="270"/>
      <c r="M1581" s="270"/>
      <c r="N1581" s="270"/>
      <c r="O1581" s="270"/>
      <c r="P1581" s="270"/>
      <c r="Q1581" s="270"/>
      <c r="R1581" s="270"/>
      <c r="S1581" s="270"/>
      <c r="T1581" s="270"/>
      <c r="U1581" s="270"/>
      <c r="V1581" s="270"/>
      <c r="W1581" s="270"/>
      <c r="X1581" s="270"/>
      <c r="Y1581" s="270"/>
      <c r="Z1581" s="270"/>
      <c r="AA1581" s="270"/>
      <c r="AB1581" s="270"/>
      <c r="AC1581" s="270"/>
    </row>
    <row r="1582">
      <c r="A1582" s="437" t="s">
        <v>4409</v>
      </c>
      <c r="B1582" s="415" t="s">
        <v>4410</v>
      </c>
      <c r="C1582" s="415"/>
      <c r="D1582" s="415"/>
      <c r="E1582" s="323"/>
      <c r="F1582" s="270"/>
      <c r="G1582" s="270"/>
      <c r="H1582" s="270"/>
      <c r="I1582" s="270"/>
      <c r="J1582" s="270"/>
      <c r="K1582" s="270"/>
      <c r="L1582" s="270"/>
      <c r="M1582" s="270"/>
      <c r="N1582" s="270"/>
      <c r="O1582" s="270"/>
      <c r="P1582" s="270"/>
      <c r="Q1582" s="270"/>
      <c r="R1582" s="270"/>
      <c r="S1582" s="270"/>
      <c r="T1582" s="270"/>
      <c r="U1582" s="270"/>
      <c r="V1582" s="270"/>
      <c r="W1582" s="270"/>
      <c r="X1582" s="270"/>
      <c r="Y1582" s="270"/>
      <c r="Z1582" s="270"/>
      <c r="AA1582" s="270"/>
      <c r="AB1582" s="270"/>
      <c r="AC1582" s="270"/>
    </row>
    <row r="1583">
      <c r="A1583" s="437" t="s">
        <v>4411</v>
      </c>
      <c r="B1583" s="415" t="s">
        <v>4412</v>
      </c>
      <c r="C1583" s="415"/>
      <c r="D1583" s="415"/>
      <c r="E1583" s="323"/>
      <c r="F1583" s="270"/>
      <c r="G1583" s="270"/>
      <c r="H1583" s="270"/>
      <c r="I1583" s="270"/>
      <c r="J1583" s="270"/>
      <c r="K1583" s="270"/>
      <c r="L1583" s="270"/>
      <c r="M1583" s="270"/>
      <c r="N1583" s="270"/>
      <c r="O1583" s="270"/>
      <c r="P1583" s="270"/>
      <c r="Q1583" s="270"/>
      <c r="R1583" s="270"/>
      <c r="S1583" s="270"/>
      <c r="T1583" s="270"/>
      <c r="U1583" s="270"/>
      <c r="V1583" s="270"/>
      <c r="W1583" s="270"/>
      <c r="X1583" s="270"/>
      <c r="Y1583" s="270"/>
      <c r="Z1583" s="270"/>
      <c r="AA1583" s="270"/>
      <c r="AB1583" s="270"/>
      <c r="AC1583" s="270"/>
    </row>
    <row r="1584">
      <c r="A1584" s="438" t="s">
        <v>4413</v>
      </c>
      <c r="B1584" s="415"/>
      <c r="C1584" s="415" t="s">
        <v>4414</v>
      </c>
      <c r="D1584" s="415"/>
      <c r="E1584" s="323"/>
      <c r="F1584" s="270"/>
      <c r="G1584" s="270"/>
      <c r="H1584" s="270"/>
      <c r="I1584" s="270"/>
      <c r="J1584" s="270"/>
      <c r="K1584" s="270"/>
      <c r="L1584" s="270"/>
      <c r="M1584" s="270"/>
      <c r="N1584" s="270"/>
      <c r="O1584" s="270"/>
      <c r="P1584" s="270"/>
      <c r="Q1584" s="270"/>
      <c r="R1584" s="270"/>
      <c r="S1584" s="270"/>
      <c r="T1584" s="270"/>
      <c r="U1584" s="270"/>
      <c r="V1584" s="270"/>
      <c r="W1584" s="270"/>
      <c r="X1584" s="270"/>
      <c r="Y1584" s="270"/>
      <c r="Z1584" s="270"/>
      <c r="AA1584" s="270"/>
      <c r="AB1584" s="270"/>
      <c r="AC1584" s="270"/>
    </row>
    <row r="1585">
      <c r="A1585" s="438" t="s">
        <v>4415</v>
      </c>
      <c r="B1585" s="438" t="s">
        <v>4416</v>
      </c>
      <c r="C1585" s="415"/>
      <c r="D1585" s="415"/>
      <c r="E1585" s="323"/>
      <c r="F1585" s="270"/>
      <c r="G1585" s="270"/>
      <c r="H1585" s="270"/>
      <c r="I1585" s="270"/>
      <c r="J1585" s="270"/>
      <c r="K1585" s="270"/>
      <c r="L1585" s="270"/>
      <c r="M1585" s="270"/>
      <c r="N1585" s="270"/>
      <c r="O1585" s="270"/>
      <c r="P1585" s="270"/>
      <c r="Q1585" s="270"/>
      <c r="R1585" s="270"/>
      <c r="S1585" s="270"/>
      <c r="T1585" s="270"/>
      <c r="U1585" s="270"/>
      <c r="V1585" s="270"/>
      <c r="W1585" s="270"/>
      <c r="X1585" s="270"/>
      <c r="Y1585" s="270"/>
      <c r="Z1585" s="270"/>
      <c r="AA1585" s="270"/>
      <c r="AB1585" s="270"/>
      <c r="AC1585" s="270"/>
    </row>
    <row r="1586">
      <c r="B1586" s="415" t="s">
        <v>4417</v>
      </c>
      <c r="C1586" s="415"/>
      <c r="D1586" s="415"/>
      <c r="E1586" s="323"/>
      <c r="F1586" s="270"/>
      <c r="G1586" s="270"/>
      <c r="H1586" s="270"/>
      <c r="I1586" s="270"/>
      <c r="J1586" s="270"/>
      <c r="K1586" s="270"/>
      <c r="L1586" s="270"/>
      <c r="M1586" s="270"/>
      <c r="N1586" s="270"/>
      <c r="O1586" s="270"/>
      <c r="P1586" s="270"/>
      <c r="Q1586" s="270"/>
      <c r="R1586" s="270"/>
      <c r="S1586" s="270"/>
      <c r="T1586" s="270"/>
      <c r="U1586" s="270"/>
      <c r="V1586" s="270"/>
      <c r="W1586" s="270"/>
      <c r="X1586" s="270"/>
      <c r="Y1586" s="270"/>
      <c r="Z1586" s="270"/>
      <c r="AA1586" s="270"/>
      <c r="AB1586" s="270"/>
      <c r="AC1586" s="270"/>
    </row>
    <row r="1587">
      <c r="A1587" s="438" t="s">
        <v>4418</v>
      </c>
      <c r="B1587" s="415" t="s">
        <v>4419</v>
      </c>
      <c r="C1587" s="415"/>
      <c r="D1587" s="415"/>
      <c r="E1587" s="323"/>
      <c r="F1587" s="270"/>
      <c r="G1587" s="270"/>
      <c r="H1587" s="270"/>
      <c r="I1587" s="270"/>
      <c r="J1587" s="270"/>
      <c r="K1587" s="270"/>
      <c r="L1587" s="270"/>
      <c r="M1587" s="270"/>
      <c r="N1587" s="270"/>
      <c r="O1587" s="270"/>
      <c r="P1587" s="270"/>
      <c r="Q1587" s="270"/>
      <c r="R1587" s="270"/>
      <c r="S1587" s="270"/>
      <c r="T1587" s="270"/>
      <c r="U1587" s="270"/>
      <c r="V1587" s="270"/>
      <c r="W1587" s="270"/>
      <c r="X1587" s="270"/>
      <c r="Y1587" s="270"/>
      <c r="Z1587" s="270"/>
      <c r="AA1587" s="270"/>
      <c r="AB1587" s="270"/>
      <c r="AC1587" s="270"/>
    </row>
    <row r="1588">
      <c r="A1588" s="435" t="s">
        <v>4420</v>
      </c>
      <c r="B1588" s="415"/>
      <c r="C1588" s="415"/>
      <c r="D1588" s="415"/>
      <c r="E1588" s="323"/>
      <c r="F1588" s="270"/>
      <c r="G1588" s="270"/>
      <c r="H1588" s="270"/>
      <c r="I1588" s="270"/>
      <c r="J1588" s="270"/>
      <c r="K1588" s="270"/>
      <c r="L1588" s="270"/>
      <c r="M1588" s="270"/>
      <c r="N1588" s="270"/>
      <c r="O1588" s="270"/>
      <c r="P1588" s="270"/>
      <c r="Q1588" s="270"/>
      <c r="R1588" s="270"/>
      <c r="S1588" s="270"/>
      <c r="T1588" s="270"/>
      <c r="U1588" s="270"/>
      <c r="V1588" s="270"/>
      <c r="W1588" s="270"/>
      <c r="X1588" s="270"/>
      <c r="Y1588" s="270"/>
      <c r="Z1588" s="270"/>
      <c r="AA1588" s="270"/>
      <c r="AB1588" s="270"/>
      <c r="AC1588" s="270"/>
    </row>
    <row r="1589">
      <c r="A1589" s="435" t="s">
        <v>13352</v>
      </c>
      <c r="B1589" s="415" t="s">
        <v>4421</v>
      </c>
      <c r="C1589" s="415"/>
      <c r="D1589" s="415"/>
      <c r="E1589" s="323"/>
      <c r="F1589" s="270"/>
      <c r="G1589" s="270"/>
      <c r="H1589" s="270"/>
      <c r="I1589" s="270"/>
      <c r="J1589" s="270"/>
      <c r="K1589" s="270"/>
      <c r="L1589" s="270"/>
      <c r="M1589" s="270"/>
      <c r="N1589" s="270"/>
      <c r="O1589" s="270"/>
      <c r="P1589" s="270"/>
      <c r="Q1589" s="270"/>
      <c r="R1589" s="270"/>
      <c r="S1589" s="270"/>
      <c r="T1589" s="270"/>
      <c r="U1589" s="270"/>
      <c r="V1589" s="270"/>
      <c r="W1589" s="270"/>
      <c r="X1589" s="270"/>
      <c r="Y1589" s="270"/>
      <c r="Z1589" s="270"/>
      <c r="AA1589" s="270"/>
      <c r="AB1589" s="270"/>
      <c r="AC1589" s="270"/>
    </row>
    <row r="1590">
      <c r="A1590" s="438" t="s">
        <v>4422</v>
      </c>
      <c r="B1590" s="415" t="s">
        <v>4423</v>
      </c>
      <c r="C1590" s="415"/>
      <c r="D1590" s="270"/>
      <c r="G1590" s="270"/>
      <c r="H1590" s="270"/>
      <c r="I1590" s="270"/>
      <c r="J1590" s="270"/>
      <c r="K1590" s="270"/>
      <c r="L1590" s="270"/>
      <c r="M1590" s="270"/>
      <c r="N1590" s="270"/>
      <c r="O1590" s="270"/>
      <c r="P1590" s="270"/>
      <c r="Q1590" s="270"/>
      <c r="R1590" s="270"/>
      <c r="S1590" s="270"/>
      <c r="T1590" s="270"/>
      <c r="U1590" s="270"/>
      <c r="V1590" s="270"/>
      <c r="W1590" s="270"/>
      <c r="X1590" s="270"/>
      <c r="Y1590" s="270"/>
      <c r="Z1590" s="270"/>
      <c r="AA1590" s="270"/>
      <c r="AB1590" s="270"/>
      <c r="AC1590" s="270"/>
    </row>
    <row r="1591">
      <c r="A1591" s="438" t="s">
        <v>4424</v>
      </c>
      <c r="B1591" s="415" t="s">
        <v>4425</v>
      </c>
      <c r="C1591" s="415" t="s">
        <v>4426</v>
      </c>
      <c r="D1591" s="415"/>
      <c r="E1591" s="323"/>
      <c r="F1591" s="270"/>
      <c r="G1591" s="270"/>
      <c r="H1591" s="270"/>
      <c r="I1591" s="270"/>
      <c r="J1591" s="270"/>
      <c r="K1591" s="270"/>
      <c r="L1591" s="270"/>
      <c r="M1591" s="270"/>
      <c r="N1591" s="270"/>
      <c r="O1591" s="270"/>
      <c r="P1591" s="270"/>
      <c r="Q1591" s="270"/>
      <c r="R1591" s="270"/>
      <c r="S1591" s="270"/>
      <c r="T1591" s="270"/>
      <c r="U1591" s="270"/>
      <c r="V1591" s="270"/>
      <c r="W1591" s="270"/>
      <c r="X1591" s="270"/>
      <c r="Y1591" s="270"/>
      <c r="Z1591" s="270"/>
      <c r="AA1591" s="270"/>
      <c r="AB1591" s="270"/>
      <c r="AC1591" s="270"/>
    </row>
    <row r="1592">
      <c r="A1592" s="439" t="s">
        <v>13353</v>
      </c>
      <c r="B1592" s="415" t="s">
        <v>4428</v>
      </c>
      <c r="C1592" s="415"/>
      <c r="D1592" s="415"/>
      <c r="E1592" s="323"/>
      <c r="F1592" s="270"/>
      <c r="G1592" s="270"/>
      <c r="H1592" s="270"/>
      <c r="I1592" s="270"/>
      <c r="J1592" s="270"/>
      <c r="K1592" s="270"/>
      <c r="L1592" s="270"/>
      <c r="M1592" s="270"/>
      <c r="N1592" s="270"/>
      <c r="O1592" s="270"/>
      <c r="P1592" s="270"/>
      <c r="Q1592" s="270"/>
      <c r="R1592" s="270"/>
      <c r="S1592" s="270"/>
      <c r="T1592" s="270"/>
      <c r="U1592" s="270"/>
      <c r="V1592" s="270"/>
      <c r="W1592" s="270"/>
      <c r="X1592" s="270"/>
      <c r="Y1592" s="270"/>
      <c r="Z1592" s="270"/>
      <c r="AA1592" s="270"/>
      <c r="AB1592" s="270"/>
      <c r="AC1592" s="270"/>
    </row>
    <row r="1593">
      <c r="A1593" s="440" t="s">
        <v>4429</v>
      </c>
      <c r="B1593" s="415"/>
      <c r="C1593" s="415"/>
      <c r="D1593" s="415"/>
      <c r="E1593" s="323"/>
      <c r="F1593" s="270"/>
      <c r="G1593" s="270"/>
      <c r="H1593" s="270"/>
      <c r="I1593" s="270"/>
      <c r="J1593" s="270"/>
      <c r="K1593" s="270"/>
      <c r="L1593" s="270"/>
      <c r="M1593" s="270"/>
      <c r="N1593" s="270"/>
      <c r="O1593" s="270"/>
      <c r="P1593" s="270"/>
      <c r="Q1593" s="270"/>
      <c r="R1593" s="270"/>
      <c r="S1593" s="270"/>
      <c r="T1593" s="270"/>
      <c r="U1593" s="270"/>
      <c r="V1593" s="270"/>
      <c r="W1593" s="270"/>
      <c r="X1593" s="270"/>
      <c r="Y1593" s="270"/>
      <c r="Z1593" s="270"/>
      <c r="AA1593" s="270"/>
      <c r="AB1593" s="270"/>
      <c r="AC1593" s="270"/>
    </row>
    <row r="1594">
      <c r="A1594" s="441" t="s">
        <v>4430</v>
      </c>
      <c r="B1594" s="415" t="s">
        <v>4431</v>
      </c>
      <c r="C1594" s="415"/>
      <c r="D1594" s="415"/>
      <c r="E1594" s="323"/>
      <c r="F1594" s="270"/>
      <c r="G1594" s="270"/>
      <c r="H1594" s="270"/>
      <c r="I1594" s="270"/>
      <c r="J1594" s="270"/>
      <c r="K1594" s="270"/>
      <c r="L1594" s="270"/>
      <c r="M1594" s="270"/>
      <c r="N1594" s="270"/>
      <c r="O1594" s="270"/>
      <c r="P1594" s="270"/>
      <c r="Q1594" s="270"/>
      <c r="R1594" s="270"/>
      <c r="S1594" s="270"/>
      <c r="T1594" s="270"/>
      <c r="U1594" s="270"/>
      <c r="V1594" s="270"/>
      <c r="W1594" s="270"/>
      <c r="X1594" s="270"/>
      <c r="Y1594" s="270"/>
      <c r="Z1594" s="270"/>
      <c r="AA1594" s="270"/>
      <c r="AB1594" s="270"/>
      <c r="AC1594" s="270"/>
    </row>
    <row r="1595">
      <c r="A1595" s="441" t="s">
        <v>4432</v>
      </c>
      <c r="B1595" s="415" t="s">
        <v>4433</v>
      </c>
      <c r="C1595" s="415"/>
      <c r="D1595" s="415"/>
      <c r="E1595" s="323"/>
      <c r="F1595" s="270"/>
      <c r="G1595" s="270"/>
      <c r="H1595" s="270"/>
      <c r="I1595" s="270"/>
      <c r="J1595" s="270"/>
      <c r="K1595" s="270"/>
      <c r="L1595" s="270"/>
      <c r="M1595" s="270"/>
      <c r="N1595" s="270"/>
      <c r="O1595" s="270"/>
      <c r="P1595" s="270"/>
      <c r="Q1595" s="270"/>
      <c r="R1595" s="270"/>
      <c r="S1595" s="270"/>
      <c r="T1595" s="270"/>
      <c r="U1595" s="270"/>
      <c r="V1595" s="270"/>
      <c r="W1595" s="270"/>
      <c r="X1595" s="270"/>
      <c r="Y1595" s="270"/>
      <c r="Z1595" s="270"/>
      <c r="AA1595" s="270"/>
      <c r="AB1595" s="270"/>
      <c r="AC1595" s="270"/>
    </row>
    <row r="1596">
      <c r="A1596" s="441" t="s">
        <v>4434</v>
      </c>
      <c r="B1596" s="415"/>
      <c r="C1596" s="415"/>
      <c r="D1596" s="415"/>
      <c r="E1596" s="323"/>
      <c r="F1596" s="270"/>
      <c r="G1596" s="270"/>
      <c r="H1596" s="270"/>
      <c r="I1596" s="270"/>
      <c r="J1596" s="270"/>
      <c r="K1596" s="270"/>
      <c r="L1596" s="270"/>
      <c r="M1596" s="270"/>
      <c r="N1596" s="270"/>
      <c r="O1596" s="270"/>
      <c r="P1596" s="270"/>
      <c r="Q1596" s="270"/>
      <c r="R1596" s="270"/>
      <c r="S1596" s="270"/>
      <c r="T1596" s="270"/>
      <c r="U1596" s="270"/>
      <c r="V1596" s="270"/>
      <c r="W1596" s="270"/>
      <c r="X1596" s="270"/>
      <c r="Y1596" s="270"/>
      <c r="Z1596" s="270"/>
      <c r="AA1596" s="270"/>
      <c r="AB1596" s="270"/>
      <c r="AC1596" s="270"/>
    </row>
    <row r="1597">
      <c r="A1597" s="442" t="s">
        <v>4435</v>
      </c>
      <c r="B1597" s="415"/>
      <c r="C1597" s="415"/>
      <c r="D1597" s="415"/>
      <c r="E1597" s="323"/>
      <c r="F1597" s="270"/>
      <c r="G1597" s="270"/>
      <c r="H1597" s="270"/>
      <c r="I1597" s="270"/>
      <c r="J1597" s="270"/>
      <c r="K1597" s="270"/>
      <c r="L1597" s="270"/>
      <c r="M1597" s="270"/>
      <c r="N1597" s="270"/>
      <c r="O1597" s="270"/>
      <c r="P1597" s="270"/>
      <c r="Q1597" s="270"/>
      <c r="R1597" s="270"/>
      <c r="S1597" s="270"/>
      <c r="T1597" s="270"/>
      <c r="U1597" s="270"/>
      <c r="V1597" s="270"/>
      <c r="W1597" s="270"/>
      <c r="X1597" s="270"/>
      <c r="Y1597" s="270"/>
      <c r="Z1597" s="270"/>
      <c r="AA1597" s="270"/>
      <c r="AB1597" s="270"/>
      <c r="AC1597" s="270"/>
    </row>
    <row r="1598">
      <c r="A1598" s="440" t="s">
        <v>4436</v>
      </c>
      <c r="B1598" s="415" t="s">
        <v>4437</v>
      </c>
      <c r="C1598" s="415"/>
      <c r="D1598" s="415"/>
      <c r="E1598" s="323"/>
      <c r="F1598" s="270"/>
      <c r="G1598" s="270"/>
      <c r="H1598" s="270"/>
      <c r="I1598" s="270"/>
      <c r="J1598" s="270"/>
      <c r="K1598" s="270"/>
      <c r="L1598" s="270"/>
      <c r="M1598" s="270"/>
      <c r="N1598" s="270"/>
      <c r="O1598" s="270"/>
      <c r="P1598" s="270"/>
      <c r="Q1598" s="270"/>
      <c r="R1598" s="270"/>
      <c r="S1598" s="270"/>
      <c r="T1598" s="270"/>
      <c r="U1598" s="270"/>
      <c r="V1598" s="270"/>
      <c r="W1598" s="270"/>
      <c r="X1598" s="270"/>
      <c r="Y1598" s="270"/>
      <c r="Z1598" s="270"/>
      <c r="AA1598" s="270"/>
      <c r="AB1598" s="270"/>
      <c r="AC1598" s="270"/>
    </row>
    <row r="1599">
      <c r="A1599" s="443" t="s">
        <v>4438</v>
      </c>
      <c r="B1599" s="15"/>
      <c r="C1599" s="415"/>
      <c r="D1599" s="415"/>
      <c r="E1599" s="323"/>
      <c r="F1599" s="270"/>
      <c r="G1599" s="270"/>
      <c r="H1599" s="270"/>
      <c r="I1599" s="270"/>
      <c r="J1599" s="270"/>
      <c r="K1599" s="270"/>
      <c r="L1599" s="270"/>
      <c r="M1599" s="270"/>
      <c r="N1599" s="270"/>
      <c r="O1599" s="270"/>
      <c r="P1599" s="270"/>
      <c r="Q1599" s="270"/>
      <c r="R1599" s="270"/>
      <c r="S1599" s="270"/>
      <c r="T1599" s="270"/>
      <c r="U1599" s="270"/>
      <c r="V1599" s="270"/>
      <c r="W1599" s="270"/>
      <c r="X1599" s="270"/>
      <c r="Y1599" s="270"/>
      <c r="Z1599" s="270"/>
      <c r="AA1599" s="270"/>
      <c r="AB1599" s="270"/>
      <c r="AC1599" s="270"/>
    </row>
    <row r="1600">
      <c r="A1600" s="440" t="s">
        <v>4439</v>
      </c>
      <c r="B1600" s="15" t="s">
        <v>4440</v>
      </c>
      <c r="C1600" s="415" t="s">
        <v>4441</v>
      </c>
      <c r="D1600" s="415"/>
      <c r="E1600" s="323"/>
      <c r="F1600" s="270"/>
      <c r="G1600" s="270"/>
      <c r="H1600" s="270"/>
      <c r="I1600" s="270"/>
      <c r="J1600" s="270"/>
      <c r="K1600" s="270"/>
      <c r="L1600" s="270"/>
      <c r="M1600" s="270"/>
      <c r="N1600" s="270"/>
      <c r="O1600" s="270"/>
      <c r="P1600" s="270"/>
      <c r="Q1600" s="270"/>
      <c r="R1600" s="270"/>
      <c r="S1600" s="270"/>
      <c r="T1600" s="270"/>
      <c r="U1600" s="270"/>
      <c r="V1600" s="270"/>
      <c r="W1600" s="270"/>
      <c r="X1600" s="270"/>
      <c r="Y1600" s="270"/>
      <c r="Z1600" s="270"/>
      <c r="AA1600" s="270"/>
      <c r="AB1600" s="270"/>
      <c r="AC1600" s="270"/>
    </row>
    <row r="1601">
      <c r="A1601" s="444" t="s">
        <v>4442</v>
      </c>
      <c r="B1601" s="15" t="s">
        <v>4443</v>
      </c>
      <c r="C1601" s="415"/>
      <c r="D1601" s="415"/>
      <c r="E1601" s="323"/>
      <c r="F1601" s="270"/>
      <c r="G1601" s="270"/>
      <c r="H1601" s="270"/>
      <c r="I1601" s="270"/>
      <c r="J1601" s="270"/>
      <c r="K1601" s="270"/>
      <c r="L1601" s="270"/>
      <c r="M1601" s="270"/>
      <c r="N1601" s="270"/>
      <c r="O1601" s="270"/>
      <c r="P1601" s="270"/>
      <c r="Q1601" s="270"/>
      <c r="R1601" s="270"/>
      <c r="S1601" s="270"/>
      <c r="T1601" s="270"/>
      <c r="U1601" s="270"/>
      <c r="V1601" s="270"/>
      <c r="W1601" s="270"/>
      <c r="X1601" s="270"/>
      <c r="Y1601" s="270"/>
      <c r="Z1601" s="270"/>
      <c r="AA1601" s="270"/>
      <c r="AB1601" s="270"/>
      <c r="AC1601" s="270"/>
    </row>
    <row r="1602">
      <c r="A1602" s="444" t="s">
        <v>4444</v>
      </c>
      <c r="B1602" s="15"/>
      <c r="C1602" s="415"/>
      <c r="D1602" s="415"/>
      <c r="E1602" s="323"/>
      <c r="F1602" s="270"/>
      <c r="G1602" s="270"/>
      <c r="H1602" s="270"/>
      <c r="I1602" s="270"/>
      <c r="J1602" s="270"/>
      <c r="K1602" s="270"/>
      <c r="L1602" s="270"/>
      <c r="M1602" s="270"/>
      <c r="N1602" s="270"/>
      <c r="O1602" s="270"/>
      <c r="P1602" s="270"/>
      <c r="Q1602" s="270"/>
      <c r="R1602" s="270"/>
      <c r="S1602" s="270"/>
      <c r="T1602" s="270"/>
      <c r="U1602" s="270"/>
      <c r="V1602" s="270"/>
      <c r="W1602" s="270"/>
      <c r="X1602" s="270"/>
      <c r="Y1602" s="270"/>
      <c r="Z1602" s="270"/>
      <c r="AA1602" s="270"/>
      <c r="AB1602" s="270"/>
      <c r="AC1602" s="270"/>
    </row>
    <row r="1603">
      <c r="A1603" s="440" t="s">
        <v>13354</v>
      </c>
      <c r="B1603" s="15" t="s">
        <v>4446</v>
      </c>
      <c r="C1603" s="415"/>
      <c r="D1603" s="415"/>
      <c r="E1603" s="323"/>
      <c r="F1603" s="270"/>
      <c r="G1603" s="270"/>
      <c r="H1603" s="270"/>
      <c r="I1603" s="270"/>
      <c r="J1603" s="270"/>
      <c r="K1603" s="270"/>
      <c r="L1603" s="270"/>
      <c r="M1603" s="270"/>
      <c r="N1603" s="270"/>
      <c r="O1603" s="270"/>
      <c r="P1603" s="270"/>
      <c r="Q1603" s="270"/>
      <c r="R1603" s="270"/>
      <c r="S1603" s="270"/>
      <c r="T1603" s="270"/>
      <c r="U1603" s="270"/>
      <c r="V1603" s="270"/>
      <c r="W1603" s="270"/>
      <c r="X1603" s="270"/>
      <c r="Y1603" s="270"/>
      <c r="Z1603" s="270"/>
      <c r="AA1603" s="270"/>
      <c r="AB1603" s="270"/>
      <c r="AC1603" s="270"/>
    </row>
    <row r="1604">
      <c r="A1604" s="444" t="s">
        <v>4447</v>
      </c>
      <c r="B1604" s="15"/>
      <c r="C1604" s="415"/>
      <c r="D1604" s="415"/>
      <c r="E1604" s="323"/>
      <c r="F1604" s="270"/>
      <c r="G1604" s="270"/>
      <c r="H1604" s="270"/>
      <c r="I1604" s="270"/>
      <c r="J1604" s="270"/>
      <c r="K1604" s="270"/>
      <c r="L1604" s="270"/>
      <c r="M1604" s="270"/>
      <c r="N1604" s="270"/>
      <c r="O1604" s="270"/>
      <c r="P1604" s="270"/>
      <c r="Q1604" s="270"/>
      <c r="R1604" s="270"/>
      <c r="S1604" s="270"/>
      <c r="T1604" s="270"/>
      <c r="U1604" s="270"/>
      <c r="V1604" s="270"/>
      <c r="W1604" s="270"/>
      <c r="X1604" s="270"/>
      <c r="Y1604" s="270"/>
      <c r="Z1604" s="270"/>
      <c r="AA1604" s="270"/>
      <c r="AB1604" s="270"/>
      <c r="AC1604" s="270"/>
    </row>
    <row r="1605">
      <c r="A1605" s="444" t="s">
        <v>4448</v>
      </c>
      <c r="B1605" s="15"/>
      <c r="C1605" s="415"/>
      <c r="D1605" s="415"/>
      <c r="E1605" s="323"/>
      <c r="F1605" s="270"/>
      <c r="G1605" s="270"/>
      <c r="H1605" s="270"/>
      <c r="I1605" s="270"/>
      <c r="J1605" s="270"/>
      <c r="K1605" s="270"/>
      <c r="L1605" s="270"/>
      <c r="M1605" s="270"/>
      <c r="N1605" s="270"/>
      <c r="O1605" s="270"/>
      <c r="P1605" s="270"/>
      <c r="Q1605" s="270"/>
      <c r="R1605" s="270"/>
      <c r="S1605" s="270"/>
      <c r="T1605" s="270"/>
      <c r="U1605" s="270"/>
      <c r="V1605" s="270"/>
      <c r="W1605" s="270"/>
      <c r="X1605" s="270"/>
      <c r="Y1605" s="270"/>
      <c r="Z1605" s="270"/>
      <c r="AA1605" s="270"/>
      <c r="AB1605" s="270"/>
      <c r="AC1605" s="270"/>
    </row>
    <row r="1606">
      <c r="A1606" s="444" t="s">
        <v>4449</v>
      </c>
      <c r="B1606" s="101" t="s">
        <v>13355</v>
      </c>
      <c r="C1606" s="415"/>
      <c r="D1606" s="415"/>
      <c r="E1606" s="323"/>
      <c r="F1606" s="270"/>
      <c r="G1606" s="270"/>
      <c r="H1606" s="270"/>
      <c r="I1606" s="270"/>
      <c r="J1606" s="270"/>
      <c r="K1606" s="270"/>
      <c r="L1606" s="270"/>
      <c r="M1606" s="270"/>
      <c r="N1606" s="270"/>
      <c r="O1606" s="270"/>
      <c r="P1606" s="270"/>
      <c r="Q1606" s="270"/>
      <c r="R1606" s="270"/>
      <c r="S1606" s="270"/>
      <c r="T1606" s="270"/>
      <c r="U1606" s="270"/>
      <c r="V1606" s="270"/>
      <c r="W1606" s="270"/>
      <c r="X1606" s="270"/>
      <c r="Y1606" s="270"/>
      <c r="Z1606" s="270"/>
      <c r="AA1606" s="270"/>
      <c r="AB1606" s="270"/>
      <c r="AC1606" s="270"/>
    </row>
    <row r="1607">
      <c r="A1607" s="444" t="s">
        <v>4451</v>
      </c>
      <c r="B1607" s="15"/>
      <c r="C1607" s="415"/>
      <c r="D1607" s="415"/>
      <c r="E1607" s="323"/>
      <c r="F1607" s="270"/>
      <c r="G1607" s="270"/>
      <c r="H1607" s="270"/>
      <c r="I1607" s="270"/>
      <c r="J1607" s="270"/>
      <c r="K1607" s="270"/>
      <c r="L1607" s="270"/>
      <c r="M1607" s="270"/>
      <c r="N1607" s="270"/>
      <c r="O1607" s="270"/>
      <c r="P1607" s="270"/>
      <c r="Q1607" s="270"/>
      <c r="R1607" s="270"/>
      <c r="S1607" s="270"/>
      <c r="T1607" s="270"/>
      <c r="U1607" s="270"/>
      <c r="V1607" s="270"/>
      <c r="W1607" s="270"/>
      <c r="X1607" s="270"/>
      <c r="Y1607" s="270"/>
      <c r="Z1607" s="270"/>
      <c r="AA1607" s="270"/>
      <c r="AB1607" s="270"/>
      <c r="AC1607" s="270"/>
    </row>
    <row r="1608">
      <c r="A1608" s="444" t="s">
        <v>4452</v>
      </c>
      <c r="B1608" s="15"/>
      <c r="C1608" s="415"/>
      <c r="D1608" s="415"/>
      <c r="E1608" s="323"/>
      <c r="F1608" s="270"/>
      <c r="G1608" s="270"/>
      <c r="H1608" s="270"/>
      <c r="I1608" s="270"/>
      <c r="J1608" s="270"/>
      <c r="K1608" s="270"/>
      <c r="L1608" s="270"/>
      <c r="M1608" s="270"/>
      <c r="N1608" s="270"/>
      <c r="O1608" s="270"/>
      <c r="P1608" s="270"/>
      <c r="Q1608" s="270"/>
      <c r="R1608" s="270"/>
      <c r="S1608" s="270"/>
      <c r="T1608" s="270"/>
      <c r="U1608" s="270"/>
      <c r="V1608" s="270"/>
      <c r="W1608" s="270"/>
      <c r="X1608" s="270"/>
      <c r="Y1608" s="270"/>
      <c r="Z1608" s="270"/>
      <c r="AA1608" s="270"/>
      <c r="AB1608" s="270"/>
      <c r="AC1608" s="270"/>
    </row>
    <row r="1609">
      <c r="A1609" s="444" t="s">
        <v>4453</v>
      </c>
      <c r="B1609" s="15"/>
      <c r="C1609" s="415"/>
      <c r="D1609" s="415"/>
      <c r="E1609" s="323"/>
      <c r="F1609" s="270"/>
      <c r="G1609" s="270"/>
      <c r="H1609" s="270"/>
      <c r="I1609" s="270"/>
      <c r="J1609" s="270"/>
      <c r="K1609" s="270"/>
      <c r="L1609" s="270"/>
      <c r="M1609" s="270"/>
      <c r="N1609" s="270"/>
      <c r="O1609" s="270"/>
      <c r="P1609" s="270"/>
      <c r="Q1609" s="270"/>
      <c r="R1609" s="270"/>
      <c r="S1609" s="270"/>
      <c r="T1609" s="270"/>
      <c r="U1609" s="270"/>
      <c r="V1609" s="270"/>
      <c r="W1609" s="270"/>
      <c r="X1609" s="270"/>
      <c r="Y1609" s="270"/>
      <c r="Z1609" s="270"/>
      <c r="AA1609" s="270"/>
      <c r="AB1609" s="270"/>
      <c r="AC1609" s="270"/>
    </row>
    <row r="1610">
      <c r="A1610" s="444" t="s">
        <v>4454</v>
      </c>
      <c r="B1610" s="15"/>
      <c r="C1610" s="415"/>
      <c r="D1610" s="386"/>
      <c r="E1610" s="323"/>
      <c r="F1610" s="270"/>
      <c r="G1610" s="270"/>
      <c r="H1610" s="270"/>
      <c r="I1610" s="270"/>
      <c r="J1610" s="270"/>
      <c r="K1610" s="270"/>
      <c r="L1610" s="270"/>
      <c r="M1610" s="270"/>
      <c r="N1610" s="270"/>
      <c r="O1610" s="270"/>
      <c r="P1610" s="270"/>
      <c r="Q1610" s="270"/>
      <c r="R1610" s="270"/>
      <c r="S1610" s="270"/>
      <c r="T1610" s="270"/>
      <c r="U1610" s="270"/>
      <c r="V1610" s="270"/>
      <c r="W1610" s="270"/>
      <c r="X1610" s="270"/>
      <c r="Y1610" s="270"/>
      <c r="Z1610" s="270"/>
      <c r="AA1610" s="270"/>
      <c r="AB1610" s="270"/>
      <c r="AC1610" s="270"/>
    </row>
    <row r="1611">
      <c r="A1611" s="444" t="s">
        <v>4455</v>
      </c>
      <c r="B1611" s="15" t="s">
        <v>4456</v>
      </c>
      <c r="C1611" s="415"/>
      <c r="D1611" s="386"/>
      <c r="E1611" s="323"/>
      <c r="F1611" s="270"/>
      <c r="G1611" s="270"/>
      <c r="H1611" s="270"/>
      <c r="I1611" s="270"/>
      <c r="J1611" s="270"/>
      <c r="K1611" s="270"/>
      <c r="L1611" s="270"/>
      <c r="M1611" s="270"/>
      <c r="N1611" s="270"/>
      <c r="O1611" s="270"/>
      <c r="P1611" s="270"/>
      <c r="Q1611" s="270"/>
      <c r="R1611" s="270"/>
      <c r="S1611" s="270"/>
      <c r="T1611" s="270"/>
      <c r="U1611" s="270"/>
      <c r="V1611" s="270"/>
      <c r="W1611" s="270"/>
      <c r="X1611" s="270"/>
      <c r="Y1611" s="270"/>
      <c r="Z1611" s="270"/>
      <c r="AA1611" s="270"/>
      <c r="AB1611" s="270"/>
      <c r="AC1611" s="270"/>
    </row>
    <row r="1612">
      <c r="A1612" s="15" t="s">
        <v>4457</v>
      </c>
      <c r="B1612" s="15" t="s">
        <v>4458</v>
      </c>
      <c r="C1612" s="415"/>
      <c r="D1612" s="386"/>
      <c r="E1612" s="323"/>
      <c r="F1612" s="270"/>
      <c r="G1612" s="270"/>
      <c r="H1612" s="270"/>
      <c r="I1612" s="270"/>
      <c r="J1612" s="270"/>
      <c r="K1612" s="270"/>
      <c r="L1612" s="270"/>
      <c r="M1612" s="270"/>
      <c r="N1612" s="270"/>
      <c r="O1612" s="270"/>
      <c r="P1612" s="270"/>
      <c r="Q1612" s="270"/>
      <c r="R1612" s="270"/>
      <c r="S1612" s="270"/>
      <c r="T1612" s="270"/>
      <c r="U1612" s="270"/>
      <c r="V1612" s="270"/>
      <c r="W1612" s="270"/>
      <c r="X1612" s="270"/>
      <c r="Y1612" s="270"/>
      <c r="Z1612" s="270"/>
      <c r="AA1612" s="270"/>
      <c r="AB1612" s="270"/>
      <c r="AC1612" s="270"/>
    </row>
    <row r="1613">
      <c r="A1613" s="15" t="s">
        <v>4459</v>
      </c>
      <c r="B1613" s="15"/>
      <c r="C1613" s="415"/>
      <c r="D1613" s="386"/>
      <c r="E1613" s="323"/>
      <c r="F1613" s="270"/>
      <c r="G1613" s="270"/>
      <c r="H1613" s="270"/>
      <c r="I1613" s="270"/>
      <c r="J1613" s="270"/>
      <c r="K1613" s="270"/>
      <c r="L1613" s="270"/>
      <c r="M1613" s="270"/>
      <c r="N1613" s="270"/>
      <c r="O1613" s="270"/>
      <c r="P1613" s="270"/>
      <c r="Q1613" s="270"/>
      <c r="R1613" s="270"/>
      <c r="S1613" s="270"/>
      <c r="T1613" s="270"/>
      <c r="U1613" s="270"/>
      <c r="V1613" s="270"/>
      <c r="W1613" s="270"/>
      <c r="X1613" s="270"/>
      <c r="Y1613" s="270"/>
      <c r="Z1613" s="270"/>
      <c r="AA1613" s="270"/>
      <c r="AB1613" s="270"/>
      <c r="AC1613" s="270"/>
    </row>
    <row r="1614">
      <c r="A1614" s="15" t="s">
        <v>4460</v>
      </c>
      <c r="B1614" s="15"/>
      <c r="C1614" s="415"/>
      <c r="D1614" s="404" t="s">
        <v>4461</v>
      </c>
      <c r="E1614" s="323"/>
      <c r="F1614" s="270"/>
      <c r="G1614" s="270"/>
      <c r="H1614" s="270"/>
      <c r="I1614" s="270"/>
      <c r="J1614" s="270"/>
      <c r="K1614" s="270"/>
      <c r="L1614" s="270"/>
      <c r="M1614" s="270"/>
      <c r="N1614" s="270"/>
      <c r="O1614" s="270"/>
      <c r="P1614" s="270"/>
      <c r="Q1614" s="270"/>
      <c r="R1614" s="270"/>
      <c r="S1614" s="270"/>
      <c r="T1614" s="270"/>
      <c r="U1614" s="270"/>
      <c r="V1614" s="270"/>
      <c r="W1614" s="270"/>
      <c r="X1614" s="270"/>
      <c r="Y1614" s="270"/>
      <c r="Z1614" s="270"/>
      <c r="AA1614" s="270"/>
      <c r="AB1614" s="270"/>
      <c r="AC1614" s="270"/>
    </row>
    <row r="1615">
      <c r="A1615" s="15" t="s">
        <v>4462</v>
      </c>
      <c r="B1615" s="15" t="s">
        <v>4463</v>
      </c>
      <c r="C1615" s="415" t="s">
        <v>13356</v>
      </c>
      <c r="D1615" s="386"/>
      <c r="E1615" s="323"/>
      <c r="F1615" s="270"/>
      <c r="G1615" s="270"/>
      <c r="H1615" s="270"/>
      <c r="I1615" s="270"/>
      <c r="J1615" s="270"/>
      <c r="K1615" s="270"/>
      <c r="L1615" s="270"/>
      <c r="M1615" s="270"/>
      <c r="N1615" s="270"/>
      <c r="O1615" s="270"/>
      <c r="P1615" s="270"/>
      <c r="Q1615" s="270"/>
      <c r="R1615" s="270"/>
      <c r="S1615" s="270"/>
      <c r="T1615" s="270"/>
      <c r="U1615" s="270"/>
      <c r="V1615" s="270"/>
      <c r="W1615" s="270"/>
      <c r="X1615" s="270"/>
      <c r="Y1615" s="270"/>
      <c r="Z1615" s="270"/>
      <c r="AA1615" s="270"/>
      <c r="AB1615" s="270"/>
      <c r="AC1615" s="270"/>
    </row>
    <row r="1616">
      <c r="A1616" s="15" t="s">
        <v>4465</v>
      </c>
      <c r="B1616" s="15" t="s">
        <v>4466</v>
      </c>
      <c r="C1616" s="415"/>
      <c r="D1616" s="386"/>
      <c r="E1616" s="323"/>
      <c r="F1616" s="270"/>
      <c r="G1616" s="270"/>
      <c r="H1616" s="270"/>
      <c r="I1616" s="270"/>
      <c r="J1616" s="270"/>
      <c r="K1616" s="270"/>
      <c r="L1616" s="270"/>
      <c r="M1616" s="270"/>
      <c r="N1616" s="270"/>
      <c r="O1616" s="270"/>
      <c r="P1616" s="270"/>
      <c r="Q1616" s="270"/>
      <c r="R1616" s="270"/>
      <c r="S1616" s="270"/>
      <c r="T1616" s="270"/>
      <c r="U1616" s="270"/>
      <c r="V1616" s="270"/>
      <c r="W1616" s="270"/>
      <c r="X1616" s="270"/>
      <c r="Y1616" s="270"/>
      <c r="Z1616" s="270"/>
      <c r="AA1616" s="270"/>
      <c r="AB1616" s="270"/>
      <c r="AC1616" s="270"/>
    </row>
    <row r="1617">
      <c r="A1617" s="15" t="s">
        <v>4467</v>
      </c>
      <c r="B1617" s="15"/>
      <c r="C1617" s="415"/>
      <c r="D1617" s="386"/>
      <c r="E1617" s="323"/>
      <c r="F1617" s="270"/>
      <c r="G1617" s="270"/>
      <c r="H1617" s="270"/>
      <c r="I1617" s="270"/>
      <c r="J1617" s="270"/>
      <c r="K1617" s="270"/>
      <c r="L1617" s="270"/>
      <c r="M1617" s="270"/>
      <c r="N1617" s="270"/>
      <c r="O1617" s="270"/>
      <c r="P1617" s="270"/>
      <c r="Q1617" s="270"/>
      <c r="R1617" s="270"/>
      <c r="S1617" s="270"/>
      <c r="T1617" s="270"/>
      <c r="U1617" s="270"/>
      <c r="V1617" s="270"/>
      <c r="W1617" s="270"/>
      <c r="X1617" s="270"/>
      <c r="Y1617" s="270"/>
      <c r="Z1617" s="270"/>
      <c r="AA1617" s="270"/>
      <c r="AB1617" s="270"/>
      <c r="AC1617" s="270"/>
    </row>
    <row r="1618">
      <c r="A1618" s="15" t="s">
        <v>4468</v>
      </c>
      <c r="B1618" s="15" t="s">
        <v>4469</v>
      </c>
      <c r="C1618" s="415"/>
      <c r="D1618" s="386"/>
      <c r="E1618" s="323"/>
      <c r="F1618" s="270"/>
      <c r="G1618" s="270"/>
      <c r="H1618" s="270"/>
      <c r="I1618" s="270"/>
      <c r="J1618" s="270"/>
      <c r="K1618" s="270"/>
      <c r="L1618" s="270"/>
      <c r="M1618" s="270"/>
      <c r="N1618" s="270"/>
      <c r="O1618" s="270"/>
      <c r="P1618" s="270"/>
      <c r="Q1618" s="270"/>
      <c r="R1618" s="270"/>
      <c r="S1618" s="270"/>
      <c r="T1618" s="270"/>
      <c r="U1618" s="270"/>
      <c r="V1618" s="270"/>
      <c r="W1618" s="270"/>
      <c r="X1618" s="270"/>
      <c r="Y1618" s="270"/>
      <c r="Z1618" s="270"/>
      <c r="AA1618" s="270"/>
      <c r="AB1618" s="270"/>
      <c r="AC1618" s="270"/>
    </row>
    <row r="1619" ht="348.75" customHeight="1">
      <c r="A1619" s="445" t="s">
        <v>4470</v>
      </c>
      <c r="B1619" s="15" t="s">
        <v>4471</v>
      </c>
      <c r="C1619" s="415"/>
      <c r="D1619" s="404" t="s">
        <v>4472</v>
      </c>
      <c r="E1619" s="323"/>
      <c r="F1619" s="270"/>
      <c r="G1619" s="270"/>
      <c r="H1619" s="270"/>
      <c r="I1619" s="270"/>
      <c r="J1619" s="270"/>
      <c r="K1619" s="270"/>
      <c r="L1619" s="270"/>
      <c r="M1619" s="270"/>
      <c r="N1619" s="270"/>
      <c r="O1619" s="270"/>
      <c r="P1619" s="270"/>
      <c r="Q1619" s="270"/>
      <c r="R1619" s="270"/>
      <c r="S1619" s="270"/>
      <c r="T1619" s="270"/>
      <c r="U1619" s="270"/>
      <c r="V1619" s="270"/>
      <c r="W1619" s="270"/>
      <c r="X1619" s="270"/>
      <c r="Y1619" s="270"/>
      <c r="Z1619" s="270"/>
      <c r="AA1619" s="270"/>
      <c r="AB1619" s="270"/>
      <c r="AC1619" s="270"/>
    </row>
    <row r="1620">
      <c r="A1620" s="15" t="s">
        <v>4473</v>
      </c>
      <c r="B1620" s="15" t="s">
        <v>4474</v>
      </c>
      <c r="C1620" s="415" t="s">
        <v>4475</v>
      </c>
      <c r="D1620" s="386"/>
      <c r="E1620" s="323"/>
      <c r="F1620" s="270"/>
      <c r="G1620" s="270"/>
      <c r="H1620" s="270"/>
      <c r="I1620" s="270"/>
      <c r="J1620" s="270"/>
      <c r="K1620" s="270"/>
      <c r="L1620" s="270"/>
      <c r="M1620" s="270"/>
      <c r="N1620" s="270"/>
      <c r="O1620" s="270"/>
      <c r="P1620" s="270"/>
      <c r="Q1620" s="270"/>
      <c r="R1620" s="270"/>
      <c r="S1620" s="270"/>
      <c r="T1620" s="270"/>
      <c r="U1620" s="270"/>
      <c r="V1620" s="270"/>
      <c r="W1620" s="270"/>
      <c r="X1620" s="270"/>
      <c r="Y1620" s="270"/>
      <c r="Z1620" s="270"/>
      <c r="AA1620" s="270"/>
      <c r="AB1620" s="270"/>
      <c r="AC1620" s="270"/>
    </row>
    <row r="1621">
      <c r="A1621" s="15" t="s">
        <v>4476</v>
      </c>
      <c r="B1621" s="15" t="s">
        <v>4477</v>
      </c>
      <c r="C1621" s="415"/>
      <c r="D1621" s="386"/>
      <c r="E1621" s="323"/>
      <c r="F1621" s="270"/>
      <c r="G1621" s="270"/>
      <c r="H1621" s="270"/>
      <c r="I1621" s="270"/>
      <c r="J1621" s="270"/>
      <c r="K1621" s="270"/>
      <c r="L1621" s="270"/>
      <c r="M1621" s="270"/>
      <c r="N1621" s="270"/>
      <c r="O1621" s="270"/>
      <c r="P1621" s="270"/>
      <c r="Q1621" s="270"/>
      <c r="R1621" s="270"/>
      <c r="S1621" s="270"/>
      <c r="T1621" s="270"/>
      <c r="U1621" s="270"/>
      <c r="V1621" s="270"/>
      <c r="W1621" s="270"/>
      <c r="X1621" s="270"/>
      <c r="Y1621" s="270"/>
      <c r="Z1621" s="270"/>
      <c r="AA1621" s="270"/>
      <c r="AB1621" s="270"/>
      <c r="AC1621" s="270"/>
    </row>
    <row r="1622">
      <c r="A1622" s="15" t="s">
        <v>4478</v>
      </c>
      <c r="B1622" s="15" t="s">
        <v>4479</v>
      </c>
      <c r="C1622" s="415"/>
      <c r="D1622" s="386"/>
      <c r="E1622" s="323"/>
      <c r="F1622" s="270"/>
      <c r="G1622" s="270"/>
      <c r="H1622" s="270"/>
      <c r="I1622" s="270"/>
      <c r="J1622" s="270"/>
      <c r="K1622" s="270"/>
      <c r="L1622" s="270"/>
      <c r="M1622" s="270"/>
      <c r="N1622" s="270"/>
      <c r="O1622" s="270"/>
      <c r="P1622" s="270"/>
      <c r="Q1622" s="270"/>
      <c r="R1622" s="270"/>
      <c r="S1622" s="270"/>
      <c r="T1622" s="270"/>
      <c r="U1622" s="270"/>
      <c r="V1622" s="270"/>
      <c r="W1622" s="270"/>
      <c r="X1622" s="270"/>
      <c r="Y1622" s="270"/>
      <c r="Z1622" s="270"/>
      <c r="AA1622" s="270"/>
      <c r="AB1622" s="270"/>
      <c r="AC1622" s="270"/>
    </row>
    <row r="1623">
      <c r="A1623" s="15" t="s">
        <v>4480</v>
      </c>
      <c r="B1623" s="15"/>
      <c r="C1623" s="415"/>
      <c r="D1623" s="446"/>
      <c r="E1623" s="447"/>
      <c r="F1623" s="79"/>
      <c r="G1623" s="79"/>
      <c r="H1623" s="79"/>
      <c r="I1623" s="79"/>
      <c r="J1623" s="79"/>
      <c r="K1623" s="79"/>
      <c r="L1623" s="79"/>
      <c r="M1623" s="79"/>
      <c r="N1623" s="79"/>
      <c r="O1623" s="79"/>
      <c r="P1623" s="79"/>
      <c r="Q1623" s="79"/>
      <c r="R1623" s="79"/>
      <c r="S1623" s="79"/>
      <c r="T1623" s="79"/>
      <c r="U1623" s="79"/>
      <c r="V1623" s="79"/>
      <c r="W1623" s="79"/>
      <c r="X1623" s="79"/>
      <c r="Y1623" s="79"/>
      <c r="Z1623" s="79"/>
      <c r="AA1623" s="79"/>
      <c r="AB1623" s="79"/>
      <c r="AC1623" s="79"/>
    </row>
    <row r="1624">
      <c r="A1624" s="15" t="s">
        <v>4481</v>
      </c>
      <c r="B1624" s="15"/>
      <c r="C1624" s="448"/>
      <c r="D1624" s="446"/>
      <c r="E1624" s="447"/>
      <c r="F1624" s="79"/>
      <c r="G1624" s="79"/>
      <c r="H1624" s="79"/>
      <c r="I1624" s="79"/>
      <c r="J1624" s="79"/>
      <c r="K1624" s="79"/>
      <c r="L1624" s="79"/>
      <c r="M1624" s="79"/>
      <c r="N1624" s="79"/>
      <c r="O1624" s="79"/>
      <c r="P1624" s="79"/>
      <c r="Q1624" s="79"/>
      <c r="R1624" s="79"/>
      <c r="S1624" s="79"/>
      <c r="T1624" s="79"/>
      <c r="U1624" s="79"/>
      <c r="V1624" s="79"/>
      <c r="W1624" s="79"/>
      <c r="X1624" s="79"/>
      <c r="Y1624" s="79"/>
      <c r="Z1624" s="79"/>
      <c r="AA1624" s="79"/>
      <c r="AB1624" s="79"/>
      <c r="AC1624" s="79"/>
    </row>
    <row r="1625">
      <c r="A1625" s="449" t="s">
        <v>4482</v>
      </c>
      <c r="B1625" s="15" t="s">
        <v>4483</v>
      </c>
      <c r="C1625" s="448"/>
      <c r="D1625" s="446"/>
      <c r="E1625" s="447"/>
      <c r="F1625" s="79"/>
      <c r="G1625" s="79"/>
      <c r="H1625" s="79"/>
      <c r="I1625" s="79"/>
      <c r="J1625" s="79"/>
      <c r="K1625" s="79"/>
      <c r="L1625" s="79"/>
      <c r="M1625" s="79"/>
      <c r="N1625" s="79"/>
      <c r="O1625" s="79"/>
      <c r="P1625" s="79"/>
      <c r="Q1625" s="79"/>
      <c r="R1625" s="79"/>
      <c r="S1625" s="79"/>
      <c r="T1625" s="79"/>
      <c r="U1625" s="79"/>
      <c r="V1625" s="79"/>
      <c r="W1625" s="79"/>
      <c r="X1625" s="79"/>
      <c r="Y1625" s="79"/>
      <c r="Z1625" s="79"/>
      <c r="AA1625" s="79"/>
      <c r="AB1625" s="79"/>
      <c r="AC1625" s="79"/>
    </row>
    <row r="1626">
      <c r="A1626" s="449" t="s">
        <v>4484</v>
      </c>
      <c r="B1626" s="15" t="s">
        <v>4485</v>
      </c>
      <c r="C1626" s="448"/>
      <c r="D1626" s="446"/>
      <c r="E1626" s="447"/>
      <c r="F1626" s="79"/>
      <c r="G1626" s="79"/>
      <c r="H1626" s="79"/>
      <c r="I1626" s="79"/>
      <c r="J1626" s="79"/>
      <c r="K1626" s="79"/>
      <c r="L1626" s="79"/>
      <c r="M1626" s="79"/>
      <c r="N1626" s="79"/>
      <c r="O1626" s="79"/>
      <c r="P1626" s="79"/>
      <c r="Q1626" s="79"/>
      <c r="R1626" s="79"/>
      <c r="S1626" s="79"/>
      <c r="T1626" s="79"/>
      <c r="U1626" s="79"/>
      <c r="V1626" s="79"/>
      <c r="W1626" s="79"/>
      <c r="X1626" s="79"/>
      <c r="Y1626" s="79"/>
      <c r="Z1626" s="79"/>
      <c r="AA1626" s="79"/>
      <c r="AB1626" s="79"/>
      <c r="AC1626" s="79"/>
    </row>
    <row r="1627">
      <c r="A1627" s="449" t="s">
        <v>4486</v>
      </c>
      <c r="B1627" s="15" t="s">
        <v>4487</v>
      </c>
      <c r="C1627" s="448"/>
      <c r="D1627" s="446"/>
      <c r="E1627" s="447"/>
      <c r="F1627" s="79"/>
      <c r="G1627" s="79"/>
      <c r="H1627" s="79"/>
      <c r="I1627" s="79"/>
      <c r="J1627" s="79"/>
      <c r="K1627" s="79"/>
      <c r="L1627" s="79"/>
      <c r="M1627" s="79"/>
      <c r="N1627" s="79"/>
      <c r="O1627" s="79"/>
      <c r="P1627" s="79"/>
      <c r="Q1627" s="79"/>
      <c r="R1627" s="79"/>
      <c r="S1627" s="79"/>
      <c r="T1627" s="79"/>
      <c r="U1627" s="79"/>
      <c r="V1627" s="79"/>
      <c r="W1627" s="79"/>
      <c r="X1627" s="79"/>
      <c r="Y1627" s="79"/>
      <c r="Z1627" s="79"/>
      <c r="AA1627" s="79"/>
      <c r="AB1627" s="79"/>
      <c r="AC1627" s="79"/>
    </row>
    <row r="1628">
      <c r="A1628" s="449" t="s">
        <v>4488</v>
      </c>
      <c r="B1628" s="15" t="s">
        <v>4489</v>
      </c>
      <c r="C1628" s="448"/>
      <c r="D1628" s="446"/>
      <c r="E1628" s="447"/>
      <c r="F1628" s="79"/>
      <c r="G1628" s="79"/>
      <c r="H1628" s="79"/>
      <c r="I1628" s="79"/>
      <c r="J1628" s="79"/>
      <c r="K1628" s="79"/>
      <c r="L1628" s="79"/>
      <c r="M1628" s="79"/>
      <c r="N1628" s="79"/>
      <c r="O1628" s="79"/>
      <c r="P1628" s="79"/>
      <c r="Q1628" s="79"/>
      <c r="R1628" s="79"/>
      <c r="S1628" s="79"/>
      <c r="T1628" s="79"/>
      <c r="U1628" s="79"/>
      <c r="V1628" s="79"/>
      <c r="W1628" s="79"/>
      <c r="X1628" s="79"/>
      <c r="Y1628" s="79"/>
      <c r="Z1628" s="79"/>
      <c r="AA1628" s="79"/>
      <c r="AB1628" s="79"/>
      <c r="AC1628" s="79"/>
    </row>
    <row r="1629">
      <c r="A1629" s="450" t="s">
        <v>4490</v>
      </c>
      <c r="B1629" s="452" t="s">
        <v>4491</v>
      </c>
      <c r="C1629" s="448"/>
      <c r="D1629" s="446"/>
      <c r="E1629" s="447"/>
      <c r="F1629" s="79"/>
      <c r="G1629" s="79"/>
      <c r="H1629" s="79"/>
      <c r="I1629" s="79"/>
      <c r="J1629" s="79"/>
      <c r="K1629" s="79"/>
      <c r="L1629" s="79"/>
      <c r="M1629" s="79"/>
      <c r="N1629" s="79"/>
      <c r="O1629" s="79"/>
      <c r="P1629" s="79"/>
      <c r="Q1629" s="79"/>
      <c r="R1629" s="79"/>
      <c r="S1629" s="79"/>
      <c r="T1629" s="79"/>
      <c r="U1629" s="79"/>
      <c r="V1629" s="79"/>
      <c r="W1629" s="79"/>
      <c r="X1629" s="79"/>
      <c r="Y1629" s="79"/>
      <c r="Z1629" s="79"/>
      <c r="AA1629" s="79"/>
      <c r="AB1629" s="79"/>
      <c r="AC1629" s="79"/>
    </row>
    <row r="1630">
      <c r="A1630" s="450" t="s">
        <v>4492</v>
      </c>
      <c r="B1630" s="452" t="s">
        <v>4493</v>
      </c>
      <c r="C1630" s="448"/>
      <c r="D1630" s="446"/>
      <c r="E1630" s="447"/>
      <c r="F1630" s="79"/>
      <c r="G1630" s="79"/>
      <c r="H1630" s="79"/>
      <c r="I1630" s="79"/>
      <c r="J1630" s="79"/>
      <c r="K1630" s="79"/>
      <c r="L1630" s="79"/>
      <c r="M1630" s="79"/>
      <c r="N1630" s="79"/>
      <c r="O1630" s="79"/>
      <c r="P1630" s="79"/>
      <c r="Q1630" s="79"/>
      <c r="R1630" s="79"/>
      <c r="S1630" s="79"/>
      <c r="T1630" s="79"/>
      <c r="U1630" s="79"/>
      <c r="V1630" s="79"/>
      <c r="W1630" s="79"/>
      <c r="X1630" s="79"/>
      <c r="Y1630" s="79"/>
      <c r="Z1630" s="79"/>
      <c r="AA1630" s="79"/>
      <c r="AB1630" s="79"/>
      <c r="AC1630" s="79"/>
    </row>
    <row r="1631">
      <c r="A1631" s="451" t="s">
        <v>4494</v>
      </c>
      <c r="B1631" s="452" t="s">
        <v>4495</v>
      </c>
      <c r="C1631" s="448"/>
      <c r="D1631" s="446"/>
      <c r="E1631" s="447"/>
      <c r="F1631" s="79"/>
      <c r="G1631" s="79"/>
      <c r="H1631" s="79"/>
      <c r="I1631" s="79"/>
      <c r="J1631" s="79"/>
      <c r="K1631" s="79"/>
      <c r="L1631" s="79"/>
      <c r="M1631" s="79"/>
      <c r="N1631" s="79"/>
      <c r="O1631" s="79"/>
      <c r="P1631" s="79"/>
      <c r="Q1631" s="79"/>
      <c r="R1631" s="79"/>
      <c r="S1631" s="79"/>
      <c r="T1631" s="79"/>
      <c r="U1631" s="79"/>
      <c r="V1631" s="79"/>
      <c r="W1631" s="79"/>
      <c r="X1631" s="79"/>
      <c r="Y1631" s="79"/>
      <c r="Z1631" s="79"/>
      <c r="AA1631" s="79"/>
      <c r="AB1631" s="79"/>
      <c r="AC1631" s="79"/>
    </row>
    <row r="1632">
      <c r="A1632" s="451" t="s">
        <v>4496</v>
      </c>
      <c r="B1632" s="452" t="s">
        <v>4497</v>
      </c>
      <c r="C1632" s="452" t="s">
        <v>4498</v>
      </c>
      <c r="D1632" s="446"/>
      <c r="E1632" s="447"/>
      <c r="F1632" s="79"/>
      <c r="G1632" s="79"/>
      <c r="H1632" s="79"/>
      <c r="I1632" s="79"/>
      <c r="J1632" s="79"/>
      <c r="K1632" s="79"/>
      <c r="L1632" s="79"/>
      <c r="M1632" s="79"/>
      <c r="N1632" s="79"/>
      <c r="O1632" s="79"/>
      <c r="P1632" s="79"/>
      <c r="Q1632" s="79"/>
      <c r="R1632" s="79"/>
      <c r="S1632" s="79"/>
      <c r="T1632" s="79"/>
      <c r="U1632" s="79"/>
      <c r="V1632" s="79"/>
      <c r="W1632" s="79"/>
      <c r="X1632" s="79"/>
      <c r="Y1632" s="79"/>
      <c r="Z1632" s="79"/>
      <c r="AA1632" s="79"/>
      <c r="AB1632" s="79"/>
      <c r="AC1632" s="79"/>
    </row>
    <row r="1633">
      <c r="A1633" s="451" t="s">
        <v>4499</v>
      </c>
      <c r="B1633" s="452" t="s">
        <v>4498</v>
      </c>
      <c r="D1633" s="446"/>
      <c r="E1633" s="447"/>
      <c r="F1633" s="79"/>
      <c r="G1633" s="79"/>
      <c r="H1633" s="79"/>
      <c r="I1633" s="79"/>
      <c r="J1633" s="79"/>
      <c r="K1633" s="79"/>
      <c r="L1633" s="79"/>
      <c r="M1633" s="79"/>
      <c r="N1633" s="79"/>
      <c r="O1633" s="79"/>
      <c r="P1633" s="79"/>
      <c r="Q1633" s="79"/>
      <c r="R1633" s="79"/>
      <c r="S1633" s="79"/>
      <c r="T1633" s="79"/>
      <c r="U1633" s="79"/>
      <c r="V1633" s="79"/>
      <c r="W1633" s="79"/>
      <c r="X1633" s="79"/>
      <c r="Y1633" s="79"/>
      <c r="Z1633" s="79"/>
      <c r="AA1633" s="79"/>
      <c r="AB1633" s="79"/>
      <c r="AC1633" s="79"/>
    </row>
    <row r="1634">
      <c r="A1634" s="451" t="s">
        <v>13357</v>
      </c>
      <c r="B1634" s="86" t="s">
        <v>13358</v>
      </c>
      <c r="C1634" s="15"/>
      <c r="D1634" s="446"/>
      <c r="E1634" s="447"/>
      <c r="F1634" s="79"/>
      <c r="G1634" s="79"/>
      <c r="H1634" s="79"/>
      <c r="I1634" s="79"/>
      <c r="J1634" s="79"/>
      <c r="K1634" s="79"/>
      <c r="L1634" s="79"/>
      <c r="M1634" s="79"/>
      <c r="N1634" s="79"/>
      <c r="O1634" s="79"/>
      <c r="P1634" s="79"/>
      <c r="Q1634" s="79"/>
      <c r="R1634" s="79"/>
      <c r="S1634" s="79"/>
      <c r="T1634" s="79"/>
      <c r="U1634" s="79"/>
      <c r="V1634" s="79"/>
      <c r="W1634" s="79"/>
      <c r="X1634" s="79"/>
      <c r="Y1634" s="79"/>
      <c r="Z1634" s="79"/>
      <c r="AA1634" s="79"/>
      <c r="AB1634" s="79"/>
      <c r="AC1634" s="79"/>
    </row>
    <row r="1635">
      <c r="A1635" s="451" t="s">
        <v>4502</v>
      </c>
      <c r="B1635" s="452"/>
      <c r="C1635" s="15"/>
      <c r="D1635" s="446"/>
      <c r="E1635" s="447"/>
      <c r="F1635" s="79"/>
      <c r="G1635" s="79"/>
      <c r="H1635" s="79"/>
      <c r="I1635" s="79"/>
      <c r="J1635" s="79"/>
      <c r="K1635" s="79"/>
      <c r="L1635" s="79"/>
      <c r="M1635" s="79"/>
      <c r="N1635" s="79"/>
      <c r="O1635" s="79"/>
      <c r="P1635" s="79"/>
      <c r="Q1635" s="79"/>
      <c r="R1635" s="79"/>
      <c r="S1635" s="79"/>
      <c r="T1635" s="79"/>
      <c r="U1635" s="79"/>
      <c r="V1635" s="79"/>
      <c r="W1635" s="79"/>
      <c r="X1635" s="79"/>
      <c r="Y1635" s="79"/>
      <c r="Z1635" s="79"/>
      <c r="AA1635" s="79"/>
      <c r="AB1635" s="79"/>
      <c r="AC1635" s="79"/>
    </row>
    <row r="1636">
      <c r="A1636" s="453" t="s">
        <v>4503</v>
      </c>
      <c r="B1636" s="452" t="s">
        <v>4504</v>
      </c>
      <c r="C1636" s="15"/>
      <c r="D1636" s="446"/>
      <c r="E1636" s="447"/>
      <c r="F1636" s="79"/>
      <c r="G1636" s="79"/>
      <c r="H1636" s="79"/>
      <c r="I1636" s="79"/>
      <c r="J1636" s="79"/>
      <c r="K1636" s="79"/>
      <c r="L1636" s="79"/>
      <c r="M1636" s="79"/>
      <c r="N1636" s="79"/>
      <c r="O1636" s="79"/>
      <c r="P1636" s="79"/>
      <c r="Q1636" s="79"/>
      <c r="R1636" s="79"/>
      <c r="S1636" s="79"/>
      <c r="T1636" s="79"/>
      <c r="U1636" s="79"/>
      <c r="V1636" s="79"/>
      <c r="W1636" s="79"/>
      <c r="X1636" s="79"/>
      <c r="Y1636" s="79"/>
      <c r="Z1636" s="79"/>
      <c r="AA1636" s="79"/>
      <c r="AB1636" s="79"/>
      <c r="AC1636" s="79"/>
    </row>
    <row r="1637">
      <c r="A1637" s="449" t="s">
        <v>4505</v>
      </c>
      <c r="B1637" s="452" t="s">
        <v>4506</v>
      </c>
      <c r="C1637" s="15"/>
      <c r="D1637" s="446"/>
      <c r="E1637" s="447"/>
      <c r="F1637" s="79"/>
      <c r="G1637" s="79"/>
      <c r="H1637" s="79"/>
      <c r="I1637" s="79"/>
      <c r="J1637" s="79"/>
      <c r="K1637" s="79"/>
      <c r="L1637" s="79"/>
      <c r="M1637" s="79"/>
      <c r="N1637" s="79"/>
      <c r="O1637" s="79"/>
      <c r="P1637" s="79"/>
      <c r="Q1637" s="79"/>
      <c r="R1637" s="79"/>
      <c r="S1637" s="79"/>
      <c r="T1637" s="79"/>
      <c r="U1637" s="79"/>
      <c r="V1637" s="79"/>
      <c r="W1637" s="79"/>
      <c r="X1637" s="79"/>
      <c r="Y1637" s="79"/>
      <c r="Z1637" s="79"/>
      <c r="AA1637" s="79"/>
      <c r="AB1637" s="79"/>
      <c r="AC1637" s="79"/>
    </row>
    <row r="1638">
      <c r="A1638" s="449" t="s">
        <v>4507</v>
      </c>
      <c r="B1638" s="452" t="s">
        <v>4508</v>
      </c>
      <c r="C1638" s="15"/>
      <c r="D1638" s="446"/>
      <c r="E1638" s="447"/>
      <c r="F1638" s="79"/>
      <c r="G1638" s="79"/>
      <c r="H1638" s="79"/>
      <c r="I1638" s="79"/>
      <c r="J1638" s="79"/>
      <c r="K1638" s="79"/>
      <c r="L1638" s="79"/>
      <c r="M1638" s="79"/>
      <c r="N1638" s="79"/>
      <c r="O1638" s="79"/>
      <c r="P1638" s="79"/>
      <c r="Q1638" s="79"/>
      <c r="R1638" s="79"/>
      <c r="S1638" s="79"/>
      <c r="T1638" s="79"/>
      <c r="U1638" s="79"/>
      <c r="V1638" s="79"/>
      <c r="W1638" s="79"/>
      <c r="X1638" s="79"/>
      <c r="Y1638" s="79"/>
      <c r="Z1638" s="79"/>
      <c r="AA1638" s="79"/>
      <c r="AB1638" s="79"/>
      <c r="AC1638" s="79"/>
    </row>
    <row r="1639">
      <c r="A1639" s="449" t="s">
        <v>4509</v>
      </c>
      <c r="B1639" s="452" t="s">
        <v>4510</v>
      </c>
      <c r="C1639" s="15"/>
      <c r="D1639" s="446"/>
      <c r="E1639" s="447"/>
      <c r="F1639" s="79"/>
      <c r="G1639" s="79"/>
      <c r="H1639" s="79"/>
      <c r="I1639" s="79"/>
      <c r="J1639" s="79"/>
      <c r="K1639" s="79"/>
      <c r="L1639" s="79"/>
      <c r="M1639" s="79"/>
      <c r="N1639" s="79"/>
      <c r="O1639" s="79"/>
      <c r="P1639" s="79"/>
      <c r="Q1639" s="79"/>
      <c r="R1639" s="79"/>
      <c r="S1639" s="79"/>
      <c r="T1639" s="79"/>
      <c r="U1639" s="79"/>
      <c r="V1639" s="79"/>
      <c r="W1639" s="79"/>
      <c r="X1639" s="79"/>
      <c r="Y1639" s="79"/>
      <c r="Z1639" s="79"/>
      <c r="AA1639" s="79"/>
      <c r="AB1639" s="79"/>
      <c r="AC1639" s="79"/>
    </row>
    <row r="1640">
      <c r="A1640" s="449" t="s">
        <v>4511</v>
      </c>
      <c r="B1640" s="452" t="s">
        <v>4512</v>
      </c>
      <c r="C1640" s="15" t="s">
        <v>4513</v>
      </c>
      <c r="D1640" s="446"/>
      <c r="E1640" s="447"/>
      <c r="F1640" s="79"/>
      <c r="G1640" s="79"/>
      <c r="H1640" s="79"/>
      <c r="I1640" s="79"/>
      <c r="J1640" s="79"/>
      <c r="K1640" s="79"/>
      <c r="L1640" s="79"/>
      <c r="M1640" s="79"/>
      <c r="N1640" s="79"/>
      <c r="O1640" s="79"/>
      <c r="P1640" s="79"/>
      <c r="Q1640" s="79"/>
      <c r="R1640" s="79"/>
      <c r="S1640" s="79"/>
      <c r="T1640" s="79"/>
      <c r="U1640" s="79"/>
      <c r="V1640" s="79"/>
      <c r="W1640" s="79"/>
      <c r="X1640" s="79"/>
      <c r="Y1640" s="79"/>
      <c r="Z1640" s="79"/>
      <c r="AA1640" s="79"/>
      <c r="AB1640" s="79"/>
      <c r="AC1640" s="79"/>
    </row>
    <row r="1641">
      <c r="A1641" s="449" t="s">
        <v>4514</v>
      </c>
      <c r="B1641" s="452" t="s">
        <v>4515</v>
      </c>
      <c r="C1641" s="454"/>
      <c r="D1641" s="446"/>
      <c r="E1641" s="447"/>
      <c r="F1641" s="79"/>
      <c r="G1641" s="79"/>
      <c r="H1641" s="79"/>
      <c r="I1641" s="79"/>
      <c r="J1641" s="79"/>
      <c r="K1641" s="79"/>
      <c r="L1641" s="79"/>
      <c r="M1641" s="79"/>
      <c r="N1641" s="79"/>
      <c r="O1641" s="79"/>
      <c r="P1641" s="79"/>
      <c r="Q1641" s="79"/>
      <c r="R1641" s="79"/>
      <c r="S1641" s="79"/>
      <c r="T1641" s="79"/>
      <c r="U1641" s="79"/>
      <c r="V1641" s="79"/>
      <c r="W1641" s="79"/>
      <c r="X1641" s="79"/>
      <c r="Y1641" s="79"/>
      <c r="Z1641" s="79"/>
      <c r="AA1641" s="79"/>
      <c r="AB1641" s="79"/>
      <c r="AC1641" s="79"/>
    </row>
    <row r="1642">
      <c r="A1642" s="449" t="s">
        <v>4516</v>
      </c>
      <c r="B1642" s="452" t="s">
        <v>13359</v>
      </c>
      <c r="C1642" s="15" t="s">
        <v>4518</v>
      </c>
      <c r="D1642" s="446"/>
      <c r="E1642" s="447"/>
      <c r="F1642" s="79"/>
      <c r="G1642" s="79"/>
      <c r="H1642" s="79"/>
      <c r="I1642" s="79"/>
      <c r="J1642" s="79"/>
      <c r="K1642" s="79"/>
      <c r="L1642" s="79"/>
      <c r="M1642" s="79"/>
      <c r="N1642" s="79"/>
      <c r="O1642" s="79"/>
      <c r="P1642" s="79"/>
      <c r="Q1642" s="79"/>
      <c r="R1642" s="79"/>
      <c r="S1642" s="79"/>
      <c r="T1642" s="79"/>
      <c r="U1642" s="79"/>
      <c r="V1642" s="79"/>
      <c r="W1642" s="79"/>
      <c r="X1642" s="79"/>
      <c r="Y1642" s="79"/>
      <c r="Z1642" s="79"/>
      <c r="AA1642" s="79"/>
      <c r="AB1642" s="79"/>
      <c r="AC1642" s="79"/>
    </row>
    <row r="1643">
      <c r="A1643" s="191" t="s">
        <v>4519</v>
      </c>
      <c r="B1643" s="452" t="s">
        <v>4520</v>
      </c>
      <c r="C1643" s="454"/>
      <c r="D1643" s="446"/>
      <c r="E1643" s="447"/>
      <c r="F1643" s="79"/>
      <c r="G1643" s="79"/>
      <c r="H1643" s="79"/>
      <c r="I1643" s="79"/>
      <c r="J1643" s="79"/>
      <c r="K1643" s="79"/>
      <c r="L1643" s="79"/>
      <c r="M1643" s="79"/>
      <c r="N1643" s="79"/>
      <c r="O1643" s="79"/>
      <c r="P1643" s="79"/>
      <c r="Q1643" s="79"/>
      <c r="R1643" s="79"/>
      <c r="S1643" s="79"/>
      <c r="T1643" s="79"/>
      <c r="U1643" s="79"/>
      <c r="V1643" s="79"/>
      <c r="W1643" s="79"/>
      <c r="X1643" s="79"/>
      <c r="Y1643" s="79"/>
      <c r="Z1643" s="79"/>
      <c r="AA1643" s="79"/>
      <c r="AB1643" s="79"/>
      <c r="AC1643" s="79"/>
    </row>
    <row r="1644">
      <c r="A1644" s="449" t="s">
        <v>4521</v>
      </c>
      <c r="B1644" s="452" t="s">
        <v>4522</v>
      </c>
      <c r="C1644" s="454"/>
      <c r="D1644" s="446"/>
      <c r="E1644" s="447"/>
      <c r="F1644" s="79"/>
      <c r="G1644" s="79"/>
      <c r="H1644" s="79"/>
      <c r="I1644" s="79"/>
      <c r="J1644" s="79"/>
      <c r="K1644" s="79"/>
      <c r="L1644" s="79"/>
      <c r="M1644" s="79"/>
      <c r="N1644" s="79"/>
      <c r="O1644" s="79"/>
      <c r="P1644" s="79"/>
      <c r="Q1644" s="79"/>
      <c r="R1644" s="79"/>
      <c r="S1644" s="79"/>
      <c r="T1644" s="79"/>
      <c r="U1644" s="79"/>
      <c r="V1644" s="79"/>
      <c r="W1644" s="79"/>
      <c r="X1644" s="79"/>
      <c r="Y1644" s="79"/>
      <c r="Z1644" s="79"/>
      <c r="AA1644" s="79"/>
      <c r="AB1644" s="79"/>
      <c r="AC1644" s="79"/>
    </row>
    <row r="1645">
      <c r="A1645" s="455" t="s">
        <v>4523</v>
      </c>
      <c r="B1645" s="452" t="s">
        <v>4524</v>
      </c>
      <c r="C1645" s="454"/>
      <c r="D1645" s="446"/>
      <c r="E1645" s="447"/>
      <c r="F1645" s="79"/>
      <c r="G1645" s="79"/>
      <c r="H1645" s="79"/>
      <c r="I1645" s="79"/>
      <c r="J1645" s="79"/>
      <c r="K1645" s="79"/>
      <c r="L1645" s="79"/>
      <c r="M1645" s="79"/>
      <c r="N1645" s="79"/>
      <c r="O1645" s="79"/>
      <c r="P1645" s="79"/>
      <c r="Q1645" s="79"/>
      <c r="R1645" s="79"/>
      <c r="S1645" s="79"/>
      <c r="T1645" s="79"/>
      <c r="U1645" s="79"/>
      <c r="V1645" s="79"/>
      <c r="W1645" s="79"/>
      <c r="X1645" s="79"/>
      <c r="Y1645" s="79"/>
      <c r="Z1645" s="79"/>
      <c r="AA1645" s="79"/>
      <c r="AB1645" s="79"/>
      <c r="AC1645" s="79"/>
    </row>
    <row r="1646">
      <c r="A1646" s="450" t="s">
        <v>4525</v>
      </c>
      <c r="B1646" s="452" t="s">
        <v>4526</v>
      </c>
      <c r="C1646" s="454"/>
      <c r="D1646" s="446"/>
      <c r="E1646" s="447"/>
      <c r="F1646" s="79"/>
      <c r="G1646" s="79"/>
      <c r="H1646" s="79"/>
      <c r="I1646" s="79"/>
      <c r="J1646" s="79"/>
      <c r="K1646" s="79"/>
      <c r="L1646" s="79"/>
      <c r="M1646" s="79"/>
      <c r="N1646" s="79"/>
      <c r="O1646" s="79"/>
      <c r="P1646" s="79"/>
      <c r="Q1646" s="79"/>
      <c r="R1646" s="79"/>
      <c r="S1646" s="79"/>
      <c r="T1646" s="79"/>
      <c r="U1646" s="79"/>
      <c r="V1646" s="79"/>
      <c r="W1646" s="79"/>
      <c r="X1646" s="79"/>
      <c r="Y1646" s="79"/>
      <c r="Z1646" s="79"/>
      <c r="AA1646" s="79"/>
      <c r="AB1646" s="79"/>
      <c r="AC1646" s="79"/>
    </row>
    <row r="1647">
      <c r="A1647" s="449" t="s">
        <v>4527</v>
      </c>
      <c r="B1647" s="452" t="s">
        <v>4528</v>
      </c>
      <c r="C1647" s="454"/>
      <c r="D1647" s="446"/>
      <c r="E1647" s="447"/>
      <c r="F1647" s="79"/>
      <c r="G1647" s="79"/>
      <c r="H1647" s="79"/>
      <c r="I1647" s="79"/>
      <c r="J1647" s="79"/>
      <c r="K1647" s="79"/>
      <c r="L1647" s="79"/>
      <c r="M1647" s="79"/>
      <c r="N1647" s="79"/>
      <c r="O1647" s="79"/>
      <c r="P1647" s="79"/>
      <c r="Q1647" s="79"/>
      <c r="R1647" s="79"/>
      <c r="S1647" s="79"/>
      <c r="T1647" s="79"/>
      <c r="U1647" s="79"/>
      <c r="V1647" s="79"/>
      <c r="W1647" s="79"/>
      <c r="X1647" s="79"/>
      <c r="Y1647" s="79"/>
      <c r="Z1647" s="79"/>
      <c r="AA1647" s="79"/>
      <c r="AB1647" s="79"/>
      <c r="AC1647" s="79"/>
    </row>
    <row r="1648">
      <c r="A1648" s="449" t="s">
        <v>4529</v>
      </c>
      <c r="B1648" s="452" t="s">
        <v>4530</v>
      </c>
      <c r="C1648" s="454"/>
      <c r="D1648" s="446"/>
      <c r="E1648" s="447"/>
      <c r="F1648" s="79"/>
      <c r="G1648" s="79"/>
      <c r="H1648" s="79"/>
      <c r="I1648" s="79"/>
      <c r="J1648" s="79"/>
      <c r="K1648" s="79"/>
      <c r="L1648" s="79"/>
      <c r="M1648" s="79"/>
      <c r="N1648" s="79"/>
      <c r="O1648" s="79"/>
      <c r="P1648" s="79"/>
      <c r="Q1648" s="79"/>
      <c r="R1648" s="79"/>
      <c r="S1648" s="79"/>
      <c r="T1648" s="79"/>
      <c r="U1648" s="79"/>
      <c r="V1648" s="79"/>
      <c r="W1648" s="79"/>
      <c r="X1648" s="79"/>
      <c r="Y1648" s="79"/>
      <c r="Z1648" s="79"/>
      <c r="AA1648" s="79"/>
      <c r="AB1648" s="79"/>
      <c r="AC1648" s="79"/>
    </row>
    <row r="1649">
      <c r="A1649" s="449" t="s">
        <v>4531</v>
      </c>
      <c r="B1649" s="452" t="s">
        <v>4532</v>
      </c>
      <c r="C1649" s="454"/>
      <c r="D1649" s="446"/>
      <c r="E1649" s="447"/>
      <c r="F1649" s="79"/>
      <c r="G1649" s="79"/>
      <c r="H1649" s="79"/>
      <c r="I1649" s="79"/>
      <c r="J1649" s="79"/>
      <c r="K1649" s="79"/>
      <c r="L1649" s="79"/>
      <c r="M1649" s="79"/>
      <c r="N1649" s="79"/>
      <c r="O1649" s="79"/>
      <c r="P1649" s="79"/>
      <c r="Q1649" s="79"/>
      <c r="R1649" s="79"/>
      <c r="S1649" s="79"/>
      <c r="T1649" s="79"/>
      <c r="U1649" s="79"/>
      <c r="V1649" s="79"/>
      <c r="W1649" s="79"/>
      <c r="X1649" s="79"/>
      <c r="Y1649" s="79"/>
      <c r="Z1649" s="79"/>
      <c r="AA1649" s="79"/>
      <c r="AB1649" s="79"/>
      <c r="AC1649" s="79"/>
    </row>
    <row r="1650">
      <c r="A1650" s="449" t="s">
        <v>4533</v>
      </c>
      <c r="B1650" s="452"/>
      <c r="C1650" s="454"/>
      <c r="D1650" s="446"/>
      <c r="E1650" s="447"/>
      <c r="F1650" s="79"/>
      <c r="G1650" s="79"/>
      <c r="H1650" s="79"/>
      <c r="I1650" s="79"/>
      <c r="J1650" s="79"/>
      <c r="K1650" s="79"/>
      <c r="L1650" s="79"/>
      <c r="M1650" s="79"/>
      <c r="N1650" s="79"/>
      <c r="O1650" s="79"/>
      <c r="P1650" s="79"/>
      <c r="Q1650" s="79"/>
      <c r="R1650" s="79"/>
      <c r="S1650" s="79"/>
      <c r="T1650" s="79"/>
      <c r="U1650" s="79"/>
      <c r="V1650" s="79"/>
      <c r="W1650" s="79"/>
      <c r="X1650" s="79"/>
      <c r="Y1650" s="79"/>
      <c r="Z1650" s="79"/>
      <c r="AA1650" s="79"/>
      <c r="AB1650" s="79"/>
      <c r="AC1650" s="79"/>
    </row>
    <row r="1651">
      <c r="A1651" s="449" t="s">
        <v>4534</v>
      </c>
      <c r="B1651" s="452" t="s">
        <v>4535</v>
      </c>
      <c r="C1651" s="454"/>
      <c r="D1651" s="446"/>
      <c r="E1651" s="447"/>
      <c r="F1651" s="79"/>
      <c r="G1651" s="79"/>
      <c r="H1651" s="79"/>
      <c r="I1651" s="79"/>
      <c r="J1651" s="79"/>
      <c r="K1651" s="79"/>
      <c r="L1651" s="79"/>
      <c r="M1651" s="79"/>
      <c r="N1651" s="79"/>
      <c r="O1651" s="79"/>
      <c r="P1651" s="79"/>
      <c r="Q1651" s="79"/>
      <c r="R1651" s="79"/>
      <c r="S1651" s="79"/>
      <c r="T1651" s="79"/>
      <c r="U1651" s="79"/>
      <c r="V1651" s="79"/>
      <c r="W1651" s="79"/>
      <c r="X1651" s="79"/>
      <c r="Y1651" s="79"/>
      <c r="Z1651" s="79"/>
      <c r="AA1651" s="79"/>
      <c r="AB1651" s="79"/>
      <c r="AC1651" s="79"/>
    </row>
    <row r="1652">
      <c r="A1652" s="456" t="s">
        <v>4536</v>
      </c>
      <c r="B1652" s="452" t="s">
        <v>4537</v>
      </c>
      <c r="C1652" s="454"/>
      <c r="D1652" s="446"/>
      <c r="E1652" s="447"/>
      <c r="F1652" s="79"/>
      <c r="G1652" s="79"/>
      <c r="H1652" s="79"/>
      <c r="I1652" s="79"/>
      <c r="J1652" s="79"/>
      <c r="K1652" s="79"/>
      <c r="L1652" s="79"/>
      <c r="M1652" s="79"/>
      <c r="N1652" s="79"/>
      <c r="O1652" s="79"/>
      <c r="P1652" s="79"/>
      <c r="Q1652" s="79"/>
      <c r="R1652" s="79"/>
      <c r="S1652" s="79"/>
      <c r="T1652" s="79"/>
      <c r="U1652" s="79"/>
      <c r="V1652" s="79"/>
      <c r="W1652" s="79"/>
      <c r="X1652" s="79"/>
      <c r="Y1652" s="79"/>
      <c r="Z1652" s="79"/>
      <c r="AA1652" s="79"/>
      <c r="AB1652" s="79"/>
      <c r="AC1652" s="79"/>
    </row>
    <row r="1653">
      <c r="A1653" s="453" t="s">
        <v>4538</v>
      </c>
      <c r="B1653" s="452" t="s">
        <v>4539</v>
      </c>
      <c r="C1653" s="454"/>
      <c r="D1653" s="446"/>
      <c r="E1653" s="447"/>
      <c r="F1653" s="79"/>
      <c r="G1653" s="79"/>
      <c r="H1653" s="79"/>
      <c r="I1653" s="79"/>
      <c r="J1653" s="79"/>
      <c r="K1653" s="79"/>
      <c r="L1653" s="79"/>
      <c r="M1653" s="79"/>
      <c r="N1653" s="79"/>
      <c r="O1653" s="79"/>
      <c r="P1653" s="79"/>
      <c r="Q1653" s="79"/>
      <c r="R1653" s="79"/>
      <c r="S1653" s="79"/>
      <c r="T1653" s="79"/>
      <c r="U1653" s="79"/>
      <c r="V1653" s="79"/>
      <c r="W1653" s="79"/>
      <c r="X1653" s="79"/>
      <c r="Y1653" s="79"/>
      <c r="Z1653" s="79"/>
      <c r="AA1653" s="79"/>
      <c r="AB1653" s="79"/>
      <c r="AC1653" s="79"/>
    </row>
    <row r="1654">
      <c r="A1654" s="453" t="s">
        <v>4540</v>
      </c>
      <c r="B1654" s="449" t="s">
        <v>4541</v>
      </c>
      <c r="C1654" s="454"/>
      <c r="D1654" s="446"/>
      <c r="E1654" s="447"/>
      <c r="F1654" s="79"/>
      <c r="G1654" s="79"/>
      <c r="H1654" s="79"/>
      <c r="I1654" s="79"/>
      <c r="J1654" s="79"/>
      <c r="K1654" s="79"/>
      <c r="L1654" s="79"/>
      <c r="M1654" s="79"/>
      <c r="N1654" s="79"/>
      <c r="O1654" s="79"/>
      <c r="P1654" s="79"/>
      <c r="Q1654" s="79"/>
      <c r="R1654" s="79"/>
      <c r="S1654" s="79"/>
      <c r="T1654" s="79"/>
      <c r="U1654" s="79"/>
      <c r="V1654" s="79"/>
      <c r="W1654" s="79"/>
      <c r="X1654" s="79"/>
      <c r="Y1654" s="79"/>
      <c r="Z1654" s="79"/>
      <c r="AA1654" s="79"/>
      <c r="AB1654" s="79"/>
      <c r="AC1654" s="79"/>
    </row>
    <row r="1655">
      <c r="A1655" s="449" t="s">
        <v>4542</v>
      </c>
      <c r="B1655" s="452" t="s">
        <v>4543</v>
      </c>
      <c r="C1655" s="454"/>
      <c r="D1655" s="446"/>
      <c r="E1655" s="447"/>
      <c r="F1655" s="79"/>
      <c r="G1655" s="79"/>
      <c r="H1655" s="79"/>
      <c r="I1655" s="79"/>
      <c r="J1655" s="79"/>
      <c r="K1655" s="79"/>
      <c r="L1655" s="79"/>
      <c r="M1655" s="79"/>
      <c r="N1655" s="79"/>
      <c r="O1655" s="79"/>
      <c r="P1655" s="79"/>
      <c r="Q1655" s="79"/>
      <c r="R1655" s="79"/>
      <c r="S1655" s="79"/>
      <c r="T1655" s="79"/>
      <c r="U1655" s="79"/>
      <c r="V1655" s="79"/>
      <c r="W1655" s="79"/>
      <c r="X1655" s="79"/>
      <c r="Y1655" s="79"/>
      <c r="Z1655" s="79"/>
      <c r="AA1655" s="79"/>
      <c r="AB1655" s="79"/>
      <c r="AC1655" s="79"/>
    </row>
    <row r="1656" ht="65.25" customHeight="1">
      <c r="A1656" s="449" t="s">
        <v>4544</v>
      </c>
      <c r="B1656" s="452" t="s">
        <v>4545</v>
      </c>
      <c r="C1656" s="454"/>
      <c r="D1656" s="446"/>
      <c r="E1656" s="447"/>
      <c r="F1656" s="79"/>
      <c r="G1656" s="79"/>
      <c r="H1656" s="79"/>
      <c r="I1656" s="79"/>
      <c r="J1656" s="79"/>
      <c r="K1656" s="79"/>
      <c r="L1656" s="79"/>
      <c r="M1656" s="79"/>
      <c r="N1656" s="79"/>
      <c r="O1656" s="79"/>
      <c r="P1656" s="79"/>
      <c r="Q1656" s="79"/>
      <c r="R1656" s="79"/>
      <c r="S1656" s="79"/>
      <c r="T1656" s="79"/>
      <c r="U1656" s="79"/>
      <c r="V1656" s="79"/>
      <c r="W1656" s="79"/>
      <c r="X1656" s="79"/>
      <c r="Y1656" s="79"/>
      <c r="Z1656" s="79"/>
      <c r="AA1656" s="79"/>
      <c r="AB1656" s="79"/>
      <c r="AC1656" s="79"/>
    </row>
    <row r="1657" ht="58.5" customHeight="1">
      <c r="A1657" s="449" t="s">
        <v>4546</v>
      </c>
      <c r="B1657" s="449" t="s">
        <v>4546</v>
      </c>
      <c r="C1657" s="457"/>
      <c r="D1657" s="446"/>
      <c r="E1657" s="447"/>
      <c r="F1657" s="79"/>
      <c r="G1657" s="79"/>
      <c r="H1657" s="79"/>
      <c r="I1657" s="79"/>
      <c r="J1657" s="79"/>
      <c r="K1657" s="79"/>
      <c r="L1657" s="79"/>
      <c r="M1657" s="79"/>
      <c r="N1657" s="79"/>
      <c r="O1657" s="79"/>
      <c r="P1657" s="79"/>
      <c r="Q1657" s="79"/>
      <c r="R1657" s="79"/>
      <c r="S1657" s="79"/>
      <c r="T1657" s="79"/>
      <c r="U1657" s="79"/>
      <c r="V1657" s="79"/>
      <c r="W1657" s="79"/>
      <c r="X1657" s="79"/>
      <c r="Y1657" s="79"/>
      <c r="Z1657" s="79"/>
      <c r="AA1657" s="79"/>
      <c r="AB1657" s="79"/>
      <c r="AC1657" s="79"/>
    </row>
    <row r="1658" ht="34.5" customHeight="1">
      <c r="A1658" s="458" t="s">
        <v>4547</v>
      </c>
      <c r="B1658" s="458" t="s">
        <v>4547</v>
      </c>
      <c r="C1658" s="457"/>
      <c r="D1658" s="454"/>
      <c r="E1658" s="447"/>
      <c r="F1658" s="79"/>
      <c r="G1658" s="79"/>
      <c r="H1658" s="79"/>
      <c r="I1658" s="79"/>
      <c r="J1658" s="79"/>
      <c r="K1658" s="79"/>
      <c r="L1658" s="79"/>
      <c r="M1658" s="79"/>
      <c r="N1658" s="79"/>
      <c r="O1658" s="79"/>
      <c r="P1658" s="79"/>
      <c r="Q1658" s="79"/>
      <c r="R1658" s="79"/>
      <c r="S1658" s="79"/>
      <c r="T1658" s="79"/>
      <c r="U1658" s="79"/>
      <c r="V1658" s="79"/>
      <c r="W1658" s="79"/>
      <c r="X1658" s="79"/>
      <c r="Y1658" s="79"/>
      <c r="Z1658" s="79"/>
      <c r="AA1658" s="79"/>
      <c r="AB1658" s="79"/>
      <c r="AC1658" s="79"/>
    </row>
    <row r="1659" ht="103.5" customHeight="1">
      <c r="A1659" s="459" t="s">
        <v>4548</v>
      </c>
      <c r="B1659" s="459" t="s">
        <v>4549</v>
      </c>
      <c r="C1659" s="457"/>
      <c r="D1659" s="454"/>
      <c r="E1659" s="447"/>
      <c r="F1659" s="79"/>
      <c r="G1659" s="79"/>
      <c r="H1659" s="79"/>
      <c r="I1659" s="79"/>
      <c r="J1659" s="79"/>
      <c r="K1659" s="79"/>
      <c r="L1659" s="79"/>
      <c r="M1659" s="79"/>
      <c r="N1659" s="79"/>
      <c r="O1659" s="79"/>
      <c r="P1659" s="79"/>
      <c r="Q1659" s="79"/>
      <c r="R1659" s="79"/>
      <c r="S1659" s="79"/>
      <c r="T1659" s="79"/>
      <c r="U1659" s="79"/>
      <c r="V1659" s="79"/>
      <c r="W1659" s="79"/>
      <c r="X1659" s="79"/>
      <c r="Y1659" s="79"/>
      <c r="Z1659" s="79"/>
      <c r="AA1659" s="79"/>
      <c r="AB1659" s="79"/>
      <c r="AC1659" s="79"/>
    </row>
    <row r="1660" ht="45.75" customHeight="1">
      <c r="A1660" s="449" t="s">
        <v>4550</v>
      </c>
      <c r="B1660" s="462"/>
      <c r="C1660" s="415" t="s">
        <v>4551</v>
      </c>
      <c r="D1660" s="454"/>
      <c r="E1660" s="447"/>
      <c r="F1660" s="79"/>
      <c r="G1660" s="79"/>
      <c r="H1660" s="79"/>
      <c r="I1660" s="79"/>
      <c r="J1660" s="79"/>
      <c r="K1660" s="79"/>
      <c r="L1660" s="79"/>
      <c r="M1660" s="79"/>
      <c r="N1660" s="79"/>
      <c r="O1660" s="79"/>
      <c r="P1660" s="79"/>
      <c r="Q1660" s="79"/>
      <c r="R1660" s="79"/>
      <c r="S1660" s="79"/>
      <c r="T1660" s="79"/>
      <c r="U1660" s="79"/>
      <c r="V1660" s="79"/>
      <c r="W1660" s="79"/>
      <c r="X1660" s="79"/>
      <c r="Y1660" s="79"/>
      <c r="Z1660" s="79"/>
      <c r="AA1660" s="79"/>
      <c r="AB1660" s="79"/>
      <c r="AC1660" s="79"/>
    </row>
    <row r="1661">
      <c r="A1661" s="450" t="s">
        <v>4552</v>
      </c>
      <c r="B1661" s="462" t="s">
        <v>4553</v>
      </c>
      <c r="C1661" s="457"/>
      <c r="D1661" s="454"/>
      <c r="E1661" s="447"/>
      <c r="F1661" s="79"/>
      <c r="G1661" s="79"/>
      <c r="H1661" s="79"/>
      <c r="I1661" s="79"/>
      <c r="J1661" s="79"/>
      <c r="K1661" s="79"/>
      <c r="L1661" s="79"/>
      <c r="M1661" s="79"/>
      <c r="N1661" s="79"/>
      <c r="O1661" s="79"/>
      <c r="P1661" s="79"/>
      <c r="Q1661" s="79"/>
      <c r="R1661" s="79"/>
      <c r="S1661" s="79"/>
      <c r="T1661" s="79"/>
      <c r="U1661" s="79"/>
      <c r="V1661" s="79"/>
      <c r="W1661" s="79"/>
      <c r="X1661" s="79"/>
      <c r="Y1661" s="79"/>
      <c r="Z1661" s="79"/>
      <c r="AA1661" s="79"/>
      <c r="AB1661" s="79"/>
      <c r="AC1661" s="79"/>
    </row>
    <row r="1662">
      <c r="A1662" s="461" t="s">
        <v>4554</v>
      </c>
      <c r="B1662" s="462"/>
      <c r="C1662" s="462" t="s">
        <v>4555</v>
      </c>
      <c r="D1662" s="454"/>
      <c r="E1662" s="447"/>
      <c r="F1662" s="79"/>
      <c r="G1662" s="79"/>
      <c r="H1662" s="79"/>
      <c r="I1662" s="79"/>
      <c r="J1662" s="79"/>
      <c r="K1662" s="79"/>
      <c r="L1662" s="79"/>
      <c r="M1662" s="79"/>
      <c r="N1662" s="79"/>
      <c r="O1662" s="79"/>
      <c r="P1662" s="79"/>
      <c r="Q1662" s="79"/>
      <c r="R1662" s="79"/>
      <c r="S1662" s="79"/>
      <c r="T1662" s="79"/>
      <c r="U1662" s="79"/>
      <c r="V1662" s="79"/>
      <c r="W1662" s="79"/>
      <c r="X1662" s="79"/>
      <c r="Y1662" s="79"/>
      <c r="Z1662" s="79"/>
      <c r="AA1662" s="79"/>
      <c r="AB1662" s="79"/>
      <c r="AC1662" s="79"/>
    </row>
    <row r="1663">
      <c r="A1663" s="463" t="s">
        <v>4556</v>
      </c>
      <c r="B1663" s="462" t="s">
        <v>4555</v>
      </c>
      <c r="C1663" s="457"/>
      <c r="D1663" s="454"/>
      <c r="E1663" s="447"/>
      <c r="F1663" s="79"/>
      <c r="G1663" s="79"/>
      <c r="H1663" s="79"/>
      <c r="I1663" s="79"/>
      <c r="J1663" s="79"/>
      <c r="K1663" s="79"/>
      <c r="L1663" s="79"/>
      <c r="M1663" s="79"/>
      <c r="N1663" s="79"/>
      <c r="O1663" s="79"/>
      <c r="P1663" s="79"/>
      <c r="Q1663" s="79"/>
      <c r="R1663" s="79"/>
      <c r="S1663" s="79"/>
      <c r="T1663" s="79"/>
      <c r="U1663" s="79"/>
      <c r="V1663" s="79"/>
      <c r="W1663" s="79"/>
      <c r="X1663" s="79"/>
      <c r="Y1663" s="79"/>
      <c r="Z1663" s="79"/>
      <c r="AA1663" s="79"/>
      <c r="AB1663" s="79"/>
      <c r="AC1663" s="79"/>
    </row>
    <row r="1664">
      <c r="A1664" s="463" t="s">
        <v>4557</v>
      </c>
      <c r="B1664" s="1631" t="s">
        <v>4558</v>
      </c>
      <c r="C1664" s="457"/>
      <c r="D1664" s="454"/>
      <c r="E1664" s="447"/>
      <c r="F1664" s="79"/>
      <c r="G1664" s="79"/>
      <c r="H1664" s="79"/>
      <c r="I1664" s="79"/>
      <c r="J1664" s="79"/>
      <c r="K1664" s="79"/>
      <c r="L1664" s="79"/>
      <c r="M1664" s="79"/>
      <c r="N1664" s="79"/>
      <c r="O1664" s="79"/>
      <c r="P1664" s="79"/>
      <c r="Q1664" s="79"/>
      <c r="R1664" s="79"/>
      <c r="S1664" s="79"/>
      <c r="T1664" s="79"/>
      <c r="U1664" s="79"/>
      <c r="V1664" s="79"/>
      <c r="W1664" s="79"/>
      <c r="X1664" s="79"/>
      <c r="Y1664" s="79"/>
      <c r="Z1664" s="79"/>
      <c r="AA1664" s="79"/>
      <c r="AB1664" s="79"/>
      <c r="AC1664" s="79"/>
    </row>
    <row r="1665" ht="108.75" customHeight="1">
      <c r="A1665" s="463" t="s">
        <v>4559</v>
      </c>
      <c r="B1665" s="462" t="s">
        <v>4560</v>
      </c>
      <c r="C1665" s="457"/>
      <c r="D1665" s="454" t="s">
        <v>4561</v>
      </c>
      <c r="E1665" s="447"/>
      <c r="F1665" s="79"/>
      <c r="G1665" s="79"/>
      <c r="H1665" s="79"/>
      <c r="I1665" s="79"/>
      <c r="J1665" s="79"/>
      <c r="K1665" s="79"/>
      <c r="L1665" s="79"/>
      <c r="M1665" s="79"/>
      <c r="N1665" s="79"/>
      <c r="O1665" s="79"/>
      <c r="P1665" s="79"/>
      <c r="Q1665" s="79"/>
      <c r="R1665" s="79"/>
      <c r="S1665" s="79"/>
      <c r="T1665" s="79"/>
      <c r="U1665" s="79"/>
      <c r="V1665" s="79"/>
      <c r="W1665" s="79"/>
      <c r="X1665" s="79"/>
      <c r="Y1665" s="79"/>
      <c r="Z1665" s="79"/>
      <c r="AA1665" s="79"/>
      <c r="AB1665" s="79"/>
      <c r="AC1665" s="79"/>
    </row>
    <row r="1666">
      <c r="A1666" s="464" t="s">
        <v>13360</v>
      </c>
      <c r="B1666" s="462"/>
      <c r="C1666" s="457"/>
      <c r="D1666" s="454" t="s">
        <v>4563</v>
      </c>
      <c r="E1666" s="447"/>
      <c r="F1666" s="79"/>
      <c r="G1666" s="79"/>
      <c r="H1666" s="79"/>
      <c r="I1666" s="79"/>
      <c r="J1666" s="79"/>
      <c r="K1666" s="79"/>
      <c r="L1666" s="79"/>
      <c r="M1666" s="79"/>
      <c r="N1666" s="79"/>
      <c r="O1666" s="79"/>
      <c r="P1666" s="79"/>
      <c r="Q1666" s="79"/>
      <c r="R1666" s="79"/>
      <c r="S1666" s="79"/>
      <c r="T1666" s="79"/>
      <c r="U1666" s="79"/>
      <c r="V1666" s="79"/>
      <c r="W1666" s="79"/>
      <c r="X1666" s="79"/>
      <c r="Y1666" s="79"/>
      <c r="Z1666" s="79"/>
      <c r="AA1666" s="79"/>
      <c r="AB1666" s="79"/>
      <c r="AC1666" s="79"/>
    </row>
    <row r="1667" ht="37.5" customHeight="1">
      <c r="A1667" s="453" t="s">
        <v>4564</v>
      </c>
      <c r="B1667" s="463" t="s">
        <v>4559</v>
      </c>
      <c r="C1667" s="457"/>
      <c r="D1667" s="454"/>
      <c r="E1667" s="447"/>
      <c r="F1667" s="79"/>
      <c r="G1667" s="79"/>
      <c r="H1667" s="79"/>
      <c r="I1667" s="79"/>
      <c r="J1667" s="79"/>
      <c r="K1667" s="79"/>
      <c r="L1667" s="79"/>
      <c r="M1667" s="79"/>
      <c r="N1667" s="79"/>
      <c r="O1667" s="79"/>
      <c r="P1667" s="79"/>
      <c r="Q1667" s="79"/>
      <c r="R1667" s="79"/>
      <c r="S1667" s="79"/>
      <c r="T1667" s="79"/>
      <c r="U1667" s="79"/>
      <c r="V1667" s="79"/>
      <c r="W1667" s="79"/>
      <c r="X1667" s="79"/>
      <c r="Y1667" s="79"/>
      <c r="Z1667" s="79"/>
      <c r="AA1667" s="79"/>
      <c r="AB1667" s="79"/>
      <c r="AC1667" s="79"/>
    </row>
    <row r="1668" ht="60.75" customHeight="1">
      <c r="A1668" s="454" t="s">
        <v>4565</v>
      </c>
      <c r="B1668" s="454" t="s">
        <v>4566</v>
      </c>
      <c r="C1668" s="457"/>
      <c r="D1668" s="111"/>
      <c r="E1668" s="10"/>
      <c r="F1668" s="11"/>
      <c r="G1668" s="11"/>
      <c r="H1668" s="11"/>
      <c r="I1668" s="11"/>
      <c r="J1668" s="11"/>
      <c r="K1668" s="11"/>
      <c r="L1668" s="11"/>
      <c r="M1668" s="11"/>
      <c r="N1668" s="11"/>
      <c r="O1668" s="11"/>
      <c r="P1668" s="11"/>
      <c r="Q1668" s="11"/>
      <c r="R1668" s="11"/>
      <c r="S1668" s="11"/>
      <c r="T1668" s="11"/>
      <c r="U1668" s="11"/>
      <c r="V1668" s="11"/>
      <c r="W1668" s="11"/>
      <c r="X1668" s="11"/>
      <c r="Y1668" s="11"/>
      <c r="Z1668" s="11"/>
      <c r="AA1668" s="11"/>
      <c r="AB1668" s="11"/>
      <c r="AC1668" s="11"/>
    </row>
    <row r="1669" ht="35.25" customHeight="1">
      <c r="A1669" s="454" t="s">
        <v>4567</v>
      </c>
      <c r="B1669" s="454"/>
      <c r="C1669" s="466"/>
      <c r="D1669" s="111"/>
      <c r="E1669" s="10"/>
      <c r="F1669" s="11"/>
      <c r="G1669" s="11"/>
      <c r="H1669" s="11"/>
      <c r="I1669" s="11"/>
      <c r="J1669" s="11"/>
      <c r="K1669" s="11"/>
      <c r="L1669" s="11"/>
      <c r="M1669" s="11"/>
      <c r="N1669" s="11"/>
      <c r="O1669" s="11"/>
      <c r="P1669" s="11"/>
      <c r="Q1669" s="11"/>
      <c r="R1669" s="11"/>
      <c r="S1669" s="11"/>
      <c r="T1669" s="11"/>
      <c r="U1669" s="11"/>
      <c r="V1669" s="11"/>
      <c r="W1669" s="11"/>
      <c r="X1669" s="11"/>
      <c r="Y1669" s="11"/>
      <c r="Z1669" s="11"/>
      <c r="AA1669" s="11"/>
      <c r="AB1669" s="11"/>
      <c r="AC1669" s="11"/>
    </row>
    <row r="1670">
      <c r="A1670" s="467" t="s">
        <v>4568</v>
      </c>
      <c r="B1670" s="454" t="s">
        <v>4569</v>
      </c>
      <c r="C1670" s="466"/>
      <c r="D1670" s="111"/>
      <c r="E1670" s="10"/>
      <c r="F1670" s="11"/>
      <c r="G1670" s="11"/>
      <c r="H1670" s="11"/>
      <c r="I1670" s="11"/>
      <c r="J1670" s="11"/>
      <c r="K1670" s="11"/>
      <c r="L1670" s="11"/>
      <c r="M1670" s="11"/>
      <c r="N1670" s="11"/>
      <c r="O1670" s="11"/>
      <c r="P1670" s="11"/>
      <c r="Q1670" s="11"/>
      <c r="R1670" s="11"/>
      <c r="S1670" s="11"/>
      <c r="T1670" s="11"/>
      <c r="U1670" s="11"/>
      <c r="V1670" s="11"/>
      <c r="W1670" s="11"/>
      <c r="X1670" s="11"/>
      <c r="Y1670" s="11"/>
      <c r="Z1670" s="11"/>
      <c r="AA1670" s="11"/>
      <c r="AB1670" s="11"/>
      <c r="AC1670" s="11"/>
    </row>
    <row r="1671">
      <c r="A1671" s="454" t="s">
        <v>4570</v>
      </c>
      <c r="B1671" s="15" t="s">
        <v>4571</v>
      </c>
      <c r="C1671" s="466"/>
      <c r="D1671" s="111"/>
      <c r="E1671" s="10"/>
      <c r="F1671" s="11"/>
      <c r="G1671" s="11"/>
      <c r="H1671" s="11"/>
      <c r="I1671" s="11"/>
      <c r="J1671" s="11"/>
      <c r="K1671" s="11"/>
      <c r="L1671" s="11"/>
      <c r="M1671" s="11"/>
      <c r="N1671" s="11"/>
      <c r="O1671" s="11"/>
      <c r="P1671" s="11"/>
      <c r="Q1671" s="11"/>
      <c r="R1671" s="11"/>
      <c r="S1671" s="11"/>
      <c r="T1671" s="11"/>
      <c r="U1671" s="11"/>
      <c r="V1671" s="11"/>
      <c r="W1671" s="11"/>
      <c r="X1671" s="11"/>
      <c r="Y1671" s="11"/>
      <c r="Z1671" s="11"/>
      <c r="AA1671" s="11"/>
      <c r="AB1671" s="11"/>
      <c r="AC1671" s="11"/>
    </row>
    <row r="1672">
      <c r="A1672" s="454" t="s">
        <v>4572</v>
      </c>
      <c r="B1672" s="454" t="s">
        <v>4573</v>
      </c>
      <c r="C1672" s="466"/>
      <c r="D1672" s="111"/>
      <c r="E1672" s="10"/>
      <c r="F1672" s="11"/>
      <c r="G1672" s="11"/>
      <c r="H1672" s="11"/>
      <c r="I1672" s="11"/>
      <c r="J1672" s="11"/>
      <c r="K1672" s="11"/>
      <c r="L1672" s="11"/>
      <c r="M1672" s="11"/>
      <c r="N1672" s="11"/>
      <c r="O1672" s="11"/>
      <c r="P1672" s="11"/>
      <c r="Q1672" s="11"/>
      <c r="R1672" s="11"/>
      <c r="S1672" s="11"/>
      <c r="T1672" s="11"/>
      <c r="U1672" s="11"/>
      <c r="V1672" s="11"/>
      <c r="W1672" s="11"/>
      <c r="X1672" s="11"/>
      <c r="Y1672" s="11"/>
      <c r="Z1672" s="11"/>
      <c r="AA1672" s="11"/>
      <c r="AB1672" s="11"/>
      <c r="AC1672" s="11"/>
    </row>
    <row r="1673">
      <c r="A1673" s="454" t="s">
        <v>4574</v>
      </c>
      <c r="B1673" s="454" t="s">
        <v>4575</v>
      </c>
      <c r="C1673" s="466"/>
      <c r="D1673" s="468"/>
      <c r="E1673" s="5"/>
      <c r="F1673" s="469"/>
      <c r="G1673" s="469"/>
      <c r="H1673" s="469"/>
      <c r="I1673" s="469"/>
      <c r="J1673" s="469"/>
      <c r="K1673" s="469"/>
      <c r="L1673" s="469"/>
      <c r="M1673" s="469"/>
      <c r="N1673" s="469"/>
      <c r="O1673" s="469"/>
      <c r="P1673" s="469"/>
      <c r="Q1673" s="469"/>
      <c r="R1673" s="469"/>
      <c r="S1673" s="469"/>
      <c r="T1673" s="469"/>
      <c r="U1673" s="469"/>
      <c r="V1673" s="469"/>
      <c r="W1673" s="469"/>
      <c r="X1673" s="469"/>
      <c r="Y1673" s="469"/>
      <c r="Z1673" s="469"/>
      <c r="AA1673" s="469"/>
      <c r="AB1673" s="469"/>
      <c r="AC1673" s="469"/>
    </row>
    <row r="1674">
      <c r="A1674" s="470" t="s">
        <v>4576</v>
      </c>
      <c r="B1674" s="454"/>
      <c r="C1674" s="471"/>
      <c r="D1674" s="468"/>
      <c r="E1674" s="5"/>
      <c r="F1674" s="469"/>
      <c r="G1674" s="469"/>
      <c r="H1674" s="469"/>
      <c r="I1674" s="469"/>
      <c r="J1674" s="469"/>
      <c r="K1674" s="469"/>
      <c r="L1674" s="469"/>
      <c r="M1674" s="469"/>
      <c r="N1674" s="469"/>
      <c r="O1674" s="469"/>
      <c r="P1674" s="469"/>
      <c r="Q1674" s="469"/>
      <c r="R1674" s="469"/>
      <c r="S1674" s="469"/>
      <c r="T1674" s="469"/>
      <c r="U1674" s="469"/>
      <c r="V1674" s="469"/>
      <c r="W1674" s="469"/>
      <c r="X1674" s="469"/>
      <c r="Y1674" s="469"/>
      <c r="Z1674" s="469"/>
      <c r="AA1674" s="469"/>
      <c r="AB1674" s="469"/>
      <c r="AC1674" s="469"/>
    </row>
    <row r="1675">
      <c r="A1675" s="472" t="s">
        <v>4577</v>
      </c>
      <c r="B1675" s="132"/>
      <c r="C1675" s="471"/>
      <c r="D1675" s="468"/>
      <c r="E1675" s="5"/>
      <c r="F1675" s="469"/>
      <c r="G1675" s="469"/>
      <c r="H1675" s="469"/>
      <c r="I1675" s="469"/>
      <c r="J1675" s="469"/>
      <c r="K1675" s="469"/>
      <c r="L1675" s="469"/>
      <c r="M1675" s="469"/>
      <c r="N1675" s="469"/>
      <c r="O1675" s="469"/>
      <c r="P1675" s="469"/>
      <c r="Q1675" s="469"/>
      <c r="R1675" s="469"/>
      <c r="S1675" s="469"/>
      <c r="T1675" s="469"/>
      <c r="U1675" s="469"/>
      <c r="V1675" s="469"/>
      <c r="W1675" s="469"/>
      <c r="X1675" s="469"/>
      <c r="Y1675" s="469"/>
      <c r="Z1675" s="469"/>
      <c r="AA1675" s="469"/>
      <c r="AB1675" s="469"/>
      <c r="AC1675" s="469"/>
    </row>
    <row r="1676">
      <c r="A1676" s="472" t="s">
        <v>4578</v>
      </c>
      <c r="B1676" s="132"/>
      <c r="C1676" s="471"/>
      <c r="D1676" s="468"/>
      <c r="E1676" s="5"/>
      <c r="F1676" s="469"/>
      <c r="G1676" s="469"/>
      <c r="H1676" s="469"/>
      <c r="I1676" s="469"/>
      <c r="J1676" s="469"/>
      <c r="K1676" s="469"/>
      <c r="L1676" s="469"/>
      <c r="M1676" s="469"/>
      <c r="N1676" s="469"/>
      <c r="O1676" s="469"/>
      <c r="P1676" s="469"/>
      <c r="Q1676" s="469"/>
      <c r="R1676" s="469"/>
      <c r="S1676" s="469"/>
      <c r="T1676" s="469"/>
      <c r="U1676" s="469"/>
      <c r="V1676" s="469"/>
      <c r="W1676" s="469"/>
      <c r="X1676" s="469"/>
      <c r="Y1676" s="469"/>
      <c r="Z1676" s="469"/>
      <c r="AA1676" s="469"/>
      <c r="AB1676" s="469"/>
      <c r="AC1676" s="469"/>
    </row>
    <row r="1677" ht="45.75" customHeight="1">
      <c r="A1677" s="472" t="s">
        <v>4579</v>
      </c>
      <c r="B1677" s="132" t="s">
        <v>4580</v>
      </c>
      <c r="C1677" s="471"/>
      <c r="D1677" s="468"/>
      <c r="E1677" s="5"/>
      <c r="F1677" s="469"/>
      <c r="G1677" s="469"/>
      <c r="H1677" s="469"/>
      <c r="I1677" s="469"/>
      <c r="J1677" s="469"/>
      <c r="K1677" s="469"/>
      <c r="L1677" s="469"/>
      <c r="M1677" s="469"/>
      <c r="N1677" s="469"/>
      <c r="O1677" s="469"/>
      <c r="P1677" s="469"/>
      <c r="Q1677" s="469"/>
      <c r="R1677" s="469"/>
      <c r="S1677" s="469"/>
      <c r="T1677" s="469"/>
      <c r="U1677" s="469"/>
      <c r="V1677" s="469"/>
      <c r="W1677" s="469"/>
      <c r="X1677" s="469"/>
      <c r="Y1677" s="469"/>
      <c r="Z1677" s="469"/>
      <c r="AA1677" s="469"/>
      <c r="AB1677" s="469"/>
      <c r="AC1677" s="469"/>
    </row>
    <row r="1678">
      <c r="A1678" s="472" t="s">
        <v>4581</v>
      </c>
      <c r="B1678" s="132" t="s">
        <v>4582</v>
      </c>
      <c r="C1678" s="471"/>
      <c r="D1678" s="468"/>
      <c r="E1678" s="5"/>
      <c r="F1678" s="469"/>
      <c r="G1678" s="469"/>
      <c r="H1678" s="469"/>
      <c r="I1678" s="469"/>
      <c r="J1678" s="469"/>
      <c r="K1678" s="469"/>
      <c r="L1678" s="469"/>
      <c r="M1678" s="469"/>
      <c r="N1678" s="469"/>
      <c r="O1678" s="469"/>
      <c r="P1678" s="469"/>
      <c r="Q1678" s="469"/>
      <c r="R1678" s="469"/>
      <c r="S1678" s="469"/>
      <c r="T1678" s="469"/>
      <c r="U1678" s="469"/>
      <c r="V1678" s="469"/>
      <c r="W1678" s="469"/>
      <c r="X1678" s="469"/>
      <c r="Y1678" s="469"/>
      <c r="Z1678" s="469"/>
      <c r="AA1678" s="469"/>
      <c r="AB1678" s="469"/>
      <c r="AC1678" s="469"/>
    </row>
    <row r="1679">
      <c r="A1679" s="132" t="s">
        <v>4583</v>
      </c>
      <c r="B1679" s="132"/>
      <c r="C1679" s="471"/>
      <c r="D1679" s="468"/>
      <c r="E1679" s="5"/>
      <c r="F1679" s="469"/>
      <c r="G1679" s="469"/>
      <c r="H1679" s="469"/>
      <c r="I1679" s="469"/>
      <c r="J1679" s="469"/>
      <c r="K1679" s="469"/>
      <c r="L1679" s="469"/>
      <c r="M1679" s="469"/>
      <c r="N1679" s="469"/>
      <c r="O1679" s="469"/>
      <c r="P1679" s="469"/>
      <c r="Q1679" s="469"/>
      <c r="R1679" s="469"/>
      <c r="S1679" s="469"/>
      <c r="T1679" s="469"/>
      <c r="U1679" s="469"/>
      <c r="V1679" s="469"/>
      <c r="W1679" s="469"/>
      <c r="X1679" s="469"/>
      <c r="Y1679" s="469"/>
      <c r="Z1679" s="469"/>
      <c r="AA1679" s="469"/>
      <c r="AB1679" s="469"/>
      <c r="AC1679" s="469"/>
    </row>
    <row r="1680">
      <c r="A1680" s="132" t="s">
        <v>4584</v>
      </c>
      <c r="B1680" s="132" t="s">
        <v>4585</v>
      </c>
      <c r="C1680" s="471"/>
      <c r="D1680" s="468"/>
      <c r="E1680" s="5"/>
      <c r="F1680" s="469"/>
      <c r="G1680" s="469"/>
      <c r="H1680" s="469"/>
      <c r="I1680" s="469"/>
      <c r="J1680" s="469"/>
      <c r="K1680" s="469"/>
      <c r="L1680" s="469"/>
      <c r="M1680" s="469"/>
      <c r="N1680" s="469"/>
      <c r="O1680" s="469"/>
      <c r="P1680" s="469"/>
      <c r="Q1680" s="469"/>
      <c r="R1680" s="469"/>
      <c r="S1680" s="469"/>
      <c r="T1680" s="469"/>
      <c r="U1680" s="469"/>
      <c r="V1680" s="469"/>
      <c r="W1680" s="469"/>
      <c r="X1680" s="469"/>
      <c r="Y1680" s="469"/>
      <c r="Z1680" s="469"/>
      <c r="AA1680" s="469"/>
      <c r="AB1680" s="469"/>
      <c r="AC1680" s="469"/>
    </row>
    <row r="1681">
      <c r="A1681" s="132" t="s">
        <v>4586</v>
      </c>
      <c r="B1681" s="132"/>
      <c r="C1681" s="471" t="s">
        <v>4587</v>
      </c>
      <c r="D1681" s="468"/>
      <c r="E1681" s="5"/>
      <c r="F1681" s="469"/>
      <c r="G1681" s="469"/>
      <c r="H1681" s="469"/>
      <c r="I1681" s="469"/>
      <c r="J1681" s="469"/>
      <c r="K1681" s="469"/>
      <c r="L1681" s="469"/>
      <c r="M1681" s="469"/>
      <c r="N1681" s="469"/>
      <c r="O1681" s="469"/>
      <c r="P1681" s="469"/>
      <c r="Q1681" s="469"/>
      <c r="R1681" s="469"/>
      <c r="S1681" s="469"/>
      <c r="T1681" s="469"/>
      <c r="U1681" s="469"/>
      <c r="V1681" s="469"/>
      <c r="W1681" s="469"/>
      <c r="X1681" s="469"/>
      <c r="Y1681" s="469"/>
      <c r="Z1681" s="469"/>
      <c r="AA1681" s="469"/>
      <c r="AB1681" s="469"/>
      <c r="AC1681" s="469"/>
    </row>
    <row r="1682">
      <c r="A1682" s="132" t="s">
        <v>4588</v>
      </c>
      <c r="B1682" s="132" t="s">
        <v>4589</v>
      </c>
      <c r="C1682" s="471"/>
      <c r="D1682" s="468"/>
      <c r="E1682" s="5"/>
      <c r="F1682" s="469"/>
      <c r="G1682" s="469"/>
      <c r="H1682" s="469"/>
      <c r="I1682" s="469"/>
      <c r="J1682" s="469"/>
      <c r="K1682" s="469"/>
      <c r="L1682" s="469"/>
      <c r="M1682" s="469"/>
      <c r="N1682" s="469"/>
      <c r="O1682" s="469"/>
      <c r="P1682" s="469"/>
      <c r="Q1682" s="469"/>
      <c r="R1682" s="469"/>
      <c r="S1682" s="469"/>
      <c r="T1682" s="469"/>
      <c r="U1682" s="469"/>
      <c r="V1682" s="469"/>
      <c r="W1682" s="469"/>
      <c r="X1682" s="469"/>
      <c r="Y1682" s="469"/>
      <c r="Z1682" s="469"/>
      <c r="AA1682" s="469"/>
      <c r="AB1682" s="469"/>
      <c r="AC1682" s="469"/>
    </row>
    <row r="1683" ht="123.75" customHeight="1">
      <c r="A1683" s="132" t="s">
        <v>4590</v>
      </c>
      <c r="B1683" s="132" t="s">
        <v>4591</v>
      </c>
      <c r="C1683" s="471"/>
      <c r="D1683" s="468"/>
      <c r="E1683" s="5"/>
      <c r="F1683" s="469"/>
      <c r="G1683" s="469"/>
      <c r="H1683" s="469"/>
      <c r="I1683" s="469"/>
      <c r="J1683" s="469"/>
      <c r="K1683" s="469"/>
      <c r="L1683" s="469"/>
      <c r="M1683" s="469"/>
      <c r="N1683" s="469"/>
      <c r="O1683" s="469"/>
      <c r="P1683" s="469"/>
      <c r="Q1683" s="469"/>
      <c r="R1683" s="469"/>
      <c r="S1683" s="469"/>
      <c r="T1683" s="469"/>
      <c r="U1683" s="469"/>
      <c r="V1683" s="469"/>
      <c r="W1683" s="469"/>
      <c r="X1683" s="469"/>
      <c r="Y1683" s="469"/>
      <c r="Z1683" s="469"/>
      <c r="AA1683" s="469"/>
      <c r="AB1683" s="469"/>
      <c r="AC1683" s="469"/>
    </row>
    <row r="1684">
      <c r="A1684" s="132" t="s">
        <v>4592</v>
      </c>
      <c r="B1684" s="132" t="s">
        <v>4593</v>
      </c>
      <c r="C1684" s="471" t="s">
        <v>4594</v>
      </c>
      <c r="D1684" s="468"/>
      <c r="E1684" s="5"/>
      <c r="F1684" s="469"/>
      <c r="G1684" s="469"/>
      <c r="H1684" s="469"/>
      <c r="I1684" s="469"/>
      <c r="J1684" s="469"/>
      <c r="K1684" s="469"/>
      <c r="L1684" s="469"/>
      <c r="M1684" s="469"/>
      <c r="N1684" s="469"/>
      <c r="O1684" s="469"/>
      <c r="P1684" s="469"/>
      <c r="Q1684" s="469"/>
      <c r="R1684" s="469"/>
      <c r="S1684" s="469"/>
      <c r="T1684" s="469"/>
      <c r="U1684" s="469"/>
      <c r="V1684" s="469"/>
      <c r="W1684" s="469"/>
      <c r="X1684" s="469"/>
      <c r="Y1684" s="469"/>
      <c r="Z1684" s="469"/>
      <c r="AA1684" s="469"/>
      <c r="AB1684" s="469"/>
      <c r="AC1684" s="469"/>
    </row>
    <row r="1685">
      <c r="A1685" s="132" t="s">
        <v>4595</v>
      </c>
      <c r="B1685" s="132" t="s">
        <v>4596</v>
      </c>
      <c r="C1685" s="473"/>
      <c r="D1685" s="468"/>
      <c r="E1685" s="5"/>
      <c r="F1685" s="469"/>
      <c r="G1685" s="469"/>
      <c r="H1685" s="469"/>
      <c r="I1685" s="469"/>
      <c r="J1685" s="469"/>
      <c r="K1685" s="469"/>
      <c r="L1685" s="469"/>
      <c r="M1685" s="469"/>
      <c r="N1685" s="469"/>
      <c r="O1685" s="469"/>
      <c r="P1685" s="469"/>
      <c r="Q1685" s="469"/>
      <c r="R1685" s="469"/>
      <c r="S1685" s="469"/>
      <c r="T1685" s="469"/>
      <c r="U1685" s="469"/>
      <c r="V1685" s="469"/>
      <c r="W1685" s="469"/>
      <c r="X1685" s="469"/>
      <c r="Y1685" s="469"/>
      <c r="Z1685" s="469"/>
      <c r="AA1685" s="469"/>
      <c r="AB1685" s="469"/>
      <c r="AC1685" s="469"/>
    </row>
    <row r="1686">
      <c r="A1686" s="132" t="s">
        <v>4597</v>
      </c>
      <c r="B1686" s="132" t="s">
        <v>4598</v>
      </c>
      <c r="C1686" s="473"/>
      <c r="D1686" s="468"/>
      <c r="E1686" s="5"/>
      <c r="F1686" s="469"/>
      <c r="G1686" s="469"/>
      <c r="H1686" s="469"/>
      <c r="I1686" s="469"/>
      <c r="J1686" s="469"/>
      <c r="K1686" s="469"/>
      <c r="L1686" s="469"/>
      <c r="M1686" s="469"/>
      <c r="N1686" s="469"/>
      <c r="O1686" s="469"/>
      <c r="P1686" s="469"/>
      <c r="Q1686" s="469"/>
      <c r="R1686" s="469"/>
      <c r="S1686" s="469"/>
      <c r="T1686" s="469"/>
      <c r="U1686" s="469"/>
      <c r="V1686" s="469"/>
      <c r="W1686" s="469"/>
      <c r="X1686" s="469"/>
      <c r="Y1686" s="469"/>
      <c r="Z1686" s="469"/>
      <c r="AA1686" s="469"/>
      <c r="AB1686" s="469"/>
      <c r="AC1686" s="469"/>
    </row>
    <row r="1687">
      <c r="A1687" s="132" t="s">
        <v>4599</v>
      </c>
      <c r="B1687" s="132"/>
      <c r="C1687" s="473"/>
      <c r="D1687" s="468"/>
      <c r="E1687" s="5"/>
      <c r="F1687" s="469"/>
      <c r="G1687" s="469"/>
      <c r="H1687" s="469"/>
      <c r="I1687" s="469"/>
      <c r="J1687" s="469"/>
      <c r="K1687" s="469"/>
      <c r="L1687" s="469"/>
      <c r="M1687" s="469"/>
      <c r="N1687" s="469"/>
      <c r="O1687" s="469"/>
      <c r="P1687" s="469"/>
      <c r="Q1687" s="469"/>
      <c r="R1687" s="469"/>
      <c r="S1687" s="469"/>
      <c r="T1687" s="469"/>
      <c r="U1687" s="469"/>
      <c r="V1687" s="469"/>
      <c r="W1687" s="469"/>
      <c r="X1687" s="469"/>
      <c r="Y1687" s="469"/>
      <c r="Z1687" s="469"/>
      <c r="AA1687" s="469"/>
      <c r="AB1687" s="469"/>
      <c r="AC1687" s="469"/>
    </row>
    <row r="1688">
      <c r="A1688" s="132" t="s">
        <v>4600</v>
      </c>
      <c r="B1688" s="132"/>
      <c r="C1688" s="473" t="s">
        <v>4601</v>
      </c>
      <c r="D1688" s="468"/>
      <c r="E1688" s="5"/>
      <c r="F1688" s="469"/>
      <c r="G1688" s="469"/>
      <c r="H1688" s="469"/>
      <c r="I1688" s="469"/>
      <c r="J1688" s="469"/>
      <c r="K1688" s="469"/>
      <c r="L1688" s="469"/>
      <c r="M1688" s="469"/>
      <c r="N1688" s="469"/>
      <c r="O1688" s="469"/>
      <c r="P1688" s="469"/>
      <c r="Q1688" s="469"/>
      <c r="R1688" s="469"/>
      <c r="S1688" s="469"/>
      <c r="T1688" s="469"/>
      <c r="U1688" s="469"/>
      <c r="V1688" s="469"/>
      <c r="W1688" s="469"/>
      <c r="X1688" s="469"/>
      <c r="Y1688" s="469"/>
      <c r="Z1688" s="469"/>
      <c r="AA1688" s="469"/>
      <c r="AB1688" s="469"/>
      <c r="AC1688" s="469"/>
    </row>
    <row r="1689">
      <c r="A1689" s="474" t="s">
        <v>4602</v>
      </c>
      <c r="B1689" s="132" t="s">
        <v>4603</v>
      </c>
      <c r="D1689" s="468"/>
      <c r="E1689" s="5"/>
      <c r="F1689" s="469"/>
      <c r="G1689" s="469"/>
      <c r="H1689" s="469"/>
      <c r="I1689" s="469"/>
      <c r="J1689" s="469"/>
      <c r="K1689" s="469"/>
      <c r="L1689" s="469"/>
      <c r="M1689" s="469"/>
      <c r="N1689" s="469"/>
      <c r="O1689" s="469"/>
      <c r="P1689" s="469"/>
      <c r="Q1689" s="469"/>
      <c r="R1689" s="469"/>
      <c r="S1689" s="469"/>
      <c r="T1689" s="469"/>
      <c r="U1689" s="469"/>
      <c r="V1689" s="469"/>
      <c r="W1689" s="469"/>
      <c r="X1689" s="469"/>
      <c r="Y1689" s="469"/>
      <c r="Z1689" s="469"/>
      <c r="AA1689" s="469"/>
      <c r="AB1689" s="469"/>
      <c r="AC1689" s="469"/>
    </row>
    <row r="1690">
      <c r="A1690" s="132" t="s">
        <v>4604</v>
      </c>
      <c r="B1690" s="132" t="s">
        <v>4605</v>
      </c>
      <c r="C1690" s="473"/>
      <c r="D1690" s="468"/>
      <c r="E1690" s="5"/>
      <c r="F1690" s="469"/>
      <c r="G1690" s="469"/>
      <c r="H1690" s="469"/>
      <c r="I1690" s="469"/>
      <c r="J1690" s="469"/>
      <c r="K1690" s="469"/>
      <c r="L1690" s="469"/>
      <c r="M1690" s="469"/>
      <c r="N1690" s="469"/>
      <c r="O1690" s="469"/>
      <c r="P1690" s="469"/>
      <c r="Q1690" s="469"/>
      <c r="R1690" s="469"/>
      <c r="S1690" s="469"/>
      <c r="T1690" s="469"/>
      <c r="U1690" s="469"/>
      <c r="V1690" s="469"/>
      <c r="W1690" s="469"/>
      <c r="X1690" s="469"/>
      <c r="Y1690" s="469"/>
      <c r="Z1690" s="469"/>
      <c r="AA1690" s="469"/>
      <c r="AB1690" s="469"/>
      <c r="AC1690" s="469"/>
    </row>
    <row r="1691">
      <c r="A1691" s="132" t="s">
        <v>4606</v>
      </c>
      <c r="B1691" s="570" t="s">
        <v>4607</v>
      </c>
      <c r="C1691" s="473"/>
      <c r="D1691" s="468"/>
      <c r="E1691" s="5"/>
      <c r="F1691" s="469"/>
      <c r="G1691" s="469"/>
      <c r="H1691" s="469"/>
      <c r="I1691" s="469"/>
      <c r="J1691" s="469"/>
      <c r="K1691" s="469"/>
      <c r="L1691" s="469"/>
      <c r="M1691" s="469"/>
      <c r="N1691" s="469"/>
      <c r="O1691" s="469"/>
      <c r="P1691" s="469"/>
      <c r="Q1691" s="469"/>
      <c r="R1691" s="469"/>
      <c r="S1691" s="469"/>
      <c r="T1691" s="469"/>
      <c r="U1691" s="469"/>
      <c r="V1691" s="469"/>
      <c r="W1691" s="469"/>
      <c r="X1691" s="469"/>
      <c r="Y1691" s="469"/>
      <c r="Z1691" s="469"/>
      <c r="AA1691" s="469"/>
      <c r="AB1691" s="469"/>
      <c r="AC1691" s="469"/>
    </row>
    <row r="1692">
      <c r="A1692" s="132" t="s">
        <v>4608</v>
      </c>
      <c r="C1692" s="473"/>
      <c r="D1692" s="475"/>
      <c r="E1692" s="476"/>
      <c r="F1692" s="477"/>
      <c r="G1692" s="477"/>
      <c r="H1692" s="477"/>
      <c r="I1692" s="477"/>
      <c r="J1692" s="477"/>
      <c r="K1692" s="477"/>
      <c r="L1692" s="477"/>
      <c r="M1692" s="477"/>
      <c r="N1692" s="477"/>
      <c r="O1692" s="477"/>
      <c r="P1692" s="477"/>
      <c r="Q1692" s="477"/>
      <c r="R1692" s="477"/>
      <c r="S1692" s="477"/>
      <c r="T1692" s="477"/>
      <c r="U1692" s="477"/>
      <c r="V1692" s="477"/>
      <c r="W1692" s="477"/>
      <c r="X1692" s="477"/>
      <c r="Y1692" s="477"/>
      <c r="Z1692" s="477"/>
      <c r="AA1692" s="477"/>
      <c r="AB1692" s="477"/>
      <c r="AC1692" s="477"/>
    </row>
    <row r="1693">
      <c r="A1693" s="478" t="s">
        <v>4609</v>
      </c>
      <c r="B1693" s="570"/>
      <c r="C1693" s="479"/>
      <c r="D1693" s="475"/>
      <c r="E1693" s="476"/>
      <c r="F1693" s="477"/>
      <c r="G1693" s="477"/>
      <c r="H1693" s="477"/>
      <c r="I1693" s="477"/>
      <c r="J1693" s="477"/>
      <c r="K1693" s="477"/>
      <c r="L1693" s="477"/>
      <c r="M1693" s="477"/>
      <c r="N1693" s="477"/>
      <c r="O1693" s="477"/>
      <c r="P1693" s="477"/>
      <c r="Q1693" s="477"/>
      <c r="R1693" s="477"/>
      <c r="S1693" s="477"/>
      <c r="T1693" s="477"/>
      <c r="U1693" s="477"/>
      <c r="V1693" s="477"/>
      <c r="W1693" s="477"/>
      <c r="X1693" s="477"/>
      <c r="Y1693" s="477"/>
      <c r="Z1693" s="477"/>
      <c r="AA1693" s="477"/>
      <c r="AB1693" s="477"/>
      <c r="AC1693" s="477"/>
    </row>
    <row r="1694">
      <c r="A1694" s="132" t="s">
        <v>4610</v>
      </c>
      <c r="B1694" s="570"/>
      <c r="C1694" s="479"/>
      <c r="D1694" s="475" t="s">
        <v>4611</v>
      </c>
      <c r="E1694" s="476"/>
      <c r="F1694" s="477"/>
      <c r="G1694" s="477"/>
      <c r="H1694" s="477"/>
      <c r="I1694" s="477"/>
      <c r="J1694" s="477"/>
      <c r="K1694" s="477"/>
      <c r="L1694" s="477"/>
      <c r="M1694" s="477"/>
      <c r="N1694" s="477"/>
      <c r="O1694" s="477"/>
      <c r="P1694" s="477"/>
      <c r="Q1694" s="477"/>
      <c r="R1694" s="477"/>
      <c r="S1694" s="477"/>
      <c r="T1694" s="477"/>
      <c r="U1694" s="477"/>
      <c r="V1694" s="477"/>
      <c r="W1694" s="477"/>
      <c r="X1694" s="477"/>
      <c r="Y1694" s="477"/>
      <c r="Z1694" s="477"/>
      <c r="AA1694" s="477"/>
      <c r="AB1694" s="477"/>
      <c r="AC1694" s="477"/>
    </row>
    <row r="1695">
      <c r="A1695" s="132" t="s">
        <v>4612</v>
      </c>
      <c r="B1695" s="570" t="s">
        <v>13361</v>
      </c>
      <c r="C1695" s="479" t="s">
        <v>13362</v>
      </c>
      <c r="D1695" s="475"/>
      <c r="E1695" s="476"/>
      <c r="F1695" s="477"/>
      <c r="G1695" s="477"/>
      <c r="H1695" s="477"/>
      <c r="I1695" s="477"/>
      <c r="J1695" s="477"/>
      <c r="K1695" s="477"/>
      <c r="L1695" s="477"/>
      <c r="M1695" s="477"/>
      <c r="N1695" s="477"/>
      <c r="O1695" s="477"/>
      <c r="P1695" s="477"/>
      <c r="Q1695" s="477"/>
      <c r="R1695" s="477"/>
      <c r="S1695" s="477"/>
      <c r="T1695" s="477"/>
      <c r="U1695" s="477"/>
      <c r="V1695" s="477"/>
      <c r="W1695" s="477"/>
      <c r="X1695" s="477"/>
      <c r="Y1695" s="477"/>
      <c r="Z1695" s="477"/>
      <c r="AA1695" s="477"/>
      <c r="AB1695" s="477"/>
      <c r="AC1695" s="477"/>
    </row>
    <row r="1696">
      <c r="A1696" s="132" t="s">
        <v>13363</v>
      </c>
      <c r="B1696" s="570" t="s">
        <v>13364</v>
      </c>
      <c r="C1696" s="479"/>
      <c r="D1696" s="475"/>
      <c r="E1696" s="476"/>
      <c r="F1696" s="477"/>
      <c r="G1696" s="477"/>
      <c r="H1696" s="477"/>
      <c r="I1696" s="477"/>
      <c r="J1696" s="477"/>
      <c r="K1696" s="477"/>
      <c r="L1696" s="477"/>
      <c r="M1696" s="477"/>
      <c r="N1696" s="477"/>
      <c r="O1696" s="477"/>
      <c r="P1696" s="477"/>
      <c r="Q1696" s="477"/>
      <c r="R1696" s="477"/>
      <c r="S1696" s="477"/>
      <c r="T1696" s="477"/>
      <c r="U1696" s="477"/>
      <c r="V1696" s="477"/>
      <c r="W1696" s="477"/>
      <c r="X1696" s="477"/>
      <c r="Y1696" s="477"/>
      <c r="Z1696" s="477"/>
      <c r="AA1696" s="477"/>
      <c r="AB1696" s="477"/>
      <c r="AC1696" s="477"/>
    </row>
    <row r="1697">
      <c r="A1697" s="132" t="s">
        <v>4617</v>
      </c>
      <c r="B1697" s="570" t="s">
        <v>4618</v>
      </c>
      <c r="C1697" s="479"/>
      <c r="D1697" s="475"/>
      <c r="E1697" s="476"/>
      <c r="F1697" s="477"/>
      <c r="G1697" s="477"/>
      <c r="H1697" s="477"/>
      <c r="I1697" s="477"/>
      <c r="J1697" s="477"/>
      <c r="K1697" s="477"/>
      <c r="L1697" s="477"/>
      <c r="M1697" s="477"/>
      <c r="N1697" s="477"/>
      <c r="O1697" s="477"/>
      <c r="P1697" s="477"/>
      <c r="Q1697" s="477"/>
      <c r="R1697" s="477"/>
      <c r="S1697" s="477"/>
      <c r="T1697" s="477"/>
      <c r="U1697" s="477"/>
      <c r="V1697" s="477"/>
      <c r="W1697" s="477"/>
      <c r="X1697" s="477"/>
      <c r="Y1697" s="477"/>
      <c r="Z1697" s="477"/>
      <c r="AA1697" s="477"/>
      <c r="AB1697" s="477"/>
      <c r="AC1697" s="477"/>
    </row>
    <row r="1698">
      <c r="A1698" s="132" t="s">
        <v>4619</v>
      </c>
      <c r="B1698" s="570" t="s">
        <v>4620</v>
      </c>
      <c r="C1698" s="479"/>
      <c r="D1698" s="475"/>
      <c r="E1698" s="476"/>
      <c r="F1698" s="477"/>
      <c r="G1698" s="477"/>
      <c r="H1698" s="477"/>
      <c r="I1698" s="477"/>
      <c r="J1698" s="477"/>
      <c r="K1698" s="477"/>
      <c r="L1698" s="477"/>
      <c r="M1698" s="477"/>
      <c r="N1698" s="477"/>
      <c r="O1698" s="477"/>
      <c r="P1698" s="477"/>
      <c r="Q1698" s="477"/>
      <c r="R1698" s="477"/>
      <c r="S1698" s="477"/>
      <c r="T1698" s="477"/>
      <c r="U1698" s="477"/>
      <c r="V1698" s="477"/>
      <c r="W1698" s="477"/>
      <c r="X1698" s="477"/>
      <c r="Y1698" s="477"/>
      <c r="Z1698" s="477"/>
      <c r="AA1698" s="477"/>
      <c r="AB1698" s="477"/>
      <c r="AC1698" s="477"/>
    </row>
    <row r="1699">
      <c r="A1699" s="132" t="s">
        <v>4621</v>
      </c>
      <c r="B1699" s="132" t="s">
        <v>4622</v>
      </c>
      <c r="C1699" s="479"/>
      <c r="D1699" s="475"/>
      <c r="E1699" s="476"/>
      <c r="F1699" s="477"/>
      <c r="G1699" s="477"/>
      <c r="H1699" s="477"/>
      <c r="I1699" s="477"/>
      <c r="J1699" s="477"/>
      <c r="K1699" s="477"/>
      <c r="L1699" s="477"/>
      <c r="M1699" s="477"/>
      <c r="N1699" s="477"/>
      <c r="O1699" s="477"/>
      <c r="P1699" s="477"/>
      <c r="Q1699" s="477"/>
      <c r="R1699" s="477"/>
      <c r="S1699" s="477"/>
      <c r="T1699" s="477"/>
      <c r="U1699" s="477"/>
      <c r="V1699" s="477"/>
      <c r="W1699" s="477"/>
      <c r="X1699" s="477"/>
      <c r="Y1699" s="477"/>
      <c r="Z1699" s="477"/>
      <c r="AA1699" s="477"/>
      <c r="AB1699" s="477"/>
      <c r="AC1699" s="477"/>
    </row>
    <row r="1700">
      <c r="A1700" s="132" t="s">
        <v>4623</v>
      </c>
      <c r="B1700" s="570"/>
      <c r="C1700" s="479"/>
      <c r="D1700" s="475"/>
      <c r="E1700" s="476"/>
      <c r="F1700" s="477"/>
      <c r="G1700" s="477"/>
      <c r="H1700" s="477"/>
      <c r="I1700" s="477"/>
      <c r="J1700" s="477"/>
      <c r="K1700" s="477"/>
      <c r="L1700" s="477"/>
      <c r="M1700" s="477"/>
      <c r="N1700" s="477"/>
      <c r="O1700" s="477"/>
      <c r="P1700" s="477"/>
      <c r="Q1700" s="477"/>
      <c r="R1700" s="477"/>
      <c r="S1700" s="477"/>
      <c r="T1700" s="477"/>
      <c r="U1700" s="477"/>
      <c r="V1700" s="477"/>
      <c r="W1700" s="477"/>
      <c r="X1700" s="477"/>
      <c r="Y1700" s="477"/>
      <c r="Z1700" s="477"/>
      <c r="AA1700" s="477"/>
      <c r="AB1700" s="477"/>
      <c r="AC1700" s="477"/>
    </row>
    <row r="1701">
      <c r="A1701" s="474" t="s">
        <v>4624</v>
      </c>
      <c r="B1701" s="570" t="s">
        <v>4625</v>
      </c>
      <c r="C1701" s="479"/>
    </row>
    <row r="1702">
      <c r="A1702" s="245" t="s">
        <v>4626</v>
      </c>
      <c r="B1702" s="552" t="s">
        <v>4627</v>
      </c>
    </row>
    <row r="1703">
      <c r="A1703" s="245" t="s">
        <v>4628</v>
      </c>
      <c r="B1703" s="552" t="s">
        <v>4629</v>
      </c>
    </row>
    <row r="1704">
      <c r="A1704" s="245" t="s">
        <v>4630</v>
      </c>
      <c r="B1704" s="552" t="s">
        <v>4631</v>
      </c>
    </row>
    <row r="1705">
      <c r="A1705" s="245" t="s">
        <v>4632</v>
      </c>
      <c r="B1705" s="43" t="s">
        <v>4633</v>
      </c>
    </row>
    <row r="1706" ht="38.25" customHeight="1">
      <c r="A1706" s="245" t="s">
        <v>4634</v>
      </c>
      <c r="B1706" s="552" t="s">
        <v>4635</v>
      </c>
    </row>
    <row r="1707" ht="38.25" customHeight="1">
      <c r="A1707" s="245" t="s">
        <v>4636</v>
      </c>
      <c r="B1707" s="552" t="s">
        <v>4637</v>
      </c>
    </row>
    <row r="1708" ht="38.25" customHeight="1">
      <c r="A1708" s="245" t="s">
        <v>4638</v>
      </c>
      <c r="B1708" s="552" t="s">
        <v>4639</v>
      </c>
    </row>
    <row r="1709" ht="76.5" customHeight="1">
      <c r="A1709" s="480" t="s">
        <v>4640</v>
      </c>
      <c r="B1709" s="552" t="s">
        <v>4641</v>
      </c>
    </row>
    <row r="1710" ht="26.25" customHeight="1">
      <c r="A1710" s="481" t="s">
        <v>4642</v>
      </c>
      <c r="B1710" s="552" t="s">
        <v>4643</v>
      </c>
    </row>
    <row r="1711" ht="26.25" customHeight="1">
      <c r="A1711" s="244" t="s">
        <v>4644</v>
      </c>
      <c r="B1711" s="552" t="s">
        <v>4645</v>
      </c>
    </row>
    <row r="1712" ht="92.25" customHeight="1">
      <c r="A1712" s="244" t="s">
        <v>4646</v>
      </c>
      <c r="B1712" s="552" t="s">
        <v>4647</v>
      </c>
    </row>
    <row r="1713">
      <c r="A1713" s="244" t="s">
        <v>4648</v>
      </c>
      <c r="B1713" s="552" t="s">
        <v>4649</v>
      </c>
    </row>
    <row r="1714" ht="192.0" customHeight="1">
      <c r="A1714" s="43" t="s">
        <v>4650</v>
      </c>
      <c r="B1714" s="43" t="s">
        <v>4651</v>
      </c>
    </row>
    <row r="1715" ht="63.0" customHeight="1">
      <c r="A1715" s="43" t="s">
        <v>4652</v>
      </c>
      <c r="B1715" s="43"/>
    </row>
    <row r="1716" ht="63.0" customHeight="1">
      <c r="A1716" s="43" t="s">
        <v>4653</v>
      </c>
      <c r="B1716" s="43"/>
    </row>
    <row r="1717" ht="63.0" customHeight="1">
      <c r="A1717" s="43" t="s">
        <v>4654</v>
      </c>
      <c r="B1717" s="43"/>
    </row>
    <row r="1718" ht="63.0" customHeight="1">
      <c r="A1718" s="43" t="s">
        <v>4655</v>
      </c>
      <c r="B1718" s="43" t="s">
        <v>4656</v>
      </c>
    </row>
    <row r="1719">
      <c r="A1719" s="482" t="s">
        <v>4657</v>
      </c>
      <c r="B1719" s="43" t="s">
        <v>4658</v>
      </c>
      <c r="D1719" s="475"/>
      <c r="E1719" s="476"/>
      <c r="F1719" s="477"/>
      <c r="G1719" s="477"/>
      <c r="H1719" s="477"/>
      <c r="I1719" s="477"/>
      <c r="J1719" s="477"/>
      <c r="K1719" s="477"/>
      <c r="L1719" s="477"/>
      <c r="M1719" s="477"/>
      <c r="N1719" s="477"/>
      <c r="O1719" s="477"/>
      <c r="P1719" s="477"/>
      <c r="Q1719" s="477"/>
      <c r="R1719" s="477"/>
      <c r="S1719" s="477"/>
      <c r="T1719" s="477"/>
      <c r="U1719" s="477"/>
      <c r="V1719" s="477"/>
      <c r="W1719" s="477"/>
      <c r="X1719" s="477"/>
      <c r="Y1719" s="477"/>
      <c r="Z1719" s="477"/>
      <c r="AA1719" s="477"/>
      <c r="AB1719" s="477"/>
      <c r="AC1719" s="477"/>
    </row>
    <row r="1720">
      <c r="A1720" s="132" t="s">
        <v>4659</v>
      </c>
      <c r="B1720" s="132"/>
      <c r="C1720" s="479"/>
      <c r="D1720" s="475"/>
      <c r="E1720" s="476"/>
      <c r="F1720" s="477"/>
      <c r="G1720" s="477"/>
      <c r="H1720" s="477"/>
      <c r="I1720" s="477"/>
      <c r="J1720" s="477"/>
      <c r="K1720" s="477"/>
      <c r="L1720" s="477"/>
      <c r="M1720" s="477"/>
      <c r="N1720" s="477"/>
      <c r="O1720" s="477"/>
      <c r="P1720" s="477"/>
      <c r="Q1720" s="477"/>
      <c r="R1720" s="477"/>
      <c r="S1720" s="477"/>
      <c r="T1720" s="477"/>
      <c r="U1720" s="477"/>
      <c r="V1720" s="477"/>
      <c r="W1720" s="477"/>
      <c r="X1720" s="477"/>
      <c r="Y1720" s="477"/>
      <c r="Z1720" s="477"/>
      <c r="AA1720" s="477"/>
      <c r="AB1720" s="477"/>
      <c r="AC1720" s="477"/>
    </row>
    <row r="1721">
      <c r="A1721" s="132" t="s">
        <v>4660</v>
      </c>
      <c r="B1721" s="132"/>
      <c r="C1721" s="479"/>
      <c r="D1721" s="475"/>
      <c r="E1721" s="476"/>
      <c r="F1721" s="477"/>
      <c r="G1721" s="477"/>
      <c r="H1721" s="477"/>
      <c r="I1721" s="477"/>
      <c r="J1721" s="477"/>
      <c r="K1721" s="477"/>
      <c r="L1721" s="477"/>
      <c r="M1721" s="477"/>
      <c r="N1721" s="477"/>
      <c r="O1721" s="477"/>
      <c r="P1721" s="477"/>
      <c r="Q1721" s="477"/>
      <c r="R1721" s="477"/>
      <c r="S1721" s="477"/>
      <c r="T1721" s="477"/>
      <c r="U1721" s="477"/>
      <c r="V1721" s="477"/>
      <c r="W1721" s="477"/>
      <c r="X1721" s="477"/>
      <c r="Y1721" s="477"/>
      <c r="Z1721" s="477"/>
      <c r="AA1721" s="477"/>
      <c r="AB1721" s="477"/>
      <c r="AC1721" s="477"/>
    </row>
    <row r="1722">
      <c r="A1722" s="132" t="s">
        <v>4661</v>
      </c>
      <c r="B1722" s="132"/>
      <c r="C1722" s="479"/>
      <c r="D1722" s="475"/>
      <c r="E1722" s="476"/>
      <c r="F1722" s="477"/>
      <c r="G1722" s="477"/>
      <c r="H1722" s="477"/>
      <c r="I1722" s="477"/>
      <c r="J1722" s="477"/>
      <c r="K1722" s="477"/>
      <c r="L1722" s="477"/>
      <c r="M1722" s="477"/>
      <c r="N1722" s="477"/>
      <c r="O1722" s="477"/>
      <c r="P1722" s="477"/>
      <c r="Q1722" s="477"/>
      <c r="R1722" s="477"/>
      <c r="S1722" s="477"/>
      <c r="T1722" s="477"/>
      <c r="U1722" s="477"/>
      <c r="V1722" s="477"/>
      <c r="W1722" s="477"/>
      <c r="X1722" s="477"/>
      <c r="Y1722" s="477"/>
      <c r="Z1722" s="477"/>
      <c r="AA1722" s="477"/>
      <c r="AB1722" s="477"/>
      <c r="AC1722" s="477"/>
    </row>
    <row r="1723">
      <c r="A1723" s="132" t="s">
        <v>4662</v>
      </c>
      <c r="B1723" s="132"/>
      <c r="C1723" s="479"/>
      <c r="D1723" s="475"/>
      <c r="E1723" s="476"/>
      <c r="F1723" s="477"/>
      <c r="G1723" s="477"/>
      <c r="H1723" s="477"/>
      <c r="I1723" s="477"/>
      <c r="J1723" s="477"/>
      <c r="K1723" s="477"/>
      <c r="L1723" s="477"/>
      <c r="M1723" s="477"/>
      <c r="N1723" s="477"/>
      <c r="O1723" s="477"/>
      <c r="P1723" s="477"/>
      <c r="Q1723" s="477"/>
      <c r="R1723" s="477"/>
      <c r="S1723" s="477"/>
      <c r="T1723" s="477"/>
      <c r="U1723" s="477"/>
      <c r="V1723" s="477"/>
      <c r="W1723" s="477"/>
      <c r="X1723" s="477"/>
      <c r="Y1723" s="477"/>
      <c r="Z1723" s="477"/>
      <c r="AA1723" s="477"/>
      <c r="AB1723" s="477"/>
      <c r="AC1723" s="477"/>
    </row>
    <row r="1724">
      <c r="A1724" s="132" t="s">
        <v>4663</v>
      </c>
      <c r="B1724" s="132" t="s">
        <v>4664</v>
      </c>
      <c r="C1724" s="479"/>
      <c r="D1724" s="475"/>
      <c r="E1724" s="476"/>
      <c r="F1724" s="477"/>
      <c r="G1724" s="477"/>
      <c r="H1724" s="477"/>
      <c r="I1724" s="477"/>
      <c r="J1724" s="477"/>
      <c r="K1724" s="477"/>
      <c r="L1724" s="477"/>
      <c r="M1724" s="477"/>
      <c r="N1724" s="477"/>
      <c r="O1724" s="477"/>
      <c r="P1724" s="477"/>
      <c r="Q1724" s="477"/>
      <c r="R1724" s="477"/>
      <c r="S1724" s="477"/>
      <c r="T1724" s="477"/>
      <c r="U1724" s="477"/>
      <c r="V1724" s="477"/>
      <c r="W1724" s="477"/>
      <c r="X1724" s="477"/>
      <c r="Y1724" s="477"/>
      <c r="Z1724" s="477"/>
      <c r="AA1724" s="477"/>
      <c r="AB1724" s="477"/>
      <c r="AC1724" s="477"/>
    </row>
    <row r="1725">
      <c r="A1725" s="483" t="s">
        <v>4665</v>
      </c>
      <c r="B1725" s="132" t="s">
        <v>4666</v>
      </c>
      <c r="C1725" s="479"/>
      <c r="D1725" s="475"/>
      <c r="E1725" s="476"/>
      <c r="F1725" s="477"/>
      <c r="G1725" s="477"/>
      <c r="H1725" s="477"/>
      <c r="I1725" s="477"/>
      <c r="J1725" s="477"/>
      <c r="K1725" s="477"/>
      <c r="L1725" s="477"/>
      <c r="M1725" s="477"/>
      <c r="N1725" s="477"/>
      <c r="O1725" s="477"/>
      <c r="P1725" s="477"/>
      <c r="Q1725" s="477"/>
      <c r="R1725" s="477"/>
      <c r="S1725" s="477"/>
      <c r="T1725" s="477"/>
      <c r="U1725" s="477"/>
      <c r="V1725" s="477"/>
      <c r="W1725" s="477"/>
      <c r="X1725" s="477"/>
      <c r="Y1725" s="477"/>
      <c r="Z1725" s="477"/>
      <c r="AA1725" s="477"/>
      <c r="AB1725" s="477"/>
      <c r="AC1725" s="477"/>
    </row>
    <row r="1726">
      <c r="A1726" s="132" t="s">
        <v>4667</v>
      </c>
      <c r="B1726" s="132" t="s">
        <v>4668</v>
      </c>
      <c r="C1726" s="479"/>
      <c r="D1726" s="475"/>
      <c r="E1726" s="476"/>
      <c r="F1726" s="477"/>
      <c r="G1726" s="477"/>
      <c r="H1726" s="477"/>
      <c r="I1726" s="477"/>
      <c r="J1726" s="477"/>
      <c r="K1726" s="477"/>
      <c r="L1726" s="477"/>
      <c r="M1726" s="477"/>
      <c r="N1726" s="477"/>
      <c r="O1726" s="477"/>
      <c r="P1726" s="477"/>
      <c r="Q1726" s="477"/>
      <c r="R1726" s="477"/>
      <c r="S1726" s="477"/>
      <c r="T1726" s="477"/>
      <c r="U1726" s="477"/>
      <c r="V1726" s="477"/>
      <c r="W1726" s="477"/>
      <c r="X1726" s="477"/>
      <c r="Y1726" s="477"/>
      <c r="Z1726" s="477"/>
      <c r="AA1726" s="477"/>
      <c r="AB1726" s="477"/>
      <c r="AC1726" s="477"/>
    </row>
    <row r="1727">
      <c r="A1727" s="132" t="s">
        <v>4669</v>
      </c>
      <c r="B1727" s="132"/>
      <c r="C1727" s="479"/>
      <c r="D1727" s="475"/>
      <c r="E1727" s="476"/>
      <c r="F1727" s="477"/>
      <c r="G1727" s="477"/>
      <c r="H1727" s="477"/>
      <c r="I1727" s="477"/>
      <c r="J1727" s="477"/>
      <c r="K1727" s="477"/>
      <c r="L1727" s="477"/>
      <c r="M1727" s="477"/>
      <c r="N1727" s="477"/>
      <c r="O1727" s="477"/>
      <c r="P1727" s="477"/>
      <c r="Q1727" s="477"/>
      <c r="R1727" s="477"/>
      <c r="S1727" s="477"/>
      <c r="T1727" s="477"/>
      <c r="U1727" s="477"/>
      <c r="V1727" s="477"/>
      <c r="W1727" s="477"/>
      <c r="X1727" s="477"/>
      <c r="Y1727" s="477"/>
      <c r="Z1727" s="477"/>
      <c r="AA1727" s="477"/>
      <c r="AB1727" s="477"/>
      <c r="AC1727" s="477"/>
    </row>
    <row r="1728">
      <c r="A1728" s="132" t="s">
        <v>4670</v>
      </c>
      <c r="B1728" s="132" t="s">
        <v>4671</v>
      </c>
      <c r="C1728" s="479"/>
      <c r="D1728" s="475"/>
      <c r="E1728" s="476"/>
      <c r="F1728" s="477"/>
      <c r="G1728" s="477"/>
      <c r="H1728" s="477"/>
      <c r="I1728" s="477"/>
      <c r="J1728" s="477"/>
      <c r="K1728" s="477"/>
      <c r="L1728" s="477"/>
      <c r="M1728" s="477"/>
      <c r="N1728" s="477"/>
      <c r="O1728" s="477"/>
      <c r="P1728" s="477"/>
      <c r="Q1728" s="477"/>
      <c r="R1728" s="477"/>
      <c r="S1728" s="477"/>
      <c r="T1728" s="477"/>
      <c r="U1728" s="477"/>
      <c r="V1728" s="477"/>
      <c r="W1728" s="477"/>
      <c r="X1728" s="477"/>
      <c r="Y1728" s="477"/>
      <c r="Z1728" s="477"/>
      <c r="AA1728" s="477"/>
      <c r="AB1728" s="477"/>
      <c r="AC1728" s="477"/>
    </row>
    <row r="1729">
      <c r="A1729" s="132" t="s">
        <v>4672</v>
      </c>
      <c r="B1729" s="132" t="s">
        <v>4673</v>
      </c>
      <c r="C1729" s="479"/>
      <c r="D1729" s="475"/>
      <c r="E1729" s="476"/>
      <c r="F1729" s="477"/>
      <c r="G1729" s="477"/>
      <c r="H1729" s="477"/>
      <c r="I1729" s="477"/>
      <c r="J1729" s="477"/>
      <c r="K1729" s="477"/>
      <c r="L1729" s="477"/>
      <c r="M1729" s="477"/>
      <c r="N1729" s="477"/>
      <c r="O1729" s="477"/>
      <c r="P1729" s="477"/>
      <c r="Q1729" s="477"/>
      <c r="R1729" s="477"/>
      <c r="S1729" s="477"/>
      <c r="T1729" s="477"/>
      <c r="U1729" s="477"/>
      <c r="V1729" s="477"/>
      <c r="W1729" s="477"/>
      <c r="X1729" s="477"/>
      <c r="Y1729" s="477"/>
      <c r="Z1729" s="477"/>
      <c r="AA1729" s="477"/>
      <c r="AB1729" s="477"/>
      <c r="AC1729" s="477"/>
    </row>
    <row r="1730">
      <c r="A1730" s="132" t="s">
        <v>4674</v>
      </c>
      <c r="B1730" s="132"/>
      <c r="C1730" s="479"/>
      <c r="D1730" s="475"/>
      <c r="E1730" s="476"/>
      <c r="F1730" s="477"/>
      <c r="G1730" s="477"/>
      <c r="H1730" s="477"/>
      <c r="I1730" s="477"/>
      <c r="J1730" s="477"/>
      <c r="K1730" s="477"/>
      <c r="L1730" s="477"/>
      <c r="M1730" s="477"/>
      <c r="N1730" s="477"/>
      <c r="O1730" s="477"/>
      <c r="P1730" s="477"/>
      <c r="Q1730" s="477"/>
      <c r="R1730" s="477"/>
      <c r="S1730" s="477"/>
      <c r="T1730" s="477"/>
      <c r="U1730" s="477"/>
      <c r="V1730" s="477"/>
      <c r="W1730" s="477"/>
      <c r="X1730" s="477"/>
      <c r="Y1730" s="477"/>
      <c r="Z1730" s="477"/>
      <c r="AA1730" s="477"/>
      <c r="AB1730" s="477"/>
      <c r="AC1730" s="477"/>
    </row>
    <row r="1731">
      <c r="A1731" s="484" t="s">
        <v>4675</v>
      </c>
      <c r="B1731" s="132" t="s">
        <v>4676</v>
      </c>
      <c r="C1731" s="479"/>
      <c r="D1731" s="475"/>
      <c r="E1731" s="476"/>
      <c r="F1731" s="477"/>
      <c r="G1731" s="477"/>
      <c r="H1731" s="477"/>
      <c r="I1731" s="477"/>
      <c r="J1731" s="477"/>
      <c r="K1731" s="477"/>
      <c r="L1731" s="477"/>
      <c r="M1731" s="477"/>
      <c r="N1731" s="477"/>
      <c r="O1731" s="477"/>
      <c r="P1731" s="477"/>
      <c r="Q1731" s="477"/>
      <c r="R1731" s="477"/>
      <c r="S1731" s="477"/>
      <c r="T1731" s="477"/>
      <c r="U1731" s="477"/>
      <c r="V1731" s="477"/>
      <c r="W1731" s="477"/>
      <c r="X1731" s="477"/>
      <c r="Y1731" s="477"/>
      <c r="Z1731" s="477"/>
      <c r="AA1731" s="477"/>
      <c r="AB1731" s="477"/>
      <c r="AC1731" s="477"/>
    </row>
    <row r="1732">
      <c r="A1732" s="485" t="s">
        <v>4677</v>
      </c>
      <c r="B1732" s="132" t="s">
        <v>4678</v>
      </c>
      <c r="C1732" s="486" t="s">
        <v>13365</v>
      </c>
      <c r="D1732" s="475"/>
      <c r="E1732" s="476"/>
      <c r="F1732" s="477"/>
      <c r="G1732" s="477"/>
      <c r="H1732" s="477"/>
      <c r="I1732" s="477"/>
      <c r="J1732" s="477"/>
      <c r="K1732" s="477"/>
      <c r="L1732" s="477"/>
      <c r="M1732" s="477"/>
      <c r="N1732" s="477"/>
      <c r="O1732" s="477"/>
      <c r="P1732" s="477"/>
      <c r="Q1732" s="477"/>
      <c r="R1732" s="477"/>
      <c r="S1732" s="477"/>
      <c r="T1732" s="477"/>
      <c r="U1732" s="477"/>
      <c r="V1732" s="477"/>
      <c r="W1732" s="477"/>
      <c r="X1732" s="477"/>
      <c r="Y1732" s="477"/>
      <c r="Z1732" s="477"/>
      <c r="AA1732" s="477"/>
      <c r="AB1732" s="477"/>
      <c r="AC1732" s="477"/>
    </row>
    <row r="1733">
      <c r="A1733" s="485" t="s">
        <v>4680</v>
      </c>
      <c r="B1733" s="132"/>
      <c r="C1733" s="479"/>
      <c r="D1733" s="475"/>
      <c r="E1733" s="476"/>
      <c r="F1733" s="477"/>
      <c r="G1733" s="477"/>
      <c r="H1733" s="477"/>
      <c r="I1733" s="477"/>
      <c r="J1733" s="477"/>
      <c r="K1733" s="477"/>
      <c r="L1733" s="477"/>
      <c r="M1733" s="477"/>
      <c r="N1733" s="477"/>
      <c r="O1733" s="477"/>
      <c r="P1733" s="477"/>
      <c r="Q1733" s="477"/>
      <c r="R1733" s="477"/>
      <c r="S1733" s="477"/>
      <c r="T1733" s="477"/>
      <c r="U1733" s="477"/>
      <c r="V1733" s="477"/>
      <c r="W1733" s="477"/>
      <c r="X1733" s="477"/>
      <c r="Y1733" s="477"/>
      <c r="Z1733" s="477"/>
      <c r="AA1733" s="477"/>
      <c r="AB1733" s="477"/>
      <c r="AC1733" s="477"/>
    </row>
    <row r="1734" ht="139.5" customHeight="1">
      <c r="A1734" s="474" t="s">
        <v>4681</v>
      </c>
      <c r="B1734" s="132" t="s">
        <v>4682</v>
      </c>
      <c r="C1734" s="479"/>
      <c r="D1734" s="475"/>
      <c r="E1734" s="476"/>
      <c r="F1734" s="477"/>
      <c r="G1734" s="477"/>
      <c r="H1734" s="477"/>
      <c r="I1734" s="477"/>
      <c r="J1734" s="477"/>
      <c r="K1734" s="477"/>
      <c r="L1734" s="477"/>
      <c r="M1734" s="477"/>
      <c r="N1734" s="477"/>
      <c r="O1734" s="477"/>
      <c r="P1734" s="477"/>
      <c r="Q1734" s="477"/>
      <c r="R1734" s="477"/>
      <c r="S1734" s="477"/>
      <c r="T1734" s="477"/>
      <c r="U1734" s="477"/>
      <c r="V1734" s="477"/>
      <c r="W1734" s="477"/>
      <c r="X1734" s="477"/>
      <c r="Y1734" s="477"/>
      <c r="Z1734" s="477"/>
      <c r="AA1734" s="477"/>
      <c r="AB1734" s="477"/>
      <c r="AC1734" s="477"/>
    </row>
    <row r="1735">
      <c r="A1735" s="132" t="s">
        <v>13366</v>
      </c>
      <c r="B1735" s="132" t="s">
        <v>4684</v>
      </c>
      <c r="C1735" s="479"/>
      <c r="D1735" s="475" t="s">
        <v>4685</v>
      </c>
      <c r="E1735" s="487" t="s">
        <v>4686</v>
      </c>
      <c r="F1735" s="487" t="s">
        <v>4687</v>
      </c>
      <c r="G1735" s="477"/>
      <c r="H1735" s="477"/>
      <c r="I1735" s="477"/>
      <c r="J1735" s="477"/>
      <c r="K1735" s="477"/>
      <c r="L1735" s="477"/>
      <c r="M1735" s="477"/>
      <c r="N1735" s="477"/>
      <c r="O1735" s="477"/>
      <c r="P1735" s="477"/>
      <c r="Q1735" s="477"/>
      <c r="R1735" s="477"/>
      <c r="S1735" s="477"/>
      <c r="T1735" s="477"/>
      <c r="U1735" s="477"/>
      <c r="V1735" s="477"/>
      <c r="W1735" s="477"/>
      <c r="X1735" s="477"/>
      <c r="Y1735" s="477"/>
      <c r="Z1735" s="477"/>
      <c r="AA1735" s="477"/>
      <c r="AB1735" s="477"/>
      <c r="AC1735" s="477"/>
    </row>
    <row r="1736">
      <c r="A1736" s="132" t="s">
        <v>4688</v>
      </c>
      <c r="B1736" s="132" t="s">
        <v>13367</v>
      </c>
      <c r="C1736" s="479" t="s">
        <v>4690</v>
      </c>
      <c r="D1736" s="475"/>
      <c r="E1736" s="476"/>
      <c r="F1736" s="477"/>
      <c r="G1736" s="477"/>
      <c r="H1736" s="477"/>
      <c r="I1736" s="477"/>
      <c r="J1736" s="477"/>
      <c r="K1736" s="477"/>
      <c r="L1736" s="477"/>
      <c r="M1736" s="477"/>
      <c r="N1736" s="477"/>
      <c r="O1736" s="477"/>
      <c r="P1736" s="477"/>
      <c r="Q1736" s="477"/>
      <c r="R1736" s="477"/>
      <c r="S1736" s="477"/>
      <c r="T1736" s="477"/>
      <c r="U1736" s="477"/>
      <c r="V1736" s="477"/>
      <c r="W1736" s="477"/>
      <c r="X1736" s="477"/>
      <c r="Y1736" s="477"/>
      <c r="Z1736" s="477"/>
      <c r="AA1736" s="477"/>
      <c r="AB1736" s="477"/>
      <c r="AC1736" s="477"/>
    </row>
    <row r="1737">
      <c r="A1737" s="132" t="s">
        <v>4691</v>
      </c>
      <c r="B1737" s="132"/>
      <c r="C1737" s="479"/>
      <c r="D1737" s="475"/>
      <c r="E1737" s="476"/>
      <c r="F1737" s="477"/>
      <c r="G1737" s="477"/>
      <c r="H1737" s="477"/>
      <c r="I1737" s="477"/>
      <c r="J1737" s="477"/>
      <c r="K1737" s="477"/>
      <c r="L1737" s="477"/>
      <c r="M1737" s="477"/>
      <c r="N1737" s="477"/>
      <c r="O1737" s="477"/>
      <c r="P1737" s="477"/>
      <c r="Q1737" s="477"/>
      <c r="R1737" s="477"/>
      <c r="S1737" s="477"/>
      <c r="T1737" s="477"/>
      <c r="U1737" s="477"/>
      <c r="V1737" s="477"/>
      <c r="W1737" s="477"/>
      <c r="X1737" s="477"/>
      <c r="Y1737" s="477"/>
      <c r="Z1737" s="477"/>
      <c r="AA1737" s="477"/>
      <c r="AB1737" s="477"/>
      <c r="AC1737" s="477"/>
    </row>
    <row r="1738">
      <c r="A1738" s="132" t="s">
        <v>4692</v>
      </c>
      <c r="B1738" s="132"/>
      <c r="C1738" s="479"/>
      <c r="D1738" s="468"/>
      <c r="E1738" s="5"/>
      <c r="F1738" s="469"/>
      <c r="G1738" s="469"/>
      <c r="H1738" s="469"/>
      <c r="I1738" s="469"/>
      <c r="J1738" s="469"/>
      <c r="K1738" s="469"/>
      <c r="L1738" s="469"/>
      <c r="M1738" s="469"/>
      <c r="N1738" s="469"/>
      <c r="O1738" s="469"/>
      <c r="P1738" s="469"/>
      <c r="Q1738" s="469"/>
      <c r="R1738" s="469"/>
      <c r="S1738" s="469"/>
      <c r="T1738" s="469"/>
      <c r="U1738" s="469"/>
      <c r="V1738" s="469"/>
      <c r="W1738" s="469"/>
      <c r="X1738" s="469"/>
      <c r="Y1738" s="469"/>
      <c r="Z1738" s="469"/>
      <c r="AA1738" s="469"/>
      <c r="AB1738" s="469"/>
      <c r="AC1738" s="469"/>
    </row>
    <row r="1739">
      <c r="A1739" s="488" t="s">
        <v>4693</v>
      </c>
      <c r="B1739" s="544" t="s">
        <v>4694</v>
      </c>
      <c r="C1739" s="473"/>
      <c r="D1739" s="468"/>
      <c r="E1739" s="5"/>
      <c r="F1739" s="469"/>
      <c r="G1739" s="469"/>
      <c r="H1739" s="469"/>
      <c r="I1739" s="469"/>
      <c r="J1739" s="469"/>
      <c r="K1739" s="469"/>
      <c r="L1739" s="469"/>
      <c r="M1739" s="469"/>
      <c r="N1739" s="469"/>
      <c r="O1739" s="469"/>
      <c r="P1739" s="469"/>
      <c r="Q1739" s="469"/>
      <c r="R1739" s="469"/>
      <c r="S1739" s="469"/>
      <c r="T1739" s="469"/>
      <c r="U1739" s="469"/>
      <c r="V1739" s="469"/>
      <c r="W1739" s="469"/>
      <c r="X1739" s="469"/>
      <c r="Y1739" s="469"/>
      <c r="Z1739" s="469"/>
      <c r="AA1739" s="469"/>
      <c r="AB1739" s="469"/>
      <c r="AC1739" s="469"/>
    </row>
    <row r="1740">
      <c r="A1740" s="485" t="s">
        <v>4695</v>
      </c>
      <c r="B1740" s="544" t="s">
        <v>4696</v>
      </c>
      <c r="C1740" s="473"/>
      <c r="D1740" s="468"/>
      <c r="E1740" s="5"/>
      <c r="F1740" s="469"/>
      <c r="G1740" s="469"/>
      <c r="H1740" s="469"/>
      <c r="I1740" s="469"/>
      <c r="J1740" s="469"/>
      <c r="K1740" s="469"/>
      <c r="L1740" s="469"/>
      <c r="M1740" s="469"/>
      <c r="N1740" s="469"/>
      <c r="O1740" s="469"/>
      <c r="P1740" s="469"/>
      <c r="Q1740" s="469"/>
      <c r="R1740" s="469"/>
      <c r="S1740" s="469"/>
      <c r="T1740" s="469"/>
      <c r="U1740" s="469"/>
      <c r="V1740" s="469"/>
      <c r="W1740" s="469"/>
      <c r="X1740" s="469"/>
      <c r="Y1740" s="469"/>
      <c r="Z1740" s="469"/>
      <c r="AA1740" s="469"/>
      <c r="AB1740" s="469"/>
      <c r="AC1740" s="469"/>
    </row>
    <row r="1741">
      <c r="A1741" s="485" t="s">
        <v>4697</v>
      </c>
      <c r="B1741" s="544" t="s">
        <v>4698</v>
      </c>
      <c r="C1741" s="473"/>
      <c r="D1741" s="468"/>
      <c r="E1741" s="5"/>
      <c r="F1741" s="469"/>
      <c r="G1741" s="469"/>
      <c r="H1741" s="469"/>
      <c r="I1741" s="469"/>
      <c r="J1741" s="469"/>
      <c r="K1741" s="469"/>
      <c r="L1741" s="469"/>
      <c r="M1741" s="469"/>
      <c r="N1741" s="469"/>
      <c r="O1741" s="469"/>
      <c r="P1741" s="469"/>
      <c r="Q1741" s="469"/>
      <c r="R1741" s="469"/>
      <c r="S1741" s="469"/>
      <c r="T1741" s="469"/>
      <c r="U1741" s="469"/>
      <c r="V1741" s="469"/>
      <c r="W1741" s="469"/>
      <c r="X1741" s="469"/>
      <c r="Y1741" s="469"/>
      <c r="Z1741" s="469"/>
      <c r="AA1741" s="469"/>
      <c r="AB1741" s="469"/>
      <c r="AC1741" s="469"/>
    </row>
    <row r="1742">
      <c r="A1742" s="488" t="s">
        <v>4699</v>
      </c>
      <c r="B1742" s="544" t="s">
        <v>4700</v>
      </c>
      <c r="C1742" s="473"/>
      <c r="D1742" s="468"/>
      <c r="E1742" s="5"/>
      <c r="F1742" s="469"/>
      <c r="G1742" s="469"/>
      <c r="H1742" s="469"/>
      <c r="I1742" s="469"/>
      <c r="J1742" s="469"/>
      <c r="K1742" s="469"/>
      <c r="L1742" s="469"/>
      <c r="M1742" s="469"/>
      <c r="N1742" s="469"/>
      <c r="O1742" s="469"/>
      <c r="P1742" s="469"/>
      <c r="Q1742" s="469"/>
      <c r="R1742" s="469"/>
      <c r="S1742" s="469"/>
      <c r="T1742" s="469"/>
      <c r="U1742" s="469"/>
      <c r="V1742" s="469"/>
      <c r="W1742" s="469"/>
      <c r="X1742" s="469"/>
      <c r="Y1742" s="469"/>
      <c r="Z1742" s="469"/>
      <c r="AA1742" s="469"/>
      <c r="AB1742" s="469"/>
      <c r="AC1742" s="469"/>
    </row>
    <row r="1743">
      <c r="A1743" s="488" t="s">
        <v>4701</v>
      </c>
      <c r="B1743" s="488" t="s">
        <v>4702</v>
      </c>
      <c r="C1743" s="473"/>
      <c r="D1743" s="468"/>
      <c r="E1743" s="5"/>
      <c r="F1743" s="469"/>
      <c r="G1743" s="469"/>
      <c r="H1743" s="469"/>
      <c r="I1743" s="469"/>
      <c r="J1743" s="469"/>
      <c r="K1743" s="469"/>
      <c r="L1743" s="469"/>
      <c r="M1743" s="469"/>
      <c r="N1743" s="469"/>
      <c r="O1743" s="469"/>
      <c r="P1743" s="469"/>
      <c r="Q1743" s="469"/>
      <c r="R1743" s="469"/>
      <c r="S1743" s="469"/>
      <c r="T1743" s="469"/>
      <c r="U1743" s="469"/>
      <c r="V1743" s="469"/>
      <c r="W1743" s="469"/>
      <c r="X1743" s="469"/>
      <c r="Y1743" s="469"/>
      <c r="Z1743" s="469"/>
      <c r="AA1743" s="469"/>
      <c r="AB1743" s="469"/>
      <c r="AC1743" s="469"/>
    </row>
    <row r="1744">
      <c r="A1744" s="132" t="s">
        <v>13368</v>
      </c>
      <c r="B1744" s="544" t="s">
        <v>4704</v>
      </c>
      <c r="C1744" s="473"/>
      <c r="D1744" s="468"/>
      <c r="E1744" s="5"/>
      <c r="F1744" s="469"/>
      <c r="G1744" s="469"/>
      <c r="H1744" s="469"/>
      <c r="I1744" s="469"/>
      <c r="J1744" s="469"/>
      <c r="K1744" s="469"/>
      <c r="L1744" s="469"/>
      <c r="M1744" s="469"/>
      <c r="N1744" s="469"/>
      <c r="O1744" s="469"/>
      <c r="P1744" s="469"/>
      <c r="Q1744" s="469"/>
      <c r="R1744" s="469"/>
      <c r="S1744" s="469"/>
      <c r="T1744" s="469"/>
      <c r="U1744" s="469"/>
      <c r="V1744" s="469"/>
      <c r="W1744" s="469"/>
      <c r="X1744" s="469"/>
      <c r="Y1744" s="469"/>
      <c r="Z1744" s="469"/>
      <c r="AA1744" s="469"/>
      <c r="AB1744" s="469"/>
      <c r="AC1744" s="469"/>
    </row>
    <row r="1745">
      <c r="A1745" s="132" t="s">
        <v>4705</v>
      </c>
      <c r="B1745" s="544"/>
      <c r="C1745" s="473"/>
      <c r="D1745" s="468"/>
      <c r="E1745" s="5"/>
      <c r="F1745" s="469"/>
      <c r="G1745" s="469"/>
      <c r="H1745" s="469"/>
      <c r="I1745" s="469"/>
      <c r="J1745" s="469"/>
      <c r="K1745" s="469"/>
      <c r="L1745" s="469"/>
      <c r="M1745" s="469"/>
      <c r="N1745" s="469"/>
      <c r="O1745" s="469"/>
      <c r="P1745" s="469"/>
      <c r="Q1745" s="469"/>
      <c r="R1745" s="469"/>
      <c r="S1745" s="469"/>
      <c r="T1745" s="469"/>
      <c r="U1745" s="469"/>
      <c r="V1745" s="469"/>
      <c r="W1745" s="469"/>
      <c r="X1745" s="469"/>
      <c r="Y1745" s="469"/>
      <c r="Z1745" s="469"/>
      <c r="AA1745" s="469"/>
      <c r="AB1745" s="469"/>
      <c r="AC1745" s="469"/>
    </row>
    <row r="1746">
      <c r="A1746" s="132" t="s">
        <v>4706</v>
      </c>
      <c r="B1746" s="544" t="s">
        <v>4707</v>
      </c>
      <c r="C1746" s="473"/>
      <c r="D1746" s="468"/>
      <c r="E1746" s="5"/>
      <c r="F1746" s="469"/>
      <c r="G1746" s="469"/>
      <c r="H1746" s="469"/>
      <c r="I1746" s="469"/>
      <c r="J1746" s="469"/>
      <c r="K1746" s="469"/>
      <c r="L1746" s="469"/>
      <c r="M1746" s="469"/>
      <c r="N1746" s="469"/>
      <c r="O1746" s="469"/>
      <c r="P1746" s="469"/>
      <c r="Q1746" s="469"/>
      <c r="R1746" s="469"/>
      <c r="S1746" s="469"/>
      <c r="T1746" s="469"/>
      <c r="U1746" s="469"/>
      <c r="V1746" s="469"/>
      <c r="W1746" s="469"/>
      <c r="X1746" s="469"/>
      <c r="Y1746" s="469"/>
      <c r="Z1746" s="469"/>
      <c r="AA1746" s="469"/>
      <c r="AB1746" s="469"/>
      <c r="AC1746" s="469"/>
    </row>
    <row r="1747">
      <c r="A1747" s="132" t="s">
        <v>4708</v>
      </c>
      <c r="B1747" s="544" t="s">
        <v>4709</v>
      </c>
      <c r="C1747" s="473"/>
      <c r="D1747" s="468"/>
      <c r="E1747" s="5"/>
      <c r="F1747" s="469"/>
      <c r="G1747" s="469"/>
      <c r="H1747" s="469"/>
      <c r="I1747" s="469"/>
      <c r="J1747" s="469"/>
      <c r="K1747" s="469"/>
      <c r="L1747" s="469"/>
      <c r="M1747" s="469"/>
      <c r="N1747" s="469"/>
      <c r="O1747" s="469"/>
      <c r="P1747" s="469"/>
      <c r="Q1747" s="469"/>
      <c r="R1747" s="469"/>
      <c r="S1747" s="469"/>
      <c r="T1747" s="469"/>
      <c r="U1747" s="469"/>
      <c r="V1747" s="469"/>
      <c r="W1747" s="469"/>
      <c r="X1747" s="469"/>
      <c r="Y1747" s="469"/>
      <c r="Z1747" s="469"/>
      <c r="AA1747" s="469"/>
      <c r="AB1747" s="469"/>
      <c r="AC1747" s="469"/>
    </row>
    <row r="1748">
      <c r="A1748" s="132" t="s">
        <v>4710</v>
      </c>
      <c r="B1748" s="544" t="s">
        <v>4711</v>
      </c>
      <c r="C1748" s="473" t="s">
        <v>4712</v>
      </c>
      <c r="D1748" s="468"/>
      <c r="E1748" s="5"/>
      <c r="F1748" s="469"/>
      <c r="G1748" s="469"/>
      <c r="H1748" s="469"/>
      <c r="I1748" s="469"/>
      <c r="J1748" s="469"/>
      <c r="K1748" s="469"/>
      <c r="L1748" s="469"/>
      <c r="M1748" s="469"/>
      <c r="N1748" s="469"/>
      <c r="O1748" s="469"/>
      <c r="P1748" s="469"/>
      <c r="Q1748" s="469"/>
      <c r="R1748" s="469"/>
      <c r="S1748" s="469"/>
      <c r="T1748" s="469"/>
      <c r="U1748" s="469"/>
      <c r="V1748" s="469"/>
      <c r="W1748" s="469"/>
      <c r="X1748" s="469"/>
      <c r="Y1748" s="469"/>
      <c r="Z1748" s="469"/>
      <c r="AA1748" s="469"/>
      <c r="AB1748" s="469"/>
      <c r="AC1748" s="469"/>
    </row>
    <row r="1749">
      <c r="A1749" s="490" t="s">
        <v>4713</v>
      </c>
      <c r="B1749" s="544" t="s">
        <v>4714</v>
      </c>
      <c r="C1749" s="473"/>
      <c r="D1749" s="468"/>
      <c r="E1749" s="5"/>
      <c r="F1749" s="469"/>
      <c r="G1749" s="469"/>
      <c r="H1749" s="469"/>
      <c r="I1749" s="469"/>
      <c r="J1749" s="469"/>
      <c r="K1749" s="469"/>
      <c r="L1749" s="469"/>
      <c r="M1749" s="469"/>
      <c r="N1749" s="469"/>
      <c r="O1749" s="469"/>
      <c r="P1749" s="469"/>
      <c r="Q1749" s="469"/>
      <c r="R1749" s="469"/>
      <c r="S1749" s="469"/>
      <c r="T1749" s="469"/>
      <c r="U1749" s="469"/>
      <c r="V1749" s="469"/>
      <c r="W1749" s="469"/>
      <c r="X1749" s="469"/>
      <c r="Y1749" s="469"/>
      <c r="Z1749" s="469"/>
      <c r="AA1749" s="469"/>
      <c r="AB1749" s="469"/>
      <c r="AC1749" s="469"/>
    </row>
    <row r="1750">
      <c r="A1750" s="132" t="s">
        <v>4715</v>
      </c>
      <c r="B1750" s="132" t="s">
        <v>4716</v>
      </c>
      <c r="C1750" s="473"/>
      <c r="D1750" s="468"/>
      <c r="E1750" s="5"/>
      <c r="F1750" s="469"/>
      <c r="G1750" s="469"/>
      <c r="H1750" s="469"/>
      <c r="I1750" s="469"/>
      <c r="J1750" s="469"/>
      <c r="K1750" s="469"/>
      <c r="L1750" s="469"/>
      <c r="M1750" s="469"/>
      <c r="N1750" s="469"/>
      <c r="O1750" s="469"/>
      <c r="P1750" s="469"/>
      <c r="Q1750" s="469"/>
      <c r="R1750" s="469"/>
      <c r="S1750" s="469"/>
      <c r="T1750" s="469"/>
      <c r="U1750" s="469"/>
      <c r="V1750" s="469"/>
      <c r="W1750" s="469"/>
      <c r="X1750" s="469"/>
      <c r="Y1750" s="469"/>
      <c r="Z1750" s="469"/>
      <c r="AA1750" s="469"/>
      <c r="AB1750" s="469"/>
      <c r="AC1750" s="469"/>
    </row>
    <row r="1751">
      <c r="A1751" s="132" t="s">
        <v>4717</v>
      </c>
      <c r="B1751" s="544" t="s">
        <v>4718</v>
      </c>
      <c r="C1751" s="473"/>
      <c r="D1751" s="468"/>
      <c r="E1751" s="5"/>
      <c r="F1751" s="469"/>
      <c r="G1751" s="469"/>
      <c r="H1751" s="469"/>
      <c r="I1751" s="469"/>
      <c r="J1751" s="469"/>
      <c r="K1751" s="469"/>
      <c r="L1751" s="469"/>
      <c r="M1751" s="469"/>
      <c r="N1751" s="469"/>
      <c r="O1751" s="469"/>
      <c r="P1751" s="469"/>
      <c r="Q1751" s="469"/>
      <c r="R1751" s="469"/>
      <c r="S1751" s="469"/>
      <c r="T1751" s="469"/>
      <c r="U1751" s="469"/>
      <c r="V1751" s="469"/>
      <c r="W1751" s="469"/>
      <c r="X1751" s="469"/>
      <c r="Y1751" s="469"/>
      <c r="Z1751" s="469"/>
      <c r="AA1751" s="469"/>
      <c r="AB1751" s="469"/>
      <c r="AC1751" s="469"/>
    </row>
    <row r="1752">
      <c r="A1752" s="132" t="s">
        <v>4719</v>
      </c>
      <c r="B1752" s="544"/>
      <c r="C1752" s="473"/>
      <c r="D1752" s="468"/>
      <c r="E1752" s="5"/>
      <c r="F1752" s="469"/>
      <c r="G1752" s="469"/>
      <c r="H1752" s="469"/>
      <c r="I1752" s="469"/>
      <c r="J1752" s="469"/>
      <c r="K1752" s="469"/>
      <c r="L1752" s="469"/>
      <c r="M1752" s="469"/>
      <c r="N1752" s="469"/>
      <c r="O1752" s="469"/>
      <c r="P1752" s="469"/>
      <c r="Q1752" s="469"/>
      <c r="R1752" s="469"/>
      <c r="S1752" s="469"/>
      <c r="T1752" s="469"/>
      <c r="U1752" s="469"/>
      <c r="V1752" s="469"/>
      <c r="W1752" s="469"/>
      <c r="X1752" s="469"/>
      <c r="Y1752" s="469"/>
      <c r="Z1752" s="469"/>
      <c r="AA1752" s="469"/>
      <c r="AB1752" s="469"/>
      <c r="AC1752" s="469"/>
    </row>
    <row r="1753">
      <c r="A1753" s="132"/>
      <c r="B1753" s="544"/>
      <c r="C1753" s="473"/>
      <c r="D1753" s="468"/>
      <c r="E1753" s="5"/>
      <c r="F1753" s="469"/>
      <c r="G1753" s="469"/>
      <c r="H1753" s="469"/>
      <c r="I1753" s="469"/>
      <c r="J1753" s="469"/>
      <c r="K1753" s="469"/>
      <c r="L1753" s="469"/>
      <c r="M1753" s="469"/>
      <c r="N1753" s="469"/>
      <c r="O1753" s="469"/>
      <c r="P1753" s="469"/>
      <c r="Q1753" s="469"/>
      <c r="R1753" s="469"/>
      <c r="S1753" s="469"/>
      <c r="T1753" s="469"/>
      <c r="U1753" s="469"/>
      <c r="V1753" s="469"/>
      <c r="W1753" s="469"/>
      <c r="X1753" s="469"/>
      <c r="Y1753" s="469"/>
      <c r="Z1753" s="469"/>
      <c r="AA1753" s="469"/>
      <c r="AB1753" s="469"/>
      <c r="AC1753" s="469"/>
    </row>
    <row r="1754">
      <c r="A1754" s="490" t="s">
        <v>4720</v>
      </c>
      <c r="B1754" s="544" t="s">
        <v>4721</v>
      </c>
      <c r="C1754" s="473"/>
      <c r="D1754" s="468"/>
      <c r="E1754" s="5"/>
      <c r="F1754" s="469"/>
      <c r="G1754" s="469"/>
      <c r="H1754" s="469"/>
      <c r="I1754" s="469"/>
      <c r="J1754" s="469"/>
      <c r="K1754" s="469"/>
      <c r="L1754" s="469"/>
      <c r="M1754" s="469"/>
      <c r="N1754" s="469"/>
      <c r="O1754" s="469"/>
      <c r="P1754" s="469"/>
      <c r="Q1754" s="469"/>
      <c r="R1754" s="469"/>
      <c r="S1754" s="469"/>
      <c r="T1754" s="469"/>
      <c r="U1754" s="469"/>
      <c r="V1754" s="469"/>
      <c r="W1754" s="469"/>
      <c r="X1754" s="469"/>
      <c r="Y1754" s="469"/>
      <c r="Z1754" s="469"/>
      <c r="AA1754" s="469"/>
      <c r="AB1754" s="469"/>
      <c r="AC1754" s="469"/>
    </row>
    <row r="1755">
      <c r="A1755" s="132" t="s">
        <v>4722</v>
      </c>
      <c r="B1755" s="544"/>
      <c r="C1755" s="473"/>
      <c r="D1755" s="468"/>
      <c r="E1755" s="5"/>
      <c r="F1755" s="469"/>
      <c r="G1755" s="469"/>
      <c r="H1755" s="469"/>
      <c r="I1755" s="469"/>
      <c r="J1755" s="469"/>
      <c r="K1755" s="469"/>
      <c r="L1755" s="469"/>
      <c r="M1755" s="469"/>
      <c r="N1755" s="469"/>
      <c r="O1755" s="469"/>
      <c r="P1755" s="469"/>
      <c r="Q1755" s="469"/>
      <c r="R1755" s="469"/>
      <c r="S1755" s="469"/>
      <c r="T1755" s="469"/>
      <c r="U1755" s="469"/>
      <c r="V1755" s="469"/>
      <c r="W1755" s="469"/>
      <c r="X1755" s="469"/>
      <c r="Y1755" s="469"/>
      <c r="Z1755" s="469"/>
      <c r="AA1755" s="469"/>
      <c r="AB1755" s="469"/>
      <c r="AC1755" s="469"/>
    </row>
    <row r="1756">
      <c r="A1756" s="132" t="s">
        <v>4723</v>
      </c>
      <c r="B1756" s="132" t="s">
        <v>4724</v>
      </c>
      <c r="C1756" s="473"/>
      <c r="D1756" s="468"/>
      <c r="E1756" s="5"/>
      <c r="F1756" s="469"/>
      <c r="G1756" s="469"/>
      <c r="H1756" s="469"/>
      <c r="I1756" s="469"/>
      <c r="J1756" s="469"/>
      <c r="K1756" s="469"/>
      <c r="L1756" s="469"/>
      <c r="M1756" s="469"/>
      <c r="N1756" s="469"/>
      <c r="O1756" s="469"/>
      <c r="P1756" s="469"/>
      <c r="Q1756" s="469"/>
      <c r="R1756" s="469"/>
      <c r="S1756" s="469"/>
      <c r="T1756" s="469"/>
      <c r="U1756" s="469"/>
      <c r="V1756" s="469"/>
      <c r="W1756" s="469"/>
      <c r="X1756" s="469"/>
      <c r="Y1756" s="469"/>
      <c r="Z1756" s="469"/>
      <c r="AA1756" s="469"/>
      <c r="AB1756" s="469"/>
      <c r="AC1756" s="469"/>
    </row>
    <row r="1757">
      <c r="A1757" s="132" t="s">
        <v>4725</v>
      </c>
      <c r="B1757" s="132" t="s">
        <v>4726</v>
      </c>
      <c r="C1757" s="473"/>
      <c r="D1757" s="468"/>
      <c r="E1757" s="5"/>
      <c r="F1757" s="469"/>
      <c r="G1757" s="469"/>
      <c r="H1757" s="469"/>
      <c r="I1757" s="469"/>
      <c r="J1757" s="469"/>
      <c r="K1757" s="469"/>
      <c r="L1757" s="469"/>
      <c r="M1757" s="469"/>
      <c r="N1757" s="469"/>
      <c r="O1757" s="469"/>
      <c r="P1757" s="469"/>
      <c r="Q1757" s="469"/>
      <c r="R1757" s="469"/>
      <c r="S1757" s="469"/>
      <c r="T1757" s="469"/>
      <c r="U1757" s="469"/>
      <c r="V1757" s="469"/>
      <c r="W1757" s="469"/>
      <c r="X1757" s="469"/>
      <c r="Y1757" s="469"/>
      <c r="Z1757" s="469"/>
      <c r="AA1757" s="469"/>
      <c r="AB1757" s="469"/>
      <c r="AC1757" s="469"/>
    </row>
    <row r="1758">
      <c r="A1758" s="132" t="s">
        <v>4727</v>
      </c>
      <c r="B1758" s="132" t="s">
        <v>4728</v>
      </c>
      <c r="C1758" s="473"/>
      <c r="D1758" s="468"/>
      <c r="E1758" s="5"/>
      <c r="F1758" s="469"/>
      <c r="G1758" s="469"/>
      <c r="H1758" s="469"/>
      <c r="I1758" s="469"/>
      <c r="J1758" s="469"/>
      <c r="K1758" s="469"/>
      <c r="L1758" s="469"/>
      <c r="M1758" s="469"/>
      <c r="N1758" s="469"/>
      <c r="O1758" s="469"/>
      <c r="P1758" s="469"/>
      <c r="Q1758" s="469"/>
      <c r="R1758" s="469"/>
      <c r="S1758" s="469"/>
      <c r="T1758" s="469"/>
      <c r="U1758" s="469"/>
      <c r="V1758" s="469"/>
      <c r="W1758" s="469"/>
      <c r="X1758" s="469"/>
      <c r="Y1758" s="469"/>
      <c r="Z1758" s="469"/>
      <c r="AA1758" s="469"/>
      <c r="AB1758" s="469"/>
      <c r="AC1758" s="469"/>
    </row>
    <row r="1759">
      <c r="A1759" s="132" t="s">
        <v>4729</v>
      </c>
      <c r="B1759" s="132" t="s">
        <v>4730</v>
      </c>
      <c r="C1759" s="473"/>
      <c r="D1759" s="475"/>
      <c r="E1759" s="476"/>
      <c r="F1759" s="477"/>
      <c r="G1759" s="477"/>
      <c r="H1759" s="477"/>
      <c r="I1759" s="477"/>
      <c r="J1759" s="477"/>
      <c r="K1759" s="477"/>
      <c r="L1759" s="477"/>
      <c r="M1759" s="477"/>
      <c r="N1759" s="477"/>
      <c r="O1759" s="477"/>
      <c r="P1759" s="477"/>
      <c r="Q1759" s="477"/>
      <c r="R1759" s="477"/>
      <c r="S1759" s="477"/>
      <c r="T1759" s="477"/>
      <c r="U1759" s="477"/>
      <c r="V1759" s="477"/>
      <c r="W1759" s="477"/>
      <c r="X1759" s="477"/>
      <c r="Y1759" s="477"/>
      <c r="Z1759" s="477"/>
      <c r="AA1759" s="477"/>
      <c r="AB1759" s="477"/>
      <c r="AC1759" s="477"/>
    </row>
    <row r="1760">
      <c r="A1760" s="490" t="s">
        <v>4731</v>
      </c>
      <c r="B1760" s="132" t="s">
        <v>4732</v>
      </c>
      <c r="C1760" s="479"/>
      <c r="D1760" s="475"/>
      <c r="E1760" s="476"/>
      <c r="F1760" s="477"/>
      <c r="G1760" s="477"/>
      <c r="H1760" s="477"/>
      <c r="I1760" s="477"/>
      <c r="J1760" s="477"/>
      <c r="K1760" s="477"/>
      <c r="L1760" s="477"/>
      <c r="M1760" s="477"/>
      <c r="N1760" s="477"/>
      <c r="O1760" s="477"/>
      <c r="P1760" s="477"/>
      <c r="Q1760" s="477"/>
      <c r="R1760" s="477"/>
      <c r="S1760" s="477"/>
      <c r="T1760" s="477"/>
      <c r="U1760" s="477"/>
      <c r="V1760" s="477"/>
      <c r="W1760" s="477"/>
      <c r="X1760" s="477"/>
      <c r="Y1760" s="477"/>
      <c r="Z1760" s="477"/>
      <c r="AA1760" s="477"/>
      <c r="AB1760" s="477"/>
      <c r="AC1760" s="477"/>
    </row>
    <row r="1761">
      <c r="A1761" s="485" t="s">
        <v>4733</v>
      </c>
      <c r="B1761" s="132"/>
      <c r="C1761" s="479"/>
      <c r="D1761" s="475"/>
      <c r="E1761" s="476"/>
      <c r="F1761" s="477"/>
      <c r="G1761" s="477"/>
      <c r="H1761" s="477"/>
      <c r="I1761" s="477"/>
      <c r="J1761" s="477"/>
      <c r="K1761" s="477"/>
      <c r="L1761" s="477"/>
      <c r="M1761" s="477"/>
      <c r="N1761" s="477"/>
      <c r="O1761" s="477"/>
      <c r="P1761" s="477"/>
      <c r="Q1761" s="477"/>
      <c r="R1761" s="477"/>
      <c r="S1761" s="477"/>
      <c r="T1761" s="477"/>
      <c r="U1761" s="477"/>
      <c r="V1761" s="477"/>
      <c r="W1761" s="477"/>
      <c r="X1761" s="477"/>
      <c r="Y1761" s="477"/>
      <c r="Z1761" s="477"/>
      <c r="AA1761" s="477"/>
      <c r="AB1761" s="477"/>
      <c r="AC1761" s="477"/>
    </row>
    <row r="1762">
      <c r="A1762" s="485" t="s">
        <v>4734</v>
      </c>
      <c r="B1762" s="132"/>
      <c r="C1762" s="479"/>
      <c r="D1762" s="475"/>
      <c r="E1762" s="476"/>
      <c r="F1762" s="477"/>
      <c r="G1762" s="477"/>
      <c r="H1762" s="477"/>
      <c r="I1762" s="477"/>
      <c r="J1762" s="477"/>
      <c r="K1762" s="477"/>
      <c r="L1762" s="477"/>
      <c r="M1762" s="477"/>
      <c r="N1762" s="477"/>
      <c r="O1762" s="477"/>
      <c r="P1762" s="477"/>
      <c r="Q1762" s="477"/>
      <c r="R1762" s="477"/>
      <c r="S1762" s="477"/>
      <c r="T1762" s="477"/>
      <c r="U1762" s="477"/>
      <c r="V1762" s="477"/>
      <c r="W1762" s="477"/>
      <c r="X1762" s="477"/>
      <c r="Y1762" s="477"/>
      <c r="Z1762" s="477"/>
      <c r="AA1762" s="477"/>
      <c r="AB1762" s="477"/>
      <c r="AC1762" s="477"/>
    </row>
    <row r="1763">
      <c r="A1763" s="485" t="s">
        <v>4735</v>
      </c>
      <c r="B1763" s="132"/>
      <c r="C1763" s="479"/>
      <c r="D1763" s="475"/>
      <c r="E1763" s="476"/>
      <c r="F1763" s="477"/>
      <c r="G1763" s="477"/>
      <c r="H1763" s="477"/>
      <c r="I1763" s="477"/>
      <c r="J1763" s="477"/>
      <c r="K1763" s="477"/>
      <c r="L1763" s="477"/>
      <c r="M1763" s="477"/>
      <c r="N1763" s="477"/>
      <c r="O1763" s="477"/>
      <c r="P1763" s="477"/>
      <c r="Q1763" s="477"/>
      <c r="R1763" s="477"/>
      <c r="S1763" s="477"/>
      <c r="T1763" s="477"/>
      <c r="U1763" s="477"/>
      <c r="V1763" s="477"/>
      <c r="W1763" s="477"/>
      <c r="X1763" s="477"/>
      <c r="Y1763" s="477"/>
      <c r="Z1763" s="477"/>
      <c r="AA1763" s="477"/>
      <c r="AB1763" s="477"/>
      <c r="AC1763" s="477"/>
    </row>
    <row r="1764">
      <c r="A1764" s="485" t="s">
        <v>4736</v>
      </c>
      <c r="B1764" s="132"/>
      <c r="C1764" s="479"/>
      <c r="D1764" s="475"/>
      <c r="E1764" s="476"/>
      <c r="F1764" s="477"/>
      <c r="G1764" s="477"/>
      <c r="H1764" s="477"/>
      <c r="I1764" s="477"/>
      <c r="J1764" s="477"/>
      <c r="K1764" s="477"/>
      <c r="L1764" s="477"/>
      <c r="M1764" s="477"/>
      <c r="N1764" s="477"/>
      <c r="O1764" s="477"/>
      <c r="P1764" s="477"/>
      <c r="Q1764" s="477"/>
      <c r="R1764" s="477"/>
      <c r="S1764" s="477"/>
      <c r="T1764" s="477"/>
      <c r="U1764" s="477"/>
      <c r="V1764" s="477"/>
      <c r="W1764" s="477"/>
      <c r="X1764" s="477"/>
      <c r="Y1764" s="477"/>
      <c r="Z1764" s="477"/>
      <c r="AA1764" s="477"/>
      <c r="AB1764" s="477"/>
      <c r="AC1764" s="477"/>
    </row>
    <row r="1765" ht="263.25" customHeight="1">
      <c r="A1765" s="485" t="s">
        <v>4737</v>
      </c>
      <c r="B1765" s="132" t="s">
        <v>13369</v>
      </c>
      <c r="C1765" s="479"/>
      <c r="D1765" s="491" t="s">
        <v>4739</v>
      </c>
      <c r="E1765" s="476"/>
      <c r="F1765" s="477"/>
      <c r="G1765" s="477"/>
      <c r="H1765" s="477"/>
      <c r="I1765" s="477"/>
      <c r="J1765" s="477"/>
      <c r="K1765" s="477"/>
      <c r="L1765" s="477"/>
      <c r="M1765" s="477"/>
      <c r="N1765" s="477"/>
      <c r="O1765" s="477"/>
      <c r="P1765" s="477"/>
      <c r="Q1765" s="477"/>
      <c r="R1765" s="477"/>
      <c r="S1765" s="477"/>
      <c r="T1765" s="477"/>
      <c r="U1765" s="477"/>
      <c r="V1765" s="477"/>
      <c r="W1765" s="477"/>
      <c r="X1765" s="477"/>
      <c r="Y1765" s="477"/>
      <c r="Z1765" s="477"/>
      <c r="AA1765" s="477"/>
      <c r="AB1765" s="477"/>
      <c r="AC1765" s="477"/>
    </row>
    <row r="1766">
      <c r="A1766" s="485" t="s">
        <v>13370</v>
      </c>
      <c r="B1766" s="132"/>
      <c r="C1766" s="479" t="s">
        <v>4741</v>
      </c>
      <c r="D1766" s="475"/>
      <c r="E1766" s="476"/>
      <c r="F1766" s="477"/>
      <c r="G1766" s="477"/>
      <c r="H1766" s="477"/>
      <c r="I1766" s="477"/>
      <c r="J1766" s="477"/>
      <c r="K1766" s="477"/>
      <c r="L1766" s="477"/>
      <c r="M1766" s="477"/>
      <c r="N1766" s="477"/>
      <c r="O1766" s="477"/>
      <c r="P1766" s="477"/>
      <c r="Q1766" s="477"/>
      <c r="R1766" s="477"/>
      <c r="S1766" s="477"/>
      <c r="T1766" s="477"/>
      <c r="U1766" s="477"/>
      <c r="V1766" s="477"/>
      <c r="W1766" s="477"/>
      <c r="X1766" s="477"/>
      <c r="Y1766" s="477"/>
      <c r="Z1766" s="477"/>
      <c r="AA1766" s="477"/>
      <c r="AB1766" s="477"/>
      <c r="AC1766" s="477"/>
    </row>
    <row r="1767">
      <c r="A1767" s="485" t="s">
        <v>4742</v>
      </c>
      <c r="B1767" s="132" t="s">
        <v>4743</v>
      </c>
      <c r="C1767" s="479"/>
      <c r="D1767" s="475"/>
      <c r="E1767" s="476"/>
      <c r="F1767" s="477"/>
      <c r="G1767" s="477"/>
      <c r="H1767" s="477"/>
      <c r="I1767" s="477"/>
      <c r="J1767" s="477"/>
      <c r="K1767" s="477"/>
      <c r="L1767" s="477"/>
      <c r="M1767" s="477"/>
      <c r="N1767" s="477"/>
      <c r="O1767" s="477"/>
      <c r="P1767" s="477"/>
      <c r="Q1767" s="477"/>
      <c r="R1767" s="477"/>
      <c r="S1767" s="477"/>
      <c r="T1767" s="477"/>
      <c r="U1767" s="477"/>
      <c r="V1767" s="477"/>
      <c r="W1767" s="477"/>
      <c r="X1767" s="477"/>
      <c r="Y1767" s="477"/>
      <c r="Z1767" s="477"/>
      <c r="AA1767" s="477"/>
      <c r="AB1767" s="477"/>
      <c r="AC1767" s="477"/>
    </row>
    <row r="1768">
      <c r="A1768" s="485" t="s">
        <v>4744</v>
      </c>
      <c r="B1768" s="132" t="s">
        <v>4745</v>
      </c>
      <c r="C1768" s="479"/>
      <c r="D1768" s="475"/>
      <c r="E1768" s="476"/>
      <c r="F1768" s="477"/>
      <c r="G1768" s="477"/>
      <c r="H1768" s="477"/>
      <c r="I1768" s="477"/>
      <c r="J1768" s="477"/>
      <c r="K1768" s="477"/>
      <c r="L1768" s="477"/>
      <c r="M1768" s="477"/>
      <c r="N1768" s="477"/>
      <c r="O1768" s="477"/>
      <c r="P1768" s="477"/>
      <c r="Q1768" s="477"/>
      <c r="R1768" s="477"/>
      <c r="S1768" s="477"/>
      <c r="T1768" s="477"/>
      <c r="U1768" s="477"/>
      <c r="V1768" s="477"/>
      <c r="W1768" s="477"/>
      <c r="X1768" s="477"/>
      <c r="Y1768" s="477"/>
      <c r="Z1768" s="477"/>
      <c r="AA1768" s="477"/>
      <c r="AB1768" s="477"/>
      <c r="AC1768" s="477"/>
    </row>
    <row r="1769">
      <c r="A1769" s="485" t="s">
        <v>4746</v>
      </c>
      <c r="B1769" s="132" t="s">
        <v>4747</v>
      </c>
      <c r="C1769" s="479"/>
      <c r="D1769" s="475"/>
      <c r="E1769" s="476"/>
      <c r="F1769" s="477"/>
      <c r="G1769" s="477"/>
      <c r="H1769" s="477"/>
      <c r="I1769" s="477"/>
      <c r="J1769" s="477"/>
      <c r="K1769" s="477"/>
      <c r="L1769" s="477"/>
      <c r="M1769" s="477"/>
      <c r="N1769" s="477"/>
      <c r="O1769" s="477"/>
      <c r="P1769" s="477"/>
      <c r="Q1769" s="477"/>
      <c r="R1769" s="477"/>
      <c r="S1769" s="477"/>
      <c r="T1769" s="477"/>
      <c r="U1769" s="477"/>
      <c r="V1769" s="477"/>
      <c r="W1769" s="477"/>
      <c r="X1769" s="477"/>
      <c r="Y1769" s="477"/>
      <c r="Z1769" s="477"/>
      <c r="AA1769" s="477"/>
      <c r="AB1769" s="477"/>
      <c r="AC1769" s="477"/>
    </row>
    <row r="1770">
      <c r="A1770" s="485" t="s">
        <v>4748</v>
      </c>
      <c r="B1770" s="132" t="s">
        <v>4749</v>
      </c>
      <c r="C1770" s="479" t="s">
        <v>4750</v>
      </c>
      <c r="D1770" s="475"/>
      <c r="E1770" s="476"/>
      <c r="F1770" s="477"/>
      <c r="G1770" s="477"/>
      <c r="H1770" s="477"/>
      <c r="I1770" s="477"/>
      <c r="J1770" s="477"/>
      <c r="K1770" s="477"/>
      <c r="L1770" s="477"/>
      <c r="M1770" s="477"/>
      <c r="N1770" s="477"/>
      <c r="O1770" s="477"/>
      <c r="P1770" s="477"/>
      <c r="Q1770" s="477"/>
      <c r="R1770" s="477"/>
      <c r="S1770" s="477"/>
      <c r="T1770" s="477"/>
      <c r="U1770" s="477"/>
      <c r="V1770" s="477"/>
      <c r="W1770" s="477"/>
      <c r="X1770" s="477"/>
      <c r="Y1770" s="477"/>
      <c r="Z1770" s="477"/>
      <c r="AA1770" s="477"/>
      <c r="AB1770" s="477"/>
      <c r="AC1770" s="477"/>
    </row>
    <row r="1771">
      <c r="A1771" s="485" t="s">
        <v>4751</v>
      </c>
      <c r="B1771" s="132"/>
      <c r="C1771" s="479"/>
      <c r="D1771" s="475"/>
      <c r="E1771" s="476"/>
      <c r="F1771" s="477"/>
      <c r="G1771" s="477"/>
      <c r="H1771" s="477"/>
      <c r="I1771" s="477"/>
      <c r="J1771" s="477"/>
      <c r="K1771" s="477"/>
      <c r="L1771" s="477"/>
      <c r="M1771" s="477"/>
      <c r="N1771" s="477"/>
      <c r="O1771" s="477"/>
      <c r="P1771" s="477"/>
      <c r="Q1771" s="477"/>
      <c r="R1771" s="477"/>
      <c r="S1771" s="477"/>
      <c r="T1771" s="477"/>
      <c r="U1771" s="477"/>
      <c r="V1771" s="477"/>
      <c r="W1771" s="477"/>
      <c r="X1771" s="477"/>
      <c r="Y1771" s="477"/>
      <c r="Z1771" s="477"/>
      <c r="AA1771" s="477"/>
      <c r="AB1771" s="477"/>
      <c r="AC1771" s="477"/>
    </row>
    <row r="1772">
      <c r="A1772" s="485" t="s">
        <v>4752</v>
      </c>
      <c r="B1772" s="132"/>
      <c r="C1772" s="479"/>
      <c r="D1772" s="475"/>
      <c r="E1772" s="476"/>
      <c r="F1772" s="477"/>
      <c r="G1772" s="477"/>
      <c r="H1772" s="477"/>
      <c r="I1772" s="477"/>
      <c r="J1772" s="477"/>
      <c r="K1772" s="477"/>
      <c r="L1772" s="477"/>
      <c r="M1772" s="477"/>
      <c r="N1772" s="477"/>
      <c r="O1772" s="477"/>
      <c r="P1772" s="477"/>
      <c r="Q1772" s="477"/>
      <c r="R1772" s="477"/>
      <c r="S1772" s="477"/>
      <c r="T1772" s="477"/>
      <c r="U1772" s="477"/>
      <c r="V1772" s="477"/>
      <c r="W1772" s="477"/>
      <c r="X1772" s="477"/>
      <c r="Y1772" s="477"/>
      <c r="Z1772" s="477"/>
      <c r="AA1772" s="477"/>
      <c r="AB1772" s="477"/>
      <c r="AC1772" s="477"/>
    </row>
    <row r="1773">
      <c r="A1773" s="485" t="s">
        <v>4753</v>
      </c>
      <c r="B1773" s="132" t="s">
        <v>4754</v>
      </c>
      <c r="C1773" s="479"/>
      <c r="D1773" s="475"/>
      <c r="E1773" s="476"/>
      <c r="F1773" s="477"/>
      <c r="G1773" s="477"/>
      <c r="H1773" s="477"/>
      <c r="I1773" s="477"/>
      <c r="J1773" s="477"/>
      <c r="K1773" s="477"/>
      <c r="L1773" s="477"/>
      <c r="M1773" s="477"/>
      <c r="N1773" s="477"/>
      <c r="O1773" s="477"/>
      <c r="P1773" s="477"/>
      <c r="Q1773" s="477"/>
      <c r="R1773" s="477"/>
      <c r="S1773" s="477"/>
      <c r="T1773" s="477"/>
      <c r="U1773" s="477"/>
      <c r="V1773" s="477"/>
      <c r="W1773" s="477"/>
      <c r="X1773" s="477"/>
      <c r="Y1773" s="477"/>
      <c r="Z1773" s="477"/>
      <c r="AA1773" s="477"/>
      <c r="AB1773" s="477"/>
      <c r="AC1773" s="477"/>
    </row>
    <row r="1774">
      <c r="A1774" s="485" t="s">
        <v>4755</v>
      </c>
      <c r="B1774" s="132" t="s">
        <v>4756</v>
      </c>
      <c r="C1774" s="479"/>
      <c r="D1774" s="475"/>
      <c r="E1774" s="476"/>
      <c r="F1774" s="477"/>
      <c r="G1774" s="477"/>
      <c r="H1774" s="477"/>
      <c r="I1774" s="477"/>
      <c r="J1774" s="477"/>
      <c r="K1774" s="477"/>
      <c r="L1774" s="477"/>
      <c r="M1774" s="477"/>
      <c r="N1774" s="477"/>
      <c r="O1774" s="477"/>
      <c r="P1774" s="477"/>
      <c r="Q1774" s="477"/>
      <c r="R1774" s="477"/>
      <c r="S1774" s="477"/>
      <c r="T1774" s="477"/>
      <c r="U1774" s="477"/>
      <c r="V1774" s="477"/>
      <c r="W1774" s="477"/>
      <c r="X1774" s="477"/>
      <c r="Y1774" s="477"/>
      <c r="Z1774" s="477"/>
      <c r="AA1774" s="477"/>
      <c r="AB1774" s="477"/>
      <c r="AC1774" s="477"/>
    </row>
    <row r="1775">
      <c r="A1775" s="485" t="s">
        <v>4757</v>
      </c>
      <c r="B1775" s="132"/>
      <c r="C1775" s="479"/>
      <c r="D1775" s="475"/>
      <c r="E1775" s="476"/>
      <c r="F1775" s="477"/>
      <c r="G1775" s="477"/>
      <c r="H1775" s="477"/>
      <c r="I1775" s="477"/>
      <c r="J1775" s="477"/>
      <c r="K1775" s="477"/>
      <c r="L1775" s="477"/>
      <c r="M1775" s="477"/>
      <c r="N1775" s="477"/>
      <c r="O1775" s="477"/>
      <c r="P1775" s="477"/>
      <c r="Q1775" s="477"/>
      <c r="R1775" s="477"/>
      <c r="S1775" s="477"/>
      <c r="T1775" s="477"/>
      <c r="U1775" s="477"/>
      <c r="V1775" s="477"/>
      <c r="W1775" s="477"/>
      <c r="X1775" s="477"/>
      <c r="Y1775" s="477"/>
      <c r="Z1775" s="477"/>
      <c r="AA1775" s="477"/>
      <c r="AB1775" s="477"/>
      <c r="AC1775" s="477"/>
    </row>
    <row r="1776">
      <c r="A1776" s="474" t="s">
        <v>4758</v>
      </c>
      <c r="B1776" s="132" t="s">
        <v>4759</v>
      </c>
      <c r="C1776" s="479"/>
      <c r="D1776" s="475"/>
      <c r="E1776" s="476"/>
      <c r="F1776" s="477"/>
      <c r="G1776" s="477"/>
      <c r="H1776" s="477"/>
      <c r="I1776" s="477"/>
      <c r="J1776" s="477"/>
      <c r="K1776" s="477"/>
      <c r="L1776" s="477"/>
      <c r="M1776" s="477"/>
      <c r="N1776" s="477"/>
      <c r="O1776" s="477"/>
      <c r="P1776" s="477"/>
      <c r="Q1776" s="477"/>
      <c r="R1776" s="477"/>
      <c r="S1776" s="477"/>
      <c r="T1776" s="477"/>
      <c r="U1776" s="477"/>
      <c r="V1776" s="477"/>
      <c r="W1776" s="477"/>
      <c r="X1776" s="477"/>
      <c r="Y1776" s="477"/>
      <c r="Z1776" s="477"/>
      <c r="AA1776" s="477"/>
      <c r="AB1776" s="477"/>
      <c r="AC1776" s="477"/>
    </row>
    <row r="1777">
      <c r="A1777" s="132" t="s">
        <v>4760</v>
      </c>
      <c r="B1777" s="132" t="s">
        <v>4761</v>
      </c>
      <c r="C1777" s="479"/>
      <c r="D1777" s="475"/>
      <c r="E1777" s="476"/>
      <c r="F1777" s="477"/>
      <c r="G1777" s="477"/>
      <c r="H1777" s="477"/>
      <c r="I1777" s="477"/>
      <c r="J1777" s="477"/>
      <c r="K1777" s="477"/>
      <c r="L1777" s="477"/>
      <c r="M1777" s="477"/>
      <c r="N1777" s="477"/>
      <c r="O1777" s="477"/>
      <c r="P1777" s="477"/>
      <c r="Q1777" s="477"/>
      <c r="R1777" s="477"/>
      <c r="S1777" s="477"/>
      <c r="T1777" s="477"/>
      <c r="U1777" s="477"/>
      <c r="V1777" s="477"/>
      <c r="W1777" s="477"/>
      <c r="X1777" s="477"/>
      <c r="Y1777" s="477"/>
      <c r="Z1777" s="477"/>
      <c r="AA1777" s="477"/>
      <c r="AB1777" s="477"/>
      <c r="AC1777" s="477"/>
    </row>
    <row r="1778">
      <c r="A1778" s="132"/>
      <c r="B1778" s="132"/>
      <c r="C1778" s="479"/>
      <c r="D1778" s="492"/>
      <c r="E1778" s="493"/>
      <c r="F1778" s="494"/>
      <c r="G1778" s="494"/>
      <c r="H1778" s="494"/>
      <c r="I1778" s="494"/>
      <c r="J1778" s="494"/>
      <c r="K1778" s="494"/>
      <c r="L1778" s="494"/>
      <c r="M1778" s="494"/>
      <c r="N1778" s="494"/>
      <c r="O1778" s="494"/>
      <c r="P1778" s="494"/>
      <c r="Q1778" s="494"/>
      <c r="R1778" s="494"/>
      <c r="S1778" s="494"/>
      <c r="T1778" s="494"/>
      <c r="U1778" s="494"/>
      <c r="V1778" s="494"/>
      <c r="W1778" s="494"/>
      <c r="X1778" s="494"/>
      <c r="Y1778" s="494"/>
      <c r="Z1778" s="494"/>
      <c r="AA1778" s="494"/>
      <c r="AB1778" s="494"/>
      <c r="AC1778" s="485"/>
    </row>
    <row r="1779">
      <c r="A1779" s="245" t="s">
        <v>4762</v>
      </c>
      <c r="B1779" s="245" t="s">
        <v>4763</v>
      </c>
      <c r="C1779" s="495"/>
      <c r="D1779" s="492"/>
      <c r="E1779" s="493"/>
      <c r="F1779" s="494"/>
      <c r="G1779" s="494"/>
      <c r="H1779" s="494"/>
      <c r="I1779" s="494"/>
      <c r="J1779" s="494"/>
      <c r="K1779" s="494"/>
      <c r="L1779" s="494"/>
      <c r="M1779" s="494"/>
      <c r="N1779" s="494"/>
      <c r="O1779" s="494"/>
      <c r="P1779" s="494"/>
      <c r="Q1779" s="494"/>
      <c r="R1779" s="494"/>
      <c r="S1779" s="494"/>
      <c r="T1779" s="494"/>
      <c r="U1779" s="494"/>
      <c r="V1779" s="494"/>
      <c r="W1779" s="494"/>
      <c r="X1779" s="494"/>
      <c r="Y1779" s="494"/>
      <c r="Z1779" s="494"/>
      <c r="AA1779" s="494"/>
      <c r="AB1779" s="494"/>
      <c r="AC1779" s="485"/>
    </row>
    <row r="1780">
      <c r="A1780" s="245" t="s">
        <v>4764</v>
      </c>
      <c r="B1780" s="245" t="s">
        <v>4765</v>
      </c>
      <c r="C1780" s="495"/>
      <c r="D1780" s="492"/>
      <c r="E1780" s="493"/>
      <c r="F1780" s="494"/>
      <c r="G1780" s="494"/>
      <c r="H1780" s="494"/>
      <c r="I1780" s="494"/>
      <c r="J1780" s="494"/>
      <c r="K1780" s="494"/>
      <c r="L1780" s="494"/>
      <c r="M1780" s="494"/>
      <c r="N1780" s="494"/>
      <c r="O1780" s="494"/>
      <c r="P1780" s="494"/>
      <c r="Q1780" s="494"/>
      <c r="R1780" s="494"/>
      <c r="S1780" s="494"/>
      <c r="T1780" s="494"/>
      <c r="U1780" s="494"/>
      <c r="V1780" s="494"/>
      <c r="W1780" s="494"/>
      <c r="X1780" s="494"/>
      <c r="Y1780" s="494"/>
      <c r="Z1780" s="494"/>
      <c r="AA1780" s="494"/>
      <c r="AB1780" s="494"/>
      <c r="AC1780" s="485"/>
    </row>
    <row r="1781">
      <c r="A1781" s="245" t="s">
        <v>4766</v>
      </c>
      <c r="B1781" s="245" t="s">
        <v>4767</v>
      </c>
      <c r="C1781" s="495"/>
      <c r="D1781" s="492"/>
      <c r="E1781" s="493"/>
      <c r="F1781" s="494"/>
      <c r="G1781" s="494"/>
      <c r="H1781" s="494"/>
      <c r="I1781" s="494"/>
      <c r="J1781" s="494"/>
      <c r="K1781" s="494"/>
      <c r="L1781" s="494"/>
      <c r="M1781" s="494"/>
      <c r="N1781" s="494"/>
      <c r="O1781" s="494"/>
      <c r="P1781" s="494"/>
      <c r="Q1781" s="494"/>
      <c r="R1781" s="494"/>
      <c r="S1781" s="494"/>
      <c r="T1781" s="494"/>
      <c r="U1781" s="494"/>
      <c r="V1781" s="494"/>
      <c r="W1781" s="494"/>
      <c r="X1781" s="494"/>
      <c r="Y1781" s="494"/>
      <c r="Z1781" s="494"/>
      <c r="AA1781" s="494"/>
      <c r="AB1781" s="494"/>
      <c r="AC1781" s="485" t="s">
        <v>4768</v>
      </c>
    </row>
    <row r="1782">
      <c r="A1782" s="245" t="s">
        <v>4769</v>
      </c>
      <c r="B1782" s="245" t="s">
        <v>4770</v>
      </c>
      <c r="C1782" s="495"/>
      <c r="D1782" s="492"/>
      <c r="E1782" s="493"/>
      <c r="F1782" s="494"/>
      <c r="G1782" s="494"/>
      <c r="H1782" s="494"/>
      <c r="I1782" s="494"/>
      <c r="J1782" s="494"/>
      <c r="K1782" s="494"/>
      <c r="L1782" s="494"/>
      <c r="M1782" s="494"/>
      <c r="N1782" s="494"/>
      <c r="O1782" s="494"/>
      <c r="P1782" s="494"/>
      <c r="Q1782" s="494"/>
      <c r="R1782" s="494"/>
      <c r="S1782" s="494"/>
      <c r="T1782" s="494"/>
      <c r="U1782" s="494"/>
      <c r="V1782" s="494"/>
      <c r="W1782" s="494"/>
      <c r="X1782" s="494"/>
      <c r="Y1782" s="494"/>
      <c r="Z1782" s="494"/>
      <c r="AA1782" s="494"/>
      <c r="AB1782" s="494"/>
      <c r="AC1782" s="494"/>
    </row>
    <row r="1783">
      <c r="A1783" s="245" t="s">
        <v>4771</v>
      </c>
      <c r="B1783" s="245"/>
      <c r="C1783" s="495"/>
      <c r="D1783" s="492"/>
      <c r="E1783" s="493"/>
      <c r="F1783" s="494"/>
      <c r="G1783" s="494"/>
      <c r="H1783" s="494"/>
      <c r="I1783" s="494"/>
      <c r="J1783" s="494"/>
      <c r="K1783" s="494"/>
      <c r="L1783" s="494"/>
      <c r="M1783" s="494"/>
      <c r="N1783" s="494"/>
      <c r="O1783" s="494"/>
      <c r="P1783" s="494"/>
      <c r="Q1783" s="494"/>
      <c r="R1783" s="494"/>
      <c r="S1783" s="494"/>
      <c r="T1783" s="494"/>
      <c r="U1783" s="494"/>
      <c r="V1783" s="494"/>
      <c r="W1783" s="494"/>
      <c r="X1783" s="494"/>
      <c r="Y1783" s="494"/>
      <c r="Z1783" s="494"/>
      <c r="AA1783" s="494"/>
      <c r="AB1783" s="494"/>
      <c r="AC1783" s="494"/>
    </row>
    <row r="1784">
      <c r="A1784" s="244" t="s">
        <v>4772</v>
      </c>
      <c r="B1784" s="245" t="s">
        <v>4773</v>
      </c>
      <c r="C1784" s="495"/>
      <c r="D1784" s="492"/>
      <c r="E1784" s="493"/>
      <c r="F1784" s="494"/>
      <c r="G1784" s="494"/>
      <c r="H1784" s="494"/>
      <c r="I1784" s="494"/>
      <c r="J1784" s="494"/>
      <c r="K1784" s="494"/>
      <c r="L1784" s="494"/>
      <c r="M1784" s="494"/>
      <c r="N1784" s="494"/>
      <c r="O1784" s="494"/>
      <c r="P1784" s="494"/>
      <c r="Q1784" s="494"/>
      <c r="R1784" s="494"/>
      <c r="S1784" s="494"/>
      <c r="T1784" s="494"/>
      <c r="U1784" s="494"/>
      <c r="V1784" s="494"/>
      <c r="W1784" s="494"/>
      <c r="X1784" s="494"/>
      <c r="Y1784" s="494"/>
      <c r="Z1784" s="494"/>
      <c r="AA1784" s="494"/>
      <c r="AB1784" s="494"/>
      <c r="AC1784" s="494"/>
    </row>
    <row r="1785">
      <c r="A1785" s="245" t="s">
        <v>4774</v>
      </c>
      <c r="B1785" s="245" t="s">
        <v>4774</v>
      </c>
      <c r="C1785" s="495"/>
      <c r="D1785" s="475"/>
      <c r="E1785" s="476"/>
      <c r="F1785" s="477"/>
      <c r="G1785" s="477"/>
      <c r="H1785" s="477"/>
      <c r="I1785" s="477"/>
      <c r="J1785" s="477"/>
      <c r="K1785" s="477"/>
      <c r="L1785" s="477"/>
      <c r="M1785" s="477"/>
      <c r="N1785" s="477"/>
      <c r="O1785" s="477"/>
      <c r="P1785" s="477"/>
      <c r="Q1785" s="477"/>
      <c r="R1785" s="477"/>
      <c r="S1785" s="477"/>
      <c r="T1785" s="477"/>
      <c r="U1785" s="477"/>
      <c r="V1785" s="477"/>
      <c r="W1785" s="477"/>
      <c r="X1785" s="477"/>
      <c r="Y1785" s="477"/>
      <c r="Z1785" s="477"/>
      <c r="AA1785" s="477"/>
      <c r="AB1785" s="477"/>
      <c r="AC1785" s="477"/>
    </row>
    <row r="1786">
      <c r="A1786" s="496" t="s">
        <v>4775</v>
      </c>
      <c r="B1786" s="43" t="s">
        <v>4776</v>
      </c>
      <c r="C1786" s="479"/>
      <c r="D1786" s="475"/>
      <c r="E1786" s="476"/>
      <c r="F1786" s="477"/>
      <c r="G1786" s="477"/>
      <c r="H1786" s="477"/>
      <c r="I1786" s="477"/>
      <c r="J1786" s="477"/>
      <c r="K1786" s="477"/>
      <c r="L1786" s="477"/>
      <c r="M1786" s="477"/>
      <c r="N1786" s="477"/>
      <c r="O1786" s="477"/>
      <c r="P1786" s="477"/>
      <c r="Q1786" s="477"/>
      <c r="R1786" s="477"/>
      <c r="S1786" s="477"/>
      <c r="T1786" s="477"/>
      <c r="U1786" s="477"/>
      <c r="V1786" s="477"/>
      <c r="W1786" s="477"/>
      <c r="X1786" s="477"/>
      <c r="Y1786" s="477"/>
      <c r="Z1786" s="477"/>
      <c r="AA1786" s="477"/>
      <c r="AB1786" s="477"/>
      <c r="AC1786" s="477"/>
    </row>
    <row r="1787">
      <c r="A1787" s="43" t="s">
        <v>4777</v>
      </c>
      <c r="B1787" s="43" t="s">
        <v>4778</v>
      </c>
      <c r="C1787" s="479"/>
      <c r="D1787" s="475"/>
      <c r="E1787" s="476"/>
      <c r="F1787" s="477"/>
      <c r="G1787" s="477"/>
      <c r="H1787" s="477"/>
      <c r="I1787" s="477"/>
      <c r="J1787" s="477"/>
      <c r="K1787" s="477"/>
      <c r="L1787" s="477"/>
      <c r="M1787" s="477"/>
      <c r="N1787" s="477"/>
      <c r="O1787" s="477"/>
      <c r="P1787" s="477"/>
      <c r="Q1787" s="477"/>
      <c r="R1787" s="477"/>
      <c r="S1787" s="477"/>
      <c r="T1787" s="477"/>
      <c r="U1787" s="477"/>
      <c r="V1787" s="477"/>
      <c r="W1787" s="477"/>
      <c r="X1787" s="477"/>
      <c r="Y1787" s="477"/>
      <c r="Z1787" s="477"/>
      <c r="AA1787" s="477"/>
      <c r="AB1787" s="477"/>
      <c r="AC1787" s="477"/>
    </row>
    <row r="1788">
      <c r="A1788" s="43" t="s">
        <v>4779</v>
      </c>
      <c r="C1788" s="479"/>
      <c r="D1788" s="475"/>
      <c r="E1788" s="476"/>
      <c r="F1788" s="477"/>
      <c r="G1788" s="477"/>
      <c r="H1788" s="477"/>
      <c r="I1788" s="477"/>
      <c r="J1788" s="477"/>
      <c r="K1788" s="477"/>
      <c r="L1788" s="477"/>
      <c r="M1788" s="477"/>
      <c r="N1788" s="477"/>
      <c r="O1788" s="477"/>
      <c r="P1788" s="477"/>
      <c r="Q1788" s="477"/>
      <c r="R1788" s="477"/>
      <c r="S1788" s="477"/>
      <c r="T1788" s="477"/>
      <c r="U1788" s="477"/>
      <c r="V1788" s="477"/>
      <c r="W1788" s="477"/>
      <c r="X1788" s="477"/>
      <c r="Y1788" s="477"/>
      <c r="Z1788" s="477"/>
      <c r="AA1788" s="477"/>
      <c r="AB1788" s="477"/>
      <c r="AC1788" s="477"/>
    </row>
    <row r="1789" ht="100.5" customHeight="1">
      <c r="A1789" s="43" t="s">
        <v>4780</v>
      </c>
      <c r="B1789" s="43" t="s">
        <v>4781</v>
      </c>
      <c r="C1789" s="479"/>
      <c r="D1789" s="475"/>
      <c r="E1789" s="476"/>
      <c r="F1789" s="477"/>
      <c r="G1789" s="477"/>
      <c r="H1789" s="477"/>
      <c r="I1789" s="477"/>
      <c r="J1789" s="477"/>
      <c r="K1789" s="477"/>
      <c r="L1789" s="477"/>
      <c r="M1789" s="477"/>
      <c r="N1789" s="477"/>
      <c r="O1789" s="477"/>
      <c r="P1789" s="477"/>
      <c r="Q1789" s="477"/>
      <c r="R1789" s="477"/>
      <c r="S1789" s="477"/>
      <c r="T1789" s="477"/>
      <c r="U1789" s="477"/>
      <c r="V1789" s="477"/>
      <c r="W1789" s="477"/>
      <c r="X1789" s="477"/>
      <c r="Y1789" s="477"/>
      <c r="Z1789" s="477"/>
      <c r="AA1789" s="477"/>
      <c r="AB1789" s="477"/>
      <c r="AC1789" s="477"/>
    </row>
    <row r="1790" ht="27.0" customHeight="1">
      <c r="A1790" s="43" t="s">
        <v>4782</v>
      </c>
      <c r="B1790" s="43" t="s">
        <v>4783</v>
      </c>
      <c r="C1790" s="479"/>
      <c r="D1790" s="475"/>
      <c r="E1790" s="476"/>
      <c r="F1790" s="477"/>
      <c r="G1790" s="477"/>
      <c r="H1790" s="477"/>
      <c r="I1790" s="477"/>
      <c r="J1790" s="477"/>
      <c r="K1790" s="477"/>
      <c r="L1790" s="477"/>
      <c r="M1790" s="477"/>
      <c r="N1790" s="477"/>
      <c r="O1790" s="477"/>
      <c r="P1790" s="477"/>
      <c r="Q1790" s="477"/>
      <c r="R1790" s="477"/>
      <c r="S1790" s="477"/>
      <c r="T1790" s="477"/>
      <c r="U1790" s="477"/>
      <c r="V1790" s="477"/>
      <c r="W1790" s="477"/>
      <c r="X1790" s="477"/>
      <c r="Y1790" s="477"/>
      <c r="Z1790" s="477"/>
      <c r="AA1790" s="477"/>
      <c r="AB1790" s="477"/>
      <c r="AC1790" s="477"/>
    </row>
    <row r="1791" ht="27.0" customHeight="1">
      <c r="A1791" s="43" t="s">
        <v>4784</v>
      </c>
      <c r="B1791" s="43"/>
      <c r="C1791" s="479"/>
      <c r="D1791" s="475"/>
      <c r="E1791" s="476"/>
      <c r="F1791" s="477"/>
      <c r="G1791" s="477"/>
      <c r="H1791" s="477"/>
      <c r="I1791" s="477"/>
      <c r="J1791" s="477"/>
      <c r="K1791" s="477"/>
      <c r="L1791" s="477"/>
      <c r="M1791" s="477"/>
      <c r="N1791" s="477"/>
      <c r="O1791" s="477"/>
      <c r="P1791" s="477"/>
      <c r="Q1791" s="477"/>
      <c r="R1791" s="477"/>
      <c r="S1791" s="477"/>
      <c r="T1791" s="477"/>
      <c r="U1791" s="477"/>
      <c r="V1791" s="477"/>
      <c r="W1791" s="477"/>
      <c r="X1791" s="477"/>
      <c r="Y1791" s="477"/>
      <c r="Z1791" s="477"/>
      <c r="AA1791" s="477"/>
      <c r="AB1791" s="477"/>
      <c r="AC1791" s="477"/>
    </row>
    <row r="1792" ht="246.75" customHeight="1">
      <c r="A1792" s="43" t="s">
        <v>4785</v>
      </c>
      <c r="B1792" s="43"/>
      <c r="C1792" s="479"/>
      <c r="D1792" s="475"/>
      <c r="E1792" s="476"/>
      <c r="F1792" s="477"/>
      <c r="G1792" s="477"/>
      <c r="H1792" s="477"/>
      <c r="I1792" s="477"/>
      <c r="J1792" s="477"/>
      <c r="K1792" s="477"/>
      <c r="L1792" s="477"/>
      <c r="M1792" s="477"/>
      <c r="N1792" s="477"/>
      <c r="O1792" s="477"/>
      <c r="P1792" s="477"/>
      <c r="Q1792" s="477"/>
      <c r="R1792" s="477"/>
      <c r="S1792" s="477"/>
      <c r="T1792" s="477"/>
      <c r="U1792" s="477"/>
      <c r="V1792" s="477"/>
      <c r="W1792" s="477"/>
      <c r="X1792" s="477"/>
      <c r="Y1792" s="477"/>
      <c r="Z1792" s="477"/>
      <c r="AA1792" s="477"/>
      <c r="AB1792" s="477"/>
      <c r="AC1792" s="477"/>
    </row>
    <row r="1793">
      <c r="A1793" s="496" t="s">
        <v>4786</v>
      </c>
      <c r="B1793" s="43" t="s">
        <v>4787</v>
      </c>
      <c r="C1793" s="479"/>
      <c r="D1793" s="475"/>
      <c r="E1793" s="476"/>
      <c r="F1793" s="477"/>
      <c r="G1793" s="477"/>
      <c r="H1793" s="477"/>
      <c r="I1793" s="477"/>
      <c r="J1793" s="477"/>
      <c r="K1793" s="477"/>
      <c r="L1793" s="477"/>
      <c r="M1793" s="477"/>
      <c r="N1793" s="477"/>
      <c r="O1793" s="477"/>
      <c r="P1793" s="477"/>
      <c r="Q1793" s="477"/>
      <c r="R1793" s="477"/>
      <c r="S1793" s="477"/>
      <c r="T1793" s="477"/>
      <c r="U1793" s="477"/>
      <c r="V1793" s="477"/>
      <c r="W1793" s="477"/>
      <c r="X1793" s="477"/>
      <c r="Y1793" s="477"/>
      <c r="Z1793" s="477"/>
      <c r="AA1793" s="477"/>
      <c r="AB1793" s="477"/>
      <c r="AC1793" s="477"/>
    </row>
    <row r="1794">
      <c r="A1794" s="43" t="s">
        <v>4788</v>
      </c>
      <c r="B1794" s="43" t="s">
        <v>4789</v>
      </c>
      <c r="C1794" s="479" t="s">
        <v>4790</v>
      </c>
      <c r="D1794" s="475"/>
      <c r="E1794" s="476"/>
      <c r="F1794" s="477"/>
      <c r="G1794" s="477"/>
      <c r="H1794" s="477"/>
      <c r="I1794" s="477"/>
      <c r="J1794" s="477"/>
      <c r="K1794" s="477"/>
      <c r="L1794" s="477"/>
      <c r="M1794" s="477"/>
      <c r="N1794" s="477"/>
      <c r="O1794" s="477"/>
      <c r="P1794" s="477"/>
      <c r="Q1794" s="477"/>
      <c r="R1794" s="477"/>
      <c r="S1794" s="477"/>
      <c r="T1794" s="477"/>
      <c r="U1794" s="477"/>
      <c r="V1794" s="477"/>
      <c r="W1794" s="477"/>
      <c r="X1794" s="477"/>
      <c r="Y1794" s="477"/>
      <c r="Z1794" s="477"/>
      <c r="AA1794" s="477"/>
      <c r="AB1794" s="477"/>
      <c r="AC1794" s="477"/>
    </row>
    <row r="1795">
      <c r="A1795" s="474" t="s">
        <v>4791</v>
      </c>
      <c r="B1795" s="43" t="s">
        <v>4792</v>
      </c>
      <c r="C1795" s="479"/>
      <c r="D1795" s="475"/>
      <c r="E1795" s="476"/>
      <c r="F1795" s="477"/>
      <c r="G1795" s="477"/>
      <c r="H1795" s="477"/>
      <c r="I1795" s="477"/>
      <c r="J1795" s="477"/>
      <c r="K1795" s="477"/>
      <c r="L1795" s="477"/>
      <c r="M1795" s="477"/>
      <c r="N1795" s="477"/>
      <c r="O1795" s="477"/>
      <c r="P1795" s="477"/>
      <c r="Q1795" s="477"/>
      <c r="R1795" s="477"/>
      <c r="S1795" s="477"/>
      <c r="T1795" s="477"/>
      <c r="U1795" s="477"/>
      <c r="V1795" s="477"/>
      <c r="W1795" s="477"/>
      <c r="X1795" s="477"/>
      <c r="Y1795" s="477"/>
      <c r="Z1795" s="477"/>
      <c r="AA1795" s="477"/>
      <c r="AB1795" s="477"/>
      <c r="AC1795" s="477"/>
    </row>
    <row r="1796">
      <c r="A1796" s="497" t="s">
        <v>4793</v>
      </c>
      <c r="B1796" s="43" t="s">
        <v>4794</v>
      </c>
      <c r="C1796" s="479"/>
      <c r="D1796" s="475"/>
      <c r="E1796" s="476"/>
      <c r="F1796" s="477"/>
      <c r="G1796" s="477"/>
      <c r="H1796" s="477"/>
      <c r="I1796" s="477"/>
      <c r="J1796" s="477"/>
      <c r="K1796" s="477"/>
      <c r="L1796" s="477"/>
      <c r="M1796" s="477"/>
      <c r="N1796" s="477"/>
      <c r="O1796" s="477"/>
      <c r="P1796" s="477"/>
      <c r="Q1796" s="477"/>
      <c r="R1796" s="477"/>
      <c r="S1796" s="477"/>
      <c r="T1796" s="477"/>
      <c r="U1796" s="477"/>
      <c r="V1796" s="477"/>
      <c r="W1796" s="477"/>
      <c r="X1796" s="477"/>
      <c r="Y1796" s="477"/>
      <c r="Z1796" s="477"/>
      <c r="AA1796" s="477"/>
      <c r="AB1796" s="477"/>
      <c r="AC1796" s="477"/>
    </row>
    <row r="1797">
      <c r="A1797" s="474" t="s">
        <v>4795</v>
      </c>
      <c r="B1797" s="43" t="s">
        <v>4796</v>
      </c>
      <c r="C1797" s="479"/>
      <c r="D1797" s="475"/>
      <c r="E1797" s="476"/>
      <c r="F1797" s="477"/>
      <c r="G1797" s="477"/>
      <c r="H1797" s="477"/>
      <c r="I1797" s="477"/>
      <c r="J1797" s="477"/>
      <c r="K1797" s="477"/>
      <c r="L1797" s="477"/>
      <c r="M1797" s="477"/>
      <c r="N1797" s="477"/>
      <c r="O1797" s="477"/>
      <c r="P1797" s="477"/>
      <c r="Q1797" s="477"/>
      <c r="R1797" s="477"/>
      <c r="S1797" s="477"/>
      <c r="T1797" s="477"/>
      <c r="U1797" s="477"/>
      <c r="V1797" s="477"/>
      <c r="W1797" s="477"/>
      <c r="X1797" s="477"/>
      <c r="Y1797" s="477"/>
      <c r="Z1797" s="477"/>
      <c r="AA1797" s="477"/>
      <c r="AB1797" s="477"/>
      <c r="AC1797" s="477"/>
    </row>
    <row r="1798">
      <c r="A1798" s="132" t="s">
        <v>4797</v>
      </c>
      <c r="B1798" s="43"/>
      <c r="C1798" s="479"/>
      <c r="D1798" s="475"/>
      <c r="E1798" s="476"/>
      <c r="F1798" s="477"/>
      <c r="G1798" s="477"/>
      <c r="H1798" s="477"/>
      <c r="I1798" s="477"/>
      <c r="J1798" s="477"/>
      <c r="K1798" s="477"/>
      <c r="L1798" s="477"/>
      <c r="M1798" s="477"/>
      <c r="N1798" s="477"/>
      <c r="O1798" s="477"/>
      <c r="P1798" s="477"/>
      <c r="Q1798" s="477"/>
      <c r="R1798" s="477"/>
      <c r="S1798" s="477"/>
      <c r="T1798" s="477"/>
      <c r="U1798" s="477"/>
      <c r="V1798" s="477"/>
      <c r="W1798" s="477"/>
      <c r="X1798" s="477"/>
      <c r="Y1798" s="477"/>
      <c r="Z1798" s="477"/>
      <c r="AA1798" s="477"/>
      <c r="AB1798" s="477"/>
      <c r="AC1798" s="477"/>
    </row>
    <row r="1799">
      <c r="A1799" s="132" t="s">
        <v>4798</v>
      </c>
      <c r="B1799" s="43" t="s">
        <v>4799</v>
      </c>
      <c r="C1799" s="479"/>
      <c r="D1799" s="475"/>
      <c r="E1799" s="476"/>
      <c r="F1799" s="477"/>
      <c r="G1799" s="477"/>
      <c r="H1799" s="477"/>
      <c r="I1799" s="477"/>
      <c r="J1799" s="477"/>
      <c r="K1799" s="477"/>
      <c r="L1799" s="477"/>
      <c r="M1799" s="477"/>
      <c r="N1799" s="477"/>
      <c r="O1799" s="477"/>
      <c r="P1799" s="477"/>
      <c r="Q1799" s="477"/>
      <c r="R1799" s="477"/>
      <c r="S1799" s="477"/>
      <c r="T1799" s="477"/>
      <c r="U1799" s="477"/>
      <c r="V1799" s="477"/>
      <c r="W1799" s="477"/>
      <c r="X1799" s="477"/>
      <c r="Y1799" s="477"/>
      <c r="Z1799" s="477"/>
      <c r="AA1799" s="477"/>
      <c r="AB1799" s="477"/>
      <c r="AC1799" s="477"/>
    </row>
    <row r="1800">
      <c r="A1800" s="132" t="s">
        <v>4800</v>
      </c>
      <c r="C1800" s="479"/>
    </row>
    <row r="1801">
      <c r="A1801" s="498" t="s">
        <v>4801</v>
      </c>
      <c r="B1801" s="43" t="s">
        <v>4802</v>
      </c>
      <c r="C1801" s="50"/>
    </row>
    <row r="1802">
      <c r="A1802" s="498" t="s">
        <v>4803</v>
      </c>
      <c r="B1802" s="43" t="s">
        <v>4804</v>
      </c>
      <c r="C1802" s="50"/>
    </row>
    <row r="1803">
      <c r="A1803" s="499" t="s">
        <v>4805</v>
      </c>
      <c r="B1803" s="43" t="s">
        <v>4806</v>
      </c>
      <c r="C1803" s="50"/>
    </row>
    <row r="1804">
      <c r="A1804" s="499" t="s">
        <v>4807</v>
      </c>
      <c r="B1804" s="43"/>
    </row>
    <row r="1805">
      <c r="A1805" s="499" t="s">
        <v>4808</v>
      </c>
      <c r="B1805" s="43" t="s">
        <v>4809</v>
      </c>
    </row>
    <row r="1806">
      <c r="A1806" s="499" t="s">
        <v>4810</v>
      </c>
      <c r="B1806" s="43" t="s">
        <v>4811</v>
      </c>
      <c r="C1806" s="50"/>
    </row>
    <row r="1807">
      <c r="A1807" s="500" t="s">
        <v>4812</v>
      </c>
      <c r="B1807" s="43" t="s">
        <v>4813</v>
      </c>
      <c r="C1807" s="43"/>
    </row>
    <row r="1808">
      <c r="A1808" s="500" t="s">
        <v>4814</v>
      </c>
      <c r="B1808" s="43" t="s">
        <v>4815</v>
      </c>
      <c r="C1808" s="50"/>
    </row>
    <row r="1809">
      <c r="A1809" s="501" t="s">
        <v>4816</v>
      </c>
      <c r="B1809" s="43" t="s">
        <v>4817</v>
      </c>
      <c r="C1809" s="43" t="s">
        <v>4818</v>
      </c>
    </row>
    <row r="1810">
      <c r="A1810" s="499" t="s">
        <v>4819</v>
      </c>
      <c r="B1810" s="43" t="s">
        <v>4820</v>
      </c>
      <c r="C1810" s="50"/>
    </row>
    <row r="1811">
      <c r="A1811" s="499" t="s">
        <v>4821</v>
      </c>
      <c r="B1811" s="43"/>
      <c r="C1811" s="50"/>
    </row>
    <row r="1812">
      <c r="A1812" s="501" t="s">
        <v>4822</v>
      </c>
      <c r="B1812" s="43" t="s">
        <v>4823</v>
      </c>
      <c r="C1812" s="50"/>
    </row>
    <row r="1813">
      <c r="A1813" s="502" t="s">
        <v>4824</v>
      </c>
      <c r="B1813" s="1632" t="s">
        <v>4825</v>
      </c>
      <c r="C1813" s="50"/>
    </row>
    <row r="1814">
      <c r="A1814" s="504" t="s">
        <v>4826</v>
      </c>
      <c r="B1814" s="50"/>
      <c r="C1814" s="50"/>
    </row>
    <row r="1815">
      <c r="A1815" s="501" t="s">
        <v>4827</v>
      </c>
      <c r="B1815" s="43"/>
      <c r="C1815" s="50"/>
    </row>
    <row r="1816">
      <c r="A1816" s="504" t="s">
        <v>4828</v>
      </c>
      <c r="B1816" s="504" t="s">
        <v>4828</v>
      </c>
      <c r="C1816" s="50"/>
    </row>
    <row r="1817">
      <c r="A1817" s="504" t="s">
        <v>4829</v>
      </c>
      <c r="B1817" s="43"/>
      <c r="C1817" s="50"/>
    </row>
    <row r="1818">
      <c r="A1818" s="501" t="s">
        <v>4830</v>
      </c>
      <c r="B1818" s="363" t="s">
        <v>13371</v>
      </c>
      <c r="C1818" s="50"/>
    </row>
    <row r="1819">
      <c r="A1819" s="504" t="s">
        <v>4832</v>
      </c>
      <c r="B1819" s="43" t="s">
        <v>4833</v>
      </c>
      <c r="C1819" s="50"/>
    </row>
    <row r="1820">
      <c r="A1820" s="504" t="s">
        <v>4834</v>
      </c>
      <c r="B1820" s="43"/>
      <c r="C1820" s="50"/>
    </row>
    <row r="1821">
      <c r="A1821" s="504" t="s">
        <v>4835</v>
      </c>
      <c r="B1821" s="505"/>
      <c r="C1821" s="50"/>
    </row>
    <row r="1822">
      <c r="A1822" s="504" t="s">
        <v>4836</v>
      </c>
      <c r="B1822" s="43"/>
      <c r="C1822" s="50"/>
    </row>
    <row r="1823">
      <c r="A1823" s="52" t="s">
        <v>4837</v>
      </c>
      <c r="B1823" s="43" t="s">
        <v>4838</v>
      </c>
      <c r="C1823" s="50"/>
    </row>
    <row r="1824">
      <c r="A1824" s="52" t="s">
        <v>4839</v>
      </c>
      <c r="B1824" s="43"/>
      <c r="C1824" s="50"/>
    </row>
    <row r="1825">
      <c r="A1825" s="52" t="s">
        <v>4840</v>
      </c>
      <c r="B1825" s="43" t="s">
        <v>4841</v>
      </c>
      <c r="C1825" s="50"/>
    </row>
    <row r="1826">
      <c r="A1826" s="52" t="s">
        <v>4842</v>
      </c>
      <c r="B1826" s="43" t="s">
        <v>4843</v>
      </c>
      <c r="C1826" s="50"/>
    </row>
    <row r="1827">
      <c r="A1827" s="52" t="s">
        <v>4844</v>
      </c>
      <c r="B1827" s="43" t="s">
        <v>4845</v>
      </c>
      <c r="C1827" s="50"/>
    </row>
    <row r="1828">
      <c r="A1828" s="48" t="s">
        <v>13372</v>
      </c>
      <c r="B1828" s="48" t="s">
        <v>13373</v>
      </c>
      <c r="C1828" s="50"/>
    </row>
    <row r="1829">
      <c r="A1829" s="52" t="s">
        <v>4848</v>
      </c>
      <c r="B1829" s="43" t="s">
        <v>4849</v>
      </c>
      <c r="C1829" s="50"/>
    </row>
    <row r="1830">
      <c r="A1830" s="52" t="s">
        <v>4850</v>
      </c>
      <c r="B1830" s="43" t="s">
        <v>13374</v>
      </c>
      <c r="C1830" s="132" t="s">
        <v>4852</v>
      </c>
    </row>
    <row r="1831">
      <c r="A1831" s="52"/>
      <c r="B1831" s="43" t="s">
        <v>4853</v>
      </c>
      <c r="C1831" s="50"/>
    </row>
    <row r="1832">
      <c r="A1832" s="52" t="s">
        <v>4854</v>
      </c>
      <c r="B1832" s="43" t="s">
        <v>4855</v>
      </c>
      <c r="C1832" s="50"/>
    </row>
    <row r="1833">
      <c r="A1833" s="52" t="s">
        <v>4856</v>
      </c>
      <c r="B1833" s="43" t="s">
        <v>4857</v>
      </c>
      <c r="C1833" s="50"/>
    </row>
    <row r="1834" ht="62.25" customHeight="1">
      <c r="A1834" s="52" t="s">
        <v>4858</v>
      </c>
      <c r="B1834" s="43" t="s">
        <v>4859</v>
      </c>
      <c r="C1834" s="50"/>
    </row>
    <row r="1835">
      <c r="B1835" s="43" t="s">
        <v>4860</v>
      </c>
      <c r="C1835" s="50"/>
    </row>
    <row r="1836" ht="89.25" customHeight="1">
      <c r="A1836" s="52" t="s">
        <v>4861</v>
      </c>
      <c r="B1836" s="43" t="s">
        <v>4862</v>
      </c>
      <c r="C1836" s="50"/>
    </row>
    <row r="1837" ht="50.25" customHeight="1">
      <c r="A1837" s="48" t="s">
        <v>13375</v>
      </c>
      <c r="B1837" s="43" t="s">
        <v>4864</v>
      </c>
      <c r="C1837" s="50"/>
    </row>
    <row r="1838" ht="59.25" customHeight="1">
      <c r="A1838" s="52"/>
      <c r="B1838" s="43"/>
      <c r="C1838" s="50"/>
    </row>
    <row r="1839" ht="111.75" customHeight="1">
      <c r="A1839" s="52" t="s">
        <v>4865</v>
      </c>
      <c r="B1839" s="43" t="s">
        <v>4866</v>
      </c>
      <c r="C1839" s="50"/>
    </row>
    <row r="1840">
      <c r="A1840" s="52" t="s">
        <v>4867</v>
      </c>
      <c r="B1840" s="43"/>
      <c r="C1840" s="50"/>
    </row>
    <row r="1841" ht="110.25" customHeight="1">
      <c r="A1841" s="52" t="s">
        <v>4868</v>
      </c>
      <c r="B1841" s="43" t="s">
        <v>4869</v>
      </c>
      <c r="C1841" s="50" t="s">
        <v>4870</v>
      </c>
    </row>
    <row r="1842" ht="500.25" customHeight="1">
      <c r="A1842" s="52" t="s">
        <v>4871</v>
      </c>
      <c r="B1842" s="43"/>
      <c r="C1842" s="50"/>
      <c r="D1842" s="43" t="s">
        <v>4872</v>
      </c>
    </row>
    <row r="1843" ht="138.0" customHeight="1">
      <c r="A1843" s="130" t="s">
        <v>4873</v>
      </c>
      <c r="B1843" s="43" t="s">
        <v>4874</v>
      </c>
      <c r="C1843" s="43" t="s">
        <v>4875</v>
      </c>
    </row>
    <row r="1844" ht="138.0" customHeight="1">
      <c r="A1844" s="130" t="s">
        <v>4873</v>
      </c>
      <c r="B1844" s="43" t="s">
        <v>4876</v>
      </c>
      <c r="C1844" s="50"/>
    </row>
    <row r="1845">
      <c r="A1845" s="48" t="s">
        <v>13376</v>
      </c>
      <c r="B1845" s="43" t="s">
        <v>4878</v>
      </c>
      <c r="C1845" s="50"/>
    </row>
    <row r="1846">
      <c r="A1846" s="506" t="s">
        <v>4879</v>
      </c>
      <c r="B1846" s="43"/>
      <c r="C1846" s="50"/>
    </row>
    <row r="1847">
      <c r="A1847" s="506" t="s">
        <v>4880</v>
      </c>
      <c r="B1847" s="43" t="s">
        <v>4881</v>
      </c>
      <c r="C1847" s="50"/>
    </row>
    <row r="1848">
      <c r="A1848" s="506" t="s">
        <v>4882</v>
      </c>
      <c r="B1848" s="43" t="s">
        <v>4883</v>
      </c>
      <c r="C1848" s="50"/>
    </row>
    <row r="1849">
      <c r="A1849" s="506" t="s">
        <v>4884</v>
      </c>
      <c r="B1849" s="43"/>
      <c r="C1849" s="50"/>
    </row>
    <row r="1850">
      <c r="A1850" s="506" t="s">
        <v>4885</v>
      </c>
      <c r="B1850" s="43"/>
      <c r="C1850" s="50"/>
    </row>
    <row r="1851">
      <c r="A1851" s="506" t="s">
        <v>4886</v>
      </c>
      <c r="B1851" s="43" t="s">
        <v>4887</v>
      </c>
      <c r="C1851" s="50"/>
    </row>
    <row r="1852">
      <c r="A1852" s="506" t="s">
        <v>4888</v>
      </c>
      <c r="B1852" s="43" t="s">
        <v>4889</v>
      </c>
      <c r="C1852" s="50"/>
    </row>
    <row r="1853">
      <c r="A1853" s="506" t="s">
        <v>4890</v>
      </c>
      <c r="B1853" s="43"/>
      <c r="C1853" s="50"/>
    </row>
    <row r="1854">
      <c r="A1854" s="506" t="s">
        <v>4891</v>
      </c>
      <c r="B1854" s="43"/>
      <c r="C1854" s="50"/>
    </row>
    <row r="1855">
      <c r="A1855" s="506" t="s">
        <v>4892</v>
      </c>
      <c r="B1855" s="43"/>
      <c r="C1855" s="50"/>
    </row>
    <row r="1856">
      <c r="A1856" s="506" t="s">
        <v>4893</v>
      </c>
      <c r="B1856" s="43"/>
      <c r="C1856" s="50"/>
    </row>
    <row r="1857">
      <c r="A1857" s="507" t="s">
        <v>4894</v>
      </c>
      <c r="B1857" s="43" t="s">
        <v>4895</v>
      </c>
      <c r="C1857" s="50" t="s">
        <v>4896</v>
      </c>
    </row>
    <row r="1858">
      <c r="A1858" s="506" t="s">
        <v>4897</v>
      </c>
      <c r="B1858" s="43"/>
      <c r="C1858" s="50"/>
    </row>
    <row r="1859">
      <c r="A1859" s="506" t="s">
        <v>13377</v>
      </c>
      <c r="B1859" s="43" t="s">
        <v>4899</v>
      </c>
      <c r="C1859" s="50"/>
    </row>
    <row r="1860">
      <c r="A1860" s="506" t="s">
        <v>4900</v>
      </c>
      <c r="B1860" s="506" t="s">
        <v>4900</v>
      </c>
      <c r="C1860" s="50"/>
    </row>
    <row r="1861">
      <c r="A1861" s="506" t="s">
        <v>4901</v>
      </c>
      <c r="B1861" s="43"/>
      <c r="C1861" s="50"/>
    </row>
    <row r="1862">
      <c r="A1862" s="506" t="s">
        <v>4902</v>
      </c>
      <c r="B1862" s="43" t="s">
        <v>4903</v>
      </c>
      <c r="C1862" s="50"/>
    </row>
    <row r="1863">
      <c r="A1863" s="506" t="s">
        <v>4904</v>
      </c>
      <c r="B1863" s="43"/>
      <c r="C1863" s="50"/>
    </row>
    <row r="1864">
      <c r="A1864" s="506" t="s">
        <v>4905</v>
      </c>
      <c r="B1864" s="43"/>
      <c r="C1864" s="50"/>
    </row>
    <row r="1865">
      <c r="A1865" s="506" t="s">
        <v>4906</v>
      </c>
      <c r="B1865" s="43"/>
      <c r="C1865" s="50"/>
    </row>
    <row r="1866">
      <c r="A1866" s="509" t="s">
        <v>4907</v>
      </c>
      <c r="B1866" s="43" t="s">
        <v>4908</v>
      </c>
      <c r="C1866" s="50"/>
    </row>
    <row r="1867">
      <c r="A1867" s="150" t="s">
        <v>4909</v>
      </c>
      <c r="B1867" s="43"/>
      <c r="C1867" s="50"/>
    </row>
    <row r="1868">
      <c r="A1868" s="150" t="s">
        <v>4910</v>
      </c>
      <c r="B1868" s="150" t="s">
        <v>4911</v>
      </c>
      <c r="C1868" s="50" t="s">
        <v>4912</v>
      </c>
    </row>
    <row r="1869">
      <c r="A1869" s="365" t="s">
        <v>4913</v>
      </c>
      <c r="B1869" s="43" t="s">
        <v>4914</v>
      </c>
      <c r="C1869" s="43" t="s">
        <v>4915</v>
      </c>
    </row>
    <row r="1870">
      <c r="A1870" s="150" t="s">
        <v>4916</v>
      </c>
      <c r="B1870" s="43" t="s">
        <v>4118</v>
      </c>
      <c r="C1870" s="50"/>
    </row>
    <row r="1871">
      <c r="A1871" s="510" t="s">
        <v>4917</v>
      </c>
      <c r="B1871" s="43" t="s">
        <v>4918</v>
      </c>
      <c r="C1871" s="50"/>
    </row>
    <row r="1872">
      <c r="A1872" s="510" t="s">
        <v>4919</v>
      </c>
      <c r="B1872" s="43" t="s">
        <v>4920</v>
      </c>
      <c r="C1872" s="50"/>
    </row>
    <row r="1873">
      <c r="A1873" s="510" t="s">
        <v>4921</v>
      </c>
      <c r="B1873" s="43" t="s">
        <v>4922</v>
      </c>
      <c r="C1873" s="50"/>
    </row>
    <row r="1874">
      <c r="A1874" s="150" t="s">
        <v>4923</v>
      </c>
      <c r="B1874" s="43" t="s">
        <v>4924</v>
      </c>
      <c r="C1874" s="50"/>
    </row>
    <row r="1875">
      <c r="A1875" s="150" t="s">
        <v>4925</v>
      </c>
      <c r="B1875" s="43" t="s">
        <v>4926</v>
      </c>
      <c r="C1875" s="43" t="s">
        <v>4927</v>
      </c>
    </row>
    <row r="1876">
      <c r="A1876" s="150" t="s">
        <v>4928</v>
      </c>
      <c r="B1876" s="43" t="s">
        <v>4929</v>
      </c>
      <c r="C1876" s="43" t="s">
        <v>4930</v>
      </c>
    </row>
    <row r="1877">
      <c r="A1877" s="150" t="s">
        <v>4931</v>
      </c>
      <c r="B1877" s="43" t="s">
        <v>4932</v>
      </c>
      <c r="C1877" s="50"/>
    </row>
    <row r="1878">
      <c r="A1878" s="150" t="s">
        <v>4933</v>
      </c>
      <c r="B1878" s="43"/>
      <c r="C1878" s="50"/>
    </row>
    <row r="1879">
      <c r="A1879" s="510" t="s">
        <v>4934</v>
      </c>
      <c r="B1879" s="43" t="s">
        <v>4935</v>
      </c>
      <c r="C1879" s="43"/>
    </row>
    <row r="1880">
      <c r="A1880" s="150" t="s">
        <v>4936</v>
      </c>
      <c r="B1880" s="43"/>
      <c r="C1880" s="50"/>
    </row>
    <row r="1881">
      <c r="A1881" s="150" t="s">
        <v>4937</v>
      </c>
      <c r="B1881" s="43" t="s">
        <v>4938</v>
      </c>
      <c r="C1881" s="50"/>
    </row>
    <row r="1882">
      <c r="A1882" s="150" t="s">
        <v>4939</v>
      </c>
      <c r="B1882" s="43" t="s">
        <v>4940</v>
      </c>
      <c r="C1882" s="50"/>
    </row>
    <row r="1883">
      <c r="A1883" s="510" t="s">
        <v>4941</v>
      </c>
      <c r="B1883" s="43" t="s">
        <v>4942</v>
      </c>
      <c r="C1883" s="50"/>
    </row>
    <row r="1884">
      <c r="A1884" s="150" t="s">
        <v>4943</v>
      </c>
      <c r="C1884" s="50"/>
    </row>
    <row r="1885">
      <c r="A1885" s="511" t="s">
        <v>4944</v>
      </c>
      <c r="B1885" s="43" t="s">
        <v>4945</v>
      </c>
      <c r="C1885" s="43" t="s">
        <v>4946</v>
      </c>
    </row>
    <row r="1886">
      <c r="A1886" s="150" t="s">
        <v>4947</v>
      </c>
      <c r="B1886" s="43" t="s">
        <v>4948</v>
      </c>
      <c r="C1886" s="43" t="s">
        <v>4949</v>
      </c>
    </row>
    <row r="1887">
      <c r="A1887" s="510" t="s">
        <v>4950</v>
      </c>
      <c r="B1887" s="43"/>
      <c r="C1887" s="50"/>
    </row>
    <row r="1888">
      <c r="A1888" s="512" t="s">
        <v>4951</v>
      </c>
      <c r="B1888" s="43" t="s">
        <v>4952</v>
      </c>
      <c r="C1888" s="50"/>
    </row>
    <row r="1889">
      <c r="A1889" s="513" t="s">
        <v>4953</v>
      </c>
      <c r="B1889" s="43" t="s">
        <v>4954</v>
      </c>
      <c r="C1889" s="50"/>
    </row>
    <row r="1890">
      <c r="A1890" s="363" t="s">
        <v>13378</v>
      </c>
      <c r="B1890" s="43" t="s">
        <v>4956</v>
      </c>
      <c r="C1890" s="50"/>
    </row>
    <row r="1891">
      <c r="A1891" s="513" t="s">
        <v>4957</v>
      </c>
      <c r="B1891" s="43"/>
      <c r="C1891" s="50"/>
    </row>
    <row r="1892">
      <c r="A1892" s="150" t="s">
        <v>4958</v>
      </c>
      <c r="B1892" s="43" t="s">
        <v>4959</v>
      </c>
      <c r="C1892" s="50"/>
    </row>
    <row r="1893">
      <c r="A1893" s="365" t="s">
        <v>4960</v>
      </c>
      <c r="B1893" s="43" t="s">
        <v>4961</v>
      </c>
      <c r="C1893" s="50" t="s">
        <v>4962</v>
      </c>
    </row>
    <row r="1894">
      <c r="A1894" s="150" t="s">
        <v>4963</v>
      </c>
      <c r="B1894" s="43" t="s">
        <v>4964</v>
      </c>
      <c r="C1894" s="43" t="s">
        <v>4965</v>
      </c>
    </row>
    <row r="1895">
      <c r="A1895" s="43" t="s">
        <v>4966</v>
      </c>
      <c r="C1895" s="50"/>
    </row>
    <row r="1896">
      <c r="A1896" s="482" t="s">
        <v>4967</v>
      </c>
      <c r="B1896" s="50" t="s">
        <v>4968</v>
      </c>
      <c r="C1896" s="50"/>
    </row>
    <row r="1897">
      <c r="A1897" s="43" t="s">
        <v>4969</v>
      </c>
      <c r="B1897" s="43"/>
      <c r="C1897" s="50"/>
    </row>
    <row r="1898">
      <c r="A1898" s="43" t="s">
        <v>13379</v>
      </c>
      <c r="B1898" s="43" t="s">
        <v>4971</v>
      </c>
      <c r="C1898" s="50" t="s">
        <v>4972</v>
      </c>
    </row>
    <row r="1899">
      <c r="A1899" s="514" t="s">
        <v>4973</v>
      </c>
      <c r="B1899" s="43" t="s">
        <v>4974</v>
      </c>
      <c r="C1899" s="50"/>
    </row>
    <row r="1900">
      <c r="A1900" s="43" t="s">
        <v>4975</v>
      </c>
      <c r="B1900" s="43" t="s">
        <v>4976</v>
      </c>
      <c r="C1900" s="43" t="s">
        <v>4977</v>
      </c>
    </row>
    <row r="1901">
      <c r="A1901" s="43" t="s">
        <v>4978</v>
      </c>
      <c r="B1901" s="43"/>
      <c r="C1901" s="50"/>
    </row>
    <row r="1902">
      <c r="A1902" s="43" t="s">
        <v>4979</v>
      </c>
      <c r="B1902" s="43"/>
      <c r="C1902" s="50"/>
    </row>
    <row r="1903">
      <c r="A1903" s="43" t="s">
        <v>4980</v>
      </c>
      <c r="B1903" s="43"/>
      <c r="C1903" s="50"/>
    </row>
    <row r="1904">
      <c r="A1904" s="43" t="s">
        <v>4981</v>
      </c>
      <c r="B1904" s="43"/>
      <c r="C1904" s="50"/>
    </row>
    <row r="1905">
      <c r="A1905" s="43" t="s">
        <v>4982</v>
      </c>
      <c r="B1905" s="43" t="s">
        <v>4983</v>
      </c>
      <c r="C1905" s="50"/>
    </row>
    <row r="1906">
      <c r="A1906" s="482" t="s">
        <v>13380</v>
      </c>
      <c r="B1906" s="43" t="s">
        <v>4984</v>
      </c>
      <c r="C1906" s="50"/>
    </row>
    <row r="1907">
      <c r="A1907" s="43" t="s">
        <v>4985</v>
      </c>
      <c r="B1907" s="43" t="s">
        <v>4985</v>
      </c>
      <c r="C1907" s="43" t="s">
        <v>4986</v>
      </c>
    </row>
    <row r="1908">
      <c r="A1908" s="43" t="s">
        <v>4987</v>
      </c>
      <c r="B1908" s="43" t="s">
        <v>4988</v>
      </c>
    </row>
    <row r="1909">
      <c r="A1909" s="50"/>
    </row>
    <row r="1910">
      <c r="A1910" s="50" t="s">
        <v>4989</v>
      </c>
      <c r="B1910" s="43" t="s">
        <v>4990</v>
      </c>
    </row>
    <row r="1912">
      <c r="A1912" s="50" t="s">
        <v>4991</v>
      </c>
      <c r="D1912" s="475"/>
      <c r="E1912" s="476"/>
      <c r="F1912" s="477"/>
      <c r="G1912" s="477"/>
      <c r="H1912" s="477"/>
      <c r="I1912" s="477"/>
      <c r="J1912" s="477"/>
      <c r="K1912" s="477"/>
      <c r="L1912" s="477"/>
      <c r="M1912" s="477"/>
      <c r="N1912" s="477"/>
      <c r="O1912" s="477"/>
      <c r="P1912" s="477"/>
      <c r="Q1912" s="477"/>
      <c r="R1912" s="477"/>
      <c r="S1912" s="477"/>
      <c r="T1912" s="477"/>
      <c r="U1912" s="477"/>
      <c r="V1912" s="477"/>
      <c r="W1912" s="477"/>
      <c r="X1912" s="477"/>
      <c r="Y1912" s="477"/>
      <c r="Z1912" s="477"/>
      <c r="AA1912" s="477"/>
      <c r="AB1912" s="477"/>
      <c r="AC1912" s="477"/>
    </row>
    <row r="1913">
      <c r="A1913" s="515" t="s">
        <v>4992</v>
      </c>
      <c r="B1913" s="1633"/>
      <c r="C1913" s="517"/>
      <c r="D1913" s="518" t="s">
        <v>4993</v>
      </c>
      <c r="E1913" s="519"/>
      <c r="F1913" s="520"/>
      <c r="G1913" s="520"/>
      <c r="H1913" s="520"/>
      <c r="I1913" s="520"/>
      <c r="J1913" s="520"/>
      <c r="K1913" s="520"/>
      <c r="L1913" s="520"/>
      <c r="M1913" s="520"/>
      <c r="N1913" s="520"/>
      <c r="O1913" s="520"/>
      <c r="P1913" s="520"/>
      <c r="Q1913" s="520"/>
      <c r="R1913" s="520"/>
      <c r="S1913" s="520"/>
      <c r="T1913" s="520"/>
      <c r="U1913" s="520"/>
      <c r="V1913" s="520"/>
      <c r="W1913" s="520"/>
      <c r="X1913" s="520"/>
      <c r="Y1913" s="520"/>
      <c r="Z1913" s="520"/>
      <c r="AA1913" s="520"/>
      <c r="AB1913" s="520"/>
      <c r="AC1913" s="520"/>
    </row>
    <row r="1914">
      <c r="A1914" s="515" t="s">
        <v>4994</v>
      </c>
      <c r="B1914" s="515" t="s">
        <v>4995</v>
      </c>
      <c r="C1914" s="517" t="s">
        <v>4996</v>
      </c>
      <c r="D1914" s="521"/>
      <c r="E1914" s="476"/>
      <c r="F1914" s="477"/>
      <c r="G1914" s="477"/>
      <c r="H1914" s="477"/>
      <c r="I1914" s="477"/>
      <c r="J1914" s="477"/>
      <c r="K1914" s="477"/>
      <c r="L1914" s="477"/>
      <c r="M1914" s="477"/>
      <c r="N1914" s="477"/>
      <c r="O1914" s="477"/>
      <c r="P1914" s="477"/>
      <c r="Q1914" s="477"/>
      <c r="R1914" s="477"/>
      <c r="S1914" s="477"/>
      <c r="T1914" s="477"/>
      <c r="U1914" s="477"/>
      <c r="V1914" s="477"/>
      <c r="W1914" s="477"/>
      <c r="X1914" s="477"/>
      <c r="Y1914" s="477"/>
      <c r="Z1914" s="477"/>
      <c r="AA1914" s="477"/>
      <c r="AB1914" s="477"/>
      <c r="AC1914" s="477"/>
    </row>
    <row r="1915">
      <c r="A1915" s="515" t="s">
        <v>4997</v>
      </c>
      <c r="B1915" s="1633"/>
      <c r="C1915" s="517"/>
      <c r="D1915" s="521"/>
      <c r="E1915" s="476"/>
      <c r="F1915" s="477"/>
      <c r="G1915" s="477"/>
      <c r="H1915" s="477"/>
      <c r="I1915" s="477"/>
      <c r="J1915" s="477"/>
      <c r="K1915" s="477"/>
      <c r="L1915" s="477"/>
      <c r="M1915" s="477"/>
      <c r="N1915" s="477"/>
      <c r="O1915" s="477"/>
      <c r="P1915" s="477"/>
      <c r="Q1915" s="477"/>
      <c r="R1915" s="477"/>
      <c r="S1915" s="477"/>
      <c r="T1915" s="477"/>
      <c r="U1915" s="477"/>
      <c r="V1915" s="477"/>
      <c r="W1915" s="477"/>
      <c r="X1915" s="477"/>
      <c r="Y1915" s="477"/>
      <c r="Z1915" s="477"/>
      <c r="AA1915" s="477"/>
      <c r="AB1915" s="477"/>
      <c r="AC1915" s="477"/>
    </row>
    <row r="1916">
      <c r="A1916" s="515"/>
      <c r="B1916" s="1633"/>
      <c r="C1916" s="517"/>
      <c r="D1916" s="521"/>
      <c r="E1916" s="476"/>
      <c r="F1916" s="477"/>
      <c r="G1916" s="477"/>
      <c r="H1916" s="477"/>
      <c r="I1916" s="477"/>
      <c r="J1916" s="477"/>
      <c r="K1916" s="477"/>
      <c r="L1916" s="477"/>
      <c r="M1916" s="477"/>
      <c r="N1916" s="477"/>
      <c r="O1916" s="477"/>
      <c r="P1916" s="477"/>
      <c r="Q1916" s="477"/>
      <c r="R1916" s="477"/>
      <c r="S1916" s="477"/>
      <c r="T1916" s="477"/>
      <c r="U1916" s="477"/>
      <c r="V1916" s="477"/>
      <c r="W1916" s="477"/>
      <c r="X1916" s="477"/>
      <c r="Y1916" s="477"/>
      <c r="Z1916" s="477"/>
      <c r="AA1916" s="477"/>
      <c r="AB1916" s="477"/>
      <c r="AC1916" s="477"/>
    </row>
    <row r="1917">
      <c r="A1917" s="522" t="s">
        <v>4998</v>
      </c>
      <c r="B1917" s="1633" t="s">
        <v>4999</v>
      </c>
      <c r="C1917" s="517"/>
      <c r="D1917" s="521"/>
      <c r="E1917" s="476"/>
      <c r="F1917" s="477"/>
      <c r="G1917" s="477"/>
      <c r="H1917" s="477"/>
      <c r="I1917" s="477"/>
      <c r="J1917" s="477"/>
      <c r="K1917" s="477"/>
      <c r="L1917" s="477"/>
      <c r="M1917" s="477"/>
      <c r="N1917" s="477"/>
      <c r="O1917" s="477"/>
      <c r="P1917" s="477"/>
      <c r="Q1917" s="477"/>
      <c r="R1917" s="477"/>
      <c r="S1917" s="477"/>
      <c r="T1917" s="477"/>
      <c r="U1917" s="477"/>
      <c r="V1917" s="477"/>
      <c r="W1917" s="477"/>
      <c r="X1917" s="477"/>
      <c r="Y1917" s="477"/>
      <c r="Z1917" s="477"/>
      <c r="AA1917" s="477"/>
      <c r="AB1917" s="477"/>
      <c r="AC1917" s="477"/>
    </row>
    <row r="1918">
      <c r="A1918" s="523" t="s">
        <v>5000</v>
      </c>
      <c r="B1918" s="1633" t="s">
        <v>5001</v>
      </c>
      <c r="C1918" s="517"/>
      <c r="D1918" s="521"/>
      <c r="E1918" s="476"/>
      <c r="F1918" s="477"/>
      <c r="G1918" s="477"/>
      <c r="H1918" s="477"/>
      <c r="I1918" s="477"/>
      <c r="J1918" s="477"/>
      <c r="K1918" s="477"/>
      <c r="L1918" s="477"/>
      <c r="M1918" s="477"/>
      <c r="N1918" s="477"/>
      <c r="O1918" s="477"/>
      <c r="P1918" s="477"/>
      <c r="Q1918" s="477"/>
      <c r="R1918" s="477"/>
      <c r="S1918" s="477"/>
      <c r="T1918" s="477"/>
      <c r="U1918" s="477"/>
      <c r="V1918" s="477"/>
      <c r="W1918" s="477"/>
      <c r="X1918" s="477"/>
      <c r="Y1918" s="477"/>
      <c r="Z1918" s="477"/>
      <c r="AA1918" s="477"/>
      <c r="AB1918" s="477"/>
      <c r="AC1918" s="477"/>
    </row>
    <row r="1919">
      <c r="A1919" s="523" t="s">
        <v>5002</v>
      </c>
      <c r="B1919" s="1633" t="s">
        <v>5003</v>
      </c>
      <c r="D1919" s="524"/>
      <c r="E1919" s="5"/>
      <c r="F1919" s="469"/>
      <c r="G1919" s="469"/>
      <c r="H1919" s="469"/>
      <c r="I1919" s="469"/>
      <c r="J1919" s="469"/>
      <c r="K1919" s="469"/>
      <c r="L1919" s="469"/>
      <c r="M1919" s="469"/>
      <c r="N1919" s="469"/>
      <c r="O1919" s="469"/>
      <c r="P1919" s="469"/>
      <c r="Q1919" s="469"/>
      <c r="R1919" s="469"/>
      <c r="S1919" s="469"/>
      <c r="T1919" s="469"/>
      <c r="U1919" s="469"/>
      <c r="V1919" s="469"/>
      <c r="W1919" s="469"/>
      <c r="X1919" s="469"/>
      <c r="Y1919" s="469"/>
      <c r="Z1919" s="469"/>
      <c r="AA1919" s="469"/>
      <c r="AB1919" s="469"/>
      <c r="AC1919" s="469"/>
    </row>
    <row r="1920">
      <c r="A1920" s="525" t="s">
        <v>5004</v>
      </c>
      <c r="B1920" s="150" t="s">
        <v>13381</v>
      </c>
      <c r="C1920" s="526"/>
      <c r="D1920" s="524"/>
      <c r="E1920" s="5"/>
      <c r="F1920" s="469"/>
      <c r="G1920" s="469"/>
      <c r="H1920" s="469"/>
      <c r="I1920" s="469"/>
      <c r="J1920" s="469"/>
      <c r="K1920" s="469"/>
      <c r="L1920" s="469"/>
      <c r="M1920" s="469"/>
      <c r="N1920" s="469"/>
      <c r="O1920" s="469"/>
      <c r="P1920" s="469"/>
      <c r="Q1920" s="469"/>
      <c r="R1920" s="469"/>
      <c r="S1920" s="469"/>
      <c r="T1920" s="469"/>
      <c r="U1920" s="469"/>
      <c r="V1920" s="469"/>
      <c r="W1920" s="469"/>
      <c r="X1920" s="469"/>
      <c r="Y1920" s="469"/>
      <c r="Z1920" s="469"/>
      <c r="AA1920" s="469"/>
      <c r="AB1920" s="469"/>
      <c r="AC1920" s="469"/>
    </row>
    <row r="1921">
      <c r="A1921" s="523" t="s">
        <v>5006</v>
      </c>
      <c r="B1921" s="150" t="s">
        <v>5007</v>
      </c>
      <c r="C1921" s="526" t="s">
        <v>5008</v>
      </c>
      <c r="D1921" s="524"/>
      <c r="E1921" s="5"/>
      <c r="F1921" s="469"/>
      <c r="G1921" s="469"/>
      <c r="H1921" s="469"/>
      <c r="I1921" s="469"/>
      <c r="J1921" s="469"/>
      <c r="K1921" s="469"/>
      <c r="L1921" s="469"/>
      <c r="M1921" s="469"/>
      <c r="N1921" s="469"/>
      <c r="O1921" s="469"/>
      <c r="P1921" s="469"/>
      <c r="Q1921" s="469"/>
      <c r="R1921" s="469"/>
      <c r="S1921" s="469"/>
      <c r="T1921" s="469"/>
      <c r="U1921" s="469"/>
      <c r="V1921" s="469"/>
      <c r="W1921" s="469"/>
      <c r="X1921" s="469"/>
      <c r="Y1921" s="469"/>
      <c r="Z1921" s="469"/>
      <c r="AA1921" s="469"/>
      <c r="AB1921" s="469"/>
      <c r="AC1921" s="469"/>
    </row>
    <row r="1922">
      <c r="A1922" s="523"/>
      <c r="B1922" s="150" t="s">
        <v>5009</v>
      </c>
      <c r="C1922" s="526"/>
      <c r="D1922" s="524"/>
      <c r="E1922" s="5"/>
      <c r="F1922" s="469"/>
      <c r="G1922" s="469"/>
      <c r="H1922" s="469"/>
      <c r="I1922" s="469"/>
      <c r="J1922" s="469"/>
      <c r="K1922" s="469"/>
      <c r="L1922" s="469"/>
      <c r="M1922" s="469"/>
      <c r="N1922" s="469"/>
      <c r="O1922" s="469"/>
      <c r="P1922" s="469"/>
      <c r="Q1922" s="469"/>
      <c r="R1922" s="469"/>
      <c r="S1922" s="469"/>
      <c r="T1922" s="469"/>
      <c r="U1922" s="469"/>
      <c r="V1922" s="469"/>
      <c r="W1922" s="469"/>
      <c r="X1922" s="469"/>
      <c r="Y1922" s="469"/>
      <c r="Z1922" s="469"/>
      <c r="AA1922" s="469"/>
      <c r="AB1922" s="469"/>
      <c r="AC1922" s="469"/>
    </row>
    <row r="1923">
      <c r="A1923" s="525" t="s">
        <v>5010</v>
      </c>
      <c r="B1923" s="150" t="s">
        <v>5011</v>
      </c>
      <c r="C1923" s="526"/>
      <c r="D1923" s="524"/>
      <c r="E1923" s="5"/>
      <c r="F1923" s="469"/>
      <c r="G1923" s="469"/>
      <c r="H1923" s="469"/>
      <c r="I1923" s="469"/>
      <c r="J1923" s="469"/>
      <c r="K1923" s="469"/>
      <c r="L1923" s="469"/>
      <c r="M1923" s="469"/>
      <c r="N1923" s="469"/>
      <c r="O1923" s="469"/>
      <c r="P1923" s="469"/>
      <c r="Q1923" s="469"/>
      <c r="R1923" s="469"/>
      <c r="S1923" s="469"/>
      <c r="T1923" s="469"/>
      <c r="U1923" s="469"/>
      <c r="V1923" s="469"/>
      <c r="W1923" s="469"/>
      <c r="X1923" s="469"/>
      <c r="Y1923" s="469"/>
      <c r="Z1923" s="469"/>
      <c r="AA1923" s="469"/>
      <c r="AB1923" s="469"/>
      <c r="AC1923" s="469"/>
    </row>
    <row r="1924">
      <c r="A1924" s="523" t="s">
        <v>5012</v>
      </c>
      <c r="B1924" s="150" t="s">
        <v>5013</v>
      </c>
      <c r="C1924" s="526"/>
      <c r="D1924" s="524"/>
      <c r="E1924" s="5"/>
      <c r="F1924" s="469"/>
      <c r="G1924" s="469"/>
      <c r="H1924" s="469"/>
      <c r="I1924" s="469"/>
      <c r="J1924" s="469"/>
      <c r="K1924" s="469"/>
      <c r="L1924" s="469"/>
      <c r="M1924" s="469"/>
      <c r="N1924" s="469"/>
      <c r="O1924" s="469"/>
      <c r="P1924" s="469"/>
      <c r="Q1924" s="469"/>
      <c r="R1924" s="469"/>
      <c r="S1924" s="469"/>
      <c r="T1924" s="469"/>
      <c r="U1924" s="469"/>
      <c r="V1924" s="469"/>
      <c r="W1924" s="469"/>
      <c r="X1924" s="469"/>
      <c r="Y1924" s="469"/>
      <c r="Z1924" s="469"/>
      <c r="AA1924" s="469"/>
      <c r="AB1924" s="469"/>
      <c r="AC1924" s="469"/>
    </row>
    <row r="1925">
      <c r="A1925" s="523" t="s">
        <v>5014</v>
      </c>
      <c r="B1925" s="363" t="s">
        <v>13382</v>
      </c>
      <c r="C1925" s="526" t="s">
        <v>5016</v>
      </c>
      <c r="D1925" s="524"/>
      <c r="E1925" s="5"/>
      <c r="F1925" s="469"/>
      <c r="G1925" s="469"/>
      <c r="H1925" s="469"/>
      <c r="I1925" s="469"/>
      <c r="J1925" s="469"/>
      <c r="K1925" s="469"/>
      <c r="L1925" s="469"/>
      <c r="M1925" s="469"/>
      <c r="N1925" s="469"/>
      <c r="O1925" s="469"/>
      <c r="P1925" s="469"/>
      <c r="Q1925" s="469"/>
      <c r="R1925" s="469"/>
      <c r="S1925" s="469"/>
      <c r="T1925" s="469"/>
      <c r="U1925" s="469"/>
      <c r="V1925" s="469"/>
      <c r="W1925" s="469"/>
      <c r="X1925" s="469"/>
      <c r="Y1925" s="469"/>
      <c r="Z1925" s="469"/>
      <c r="AA1925" s="469"/>
      <c r="AB1925" s="469"/>
      <c r="AC1925" s="469"/>
    </row>
    <row r="1926">
      <c r="A1926" s="523" t="s">
        <v>5017</v>
      </c>
      <c r="B1926" s="43" t="s">
        <v>5018</v>
      </c>
      <c r="C1926" s="526"/>
      <c r="D1926" s="524"/>
      <c r="E1926" s="5"/>
      <c r="F1926" s="469"/>
      <c r="G1926" s="469"/>
      <c r="H1926" s="469"/>
      <c r="I1926" s="469"/>
      <c r="J1926" s="469"/>
      <c r="K1926" s="469"/>
      <c r="L1926" s="469"/>
      <c r="M1926" s="469"/>
      <c r="N1926" s="469"/>
      <c r="O1926" s="469"/>
      <c r="P1926" s="469"/>
      <c r="Q1926" s="469"/>
      <c r="R1926" s="469"/>
      <c r="S1926" s="469"/>
      <c r="T1926" s="469"/>
      <c r="U1926" s="469"/>
      <c r="V1926" s="469"/>
      <c r="W1926" s="469"/>
      <c r="X1926" s="469"/>
      <c r="Y1926" s="469"/>
      <c r="Z1926" s="469"/>
      <c r="AA1926" s="469"/>
      <c r="AB1926" s="469"/>
      <c r="AC1926" s="469"/>
    </row>
    <row r="1927">
      <c r="A1927" s="523" t="s">
        <v>5019</v>
      </c>
      <c r="B1927" s="43" t="s">
        <v>5020</v>
      </c>
      <c r="C1927" s="526" t="s">
        <v>5021</v>
      </c>
      <c r="D1927" s="524"/>
      <c r="E1927" s="5"/>
      <c r="F1927" s="469"/>
      <c r="G1927" s="469"/>
      <c r="H1927" s="469"/>
      <c r="I1927" s="469"/>
      <c r="J1927" s="469"/>
      <c r="K1927" s="469"/>
      <c r="L1927" s="469"/>
      <c r="M1927" s="469"/>
      <c r="N1927" s="469"/>
      <c r="O1927" s="469"/>
      <c r="P1927" s="469"/>
      <c r="Q1927" s="469"/>
      <c r="R1927" s="469"/>
      <c r="S1927" s="469"/>
      <c r="T1927" s="469"/>
      <c r="U1927" s="469"/>
      <c r="V1927" s="469"/>
      <c r="W1927" s="469"/>
      <c r="X1927" s="469"/>
      <c r="Y1927" s="469"/>
      <c r="Z1927" s="469"/>
      <c r="AA1927" s="469"/>
      <c r="AB1927" s="469"/>
      <c r="AC1927" s="469"/>
    </row>
    <row r="1928">
      <c r="A1928" s="527" t="s">
        <v>5022</v>
      </c>
      <c r="B1928" s="43" t="s">
        <v>5023</v>
      </c>
      <c r="C1928" s="528"/>
      <c r="D1928" s="529"/>
      <c r="E1928" s="493"/>
      <c r="F1928" s="494"/>
      <c r="G1928" s="494"/>
      <c r="H1928" s="494"/>
      <c r="I1928" s="494"/>
      <c r="J1928" s="494"/>
      <c r="K1928" s="494"/>
      <c r="L1928" s="494"/>
      <c r="M1928" s="494"/>
      <c r="N1928" s="494"/>
      <c r="O1928" s="494"/>
      <c r="P1928" s="494"/>
      <c r="Q1928" s="494"/>
      <c r="R1928" s="494"/>
      <c r="S1928" s="494"/>
      <c r="T1928" s="494"/>
      <c r="U1928" s="494"/>
      <c r="V1928" s="494"/>
      <c r="W1928" s="494"/>
      <c r="X1928" s="494"/>
      <c r="Y1928" s="494"/>
      <c r="Z1928" s="494"/>
      <c r="AA1928" s="494"/>
      <c r="AB1928" s="494"/>
      <c r="AC1928" s="494"/>
    </row>
    <row r="1929">
      <c r="A1929" s="530" t="s">
        <v>5024</v>
      </c>
      <c r="B1929" s="245" t="s">
        <v>5025</v>
      </c>
      <c r="C1929" s="531" t="s">
        <v>5026</v>
      </c>
      <c r="D1929" s="529"/>
      <c r="E1929" s="493"/>
      <c r="F1929" s="494"/>
      <c r="G1929" s="494"/>
      <c r="H1929" s="494"/>
      <c r="I1929" s="494"/>
      <c r="J1929" s="494"/>
      <c r="K1929" s="494"/>
      <c r="L1929" s="494"/>
      <c r="M1929" s="494"/>
      <c r="N1929" s="494"/>
      <c r="O1929" s="494"/>
      <c r="P1929" s="494"/>
      <c r="Q1929" s="494"/>
      <c r="R1929" s="494"/>
      <c r="S1929" s="494"/>
      <c r="T1929" s="494"/>
      <c r="U1929" s="494"/>
      <c r="V1929" s="494"/>
      <c r="W1929" s="494"/>
      <c r="X1929" s="494"/>
      <c r="Y1929" s="494"/>
      <c r="Z1929" s="494"/>
      <c r="AA1929" s="494"/>
      <c r="AB1929" s="494"/>
      <c r="AC1929" s="494"/>
    </row>
    <row r="1930">
      <c r="A1930" s="532" t="s">
        <v>5027</v>
      </c>
      <c r="B1930" s="1634" t="s">
        <v>5028</v>
      </c>
      <c r="C1930" s="534"/>
      <c r="D1930" s="529"/>
      <c r="E1930" s="493"/>
      <c r="F1930" s="494"/>
      <c r="G1930" s="494"/>
      <c r="H1930" s="494"/>
      <c r="I1930" s="494"/>
      <c r="J1930" s="494"/>
      <c r="K1930" s="494"/>
      <c r="L1930" s="494"/>
      <c r="M1930" s="494"/>
      <c r="N1930" s="494"/>
      <c r="O1930" s="494"/>
      <c r="P1930" s="494"/>
      <c r="Q1930" s="494"/>
      <c r="R1930" s="494"/>
      <c r="S1930" s="494"/>
      <c r="T1930" s="494"/>
      <c r="U1930" s="494"/>
      <c r="V1930" s="494"/>
      <c r="W1930" s="494"/>
      <c r="X1930" s="494"/>
      <c r="Y1930" s="494"/>
      <c r="Z1930" s="494"/>
      <c r="AA1930" s="494"/>
      <c r="AB1930" s="494"/>
      <c r="AC1930" s="494"/>
    </row>
    <row r="1931">
      <c r="A1931" s="532" t="s">
        <v>5029</v>
      </c>
      <c r="B1931" s="532"/>
      <c r="C1931" s="534"/>
      <c r="D1931" s="529"/>
      <c r="E1931" s="493"/>
      <c r="F1931" s="494"/>
      <c r="G1931" s="494"/>
      <c r="H1931" s="494"/>
      <c r="I1931" s="494"/>
      <c r="J1931" s="494"/>
      <c r="K1931" s="494"/>
      <c r="L1931" s="494"/>
      <c r="M1931" s="494"/>
      <c r="N1931" s="494"/>
      <c r="O1931" s="494"/>
      <c r="P1931" s="494"/>
      <c r="Q1931" s="494"/>
      <c r="R1931" s="494"/>
      <c r="S1931" s="494"/>
      <c r="T1931" s="494"/>
      <c r="U1931" s="494"/>
      <c r="V1931" s="494"/>
      <c r="W1931" s="494"/>
      <c r="X1931" s="494"/>
      <c r="Y1931" s="494"/>
      <c r="Z1931" s="494"/>
      <c r="AA1931" s="494"/>
      <c r="AB1931" s="494"/>
      <c r="AC1931" s="494"/>
    </row>
    <row r="1932">
      <c r="A1932" s="532" t="s">
        <v>5030</v>
      </c>
      <c r="B1932" s="245"/>
      <c r="C1932" s="534"/>
      <c r="D1932" s="529"/>
      <c r="E1932" s="493"/>
      <c r="F1932" s="494"/>
      <c r="G1932" s="494"/>
      <c r="H1932" s="494"/>
      <c r="I1932" s="494"/>
      <c r="J1932" s="494"/>
      <c r="K1932" s="494"/>
      <c r="L1932" s="494"/>
      <c r="M1932" s="494"/>
      <c r="N1932" s="494"/>
      <c r="O1932" s="494"/>
      <c r="P1932" s="494"/>
      <c r="Q1932" s="494"/>
      <c r="R1932" s="494"/>
      <c r="S1932" s="494"/>
      <c r="T1932" s="494"/>
      <c r="U1932" s="494"/>
      <c r="V1932" s="494"/>
      <c r="W1932" s="494"/>
      <c r="X1932" s="494"/>
      <c r="Y1932" s="494"/>
      <c r="Z1932" s="494"/>
      <c r="AA1932" s="494"/>
      <c r="AB1932" s="494"/>
      <c r="AC1932" s="494"/>
    </row>
    <row r="1933">
      <c r="A1933" s="532" t="s">
        <v>5031</v>
      </c>
      <c r="B1933" s="245" t="s">
        <v>5032</v>
      </c>
      <c r="C1933" s="534"/>
      <c r="D1933" s="529"/>
      <c r="E1933" s="493"/>
      <c r="F1933" s="494"/>
      <c r="G1933" s="494"/>
      <c r="H1933" s="494"/>
      <c r="I1933" s="494"/>
      <c r="J1933" s="494"/>
      <c r="K1933" s="494"/>
      <c r="L1933" s="494"/>
      <c r="M1933" s="494"/>
      <c r="N1933" s="494"/>
      <c r="O1933" s="494"/>
      <c r="P1933" s="494"/>
      <c r="Q1933" s="494"/>
      <c r="R1933" s="494"/>
      <c r="S1933" s="494"/>
      <c r="T1933" s="494"/>
      <c r="U1933" s="494"/>
      <c r="V1933" s="494"/>
      <c r="W1933" s="494"/>
      <c r="X1933" s="494"/>
      <c r="Y1933" s="494"/>
      <c r="Z1933" s="494"/>
      <c r="AA1933" s="494"/>
      <c r="AB1933" s="494"/>
      <c r="AC1933" s="494"/>
    </row>
    <row r="1934">
      <c r="A1934" s="530" t="s">
        <v>5033</v>
      </c>
      <c r="B1934" s="245" t="s">
        <v>5034</v>
      </c>
      <c r="C1934" s="534"/>
      <c r="D1934" s="529"/>
      <c r="E1934" s="493"/>
      <c r="F1934" s="494"/>
      <c r="G1934" s="494"/>
      <c r="H1934" s="494"/>
      <c r="I1934" s="494"/>
      <c r="J1934" s="494"/>
      <c r="K1934" s="494"/>
      <c r="L1934" s="494"/>
      <c r="M1934" s="494"/>
      <c r="N1934" s="494"/>
      <c r="O1934" s="494"/>
      <c r="P1934" s="494"/>
      <c r="Q1934" s="494"/>
      <c r="R1934" s="494"/>
      <c r="S1934" s="494"/>
      <c r="T1934" s="494"/>
      <c r="U1934" s="494"/>
      <c r="V1934" s="494"/>
      <c r="W1934" s="494"/>
      <c r="X1934" s="494"/>
      <c r="Y1934" s="494"/>
      <c r="Z1934" s="494"/>
      <c r="AA1934" s="494"/>
      <c r="AB1934" s="494"/>
      <c r="AC1934" s="494"/>
    </row>
    <row r="1935">
      <c r="A1935" s="532" t="s">
        <v>5035</v>
      </c>
      <c r="B1935" s="245"/>
      <c r="C1935" s="534"/>
      <c r="D1935" s="529"/>
      <c r="E1935" s="493"/>
      <c r="F1935" s="494"/>
      <c r="G1935" s="494"/>
      <c r="H1935" s="494"/>
      <c r="I1935" s="494"/>
      <c r="J1935" s="494"/>
      <c r="K1935" s="494"/>
      <c r="L1935" s="494"/>
      <c r="M1935" s="494"/>
      <c r="N1935" s="494"/>
      <c r="O1935" s="494"/>
      <c r="P1935" s="494"/>
      <c r="Q1935" s="494"/>
      <c r="R1935" s="494"/>
      <c r="S1935" s="494"/>
      <c r="T1935" s="494"/>
      <c r="U1935" s="494"/>
      <c r="V1935" s="494"/>
      <c r="W1935" s="494"/>
      <c r="X1935" s="494"/>
      <c r="Y1935" s="494"/>
      <c r="Z1935" s="494"/>
      <c r="AA1935" s="494"/>
      <c r="AB1935" s="494"/>
      <c r="AC1935" s="494"/>
    </row>
    <row r="1936">
      <c r="A1936" s="532" t="s">
        <v>5036</v>
      </c>
      <c r="C1936" s="534"/>
      <c r="D1936" s="529"/>
      <c r="E1936" s="493"/>
      <c r="F1936" s="494"/>
      <c r="G1936" s="494"/>
      <c r="H1936" s="494"/>
      <c r="I1936" s="494"/>
      <c r="J1936" s="494"/>
      <c r="K1936" s="494"/>
      <c r="L1936" s="494"/>
      <c r="M1936" s="494"/>
      <c r="N1936" s="494"/>
      <c r="O1936" s="494"/>
      <c r="P1936" s="494"/>
      <c r="Q1936" s="494"/>
      <c r="R1936" s="494"/>
      <c r="S1936" s="494"/>
      <c r="T1936" s="494"/>
      <c r="U1936" s="494"/>
      <c r="V1936" s="494"/>
      <c r="W1936" s="494"/>
      <c r="X1936" s="494"/>
      <c r="Y1936" s="494"/>
      <c r="Z1936" s="494"/>
      <c r="AA1936" s="494"/>
      <c r="AB1936" s="494"/>
      <c r="AC1936" s="494"/>
    </row>
    <row r="1937">
      <c r="A1937" s="532" t="s">
        <v>87</v>
      </c>
      <c r="B1937" s="245" t="s">
        <v>5037</v>
      </c>
      <c r="C1937" s="534"/>
      <c r="D1937" s="529"/>
      <c r="E1937" s="493"/>
      <c r="F1937" s="494"/>
      <c r="G1937" s="494"/>
      <c r="H1937" s="494"/>
      <c r="I1937" s="494"/>
      <c r="J1937" s="494"/>
      <c r="K1937" s="494"/>
      <c r="L1937" s="494"/>
      <c r="M1937" s="494"/>
      <c r="N1937" s="494"/>
      <c r="O1937" s="494"/>
      <c r="P1937" s="494"/>
      <c r="Q1937" s="494"/>
      <c r="R1937" s="494"/>
      <c r="S1937" s="494"/>
      <c r="T1937" s="494"/>
      <c r="U1937" s="494"/>
      <c r="V1937" s="494"/>
      <c r="W1937" s="494"/>
      <c r="X1937" s="494"/>
      <c r="Y1937" s="494"/>
      <c r="Z1937" s="494"/>
      <c r="AA1937" s="494"/>
      <c r="AB1937" s="494"/>
      <c r="AC1937" s="494"/>
    </row>
    <row r="1938">
      <c r="A1938" s="535" t="s">
        <v>5038</v>
      </c>
      <c r="B1938" s="245"/>
      <c r="C1938" s="534"/>
      <c r="D1938" s="529"/>
      <c r="E1938" s="493"/>
      <c r="F1938" s="494"/>
      <c r="G1938" s="494"/>
      <c r="H1938" s="494"/>
      <c r="I1938" s="494"/>
      <c r="J1938" s="494"/>
      <c r="K1938" s="494"/>
      <c r="L1938" s="494"/>
      <c r="M1938" s="494"/>
      <c r="N1938" s="494"/>
      <c r="O1938" s="494"/>
      <c r="P1938" s="494"/>
      <c r="Q1938" s="494"/>
      <c r="R1938" s="494"/>
      <c r="S1938" s="494"/>
      <c r="T1938" s="494"/>
      <c r="U1938" s="494"/>
      <c r="V1938" s="494"/>
      <c r="W1938" s="494"/>
      <c r="X1938" s="494"/>
      <c r="Y1938" s="494"/>
      <c r="Z1938" s="494"/>
      <c r="AA1938" s="494"/>
      <c r="AB1938" s="494"/>
      <c r="AC1938" s="494"/>
    </row>
    <row r="1939">
      <c r="A1939" s="525" t="s">
        <v>5039</v>
      </c>
      <c r="B1939" s="245" t="s">
        <v>5040</v>
      </c>
      <c r="C1939" s="534"/>
      <c r="D1939" s="529"/>
      <c r="E1939" s="493"/>
      <c r="F1939" s="494"/>
      <c r="G1939" s="494"/>
      <c r="H1939" s="494"/>
      <c r="I1939" s="494"/>
      <c r="J1939" s="494"/>
      <c r="K1939" s="494"/>
      <c r="L1939" s="494"/>
      <c r="M1939" s="494"/>
      <c r="N1939" s="494"/>
      <c r="O1939" s="494"/>
      <c r="P1939" s="494"/>
      <c r="Q1939" s="494"/>
      <c r="R1939" s="494"/>
      <c r="S1939" s="494"/>
      <c r="T1939" s="494"/>
      <c r="U1939" s="494"/>
      <c r="V1939" s="494"/>
      <c r="W1939" s="494"/>
      <c r="X1939" s="494"/>
      <c r="Y1939" s="494"/>
      <c r="Z1939" s="494"/>
      <c r="AA1939" s="494"/>
      <c r="AB1939" s="494"/>
      <c r="AC1939" s="494"/>
    </row>
    <row r="1940">
      <c r="A1940" s="536" t="s">
        <v>5041</v>
      </c>
      <c r="B1940" s="245"/>
      <c r="C1940" s="534"/>
      <c r="D1940" s="529"/>
      <c r="E1940" s="493"/>
      <c r="F1940" s="494"/>
      <c r="G1940" s="494"/>
      <c r="H1940" s="494"/>
      <c r="I1940" s="494"/>
      <c r="J1940" s="494"/>
      <c r="K1940" s="494"/>
      <c r="L1940" s="494"/>
      <c r="M1940" s="494"/>
      <c r="N1940" s="494"/>
      <c r="O1940" s="494"/>
      <c r="P1940" s="494"/>
      <c r="Q1940" s="494"/>
      <c r="R1940" s="494"/>
      <c r="S1940" s="494"/>
      <c r="T1940" s="494"/>
      <c r="U1940" s="494"/>
      <c r="V1940" s="494"/>
      <c r="W1940" s="494"/>
      <c r="X1940" s="494"/>
      <c r="Y1940" s="494"/>
      <c r="Z1940" s="494"/>
      <c r="AA1940" s="494"/>
      <c r="AB1940" s="494"/>
      <c r="AC1940" s="494"/>
    </row>
    <row r="1941">
      <c r="A1941" s="536" t="s">
        <v>5042</v>
      </c>
      <c r="B1941" s="245"/>
      <c r="C1941" s="534"/>
      <c r="D1941" s="524"/>
      <c r="E1941" s="5"/>
      <c r="F1941" s="469"/>
      <c r="G1941" s="469"/>
      <c r="H1941" s="469"/>
      <c r="I1941" s="469"/>
      <c r="J1941" s="469"/>
      <c r="K1941" s="469"/>
      <c r="L1941" s="469"/>
      <c r="M1941" s="469"/>
      <c r="N1941" s="469"/>
      <c r="O1941" s="469"/>
      <c r="P1941" s="469"/>
      <c r="Q1941" s="469"/>
      <c r="R1941" s="469"/>
      <c r="S1941" s="469"/>
      <c r="T1941" s="469"/>
      <c r="U1941" s="469"/>
      <c r="V1941" s="469"/>
      <c r="W1941" s="469"/>
      <c r="X1941" s="469"/>
      <c r="Y1941" s="469"/>
      <c r="Z1941" s="469"/>
      <c r="AA1941" s="469"/>
      <c r="AB1941" s="469"/>
      <c r="AC1941" s="469"/>
    </row>
    <row r="1942">
      <c r="A1942" s="537" t="s">
        <v>5043</v>
      </c>
      <c r="B1942" s="43" t="s">
        <v>5044</v>
      </c>
      <c r="C1942" s="538"/>
      <c r="D1942" s="524"/>
      <c r="E1942" s="5"/>
      <c r="F1942" s="469"/>
      <c r="G1942" s="469"/>
      <c r="H1942" s="469"/>
      <c r="I1942" s="469"/>
      <c r="J1942" s="469"/>
      <c r="K1942" s="469"/>
      <c r="L1942" s="469"/>
      <c r="M1942" s="469"/>
      <c r="N1942" s="469"/>
      <c r="O1942" s="469"/>
      <c r="P1942" s="469"/>
      <c r="Q1942" s="469"/>
      <c r="R1942" s="469"/>
      <c r="S1942" s="469"/>
      <c r="T1942" s="469"/>
      <c r="U1942" s="469"/>
      <c r="V1942" s="469"/>
      <c r="W1942" s="469"/>
      <c r="X1942" s="469"/>
      <c r="Y1942" s="469"/>
      <c r="Z1942" s="469"/>
      <c r="AA1942" s="469"/>
      <c r="AB1942" s="469"/>
      <c r="AC1942" s="469"/>
    </row>
    <row r="1943">
      <c r="A1943" s="539" t="s">
        <v>5045</v>
      </c>
      <c r="B1943" s="43" t="s">
        <v>5046</v>
      </c>
      <c r="C1943" s="538"/>
      <c r="D1943" s="524"/>
      <c r="E1943" s="5"/>
      <c r="F1943" s="469"/>
      <c r="G1943" s="469"/>
      <c r="H1943" s="469"/>
      <c r="I1943" s="469"/>
      <c r="J1943" s="469"/>
      <c r="K1943" s="469"/>
      <c r="L1943" s="469"/>
      <c r="M1943" s="469"/>
      <c r="N1943" s="469"/>
      <c r="O1943" s="469"/>
      <c r="P1943" s="469"/>
      <c r="Q1943" s="469"/>
      <c r="R1943" s="469"/>
      <c r="S1943" s="469"/>
      <c r="T1943" s="469"/>
      <c r="U1943" s="469"/>
      <c r="V1943" s="469"/>
      <c r="W1943" s="469"/>
      <c r="X1943" s="469"/>
      <c r="Y1943" s="469"/>
      <c r="Z1943" s="469"/>
      <c r="AA1943" s="469"/>
      <c r="AB1943" s="469"/>
      <c r="AC1943" s="469"/>
    </row>
    <row r="1944">
      <c r="A1944" s="537" t="s">
        <v>5047</v>
      </c>
      <c r="B1944" s="43" t="s">
        <v>5048</v>
      </c>
      <c r="C1944" s="540" t="s">
        <v>5049</v>
      </c>
      <c r="D1944" s="524"/>
      <c r="E1944" s="43"/>
      <c r="F1944" s="469"/>
      <c r="G1944" s="469"/>
      <c r="H1944" s="469"/>
      <c r="I1944" s="469"/>
      <c r="J1944" s="469"/>
      <c r="K1944" s="469"/>
      <c r="L1944" s="469"/>
      <c r="M1944" s="469"/>
      <c r="N1944" s="469"/>
      <c r="O1944" s="469"/>
      <c r="P1944" s="469"/>
      <c r="Q1944" s="469"/>
      <c r="R1944" s="469"/>
      <c r="S1944" s="469"/>
      <c r="T1944" s="469"/>
      <c r="U1944" s="469"/>
      <c r="V1944" s="469"/>
      <c r="W1944" s="469"/>
      <c r="X1944" s="469"/>
      <c r="Y1944" s="469"/>
      <c r="Z1944" s="469"/>
      <c r="AA1944" s="469"/>
      <c r="AB1944" s="469"/>
      <c r="AC1944" s="469"/>
    </row>
    <row r="1945">
      <c r="A1945" s="541" t="s">
        <v>13383</v>
      </c>
      <c r="B1945" s="43" t="s">
        <v>5051</v>
      </c>
      <c r="C1945" s="538" t="s">
        <v>5052</v>
      </c>
      <c r="D1945" s="524"/>
      <c r="E1945" s="5"/>
      <c r="F1945" s="469"/>
      <c r="G1945" s="469"/>
      <c r="H1945" s="469"/>
      <c r="I1945" s="469"/>
      <c r="J1945" s="469"/>
      <c r="K1945" s="469"/>
      <c r="L1945" s="469"/>
      <c r="M1945" s="469"/>
      <c r="N1945" s="469"/>
      <c r="O1945" s="469"/>
      <c r="P1945" s="469"/>
      <c r="Q1945" s="469"/>
      <c r="R1945" s="469"/>
      <c r="S1945" s="469"/>
      <c r="T1945" s="469"/>
      <c r="U1945" s="469"/>
      <c r="V1945" s="469"/>
      <c r="W1945" s="469"/>
      <c r="X1945" s="469"/>
      <c r="Y1945" s="469"/>
      <c r="Z1945" s="469"/>
      <c r="AA1945" s="469"/>
      <c r="AB1945" s="469"/>
      <c r="AC1945" s="469"/>
    </row>
    <row r="1946">
      <c r="A1946" s="532" t="s">
        <v>5053</v>
      </c>
      <c r="B1946" s="43" t="s">
        <v>5054</v>
      </c>
      <c r="C1946" s="542" t="s">
        <v>5055</v>
      </c>
      <c r="D1946" s="524"/>
      <c r="E1946" s="5"/>
      <c r="F1946" s="469"/>
      <c r="G1946" s="469"/>
      <c r="H1946" s="469"/>
      <c r="I1946" s="469"/>
      <c r="J1946" s="469"/>
      <c r="K1946" s="469"/>
      <c r="L1946" s="469"/>
      <c r="M1946" s="469"/>
      <c r="N1946" s="469"/>
      <c r="O1946" s="469"/>
      <c r="P1946" s="469"/>
      <c r="Q1946" s="469"/>
      <c r="R1946" s="469"/>
      <c r="S1946" s="469"/>
      <c r="T1946" s="469"/>
      <c r="U1946" s="469"/>
      <c r="V1946" s="469"/>
      <c r="W1946" s="469"/>
      <c r="X1946" s="469"/>
      <c r="Y1946" s="469"/>
      <c r="Z1946" s="469"/>
      <c r="AA1946" s="469"/>
      <c r="AB1946" s="469"/>
      <c r="AC1946" s="469"/>
    </row>
    <row r="1947">
      <c r="A1947" s="532" t="s">
        <v>5056</v>
      </c>
      <c r="B1947" s="363" t="s">
        <v>13384</v>
      </c>
      <c r="C1947" s="207" t="s">
        <v>5058</v>
      </c>
      <c r="D1947" s="524"/>
      <c r="E1947" s="5"/>
      <c r="F1947" s="469"/>
      <c r="G1947" s="469"/>
      <c r="H1947" s="469"/>
      <c r="I1947" s="469"/>
      <c r="J1947" s="469"/>
      <c r="K1947" s="469"/>
      <c r="L1947" s="469"/>
      <c r="M1947" s="469"/>
      <c r="N1947" s="469"/>
      <c r="O1947" s="469"/>
      <c r="P1947" s="469"/>
      <c r="Q1947" s="469"/>
      <c r="R1947" s="469"/>
      <c r="S1947" s="469"/>
      <c r="T1947" s="469"/>
      <c r="U1947" s="469"/>
      <c r="V1947" s="469"/>
      <c r="W1947" s="469"/>
      <c r="X1947" s="469"/>
      <c r="Y1947" s="469"/>
      <c r="Z1947" s="469"/>
      <c r="AA1947" s="469"/>
      <c r="AB1947" s="469"/>
      <c r="AC1947" s="469"/>
    </row>
    <row r="1948">
      <c r="A1948" s="43" t="s">
        <v>5059</v>
      </c>
      <c r="C1948" s="543"/>
      <c r="D1948" s="524"/>
      <c r="E1948" s="5"/>
      <c r="F1948" s="469"/>
      <c r="G1948" s="469"/>
      <c r="H1948" s="469"/>
      <c r="I1948" s="469"/>
      <c r="J1948" s="469"/>
      <c r="K1948" s="469"/>
      <c r="L1948" s="469"/>
      <c r="M1948" s="469"/>
      <c r="N1948" s="469"/>
      <c r="O1948" s="469"/>
      <c r="P1948" s="469"/>
      <c r="Q1948" s="469"/>
      <c r="R1948" s="469"/>
      <c r="S1948" s="469"/>
      <c r="T1948" s="469"/>
      <c r="U1948" s="469"/>
      <c r="V1948" s="469"/>
      <c r="W1948" s="469"/>
      <c r="X1948" s="469"/>
      <c r="Y1948" s="469"/>
      <c r="Z1948" s="469"/>
      <c r="AA1948" s="469"/>
      <c r="AB1948" s="469"/>
      <c r="AC1948" s="469"/>
    </row>
    <row r="1949">
      <c r="A1949" s="532" t="s">
        <v>5060</v>
      </c>
      <c r="C1949" s="543"/>
      <c r="D1949" s="524"/>
      <c r="E1949" s="5"/>
      <c r="F1949" s="469"/>
      <c r="G1949" s="469"/>
      <c r="H1949" s="469"/>
      <c r="I1949" s="469"/>
      <c r="J1949" s="469"/>
      <c r="K1949" s="469"/>
      <c r="L1949" s="469"/>
      <c r="M1949" s="469"/>
      <c r="N1949" s="469"/>
      <c r="O1949" s="469"/>
      <c r="P1949" s="469"/>
      <c r="Q1949" s="469"/>
      <c r="R1949" s="469"/>
      <c r="S1949" s="469"/>
      <c r="T1949" s="469"/>
      <c r="U1949" s="469"/>
      <c r="V1949" s="469"/>
      <c r="W1949" s="469"/>
      <c r="X1949" s="469"/>
      <c r="Y1949" s="469"/>
      <c r="Z1949" s="469"/>
      <c r="AA1949" s="469"/>
      <c r="AB1949" s="469"/>
      <c r="AC1949" s="469"/>
    </row>
    <row r="1950">
      <c r="A1950" s="532" t="s">
        <v>5061</v>
      </c>
      <c r="B1950" s="50" t="s">
        <v>5062</v>
      </c>
      <c r="C1950" s="543"/>
      <c r="D1950" s="524"/>
      <c r="E1950" s="5"/>
      <c r="F1950" s="469"/>
      <c r="G1950" s="469"/>
      <c r="H1950" s="469"/>
      <c r="I1950" s="469"/>
      <c r="J1950" s="469"/>
      <c r="K1950" s="469"/>
      <c r="L1950" s="469"/>
      <c r="M1950" s="469"/>
      <c r="N1950" s="469"/>
      <c r="O1950" s="469"/>
      <c r="P1950" s="469"/>
      <c r="Q1950" s="469"/>
      <c r="R1950" s="469"/>
      <c r="S1950" s="469"/>
      <c r="T1950" s="469"/>
      <c r="U1950" s="469"/>
      <c r="V1950" s="469"/>
      <c r="W1950" s="469"/>
      <c r="X1950" s="469"/>
      <c r="Y1950" s="469"/>
      <c r="Z1950" s="469"/>
      <c r="AA1950" s="469"/>
      <c r="AB1950" s="469"/>
      <c r="AC1950" s="469"/>
    </row>
    <row r="1951" ht="138.0" customHeight="1">
      <c r="A1951" s="532" t="s">
        <v>5063</v>
      </c>
      <c r="C1951" s="543"/>
      <c r="D1951" s="524"/>
      <c r="E1951" s="5"/>
      <c r="F1951" s="469"/>
      <c r="G1951" s="469"/>
      <c r="H1951" s="469"/>
      <c r="I1951" s="469"/>
      <c r="J1951" s="469"/>
      <c r="K1951" s="469"/>
      <c r="L1951" s="469"/>
      <c r="M1951" s="469"/>
      <c r="N1951" s="469"/>
      <c r="O1951" s="469"/>
      <c r="P1951" s="469"/>
      <c r="Q1951" s="469"/>
      <c r="R1951" s="469"/>
      <c r="S1951" s="469"/>
      <c r="T1951" s="469"/>
      <c r="U1951" s="469"/>
      <c r="V1951" s="469"/>
      <c r="W1951" s="469"/>
      <c r="X1951" s="469"/>
      <c r="Y1951" s="469"/>
      <c r="Z1951" s="469"/>
      <c r="AA1951" s="469"/>
      <c r="AB1951" s="469"/>
      <c r="AC1951" s="469"/>
    </row>
    <row r="1952">
      <c r="A1952" s="532" t="s">
        <v>5064</v>
      </c>
      <c r="B1952" s="242" t="s">
        <v>5065</v>
      </c>
      <c r="C1952" s="543"/>
      <c r="D1952" s="524"/>
      <c r="E1952" s="5"/>
      <c r="F1952" s="469"/>
      <c r="G1952" s="469"/>
      <c r="H1952" s="469"/>
      <c r="I1952" s="469"/>
      <c r="J1952" s="469"/>
      <c r="K1952" s="469"/>
      <c r="L1952" s="469"/>
      <c r="M1952" s="469"/>
      <c r="N1952" s="469"/>
      <c r="O1952" s="469"/>
      <c r="P1952" s="469"/>
      <c r="Q1952" s="469"/>
      <c r="R1952" s="469"/>
      <c r="S1952" s="469"/>
      <c r="T1952" s="469"/>
      <c r="U1952" s="469"/>
      <c r="V1952" s="469"/>
      <c r="W1952" s="469"/>
      <c r="X1952" s="469"/>
      <c r="Y1952" s="469"/>
      <c r="Z1952" s="469"/>
      <c r="AA1952" s="469"/>
      <c r="AB1952" s="469"/>
      <c r="AC1952" s="469"/>
    </row>
    <row r="1953">
      <c r="A1953" s="532" t="s">
        <v>5066</v>
      </c>
      <c r="B1953" s="242"/>
      <c r="C1953" s="543"/>
      <c r="D1953" s="524"/>
      <c r="E1953" s="5"/>
      <c r="F1953" s="469"/>
      <c r="G1953" s="469"/>
      <c r="H1953" s="469"/>
      <c r="I1953" s="469"/>
      <c r="J1953" s="469"/>
      <c r="K1953" s="469"/>
      <c r="L1953" s="469"/>
      <c r="M1953" s="469"/>
      <c r="N1953" s="469"/>
      <c r="O1953" s="469"/>
      <c r="P1953" s="469"/>
      <c r="Q1953" s="469"/>
      <c r="R1953" s="469"/>
      <c r="S1953" s="469"/>
      <c r="T1953" s="469"/>
      <c r="U1953" s="469"/>
      <c r="V1953" s="469"/>
      <c r="W1953" s="469"/>
      <c r="X1953" s="469"/>
      <c r="Y1953" s="469"/>
      <c r="Z1953" s="469"/>
      <c r="AA1953" s="469"/>
      <c r="AB1953" s="469"/>
      <c r="AC1953" s="469"/>
    </row>
    <row r="1954">
      <c r="A1954" s="532" t="s">
        <v>5067</v>
      </c>
      <c r="B1954" s="242" t="s">
        <v>5068</v>
      </c>
      <c r="C1954" s="543"/>
      <c r="D1954" s="524"/>
      <c r="E1954" s="5"/>
      <c r="F1954" s="469"/>
      <c r="G1954" s="469"/>
      <c r="H1954" s="469"/>
      <c r="I1954" s="469"/>
      <c r="J1954" s="469"/>
      <c r="K1954" s="469"/>
      <c r="L1954" s="469"/>
      <c r="M1954" s="469"/>
      <c r="N1954" s="469"/>
      <c r="O1954" s="469"/>
      <c r="P1954" s="469"/>
      <c r="Q1954" s="469"/>
      <c r="R1954" s="469"/>
      <c r="S1954" s="469"/>
      <c r="T1954" s="469"/>
      <c r="U1954" s="469"/>
      <c r="V1954" s="469"/>
      <c r="W1954" s="469"/>
      <c r="X1954" s="469"/>
      <c r="Y1954" s="469"/>
      <c r="Z1954" s="469"/>
      <c r="AA1954" s="469"/>
      <c r="AB1954" s="469"/>
      <c r="AC1954" s="469"/>
    </row>
    <row r="1955">
      <c r="A1955" s="532"/>
      <c r="B1955" s="242"/>
      <c r="C1955" s="543"/>
      <c r="D1955" s="524"/>
      <c r="E1955" s="5"/>
      <c r="F1955" s="469"/>
      <c r="G1955" s="469"/>
      <c r="H1955" s="469"/>
      <c r="I1955" s="469"/>
      <c r="J1955" s="469"/>
      <c r="K1955" s="469"/>
      <c r="L1955" s="469"/>
      <c r="M1955" s="469"/>
      <c r="N1955" s="469"/>
      <c r="O1955" s="469"/>
      <c r="P1955" s="469"/>
      <c r="Q1955" s="469"/>
      <c r="R1955" s="469"/>
      <c r="S1955" s="469"/>
      <c r="T1955" s="469"/>
      <c r="U1955" s="469"/>
      <c r="V1955" s="469"/>
      <c r="W1955" s="469"/>
      <c r="X1955" s="469"/>
      <c r="Y1955" s="469"/>
      <c r="Z1955" s="469"/>
      <c r="AA1955" s="469"/>
      <c r="AB1955" s="469"/>
      <c r="AC1955" s="469"/>
    </row>
    <row r="1956">
      <c r="A1956" s="532" t="s">
        <v>5069</v>
      </c>
      <c r="B1956" s="242"/>
      <c r="C1956" s="543"/>
      <c r="D1956" s="524"/>
      <c r="E1956" s="5"/>
      <c r="F1956" s="469"/>
      <c r="G1956" s="469"/>
      <c r="H1956" s="469"/>
      <c r="I1956" s="469"/>
      <c r="J1956" s="469"/>
      <c r="K1956" s="469"/>
      <c r="L1956" s="469"/>
      <c r="M1956" s="469"/>
      <c r="N1956" s="469"/>
      <c r="O1956" s="469"/>
      <c r="P1956" s="469"/>
      <c r="Q1956" s="469"/>
      <c r="R1956" s="469"/>
      <c r="S1956" s="469"/>
      <c r="T1956" s="469"/>
      <c r="U1956" s="469"/>
      <c r="V1956" s="469"/>
      <c r="W1956" s="469"/>
      <c r="X1956" s="469"/>
      <c r="Y1956" s="469"/>
      <c r="Z1956" s="469"/>
      <c r="AA1956" s="469"/>
      <c r="AB1956" s="469"/>
      <c r="AC1956" s="469"/>
    </row>
    <row r="1957" ht="26.25" customHeight="1">
      <c r="A1957" s="541" t="s">
        <v>13385</v>
      </c>
      <c r="B1957" s="242"/>
      <c r="C1957" s="543"/>
      <c r="D1957" s="524"/>
      <c r="E1957" s="5"/>
      <c r="F1957" s="469"/>
      <c r="G1957" s="469"/>
      <c r="H1957" s="469"/>
      <c r="I1957" s="469"/>
      <c r="J1957" s="469"/>
      <c r="K1957" s="469"/>
      <c r="L1957" s="469"/>
      <c r="M1957" s="469"/>
      <c r="N1957" s="469"/>
      <c r="O1957" s="469"/>
      <c r="P1957" s="469"/>
      <c r="Q1957" s="469"/>
      <c r="R1957" s="469"/>
      <c r="S1957" s="469"/>
      <c r="T1957" s="469"/>
      <c r="U1957" s="469"/>
      <c r="V1957" s="469"/>
      <c r="W1957" s="469"/>
      <c r="X1957" s="469"/>
      <c r="Y1957" s="469"/>
      <c r="Z1957" s="469"/>
      <c r="AA1957" s="469"/>
      <c r="AB1957" s="469"/>
      <c r="AC1957" s="469"/>
    </row>
    <row r="1958">
      <c r="A1958" s="532" t="s">
        <v>5071</v>
      </c>
      <c r="B1958" s="242"/>
      <c r="C1958" s="543"/>
      <c r="D1958" s="524"/>
      <c r="E1958" s="5"/>
      <c r="F1958" s="469"/>
      <c r="G1958" s="469"/>
      <c r="H1958" s="469"/>
      <c r="I1958" s="469"/>
      <c r="J1958" s="469"/>
      <c r="K1958" s="469"/>
      <c r="L1958" s="469"/>
      <c r="M1958" s="469"/>
      <c r="N1958" s="469"/>
      <c r="O1958" s="469"/>
      <c r="P1958" s="469"/>
      <c r="Q1958" s="469"/>
      <c r="R1958" s="469"/>
      <c r="S1958" s="469"/>
      <c r="T1958" s="469"/>
      <c r="U1958" s="469"/>
      <c r="V1958" s="469"/>
      <c r="W1958" s="469"/>
      <c r="X1958" s="469"/>
      <c r="Y1958" s="469"/>
      <c r="Z1958" s="469"/>
      <c r="AA1958" s="469"/>
      <c r="AB1958" s="469"/>
      <c r="AC1958" s="469"/>
    </row>
    <row r="1959">
      <c r="A1959" s="532" t="s">
        <v>5072</v>
      </c>
      <c r="B1959" s="242" t="s">
        <v>5073</v>
      </c>
      <c r="C1959" s="543"/>
      <c r="D1959" s="524"/>
      <c r="E1959" s="5"/>
      <c r="F1959" s="469"/>
      <c r="G1959" s="469"/>
      <c r="H1959" s="469"/>
      <c r="I1959" s="469"/>
      <c r="J1959" s="469"/>
      <c r="K1959" s="469"/>
      <c r="L1959" s="469"/>
      <c r="M1959" s="469"/>
      <c r="N1959" s="469"/>
      <c r="O1959" s="469"/>
      <c r="P1959" s="469"/>
      <c r="Q1959" s="469"/>
      <c r="R1959" s="469"/>
      <c r="S1959" s="469"/>
      <c r="T1959" s="469"/>
      <c r="U1959" s="469"/>
      <c r="V1959" s="469"/>
      <c r="W1959" s="469"/>
      <c r="X1959" s="469"/>
      <c r="Y1959" s="469"/>
      <c r="Z1959" s="469"/>
      <c r="AA1959" s="469"/>
      <c r="AB1959" s="469"/>
      <c r="AC1959" s="469"/>
    </row>
    <row r="1960">
      <c r="A1960" s="532" t="s">
        <v>5074</v>
      </c>
      <c r="B1960" s="242" t="s">
        <v>5075</v>
      </c>
      <c r="C1960" s="543"/>
      <c r="D1960" s="524"/>
      <c r="E1960" s="5"/>
      <c r="F1960" s="469"/>
      <c r="G1960" s="469"/>
      <c r="H1960" s="469"/>
      <c r="I1960" s="469"/>
      <c r="J1960" s="469"/>
      <c r="K1960" s="469"/>
      <c r="L1960" s="469"/>
      <c r="M1960" s="469"/>
      <c r="N1960" s="469"/>
      <c r="O1960" s="469"/>
      <c r="P1960" s="469"/>
      <c r="Q1960" s="469"/>
      <c r="R1960" s="469"/>
      <c r="S1960" s="469"/>
      <c r="T1960" s="469"/>
      <c r="U1960" s="469"/>
      <c r="V1960" s="469"/>
      <c r="W1960" s="469"/>
      <c r="X1960" s="469"/>
      <c r="Y1960" s="469"/>
      <c r="Z1960" s="469"/>
      <c r="AA1960" s="469"/>
      <c r="AB1960" s="469"/>
      <c r="AC1960" s="469"/>
    </row>
    <row r="1961">
      <c r="A1961" s="532" t="s">
        <v>5076</v>
      </c>
      <c r="B1961" s="242"/>
      <c r="C1961" s="543" t="s">
        <v>5077</v>
      </c>
      <c r="D1961" s="524"/>
      <c r="E1961" s="5"/>
      <c r="F1961" s="469"/>
      <c r="G1961" s="469"/>
      <c r="H1961" s="469"/>
      <c r="I1961" s="469"/>
      <c r="J1961" s="469"/>
      <c r="K1961" s="469"/>
      <c r="L1961" s="469"/>
      <c r="M1961" s="469"/>
      <c r="N1961" s="469"/>
      <c r="O1961" s="469"/>
      <c r="P1961" s="469"/>
      <c r="Q1961" s="469"/>
      <c r="R1961" s="469"/>
      <c r="S1961" s="469"/>
      <c r="T1961" s="469"/>
      <c r="U1961" s="469"/>
      <c r="V1961" s="469"/>
      <c r="W1961" s="469"/>
      <c r="X1961" s="469"/>
      <c r="Y1961" s="469"/>
      <c r="Z1961" s="469"/>
      <c r="AA1961" s="469"/>
      <c r="AB1961" s="469"/>
      <c r="AC1961" s="469"/>
    </row>
    <row r="1962">
      <c r="A1962" s="544" t="s">
        <v>5078</v>
      </c>
      <c r="B1962" s="242" t="s">
        <v>5079</v>
      </c>
      <c r="C1962" s="543"/>
      <c r="D1962" s="524"/>
      <c r="E1962" s="5"/>
      <c r="F1962" s="469"/>
      <c r="G1962" s="469"/>
      <c r="H1962" s="469"/>
      <c r="I1962" s="469"/>
      <c r="J1962" s="469"/>
      <c r="K1962" s="469"/>
      <c r="L1962" s="469"/>
      <c r="M1962" s="469"/>
      <c r="N1962" s="469"/>
      <c r="O1962" s="469"/>
      <c r="P1962" s="469"/>
      <c r="Q1962" s="469"/>
      <c r="R1962" s="469"/>
      <c r="S1962" s="469"/>
      <c r="T1962" s="469"/>
      <c r="U1962" s="469"/>
      <c r="V1962" s="469"/>
      <c r="W1962" s="469"/>
      <c r="X1962" s="469"/>
      <c r="Y1962" s="469"/>
      <c r="Z1962" s="469"/>
      <c r="AA1962" s="469"/>
      <c r="AB1962" s="469"/>
      <c r="AC1962" s="469"/>
    </row>
    <row r="1963">
      <c r="A1963" s="544" t="s">
        <v>5080</v>
      </c>
      <c r="B1963" s="242"/>
      <c r="C1963" s="543"/>
      <c r="D1963" s="524"/>
      <c r="E1963" s="5"/>
      <c r="F1963" s="469"/>
      <c r="G1963" s="469"/>
      <c r="H1963" s="469"/>
      <c r="I1963" s="469"/>
      <c r="J1963" s="469"/>
      <c r="K1963" s="469"/>
      <c r="L1963" s="469"/>
      <c r="M1963" s="469"/>
      <c r="N1963" s="469"/>
      <c r="O1963" s="469"/>
      <c r="P1963" s="469"/>
      <c r="Q1963" s="469"/>
      <c r="R1963" s="469"/>
      <c r="S1963" s="469"/>
      <c r="T1963" s="469"/>
      <c r="U1963" s="469"/>
      <c r="V1963" s="469"/>
      <c r="W1963" s="469"/>
      <c r="X1963" s="469"/>
      <c r="Y1963" s="469"/>
      <c r="Z1963" s="469"/>
      <c r="AA1963" s="469"/>
      <c r="AB1963" s="469"/>
      <c r="AC1963" s="469"/>
    </row>
    <row r="1964">
      <c r="A1964" s="544"/>
      <c r="B1964" s="242"/>
      <c r="C1964" s="543"/>
      <c r="D1964" s="524"/>
      <c r="E1964" s="5"/>
      <c r="F1964" s="469"/>
      <c r="G1964" s="469"/>
      <c r="H1964" s="469"/>
      <c r="I1964" s="469"/>
      <c r="J1964" s="469"/>
      <c r="K1964" s="469"/>
      <c r="L1964" s="469"/>
      <c r="M1964" s="469"/>
      <c r="N1964" s="469"/>
      <c r="O1964" s="469"/>
      <c r="P1964" s="469"/>
      <c r="Q1964" s="469"/>
      <c r="R1964" s="469"/>
      <c r="S1964" s="469"/>
      <c r="T1964" s="469"/>
      <c r="U1964" s="469"/>
      <c r="V1964" s="469"/>
      <c r="W1964" s="469"/>
      <c r="X1964" s="469"/>
      <c r="Y1964" s="469"/>
      <c r="Z1964" s="469"/>
      <c r="AA1964" s="469"/>
      <c r="AB1964" s="469"/>
      <c r="AC1964" s="469"/>
    </row>
    <row r="1965">
      <c r="A1965" s="544" t="s">
        <v>5081</v>
      </c>
      <c r="B1965" s="242" t="s">
        <v>5082</v>
      </c>
      <c r="C1965" s="543" t="s">
        <v>5077</v>
      </c>
      <c r="D1965" s="524"/>
      <c r="E1965" s="5"/>
      <c r="F1965" s="469"/>
      <c r="G1965" s="469"/>
      <c r="H1965" s="469"/>
      <c r="I1965" s="469"/>
      <c r="J1965" s="469"/>
      <c r="K1965" s="469"/>
      <c r="L1965" s="469"/>
      <c r="M1965" s="469"/>
      <c r="N1965" s="469"/>
      <c r="O1965" s="469"/>
      <c r="P1965" s="469"/>
      <c r="Q1965" s="469"/>
      <c r="R1965" s="469"/>
      <c r="S1965" s="469"/>
      <c r="T1965" s="469"/>
      <c r="U1965" s="469"/>
      <c r="V1965" s="469"/>
      <c r="W1965" s="469"/>
      <c r="X1965" s="469"/>
      <c r="Y1965" s="469"/>
      <c r="Z1965" s="469"/>
      <c r="AA1965" s="469"/>
      <c r="AB1965" s="469"/>
      <c r="AC1965" s="469"/>
    </row>
    <row r="1966">
      <c r="A1966" s="544" t="s">
        <v>5083</v>
      </c>
      <c r="B1966" s="242"/>
      <c r="C1966" s="543"/>
      <c r="D1966" s="524"/>
      <c r="E1966" s="5"/>
      <c r="F1966" s="469"/>
      <c r="G1966" s="469"/>
      <c r="H1966" s="469"/>
      <c r="I1966" s="469"/>
      <c r="J1966" s="469"/>
      <c r="K1966" s="469"/>
      <c r="L1966" s="469"/>
      <c r="M1966" s="469"/>
      <c r="N1966" s="469"/>
      <c r="O1966" s="469"/>
      <c r="P1966" s="469"/>
      <c r="Q1966" s="469"/>
      <c r="R1966" s="469"/>
      <c r="S1966" s="469"/>
      <c r="T1966" s="469"/>
      <c r="U1966" s="469"/>
      <c r="V1966" s="469"/>
      <c r="W1966" s="469"/>
      <c r="X1966" s="469"/>
      <c r="Y1966" s="469"/>
      <c r="Z1966" s="469"/>
      <c r="AA1966" s="469"/>
      <c r="AB1966" s="469"/>
      <c r="AC1966" s="469"/>
    </row>
    <row r="1967">
      <c r="A1967" s="545" t="s">
        <v>13386</v>
      </c>
      <c r="B1967" s="242" t="s">
        <v>5085</v>
      </c>
      <c r="C1967" s="543"/>
      <c r="D1967" s="524"/>
      <c r="E1967" s="5"/>
      <c r="F1967" s="469"/>
      <c r="G1967" s="469"/>
      <c r="H1967" s="469"/>
      <c r="I1967" s="469"/>
      <c r="J1967" s="469"/>
      <c r="K1967" s="469"/>
      <c r="L1967" s="469"/>
      <c r="M1967" s="469"/>
      <c r="N1967" s="469"/>
      <c r="O1967" s="469"/>
      <c r="P1967" s="469"/>
      <c r="Q1967" s="469"/>
      <c r="R1967" s="469"/>
      <c r="S1967" s="469"/>
      <c r="T1967" s="469"/>
      <c r="U1967" s="469"/>
      <c r="V1967" s="469"/>
      <c r="W1967" s="469"/>
      <c r="X1967" s="469"/>
      <c r="Y1967" s="469"/>
      <c r="Z1967" s="469"/>
      <c r="AA1967" s="469"/>
      <c r="AB1967" s="469"/>
      <c r="AC1967" s="469"/>
    </row>
    <row r="1968">
      <c r="A1968" s="544" t="s">
        <v>5086</v>
      </c>
      <c r="B1968" s="242" t="s">
        <v>5087</v>
      </c>
      <c r="C1968" s="543"/>
      <c r="D1968" s="524"/>
      <c r="E1968" s="5"/>
      <c r="F1968" s="469"/>
      <c r="G1968" s="469"/>
      <c r="H1968" s="469"/>
      <c r="I1968" s="469"/>
      <c r="J1968" s="469"/>
      <c r="K1968" s="469"/>
      <c r="L1968" s="469"/>
      <c r="M1968" s="469"/>
      <c r="N1968" s="469"/>
      <c r="O1968" s="469"/>
      <c r="P1968" s="469"/>
      <c r="Q1968" s="469"/>
      <c r="R1968" s="469"/>
      <c r="S1968" s="469"/>
      <c r="T1968" s="469"/>
      <c r="U1968" s="469"/>
      <c r="V1968" s="469"/>
      <c r="W1968" s="469"/>
      <c r="X1968" s="469"/>
      <c r="Y1968" s="469"/>
      <c r="Z1968" s="469"/>
      <c r="AA1968" s="469"/>
      <c r="AB1968" s="469"/>
      <c r="AC1968" s="469"/>
    </row>
    <row r="1969">
      <c r="A1969" s="546" t="s">
        <v>13387</v>
      </c>
      <c r="B1969" s="242" t="s">
        <v>13388</v>
      </c>
      <c r="C1969" s="542" t="s">
        <v>5090</v>
      </c>
      <c r="D1969" s="524"/>
      <c r="E1969" s="5"/>
      <c r="F1969" s="469"/>
      <c r="G1969" s="469"/>
      <c r="H1969" s="469"/>
      <c r="I1969" s="469"/>
      <c r="J1969" s="469"/>
      <c r="K1969" s="469"/>
      <c r="L1969" s="469"/>
      <c r="M1969" s="469"/>
      <c r="N1969" s="469"/>
      <c r="O1969" s="469"/>
      <c r="P1969" s="469"/>
      <c r="Q1969" s="469"/>
      <c r="R1969" s="469"/>
      <c r="S1969" s="469"/>
      <c r="T1969" s="469"/>
      <c r="U1969" s="469"/>
      <c r="V1969" s="469"/>
      <c r="W1969" s="469"/>
      <c r="X1969" s="469"/>
      <c r="Y1969" s="469"/>
      <c r="Z1969" s="469"/>
      <c r="AA1969" s="469"/>
      <c r="AB1969" s="469"/>
      <c r="AC1969" s="469"/>
    </row>
    <row r="1970">
      <c r="A1970" s="544" t="s">
        <v>5091</v>
      </c>
      <c r="B1970" s="547" t="s">
        <v>13389</v>
      </c>
      <c r="C1970" s="548" t="s">
        <v>13390</v>
      </c>
      <c r="D1970" s="524"/>
      <c r="E1970" s="5"/>
      <c r="F1970" s="469"/>
      <c r="G1970" s="469"/>
      <c r="H1970" s="469"/>
      <c r="I1970" s="469"/>
      <c r="J1970" s="469"/>
      <c r="K1970" s="469"/>
      <c r="L1970" s="469"/>
      <c r="M1970" s="469"/>
      <c r="N1970" s="469"/>
      <c r="O1970" s="469"/>
      <c r="P1970" s="469"/>
      <c r="Q1970" s="469"/>
      <c r="R1970" s="469"/>
      <c r="S1970" s="469"/>
      <c r="T1970" s="469"/>
      <c r="U1970" s="469"/>
      <c r="V1970" s="469"/>
      <c r="W1970" s="469"/>
      <c r="X1970" s="469"/>
      <c r="Y1970" s="469"/>
      <c r="Z1970" s="469"/>
      <c r="AA1970" s="469"/>
      <c r="AB1970" s="469"/>
      <c r="AC1970" s="469"/>
    </row>
    <row r="1971" ht="30.0" customHeight="1">
      <c r="A1971" s="544" t="s">
        <v>5094</v>
      </c>
      <c r="B1971" s="547"/>
      <c r="C1971" s="524"/>
      <c r="D1971" s="524"/>
      <c r="E1971" s="5"/>
      <c r="F1971" s="469"/>
      <c r="G1971" s="469"/>
      <c r="H1971" s="469"/>
      <c r="I1971" s="469"/>
      <c r="J1971" s="469"/>
      <c r="K1971" s="469"/>
      <c r="L1971" s="469"/>
      <c r="M1971" s="469"/>
      <c r="N1971" s="469"/>
      <c r="O1971" s="469"/>
      <c r="P1971" s="469"/>
      <c r="Q1971" s="469"/>
      <c r="R1971" s="469"/>
      <c r="S1971" s="469"/>
      <c r="T1971" s="469"/>
      <c r="U1971" s="469"/>
      <c r="V1971" s="469"/>
      <c r="W1971" s="469"/>
      <c r="X1971" s="469"/>
      <c r="Y1971" s="469"/>
      <c r="Z1971" s="469"/>
      <c r="AA1971" s="469"/>
      <c r="AB1971" s="469"/>
      <c r="AC1971" s="469"/>
    </row>
    <row r="1972">
      <c r="A1972" s="549" t="s">
        <v>5095</v>
      </c>
      <c r="B1972" s="242" t="s">
        <v>5096</v>
      </c>
      <c r="C1972" s="524"/>
      <c r="D1972" s="550"/>
      <c r="E1972" s="5"/>
      <c r="F1972" s="6"/>
      <c r="G1972" s="6"/>
      <c r="H1972" s="6"/>
      <c r="I1972" s="6"/>
      <c r="J1972" s="6"/>
      <c r="K1972" s="6"/>
      <c r="L1972" s="6"/>
      <c r="M1972" s="6"/>
      <c r="N1972" s="6"/>
      <c r="O1972" s="6"/>
      <c r="P1972" s="6"/>
      <c r="Q1972" s="6"/>
      <c r="R1972" s="6"/>
      <c r="S1972" s="6"/>
      <c r="T1972" s="6"/>
      <c r="U1972" s="6"/>
      <c r="V1972" s="5"/>
      <c r="W1972" s="6"/>
      <c r="X1972" s="6"/>
      <c r="Y1972" s="6"/>
      <c r="Z1972" s="6"/>
      <c r="AA1972" s="6"/>
      <c r="AB1972" s="6"/>
      <c r="AC1972" s="6"/>
    </row>
    <row r="1973">
      <c r="A1973" s="43" t="s">
        <v>5097</v>
      </c>
      <c r="B1973" s="25"/>
      <c r="C1973" s="43"/>
      <c r="D1973" s="550"/>
      <c r="E1973" s="5"/>
      <c r="F1973" s="6"/>
      <c r="G1973" s="6"/>
      <c r="H1973" s="6"/>
      <c r="I1973" s="6"/>
      <c r="J1973" s="6"/>
      <c r="K1973" s="6"/>
      <c r="L1973" s="6"/>
      <c r="M1973" s="6"/>
      <c r="N1973" s="6"/>
      <c r="O1973" s="6"/>
      <c r="P1973" s="6"/>
      <c r="Q1973" s="6"/>
      <c r="R1973" s="6"/>
      <c r="S1973" s="6"/>
      <c r="T1973" s="6"/>
      <c r="U1973" s="6"/>
      <c r="V1973" s="5"/>
      <c r="W1973" s="6"/>
      <c r="X1973" s="6"/>
      <c r="Y1973" s="6"/>
      <c r="Z1973" s="6"/>
      <c r="AA1973" s="6"/>
      <c r="AB1973" s="6"/>
      <c r="AC1973" s="6"/>
    </row>
    <row r="1974">
      <c r="A1974" s="496" t="s">
        <v>5098</v>
      </c>
      <c r="B1974" s="25" t="s">
        <v>5099</v>
      </c>
      <c r="C1974" s="43" t="s">
        <v>5100</v>
      </c>
      <c r="D1974" s="550"/>
      <c r="E1974" s="5"/>
      <c r="F1974" s="6"/>
      <c r="G1974" s="6"/>
      <c r="H1974" s="6"/>
      <c r="I1974" s="6"/>
      <c r="J1974" s="6"/>
      <c r="K1974" s="6"/>
      <c r="L1974" s="6"/>
      <c r="M1974" s="6"/>
      <c r="N1974" s="6"/>
      <c r="O1974" s="6"/>
      <c r="P1974" s="6"/>
      <c r="Q1974" s="6"/>
      <c r="R1974" s="6"/>
      <c r="S1974" s="6"/>
      <c r="T1974" s="6"/>
      <c r="U1974" s="6"/>
      <c r="V1974" s="5"/>
      <c r="W1974" s="6"/>
      <c r="X1974" s="6"/>
      <c r="Y1974" s="6"/>
      <c r="Z1974" s="6"/>
      <c r="AA1974" s="6"/>
      <c r="AB1974" s="6"/>
      <c r="AC1974" s="6"/>
    </row>
    <row r="1975">
      <c r="A1975" s="244" t="s">
        <v>5101</v>
      </c>
      <c r="B1975" s="43"/>
      <c r="C1975" s="43"/>
      <c r="D1975" s="550"/>
      <c r="E1975" s="5"/>
      <c r="F1975" s="6"/>
      <c r="G1975" s="6"/>
      <c r="H1975" s="6"/>
      <c r="I1975" s="6"/>
      <c r="J1975" s="6"/>
      <c r="K1975" s="6"/>
      <c r="L1975" s="6"/>
      <c r="M1975" s="6"/>
      <c r="N1975" s="6"/>
      <c r="O1975" s="6"/>
      <c r="P1975" s="6"/>
      <c r="Q1975" s="6"/>
      <c r="R1975" s="6"/>
      <c r="S1975" s="6"/>
      <c r="T1975" s="6"/>
      <c r="U1975" s="6"/>
      <c r="V1975" s="5"/>
      <c r="W1975" s="6"/>
      <c r="X1975" s="6"/>
      <c r="Y1975" s="6"/>
      <c r="Z1975" s="6"/>
      <c r="AA1975" s="6"/>
      <c r="AB1975" s="6"/>
      <c r="AC1975" s="6"/>
    </row>
    <row r="1976">
      <c r="A1976" s="43" t="s">
        <v>5102</v>
      </c>
      <c r="B1976" s="43" t="s">
        <v>5103</v>
      </c>
      <c r="C1976" s="43"/>
      <c r="D1976" s="550"/>
      <c r="E1976" s="5"/>
      <c r="F1976" s="6"/>
      <c r="G1976" s="6"/>
      <c r="H1976" s="6"/>
      <c r="I1976" s="6"/>
      <c r="J1976" s="6"/>
      <c r="K1976" s="6"/>
      <c r="L1976" s="6"/>
      <c r="M1976" s="6"/>
      <c r="N1976" s="6"/>
      <c r="O1976" s="6"/>
      <c r="P1976" s="6"/>
      <c r="Q1976" s="6"/>
      <c r="R1976" s="6"/>
      <c r="S1976" s="6"/>
      <c r="T1976" s="6"/>
      <c r="U1976" s="6"/>
      <c r="V1976" s="5"/>
      <c r="W1976" s="6"/>
      <c r="X1976" s="6"/>
      <c r="Y1976" s="6"/>
      <c r="Z1976" s="6"/>
      <c r="AA1976" s="6"/>
      <c r="AB1976" s="6"/>
      <c r="AC1976" s="6"/>
    </row>
    <row r="1977">
      <c r="A1977" s="43" t="s">
        <v>5104</v>
      </c>
      <c r="B1977" s="43" t="s">
        <v>5105</v>
      </c>
      <c r="C1977" s="43" t="s">
        <v>5106</v>
      </c>
      <c r="D1977" s="550"/>
      <c r="E1977" s="5"/>
      <c r="F1977" s="6"/>
      <c r="G1977" s="6"/>
      <c r="H1977" s="6"/>
      <c r="I1977" s="6"/>
      <c r="J1977" s="6"/>
      <c r="K1977" s="6"/>
      <c r="L1977" s="6"/>
      <c r="M1977" s="6"/>
      <c r="N1977" s="6"/>
      <c r="O1977" s="6"/>
      <c r="P1977" s="6"/>
      <c r="Q1977" s="6"/>
      <c r="R1977" s="6"/>
      <c r="S1977" s="6"/>
      <c r="T1977" s="6"/>
      <c r="U1977" s="6"/>
      <c r="V1977" s="5"/>
      <c r="W1977" s="6"/>
      <c r="X1977" s="6"/>
      <c r="Y1977" s="6"/>
      <c r="Z1977" s="6"/>
      <c r="AA1977" s="6"/>
      <c r="AB1977" s="6"/>
      <c r="AC1977" s="6"/>
    </row>
    <row r="1978">
      <c r="A1978" s="43" t="s">
        <v>5107</v>
      </c>
      <c r="B1978" s="43" t="s">
        <v>5108</v>
      </c>
      <c r="C1978" s="43"/>
      <c r="D1978" s="550"/>
      <c r="E1978" s="5"/>
      <c r="F1978" s="6"/>
      <c r="G1978" s="6"/>
      <c r="H1978" s="6"/>
      <c r="I1978" s="6"/>
      <c r="J1978" s="6"/>
      <c r="K1978" s="6"/>
      <c r="L1978" s="6"/>
      <c r="M1978" s="6"/>
      <c r="N1978" s="6"/>
      <c r="O1978" s="6"/>
      <c r="P1978" s="6"/>
      <c r="Q1978" s="6"/>
      <c r="R1978" s="6"/>
      <c r="S1978" s="6"/>
      <c r="T1978" s="6"/>
      <c r="U1978" s="6"/>
      <c r="V1978" s="5"/>
      <c r="W1978" s="6"/>
      <c r="X1978" s="6"/>
      <c r="Y1978" s="6"/>
      <c r="Z1978" s="6"/>
      <c r="AA1978" s="6"/>
      <c r="AB1978" s="6"/>
      <c r="AC1978" s="6"/>
    </row>
    <row r="1979">
      <c r="A1979" s="43" t="s">
        <v>5109</v>
      </c>
      <c r="B1979" s="43" t="s">
        <v>5110</v>
      </c>
      <c r="C1979" s="43"/>
      <c r="D1979" s="550"/>
      <c r="E1979" s="5"/>
      <c r="F1979" s="6"/>
      <c r="G1979" s="6"/>
      <c r="H1979" s="6"/>
      <c r="I1979" s="6"/>
      <c r="J1979" s="6"/>
      <c r="K1979" s="6"/>
      <c r="L1979" s="6"/>
      <c r="M1979" s="6"/>
      <c r="N1979" s="6"/>
      <c r="O1979" s="6"/>
      <c r="P1979" s="6"/>
      <c r="Q1979" s="6"/>
      <c r="R1979" s="6"/>
      <c r="S1979" s="6"/>
      <c r="T1979" s="6"/>
      <c r="U1979" s="6"/>
      <c r="V1979" s="5"/>
      <c r="W1979" s="6"/>
      <c r="X1979" s="6"/>
      <c r="Y1979" s="6"/>
      <c r="Z1979" s="6"/>
      <c r="AA1979" s="6"/>
      <c r="AB1979" s="6"/>
      <c r="AC1979" s="6"/>
    </row>
    <row r="1980">
      <c r="A1980" s="552" t="s">
        <v>13391</v>
      </c>
      <c r="B1980" s="43" t="s">
        <v>5112</v>
      </c>
      <c r="C1980" s="43" t="s">
        <v>5113</v>
      </c>
      <c r="D1980" s="550"/>
      <c r="E1980" s="5"/>
      <c r="F1980" s="6"/>
      <c r="G1980" s="6"/>
      <c r="H1980" s="6"/>
      <c r="I1980" s="6"/>
      <c r="J1980" s="6"/>
      <c r="K1980" s="6"/>
      <c r="L1980" s="6"/>
      <c r="M1980" s="6"/>
      <c r="N1980" s="6"/>
      <c r="O1980" s="6"/>
      <c r="P1980" s="6"/>
      <c r="Q1980" s="6"/>
      <c r="R1980" s="6"/>
      <c r="S1980" s="6"/>
      <c r="T1980" s="6"/>
      <c r="U1980" s="6"/>
      <c r="V1980" s="5"/>
      <c r="W1980" s="6"/>
      <c r="X1980" s="6"/>
      <c r="Y1980" s="6"/>
      <c r="Z1980" s="6"/>
      <c r="AA1980" s="6"/>
      <c r="AB1980" s="6"/>
      <c r="AC1980" s="6"/>
    </row>
    <row r="1981">
      <c r="A1981" s="482" t="s">
        <v>5114</v>
      </c>
      <c r="B1981" s="43" t="s">
        <v>5115</v>
      </c>
      <c r="C1981" s="43"/>
      <c r="D1981" s="550"/>
      <c r="E1981" s="5"/>
      <c r="F1981" s="6"/>
      <c r="G1981" s="6"/>
      <c r="H1981" s="6"/>
      <c r="I1981" s="6"/>
      <c r="J1981" s="6"/>
      <c r="K1981" s="6"/>
      <c r="L1981" s="6"/>
      <c r="M1981" s="6"/>
      <c r="N1981" s="6"/>
      <c r="O1981" s="6"/>
      <c r="P1981" s="6"/>
      <c r="Q1981" s="6"/>
      <c r="R1981" s="6"/>
      <c r="S1981" s="6"/>
      <c r="T1981" s="6"/>
      <c r="U1981" s="6"/>
      <c r="V1981" s="5"/>
      <c r="W1981" s="6"/>
      <c r="X1981" s="6"/>
      <c r="Y1981" s="6"/>
      <c r="Z1981" s="6"/>
      <c r="AA1981" s="6"/>
      <c r="AB1981" s="6"/>
      <c r="AC1981" s="6"/>
    </row>
    <row r="1982">
      <c r="A1982" s="245" t="s">
        <v>5116</v>
      </c>
      <c r="B1982" s="43" t="s">
        <v>5117</v>
      </c>
      <c r="C1982" s="43"/>
      <c r="D1982" s="550"/>
      <c r="E1982" s="5"/>
      <c r="F1982" s="6"/>
      <c r="G1982" s="6"/>
      <c r="H1982" s="6"/>
      <c r="I1982" s="6"/>
      <c r="J1982" s="6"/>
      <c r="K1982" s="6"/>
      <c r="L1982" s="6"/>
      <c r="M1982" s="6"/>
      <c r="N1982" s="6"/>
      <c r="O1982" s="6"/>
      <c r="P1982" s="6"/>
      <c r="Q1982" s="6"/>
      <c r="R1982" s="6"/>
      <c r="S1982" s="6"/>
      <c r="T1982" s="6"/>
      <c r="U1982" s="6"/>
      <c r="V1982" s="5"/>
      <c r="W1982" s="6"/>
      <c r="X1982" s="6"/>
      <c r="Y1982" s="6"/>
      <c r="Z1982" s="6"/>
      <c r="AA1982" s="6"/>
      <c r="AB1982" s="6"/>
      <c r="AC1982" s="6"/>
    </row>
    <row r="1983">
      <c r="A1983" s="482" t="s">
        <v>5118</v>
      </c>
      <c r="B1983" s="43" t="s">
        <v>5119</v>
      </c>
      <c r="C1983" s="43" t="s">
        <v>5120</v>
      </c>
      <c r="D1983" s="550"/>
      <c r="E1983" s="5"/>
      <c r="F1983" s="6"/>
      <c r="G1983" s="6"/>
      <c r="H1983" s="6"/>
      <c r="I1983" s="6"/>
      <c r="J1983" s="6"/>
      <c r="K1983" s="6"/>
      <c r="L1983" s="6"/>
      <c r="M1983" s="6"/>
      <c r="N1983" s="6"/>
      <c r="O1983" s="6"/>
      <c r="P1983" s="6"/>
      <c r="Q1983" s="6"/>
      <c r="R1983" s="6"/>
      <c r="S1983" s="6"/>
      <c r="T1983" s="6"/>
      <c r="U1983" s="6"/>
      <c r="V1983" s="5"/>
      <c r="W1983" s="6"/>
      <c r="X1983" s="6"/>
      <c r="Y1983" s="6"/>
      <c r="Z1983" s="6"/>
      <c r="AA1983" s="6"/>
      <c r="AB1983" s="6"/>
      <c r="AC1983" s="6"/>
    </row>
    <row r="1984">
      <c r="A1984" s="43" t="s">
        <v>5121</v>
      </c>
      <c r="B1984" s="43" t="s">
        <v>5122</v>
      </c>
      <c r="C1984" s="150"/>
      <c r="D1984" s="471" t="s">
        <v>5123</v>
      </c>
      <c r="E1984" s="5"/>
      <c r="F1984" s="6"/>
      <c r="G1984" s="6"/>
      <c r="H1984" s="6"/>
      <c r="I1984" s="6"/>
      <c r="J1984" s="6"/>
      <c r="K1984" s="6"/>
      <c r="L1984" s="6"/>
      <c r="M1984" s="6"/>
      <c r="N1984" s="6"/>
      <c r="O1984" s="6"/>
      <c r="P1984" s="6"/>
      <c r="Q1984" s="6"/>
      <c r="R1984" s="6"/>
      <c r="S1984" s="6"/>
      <c r="T1984" s="6"/>
      <c r="U1984" s="6"/>
      <c r="V1984" s="5"/>
      <c r="W1984" s="6"/>
      <c r="X1984" s="6"/>
      <c r="Y1984" s="6"/>
      <c r="Z1984" s="6"/>
      <c r="AA1984" s="6"/>
      <c r="AB1984" s="6"/>
      <c r="AC1984" s="6"/>
    </row>
    <row r="1985">
      <c r="A1985" s="478" t="s">
        <v>5124</v>
      </c>
      <c r="B1985" s="43" t="s">
        <v>5125</v>
      </c>
      <c r="C1985" s="132" t="s">
        <v>5126</v>
      </c>
      <c r="D1985" s="550"/>
      <c r="E1985" s="5"/>
      <c r="F1985" s="6"/>
      <c r="G1985" s="6"/>
      <c r="H1985" s="6"/>
      <c r="I1985" s="6"/>
      <c r="J1985" s="6"/>
      <c r="K1985" s="6"/>
      <c r="L1985" s="6"/>
      <c r="M1985" s="6"/>
      <c r="N1985" s="6"/>
      <c r="O1985" s="6"/>
      <c r="P1985" s="6"/>
      <c r="Q1985" s="6"/>
      <c r="R1985" s="6"/>
      <c r="S1985" s="6"/>
      <c r="T1985" s="6"/>
      <c r="U1985" s="6"/>
      <c r="V1985" s="5"/>
      <c r="W1985" s="6"/>
      <c r="X1985" s="6"/>
      <c r="Y1985" s="6"/>
      <c r="Z1985" s="6"/>
      <c r="AA1985" s="6"/>
      <c r="AB1985" s="6"/>
      <c r="AC1985" s="6"/>
    </row>
    <row r="1986">
      <c r="A1986" s="43" t="s">
        <v>5127</v>
      </c>
      <c r="B1986" s="43" t="s">
        <v>5128</v>
      </c>
      <c r="C1986" s="43"/>
      <c r="D1986" s="550"/>
      <c r="E1986" s="5"/>
      <c r="F1986" s="6"/>
      <c r="G1986" s="6"/>
      <c r="H1986" s="6"/>
      <c r="I1986" s="6"/>
      <c r="J1986" s="6"/>
      <c r="K1986" s="6"/>
      <c r="L1986" s="6"/>
      <c r="M1986" s="6"/>
      <c r="N1986" s="6"/>
      <c r="O1986" s="6"/>
      <c r="P1986" s="6"/>
      <c r="Q1986" s="6"/>
      <c r="R1986" s="6"/>
      <c r="S1986" s="6"/>
      <c r="T1986" s="6"/>
      <c r="U1986" s="6"/>
      <c r="V1986" s="5"/>
      <c r="W1986" s="6"/>
      <c r="X1986" s="6"/>
      <c r="Y1986" s="6"/>
      <c r="Z1986" s="6"/>
      <c r="AA1986" s="6"/>
      <c r="AB1986" s="6"/>
      <c r="AC1986" s="6"/>
    </row>
    <row r="1987">
      <c r="A1987" s="43" t="s">
        <v>5129</v>
      </c>
      <c r="B1987" s="43" t="s">
        <v>5130</v>
      </c>
      <c r="C1987" s="43"/>
      <c r="D1987" s="550"/>
      <c r="E1987" s="5"/>
      <c r="F1987" s="6"/>
      <c r="G1987" s="6"/>
      <c r="H1987" s="6"/>
      <c r="I1987" s="6"/>
      <c r="J1987" s="6"/>
      <c r="K1987" s="6"/>
      <c r="L1987" s="6"/>
      <c r="M1987" s="6"/>
      <c r="N1987" s="6"/>
      <c r="O1987" s="6"/>
      <c r="P1987" s="6"/>
      <c r="Q1987" s="6"/>
      <c r="R1987" s="6"/>
      <c r="S1987" s="6"/>
      <c r="T1987" s="6"/>
      <c r="U1987" s="6"/>
      <c r="V1987" s="5"/>
      <c r="W1987" s="6"/>
      <c r="X1987" s="6"/>
      <c r="Y1987" s="6"/>
      <c r="Z1987" s="6"/>
      <c r="AA1987" s="6"/>
      <c r="AB1987" s="6"/>
      <c r="AC1987" s="6"/>
    </row>
    <row r="1988">
      <c r="A1988" s="43" t="s">
        <v>5131</v>
      </c>
      <c r="B1988" s="43" t="s">
        <v>5132</v>
      </c>
      <c r="C1988" s="43" t="s">
        <v>5133</v>
      </c>
      <c r="D1988" s="550"/>
      <c r="E1988" s="5"/>
      <c r="F1988" s="6"/>
      <c r="G1988" s="6"/>
      <c r="H1988" s="6"/>
      <c r="I1988" s="6"/>
      <c r="J1988" s="6"/>
      <c r="K1988" s="6"/>
      <c r="L1988" s="6"/>
      <c r="M1988" s="6"/>
      <c r="N1988" s="6"/>
      <c r="O1988" s="6"/>
      <c r="P1988" s="6"/>
      <c r="Q1988" s="6"/>
      <c r="R1988" s="6"/>
      <c r="S1988" s="6"/>
      <c r="T1988" s="6"/>
      <c r="U1988" s="6"/>
      <c r="V1988" s="5"/>
      <c r="W1988" s="6"/>
      <c r="X1988" s="6"/>
      <c r="Y1988" s="6"/>
      <c r="Z1988" s="6"/>
      <c r="AA1988" s="6"/>
      <c r="AB1988" s="6"/>
      <c r="AC1988" s="6"/>
    </row>
    <row r="1989">
      <c r="A1989" s="25" t="s">
        <v>13392</v>
      </c>
      <c r="B1989" s="25"/>
      <c r="C1989" s="43"/>
      <c r="D1989" s="550"/>
      <c r="E1989" s="5"/>
      <c r="F1989" s="6"/>
      <c r="G1989" s="6"/>
      <c r="H1989" s="6"/>
      <c r="I1989" s="6"/>
      <c r="J1989" s="6"/>
      <c r="K1989" s="6"/>
      <c r="L1989" s="6"/>
      <c r="M1989" s="6"/>
      <c r="N1989" s="6"/>
      <c r="O1989" s="6"/>
      <c r="P1989" s="6"/>
      <c r="Q1989" s="6"/>
      <c r="R1989" s="6"/>
      <c r="S1989" s="6"/>
      <c r="T1989" s="6"/>
      <c r="U1989" s="6"/>
      <c r="V1989" s="5"/>
      <c r="W1989" s="6"/>
      <c r="X1989" s="6"/>
      <c r="Y1989" s="6"/>
      <c r="Z1989" s="6"/>
      <c r="AA1989" s="6"/>
      <c r="AB1989" s="6"/>
      <c r="AC1989" s="6"/>
    </row>
    <row r="1990">
      <c r="A1990" s="43" t="s">
        <v>5135</v>
      </c>
      <c r="B1990" s="43" t="s">
        <v>5136</v>
      </c>
      <c r="C1990" s="43"/>
      <c r="D1990" s="550"/>
      <c r="E1990" s="5"/>
      <c r="F1990" s="6"/>
      <c r="G1990" s="6"/>
      <c r="H1990" s="6"/>
      <c r="I1990" s="6"/>
      <c r="J1990" s="6"/>
      <c r="K1990" s="6"/>
      <c r="L1990" s="6"/>
      <c r="M1990" s="6"/>
      <c r="N1990" s="6"/>
      <c r="O1990" s="6"/>
      <c r="P1990" s="6"/>
      <c r="Q1990" s="6"/>
      <c r="R1990" s="6"/>
      <c r="S1990" s="6"/>
      <c r="T1990" s="6"/>
      <c r="U1990" s="6"/>
      <c r="V1990" s="5"/>
      <c r="W1990" s="6"/>
      <c r="X1990" s="6"/>
      <c r="Y1990" s="6"/>
      <c r="Z1990" s="6"/>
      <c r="AA1990" s="6"/>
      <c r="AB1990" s="6"/>
      <c r="AC1990" s="6"/>
    </row>
    <row r="1991">
      <c r="A1991" s="43" t="s">
        <v>5137</v>
      </c>
      <c r="B1991" s="363" t="s">
        <v>13393</v>
      </c>
      <c r="C1991" s="43"/>
      <c r="D1991" s="550"/>
      <c r="E1991" s="5"/>
      <c r="F1991" s="6"/>
      <c r="G1991" s="6"/>
      <c r="H1991" s="6"/>
      <c r="I1991" s="6"/>
      <c r="J1991" s="6"/>
      <c r="K1991" s="6"/>
      <c r="L1991" s="6"/>
      <c r="M1991" s="6"/>
      <c r="N1991" s="6"/>
      <c r="O1991" s="6"/>
      <c r="P1991" s="6"/>
      <c r="Q1991" s="6"/>
      <c r="R1991" s="6"/>
      <c r="S1991" s="6"/>
      <c r="T1991" s="6"/>
      <c r="U1991" s="6"/>
      <c r="V1991" s="5"/>
      <c r="W1991" s="6"/>
      <c r="X1991" s="6"/>
      <c r="Y1991" s="6"/>
      <c r="Z1991" s="6"/>
      <c r="AA1991" s="6"/>
      <c r="AB1991" s="6"/>
      <c r="AC1991" s="6"/>
    </row>
    <row r="1992">
      <c r="A1992" s="43" t="s">
        <v>13394</v>
      </c>
      <c r="B1992" s="43"/>
      <c r="C1992" s="43"/>
      <c r="D1992" s="550"/>
      <c r="E1992" s="5"/>
      <c r="F1992" s="6"/>
      <c r="G1992" s="6"/>
      <c r="H1992" s="6"/>
      <c r="I1992" s="6"/>
      <c r="J1992" s="6"/>
      <c r="K1992" s="6"/>
      <c r="L1992" s="6"/>
      <c r="M1992" s="6"/>
      <c r="N1992" s="6"/>
      <c r="O1992" s="6"/>
      <c r="P1992" s="6"/>
      <c r="Q1992" s="6"/>
      <c r="R1992" s="6"/>
      <c r="S1992" s="6"/>
      <c r="T1992" s="6"/>
      <c r="U1992" s="6"/>
      <c r="V1992" s="5"/>
      <c r="W1992" s="6"/>
      <c r="X1992" s="6"/>
      <c r="Y1992" s="6"/>
      <c r="Z1992" s="6"/>
      <c r="AA1992" s="6"/>
      <c r="AB1992" s="6"/>
      <c r="AC1992" s="6"/>
    </row>
    <row r="1993">
      <c r="A1993" s="43" t="s">
        <v>5140</v>
      </c>
      <c r="B1993" s="43"/>
      <c r="C1993" s="43"/>
      <c r="D1993" s="550"/>
      <c r="E1993" s="5"/>
      <c r="F1993" s="6"/>
      <c r="G1993" s="6"/>
      <c r="H1993" s="6"/>
      <c r="I1993" s="6"/>
      <c r="J1993" s="6"/>
      <c r="K1993" s="6"/>
      <c r="L1993" s="6"/>
      <c r="M1993" s="6"/>
      <c r="N1993" s="6"/>
      <c r="O1993" s="6"/>
      <c r="P1993" s="6"/>
      <c r="Q1993" s="6"/>
      <c r="R1993" s="6"/>
      <c r="S1993" s="6"/>
      <c r="T1993" s="6"/>
      <c r="U1993" s="6"/>
      <c r="V1993" s="5"/>
      <c r="W1993" s="6"/>
      <c r="X1993" s="6"/>
      <c r="Y1993" s="6"/>
      <c r="Z1993" s="6"/>
      <c r="AA1993" s="6"/>
      <c r="AB1993" s="6"/>
      <c r="AC1993" s="6"/>
    </row>
    <row r="1994">
      <c r="A1994" s="43" t="s">
        <v>5141</v>
      </c>
      <c r="B1994" s="43"/>
      <c r="C1994" s="43"/>
      <c r="D1994" s="550"/>
      <c r="E1994" s="5"/>
      <c r="F1994" s="6"/>
      <c r="G1994" s="6"/>
      <c r="H1994" s="6"/>
      <c r="I1994" s="6"/>
      <c r="J1994" s="6"/>
      <c r="K1994" s="6"/>
      <c r="L1994" s="6"/>
      <c r="M1994" s="6"/>
      <c r="N1994" s="6"/>
      <c r="O1994" s="6"/>
      <c r="P1994" s="6"/>
      <c r="Q1994" s="6"/>
      <c r="R1994" s="6"/>
      <c r="S1994" s="6"/>
      <c r="T1994" s="6"/>
      <c r="U1994" s="6"/>
      <c r="V1994" s="5"/>
      <c r="W1994" s="6"/>
      <c r="X1994" s="6"/>
      <c r="Y1994" s="6"/>
      <c r="Z1994" s="6"/>
      <c r="AA1994" s="6"/>
      <c r="AB1994" s="6"/>
      <c r="AC1994" s="6"/>
    </row>
    <row r="1995">
      <c r="A1995" s="43" t="s">
        <v>5142</v>
      </c>
      <c r="B1995" s="43" t="s">
        <v>5143</v>
      </c>
      <c r="C1995" s="43"/>
      <c r="D1995" s="550"/>
      <c r="E1995" s="5"/>
      <c r="F1995" s="6"/>
      <c r="G1995" s="6"/>
      <c r="H1995" s="6"/>
      <c r="I1995" s="6"/>
      <c r="J1995" s="6"/>
      <c r="K1995" s="6"/>
      <c r="L1995" s="6"/>
      <c r="M1995" s="6"/>
      <c r="N1995" s="6"/>
      <c r="O1995" s="6"/>
      <c r="P1995" s="6"/>
      <c r="Q1995" s="6"/>
      <c r="R1995" s="6"/>
      <c r="S1995" s="6"/>
      <c r="T1995" s="6"/>
      <c r="U1995" s="6"/>
      <c r="V1995" s="5"/>
      <c r="W1995" s="6"/>
      <c r="X1995" s="6"/>
      <c r="Y1995" s="6"/>
      <c r="Z1995" s="6"/>
      <c r="AA1995" s="6"/>
      <c r="AB1995" s="6"/>
      <c r="AC1995" s="6"/>
    </row>
    <row r="1996">
      <c r="A1996" s="43" t="s">
        <v>5144</v>
      </c>
      <c r="B1996" s="43" t="s">
        <v>5145</v>
      </c>
      <c r="C1996" s="43"/>
      <c r="D1996" s="550"/>
      <c r="E1996" s="5"/>
      <c r="F1996" s="6"/>
      <c r="G1996" s="6"/>
      <c r="H1996" s="6"/>
      <c r="I1996" s="6"/>
      <c r="J1996" s="6"/>
      <c r="K1996" s="6"/>
      <c r="L1996" s="6"/>
      <c r="M1996" s="6"/>
      <c r="N1996" s="6"/>
      <c r="O1996" s="6"/>
      <c r="P1996" s="6"/>
      <c r="Q1996" s="6"/>
      <c r="R1996" s="6"/>
      <c r="S1996" s="6"/>
      <c r="T1996" s="6"/>
      <c r="U1996" s="6"/>
      <c r="V1996" s="5"/>
      <c r="W1996" s="6"/>
      <c r="X1996" s="6"/>
      <c r="Y1996" s="6"/>
      <c r="Z1996" s="6"/>
      <c r="AA1996" s="6"/>
      <c r="AB1996" s="6"/>
      <c r="AC1996" s="6"/>
    </row>
    <row r="1997">
      <c r="A1997" s="43" t="s">
        <v>5146</v>
      </c>
      <c r="B1997" s="43" t="s">
        <v>5147</v>
      </c>
      <c r="C1997" s="43"/>
      <c r="D1997" s="550"/>
      <c r="E1997" s="5"/>
      <c r="F1997" s="6"/>
      <c r="G1997" s="6"/>
      <c r="H1997" s="6"/>
      <c r="I1997" s="6"/>
      <c r="J1997" s="6"/>
      <c r="K1997" s="6"/>
      <c r="L1997" s="6"/>
      <c r="M1997" s="6"/>
      <c r="N1997" s="6"/>
      <c r="O1997" s="6"/>
      <c r="P1997" s="6"/>
      <c r="Q1997" s="6"/>
      <c r="R1997" s="6"/>
      <c r="S1997" s="6"/>
      <c r="T1997" s="6"/>
      <c r="U1997" s="6"/>
      <c r="V1997" s="5"/>
      <c r="W1997" s="6"/>
      <c r="X1997" s="6"/>
      <c r="Y1997" s="6"/>
      <c r="Z1997" s="6"/>
      <c r="AA1997" s="6"/>
      <c r="AB1997" s="6"/>
      <c r="AC1997" s="6"/>
    </row>
    <row r="1998">
      <c r="A1998" s="43" t="s">
        <v>5148</v>
      </c>
      <c r="B1998" s="43" t="s">
        <v>5149</v>
      </c>
      <c r="C1998" s="43" t="s">
        <v>5150</v>
      </c>
      <c r="D1998" s="550"/>
      <c r="E1998" s="5"/>
      <c r="F1998" s="6"/>
      <c r="G1998" s="6"/>
      <c r="H1998" s="6"/>
      <c r="I1998" s="6"/>
      <c r="J1998" s="6"/>
      <c r="K1998" s="6"/>
      <c r="L1998" s="6"/>
      <c r="M1998" s="6"/>
      <c r="N1998" s="6"/>
      <c r="O1998" s="6"/>
      <c r="P1998" s="6"/>
      <c r="Q1998" s="6"/>
      <c r="R1998" s="6"/>
      <c r="S1998" s="6"/>
      <c r="T1998" s="6"/>
      <c r="U1998" s="6"/>
      <c r="V1998" s="5"/>
      <c r="W1998" s="6"/>
      <c r="X1998" s="6"/>
      <c r="Y1998" s="6"/>
      <c r="Z1998" s="6"/>
      <c r="AA1998" s="6"/>
      <c r="AB1998" s="6"/>
      <c r="AC1998" s="6"/>
    </row>
    <row r="1999">
      <c r="A1999" s="182" t="s">
        <v>5151</v>
      </c>
      <c r="B1999" s="43" t="s">
        <v>5152</v>
      </c>
      <c r="C1999" s="43" t="s">
        <v>5153</v>
      </c>
      <c r="D1999" s="550"/>
      <c r="E1999" s="5"/>
      <c r="F1999" s="6"/>
      <c r="G1999" s="6"/>
      <c r="H1999" s="6"/>
      <c r="I1999" s="6"/>
      <c r="J1999" s="6"/>
      <c r="K1999" s="6"/>
      <c r="L1999" s="6"/>
      <c r="M1999" s="6"/>
      <c r="N1999" s="6"/>
      <c r="O1999" s="6"/>
      <c r="P1999" s="6"/>
      <c r="Q1999" s="6"/>
      <c r="R1999" s="6"/>
      <c r="S1999" s="6"/>
      <c r="T1999" s="6"/>
      <c r="U1999" s="6"/>
      <c r="V1999" s="5"/>
      <c r="W1999" s="6"/>
      <c r="X1999" s="6"/>
      <c r="Y1999" s="6"/>
      <c r="Z1999" s="6"/>
      <c r="AA1999" s="6"/>
      <c r="AB1999" s="6"/>
      <c r="AC1999" s="6"/>
    </row>
    <row r="2000">
      <c r="A2000" s="244" t="s">
        <v>5154</v>
      </c>
      <c r="B2000" s="43" t="s">
        <v>5155</v>
      </c>
      <c r="C2000" s="43"/>
      <c r="D2000" s="550"/>
      <c r="E2000" s="5"/>
      <c r="F2000" s="6"/>
      <c r="G2000" s="6"/>
      <c r="H2000" s="6"/>
      <c r="I2000" s="6"/>
      <c r="J2000" s="6"/>
      <c r="K2000" s="6"/>
      <c r="L2000" s="6"/>
      <c r="M2000" s="6"/>
      <c r="N2000" s="6"/>
      <c r="O2000" s="6"/>
      <c r="P2000" s="6"/>
      <c r="Q2000" s="6"/>
      <c r="R2000" s="6"/>
      <c r="S2000" s="6"/>
      <c r="T2000" s="6"/>
      <c r="U2000" s="6"/>
      <c r="V2000" s="5"/>
      <c r="W2000" s="6"/>
      <c r="X2000" s="6"/>
      <c r="Y2000" s="6"/>
      <c r="Z2000" s="6"/>
      <c r="AA2000" s="6"/>
      <c r="AB2000" s="6"/>
      <c r="AC2000" s="6"/>
    </row>
    <row r="2001">
      <c r="A2001" s="43" t="s">
        <v>5156</v>
      </c>
      <c r="B2001" s="43"/>
      <c r="C2001" s="43"/>
      <c r="D2001" s="550"/>
      <c r="E2001" s="5"/>
      <c r="F2001" s="6"/>
      <c r="G2001" s="6"/>
      <c r="H2001" s="6"/>
      <c r="I2001" s="6"/>
      <c r="J2001" s="6"/>
      <c r="K2001" s="6"/>
      <c r="L2001" s="6"/>
      <c r="M2001" s="6"/>
      <c r="N2001" s="6"/>
      <c r="O2001" s="6"/>
      <c r="P2001" s="6"/>
      <c r="Q2001" s="6"/>
      <c r="R2001" s="6"/>
      <c r="S2001" s="6"/>
      <c r="T2001" s="6"/>
      <c r="U2001" s="6"/>
      <c r="V2001" s="5"/>
      <c r="W2001" s="6"/>
      <c r="X2001" s="6"/>
      <c r="Y2001" s="6"/>
      <c r="Z2001" s="6"/>
      <c r="AA2001" s="6"/>
      <c r="AB2001" s="6"/>
      <c r="AC2001" s="6"/>
    </row>
    <row r="2002">
      <c r="A2002" s="43" t="s">
        <v>5157</v>
      </c>
      <c r="B2002" s="43"/>
      <c r="C2002" s="43"/>
      <c r="D2002" s="550"/>
      <c r="E2002" s="5"/>
      <c r="F2002" s="6"/>
      <c r="G2002" s="6"/>
      <c r="H2002" s="6"/>
      <c r="I2002" s="6"/>
      <c r="J2002" s="6"/>
      <c r="K2002" s="6"/>
      <c r="L2002" s="6"/>
      <c r="M2002" s="6"/>
      <c r="N2002" s="6"/>
      <c r="O2002" s="6"/>
      <c r="P2002" s="6"/>
      <c r="Q2002" s="6"/>
      <c r="R2002" s="6"/>
      <c r="S2002" s="6"/>
      <c r="T2002" s="6"/>
      <c r="U2002" s="6"/>
      <c r="V2002" s="5"/>
      <c r="W2002" s="6"/>
      <c r="X2002" s="6"/>
      <c r="Y2002" s="6"/>
      <c r="Z2002" s="6"/>
      <c r="AA2002" s="6"/>
      <c r="AB2002" s="6"/>
      <c r="AC2002" s="6"/>
    </row>
    <row r="2003">
      <c r="A2003" s="43" t="s">
        <v>5158</v>
      </c>
      <c r="B2003" s="245" t="s">
        <v>5159</v>
      </c>
      <c r="C2003" s="43"/>
      <c r="D2003" s="550"/>
      <c r="E2003" s="5"/>
      <c r="F2003" s="6"/>
      <c r="G2003" s="6"/>
      <c r="H2003" s="6"/>
      <c r="I2003" s="6"/>
      <c r="J2003" s="6"/>
      <c r="K2003" s="6"/>
      <c r="L2003" s="6"/>
      <c r="M2003" s="6"/>
      <c r="N2003" s="6"/>
      <c r="O2003" s="6"/>
      <c r="P2003" s="6"/>
      <c r="Q2003" s="6"/>
      <c r="R2003" s="6"/>
      <c r="S2003" s="6"/>
      <c r="T2003" s="6"/>
      <c r="U2003" s="6"/>
      <c r="V2003" s="5"/>
      <c r="W2003" s="6"/>
      <c r="X2003" s="6"/>
      <c r="Y2003" s="6"/>
      <c r="Z2003" s="6"/>
      <c r="AA2003" s="6"/>
      <c r="AB2003" s="6"/>
      <c r="AC2003" s="6"/>
    </row>
    <row r="2004">
      <c r="A2004" s="43" t="s">
        <v>5160</v>
      </c>
      <c r="B2004" s="43" t="s">
        <v>5161</v>
      </c>
      <c r="C2004" s="43" t="s">
        <v>5162</v>
      </c>
      <c r="D2004" s="550"/>
      <c r="E2004" s="5"/>
      <c r="F2004" s="6"/>
      <c r="G2004" s="6"/>
      <c r="H2004" s="6"/>
      <c r="I2004" s="6"/>
      <c r="J2004" s="6"/>
      <c r="K2004" s="6"/>
      <c r="L2004" s="6"/>
      <c r="M2004" s="6"/>
      <c r="N2004" s="6"/>
      <c r="O2004" s="6"/>
      <c r="P2004" s="6"/>
      <c r="Q2004" s="6"/>
      <c r="R2004" s="6"/>
      <c r="S2004" s="6"/>
      <c r="T2004" s="6"/>
      <c r="U2004" s="6"/>
      <c r="V2004" s="5"/>
      <c r="W2004" s="6"/>
      <c r="X2004" s="6"/>
      <c r="Y2004" s="6"/>
      <c r="Z2004" s="6"/>
      <c r="AA2004" s="6"/>
      <c r="AB2004" s="6"/>
      <c r="AC2004" s="6"/>
    </row>
    <row r="2005" ht="54.75" customHeight="1">
      <c r="A2005" s="22" t="s">
        <v>5163</v>
      </c>
      <c r="B2005" s="150" t="s">
        <v>5164</v>
      </c>
      <c r="C2005" s="43"/>
      <c r="D2005" s="550"/>
      <c r="E2005" s="5"/>
      <c r="F2005" s="6"/>
      <c r="G2005" s="6"/>
      <c r="H2005" s="6"/>
      <c r="I2005" s="6"/>
      <c r="J2005" s="6"/>
      <c r="K2005" s="6"/>
      <c r="L2005" s="6"/>
      <c r="M2005" s="6"/>
      <c r="N2005" s="6"/>
      <c r="O2005" s="6"/>
      <c r="P2005" s="6"/>
      <c r="Q2005" s="6"/>
      <c r="R2005" s="6"/>
      <c r="S2005" s="6"/>
      <c r="T2005" s="6"/>
      <c r="U2005" s="6"/>
      <c r="W2005" s="6"/>
      <c r="X2005" s="6"/>
      <c r="Y2005" s="6"/>
      <c r="Z2005" s="6"/>
      <c r="AA2005" s="6"/>
      <c r="AB2005" s="6"/>
      <c r="AC2005" s="6"/>
    </row>
    <row r="2006" ht="54.75" customHeight="1">
      <c r="A2006" s="195" t="s">
        <v>5165</v>
      </c>
      <c r="B2006" s="50"/>
      <c r="C2006" s="43"/>
      <c r="D2006" s="550"/>
      <c r="E2006" s="5"/>
      <c r="F2006" s="6"/>
      <c r="G2006" s="6"/>
      <c r="H2006" s="6"/>
      <c r="I2006" s="6"/>
      <c r="J2006" s="6"/>
      <c r="K2006" s="6"/>
      <c r="L2006" s="6"/>
      <c r="M2006" s="6"/>
      <c r="N2006" s="6"/>
      <c r="O2006" s="6"/>
      <c r="P2006" s="6"/>
      <c r="Q2006" s="6"/>
      <c r="R2006" s="6"/>
      <c r="S2006" s="6"/>
      <c r="T2006" s="6"/>
      <c r="U2006" s="6"/>
      <c r="W2006" s="6"/>
      <c r="X2006" s="6"/>
      <c r="Y2006" s="6"/>
      <c r="Z2006" s="6"/>
      <c r="AA2006" s="6"/>
      <c r="AB2006" s="6"/>
      <c r="AC2006" s="6"/>
    </row>
    <row r="2007" ht="54.75" customHeight="1">
      <c r="A2007" s="195" t="s">
        <v>5166</v>
      </c>
      <c r="B2007" s="50"/>
      <c r="C2007" s="43"/>
      <c r="D2007" s="550"/>
      <c r="E2007" s="5"/>
      <c r="F2007" s="6"/>
      <c r="G2007" s="6"/>
      <c r="H2007" s="6"/>
      <c r="I2007" s="6"/>
      <c r="J2007" s="6"/>
      <c r="K2007" s="6"/>
      <c r="L2007" s="6"/>
      <c r="M2007" s="6"/>
      <c r="N2007" s="6"/>
      <c r="O2007" s="6"/>
      <c r="P2007" s="6"/>
      <c r="Q2007" s="6"/>
      <c r="R2007" s="6"/>
      <c r="S2007" s="6"/>
      <c r="T2007" s="6"/>
      <c r="U2007" s="6"/>
      <c r="W2007" s="6"/>
      <c r="X2007" s="6"/>
      <c r="Y2007" s="6"/>
      <c r="Z2007" s="6"/>
      <c r="AA2007" s="6"/>
      <c r="AB2007" s="6"/>
      <c r="AC2007" s="6"/>
    </row>
    <row r="2008" ht="54.75" customHeight="1">
      <c r="A2008" s="195" t="s">
        <v>5167</v>
      </c>
      <c r="C2008" s="43"/>
      <c r="D2008" s="550"/>
      <c r="E2008" s="5"/>
      <c r="F2008" s="6"/>
      <c r="G2008" s="6"/>
      <c r="H2008" s="6"/>
      <c r="I2008" s="6"/>
      <c r="J2008" s="6"/>
      <c r="K2008" s="6"/>
      <c r="L2008" s="6"/>
      <c r="M2008" s="6"/>
      <c r="N2008" s="6"/>
      <c r="O2008" s="6"/>
      <c r="P2008" s="6"/>
      <c r="Q2008" s="6"/>
      <c r="R2008" s="6"/>
      <c r="S2008" s="6"/>
      <c r="T2008" s="6"/>
      <c r="U2008" s="6"/>
      <c r="W2008" s="6"/>
      <c r="X2008" s="6"/>
      <c r="Y2008" s="6"/>
      <c r="Z2008" s="6"/>
      <c r="AA2008" s="6"/>
      <c r="AB2008" s="6"/>
      <c r="AC2008" s="6"/>
    </row>
    <row r="2009" ht="66.75" customHeight="1">
      <c r="A2009" s="195" t="s">
        <v>5168</v>
      </c>
      <c r="B2009" s="43" t="s">
        <v>5169</v>
      </c>
      <c r="C2009" s="43"/>
      <c r="D2009" s="550"/>
      <c r="E2009" s="5"/>
      <c r="F2009" s="6"/>
      <c r="G2009" s="6"/>
      <c r="H2009" s="6"/>
      <c r="I2009" s="6"/>
      <c r="J2009" s="6"/>
      <c r="K2009" s="6"/>
      <c r="L2009" s="6"/>
      <c r="M2009" s="6"/>
      <c r="N2009" s="6"/>
      <c r="O2009" s="6"/>
      <c r="P2009" s="6"/>
      <c r="Q2009" s="6"/>
      <c r="R2009" s="6"/>
      <c r="S2009" s="6"/>
      <c r="T2009" s="6"/>
      <c r="U2009" s="6"/>
      <c r="W2009" s="6"/>
      <c r="X2009" s="6"/>
      <c r="Y2009" s="6"/>
      <c r="Z2009" s="6"/>
      <c r="AA2009" s="6"/>
      <c r="AB2009" s="6"/>
      <c r="AC2009" s="6"/>
    </row>
    <row r="2010" ht="54.75" customHeight="1">
      <c r="A2010" s="195" t="s">
        <v>5170</v>
      </c>
      <c r="B2010" s="245" t="s">
        <v>5171</v>
      </c>
      <c r="C2010" s="43" t="s">
        <v>5172</v>
      </c>
      <c r="D2010" s="550"/>
      <c r="E2010" s="5"/>
      <c r="F2010" s="6"/>
      <c r="G2010" s="6"/>
      <c r="H2010" s="6"/>
      <c r="I2010" s="6"/>
      <c r="J2010" s="6"/>
      <c r="K2010" s="6"/>
      <c r="L2010" s="6"/>
      <c r="M2010" s="6"/>
      <c r="N2010" s="6"/>
      <c r="O2010" s="6"/>
      <c r="P2010" s="6"/>
      <c r="Q2010" s="6"/>
      <c r="R2010" s="6"/>
      <c r="S2010" s="6"/>
      <c r="T2010" s="6"/>
      <c r="U2010" s="6"/>
      <c r="W2010" s="6"/>
      <c r="X2010" s="6"/>
      <c r="Y2010" s="6"/>
      <c r="Z2010" s="6"/>
      <c r="AA2010" s="6"/>
      <c r="AB2010" s="6"/>
      <c r="AC2010" s="6"/>
    </row>
    <row r="2011" ht="54.75" customHeight="1">
      <c r="A2011" s="553" t="s">
        <v>5173</v>
      </c>
      <c r="B2011" s="245" t="s">
        <v>5174</v>
      </c>
      <c r="C2011" s="43"/>
      <c r="D2011" s="550"/>
      <c r="E2011" s="5"/>
      <c r="F2011" s="6"/>
      <c r="G2011" s="6"/>
      <c r="H2011" s="6"/>
      <c r="I2011" s="6"/>
      <c r="J2011" s="6"/>
      <c r="K2011" s="6"/>
      <c r="L2011" s="6"/>
      <c r="M2011" s="6"/>
      <c r="N2011" s="6"/>
      <c r="O2011" s="6"/>
      <c r="P2011" s="6"/>
      <c r="Q2011" s="6"/>
      <c r="R2011" s="6"/>
      <c r="S2011" s="6"/>
      <c r="T2011" s="6"/>
      <c r="U2011" s="6"/>
      <c r="W2011" s="6"/>
      <c r="X2011" s="6"/>
      <c r="Y2011" s="6"/>
      <c r="Z2011" s="6"/>
      <c r="AA2011" s="6"/>
      <c r="AB2011" s="6"/>
      <c r="AC2011" s="6"/>
    </row>
    <row r="2012" ht="54.75" customHeight="1">
      <c r="A2012" s="195" t="s">
        <v>5175</v>
      </c>
      <c r="B2012" s="245" t="s">
        <v>5176</v>
      </c>
      <c r="C2012" s="43"/>
      <c r="D2012" s="550"/>
      <c r="E2012" s="5"/>
      <c r="F2012" s="6"/>
      <c r="G2012" s="6"/>
      <c r="H2012" s="6"/>
      <c r="I2012" s="6"/>
      <c r="J2012" s="6"/>
      <c r="K2012" s="6"/>
      <c r="L2012" s="6"/>
      <c r="M2012" s="6"/>
      <c r="N2012" s="6"/>
      <c r="O2012" s="6"/>
      <c r="P2012" s="6"/>
      <c r="Q2012" s="6"/>
      <c r="R2012" s="6"/>
      <c r="S2012" s="6"/>
      <c r="T2012" s="6"/>
      <c r="U2012" s="6"/>
      <c r="W2012" s="6"/>
      <c r="X2012" s="6"/>
      <c r="Y2012" s="6"/>
      <c r="Z2012" s="6"/>
      <c r="AA2012" s="6"/>
      <c r="AB2012" s="6"/>
      <c r="AC2012" s="6"/>
    </row>
    <row r="2013" ht="97.5" customHeight="1">
      <c r="A2013" s="195" t="s">
        <v>5177</v>
      </c>
      <c r="B2013" s="245" t="s">
        <v>5178</v>
      </c>
      <c r="C2013" s="43"/>
      <c r="D2013" s="550"/>
      <c r="E2013" s="5"/>
      <c r="F2013" s="6"/>
      <c r="G2013" s="6"/>
      <c r="H2013" s="6"/>
      <c r="I2013" s="6"/>
      <c r="J2013" s="6"/>
      <c r="K2013" s="6"/>
      <c r="L2013" s="6"/>
      <c r="M2013" s="6"/>
      <c r="N2013" s="6"/>
      <c r="O2013" s="6"/>
      <c r="P2013" s="6"/>
      <c r="Q2013" s="6"/>
      <c r="R2013" s="6"/>
      <c r="S2013" s="6"/>
      <c r="T2013" s="6"/>
      <c r="U2013" s="6"/>
      <c r="W2013" s="6"/>
      <c r="X2013" s="6"/>
      <c r="Y2013" s="6"/>
      <c r="Z2013" s="6"/>
      <c r="AA2013" s="6"/>
      <c r="AB2013" s="6"/>
      <c r="AC2013" s="6"/>
    </row>
    <row r="2014" ht="54.75" customHeight="1">
      <c r="A2014" s="195" t="s">
        <v>5179</v>
      </c>
      <c r="B2014" s="245" t="s">
        <v>13395</v>
      </c>
      <c r="C2014" s="43"/>
      <c r="D2014" s="550"/>
      <c r="E2014" s="5"/>
      <c r="F2014" s="6"/>
      <c r="G2014" s="6"/>
      <c r="H2014" s="6"/>
      <c r="I2014" s="6"/>
      <c r="J2014" s="6"/>
      <c r="K2014" s="6"/>
      <c r="L2014" s="6"/>
      <c r="M2014" s="6"/>
      <c r="N2014" s="6"/>
      <c r="O2014" s="6"/>
      <c r="P2014" s="6"/>
      <c r="Q2014" s="6"/>
      <c r="R2014" s="6"/>
      <c r="S2014" s="6"/>
      <c r="T2014" s="6"/>
      <c r="U2014" s="6"/>
      <c r="W2014" s="6"/>
      <c r="X2014" s="6"/>
      <c r="Y2014" s="6"/>
      <c r="Z2014" s="6"/>
      <c r="AA2014" s="6"/>
      <c r="AB2014" s="6"/>
      <c r="AC2014" s="6"/>
    </row>
    <row r="2015" ht="75.0" customHeight="1">
      <c r="A2015" s="195" t="s">
        <v>5181</v>
      </c>
      <c r="B2015" s="195" t="s">
        <v>5182</v>
      </c>
      <c r="C2015" s="43"/>
      <c r="D2015" s="550"/>
      <c r="E2015" s="5"/>
      <c r="F2015" s="6"/>
      <c r="G2015" s="6"/>
      <c r="H2015" s="6"/>
      <c r="I2015" s="6"/>
      <c r="J2015" s="6"/>
      <c r="K2015" s="6"/>
      <c r="L2015" s="6"/>
      <c r="M2015" s="6"/>
      <c r="N2015" s="6"/>
      <c r="O2015" s="6"/>
      <c r="P2015" s="6"/>
      <c r="Q2015" s="6"/>
      <c r="R2015" s="6"/>
      <c r="S2015" s="6"/>
      <c r="T2015" s="6"/>
      <c r="U2015" s="6"/>
      <c r="W2015" s="6"/>
      <c r="X2015" s="6"/>
      <c r="Y2015" s="6"/>
      <c r="Z2015" s="6"/>
      <c r="AA2015" s="6"/>
      <c r="AB2015" s="6"/>
      <c r="AC2015" s="6"/>
    </row>
    <row r="2016" ht="94.5" customHeight="1">
      <c r="A2016" s="195" t="s">
        <v>5183</v>
      </c>
      <c r="B2016" s="245" t="s">
        <v>5184</v>
      </c>
      <c r="C2016" s="43"/>
      <c r="D2016" s="550"/>
      <c r="E2016" s="5"/>
      <c r="F2016" s="6"/>
      <c r="G2016" s="6"/>
      <c r="H2016" s="6"/>
      <c r="I2016" s="6"/>
      <c r="J2016" s="6"/>
      <c r="K2016" s="6"/>
      <c r="L2016" s="6"/>
      <c r="M2016" s="6"/>
      <c r="N2016" s="6"/>
      <c r="O2016" s="6"/>
      <c r="P2016" s="6"/>
      <c r="Q2016" s="6"/>
      <c r="R2016" s="6"/>
      <c r="S2016" s="6"/>
      <c r="T2016" s="6"/>
      <c r="U2016" s="6"/>
      <c r="W2016" s="6"/>
      <c r="X2016" s="6"/>
      <c r="Y2016" s="6"/>
      <c r="Z2016" s="6"/>
      <c r="AA2016" s="6"/>
      <c r="AB2016" s="6"/>
      <c r="AC2016" s="6"/>
    </row>
    <row r="2017">
      <c r="A2017" s="245" t="s">
        <v>5185</v>
      </c>
      <c r="B2017" s="245" t="s">
        <v>5186</v>
      </c>
      <c r="C2017" s="43"/>
      <c r="D2017" s="550"/>
      <c r="E2017" s="5"/>
      <c r="F2017" s="6"/>
      <c r="G2017" s="6"/>
      <c r="H2017" s="6"/>
      <c r="I2017" s="6"/>
      <c r="J2017" s="6"/>
      <c r="K2017" s="6"/>
      <c r="L2017" s="6"/>
      <c r="M2017" s="6"/>
      <c r="N2017" s="6"/>
      <c r="O2017" s="6"/>
      <c r="P2017" s="6"/>
      <c r="Q2017" s="6"/>
      <c r="R2017" s="6"/>
      <c r="S2017" s="6"/>
      <c r="T2017" s="6"/>
      <c r="U2017" s="6"/>
      <c r="W2017" s="6"/>
      <c r="X2017" s="6"/>
      <c r="Y2017" s="6"/>
      <c r="Z2017" s="6"/>
      <c r="AA2017" s="6"/>
      <c r="AB2017" s="6"/>
      <c r="AC2017" s="6"/>
    </row>
    <row r="2018" ht="120.75" customHeight="1">
      <c r="A2018" s="245" t="s">
        <v>5187</v>
      </c>
      <c r="B2018" s="245" t="s">
        <v>5188</v>
      </c>
      <c r="C2018" s="43"/>
      <c r="D2018" s="550"/>
      <c r="E2018" s="5"/>
      <c r="F2018" s="6"/>
      <c r="G2018" s="6"/>
      <c r="H2018" s="6"/>
      <c r="I2018" s="6"/>
      <c r="J2018" s="6"/>
      <c r="K2018" s="6"/>
      <c r="L2018" s="6"/>
      <c r="M2018" s="6"/>
      <c r="N2018" s="6"/>
      <c r="O2018" s="6"/>
      <c r="P2018" s="6"/>
      <c r="Q2018" s="6"/>
      <c r="R2018" s="6"/>
      <c r="S2018" s="6"/>
      <c r="T2018" s="6"/>
      <c r="U2018" s="6"/>
      <c r="W2018" s="6"/>
      <c r="X2018" s="6"/>
      <c r="Y2018" s="6"/>
      <c r="Z2018" s="6"/>
      <c r="AA2018" s="6"/>
      <c r="AB2018" s="6"/>
      <c r="AC2018" s="6"/>
    </row>
    <row r="2019">
      <c r="A2019" s="245" t="s">
        <v>5189</v>
      </c>
      <c r="B2019" s="245" t="s">
        <v>5190</v>
      </c>
      <c r="C2019" s="43" t="s">
        <v>5191</v>
      </c>
      <c r="D2019" s="550"/>
      <c r="E2019" s="5"/>
      <c r="F2019" s="6"/>
      <c r="G2019" s="6"/>
      <c r="H2019" s="6"/>
      <c r="I2019" s="6"/>
      <c r="J2019" s="6"/>
      <c r="K2019" s="6"/>
      <c r="L2019" s="6"/>
      <c r="M2019" s="6"/>
      <c r="N2019" s="6"/>
      <c r="O2019" s="6"/>
      <c r="P2019" s="6"/>
      <c r="Q2019" s="6"/>
      <c r="R2019" s="6"/>
      <c r="S2019" s="6"/>
      <c r="T2019" s="6"/>
      <c r="U2019" s="6"/>
      <c r="W2019" s="6"/>
      <c r="X2019" s="6"/>
      <c r="Y2019" s="6"/>
      <c r="Z2019" s="6"/>
      <c r="AA2019" s="6"/>
      <c r="AB2019" s="6"/>
      <c r="AC2019" s="6"/>
    </row>
    <row r="2020" ht="179.25" customHeight="1">
      <c r="A2020" s="482" t="s">
        <v>5192</v>
      </c>
      <c r="B2020" s="43" t="s">
        <v>5193</v>
      </c>
      <c r="C2020" s="43"/>
      <c r="D2020" s="550"/>
      <c r="E2020" s="5"/>
      <c r="F2020" s="6"/>
      <c r="G2020" s="6"/>
      <c r="H2020" s="6"/>
      <c r="I2020" s="6"/>
      <c r="J2020" s="6"/>
      <c r="K2020" s="6"/>
      <c r="L2020" s="6"/>
      <c r="M2020" s="6"/>
      <c r="N2020" s="6"/>
      <c r="O2020" s="6"/>
      <c r="P2020" s="6"/>
      <c r="Q2020" s="6"/>
      <c r="R2020" s="6"/>
      <c r="S2020" s="6"/>
      <c r="T2020" s="6"/>
      <c r="U2020" s="6"/>
      <c r="W2020" s="6"/>
      <c r="X2020" s="6"/>
      <c r="Y2020" s="6"/>
      <c r="Z2020" s="6"/>
      <c r="AA2020" s="6"/>
      <c r="AB2020" s="6"/>
      <c r="AC2020" s="6"/>
    </row>
    <row r="2021" ht="31.5" customHeight="1">
      <c r="A2021" s="43" t="s">
        <v>5194</v>
      </c>
      <c r="B2021" s="43" t="s">
        <v>5195</v>
      </c>
      <c r="C2021" s="43" t="s">
        <v>5196</v>
      </c>
      <c r="D2021" s="550"/>
      <c r="E2021" s="5"/>
      <c r="F2021" s="6"/>
      <c r="G2021" s="6"/>
      <c r="H2021" s="6"/>
      <c r="I2021" s="6"/>
      <c r="J2021" s="6"/>
      <c r="K2021" s="6"/>
      <c r="L2021" s="6"/>
      <c r="M2021" s="6"/>
      <c r="N2021" s="6"/>
      <c r="O2021" s="6"/>
      <c r="P2021" s="6"/>
      <c r="Q2021" s="6"/>
      <c r="R2021" s="6"/>
      <c r="S2021" s="6"/>
      <c r="T2021" s="6"/>
      <c r="U2021" s="6"/>
      <c r="W2021" s="6"/>
      <c r="X2021" s="6"/>
      <c r="Y2021" s="6"/>
      <c r="Z2021" s="6"/>
      <c r="AA2021" s="6"/>
      <c r="AB2021" s="6"/>
      <c r="AC2021" s="6"/>
    </row>
    <row r="2022" ht="101.25" customHeight="1">
      <c r="A2022" s="43" t="s">
        <v>5197</v>
      </c>
      <c r="B2022" s="43"/>
      <c r="C2022" s="43"/>
      <c r="D2022" s="550"/>
      <c r="E2022" s="5"/>
      <c r="F2022" s="6"/>
      <c r="G2022" s="6"/>
      <c r="H2022" s="6"/>
      <c r="I2022" s="6"/>
      <c r="J2022" s="6"/>
      <c r="K2022" s="6"/>
      <c r="L2022" s="6"/>
      <c r="M2022" s="6"/>
      <c r="N2022" s="6"/>
      <c r="O2022" s="6"/>
      <c r="P2022" s="6"/>
      <c r="Q2022" s="6"/>
      <c r="R2022" s="6"/>
      <c r="S2022" s="6"/>
      <c r="T2022" s="6"/>
      <c r="U2022" s="6"/>
      <c r="W2022" s="6"/>
      <c r="X2022" s="6"/>
      <c r="Y2022" s="6"/>
      <c r="Z2022" s="6"/>
      <c r="AA2022" s="6"/>
      <c r="AB2022" s="6"/>
      <c r="AC2022" s="6"/>
    </row>
    <row r="2023" ht="162.75" customHeight="1">
      <c r="A2023" s="43" t="s">
        <v>5198</v>
      </c>
      <c r="B2023" s="43" t="s">
        <v>5198</v>
      </c>
      <c r="C2023" s="43"/>
      <c r="D2023" s="550"/>
      <c r="E2023" s="5"/>
      <c r="F2023" s="6"/>
      <c r="G2023" s="6"/>
      <c r="H2023" s="6"/>
      <c r="I2023" s="6"/>
      <c r="J2023" s="6"/>
      <c r="K2023" s="6"/>
      <c r="L2023" s="6"/>
      <c r="M2023" s="6"/>
      <c r="N2023" s="6"/>
      <c r="O2023" s="6"/>
      <c r="P2023" s="6"/>
      <c r="Q2023" s="6"/>
      <c r="R2023" s="6"/>
      <c r="S2023" s="6"/>
      <c r="T2023" s="6"/>
      <c r="U2023" s="6"/>
      <c r="W2023" s="6"/>
      <c r="X2023" s="6"/>
      <c r="Y2023" s="6"/>
      <c r="Z2023" s="6"/>
      <c r="AA2023" s="6"/>
      <c r="AB2023" s="6"/>
      <c r="AC2023" s="6"/>
    </row>
    <row r="2024" ht="99.75" customHeight="1">
      <c r="A2024" s="43" t="s">
        <v>5199</v>
      </c>
      <c r="B2024" s="43" t="s">
        <v>5200</v>
      </c>
      <c r="C2024" s="43"/>
      <c r="D2024" s="550"/>
      <c r="E2024" s="5"/>
      <c r="F2024" s="6"/>
      <c r="G2024" s="6"/>
      <c r="H2024" s="6"/>
      <c r="I2024" s="6"/>
      <c r="J2024" s="6"/>
      <c r="K2024" s="6"/>
      <c r="L2024" s="6"/>
      <c r="M2024" s="6"/>
      <c r="N2024" s="6"/>
      <c r="O2024" s="6"/>
      <c r="P2024" s="6"/>
      <c r="Q2024" s="6"/>
      <c r="R2024" s="6"/>
      <c r="S2024" s="6"/>
      <c r="T2024" s="6"/>
      <c r="U2024" s="6"/>
      <c r="W2024" s="6"/>
      <c r="X2024" s="6"/>
      <c r="Y2024" s="6"/>
      <c r="Z2024" s="6"/>
      <c r="AA2024" s="6"/>
      <c r="AB2024" s="6"/>
      <c r="AC2024" s="6"/>
    </row>
    <row r="2025" ht="102.0" customHeight="1">
      <c r="A2025" s="343" t="s">
        <v>5201</v>
      </c>
      <c r="B2025" s="43"/>
      <c r="C2025" s="43"/>
      <c r="D2025" s="550"/>
      <c r="E2025" s="5"/>
      <c r="F2025" s="6"/>
      <c r="G2025" s="6"/>
      <c r="H2025" s="6"/>
      <c r="I2025" s="6"/>
      <c r="J2025" s="6"/>
      <c r="K2025" s="6"/>
      <c r="L2025" s="6"/>
      <c r="M2025" s="6"/>
      <c r="N2025" s="6"/>
      <c r="O2025" s="6"/>
      <c r="P2025" s="6"/>
      <c r="Q2025" s="6"/>
      <c r="R2025" s="6"/>
      <c r="S2025" s="6"/>
      <c r="T2025" s="6"/>
      <c r="U2025" s="6"/>
      <c r="W2025" s="6"/>
      <c r="X2025" s="6"/>
      <c r="Y2025" s="6"/>
      <c r="Z2025" s="6"/>
      <c r="AA2025" s="6"/>
      <c r="AB2025" s="6"/>
      <c r="AC2025" s="6"/>
    </row>
    <row r="2026" ht="102.75" customHeight="1">
      <c r="A2026" s="482" t="s">
        <v>5202</v>
      </c>
      <c r="B2026" s="43" t="s">
        <v>13396</v>
      </c>
      <c r="C2026" s="43"/>
      <c r="D2026" s="550"/>
      <c r="E2026" s="5"/>
      <c r="F2026" s="6"/>
      <c r="G2026" s="6"/>
      <c r="H2026" s="6"/>
      <c r="I2026" s="6"/>
      <c r="J2026" s="6"/>
      <c r="K2026" s="6"/>
      <c r="L2026" s="6"/>
      <c r="M2026" s="6"/>
      <c r="N2026" s="6"/>
      <c r="O2026" s="6"/>
      <c r="P2026" s="6"/>
      <c r="Q2026" s="6"/>
      <c r="R2026" s="6"/>
      <c r="S2026" s="6"/>
      <c r="T2026" s="6"/>
      <c r="U2026" s="6"/>
      <c r="W2026" s="6"/>
      <c r="X2026" s="6"/>
      <c r="Y2026" s="6"/>
      <c r="Z2026" s="6"/>
      <c r="AA2026" s="6"/>
      <c r="AB2026" s="6"/>
      <c r="AC2026" s="6"/>
    </row>
    <row r="2027" ht="54.0" customHeight="1">
      <c r="A2027" s="43" t="s">
        <v>5204</v>
      </c>
      <c r="B2027" s="43" t="s">
        <v>5205</v>
      </c>
      <c r="C2027" s="43" t="s">
        <v>5206</v>
      </c>
      <c r="D2027" s="550"/>
      <c r="E2027" s="5"/>
      <c r="F2027" s="6"/>
      <c r="G2027" s="6"/>
      <c r="H2027" s="6"/>
      <c r="I2027" s="6"/>
      <c r="J2027" s="6"/>
      <c r="K2027" s="6"/>
      <c r="L2027" s="6"/>
      <c r="M2027" s="6"/>
      <c r="N2027" s="6"/>
      <c r="O2027" s="6"/>
      <c r="P2027" s="6"/>
      <c r="Q2027" s="6"/>
      <c r="R2027" s="6"/>
      <c r="S2027" s="6"/>
      <c r="T2027" s="6"/>
      <c r="U2027" s="6"/>
      <c r="W2027" s="6"/>
      <c r="X2027" s="6"/>
      <c r="Y2027" s="6"/>
      <c r="Z2027" s="6"/>
      <c r="AA2027" s="6"/>
      <c r="AB2027" s="6"/>
      <c r="AC2027" s="6"/>
    </row>
    <row r="2028">
      <c r="A2028" s="43" t="s">
        <v>5207</v>
      </c>
      <c r="B2028" s="43"/>
      <c r="C2028" s="43"/>
      <c r="D2028" s="550"/>
      <c r="E2028" s="5"/>
      <c r="F2028" s="6"/>
      <c r="G2028" s="6"/>
      <c r="H2028" s="6"/>
      <c r="I2028" s="6"/>
      <c r="J2028" s="6"/>
      <c r="K2028" s="6"/>
      <c r="L2028" s="6"/>
      <c r="M2028" s="6"/>
      <c r="N2028" s="6"/>
      <c r="O2028" s="6"/>
      <c r="P2028" s="6"/>
      <c r="Q2028" s="6"/>
      <c r="R2028" s="6"/>
      <c r="S2028" s="6"/>
      <c r="T2028" s="6"/>
      <c r="U2028" s="6"/>
      <c r="W2028" s="6"/>
      <c r="X2028" s="6"/>
      <c r="Y2028" s="6"/>
      <c r="Z2028" s="6"/>
      <c r="AA2028" s="6"/>
      <c r="AB2028" s="6"/>
      <c r="AC2028" s="6"/>
    </row>
    <row r="2029">
      <c r="A2029" s="43" t="s">
        <v>5208</v>
      </c>
      <c r="B2029" s="43"/>
      <c r="C2029" s="43"/>
      <c r="D2029" s="550"/>
      <c r="E2029" s="5"/>
      <c r="F2029" s="6"/>
      <c r="G2029" s="6"/>
      <c r="H2029" s="6"/>
      <c r="I2029" s="6"/>
      <c r="J2029" s="6"/>
      <c r="K2029" s="6"/>
      <c r="L2029" s="6"/>
      <c r="M2029" s="6"/>
      <c r="N2029" s="6"/>
      <c r="O2029" s="6"/>
      <c r="P2029" s="6"/>
      <c r="Q2029" s="6"/>
      <c r="R2029" s="6"/>
      <c r="S2029" s="6"/>
      <c r="T2029" s="6"/>
      <c r="U2029" s="6"/>
      <c r="W2029" s="6"/>
      <c r="X2029" s="6"/>
      <c r="Y2029" s="6"/>
      <c r="Z2029" s="6"/>
      <c r="AA2029" s="6"/>
      <c r="AB2029" s="6"/>
      <c r="AC2029" s="6"/>
    </row>
    <row r="2030">
      <c r="A2030" s="43" t="s">
        <v>5209</v>
      </c>
      <c r="B2030" s="43" t="s">
        <v>87</v>
      </c>
      <c r="C2030" s="43"/>
      <c r="D2030" s="550"/>
      <c r="E2030" s="5"/>
      <c r="F2030" s="6"/>
      <c r="G2030" s="6"/>
      <c r="H2030" s="6"/>
      <c r="I2030" s="6"/>
      <c r="J2030" s="6"/>
      <c r="K2030" s="6"/>
      <c r="L2030" s="6"/>
      <c r="M2030" s="6"/>
      <c r="N2030" s="6"/>
      <c r="O2030" s="6"/>
      <c r="P2030" s="6"/>
      <c r="Q2030" s="6"/>
      <c r="R2030" s="6"/>
      <c r="S2030" s="6"/>
      <c r="T2030" s="6"/>
      <c r="U2030" s="6"/>
      <c r="W2030" s="6"/>
      <c r="X2030" s="6"/>
      <c r="Y2030" s="6"/>
      <c r="Z2030" s="6"/>
      <c r="AA2030" s="6"/>
      <c r="AB2030" s="6"/>
      <c r="AC2030" s="6"/>
    </row>
    <row r="2031">
      <c r="A2031" s="43" t="s">
        <v>5210</v>
      </c>
      <c r="B2031" s="43"/>
      <c r="C2031" s="43"/>
      <c r="D2031" s="550"/>
      <c r="E2031" s="5"/>
      <c r="F2031" s="6"/>
      <c r="G2031" s="6"/>
      <c r="H2031" s="6"/>
      <c r="I2031" s="6"/>
      <c r="J2031" s="6"/>
      <c r="K2031" s="6"/>
      <c r="L2031" s="6"/>
      <c r="M2031" s="6"/>
      <c r="N2031" s="6"/>
      <c r="O2031" s="6"/>
      <c r="P2031" s="6"/>
      <c r="Q2031" s="6"/>
      <c r="R2031" s="6"/>
      <c r="S2031" s="6"/>
      <c r="T2031" s="6"/>
      <c r="U2031" s="6"/>
      <c r="W2031" s="6"/>
      <c r="X2031" s="6"/>
      <c r="Y2031" s="6"/>
      <c r="Z2031" s="6"/>
      <c r="AA2031" s="6"/>
      <c r="AB2031" s="6"/>
      <c r="AC2031" s="6"/>
    </row>
    <row r="2032">
      <c r="A2032" s="43" t="s">
        <v>5211</v>
      </c>
      <c r="B2032" s="43"/>
      <c r="C2032" s="43"/>
      <c r="D2032" s="550"/>
      <c r="E2032" s="5"/>
      <c r="F2032" s="6"/>
      <c r="G2032" s="6"/>
      <c r="H2032" s="6"/>
      <c r="I2032" s="6"/>
      <c r="J2032" s="6"/>
      <c r="K2032" s="6"/>
      <c r="L2032" s="6"/>
      <c r="M2032" s="6"/>
      <c r="N2032" s="6"/>
      <c r="O2032" s="6"/>
      <c r="P2032" s="6"/>
      <c r="Q2032" s="6"/>
      <c r="R2032" s="6"/>
      <c r="S2032" s="6"/>
      <c r="T2032" s="6"/>
      <c r="U2032" s="6"/>
      <c r="W2032" s="6"/>
      <c r="X2032" s="6"/>
      <c r="Y2032" s="6"/>
      <c r="Z2032" s="6"/>
      <c r="AA2032" s="6"/>
      <c r="AB2032" s="6"/>
      <c r="AC2032" s="6"/>
    </row>
    <row r="2033">
      <c r="A2033" s="43" t="s">
        <v>5212</v>
      </c>
      <c r="B2033" s="43" t="s">
        <v>5213</v>
      </c>
      <c r="C2033" s="43"/>
      <c r="D2033" s="550"/>
      <c r="E2033" s="5"/>
      <c r="F2033" s="6"/>
      <c r="G2033" s="6"/>
      <c r="H2033" s="6"/>
      <c r="I2033" s="6"/>
      <c r="J2033" s="6"/>
      <c r="K2033" s="6"/>
      <c r="L2033" s="6"/>
      <c r="M2033" s="6"/>
      <c r="N2033" s="6"/>
      <c r="O2033" s="6"/>
      <c r="P2033" s="6"/>
      <c r="Q2033" s="6"/>
      <c r="R2033" s="6"/>
      <c r="S2033" s="6"/>
      <c r="T2033" s="6"/>
      <c r="U2033" s="6"/>
      <c r="V2033" s="6"/>
      <c r="W2033" s="6"/>
      <c r="X2033" s="6"/>
      <c r="Y2033" s="6"/>
      <c r="Z2033" s="6"/>
      <c r="AA2033" s="6"/>
      <c r="AB2033" s="6"/>
      <c r="AC2033" s="6"/>
    </row>
    <row r="2034">
      <c r="A2034" s="43" t="s">
        <v>5214</v>
      </c>
      <c r="B2034" s="43"/>
      <c r="C2034" s="43"/>
      <c r="D2034" s="550"/>
      <c r="E2034" s="5"/>
      <c r="F2034" s="6"/>
      <c r="G2034" s="6"/>
      <c r="H2034" s="6"/>
      <c r="I2034" s="6"/>
      <c r="J2034" s="6"/>
      <c r="K2034" s="6"/>
      <c r="L2034" s="6"/>
      <c r="M2034" s="6"/>
      <c r="N2034" s="6"/>
      <c r="O2034" s="6"/>
      <c r="P2034" s="6"/>
      <c r="Q2034" s="6"/>
      <c r="R2034" s="6"/>
      <c r="S2034" s="6"/>
      <c r="T2034" s="6"/>
      <c r="U2034" s="6"/>
      <c r="V2034" s="6"/>
      <c r="W2034" s="6"/>
      <c r="X2034" s="6"/>
      <c r="Y2034" s="6"/>
      <c r="Z2034" s="6"/>
      <c r="AA2034" s="6"/>
      <c r="AB2034" s="6"/>
      <c r="AC2034" s="6"/>
    </row>
    <row r="2035">
      <c r="A2035" s="555" t="s">
        <v>5215</v>
      </c>
      <c r="B2035" s="43"/>
      <c r="C2035" s="43"/>
      <c r="D2035" s="550"/>
      <c r="E2035" s="5"/>
      <c r="F2035" s="6"/>
      <c r="G2035" s="6"/>
      <c r="H2035" s="6"/>
      <c r="I2035" s="6"/>
      <c r="J2035" s="6"/>
      <c r="K2035" s="6"/>
      <c r="L2035" s="6"/>
      <c r="M2035" s="6"/>
      <c r="N2035" s="6"/>
      <c r="O2035" s="6"/>
      <c r="P2035" s="6"/>
      <c r="Q2035" s="6"/>
      <c r="R2035" s="6"/>
      <c r="S2035" s="6"/>
      <c r="T2035" s="6"/>
      <c r="U2035" s="6"/>
      <c r="V2035" s="6"/>
      <c r="W2035" s="6"/>
      <c r="X2035" s="6"/>
      <c r="Y2035" s="6"/>
      <c r="Z2035" s="6"/>
      <c r="AA2035" s="6"/>
      <c r="AB2035" s="6"/>
      <c r="AC2035" s="6"/>
    </row>
    <row r="2036">
      <c r="A2036" s="556" t="s">
        <v>5216</v>
      </c>
      <c r="B2036" s="43" t="s">
        <v>5217</v>
      </c>
      <c r="C2036" s="43" t="s">
        <v>5218</v>
      </c>
      <c r="D2036" s="550"/>
      <c r="E2036" s="5"/>
      <c r="F2036" s="6"/>
      <c r="G2036" s="6"/>
      <c r="H2036" s="6"/>
      <c r="I2036" s="6"/>
      <c r="J2036" s="6"/>
      <c r="K2036" s="6"/>
      <c r="L2036" s="6"/>
      <c r="M2036" s="6"/>
      <c r="N2036" s="6"/>
      <c r="O2036" s="6"/>
      <c r="P2036" s="6"/>
      <c r="Q2036" s="6"/>
      <c r="R2036" s="6"/>
      <c r="S2036" s="6"/>
      <c r="T2036" s="6"/>
      <c r="U2036" s="6"/>
      <c r="V2036" s="6"/>
      <c r="W2036" s="6"/>
      <c r="X2036" s="6"/>
      <c r="Y2036" s="6"/>
      <c r="Z2036" s="6"/>
      <c r="AA2036" s="6"/>
      <c r="AB2036" s="6"/>
      <c r="AC2036" s="6"/>
    </row>
    <row r="2037">
      <c r="A2037" s="54" t="s">
        <v>5219</v>
      </c>
      <c r="B2037" s="54" t="s">
        <v>5220</v>
      </c>
      <c r="C2037" s="43"/>
      <c r="D2037" s="550"/>
      <c r="E2037" s="5"/>
      <c r="F2037" s="6"/>
      <c r="G2037" s="6"/>
      <c r="H2037" s="6"/>
      <c r="I2037" s="6"/>
      <c r="J2037" s="6"/>
      <c r="K2037" s="6"/>
      <c r="L2037" s="6"/>
      <c r="M2037" s="6"/>
      <c r="N2037" s="6"/>
      <c r="O2037" s="6"/>
      <c r="P2037" s="6"/>
      <c r="Q2037" s="6"/>
      <c r="R2037" s="6"/>
      <c r="S2037" s="6"/>
      <c r="T2037" s="6"/>
      <c r="U2037" s="6"/>
      <c r="V2037" s="6"/>
      <c r="W2037" s="6"/>
      <c r="X2037" s="6"/>
      <c r="Y2037" s="6"/>
      <c r="Z2037" s="6"/>
      <c r="AA2037" s="6"/>
      <c r="AB2037" s="6"/>
      <c r="AC2037" s="6"/>
    </row>
    <row r="2038">
      <c r="A2038" s="54" t="s">
        <v>5221</v>
      </c>
      <c r="B2038" s="54" t="s">
        <v>5222</v>
      </c>
      <c r="C2038" s="43"/>
      <c r="D2038" s="550"/>
      <c r="E2038" s="5"/>
      <c r="F2038" s="6"/>
      <c r="G2038" s="6"/>
      <c r="H2038" s="6"/>
      <c r="I2038" s="6"/>
      <c r="J2038" s="6"/>
      <c r="K2038" s="6"/>
      <c r="L2038" s="6"/>
      <c r="M2038" s="6"/>
      <c r="N2038" s="6"/>
      <c r="O2038" s="6"/>
      <c r="P2038" s="6"/>
      <c r="Q2038" s="6"/>
      <c r="R2038" s="6"/>
      <c r="S2038" s="6"/>
      <c r="T2038" s="6"/>
      <c r="U2038" s="6"/>
      <c r="V2038" s="6"/>
      <c r="W2038" s="6"/>
      <c r="X2038" s="6"/>
      <c r="Y2038" s="6"/>
      <c r="Z2038" s="6"/>
      <c r="AA2038" s="6"/>
      <c r="AB2038" s="6"/>
      <c r="AC2038" s="6"/>
    </row>
    <row r="2039">
      <c r="A2039" s="54" t="s">
        <v>5223</v>
      </c>
      <c r="B2039" s="43" t="s">
        <v>5224</v>
      </c>
      <c r="C2039" s="43"/>
      <c r="D2039" s="550"/>
      <c r="E2039" s="5"/>
      <c r="F2039" s="6"/>
      <c r="G2039" s="6"/>
      <c r="H2039" s="6"/>
      <c r="I2039" s="6"/>
      <c r="J2039" s="6"/>
      <c r="K2039" s="6"/>
      <c r="L2039" s="6"/>
      <c r="M2039" s="6"/>
      <c r="N2039" s="6"/>
      <c r="O2039" s="6"/>
      <c r="P2039" s="6"/>
      <c r="Q2039" s="6"/>
      <c r="R2039" s="6"/>
      <c r="S2039" s="6"/>
      <c r="T2039" s="6"/>
      <c r="U2039" s="6"/>
      <c r="V2039" s="6"/>
      <c r="W2039" s="6"/>
      <c r="X2039" s="6"/>
      <c r="Y2039" s="6"/>
      <c r="Z2039" s="6"/>
      <c r="AA2039" s="6"/>
      <c r="AB2039" s="6"/>
      <c r="AC2039" s="6"/>
    </row>
    <row r="2040">
      <c r="A2040" s="54" t="s">
        <v>5225</v>
      </c>
      <c r="B2040" s="43" t="s">
        <v>5226</v>
      </c>
      <c r="C2040" s="43" t="s">
        <v>5227</v>
      </c>
      <c r="D2040" s="550"/>
      <c r="E2040" s="5"/>
      <c r="F2040" s="6"/>
      <c r="G2040" s="6"/>
      <c r="H2040" s="6"/>
      <c r="I2040" s="6"/>
      <c r="J2040" s="6"/>
      <c r="K2040" s="6"/>
      <c r="L2040" s="6"/>
      <c r="M2040" s="6"/>
      <c r="N2040" s="6"/>
      <c r="O2040" s="6"/>
      <c r="P2040" s="6"/>
      <c r="Q2040" s="6"/>
      <c r="R2040" s="6"/>
      <c r="S2040" s="6"/>
      <c r="T2040" s="6"/>
      <c r="U2040" s="6"/>
      <c r="V2040" s="6"/>
      <c r="W2040" s="6"/>
      <c r="X2040" s="6"/>
      <c r="Y2040" s="6"/>
      <c r="Z2040" s="6"/>
      <c r="AA2040" s="6"/>
      <c r="AB2040" s="6"/>
      <c r="AC2040" s="6"/>
    </row>
    <row r="2041">
      <c r="A2041" s="544" t="s">
        <v>5228</v>
      </c>
      <c r="B2041" s="43"/>
      <c r="C2041" s="43"/>
      <c r="D2041" s="550"/>
      <c r="E2041" s="5"/>
      <c r="F2041" s="6"/>
      <c r="G2041" s="6"/>
      <c r="H2041" s="6"/>
      <c r="I2041" s="6"/>
      <c r="J2041" s="6"/>
      <c r="K2041" s="6"/>
      <c r="L2041" s="6"/>
      <c r="M2041" s="6"/>
      <c r="N2041" s="6"/>
      <c r="O2041" s="6"/>
      <c r="P2041" s="6"/>
      <c r="Q2041" s="6"/>
      <c r="R2041" s="6"/>
      <c r="S2041" s="6"/>
      <c r="T2041" s="6"/>
      <c r="U2041" s="6"/>
      <c r="V2041" s="6"/>
      <c r="W2041" s="6"/>
      <c r="X2041" s="6"/>
      <c r="Y2041" s="6"/>
      <c r="Z2041" s="6"/>
      <c r="AA2041" s="6"/>
      <c r="AB2041" s="6"/>
      <c r="AC2041" s="6"/>
    </row>
    <row r="2042">
      <c r="A2042" s="544" t="s">
        <v>5229</v>
      </c>
      <c r="B2042" s="43" t="s">
        <v>5230</v>
      </c>
      <c r="C2042" s="43" t="s">
        <v>5231</v>
      </c>
      <c r="D2042" s="550"/>
      <c r="E2042" s="5"/>
      <c r="F2042" s="6"/>
      <c r="G2042" s="6"/>
      <c r="H2042" s="6"/>
      <c r="I2042" s="6"/>
      <c r="J2042" s="6"/>
      <c r="K2042" s="6"/>
      <c r="L2042" s="6"/>
      <c r="M2042" s="6"/>
      <c r="N2042" s="6"/>
      <c r="O2042" s="6"/>
      <c r="P2042" s="6"/>
      <c r="Q2042" s="6"/>
      <c r="R2042" s="6"/>
      <c r="S2042" s="6"/>
      <c r="T2042" s="6"/>
      <c r="U2042" s="6"/>
      <c r="V2042" s="6"/>
      <c r="W2042" s="6"/>
      <c r="X2042" s="6"/>
      <c r="Y2042" s="6"/>
      <c r="Z2042" s="6"/>
      <c r="AA2042" s="6"/>
      <c r="AB2042" s="6"/>
      <c r="AC2042" s="6"/>
    </row>
    <row r="2043">
      <c r="A2043" s="557" t="s">
        <v>5232</v>
      </c>
      <c r="B2043" s="43" t="s">
        <v>5233</v>
      </c>
      <c r="C2043" s="108" t="s">
        <v>5234</v>
      </c>
      <c r="D2043" s="550"/>
      <c r="E2043" s="5"/>
      <c r="F2043" s="6"/>
      <c r="G2043" s="6"/>
      <c r="H2043" s="6"/>
      <c r="I2043" s="6"/>
      <c r="J2043" s="6"/>
      <c r="K2043" s="6"/>
      <c r="L2043" s="6"/>
      <c r="M2043" s="6"/>
      <c r="N2043" s="6"/>
      <c r="O2043" s="6"/>
      <c r="P2043" s="6"/>
      <c r="Q2043" s="6"/>
      <c r="R2043" s="6"/>
      <c r="S2043" s="6"/>
      <c r="T2043" s="6"/>
      <c r="U2043" s="6"/>
      <c r="V2043" s="6"/>
      <c r="W2043" s="6"/>
      <c r="X2043" s="6"/>
      <c r="Y2043" s="6"/>
      <c r="Z2043" s="6"/>
      <c r="AA2043" s="6"/>
      <c r="AB2043" s="6"/>
      <c r="AC2043" s="6"/>
    </row>
    <row r="2044">
      <c r="A2044" s="544" t="s">
        <v>5235</v>
      </c>
      <c r="B2044" s="43" t="s">
        <v>5236</v>
      </c>
      <c r="D2044" s="550"/>
      <c r="E2044" s="5"/>
      <c r="F2044" s="6"/>
      <c r="G2044" s="6"/>
      <c r="H2044" s="6"/>
      <c r="I2044" s="6"/>
      <c r="J2044" s="6"/>
      <c r="K2044" s="6"/>
      <c r="L2044" s="6"/>
      <c r="M2044" s="6"/>
      <c r="N2044" s="6"/>
      <c r="O2044" s="6"/>
      <c r="P2044" s="6"/>
      <c r="Q2044" s="6"/>
      <c r="R2044" s="6"/>
      <c r="S2044" s="6"/>
      <c r="T2044" s="6"/>
      <c r="U2044" s="6"/>
      <c r="V2044" s="6"/>
      <c r="W2044" s="6"/>
      <c r="X2044" s="6"/>
      <c r="Y2044" s="6"/>
      <c r="Z2044" s="6"/>
      <c r="AA2044" s="6"/>
      <c r="AB2044" s="6"/>
      <c r="AC2044" s="6"/>
    </row>
    <row r="2045">
      <c r="A2045" s="544" t="s">
        <v>5237</v>
      </c>
      <c r="B2045" s="43" t="s">
        <v>5238</v>
      </c>
      <c r="D2045" s="550"/>
      <c r="E2045" s="5"/>
      <c r="F2045" s="6"/>
      <c r="G2045" s="6"/>
      <c r="H2045" s="6"/>
      <c r="I2045" s="6"/>
      <c r="J2045" s="6"/>
      <c r="K2045" s="6"/>
      <c r="L2045" s="6"/>
      <c r="M2045" s="6"/>
      <c r="N2045" s="6"/>
      <c r="O2045" s="6"/>
      <c r="P2045" s="6"/>
      <c r="Q2045" s="6"/>
      <c r="R2045" s="6"/>
      <c r="S2045" s="6"/>
      <c r="T2045" s="6"/>
      <c r="U2045" s="6"/>
      <c r="V2045" s="6"/>
      <c r="W2045" s="6"/>
      <c r="X2045" s="6"/>
      <c r="Y2045" s="6"/>
      <c r="Z2045" s="6"/>
      <c r="AA2045" s="6"/>
      <c r="AB2045" s="6"/>
      <c r="AC2045" s="6"/>
    </row>
    <row r="2046">
      <c r="A2046" s="544" t="s">
        <v>5239</v>
      </c>
      <c r="B2046" s="43" t="s">
        <v>5240</v>
      </c>
      <c r="D2046" s="550"/>
      <c r="E2046" s="5"/>
      <c r="F2046" s="6"/>
      <c r="G2046" s="6"/>
      <c r="H2046" s="6"/>
      <c r="I2046" s="6"/>
      <c r="J2046" s="6"/>
      <c r="K2046" s="6"/>
      <c r="L2046" s="6"/>
      <c r="M2046" s="6"/>
      <c r="N2046" s="6"/>
      <c r="O2046" s="6"/>
      <c r="P2046" s="6"/>
      <c r="Q2046" s="6"/>
      <c r="R2046" s="6"/>
      <c r="S2046" s="6"/>
      <c r="T2046" s="6"/>
      <c r="U2046" s="6"/>
      <c r="V2046" s="6"/>
      <c r="W2046" s="6"/>
      <c r="X2046" s="6"/>
      <c r="Y2046" s="6"/>
      <c r="Z2046" s="6"/>
      <c r="AA2046" s="6"/>
      <c r="AB2046" s="6"/>
      <c r="AC2046" s="6"/>
    </row>
    <row r="2047">
      <c r="A2047" s="43" t="s">
        <v>5241</v>
      </c>
      <c r="D2047" s="550"/>
      <c r="E2047" s="5"/>
      <c r="F2047" s="6"/>
      <c r="G2047" s="6"/>
      <c r="H2047" s="6"/>
      <c r="I2047" s="6"/>
      <c r="J2047" s="6"/>
      <c r="K2047" s="6"/>
      <c r="L2047" s="6"/>
      <c r="M2047" s="6"/>
      <c r="N2047" s="6"/>
      <c r="O2047" s="6"/>
      <c r="P2047" s="6"/>
      <c r="Q2047" s="6"/>
      <c r="R2047" s="6"/>
      <c r="S2047" s="6"/>
      <c r="T2047" s="6"/>
      <c r="U2047" s="6"/>
      <c r="V2047" s="6"/>
      <c r="W2047" s="6"/>
      <c r="X2047" s="6"/>
      <c r="Y2047" s="6"/>
      <c r="Z2047" s="6"/>
      <c r="AA2047" s="6"/>
      <c r="AB2047" s="6"/>
      <c r="AC2047" s="6"/>
    </row>
    <row r="2048">
      <c r="A2048" s="558" t="s">
        <v>5242</v>
      </c>
      <c r="B2048" s="43" t="s">
        <v>5243</v>
      </c>
      <c r="D2048" s="550"/>
      <c r="E2048" s="5"/>
      <c r="F2048" s="6"/>
      <c r="G2048" s="6"/>
      <c r="H2048" s="6"/>
      <c r="I2048" s="6"/>
      <c r="J2048" s="6"/>
      <c r="K2048" s="6"/>
      <c r="L2048" s="6"/>
      <c r="M2048" s="6"/>
      <c r="N2048" s="6"/>
      <c r="O2048" s="6"/>
      <c r="P2048" s="6"/>
      <c r="Q2048" s="6"/>
      <c r="R2048" s="6"/>
      <c r="S2048" s="6"/>
      <c r="T2048" s="6"/>
      <c r="U2048" s="6"/>
      <c r="V2048" s="6"/>
      <c r="W2048" s="6"/>
      <c r="X2048" s="6"/>
      <c r="Y2048" s="6"/>
      <c r="Z2048" s="6"/>
      <c r="AA2048" s="6"/>
      <c r="AB2048" s="6"/>
      <c r="AC2048" s="6"/>
    </row>
    <row r="2049" ht="30.0" customHeight="1">
      <c r="A2049" s="544" t="s">
        <v>5244</v>
      </c>
      <c r="B2049" s="43" t="s">
        <v>13397</v>
      </c>
      <c r="D2049" s="550"/>
      <c r="E2049" s="5"/>
      <c r="F2049" s="6"/>
      <c r="G2049" s="6"/>
      <c r="H2049" s="6"/>
      <c r="I2049" s="6"/>
      <c r="J2049" s="6"/>
      <c r="K2049" s="6"/>
      <c r="L2049" s="6"/>
      <c r="M2049" s="6"/>
      <c r="N2049" s="6"/>
      <c r="O2049" s="6"/>
      <c r="P2049" s="6"/>
      <c r="Q2049" s="6"/>
      <c r="R2049" s="6"/>
      <c r="S2049" s="6"/>
      <c r="T2049" s="6"/>
      <c r="U2049" s="6"/>
      <c r="V2049" s="6"/>
      <c r="W2049" s="6"/>
      <c r="X2049" s="6"/>
      <c r="Y2049" s="6"/>
      <c r="Z2049" s="6"/>
      <c r="AA2049" s="6"/>
      <c r="AB2049" s="6"/>
      <c r="AC2049" s="6"/>
    </row>
    <row r="2050" ht="117.0" customHeight="1">
      <c r="A2050" s="544" t="s">
        <v>5246</v>
      </c>
      <c r="B2050" s="43" t="s">
        <v>5247</v>
      </c>
      <c r="D2050" s="559"/>
      <c r="E2050" s="5"/>
      <c r="F2050" s="469"/>
      <c r="G2050" s="469"/>
      <c r="H2050" s="469"/>
      <c r="I2050" s="469"/>
      <c r="J2050" s="469"/>
      <c r="K2050" s="469"/>
      <c r="L2050" s="469"/>
      <c r="M2050" s="469"/>
      <c r="N2050" s="469"/>
      <c r="O2050" s="469"/>
      <c r="P2050" s="469"/>
      <c r="Q2050" s="469"/>
      <c r="R2050" s="469"/>
      <c r="S2050" s="469"/>
      <c r="T2050" s="469"/>
      <c r="U2050" s="469"/>
      <c r="V2050" s="469"/>
      <c r="W2050" s="469"/>
      <c r="X2050" s="469"/>
      <c r="Y2050" s="469"/>
      <c r="Z2050" s="469"/>
      <c r="AA2050" s="469"/>
      <c r="AB2050" s="469"/>
      <c r="AC2050" s="469"/>
    </row>
    <row r="2051">
      <c r="A2051" s="560" t="s">
        <v>5248</v>
      </c>
      <c r="B2051" s="560" t="s">
        <v>5249</v>
      </c>
      <c r="C2051" s="560"/>
      <c r="D2051" s="559"/>
      <c r="E2051" s="5"/>
      <c r="F2051" s="469"/>
      <c r="G2051" s="469"/>
      <c r="H2051" s="469"/>
      <c r="I2051" s="469"/>
      <c r="J2051" s="469"/>
      <c r="K2051" s="469"/>
      <c r="L2051" s="469"/>
      <c r="M2051" s="469"/>
      <c r="N2051" s="469"/>
      <c r="O2051" s="469"/>
      <c r="P2051" s="469"/>
      <c r="Q2051" s="469"/>
      <c r="R2051" s="469"/>
      <c r="S2051" s="469"/>
      <c r="T2051" s="469"/>
      <c r="U2051" s="469"/>
      <c r="V2051" s="469"/>
      <c r="W2051" s="469"/>
      <c r="X2051" s="469"/>
      <c r="Y2051" s="469"/>
      <c r="Z2051" s="469"/>
      <c r="AA2051" s="469"/>
      <c r="AB2051" s="469"/>
      <c r="AC2051" s="469"/>
    </row>
    <row r="2052">
      <c r="A2052" s="561" t="s">
        <v>5250</v>
      </c>
      <c r="B2052" s="560" t="s">
        <v>5251</v>
      </c>
      <c r="C2052" s="560" t="s">
        <v>5252</v>
      </c>
      <c r="D2052" s="559"/>
      <c r="E2052" s="5"/>
      <c r="F2052" s="469"/>
      <c r="G2052" s="469"/>
      <c r="H2052" s="469"/>
      <c r="I2052" s="469"/>
      <c r="J2052" s="469"/>
      <c r="K2052" s="469"/>
      <c r="L2052" s="469"/>
      <c r="M2052" s="469"/>
      <c r="N2052" s="469"/>
      <c r="O2052" s="469"/>
      <c r="P2052" s="469"/>
      <c r="Q2052" s="469"/>
      <c r="R2052" s="469"/>
      <c r="S2052" s="469"/>
      <c r="T2052" s="469"/>
      <c r="U2052" s="469"/>
      <c r="V2052" s="469"/>
      <c r="W2052" s="469"/>
      <c r="X2052" s="469"/>
      <c r="Y2052" s="469"/>
      <c r="Z2052" s="469"/>
      <c r="AA2052" s="469"/>
      <c r="AB2052" s="469"/>
      <c r="AC2052" s="469"/>
    </row>
    <row r="2053">
      <c r="A2053" s="560" t="s">
        <v>5253</v>
      </c>
      <c r="B2053" s="560" t="s">
        <v>5254</v>
      </c>
      <c r="C2053" s="560" t="s">
        <v>5255</v>
      </c>
      <c r="D2053" s="559"/>
      <c r="E2053" s="5"/>
      <c r="F2053" s="469"/>
      <c r="G2053" s="469"/>
      <c r="H2053" s="469"/>
      <c r="I2053" s="469"/>
      <c r="J2053" s="469"/>
      <c r="K2053" s="469"/>
      <c r="L2053" s="469"/>
      <c r="M2053" s="469"/>
      <c r="N2053" s="469"/>
      <c r="O2053" s="469"/>
      <c r="P2053" s="469"/>
      <c r="Q2053" s="469"/>
      <c r="R2053" s="469"/>
      <c r="S2053" s="469"/>
      <c r="T2053" s="469"/>
      <c r="U2053" s="469"/>
      <c r="V2053" s="469"/>
      <c r="W2053" s="469"/>
      <c r="X2053" s="469"/>
      <c r="Y2053" s="469"/>
      <c r="Z2053" s="469"/>
      <c r="AA2053" s="469"/>
      <c r="AB2053" s="469"/>
      <c r="AC2053" s="469"/>
    </row>
    <row r="2054">
      <c r="A2054" s="560" t="s">
        <v>5256</v>
      </c>
      <c r="B2054" s="560" t="s">
        <v>5257</v>
      </c>
      <c r="C2054" s="560"/>
      <c r="D2054" s="559"/>
      <c r="E2054" s="5"/>
      <c r="F2054" s="469"/>
      <c r="G2054" s="469"/>
      <c r="H2054" s="469"/>
      <c r="I2054" s="469"/>
      <c r="J2054" s="469"/>
      <c r="K2054" s="469"/>
      <c r="L2054" s="469"/>
      <c r="M2054" s="469"/>
      <c r="N2054" s="469"/>
      <c r="O2054" s="469"/>
      <c r="P2054" s="469"/>
      <c r="Q2054" s="469"/>
      <c r="R2054" s="469"/>
      <c r="S2054" s="469"/>
      <c r="T2054" s="469"/>
      <c r="U2054" s="469"/>
      <c r="V2054" s="469"/>
      <c r="W2054" s="469"/>
      <c r="X2054" s="469"/>
      <c r="Y2054" s="469"/>
      <c r="Z2054" s="469"/>
      <c r="AA2054" s="469"/>
      <c r="AB2054" s="469"/>
      <c r="AC2054" s="469"/>
    </row>
    <row r="2055">
      <c r="A2055" s="560" t="s">
        <v>5258</v>
      </c>
      <c r="B2055" s="560" t="s">
        <v>5259</v>
      </c>
      <c r="C2055" s="560"/>
      <c r="D2055" s="559"/>
      <c r="E2055" s="5"/>
      <c r="F2055" s="469"/>
      <c r="G2055" s="469"/>
      <c r="H2055" s="469"/>
      <c r="I2055" s="469"/>
      <c r="J2055" s="469"/>
      <c r="K2055" s="469"/>
      <c r="L2055" s="469"/>
      <c r="M2055" s="469"/>
      <c r="N2055" s="469"/>
      <c r="O2055" s="469"/>
      <c r="P2055" s="469"/>
      <c r="Q2055" s="469"/>
      <c r="R2055" s="469"/>
      <c r="S2055" s="469"/>
      <c r="T2055" s="469"/>
      <c r="U2055" s="469"/>
      <c r="V2055" s="469"/>
      <c r="W2055" s="469"/>
      <c r="X2055" s="469"/>
      <c r="Y2055" s="469"/>
      <c r="Z2055" s="469"/>
      <c r="AA2055" s="469"/>
      <c r="AB2055" s="469"/>
      <c r="AC2055" s="469"/>
    </row>
    <row r="2056">
      <c r="A2056" s="561" t="s">
        <v>5260</v>
      </c>
      <c r="B2056" s="560" t="s">
        <v>5261</v>
      </c>
      <c r="C2056" s="560"/>
      <c r="D2056" s="559"/>
      <c r="E2056" s="5"/>
      <c r="F2056" s="469"/>
      <c r="G2056" s="469"/>
      <c r="H2056" s="469"/>
      <c r="I2056" s="469"/>
      <c r="J2056" s="469"/>
      <c r="K2056" s="469"/>
      <c r="L2056" s="469"/>
      <c r="M2056" s="469"/>
      <c r="N2056" s="469"/>
      <c r="O2056" s="469"/>
      <c r="P2056" s="469"/>
      <c r="Q2056" s="469"/>
      <c r="R2056" s="469"/>
      <c r="S2056" s="469"/>
      <c r="T2056" s="469"/>
      <c r="U2056" s="469"/>
      <c r="V2056" s="469"/>
      <c r="W2056" s="469"/>
      <c r="X2056" s="469"/>
      <c r="Y2056" s="469"/>
      <c r="Z2056" s="469"/>
      <c r="AA2056" s="469"/>
      <c r="AB2056" s="469"/>
      <c r="AC2056" s="469"/>
    </row>
    <row r="2057">
      <c r="A2057" s="560" t="s">
        <v>5262</v>
      </c>
      <c r="B2057" s="560"/>
      <c r="C2057" s="560"/>
      <c r="D2057" s="559"/>
      <c r="E2057" s="5"/>
      <c r="F2057" s="469"/>
      <c r="G2057" s="469"/>
      <c r="H2057" s="469"/>
      <c r="I2057" s="469"/>
      <c r="J2057" s="469"/>
      <c r="K2057" s="469"/>
      <c r="L2057" s="469"/>
      <c r="M2057" s="469"/>
      <c r="N2057" s="469"/>
      <c r="O2057" s="469"/>
      <c r="P2057" s="469"/>
      <c r="Q2057" s="469"/>
      <c r="R2057" s="469"/>
      <c r="S2057" s="469"/>
      <c r="T2057" s="469"/>
      <c r="U2057" s="469"/>
      <c r="V2057" s="469"/>
      <c r="W2057" s="469"/>
      <c r="X2057" s="469"/>
      <c r="Y2057" s="469"/>
      <c r="Z2057" s="469"/>
      <c r="AA2057" s="469"/>
      <c r="AB2057" s="469"/>
      <c r="AC2057" s="469"/>
    </row>
    <row r="2058">
      <c r="A2058" s="560" t="s">
        <v>5263</v>
      </c>
      <c r="B2058" s="560" t="s">
        <v>5264</v>
      </c>
      <c r="C2058" s="560"/>
      <c r="D2058" s="559"/>
      <c r="E2058" s="5"/>
      <c r="F2058" s="469"/>
      <c r="G2058" s="469"/>
      <c r="H2058" s="469"/>
      <c r="I2058" s="469"/>
      <c r="J2058" s="469"/>
      <c r="K2058" s="469"/>
      <c r="L2058" s="469"/>
      <c r="M2058" s="469"/>
      <c r="N2058" s="469"/>
      <c r="O2058" s="469"/>
      <c r="P2058" s="469"/>
      <c r="Q2058" s="469"/>
      <c r="R2058" s="469"/>
      <c r="S2058" s="469"/>
      <c r="T2058" s="469"/>
      <c r="U2058" s="469"/>
      <c r="V2058" s="469"/>
      <c r="W2058" s="469"/>
      <c r="X2058" s="469"/>
      <c r="Y2058" s="469"/>
      <c r="Z2058" s="469"/>
      <c r="AA2058" s="469"/>
      <c r="AB2058" s="469"/>
      <c r="AC2058" s="469"/>
    </row>
    <row r="2059">
      <c r="A2059" s="561" t="s">
        <v>5265</v>
      </c>
      <c r="B2059" s="560"/>
      <c r="C2059" s="560"/>
      <c r="D2059" s="559"/>
      <c r="E2059" s="5"/>
      <c r="F2059" s="469"/>
      <c r="G2059" s="469"/>
      <c r="H2059" s="469"/>
      <c r="I2059" s="469"/>
      <c r="J2059" s="469"/>
      <c r="K2059" s="469"/>
      <c r="L2059" s="469"/>
      <c r="M2059" s="469"/>
      <c r="N2059" s="469"/>
      <c r="O2059" s="469"/>
      <c r="P2059" s="469"/>
      <c r="Q2059" s="469"/>
      <c r="R2059" s="469"/>
      <c r="S2059" s="469"/>
      <c r="T2059" s="469"/>
      <c r="U2059" s="469"/>
      <c r="V2059" s="469"/>
      <c r="W2059" s="469"/>
      <c r="X2059" s="469"/>
      <c r="Y2059" s="469"/>
      <c r="Z2059" s="469"/>
      <c r="AA2059" s="469"/>
      <c r="AB2059" s="469"/>
      <c r="AC2059" s="469"/>
    </row>
    <row r="2060" ht="65.25" customHeight="1">
      <c r="B2060" s="560" t="s">
        <v>5266</v>
      </c>
      <c r="C2060" s="560"/>
      <c r="D2060" s="559"/>
      <c r="E2060" s="5"/>
      <c r="F2060" s="469"/>
      <c r="G2060" s="469"/>
      <c r="H2060" s="469"/>
      <c r="I2060" s="469"/>
      <c r="J2060" s="469"/>
      <c r="K2060" s="469"/>
      <c r="L2060" s="469"/>
      <c r="M2060" s="469"/>
      <c r="N2060" s="469"/>
      <c r="O2060" s="469"/>
      <c r="P2060" s="469"/>
      <c r="Q2060" s="469"/>
      <c r="R2060" s="469"/>
      <c r="S2060" s="469"/>
      <c r="T2060" s="469"/>
      <c r="U2060" s="469"/>
      <c r="V2060" s="469"/>
      <c r="W2060" s="469"/>
      <c r="X2060" s="469"/>
      <c r="Y2060" s="469"/>
      <c r="Z2060" s="469"/>
      <c r="AA2060" s="469"/>
      <c r="AB2060" s="469"/>
      <c r="AC2060" s="469"/>
    </row>
    <row r="2061">
      <c r="A2061" s="562" t="s">
        <v>5267</v>
      </c>
      <c r="B2061" s="560" t="s">
        <v>5268</v>
      </c>
      <c r="C2061" s="560"/>
      <c r="D2061" s="559"/>
      <c r="E2061" s="5"/>
      <c r="F2061" s="469"/>
      <c r="G2061" s="469"/>
      <c r="H2061" s="469"/>
      <c r="I2061" s="469"/>
      <c r="J2061" s="469"/>
      <c r="K2061" s="469"/>
      <c r="L2061" s="469"/>
      <c r="M2061" s="469"/>
      <c r="N2061" s="469"/>
      <c r="O2061" s="469"/>
      <c r="P2061" s="469"/>
      <c r="Q2061" s="469"/>
      <c r="R2061" s="469"/>
      <c r="S2061" s="469"/>
      <c r="T2061" s="469"/>
      <c r="U2061" s="469"/>
      <c r="V2061" s="469"/>
      <c r="W2061" s="469"/>
      <c r="X2061" s="469"/>
      <c r="Y2061" s="469"/>
      <c r="Z2061" s="469"/>
      <c r="AA2061" s="469"/>
      <c r="AB2061" s="469"/>
      <c r="AC2061" s="469"/>
    </row>
    <row r="2062">
      <c r="A2062" s="560" t="s">
        <v>13398</v>
      </c>
      <c r="B2062" s="560" t="s">
        <v>5270</v>
      </c>
      <c r="C2062" s="560"/>
      <c r="D2062" s="559"/>
      <c r="E2062" s="5"/>
      <c r="F2062" s="469"/>
      <c r="G2062" s="469"/>
      <c r="H2062" s="469"/>
      <c r="I2062" s="469"/>
      <c r="J2062" s="469"/>
      <c r="K2062" s="469"/>
      <c r="L2062" s="469"/>
      <c r="M2062" s="469"/>
      <c r="N2062" s="469"/>
      <c r="O2062" s="469"/>
      <c r="P2062" s="469"/>
      <c r="Q2062" s="469"/>
      <c r="R2062" s="469"/>
      <c r="S2062" s="469"/>
      <c r="T2062" s="469"/>
      <c r="U2062" s="469"/>
      <c r="V2062" s="469"/>
      <c r="W2062" s="469"/>
      <c r="X2062" s="469"/>
      <c r="Y2062" s="469"/>
      <c r="Z2062" s="469"/>
      <c r="AA2062" s="469"/>
      <c r="AB2062" s="469"/>
      <c r="AC2062" s="469"/>
    </row>
    <row r="2063">
      <c r="A2063" s="544" t="s">
        <v>5271</v>
      </c>
      <c r="B2063" s="563"/>
      <c r="C2063" s="560"/>
      <c r="D2063" s="559"/>
      <c r="E2063" s="5"/>
      <c r="F2063" s="469"/>
      <c r="G2063" s="469"/>
      <c r="H2063" s="469"/>
      <c r="I2063" s="469"/>
      <c r="J2063" s="469"/>
      <c r="K2063" s="469"/>
      <c r="L2063" s="469"/>
      <c r="M2063" s="469"/>
      <c r="N2063" s="469"/>
      <c r="O2063" s="469"/>
      <c r="P2063" s="469"/>
      <c r="Q2063" s="469"/>
      <c r="R2063" s="469"/>
      <c r="S2063" s="469"/>
      <c r="T2063" s="469"/>
      <c r="U2063" s="469"/>
      <c r="V2063" s="469"/>
      <c r="W2063" s="469"/>
      <c r="X2063" s="469"/>
      <c r="Y2063" s="469"/>
      <c r="Z2063" s="469"/>
      <c r="AA2063" s="469"/>
      <c r="AB2063" s="469"/>
      <c r="AC2063" s="469"/>
    </row>
    <row r="2064">
      <c r="A2064" s="557" t="s">
        <v>5272</v>
      </c>
      <c r="B2064" s="563"/>
      <c r="C2064" s="560"/>
      <c r="D2064" s="559"/>
      <c r="E2064" s="5"/>
      <c r="F2064" s="469"/>
      <c r="G2064" s="469"/>
      <c r="H2064" s="469"/>
      <c r="I2064" s="469"/>
      <c r="J2064" s="469"/>
      <c r="K2064" s="469"/>
      <c r="L2064" s="469"/>
      <c r="M2064" s="469"/>
      <c r="N2064" s="469"/>
      <c r="O2064" s="469"/>
      <c r="P2064" s="469"/>
      <c r="Q2064" s="469"/>
      <c r="R2064" s="469"/>
      <c r="S2064" s="469"/>
      <c r="T2064" s="469"/>
      <c r="U2064" s="469"/>
      <c r="V2064" s="469"/>
      <c r="W2064" s="469"/>
      <c r="X2064" s="469"/>
      <c r="Y2064" s="469"/>
      <c r="Z2064" s="469"/>
      <c r="AA2064" s="469"/>
      <c r="AB2064" s="469"/>
      <c r="AC2064" s="469"/>
    </row>
    <row r="2065">
      <c r="A2065" s="564" t="s">
        <v>5273</v>
      </c>
      <c r="B2065" s="563" t="s">
        <v>5274</v>
      </c>
      <c r="C2065" s="560"/>
      <c r="D2065" s="559"/>
      <c r="E2065" s="5"/>
      <c r="F2065" s="469"/>
      <c r="G2065" s="469"/>
      <c r="H2065" s="469"/>
      <c r="I2065" s="469"/>
      <c r="J2065" s="469"/>
      <c r="K2065" s="469"/>
      <c r="L2065" s="469"/>
      <c r="M2065" s="469"/>
      <c r="N2065" s="469"/>
      <c r="O2065" s="469"/>
      <c r="P2065" s="469"/>
      <c r="Q2065" s="469"/>
      <c r="R2065" s="469"/>
      <c r="S2065" s="469"/>
      <c r="T2065" s="469"/>
      <c r="U2065" s="469"/>
      <c r="V2065" s="469"/>
      <c r="W2065" s="469"/>
      <c r="X2065" s="469"/>
      <c r="Y2065" s="469"/>
      <c r="Z2065" s="469"/>
      <c r="AA2065" s="469"/>
      <c r="AB2065" s="469"/>
      <c r="AC2065" s="469"/>
    </row>
    <row r="2066">
      <c r="A2066" s="557" t="s">
        <v>5275</v>
      </c>
      <c r="B2066" s="563"/>
      <c r="C2066" s="560"/>
      <c r="D2066" s="559"/>
      <c r="E2066" s="5"/>
      <c r="F2066" s="469"/>
      <c r="G2066" s="469"/>
      <c r="H2066" s="469"/>
      <c r="I2066" s="469"/>
      <c r="J2066" s="469"/>
      <c r="K2066" s="469"/>
      <c r="L2066" s="469"/>
      <c r="M2066" s="469"/>
      <c r="N2066" s="469"/>
      <c r="O2066" s="469"/>
      <c r="P2066" s="469"/>
      <c r="Q2066" s="469"/>
      <c r="R2066" s="469"/>
      <c r="S2066" s="469"/>
      <c r="T2066" s="469"/>
      <c r="U2066" s="469"/>
      <c r="V2066" s="469"/>
      <c r="W2066" s="469"/>
      <c r="X2066" s="469"/>
      <c r="Y2066" s="469"/>
      <c r="Z2066" s="469"/>
      <c r="AA2066" s="469"/>
      <c r="AB2066" s="469"/>
      <c r="AC2066" s="469"/>
    </row>
    <row r="2067">
      <c r="A2067" s="564" t="s">
        <v>5276</v>
      </c>
      <c r="B2067" s="563" t="s">
        <v>5277</v>
      </c>
      <c r="C2067" s="560"/>
      <c r="D2067" s="559"/>
      <c r="E2067" s="5"/>
      <c r="F2067" s="469"/>
      <c r="G2067" s="469"/>
      <c r="H2067" s="469"/>
      <c r="I2067" s="469"/>
      <c r="J2067" s="469"/>
      <c r="K2067" s="469"/>
      <c r="L2067" s="469"/>
      <c r="M2067" s="469"/>
      <c r="N2067" s="469"/>
      <c r="O2067" s="469"/>
      <c r="P2067" s="469"/>
      <c r="Q2067" s="469"/>
      <c r="R2067" s="469"/>
      <c r="S2067" s="469"/>
      <c r="T2067" s="469"/>
      <c r="U2067" s="469"/>
      <c r="V2067" s="469"/>
      <c r="W2067" s="469"/>
      <c r="X2067" s="469"/>
      <c r="Y2067" s="469"/>
      <c r="Z2067" s="469"/>
      <c r="AA2067" s="469"/>
      <c r="AB2067" s="469"/>
      <c r="AC2067" s="469"/>
    </row>
    <row r="2068">
      <c r="A2068" s="564" t="s">
        <v>5278</v>
      </c>
      <c r="B2068" s="563" t="s">
        <v>5279</v>
      </c>
      <c r="C2068" s="560"/>
      <c r="D2068" s="559"/>
      <c r="E2068" s="5"/>
      <c r="F2068" s="469"/>
      <c r="G2068" s="469"/>
      <c r="H2068" s="469"/>
      <c r="I2068" s="469"/>
      <c r="J2068" s="469"/>
      <c r="K2068" s="469"/>
      <c r="L2068" s="469"/>
      <c r="M2068" s="469"/>
      <c r="N2068" s="469"/>
      <c r="O2068" s="469"/>
      <c r="P2068" s="469"/>
      <c r="Q2068" s="469"/>
      <c r="R2068" s="469"/>
      <c r="S2068" s="469"/>
      <c r="T2068" s="469"/>
      <c r="U2068" s="469"/>
      <c r="V2068" s="469"/>
      <c r="W2068" s="469"/>
      <c r="X2068" s="469"/>
      <c r="Y2068" s="469"/>
      <c r="Z2068" s="469"/>
      <c r="AA2068" s="469"/>
      <c r="AB2068" s="469"/>
      <c r="AC2068" s="469"/>
    </row>
    <row r="2069">
      <c r="A2069" s="557" t="s">
        <v>5280</v>
      </c>
      <c r="B2069" s="563"/>
      <c r="C2069" s="560"/>
      <c r="D2069" s="559"/>
      <c r="E2069" s="5"/>
      <c r="F2069" s="469"/>
      <c r="G2069" s="469"/>
      <c r="H2069" s="469"/>
      <c r="I2069" s="469"/>
      <c r="J2069" s="469"/>
      <c r="K2069" s="469"/>
      <c r="L2069" s="469"/>
      <c r="M2069" s="469"/>
      <c r="N2069" s="469"/>
      <c r="O2069" s="469"/>
      <c r="P2069" s="469"/>
      <c r="Q2069" s="469"/>
      <c r="R2069" s="469"/>
      <c r="S2069" s="469"/>
      <c r="T2069" s="469"/>
      <c r="U2069" s="469"/>
      <c r="V2069" s="469"/>
      <c r="W2069" s="469"/>
      <c r="X2069" s="469"/>
      <c r="Y2069" s="469"/>
      <c r="Z2069" s="469"/>
      <c r="AA2069" s="469"/>
      <c r="AB2069" s="469"/>
      <c r="AC2069" s="469"/>
    </row>
    <row r="2070">
      <c r="A2070" s="565" t="s">
        <v>5281</v>
      </c>
      <c r="B2070" s="563"/>
      <c r="C2070" s="560"/>
      <c r="D2070" s="559"/>
      <c r="E2070" s="5"/>
      <c r="F2070" s="469"/>
      <c r="G2070" s="469"/>
      <c r="H2070" s="469"/>
      <c r="I2070" s="469"/>
      <c r="J2070" s="469"/>
      <c r="K2070" s="469"/>
      <c r="L2070" s="469"/>
      <c r="M2070" s="469"/>
      <c r="N2070" s="469"/>
      <c r="O2070" s="469"/>
      <c r="P2070" s="469"/>
      <c r="Q2070" s="469"/>
      <c r="R2070" s="469"/>
      <c r="S2070" s="469"/>
      <c r="T2070" s="469"/>
      <c r="U2070" s="469"/>
      <c r="V2070" s="469"/>
      <c r="W2070" s="469"/>
      <c r="X2070" s="469"/>
      <c r="Y2070" s="469"/>
      <c r="Z2070" s="469"/>
      <c r="AA2070" s="469"/>
      <c r="AB2070" s="469"/>
      <c r="AC2070" s="469"/>
    </row>
    <row r="2071">
      <c r="A2071" s="557" t="s">
        <v>13399</v>
      </c>
      <c r="B2071" s="563" t="s">
        <v>5283</v>
      </c>
      <c r="C2071" s="560"/>
      <c r="D2071" s="559"/>
      <c r="E2071" s="5"/>
      <c r="F2071" s="469"/>
      <c r="G2071" s="469"/>
      <c r="H2071" s="469"/>
      <c r="I2071" s="469"/>
      <c r="J2071" s="469"/>
      <c r="K2071" s="469"/>
      <c r="L2071" s="469"/>
      <c r="M2071" s="469"/>
      <c r="N2071" s="469"/>
      <c r="O2071" s="469"/>
      <c r="P2071" s="469"/>
      <c r="Q2071" s="469"/>
      <c r="R2071" s="469"/>
      <c r="S2071" s="469"/>
      <c r="T2071" s="469"/>
      <c r="U2071" s="469"/>
      <c r="V2071" s="469"/>
      <c r="W2071" s="469"/>
      <c r="X2071" s="469"/>
      <c r="Y2071" s="469"/>
      <c r="Z2071" s="469"/>
      <c r="AA2071" s="469"/>
      <c r="AB2071" s="469"/>
      <c r="AC2071" s="469"/>
    </row>
    <row r="2072">
      <c r="A2072" s="557" t="s">
        <v>5284</v>
      </c>
      <c r="B2072" s="560" t="s">
        <v>5285</v>
      </c>
      <c r="C2072" s="560"/>
      <c r="D2072" s="559"/>
      <c r="E2072" s="5"/>
      <c r="F2072" s="469"/>
      <c r="G2072" s="469"/>
      <c r="H2072" s="469"/>
      <c r="I2072" s="469"/>
      <c r="J2072" s="469"/>
      <c r="K2072" s="469"/>
      <c r="L2072" s="469"/>
      <c r="M2072" s="469"/>
      <c r="N2072" s="469"/>
      <c r="O2072" s="469"/>
      <c r="P2072" s="469"/>
      <c r="Q2072" s="469"/>
      <c r="R2072" s="469"/>
      <c r="S2072" s="469"/>
      <c r="T2072" s="469"/>
      <c r="U2072" s="469"/>
      <c r="V2072" s="469"/>
      <c r="W2072" s="469"/>
      <c r="X2072" s="469"/>
      <c r="Y2072" s="469"/>
      <c r="Z2072" s="469"/>
      <c r="AA2072" s="469"/>
      <c r="AB2072" s="469"/>
      <c r="AC2072" s="469"/>
    </row>
    <row r="2073">
      <c r="A2073" s="564" t="s">
        <v>5286</v>
      </c>
      <c r="B2073" s="560" t="s">
        <v>5287</v>
      </c>
      <c r="C2073" s="560"/>
      <c r="D2073" s="559"/>
      <c r="E2073" s="5"/>
      <c r="F2073" s="469"/>
      <c r="G2073" s="469"/>
      <c r="H2073" s="469"/>
      <c r="I2073" s="469"/>
      <c r="J2073" s="469"/>
      <c r="K2073" s="469"/>
      <c r="L2073" s="469"/>
      <c r="M2073" s="469"/>
      <c r="N2073" s="469"/>
      <c r="O2073" s="469"/>
      <c r="P2073" s="469"/>
      <c r="Q2073" s="469"/>
      <c r="R2073" s="469"/>
      <c r="S2073" s="469"/>
      <c r="T2073" s="469"/>
      <c r="U2073" s="469"/>
      <c r="V2073" s="469"/>
      <c r="W2073" s="469"/>
      <c r="X2073" s="469"/>
      <c r="Y2073" s="469"/>
      <c r="Z2073" s="469"/>
      <c r="AA2073" s="469"/>
      <c r="AB2073" s="469"/>
      <c r="AC2073" s="469"/>
    </row>
    <row r="2074">
      <c r="A2074" s="564" t="s">
        <v>5288</v>
      </c>
      <c r="B2074" s="560" t="s">
        <v>5289</v>
      </c>
      <c r="C2074" s="560"/>
      <c r="D2074" s="559"/>
      <c r="E2074" s="5"/>
      <c r="F2074" s="469"/>
      <c r="G2074" s="469"/>
      <c r="H2074" s="469"/>
      <c r="I2074" s="469"/>
      <c r="J2074" s="469"/>
      <c r="K2074" s="469"/>
      <c r="L2074" s="469"/>
      <c r="M2074" s="469"/>
      <c r="N2074" s="469"/>
      <c r="O2074" s="469"/>
      <c r="P2074" s="469"/>
      <c r="Q2074" s="469"/>
      <c r="R2074" s="469"/>
      <c r="S2074" s="469"/>
      <c r="T2074" s="469"/>
      <c r="U2074" s="469"/>
      <c r="V2074" s="469"/>
      <c r="W2074" s="469"/>
      <c r="X2074" s="469"/>
      <c r="Y2074" s="469"/>
      <c r="Z2074" s="469"/>
      <c r="AA2074" s="469"/>
      <c r="AB2074" s="469"/>
      <c r="AC2074" s="469"/>
    </row>
    <row r="2075">
      <c r="A2075" s="564" t="s">
        <v>5290</v>
      </c>
      <c r="B2075" s="560"/>
      <c r="C2075" s="560"/>
      <c r="D2075" s="559"/>
      <c r="E2075" s="5"/>
      <c r="F2075" s="469"/>
      <c r="G2075" s="469"/>
      <c r="H2075" s="469"/>
      <c r="I2075" s="469"/>
      <c r="J2075" s="469"/>
      <c r="K2075" s="469"/>
      <c r="L2075" s="469"/>
      <c r="M2075" s="469"/>
      <c r="N2075" s="469"/>
      <c r="O2075" s="469"/>
      <c r="P2075" s="469"/>
      <c r="Q2075" s="469"/>
      <c r="R2075" s="469"/>
      <c r="S2075" s="469"/>
      <c r="T2075" s="469"/>
      <c r="U2075" s="469"/>
      <c r="V2075" s="469"/>
      <c r="W2075" s="469"/>
      <c r="X2075" s="469"/>
      <c r="Y2075" s="469"/>
      <c r="Z2075" s="469"/>
      <c r="AA2075" s="469"/>
      <c r="AB2075" s="469"/>
      <c r="AC2075" s="469"/>
    </row>
    <row r="2076">
      <c r="A2076" s="557" t="s">
        <v>5291</v>
      </c>
      <c r="B2076" s="560" t="s">
        <v>5292</v>
      </c>
      <c r="C2076" s="560"/>
      <c r="D2076" s="559"/>
      <c r="E2076" s="5"/>
      <c r="F2076" s="469"/>
      <c r="G2076" s="469"/>
      <c r="H2076" s="469"/>
      <c r="I2076" s="469"/>
      <c r="J2076" s="469"/>
      <c r="K2076" s="469"/>
      <c r="L2076" s="469"/>
      <c r="M2076" s="469"/>
      <c r="N2076" s="469"/>
      <c r="O2076" s="469"/>
      <c r="P2076" s="469"/>
      <c r="Q2076" s="469"/>
      <c r="R2076" s="469"/>
      <c r="S2076" s="469"/>
      <c r="T2076" s="469"/>
      <c r="U2076" s="469"/>
      <c r="V2076" s="469"/>
      <c r="W2076" s="469"/>
      <c r="X2076" s="469"/>
      <c r="Y2076" s="469"/>
      <c r="Z2076" s="469"/>
      <c r="AA2076" s="469"/>
      <c r="AB2076" s="469"/>
      <c r="AC2076" s="469"/>
    </row>
    <row r="2077">
      <c r="A2077" s="557" t="s">
        <v>5293</v>
      </c>
      <c r="B2077" s="560" t="s">
        <v>5294</v>
      </c>
      <c r="C2077" s="560"/>
      <c r="D2077" s="559"/>
      <c r="E2077" s="5"/>
      <c r="F2077" s="469"/>
      <c r="G2077" s="469"/>
      <c r="H2077" s="469"/>
      <c r="I2077" s="469"/>
      <c r="J2077" s="469"/>
      <c r="K2077" s="469"/>
      <c r="L2077" s="469"/>
      <c r="M2077" s="469"/>
      <c r="N2077" s="469"/>
      <c r="O2077" s="469"/>
      <c r="P2077" s="469"/>
      <c r="Q2077" s="469"/>
      <c r="R2077" s="469"/>
      <c r="S2077" s="469"/>
      <c r="T2077" s="469"/>
      <c r="U2077" s="469"/>
      <c r="V2077" s="469"/>
      <c r="W2077" s="469"/>
      <c r="X2077" s="469"/>
      <c r="Y2077" s="469"/>
      <c r="Z2077" s="469"/>
      <c r="AA2077" s="469"/>
      <c r="AB2077" s="469"/>
      <c r="AC2077" s="469"/>
    </row>
    <row r="2078">
      <c r="A2078" s="564" t="s">
        <v>5295</v>
      </c>
      <c r="B2078" s="560" t="s">
        <v>5296</v>
      </c>
      <c r="C2078" s="560"/>
      <c r="D2078" s="559"/>
      <c r="E2078" s="5"/>
      <c r="F2078" s="469"/>
      <c r="G2078" s="469"/>
      <c r="H2078" s="469"/>
      <c r="I2078" s="469"/>
      <c r="J2078" s="469"/>
      <c r="K2078" s="469"/>
      <c r="L2078" s="469"/>
      <c r="M2078" s="469"/>
      <c r="N2078" s="469"/>
      <c r="O2078" s="469"/>
      <c r="P2078" s="469"/>
      <c r="Q2078" s="469"/>
      <c r="R2078" s="469"/>
      <c r="S2078" s="469"/>
      <c r="T2078" s="469"/>
      <c r="U2078" s="469"/>
      <c r="V2078" s="469"/>
      <c r="W2078" s="469"/>
      <c r="X2078" s="469"/>
      <c r="Y2078" s="469"/>
      <c r="Z2078" s="469"/>
      <c r="AA2078" s="469"/>
      <c r="AB2078" s="469"/>
      <c r="AC2078" s="469"/>
    </row>
    <row r="2079">
      <c r="A2079" s="564" t="s">
        <v>5297</v>
      </c>
      <c r="B2079" s="560" t="s">
        <v>5298</v>
      </c>
      <c r="C2079" s="560"/>
      <c r="D2079" s="559"/>
      <c r="E2079" s="5"/>
      <c r="F2079" s="469"/>
      <c r="G2079" s="469"/>
      <c r="H2079" s="469"/>
      <c r="I2079" s="469"/>
      <c r="J2079" s="469"/>
      <c r="K2079" s="469"/>
      <c r="L2079" s="469"/>
      <c r="M2079" s="469"/>
      <c r="N2079" s="469"/>
      <c r="O2079" s="469"/>
      <c r="P2079" s="469"/>
      <c r="Q2079" s="469"/>
      <c r="R2079" s="469"/>
      <c r="S2079" s="469"/>
      <c r="T2079" s="469"/>
      <c r="U2079" s="469"/>
      <c r="V2079" s="469"/>
      <c r="W2079" s="469"/>
      <c r="X2079" s="469"/>
      <c r="Y2079" s="469"/>
      <c r="Z2079" s="469"/>
      <c r="AA2079" s="469"/>
      <c r="AB2079" s="469"/>
      <c r="AC2079" s="469"/>
    </row>
    <row r="2080">
      <c r="A2080" s="557" t="s">
        <v>5299</v>
      </c>
      <c r="B2080" s="560"/>
      <c r="C2080" s="560"/>
      <c r="D2080" s="559"/>
      <c r="E2080" s="5"/>
      <c r="F2080" s="469"/>
      <c r="G2080" s="469"/>
      <c r="H2080" s="469"/>
      <c r="I2080" s="469"/>
      <c r="J2080" s="469"/>
      <c r="K2080" s="469"/>
      <c r="L2080" s="469"/>
      <c r="M2080" s="469"/>
      <c r="N2080" s="469"/>
      <c r="O2080" s="469"/>
      <c r="P2080" s="469"/>
      <c r="Q2080" s="469"/>
      <c r="R2080" s="469"/>
      <c r="S2080" s="469"/>
      <c r="T2080" s="469"/>
      <c r="U2080" s="469"/>
      <c r="V2080" s="469"/>
      <c r="W2080" s="469"/>
      <c r="X2080" s="469"/>
      <c r="Y2080" s="469"/>
      <c r="Z2080" s="469"/>
      <c r="AA2080" s="469"/>
      <c r="AB2080" s="469"/>
      <c r="AC2080" s="469"/>
    </row>
    <row r="2081">
      <c r="A2081" s="557" t="s">
        <v>5300</v>
      </c>
      <c r="B2081" s="560"/>
      <c r="C2081" s="560"/>
      <c r="D2081" s="559"/>
      <c r="E2081" s="5"/>
      <c r="F2081" s="469"/>
      <c r="G2081" s="469"/>
      <c r="H2081" s="469"/>
      <c r="I2081" s="469"/>
      <c r="J2081" s="469"/>
      <c r="K2081" s="469"/>
      <c r="L2081" s="469"/>
      <c r="M2081" s="469"/>
      <c r="N2081" s="469"/>
      <c r="O2081" s="469"/>
      <c r="P2081" s="469"/>
      <c r="Q2081" s="469"/>
      <c r="R2081" s="469"/>
      <c r="S2081" s="469"/>
      <c r="T2081" s="469"/>
      <c r="U2081" s="469"/>
      <c r="V2081" s="469"/>
      <c r="W2081" s="469"/>
      <c r="X2081" s="469"/>
      <c r="Y2081" s="469"/>
      <c r="Z2081" s="469"/>
      <c r="AA2081" s="469"/>
      <c r="AB2081" s="469"/>
      <c r="AC2081" s="469"/>
    </row>
    <row r="2082">
      <c r="A2082" s="544" t="s">
        <v>5301</v>
      </c>
      <c r="B2082" s="560"/>
      <c r="C2082" s="560"/>
      <c r="D2082" s="559"/>
      <c r="E2082" s="5"/>
      <c r="F2082" s="469"/>
      <c r="G2082" s="469"/>
      <c r="H2082" s="469"/>
      <c r="I2082" s="469"/>
      <c r="J2082" s="469"/>
      <c r="K2082" s="469"/>
      <c r="L2082" s="469"/>
      <c r="M2082" s="469"/>
      <c r="N2082" s="469"/>
      <c r="O2082" s="469"/>
      <c r="P2082" s="469"/>
      <c r="Q2082" s="469"/>
      <c r="R2082" s="469"/>
      <c r="S2082" s="469"/>
      <c r="T2082" s="469"/>
      <c r="U2082" s="469"/>
      <c r="V2082" s="469"/>
      <c r="W2082" s="469"/>
      <c r="X2082" s="469"/>
      <c r="Y2082" s="469"/>
      <c r="Z2082" s="469"/>
      <c r="AA2082" s="469"/>
      <c r="AB2082" s="469"/>
      <c r="AC2082" s="469"/>
    </row>
    <row r="2083">
      <c r="A2083" s="544" t="s">
        <v>5302</v>
      </c>
      <c r="B2083" s="560" t="s">
        <v>5303</v>
      </c>
      <c r="C2083" s="560"/>
      <c r="D2083" s="550"/>
      <c r="E2083" s="5"/>
      <c r="F2083" s="6"/>
      <c r="G2083" s="6"/>
      <c r="H2083" s="6"/>
      <c r="I2083" s="6"/>
      <c r="J2083" s="6"/>
      <c r="K2083" s="6"/>
      <c r="L2083" s="6"/>
      <c r="M2083" s="6"/>
      <c r="N2083" s="6"/>
      <c r="O2083" s="6"/>
      <c r="P2083" s="6"/>
      <c r="Q2083" s="6"/>
      <c r="R2083" s="6"/>
      <c r="S2083" s="6"/>
      <c r="T2083" s="6"/>
      <c r="U2083" s="6"/>
      <c r="V2083" s="6"/>
      <c r="W2083" s="6"/>
      <c r="X2083" s="6"/>
      <c r="Y2083" s="6"/>
      <c r="Z2083" s="6"/>
      <c r="AA2083" s="6"/>
      <c r="AB2083" s="6"/>
      <c r="AC2083" s="6"/>
    </row>
    <row r="2084">
      <c r="A2084" s="557" t="s">
        <v>5304</v>
      </c>
      <c r="B2084" s="560"/>
      <c r="C2084" s="560"/>
      <c r="D2084" s="550"/>
      <c r="E2084" s="5"/>
      <c r="F2084" s="6"/>
      <c r="G2084" s="6"/>
      <c r="H2084" s="6"/>
      <c r="I2084" s="6"/>
      <c r="J2084" s="6"/>
      <c r="K2084" s="6"/>
      <c r="L2084" s="6"/>
      <c r="M2084" s="6"/>
      <c r="N2084" s="6"/>
      <c r="O2084" s="6"/>
      <c r="P2084" s="6"/>
      <c r="Q2084" s="6"/>
      <c r="R2084" s="6"/>
      <c r="S2084" s="6"/>
      <c r="T2084" s="6"/>
      <c r="U2084" s="6"/>
      <c r="V2084" s="6"/>
      <c r="W2084" s="6"/>
      <c r="X2084" s="6"/>
      <c r="Y2084" s="6"/>
      <c r="Z2084" s="6"/>
      <c r="AA2084" s="6"/>
      <c r="AB2084" s="6"/>
      <c r="AC2084" s="6"/>
    </row>
    <row r="2085">
      <c r="A2085" s="544" t="s">
        <v>5305</v>
      </c>
      <c r="B2085" s="560"/>
      <c r="C2085" s="560" t="s">
        <v>5306</v>
      </c>
      <c r="D2085" s="550"/>
      <c r="E2085" s="5"/>
      <c r="F2085" s="6"/>
      <c r="G2085" s="6"/>
      <c r="H2085" s="6"/>
      <c r="I2085" s="6"/>
      <c r="J2085" s="6"/>
      <c r="K2085" s="6"/>
      <c r="L2085" s="6"/>
      <c r="M2085" s="6"/>
      <c r="N2085" s="6"/>
      <c r="O2085" s="6"/>
      <c r="P2085" s="6"/>
      <c r="Q2085" s="6"/>
      <c r="R2085" s="6"/>
      <c r="S2085" s="6"/>
      <c r="T2085" s="6"/>
      <c r="U2085" s="6"/>
      <c r="V2085" s="6"/>
      <c r="W2085" s="6"/>
      <c r="X2085" s="6"/>
      <c r="Y2085" s="6"/>
      <c r="Z2085" s="6"/>
      <c r="AA2085" s="6"/>
      <c r="AB2085" s="6"/>
      <c r="AC2085" s="6"/>
    </row>
    <row r="2086">
      <c r="A2086" s="544" t="s">
        <v>5307</v>
      </c>
      <c r="B2086" s="560" t="s">
        <v>5308</v>
      </c>
      <c r="C2086" s="560"/>
      <c r="D2086" s="550"/>
      <c r="E2086" s="5"/>
      <c r="F2086" s="6"/>
      <c r="G2086" s="6"/>
      <c r="H2086" s="6"/>
      <c r="I2086" s="6"/>
      <c r="J2086" s="6"/>
      <c r="K2086" s="6"/>
      <c r="L2086" s="6"/>
      <c r="M2086" s="6"/>
      <c r="N2086" s="6"/>
      <c r="O2086" s="6"/>
      <c r="P2086" s="6"/>
      <c r="Q2086" s="6"/>
      <c r="R2086" s="6"/>
      <c r="S2086" s="6"/>
      <c r="T2086" s="6"/>
      <c r="U2086" s="6"/>
      <c r="V2086" s="6"/>
      <c r="W2086" s="6"/>
      <c r="X2086" s="6"/>
      <c r="Y2086" s="6"/>
      <c r="Z2086" s="6"/>
      <c r="AA2086" s="6"/>
      <c r="AB2086" s="6"/>
      <c r="AC2086" s="6"/>
    </row>
    <row r="2087">
      <c r="A2087" s="50" t="s">
        <v>87</v>
      </c>
      <c r="B2087" s="560"/>
      <c r="C2087" s="560"/>
      <c r="D2087" s="550"/>
      <c r="E2087" s="5"/>
      <c r="F2087" s="6"/>
      <c r="G2087" s="6"/>
      <c r="H2087" s="6"/>
      <c r="I2087" s="6"/>
      <c r="J2087" s="6"/>
      <c r="K2087" s="6"/>
      <c r="L2087" s="6"/>
      <c r="M2087" s="6"/>
      <c r="N2087" s="6"/>
      <c r="O2087" s="6"/>
      <c r="P2087" s="6"/>
      <c r="Q2087" s="6"/>
      <c r="R2087" s="6"/>
      <c r="S2087" s="6"/>
      <c r="T2087" s="6"/>
      <c r="U2087" s="6"/>
      <c r="V2087" s="6"/>
      <c r="W2087" s="6"/>
      <c r="X2087" s="6"/>
      <c r="Y2087" s="6"/>
      <c r="Z2087" s="6"/>
      <c r="AA2087" s="6"/>
      <c r="AB2087" s="6"/>
      <c r="AC2087" s="6"/>
    </row>
    <row r="2088">
      <c r="A2088" s="557" t="s">
        <v>5309</v>
      </c>
      <c r="B2088" s="560" t="s">
        <v>5310</v>
      </c>
      <c r="C2088" s="560"/>
      <c r="D2088" s="550"/>
      <c r="E2088" s="5"/>
      <c r="F2088" s="6"/>
      <c r="G2088" s="6"/>
      <c r="H2088" s="6"/>
      <c r="I2088" s="6"/>
      <c r="J2088" s="6"/>
      <c r="K2088" s="6"/>
      <c r="L2088" s="6"/>
      <c r="M2088" s="6"/>
      <c r="N2088" s="6"/>
      <c r="O2088" s="6"/>
      <c r="P2088" s="6"/>
      <c r="Q2088" s="6"/>
      <c r="R2088" s="6"/>
      <c r="S2088" s="6"/>
      <c r="T2088" s="6"/>
      <c r="U2088" s="6"/>
      <c r="V2088" s="6"/>
      <c r="W2088" s="6"/>
      <c r="X2088" s="6"/>
      <c r="Y2088" s="6"/>
      <c r="Z2088" s="6"/>
      <c r="AA2088" s="6"/>
      <c r="AB2088" s="6"/>
      <c r="AC2088" s="6"/>
    </row>
    <row r="2089">
      <c r="A2089" s="544" t="s">
        <v>5311</v>
      </c>
      <c r="B2089" s="560" t="s">
        <v>5312</v>
      </c>
      <c r="C2089" s="560"/>
      <c r="D2089" s="550"/>
      <c r="E2089" s="5"/>
      <c r="F2089" s="6"/>
      <c r="G2089" s="6"/>
      <c r="H2089" s="6"/>
      <c r="I2089" s="6"/>
      <c r="J2089" s="6"/>
      <c r="K2089" s="6"/>
      <c r="L2089" s="6"/>
      <c r="M2089" s="6"/>
      <c r="N2089" s="6"/>
      <c r="O2089" s="6"/>
      <c r="P2089" s="6"/>
      <c r="Q2089" s="6"/>
      <c r="R2089" s="6"/>
      <c r="S2089" s="6"/>
      <c r="T2089" s="6"/>
      <c r="U2089" s="6"/>
      <c r="V2089" s="6"/>
      <c r="W2089" s="6"/>
      <c r="X2089" s="6"/>
      <c r="Y2089" s="6"/>
      <c r="Z2089" s="6"/>
      <c r="AA2089" s="6"/>
      <c r="AB2089" s="6"/>
      <c r="AC2089" s="6"/>
    </row>
    <row r="2090">
      <c r="A2090" s="544" t="s">
        <v>5313</v>
      </c>
      <c r="B2090" s="560"/>
      <c r="C2090" s="560"/>
      <c r="D2090" s="550"/>
      <c r="E2090" s="5"/>
      <c r="F2090" s="6"/>
      <c r="G2090" s="6"/>
      <c r="H2090" s="6"/>
      <c r="I2090" s="6"/>
      <c r="J2090" s="6"/>
      <c r="K2090" s="6"/>
      <c r="L2090" s="6"/>
      <c r="M2090" s="6"/>
      <c r="N2090" s="6"/>
      <c r="O2090" s="6"/>
      <c r="P2090" s="6"/>
      <c r="Q2090" s="6"/>
      <c r="R2090" s="6"/>
      <c r="S2090" s="6"/>
      <c r="T2090" s="6"/>
      <c r="U2090" s="6"/>
      <c r="V2090" s="6"/>
      <c r="W2090" s="6"/>
      <c r="X2090" s="6"/>
      <c r="Y2090" s="6"/>
      <c r="Z2090" s="6"/>
      <c r="AA2090" s="6"/>
      <c r="AB2090" s="6"/>
      <c r="AC2090" s="6"/>
    </row>
    <row r="2091">
      <c r="A2091" s="544" t="s">
        <v>5314</v>
      </c>
      <c r="B2091" s="560"/>
      <c r="C2091" s="560"/>
      <c r="D2091" s="550"/>
      <c r="E2091" s="5"/>
      <c r="F2091" s="6"/>
      <c r="G2091" s="6"/>
      <c r="H2091" s="6"/>
      <c r="I2091" s="6"/>
      <c r="J2091" s="6"/>
      <c r="K2091" s="6"/>
      <c r="L2091" s="6"/>
      <c r="M2091" s="6"/>
      <c r="N2091" s="6"/>
      <c r="O2091" s="6"/>
      <c r="P2091" s="6"/>
      <c r="Q2091" s="6"/>
      <c r="R2091" s="6"/>
      <c r="S2091" s="6"/>
      <c r="T2091" s="6"/>
      <c r="U2091" s="6"/>
      <c r="V2091" s="6"/>
      <c r="W2091" s="6"/>
      <c r="X2091" s="6"/>
      <c r="Y2091" s="6"/>
      <c r="Z2091" s="6"/>
      <c r="AA2091" s="6"/>
      <c r="AB2091" s="6"/>
      <c r="AC2091" s="6"/>
    </row>
    <row r="2092">
      <c r="A2092" s="557" t="s">
        <v>5315</v>
      </c>
      <c r="B2092" s="560" t="s">
        <v>5316</v>
      </c>
      <c r="C2092" s="560"/>
      <c r="D2092" s="550"/>
      <c r="E2092" s="5"/>
      <c r="F2092" s="6"/>
      <c r="G2092" s="6"/>
      <c r="H2092" s="6"/>
      <c r="I2092" s="6"/>
      <c r="J2092" s="6"/>
      <c r="K2092" s="6"/>
      <c r="L2092" s="6"/>
      <c r="M2092" s="6"/>
      <c r="N2092" s="6"/>
      <c r="O2092" s="6"/>
      <c r="P2092" s="6"/>
      <c r="Q2092" s="6"/>
      <c r="R2092" s="6"/>
      <c r="S2092" s="6"/>
      <c r="T2092" s="6"/>
      <c r="U2092" s="6"/>
      <c r="V2092" s="6"/>
      <c r="W2092" s="6"/>
      <c r="X2092" s="6"/>
      <c r="Y2092" s="6"/>
      <c r="Z2092" s="6"/>
      <c r="AA2092" s="6"/>
      <c r="AB2092" s="6"/>
      <c r="AC2092" s="6"/>
    </row>
    <row r="2093">
      <c r="A2093" s="544" t="s">
        <v>5317</v>
      </c>
      <c r="B2093" s="560" t="s">
        <v>5318</v>
      </c>
      <c r="C2093" s="560" t="s">
        <v>5319</v>
      </c>
      <c r="D2093" s="550"/>
      <c r="E2093" s="5"/>
      <c r="F2093" s="6"/>
      <c r="G2093" s="6"/>
      <c r="H2093" s="6"/>
      <c r="I2093" s="6"/>
      <c r="J2093" s="6"/>
      <c r="K2093" s="6"/>
      <c r="L2093" s="6"/>
      <c r="M2093" s="6"/>
      <c r="N2093" s="6"/>
      <c r="O2093" s="6"/>
      <c r="P2093" s="6"/>
      <c r="Q2093" s="6"/>
      <c r="R2093" s="6"/>
      <c r="S2093" s="6"/>
      <c r="T2093" s="6"/>
      <c r="U2093" s="6"/>
      <c r="V2093" s="6"/>
      <c r="W2093" s="6"/>
      <c r="X2093" s="6"/>
      <c r="Y2093" s="6"/>
      <c r="Z2093" s="6"/>
      <c r="AA2093" s="6"/>
      <c r="AB2093" s="6"/>
      <c r="AC2093" s="6"/>
    </row>
    <row r="2094">
      <c r="A2094" s="544" t="s">
        <v>5320</v>
      </c>
      <c r="B2094" s="560" t="s">
        <v>5321</v>
      </c>
      <c r="C2094" s="560"/>
      <c r="D2094" s="550"/>
      <c r="E2094" s="5"/>
      <c r="F2094" s="6"/>
      <c r="G2094" s="6"/>
      <c r="H2094" s="6"/>
      <c r="I2094" s="6"/>
      <c r="J2094" s="6"/>
      <c r="K2094" s="6"/>
      <c r="L2094" s="6"/>
      <c r="M2094" s="6"/>
      <c r="N2094" s="6"/>
      <c r="O2094" s="6"/>
      <c r="P2094" s="6"/>
      <c r="Q2094" s="6"/>
      <c r="R2094" s="6"/>
      <c r="S2094" s="6"/>
      <c r="T2094" s="6"/>
      <c r="U2094" s="6"/>
      <c r="V2094" s="6"/>
      <c r="W2094" s="6"/>
      <c r="X2094" s="6"/>
      <c r="Y2094" s="6"/>
      <c r="Z2094" s="6"/>
      <c r="AA2094" s="6"/>
      <c r="AB2094" s="6"/>
      <c r="AC2094" s="6"/>
    </row>
    <row r="2095">
      <c r="A2095" s="132" t="s">
        <v>5322</v>
      </c>
      <c r="B2095" s="560"/>
      <c r="C2095" s="560"/>
      <c r="D2095" s="550"/>
      <c r="E2095" s="5"/>
      <c r="F2095" s="6"/>
      <c r="G2095" s="6"/>
      <c r="H2095" s="6"/>
      <c r="I2095" s="6"/>
      <c r="J2095" s="6"/>
      <c r="K2095" s="6"/>
      <c r="L2095" s="6"/>
      <c r="M2095" s="6"/>
      <c r="N2095" s="6"/>
      <c r="O2095" s="6"/>
      <c r="P2095" s="6"/>
      <c r="Q2095" s="6"/>
      <c r="R2095" s="6"/>
      <c r="S2095" s="6"/>
      <c r="T2095" s="6"/>
      <c r="U2095" s="6"/>
      <c r="V2095" s="6"/>
      <c r="W2095" s="6"/>
      <c r="X2095" s="6"/>
      <c r="Y2095" s="6"/>
      <c r="Z2095" s="6"/>
      <c r="AA2095" s="6"/>
      <c r="AB2095" s="6"/>
      <c r="AC2095" s="6"/>
    </row>
    <row r="2096">
      <c r="A2096" s="150" t="s">
        <v>5323</v>
      </c>
      <c r="B2096" s="560" t="s">
        <v>5324</v>
      </c>
      <c r="C2096" s="560"/>
      <c r="D2096" s="550" t="s">
        <v>5325</v>
      </c>
      <c r="E2096" s="5"/>
      <c r="F2096" s="6"/>
      <c r="G2096" s="6"/>
      <c r="H2096" s="6"/>
      <c r="I2096" s="6"/>
      <c r="J2096" s="6"/>
      <c r="K2096" s="6"/>
      <c r="L2096" s="6"/>
      <c r="M2096" s="6"/>
      <c r="N2096" s="6"/>
      <c r="O2096" s="6"/>
      <c r="P2096" s="6"/>
      <c r="Q2096" s="6"/>
      <c r="R2096" s="6"/>
      <c r="S2096" s="6"/>
      <c r="T2096" s="6"/>
      <c r="U2096" s="6"/>
      <c r="V2096" s="6"/>
      <c r="W2096" s="6"/>
      <c r="X2096" s="6"/>
      <c r="Y2096" s="6"/>
      <c r="Z2096" s="6"/>
      <c r="AA2096" s="6"/>
      <c r="AB2096" s="6"/>
      <c r="AC2096" s="6"/>
    </row>
    <row r="2097">
      <c r="A2097" s="150" t="s">
        <v>5326</v>
      </c>
      <c r="B2097" s="566" t="s">
        <v>5327</v>
      </c>
      <c r="C2097" s="560" t="s">
        <v>5328</v>
      </c>
      <c r="D2097" s="550"/>
      <c r="E2097" s="5"/>
      <c r="F2097" s="6"/>
      <c r="G2097" s="6"/>
      <c r="H2097" s="6"/>
      <c r="I2097" s="6"/>
      <c r="J2097" s="6"/>
      <c r="K2097" s="6"/>
      <c r="L2097" s="6"/>
      <c r="M2097" s="6"/>
      <c r="N2097" s="6"/>
      <c r="O2097" s="6"/>
      <c r="P2097" s="6"/>
      <c r="Q2097" s="6"/>
      <c r="R2097" s="6"/>
      <c r="S2097" s="6"/>
      <c r="T2097" s="6"/>
      <c r="U2097" s="6"/>
      <c r="V2097" s="6"/>
      <c r="W2097" s="6"/>
      <c r="X2097" s="6"/>
      <c r="Y2097" s="6"/>
      <c r="Z2097" s="6"/>
      <c r="AA2097" s="6"/>
      <c r="AB2097" s="6"/>
      <c r="AC2097" s="6"/>
    </row>
    <row r="2098">
      <c r="A2098" s="150" t="s">
        <v>5329</v>
      </c>
      <c r="B2098" s="566" t="s">
        <v>5330</v>
      </c>
      <c r="C2098" s="560"/>
      <c r="D2098" s="550"/>
      <c r="E2098" s="5"/>
      <c r="F2098" s="6"/>
      <c r="G2098" s="6"/>
      <c r="H2098" s="6"/>
      <c r="I2098" s="6"/>
      <c r="J2098" s="6"/>
      <c r="K2098" s="6"/>
      <c r="L2098" s="6"/>
      <c r="M2098" s="6"/>
      <c r="N2098" s="6"/>
      <c r="O2098" s="6"/>
      <c r="P2098" s="6"/>
      <c r="Q2098" s="6"/>
      <c r="R2098" s="6"/>
      <c r="S2098" s="6"/>
      <c r="T2098" s="6"/>
      <c r="U2098" s="6"/>
      <c r="V2098" s="6"/>
      <c r="W2098" s="6"/>
      <c r="X2098" s="6"/>
      <c r="Y2098" s="6"/>
      <c r="Z2098" s="6"/>
      <c r="AA2098" s="6"/>
      <c r="AB2098" s="6"/>
      <c r="AC2098" s="6"/>
    </row>
    <row r="2099">
      <c r="A2099" s="150" t="s">
        <v>5331</v>
      </c>
      <c r="B2099" s="566" t="s">
        <v>5332</v>
      </c>
      <c r="C2099" s="560"/>
      <c r="D2099" s="550"/>
      <c r="E2099" s="5"/>
      <c r="F2099" s="6"/>
      <c r="G2099" s="6"/>
      <c r="H2099" s="6"/>
      <c r="I2099" s="6"/>
      <c r="J2099" s="6"/>
      <c r="K2099" s="6"/>
      <c r="L2099" s="6"/>
      <c r="M2099" s="6"/>
      <c r="N2099" s="6"/>
      <c r="O2099" s="6"/>
      <c r="P2099" s="6"/>
      <c r="Q2099" s="6"/>
      <c r="R2099" s="6"/>
      <c r="S2099" s="6"/>
      <c r="T2099" s="6"/>
      <c r="U2099" s="6"/>
      <c r="V2099" s="6"/>
      <c r="W2099" s="6"/>
      <c r="X2099" s="6"/>
      <c r="Y2099" s="6"/>
      <c r="Z2099" s="6"/>
      <c r="AA2099" s="6"/>
      <c r="AB2099" s="6"/>
      <c r="AC2099" s="6"/>
    </row>
    <row r="2100">
      <c r="A2100" s="150" t="s">
        <v>5333</v>
      </c>
      <c r="B2100" s="566"/>
      <c r="C2100" s="560"/>
      <c r="D2100" s="550"/>
      <c r="E2100" s="5"/>
      <c r="F2100" s="6"/>
      <c r="G2100" s="6"/>
      <c r="H2100" s="6"/>
      <c r="I2100" s="6"/>
      <c r="J2100" s="6"/>
      <c r="K2100" s="6"/>
      <c r="L2100" s="6"/>
      <c r="M2100" s="6"/>
      <c r="N2100" s="6"/>
      <c r="O2100" s="6"/>
      <c r="P2100" s="6"/>
      <c r="Q2100" s="6"/>
      <c r="R2100" s="6"/>
      <c r="S2100" s="6"/>
      <c r="T2100" s="6"/>
      <c r="U2100" s="6"/>
      <c r="V2100" s="6"/>
      <c r="W2100" s="6"/>
      <c r="X2100" s="6"/>
      <c r="Y2100" s="6"/>
      <c r="Z2100" s="6"/>
      <c r="AA2100" s="6"/>
      <c r="AB2100" s="6"/>
      <c r="AC2100" s="6"/>
    </row>
    <row r="2101">
      <c r="A2101" s="150" t="s">
        <v>5334</v>
      </c>
      <c r="B2101" s="566" t="s">
        <v>5335</v>
      </c>
      <c r="C2101" s="560" t="s">
        <v>5336</v>
      </c>
      <c r="D2101" s="550" t="s">
        <v>5337</v>
      </c>
      <c r="E2101" s="132" t="s">
        <v>5338</v>
      </c>
      <c r="F2101" s="6"/>
      <c r="G2101" s="6"/>
      <c r="H2101" s="6"/>
      <c r="I2101" s="6"/>
      <c r="J2101" s="6"/>
      <c r="K2101" s="6"/>
      <c r="L2101" s="6"/>
      <c r="M2101" s="6"/>
      <c r="N2101" s="6"/>
      <c r="O2101" s="6"/>
      <c r="P2101" s="6"/>
      <c r="Q2101" s="6"/>
      <c r="R2101" s="6"/>
      <c r="S2101" s="6"/>
      <c r="T2101" s="6"/>
      <c r="U2101" s="6"/>
      <c r="V2101" s="6"/>
      <c r="W2101" s="6"/>
      <c r="X2101" s="6"/>
      <c r="Y2101" s="6"/>
      <c r="Z2101" s="6"/>
      <c r="AA2101" s="6"/>
      <c r="AB2101" s="6"/>
      <c r="AC2101" s="6"/>
    </row>
    <row r="2102">
      <c r="A2102" s="150" t="s">
        <v>5339</v>
      </c>
      <c r="B2102" s="566" t="s">
        <v>5340</v>
      </c>
      <c r="C2102" s="560"/>
      <c r="D2102" s="550"/>
      <c r="E2102" s="5"/>
      <c r="F2102" s="6"/>
      <c r="G2102" s="6"/>
      <c r="H2102" s="6"/>
      <c r="I2102" s="6"/>
      <c r="J2102" s="6"/>
      <c r="K2102" s="6"/>
      <c r="L2102" s="6"/>
      <c r="M2102" s="6"/>
      <c r="N2102" s="6"/>
      <c r="O2102" s="6"/>
      <c r="P2102" s="6"/>
      <c r="Q2102" s="6"/>
      <c r="R2102" s="6"/>
      <c r="S2102" s="6"/>
      <c r="T2102" s="6"/>
      <c r="U2102" s="6"/>
      <c r="V2102" s="6"/>
      <c r="W2102" s="6"/>
      <c r="X2102" s="6"/>
      <c r="Y2102" s="6"/>
      <c r="Z2102" s="6"/>
      <c r="AA2102" s="6"/>
      <c r="AB2102" s="6"/>
      <c r="AC2102" s="6"/>
    </row>
    <row r="2103">
      <c r="A2103" s="150" t="s">
        <v>5341</v>
      </c>
      <c r="B2103" s="566"/>
      <c r="C2103" s="560"/>
      <c r="D2103" s="550"/>
      <c r="E2103" s="5"/>
      <c r="F2103" s="6"/>
      <c r="G2103" s="6"/>
      <c r="H2103" s="6"/>
      <c r="I2103" s="6"/>
      <c r="J2103" s="6"/>
      <c r="K2103" s="6"/>
      <c r="L2103" s="6"/>
      <c r="M2103" s="6"/>
      <c r="N2103" s="6"/>
      <c r="O2103" s="6"/>
      <c r="P2103" s="6"/>
      <c r="Q2103" s="6"/>
      <c r="R2103" s="6"/>
      <c r="S2103" s="6"/>
      <c r="T2103" s="6"/>
      <c r="U2103" s="6"/>
      <c r="V2103" s="6"/>
      <c r="W2103" s="6"/>
      <c r="X2103" s="6"/>
      <c r="Y2103" s="6"/>
      <c r="Z2103" s="6"/>
      <c r="AA2103" s="6"/>
      <c r="AB2103" s="6"/>
      <c r="AC2103" s="6"/>
    </row>
    <row r="2104">
      <c r="A2104" s="150" t="s">
        <v>5342</v>
      </c>
      <c r="B2104" s="566" t="s">
        <v>5343</v>
      </c>
      <c r="C2104" s="560" t="s">
        <v>5344</v>
      </c>
      <c r="D2104" s="550"/>
      <c r="E2104" s="5"/>
      <c r="F2104" s="6"/>
      <c r="G2104" s="6"/>
      <c r="H2104" s="6"/>
      <c r="I2104" s="6"/>
      <c r="J2104" s="6"/>
      <c r="K2104" s="6"/>
      <c r="L2104" s="6"/>
      <c r="M2104" s="6"/>
      <c r="N2104" s="6"/>
      <c r="O2104" s="6"/>
      <c r="P2104" s="6"/>
      <c r="Q2104" s="6"/>
      <c r="R2104" s="6"/>
      <c r="S2104" s="6"/>
      <c r="T2104" s="6"/>
      <c r="U2104" s="6"/>
      <c r="V2104" s="6"/>
      <c r="W2104" s="6"/>
      <c r="X2104" s="6"/>
      <c r="Y2104" s="6"/>
      <c r="Z2104" s="6"/>
      <c r="AA2104" s="6"/>
      <c r="AB2104" s="6"/>
      <c r="AC2104" s="6"/>
    </row>
    <row r="2105">
      <c r="A2105" s="567" t="s">
        <v>13400</v>
      </c>
      <c r="B2105" s="566" t="s">
        <v>5346</v>
      </c>
      <c r="C2105" s="560" t="s">
        <v>5347</v>
      </c>
      <c r="D2105" s="550"/>
      <c r="E2105" s="5"/>
      <c r="F2105" s="6"/>
      <c r="G2105" s="6"/>
      <c r="H2105" s="6"/>
      <c r="I2105" s="6"/>
      <c r="J2105" s="6"/>
      <c r="K2105" s="6"/>
      <c r="L2105" s="6"/>
      <c r="M2105" s="6"/>
      <c r="N2105" s="6"/>
      <c r="O2105" s="6"/>
      <c r="P2105" s="6"/>
      <c r="Q2105" s="6"/>
      <c r="R2105" s="6"/>
      <c r="S2105" s="6"/>
      <c r="T2105" s="6"/>
      <c r="U2105" s="6"/>
      <c r="V2105" s="6"/>
      <c r="W2105" s="6"/>
      <c r="X2105" s="6"/>
      <c r="Y2105" s="6"/>
      <c r="Z2105" s="6"/>
      <c r="AA2105" s="6"/>
      <c r="AB2105" s="6"/>
      <c r="AC2105" s="6"/>
    </row>
    <row r="2106">
      <c r="A2106" s="150" t="s">
        <v>5348</v>
      </c>
      <c r="B2106" s="566" t="s">
        <v>5349</v>
      </c>
      <c r="C2106" s="560"/>
      <c r="D2106" s="550"/>
      <c r="E2106" s="5"/>
      <c r="F2106" s="6"/>
      <c r="G2106" s="6"/>
      <c r="H2106" s="6"/>
      <c r="I2106" s="6"/>
      <c r="J2106" s="6"/>
      <c r="K2106" s="6"/>
      <c r="L2106" s="6"/>
      <c r="M2106" s="6"/>
      <c r="N2106" s="6"/>
      <c r="O2106" s="6"/>
      <c r="P2106" s="6"/>
      <c r="Q2106" s="6"/>
      <c r="R2106" s="6"/>
      <c r="S2106" s="6"/>
      <c r="T2106" s="6"/>
      <c r="U2106" s="6"/>
      <c r="V2106" s="6"/>
      <c r="W2106" s="6"/>
      <c r="X2106" s="6"/>
      <c r="Y2106" s="6"/>
      <c r="Z2106" s="6"/>
      <c r="AA2106" s="6"/>
      <c r="AB2106" s="6"/>
      <c r="AC2106" s="6"/>
    </row>
    <row r="2107">
      <c r="A2107" s="567" t="s">
        <v>5350</v>
      </c>
      <c r="B2107" s="566" t="s">
        <v>5351</v>
      </c>
      <c r="C2107" s="560" t="s">
        <v>5352</v>
      </c>
      <c r="D2107" s="550"/>
      <c r="E2107" s="5"/>
      <c r="F2107" s="6"/>
      <c r="G2107" s="6"/>
      <c r="H2107" s="6"/>
      <c r="I2107" s="6"/>
      <c r="J2107" s="6"/>
      <c r="K2107" s="6"/>
      <c r="L2107" s="6"/>
      <c r="M2107" s="6"/>
      <c r="N2107" s="6"/>
      <c r="O2107" s="6"/>
      <c r="P2107" s="6"/>
      <c r="Q2107" s="6"/>
      <c r="R2107" s="6"/>
      <c r="S2107" s="6"/>
      <c r="T2107" s="6"/>
      <c r="U2107" s="6"/>
      <c r="V2107" s="6"/>
      <c r="W2107" s="6"/>
      <c r="X2107" s="6"/>
      <c r="Y2107" s="6"/>
      <c r="Z2107" s="6"/>
      <c r="AA2107" s="6"/>
      <c r="AB2107" s="6"/>
      <c r="AC2107" s="6"/>
    </row>
    <row r="2108">
      <c r="A2108" s="568" t="s">
        <v>5353</v>
      </c>
      <c r="B2108" s="566"/>
      <c r="C2108" s="560"/>
      <c r="D2108" s="550"/>
      <c r="E2108" s="5"/>
      <c r="F2108" s="6"/>
      <c r="G2108" s="6"/>
      <c r="H2108" s="6"/>
      <c r="I2108" s="6"/>
      <c r="J2108" s="6"/>
      <c r="K2108" s="6"/>
      <c r="L2108" s="6"/>
      <c r="M2108" s="6"/>
      <c r="N2108" s="6"/>
      <c r="O2108" s="6"/>
      <c r="P2108" s="6"/>
      <c r="Q2108" s="6"/>
      <c r="R2108" s="6"/>
      <c r="S2108" s="6"/>
      <c r="T2108" s="6"/>
      <c r="U2108" s="6"/>
      <c r="V2108" s="6"/>
      <c r="W2108" s="6"/>
      <c r="X2108" s="6"/>
      <c r="Y2108" s="6"/>
      <c r="Z2108" s="6"/>
      <c r="AA2108" s="6"/>
      <c r="AB2108" s="6"/>
      <c r="AC2108" s="6"/>
    </row>
    <row r="2109">
      <c r="A2109" s="569" t="s">
        <v>5354</v>
      </c>
      <c r="B2109" s="544" t="s">
        <v>5355</v>
      </c>
      <c r="C2109" s="560" t="s">
        <v>5356</v>
      </c>
      <c r="D2109" s="550"/>
      <c r="E2109" s="5"/>
      <c r="F2109" s="6"/>
      <c r="G2109" s="6"/>
      <c r="H2109" s="6"/>
      <c r="I2109" s="6"/>
      <c r="J2109" s="6"/>
      <c r="K2109" s="6"/>
      <c r="L2109" s="6"/>
      <c r="M2109" s="6"/>
      <c r="N2109" s="6"/>
      <c r="O2109" s="6"/>
      <c r="P2109" s="6"/>
      <c r="Q2109" s="6"/>
      <c r="R2109" s="6"/>
      <c r="S2109" s="6"/>
      <c r="T2109" s="6"/>
      <c r="U2109" s="6"/>
      <c r="V2109" s="6"/>
      <c r="W2109" s="6"/>
      <c r="X2109" s="6"/>
      <c r="Y2109" s="6"/>
      <c r="Z2109" s="6"/>
      <c r="AA2109" s="6"/>
      <c r="AB2109" s="6"/>
      <c r="AC2109" s="6"/>
    </row>
    <row r="2110">
      <c r="A2110" s="545" t="s">
        <v>13401</v>
      </c>
      <c r="B2110" s="544" t="s">
        <v>87</v>
      </c>
      <c r="C2110" s="560"/>
      <c r="D2110" s="550"/>
      <c r="E2110" s="5"/>
      <c r="F2110" s="6"/>
      <c r="G2110" s="6"/>
      <c r="H2110" s="6"/>
      <c r="I2110" s="6"/>
      <c r="J2110" s="6"/>
      <c r="K2110" s="6"/>
      <c r="L2110" s="6"/>
      <c r="M2110" s="6"/>
      <c r="N2110" s="6"/>
      <c r="O2110" s="6"/>
      <c r="P2110" s="6"/>
      <c r="Q2110" s="6"/>
      <c r="R2110" s="6"/>
      <c r="S2110" s="6"/>
      <c r="T2110" s="6"/>
      <c r="U2110" s="6"/>
      <c r="V2110" s="6"/>
      <c r="W2110" s="6"/>
      <c r="X2110" s="6"/>
      <c r="Y2110" s="6"/>
      <c r="Z2110" s="6"/>
      <c r="AA2110" s="6"/>
      <c r="AB2110" s="6"/>
      <c r="AC2110" s="6"/>
    </row>
    <row r="2111">
      <c r="A2111" s="545" t="s">
        <v>13402</v>
      </c>
      <c r="B2111" s="566"/>
      <c r="C2111" s="566"/>
      <c r="D2111" s="550"/>
      <c r="E2111" s="5"/>
      <c r="F2111" s="6"/>
      <c r="G2111" s="6"/>
      <c r="H2111" s="6"/>
      <c r="I2111" s="6"/>
      <c r="J2111" s="6"/>
      <c r="K2111" s="6"/>
      <c r="L2111" s="6"/>
      <c r="M2111" s="6"/>
      <c r="N2111" s="6"/>
      <c r="O2111" s="6"/>
      <c r="P2111" s="6"/>
      <c r="Q2111" s="6"/>
      <c r="R2111" s="6"/>
      <c r="S2111" s="6"/>
      <c r="T2111" s="6"/>
      <c r="U2111" s="6"/>
      <c r="V2111" s="6"/>
      <c r="W2111" s="6"/>
      <c r="X2111" s="6"/>
      <c r="Y2111" s="6"/>
      <c r="Z2111" s="6"/>
      <c r="AA2111" s="6"/>
      <c r="AB2111" s="6"/>
      <c r="AC2111" s="6"/>
    </row>
    <row r="2112">
      <c r="A2112" s="570" t="s">
        <v>5359</v>
      </c>
      <c r="B2112" s="566" t="s">
        <v>5360</v>
      </c>
      <c r="C2112" s="560"/>
      <c r="D2112" s="550"/>
      <c r="E2112" s="5"/>
      <c r="F2112" s="6"/>
      <c r="G2112" s="6"/>
      <c r="H2112" s="6"/>
      <c r="I2112" s="6"/>
      <c r="J2112" s="6"/>
      <c r="K2112" s="6"/>
      <c r="L2112" s="6"/>
      <c r="M2112" s="6"/>
      <c r="N2112" s="6"/>
      <c r="O2112" s="6"/>
      <c r="P2112" s="6"/>
      <c r="Q2112" s="6"/>
      <c r="R2112" s="6"/>
      <c r="S2112" s="6"/>
      <c r="T2112" s="6"/>
      <c r="U2112" s="6"/>
      <c r="V2112" s="6"/>
      <c r="W2112" s="6"/>
      <c r="X2112" s="6"/>
      <c r="Y2112" s="6"/>
      <c r="Z2112" s="6"/>
      <c r="AA2112" s="6"/>
      <c r="AB2112" s="6"/>
      <c r="AC2112" s="6"/>
    </row>
    <row r="2113">
      <c r="A2113" s="43" t="s">
        <v>5361</v>
      </c>
      <c r="B2113" s="571"/>
      <c r="C2113" s="560"/>
      <c r="D2113" s="550"/>
      <c r="E2113" s="5"/>
      <c r="F2113" s="6"/>
      <c r="G2113" s="6"/>
      <c r="H2113" s="6"/>
      <c r="I2113" s="6"/>
      <c r="J2113" s="6"/>
      <c r="K2113" s="6"/>
      <c r="L2113" s="6"/>
      <c r="M2113" s="6"/>
      <c r="N2113" s="6"/>
      <c r="O2113" s="6"/>
      <c r="P2113" s="6"/>
      <c r="Q2113" s="6"/>
      <c r="R2113" s="6"/>
      <c r="S2113" s="6"/>
      <c r="T2113" s="6"/>
      <c r="U2113" s="6"/>
      <c r="V2113" s="6"/>
      <c r="W2113" s="6"/>
      <c r="X2113" s="6"/>
      <c r="Y2113" s="6"/>
      <c r="Z2113" s="6"/>
      <c r="AA2113" s="6"/>
      <c r="AB2113" s="6"/>
      <c r="AC2113" s="6"/>
    </row>
    <row r="2114">
      <c r="A2114" s="43" t="s">
        <v>5362</v>
      </c>
      <c r="B2114" s="566" t="s">
        <v>5363</v>
      </c>
      <c r="C2114" s="560"/>
      <c r="D2114" s="550"/>
      <c r="E2114" s="5"/>
      <c r="F2114" s="6"/>
      <c r="G2114" s="6"/>
      <c r="H2114" s="6"/>
      <c r="I2114" s="6"/>
      <c r="J2114" s="6"/>
      <c r="K2114" s="6"/>
      <c r="L2114" s="6"/>
      <c r="M2114" s="6"/>
      <c r="N2114" s="6"/>
      <c r="O2114" s="6"/>
      <c r="P2114" s="6"/>
      <c r="Q2114" s="6"/>
      <c r="R2114" s="6"/>
      <c r="S2114" s="6"/>
      <c r="T2114" s="6"/>
      <c r="U2114" s="6"/>
      <c r="V2114" s="6"/>
      <c r="W2114" s="6"/>
      <c r="X2114" s="6"/>
      <c r="Y2114" s="6"/>
      <c r="Z2114" s="6"/>
      <c r="AA2114" s="6"/>
      <c r="AB2114" s="6"/>
      <c r="AC2114" s="6"/>
    </row>
    <row r="2115">
      <c r="A2115" s="43" t="s">
        <v>5364</v>
      </c>
      <c r="B2115" s="566"/>
      <c r="C2115" s="560"/>
      <c r="D2115" s="550"/>
      <c r="E2115" s="5"/>
      <c r="F2115" s="6"/>
      <c r="G2115" s="6"/>
      <c r="H2115" s="6"/>
      <c r="I2115" s="6"/>
      <c r="J2115" s="6"/>
      <c r="K2115" s="6"/>
      <c r="L2115" s="6"/>
      <c r="M2115" s="6"/>
      <c r="N2115" s="6"/>
      <c r="O2115" s="6"/>
      <c r="P2115" s="6"/>
      <c r="Q2115" s="6"/>
      <c r="R2115" s="6"/>
      <c r="S2115" s="6"/>
      <c r="T2115" s="6"/>
      <c r="U2115" s="6"/>
      <c r="V2115" s="6"/>
      <c r="W2115" s="6"/>
      <c r="X2115" s="6"/>
      <c r="Y2115" s="6"/>
      <c r="Z2115" s="6"/>
      <c r="AA2115" s="6"/>
      <c r="AB2115" s="6"/>
      <c r="AC2115" s="6"/>
    </row>
    <row r="2116">
      <c r="A2116" s="43" t="s">
        <v>5365</v>
      </c>
      <c r="B2116" s="566" t="s">
        <v>5366</v>
      </c>
      <c r="C2116" s="560" t="s">
        <v>5367</v>
      </c>
      <c r="D2116" s="550"/>
      <c r="E2116" s="5"/>
      <c r="F2116" s="6"/>
      <c r="G2116" s="6"/>
      <c r="H2116" s="6"/>
      <c r="I2116" s="6"/>
      <c r="J2116" s="6"/>
      <c r="K2116" s="6"/>
      <c r="L2116" s="6"/>
      <c r="M2116" s="6"/>
      <c r="N2116" s="6"/>
      <c r="O2116" s="6"/>
      <c r="P2116" s="6"/>
      <c r="Q2116" s="6"/>
      <c r="R2116" s="6"/>
      <c r="S2116" s="6"/>
      <c r="T2116" s="6"/>
      <c r="U2116" s="6"/>
      <c r="V2116" s="6"/>
      <c r="W2116" s="6"/>
      <c r="X2116" s="6"/>
      <c r="Y2116" s="6"/>
      <c r="Z2116" s="6"/>
      <c r="AA2116" s="6"/>
      <c r="AB2116" s="6"/>
      <c r="AC2116" s="6"/>
    </row>
    <row r="2117">
      <c r="A2117" s="43" t="s">
        <v>5368</v>
      </c>
      <c r="B2117" s="566"/>
      <c r="C2117" s="560"/>
      <c r="D2117" s="550"/>
      <c r="E2117" s="5"/>
      <c r="F2117" s="6"/>
      <c r="G2117" s="6"/>
      <c r="H2117" s="6"/>
      <c r="I2117" s="6"/>
      <c r="J2117" s="6"/>
      <c r="K2117" s="6"/>
      <c r="L2117" s="6"/>
      <c r="M2117" s="6"/>
      <c r="N2117" s="6"/>
      <c r="O2117" s="6"/>
      <c r="P2117" s="6"/>
      <c r="Q2117" s="6"/>
      <c r="R2117" s="6"/>
      <c r="S2117" s="6"/>
      <c r="T2117" s="6"/>
      <c r="U2117" s="6"/>
      <c r="V2117" s="6"/>
      <c r="W2117" s="6"/>
      <c r="X2117" s="6"/>
      <c r="Y2117" s="6"/>
      <c r="Z2117" s="6"/>
      <c r="AA2117" s="6"/>
      <c r="AB2117" s="6"/>
      <c r="AC2117" s="6"/>
    </row>
    <row r="2118">
      <c r="A2118" s="43" t="s">
        <v>5369</v>
      </c>
      <c r="B2118" s="566" t="s">
        <v>5370</v>
      </c>
      <c r="C2118" s="560" t="s">
        <v>5371</v>
      </c>
      <c r="D2118" s="550"/>
      <c r="E2118" s="5"/>
      <c r="F2118" s="6"/>
      <c r="G2118" s="6"/>
      <c r="H2118" s="6"/>
      <c r="I2118" s="6"/>
      <c r="J2118" s="6"/>
      <c r="K2118" s="6"/>
      <c r="L2118" s="6"/>
      <c r="M2118" s="6"/>
      <c r="N2118" s="6"/>
      <c r="O2118" s="6"/>
      <c r="P2118" s="6"/>
      <c r="Q2118" s="6"/>
      <c r="R2118" s="6"/>
      <c r="S2118" s="6"/>
      <c r="T2118" s="6"/>
      <c r="U2118" s="6"/>
      <c r="V2118" s="6"/>
      <c r="W2118" s="6"/>
      <c r="X2118" s="6"/>
      <c r="Y2118" s="6"/>
      <c r="Z2118" s="6"/>
      <c r="AA2118" s="6"/>
      <c r="AB2118" s="6"/>
      <c r="AC2118" s="6"/>
    </row>
    <row r="2119" ht="249.75" customHeight="1">
      <c r="A2119" s="43" t="s">
        <v>5372</v>
      </c>
      <c r="B2119" s="566"/>
      <c r="C2119" s="560"/>
      <c r="D2119" s="550" t="s">
        <v>5373</v>
      </c>
      <c r="E2119" s="5"/>
      <c r="F2119" s="6"/>
      <c r="G2119" s="6"/>
      <c r="H2119" s="6"/>
      <c r="I2119" s="6"/>
      <c r="J2119" s="6"/>
      <c r="K2119" s="6"/>
      <c r="L2119" s="6"/>
      <c r="M2119" s="6"/>
      <c r="N2119" s="6"/>
      <c r="O2119" s="6"/>
      <c r="P2119" s="6"/>
      <c r="Q2119" s="6"/>
      <c r="R2119" s="6"/>
      <c r="S2119" s="6"/>
      <c r="T2119" s="6"/>
      <c r="U2119" s="6"/>
      <c r="V2119" s="6"/>
      <c r="W2119" s="6"/>
      <c r="X2119" s="6"/>
      <c r="Y2119" s="6"/>
      <c r="Z2119" s="6"/>
      <c r="AA2119" s="6"/>
      <c r="AB2119" s="6"/>
      <c r="AC2119" s="6"/>
    </row>
    <row r="2120" ht="69.0" customHeight="1">
      <c r="A2120" s="43" t="s">
        <v>5374</v>
      </c>
      <c r="B2120" s="572" t="s">
        <v>5375</v>
      </c>
      <c r="C2120" s="560" t="s">
        <v>5376</v>
      </c>
      <c r="D2120" s="550"/>
      <c r="E2120" s="5"/>
      <c r="F2120" s="6"/>
      <c r="G2120" s="6"/>
      <c r="H2120" s="6"/>
      <c r="I2120" s="6"/>
      <c r="J2120" s="6"/>
      <c r="K2120" s="6"/>
      <c r="L2120" s="6"/>
      <c r="M2120" s="6"/>
      <c r="N2120" s="6"/>
      <c r="O2120" s="6"/>
      <c r="P2120" s="6"/>
      <c r="Q2120" s="6"/>
      <c r="R2120" s="6"/>
      <c r="S2120" s="6"/>
      <c r="T2120" s="6"/>
      <c r="U2120" s="6"/>
      <c r="V2120" s="6"/>
      <c r="W2120" s="6"/>
      <c r="X2120" s="6"/>
      <c r="Y2120" s="6"/>
      <c r="Z2120" s="6"/>
      <c r="AA2120" s="6"/>
      <c r="AB2120" s="6"/>
      <c r="AC2120" s="6"/>
    </row>
    <row r="2121" ht="159.0" customHeight="1">
      <c r="A2121" s="43" t="s">
        <v>5377</v>
      </c>
      <c r="B2121" s="566"/>
      <c r="C2121" s="560"/>
      <c r="D2121" s="550"/>
      <c r="E2121" s="5"/>
      <c r="F2121" s="6"/>
      <c r="G2121" s="6"/>
      <c r="H2121" s="6"/>
      <c r="I2121" s="6"/>
      <c r="J2121" s="6"/>
      <c r="K2121" s="6"/>
      <c r="L2121" s="6"/>
      <c r="M2121" s="6"/>
      <c r="N2121" s="6"/>
      <c r="O2121" s="6"/>
      <c r="P2121" s="6"/>
      <c r="Q2121" s="6"/>
      <c r="R2121" s="6"/>
      <c r="S2121" s="6"/>
      <c r="T2121" s="6"/>
      <c r="U2121" s="6"/>
      <c r="V2121" s="6"/>
      <c r="W2121" s="6"/>
      <c r="X2121" s="6"/>
      <c r="Y2121" s="6"/>
      <c r="Z2121" s="6"/>
      <c r="AA2121" s="6"/>
      <c r="AB2121" s="6"/>
      <c r="AC2121" s="6"/>
    </row>
    <row r="2122" ht="66.0" customHeight="1">
      <c r="A2122" s="43" t="s">
        <v>5378</v>
      </c>
      <c r="B2122" s="566" t="s">
        <v>13403</v>
      </c>
      <c r="C2122" s="560"/>
      <c r="D2122" s="550"/>
      <c r="E2122" s="5"/>
      <c r="F2122" s="6"/>
      <c r="G2122" s="6"/>
      <c r="H2122" s="6"/>
      <c r="I2122" s="6"/>
      <c r="J2122" s="6"/>
      <c r="K2122" s="6"/>
      <c r="L2122" s="6"/>
      <c r="M2122" s="6"/>
      <c r="N2122" s="6"/>
      <c r="O2122" s="6"/>
      <c r="P2122" s="6"/>
      <c r="Q2122" s="6"/>
      <c r="R2122" s="6"/>
      <c r="S2122" s="6"/>
      <c r="T2122" s="6"/>
      <c r="U2122" s="6"/>
      <c r="V2122" s="6"/>
      <c r="W2122" s="6"/>
      <c r="X2122" s="6"/>
      <c r="Y2122" s="6"/>
      <c r="Z2122" s="6"/>
      <c r="AA2122" s="6"/>
      <c r="AB2122" s="6"/>
      <c r="AC2122" s="6"/>
    </row>
    <row r="2123" ht="104.25" customHeight="1">
      <c r="A2123" s="43" t="s">
        <v>5380</v>
      </c>
      <c r="B2123" s="51"/>
      <c r="C2123" s="4"/>
      <c r="D2123" s="550"/>
      <c r="E2123" s="5"/>
      <c r="F2123" s="6"/>
      <c r="G2123" s="6"/>
      <c r="H2123" s="6"/>
      <c r="I2123" s="6"/>
      <c r="J2123" s="6"/>
      <c r="K2123" s="6"/>
      <c r="L2123" s="6"/>
      <c r="M2123" s="6"/>
      <c r="N2123" s="6"/>
      <c r="O2123" s="6"/>
      <c r="P2123" s="6"/>
      <c r="Q2123" s="6"/>
      <c r="R2123" s="6"/>
      <c r="S2123" s="6"/>
      <c r="T2123" s="6"/>
      <c r="U2123" s="6"/>
      <c r="V2123" s="6"/>
      <c r="W2123" s="6"/>
      <c r="X2123" s="6"/>
      <c r="Y2123" s="6"/>
      <c r="Z2123" s="6"/>
      <c r="AA2123" s="6"/>
      <c r="AB2123" s="6"/>
      <c r="AC2123" s="6"/>
    </row>
    <row r="2124">
      <c r="A2124" s="43"/>
      <c r="B2124" s="566" t="s">
        <v>5381</v>
      </c>
      <c r="C2124" s="560"/>
      <c r="D2124" s="550"/>
      <c r="E2124" s="5"/>
      <c r="F2124" s="6"/>
      <c r="G2124" s="6"/>
      <c r="H2124" s="6"/>
      <c r="I2124" s="6"/>
      <c r="J2124" s="6"/>
      <c r="K2124" s="6"/>
      <c r="L2124" s="6"/>
      <c r="M2124" s="6"/>
      <c r="N2124" s="6"/>
      <c r="O2124" s="6"/>
      <c r="P2124" s="6"/>
      <c r="Q2124" s="6"/>
      <c r="R2124" s="6"/>
      <c r="S2124" s="6"/>
      <c r="T2124" s="6"/>
      <c r="U2124" s="6"/>
      <c r="V2124" s="6"/>
      <c r="W2124" s="6"/>
      <c r="X2124" s="6"/>
      <c r="Y2124" s="6"/>
      <c r="Z2124" s="6"/>
      <c r="AA2124" s="6"/>
      <c r="AB2124" s="6"/>
      <c r="AC2124" s="6"/>
    </row>
    <row r="2125" ht="173.25" customHeight="1">
      <c r="A2125" s="43" t="s">
        <v>5382</v>
      </c>
      <c r="B2125" s="566" t="s">
        <v>5383</v>
      </c>
      <c r="C2125" s="560"/>
      <c r="D2125" s="550"/>
      <c r="E2125" s="5"/>
      <c r="F2125" s="6"/>
      <c r="G2125" s="6"/>
      <c r="H2125" s="6"/>
      <c r="I2125" s="6"/>
      <c r="J2125" s="6"/>
      <c r="K2125" s="6"/>
      <c r="L2125" s="6"/>
      <c r="M2125" s="6"/>
      <c r="N2125" s="6"/>
      <c r="O2125" s="6"/>
      <c r="P2125" s="6"/>
      <c r="Q2125" s="6"/>
      <c r="R2125" s="6"/>
      <c r="S2125" s="6"/>
      <c r="T2125" s="6"/>
      <c r="U2125" s="6"/>
      <c r="V2125" s="6"/>
      <c r="W2125" s="6"/>
      <c r="X2125" s="6"/>
      <c r="Y2125" s="6"/>
      <c r="Z2125" s="6"/>
      <c r="AA2125" s="6"/>
      <c r="AB2125" s="6"/>
      <c r="AC2125" s="6"/>
    </row>
    <row r="2126">
      <c r="A2126" s="43" t="s">
        <v>5384</v>
      </c>
      <c r="B2126" s="566" t="s">
        <v>5385</v>
      </c>
      <c r="C2126" s="560"/>
      <c r="D2126" s="550"/>
      <c r="E2126" s="5"/>
      <c r="F2126" s="6"/>
      <c r="G2126" s="6"/>
      <c r="H2126" s="6"/>
      <c r="I2126" s="6"/>
      <c r="J2126" s="6"/>
      <c r="K2126" s="6"/>
      <c r="L2126" s="6"/>
      <c r="M2126" s="6"/>
      <c r="N2126" s="6"/>
      <c r="O2126" s="6"/>
      <c r="P2126" s="6"/>
      <c r="Q2126" s="6"/>
      <c r="R2126" s="6"/>
      <c r="S2126" s="6"/>
      <c r="T2126" s="6"/>
      <c r="U2126" s="6"/>
      <c r="V2126" s="6"/>
      <c r="W2126" s="6"/>
      <c r="X2126" s="6"/>
      <c r="Y2126" s="6"/>
      <c r="Z2126" s="6"/>
      <c r="AA2126" s="6"/>
      <c r="AB2126" s="6"/>
      <c r="AC2126" s="6"/>
    </row>
    <row r="2127">
      <c r="A2127" s="43"/>
      <c r="B2127" s="566"/>
      <c r="C2127" s="560"/>
      <c r="D2127" s="550"/>
      <c r="E2127" s="5"/>
      <c r="F2127" s="6"/>
      <c r="G2127" s="6"/>
      <c r="H2127" s="6"/>
      <c r="I2127" s="6"/>
      <c r="J2127" s="6"/>
      <c r="K2127" s="6"/>
      <c r="L2127" s="6"/>
      <c r="M2127" s="6"/>
      <c r="N2127" s="6"/>
      <c r="O2127" s="6"/>
      <c r="P2127" s="6"/>
      <c r="Q2127" s="6"/>
      <c r="R2127" s="6"/>
      <c r="S2127" s="6"/>
      <c r="T2127" s="6"/>
      <c r="U2127" s="6"/>
      <c r="V2127" s="6"/>
      <c r="W2127" s="6"/>
      <c r="X2127" s="6"/>
      <c r="Y2127" s="6"/>
      <c r="Z2127" s="6"/>
      <c r="AA2127" s="6"/>
      <c r="AB2127" s="6"/>
      <c r="AC2127" s="6"/>
    </row>
    <row r="2128">
      <c r="A2128" s="43" t="s">
        <v>5386</v>
      </c>
      <c r="B2128" s="566" t="s">
        <v>5387</v>
      </c>
      <c r="C2128" s="560"/>
      <c r="D2128" s="550"/>
      <c r="E2128" s="5"/>
      <c r="F2128" s="6"/>
      <c r="G2128" s="6"/>
      <c r="H2128" s="6"/>
      <c r="I2128" s="6"/>
      <c r="J2128" s="6"/>
      <c r="K2128" s="6"/>
      <c r="L2128" s="6"/>
      <c r="M2128" s="6"/>
      <c r="N2128" s="6"/>
      <c r="O2128" s="6"/>
      <c r="P2128" s="6"/>
      <c r="Q2128" s="6"/>
      <c r="R2128" s="6"/>
      <c r="S2128" s="6"/>
      <c r="T2128" s="6"/>
      <c r="U2128" s="6"/>
      <c r="V2128" s="6"/>
      <c r="W2128" s="6"/>
      <c r="X2128" s="6"/>
      <c r="Y2128" s="6"/>
      <c r="Z2128" s="6"/>
      <c r="AA2128" s="6"/>
      <c r="AB2128" s="6"/>
      <c r="AC2128" s="6"/>
    </row>
    <row r="2129">
      <c r="A2129" s="43" t="s">
        <v>5388</v>
      </c>
      <c r="B2129" s="566" t="s">
        <v>5389</v>
      </c>
      <c r="C2129" s="560"/>
      <c r="D2129" s="550"/>
      <c r="E2129" s="5"/>
      <c r="F2129" s="6"/>
      <c r="G2129" s="6"/>
      <c r="H2129" s="6"/>
      <c r="I2129" s="6"/>
      <c r="J2129" s="6"/>
      <c r="K2129" s="6"/>
      <c r="L2129" s="6"/>
      <c r="M2129" s="6"/>
      <c r="N2129" s="6"/>
      <c r="O2129" s="6"/>
      <c r="P2129" s="6"/>
      <c r="Q2129" s="6"/>
      <c r="R2129" s="6"/>
      <c r="S2129" s="6"/>
      <c r="T2129" s="6"/>
      <c r="U2129" s="6"/>
      <c r="V2129" s="6"/>
      <c r="W2129" s="6"/>
      <c r="X2129" s="6"/>
      <c r="Y2129" s="6"/>
      <c r="Z2129" s="6"/>
      <c r="AA2129" s="6"/>
      <c r="AB2129" s="6"/>
      <c r="AC2129" s="6"/>
    </row>
    <row r="2130">
      <c r="A2130" s="4" t="s">
        <v>5390</v>
      </c>
      <c r="B2130" s="566"/>
      <c r="C2130" s="560"/>
      <c r="D2130" s="550"/>
      <c r="E2130" s="5"/>
      <c r="F2130" s="6"/>
      <c r="G2130" s="6"/>
      <c r="H2130" s="6"/>
      <c r="I2130" s="6"/>
      <c r="J2130" s="6"/>
      <c r="K2130" s="6"/>
      <c r="L2130" s="6"/>
      <c r="M2130" s="6"/>
      <c r="N2130" s="6"/>
      <c r="O2130" s="6"/>
      <c r="P2130" s="6"/>
      <c r="Q2130" s="6"/>
      <c r="R2130" s="6"/>
      <c r="S2130" s="6"/>
      <c r="T2130" s="6"/>
      <c r="U2130" s="6"/>
      <c r="V2130" s="6"/>
      <c r="W2130" s="6"/>
      <c r="X2130" s="6"/>
      <c r="Y2130" s="6"/>
      <c r="Z2130" s="6"/>
      <c r="AA2130" s="6"/>
      <c r="AB2130" s="6"/>
      <c r="AC2130" s="6"/>
    </row>
    <row r="2131">
      <c r="A2131" s="4" t="s">
        <v>5391</v>
      </c>
      <c r="B2131" s="566" t="s">
        <v>5392</v>
      </c>
      <c r="C2131" s="560"/>
      <c r="D2131" s="550"/>
      <c r="E2131" s="5"/>
      <c r="F2131" s="6"/>
      <c r="G2131" s="6"/>
      <c r="H2131" s="6"/>
      <c r="I2131" s="6"/>
      <c r="J2131" s="6"/>
      <c r="K2131" s="6"/>
      <c r="L2131" s="6"/>
      <c r="M2131" s="6"/>
      <c r="N2131" s="6"/>
      <c r="O2131" s="6"/>
      <c r="P2131" s="6"/>
      <c r="Q2131" s="6"/>
      <c r="R2131" s="6"/>
      <c r="S2131" s="6"/>
      <c r="T2131" s="6"/>
      <c r="U2131" s="6"/>
      <c r="V2131" s="6"/>
      <c r="W2131" s="6"/>
      <c r="X2131" s="6"/>
      <c r="Y2131" s="6"/>
      <c r="Z2131" s="6"/>
      <c r="AA2131" s="6"/>
      <c r="AB2131" s="6"/>
      <c r="AC2131" s="6"/>
    </row>
    <row r="2132">
      <c r="A2132" s="4" t="s">
        <v>5393</v>
      </c>
      <c r="B2132" s="566" t="s">
        <v>5394</v>
      </c>
      <c r="C2132" s="560"/>
      <c r="D2132" s="550"/>
      <c r="E2132" s="5"/>
      <c r="F2132" s="6"/>
      <c r="G2132" s="6"/>
      <c r="H2132" s="6"/>
      <c r="I2132" s="6"/>
      <c r="J2132" s="6"/>
      <c r="K2132" s="6"/>
      <c r="L2132" s="6"/>
      <c r="M2132" s="6"/>
      <c r="N2132" s="6"/>
      <c r="O2132" s="6"/>
      <c r="P2132" s="6"/>
      <c r="Q2132" s="6"/>
      <c r="R2132" s="6"/>
      <c r="S2132" s="6"/>
      <c r="T2132" s="6"/>
      <c r="U2132" s="6"/>
      <c r="V2132" s="6"/>
      <c r="W2132" s="6"/>
      <c r="X2132" s="6"/>
      <c r="Y2132" s="6"/>
      <c r="Z2132" s="6"/>
      <c r="AA2132" s="6"/>
      <c r="AB2132" s="6"/>
      <c r="AC2132" s="6"/>
    </row>
    <row r="2133">
      <c r="A2133" s="4" t="s">
        <v>5395</v>
      </c>
      <c r="B2133" s="4" t="s">
        <v>5395</v>
      </c>
      <c r="C2133" s="560"/>
      <c r="D2133" s="550"/>
      <c r="E2133" s="5"/>
      <c r="F2133" s="6"/>
      <c r="G2133" s="6"/>
      <c r="H2133" s="6"/>
      <c r="I2133" s="6"/>
      <c r="J2133" s="6"/>
      <c r="K2133" s="6"/>
      <c r="L2133" s="6"/>
      <c r="M2133" s="6"/>
      <c r="N2133" s="6"/>
      <c r="O2133" s="6"/>
      <c r="P2133" s="6"/>
      <c r="Q2133" s="6"/>
      <c r="R2133" s="6"/>
      <c r="S2133" s="6"/>
      <c r="T2133" s="6"/>
      <c r="U2133" s="6"/>
      <c r="V2133" s="6"/>
      <c r="W2133" s="6"/>
      <c r="X2133" s="6"/>
      <c r="Y2133" s="6"/>
      <c r="Z2133" s="6"/>
      <c r="AA2133" s="6"/>
      <c r="AB2133" s="6"/>
      <c r="AC2133" s="6"/>
    </row>
    <row r="2134">
      <c r="A2134" s="4" t="s">
        <v>5396</v>
      </c>
      <c r="B2134" s="566"/>
      <c r="C2134" s="560"/>
      <c r="D2134" s="550"/>
      <c r="E2134" s="5"/>
      <c r="F2134" s="6"/>
      <c r="G2134" s="6"/>
      <c r="H2134" s="6"/>
      <c r="I2134" s="6"/>
      <c r="J2134" s="6"/>
      <c r="K2134" s="6"/>
      <c r="L2134" s="6"/>
      <c r="M2134" s="6"/>
      <c r="N2134" s="6"/>
      <c r="O2134" s="6"/>
      <c r="P2134" s="6"/>
      <c r="Q2134" s="6"/>
      <c r="R2134" s="6"/>
      <c r="S2134" s="6"/>
      <c r="T2134" s="6"/>
      <c r="U2134" s="6"/>
      <c r="V2134" s="6"/>
      <c r="W2134" s="6"/>
      <c r="X2134" s="6"/>
      <c r="Y2134" s="6"/>
      <c r="Z2134" s="6"/>
      <c r="AA2134" s="6"/>
      <c r="AB2134" s="6"/>
      <c r="AC2134" s="6"/>
    </row>
    <row r="2135">
      <c r="A2135" s="4" t="s">
        <v>5397</v>
      </c>
      <c r="B2135" s="572" t="s">
        <v>5398</v>
      </c>
      <c r="C2135" s="560"/>
      <c r="D2135" s="550"/>
      <c r="E2135" s="5"/>
      <c r="F2135" s="6"/>
      <c r="G2135" s="6"/>
      <c r="H2135" s="6"/>
      <c r="I2135" s="6"/>
      <c r="J2135" s="6"/>
      <c r="K2135" s="6"/>
      <c r="L2135" s="6"/>
      <c r="M2135" s="6"/>
      <c r="N2135" s="6"/>
      <c r="O2135" s="6"/>
      <c r="P2135" s="6"/>
      <c r="Q2135" s="6"/>
      <c r="R2135" s="6"/>
      <c r="S2135" s="6"/>
      <c r="T2135" s="6"/>
      <c r="U2135" s="6"/>
      <c r="V2135" s="6"/>
      <c r="W2135" s="6"/>
      <c r="X2135" s="6"/>
      <c r="Y2135" s="6"/>
      <c r="Z2135" s="6"/>
      <c r="AA2135" s="6"/>
      <c r="AB2135" s="6"/>
      <c r="AC2135" s="6"/>
    </row>
    <row r="2136" ht="99.75" customHeight="1">
      <c r="A2136" s="4" t="s">
        <v>5399</v>
      </c>
      <c r="B2136" s="566"/>
      <c r="C2136" s="560"/>
      <c r="D2136" s="550"/>
      <c r="E2136" s="5"/>
      <c r="F2136" s="6"/>
      <c r="G2136" s="6"/>
      <c r="H2136" s="6"/>
      <c r="I2136" s="6"/>
      <c r="J2136" s="6"/>
      <c r="K2136" s="6"/>
      <c r="L2136" s="6"/>
      <c r="M2136" s="6"/>
      <c r="N2136" s="6"/>
      <c r="O2136" s="6"/>
      <c r="P2136" s="6"/>
      <c r="Q2136" s="6"/>
      <c r="R2136" s="6"/>
      <c r="S2136" s="6"/>
      <c r="T2136" s="6"/>
      <c r="U2136" s="6"/>
      <c r="V2136" s="6"/>
      <c r="W2136" s="6"/>
      <c r="X2136" s="6"/>
      <c r="Y2136" s="6"/>
      <c r="Z2136" s="6"/>
      <c r="AA2136" s="6"/>
      <c r="AB2136" s="6"/>
      <c r="AC2136" s="6"/>
    </row>
    <row r="2137" ht="190.5" customHeight="1">
      <c r="A2137" s="4" t="s">
        <v>5400</v>
      </c>
      <c r="B2137" s="566" t="s">
        <v>5401</v>
      </c>
      <c r="C2137" s="560"/>
      <c r="D2137" s="550"/>
      <c r="E2137" s="5"/>
      <c r="F2137" s="6"/>
      <c r="G2137" s="6"/>
      <c r="H2137" s="6"/>
      <c r="I2137" s="6"/>
      <c r="J2137" s="6"/>
      <c r="K2137" s="6"/>
      <c r="L2137" s="6"/>
      <c r="M2137" s="6"/>
      <c r="N2137" s="6"/>
      <c r="O2137" s="6"/>
      <c r="P2137" s="6"/>
      <c r="Q2137" s="6"/>
      <c r="R2137" s="6"/>
      <c r="S2137" s="6"/>
      <c r="T2137" s="6"/>
      <c r="U2137" s="6"/>
      <c r="V2137" s="6"/>
      <c r="W2137" s="6"/>
      <c r="X2137" s="6"/>
      <c r="Y2137" s="6"/>
      <c r="Z2137" s="6"/>
      <c r="AA2137" s="6"/>
      <c r="AB2137" s="6"/>
      <c r="AC2137" s="6"/>
    </row>
    <row r="2138">
      <c r="A2138" s="4"/>
      <c r="B2138" s="566" t="s">
        <v>5402</v>
      </c>
      <c r="C2138" s="560"/>
      <c r="D2138" s="573" t="str">
        <f>image("https://i.kym-cdn.com/photos/images/original/000/840/283/350.png")</f>
        <v/>
      </c>
      <c r="E2138" s="5"/>
      <c r="F2138" s="6"/>
      <c r="G2138" s="6"/>
      <c r="H2138" s="6"/>
      <c r="I2138" s="6"/>
      <c r="J2138" s="6"/>
      <c r="K2138" s="6"/>
      <c r="L2138" s="6"/>
      <c r="M2138" s="6"/>
      <c r="N2138" s="6"/>
      <c r="O2138" s="6"/>
      <c r="P2138" s="6"/>
      <c r="Q2138" s="6"/>
      <c r="R2138" s="6"/>
      <c r="S2138" s="6"/>
      <c r="T2138" s="6"/>
      <c r="U2138" s="6"/>
      <c r="V2138" s="6"/>
      <c r="W2138" s="6"/>
      <c r="X2138" s="6"/>
      <c r="Y2138" s="6"/>
      <c r="Z2138" s="6"/>
      <c r="AA2138" s="6"/>
      <c r="AB2138" s="6"/>
      <c r="AC2138" s="6"/>
    </row>
    <row r="2139">
      <c r="A2139" s="4" t="s">
        <v>5403</v>
      </c>
      <c r="B2139" s="566" t="s">
        <v>5404</v>
      </c>
      <c r="C2139" s="560" t="s">
        <v>5405</v>
      </c>
      <c r="D2139" s="550" t="s">
        <v>5406</v>
      </c>
      <c r="E2139" s="132" t="s">
        <v>5407</v>
      </c>
      <c r="F2139" s="484" t="s">
        <v>5408</v>
      </c>
      <c r="G2139" s="484" t="s">
        <v>5409</v>
      </c>
      <c r="H2139" s="6"/>
      <c r="I2139" s="6"/>
      <c r="J2139" s="6"/>
      <c r="K2139" s="6"/>
      <c r="L2139" s="6"/>
      <c r="M2139" s="6"/>
      <c r="N2139" s="6"/>
      <c r="O2139" s="6"/>
      <c r="P2139" s="6"/>
      <c r="Q2139" s="6"/>
      <c r="R2139" s="6"/>
      <c r="S2139" s="6"/>
      <c r="T2139" s="6"/>
      <c r="U2139" s="6"/>
      <c r="V2139" s="6"/>
      <c r="W2139" s="6"/>
      <c r="X2139" s="6"/>
      <c r="Y2139" s="6"/>
      <c r="Z2139" s="6"/>
      <c r="AA2139" s="6"/>
      <c r="AB2139" s="6"/>
      <c r="AC2139" s="6"/>
    </row>
    <row r="2140">
      <c r="A2140" s="574" t="s">
        <v>5410</v>
      </c>
      <c r="B2140" s="566" t="s">
        <v>5411</v>
      </c>
      <c r="C2140" s="560" t="s">
        <v>5412</v>
      </c>
      <c r="D2140" s="550"/>
      <c r="E2140" s="5"/>
      <c r="F2140" s="6"/>
      <c r="G2140" s="6"/>
      <c r="H2140" s="6"/>
      <c r="I2140" s="6"/>
      <c r="J2140" s="6"/>
      <c r="K2140" s="6"/>
      <c r="L2140" s="6"/>
      <c r="M2140" s="6"/>
      <c r="N2140" s="6"/>
      <c r="O2140" s="6"/>
      <c r="P2140" s="6"/>
      <c r="Q2140" s="6"/>
      <c r="R2140" s="6"/>
      <c r="S2140" s="6"/>
      <c r="T2140" s="6"/>
      <c r="U2140" s="6"/>
      <c r="V2140" s="6"/>
      <c r="W2140" s="6"/>
      <c r="X2140" s="6"/>
      <c r="Y2140" s="6"/>
      <c r="Z2140" s="6"/>
      <c r="AA2140" s="6"/>
      <c r="AB2140" s="6"/>
      <c r="AC2140" s="6"/>
    </row>
    <row r="2141">
      <c r="A2141" s="4" t="s">
        <v>5413</v>
      </c>
      <c r="B2141" s="560" t="s">
        <v>5414</v>
      </c>
      <c r="C2141" s="560"/>
      <c r="D2141" s="550"/>
      <c r="E2141" s="5"/>
      <c r="F2141" s="6"/>
      <c r="G2141" s="6"/>
      <c r="H2141" s="6"/>
      <c r="I2141" s="6"/>
      <c r="J2141" s="6"/>
      <c r="K2141" s="6"/>
      <c r="L2141" s="6"/>
      <c r="M2141" s="6"/>
      <c r="N2141" s="6"/>
      <c r="O2141" s="6"/>
      <c r="P2141" s="6"/>
      <c r="Q2141" s="6"/>
      <c r="R2141" s="6"/>
      <c r="S2141" s="6"/>
      <c r="T2141" s="6"/>
      <c r="U2141" s="6"/>
      <c r="V2141" s="6"/>
      <c r="W2141" s="6"/>
      <c r="X2141" s="6"/>
      <c r="Y2141" s="6"/>
      <c r="Z2141" s="6"/>
      <c r="AA2141" s="6"/>
      <c r="AB2141" s="6"/>
      <c r="AC2141" s="6"/>
    </row>
    <row r="2142">
      <c r="A2142" s="4" t="s">
        <v>5415</v>
      </c>
      <c r="B2142" s="566" t="s">
        <v>5416</v>
      </c>
      <c r="C2142" s="4" t="s">
        <v>5417</v>
      </c>
      <c r="D2142" s="550"/>
      <c r="E2142" s="5"/>
      <c r="F2142" s="6"/>
      <c r="G2142" s="6"/>
      <c r="H2142" s="6"/>
      <c r="I2142" s="6"/>
      <c r="J2142" s="6"/>
      <c r="K2142" s="6"/>
      <c r="L2142" s="6"/>
      <c r="M2142" s="6"/>
      <c r="N2142" s="6"/>
      <c r="O2142" s="6"/>
      <c r="P2142" s="6"/>
      <c r="Q2142" s="6"/>
      <c r="R2142" s="6"/>
      <c r="S2142" s="6"/>
      <c r="T2142" s="6"/>
      <c r="U2142" s="6"/>
      <c r="V2142" s="6"/>
      <c r="W2142" s="6"/>
      <c r="X2142" s="6"/>
      <c r="Y2142" s="6"/>
      <c r="Z2142" s="6"/>
      <c r="AA2142" s="6"/>
      <c r="AB2142" s="6"/>
      <c r="AC2142" s="6"/>
    </row>
    <row r="2143">
      <c r="A2143" s="4"/>
      <c r="B2143" s="566"/>
      <c r="C2143" s="4"/>
      <c r="D2143" s="550"/>
      <c r="E2143" s="5"/>
      <c r="F2143" s="6"/>
      <c r="G2143" s="6"/>
      <c r="H2143" s="6"/>
      <c r="I2143" s="6"/>
      <c r="J2143" s="6"/>
      <c r="K2143" s="6"/>
      <c r="L2143" s="6"/>
      <c r="M2143" s="6"/>
      <c r="N2143" s="6"/>
      <c r="O2143" s="6"/>
      <c r="P2143" s="6"/>
      <c r="Q2143" s="6"/>
      <c r="R2143" s="6"/>
      <c r="S2143" s="6"/>
      <c r="T2143" s="6"/>
      <c r="U2143" s="6"/>
      <c r="V2143" s="6"/>
      <c r="W2143" s="6"/>
      <c r="X2143" s="6"/>
      <c r="Y2143" s="6"/>
      <c r="Z2143" s="6"/>
      <c r="AA2143" s="6"/>
      <c r="AB2143" s="6"/>
      <c r="AC2143" s="6"/>
    </row>
    <row r="2144">
      <c r="A2144" s="4" t="s">
        <v>5418</v>
      </c>
      <c r="B2144" s="560" t="s">
        <v>13404</v>
      </c>
      <c r="C2144" s="4"/>
      <c r="D2144" s="550"/>
      <c r="E2144" s="5"/>
      <c r="F2144" s="6"/>
      <c r="G2144" s="6"/>
      <c r="H2144" s="6"/>
      <c r="I2144" s="6"/>
      <c r="J2144" s="6"/>
      <c r="K2144" s="6"/>
      <c r="L2144" s="6"/>
      <c r="M2144" s="6"/>
      <c r="N2144" s="6"/>
      <c r="O2144" s="6"/>
      <c r="P2144" s="6"/>
      <c r="Q2144" s="6"/>
      <c r="R2144" s="6"/>
      <c r="S2144" s="6"/>
      <c r="T2144" s="6"/>
      <c r="U2144" s="6"/>
      <c r="V2144" s="6"/>
      <c r="W2144" s="6"/>
      <c r="X2144" s="6"/>
      <c r="Y2144" s="6"/>
      <c r="Z2144" s="6"/>
      <c r="AA2144" s="6"/>
      <c r="AB2144" s="6"/>
      <c r="AC2144" s="6"/>
    </row>
    <row r="2145">
      <c r="A2145" s="575" t="s">
        <v>5420</v>
      </c>
      <c r="B2145" s="560" t="s">
        <v>5421</v>
      </c>
      <c r="C2145" s="576" t="s">
        <v>13405</v>
      </c>
      <c r="D2145" s="550"/>
      <c r="E2145" s="5"/>
      <c r="F2145" s="6"/>
      <c r="G2145" s="6"/>
      <c r="H2145" s="6"/>
      <c r="I2145" s="6"/>
      <c r="J2145" s="6"/>
      <c r="K2145" s="6"/>
      <c r="L2145" s="6"/>
      <c r="M2145" s="6"/>
      <c r="N2145" s="6"/>
      <c r="O2145" s="6"/>
      <c r="P2145" s="6"/>
      <c r="Q2145" s="6"/>
      <c r="R2145" s="6"/>
      <c r="S2145" s="6"/>
      <c r="T2145" s="6"/>
      <c r="U2145" s="6"/>
      <c r="V2145" s="6"/>
      <c r="W2145" s="6"/>
      <c r="X2145" s="6"/>
      <c r="Y2145" s="6"/>
      <c r="Z2145" s="6"/>
      <c r="AA2145" s="6"/>
      <c r="AB2145" s="6"/>
      <c r="AC2145" s="6"/>
    </row>
    <row r="2146">
      <c r="A2146" s="4" t="s">
        <v>5423</v>
      </c>
      <c r="B2146" s="560" t="s">
        <v>5424</v>
      </c>
      <c r="C2146" s="4"/>
      <c r="D2146" s="550"/>
      <c r="E2146" s="5"/>
      <c r="F2146" s="6"/>
      <c r="G2146" s="6"/>
      <c r="H2146" s="6"/>
      <c r="I2146" s="6"/>
      <c r="J2146" s="6"/>
      <c r="K2146" s="6"/>
      <c r="L2146" s="6"/>
      <c r="M2146" s="6"/>
      <c r="N2146" s="6"/>
      <c r="O2146" s="6"/>
      <c r="P2146" s="6"/>
      <c r="Q2146" s="6"/>
      <c r="R2146" s="6"/>
      <c r="S2146" s="6"/>
      <c r="T2146" s="6"/>
      <c r="U2146" s="6"/>
      <c r="V2146" s="6"/>
      <c r="W2146" s="6"/>
      <c r="X2146" s="6"/>
      <c r="Y2146" s="6"/>
      <c r="Z2146" s="6"/>
      <c r="AA2146" s="6"/>
      <c r="AB2146" s="6"/>
      <c r="AC2146" s="6"/>
    </row>
    <row r="2147">
      <c r="A2147" s="4" t="s">
        <v>5425</v>
      </c>
      <c r="B2147" s="560" t="s">
        <v>5426</v>
      </c>
      <c r="C2147" s="4"/>
      <c r="D2147" s="550"/>
      <c r="E2147" s="5"/>
      <c r="F2147" s="6"/>
      <c r="G2147" s="6"/>
      <c r="H2147" s="6"/>
      <c r="I2147" s="6"/>
      <c r="J2147" s="6"/>
      <c r="K2147" s="6"/>
      <c r="L2147" s="6"/>
      <c r="M2147" s="6"/>
      <c r="N2147" s="6"/>
      <c r="O2147" s="6"/>
      <c r="P2147" s="6"/>
      <c r="Q2147" s="6"/>
      <c r="R2147" s="6"/>
      <c r="S2147" s="6"/>
      <c r="T2147" s="6"/>
      <c r="U2147" s="6"/>
      <c r="V2147" s="6"/>
      <c r="W2147" s="6"/>
      <c r="X2147" s="6"/>
      <c r="Y2147" s="6"/>
      <c r="Z2147" s="6"/>
      <c r="AA2147" s="6"/>
      <c r="AB2147" s="6"/>
      <c r="AC2147" s="6"/>
    </row>
    <row r="2148">
      <c r="A2148" s="4" t="s">
        <v>5427</v>
      </c>
      <c r="B2148" s="560"/>
      <c r="C2148" s="4"/>
      <c r="D2148" s="550"/>
      <c r="E2148" s="5"/>
      <c r="F2148" s="6"/>
      <c r="G2148" s="6"/>
      <c r="H2148" s="6"/>
      <c r="I2148" s="6"/>
      <c r="J2148" s="6"/>
      <c r="K2148" s="6"/>
      <c r="L2148" s="6"/>
      <c r="M2148" s="6"/>
      <c r="N2148" s="6"/>
      <c r="O2148" s="6"/>
      <c r="P2148" s="6"/>
      <c r="Q2148" s="6"/>
      <c r="R2148" s="6"/>
      <c r="S2148" s="6"/>
      <c r="T2148" s="6"/>
      <c r="U2148" s="6"/>
      <c r="V2148" s="6"/>
      <c r="W2148" s="6"/>
      <c r="X2148" s="6"/>
      <c r="Y2148" s="6"/>
      <c r="Z2148" s="6"/>
      <c r="AA2148" s="6"/>
      <c r="AB2148" s="6"/>
      <c r="AC2148" s="6"/>
    </row>
    <row r="2149">
      <c r="A2149" s="4" t="s">
        <v>5428</v>
      </c>
      <c r="B2149" s="560" t="s">
        <v>5429</v>
      </c>
      <c r="C2149" s="4"/>
      <c r="D2149" s="550"/>
      <c r="E2149" s="5"/>
      <c r="F2149" s="6"/>
      <c r="G2149" s="6"/>
      <c r="H2149" s="6"/>
      <c r="I2149" s="6"/>
      <c r="J2149" s="6"/>
      <c r="K2149" s="6"/>
      <c r="L2149" s="6"/>
      <c r="M2149" s="6"/>
      <c r="N2149" s="6"/>
      <c r="O2149" s="6"/>
      <c r="P2149" s="6"/>
      <c r="Q2149" s="6"/>
      <c r="R2149" s="6"/>
      <c r="S2149" s="6"/>
      <c r="T2149" s="6"/>
      <c r="U2149" s="6"/>
      <c r="V2149" s="6"/>
      <c r="W2149" s="6"/>
      <c r="X2149" s="6"/>
      <c r="Y2149" s="6"/>
      <c r="Z2149" s="6"/>
      <c r="AA2149" s="6"/>
      <c r="AB2149" s="6"/>
      <c r="AC2149" s="6"/>
    </row>
    <row r="2150">
      <c r="A2150" s="4" t="s">
        <v>5430</v>
      </c>
      <c r="B2150" s="560" t="s">
        <v>5431</v>
      </c>
      <c r="C2150" s="4"/>
      <c r="D2150" s="550"/>
      <c r="E2150" s="5"/>
      <c r="F2150" s="6"/>
      <c r="G2150" s="6"/>
      <c r="H2150" s="6"/>
      <c r="I2150" s="6"/>
      <c r="J2150" s="6"/>
      <c r="K2150" s="6"/>
      <c r="L2150" s="6"/>
      <c r="M2150" s="6"/>
      <c r="N2150" s="6"/>
      <c r="O2150" s="6"/>
      <c r="P2150" s="6"/>
      <c r="Q2150" s="6"/>
      <c r="R2150" s="6"/>
      <c r="S2150" s="6"/>
      <c r="T2150" s="6"/>
      <c r="U2150" s="6"/>
      <c r="V2150" s="6"/>
      <c r="W2150" s="6"/>
      <c r="X2150" s="6"/>
      <c r="Y2150" s="6"/>
      <c r="Z2150" s="6"/>
      <c r="AA2150" s="6"/>
      <c r="AB2150" s="6"/>
      <c r="AC2150" s="6"/>
    </row>
    <row r="2151">
      <c r="A2151" s="4" t="s">
        <v>87</v>
      </c>
      <c r="B2151" s="560" t="s">
        <v>5432</v>
      </c>
      <c r="C2151" s="4" t="s">
        <v>5433</v>
      </c>
      <c r="D2151" s="550"/>
      <c r="E2151" s="5"/>
      <c r="F2151" s="6"/>
      <c r="G2151" s="6"/>
      <c r="H2151" s="6"/>
      <c r="I2151" s="6"/>
      <c r="J2151" s="6"/>
      <c r="K2151" s="6"/>
      <c r="L2151" s="6"/>
      <c r="M2151" s="6"/>
      <c r="N2151" s="6"/>
      <c r="O2151" s="6"/>
      <c r="P2151" s="6"/>
      <c r="Q2151" s="6"/>
      <c r="R2151" s="6"/>
      <c r="S2151" s="6"/>
      <c r="T2151" s="6"/>
      <c r="U2151" s="6"/>
      <c r="V2151" s="6"/>
      <c r="W2151" s="6"/>
      <c r="X2151" s="6"/>
      <c r="Y2151" s="6"/>
      <c r="Z2151" s="6"/>
      <c r="AA2151" s="6"/>
      <c r="AB2151" s="6"/>
      <c r="AC2151" s="6"/>
    </row>
    <row r="2152">
      <c r="A2152" s="4" t="s">
        <v>5434</v>
      </c>
      <c r="B2152" s="51"/>
      <c r="C2152" s="4"/>
      <c r="D2152" s="550"/>
      <c r="E2152" s="5"/>
      <c r="F2152" s="6"/>
      <c r="G2152" s="6"/>
      <c r="H2152" s="6"/>
      <c r="I2152" s="6"/>
      <c r="J2152" s="6"/>
      <c r="K2152" s="6"/>
      <c r="L2152" s="6"/>
      <c r="M2152" s="6"/>
      <c r="N2152" s="6"/>
      <c r="O2152" s="6"/>
      <c r="P2152" s="6"/>
      <c r="Q2152" s="6"/>
      <c r="R2152" s="6"/>
      <c r="S2152" s="6"/>
      <c r="T2152" s="6"/>
      <c r="U2152" s="6"/>
      <c r="V2152" s="6"/>
      <c r="W2152" s="6"/>
      <c r="X2152" s="6"/>
      <c r="Y2152" s="6"/>
      <c r="Z2152" s="6"/>
      <c r="AA2152" s="6"/>
      <c r="AB2152" s="6"/>
      <c r="AC2152" s="6"/>
    </row>
    <row r="2153" ht="235.5" customHeight="1">
      <c r="A2153" s="4" t="s">
        <v>5435</v>
      </c>
      <c r="B2153" s="560"/>
      <c r="C2153" s="4"/>
      <c r="D2153" s="550"/>
      <c r="E2153" s="5"/>
      <c r="F2153" s="6"/>
      <c r="G2153" s="6"/>
      <c r="H2153" s="6"/>
      <c r="I2153" s="6"/>
      <c r="J2153" s="6"/>
      <c r="K2153" s="6"/>
      <c r="L2153" s="6"/>
      <c r="M2153" s="6"/>
      <c r="N2153" s="6"/>
      <c r="O2153" s="6"/>
      <c r="P2153" s="6"/>
      <c r="Q2153" s="6"/>
      <c r="R2153" s="6"/>
      <c r="S2153" s="6"/>
      <c r="T2153" s="6"/>
      <c r="U2153" s="6"/>
      <c r="V2153" s="6"/>
      <c r="W2153" s="6"/>
      <c r="X2153" s="6"/>
      <c r="Y2153" s="6"/>
      <c r="Z2153" s="6"/>
      <c r="AA2153" s="6"/>
      <c r="AB2153" s="6"/>
      <c r="AC2153" s="6"/>
    </row>
    <row r="2154">
      <c r="A2154" s="4" t="s">
        <v>5436</v>
      </c>
      <c r="B2154" s="560"/>
      <c r="C2154" s="4"/>
      <c r="D2154" s="577" t="s">
        <v>13406</v>
      </c>
      <c r="E2154" s="5"/>
      <c r="F2154" s="6"/>
      <c r="G2154" s="6"/>
      <c r="H2154" s="6"/>
      <c r="I2154" s="6"/>
      <c r="J2154" s="6"/>
      <c r="K2154" s="6"/>
      <c r="L2154" s="6"/>
      <c r="M2154" s="6"/>
      <c r="N2154" s="6"/>
      <c r="O2154" s="6"/>
      <c r="P2154" s="6"/>
      <c r="Q2154" s="6"/>
      <c r="R2154" s="6"/>
      <c r="S2154" s="6"/>
      <c r="T2154" s="6"/>
      <c r="U2154" s="6"/>
      <c r="V2154" s="6"/>
      <c r="W2154" s="6"/>
      <c r="X2154" s="6"/>
      <c r="Y2154" s="6"/>
      <c r="Z2154" s="6"/>
      <c r="AA2154" s="6"/>
      <c r="AB2154" s="6"/>
      <c r="AC2154" s="6"/>
    </row>
    <row r="2155" ht="30.75" customHeight="1">
      <c r="A2155" s="4" t="s">
        <v>5438</v>
      </c>
      <c r="B2155" s="560" t="s">
        <v>5439</v>
      </c>
      <c r="C2155" s="4" t="s">
        <v>5440</v>
      </c>
      <c r="D2155" s="550"/>
      <c r="E2155" s="5"/>
      <c r="F2155" s="6"/>
      <c r="G2155" s="6"/>
      <c r="H2155" s="6"/>
      <c r="I2155" s="6"/>
      <c r="J2155" s="6"/>
      <c r="K2155" s="6"/>
      <c r="L2155" s="6"/>
      <c r="M2155" s="6"/>
      <c r="N2155" s="6"/>
      <c r="O2155" s="6"/>
      <c r="P2155" s="6"/>
      <c r="Q2155" s="6"/>
      <c r="R2155" s="6"/>
      <c r="S2155" s="6"/>
      <c r="T2155" s="6"/>
      <c r="U2155" s="6"/>
      <c r="V2155" s="6"/>
      <c r="W2155" s="6"/>
      <c r="X2155" s="6"/>
      <c r="Y2155" s="6"/>
      <c r="Z2155" s="6"/>
      <c r="AA2155" s="6"/>
      <c r="AB2155" s="6"/>
      <c r="AC2155" s="6"/>
    </row>
    <row r="2156">
      <c r="A2156" s="4" t="s">
        <v>5441</v>
      </c>
      <c r="B2156" s="560"/>
      <c r="C2156" s="4"/>
      <c r="D2156" s="550"/>
      <c r="E2156" s="5"/>
      <c r="F2156" s="6"/>
      <c r="G2156" s="6"/>
      <c r="H2156" s="6"/>
      <c r="I2156" s="6"/>
      <c r="J2156" s="6"/>
      <c r="K2156" s="6"/>
      <c r="L2156" s="6"/>
      <c r="M2156" s="6"/>
      <c r="N2156" s="6"/>
      <c r="O2156" s="6"/>
      <c r="P2156" s="6"/>
      <c r="Q2156" s="6"/>
      <c r="R2156" s="6"/>
      <c r="S2156" s="6"/>
      <c r="T2156" s="6"/>
      <c r="U2156" s="6"/>
      <c r="V2156" s="6"/>
      <c r="W2156" s="6"/>
      <c r="X2156" s="6"/>
      <c r="Y2156" s="6"/>
      <c r="Z2156" s="6"/>
      <c r="AA2156" s="6"/>
      <c r="AB2156" s="6"/>
      <c r="AC2156" s="6"/>
    </row>
    <row r="2157">
      <c r="A2157" s="132" t="s">
        <v>5442</v>
      </c>
      <c r="B2157" s="560"/>
      <c r="C2157" s="4"/>
      <c r="D2157" s="550"/>
      <c r="E2157" s="5"/>
      <c r="F2157" s="6"/>
      <c r="G2157" s="6"/>
      <c r="H2157" s="6"/>
      <c r="I2157" s="6"/>
      <c r="J2157" s="6"/>
      <c r="K2157" s="6"/>
      <c r="L2157" s="6"/>
      <c r="M2157" s="6"/>
      <c r="N2157" s="6"/>
      <c r="O2157" s="6"/>
      <c r="P2157" s="6"/>
      <c r="Q2157" s="6"/>
      <c r="R2157" s="6"/>
      <c r="S2157" s="6"/>
      <c r="T2157" s="6"/>
      <c r="U2157" s="6"/>
      <c r="V2157" s="6"/>
      <c r="W2157" s="6"/>
      <c r="X2157" s="6"/>
      <c r="Y2157" s="6"/>
      <c r="Z2157" s="6"/>
      <c r="AA2157" s="6"/>
      <c r="AB2157" s="6"/>
      <c r="AC2157" s="6"/>
    </row>
    <row r="2158" ht="93.0" customHeight="1">
      <c r="A2158" s="132" t="s">
        <v>5443</v>
      </c>
      <c r="B2158" s="560" t="s">
        <v>5444</v>
      </c>
      <c r="C2158" s="4"/>
      <c r="D2158" s="550"/>
      <c r="E2158" s="5"/>
      <c r="F2158" s="6"/>
      <c r="G2158" s="6"/>
      <c r="H2158" s="6"/>
      <c r="I2158" s="6"/>
      <c r="J2158" s="6"/>
      <c r="K2158" s="6"/>
      <c r="L2158" s="6"/>
      <c r="M2158" s="6"/>
      <c r="N2158" s="6"/>
      <c r="O2158" s="6"/>
      <c r="P2158" s="6"/>
      <c r="Q2158" s="6"/>
      <c r="R2158" s="6"/>
      <c r="S2158" s="6"/>
      <c r="T2158" s="6"/>
      <c r="U2158" s="6"/>
      <c r="V2158" s="6"/>
      <c r="W2158" s="6"/>
      <c r="X2158" s="6"/>
      <c r="Y2158" s="6"/>
      <c r="Z2158" s="6"/>
      <c r="AA2158" s="6"/>
      <c r="AB2158" s="6"/>
      <c r="AC2158" s="6"/>
    </row>
    <row r="2159" ht="117.0" customHeight="1">
      <c r="A2159" s="132" t="s">
        <v>5445</v>
      </c>
      <c r="B2159" s="560" t="s">
        <v>5446</v>
      </c>
      <c r="C2159" s="4"/>
      <c r="D2159" s="550"/>
      <c r="E2159" s="5"/>
      <c r="F2159" s="6"/>
      <c r="G2159" s="6"/>
      <c r="H2159" s="6"/>
      <c r="I2159" s="6"/>
      <c r="J2159" s="6"/>
      <c r="K2159" s="6"/>
      <c r="L2159" s="6"/>
      <c r="M2159" s="6"/>
      <c r="N2159" s="6"/>
      <c r="O2159" s="6"/>
      <c r="P2159" s="6"/>
      <c r="Q2159" s="6"/>
      <c r="R2159" s="6"/>
      <c r="S2159" s="6"/>
      <c r="T2159" s="6"/>
      <c r="U2159" s="6"/>
      <c r="V2159" s="6"/>
      <c r="W2159" s="6"/>
      <c r="X2159" s="6"/>
      <c r="Y2159" s="6"/>
      <c r="Z2159" s="6"/>
      <c r="AA2159" s="6"/>
      <c r="AB2159" s="6"/>
      <c r="AC2159" s="6"/>
    </row>
    <row r="2160">
      <c r="A2160" s="132" t="s">
        <v>5447</v>
      </c>
      <c r="B2160" s="560" t="s">
        <v>5448</v>
      </c>
      <c r="C2160" s="4"/>
      <c r="D2160" s="550"/>
      <c r="E2160" s="5"/>
      <c r="F2160" s="6"/>
      <c r="G2160" s="6"/>
      <c r="H2160" s="6"/>
      <c r="I2160" s="6"/>
      <c r="J2160" s="6"/>
      <c r="K2160" s="6"/>
      <c r="L2160" s="6"/>
      <c r="M2160" s="6"/>
      <c r="N2160" s="6"/>
      <c r="O2160" s="6"/>
      <c r="P2160" s="6"/>
      <c r="Q2160" s="6"/>
      <c r="R2160" s="6"/>
      <c r="S2160" s="6"/>
      <c r="T2160" s="6"/>
      <c r="U2160" s="6"/>
      <c r="V2160" s="6"/>
      <c r="W2160" s="6"/>
      <c r="X2160" s="6"/>
      <c r="Y2160" s="6"/>
      <c r="Z2160" s="6"/>
      <c r="AA2160" s="6"/>
      <c r="AB2160" s="6"/>
      <c r="AC2160" s="6"/>
    </row>
    <row r="2161">
      <c r="A2161" s="132" t="s">
        <v>5449</v>
      </c>
      <c r="B2161" s="578" t="s">
        <v>13407</v>
      </c>
      <c r="C2161" s="4"/>
      <c r="D2161" s="550"/>
      <c r="E2161" s="5"/>
      <c r="F2161" s="6"/>
      <c r="G2161" s="6"/>
      <c r="H2161" s="6"/>
      <c r="I2161" s="6"/>
      <c r="J2161" s="6"/>
      <c r="K2161" s="6"/>
      <c r="L2161" s="6"/>
      <c r="M2161" s="6"/>
      <c r="N2161" s="6"/>
      <c r="O2161" s="6"/>
      <c r="P2161" s="6"/>
      <c r="Q2161" s="6"/>
      <c r="R2161" s="6"/>
      <c r="S2161" s="6"/>
      <c r="T2161" s="6"/>
      <c r="U2161" s="6"/>
      <c r="V2161" s="6"/>
      <c r="W2161" s="6"/>
      <c r="X2161" s="6"/>
      <c r="Y2161" s="6"/>
      <c r="Z2161" s="6"/>
      <c r="AA2161" s="6"/>
      <c r="AB2161" s="6"/>
      <c r="AC2161" s="6"/>
    </row>
    <row r="2162">
      <c r="A2162" s="132"/>
      <c r="B2162" s="51"/>
      <c r="C2162" s="4"/>
      <c r="D2162" s="550"/>
      <c r="E2162" s="5"/>
      <c r="F2162" s="6"/>
      <c r="G2162" s="6"/>
      <c r="H2162" s="6"/>
      <c r="I2162" s="6"/>
      <c r="J2162" s="6"/>
      <c r="K2162" s="6"/>
      <c r="L2162" s="6"/>
      <c r="M2162" s="6"/>
      <c r="N2162" s="6"/>
      <c r="O2162" s="6"/>
      <c r="P2162" s="6"/>
      <c r="Q2162" s="6"/>
      <c r="R2162" s="6"/>
      <c r="S2162" s="6"/>
      <c r="T2162" s="6"/>
      <c r="U2162" s="6"/>
      <c r="V2162" s="6"/>
      <c r="W2162" s="6"/>
      <c r="X2162" s="6"/>
      <c r="Y2162" s="6"/>
      <c r="Z2162" s="6"/>
      <c r="AA2162" s="6"/>
      <c r="AB2162" s="6"/>
      <c r="AC2162" s="6"/>
    </row>
    <row r="2163">
      <c r="A2163" s="132" t="s">
        <v>5451</v>
      </c>
      <c r="B2163" s="578" t="s">
        <v>13408</v>
      </c>
      <c r="C2163" s="576" t="s">
        <v>13409</v>
      </c>
      <c r="D2163" s="550" t="s">
        <v>5454</v>
      </c>
      <c r="E2163" s="5"/>
      <c r="F2163" s="6"/>
      <c r="G2163" s="6"/>
      <c r="H2163" s="6"/>
      <c r="I2163" s="6"/>
      <c r="J2163" s="6"/>
      <c r="K2163" s="6"/>
      <c r="L2163" s="6"/>
      <c r="M2163" s="6"/>
      <c r="N2163" s="6"/>
      <c r="O2163" s="6"/>
      <c r="P2163" s="6"/>
      <c r="Q2163" s="6"/>
      <c r="R2163" s="6"/>
      <c r="S2163" s="6"/>
      <c r="T2163" s="6"/>
      <c r="U2163" s="6"/>
      <c r="V2163" s="6"/>
      <c r="W2163" s="6"/>
      <c r="X2163" s="6"/>
      <c r="Y2163" s="6"/>
      <c r="Z2163" s="6"/>
      <c r="AA2163" s="6"/>
      <c r="AB2163" s="6"/>
      <c r="AC2163" s="6"/>
    </row>
    <row r="2164">
      <c r="A2164" s="132" t="s">
        <v>13410</v>
      </c>
      <c r="B2164" s="578" t="s">
        <v>13411</v>
      </c>
      <c r="C2164" s="4" t="s">
        <v>5457</v>
      </c>
      <c r="D2164" s="550"/>
      <c r="E2164" s="5"/>
      <c r="F2164" s="6"/>
      <c r="G2164" s="6"/>
      <c r="H2164" s="6"/>
      <c r="I2164" s="6"/>
      <c r="J2164" s="6"/>
      <c r="K2164" s="6"/>
      <c r="L2164" s="6"/>
      <c r="M2164" s="6"/>
      <c r="N2164" s="6"/>
      <c r="O2164" s="6"/>
      <c r="P2164" s="6"/>
      <c r="Q2164" s="6"/>
      <c r="R2164" s="6"/>
      <c r="S2164" s="6"/>
      <c r="T2164" s="6"/>
      <c r="U2164" s="6"/>
      <c r="V2164" s="6"/>
      <c r="W2164" s="6"/>
      <c r="X2164" s="6"/>
      <c r="Y2164" s="6"/>
      <c r="Z2164" s="6"/>
      <c r="AA2164" s="6"/>
      <c r="AB2164" s="6"/>
      <c r="AC2164" s="6"/>
    </row>
    <row r="2165">
      <c r="A2165" s="132" t="s">
        <v>5458</v>
      </c>
      <c r="B2165" s="579" t="s">
        <v>5459</v>
      </c>
      <c r="C2165" s="4" t="s">
        <v>5460</v>
      </c>
      <c r="D2165" s="550"/>
      <c r="E2165" s="5"/>
      <c r="F2165" s="6"/>
      <c r="G2165" s="6"/>
      <c r="H2165" s="6"/>
      <c r="I2165" s="6"/>
      <c r="J2165" s="6"/>
      <c r="K2165" s="6"/>
      <c r="L2165" s="6"/>
      <c r="M2165" s="6"/>
      <c r="N2165" s="6"/>
      <c r="O2165" s="6"/>
      <c r="P2165" s="6"/>
      <c r="Q2165" s="6"/>
      <c r="R2165" s="6"/>
      <c r="S2165" s="6"/>
      <c r="T2165" s="6"/>
      <c r="U2165" s="6"/>
      <c r="V2165" s="6"/>
      <c r="W2165" s="6"/>
      <c r="X2165" s="6"/>
      <c r="Y2165" s="6"/>
      <c r="Z2165" s="6"/>
      <c r="AA2165" s="6"/>
      <c r="AB2165" s="6"/>
      <c r="AC2165" s="6"/>
    </row>
    <row r="2166">
      <c r="A2166" s="132" t="s">
        <v>5461</v>
      </c>
      <c r="B2166" s="579" t="s">
        <v>5462</v>
      </c>
      <c r="C2166" s="4"/>
      <c r="D2166" s="550"/>
      <c r="E2166" s="5"/>
      <c r="F2166" s="6"/>
      <c r="G2166" s="6"/>
      <c r="H2166" s="6"/>
      <c r="I2166" s="6"/>
      <c r="J2166" s="6"/>
      <c r="K2166" s="6"/>
      <c r="L2166" s="6"/>
      <c r="M2166" s="6"/>
      <c r="N2166" s="6"/>
      <c r="O2166" s="6"/>
      <c r="P2166" s="6"/>
      <c r="Q2166" s="6"/>
      <c r="R2166" s="6"/>
      <c r="S2166" s="6"/>
      <c r="T2166" s="6"/>
      <c r="U2166" s="6"/>
      <c r="V2166" s="6"/>
      <c r="W2166" s="6"/>
      <c r="X2166" s="6"/>
      <c r="Y2166" s="6"/>
      <c r="Z2166" s="6"/>
      <c r="AA2166" s="6"/>
      <c r="AB2166" s="6"/>
      <c r="AC2166" s="6"/>
    </row>
    <row r="2167">
      <c r="A2167" s="472" t="s">
        <v>5463</v>
      </c>
      <c r="B2167" s="579" t="s">
        <v>5464</v>
      </c>
      <c r="C2167" s="576" t="s">
        <v>13412</v>
      </c>
      <c r="D2167" s="550"/>
      <c r="E2167" s="5"/>
      <c r="F2167" s="6"/>
      <c r="G2167" s="6"/>
      <c r="H2167" s="6"/>
      <c r="I2167" s="6"/>
      <c r="J2167" s="6"/>
      <c r="K2167" s="6"/>
      <c r="L2167" s="6"/>
      <c r="M2167" s="6"/>
      <c r="N2167" s="6"/>
      <c r="O2167" s="6"/>
      <c r="P2167" s="6"/>
      <c r="Q2167" s="6"/>
      <c r="R2167" s="6"/>
      <c r="S2167" s="6"/>
      <c r="T2167" s="6"/>
      <c r="U2167" s="6"/>
      <c r="V2167" s="6"/>
      <c r="W2167" s="6"/>
      <c r="X2167" s="6"/>
      <c r="Y2167" s="6"/>
      <c r="Z2167" s="6"/>
      <c r="AA2167" s="6"/>
      <c r="AB2167" s="6"/>
      <c r="AC2167" s="6"/>
    </row>
    <row r="2168">
      <c r="A2168" s="132" t="s">
        <v>5466</v>
      </c>
      <c r="B2168" s="579"/>
      <c r="C2168" s="4"/>
      <c r="D2168" s="550"/>
      <c r="E2168" s="5"/>
      <c r="F2168" s="6"/>
      <c r="G2168" s="6"/>
      <c r="H2168" s="6"/>
      <c r="I2168" s="6"/>
      <c r="J2168" s="6"/>
      <c r="K2168" s="6"/>
      <c r="L2168" s="6"/>
      <c r="M2168" s="6"/>
      <c r="N2168" s="6"/>
      <c r="O2168" s="6"/>
      <c r="P2168" s="6"/>
      <c r="Q2168" s="6"/>
      <c r="R2168" s="6"/>
      <c r="S2168" s="6"/>
      <c r="T2168" s="6"/>
      <c r="U2168" s="6"/>
      <c r="V2168" s="6"/>
      <c r="W2168" s="6"/>
      <c r="X2168" s="6"/>
      <c r="Y2168" s="6"/>
      <c r="Z2168" s="6"/>
      <c r="AA2168" s="6"/>
      <c r="AB2168" s="6"/>
      <c r="AC2168" s="6"/>
    </row>
    <row r="2169">
      <c r="A2169" s="132" t="s">
        <v>5467</v>
      </c>
      <c r="B2169" s="579"/>
      <c r="C2169" s="4"/>
      <c r="D2169" s="550"/>
      <c r="E2169" s="5"/>
      <c r="F2169" s="6"/>
      <c r="G2169" s="6"/>
      <c r="H2169" s="6"/>
      <c r="I2169" s="6"/>
      <c r="J2169" s="6"/>
      <c r="K2169" s="6"/>
      <c r="L2169" s="6"/>
      <c r="M2169" s="6"/>
      <c r="N2169" s="6"/>
      <c r="O2169" s="6"/>
      <c r="P2169" s="6"/>
      <c r="Q2169" s="6"/>
      <c r="R2169" s="6"/>
      <c r="S2169" s="6"/>
      <c r="T2169" s="6"/>
      <c r="U2169" s="6"/>
      <c r="V2169" s="6"/>
      <c r="W2169" s="6"/>
      <c r="X2169" s="6"/>
      <c r="Y2169" s="6"/>
      <c r="Z2169" s="6"/>
      <c r="AA2169" s="6"/>
      <c r="AB2169" s="6"/>
      <c r="AC2169" s="6"/>
    </row>
    <row r="2170">
      <c r="A2170" s="132" t="s">
        <v>5468</v>
      </c>
      <c r="B2170" s="579"/>
      <c r="C2170" s="4"/>
      <c r="D2170" s="550"/>
      <c r="E2170" s="5"/>
      <c r="F2170" s="6"/>
      <c r="G2170" s="6"/>
      <c r="H2170" s="6"/>
      <c r="I2170" s="6"/>
      <c r="J2170" s="6"/>
      <c r="K2170" s="6"/>
      <c r="L2170" s="6"/>
      <c r="M2170" s="6"/>
      <c r="N2170" s="6"/>
      <c r="O2170" s="6"/>
      <c r="P2170" s="6"/>
      <c r="Q2170" s="6"/>
      <c r="R2170" s="6"/>
      <c r="S2170" s="6"/>
      <c r="T2170" s="6"/>
      <c r="U2170" s="6"/>
      <c r="V2170" s="6"/>
      <c r="W2170" s="6"/>
      <c r="X2170" s="6"/>
      <c r="Y2170" s="6"/>
      <c r="Z2170" s="6"/>
      <c r="AA2170" s="6"/>
      <c r="AB2170" s="6"/>
      <c r="AC2170" s="6"/>
    </row>
    <row r="2171">
      <c r="A2171" s="580" t="s">
        <v>5469</v>
      </c>
      <c r="B2171" s="579" t="s">
        <v>5470</v>
      </c>
      <c r="C2171" s="4"/>
      <c r="D2171" s="550"/>
      <c r="E2171" s="5"/>
      <c r="F2171" s="6"/>
      <c r="G2171" s="6"/>
      <c r="H2171" s="6"/>
      <c r="I2171" s="6"/>
      <c r="J2171" s="6"/>
      <c r="K2171" s="6"/>
      <c r="L2171" s="6"/>
      <c r="M2171" s="6"/>
      <c r="N2171" s="6"/>
      <c r="O2171" s="6"/>
      <c r="P2171" s="6"/>
      <c r="Q2171" s="6"/>
      <c r="R2171" s="6"/>
      <c r="S2171" s="6"/>
      <c r="T2171" s="6"/>
      <c r="U2171" s="6"/>
      <c r="V2171" s="6"/>
      <c r="W2171" s="6"/>
      <c r="X2171" s="6"/>
      <c r="Y2171" s="6"/>
      <c r="Z2171" s="6"/>
      <c r="AA2171" s="6"/>
      <c r="AB2171" s="6"/>
      <c r="AC2171" s="6"/>
    </row>
    <row r="2172">
      <c r="A2172" s="581" t="s">
        <v>5471</v>
      </c>
      <c r="B2172" s="579" t="s">
        <v>5472</v>
      </c>
      <c r="C2172" s="4"/>
      <c r="D2172" s="550"/>
      <c r="E2172" s="5"/>
      <c r="F2172" s="6"/>
      <c r="G2172" s="6"/>
      <c r="H2172" s="6"/>
      <c r="I2172" s="6"/>
      <c r="J2172" s="6"/>
      <c r="K2172" s="6"/>
      <c r="L2172" s="6"/>
      <c r="M2172" s="6"/>
      <c r="N2172" s="6"/>
      <c r="O2172" s="6"/>
      <c r="P2172" s="6"/>
      <c r="Q2172" s="6"/>
      <c r="R2172" s="6"/>
      <c r="S2172" s="6"/>
      <c r="T2172" s="6"/>
      <c r="U2172" s="6"/>
      <c r="V2172" s="6"/>
      <c r="W2172" s="6"/>
      <c r="X2172" s="6"/>
      <c r="Y2172" s="6"/>
      <c r="Z2172" s="6"/>
      <c r="AA2172" s="6"/>
      <c r="AB2172" s="6"/>
      <c r="AC2172" s="6"/>
    </row>
    <row r="2173">
      <c r="A2173" s="580" t="s">
        <v>5473</v>
      </c>
      <c r="B2173" s="579" t="s">
        <v>5474</v>
      </c>
      <c r="C2173" s="4"/>
      <c r="D2173" s="550"/>
      <c r="E2173" s="5"/>
      <c r="F2173" s="6"/>
      <c r="G2173" s="6"/>
      <c r="H2173" s="6"/>
      <c r="I2173" s="6"/>
      <c r="J2173" s="6"/>
      <c r="K2173" s="6"/>
      <c r="L2173" s="6"/>
      <c r="M2173" s="6"/>
      <c r="N2173" s="6"/>
      <c r="O2173" s="6"/>
      <c r="P2173" s="6"/>
      <c r="Q2173" s="6"/>
      <c r="R2173" s="6"/>
      <c r="S2173" s="6"/>
      <c r="T2173" s="6"/>
      <c r="U2173" s="6"/>
      <c r="V2173" s="6"/>
      <c r="W2173" s="6"/>
      <c r="X2173" s="6"/>
      <c r="Y2173" s="6"/>
      <c r="Z2173" s="6"/>
      <c r="AA2173" s="6"/>
      <c r="AB2173" s="6"/>
      <c r="AC2173" s="6"/>
    </row>
    <row r="2174" ht="293.25" customHeight="1">
      <c r="A2174" s="580" t="s">
        <v>5475</v>
      </c>
      <c r="B2174" s="579" t="s">
        <v>5476</v>
      </c>
      <c r="C2174" s="4"/>
      <c r="D2174" s="550"/>
      <c r="E2174" s="5"/>
      <c r="F2174" s="6"/>
      <c r="G2174" s="6"/>
      <c r="H2174" s="6"/>
      <c r="I2174" s="6"/>
      <c r="J2174" s="6"/>
      <c r="K2174" s="6"/>
      <c r="L2174" s="6"/>
      <c r="M2174" s="6"/>
      <c r="N2174" s="6"/>
      <c r="O2174" s="6"/>
      <c r="P2174" s="6"/>
      <c r="Q2174" s="6"/>
      <c r="R2174" s="6"/>
      <c r="S2174" s="6"/>
      <c r="T2174" s="6"/>
      <c r="U2174" s="6"/>
      <c r="V2174" s="6"/>
      <c r="W2174" s="6"/>
      <c r="X2174" s="6"/>
      <c r="Y2174" s="6"/>
      <c r="Z2174" s="6"/>
      <c r="AA2174" s="6"/>
      <c r="AB2174" s="6"/>
      <c r="AC2174" s="6"/>
    </row>
    <row r="2175">
      <c r="A2175" s="580" t="s">
        <v>5477</v>
      </c>
      <c r="B2175" s="580" t="s">
        <v>5478</v>
      </c>
      <c r="C2175" s="4"/>
      <c r="D2175" s="550" t="s">
        <v>5479</v>
      </c>
      <c r="E2175" s="5"/>
      <c r="F2175" s="6"/>
      <c r="G2175" s="6"/>
      <c r="H2175" s="6"/>
      <c r="I2175" s="6"/>
      <c r="J2175" s="6"/>
      <c r="K2175" s="6"/>
      <c r="L2175" s="6"/>
      <c r="M2175" s="6"/>
      <c r="N2175" s="6"/>
      <c r="O2175" s="6"/>
      <c r="P2175" s="6"/>
      <c r="Q2175" s="6"/>
      <c r="R2175" s="6"/>
      <c r="S2175" s="6"/>
      <c r="T2175" s="6"/>
      <c r="U2175" s="6"/>
      <c r="V2175" s="6"/>
      <c r="W2175" s="6"/>
      <c r="X2175" s="6"/>
      <c r="Y2175" s="6"/>
      <c r="Z2175" s="6"/>
      <c r="AA2175" s="6"/>
      <c r="AB2175" s="6"/>
      <c r="AC2175" s="6"/>
    </row>
    <row r="2176">
      <c r="A2176" s="580" t="s">
        <v>5480</v>
      </c>
      <c r="B2176" s="579" t="s">
        <v>5481</v>
      </c>
      <c r="C2176" s="4" t="s">
        <v>5482</v>
      </c>
      <c r="D2176" s="550"/>
      <c r="E2176" s="5"/>
      <c r="F2176" s="6"/>
      <c r="G2176" s="6"/>
      <c r="H2176" s="6"/>
      <c r="I2176" s="6"/>
      <c r="J2176" s="6"/>
      <c r="K2176" s="6"/>
      <c r="L2176" s="6"/>
      <c r="M2176" s="6"/>
      <c r="N2176" s="6"/>
      <c r="O2176" s="6"/>
      <c r="P2176" s="6"/>
      <c r="Q2176" s="6"/>
      <c r="R2176" s="6"/>
      <c r="S2176" s="6"/>
      <c r="T2176" s="6"/>
      <c r="U2176" s="6"/>
      <c r="V2176" s="6"/>
      <c r="W2176" s="6"/>
      <c r="X2176" s="6"/>
      <c r="Y2176" s="6"/>
      <c r="Z2176" s="6"/>
      <c r="AA2176" s="6"/>
      <c r="AB2176" s="6"/>
      <c r="AC2176" s="6"/>
    </row>
    <row r="2177">
      <c r="A2177" s="580" t="s">
        <v>5483</v>
      </c>
      <c r="B2177" s="579" t="s">
        <v>5484</v>
      </c>
      <c r="C2177" s="4"/>
      <c r="D2177" s="550"/>
      <c r="E2177" s="5"/>
      <c r="F2177" s="6"/>
      <c r="G2177" s="6"/>
      <c r="H2177" s="6"/>
      <c r="I2177" s="6"/>
      <c r="J2177" s="6"/>
      <c r="K2177" s="6"/>
      <c r="L2177" s="6"/>
      <c r="M2177" s="6"/>
      <c r="N2177" s="6"/>
      <c r="O2177" s="6"/>
      <c r="P2177" s="6"/>
      <c r="Q2177" s="6"/>
      <c r="R2177" s="6"/>
      <c r="S2177" s="6"/>
      <c r="T2177" s="6"/>
      <c r="U2177" s="6"/>
      <c r="V2177" s="6"/>
      <c r="W2177" s="6"/>
      <c r="X2177" s="6"/>
      <c r="Y2177" s="6"/>
      <c r="Z2177" s="6"/>
      <c r="AA2177" s="6"/>
      <c r="AB2177" s="6"/>
      <c r="AC2177" s="6"/>
    </row>
    <row r="2178">
      <c r="A2178" s="580" t="s">
        <v>5485</v>
      </c>
      <c r="B2178" s="579" t="s">
        <v>5486</v>
      </c>
      <c r="C2178" s="4" t="s">
        <v>5487</v>
      </c>
      <c r="D2178" s="550"/>
      <c r="E2178" s="5"/>
      <c r="F2178" s="6"/>
      <c r="G2178" s="6"/>
      <c r="H2178" s="6"/>
      <c r="I2178" s="6"/>
      <c r="J2178" s="6"/>
      <c r="K2178" s="6"/>
      <c r="L2178" s="6"/>
      <c r="M2178" s="6"/>
      <c r="N2178" s="6"/>
      <c r="O2178" s="6"/>
      <c r="P2178" s="6"/>
      <c r="Q2178" s="6"/>
      <c r="R2178" s="6"/>
      <c r="S2178" s="6"/>
      <c r="T2178" s="6"/>
      <c r="U2178" s="6"/>
      <c r="V2178" s="6"/>
      <c r="W2178" s="6"/>
      <c r="X2178" s="6"/>
      <c r="Y2178" s="6"/>
      <c r="Z2178" s="6"/>
      <c r="AA2178" s="6"/>
      <c r="AB2178" s="6"/>
      <c r="AC2178" s="6"/>
    </row>
    <row r="2179">
      <c r="A2179" s="580" t="s">
        <v>5488</v>
      </c>
      <c r="B2179" s="579" t="s">
        <v>5489</v>
      </c>
      <c r="C2179" s="4"/>
      <c r="D2179" s="550"/>
      <c r="E2179" s="5"/>
      <c r="F2179" s="6"/>
      <c r="G2179" s="6"/>
      <c r="H2179" s="6"/>
      <c r="I2179" s="6"/>
      <c r="J2179" s="6"/>
      <c r="K2179" s="6"/>
      <c r="L2179" s="6"/>
      <c r="M2179" s="6"/>
      <c r="N2179" s="6"/>
      <c r="O2179" s="6"/>
      <c r="P2179" s="6"/>
      <c r="Q2179" s="6"/>
      <c r="R2179" s="6"/>
      <c r="S2179" s="6"/>
      <c r="T2179" s="6"/>
      <c r="U2179" s="6"/>
      <c r="V2179" s="6"/>
      <c r="W2179" s="6"/>
      <c r="X2179" s="6"/>
      <c r="Y2179" s="6"/>
      <c r="Z2179" s="6"/>
      <c r="AA2179" s="6"/>
      <c r="AB2179" s="6"/>
      <c r="AC2179" s="6"/>
    </row>
    <row r="2180">
      <c r="A2180" s="580" t="s">
        <v>5490</v>
      </c>
      <c r="B2180" s="579"/>
      <c r="C2180" s="4"/>
      <c r="D2180" s="550"/>
      <c r="E2180" s="5"/>
      <c r="F2180" s="6"/>
      <c r="G2180" s="6"/>
      <c r="H2180" s="6"/>
      <c r="I2180" s="6"/>
      <c r="J2180" s="6"/>
      <c r="K2180" s="6"/>
      <c r="L2180" s="6"/>
      <c r="M2180" s="6"/>
      <c r="N2180" s="6"/>
      <c r="O2180" s="6"/>
      <c r="P2180" s="6"/>
      <c r="Q2180" s="6"/>
      <c r="R2180" s="6"/>
      <c r="S2180" s="6"/>
      <c r="T2180" s="6"/>
      <c r="U2180" s="6"/>
      <c r="V2180" s="6"/>
      <c r="W2180" s="6"/>
      <c r="X2180" s="6"/>
      <c r="Y2180" s="6"/>
      <c r="Z2180" s="6"/>
      <c r="AA2180" s="6"/>
      <c r="AB2180" s="6"/>
      <c r="AC2180" s="6"/>
    </row>
    <row r="2181">
      <c r="A2181" s="579" t="s">
        <v>5490</v>
      </c>
      <c r="B2181" s="579" t="s">
        <v>13413</v>
      </c>
      <c r="C2181" s="4" t="s">
        <v>5492</v>
      </c>
      <c r="D2181" s="550" t="s">
        <v>5493</v>
      </c>
      <c r="E2181" s="5"/>
      <c r="F2181" s="6"/>
      <c r="G2181" s="6"/>
      <c r="H2181" s="6"/>
      <c r="I2181" s="6"/>
      <c r="J2181" s="6"/>
      <c r="K2181" s="6"/>
      <c r="L2181" s="6"/>
      <c r="M2181" s="6"/>
      <c r="N2181" s="6"/>
      <c r="O2181" s="6"/>
      <c r="P2181" s="6"/>
      <c r="Q2181" s="6"/>
      <c r="R2181" s="6"/>
      <c r="S2181" s="6"/>
      <c r="T2181" s="6"/>
      <c r="U2181" s="6"/>
      <c r="V2181" s="6"/>
      <c r="W2181" s="6"/>
      <c r="X2181" s="6"/>
      <c r="Y2181" s="6"/>
      <c r="Z2181" s="6"/>
      <c r="AA2181" s="6"/>
      <c r="AB2181" s="6"/>
      <c r="AC2181" s="6"/>
    </row>
    <row r="2182">
      <c r="A2182" s="582" t="s">
        <v>5494</v>
      </c>
      <c r="B2182" s="583" t="s">
        <v>13414</v>
      </c>
      <c r="D2182" s="550"/>
      <c r="E2182" s="5"/>
      <c r="F2182" s="6"/>
      <c r="G2182" s="6"/>
      <c r="H2182" s="6"/>
      <c r="I2182" s="6"/>
      <c r="J2182" s="6"/>
      <c r="K2182" s="6"/>
      <c r="L2182" s="6"/>
      <c r="M2182" s="6"/>
      <c r="N2182" s="6"/>
      <c r="O2182" s="6"/>
      <c r="P2182" s="6"/>
      <c r="Q2182" s="6"/>
      <c r="R2182" s="6"/>
      <c r="S2182" s="6"/>
      <c r="T2182" s="6"/>
      <c r="U2182" s="6"/>
      <c r="V2182" s="6"/>
      <c r="W2182" s="6"/>
      <c r="X2182" s="6"/>
      <c r="Y2182" s="6"/>
      <c r="Z2182" s="6"/>
      <c r="AA2182" s="6"/>
      <c r="AB2182" s="6"/>
      <c r="AC2182" s="6"/>
    </row>
    <row r="2183">
      <c r="A2183" s="584" t="s">
        <v>5496</v>
      </c>
      <c r="B2183" s="65" t="s">
        <v>5497</v>
      </c>
      <c r="C2183" s="4" t="s">
        <v>5498</v>
      </c>
      <c r="D2183" s="550"/>
      <c r="E2183" s="5"/>
      <c r="F2183" s="6"/>
      <c r="G2183" s="6"/>
      <c r="H2183" s="6"/>
      <c r="I2183" s="6"/>
      <c r="J2183" s="6"/>
      <c r="K2183" s="6"/>
      <c r="L2183" s="6"/>
      <c r="M2183" s="6"/>
      <c r="N2183" s="6"/>
      <c r="O2183" s="6"/>
      <c r="P2183" s="6"/>
      <c r="Q2183" s="6"/>
      <c r="R2183" s="6"/>
      <c r="S2183" s="6"/>
      <c r="T2183" s="6"/>
      <c r="U2183" s="6"/>
      <c r="V2183" s="6"/>
      <c r="W2183" s="6"/>
      <c r="X2183" s="6"/>
      <c r="Y2183" s="6"/>
      <c r="Z2183" s="6"/>
      <c r="AA2183" s="6"/>
      <c r="AB2183" s="6"/>
      <c r="AC2183" s="6"/>
    </row>
    <row r="2184">
      <c r="A2184" s="585" t="s">
        <v>13415</v>
      </c>
      <c r="B2184" s="65" t="s">
        <v>5500</v>
      </c>
      <c r="C2184" s="4"/>
      <c r="D2184" s="550"/>
      <c r="E2184" s="5"/>
      <c r="F2184" s="6"/>
      <c r="G2184" s="6"/>
      <c r="H2184" s="6"/>
      <c r="I2184" s="6"/>
      <c r="J2184" s="6"/>
      <c r="K2184" s="6"/>
      <c r="L2184" s="6"/>
      <c r="M2184" s="6"/>
      <c r="N2184" s="6"/>
      <c r="O2184" s="6"/>
      <c r="P2184" s="6"/>
      <c r="Q2184" s="6"/>
      <c r="R2184" s="6"/>
      <c r="S2184" s="6"/>
      <c r="T2184" s="6"/>
      <c r="U2184" s="6"/>
      <c r="V2184" s="6"/>
      <c r="W2184" s="6"/>
      <c r="X2184" s="6"/>
      <c r="Y2184" s="6"/>
      <c r="Z2184" s="6"/>
      <c r="AA2184" s="6"/>
      <c r="AB2184" s="6"/>
      <c r="AC2184" s="6"/>
    </row>
    <row r="2185">
      <c r="A2185" s="584" t="s">
        <v>5501</v>
      </c>
      <c r="B2185" s="65" t="s">
        <v>5502</v>
      </c>
      <c r="C2185" s="4"/>
      <c r="D2185" s="550"/>
      <c r="E2185" s="5"/>
      <c r="F2185" s="6"/>
      <c r="G2185" s="6"/>
      <c r="H2185" s="6"/>
      <c r="I2185" s="6"/>
      <c r="J2185" s="6"/>
      <c r="K2185" s="6"/>
      <c r="L2185" s="6"/>
      <c r="M2185" s="6"/>
      <c r="N2185" s="6"/>
      <c r="O2185" s="6"/>
      <c r="P2185" s="6"/>
      <c r="Q2185" s="6"/>
      <c r="R2185" s="6"/>
      <c r="S2185" s="6"/>
      <c r="T2185" s="6"/>
      <c r="U2185" s="6"/>
      <c r="V2185" s="6"/>
      <c r="W2185" s="6"/>
      <c r="X2185" s="6"/>
      <c r="Y2185" s="6"/>
      <c r="Z2185" s="6"/>
      <c r="AA2185" s="6"/>
      <c r="AB2185" s="6"/>
      <c r="AC2185" s="6"/>
    </row>
    <row r="2186">
      <c r="A2186" s="584"/>
      <c r="B2186" s="65" t="s">
        <v>5503</v>
      </c>
      <c r="C2186" s="4"/>
      <c r="D2186" s="550"/>
      <c r="E2186" s="5"/>
      <c r="F2186" s="6"/>
      <c r="G2186" s="6"/>
      <c r="H2186" s="6"/>
      <c r="I2186" s="6"/>
      <c r="J2186" s="6"/>
      <c r="K2186" s="6"/>
      <c r="L2186" s="6"/>
      <c r="M2186" s="6"/>
      <c r="N2186" s="6"/>
      <c r="O2186" s="6"/>
      <c r="P2186" s="6"/>
      <c r="Q2186" s="6"/>
      <c r="R2186" s="6"/>
      <c r="S2186" s="6"/>
      <c r="T2186" s="6"/>
      <c r="U2186" s="6"/>
      <c r="V2186" s="6"/>
      <c r="W2186" s="6"/>
      <c r="X2186" s="6"/>
      <c r="Y2186" s="6"/>
      <c r="Z2186" s="6"/>
      <c r="AA2186" s="6"/>
      <c r="AB2186" s="6"/>
      <c r="AC2186" s="6"/>
    </row>
    <row r="2187">
      <c r="A2187" s="586" t="s">
        <v>13416</v>
      </c>
      <c r="B2187" s="65" t="s">
        <v>5505</v>
      </c>
      <c r="C2187" s="4" t="s">
        <v>5506</v>
      </c>
      <c r="D2187" s="550"/>
      <c r="E2187" s="5"/>
      <c r="F2187" s="6"/>
      <c r="G2187" s="6"/>
      <c r="H2187" s="6"/>
      <c r="I2187" s="6"/>
      <c r="J2187" s="6"/>
      <c r="K2187" s="6"/>
      <c r="L2187" s="6"/>
      <c r="M2187" s="6"/>
      <c r="N2187" s="6"/>
      <c r="O2187" s="6"/>
      <c r="P2187" s="6"/>
      <c r="Q2187" s="6"/>
      <c r="R2187" s="6"/>
      <c r="S2187" s="6"/>
      <c r="T2187" s="6"/>
      <c r="U2187" s="6"/>
      <c r="V2187" s="6"/>
      <c r="W2187" s="6"/>
      <c r="X2187" s="6"/>
      <c r="Y2187" s="6"/>
      <c r="Z2187" s="6"/>
      <c r="AA2187" s="6"/>
      <c r="AB2187" s="6"/>
      <c r="AC2187" s="6"/>
    </row>
    <row r="2188">
      <c r="A2188" s="584" t="s">
        <v>5507</v>
      </c>
      <c r="B2188" s="65" t="s">
        <v>5508</v>
      </c>
      <c r="C2188" s="4"/>
      <c r="D2188" s="550"/>
      <c r="E2188" s="5"/>
      <c r="F2188" s="6"/>
      <c r="G2188" s="6"/>
      <c r="H2188" s="6"/>
      <c r="I2188" s="6"/>
      <c r="J2188" s="6"/>
      <c r="K2188" s="6"/>
      <c r="L2188" s="6"/>
      <c r="M2188" s="6"/>
      <c r="N2188" s="6"/>
      <c r="O2188" s="6"/>
      <c r="P2188" s="6"/>
      <c r="Q2188" s="6"/>
      <c r="R2188" s="6"/>
      <c r="S2188" s="6"/>
      <c r="T2188" s="6"/>
      <c r="U2188" s="6"/>
      <c r="V2188" s="6"/>
      <c r="W2188" s="6"/>
      <c r="X2188" s="6"/>
      <c r="Y2188" s="6"/>
      <c r="Z2188" s="6"/>
      <c r="AA2188" s="6"/>
      <c r="AB2188" s="6"/>
      <c r="AC2188" s="6"/>
    </row>
    <row r="2189">
      <c r="A2189" s="585" t="s">
        <v>13417</v>
      </c>
      <c r="B2189" s="65" t="s">
        <v>5510</v>
      </c>
      <c r="C2189" s="4" t="s">
        <v>5511</v>
      </c>
      <c r="D2189" s="550"/>
      <c r="E2189" s="5"/>
      <c r="F2189" s="6"/>
      <c r="G2189" s="6"/>
      <c r="H2189" s="6"/>
      <c r="I2189" s="6"/>
      <c r="J2189" s="6"/>
      <c r="K2189" s="6"/>
      <c r="L2189" s="6"/>
      <c r="M2189" s="6"/>
      <c r="N2189" s="6"/>
      <c r="O2189" s="6"/>
      <c r="P2189" s="6"/>
      <c r="Q2189" s="6"/>
      <c r="R2189" s="6"/>
      <c r="S2189" s="6"/>
      <c r="T2189" s="6"/>
      <c r="U2189" s="6"/>
      <c r="V2189" s="6"/>
      <c r="W2189" s="6"/>
      <c r="X2189" s="6"/>
      <c r="Y2189" s="6"/>
      <c r="Z2189" s="6"/>
      <c r="AA2189" s="6"/>
      <c r="AB2189" s="6"/>
      <c r="AC2189" s="6"/>
    </row>
    <row r="2190">
      <c r="A2190" s="587" t="s">
        <v>5512</v>
      </c>
      <c r="B2190" s="566" t="s">
        <v>5513</v>
      </c>
      <c r="C2190" s="4"/>
      <c r="D2190" s="550"/>
      <c r="E2190" s="5"/>
      <c r="F2190" s="6"/>
      <c r="G2190" s="6"/>
      <c r="H2190" s="6"/>
      <c r="I2190" s="6"/>
      <c r="J2190" s="6"/>
      <c r="K2190" s="6"/>
      <c r="L2190" s="6"/>
      <c r="M2190" s="6"/>
      <c r="N2190" s="6"/>
      <c r="O2190" s="6"/>
      <c r="P2190" s="6"/>
      <c r="Q2190" s="6"/>
      <c r="R2190" s="6"/>
      <c r="S2190" s="6"/>
      <c r="T2190" s="6"/>
      <c r="U2190" s="6"/>
      <c r="V2190" s="6"/>
      <c r="W2190" s="6"/>
      <c r="X2190" s="6"/>
      <c r="Y2190" s="6"/>
      <c r="Z2190" s="6"/>
      <c r="AA2190" s="6"/>
      <c r="AB2190" s="6"/>
      <c r="AC2190" s="6"/>
    </row>
    <row r="2191">
      <c r="A2191" s="560" t="s">
        <v>5514</v>
      </c>
      <c r="B2191" s="566"/>
      <c r="C2191" s="4"/>
      <c r="D2191" s="550"/>
      <c r="E2191" s="5"/>
      <c r="F2191" s="6"/>
      <c r="G2191" s="6"/>
      <c r="H2191" s="6"/>
      <c r="I2191" s="6"/>
      <c r="J2191" s="6"/>
      <c r="K2191" s="6"/>
      <c r="L2191" s="6"/>
      <c r="M2191" s="6"/>
      <c r="N2191" s="6"/>
      <c r="O2191" s="6"/>
      <c r="P2191" s="6"/>
      <c r="Q2191" s="6"/>
      <c r="R2191" s="6"/>
      <c r="S2191" s="6"/>
      <c r="T2191" s="6"/>
      <c r="U2191" s="6"/>
      <c r="V2191" s="6"/>
      <c r="W2191" s="6"/>
      <c r="X2191" s="6"/>
      <c r="Y2191" s="6"/>
      <c r="Z2191" s="6"/>
      <c r="AA2191" s="6"/>
      <c r="AB2191" s="6"/>
      <c r="AC2191" s="6"/>
    </row>
    <row r="2192">
      <c r="A2192" s="560" t="s">
        <v>5515</v>
      </c>
      <c r="B2192" s="566" t="s">
        <v>5516</v>
      </c>
      <c r="C2192" s="4"/>
      <c r="D2192" s="550"/>
      <c r="E2192" s="5"/>
      <c r="F2192" s="6"/>
      <c r="G2192" s="6"/>
      <c r="H2192" s="6"/>
      <c r="I2192" s="6"/>
      <c r="J2192" s="6"/>
      <c r="K2192" s="6"/>
      <c r="L2192" s="6"/>
      <c r="M2192" s="6"/>
      <c r="N2192" s="6"/>
      <c r="O2192" s="6"/>
      <c r="P2192" s="6"/>
      <c r="Q2192" s="6"/>
      <c r="R2192" s="6"/>
      <c r="S2192" s="6"/>
      <c r="T2192" s="6"/>
      <c r="U2192" s="6"/>
      <c r="V2192" s="6"/>
      <c r="W2192" s="6"/>
      <c r="X2192" s="6"/>
      <c r="Y2192" s="6"/>
      <c r="Z2192" s="6"/>
      <c r="AA2192" s="6"/>
      <c r="AB2192" s="6"/>
      <c r="AC2192" s="6"/>
    </row>
    <row r="2193">
      <c r="A2193" s="560" t="s">
        <v>5517</v>
      </c>
      <c r="B2193" s="566"/>
      <c r="C2193" s="4"/>
      <c r="D2193" s="550"/>
      <c r="E2193" s="5"/>
      <c r="F2193" s="6"/>
      <c r="G2193" s="6"/>
      <c r="H2193" s="6"/>
      <c r="I2193" s="6"/>
      <c r="J2193" s="6"/>
      <c r="K2193" s="6"/>
      <c r="L2193" s="6"/>
      <c r="M2193" s="6"/>
      <c r="N2193" s="6"/>
      <c r="O2193" s="6"/>
      <c r="P2193" s="6"/>
      <c r="Q2193" s="6"/>
      <c r="R2193" s="6"/>
      <c r="S2193" s="6"/>
      <c r="T2193" s="6"/>
      <c r="U2193" s="6"/>
      <c r="V2193" s="6"/>
      <c r="W2193" s="6"/>
      <c r="X2193" s="6"/>
      <c r="Y2193" s="6"/>
      <c r="Z2193" s="6"/>
      <c r="AA2193" s="6"/>
      <c r="AB2193" s="6"/>
      <c r="AC2193" s="6"/>
    </row>
    <row r="2194">
      <c r="A2194" s="560" t="s">
        <v>5518</v>
      </c>
      <c r="B2194" s="566" t="s">
        <v>5519</v>
      </c>
      <c r="C2194" s="4"/>
      <c r="D2194" s="550"/>
      <c r="E2194" s="5"/>
      <c r="F2194" s="6"/>
      <c r="G2194" s="6"/>
      <c r="H2194" s="6"/>
      <c r="I2194" s="6"/>
      <c r="J2194" s="6"/>
      <c r="K2194" s="6"/>
      <c r="L2194" s="6"/>
      <c r="M2194" s="6"/>
      <c r="N2194" s="6"/>
      <c r="O2194" s="6"/>
      <c r="P2194" s="6"/>
      <c r="Q2194" s="6"/>
      <c r="R2194" s="6"/>
      <c r="S2194" s="6"/>
      <c r="T2194" s="6"/>
      <c r="U2194" s="6"/>
      <c r="V2194" s="6"/>
      <c r="W2194" s="6"/>
      <c r="X2194" s="6"/>
      <c r="Y2194" s="6"/>
      <c r="Z2194" s="6"/>
      <c r="AA2194" s="6"/>
      <c r="AB2194" s="6"/>
      <c r="AC2194" s="6"/>
    </row>
    <row r="2195">
      <c r="A2195" s="560" t="s">
        <v>5520</v>
      </c>
      <c r="B2195" s="566" t="s">
        <v>5521</v>
      </c>
      <c r="C2195" s="4" t="s">
        <v>5522</v>
      </c>
      <c r="D2195" s="550"/>
      <c r="E2195" s="5"/>
      <c r="F2195" s="6"/>
      <c r="G2195" s="6"/>
      <c r="H2195" s="6"/>
      <c r="I2195" s="6"/>
      <c r="J2195" s="6"/>
      <c r="K2195" s="6"/>
      <c r="L2195" s="6"/>
      <c r="M2195" s="6"/>
      <c r="N2195" s="6"/>
      <c r="O2195" s="6"/>
      <c r="P2195" s="6"/>
      <c r="Q2195" s="6"/>
      <c r="R2195" s="6"/>
      <c r="S2195" s="6"/>
      <c r="T2195" s="6"/>
      <c r="U2195" s="6"/>
      <c r="V2195" s="6"/>
      <c r="W2195" s="6"/>
      <c r="X2195" s="6"/>
      <c r="Y2195" s="6"/>
      <c r="Z2195" s="6"/>
      <c r="AA2195" s="6"/>
      <c r="AB2195" s="6"/>
      <c r="AC2195" s="6"/>
    </row>
    <row r="2196">
      <c r="A2196" s="588" t="s">
        <v>5523</v>
      </c>
      <c r="B2196" s="566" t="s">
        <v>5524</v>
      </c>
      <c r="C2196" s="4" t="s">
        <v>5525</v>
      </c>
      <c r="D2196" s="550"/>
      <c r="E2196" s="5"/>
      <c r="F2196" s="6"/>
      <c r="G2196" s="6"/>
      <c r="H2196" s="6"/>
      <c r="I2196" s="6"/>
      <c r="J2196" s="6"/>
      <c r="K2196" s="6"/>
      <c r="L2196" s="6"/>
      <c r="M2196" s="6"/>
      <c r="N2196" s="6"/>
      <c r="O2196" s="6"/>
      <c r="P2196" s="6"/>
      <c r="Q2196" s="6"/>
      <c r="R2196" s="6"/>
      <c r="S2196" s="6"/>
      <c r="T2196" s="6"/>
      <c r="U2196" s="6"/>
      <c r="V2196" s="6"/>
      <c r="W2196" s="6"/>
      <c r="X2196" s="6"/>
      <c r="Y2196" s="6"/>
      <c r="Z2196" s="6"/>
      <c r="AA2196" s="6"/>
      <c r="AB2196" s="6"/>
      <c r="AC2196" s="6"/>
    </row>
    <row r="2197">
      <c r="A2197" s="589" t="s">
        <v>5526</v>
      </c>
      <c r="B2197" s="566"/>
      <c r="C2197" s="4"/>
      <c r="D2197" s="550"/>
      <c r="E2197" s="5"/>
      <c r="F2197" s="6"/>
      <c r="G2197" s="6"/>
      <c r="H2197" s="6"/>
      <c r="I2197" s="6"/>
      <c r="J2197" s="6"/>
      <c r="K2197" s="6"/>
      <c r="L2197" s="6"/>
      <c r="M2197" s="6"/>
      <c r="N2197" s="6"/>
      <c r="O2197" s="6"/>
      <c r="P2197" s="6"/>
      <c r="Q2197" s="6"/>
      <c r="R2197" s="6"/>
      <c r="S2197" s="6"/>
      <c r="T2197" s="6"/>
      <c r="U2197" s="6"/>
      <c r="V2197" s="6"/>
      <c r="W2197" s="6"/>
      <c r="X2197" s="6"/>
      <c r="Y2197" s="6"/>
      <c r="Z2197" s="6"/>
      <c r="AA2197" s="6"/>
      <c r="AB2197" s="6"/>
      <c r="AC2197" s="6"/>
    </row>
    <row r="2198">
      <c r="A2198" s="588" t="s">
        <v>5527</v>
      </c>
      <c r="B2198" s="566" t="s">
        <v>5528</v>
      </c>
      <c r="C2198" s="4"/>
      <c r="D2198" s="550"/>
      <c r="E2198" s="5"/>
      <c r="F2198" s="6"/>
      <c r="G2198" s="6"/>
      <c r="H2198" s="6"/>
      <c r="I2198" s="6"/>
      <c r="J2198" s="6"/>
      <c r="K2198" s="6"/>
      <c r="L2198" s="6"/>
      <c r="M2198" s="6"/>
      <c r="N2198" s="6"/>
      <c r="O2198" s="6"/>
      <c r="P2198" s="6"/>
      <c r="Q2198" s="6"/>
      <c r="R2198" s="6"/>
      <c r="S2198" s="6"/>
      <c r="T2198" s="6"/>
      <c r="U2198" s="6"/>
      <c r="V2198" s="6"/>
      <c r="W2198" s="6"/>
      <c r="X2198" s="6"/>
      <c r="Y2198" s="6"/>
      <c r="Z2198" s="6"/>
      <c r="AA2198" s="6"/>
      <c r="AB2198" s="6"/>
      <c r="AC2198" s="6"/>
    </row>
    <row r="2199">
      <c r="A2199" s="92" t="s">
        <v>5529</v>
      </c>
      <c r="B2199" s="566" t="s">
        <v>5530</v>
      </c>
      <c r="C2199" s="4" t="s">
        <v>5531</v>
      </c>
      <c r="D2199" s="550"/>
      <c r="E2199" s="5"/>
      <c r="F2199" s="6"/>
      <c r="G2199" s="6"/>
      <c r="H2199" s="6"/>
      <c r="I2199" s="6"/>
      <c r="J2199" s="6"/>
      <c r="K2199" s="6"/>
      <c r="L2199" s="6"/>
      <c r="M2199" s="6"/>
      <c r="N2199" s="6"/>
      <c r="O2199" s="6"/>
      <c r="P2199" s="6"/>
      <c r="Q2199" s="6"/>
      <c r="R2199" s="6"/>
      <c r="S2199" s="6"/>
      <c r="T2199" s="6"/>
      <c r="U2199" s="6"/>
      <c r="V2199" s="6"/>
      <c r="W2199" s="6"/>
      <c r="X2199" s="6"/>
      <c r="Y2199" s="6"/>
      <c r="Z2199" s="6"/>
      <c r="AA2199" s="6"/>
      <c r="AB2199" s="6"/>
      <c r="AC2199" s="6"/>
    </row>
    <row r="2200">
      <c r="A2200" s="92" t="s">
        <v>5532</v>
      </c>
      <c r="B2200" s="566" t="s">
        <v>5533</v>
      </c>
      <c r="C2200" s="4"/>
      <c r="D2200" s="550"/>
      <c r="E2200" s="5"/>
      <c r="F2200" s="6"/>
      <c r="G2200" s="6"/>
      <c r="H2200" s="6"/>
      <c r="I2200" s="6"/>
      <c r="J2200" s="6"/>
      <c r="K2200" s="6"/>
      <c r="L2200" s="6"/>
      <c r="M2200" s="6"/>
      <c r="N2200" s="6"/>
      <c r="O2200" s="6"/>
      <c r="P2200" s="6"/>
      <c r="Q2200" s="6"/>
      <c r="R2200" s="6"/>
      <c r="S2200" s="6"/>
      <c r="T2200" s="6"/>
      <c r="U2200" s="6"/>
      <c r="V2200" s="6"/>
      <c r="W2200" s="6"/>
      <c r="X2200" s="6"/>
      <c r="Y2200" s="6"/>
      <c r="Z2200" s="6"/>
      <c r="AA2200" s="6"/>
      <c r="AB2200" s="6"/>
      <c r="AC2200" s="6"/>
    </row>
    <row r="2201">
      <c r="A2201" s="92" t="s">
        <v>5534</v>
      </c>
      <c r="B2201" s="566"/>
      <c r="C2201" s="4"/>
      <c r="D2201" s="550"/>
      <c r="E2201" s="5"/>
      <c r="F2201" s="6"/>
      <c r="G2201" s="6"/>
      <c r="H2201" s="6"/>
      <c r="I2201" s="6"/>
      <c r="J2201" s="6"/>
      <c r="K2201" s="6"/>
      <c r="L2201" s="6"/>
      <c r="M2201" s="6"/>
      <c r="N2201" s="6"/>
      <c r="O2201" s="6"/>
      <c r="P2201" s="6"/>
      <c r="Q2201" s="6"/>
      <c r="R2201" s="6"/>
      <c r="S2201" s="6"/>
      <c r="T2201" s="6"/>
      <c r="U2201" s="6"/>
      <c r="V2201" s="6"/>
      <c r="W2201" s="6"/>
      <c r="X2201" s="6"/>
      <c r="Y2201" s="6"/>
      <c r="Z2201" s="6"/>
      <c r="AA2201" s="6"/>
      <c r="AB2201" s="6"/>
      <c r="AC2201" s="6"/>
    </row>
    <row r="2202" ht="223.5" customHeight="1">
      <c r="A2202" s="92" t="s">
        <v>5535</v>
      </c>
      <c r="B2202" s="92" t="s">
        <v>5536</v>
      </c>
      <c r="C2202" s="4" t="s">
        <v>5537</v>
      </c>
      <c r="D2202" s="550"/>
      <c r="E2202" s="5"/>
      <c r="F2202" s="6"/>
      <c r="G2202" s="6"/>
      <c r="H2202" s="6"/>
      <c r="I2202" s="6"/>
      <c r="J2202" s="6"/>
      <c r="K2202" s="6"/>
      <c r="L2202" s="6"/>
      <c r="M2202" s="6"/>
      <c r="N2202" s="6"/>
      <c r="O2202" s="6"/>
      <c r="P2202" s="6"/>
      <c r="Q2202" s="6"/>
      <c r="R2202" s="6"/>
      <c r="S2202" s="6"/>
      <c r="T2202" s="6"/>
      <c r="U2202" s="6"/>
      <c r="V2202" s="6"/>
      <c r="W2202" s="6"/>
      <c r="X2202" s="6"/>
      <c r="Y2202" s="6"/>
      <c r="Z2202" s="6"/>
      <c r="AA2202" s="6"/>
      <c r="AB2202" s="6"/>
      <c r="AC2202" s="6"/>
    </row>
    <row r="2203">
      <c r="A2203" s="92" t="s">
        <v>5538</v>
      </c>
      <c r="B2203" s="566" t="s">
        <v>5539</v>
      </c>
      <c r="C2203" s="4"/>
      <c r="D2203" s="550"/>
      <c r="E2203" s="5"/>
      <c r="F2203" s="6"/>
      <c r="G2203" s="6"/>
      <c r="H2203" s="6"/>
      <c r="I2203" s="6"/>
      <c r="J2203" s="6"/>
      <c r="K2203" s="6"/>
      <c r="L2203" s="6"/>
      <c r="M2203" s="6"/>
      <c r="N2203" s="6"/>
      <c r="O2203" s="6"/>
      <c r="P2203" s="6"/>
      <c r="Q2203" s="6"/>
      <c r="R2203" s="6"/>
      <c r="S2203" s="6"/>
      <c r="T2203" s="6"/>
      <c r="U2203" s="6"/>
      <c r="V2203" s="6"/>
      <c r="W2203" s="6"/>
      <c r="X2203" s="6"/>
      <c r="Y2203" s="6"/>
      <c r="Z2203" s="6"/>
      <c r="AA2203" s="6"/>
      <c r="AB2203" s="6"/>
      <c r="AC2203" s="6"/>
    </row>
    <row r="2204" ht="131.25" customHeight="1">
      <c r="A2204" s="590" t="s">
        <v>5540</v>
      </c>
      <c r="B2204" s="566"/>
      <c r="C2204" s="4"/>
      <c r="D2204" s="550"/>
      <c r="E2204" s="5"/>
      <c r="F2204" s="6"/>
      <c r="G2204" s="6"/>
      <c r="H2204" s="6"/>
      <c r="I2204" s="6"/>
      <c r="J2204" s="6"/>
      <c r="K2204" s="6"/>
      <c r="L2204" s="6"/>
      <c r="M2204" s="6"/>
      <c r="N2204" s="6"/>
      <c r="O2204" s="6"/>
      <c r="P2204" s="6"/>
      <c r="Q2204" s="6"/>
      <c r="R2204" s="6"/>
      <c r="S2204" s="6"/>
      <c r="T2204" s="6"/>
      <c r="U2204" s="6"/>
      <c r="V2204" s="6"/>
      <c r="W2204" s="6"/>
      <c r="X2204" s="6"/>
      <c r="Y2204" s="6"/>
      <c r="Z2204" s="6"/>
      <c r="AA2204" s="6"/>
      <c r="AB2204" s="6"/>
      <c r="AC2204" s="6"/>
    </row>
    <row r="2205">
      <c r="A2205" s="92"/>
      <c r="B2205" s="566" t="s">
        <v>5541</v>
      </c>
      <c r="C2205" s="4"/>
      <c r="D2205" s="550"/>
      <c r="E2205" s="5"/>
      <c r="F2205" s="6"/>
      <c r="G2205" s="6"/>
      <c r="H2205" s="6"/>
      <c r="I2205" s="6"/>
      <c r="J2205" s="6"/>
      <c r="K2205" s="6"/>
      <c r="L2205" s="6"/>
      <c r="M2205" s="6"/>
      <c r="N2205" s="6"/>
      <c r="O2205" s="6"/>
      <c r="P2205" s="6"/>
      <c r="Q2205" s="6"/>
      <c r="R2205" s="6"/>
      <c r="S2205" s="6"/>
      <c r="T2205" s="6"/>
      <c r="U2205" s="6"/>
      <c r="V2205" s="6"/>
      <c r="W2205" s="6"/>
      <c r="X2205" s="6"/>
      <c r="Y2205" s="6"/>
      <c r="Z2205" s="6"/>
      <c r="AA2205" s="6"/>
      <c r="AB2205" s="6"/>
      <c r="AC2205" s="6"/>
    </row>
    <row r="2206">
      <c r="A2206" s="92" t="s">
        <v>5542</v>
      </c>
      <c r="B2206" s="572" t="s">
        <v>13418</v>
      </c>
      <c r="C2206" s="4"/>
      <c r="D2206" s="550"/>
      <c r="E2206" s="5"/>
      <c r="F2206" s="6"/>
      <c r="G2206" s="6"/>
      <c r="H2206" s="6"/>
      <c r="I2206" s="6"/>
      <c r="J2206" s="6"/>
      <c r="K2206" s="6"/>
      <c r="L2206" s="6"/>
      <c r="M2206" s="6"/>
      <c r="N2206" s="6"/>
      <c r="O2206" s="6"/>
      <c r="P2206" s="6"/>
      <c r="Q2206" s="6"/>
      <c r="R2206" s="6"/>
      <c r="S2206" s="6"/>
      <c r="T2206" s="6"/>
      <c r="U2206" s="6"/>
      <c r="V2206" s="6"/>
      <c r="W2206" s="6"/>
      <c r="X2206" s="6"/>
      <c r="Y2206" s="6"/>
      <c r="Z2206" s="6"/>
      <c r="AA2206" s="6"/>
      <c r="AB2206" s="6"/>
      <c r="AC2206" s="6"/>
    </row>
    <row r="2207">
      <c r="A2207" s="92" t="s">
        <v>5544</v>
      </c>
      <c r="B2207" s="566"/>
      <c r="C2207" s="4"/>
      <c r="D2207" s="550"/>
      <c r="E2207" s="5"/>
      <c r="F2207" s="6"/>
      <c r="G2207" s="6"/>
      <c r="H2207" s="6"/>
      <c r="I2207" s="6"/>
      <c r="J2207" s="6"/>
      <c r="K2207" s="6"/>
      <c r="L2207" s="6"/>
      <c r="M2207" s="6"/>
      <c r="N2207" s="6"/>
      <c r="O2207" s="6"/>
      <c r="P2207" s="6"/>
      <c r="Q2207" s="6"/>
      <c r="R2207" s="6"/>
      <c r="S2207" s="6"/>
      <c r="T2207" s="6"/>
      <c r="U2207" s="6"/>
      <c r="V2207" s="6"/>
      <c r="W2207" s="6"/>
      <c r="X2207" s="6"/>
      <c r="Y2207" s="6"/>
      <c r="Z2207" s="6"/>
      <c r="AA2207" s="6"/>
      <c r="AB2207" s="6"/>
      <c r="AC2207" s="6"/>
    </row>
    <row r="2208">
      <c r="A2208" s="92" t="s">
        <v>5545</v>
      </c>
      <c r="B2208" s="566"/>
      <c r="C2208" s="4"/>
      <c r="D2208" s="550"/>
      <c r="E2208" s="5"/>
      <c r="F2208" s="6"/>
      <c r="G2208" s="6"/>
      <c r="H2208" s="6"/>
      <c r="I2208" s="6"/>
      <c r="J2208" s="6"/>
      <c r="K2208" s="6"/>
      <c r="L2208" s="6"/>
      <c r="M2208" s="6"/>
      <c r="N2208" s="6"/>
      <c r="O2208" s="6"/>
      <c r="P2208" s="6"/>
      <c r="Q2208" s="6"/>
      <c r="R2208" s="6"/>
      <c r="S2208" s="6"/>
      <c r="T2208" s="6"/>
      <c r="U2208" s="6"/>
      <c r="V2208" s="6"/>
      <c r="W2208" s="6"/>
      <c r="X2208" s="6"/>
      <c r="Y2208" s="6"/>
      <c r="Z2208" s="6"/>
      <c r="AA2208" s="6"/>
      <c r="AB2208" s="6"/>
      <c r="AC2208" s="6"/>
    </row>
    <row r="2209">
      <c r="A2209" s="92" t="s">
        <v>5546</v>
      </c>
      <c r="B2209" s="566"/>
      <c r="C2209" s="4"/>
      <c r="D2209" s="550"/>
      <c r="E2209" s="5"/>
      <c r="F2209" s="6"/>
      <c r="G2209" s="6"/>
      <c r="H2209" s="6"/>
      <c r="I2209" s="6"/>
      <c r="J2209" s="6"/>
      <c r="K2209" s="6"/>
      <c r="L2209" s="6"/>
      <c r="M2209" s="6"/>
      <c r="N2209" s="6"/>
      <c r="O2209" s="6"/>
      <c r="P2209" s="6"/>
      <c r="Q2209" s="6"/>
      <c r="R2209" s="6"/>
      <c r="S2209" s="6"/>
      <c r="T2209" s="6"/>
      <c r="U2209" s="6"/>
      <c r="V2209" s="6"/>
      <c r="W2209" s="6"/>
      <c r="X2209" s="6"/>
      <c r="Y2209" s="6"/>
      <c r="Z2209" s="6"/>
      <c r="AA2209" s="6"/>
      <c r="AB2209" s="6"/>
      <c r="AC2209" s="6"/>
    </row>
    <row r="2210">
      <c r="A2210" s="92" t="s">
        <v>5547</v>
      </c>
      <c r="B2210" s="566" t="s">
        <v>5548</v>
      </c>
      <c r="C2210" s="4"/>
      <c r="D2210" s="550"/>
      <c r="E2210" s="5"/>
      <c r="F2210" s="6"/>
      <c r="G2210" s="6"/>
      <c r="H2210" s="6"/>
      <c r="I2210" s="6"/>
      <c r="J2210" s="6"/>
      <c r="K2210" s="6"/>
      <c r="L2210" s="6"/>
      <c r="M2210" s="6"/>
      <c r="N2210" s="6"/>
      <c r="O2210" s="6"/>
      <c r="P2210" s="6"/>
      <c r="Q2210" s="6"/>
      <c r="R2210" s="6"/>
      <c r="S2210" s="6"/>
      <c r="T2210" s="6"/>
      <c r="U2210" s="6"/>
      <c r="V2210" s="6"/>
      <c r="W2210" s="6"/>
      <c r="X2210" s="6"/>
      <c r="Y2210" s="6"/>
      <c r="Z2210" s="6"/>
      <c r="AA2210" s="6"/>
      <c r="AB2210" s="6"/>
      <c r="AC2210" s="6"/>
    </row>
    <row r="2211">
      <c r="A2211" s="92" t="s">
        <v>5549</v>
      </c>
      <c r="B2211" s="566" t="s">
        <v>5550</v>
      </c>
      <c r="C2211" s="4"/>
      <c r="D2211" s="550"/>
      <c r="E2211" s="5"/>
      <c r="F2211" s="6"/>
      <c r="G2211" s="6"/>
      <c r="H2211" s="6"/>
      <c r="I2211" s="6"/>
      <c r="J2211" s="6"/>
      <c r="K2211" s="6"/>
      <c r="L2211" s="6"/>
      <c r="M2211" s="6"/>
      <c r="N2211" s="6"/>
      <c r="O2211" s="6"/>
      <c r="P2211" s="6"/>
      <c r="Q2211" s="6"/>
      <c r="R2211" s="6"/>
      <c r="S2211" s="6"/>
      <c r="T2211" s="6"/>
      <c r="U2211" s="6"/>
      <c r="V2211" s="6"/>
      <c r="W2211" s="6"/>
      <c r="X2211" s="6"/>
      <c r="Y2211" s="6"/>
      <c r="Z2211" s="6"/>
      <c r="AA2211" s="6"/>
      <c r="AB2211" s="6"/>
      <c r="AC2211" s="6"/>
    </row>
    <row r="2212">
      <c r="A2212" s="92" t="s">
        <v>5551</v>
      </c>
      <c r="B2212" s="566"/>
      <c r="C2212" s="4"/>
      <c r="D2212" s="550"/>
      <c r="E2212" s="5"/>
      <c r="F2212" s="6"/>
      <c r="G2212" s="6"/>
      <c r="H2212" s="6"/>
      <c r="I2212" s="6"/>
      <c r="J2212" s="6"/>
      <c r="K2212" s="6"/>
      <c r="L2212" s="6"/>
      <c r="M2212" s="6"/>
      <c r="N2212" s="6"/>
      <c r="O2212" s="6"/>
      <c r="P2212" s="6"/>
      <c r="Q2212" s="6"/>
      <c r="R2212" s="6"/>
      <c r="S2212" s="6"/>
      <c r="T2212" s="6"/>
      <c r="U2212" s="6"/>
      <c r="V2212" s="6"/>
      <c r="W2212" s="6"/>
      <c r="X2212" s="6"/>
      <c r="Y2212" s="6"/>
      <c r="Z2212" s="6"/>
      <c r="AA2212" s="6"/>
      <c r="AB2212" s="6"/>
      <c r="AC2212" s="6"/>
    </row>
    <row r="2213">
      <c r="A2213" s="92" t="s">
        <v>5552</v>
      </c>
      <c r="B2213" s="566"/>
      <c r="C2213" s="4"/>
      <c r="D2213" s="550"/>
      <c r="E2213" s="5"/>
      <c r="F2213" s="6"/>
      <c r="G2213" s="6"/>
      <c r="H2213" s="6"/>
      <c r="I2213" s="6"/>
      <c r="J2213" s="6"/>
      <c r="K2213" s="6"/>
      <c r="L2213" s="6"/>
      <c r="M2213" s="6"/>
      <c r="N2213" s="6"/>
      <c r="O2213" s="6"/>
      <c r="P2213" s="6"/>
      <c r="Q2213" s="6"/>
      <c r="R2213" s="6"/>
      <c r="S2213" s="6"/>
      <c r="T2213" s="6"/>
      <c r="U2213" s="6"/>
      <c r="V2213" s="6"/>
      <c r="W2213" s="6"/>
      <c r="X2213" s="6"/>
      <c r="Y2213" s="6"/>
      <c r="Z2213" s="6"/>
      <c r="AA2213" s="6"/>
      <c r="AB2213" s="6"/>
      <c r="AC2213" s="6"/>
    </row>
    <row r="2214" ht="54.0" customHeight="1">
      <c r="A2214" s="92" t="s">
        <v>13419</v>
      </c>
      <c r="B2214" s="566" t="s">
        <v>5554</v>
      </c>
      <c r="C2214" s="4"/>
      <c r="D2214" s="550"/>
      <c r="E2214" s="5"/>
      <c r="F2214" s="6"/>
      <c r="G2214" s="6"/>
      <c r="H2214" s="6"/>
      <c r="I2214" s="6"/>
      <c r="J2214" s="6"/>
      <c r="K2214" s="6"/>
      <c r="L2214" s="6"/>
      <c r="M2214" s="6"/>
      <c r="N2214" s="6"/>
      <c r="O2214" s="6"/>
      <c r="P2214" s="6"/>
      <c r="Q2214" s="6"/>
      <c r="R2214" s="6"/>
      <c r="S2214" s="6"/>
      <c r="T2214" s="6"/>
      <c r="U2214" s="6"/>
      <c r="V2214" s="6"/>
      <c r="W2214" s="6"/>
      <c r="X2214" s="6"/>
      <c r="Y2214" s="6"/>
      <c r="Z2214" s="6"/>
      <c r="AA2214" s="6"/>
      <c r="AB2214" s="6"/>
      <c r="AC2214" s="6"/>
    </row>
    <row r="2215" ht="131.25" customHeight="1">
      <c r="A2215" s="92" t="s">
        <v>5555</v>
      </c>
      <c r="B2215" s="566" t="s">
        <v>5556</v>
      </c>
      <c r="C2215" s="4"/>
      <c r="D2215" s="550"/>
      <c r="E2215" s="5"/>
      <c r="F2215" s="6"/>
      <c r="G2215" s="6"/>
      <c r="H2215" s="6"/>
      <c r="I2215" s="6"/>
      <c r="J2215" s="6"/>
      <c r="K2215" s="6"/>
      <c r="L2215" s="6"/>
      <c r="M2215" s="6"/>
      <c r="N2215" s="6"/>
      <c r="O2215" s="6"/>
      <c r="P2215" s="6"/>
      <c r="Q2215" s="6"/>
      <c r="R2215" s="6"/>
      <c r="S2215" s="6"/>
      <c r="T2215" s="6"/>
      <c r="U2215" s="6"/>
      <c r="V2215" s="6"/>
      <c r="W2215" s="6"/>
      <c r="X2215" s="6"/>
      <c r="Y2215" s="6"/>
      <c r="Z2215" s="6"/>
      <c r="AA2215" s="6"/>
      <c r="AB2215" s="6"/>
      <c r="AC2215" s="6"/>
    </row>
    <row r="2216" ht="54.75" customHeight="1">
      <c r="A2216" s="92" t="s">
        <v>5557</v>
      </c>
      <c r="B2216" s="92" t="s">
        <v>5558</v>
      </c>
      <c r="C2216" s="4"/>
      <c r="D2216" s="550"/>
      <c r="E2216" s="5"/>
      <c r="F2216" s="6"/>
      <c r="G2216" s="6"/>
      <c r="H2216" s="6"/>
      <c r="I2216" s="6"/>
      <c r="J2216" s="6"/>
      <c r="K2216" s="6"/>
      <c r="L2216" s="6"/>
      <c r="M2216" s="6"/>
      <c r="N2216" s="6"/>
      <c r="O2216" s="6"/>
      <c r="P2216" s="6"/>
      <c r="Q2216" s="6"/>
      <c r="R2216" s="6"/>
      <c r="S2216" s="6"/>
      <c r="T2216" s="6"/>
      <c r="U2216" s="6"/>
      <c r="V2216" s="6"/>
      <c r="W2216" s="6"/>
      <c r="X2216" s="6"/>
      <c r="Y2216" s="6"/>
      <c r="Z2216" s="6"/>
      <c r="AA2216" s="6"/>
      <c r="AB2216" s="6"/>
      <c r="AC2216" s="6"/>
    </row>
    <row r="2217" ht="54.75" customHeight="1">
      <c r="A2217" s="92" t="s">
        <v>5559</v>
      </c>
      <c r="B2217" s="566"/>
      <c r="C2217" s="4"/>
      <c r="D2217" s="550"/>
      <c r="E2217" s="5"/>
      <c r="F2217" s="6"/>
      <c r="G2217" s="6"/>
      <c r="H2217" s="6"/>
      <c r="I2217" s="6"/>
      <c r="J2217" s="6"/>
      <c r="K2217" s="6"/>
      <c r="L2217" s="6"/>
      <c r="M2217" s="6"/>
      <c r="N2217" s="6"/>
      <c r="O2217" s="6"/>
      <c r="P2217" s="6"/>
      <c r="Q2217" s="6"/>
      <c r="R2217" s="6"/>
      <c r="S2217" s="6"/>
      <c r="T2217" s="6"/>
      <c r="U2217" s="6"/>
      <c r="V2217" s="6"/>
      <c r="W2217" s="6"/>
      <c r="X2217" s="6"/>
      <c r="Y2217" s="6"/>
      <c r="Z2217" s="6"/>
      <c r="AA2217" s="6"/>
      <c r="AB2217" s="6"/>
      <c r="AC2217" s="6"/>
    </row>
    <row r="2218" ht="54.75" customHeight="1">
      <c r="A2218" s="92" t="s">
        <v>5560</v>
      </c>
      <c r="B2218" s="566" t="s">
        <v>5561</v>
      </c>
      <c r="C2218" s="4"/>
      <c r="D2218" s="550"/>
      <c r="E2218" s="5"/>
      <c r="F2218" s="6"/>
      <c r="G2218" s="6"/>
      <c r="H2218" s="6"/>
      <c r="I2218" s="6"/>
      <c r="J2218" s="6"/>
      <c r="K2218" s="6"/>
      <c r="L2218" s="6"/>
      <c r="M2218" s="6"/>
      <c r="N2218" s="6"/>
      <c r="O2218" s="6"/>
      <c r="P2218" s="6"/>
      <c r="Q2218" s="6"/>
      <c r="R2218" s="6"/>
      <c r="S2218" s="6"/>
      <c r="T2218" s="6"/>
      <c r="U2218" s="6"/>
      <c r="V2218" s="6"/>
      <c r="W2218" s="6"/>
      <c r="X2218" s="6"/>
      <c r="Y2218" s="6"/>
      <c r="Z2218" s="6"/>
      <c r="AA2218" s="6"/>
      <c r="AB2218" s="6"/>
      <c r="AC2218" s="6"/>
    </row>
    <row r="2219">
      <c r="A2219" s="92" t="s">
        <v>5562</v>
      </c>
      <c r="B2219" s="566" t="s">
        <v>5563</v>
      </c>
      <c r="C2219" s="4"/>
      <c r="D2219" s="550"/>
      <c r="E2219" s="5"/>
      <c r="F2219" s="6"/>
      <c r="G2219" s="6"/>
      <c r="H2219" s="6"/>
      <c r="I2219" s="6"/>
      <c r="J2219" s="6"/>
      <c r="K2219" s="6"/>
      <c r="L2219" s="6"/>
      <c r="M2219" s="6"/>
      <c r="N2219" s="6"/>
      <c r="O2219" s="6"/>
      <c r="P2219" s="6"/>
      <c r="Q2219" s="6"/>
      <c r="R2219" s="6"/>
      <c r="S2219" s="6"/>
      <c r="T2219" s="6"/>
      <c r="U2219" s="6"/>
      <c r="V2219" s="6"/>
      <c r="W2219" s="6"/>
      <c r="X2219" s="6"/>
      <c r="Y2219" s="6"/>
      <c r="Z2219" s="6"/>
      <c r="AA2219" s="6"/>
      <c r="AB2219" s="6"/>
      <c r="AC2219" s="6"/>
    </row>
    <row r="2220">
      <c r="A2220" s="74" t="s">
        <v>5564</v>
      </c>
      <c r="B2220" s="566" t="s">
        <v>5565</v>
      </c>
      <c r="C2220" s="4"/>
      <c r="D2220" s="550"/>
      <c r="E2220" s="5"/>
      <c r="F2220" s="6"/>
      <c r="G2220" s="6"/>
      <c r="H2220" s="6"/>
      <c r="I2220" s="6"/>
      <c r="J2220" s="6"/>
      <c r="K2220" s="6"/>
      <c r="L2220" s="6"/>
      <c r="M2220" s="6"/>
      <c r="N2220" s="6"/>
      <c r="O2220" s="6"/>
      <c r="P2220" s="6"/>
      <c r="Q2220" s="6"/>
      <c r="R2220" s="6"/>
      <c r="S2220" s="6"/>
      <c r="T2220" s="6"/>
      <c r="U2220" s="6"/>
      <c r="V2220" s="6"/>
      <c r="W2220" s="6"/>
      <c r="X2220" s="6"/>
      <c r="Y2220" s="6"/>
      <c r="Z2220" s="6"/>
      <c r="AA2220" s="6"/>
      <c r="AB2220" s="6"/>
      <c r="AC2220" s="6"/>
    </row>
    <row r="2221">
      <c r="A2221" s="230" t="s">
        <v>5566</v>
      </c>
      <c r="B2221" s="566" t="s">
        <v>5567</v>
      </c>
      <c r="C2221" s="4"/>
      <c r="D2221" s="550"/>
      <c r="E2221" s="5"/>
      <c r="F2221" s="6"/>
      <c r="G2221" s="6"/>
      <c r="H2221" s="6"/>
      <c r="I2221" s="6"/>
      <c r="J2221" s="6"/>
      <c r="K2221" s="6"/>
      <c r="L2221" s="6"/>
      <c r="M2221" s="6"/>
      <c r="N2221" s="6"/>
      <c r="O2221" s="6"/>
      <c r="P2221" s="6"/>
      <c r="Q2221" s="6"/>
      <c r="R2221" s="6"/>
      <c r="S2221" s="6"/>
      <c r="T2221" s="6"/>
      <c r="U2221" s="6"/>
      <c r="V2221" s="6"/>
      <c r="W2221" s="6"/>
      <c r="X2221" s="6"/>
      <c r="Y2221" s="6"/>
      <c r="Z2221" s="6"/>
      <c r="AA2221" s="6"/>
      <c r="AB2221" s="6"/>
      <c r="AC2221" s="6"/>
    </row>
    <row r="2222">
      <c r="A2222" s="230" t="s">
        <v>5568</v>
      </c>
      <c r="B2222" s="566" t="s">
        <v>5569</v>
      </c>
      <c r="C2222" s="4" t="s">
        <v>5570</v>
      </c>
      <c r="D2222" s="550"/>
      <c r="E2222" s="5"/>
      <c r="F2222" s="6"/>
      <c r="G2222" s="6"/>
      <c r="H2222" s="6"/>
      <c r="I2222" s="6"/>
      <c r="J2222" s="6"/>
      <c r="K2222" s="6"/>
      <c r="L2222" s="6"/>
      <c r="M2222" s="6"/>
      <c r="N2222" s="6"/>
      <c r="O2222" s="6"/>
      <c r="P2222" s="6"/>
      <c r="Q2222" s="6"/>
      <c r="R2222" s="6"/>
      <c r="S2222" s="6"/>
      <c r="T2222" s="6"/>
      <c r="U2222" s="6"/>
      <c r="V2222" s="6"/>
      <c r="W2222" s="6"/>
      <c r="X2222" s="6"/>
      <c r="Y2222" s="6"/>
      <c r="Z2222" s="6"/>
      <c r="AA2222" s="6"/>
      <c r="AB2222" s="6"/>
      <c r="AC2222" s="6"/>
    </row>
    <row r="2223" ht="38.25" customHeight="1">
      <c r="A2223" s="591" t="s">
        <v>13420</v>
      </c>
      <c r="B2223" s="566" t="s">
        <v>5572</v>
      </c>
      <c r="C2223" s="4"/>
      <c r="D2223" s="550"/>
      <c r="E2223" s="5"/>
      <c r="F2223" s="6"/>
      <c r="G2223" s="6"/>
      <c r="H2223" s="6"/>
      <c r="I2223" s="6"/>
      <c r="J2223" s="6"/>
      <c r="K2223" s="6"/>
      <c r="L2223" s="6"/>
      <c r="M2223" s="6"/>
      <c r="N2223" s="6"/>
      <c r="O2223" s="6"/>
      <c r="P2223" s="6"/>
      <c r="Q2223" s="6"/>
      <c r="R2223" s="6"/>
      <c r="S2223" s="6"/>
      <c r="T2223" s="6"/>
      <c r="U2223" s="6"/>
      <c r="V2223" s="6"/>
      <c r="W2223" s="6"/>
      <c r="X2223" s="6"/>
      <c r="Y2223" s="6"/>
      <c r="Z2223" s="6"/>
      <c r="AA2223" s="6"/>
      <c r="AB2223" s="6"/>
      <c r="AC2223" s="6"/>
    </row>
    <row r="2224" ht="38.25" customHeight="1">
      <c r="A2224" s="471" t="s">
        <v>5573</v>
      </c>
      <c r="B2224" s="566" t="s">
        <v>5574</v>
      </c>
      <c r="C2224" s="4"/>
      <c r="D2224" s="550"/>
      <c r="E2224" s="5"/>
      <c r="F2224" s="6"/>
      <c r="G2224" s="6"/>
      <c r="H2224" s="6"/>
      <c r="I2224" s="6"/>
      <c r="J2224" s="6"/>
      <c r="K2224" s="6"/>
      <c r="L2224" s="6"/>
      <c r="M2224" s="6"/>
      <c r="N2224" s="6"/>
      <c r="O2224" s="6"/>
      <c r="P2224" s="6"/>
      <c r="Q2224" s="6"/>
      <c r="R2224" s="6"/>
      <c r="S2224" s="6"/>
      <c r="T2224" s="6"/>
      <c r="U2224" s="6"/>
      <c r="V2224" s="6"/>
      <c r="W2224" s="6"/>
      <c r="X2224" s="6"/>
      <c r="Y2224" s="6"/>
      <c r="Z2224" s="6"/>
      <c r="AA2224" s="6"/>
      <c r="AB2224" s="6"/>
      <c r="AC2224" s="6"/>
    </row>
    <row r="2225" ht="33.0" customHeight="1">
      <c r="A2225" s="471" t="s">
        <v>5575</v>
      </c>
      <c r="B2225" s="566" t="s">
        <v>5576</v>
      </c>
      <c r="C2225" s="4"/>
      <c r="D2225" s="550"/>
      <c r="E2225" s="5"/>
      <c r="F2225" s="6"/>
      <c r="G2225" s="6"/>
      <c r="H2225" s="6"/>
      <c r="I2225" s="6"/>
      <c r="J2225" s="6"/>
      <c r="K2225" s="6"/>
      <c r="L2225" s="6"/>
      <c r="M2225" s="6"/>
      <c r="N2225" s="6"/>
      <c r="O2225" s="6"/>
      <c r="P2225" s="6"/>
      <c r="Q2225" s="6"/>
      <c r="R2225" s="6"/>
      <c r="S2225" s="6"/>
      <c r="T2225" s="6"/>
      <c r="U2225" s="6"/>
      <c r="V2225" s="6"/>
      <c r="W2225" s="6"/>
      <c r="X2225" s="6"/>
      <c r="Y2225" s="6"/>
      <c r="Z2225" s="6"/>
      <c r="AA2225" s="6"/>
      <c r="AB2225" s="6"/>
      <c r="AC2225" s="6"/>
    </row>
    <row r="2226" ht="37.5" customHeight="1">
      <c r="A2226" s="471" t="s">
        <v>5577</v>
      </c>
      <c r="B2226" s="566" t="s">
        <v>5578</v>
      </c>
      <c r="C2226" s="4"/>
      <c r="D2226" s="550"/>
      <c r="E2226" s="5"/>
      <c r="F2226" s="6"/>
      <c r="G2226" s="6"/>
      <c r="H2226" s="6"/>
      <c r="I2226" s="6"/>
      <c r="J2226" s="6"/>
      <c r="K2226" s="6"/>
      <c r="L2226" s="6"/>
      <c r="M2226" s="6"/>
      <c r="N2226" s="6"/>
      <c r="O2226" s="6"/>
      <c r="P2226" s="6"/>
      <c r="Q2226" s="6"/>
      <c r="R2226" s="6"/>
      <c r="S2226" s="6"/>
      <c r="T2226" s="6"/>
      <c r="U2226" s="6"/>
      <c r="V2226" s="6"/>
      <c r="W2226" s="6"/>
      <c r="X2226" s="6"/>
      <c r="Y2226" s="6"/>
      <c r="Z2226" s="6"/>
      <c r="AA2226" s="6"/>
      <c r="AB2226" s="6"/>
      <c r="AC2226" s="6"/>
    </row>
    <row r="2227" ht="37.5" customHeight="1">
      <c r="A2227" s="471" t="s">
        <v>5579</v>
      </c>
      <c r="B2227" s="566"/>
      <c r="C2227" s="4"/>
      <c r="D2227" s="550"/>
      <c r="E2227" s="5"/>
      <c r="F2227" s="6"/>
      <c r="G2227" s="6"/>
      <c r="H2227" s="6"/>
      <c r="I2227" s="6"/>
      <c r="J2227" s="6"/>
      <c r="K2227" s="6"/>
      <c r="L2227" s="6"/>
      <c r="M2227" s="6"/>
      <c r="N2227" s="6"/>
      <c r="O2227" s="6"/>
      <c r="P2227" s="6"/>
      <c r="Q2227" s="6"/>
      <c r="R2227" s="6"/>
      <c r="S2227" s="6"/>
      <c r="T2227" s="6"/>
      <c r="U2227" s="6"/>
      <c r="V2227" s="6"/>
      <c r="W2227" s="6"/>
      <c r="X2227" s="6"/>
      <c r="Y2227" s="6"/>
      <c r="Z2227" s="6"/>
      <c r="AA2227" s="6"/>
      <c r="AB2227" s="6"/>
      <c r="AC2227" s="6"/>
    </row>
    <row r="2228" ht="99.0" customHeight="1">
      <c r="A2228" s="471" t="s">
        <v>5580</v>
      </c>
      <c r="B2228" s="566" t="s">
        <v>5581</v>
      </c>
      <c r="C2228" s="4"/>
      <c r="D2228" s="550"/>
      <c r="E2228" s="5"/>
      <c r="F2228" s="6"/>
      <c r="G2228" s="6"/>
      <c r="H2228" s="6"/>
      <c r="I2228" s="6"/>
      <c r="J2228" s="6"/>
      <c r="K2228" s="6"/>
      <c r="L2228" s="6"/>
      <c r="M2228" s="6"/>
      <c r="N2228" s="6"/>
      <c r="O2228" s="6"/>
      <c r="P2228" s="6"/>
      <c r="Q2228" s="6"/>
      <c r="R2228" s="6"/>
      <c r="S2228" s="6"/>
      <c r="T2228" s="6"/>
      <c r="U2228" s="6"/>
      <c r="V2228" s="6"/>
      <c r="W2228" s="6"/>
      <c r="X2228" s="6"/>
      <c r="Y2228" s="6"/>
      <c r="Z2228" s="6"/>
      <c r="AA2228" s="6"/>
      <c r="AB2228" s="6"/>
      <c r="AC2228" s="6"/>
    </row>
    <row r="2229">
      <c r="A2229" s="471" t="s">
        <v>5582</v>
      </c>
      <c r="B2229" s="566" t="s">
        <v>5583</v>
      </c>
      <c r="C2229" s="4" t="s">
        <v>5584</v>
      </c>
      <c r="D2229" s="550"/>
      <c r="E2229" s="5"/>
      <c r="F2229" s="6"/>
      <c r="G2229" s="6"/>
      <c r="H2229" s="6"/>
      <c r="I2229" s="6"/>
      <c r="J2229" s="6"/>
      <c r="K2229" s="6"/>
      <c r="L2229" s="6"/>
      <c r="M2229" s="6"/>
      <c r="N2229" s="6"/>
      <c r="O2229" s="6"/>
      <c r="P2229" s="6"/>
      <c r="Q2229" s="6"/>
      <c r="R2229" s="6"/>
      <c r="S2229" s="6"/>
      <c r="T2229" s="6"/>
      <c r="U2229" s="6"/>
      <c r="V2229" s="6"/>
      <c r="W2229" s="6"/>
      <c r="X2229" s="6"/>
      <c r="Y2229" s="6"/>
      <c r="Z2229" s="6"/>
      <c r="AA2229" s="6"/>
      <c r="AB2229" s="6"/>
      <c r="AC2229" s="6"/>
    </row>
    <row r="2230" ht="96.0" customHeight="1">
      <c r="A2230" s="471" t="s">
        <v>5585</v>
      </c>
      <c r="B2230" s="566"/>
      <c r="C2230" s="4"/>
      <c r="D2230" s="550"/>
      <c r="E2230" s="5"/>
      <c r="F2230" s="6"/>
      <c r="G2230" s="6"/>
      <c r="H2230" s="6"/>
      <c r="I2230" s="6"/>
      <c r="J2230" s="6"/>
      <c r="K2230" s="6"/>
      <c r="L2230" s="6"/>
      <c r="M2230" s="6"/>
      <c r="N2230" s="6"/>
      <c r="O2230" s="6"/>
      <c r="P2230" s="6"/>
      <c r="Q2230" s="6"/>
      <c r="R2230" s="6"/>
      <c r="S2230" s="6"/>
      <c r="T2230" s="6"/>
      <c r="U2230" s="6"/>
      <c r="V2230" s="6"/>
      <c r="W2230" s="6"/>
      <c r="X2230" s="6"/>
      <c r="Y2230" s="6"/>
      <c r="Z2230" s="6"/>
      <c r="AA2230" s="6"/>
      <c r="AB2230" s="6"/>
      <c r="AC2230" s="6"/>
    </row>
    <row r="2231">
      <c r="A2231" s="471" t="s">
        <v>5586</v>
      </c>
      <c r="B2231" s="566"/>
      <c r="C2231" s="4"/>
      <c r="D2231" s="550" t="s">
        <v>5587</v>
      </c>
      <c r="E2231" s="5"/>
      <c r="F2231" s="6"/>
      <c r="G2231" s="6"/>
      <c r="H2231" s="6"/>
      <c r="I2231" s="6"/>
      <c r="J2231" s="6"/>
      <c r="K2231" s="6"/>
      <c r="L2231" s="6"/>
      <c r="M2231" s="6"/>
      <c r="N2231" s="6"/>
      <c r="O2231" s="6"/>
      <c r="P2231" s="6"/>
      <c r="Q2231" s="6"/>
      <c r="R2231" s="6"/>
      <c r="S2231" s="6"/>
      <c r="T2231" s="6"/>
      <c r="U2231" s="6"/>
      <c r="V2231" s="6"/>
      <c r="W2231" s="6"/>
      <c r="X2231" s="6"/>
      <c r="Y2231" s="6"/>
      <c r="Z2231" s="6"/>
      <c r="AA2231" s="6"/>
      <c r="AB2231" s="6"/>
      <c r="AC2231" s="6"/>
    </row>
    <row r="2232">
      <c r="A2232" s="4" t="s">
        <v>5588</v>
      </c>
      <c r="B2232" s="566" t="s">
        <v>5589</v>
      </c>
      <c r="C2232" s="4" t="s">
        <v>5590</v>
      </c>
      <c r="D2232" s="550"/>
      <c r="E2232" s="5"/>
      <c r="F2232" s="6"/>
      <c r="G2232" s="6"/>
      <c r="H2232" s="6"/>
      <c r="I2232" s="6"/>
      <c r="J2232" s="6"/>
      <c r="K2232" s="6"/>
      <c r="L2232" s="6"/>
      <c r="M2232" s="6"/>
      <c r="N2232" s="6"/>
      <c r="O2232" s="6"/>
      <c r="P2232" s="6"/>
      <c r="Q2232" s="6"/>
      <c r="R2232" s="6"/>
      <c r="S2232" s="6"/>
      <c r="T2232" s="6"/>
      <c r="U2232" s="6"/>
      <c r="V2232" s="6"/>
      <c r="W2232" s="6"/>
      <c r="X2232" s="6"/>
      <c r="Y2232" s="6"/>
      <c r="Z2232" s="6"/>
      <c r="AA2232" s="6"/>
      <c r="AB2232" s="6"/>
      <c r="AC2232" s="6"/>
    </row>
    <row r="2233">
      <c r="A2233" s="4" t="s">
        <v>5591</v>
      </c>
      <c r="B2233" s="566"/>
      <c r="C2233" s="4"/>
      <c r="D2233" s="550"/>
      <c r="E2233" s="5"/>
      <c r="F2233" s="6"/>
      <c r="G2233" s="6"/>
      <c r="H2233" s="6"/>
      <c r="I2233" s="6"/>
      <c r="J2233" s="6"/>
      <c r="K2233" s="6"/>
      <c r="L2233" s="6"/>
      <c r="M2233" s="6"/>
      <c r="N2233" s="6"/>
      <c r="O2233" s="6"/>
      <c r="P2233" s="6"/>
      <c r="Q2233" s="6"/>
      <c r="R2233" s="6"/>
      <c r="S2233" s="6"/>
      <c r="T2233" s="6"/>
      <c r="U2233" s="6"/>
      <c r="V2233" s="6"/>
      <c r="W2233" s="6"/>
      <c r="X2233" s="6"/>
      <c r="Y2233" s="6"/>
      <c r="Z2233" s="6"/>
      <c r="AA2233" s="6"/>
      <c r="AB2233" s="6"/>
      <c r="AC2233" s="6"/>
    </row>
    <row r="2234">
      <c r="A2234" s="4" t="s">
        <v>5592</v>
      </c>
      <c r="B2234" s="566"/>
      <c r="C2234" s="4"/>
      <c r="D2234" s="550"/>
      <c r="E2234" s="5"/>
      <c r="F2234" s="6"/>
      <c r="G2234" s="6"/>
      <c r="H2234" s="6"/>
      <c r="I2234" s="6"/>
      <c r="J2234" s="6"/>
      <c r="K2234" s="6"/>
      <c r="L2234" s="6"/>
      <c r="M2234" s="6"/>
      <c r="N2234" s="6"/>
      <c r="O2234" s="6"/>
      <c r="P2234" s="6"/>
      <c r="Q2234" s="6"/>
      <c r="R2234" s="6"/>
      <c r="S2234" s="6"/>
      <c r="T2234" s="6"/>
      <c r="U2234" s="6"/>
      <c r="V2234" s="6"/>
      <c r="W2234" s="6"/>
      <c r="X2234" s="6"/>
      <c r="Y2234" s="6"/>
      <c r="Z2234" s="6"/>
      <c r="AA2234" s="6"/>
      <c r="AB2234" s="6"/>
      <c r="AC2234" s="6"/>
    </row>
    <row r="2235">
      <c r="A2235" s="4" t="s">
        <v>5593</v>
      </c>
      <c r="B2235" s="566" t="s">
        <v>5594</v>
      </c>
      <c r="C2235" s="4"/>
      <c r="D2235" s="550"/>
      <c r="E2235" s="5"/>
      <c r="F2235" s="6"/>
      <c r="G2235" s="6"/>
      <c r="H2235" s="6"/>
      <c r="I2235" s="6"/>
      <c r="J2235" s="6"/>
      <c r="K2235" s="6"/>
      <c r="L2235" s="6"/>
      <c r="M2235" s="6"/>
      <c r="N2235" s="6"/>
      <c r="O2235" s="6"/>
      <c r="P2235" s="6"/>
      <c r="Q2235" s="6"/>
      <c r="R2235" s="6"/>
      <c r="S2235" s="6"/>
      <c r="T2235" s="6"/>
      <c r="U2235" s="6"/>
      <c r="V2235" s="6"/>
      <c r="W2235" s="6"/>
      <c r="X2235" s="6"/>
      <c r="Y2235" s="6"/>
      <c r="Z2235" s="6"/>
      <c r="AA2235" s="6"/>
      <c r="AB2235" s="6"/>
      <c r="AC2235" s="6"/>
    </row>
    <row r="2236">
      <c r="A2236" s="4" t="s">
        <v>5595</v>
      </c>
      <c r="B2236" s="566" t="s">
        <v>5596</v>
      </c>
      <c r="C2236" s="4"/>
      <c r="D2236" s="550"/>
      <c r="E2236" s="5"/>
      <c r="F2236" s="6"/>
      <c r="G2236" s="6"/>
      <c r="H2236" s="6"/>
      <c r="I2236" s="6"/>
      <c r="J2236" s="6"/>
      <c r="K2236" s="6"/>
      <c r="L2236" s="6"/>
      <c r="M2236" s="6"/>
      <c r="N2236" s="6"/>
      <c r="O2236" s="6"/>
      <c r="P2236" s="6"/>
      <c r="Q2236" s="6"/>
      <c r="R2236" s="6"/>
      <c r="S2236" s="6"/>
      <c r="T2236" s="6"/>
      <c r="U2236" s="6"/>
      <c r="V2236" s="6"/>
      <c r="W2236" s="6"/>
      <c r="X2236" s="6"/>
      <c r="Y2236" s="6"/>
      <c r="Z2236" s="6"/>
      <c r="AA2236" s="6"/>
      <c r="AB2236" s="6"/>
      <c r="AC2236" s="6"/>
    </row>
    <row r="2237">
      <c r="A2237" s="4" t="s">
        <v>5597</v>
      </c>
      <c r="B2237" s="566" t="s">
        <v>5598</v>
      </c>
      <c r="C2237" s="4" t="s">
        <v>5599</v>
      </c>
      <c r="D2237" s="550"/>
      <c r="E2237" s="5"/>
      <c r="F2237" s="6"/>
      <c r="G2237" s="6"/>
      <c r="H2237" s="6"/>
      <c r="I2237" s="6"/>
      <c r="J2237" s="6"/>
      <c r="K2237" s="6"/>
      <c r="L2237" s="6"/>
      <c r="M2237" s="6"/>
      <c r="N2237" s="6"/>
      <c r="O2237" s="6"/>
      <c r="P2237" s="6"/>
      <c r="Q2237" s="6"/>
      <c r="R2237" s="6"/>
      <c r="S2237" s="6"/>
      <c r="T2237" s="6"/>
      <c r="U2237" s="6"/>
      <c r="V2237" s="6"/>
      <c r="W2237" s="6"/>
      <c r="X2237" s="6"/>
      <c r="Y2237" s="6"/>
      <c r="Z2237" s="6"/>
      <c r="AA2237" s="6"/>
      <c r="AB2237" s="6"/>
      <c r="AC2237" s="6"/>
    </row>
    <row r="2238">
      <c r="A2238" s="4" t="s">
        <v>5597</v>
      </c>
      <c r="B2238" s="566" t="s">
        <v>5600</v>
      </c>
      <c r="C2238" s="4" t="s">
        <v>5601</v>
      </c>
      <c r="D2238" s="550"/>
      <c r="E2238" s="5"/>
      <c r="F2238" s="6"/>
      <c r="G2238" s="6"/>
      <c r="H2238" s="6"/>
      <c r="I2238" s="6"/>
      <c r="J2238" s="6"/>
      <c r="K2238" s="6"/>
      <c r="L2238" s="6"/>
      <c r="M2238" s="6"/>
      <c r="N2238" s="6"/>
      <c r="O2238" s="6"/>
      <c r="P2238" s="6"/>
      <c r="Q2238" s="6"/>
      <c r="R2238" s="6"/>
      <c r="S2238" s="6"/>
      <c r="T2238" s="6"/>
      <c r="U2238" s="6"/>
      <c r="V2238" s="6"/>
      <c r="W2238" s="6"/>
      <c r="X2238" s="6"/>
      <c r="Y2238" s="6"/>
      <c r="Z2238" s="6"/>
      <c r="AA2238" s="6"/>
      <c r="AB2238" s="6"/>
      <c r="AC2238" s="6"/>
    </row>
    <row r="2239">
      <c r="A2239" s="4" t="s">
        <v>5602</v>
      </c>
      <c r="B2239" s="566" t="s">
        <v>5603</v>
      </c>
      <c r="C2239" s="4" t="s">
        <v>5604</v>
      </c>
      <c r="D2239" s="550"/>
      <c r="E2239" s="5"/>
      <c r="F2239" s="6"/>
      <c r="G2239" s="6"/>
      <c r="H2239" s="6"/>
      <c r="I2239" s="6"/>
      <c r="J2239" s="6"/>
      <c r="K2239" s="6"/>
      <c r="L2239" s="6"/>
      <c r="M2239" s="6"/>
      <c r="N2239" s="6"/>
      <c r="O2239" s="6"/>
      <c r="P2239" s="6"/>
      <c r="Q2239" s="6"/>
      <c r="R2239" s="6"/>
      <c r="S2239" s="6"/>
      <c r="T2239" s="6"/>
      <c r="U2239" s="6"/>
      <c r="V2239" s="6"/>
      <c r="W2239" s="6"/>
      <c r="X2239" s="6"/>
      <c r="Y2239" s="6"/>
      <c r="Z2239" s="6"/>
      <c r="AA2239" s="6"/>
      <c r="AB2239" s="6"/>
      <c r="AC2239" s="6"/>
    </row>
    <row r="2240">
      <c r="A2240" s="4" t="s">
        <v>5605</v>
      </c>
      <c r="B2240" s="566" t="s">
        <v>5606</v>
      </c>
      <c r="C2240" s="4"/>
      <c r="D2240" s="550"/>
      <c r="E2240" s="5"/>
      <c r="F2240" s="6"/>
      <c r="G2240" s="6"/>
      <c r="H2240" s="6"/>
      <c r="I2240" s="6"/>
      <c r="J2240" s="6"/>
      <c r="K2240" s="6"/>
      <c r="L2240" s="6"/>
      <c r="M2240" s="6"/>
      <c r="N2240" s="6"/>
      <c r="O2240" s="6"/>
      <c r="P2240" s="6"/>
      <c r="Q2240" s="6"/>
      <c r="R2240" s="6"/>
      <c r="S2240" s="6"/>
      <c r="T2240" s="6"/>
      <c r="U2240" s="6"/>
      <c r="V2240" s="6"/>
      <c r="W2240" s="6"/>
      <c r="X2240" s="6"/>
      <c r="Y2240" s="6"/>
      <c r="Z2240" s="6"/>
      <c r="AA2240" s="6"/>
      <c r="AB2240" s="6"/>
      <c r="AC2240" s="6"/>
    </row>
    <row r="2241">
      <c r="A2241" s="4" t="s">
        <v>5607</v>
      </c>
      <c r="B2241" s="566" t="s">
        <v>5608</v>
      </c>
      <c r="C2241" s="4"/>
      <c r="D2241" s="550"/>
      <c r="E2241" s="5"/>
      <c r="F2241" s="6"/>
      <c r="G2241" s="6"/>
      <c r="H2241" s="6"/>
      <c r="I2241" s="6"/>
      <c r="J2241" s="6"/>
      <c r="K2241" s="6"/>
      <c r="L2241" s="6"/>
      <c r="M2241" s="6"/>
      <c r="N2241" s="6"/>
      <c r="O2241" s="6"/>
      <c r="P2241" s="6"/>
      <c r="Q2241" s="6"/>
      <c r="R2241" s="6"/>
      <c r="S2241" s="6"/>
      <c r="T2241" s="6"/>
      <c r="U2241" s="6"/>
      <c r="V2241" s="6"/>
      <c r="W2241" s="6"/>
      <c r="X2241" s="6"/>
      <c r="Y2241" s="6"/>
      <c r="Z2241" s="6"/>
      <c r="AA2241" s="6"/>
      <c r="AB2241" s="6"/>
      <c r="AC2241" s="6"/>
    </row>
    <row r="2242">
      <c r="A2242" s="4" t="s">
        <v>5609</v>
      </c>
      <c r="B2242" s="566" t="s">
        <v>5610</v>
      </c>
      <c r="C2242" s="4"/>
      <c r="D2242" s="550"/>
      <c r="E2242" s="5"/>
      <c r="F2242" s="6"/>
      <c r="G2242" s="6"/>
      <c r="H2242" s="6"/>
      <c r="I2242" s="6"/>
      <c r="J2242" s="6"/>
      <c r="K2242" s="6"/>
      <c r="L2242" s="6"/>
      <c r="M2242" s="6"/>
      <c r="N2242" s="6"/>
      <c r="O2242" s="6"/>
      <c r="P2242" s="6"/>
      <c r="Q2242" s="6"/>
      <c r="R2242" s="6"/>
      <c r="S2242" s="6"/>
      <c r="T2242" s="6"/>
      <c r="U2242" s="6"/>
      <c r="V2242" s="6"/>
      <c r="W2242" s="6"/>
      <c r="X2242" s="6"/>
      <c r="Y2242" s="6"/>
      <c r="Z2242" s="6"/>
      <c r="AA2242" s="6"/>
      <c r="AB2242" s="6"/>
      <c r="AC2242" s="6"/>
    </row>
    <row r="2243">
      <c r="A2243" s="4"/>
      <c r="B2243" s="566"/>
      <c r="C2243" s="4"/>
      <c r="D2243" s="550"/>
      <c r="E2243" s="5"/>
      <c r="F2243" s="6"/>
      <c r="G2243" s="6"/>
      <c r="H2243" s="6"/>
      <c r="I2243" s="6"/>
      <c r="J2243" s="6"/>
      <c r="K2243" s="6"/>
      <c r="L2243" s="6"/>
      <c r="M2243" s="6"/>
      <c r="N2243" s="6"/>
      <c r="O2243" s="6"/>
      <c r="P2243" s="6"/>
      <c r="Q2243" s="6"/>
      <c r="R2243" s="6"/>
      <c r="S2243" s="6"/>
      <c r="T2243" s="6"/>
      <c r="U2243" s="6"/>
      <c r="V2243" s="6"/>
      <c r="W2243" s="6"/>
      <c r="X2243" s="6"/>
      <c r="Y2243" s="6"/>
      <c r="Z2243" s="6"/>
      <c r="AA2243" s="6"/>
      <c r="AB2243" s="6"/>
      <c r="AC2243" s="6"/>
    </row>
    <row r="2244">
      <c r="A2244" s="471" t="s">
        <v>5611</v>
      </c>
      <c r="B2244" s="566" t="s">
        <v>5612</v>
      </c>
      <c r="C2244" s="4"/>
      <c r="D2244" s="550"/>
      <c r="E2244" s="5"/>
      <c r="F2244" s="6"/>
      <c r="G2244" s="6"/>
      <c r="H2244" s="6"/>
      <c r="I2244" s="6"/>
      <c r="J2244" s="6"/>
      <c r="K2244" s="6"/>
      <c r="L2244" s="6"/>
      <c r="M2244" s="6"/>
      <c r="N2244" s="6"/>
      <c r="O2244" s="6"/>
      <c r="P2244" s="6"/>
      <c r="Q2244" s="6"/>
      <c r="R2244" s="6"/>
      <c r="S2244" s="6"/>
      <c r="T2244" s="6"/>
      <c r="U2244" s="6"/>
      <c r="V2244" s="6"/>
      <c r="W2244" s="6"/>
      <c r="X2244" s="6"/>
      <c r="Y2244" s="6"/>
      <c r="Z2244" s="6"/>
      <c r="AA2244" s="6"/>
      <c r="AB2244" s="6"/>
      <c r="AC2244" s="6"/>
    </row>
    <row r="2245">
      <c r="A2245" s="471" t="s">
        <v>87</v>
      </c>
      <c r="B2245" s="566"/>
      <c r="C2245" s="4"/>
      <c r="D2245" s="550"/>
      <c r="E2245" s="5"/>
      <c r="F2245" s="6"/>
      <c r="G2245" s="6"/>
      <c r="H2245" s="6"/>
      <c r="I2245" s="6"/>
      <c r="J2245" s="6"/>
      <c r="K2245" s="6"/>
      <c r="L2245" s="6"/>
      <c r="M2245" s="6"/>
      <c r="N2245" s="6"/>
      <c r="O2245" s="6"/>
      <c r="P2245" s="6"/>
      <c r="Q2245" s="6"/>
      <c r="R2245" s="6"/>
      <c r="S2245" s="6"/>
      <c r="T2245" s="6"/>
      <c r="U2245" s="6"/>
      <c r="V2245" s="6"/>
      <c r="W2245" s="6"/>
      <c r="X2245" s="6"/>
      <c r="Y2245" s="6"/>
      <c r="Z2245" s="6"/>
      <c r="AA2245" s="6"/>
      <c r="AB2245" s="6"/>
      <c r="AC2245" s="6"/>
    </row>
    <row r="2246">
      <c r="A2246" s="471" t="s">
        <v>5613</v>
      </c>
      <c r="B2246" s="566" t="s">
        <v>5614</v>
      </c>
      <c r="C2246" s="4"/>
      <c r="D2246" s="550"/>
      <c r="E2246" s="5"/>
      <c r="F2246" s="6"/>
      <c r="G2246" s="6"/>
      <c r="H2246" s="6"/>
      <c r="I2246" s="6"/>
      <c r="J2246" s="6"/>
      <c r="K2246" s="6"/>
      <c r="L2246" s="6"/>
      <c r="M2246" s="6"/>
      <c r="N2246" s="6"/>
      <c r="O2246" s="6"/>
      <c r="P2246" s="6"/>
      <c r="Q2246" s="6"/>
      <c r="R2246" s="6"/>
      <c r="S2246" s="6"/>
      <c r="T2246" s="6"/>
      <c r="U2246" s="6"/>
      <c r="V2246" s="6"/>
      <c r="W2246" s="6"/>
      <c r="X2246" s="6"/>
      <c r="Y2246" s="6"/>
      <c r="Z2246" s="6"/>
      <c r="AA2246" s="6"/>
      <c r="AB2246" s="6"/>
      <c r="AC2246" s="6"/>
    </row>
    <row r="2247">
      <c r="A2247" s="471" t="s">
        <v>5615</v>
      </c>
      <c r="B2247" s="566" t="s">
        <v>13421</v>
      </c>
      <c r="C2247" s="4"/>
      <c r="D2247" s="550"/>
      <c r="E2247" s="5"/>
      <c r="F2247" s="6"/>
      <c r="G2247" s="6"/>
      <c r="H2247" s="6"/>
      <c r="I2247" s="6"/>
      <c r="J2247" s="6"/>
      <c r="K2247" s="6"/>
      <c r="L2247" s="6"/>
      <c r="M2247" s="6"/>
      <c r="N2247" s="6"/>
      <c r="O2247" s="6"/>
      <c r="P2247" s="6"/>
      <c r="Q2247" s="6"/>
      <c r="R2247" s="6"/>
      <c r="S2247" s="6"/>
      <c r="T2247" s="6"/>
      <c r="U2247" s="6"/>
      <c r="V2247" s="6"/>
      <c r="W2247" s="6"/>
      <c r="X2247" s="6"/>
      <c r="Y2247" s="6"/>
      <c r="Z2247" s="6"/>
      <c r="AA2247" s="6"/>
      <c r="AB2247" s="6"/>
      <c r="AC2247" s="6"/>
    </row>
    <row r="2248">
      <c r="A2248" s="591" t="s">
        <v>13422</v>
      </c>
      <c r="B2248" s="566"/>
      <c r="C2248" s="4"/>
      <c r="D2248" s="550"/>
      <c r="E2248" s="5"/>
      <c r="F2248" s="6"/>
      <c r="G2248" s="6"/>
      <c r="H2248" s="6"/>
      <c r="I2248" s="6"/>
      <c r="J2248" s="6"/>
      <c r="K2248" s="6"/>
      <c r="L2248" s="6"/>
      <c r="M2248" s="6"/>
      <c r="N2248" s="6"/>
      <c r="O2248" s="6"/>
      <c r="P2248" s="6"/>
      <c r="Q2248" s="6"/>
      <c r="R2248" s="6"/>
      <c r="S2248" s="6"/>
      <c r="T2248" s="6"/>
      <c r="U2248" s="6"/>
      <c r="V2248" s="6"/>
      <c r="W2248" s="6"/>
      <c r="X2248" s="6"/>
      <c r="Y2248" s="6"/>
      <c r="Z2248" s="6"/>
      <c r="AA2248" s="6"/>
      <c r="AB2248" s="6"/>
      <c r="AC2248" s="6"/>
    </row>
    <row r="2249">
      <c r="A2249" s="564" t="s">
        <v>5618</v>
      </c>
      <c r="B2249" s="566" t="s">
        <v>5619</v>
      </c>
      <c r="C2249" s="4"/>
      <c r="D2249" s="550"/>
      <c r="E2249" s="5"/>
      <c r="F2249" s="6"/>
      <c r="G2249" s="6"/>
      <c r="H2249" s="6"/>
      <c r="I2249" s="6"/>
      <c r="J2249" s="6"/>
      <c r="K2249" s="6"/>
      <c r="L2249" s="6"/>
      <c r="M2249" s="6"/>
      <c r="N2249" s="6"/>
      <c r="O2249" s="6"/>
      <c r="P2249" s="6"/>
      <c r="Q2249" s="6"/>
      <c r="R2249" s="6"/>
      <c r="S2249" s="6"/>
      <c r="T2249" s="6"/>
      <c r="U2249" s="6"/>
      <c r="V2249" s="6"/>
      <c r="W2249" s="6"/>
      <c r="X2249" s="6"/>
      <c r="Y2249" s="6"/>
      <c r="Z2249" s="6"/>
      <c r="AA2249" s="6"/>
      <c r="AB2249" s="6"/>
      <c r="AC2249" s="6"/>
    </row>
    <row r="2250">
      <c r="A2250" s="544" t="s">
        <v>5620</v>
      </c>
      <c r="B2250" s="566"/>
      <c r="C2250" s="4"/>
      <c r="D2250" s="550" t="s">
        <v>5621</v>
      </c>
      <c r="E2250" s="5"/>
      <c r="F2250" s="6"/>
      <c r="G2250" s="6"/>
      <c r="H2250" s="6"/>
      <c r="I2250" s="6"/>
      <c r="J2250" s="6"/>
      <c r="K2250" s="6"/>
      <c r="L2250" s="6"/>
      <c r="M2250" s="6"/>
      <c r="N2250" s="6"/>
      <c r="O2250" s="6"/>
      <c r="P2250" s="6"/>
      <c r="Q2250" s="6"/>
      <c r="R2250" s="6"/>
      <c r="S2250" s="6"/>
      <c r="T2250" s="6"/>
      <c r="U2250" s="6"/>
      <c r="V2250" s="6"/>
      <c r="W2250" s="6"/>
      <c r="X2250" s="6"/>
      <c r="Y2250" s="6"/>
      <c r="Z2250" s="6"/>
      <c r="AA2250" s="6"/>
      <c r="AB2250" s="6"/>
      <c r="AC2250" s="6"/>
    </row>
    <row r="2251">
      <c r="A2251" s="544" t="s">
        <v>5622</v>
      </c>
      <c r="B2251" s="566" t="s">
        <v>5623</v>
      </c>
      <c r="C2251" s="4" t="s">
        <v>5624</v>
      </c>
      <c r="D2251" s="550"/>
      <c r="E2251" s="5"/>
      <c r="F2251" s="6"/>
      <c r="G2251" s="6"/>
      <c r="H2251" s="6"/>
      <c r="I2251" s="6"/>
      <c r="J2251" s="6"/>
      <c r="K2251" s="6"/>
      <c r="L2251" s="6"/>
      <c r="M2251" s="6"/>
      <c r="N2251" s="6"/>
      <c r="O2251" s="6"/>
      <c r="P2251" s="6"/>
      <c r="Q2251" s="6"/>
      <c r="R2251" s="6"/>
      <c r="S2251" s="6"/>
      <c r="T2251" s="6"/>
      <c r="U2251" s="6"/>
      <c r="V2251" s="6"/>
      <c r="W2251" s="6"/>
      <c r="X2251" s="6"/>
      <c r="Y2251" s="6"/>
      <c r="Z2251" s="6"/>
      <c r="AA2251" s="6"/>
      <c r="AB2251" s="6"/>
      <c r="AC2251" s="6"/>
    </row>
    <row r="2252">
      <c r="A2252" s="544" t="s">
        <v>5625</v>
      </c>
      <c r="B2252" s="566" t="s">
        <v>5626</v>
      </c>
      <c r="C2252" s="4"/>
      <c r="D2252" s="550"/>
      <c r="E2252" s="5"/>
      <c r="F2252" s="6"/>
      <c r="G2252" s="6"/>
      <c r="H2252" s="6"/>
      <c r="I2252" s="6"/>
      <c r="J2252" s="6"/>
      <c r="K2252" s="6"/>
      <c r="L2252" s="6"/>
      <c r="M2252" s="6"/>
      <c r="N2252" s="6"/>
      <c r="O2252" s="6"/>
      <c r="P2252" s="6"/>
      <c r="Q2252" s="6"/>
      <c r="R2252" s="6"/>
      <c r="S2252" s="6"/>
      <c r="T2252" s="6"/>
      <c r="U2252" s="6"/>
      <c r="V2252" s="6"/>
      <c r="W2252" s="6"/>
      <c r="X2252" s="6"/>
      <c r="Y2252" s="6"/>
      <c r="Z2252" s="6"/>
      <c r="AA2252" s="6"/>
      <c r="AB2252" s="6"/>
      <c r="AC2252" s="6"/>
    </row>
    <row r="2253">
      <c r="A2253" s="544" t="s">
        <v>5627</v>
      </c>
      <c r="B2253" s="566" t="s">
        <v>5628</v>
      </c>
      <c r="C2253" s="4"/>
      <c r="D2253" s="550"/>
      <c r="E2253" s="5"/>
      <c r="F2253" s="6"/>
      <c r="G2253" s="6"/>
      <c r="H2253" s="6"/>
      <c r="I2253" s="6"/>
      <c r="J2253" s="6"/>
      <c r="K2253" s="6"/>
      <c r="L2253" s="6"/>
      <c r="M2253" s="6"/>
      <c r="N2253" s="6"/>
      <c r="O2253" s="6"/>
      <c r="P2253" s="6"/>
      <c r="Q2253" s="6"/>
      <c r="R2253" s="6"/>
      <c r="S2253" s="6"/>
      <c r="T2253" s="6"/>
      <c r="U2253" s="6"/>
      <c r="V2253" s="6"/>
      <c r="W2253" s="6"/>
      <c r="X2253" s="6"/>
      <c r="Y2253" s="6"/>
      <c r="Z2253" s="6"/>
      <c r="AA2253" s="6"/>
      <c r="AB2253" s="6"/>
      <c r="AC2253" s="6"/>
    </row>
    <row r="2254">
      <c r="A2254" s="544" t="s">
        <v>5629</v>
      </c>
      <c r="B2254" s="65" t="s">
        <v>5630</v>
      </c>
      <c r="C2254" s="4"/>
      <c r="D2254" s="550"/>
      <c r="E2254" s="5"/>
      <c r="F2254" s="6"/>
      <c r="G2254" s="6"/>
      <c r="H2254" s="6"/>
      <c r="I2254" s="6"/>
      <c r="J2254" s="6"/>
      <c r="K2254" s="6"/>
      <c r="L2254" s="6"/>
      <c r="M2254" s="6"/>
      <c r="N2254" s="6"/>
      <c r="O2254" s="6"/>
      <c r="P2254" s="6"/>
      <c r="Q2254" s="6"/>
      <c r="R2254" s="6"/>
      <c r="S2254" s="6"/>
      <c r="T2254" s="6"/>
      <c r="U2254" s="6"/>
      <c r="V2254" s="6"/>
      <c r="W2254" s="6"/>
      <c r="X2254" s="6"/>
      <c r="Y2254" s="6"/>
      <c r="Z2254" s="6"/>
      <c r="AA2254" s="6"/>
      <c r="AB2254" s="6"/>
      <c r="AC2254" s="6"/>
    </row>
    <row r="2255">
      <c r="A2255" s="545" t="s">
        <v>13423</v>
      </c>
      <c r="B2255" s="65" t="s">
        <v>5632</v>
      </c>
      <c r="C2255" s="4"/>
      <c r="D2255" s="550"/>
      <c r="E2255" s="5"/>
      <c r="F2255" s="6"/>
      <c r="G2255" s="6"/>
      <c r="H2255" s="6"/>
      <c r="I2255" s="6"/>
      <c r="J2255" s="6"/>
      <c r="K2255" s="6"/>
      <c r="L2255" s="6"/>
      <c r="M2255" s="6"/>
      <c r="N2255" s="6"/>
      <c r="O2255" s="6"/>
      <c r="P2255" s="6"/>
      <c r="Q2255" s="6"/>
      <c r="R2255" s="6"/>
      <c r="S2255" s="6"/>
      <c r="T2255" s="6"/>
      <c r="U2255" s="6"/>
      <c r="V2255" s="6"/>
      <c r="W2255" s="6"/>
      <c r="X2255" s="6"/>
      <c r="Y2255" s="6"/>
      <c r="Z2255" s="6"/>
      <c r="AA2255" s="6"/>
      <c r="AB2255" s="6"/>
      <c r="AC2255" s="6"/>
    </row>
    <row r="2256">
      <c r="A2256" s="132" t="s">
        <v>5633</v>
      </c>
      <c r="B2256" s="192"/>
      <c r="C2256" s="4"/>
      <c r="D2256" s="550"/>
      <c r="E2256" s="5"/>
      <c r="F2256" s="6"/>
      <c r="G2256" s="6"/>
      <c r="H2256" s="6"/>
      <c r="I2256" s="6"/>
      <c r="J2256" s="6"/>
      <c r="K2256" s="6"/>
      <c r="L2256" s="6"/>
      <c r="M2256" s="6"/>
      <c r="N2256" s="6"/>
      <c r="O2256" s="6"/>
      <c r="P2256" s="6"/>
      <c r="Q2256" s="6"/>
      <c r="R2256" s="6"/>
      <c r="S2256" s="6"/>
      <c r="T2256" s="6"/>
      <c r="U2256" s="6"/>
      <c r="V2256" s="6"/>
      <c r="W2256" s="6"/>
      <c r="X2256" s="6"/>
      <c r="Y2256" s="6"/>
      <c r="Z2256" s="6"/>
      <c r="AA2256" s="6"/>
      <c r="AB2256" s="6"/>
      <c r="AC2256" s="6"/>
    </row>
    <row r="2257">
      <c r="A2257" s="132" t="s">
        <v>5634</v>
      </c>
      <c r="B2257" s="192" t="s">
        <v>5635</v>
      </c>
      <c r="C2257" s="4"/>
      <c r="D2257" s="550"/>
      <c r="E2257" s="5"/>
      <c r="F2257" s="6"/>
      <c r="G2257" s="6"/>
      <c r="H2257" s="6"/>
      <c r="I2257" s="6"/>
      <c r="J2257" s="6"/>
      <c r="K2257" s="6"/>
      <c r="L2257" s="6"/>
      <c r="M2257" s="6"/>
      <c r="N2257" s="6"/>
      <c r="O2257" s="6"/>
      <c r="P2257" s="6"/>
      <c r="Q2257" s="6"/>
      <c r="R2257" s="6"/>
      <c r="S2257" s="6"/>
      <c r="T2257" s="6"/>
      <c r="U2257" s="6"/>
      <c r="V2257" s="6"/>
      <c r="W2257" s="6"/>
      <c r="X2257" s="6"/>
      <c r="Y2257" s="6"/>
      <c r="Z2257" s="6"/>
      <c r="AA2257" s="6"/>
      <c r="AB2257" s="6"/>
      <c r="AC2257" s="6"/>
    </row>
    <row r="2258">
      <c r="A2258" s="132" t="s">
        <v>5636</v>
      </c>
      <c r="B2258" s="192"/>
      <c r="C2258" s="4"/>
      <c r="D2258" s="550"/>
      <c r="E2258" s="5"/>
      <c r="F2258" s="6"/>
      <c r="G2258" s="6"/>
      <c r="H2258" s="6"/>
      <c r="I2258" s="6"/>
      <c r="J2258" s="6"/>
      <c r="K2258" s="6"/>
      <c r="L2258" s="6"/>
      <c r="M2258" s="6"/>
      <c r="N2258" s="6"/>
      <c r="O2258" s="6"/>
      <c r="P2258" s="6"/>
      <c r="Q2258" s="6"/>
      <c r="R2258" s="6"/>
      <c r="S2258" s="6"/>
      <c r="T2258" s="6"/>
      <c r="U2258" s="6"/>
      <c r="V2258" s="6"/>
      <c r="W2258" s="6"/>
      <c r="X2258" s="6"/>
      <c r="Y2258" s="6"/>
      <c r="Z2258" s="6"/>
      <c r="AA2258" s="6"/>
      <c r="AB2258" s="6"/>
      <c r="AC2258" s="6"/>
    </row>
    <row r="2259">
      <c r="A2259" s="132" t="s">
        <v>5637</v>
      </c>
      <c r="B2259" s="192" t="s">
        <v>5638</v>
      </c>
      <c r="C2259" s="4"/>
      <c r="D2259" s="550"/>
      <c r="E2259" s="5"/>
      <c r="F2259" s="6"/>
      <c r="G2259" s="6"/>
      <c r="H2259" s="6"/>
      <c r="I2259" s="6"/>
      <c r="J2259" s="6"/>
      <c r="K2259" s="6"/>
      <c r="L2259" s="6"/>
      <c r="M2259" s="6"/>
      <c r="N2259" s="6"/>
      <c r="O2259" s="6"/>
      <c r="P2259" s="6"/>
      <c r="Q2259" s="6"/>
      <c r="R2259" s="6"/>
      <c r="S2259" s="6"/>
      <c r="T2259" s="6"/>
      <c r="U2259" s="6"/>
      <c r="V2259" s="6"/>
      <c r="W2259" s="6"/>
      <c r="X2259" s="6"/>
      <c r="Y2259" s="6"/>
      <c r="Z2259" s="6"/>
      <c r="AA2259" s="6"/>
      <c r="AB2259" s="6"/>
      <c r="AC2259" s="6"/>
    </row>
    <row r="2260">
      <c r="A2260" s="132" t="s">
        <v>5639</v>
      </c>
      <c r="B2260" s="192" t="s">
        <v>5640</v>
      </c>
      <c r="C2260" s="4"/>
      <c r="D2260" s="550"/>
      <c r="E2260" s="5"/>
      <c r="F2260" s="6"/>
      <c r="G2260" s="6"/>
      <c r="H2260" s="6"/>
      <c r="I2260" s="6"/>
      <c r="J2260" s="6"/>
      <c r="K2260" s="6"/>
      <c r="L2260" s="6"/>
      <c r="M2260" s="6"/>
      <c r="N2260" s="6"/>
      <c r="O2260" s="6"/>
      <c r="P2260" s="6"/>
      <c r="Q2260" s="6"/>
      <c r="R2260" s="6"/>
      <c r="S2260" s="6"/>
      <c r="T2260" s="6"/>
      <c r="U2260" s="6"/>
      <c r="V2260" s="6"/>
      <c r="W2260" s="6"/>
      <c r="X2260" s="6"/>
      <c r="Y2260" s="6"/>
      <c r="Z2260" s="6"/>
      <c r="AA2260" s="6"/>
      <c r="AB2260" s="6"/>
      <c r="AC2260" s="6"/>
    </row>
    <row r="2261">
      <c r="A2261" s="132" t="s">
        <v>5641</v>
      </c>
      <c r="B2261" s="192"/>
      <c r="C2261" s="4"/>
      <c r="D2261" s="550"/>
      <c r="E2261" s="5"/>
      <c r="F2261" s="6"/>
      <c r="G2261" s="6"/>
      <c r="H2261" s="6"/>
      <c r="I2261" s="6"/>
      <c r="J2261" s="6"/>
      <c r="K2261" s="6"/>
      <c r="L2261" s="6"/>
      <c r="M2261" s="6"/>
      <c r="N2261" s="6"/>
      <c r="O2261" s="6"/>
      <c r="P2261" s="6"/>
      <c r="Q2261" s="6"/>
      <c r="R2261" s="6"/>
      <c r="S2261" s="6"/>
      <c r="T2261" s="6"/>
      <c r="U2261" s="6"/>
      <c r="V2261" s="6"/>
      <c r="W2261" s="6"/>
      <c r="X2261" s="6"/>
      <c r="Y2261" s="6"/>
      <c r="Z2261" s="6"/>
      <c r="AA2261" s="6"/>
      <c r="AB2261" s="6"/>
      <c r="AC2261" s="6"/>
    </row>
    <row r="2262">
      <c r="A2262" s="132" t="s">
        <v>5642</v>
      </c>
      <c r="B2262" s="192" t="s">
        <v>5643</v>
      </c>
      <c r="C2262" s="4"/>
      <c r="D2262" s="550"/>
      <c r="E2262" s="5"/>
      <c r="F2262" s="6"/>
      <c r="G2262" s="6"/>
      <c r="H2262" s="6"/>
      <c r="I2262" s="6"/>
      <c r="J2262" s="6"/>
      <c r="K2262" s="6"/>
      <c r="L2262" s="6"/>
      <c r="M2262" s="6"/>
      <c r="N2262" s="6"/>
      <c r="O2262" s="6"/>
      <c r="P2262" s="6"/>
      <c r="Q2262" s="6"/>
      <c r="R2262" s="6"/>
      <c r="S2262" s="6"/>
      <c r="T2262" s="6"/>
      <c r="U2262" s="6"/>
      <c r="V2262" s="6"/>
      <c r="W2262" s="6"/>
      <c r="X2262" s="6"/>
      <c r="Y2262" s="6"/>
      <c r="Z2262" s="6"/>
      <c r="AA2262" s="6"/>
      <c r="AB2262" s="6"/>
      <c r="AC2262" s="6"/>
    </row>
    <row r="2263">
      <c r="A2263" s="1" t="s">
        <v>5644</v>
      </c>
      <c r="B2263" s="192" t="s">
        <v>5645</v>
      </c>
      <c r="C2263" s="4"/>
      <c r="D2263" s="550"/>
      <c r="E2263" s="5"/>
      <c r="F2263" s="6"/>
      <c r="G2263" s="6"/>
      <c r="H2263" s="6"/>
      <c r="I2263" s="6"/>
      <c r="J2263" s="6"/>
      <c r="K2263" s="6"/>
      <c r="L2263" s="6"/>
      <c r="M2263" s="6"/>
      <c r="N2263" s="6"/>
      <c r="O2263" s="6"/>
      <c r="P2263" s="6"/>
      <c r="Q2263" s="6"/>
      <c r="R2263" s="6"/>
      <c r="S2263" s="6"/>
      <c r="T2263" s="6"/>
      <c r="U2263" s="6"/>
      <c r="V2263" s="6"/>
      <c r="W2263" s="6"/>
      <c r="X2263" s="6"/>
      <c r="Y2263" s="6"/>
      <c r="Z2263" s="6"/>
      <c r="AA2263" s="6"/>
      <c r="AB2263" s="6"/>
      <c r="AC2263" s="6"/>
    </row>
    <row r="2264">
      <c r="A2264" s="592" t="s">
        <v>5646</v>
      </c>
      <c r="B2264" s="192" t="s">
        <v>5647</v>
      </c>
      <c r="C2264" s="4" t="s">
        <v>5648</v>
      </c>
      <c r="D2264" s="550"/>
      <c r="E2264" s="5"/>
      <c r="F2264" s="6"/>
      <c r="G2264" s="6"/>
      <c r="H2264" s="6"/>
      <c r="I2264" s="6"/>
      <c r="J2264" s="6"/>
      <c r="K2264" s="6"/>
      <c r="L2264" s="6"/>
      <c r="M2264" s="6"/>
      <c r="N2264" s="6"/>
      <c r="O2264" s="6"/>
      <c r="P2264" s="6"/>
      <c r="Q2264" s="6"/>
      <c r="R2264" s="6"/>
      <c r="S2264" s="6"/>
      <c r="T2264" s="6"/>
      <c r="U2264" s="6"/>
      <c r="V2264" s="6"/>
      <c r="W2264" s="6"/>
      <c r="X2264" s="6"/>
      <c r="Y2264" s="6"/>
      <c r="Z2264" s="6"/>
      <c r="AA2264" s="6"/>
      <c r="AB2264" s="6"/>
      <c r="AC2264" s="6"/>
    </row>
    <row r="2265">
      <c r="A2265" s="592" t="s">
        <v>5649</v>
      </c>
      <c r="B2265" s="192"/>
      <c r="C2265" s="4"/>
      <c r="D2265" s="550"/>
      <c r="E2265" s="5"/>
      <c r="F2265" s="6"/>
      <c r="G2265" s="6"/>
      <c r="H2265" s="6"/>
      <c r="I2265" s="6"/>
      <c r="J2265" s="6"/>
      <c r="K2265" s="6"/>
      <c r="L2265" s="6"/>
      <c r="M2265" s="6"/>
      <c r="N2265" s="6"/>
      <c r="O2265" s="6"/>
      <c r="P2265" s="6"/>
      <c r="Q2265" s="6"/>
      <c r="R2265" s="6"/>
      <c r="S2265" s="6"/>
      <c r="T2265" s="6"/>
      <c r="U2265" s="6"/>
      <c r="V2265" s="6"/>
      <c r="W2265" s="6"/>
      <c r="X2265" s="6"/>
      <c r="Y2265" s="6"/>
      <c r="Z2265" s="6"/>
      <c r="AA2265" s="6"/>
      <c r="AB2265" s="6"/>
      <c r="AC2265" s="6"/>
    </row>
    <row r="2266">
      <c r="A2266" s="592" t="s">
        <v>5650</v>
      </c>
      <c r="B2266" s="192" t="s">
        <v>5651</v>
      </c>
      <c r="C2266" s="4"/>
      <c r="D2266" s="550"/>
      <c r="E2266" s="5"/>
      <c r="F2266" s="6"/>
      <c r="G2266" s="6"/>
      <c r="H2266" s="6"/>
      <c r="I2266" s="6"/>
      <c r="J2266" s="6"/>
      <c r="K2266" s="6"/>
      <c r="L2266" s="6"/>
      <c r="M2266" s="6"/>
      <c r="N2266" s="6"/>
      <c r="O2266" s="6"/>
      <c r="P2266" s="6"/>
      <c r="Q2266" s="6"/>
      <c r="R2266" s="6"/>
      <c r="S2266" s="6"/>
      <c r="T2266" s="6"/>
      <c r="U2266" s="6"/>
      <c r="V2266" s="6"/>
      <c r="W2266" s="6"/>
      <c r="X2266" s="6"/>
      <c r="Y2266" s="6"/>
      <c r="Z2266" s="6"/>
      <c r="AA2266" s="6"/>
      <c r="AB2266" s="6"/>
      <c r="AC2266" s="6"/>
    </row>
    <row r="2267">
      <c r="A2267" s="592" t="s">
        <v>5652</v>
      </c>
      <c r="B2267" s="192"/>
      <c r="C2267" s="4"/>
      <c r="D2267" s="550"/>
      <c r="E2267" s="5"/>
      <c r="F2267" s="6"/>
      <c r="G2267" s="6"/>
      <c r="H2267" s="6"/>
      <c r="I2267" s="6"/>
      <c r="J2267" s="6"/>
      <c r="K2267" s="6"/>
      <c r="L2267" s="6"/>
      <c r="M2267" s="6"/>
      <c r="N2267" s="6"/>
      <c r="O2267" s="6"/>
      <c r="P2267" s="6"/>
      <c r="Q2267" s="6"/>
      <c r="R2267" s="6"/>
      <c r="S2267" s="6"/>
      <c r="T2267" s="6"/>
      <c r="U2267" s="6"/>
      <c r="V2267" s="6"/>
      <c r="W2267" s="6"/>
      <c r="X2267" s="6"/>
      <c r="Y2267" s="6"/>
      <c r="Z2267" s="6"/>
      <c r="AA2267" s="6"/>
      <c r="AB2267" s="6"/>
      <c r="AC2267" s="6"/>
    </row>
    <row r="2268">
      <c r="A2268" s="592" t="s">
        <v>5653</v>
      </c>
      <c r="B2268" s="192"/>
      <c r="C2268" s="4"/>
      <c r="D2268" s="550"/>
      <c r="E2268" s="5"/>
      <c r="F2268" s="6"/>
      <c r="G2268" s="6"/>
      <c r="H2268" s="6"/>
      <c r="I2268" s="6"/>
      <c r="J2268" s="6"/>
      <c r="K2268" s="6"/>
      <c r="L2268" s="6"/>
      <c r="M2268" s="6"/>
      <c r="N2268" s="6"/>
      <c r="O2268" s="6"/>
      <c r="P2268" s="6"/>
      <c r="Q2268" s="6"/>
      <c r="R2268" s="6"/>
      <c r="S2268" s="6"/>
      <c r="T2268" s="6"/>
      <c r="U2268" s="6"/>
      <c r="V2268" s="6"/>
      <c r="W2268" s="6"/>
      <c r="X2268" s="6"/>
      <c r="Y2268" s="6"/>
      <c r="Z2268" s="6"/>
      <c r="AA2268" s="6"/>
      <c r="AB2268" s="6"/>
      <c r="AC2268" s="6"/>
    </row>
    <row r="2269">
      <c r="A2269" s="592" t="s">
        <v>5654</v>
      </c>
      <c r="B2269" s="192"/>
      <c r="C2269" s="4"/>
      <c r="D2269" s="550"/>
      <c r="E2269" s="5"/>
      <c r="F2269" s="6"/>
      <c r="G2269" s="6"/>
      <c r="H2269" s="6"/>
      <c r="I2269" s="6"/>
      <c r="J2269" s="6"/>
      <c r="K2269" s="6"/>
      <c r="L2269" s="6"/>
      <c r="M2269" s="6"/>
      <c r="N2269" s="6"/>
      <c r="O2269" s="6"/>
      <c r="P2269" s="6"/>
      <c r="Q2269" s="6"/>
      <c r="R2269" s="6"/>
      <c r="S2269" s="6"/>
      <c r="T2269" s="6"/>
      <c r="U2269" s="6"/>
      <c r="V2269" s="6"/>
      <c r="W2269" s="6"/>
      <c r="X2269" s="6"/>
      <c r="Y2269" s="6"/>
      <c r="Z2269" s="6"/>
      <c r="AA2269" s="6"/>
      <c r="AB2269" s="6"/>
      <c r="AC2269" s="6"/>
    </row>
    <row r="2270">
      <c r="A2270" s="592" t="s">
        <v>5655</v>
      </c>
      <c r="B2270" s="192" t="s">
        <v>5656</v>
      </c>
      <c r="C2270" s="4"/>
      <c r="D2270" s="550"/>
      <c r="E2270" s="5"/>
      <c r="F2270" s="6"/>
      <c r="G2270" s="6"/>
      <c r="H2270" s="6"/>
      <c r="I2270" s="6"/>
      <c r="J2270" s="6"/>
      <c r="K2270" s="6"/>
      <c r="L2270" s="6"/>
      <c r="M2270" s="6"/>
      <c r="N2270" s="6"/>
      <c r="O2270" s="6"/>
      <c r="P2270" s="6"/>
      <c r="Q2270" s="6"/>
      <c r="R2270" s="6"/>
      <c r="S2270" s="6"/>
      <c r="T2270" s="6"/>
      <c r="U2270" s="6"/>
      <c r="V2270" s="6"/>
      <c r="W2270" s="6"/>
      <c r="X2270" s="6"/>
      <c r="Y2270" s="6"/>
      <c r="Z2270" s="6"/>
      <c r="AA2270" s="6"/>
      <c r="AB2270" s="6"/>
      <c r="AC2270" s="6"/>
    </row>
    <row r="2271">
      <c r="A2271" s="592" t="s">
        <v>5657</v>
      </c>
      <c r="B2271" s="192"/>
      <c r="C2271" s="4"/>
      <c r="D2271" s="550"/>
      <c r="E2271" s="5"/>
      <c r="F2271" s="6"/>
      <c r="G2271" s="6"/>
      <c r="H2271" s="6"/>
      <c r="I2271" s="6"/>
      <c r="J2271" s="6"/>
      <c r="K2271" s="6"/>
      <c r="L2271" s="6"/>
      <c r="M2271" s="6"/>
      <c r="N2271" s="6"/>
      <c r="O2271" s="6"/>
      <c r="P2271" s="6"/>
      <c r="Q2271" s="6"/>
      <c r="R2271" s="6"/>
      <c r="S2271" s="6"/>
      <c r="T2271" s="6"/>
      <c r="U2271" s="6"/>
      <c r="V2271" s="6"/>
      <c r="W2271" s="6"/>
      <c r="X2271" s="6"/>
      <c r="Y2271" s="6"/>
      <c r="Z2271" s="6"/>
      <c r="AA2271" s="6"/>
      <c r="AB2271" s="6"/>
      <c r="AC2271" s="6"/>
    </row>
    <row r="2272">
      <c r="A2272" s="592" t="s">
        <v>5658</v>
      </c>
      <c r="B2272" s="192" t="s">
        <v>5659</v>
      </c>
      <c r="C2272" s="4"/>
      <c r="D2272" s="550"/>
      <c r="E2272" s="5"/>
      <c r="F2272" s="6"/>
      <c r="G2272" s="6"/>
      <c r="H2272" s="6"/>
      <c r="I2272" s="6"/>
      <c r="J2272" s="6"/>
      <c r="K2272" s="6"/>
      <c r="L2272" s="6"/>
      <c r="M2272" s="6"/>
      <c r="N2272" s="6"/>
      <c r="O2272" s="6"/>
      <c r="P2272" s="6"/>
      <c r="Q2272" s="6"/>
      <c r="R2272" s="6"/>
      <c r="S2272" s="6"/>
      <c r="T2272" s="6"/>
      <c r="U2272" s="6"/>
      <c r="V2272" s="6"/>
      <c r="W2272" s="6"/>
      <c r="X2272" s="6"/>
      <c r="Y2272" s="6"/>
      <c r="Z2272" s="6"/>
      <c r="AA2272" s="6"/>
      <c r="AB2272" s="6"/>
      <c r="AC2272" s="6"/>
    </row>
    <row r="2273">
      <c r="A2273" s="592" t="s">
        <v>5660</v>
      </c>
      <c r="B2273" s="192"/>
      <c r="C2273" s="4"/>
      <c r="D2273" s="550"/>
      <c r="E2273" s="5"/>
      <c r="F2273" s="6"/>
      <c r="G2273" s="6"/>
      <c r="H2273" s="6"/>
      <c r="I2273" s="6"/>
      <c r="J2273" s="6"/>
      <c r="K2273" s="6"/>
      <c r="L2273" s="6"/>
      <c r="M2273" s="6"/>
      <c r="N2273" s="6"/>
      <c r="O2273" s="6"/>
      <c r="P2273" s="6"/>
      <c r="Q2273" s="6"/>
      <c r="R2273" s="6"/>
      <c r="S2273" s="6"/>
      <c r="T2273" s="6"/>
      <c r="U2273" s="6"/>
      <c r="V2273" s="6"/>
      <c r="W2273" s="6"/>
      <c r="X2273" s="6"/>
      <c r="Y2273" s="6"/>
      <c r="Z2273" s="6"/>
      <c r="AA2273" s="6"/>
      <c r="AB2273" s="6"/>
      <c r="AC2273" s="6"/>
    </row>
    <row r="2274">
      <c r="A2274" s="592" t="s">
        <v>5661</v>
      </c>
      <c r="B2274" s="192"/>
      <c r="C2274" s="4"/>
      <c r="D2274" s="550"/>
      <c r="E2274" s="5"/>
      <c r="F2274" s="6"/>
      <c r="G2274" s="6"/>
      <c r="H2274" s="6"/>
      <c r="I2274" s="6"/>
      <c r="J2274" s="6"/>
      <c r="K2274" s="6"/>
      <c r="L2274" s="6"/>
      <c r="M2274" s="6"/>
      <c r="N2274" s="6"/>
      <c r="O2274" s="6"/>
      <c r="P2274" s="6"/>
      <c r="Q2274" s="6"/>
      <c r="R2274" s="6"/>
      <c r="S2274" s="6"/>
      <c r="T2274" s="6"/>
      <c r="U2274" s="6"/>
      <c r="V2274" s="6"/>
      <c r="W2274" s="6"/>
      <c r="X2274" s="6"/>
      <c r="Y2274" s="6"/>
      <c r="Z2274" s="6"/>
      <c r="AA2274" s="6"/>
      <c r="AB2274" s="6"/>
      <c r="AC2274" s="6"/>
    </row>
    <row r="2275">
      <c r="A2275" s="592" t="s">
        <v>5662</v>
      </c>
      <c r="B2275" s="192"/>
      <c r="C2275" s="4"/>
      <c r="D2275" s="550"/>
      <c r="E2275" s="5"/>
      <c r="F2275" s="6"/>
      <c r="G2275" s="6"/>
      <c r="H2275" s="6"/>
      <c r="I2275" s="6"/>
      <c r="J2275" s="6"/>
      <c r="K2275" s="6"/>
      <c r="L2275" s="6"/>
      <c r="M2275" s="6"/>
      <c r="N2275" s="6"/>
      <c r="O2275" s="6"/>
      <c r="P2275" s="6"/>
      <c r="Q2275" s="6"/>
      <c r="R2275" s="6"/>
      <c r="S2275" s="6"/>
      <c r="T2275" s="6"/>
      <c r="U2275" s="6"/>
      <c r="V2275" s="6"/>
      <c r="W2275" s="6"/>
      <c r="X2275" s="6"/>
      <c r="Y2275" s="6"/>
      <c r="Z2275" s="6"/>
      <c r="AA2275" s="6"/>
      <c r="AB2275" s="6"/>
      <c r="AC2275" s="6"/>
    </row>
    <row r="2276">
      <c r="A2276" s="592" t="s">
        <v>5663</v>
      </c>
      <c r="B2276" s="243" t="s">
        <v>13424</v>
      </c>
      <c r="C2276" s="4" t="s">
        <v>5665</v>
      </c>
      <c r="D2276" s="550"/>
      <c r="E2276" s="5"/>
      <c r="F2276" s="6"/>
      <c r="G2276" s="6"/>
      <c r="H2276" s="6"/>
      <c r="I2276" s="6"/>
      <c r="J2276" s="6"/>
      <c r="K2276" s="6"/>
      <c r="L2276" s="6"/>
      <c r="M2276" s="6"/>
      <c r="N2276" s="6"/>
      <c r="O2276" s="6"/>
      <c r="P2276" s="6"/>
      <c r="Q2276" s="6"/>
      <c r="R2276" s="6"/>
      <c r="S2276" s="6"/>
      <c r="T2276" s="6"/>
      <c r="U2276" s="6"/>
      <c r="V2276" s="6"/>
      <c r="W2276" s="6"/>
      <c r="X2276" s="6"/>
      <c r="Y2276" s="6"/>
      <c r="Z2276" s="6"/>
      <c r="AA2276" s="6"/>
      <c r="AB2276" s="6"/>
      <c r="AC2276" s="6"/>
    </row>
    <row r="2277">
      <c r="A2277" s="592" t="s">
        <v>5666</v>
      </c>
      <c r="B2277" s="65" t="s">
        <v>5642</v>
      </c>
      <c r="C2277" s="4"/>
      <c r="D2277" s="550"/>
      <c r="E2277" s="5"/>
      <c r="F2277" s="6"/>
      <c r="G2277" s="6"/>
      <c r="H2277" s="6"/>
      <c r="I2277" s="6"/>
      <c r="J2277" s="6"/>
      <c r="K2277" s="6"/>
      <c r="L2277" s="6"/>
      <c r="M2277" s="6"/>
      <c r="N2277" s="6"/>
      <c r="O2277" s="6"/>
      <c r="P2277" s="6"/>
      <c r="Q2277" s="6"/>
      <c r="R2277" s="6"/>
      <c r="S2277" s="6"/>
      <c r="T2277" s="6"/>
      <c r="U2277" s="6"/>
      <c r="V2277" s="6"/>
      <c r="W2277" s="6"/>
      <c r="X2277" s="6"/>
      <c r="Y2277" s="6"/>
      <c r="Z2277" s="6"/>
      <c r="AA2277" s="6"/>
      <c r="AB2277" s="6"/>
      <c r="AC2277" s="6"/>
    </row>
    <row r="2278">
      <c r="A2278" s="592" t="s">
        <v>5667</v>
      </c>
      <c r="B2278" s="192" t="s">
        <v>5668</v>
      </c>
      <c r="C2278" s="4"/>
      <c r="D2278" s="550"/>
      <c r="E2278" s="5"/>
      <c r="F2278" s="6"/>
      <c r="G2278" s="6"/>
      <c r="H2278" s="6"/>
      <c r="I2278" s="6"/>
      <c r="J2278" s="6"/>
      <c r="K2278" s="6"/>
      <c r="L2278" s="6"/>
      <c r="M2278" s="6"/>
      <c r="N2278" s="6"/>
      <c r="O2278" s="6"/>
      <c r="P2278" s="6"/>
      <c r="Q2278" s="6"/>
      <c r="R2278" s="6"/>
      <c r="S2278" s="6"/>
      <c r="T2278" s="6"/>
      <c r="U2278" s="6"/>
      <c r="V2278" s="6"/>
      <c r="W2278" s="6"/>
      <c r="X2278" s="6"/>
      <c r="Y2278" s="6"/>
      <c r="Z2278" s="6"/>
      <c r="AA2278" s="6"/>
      <c r="AB2278" s="6"/>
      <c r="AC2278" s="6"/>
    </row>
    <row r="2279">
      <c r="A2279" s="592" t="s">
        <v>5669</v>
      </c>
      <c r="B2279" s="192" t="s">
        <v>5670</v>
      </c>
      <c r="C2279" s="4"/>
      <c r="D2279" s="550"/>
      <c r="E2279" s="5"/>
      <c r="F2279" s="6"/>
      <c r="G2279" s="6"/>
      <c r="H2279" s="6"/>
      <c r="I2279" s="6"/>
      <c r="J2279" s="6"/>
      <c r="K2279" s="6"/>
      <c r="L2279" s="6"/>
      <c r="M2279" s="6"/>
      <c r="N2279" s="6"/>
      <c r="O2279" s="6"/>
      <c r="P2279" s="6"/>
      <c r="Q2279" s="6"/>
      <c r="R2279" s="6"/>
      <c r="S2279" s="6"/>
      <c r="T2279" s="6"/>
      <c r="U2279" s="6"/>
      <c r="V2279" s="6"/>
      <c r="W2279" s="6"/>
      <c r="X2279" s="6"/>
      <c r="Y2279" s="6"/>
      <c r="Z2279" s="6"/>
      <c r="AA2279" s="6"/>
      <c r="AB2279" s="6"/>
      <c r="AC2279" s="6"/>
    </row>
    <row r="2280">
      <c r="A2280" s="592" t="s">
        <v>5671</v>
      </c>
      <c r="B2280" s="192" t="s">
        <v>5672</v>
      </c>
      <c r="C2280" s="4" t="s">
        <v>5673</v>
      </c>
      <c r="D2280" s="550"/>
      <c r="E2280" s="5"/>
      <c r="F2280" s="6"/>
      <c r="G2280" s="6"/>
      <c r="H2280" s="6"/>
      <c r="I2280" s="6"/>
      <c r="J2280" s="6"/>
      <c r="K2280" s="6"/>
      <c r="L2280" s="6"/>
      <c r="M2280" s="6"/>
      <c r="N2280" s="6"/>
      <c r="O2280" s="6"/>
      <c r="P2280" s="6"/>
      <c r="Q2280" s="6"/>
      <c r="R2280" s="6"/>
      <c r="S2280" s="6"/>
      <c r="T2280" s="6"/>
      <c r="U2280" s="6"/>
      <c r="V2280" s="6"/>
      <c r="W2280" s="6"/>
      <c r="X2280" s="6"/>
      <c r="Y2280" s="6"/>
      <c r="Z2280" s="6"/>
      <c r="AA2280" s="6"/>
      <c r="AB2280" s="6"/>
      <c r="AC2280" s="6"/>
    </row>
    <row r="2281">
      <c r="A2281" s="592" t="s">
        <v>5674</v>
      </c>
      <c r="B2281" s="192" t="s">
        <v>5675</v>
      </c>
      <c r="C2281" s="4"/>
      <c r="D2281" s="550"/>
      <c r="E2281" s="5"/>
      <c r="F2281" s="6"/>
      <c r="G2281" s="6"/>
      <c r="H2281" s="6"/>
      <c r="I2281" s="6"/>
      <c r="J2281" s="6"/>
      <c r="K2281" s="6"/>
      <c r="L2281" s="6"/>
      <c r="M2281" s="6"/>
      <c r="N2281" s="6"/>
      <c r="O2281" s="6"/>
      <c r="P2281" s="6"/>
      <c r="Q2281" s="6"/>
      <c r="R2281" s="6"/>
      <c r="S2281" s="6"/>
      <c r="T2281" s="6"/>
      <c r="U2281" s="6"/>
      <c r="V2281" s="6"/>
      <c r="W2281" s="6"/>
      <c r="X2281" s="6"/>
      <c r="Y2281" s="6"/>
      <c r="Z2281" s="6"/>
      <c r="AA2281" s="6"/>
      <c r="AB2281" s="6"/>
      <c r="AC2281" s="6"/>
    </row>
    <row r="2282">
      <c r="A2282" s="592" t="s">
        <v>5676</v>
      </c>
      <c r="B2282" s="192" t="s">
        <v>5677</v>
      </c>
      <c r="C2282" s="4"/>
      <c r="D2282" s="550"/>
      <c r="E2282" s="5"/>
      <c r="F2282" s="6"/>
      <c r="G2282" s="6"/>
      <c r="H2282" s="6"/>
      <c r="I2282" s="6"/>
      <c r="J2282" s="6"/>
      <c r="K2282" s="6"/>
      <c r="L2282" s="6"/>
      <c r="M2282" s="6"/>
      <c r="N2282" s="6"/>
      <c r="O2282" s="6"/>
      <c r="P2282" s="6"/>
      <c r="Q2282" s="6"/>
      <c r="R2282" s="6"/>
      <c r="S2282" s="6"/>
      <c r="T2282" s="6"/>
      <c r="U2282" s="6"/>
      <c r="V2282" s="6"/>
      <c r="W2282" s="6"/>
      <c r="X2282" s="6"/>
      <c r="Y2282" s="6"/>
      <c r="Z2282" s="6"/>
      <c r="AA2282" s="6"/>
      <c r="AB2282" s="6"/>
      <c r="AC2282" s="6"/>
    </row>
    <row r="2283">
      <c r="A2283" s="592" t="s">
        <v>5678</v>
      </c>
      <c r="B2283" s="192"/>
      <c r="C2283" s="4"/>
      <c r="D2283" s="550" t="s">
        <v>5679</v>
      </c>
      <c r="E2283" s="5"/>
      <c r="F2283" s="6"/>
      <c r="G2283" s="6"/>
      <c r="H2283" s="6"/>
      <c r="I2283" s="6"/>
      <c r="J2283" s="6"/>
      <c r="K2283" s="6"/>
      <c r="L2283" s="6"/>
      <c r="M2283" s="6"/>
      <c r="N2283" s="6"/>
      <c r="O2283" s="6"/>
      <c r="P2283" s="6"/>
      <c r="Q2283" s="6"/>
      <c r="R2283" s="6"/>
      <c r="S2283" s="6"/>
      <c r="T2283" s="6"/>
      <c r="U2283" s="6"/>
      <c r="V2283" s="6"/>
      <c r="W2283" s="6"/>
      <c r="X2283" s="6"/>
      <c r="Y2283" s="6"/>
      <c r="Z2283" s="6"/>
      <c r="AA2283" s="6"/>
      <c r="AB2283" s="6"/>
      <c r="AC2283" s="6"/>
    </row>
    <row r="2284">
      <c r="A2284" s="592" t="s">
        <v>5680</v>
      </c>
      <c r="B2284" s="243" t="s">
        <v>13425</v>
      </c>
      <c r="C2284" s="4"/>
      <c r="D2284" s="559" t="s">
        <v>5682</v>
      </c>
      <c r="E2284" s="593" t="s">
        <v>5683</v>
      </c>
      <c r="F2284" s="132" t="s">
        <v>5684</v>
      </c>
      <c r="G2284" s="484" t="s">
        <v>5685</v>
      </c>
      <c r="H2284" s="6"/>
      <c r="I2284" s="6"/>
      <c r="J2284" s="6"/>
      <c r="K2284" s="6"/>
      <c r="L2284" s="6"/>
      <c r="M2284" s="6"/>
      <c r="N2284" s="6"/>
      <c r="O2284" s="6"/>
      <c r="P2284" s="6"/>
      <c r="Q2284" s="6"/>
      <c r="R2284" s="6"/>
      <c r="S2284" s="6"/>
      <c r="T2284" s="6"/>
      <c r="U2284" s="6"/>
      <c r="V2284" s="6"/>
      <c r="W2284" s="6"/>
      <c r="X2284" s="6"/>
      <c r="Y2284" s="6"/>
      <c r="Z2284" s="6"/>
      <c r="AA2284" s="6"/>
      <c r="AB2284" s="6"/>
      <c r="AC2284" s="6"/>
    </row>
    <row r="2285">
      <c r="A2285" s="592" t="s">
        <v>5686</v>
      </c>
      <c r="B2285" s="192" t="s">
        <v>5687</v>
      </c>
      <c r="C2285" s="4" t="s">
        <v>5688</v>
      </c>
      <c r="D2285" s="550"/>
      <c r="E2285" s="5"/>
      <c r="F2285" s="6"/>
      <c r="G2285" s="6"/>
      <c r="H2285" s="6"/>
      <c r="I2285" s="6"/>
      <c r="J2285" s="6"/>
      <c r="K2285" s="6"/>
      <c r="L2285" s="6"/>
      <c r="M2285" s="6"/>
      <c r="N2285" s="6"/>
      <c r="O2285" s="6"/>
      <c r="P2285" s="6"/>
      <c r="Q2285" s="6"/>
      <c r="R2285" s="6"/>
      <c r="S2285" s="6"/>
      <c r="T2285" s="6"/>
      <c r="U2285" s="6"/>
      <c r="V2285" s="6"/>
      <c r="W2285" s="6"/>
      <c r="X2285" s="6"/>
      <c r="Y2285" s="6"/>
      <c r="Z2285" s="6"/>
      <c r="AA2285" s="6"/>
      <c r="AB2285" s="6"/>
      <c r="AC2285" s="6"/>
    </row>
    <row r="2286">
      <c r="A2286" s="592" t="s">
        <v>5689</v>
      </c>
      <c r="B2286" s="594"/>
      <c r="C2286" s="4"/>
      <c r="D2286" s="550"/>
      <c r="E2286" s="5"/>
      <c r="F2286" s="6"/>
      <c r="G2286" s="6"/>
      <c r="H2286" s="6"/>
      <c r="I2286" s="6"/>
      <c r="J2286" s="6"/>
      <c r="K2286" s="6"/>
      <c r="L2286" s="6"/>
      <c r="M2286" s="6"/>
      <c r="N2286" s="6"/>
      <c r="O2286" s="6"/>
      <c r="P2286" s="6"/>
      <c r="Q2286" s="6"/>
      <c r="R2286" s="6"/>
      <c r="S2286" s="6"/>
      <c r="T2286" s="6"/>
      <c r="U2286" s="6"/>
      <c r="V2286" s="6"/>
      <c r="W2286" s="6"/>
      <c r="X2286" s="6"/>
      <c r="Y2286" s="6"/>
      <c r="Z2286" s="6"/>
      <c r="AA2286" s="6"/>
      <c r="AB2286" s="6"/>
      <c r="AC2286" s="6"/>
    </row>
    <row r="2287">
      <c r="A2287" s="592" t="s">
        <v>5690</v>
      </c>
      <c r="B2287" s="595" t="s">
        <v>5691</v>
      </c>
      <c r="C2287" s="4"/>
      <c r="D2287" s="550"/>
      <c r="E2287" s="5"/>
      <c r="F2287" s="6"/>
      <c r="G2287" s="6"/>
      <c r="H2287" s="6"/>
      <c r="I2287" s="6"/>
      <c r="J2287" s="6"/>
      <c r="K2287" s="6"/>
      <c r="L2287" s="6"/>
      <c r="M2287" s="6"/>
      <c r="N2287" s="6"/>
      <c r="O2287" s="6"/>
      <c r="P2287" s="6"/>
      <c r="Q2287" s="6"/>
      <c r="R2287" s="6"/>
      <c r="S2287" s="6"/>
      <c r="T2287" s="6"/>
      <c r="U2287" s="6"/>
      <c r="V2287" s="6"/>
      <c r="W2287" s="6"/>
      <c r="X2287" s="6"/>
      <c r="Y2287" s="6"/>
      <c r="Z2287" s="6"/>
      <c r="AA2287" s="6"/>
      <c r="AB2287" s="6"/>
      <c r="AC2287" s="6"/>
    </row>
    <row r="2288">
      <c r="A2288" s="592" t="s">
        <v>5692</v>
      </c>
      <c r="B2288" s="192"/>
      <c r="C2288" s="4"/>
      <c r="D2288" s="550"/>
      <c r="E2288" s="5"/>
      <c r="F2288" s="6"/>
      <c r="G2288" s="6"/>
      <c r="H2288" s="6"/>
      <c r="I2288" s="6"/>
      <c r="J2288" s="6"/>
      <c r="K2288" s="6"/>
      <c r="L2288" s="6"/>
      <c r="M2288" s="6"/>
      <c r="N2288" s="6"/>
      <c r="O2288" s="6"/>
      <c r="P2288" s="6"/>
      <c r="Q2288" s="6"/>
      <c r="R2288" s="6"/>
      <c r="S2288" s="6"/>
      <c r="T2288" s="6"/>
      <c r="U2288" s="6"/>
      <c r="V2288" s="6"/>
      <c r="W2288" s="6"/>
      <c r="X2288" s="6"/>
      <c r="Y2288" s="6"/>
      <c r="Z2288" s="6"/>
      <c r="AA2288" s="6"/>
      <c r="AB2288" s="6"/>
      <c r="AC2288" s="6"/>
    </row>
    <row r="2289">
      <c r="A2289" s="592" t="s">
        <v>5693</v>
      </c>
      <c r="B2289" s="192"/>
      <c r="C2289" s="4"/>
      <c r="D2289" s="550"/>
      <c r="E2289" s="5"/>
      <c r="F2289" s="6"/>
      <c r="G2289" s="6"/>
      <c r="H2289" s="6"/>
      <c r="I2289" s="6"/>
      <c r="J2289" s="6"/>
      <c r="K2289" s="6"/>
      <c r="L2289" s="6"/>
      <c r="M2289" s="6"/>
      <c r="N2289" s="6"/>
      <c r="O2289" s="6"/>
      <c r="P2289" s="6"/>
      <c r="Q2289" s="6"/>
      <c r="R2289" s="6"/>
      <c r="S2289" s="6"/>
      <c r="T2289" s="6"/>
      <c r="U2289" s="6"/>
      <c r="V2289" s="6"/>
      <c r="W2289" s="6"/>
      <c r="X2289" s="6"/>
      <c r="Y2289" s="6"/>
      <c r="Z2289" s="6"/>
      <c r="AA2289" s="6"/>
      <c r="AB2289" s="6"/>
      <c r="AC2289" s="6"/>
    </row>
    <row r="2290">
      <c r="A2290" s="592" t="s">
        <v>5694</v>
      </c>
      <c r="B2290" s="192" t="s">
        <v>5695</v>
      </c>
      <c r="C2290" s="4"/>
      <c r="D2290" s="550"/>
      <c r="E2290" s="5"/>
      <c r="F2290" s="6"/>
      <c r="G2290" s="6"/>
      <c r="H2290" s="6"/>
      <c r="I2290" s="6"/>
      <c r="J2290" s="6"/>
      <c r="K2290" s="6"/>
      <c r="L2290" s="6"/>
      <c r="M2290" s="6"/>
      <c r="N2290" s="6"/>
      <c r="O2290" s="6"/>
      <c r="P2290" s="6"/>
      <c r="Q2290" s="6"/>
      <c r="R2290" s="6"/>
      <c r="S2290" s="6"/>
      <c r="T2290" s="6"/>
      <c r="U2290" s="6"/>
      <c r="V2290" s="6"/>
      <c r="W2290" s="6"/>
      <c r="X2290" s="6"/>
      <c r="Y2290" s="6"/>
      <c r="Z2290" s="6"/>
      <c r="AA2290" s="6"/>
      <c r="AB2290" s="6"/>
      <c r="AC2290" s="6"/>
    </row>
    <row r="2291">
      <c r="A2291" s="478" t="s">
        <v>5696</v>
      </c>
      <c r="B2291" s="192"/>
      <c r="C2291" s="4"/>
      <c r="D2291" s="550"/>
      <c r="E2291" s="5"/>
      <c r="F2291" s="6"/>
      <c r="G2291" s="6"/>
      <c r="H2291" s="6"/>
      <c r="I2291" s="6"/>
      <c r="J2291" s="6"/>
      <c r="K2291" s="6"/>
      <c r="L2291" s="6"/>
      <c r="M2291" s="6"/>
      <c r="N2291" s="6"/>
      <c r="O2291" s="6"/>
      <c r="P2291" s="6"/>
      <c r="Q2291" s="6"/>
      <c r="R2291" s="6"/>
      <c r="S2291" s="6"/>
      <c r="T2291" s="6"/>
      <c r="U2291" s="6"/>
      <c r="V2291" s="6"/>
      <c r="W2291" s="6"/>
      <c r="X2291" s="6"/>
      <c r="Y2291" s="6"/>
      <c r="Z2291" s="6"/>
      <c r="AA2291" s="6"/>
      <c r="AB2291" s="6"/>
      <c r="AC2291" s="6"/>
    </row>
    <row r="2292">
      <c r="A2292" s="592" t="s">
        <v>5697</v>
      </c>
      <c r="B2292" s="192"/>
      <c r="C2292" s="4"/>
      <c r="D2292" s="550"/>
      <c r="E2292" s="5"/>
      <c r="F2292" s="6"/>
      <c r="G2292" s="6"/>
      <c r="H2292" s="6"/>
      <c r="I2292" s="6"/>
      <c r="J2292" s="6"/>
      <c r="K2292" s="6"/>
      <c r="L2292" s="6"/>
      <c r="M2292" s="6"/>
      <c r="N2292" s="6"/>
      <c r="O2292" s="6"/>
      <c r="P2292" s="6"/>
      <c r="Q2292" s="6"/>
      <c r="R2292" s="6"/>
      <c r="S2292" s="6"/>
      <c r="T2292" s="6"/>
      <c r="U2292" s="6"/>
      <c r="V2292" s="6"/>
      <c r="W2292" s="6"/>
      <c r="X2292" s="6"/>
      <c r="Y2292" s="6"/>
      <c r="Z2292" s="6"/>
      <c r="AA2292" s="6"/>
      <c r="AB2292" s="6"/>
      <c r="AC2292" s="6"/>
    </row>
    <row r="2293">
      <c r="A2293" s="592" t="s">
        <v>5698</v>
      </c>
      <c r="B2293" s="192" t="s">
        <v>5699</v>
      </c>
      <c r="C2293" s="4"/>
      <c r="D2293" s="550"/>
      <c r="E2293" s="5"/>
      <c r="F2293" s="6"/>
      <c r="G2293" s="6"/>
      <c r="H2293" s="6"/>
      <c r="I2293" s="6"/>
      <c r="J2293" s="6"/>
      <c r="K2293" s="6"/>
      <c r="L2293" s="6"/>
      <c r="M2293" s="6"/>
      <c r="N2293" s="6"/>
      <c r="O2293" s="6"/>
      <c r="P2293" s="6"/>
      <c r="Q2293" s="6"/>
      <c r="R2293" s="6"/>
      <c r="S2293" s="6"/>
      <c r="T2293" s="6"/>
      <c r="U2293" s="6"/>
      <c r="V2293" s="6"/>
      <c r="W2293" s="6"/>
      <c r="X2293" s="6"/>
      <c r="Y2293" s="6"/>
      <c r="Z2293" s="6"/>
      <c r="AA2293" s="6"/>
      <c r="AB2293" s="6"/>
      <c r="AC2293" s="6"/>
    </row>
    <row r="2294">
      <c r="A2294" s="592" t="s">
        <v>5700</v>
      </c>
      <c r="B2294" s="192" t="s">
        <v>5701</v>
      </c>
      <c r="C2294" s="4"/>
      <c r="D2294" s="550"/>
      <c r="E2294" s="5"/>
      <c r="F2294" s="6"/>
      <c r="G2294" s="6"/>
      <c r="H2294" s="6"/>
      <c r="I2294" s="6"/>
      <c r="J2294" s="6"/>
      <c r="K2294" s="6"/>
      <c r="L2294" s="6"/>
      <c r="M2294" s="6"/>
      <c r="N2294" s="6"/>
      <c r="O2294" s="6"/>
      <c r="P2294" s="6"/>
      <c r="Q2294" s="6"/>
      <c r="R2294" s="6"/>
      <c r="S2294" s="6"/>
      <c r="T2294" s="6"/>
      <c r="U2294" s="6"/>
      <c r="V2294" s="6"/>
      <c r="W2294" s="6"/>
      <c r="X2294" s="6"/>
      <c r="Y2294" s="6"/>
      <c r="Z2294" s="6"/>
      <c r="AA2294" s="6"/>
      <c r="AB2294" s="6"/>
      <c r="AC2294" s="6"/>
    </row>
    <row r="2295">
      <c r="A2295" s="596" t="s">
        <v>5702</v>
      </c>
      <c r="B2295" s="192"/>
      <c r="C2295" s="4"/>
      <c r="D2295" s="550"/>
      <c r="E2295" s="5"/>
      <c r="F2295" s="6"/>
      <c r="G2295" s="6"/>
      <c r="H2295" s="6"/>
      <c r="I2295" s="6"/>
      <c r="J2295" s="6"/>
      <c r="K2295" s="6"/>
      <c r="L2295" s="6"/>
      <c r="M2295" s="6"/>
      <c r="N2295" s="6"/>
      <c r="O2295" s="6"/>
      <c r="P2295" s="6"/>
      <c r="Q2295" s="6"/>
      <c r="R2295" s="6"/>
      <c r="S2295" s="6"/>
      <c r="T2295" s="6"/>
      <c r="U2295" s="6"/>
      <c r="V2295" s="6"/>
      <c r="W2295" s="6"/>
      <c r="X2295" s="6"/>
      <c r="Y2295" s="6"/>
      <c r="Z2295" s="6"/>
      <c r="AA2295" s="6"/>
      <c r="AB2295" s="6"/>
      <c r="AC2295" s="6"/>
    </row>
    <row r="2296">
      <c r="A2296" s="592" t="s">
        <v>5703</v>
      </c>
      <c r="B2296" s="192" t="s">
        <v>5704</v>
      </c>
      <c r="C2296" s="4"/>
      <c r="D2296" s="550"/>
      <c r="E2296" s="5"/>
      <c r="F2296" s="6"/>
      <c r="G2296" s="6"/>
      <c r="H2296" s="6"/>
      <c r="I2296" s="6"/>
      <c r="J2296" s="6"/>
      <c r="K2296" s="6"/>
      <c r="L2296" s="6"/>
      <c r="M2296" s="6"/>
      <c r="N2296" s="6"/>
      <c r="O2296" s="6"/>
      <c r="P2296" s="6"/>
      <c r="Q2296" s="6"/>
      <c r="R2296" s="6"/>
      <c r="S2296" s="6"/>
      <c r="T2296" s="6"/>
      <c r="U2296" s="6"/>
      <c r="V2296" s="6"/>
      <c r="W2296" s="6"/>
      <c r="X2296" s="6"/>
      <c r="Y2296" s="6"/>
      <c r="Z2296" s="6"/>
      <c r="AA2296" s="6"/>
      <c r="AB2296" s="6"/>
      <c r="AC2296" s="6"/>
    </row>
    <row r="2297">
      <c r="A2297" s="592" t="s">
        <v>5705</v>
      </c>
      <c r="B2297" s="192" t="s">
        <v>5706</v>
      </c>
      <c r="C2297" s="4" t="s">
        <v>5707</v>
      </c>
      <c r="D2297" s="550"/>
      <c r="E2297" s="5"/>
      <c r="F2297" s="6"/>
      <c r="G2297" s="6"/>
      <c r="H2297" s="6"/>
      <c r="I2297" s="6"/>
      <c r="J2297" s="6"/>
      <c r="K2297" s="6"/>
      <c r="L2297" s="6"/>
      <c r="M2297" s="6"/>
      <c r="N2297" s="6"/>
      <c r="O2297" s="6"/>
      <c r="P2297" s="6"/>
      <c r="Q2297" s="6"/>
      <c r="R2297" s="6"/>
      <c r="S2297" s="6"/>
      <c r="T2297" s="6"/>
      <c r="U2297" s="6"/>
      <c r="V2297" s="6"/>
      <c r="W2297" s="6"/>
      <c r="X2297" s="6"/>
      <c r="Y2297" s="6"/>
      <c r="Z2297" s="6"/>
      <c r="AA2297" s="6"/>
      <c r="AB2297" s="6"/>
      <c r="AC2297" s="6"/>
    </row>
    <row r="2298">
      <c r="A2298" s="592" t="s">
        <v>5708</v>
      </c>
      <c r="B2298" s="192" t="s">
        <v>5709</v>
      </c>
      <c r="C2298" s="4"/>
      <c r="D2298" s="550"/>
      <c r="E2298" s="5"/>
      <c r="F2298" s="6"/>
      <c r="G2298" s="6"/>
      <c r="H2298" s="6"/>
      <c r="I2298" s="6"/>
      <c r="J2298" s="6"/>
      <c r="K2298" s="6"/>
      <c r="L2298" s="6"/>
      <c r="M2298" s="6"/>
      <c r="N2298" s="6"/>
      <c r="O2298" s="6"/>
      <c r="P2298" s="6"/>
      <c r="Q2298" s="6"/>
      <c r="R2298" s="6"/>
      <c r="S2298" s="6"/>
      <c r="T2298" s="6"/>
      <c r="U2298" s="6"/>
      <c r="V2298" s="6"/>
      <c r="W2298" s="6"/>
      <c r="X2298" s="6"/>
      <c r="Y2298" s="6"/>
      <c r="Z2298" s="6"/>
      <c r="AA2298" s="6"/>
      <c r="AB2298" s="6"/>
      <c r="AC2298" s="6"/>
    </row>
    <row r="2299">
      <c r="A2299" s="592" t="s">
        <v>5710</v>
      </c>
      <c r="B2299" s="192" t="s">
        <v>5711</v>
      </c>
      <c r="C2299" s="4" t="s">
        <v>5712</v>
      </c>
      <c r="D2299" s="550"/>
      <c r="E2299" s="5"/>
      <c r="F2299" s="6"/>
      <c r="G2299" s="6"/>
      <c r="H2299" s="6"/>
      <c r="I2299" s="6"/>
      <c r="J2299" s="6"/>
      <c r="K2299" s="6"/>
      <c r="L2299" s="6"/>
      <c r="M2299" s="6"/>
      <c r="N2299" s="6"/>
      <c r="O2299" s="6"/>
      <c r="P2299" s="6"/>
      <c r="Q2299" s="6"/>
      <c r="R2299" s="6"/>
      <c r="S2299" s="6"/>
      <c r="T2299" s="6"/>
      <c r="U2299" s="6"/>
      <c r="V2299" s="6"/>
      <c r="W2299" s="6"/>
      <c r="X2299" s="6"/>
      <c r="Y2299" s="6"/>
      <c r="Z2299" s="6"/>
      <c r="AA2299" s="6"/>
      <c r="AB2299" s="6"/>
      <c r="AC2299" s="6"/>
    </row>
    <row r="2300">
      <c r="A2300" s="592" t="s">
        <v>5713</v>
      </c>
      <c r="B2300" s="192"/>
      <c r="C2300" s="4"/>
      <c r="D2300" s="550"/>
      <c r="E2300" s="5"/>
      <c r="F2300" s="6"/>
      <c r="G2300" s="6"/>
      <c r="H2300" s="6"/>
      <c r="I2300" s="6"/>
      <c r="J2300" s="6"/>
      <c r="K2300" s="6"/>
      <c r="L2300" s="6"/>
      <c r="M2300" s="6"/>
      <c r="N2300" s="6"/>
      <c r="O2300" s="6"/>
      <c r="P2300" s="6"/>
      <c r="Q2300" s="6"/>
      <c r="R2300" s="6"/>
      <c r="S2300" s="6"/>
      <c r="T2300" s="6"/>
      <c r="U2300" s="6"/>
      <c r="V2300" s="6"/>
      <c r="W2300" s="6"/>
      <c r="X2300" s="6"/>
      <c r="Y2300" s="6"/>
      <c r="Z2300" s="6"/>
      <c r="AA2300" s="6"/>
      <c r="AB2300" s="6"/>
      <c r="AC2300" s="6"/>
    </row>
    <row r="2301">
      <c r="A2301" s="592" t="s">
        <v>5714</v>
      </c>
      <c r="B2301" s="243" t="s">
        <v>13426</v>
      </c>
      <c r="C2301" s="4"/>
      <c r="D2301" s="550"/>
      <c r="E2301" s="5"/>
      <c r="F2301" s="6"/>
      <c r="G2301" s="6"/>
      <c r="H2301" s="6"/>
      <c r="I2301" s="6"/>
      <c r="J2301" s="6"/>
      <c r="K2301" s="6"/>
      <c r="L2301" s="6"/>
      <c r="M2301" s="6"/>
      <c r="N2301" s="6"/>
      <c r="O2301" s="6"/>
      <c r="P2301" s="6"/>
      <c r="Q2301" s="6"/>
      <c r="R2301" s="6"/>
      <c r="S2301" s="6"/>
      <c r="T2301" s="6"/>
      <c r="U2301" s="6"/>
      <c r="V2301" s="6"/>
      <c r="W2301" s="6"/>
      <c r="X2301" s="6"/>
      <c r="Y2301" s="6"/>
      <c r="Z2301" s="6"/>
      <c r="AA2301" s="6"/>
      <c r="AB2301" s="6"/>
      <c r="AC2301" s="6"/>
    </row>
    <row r="2302">
      <c r="A2302" s="592" t="s">
        <v>5716</v>
      </c>
      <c r="B2302" s="192" t="s">
        <v>5717</v>
      </c>
      <c r="C2302" s="4"/>
      <c r="D2302" s="550"/>
      <c r="E2302" s="5"/>
      <c r="F2302" s="6"/>
      <c r="G2302" s="6"/>
      <c r="H2302" s="6"/>
      <c r="I2302" s="6"/>
      <c r="J2302" s="6"/>
      <c r="K2302" s="6"/>
      <c r="L2302" s="6"/>
      <c r="M2302" s="6"/>
      <c r="N2302" s="6"/>
      <c r="O2302" s="6"/>
      <c r="P2302" s="6"/>
      <c r="Q2302" s="6"/>
      <c r="R2302" s="6"/>
      <c r="S2302" s="6"/>
      <c r="T2302" s="6"/>
      <c r="U2302" s="6"/>
      <c r="V2302" s="6"/>
      <c r="W2302" s="6"/>
      <c r="X2302" s="6"/>
      <c r="Y2302" s="6"/>
      <c r="Z2302" s="6"/>
      <c r="AA2302" s="6"/>
      <c r="AB2302" s="6"/>
      <c r="AC2302" s="6"/>
    </row>
    <row r="2303">
      <c r="A2303" s="592" t="s">
        <v>5718</v>
      </c>
      <c r="B2303" s="192" t="s">
        <v>5719</v>
      </c>
      <c r="C2303" s="4"/>
      <c r="D2303" s="550"/>
      <c r="E2303" s="5"/>
      <c r="F2303" s="6"/>
      <c r="G2303" s="6"/>
      <c r="H2303" s="6"/>
      <c r="I2303" s="6"/>
      <c r="J2303" s="6"/>
      <c r="K2303" s="6"/>
      <c r="L2303" s="6"/>
      <c r="M2303" s="6"/>
      <c r="N2303" s="6"/>
      <c r="O2303" s="6"/>
      <c r="P2303" s="6"/>
      <c r="Q2303" s="6"/>
      <c r="R2303" s="6"/>
      <c r="S2303" s="6"/>
      <c r="T2303" s="6"/>
      <c r="U2303" s="6"/>
      <c r="V2303" s="6"/>
      <c r="W2303" s="6"/>
      <c r="X2303" s="6"/>
      <c r="Y2303" s="6"/>
      <c r="Z2303" s="6"/>
      <c r="AA2303" s="6"/>
      <c r="AB2303" s="6"/>
      <c r="AC2303" s="6"/>
    </row>
    <row r="2304">
      <c r="A2304" s="592" t="s">
        <v>5720</v>
      </c>
      <c r="B2304" s="192"/>
      <c r="C2304" s="4"/>
      <c r="D2304" s="550"/>
      <c r="E2304" s="5"/>
      <c r="F2304" s="6"/>
      <c r="G2304" s="6"/>
      <c r="H2304" s="6"/>
      <c r="I2304" s="6"/>
      <c r="J2304" s="6"/>
      <c r="K2304" s="6"/>
      <c r="L2304" s="6"/>
      <c r="M2304" s="6"/>
      <c r="N2304" s="6"/>
      <c r="O2304" s="6"/>
      <c r="P2304" s="6"/>
      <c r="Q2304" s="6"/>
      <c r="R2304" s="6"/>
      <c r="S2304" s="6"/>
      <c r="T2304" s="6"/>
      <c r="U2304" s="6"/>
      <c r="V2304" s="6"/>
      <c r="W2304" s="6"/>
      <c r="X2304" s="6"/>
      <c r="Y2304" s="6"/>
      <c r="Z2304" s="6"/>
      <c r="AA2304" s="6"/>
      <c r="AB2304" s="6"/>
      <c r="AC2304" s="6"/>
    </row>
    <row r="2305">
      <c r="A2305" s="592" t="s">
        <v>5721</v>
      </c>
      <c r="B2305" s="192" t="s">
        <v>5722</v>
      </c>
      <c r="C2305" s="4"/>
      <c r="D2305" s="550"/>
      <c r="E2305" s="5"/>
      <c r="F2305" s="6"/>
      <c r="G2305" s="6"/>
      <c r="H2305" s="6"/>
      <c r="I2305" s="6"/>
      <c r="J2305" s="6"/>
      <c r="K2305" s="6"/>
      <c r="L2305" s="6"/>
      <c r="M2305" s="6"/>
      <c r="N2305" s="6"/>
      <c r="O2305" s="6"/>
      <c r="P2305" s="6"/>
      <c r="Q2305" s="6"/>
      <c r="R2305" s="6"/>
      <c r="S2305" s="6"/>
      <c r="T2305" s="6"/>
      <c r="U2305" s="6"/>
      <c r="V2305" s="6"/>
      <c r="W2305" s="6"/>
      <c r="X2305" s="6"/>
      <c r="Y2305" s="6"/>
      <c r="Z2305" s="6"/>
      <c r="AA2305" s="6"/>
      <c r="AB2305" s="6"/>
      <c r="AC2305" s="6"/>
    </row>
    <row r="2306">
      <c r="A2306" s="544" t="s">
        <v>87</v>
      </c>
      <c r="B2306" s="192"/>
      <c r="C2306" s="4"/>
      <c r="D2306" s="550"/>
      <c r="E2306" s="5"/>
      <c r="F2306" s="6"/>
      <c r="G2306" s="6"/>
      <c r="H2306" s="6"/>
      <c r="I2306" s="6"/>
      <c r="J2306" s="6"/>
      <c r="K2306" s="6"/>
      <c r="L2306" s="6"/>
      <c r="M2306" s="6"/>
      <c r="N2306" s="6"/>
      <c r="O2306" s="6"/>
      <c r="P2306" s="6"/>
      <c r="Q2306" s="6"/>
      <c r="R2306" s="6"/>
      <c r="S2306" s="6"/>
      <c r="T2306" s="6"/>
      <c r="U2306" s="6"/>
      <c r="V2306" s="6"/>
      <c r="W2306" s="6"/>
      <c r="X2306" s="6"/>
      <c r="Y2306" s="6"/>
      <c r="Z2306" s="6"/>
      <c r="AA2306" s="6"/>
      <c r="AB2306" s="6"/>
      <c r="AC2306" s="6"/>
    </row>
    <row r="2307">
      <c r="A2307" s="544" t="s">
        <v>5723</v>
      </c>
      <c r="B2307" s="192"/>
      <c r="C2307" s="4"/>
      <c r="D2307" s="550"/>
      <c r="E2307" s="5"/>
      <c r="F2307" s="6"/>
      <c r="G2307" s="6"/>
      <c r="H2307" s="6"/>
      <c r="I2307" s="6"/>
      <c r="J2307" s="6"/>
      <c r="K2307" s="6"/>
      <c r="L2307" s="6"/>
      <c r="M2307" s="6"/>
      <c r="N2307" s="6"/>
      <c r="O2307" s="6"/>
      <c r="P2307" s="6"/>
      <c r="Q2307" s="6"/>
      <c r="R2307" s="6"/>
      <c r="S2307" s="6"/>
      <c r="T2307" s="6"/>
      <c r="U2307" s="6"/>
      <c r="V2307" s="6"/>
      <c r="W2307" s="6"/>
      <c r="X2307" s="6"/>
      <c r="Y2307" s="6"/>
      <c r="Z2307" s="6"/>
      <c r="AA2307" s="6"/>
      <c r="AB2307" s="6"/>
      <c r="AC2307" s="6"/>
    </row>
    <row r="2308">
      <c r="A2308" s="544" t="s">
        <v>5724</v>
      </c>
      <c r="B2308" s="192" t="s">
        <v>5725</v>
      </c>
      <c r="C2308" s="4"/>
      <c r="D2308" s="550"/>
      <c r="E2308" s="5"/>
      <c r="F2308" s="6"/>
      <c r="G2308" s="6"/>
      <c r="H2308" s="6"/>
      <c r="I2308" s="6"/>
      <c r="J2308" s="6"/>
      <c r="K2308" s="6"/>
      <c r="L2308" s="6"/>
      <c r="M2308" s="6"/>
      <c r="N2308" s="6"/>
      <c r="O2308" s="6"/>
      <c r="P2308" s="6"/>
      <c r="Q2308" s="6"/>
      <c r="R2308" s="6"/>
      <c r="S2308" s="6"/>
      <c r="T2308" s="6"/>
      <c r="U2308" s="6"/>
      <c r="V2308" s="6"/>
      <c r="W2308" s="6"/>
      <c r="X2308" s="6"/>
      <c r="Y2308" s="6"/>
      <c r="Z2308" s="6"/>
      <c r="AA2308" s="6"/>
      <c r="AB2308" s="6"/>
      <c r="AC2308" s="6"/>
    </row>
    <row r="2309">
      <c r="A2309" s="544" t="s">
        <v>5726</v>
      </c>
      <c r="B2309" s="192"/>
      <c r="C2309" s="4"/>
      <c r="D2309" s="550"/>
      <c r="E2309" s="5"/>
      <c r="F2309" s="6"/>
      <c r="G2309" s="6"/>
      <c r="H2309" s="6"/>
      <c r="I2309" s="6"/>
      <c r="J2309" s="6"/>
      <c r="K2309" s="6"/>
      <c r="L2309" s="6"/>
      <c r="M2309" s="6"/>
      <c r="N2309" s="6"/>
      <c r="O2309" s="6"/>
      <c r="P2309" s="6"/>
      <c r="Q2309" s="6"/>
      <c r="R2309" s="6"/>
      <c r="S2309" s="6"/>
      <c r="T2309" s="6"/>
      <c r="U2309" s="6"/>
      <c r="V2309" s="6"/>
      <c r="W2309" s="6"/>
      <c r="X2309" s="6"/>
      <c r="Y2309" s="6"/>
      <c r="Z2309" s="6"/>
      <c r="AA2309" s="6"/>
      <c r="AB2309" s="6"/>
      <c r="AC2309" s="6"/>
    </row>
    <row r="2310">
      <c r="A2310" s="544" t="s">
        <v>5727</v>
      </c>
      <c r="B2310" s="192"/>
      <c r="C2310" s="4"/>
      <c r="D2310" s="550"/>
      <c r="E2310" s="5"/>
      <c r="F2310" s="6"/>
      <c r="G2310" s="6"/>
      <c r="H2310" s="6"/>
      <c r="I2310" s="6"/>
      <c r="J2310" s="6"/>
      <c r="K2310" s="6"/>
      <c r="L2310" s="6"/>
      <c r="M2310" s="6"/>
      <c r="N2310" s="6"/>
      <c r="O2310" s="6"/>
      <c r="P2310" s="6"/>
      <c r="Q2310" s="6"/>
      <c r="R2310" s="6"/>
      <c r="S2310" s="6"/>
      <c r="T2310" s="6"/>
      <c r="U2310" s="6"/>
      <c r="V2310" s="6"/>
      <c r="W2310" s="6"/>
      <c r="X2310" s="6"/>
      <c r="Y2310" s="6"/>
      <c r="Z2310" s="6"/>
      <c r="AA2310" s="6"/>
      <c r="AB2310" s="6"/>
      <c r="AC2310" s="6"/>
    </row>
    <row r="2311" ht="34.5" customHeight="1">
      <c r="A2311" s="544" t="s">
        <v>5728</v>
      </c>
      <c r="B2311" s="192"/>
      <c r="C2311" s="4"/>
      <c r="D2311" s="550"/>
      <c r="E2311" s="5"/>
      <c r="F2311" s="6"/>
      <c r="G2311" s="6"/>
      <c r="H2311" s="6"/>
      <c r="I2311" s="6"/>
      <c r="J2311" s="6"/>
      <c r="K2311" s="6"/>
      <c r="L2311" s="6"/>
      <c r="M2311" s="6"/>
      <c r="N2311" s="6"/>
      <c r="O2311" s="6"/>
      <c r="P2311" s="6"/>
      <c r="Q2311" s="6"/>
      <c r="R2311" s="6"/>
      <c r="S2311" s="6"/>
      <c r="T2311" s="6"/>
      <c r="U2311" s="6"/>
      <c r="V2311" s="6"/>
      <c r="W2311" s="6"/>
      <c r="X2311" s="6"/>
      <c r="Y2311" s="6"/>
      <c r="Z2311" s="6"/>
      <c r="AA2311" s="6"/>
      <c r="AB2311" s="6"/>
      <c r="AC2311" s="6"/>
    </row>
    <row r="2312" ht="105.0" customHeight="1">
      <c r="A2312" s="544" t="s">
        <v>5729</v>
      </c>
      <c r="B2312" s="192" t="s">
        <v>5730</v>
      </c>
      <c r="C2312" s="4"/>
      <c r="D2312" s="550"/>
      <c r="E2312" s="5"/>
      <c r="F2312" s="6"/>
      <c r="G2312" s="6"/>
      <c r="H2312" s="6"/>
      <c r="I2312" s="6"/>
      <c r="J2312" s="6"/>
      <c r="K2312" s="6"/>
      <c r="L2312" s="6"/>
      <c r="M2312" s="6"/>
      <c r="N2312" s="6"/>
      <c r="O2312" s="6"/>
      <c r="P2312" s="6"/>
      <c r="Q2312" s="6"/>
      <c r="R2312" s="6"/>
      <c r="S2312" s="6"/>
      <c r="T2312" s="6"/>
      <c r="U2312" s="6"/>
      <c r="V2312" s="6"/>
      <c r="W2312" s="6"/>
      <c r="X2312" s="6"/>
      <c r="Y2312" s="6"/>
      <c r="Z2312" s="6"/>
      <c r="AA2312" s="6"/>
      <c r="AB2312" s="6"/>
      <c r="AC2312" s="6"/>
    </row>
    <row r="2313">
      <c r="A2313" s="544" t="s">
        <v>5731</v>
      </c>
      <c r="B2313" s="192" t="s">
        <v>5732</v>
      </c>
      <c r="C2313" s="4" t="s">
        <v>5733</v>
      </c>
      <c r="D2313" s="550"/>
      <c r="E2313" s="5"/>
      <c r="F2313" s="6"/>
      <c r="G2313" s="6"/>
      <c r="H2313" s="6"/>
      <c r="I2313" s="6"/>
      <c r="J2313" s="6"/>
      <c r="K2313" s="6"/>
      <c r="L2313" s="6"/>
      <c r="M2313" s="6"/>
      <c r="N2313" s="6"/>
      <c r="O2313" s="6"/>
      <c r="P2313" s="6"/>
      <c r="Q2313" s="6"/>
      <c r="R2313" s="6"/>
      <c r="S2313" s="6"/>
      <c r="T2313" s="6"/>
      <c r="U2313" s="6"/>
      <c r="V2313" s="6"/>
      <c r="W2313" s="6"/>
      <c r="X2313" s="6"/>
      <c r="Y2313" s="6"/>
      <c r="Z2313" s="6"/>
      <c r="AA2313" s="6"/>
      <c r="AB2313" s="6"/>
      <c r="AC2313" s="6"/>
    </row>
    <row r="2314" ht="79.5" customHeight="1">
      <c r="A2314" s="544" t="s">
        <v>13427</v>
      </c>
      <c r="B2314" s="192" t="s">
        <v>5735</v>
      </c>
      <c r="C2314" s="4"/>
      <c r="D2314" s="550"/>
      <c r="E2314" s="5"/>
      <c r="F2314" s="6"/>
      <c r="G2314" s="6"/>
      <c r="H2314" s="6"/>
      <c r="I2314" s="6"/>
      <c r="J2314" s="6"/>
      <c r="K2314" s="6"/>
      <c r="L2314" s="6"/>
      <c r="M2314" s="6"/>
      <c r="N2314" s="6"/>
      <c r="O2314" s="6"/>
      <c r="P2314" s="6"/>
      <c r="Q2314" s="6"/>
      <c r="R2314" s="6"/>
      <c r="S2314" s="6"/>
      <c r="T2314" s="6"/>
      <c r="U2314" s="6"/>
      <c r="V2314" s="6"/>
      <c r="W2314" s="6"/>
      <c r="X2314" s="6"/>
      <c r="Y2314" s="6"/>
      <c r="Z2314" s="6"/>
      <c r="AA2314" s="6"/>
      <c r="AB2314" s="6"/>
      <c r="AC2314" s="6"/>
    </row>
    <row r="2315" ht="58.5" customHeight="1">
      <c r="A2315" s="544" t="s">
        <v>5736</v>
      </c>
      <c r="B2315" s="192" t="s">
        <v>5737</v>
      </c>
      <c r="C2315" s="4"/>
      <c r="D2315" s="550"/>
      <c r="E2315" s="5"/>
      <c r="F2315" s="6"/>
      <c r="G2315" s="6"/>
      <c r="H2315" s="6"/>
      <c r="I2315" s="6"/>
      <c r="J2315" s="6"/>
      <c r="K2315" s="6"/>
      <c r="L2315" s="6"/>
      <c r="M2315" s="6"/>
      <c r="N2315" s="6"/>
      <c r="O2315" s="6"/>
      <c r="P2315" s="6"/>
      <c r="Q2315" s="6"/>
      <c r="R2315" s="6"/>
      <c r="S2315" s="6"/>
      <c r="T2315" s="6"/>
      <c r="U2315" s="6"/>
      <c r="V2315" s="6"/>
      <c r="W2315" s="6"/>
      <c r="X2315" s="6"/>
      <c r="Y2315" s="6"/>
      <c r="Z2315" s="6"/>
      <c r="AA2315" s="6"/>
      <c r="AB2315" s="6"/>
      <c r="AC2315" s="6"/>
    </row>
    <row r="2316" ht="58.5" customHeight="1">
      <c r="A2316" s="544" t="s">
        <v>5738</v>
      </c>
      <c r="B2316" s="192"/>
      <c r="C2316" s="4"/>
      <c r="D2316" s="550"/>
      <c r="E2316" s="5"/>
      <c r="F2316" s="6"/>
      <c r="G2316" s="6"/>
      <c r="H2316" s="6"/>
      <c r="I2316" s="6"/>
      <c r="J2316" s="6"/>
      <c r="K2316" s="6"/>
      <c r="L2316" s="6"/>
      <c r="M2316" s="6"/>
      <c r="N2316" s="6"/>
      <c r="O2316" s="6"/>
      <c r="P2316" s="6"/>
      <c r="Q2316" s="6"/>
      <c r="R2316" s="6"/>
      <c r="S2316" s="6"/>
      <c r="T2316" s="6"/>
      <c r="U2316" s="6"/>
      <c r="V2316" s="6"/>
      <c r="W2316" s="6"/>
      <c r="X2316" s="6"/>
      <c r="Y2316" s="6"/>
      <c r="Z2316" s="6"/>
      <c r="AA2316" s="6"/>
      <c r="AB2316" s="6"/>
      <c r="AC2316" s="6"/>
    </row>
    <row r="2317" ht="103.5" customHeight="1">
      <c r="A2317" s="544" t="s">
        <v>5739</v>
      </c>
      <c r="B2317" s="192" t="s">
        <v>5740</v>
      </c>
      <c r="C2317" s="4"/>
      <c r="D2317" s="550"/>
      <c r="E2317" s="5"/>
      <c r="F2317" s="6"/>
      <c r="G2317" s="6"/>
      <c r="H2317" s="6"/>
      <c r="I2317" s="6"/>
      <c r="J2317" s="6"/>
      <c r="K2317" s="6"/>
      <c r="L2317" s="6"/>
      <c r="M2317" s="6"/>
      <c r="N2317" s="6"/>
      <c r="O2317" s="6"/>
      <c r="P2317" s="6"/>
      <c r="Q2317" s="6"/>
      <c r="R2317" s="6"/>
      <c r="S2317" s="6"/>
      <c r="T2317" s="6"/>
      <c r="U2317" s="6"/>
      <c r="V2317" s="6"/>
      <c r="W2317" s="6"/>
      <c r="X2317" s="6"/>
      <c r="Y2317" s="6"/>
      <c r="Z2317" s="6"/>
      <c r="AA2317" s="6"/>
      <c r="AB2317" s="6"/>
      <c r="AC2317" s="6"/>
    </row>
    <row r="2318" ht="92.25" customHeight="1">
      <c r="A2318" s="544" t="s">
        <v>5741</v>
      </c>
      <c r="B2318" s="65" t="s">
        <v>5742</v>
      </c>
      <c r="C2318" s="4"/>
      <c r="D2318" s="550"/>
      <c r="E2318" s="5"/>
      <c r="F2318" s="6"/>
      <c r="G2318" s="6"/>
      <c r="H2318" s="6"/>
      <c r="I2318" s="6"/>
      <c r="J2318" s="6"/>
      <c r="K2318" s="6"/>
      <c r="L2318" s="6"/>
      <c r="M2318" s="6"/>
      <c r="N2318" s="6"/>
      <c r="O2318" s="6"/>
      <c r="P2318" s="6"/>
      <c r="Q2318" s="6"/>
      <c r="R2318" s="6"/>
      <c r="S2318" s="6"/>
      <c r="T2318" s="6"/>
      <c r="U2318" s="6"/>
      <c r="V2318" s="6"/>
      <c r="W2318" s="6"/>
      <c r="X2318" s="6"/>
      <c r="Y2318" s="6"/>
      <c r="Z2318" s="6"/>
      <c r="AA2318" s="6"/>
      <c r="AB2318" s="6"/>
      <c r="AC2318" s="6"/>
    </row>
    <row r="2319" ht="68.25" customHeight="1">
      <c r="A2319" s="544" t="s">
        <v>5743</v>
      </c>
      <c r="B2319" s="65"/>
      <c r="C2319" s="4"/>
      <c r="D2319" s="550"/>
      <c r="E2319" s="5"/>
      <c r="F2319" s="6"/>
      <c r="G2319" s="6"/>
      <c r="H2319" s="6"/>
      <c r="I2319" s="6"/>
      <c r="J2319" s="6"/>
      <c r="K2319" s="6"/>
      <c r="L2319" s="6"/>
      <c r="M2319" s="6"/>
      <c r="N2319" s="6"/>
      <c r="O2319" s="6"/>
      <c r="P2319" s="6"/>
      <c r="Q2319" s="6"/>
      <c r="R2319" s="6"/>
      <c r="S2319" s="6"/>
      <c r="T2319" s="6"/>
      <c r="U2319" s="6"/>
      <c r="V2319" s="6"/>
      <c r="W2319" s="6"/>
      <c r="X2319" s="6"/>
      <c r="Y2319" s="6"/>
      <c r="Z2319" s="6"/>
      <c r="AA2319" s="6"/>
      <c r="AB2319" s="6"/>
      <c r="AC2319" s="6"/>
    </row>
    <row r="2320" ht="95.25" customHeight="1">
      <c r="A2320" s="544" t="s">
        <v>5744</v>
      </c>
      <c r="B2320" s="65" t="s">
        <v>5745</v>
      </c>
      <c r="C2320" s="4" t="s">
        <v>5746</v>
      </c>
      <c r="D2320" s="550"/>
      <c r="E2320" s="5"/>
      <c r="F2320" s="6"/>
      <c r="G2320" s="6"/>
      <c r="H2320" s="6"/>
      <c r="I2320" s="6"/>
      <c r="J2320" s="6"/>
      <c r="K2320" s="6"/>
      <c r="L2320" s="6"/>
      <c r="M2320" s="6"/>
      <c r="N2320" s="6"/>
      <c r="O2320" s="6"/>
      <c r="P2320" s="6"/>
      <c r="Q2320" s="6"/>
      <c r="R2320" s="6"/>
      <c r="S2320" s="6"/>
      <c r="T2320" s="6"/>
      <c r="U2320" s="6"/>
      <c r="V2320" s="6"/>
      <c r="W2320" s="6"/>
      <c r="X2320" s="6"/>
      <c r="Y2320" s="6"/>
      <c r="Z2320" s="6"/>
      <c r="AA2320" s="6"/>
      <c r="AB2320" s="6"/>
      <c r="AC2320" s="6"/>
    </row>
    <row r="2321" ht="72.75" customHeight="1">
      <c r="A2321" s="544" t="s">
        <v>5747</v>
      </c>
      <c r="B2321" s="65"/>
      <c r="C2321" s="4"/>
      <c r="D2321" s="550"/>
      <c r="E2321" s="5"/>
      <c r="F2321" s="6"/>
      <c r="G2321" s="6"/>
      <c r="H2321" s="6"/>
      <c r="I2321" s="6"/>
      <c r="J2321" s="6"/>
      <c r="K2321" s="6"/>
      <c r="L2321" s="6"/>
      <c r="M2321" s="6"/>
      <c r="N2321" s="6"/>
      <c r="O2321" s="6"/>
      <c r="P2321" s="6"/>
      <c r="Q2321" s="6"/>
      <c r="R2321" s="6"/>
      <c r="S2321" s="6"/>
      <c r="T2321" s="6"/>
      <c r="U2321" s="6"/>
      <c r="V2321" s="6"/>
      <c r="W2321" s="6"/>
      <c r="X2321" s="6"/>
      <c r="Y2321" s="6"/>
      <c r="Z2321" s="6"/>
      <c r="AA2321" s="6"/>
      <c r="AB2321" s="6"/>
      <c r="AC2321" s="6"/>
    </row>
    <row r="2322">
      <c r="A2322" s="544" t="s">
        <v>5748</v>
      </c>
      <c r="B2322" s="65" t="s">
        <v>5749</v>
      </c>
      <c r="C2322" s="4"/>
      <c r="D2322" s="550"/>
      <c r="E2322" s="5"/>
      <c r="F2322" s="6"/>
      <c r="G2322" s="6"/>
      <c r="H2322" s="6"/>
      <c r="I2322" s="6"/>
      <c r="J2322" s="6"/>
      <c r="K2322" s="6"/>
      <c r="L2322" s="6"/>
      <c r="M2322" s="6"/>
      <c r="N2322" s="6"/>
      <c r="O2322" s="6"/>
      <c r="P2322" s="6"/>
      <c r="Q2322" s="6"/>
      <c r="R2322" s="6"/>
      <c r="S2322" s="6"/>
      <c r="T2322" s="6"/>
      <c r="U2322" s="6"/>
      <c r="V2322" s="6"/>
      <c r="W2322" s="6"/>
      <c r="X2322" s="6"/>
      <c r="Y2322" s="6"/>
      <c r="Z2322" s="6"/>
      <c r="AA2322" s="6"/>
      <c r="AB2322" s="6"/>
      <c r="AC2322" s="6"/>
    </row>
    <row r="2323">
      <c r="A2323" s="544" t="s">
        <v>5750</v>
      </c>
      <c r="B2323" s="65"/>
      <c r="C2323" s="4"/>
      <c r="D2323" s="550" t="s">
        <v>5751</v>
      </c>
      <c r="E2323" s="5"/>
      <c r="F2323" s="6"/>
      <c r="G2323" s="6"/>
      <c r="H2323" s="6"/>
      <c r="I2323" s="6"/>
      <c r="J2323" s="6"/>
      <c r="K2323" s="6"/>
      <c r="L2323" s="6"/>
      <c r="M2323" s="6"/>
      <c r="N2323" s="6"/>
      <c r="O2323" s="6"/>
      <c r="P2323" s="6"/>
      <c r="Q2323" s="6"/>
      <c r="R2323" s="6"/>
      <c r="S2323" s="6"/>
      <c r="T2323" s="6"/>
      <c r="U2323" s="6"/>
      <c r="V2323" s="6"/>
      <c r="W2323" s="6"/>
      <c r="X2323" s="6"/>
      <c r="Y2323" s="6"/>
      <c r="Z2323" s="6"/>
      <c r="AA2323" s="6"/>
      <c r="AB2323" s="6"/>
      <c r="AC2323" s="6"/>
    </row>
    <row r="2324" ht="35.25" customHeight="1">
      <c r="A2324" s="597" t="s">
        <v>5752</v>
      </c>
      <c r="B2324" s="598" t="s">
        <v>5753</v>
      </c>
      <c r="C2324" s="4" t="s">
        <v>5754</v>
      </c>
      <c r="D2324" s="550"/>
      <c r="E2324" s="5"/>
      <c r="F2324" s="6"/>
      <c r="G2324" s="6"/>
      <c r="H2324" s="6"/>
      <c r="I2324" s="6"/>
      <c r="J2324" s="6"/>
      <c r="K2324" s="6"/>
      <c r="L2324" s="6"/>
      <c r="M2324" s="6"/>
      <c r="N2324" s="6"/>
      <c r="O2324" s="6"/>
      <c r="P2324" s="6"/>
      <c r="Q2324" s="6"/>
      <c r="R2324" s="6"/>
      <c r="S2324" s="6"/>
      <c r="T2324" s="6"/>
      <c r="U2324" s="6"/>
      <c r="V2324" s="6"/>
      <c r="W2324" s="6"/>
      <c r="X2324" s="6"/>
      <c r="Y2324" s="6"/>
      <c r="Z2324" s="6"/>
      <c r="AA2324" s="6"/>
      <c r="AB2324" s="6"/>
      <c r="AC2324" s="6"/>
    </row>
    <row r="2325" ht="62.25" customHeight="1">
      <c r="A2325" s="147" t="s">
        <v>5755</v>
      </c>
      <c r="B2325" s="65" t="s">
        <v>5756</v>
      </c>
      <c r="C2325" s="4"/>
      <c r="D2325" s="550"/>
      <c r="E2325" s="5"/>
      <c r="F2325" s="6"/>
      <c r="G2325" s="6"/>
      <c r="H2325" s="6"/>
      <c r="I2325" s="6"/>
      <c r="J2325" s="6"/>
      <c r="K2325" s="6"/>
      <c r="L2325" s="6"/>
      <c r="M2325" s="6"/>
      <c r="N2325" s="6"/>
      <c r="O2325" s="6"/>
      <c r="P2325" s="6"/>
      <c r="Q2325" s="6"/>
      <c r="R2325" s="6"/>
      <c r="S2325" s="6"/>
      <c r="T2325" s="6"/>
      <c r="U2325" s="6"/>
      <c r="V2325" s="6"/>
      <c r="W2325" s="6"/>
      <c r="X2325" s="6"/>
      <c r="Y2325" s="6"/>
      <c r="Z2325" s="6"/>
      <c r="AA2325" s="6"/>
      <c r="AB2325" s="6"/>
      <c r="AC2325" s="6"/>
    </row>
    <row r="2326" ht="62.25" customHeight="1">
      <c r="A2326" s="544" t="s">
        <v>5757</v>
      </c>
      <c r="B2326" s="65" t="s">
        <v>5758</v>
      </c>
      <c r="C2326" s="4"/>
      <c r="D2326" s="550"/>
      <c r="E2326" s="5"/>
      <c r="F2326" s="6"/>
      <c r="G2326" s="6"/>
      <c r="H2326" s="6"/>
      <c r="I2326" s="6"/>
      <c r="J2326" s="6"/>
      <c r="K2326" s="6"/>
      <c r="L2326" s="6"/>
      <c r="M2326" s="6"/>
      <c r="N2326" s="6"/>
      <c r="O2326" s="6"/>
      <c r="P2326" s="6"/>
      <c r="Q2326" s="6"/>
      <c r="R2326" s="6"/>
      <c r="S2326" s="6"/>
      <c r="T2326" s="6"/>
      <c r="U2326" s="6"/>
      <c r="V2326" s="6"/>
      <c r="W2326" s="6"/>
      <c r="X2326" s="6"/>
      <c r="Y2326" s="6"/>
      <c r="Z2326" s="6"/>
      <c r="AA2326" s="6"/>
      <c r="AB2326" s="6"/>
      <c r="AC2326" s="6"/>
    </row>
    <row r="2327" ht="38.25" customHeight="1">
      <c r="A2327" s="545" t="s">
        <v>13428</v>
      </c>
      <c r="B2327" s="65"/>
      <c r="C2327" s="4"/>
      <c r="D2327" s="550"/>
      <c r="E2327" s="5"/>
      <c r="F2327" s="6"/>
      <c r="G2327" s="6"/>
      <c r="H2327" s="6"/>
      <c r="I2327" s="6"/>
      <c r="J2327" s="6"/>
      <c r="K2327" s="6"/>
      <c r="L2327" s="6"/>
      <c r="M2327" s="6"/>
      <c r="N2327" s="6"/>
      <c r="O2327" s="6"/>
      <c r="P2327" s="6"/>
      <c r="Q2327" s="6"/>
      <c r="R2327" s="6"/>
      <c r="S2327" s="6"/>
      <c r="T2327" s="6"/>
      <c r="U2327" s="6"/>
      <c r="V2327" s="6"/>
      <c r="W2327" s="6"/>
      <c r="X2327" s="6"/>
      <c r="Y2327" s="6"/>
      <c r="Z2327" s="6"/>
      <c r="AA2327" s="6"/>
      <c r="AB2327" s="6"/>
      <c r="AC2327" s="6"/>
    </row>
    <row r="2328" ht="56.25" customHeight="1">
      <c r="A2328" s="132" t="s">
        <v>5760</v>
      </c>
      <c r="B2328" s="65" t="s">
        <v>5761</v>
      </c>
      <c r="C2328" s="4"/>
      <c r="D2328" s="550"/>
      <c r="E2328" s="5"/>
      <c r="F2328" s="6"/>
      <c r="G2328" s="6"/>
      <c r="H2328" s="6"/>
      <c r="I2328" s="6"/>
      <c r="J2328" s="6"/>
      <c r="K2328" s="6"/>
      <c r="L2328" s="6"/>
      <c r="M2328" s="6"/>
      <c r="N2328" s="6"/>
      <c r="O2328" s="6"/>
      <c r="P2328" s="6"/>
      <c r="Q2328" s="6"/>
      <c r="R2328" s="6"/>
      <c r="S2328" s="6"/>
      <c r="T2328" s="6"/>
      <c r="U2328" s="6"/>
      <c r="V2328" s="6"/>
      <c r="W2328" s="6"/>
      <c r="X2328" s="6"/>
      <c r="Y2328" s="6"/>
      <c r="Z2328" s="6"/>
      <c r="AA2328" s="6"/>
      <c r="AB2328" s="6"/>
      <c r="AC2328" s="6"/>
    </row>
    <row r="2329" ht="131.25" customHeight="1">
      <c r="A2329" s="132" t="s">
        <v>5762</v>
      </c>
      <c r="B2329" s="65"/>
      <c r="C2329" s="4"/>
      <c r="D2329" s="550"/>
      <c r="E2329" s="5"/>
      <c r="F2329" s="6"/>
      <c r="G2329" s="6"/>
      <c r="H2329" s="6"/>
      <c r="I2329" s="6"/>
      <c r="J2329" s="6"/>
      <c r="K2329" s="6"/>
      <c r="L2329" s="6"/>
      <c r="M2329" s="6"/>
      <c r="N2329" s="6"/>
      <c r="O2329" s="6"/>
      <c r="P2329" s="6"/>
      <c r="Q2329" s="6"/>
      <c r="R2329" s="6"/>
      <c r="S2329" s="6"/>
      <c r="T2329" s="6"/>
      <c r="U2329" s="6"/>
      <c r="V2329" s="6"/>
      <c r="W2329" s="6"/>
      <c r="X2329" s="6"/>
      <c r="Y2329" s="6"/>
      <c r="Z2329" s="6"/>
      <c r="AA2329" s="6"/>
      <c r="AB2329" s="6"/>
      <c r="AC2329" s="6"/>
    </row>
    <row r="2330" ht="210.75" customHeight="1">
      <c r="A2330" s="132" t="s">
        <v>5763</v>
      </c>
      <c r="B2330" s="243" t="s">
        <v>13429</v>
      </c>
      <c r="C2330" s="4"/>
      <c r="D2330" s="599" t="s">
        <v>5765</v>
      </c>
      <c r="E2330" s="5"/>
      <c r="F2330" s="6"/>
      <c r="G2330" s="6"/>
      <c r="H2330" s="6"/>
      <c r="I2330" s="6"/>
      <c r="J2330" s="6"/>
      <c r="K2330" s="6"/>
      <c r="L2330" s="6"/>
      <c r="M2330" s="6"/>
      <c r="N2330" s="6"/>
      <c r="O2330" s="6"/>
      <c r="P2330" s="6"/>
      <c r="Q2330" s="6"/>
      <c r="R2330" s="6"/>
      <c r="S2330" s="6"/>
      <c r="T2330" s="6"/>
      <c r="U2330" s="6"/>
      <c r="V2330" s="6"/>
      <c r="W2330" s="6"/>
      <c r="X2330" s="6"/>
      <c r="Y2330" s="6"/>
      <c r="Z2330" s="6"/>
      <c r="AA2330" s="6"/>
      <c r="AB2330" s="6"/>
      <c r="AC2330" s="6"/>
    </row>
    <row r="2331" ht="104.25" customHeight="1">
      <c r="A2331" s="132" t="s">
        <v>5766</v>
      </c>
      <c r="B2331" s="65" t="s">
        <v>5767</v>
      </c>
      <c r="C2331" s="576" t="s">
        <v>13430</v>
      </c>
      <c r="D2331" s="550"/>
      <c r="E2331" s="5"/>
      <c r="F2331" s="6"/>
      <c r="G2331" s="6"/>
      <c r="H2331" s="6"/>
      <c r="I2331" s="6"/>
      <c r="J2331" s="6"/>
      <c r="K2331" s="6"/>
      <c r="L2331" s="6"/>
      <c r="M2331" s="6"/>
      <c r="N2331" s="6"/>
      <c r="O2331" s="6"/>
      <c r="P2331" s="6"/>
      <c r="Q2331" s="6"/>
      <c r="R2331" s="6"/>
      <c r="S2331" s="6"/>
      <c r="T2331" s="6"/>
      <c r="U2331" s="6"/>
      <c r="V2331" s="6"/>
      <c r="W2331" s="6"/>
      <c r="X2331" s="6"/>
      <c r="Y2331" s="6"/>
      <c r="Z2331" s="6"/>
      <c r="AA2331" s="6"/>
      <c r="AB2331" s="6"/>
      <c r="AC2331" s="6"/>
    </row>
    <row r="2332" ht="138.0" customHeight="1">
      <c r="A2332" s="132" t="s">
        <v>5769</v>
      </c>
      <c r="B2332" s="65"/>
      <c r="C2332" s="4"/>
      <c r="D2332" s="544"/>
      <c r="E2332" s="544"/>
      <c r="F2332" s="544"/>
      <c r="G2332" s="544"/>
      <c r="H2332" s="544"/>
      <c r="I2332" s="544"/>
      <c r="J2332" s="544"/>
      <c r="K2332" s="544"/>
      <c r="L2332" s="544"/>
      <c r="M2332" s="544"/>
      <c r="N2332" s="544"/>
      <c r="O2332" s="544"/>
      <c r="P2332" s="544"/>
      <c r="Q2332" s="544"/>
      <c r="R2332" s="544"/>
      <c r="S2332" s="544"/>
      <c r="T2332" s="544"/>
      <c r="U2332" s="544"/>
      <c r="V2332" s="544"/>
      <c r="W2332" s="544"/>
      <c r="X2332" s="544"/>
      <c r="Y2332" s="544"/>
      <c r="Z2332" s="544"/>
      <c r="AA2332" s="544"/>
      <c r="AB2332" s="544"/>
      <c r="AC2332" s="544"/>
    </row>
    <row r="2333" ht="43.5" customHeight="1">
      <c r="A2333" s="230" t="s">
        <v>5770</v>
      </c>
      <c r="B2333" s="192"/>
      <c r="C2333" s="544"/>
      <c r="D2333" s="544"/>
      <c r="E2333" s="544"/>
      <c r="F2333" s="544"/>
      <c r="G2333" s="544"/>
      <c r="H2333" s="544"/>
      <c r="I2333" s="544"/>
      <c r="J2333" s="544"/>
      <c r="K2333" s="544"/>
      <c r="L2333" s="544"/>
      <c r="M2333" s="544"/>
      <c r="N2333" s="544"/>
      <c r="O2333" s="544"/>
      <c r="P2333" s="544"/>
      <c r="Q2333" s="544"/>
      <c r="R2333" s="544"/>
      <c r="S2333" s="544"/>
      <c r="T2333" s="544"/>
      <c r="U2333" s="544"/>
      <c r="V2333" s="544"/>
      <c r="W2333" s="544"/>
      <c r="X2333" s="544"/>
      <c r="Y2333" s="544"/>
      <c r="Z2333" s="544"/>
      <c r="AA2333" s="544"/>
      <c r="AB2333" s="544"/>
      <c r="AC2333" s="544"/>
    </row>
    <row r="2334" ht="51.0" customHeight="1">
      <c r="A2334" s="230" t="s">
        <v>5771</v>
      </c>
      <c r="B2334" s="192" t="s">
        <v>5772</v>
      </c>
      <c r="C2334" s="544"/>
      <c r="D2334" s="544"/>
      <c r="E2334" s="544"/>
      <c r="F2334" s="544"/>
      <c r="G2334" s="544"/>
      <c r="H2334" s="544"/>
      <c r="I2334" s="544"/>
      <c r="J2334" s="544"/>
      <c r="K2334" s="544"/>
      <c r="L2334" s="544"/>
      <c r="M2334" s="544"/>
      <c r="N2334" s="544"/>
      <c r="O2334" s="544"/>
      <c r="P2334" s="544"/>
      <c r="Q2334" s="544"/>
      <c r="R2334" s="544"/>
      <c r="S2334" s="544"/>
      <c r="T2334" s="544"/>
      <c r="U2334" s="544"/>
      <c r="V2334" s="544"/>
      <c r="W2334" s="544"/>
      <c r="X2334" s="544"/>
      <c r="Y2334" s="544"/>
      <c r="Z2334" s="544"/>
      <c r="AA2334" s="544"/>
      <c r="AB2334" s="544"/>
      <c r="AC2334" s="544"/>
    </row>
    <row r="2335">
      <c r="A2335" s="230" t="s">
        <v>5773</v>
      </c>
      <c r="B2335" s="192" t="s">
        <v>5774</v>
      </c>
      <c r="C2335" s="544"/>
      <c r="D2335" s="544" t="s">
        <v>5775</v>
      </c>
      <c r="E2335" s="544"/>
      <c r="F2335" s="544"/>
      <c r="G2335" s="544"/>
      <c r="H2335" s="544"/>
      <c r="I2335" s="544"/>
      <c r="J2335" s="544"/>
      <c r="K2335" s="544"/>
      <c r="L2335" s="544"/>
      <c r="M2335" s="544"/>
      <c r="N2335" s="544"/>
      <c r="O2335" s="544"/>
      <c r="P2335" s="544"/>
      <c r="Q2335" s="544"/>
      <c r="R2335" s="544"/>
      <c r="S2335" s="544"/>
      <c r="T2335" s="544"/>
      <c r="U2335" s="544"/>
      <c r="V2335" s="544"/>
      <c r="W2335" s="544"/>
      <c r="X2335" s="544"/>
      <c r="Y2335" s="544"/>
      <c r="Z2335" s="544"/>
      <c r="AA2335" s="544"/>
      <c r="AB2335" s="544"/>
      <c r="AC2335" s="544"/>
    </row>
    <row r="2336">
      <c r="A2336" s="230" t="s">
        <v>5776</v>
      </c>
      <c r="B2336" s="192" t="s">
        <v>5777</v>
      </c>
      <c r="C2336" s="544" t="s">
        <v>5778</v>
      </c>
      <c r="D2336" s="544"/>
      <c r="E2336" s="544"/>
      <c r="F2336" s="544"/>
      <c r="G2336" s="544"/>
      <c r="H2336" s="544"/>
      <c r="I2336" s="544"/>
      <c r="J2336" s="544"/>
      <c r="K2336" s="544"/>
      <c r="L2336" s="544"/>
      <c r="M2336" s="544"/>
      <c r="N2336" s="544"/>
      <c r="O2336" s="544"/>
      <c r="P2336" s="544"/>
      <c r="Q2336" s="544"/>
      <c r="R2336" s="544"/>
      <c r="S2336" s="544"/>
      <c r="T2336" s="544"/>
      <c r="U2336" s="544"/>
      <c r="V2336" s="544"/>
      <c r="W2336" s="544"/>
      <c r="X2336" s="544"/>
      <c r="Y2336" s="544"/>
      <c r="Z2336" s="544"/>
      <c r="AA2336" s="544"/>
      <c r="AB2336" s="544"/>
      <c r="AC2336" s="544"/>
    </row>
    <row r="2337" ht="44.25" customHeight="1">
      <c r="A2337" s="230" t="s">
        <v>87</v>
      </c>
      <c r="B2337" s="192"/>
      <c r="C2337" s="544"/>
      <c r="D2337" s="544"/>
      <c r="E2337" s="544"/>
      <c r="F2337" s="544"/>
      <c r="G2337" s="544"/>
      <c r="H2337" s="544"/>
      <c r="I2337" s="544"/>
      <c r="J2337" s="544"/>
      <c r="K2337" s="544"/>
      <c r="L2337" s="544"/>
      <c r="M2337" s="544"/>
      <c r="N2337" s="544"/>
      <c r="O2337" s="544"/>
      <c r="P2337" s="544"/>
      <c r="Q2337" s="544"/>
      <c r="R2337" s="544"/>
      <c r="S2337" s="544"/>
      <c r="T2337" s="544"/>
      <c r="U2337" s="544"/>
      <c r="V2337" s="544"/>
      <c r="W2337" s="544"/>
      <c r="X2337" s="544"/>
      <c r="Y2337" s="544"/>
      <c r="Z2337" s="544"/>
      <c r="AA2337" s="544"/>
      <c r="AB2337" s="544"/>
      <c r="AC2337" s="544"/>
    </row>
    <row r="2338" ht="35.25" customHeight="1">
      <c r="A2338" s="147" t="s">
        <v>5779</v>
      </c>
      <c r="B2338" s="192"/>
      <c r="C2338" s="544"/>
      <c r="D2338" s="544"/>
      <c r="E2338" s="544"/>
      <c r="F2338" s="544"/>
      <c r="G2338" s="544"/>
      <c r="H2338" s="544"/>
      <c r="I2338" s="544"/>
      <c r="J2338" s="544"/>
      <c r="K2338" s="544"/>
      <c r="L2338" s="544"/>
      <c r="M2338" s="544"/>
      <c r="N2338" s="544"/>
      <c r="O2338" s="544"/>
      <c r="P2338" s="544"/>
      <c r="Q2338" s="544"/>
      <c r="R2338" s="544"/>
      <c r="S2338" s="544"/>
      <c r="T2338" s="544"/>
      <c r="U2338" s="544"/>
      <c r="V2338" s="544"/>
      <c r="W2338" s="544"/>
      <c r="X2338" s="544"/>
      <c r="Y2338" s="544"/>
      <c r="Z2338" s="544"/>
      <c r="AA2338" s="544"/>
      <c r="AB2338" s="544"/>
      <c r="AC2338" s="544"/>
    </row>
    <row r="2339" ht="90.0" customHeight="1">
      <c r="A2339" s="471" t="s">
        <v>5780</v>
      </c>
      <c r="B2339" s="192" t="s">
        <v>5781</v>
      </c>
      <c r="C2339" s="544"/>
      <c r="D2339" s="544"/>
      <c r="E2339" s="544"/>
      <c r="F2339" s="544"/>
      <c r="G2339" s="544"/>
      <c r="H2339" s="544"/>
      <c r="I2339" s="544"/>
      <c r="J2339" s="544"/>
      <c r="K2339" s="544"/>
      <c r="L2339" s="544"/>
      <c r="M2339" s="544"/>
      <c r="N2339" s="544"/>
      <c r="O2339" s="544"/>
      <c r="P2339" s="544"/>
      <c r="Q2339" s="544"/>
      <c r="R2339" s="544"/>
      <c r="S2339" s="544"/>
      <c r="T2339" s="544"/>
      <c r="U2339" s="544"/>
      <c r="V2339" s="544"/>
      <c r="W2339" s="544"/>
      <c r="X2339" s="544"/>
      <c r="Y2339" s="544"/>
      <c r="Z2339" s="544"/>
      <c r="AA2339" s="544"/>
      <c r="AB2339" s="544"/>
      <c r="AC2339" s="544"/>
    </row>
    <row r="2340">
      <c r="A2340" s="471" t="s">
        <v>5782</v>
      </c>
      <c r="B2340" s="192"/>
      <c r="C2340" s="544"/>
      <c r="D2340" s="544"/>
      <c r="E2340" s="544"/>
      <c r="F2340" s="544"/>
      <c r="G2340" s="544"/>
      <c r="H2340" s="544"/>
      <c r="I2340" s="544"/>
      <c r="J2340" s="544"/>
      <c r="K2340" s="544"/>
      <c r="L2340" s="544"/>
      <c r="M2340" s="544"/>
      <c r="N2340" s="544"/>
      <c r="O2340" s="544"/>
      <c r="P2340" s="544"/>
      <c r="Q2340" s="544"/>
      <c r="R2340" s="544"/>
      <c r="S2340" s="544"/>
      <c r="T2340" s="544"/>
      <c r="U2340" s="544"/>
      <c r="V2340" s="544"/>
      <c r="W2340" s="544"/>
      <c r="X2340" s="544"/>
      <c r="Y2340" s="544"/>
      <c r="Z2340" s="544"/>
      <c r="AA2340" s="544"/>
      <c r="AB2340" s="544"/>
      <c r="AC2340" s="544"/>
    </row>
    <row r="2341">
      <c r="A2341" s="600" t="s">
        <v>5783</v>
      </c>
      <c r="B2341" s="192" t="s">
        <v>5784</v>
      </c>
      <c r="C2341" s="544"/>
      <c r="D2341" s="544"/>
      <c r="E2341" s="544"/>
      <c r="F2341" s="544"/>
      <c r="G2341" s="544"/>
      <c r="H2341" s="544"/>
      <c r="I2341" s="544"/>
      <c r="J2341" s="544"/>
      <c r="K2341" s="544"/>
      <c r="L2341" s="544"/>
      <c r="M2341" s="544"/>
      <c r="N2341" s="544"/>
      <c r="O2341" s="544"/>
      <c r="P2341" s="544"/>
      <c r="Q2341" s="544"/>
      <c r="R2341" s="544"/>
      <c r="S2341" s="544"/>
      <c r="T2341" s="544"/>
      <c r="U2341" s="544"/>
      <c r="V2341" s="544"/>
      <c r="W2341" s="544"/>
      <c r="X2341" s="544"/>
      <c r="Y2341" s="544"/>
      <c r="Z2341" s="544"/>
      <c r="AA2341" s="544"/>
      <c r="AB2341" s="544"/>
      <c r="AC2341" s="544"/>
    </row>
    <row r="2342">
      <c r="A2342" s="600" t="s">
        <v>5785</v>
      </c>
      <c r="B2342" s="192"/>
      <c r="C2342" s="544"/>
      <c r="D2342" s="544"/>
      <c r="E2342" s="544"/>
      <c r="F2342" s="544"/>
      <c r="G2342" s="544"/>
      <c r="H2342" s="544"/>
      <c r="I2342" s="544"/>
      <c r="J2342" s="544"/>
      <c r="K2342" s="544"/>
      <c r="L2342" s="544"/>
      <c r="M2342" s="544"/>
      <c r="N2342" s="544"/>
      <c r="O2342" s="544"/>
      <c r="P2342" s="544"/>
      <c r="Q2342" s="544"/>
      <c r="R2342" s="544"/>
      <c r="S2342" s="544"/>
      <c r="T2342" s="544"/>
      <c r="U2342" s="544"/>
      <c r="V2342" s="544"/>
      <c r="W2342" s="544"/>
      <c r="X2342" s="544"/>
      <c r="Y2342" s="544"/>
      <c r="Z2342" s="544"/>
      <c r="AA2342" s="544"/>
      <c r="AB2342" s="544"/>
      <c r="AC2342" s="544"/>
    </row>
    <row r="2343">
      <c r="A2343" s="600" t="s">
        <v>5786</v>
      </c>
      <c r="B2343" s="192" t="s">
        <v>5787</v>
      </c>
      <c r="C2343" s="544"/>
      <c r="D2343" s="544" t="s">
        <v>5788</v>
      </c>
      <c r="E2343" s="544"/>
      <c r="F2343" s="544"/>
      <c r="G2343" s="544"/>
      <c r="H2343" s="544"/>
      <c r="I2343" s="544"/>
      <c r="J2343" s="544"/>
      <c r="K2343" s="544"/>
      <c r="L2343" s="544"/>
      <c r="M2343" s="544"/>
      <c r="N2343" s="544"/>
      <c r="O2343" s="544"/>
      <c r="P2343" s="544"/>
      <c r="Q2343" s="544"/>
      <c r="R2343" s="544"/>
      <c r="S2343" s="544"/>
      <c r="T2343" s="544"/>
      <c r="U2343" s="544"/>
      <c r="V2343" s="544"/>
      <c r="W2343" s="544"/>
      <c r="X2343" s="544"/>
      <c r="Y2343" s="544"/>
      <c r="Z2343" s="544"/>
      <c r="AA2343" s="544"/>
      <c r="AB2343" s="544"/>
      <c r="AC2343" s="544"/>
    </row>
    <row r="2344">
      <c r="A2344" s="600" t="s">
        <v>5789</v>
      </c>
      <c r="B2344" s="192" t="s">
        <v>5790</v>
      </c>
      <c r="C2344" s="544" t="s">
        <v>5791</v>
      </c>
      <c r="D2344" s="544"/>
      <c r="E2344" s="544"/>
      <c r="F2344" s="544"/>
      <c r="G2344" s="544"/>
      <c r="H2344" s="544"/>
      <c r="I2344" s="544"/>
      <c r="J2344" s="544"/>
      <c r="K2344" s="544"/>
      <c r="L2344" s="544"/>
      <c r="M2344" s="544"/>
      <c r="N2344" s="544"/>
      <c r="O2344" s="544"/>
      <c r="P2344" s="544"/>
      <c r="Q2344" s="544"/>
      <c r="R2344" s="544"/>
      <c r="S2344" s="544"/>
      <c r="T2344" s="544"/>
      <c r="U2344" s="544"/>
      <c r="V2344" s="544"/>
      <c r="W2344" s="544"/>
      <c r="X2344" s="544"/>
      <c r="Y2344" s="544"/>
      <c r="Z2344" s="544"/>
      <c r="AA2344" s="544"/>
      <c r="AB2344" s="544"/>
      <c r="AC2344" s="544"/>
    </row>
    <row r="2345" ht="99.75" customHeight="1">
      <c r="A2345" s="600" t="s">
        <v>13431</v>
      </c>
      <c r="B2345" s="192" t="s">
        <v>5793</v>
      </c>
      <c r="C2345" s="544"/>
      <c r="D2345" s="544"/>
      <c r="E2345" s="544"/>
      <c r="F2345" s="544"/>
      <c r="G2345" s="544"/>
      <c r="H2345" s="544"/>
      <c r="I2345" s="544"/>
      <c r="J2345" s="544"/>
      <c r="K2345" s="544"/>
      <c r="L2345" s="544"/>
      <c r="M2345" s="544"/>
      <c r="N2345" s="544"/>
      <c r="O2345" s="544"/>
      <c r="P2345" s="544"/>
      <c r="Q2345" s="544"/>
      <c r="R2345" s="544"/>
      <c r="S2345" s="544"/>
      <c r="T2345" s="544"/>
      <c r="U2345" s="544"/>
      <c r="V2345" s="544"/>
      <c r="W2345" s="544"/>
      <c r="X2345" s="544"/>
      <c r="Y2345" s="544"/>
      <c r="Z2345" s="544"/>
      <c r="AA2345" s="544"/>
      <c r="AB2345" s="544"/>
      <c r="AC2345" s="544"/>
    </row>
    <row r="2346" ht="82.5" customHeight="1">
      <c r="A2346" s="600" t="s">
        <v>5794</v>
      </c>
      <c r="B2346" s="192" t="s">
        <v>5795</v>
      </c>
      <c r="C2346" s="544" t="s">
        <v>5796</v>
      </c>
      <c r="D2346" s="544"/>
      <c r="E2346" s="544"/>
      <c r="F2346" s="544"/>
      <c r="G2346" s="544"/>
      <c r="H2346" s="544"/>
      <c r="I2346" s="544"/>
      <c r="J2346" s="544"/>
      <c r="K2346" s="544"/>
      <c r="L2346" s="544"/>
      <c r="M2346" s="544"/>
      <c r="N2346" s="544"/>
      <c r="O2346" s="544"/>
      <c r="P2346" s="544"/>
      <c r="Q2346" s="544"/>
      <c r="R2346" s="544"/>
      <c r="S2346" s="544"/>
      <c r="T2346" s="544"/>
      <c r="U2346" s="544"/>
      <c r="V2346" s="544"/>
      <c r="W2346" s="544"/>
      <c r="X2346" s="544"/>
      <c r="Y2346" s="544"/>
      <c r="Z2346" s="544"/>
      <c r="AA2346" s="544"/>
      <c r="AB2346" s="544"/>
      <c r="AC2346" s="544"/>
    </row>
    <row r="2347" ht="96.75" customHeight="1">
      <c r="A2347" s="600" t="s">
        <v>5797</v>
      </c>
      <c r="B2347" s="192"/>
      <c r="C2347" s="544"/>
      <c r="D2347" s="544"/>
      <c r="E2347" s="544"/>
      <c r="F2347" s="544"/>
      <c r="G2347" s="544"/>
      <c r="H2347" s="544"/>
      <c r="I2347" s="544"/>
      <c r="J2347" s="544"/>
      <c r="K2347" s="544"/>
      <c r="L2347" s="544"/>
      <c r="M2347" s="544"/>
      <c r="N2347" s="544"/>
      <c r="O2347" s="544"/>
      <c r="P2347" s="544"/>
      <c r="Q2347" s="544"/>
      <c r="R2347" s="544"/>
      <c r="S2347" s="544"/>
      <c r="T2347" s="544"/>
      <c r="U2347" s="544"/>
      <c r="V2347" s="544"/>
      <c r="W2347" s="544"/>
      <c r="X2347" s="544"/>
      <c r="Y2347" s="544"/>
      <c r="Z2347" s="544"/>
      <c r="AA2347" s="544"/>
      <c r="AB2347" s="544"/>
      <c r="AC2347" s="544"/>
    </row>
    <row r="2348">
      <c r="A2348" s="600" t="s">
        <v>5798</v>
      </c>
      <c r="B2348" s="192" t="s">
        <v>5799</v>
      </c>
      <c r="C2348" s="544"/>
      <c r="D2348" s="544"/>
      <c r="E2348" s="544"/>
      <c r="F2348" s="544"/>
      <c r="G2348" s="544"/>
      <c r="H2348" s="544"/>
      <c r="I2348" s="544"/>
      <c r="J2348" s="544"/>
      <c r="K2348" s="544"/>
      <c r="L2348" s="544"/>
      <c r="M2348" s="544"/>
      <c r="N2348" s="544"/>
      <c r="O2348" s="544"/>
      <c r="P2348" s="544"/>
      <c r="Q2348" s="544"/>
      <c r="R2348" s="544"/>
      <c r="S2348" s="544"/>
      <c r="T2348" s="544"/>
      <c r="U2348" s="544"/>
      <c r="V2348" s="544"/>
      <c r="W2348" s="544"/>
      <c r="X2348" s="544"/>
      <c r="Y2348" s="544"/>
      <c r="Z2348" s="544"/>
      <c r="AA2348" s="544"/>
      <c r="AB2348" s="544"/>
      <c r="AC2348" s="544"/>
    </row>
    <row r="2349">
      <c r="A2349" s="601" t="s">
        <v>13432</v>
      </c>
      <c r="B2349" s="192" t="s">
        <v>5801</v>
      </c>
      <c r="C2349" s="544" t="s">
        <v>5802</v>
      </c>
      <c r="D2349" s="544"/>
      <c r="E2349" s="544"/>
      <c r="F2349" s="544"/>
      <c r="G2349" s="544"/>
      <c r="H2349" s="544"/>
      <c r="I2349" s="544"/>
      <c r="J2349" s="544"/>
      <c r="K2349" s="544"/>
      <c r="L2349" s="544"/>
      <c r="M2349" s="544"/>
      <c r="N2349" s="544"/>
      <c r="O2349" s="544"/>
      <c r="P2349" s="544"/>
      <c r="Q2349" s="544"/>
      <c r="R2349" s="544"/>
      <c r="S2349" s="544"/>
      <c r="T2349" s="544"/>
      <c r="U2349" s="544"/>
      <c r="V2349" s="544"/>
      <c r="W2349" s="544"/>
      <c r="X2349" s="544"/>
      <c r="Y2349" s="544"/>
      <c r="Z2349" s="544"/>
      <c r="AA2349" s="544"/>
      <c r="AB2349" s="544"/>
      <c r="AC2349" s="544"/>
    </row>
    <row r="2350" ht="117.0" customHeight="1">
      <c r="A2350" s="602" t="s">
        <v>5803</v>
      </c>
      <c r="B2350" s="192" t="s">
        <v>5804</v>
      </c>
      <c r="C2350" s="544" t="s">
        <v>5805</v>
      </c>
      <c r="D2350" s="544"/>
      <c r="E2350" s="544"/>
      <c r="F2350" s="544"/>
      <c r="G2350" s="544"/>
      <c r="H2350" s="544"/>
      <c r="I2350" s="544"/>
      <c r="J2350" s="544"/>
      <c r="K2350" s="544"/>
      <c r="L2350" s="544"/>
      <c r="M2350" s="544"/>
      <c r="N2350" s="544"/>
      <c r="O2350" s="544"/>
      <c r="P2350" s="544"/>
      <c r="Q2350" s="544"/>
      <c r="R2350" s="544"/>
      <c r="S2350" s="544"/>
      <c r="T2350" s="544"/>
      <c r="U2350" s="544"/>
      <c r="V2350" s="544"/>
      <c r="W2350" s="544"/>
      <c r="X2350" s="544"/>
      <c r="Y2350" s="544"/>
      <c r="Z2350" s="544"/>
      <c r="AA2350" s="544"/>
      <c r="AB2350" s="544"/>
      <c r="AC2350" s="544"/>
    </row>
    <row r="2351" ht="104.25" customHeight="1">
      <c r="A2351" s="603" t="s">
        <v>5806</v>
      </c>
      <c r="B2351" s="192" t="s">
        <v>5807</v>
      </c>
      <c r="C2351" s="544" t="s">
        <v>5808</v>
      </c>
      <c r="D2351" s="544"/>
      <c r="E2351" s="544"/>
      <c r="F2351" s="544"/>
      <c r="G2351" s="544"/>
      <c r="H2351" s="544"/>
      <c r="I2351" s="544"/>
      <c r="J2351" s="544"/>
      <c r="K2351" s="544"/>
      <c r="L2351" s="544"/>
      <c r="M2351" s="544"/>
      <c r="N2351" s="544"/>
      <c r="O2351" s="544"/>
      <c r="P2351" s="544"/>
      <c r="Q2351" s="544"/>
      <c r="R2351" s="544"/>
      <c r="S2351" s="544"/>
      <c r="T2351" s="544"/>
      <c r="U2351" s="544"/>
      <c r="V2351" s="544"/>
      <c r="W2351" s="544"/>
      <c r="X2351" s="544"/>
      <c r="Y2351" s="544"/>
      <c r="Z2351" s="544"/>
      <c r="AA2351" s="544"/>
      <c r="AB2351" s="544"/>
      <c r="AC2351" s="544"/>
    </row>
    <row r="2352" ht="93.75" customHeight="1">
      <c r="A2352" s="603" t="s">
        <v>5809</v>
      </c>
      <c r="B2352" s="192" t="s">
        <v>5810</v>
      </c>
      <c r="C2352" s="544"/>
      <c r="D2352" s="544"/>
      <c r="E2352" s="544"/>
      <c r="F2352" s="544"/>
      <c r="G2352" s="544"/>
      <c r="H2352" s="544"/>
      <c r="I2352" s="544"/>
      <c r="J2352" s="544"/>
      <c r="K2352" s="544"/>
      <c r="L2352" s="544"/>
      <c r="M2352" s="544"/>
      <c r="N2352" s="544"/>
      <c r="O2352" s="544"/>
      <c r="P2352" s="544"/>
      <c r="Q2352" s="544"/>
      <c r="R2352" s="544"/>
      <c r="S2352" s="544"/>
      <c r="T2352" s="544"/>
      <c r="U2352" s="544"/>
      <c r="V2352" s="544"/>
      <c r="W2352" s="544"/>
      <c r="X2352" s="544"/>
      <c r="Y2352" s="544"/>
      <c r="Z2352" s="544"/>
      <c r="AA2352" s="544"/>
      <c r="AB2352" s="544"/>
      <c r="AC2352" s="544"/>
    </row>
    <row r="2353" ht="68.25" customHeight="1">
      <c r="A2353" s="603" t="s">
        <v>5811</v>
      </c>
      <c r="B2353" s="192" t="s">
        <v>5812</v>
      </c>
      <c r="C2353" s="544"/>
      <c r="D2353" s="544"/>
      <c r="E2353" s="544"/>
      <c r="F2353" s="544"/>
      <c r="G2353" s="544"/>
      <c r="H2353" s="544"/>
      <c r="I2353" s="544"/>
      <c r="J2353" s="544"/>
      <c r="K2353" s="544"/>
      <c r="L2353" s="544"/>
      <c r="M2353" s="544"/>
      <c r="N2353" s="544"/>
      <c r="O2353" s="544"/>
      <c r="P2353" s="544"/>
      <c r="Q2353" s="544"/>
      <c r="R2353" s="544"/>
      <c r="S2353" s="544"/>
      <c r="T2353" s="544"/>
      <c r="U2353" s="544"/>
      <c r="V2353" s="544"/>
      <c r="W2353" s="544"/>
      <c r="X2353" s="544"/>
      <c r="Y2353" s="544"/>
      <c r="Z2353" s="544"/>
      <c r="AA2353" s="544"/>
      <c r="AB2353" s="544"/>
      <c r="AC2353" s="544"/>
    </row>
    <row r="2354" ht="33.0" customHeight="1">
      <c r="A2354" s="603" t="s">
        <v>5813</v>
      </c>
      <c r="B2354" s="192" t="s">
        <v>5814</v>
      </c>
      <c r="C2354" s="544"/>
      <c r="D2354" s="544"/>
      <c r="E2354" s="544"/>
      <c r="F2354" s="544"/>
      <c r="G2354" s="544"/>
      <c r="H2354" s="544"/>
      <c r="I2354" s="544"/>
      <c r="J2354" s="544"/>
      <c r="K2354" s="544"/>
      <c r="L2354" s="544"/>
      <c r="M2354" s="544"/>
      <c r="N2354" s="544"/>
      <c r="O2354" s="544"/>
      <c r="P2354" s="544"/>
      <c r="Q2354" s="544"/>
      <c r="R2354" s="544"/>
      <c r="S2354" s="544"/>
      <c r="T2354" s="544"/>
      <c r="U2354" s="544"/>
      <c r="V2354" s="544"/>
      <c r="W2354" s="544"/>
      <c r="X2354" s="544"/>
      <c r="Y2354" s="544"/>
      <c r="Z2354" s="544"/>
      <c r="AA2354" s="544"/>
      <c r="AB2354" s="544"/>
      <c r="AC2354" s="544"/>
    </row>
    <row r="2355" ht="50.25" customHeight="1">
      <c r="A2355" s="603" t="s">
        <v>5815</v>
      </c>
      <c r="B2355" s="192"/>
      <c r="C2355" s="544"/>
      <c r="D2355" s="544"/>
      <c r="E2355" s="544"/>
      <c r="F2355" s="544"/>
      <c r="G2355" s="544"/>
      <c r="H2355" s="544"/>
      <c r="I2355" s="544"/>
      <c r="J2355" s="544"/>
      <c r="K2355" s="544"/>
      <c r="L2355" s="544"/>
      <c r="M2355" s="544"/>
      <c r="N2355" s="544"/>
      <c r="O2355" s="544"/>
      <c r="P2355" s="544"/>
      <c r="Q2355" s="544"/>
      <c r="R2355" s="544"/>
      <c r="S2355" s="544"/>
      <c r="T2355" s="544"/>
      <c r="U2355" s="544"/>
      <c r="V2355" s="544"/>
      <c r="W2355" s="544"/>
      <c r="X2355" s="544"/>
      <c r="Y2355" s="544"/>
      <c r="Z2355" s="544"/>
      <c r="AA2355" s="544"/>
      <c r="AB2355" s="544"/>
      <c r="AC2355" s="544"/>
    </row>
    <row r="2356" ht="67.5" customHeight="1">
      <c r="A2356" s="603" t="s">
        <v>5816</v>
      </c>
      <c r="B2356" s="192" t="s">
        <v>5817</v>
      </c>
      <c r="C2356" s="544"/>
      <c r="D2356" s="544"/>
      <c r="E2356" s="544"/>
      <c r="F2356" s="544"/>
      <c r="G2356" s="544"/>
      <c r="H2356" s="544"/>
      <c r="I2356" s="544"/>
      <c r="J2356" s="544"/>
      <c r="K2356" s="544"/>
      <c r="L2356" s="544"/>
      <c r="M2356" s="544"/>
      <c r="N2356" s="544"/>
      <c r="O2356" s="544"/>
      <c r="P2356" s="544"/>
      <c r="Q2356" s="544"/>
      <c r="R2356" s="544"/>
      <c r="S2356" s="544"/>
      <c r="T2356" s="544"/>
      <c r="U2356" s="544"/>
      <c r="V2356" s="544"/>
      <c r="W2356" s="544"/>
      <c r="X2356" s="544"/>
      <c r="Y2356" s="544"/>
      <c r="Z2356" s="544"/>
      <c r="AA2356" s="544"/>
      <c r="AB2356" s="544"/>
      <c r="AC2356" s="544"/>
    </row>
    <row r="2357" ht="78.0" customHeight="1">
      <c r="A2357" s="603" t="s">
        <v>5818</v>
      </c>
      <c r="B2357" s="192" t="s">
        <v>5819</v>
      </c>
      <c r="C2357" s="544" t="s">
        <v>5820</v>
      </c>
      <c r="D2357" s="544"/>
      <c r="E2357" s="544"/>
      <c r="F2357" s="544"/>
      <c r="G2357" s="544"/>
      <c r="H2357" s="544"/>
      <c r="I2357" s="544"/>
      <c r="J2357" s="544"/>
      <c r="K2357" s="544"/>
      <c r="L2357" s="544"/>
      <c r="M2357" s="544"/>
      <c r="N2357" s="544"/>
      <c r="O2357" s="544"/>
      <c r="P2357" s="544"/>
      <c r="Q2357" s="544"/>
      <c r="R2357" s="544"/>
      <c r="S2357" s="544"/>
      <c r="T2357" s="544"/>
      <c r="U2357" s="544"/>
      <c r="V2357" s="544"/>
      <c r="W2357" s="544"/>
      <c r="X2357" s="544"/>
      <c r="Y2357" s="544"/>
      <c r="Z2357" s="544"/>
      <c r="AA2357" s="544"/>
      <c r="AB2357" s="544"/>
      <c r="AC2357" s="544"/>
    </row>
    <row r="2358" ht="78.75" customHeight="1">
      <c r="A2358" s="603" t="s">
        <v>5821</v>
      </c>
      <c r="B2358" s="192" t="s">
        <v>5822</v>
      </c>
      <c r="C2358" s="544"/>
      <c r="D2358" s="544"/>
      <c r="E2358" s="544"/>
      <c r="F2358" s="544"/>
      <c r="G2358" s="544"/>
      <c r="H2358" s="544"/>
      <c r="I2358" s="544"/>
      <c r="J2358" s="544"/>
      <c r="K2358" s="544"/>
      <c r="L2358" s="544"/>
      <c r="M2358" s="544"/>
      <c r="N2358" s="544"/>
      <c r="O2358" s="544"/>
      <c r="P2358" s="544"/>
      <c r="Q2358" s="544"/>
      <c r="R2358" s="544"/>
      <c r="S2358" s="544"/>
      <c r="T2358" s="544"/>
      <c r="U2358" s="544"/>
      <c r="V2358" s="544"/>
      <c r="W2358" s="544"/>
      <c r="X2358" s="544"/>
      <c r="Y2358" s="544"/>
      <c r="Z2358" s="544"/>
      <c r="AA2358" s="544"/>
      <c r="AB2358" s="544"/>
      <c r="AC2358" s="544"/>
    </row>
    <row r="2359" ht="47.25" customHeight="1">
      <c r="A2359" s="603" t="s">
        <v>5823</v>
      </c>
      <c r="B2359" s="192"/>
      <c r="C2359" s="544"/>
      <c r="D2359" s="544"/>
      <c r="E2359" s="544"/>
      <c r="F2359" s="544"/>
      <c r="G2359" s="544"/>
      <c r="H2359" s="544"/>
      <c r="I2359" s="544"/>
      <c r="J2359" s="544"/>
      <c r="K2359" s="544"/>
      <c r="L2359" s="544"/>
      <c r="M2359" s="544"/>
      <c r="N2359" s="544"/>
      <c r="O2359" s="544"/>
      <c r="P2359" s="544"/>
      <c r="Q2359" s="544"/>
      <c r="R2359" s="544"/>
      <c r="S2359" s="544"/>
      <c r="T2359" s="544"/>
      <c r="U2359" s="544"/>
      <c r="V2359" s="544"/>
      <c r="W2359" s="544"/>
      <c r="X2359" s="544"/>
      <c r="Y2359" s="544"/>
      <c r="Z2359" s="544"/>
      <c r="AA2359" s="544"/>
      <c r="AB2359" s="544"/>
      <c r="AC2359" s="544"/>
    </row>
    <row r="2360" ht="112.5" customHeight="1">
      <c r="A2360" s="603" t="s">
        <v>5824</v>
      </c>
      <c r="B2360" s="192" t="s">
        <v>5825</v>
      </c>
      <c r="C2360" s="544"/>
      <c r="D2360" s="544"/>
      <c r="E2360" s="544"/>
      <c r="F2360" s="544"/>
      <c r="G2360" s="544"/>
      <c r="H2360" s="544"/>
      <c r="I2360" s="544"/>
      <c r="J2360" s="544"/>
      <c r="K2360" s="544"/>
      <c r="L2360" s="544"/>
      <c r="M2360" s="544"/>
      <c r="N2360" s="544"/>
      <c r="O2360" s="544"/>
      <c r="P2360" s="544"/>
      <c r="Q2360" s="544"/>
      <c r="R2360" s="544"/>
      <c r="S2360" s="544"/>
      <c r="T2360" s="544"/>
      <c r="U2360" s="544"/>
      <c r="V2360" s="544"/>
      <c r="W2360" s="544"/>
      <c r="X2360" s="544"/>
      <c r="Y2360" s="544"/>
      <c r="Z2360" s="544"/>
      <c r="AA2360" s="544"/>
      <c r="AB2360" s="544"/>
      <c r="AC2360" s="544"/>
    </row>
    <row r="2361" ht="79.5" customHeight="1">
      <c r="A2361" s="603" t="s">
        <v>5826</v>
      </c>
      <c r="B2361" s="192" t="s">
        <v>5827</v>
      </c>
      <c r="C2361" s="544"/>
      <c r="D2361" s="544"/>
      <c r="E2361" s="544"/>
      <c r="F2361" s="544"/>
      <c r="G2361" s="544"/>
      <c r="H2361" s="544"/>
      <c r="I2361" s="544"/>
      <c r="J2361" s="544"/>
      <c r="K2361" s="544"/>
      <c r="L2361" s="544"/>
      <c r="M2361" s="544"/>
      <c r="N2361" s="544"/>
      <c r="O2361" s="544"/>
      <c r="P2361" s="544"/>
      <c r="Q2361" s="544"/>
      <c r="R2361" s="544"/>
      <c r="S2361" s="544"/>
      <c r="T2361" s="544"/>
      <c r="U2361" s="544"/>
      <c r="V2361" s="544"/>
      <c r="W2361" s="544"/>
      <c r="X2361" s="544"/>
      <c r="Y2361" s="544"/>
      <c r="Z2361" s="544"/>
      <c r="AA2361" s="544"/>
      <c r="AB2361" s="544"/>
      <c r="AC2361" s="544"/>
    </row>
    <row r="2362" ht="66.0" customHeight="1">
      <c r="A2362" s="603" t="s">
        <v>5828</v>
      </c>
      <c r="B2362" s="192" t="s">
        <v>5829</v>
      </c>
      <c r="C2362" s="544"/>
      <c r="D2362" s="544"/>
      <c r="E2362" s="544"/>
      <c r="F2362" s="544"/>
      <c r="G2362" s="544"/>
      <c r="H2362" s="544"/>
      <c r="I2362" s="544"/>
      <c r="J2362" s="544"/>
      <c r="K2362" s="544"/>
      <c r="L2362" s="544"/>
      <c r="M2362" s="544"/>
      <c r="N2362" s="544"/>
      <c r="O2362" s="544"/>
      <c r="P2362" s="544"/>
      <c r="Q2362" s="544"/>
      <c r="R2362" s="544"/>
      <c r="S2362" s="544"/>
      <c r="T2362" s="544"/>
      <c r="U2362" s="544"/>
      <c r="V2362" s="544"/>
      <c r="W2362" s="544"/>
      <c r="X2362" s="544"/>
      <c r="Y2362" s="544"/>
      <c r="Z2362" s="544"/>
      <c r="AA2362" s="544"/>
      <c r="AB2362" s="544"/>
      <c r="AC2362" s="544"/>
    </row>
    <row r="2363" ht="85.5" customHeight="1">
      <c r="A2363" s="603" t="s">
        <v>5830</v>
      </c>
      <c r="B2363" s="192" t="s">
        <v>5831</v>
      </c>
      <c r="C2363" s="544"/>
      <c r="D2363" s="544"/>
      <c r="E2363" s="544"/>
      <c r="F2363" s="544"/>
      <c r="G2363" s="544"/>
      <c r="H2363" s="544"/>
      <c r="I2363" s="544"/>
      <c r="J2363" s="544"/>
      <c r="K2363" s="544"/>
      <c r="L2363" s="544"/>
      <c r="M2363" s="544"/>
      <c r="N2363" s="544"/>
      <c r="O2363" s="544"/>
      <c r="P2363" s="544"/>
      <c r="Q2363" s="544"/>
      <c r="R2363" s="544"/>
      <c r="S2363" s="544"/>
      <c r="T2363" s="544"/>
      <c r="U2363" s="544"/>
      <c r="V2363" s="544"/>
      <c r="W2363" s="544"/>
      <c r="X2363" s="544"/>
      <c r="Y2363" s="544"/>
      <c r="Z2363" s="544"/>
      <c r="AA2363" s="544"/>
      <c r="AB2363" s="544"/>
      <c r="AC2363" s="544"/>
    </row>
    <row r="2364" ht="66.0" customHeight="1">
      <c r="A2364" s="147" t="s">
        <v>5832</v>
      </c>
      <c r="B2364" s="192"/>
      <c r="C2364" s="544"/>
      <c r="D2364" s="544"/>
      <c r="E2364" s="544"/>
      <c r="F2364" s="544"/>
      <c r="G2364" s="544"/>
      <c r="H2364" s="544"/>
      <c r="I2364" s="544"/>
      <c r="J2364" s="544"/>
      <c r="K2364" s="544"/>
      <c r="L2364" s="544"/>
      <c r="M2364" s="544"/>
      <c r="N2364" s="544"/>
      <c r="O2364" s="544"/>
      <c r="P2364" s="544"/>
      <c r="Q2364" s="544"/>
      <c r="R2364" s="544"/>
      <c r="S2364" s="544"/>
      <c r="T2364" s="544"/>
      <c r="U2364" s="544"/>
      <c r="V2364" s="544"/>
      <c r="W2364" s="544"/>
      <c r="X2364" s="544"/>
      <c r="Y2364" s="544"/>
      <c r="Z2364" s="544"/>
      <c r="AA2364" s="544"/>
      <c r="AB2364" s="544"/>
      <c r="AC2364" s="544"/>
    </row>
    <row r="2365">
      <c r="A2365" s="603" t="s">
        <v>5833</v>
      </c>
      <c r="B2365" s="603" t="s">
        <v>5834</v>
      </c>
      <c r="C2365" s="544"/>
      <c r="D2365" s="544"/>
      <c r="E2365" s="544"/>
      <c r="F2365" s="544"/>
      <c r="G2365" s="544"/>
      <c r="H2365" s="544"/>
      <c r="I2365" s="544"/>
      <c r="J2365" s="544"/>
      <c r="K2365" s="544"/>
      <c r="L2365" s="544"/>
      <c r="M2365" s="544"/>
      <c r="N2365" s="544"/>
      <c r="O2365" s="544"/>
      <c r="P2365" s="544"/>
      <c r="Q2365" s="544"/>
      <c r="R2365" s="544"/>
      <c r="S2365" s="544"/>
      <c r="T2365" s="544"/>
      <c r="U2365" s="544"/>
      <c r="V2365" s="544"/>
      <c r="W2365" s="544"/>
      <c r="X2365" s="544"/>
      <c r="Y2365" s="544"/>
      <c r="Z2365" s="544"/>
      <c r="AA2365" s="544"/>
      <c r="AB2365" s="544"/>
      <c r="AC2365" s="544"/>
    </row>
    <row r="2366">
      <c r="A2366" s="147" t="s">
        <v>5835</v>
      </c>
      <c r="B2366" s="192" t="s">
        <v>5836</v>
      </c>
      <c r="C2366" s="544"/>
      <c r="D2366" s="544"/>
      <c r="E2366" s="544"/>
      <c r="F2366" s="544"/>
      <c r="G2366" s="544"/>
      <c r="H2366" s="544"/>
      <c r="I2366" s="544"/>
      <c r="J2366" s="544"/>
      <c r="K2366" s="544"/>
      <c r="L2366" s="544"/>
      <c r="M2366" s="544"/>
      <c r="N2366" s="544"/>
      <c r="O2366" s="544"/>
      <c r="P2366" s="544"/>
      <c r="Q2366" s="544"/>
      <c r="R2366" s="544"/>
      <c r="S2366" s="544"/>
      <c r="T2366" s="544"/>
      <c r="U2366" s="544"/>
      <c r="V2366" s="544"/>
      <c r="W2366" s="544"/>
      <c r="X2366" s="544"/>
      <c r="Y2366" s="544"/>
      <c r="Z2366" s="544"/>
      <c r="AA2366" s="544"/>
      <c r="AB2366" s="544"/>
      <c r="AC2366" s="544"/>
    </row>
    <row r="2367" ht="84.0" customHeight="1">
      <c r="A2367" s="603" t="s">
        <v>5837</v>
      </c>
      <c r="B2367" s="192" t="s">
        <v>5838</v>
      </c>
      <c r="C2367" s="544" t="s">
        <v>5839</v>
      </c>
      <c r="D2367" s="544"/>
      <c r="E2367" s="544"/>
      <c r="F2367" s="544"/>
      <c r="G2367" s="544"/>
      <c r="H2367" s="544"/>
      <c r="I2367" s="544"/>
      <c r="J2367" s="544"/>
      <c r="K2367" s="544"/>
      <c r="L2367" s="544"/>
      <c r="M2367" s="544"/>
      <c r="N2367" s="544"/>
      <c r="O2367" s="544"/>
      <c r="P2367" s="544"/>
      <c r="Q2367" s="544"/>
      <c r="R2367" s="544"/>
      <c r="S2367" s="544"/>
      <c r="T2367" s="544"/>
      <c r="U2367" s="544"/>
      <c r="V2367" s="544"/>
      <c r="W2367" s="544"/>
      <c r="X2367" s="544"/>
      <c r="Y2367" s="544"/>
      <c r="Z2367" s="544"/>
      <c r="AA2367" s="544"/>
      <c r="AB2367" s="544"/>
      <c r="AC2367" s="544"/>
    </row>
    <row r="2368" ht="54.0" customHeight="1">
      <c r="A2368" s="603" t="s">
        <v>5840</v>
      </c>
      <c r="B2368" s="192" t="s">
        <v>5841</v>
      </c>
      <c r="C2368" s="544"/>
      <c r="D2368" s="544"/>
      <c r="E2368" s="544"/>
      <c r="F2368" s="544"/>
      <c r="G2368" s="544"/>
      <c r="H2368" s="544"/>
      <c r="I2368" s="544"/>
      <c r="J2368" s="544"/>
      <c r="K2368" s="544"/>
      <c r="L2368" s="544"/>
      <c r="M2368" s="544"/>
      <c r="N2368" s="544"/>
      <c r="O2368" s="544"/>
      <c r="P2368" s="544"/>
      <c r="Q2368" s="544"/>
      <c r="R2368" s="544"/>
      <c r="S2368" s="544"/>
      <c r="T2368" s="544"/>
      <c r="U2368" s="544"/>
      <c r="V2368" s="544"/>
      <c r="W2368" s="544"/>
      <c r="X2368" s="544"/>
      <c r="Y2368" s="544"/>
      <c r="Z2368" s="544"/>
      <c r="AA2368" s="544"/>
      <c r="AB2368" s="544"/>
      <c r="AC2368" s="544"/>
    </row>
    <row r="2369" ht="49.5" customHeight="1">
      <c r="A2369" s="603" t="s">
        <v>5842</v>
      </c>
      <c r="B2369" s="192" t="s">
        <v>5843</v>
      </c>
      <c r="C2369" s="544" t="s">
        <v>5844</v>
      </c>
      <c r="D2369" s="544"/>
      <c r="E2369" s="544"/>
      <c r="F2369" s="544"/>
      <c r="G2369" s="544"/>
      <c r="H2369" s="544"/>
      <c r="I2369" s="544"/>
      <c r="J2369" s="544"/>
      <c r="K2369" s="544"/>
      <c r="L2369" s="544"/>
      <c r="M2369" s="544"/>
      <c r="N2369" s="544"/>
      <c r="O2369" s="544"/>
      <c r="P2369" s="544"/>
      <c r="Q2369" s="544"/>
      <c r="R2369" s="544"/>
      <c r="S2369" s="544"/>
      <c r="T2369" s="544"/>
      <c r="U2369" s="544"/>
      <c r="V2369" s="544"/>
      <c r="W2369" s="544"/>
      <c r="X2369" s="544"/>
      <c r="Y2369" s="544"/>
      <c r="Z2369" s="544"/>
      <c r="AA2369" s="544"/>
      <c r="AB2369" s="544"/>
      <c r="AC2369" s="544"/>
    </row>
    <row r="2370">
      <c r="A2370" s="603" t="s">
        <v>5845</v>
      </c>
      <c r="B2370" s="192" t="s">
        <v>5846</v>
      </c>
      <c r="C2370" s="544"/>
      <c r="D2370" s="544"/>
      <c r="E2370" s="544"/>
      <c r="F2370" s="544"/>
      <c r="G2370" s="544"/>
      <c r="H2370" s="544"/>
      <c r="I2370" s="544"/>
      <c r="J2370" s="544"/>
      <c r="K2370" s="544"/>
      <c r="L2370" s="544"/>
      <c r="M2370" s="544"/>
      <c r="N2370" s="544"/>
      <c r="O2370" s="544"/>
      <c r="P2370" s="544"/>
      <c r="Q2370" s="544"/>
      <c r="R2370" s="544"/>
      <c r="S2370" s="544"/>
      <c r="T2370" s="544"/>
      <c r="U2370" s="544"/>
      <c r="V2370" s="544"/>
      <c r="W2370" s="544"/>
      <c r="X2370" s="544"/>
      <c r="Y2370" s="544"/>
      <c r="Z2370" s="544"/>
      <c r="AA2370" s="544"/>
      <c r="AB2370" s="544"/>
      <c r="AC2370" s="544"/>
    </row>
    <row r="2371" ht="45.75" customHeight="1">
      <c r="A2371" s="603" t="s">
        <v>5847</v>
      </c>
      <c r="B2371" s="192"/>
      <c r="C2371" s="544"/>
      <c r="D2371" s="544"/>
      <c r="E2371" s="544"/>
      <c r="F2371" s="544"/>
      <c r="G2371" s="544"/>
      <c r="H2371" s="544"/>
      <c r="I2371" s="544"/>
      <c r="J2371" s="544"/>
      <c r="K2371" s="544"/>
      <c r="L2371" s="544"/>
      <c r="M2371" s="544"/>
      <c r="N2371" s="544"/>
      <c r="O2371" s="544"/>
      <c r="P2371" s="544"/>
      <c r="Q2371" s="544"/>
      <c r="R2371" s="544"/>
      <c r="S2371" s="544"/>
      <c r="T2371" s="544"/>
      <c r="U2371" s="544"/>
      <c r="V2371" s="544"/>
      <c r="W2371" s="544"/>
      <c r="X2371" s="544"/>
      <c r="Y2371" s="544"/>
      <c r="Z2371" s="544"/>
      <c r="AA2371" s="544"/>
      <c r="AB2371" s="544"/>
      <c r="AC2371" s="544"/>
    </row>
    <row r="2372">
      <c r="A2372" s="603" t="s">
        <v>5848</v>
      </c>
      <c r="B2372" s="192"/>
      <c r="C2372" s="544"/>
      <c r="D2372" s="544"/>
      <c r="E2372" s="544"/>
      <c r="F2372" s="544"/>
      <c r="G2372" s="544"/>
      <c r="H2372" s="544"/>
      <c r="I2372" s="544"/>
      <c r="J2372" s="544"/>
      <c r="K2372" s="544"/>
      <c r="L2372" s="544"/>
      <c r="M2372" s="544"/>
      <c r="N2372" s="544"/>
      <c r="O2372" s="544"/>
      <c r="P2372" s="544"/>
      <c r="Q2372" s="544"/>
      <c r="R2372" s="544"/>
      <c r="S2372" s="544"/>
      <c r="T2372" s="544"/>
      <c r="U2372" s="544"/>
      <c r="V2372" s="544"/>
      <c r="W2372" s="544"/>
      <c r="X2372" s="544"/>
      <c r="Y2372" s="544"/>
      <c r="Z2372" s="544"/>
      <c r="AA2372" s="544"/>
      <c r="AB2372" s="544"/>
      <c r="AC2372" s="544"/>
    </row>
    <row r="2373" ht="68.25" customHeight="1">
      <c r="A2373" s="604" t="s">
        <v>13433</v>
      </c>
      <c r="B2373" s="192"/>
      <c r="C2373" s="544"/>
      <c r="D2373" s="544"/>
      <c r="E2373" s="544"/>
      <c r="F2373" s="544"/>
      <c r="G2373" s="544"/>
      <c r="H2373" s="544"/>
      <c r="I2373" s="544"/>
      <c r="J2373" s="544"/>
      <c r="K2373" s="544"/>
      <c r="L2373" s="544"/>
      <c r="M2373" s="544"/>
      <c r="N2373" s="544"/>
      <c r="O2373" s="544"/>
      <c r="P2373" s="544"/>
      <c r="Q2373" s="544"/>
      <c r="R2373" s="544"/>
      <c r="S2373" s="544"/>
      <c r="T2373" s="544"/>
      <c r="U2373" s="544"/>
      <c r="V2373" s="544"/>
      <c r="W2373" s="544"/>
      <c r="X2373" s="544"/>
      <c r="Y2373" s="544"/>
      <c r="Z2373" s="544"/>
      <c r="AA2373" s="544"/>
      <c r="AB2373" s="544"/>
      <c r="AC2373" s="544"/>
    </row>
    <row r="2374" ht="63.0" customHeight="1">
      <c r="A2374" s="605" t="s">
        <v>5850</v>
      </c>
      <c r="B2374" s="192" t="s">
        <v>5851</v>
      </c>
      <c r="C2374" s="544"/>
      <c r="D2374" s="544"/>
      <c r="E2374" s="544"/>
      <c r="F2374" s="544"/>
      <c r="G2374" s="544"/>
      <c r="H2374" s="544"/>
      <c r="I2374" s="544"/>
      <c r="J2374" s="544"/>
      <c r="K2374" s="544"/>
      <c r="L2374" s="544"/>
      <c r="M2374" s="544"/>
      <c r="N2374" s="544"/>
      <c r="O2374" s="544"/>
      <c r="P2374" s="544"/>
      <c r="Q2374" s="544"/>
      <c r="R2374" s="544"/>
      <c r="S2374" s="544"/>
      <c r="T2374" s="544"/>
      <c r="U2374" s="544"/>
      <c r="V2374" s="544"/>
      <c r="W2374" s="544"/>
      <c r="X2374" s="544"/>
      <c r="Y2374" s="544"/>
      <c r="Z2374" s="544"/>
      <c r="AA2374" s="544"/>
      <c r="AB2374" s="544"/>
      <c r="AC2374" s="544"/>
    </row>
    <row r="2375" ht="246.75" customHeight="1">
      <c r="A2375" s="606" t="s">
        <v>5852</v>
      </c>
      <c r="B2375" s="192" t="s">
        <v>5853</v>
      </c>
      <c r="C2375" s="544"/>
      <c r="D2375" s="544"/>
      <c r="E2375" s="544"/>
      <c r="F2375" s="544"/>
      <c r="G2375" s="544"/>
      <c r="H2375" s="544"/>
      <c r="I2375" s="544"/>
      <c r="J2375" s="544"/>
      <c r="K2375" s="544"/>
      <c r="L2375" s="544"/>
      <c r="M2375" s="544"/>
      <c r="N2375" s="544"/>
      <c r="O2375" s="544"/>
      <c r="P2375" s="544"/>
      <c r="Q2375" s="544"/>
      <c r="R2375" s="544"/>
      <c r="S2375" s="544"/>
      <c r="T2375" s="544"/>
      <c r="U2375" s="544"/>
      <c r="V2375" s="544"/>
      <c r="W2375" s="544"/>
      <c r="X2375" s="544"/>
      <c r="Y2375" s="544"/>
      <c r="Z2375" s="544"/>
      <c r="AA2375" s="544"/>
      <c r="AB2375" s="544"/>
      <c r="AC2375" s="544"/>
    </row>
    <row r="2376">
      <c r="A2376" s="607"/>
      <c r="B2376" s="243" t="s">
        <v>13434</v>
      </c>
      <c r="C2376" s="544"/>
      <c r="D2376" s="544" t="s">
        <v>5855</v>
      </c>
      <c r="E2376" s="544"/>
      <c r="F2376" s="544"/>
      <c r="G2376" s="544"/>
      <c r="H2376" s="544"/>
      <c r="I2376" s="544"/>
      <c r="J2376" s="544"/>
      <c r="K2376" s="544"/>
      <c r="L2376" s="544"/>
      <c r="M2376" s="544"/>
      <c r="N2376" s="544"/>
      <c r="O2376" s="544"/>
      <c r="P2376" s="544"/>
      <c r="Q2376" s="544"/>
      <c r="R2376" s="544"/>
      <c r="S2376" s="544"/>
      <c r="T2376" s="544"/>
      <c r="U2376" s="544"/>
      <c r="V2376" s="544"/>
      <c r="W2376" s="544"/>
      <c r="X2376" s="544"/>
      <c r="Y2376" s="544"/>
      <c r="Z2376" s="544"/>
      <c r="AA2376" s="544"/>
      <c r="AB2376" s="544"/>
      <c r="AC2376" s="544"/>
    </row>
    <row r="2377">
      <c r="A2377" s="73" t="s">
        <v>5856</v>
      </c>
      <c r="B2377" s="65" t="s">
        <v>13435</v>
      </c>
      <c r="C2377" s="544" t="s">
        <v>5858</v>
      </c>
      <c r="D2377" s="544"/>
      <c r="E2377" s="544"/>
      <c r="F2377" s="544"/>
      <c r="G2377" s="544"/>
      <c r="H2377" s="544"/>
      <c r="I2377" s="544"/>
      <c r="J2377" s="544"/>
      <c r="K2377" s="544"/>
      <c r="L2377" s="544"/>
      <c r="M2377" s="544"/>
      <c r="N2377" s="544"/>
      <c r="O2377" s="544"/>
      <c r="P2377" s="544"/>
      <c r="Q2377" s="544"/>
      <c r="R2377" s="544"/>
      <c r="S2377" s="544"/>
      <c r="T2377" s="544"/>
      <c r="U2377" s="544"/>
      <c r="V2377" s="544"/>
      <c r="W2377" s="544"/>
      <c r="X2377" s="544"/>
      <c r="Y2377" s="544"/>
      <c r="Z2377" s="544"/>
      <c r="AA2377" s="544"/>
      <c r="AB2377" s="544"/>
      <c r="AC2377" s="544"/>
    </row>
    <row r="2378">
      <c r="A2378" s="73" t="s">
        <v>5859</v>
      </c>
      <c r="B2378" s="65"/>
      <c r="C2378" s="544"/>
      <c r="D2378" s="544"/>
      <c r="E2378" s="544"/>
      <c r="F2378" s="544"/>
      <c r="G2378" s="544"/>
      <c r="H2378" s="544"/>
      <c r="I2378" s="544"/>
      <c r="J2378" s="544"/>
      <c r="K2378" s="544"/>
      <c r="L2378" s="544"/>
      <c r="M2378" s="544"/>
      <c r="N2378" s="544"/>
      <c r="O2378" s="544"/>
      <c r="P2378" s="544"/>
      <c r="Q2378" s="544"/>
      <c r="R2378" s="544"/>
      <c r="S2378" s="544"/>
      <c r="T2378" s="544"/>
      <c r="U2378" s="544"/>
      <c r="V2378" s="544"/>
      <c r="W2378" s="544"/>
      <c r="X2378" s="544"/>
      <c r="Y2378" s="544"/>
      <c r="Z2378" s="544"/>
      <c r="AA2378" s="544"/>
      <c r="AB2378" s="544"/>
      <c r="AC2378" s="544"/>
    </row>
    <row r="2379">
      <c r="A2379" s="73" t="s">
        <v>5860</v>
      </c>
      <c r="B2379" s="65"/>
      <c r="C2379" s="544"/>
      <c r="D2379" s="544" t="s">
        <v>5861</v>
      </c>
      <c r="E2379" s="544" t="s">
        <v>5862</v>
      </c>
      <c r="F2379" s="544"/>
      <c r="G2379" s="544"/>
      <c r="H2379" s="544"/>
      <c r="I2379" s="544"/>
      <c r="J2379" s="544"/>
      <c r="K2379" s="544"/>
      <c r="L2379" s="544"/>
      <c r="M2379" s="544"/>
      <c r="N2379" s="544"/>
      <c r="O2379" s="544"/>
      <c r="P2379" s="544"/>
      <c r="Q2379" s="544"/>
      <c r="R2379" s="544"/>
      <c r="S2379" s="544"/>
      <c r="T2379" s="544"/>
      <c r="U2379" s="544"/>
      <c r="V2379" s="544"/>
      <c r="W2379" s="544"/>
      <c r="X2379" s="544"/>
      <c r="Y2379" s="544"/>
      <c r="Z2379" s="544"/>
      <c r="AA2379" s="544"/>
      <c r="AB2379" s="544"/>
      <c r="AC2379" s="544"/>
    </row>
    <row r="2380">
      <c r="A2380" s="73" t="s">
        <v>5863</v>
      </c>
      <c r="B2380" s="65" t="s">
        <v>13436</v>
      </c>
      <c r="C2380" s="471" t="s">
        <v>5865</v>
      </c>
      <c r="D2380" s="544"/>
      <c r="E2380" s="544"/>
      <c r="F2380" s="544"/>
      <c r="G2380" s="544"/>
      <c r="H2380" s="544"/>
      <c r="I2380" s="544"/>
      <c r="J2380" s="544"/>
      <c r="K2380" s="544"/>
      <c r="L2380" s="544"/>
      <c r="M2380" s="544"/>
      <c r="N2380" s="544"/>
      <c r="O2380" s="544"/>
      <c r="P2380" s="544"/>
      <c r="Q2380" s="544"/>
      <c r="R2380" s="544"/>
      <c r="S2380" s="544"/>
      <c r="T2380" s="544"/>
      <c r="U2380" s="544"/>
      <c r="V2380" s="544"/>
      <c r="W2380" s="544"/>
      <c r="X2380" s="544"/>
      <c r="Y2380" s="544"/>
      <c r="Z2380" s="544"/>
      <c r="AA2380" s="544"/>
      <c r="AB2380" s="544"/>
      <c r="AC2380" s="544"/>
    </row>
    <row r="2381">
      <c r="A2381" s="73" t="s">
        <v>5866</v>
      </c>
      <c r="B2381" s="65" t="s">
        <v>5867</v>
      </c>
      <c r="C2381" s="544"/>
      <c r="D2381" s="544"/>
      <c r="E2381" s="544"/>
      <c r="F2381" s="544"/>
      <c r="G2381" s="544"/>
      <c r="H2381" s="544"/>
      <c r="I2381" s="544"/>
      <c r="J2381" s="544"/>
      <c r="K2381" s="544"/>
      <c r="L2381" s="544"/>
      <c r="M2381" s="544"/>
      <c r="N2381" s="544"/>
      <c r="O2381" s="544"/>
      <c r="P2381" s="544"/>
      <c r="Q2381" s="544"/>
      <c r="R2381" s="544"/>
      <c r="S2381" s="544"/>
      <c r="T2381" s="544"/>
      <c r="U2381" s="544"/>
      <c r="V2381" s="544"/>
      <c r="W2381" s="544"/>
      <c r="X2381" s="544"/>
      <c r="Y2381" s="544"/>
      <c r="Z2381" s="544"/>
      <c r="AA2381" s="544"/>
      <c r="AB2381" s="544"/>
      <c r="AC2381" s="544"/>
    </row>
    <row r="2382" ht="54.0" customHeight="1">
      <c r="A2382" s="73" t="s">
        <v>5868</v>
      </c>
      <c r="B2382" s="65" t="s">
        <v>5869</v>
      </c>
      <c r="C2382" s="544" t="s">
        <v>5870</v>
      </c>
      <c r="D2382" s="544"/>
      <c r="E2382" s="544"/>
      <c r="F2382" s="544"/>
      <c r="G2382" s="544"/>
      <c r="H2382" s="544"/>
      <c r="I2382" s="544"/>
      <c r="J2382" s="544"/>
      <c r="K2382" s="544"/>
      <c r="L2382" s="544"/>
      <c r="M2382" s="544"/>
      <c r="N2382" s="544"/>
      <c r="O2382" s="544"/>
      <c r="P2382" s="544"/>
      <c r="Q2382" s="544"/>
      <c r="R2382" s="544"/>
      <c r="S2382" s="544"/>
      <c r="T2382" s="544"/>
      <c r="U2382" s="544"/>
      <c r="V2382" s="544"/>
      <c r="W2382" s="544"/>
      <c r="X2382" s="544"/>
      <c r="Y2382" s="544"/>
      <c r="Z2382" s="544"/>
      <c r="AA2382" s="544"/>
      <c r="AB2382" s="544"/>
      <c r="AC2382" s="544"/>
    </row>
    <row r="2383" ht="193.5" customHeight="1">
      <c r="A2383" s="73" t="s">
        <v>5871</v>
      </c>
      <c r="B2383" s="65" t="s">
        <v>5872</v>
      </c>
      <c r="C2383" s="544"/>
      <c r="D2383" s="544"/>
      <c r="E2383" s="544"/>
      <c r="F2383" s="544"/>
      <c r="G2383" s="544"/>
      <c r="H2383" s="544"/>
      <c r="I2383" s="544"/>
      <c r="J2383" s="544"/>
      <c r="K2383" s="544"/>
      <c r="L2383" s="544"/>
      <c r="M2383" s="544"/>
      <c r="N2383" s="544"/>
      <c r="O2383" s="544"/>
      <c r="P2383" s="544"/>
      <c r="Q2383" s="544"/>
      <c r="R2383" s="544"/>
      <c r="S2383" s="544"/>
      <c r="T2383" s="544"/>
      <c r="U2383" s="544"/>
      <c r="V2383" s="544"/>
      <c r="W2383" s="544"/>
      <c r="X2383" s="544"/>
      <c r="Y2383" s="544"/>
      <c r="Z2383" s="544"/>
      <c r="AA2383" s="544"/>
      <c r="AB2383" s="544"/>
      <c r="AC2383" s="544"/>
    </row>
    <row r="2384">
      <c r="A2384" s="607" t="s">
        <v>5873</v>
      </c>
      <c r="B2384" s="65" t="s">
        <v>5874</v>
      </c>
      <c r="C2384" s="544" t="s">
        <v>5875</v>
      </c>
      <c r="D2384" s="544"/>
      <c r="E2384" s="544"/>
      <c r="F2384" s="544"/>
      <c r="G2384" s="544"/>
      <c r="H2384" s="544"/>
      <c r="I2384" s="544"/>
      <c r="J2384" s="544"/>
      <c r="K2384" s="544"/>
      <c r="L2384" s="544"/>
      <c r="M2384" s="544"/>
      <c r="N2384" s="544"/>
      <c r="O2384" s="544"/>
      <c r="P2384" s="544"/>
      <c r="Q2384" s="544"/>
      <c r="R2384" s="544"/>
      <c r="S2384" s="544"/>
      <c r="T2384" s="544"/>
      <c r="U2384" s="544"/>
      <c r="V2384" s="544"/>
      <c r="W2384" s="544"/>
      <c r="X2384" s="544"/>
      <c r="Y2384" s="544"/>
      <c r="Z2384" s="544"/>
      <c r="AA2384" s="544"/>
      <c r="AB2384" s="544"/>
      <c r="AC2384" s="544"/>
    </row>
    <row r="2385" ht="125.25" customHeight="1">
      <c r="A2385" s="73" t="s">
        <v>5876</v>
      </c>
      <c r="B2385" s="65" t="s">
        <v>5877</v>
      </c>
      <c r="D2385" s="544"/>
      <c r="E2385" s="544"/>
      <c r="F2385" s="544"/>
      <c r="G2385" s="544"/>
      <c r="H2385" s="544"/>
      <c r="I2385" s="544"/>
      <c r="J2385" s="544"/>
      <c r="K2385" s="544"/>
      <c r="L2385" s="544"/>
      <c r="M2385" s="544"/>
      <c r="N2385" s="544"/>
      <c r="O2385" s="544"/>
      <c r="P2385" s="544"/>
      <c r="Q2385" s="544"/>
      <c r="R2385" s="544"/>
      <c r="S2385" s="544"/>
      <c r="T2385" s="544"/>
      <c r="U2385" s="544"/>
      <c r="V2385" s="544"/>
      <c r="W2385" s="544"/>
      <c r="X2385" s="544"/>
      <c r="Y2385" s="544"/>
      <c r="Z2385" s="544"/>
      <c r="AA2385" s="544"/>
      <c r="AB2385" s="544"/>
      <c r="AC2385" s="544"/>
    </row>
    <row r="2386">
      <c r="A2386" s="73" t="s">
        <v>5878</v>
      </c>
      <c r="B2386" s="65"/>
      <c r="C2386" s="544"/>
      <c r="D2386" s="544" t="s">
        <v>5879</v>
      </c>
      <c r="E2386" s="544"/>
      <c r="F2386" s="544"/>
      <c r="G2386" s="544"/>
      <c r="H2386" s="544"/>
      <c r="I2386" s="544"/>
      <c r="J2386" s="544"/>
      <c r="K2386" s="544"/>
      <c r="L2386" s="544"/>
      <c r="M2386" s="544"/>
      <c r="N2386" s="544"/>
      <c r="O2386" s="544"/>
      <c r="P2386" s="544"/>
      <c r="Q2386" s="544"/>
      <c r="R2386" s="544"/>
      <c r="S2386" s="544"/>
      <c r="T2386" s="544"/>
      <c r="U2386" s="544"/>
      <c r="V2386" s="544"/>
      <c r="W2386" s="544"/>
      <c r="X2386" s="544"/>
      <c r="Y2386" s="544"/>
      <c r="Z2386" s="544"/>
      <c r="AA2386" s="544"/>
      <c r="AB2386" s="544"/>
      <c r="AC2386" s="544"/>
    </row>
    <row r="2387" ht="67.5" customHeight="1">
      <c r="A2387" s="73" t="s">
        <v>5880</v>
      </c>
      <c r="B2387" s="65" t="s">
        <v>5881</v>
      </c>
      <c r="C2387" s="99" t="s">
        <v>5882</v>
      </c>
      <c r="D2387" s="544"/>
      <c r="E2387" s="544"/>
      <c r="F2387" s="544"/>
      <c r="G2387" s="544"/>
      <c r="H2387" s="544"/>
      <c r="I2387" s="544"/>
      <c r="J2387" s="544"/>
      <c r="K2387" s="544"/>
      <c r="L2387" s="544"/>
      <c r="M2387" s="544"/>
      <c r="N2387" s="544"/>
      <c r="O2387" s="544"/>
      <c r="P2387" s="544"/>
      <c r="Q2387" s="544"/>
      <c r="R2387" s="544"/>
      <c r="S2387" s="544"/>
      <c r="T2387" s="544"/>
      <c r="U2387" s="544"/>
      <c r="V2387" s="544"/>
      <c r="W2387" s="544"/>
      <c r="X2387" s="544"/>
      <c r="Y2387" s="544"/>
      <c r="Z2387" s="544"/>
      <c r="AA2387" s="544"/>
      <c r="AB2387" s="544"/>
      <c r="AC2387" s="544"/>
    </row>
    <row r="2388">
      <c r="A2388" s="132" t="s">
        <v>5883</v>
      </c>
      <c r="B2388" s="608"/>
      <c r="C2388" s="544"/>
      <c r="D2388" s="544"/>
      <c r="E2388" s="544"/>
      <c r="F2388" s="544"/>
      <c r="G2388" s="544"/>
      <c r="H2388" s="544"/>
      <c r="I2388" s="544"/>
      <c r="J2388" s="544"/>
      <c r="K2388" s="544"/>
      <c r="L2388" s="544"/>
      <c r="M2388" s="544"/>
      <c r="N2388" s="544"/>
      <c r="O2388" s="544"/>
      <c r="P2388" s="544"/>
      <c r="Q2388" s="544"/>
      <c r="R2388" s="544"/>
      <c r="S2388" s="544"/>
      <c r="T2388" s="544"/>
      <c r="U2388" s="544"/>
      <c r="V2388" s="544"/>
      <c r="W2388" s="544"/>
      <c r="X2388" s="544"/>
      <c r="Y2388" s="544"/>
      <c r="Z2388" s="544"/>
      <c r="AA2388" s="544"/>
      <c r="AB2388" s="544"/>
      <c r="AC2388" s="544"/>
    </row>
    <row r="2389" ht="123.75" customHeight="1">
      <c r="A2389" s="73" t="s">
        <v>5884</v>
      </c>
      <c r="B2389" s="65"/>
      <c r="C2389" s="544"/>
      <c r="D2389" s="544"/>
      <c r="E2389" s="544"/>
      <c r="F2389" s="544"/>
      <c r="G2389" s="544"/>
      <c r="H2389" s="544"/>
      <c r="I2389" s="544"/>
      <c r="J2389" s="544"/>
      <c r="K2389" s="544"/>
      <c r="L2389" s="544"/>
      <c r="M2389" s="544"/>
      <c r="N2389" s="544"/>
      <c r="O2389" s="544"/>
      <c r="P2389" s="544"/>
      <c r="Q2389" s="544"/>
      <c r="R2389" s="544"/>
      <c r="S2389" s="544"/>
      <c r="T2389" s="544"/>
      <c r="U2389" s="544"/>
      <c r="V2389" s="544"/>
      <c r="W2389" s="544"/>
      <c r="X2389" s="544"/>
      <c r="Y2389" s="544"/>
      <c r="Z2389" s="544"/>
      <c r="AA2389" s="544"/>
      <c r="AB2389" s="544"/>
      <c r="AC2389" s="544"/>
    </row>
    <row r="2390" ht="130.5" customHeight="1">
      <c r="A2390" s="73" t="s">
        <v>5885</v>
      </c>
      <c r="B2390" s="73" t="s">
        <v>5886</v>
      </c>
      <c r="C2390" s="544"/>
      <c r="D2390" s="544"/>
      <c r="E2390" s="544"/>
      <c r="F2390" s="544"/>
      <c r="G2390" s="544"/>
      <c r="H2390" s="544"/>
      <c r="I2390" s="544"/>
      <c r="J2390" s="544"/>
      <c r="K2390" s="544"/>
      <c r="L2390" s="544"/>
      <c r="M2390" s="544"/>
      <c r="N2390" s="544"/>
      <c r="O2390" s="544"/>
      <c r="P2390" s="544"/>
      <c r="Q2390" s="544"/>
      <c r="R2390" s="544"/>
      <c r="S2390" s="544"/>
      <c r="T2390" s="544"/>
      <c r="U2390" s="544"/>
      <c r="V2390" s="544"/>
      <c r="W2390" s="544"/>
      <c r="X2390" s="544"/>
      <c r="Y2390" s="544"/>
      <c r="Z2390" s="544"/>
      <c r="AA2390" s="544"/>
      <c r="AB2390" s="544"/>
      <c r="AC2390" s="544"/>
    </row>
    <row r="2391" ht="184.5" customHeight="1">
      <c r="A2391" s="73" t="s">
        <v>5887</v>
      </c>
      <c r="B2391" s="65" t="s">
        <v>5888</v>
      </c>
      <c r="C2391" s="544"/>
      <c r="D2391" s="544"/>
      <c r="E2391" s="544"/>
      <c r="F2391" s="544"/>
      <c r="G2391" s="544"/>
      <c r="H2391" s="544"/>
      <c r="I2391" s="544"/>
      <c r="J2391" s="544"/>
      <c r="K2391" s="544"/>
      <c r="L2391" s="544"/>
      <c r="M2391" s="544"/>
      <c r="N2391" s="544"/>
      <c r="O2391" s="544"/>
      <c r="P2391" s="544"/>
      <c r="Q2391" s="544"/>
      <c r="R2391" s="544"/>
      <c r="S2391" s="544"/>
      <c r="T2391" s="544"/>
      <c r="U2391" s="544"/>
      <c r="V2391" s="544"/>
      <c r="W2391" s="544"/>
      <c r="X2391" s="544"/>
      <c r="Y2391" s="544"/>
      <c r="Z2391" s="544"/>
      <c r="AA2391" s="544"/>
      <c r="AB2391" s="544"/>
      <c r="AC2391" s="544"/>
    </row>
    <row r="2392" ht="51.0" customHeight="1">
      <c r="A2392" s="73"/>
      <c r="B2392" s="609" t="s">
        <v>13437</v>
      </c>
      <c r="C2392" s="544"/>
      <c r="D2392" s="544"/>
      <c r="E2392" s="544"/>
      <c r="F2392" s="544"/>
      <c r="G2392" s="544"/>
      <c r="H2392" s="544"/>
      <c r="I2392" s="544"/>
      <c r="J2392" s="544"/>
      <c r="K2392" s="544"/>
      <c r="L2392" s="544"/>
      <c r="M2392" s="544"/>
      <c r="N2392" s="544"/>
      <c r="O2392" s="544"/>
      <c r="P2392" s="544"/>
      <c r="Q2392" s="544"/>
      <c r="R2392" s="544"/>
      <c r="S2392" s="544"/>
      <c r="T2392" s="544"/>
      <c r="U2392" s="544"/>
      <c r="V2392" s="544"/>
      <c r="W2392" s="544"/>
      <c r="X2392" s="544"/>
      <c r="Y2392" s="544"/>
      <c r="Z2392" s="544"/>
      <c r="AA2392" s="544"/>
      <c r="AB2392" s="544"/>
      <c r="AC2392" s="544"/>
    </row>
    <row r="2393" ht="51.0" customHeight="1">
      <c r="A2393" s="73" t="s">
        <v>5890</v>
      </c>
      <c r="B2393" s="65"/>
      <c r="C2393" s="544"/>
      <c r="D2393" s="544"/>
      <c r="E2393" s="544"/>
      <c r="F2393" s="544"/>
      <c r="G2393" s="544"/>
      <c r="H2393" s="544"/>
      <c r="I2393" s="544"/>
      <c r="J2393" s="544"/>
      <c r="K2393" s="544"/>
      <c r="L2393" s="544"/>
      <c r="M2393" s="544"/>
      <c r="N2393" s="544"/>
      <c r="O2393" s="544"/>
      <c r="P2393" s="544"/>
      <c r="Q2393" s="544"/>
      <c r="R2393" s="544"/>
      <c r="S2393" s="544"/>
      <c r="T2393" s="544"/>
      <c r="U2393" s="544"/>
      <c r="V2393" s="544"/>
      <c r="W2393" s="544"/>
      <c r="X2393" s="544"/>
      <c r="Y2393" s="544"/>
      <c r="Z2393" s="544"/>
      <c r="AA2393" s="544"/>
      <c r="AB2393" s="544"/>
      <c r="AC2393" s="544"/>
    </row>
    <row r="2394" ht="78.75" customHeight="1">
      <c r="A2394" s="610" t="s">
        <v>5891</v>
      </c>
      <c r="B2394" s="65" t="s">
        <v>5892</v>
      </c>
      <c r="C2394" s="544" t="s">
        <v>5893</v>
      </c>
      <c r="D2394" s="544"/>
      <c r="E2394" s="544"/>
      <c r="F2394" s="544"/>
      <c r="G2394" s="544"/>
      <c r="H2394" s="544"/>
      <c r="I2394" s="544"/>
      <c r="J2394" s="544"/>
      <c r="K2394" s="544"/>
      <c r="L2394" s="544"/>
      <c r="M2394" s="544"/>
      <c r="N2394" s="544"/>
      <c r="O2394" s="544"/>
      <c r="P2394" s="544"/>
      <c r="Q2394" s="544"/>
      <c r="R2394" s="544"/>
      <c r="S2394" s="544"/>
      <c r="T2394" s="544"/>
      <c r="U2394" s="544"/>
      <c r="V2394" s="544"/>
      <c r="W2394" s="544"/>
      <c r="X2394" s="544"/>
      <c r="Y2394" s="544"/>
      <c r="Z2394" s="544"/>
      <c r="AA2394" s="544"/>
      <c r="AB2394" s="544"/>
      <c r="AC2394" s="544"/>
    </row>
    <row r="2395" ht="69.75" customHeight="1">
      <c r="A2395" s="610" t="s">
        <v>5894</v>
      </c>
      <c r="B2395" s="243" t="s">
        <v>13438</v>
      </c>
      <c r="C2395" s="544"/>
      <c r="D2395" s="544"/>
      <c r="E2395" s="544"/>
      <c r="F2395" s="544"/>
      <c r="G2395" s="544"/>
      <c r="H2395" s="544"/>
      <c r="I2395" s="544"/>
      <c r="J2395" s="544"/>
      <c r="K2395" s="544"/>
      <c r="L2395" s="544"/>
      <c r="M2395" s="544"/>
      <c r="N2395" s="544"/>
      <c r="O2395" s="544"/>
      <c r="P2395" s="544"/>
      <c r="Q2395" s="544"/>
      <c r="R2395" s="544"/>
      <c r="S2395" s="544"/>
      <c r="T2395" s="544"/>
      <c r="U2395" s="544"/>
      <c r="V2395" s="544"/>
      <c r="W2395" s="544"/>
      <c r="X2395" s="544"/>
      <c r="Y2395" s="544"/>
      <c r="Z2395" s="544"/>
      <c r="AA2395" s="544"/>
      <c r="AB2395" s="544"/>
      <c r="AC2395" s="544"/>
    </row>
    <row r="2396" ht="92.25" customHeight="1">
      <c r="A2396" s="610" t="s">
        <v>5896</v>
      </c>
      <c r="B2396" s="65" t="s">
        <v>5897</v>
      </c>
      <c r="C2396" s="544"/>
      <c r="D2396" s="544"/>
      <c r="E2396" s="544"/>
      <c r="F2396" s="544"/>
      <c r="G2396" s="544"/>
      <c r="H2396" s="544"/>
      <c r="I2396" s="544"/>
      <c r="J2396" s="544"/>
      <c r="K2396" s="544"/>
      <c r="L2396" s="544"/>
      <c r="M2396" s="544"/>
      <c r="N2396" s="544"/>
      <c r="O2396" s="544"/>
      <c r="P2396" s="544"/>
      <c r="Q2396" s="544"/>
      <c r="R2396" s="544"/>
      <c r="S2396" s="544"/>
      <c r="T2396" s="544"/>
      <c r="U2396" s="544"/>
      <c r="V2396" s="544"/>
      <c r="W2396" s="544"/>
      <c r="X2396" s="544"/>
      <c r="Y2396" s="544"/>
      <c r="Z2396" s="544"/>
      <c r="AA2396" s="544"/>
      <c r="AB2396" s="544"/>
      <c r="AC2396" s="544"/>
    </row>
    <row r="2397" ht="115.5" customHeight="1">
      <c r="A2397" s="611" t="s">
        <v>13439</v>
      </c>
      <c r="B2397" s="65"/>
      <c r="C2397" s="544"/>
      <c r="D2397" s="544"/>
      <c r="E2397" s="544"/>
      <c r="F2397" s="544"/>
      <c r="G2397" s="544"/>
      <c r="H2397" s="544"/>
      <c r="I2397" s="544"/>
      <c r="J2397" s="544"/>
      <c r="K2397" s="544"/>
      <c r="L2397" s="544"/>
      <c r="M2397" s="544"/>
      <c r="N2397" s="544"/>
      <c r="O2397" s="544"/>
      <c r="P2397" s="544"/>
      <c r="Q2397" s="544"/>
      <c r="R2397" s="544"/>
      <c r="S2397" s="544"/>
      <c r="T2397" s="544"/>
      <c r="U2397" s="544"/>
      <c r="V2397" s="544"/>
      <c r="W2397" s="544"/>
      <c r="X2397" s="544"/>
      <c r="Y2397" s="544"/>
      <c r="Z2397" s="544"/>
      <c r="AA2397" s="544"/>
      <c r="AB2397" s="544"/>
      <c r="AC2397" s="544"/>
    </row>
    <row r="2398" ht="51.0" customHeight="1">
      <c r="A2398" s="612" t="s">
        <v>5899</v>
      </c>
      <c r="B2398" s="65" t="s">
        <v>5900</v>
      </c>
      <c r="C2398" s="544"/>
      <c r="D2398" s="544"/>
      <c r="E2398" s="544"/>
      <c r="F2398" s="544"/>
      <c r="G2398" s="544"/>
      <c r="H2398" s="544"/>
      <c r="I2398" s="544"/>
      <c r="J2398" s="544"/>
      <c r="K2398" s="544"/>
      <c r="L2398" s="544"/>
      <c r="M2398" s="544"/>
      <c r="N2398" s="544"/>
      <c r="O2398" s="544"/>
      <c r="P2398" s="544"/>
      <c r="Q2398" s="544"/>
      <c r="R2398" s="544"/>
      <c r="S2398" s="544"/>
      <c r="T2398" s="544"/>
      <c r="U2398" s="544"/>
      <c r="V2398" s="544"/>
      <c r="W2398" s="544"/>
      <c r="X2398" s="544"/>
      <c r="Y2398" s="544"/>
      <c r="Z2398" s="544"/>
      <c r="AA2398" s="544"/>
      <c r="AB2398" s="544"/>
      <c r="AC2398" s="544"/>
    </row>
    <row r="2399" ht="51.0" customHeight="1">
      <c r="A2399" s="612" t="s">
        <v>5901</v>
      </c>
      <c r="B2399" s="65" t="s">
        <v>5902</v>
      </c>
      <c r="C2399" s="544"/>
      <c r="D2399" s="544"/>
      <c r="E2399" s="544"/>
      <c r="F2399" s="544"/>
      <c r="G2399" s="544"/>
      <c r="H2399" s="544"/>
      <c r="I2399" s="544"/>
      <c r="J2399" s="544"/>
      <c r="K2399" s="544"/>
      <c r="L2399" s="544"/>
      <c r="M2399" s="544"/>
      <c r="N2399" s="544"/>
      <c r="O2399" s="544"/>
      <c r="P2399" s="544"/>
      <c r="Q2399" s="544"/>
      <c r="R2399" s="544"/>
      <c r="S2399" s="544"/>
      <c r="T2399" s="544"/>
      <c r="U2399" s="544"/>
      <c r="V2399" s="544"/>
      <c r="W2399" s="544"/>
      <c r="X2399" s="544"/>
      <c r="Y2399" s="544"/>
      <c r="Z2399" s="544"/>
      <c r="AA2399" s="544"/>
      <c r="AB2399" s="544"/>
      <c r="AC2399" s="544"/>
    </row>
    <row r="2400" ht="51.0" customHeight="1">
      <c r="A2400" s="544"/>
      <c r="B2400" s="65"/>
      <c r="C2400" s="544"/>
      <c r="D2400" s="544"/>
      <c r="E2400" s="544"/>
      <c r="F2400" s="544"/>
      <c r="G2400" s="544"/>
      <c r="H2400" s="544"/>
      <c r="I2400" s="544"/>
      <c r="J2400" s="544"/>
      <c r="K2400" s="544"/>
      <c r="L2400" s="544"/>
      <c r="M2400" s="544"/>
      <c r="N2400" s="544"/>
      <c r="O2400" s="544"/>
      <c r="P2400" s="544"/>
      <c r="Q2400" s="544"/>
      <c r="R2400" s="544"/>
      <c r="S2400" s="544"/>
      <c r="T2400" s="544"/>
      <c r="U2400" s="544"/>
      <c r="V2400" s="544"/>
      <c r="W2400" s="544"/>
      <c r="X2400" s="544"/>
      <c r="Y2400" s="544"/>
      <c r="Z2400" s="544"/>
      <c r="AA2400" s="544"/>
      <c r="AB2400" s="544"/>
      <c r="AC2400" s="544"/>
    </row>
    <row r="2401" ht="51.0" customHeight="1">
      <c r="A2401" s="544" t="s">
        <v>5903</v>
      </c>
      <c r="B2401" s="65" t="s">
        <v>5904</v>
      </c>
      <c r="C2401" s="544" t="s">
        <v>5905</v>
      </c>
      <c r="D2401" s="544"/>
      <c r="E2401" s="544"/>
      <c r="F2401" s="544"/>
      <c r="G2401" s="544"/>
      <c r="H2401" s="544"/>
      <c r="I2401" s="544"/>
      <c r="J2401" s="544"/>
      <c r="K2401" s="544"/>
      <c r="L2401" s="544"/>
      <c r="M2401" s="544"/>
      <c r="N2401" s="544"/>
      <c r="O2401" s="544"/>
      <c r="P2401" s="544"/>
      <c r="Q2401" s="544"/>
      <c r="R2401" s="544"/>
      <c r="S2401" s="544"/>
      <c r="T2401" s="544"/>
      <c r="U2401" s="544"/>
      <c r="V2401" s="544"/>
      <c r="W2401" s="544"/>
      <c r="X2401" s="544"/>
      <c r="Y2401" s="544"/>
      <c r="Z2401" s="544"/>
      <c r="AA2401" s="544"/>
      <c r="AB2401" s="544"/>
      <c r="AC2401" s="544"/>
    </row>
    <row r="2402" ht="51.0" customHeight="1">
      <c r="A2402" s="545" t="s">
        <v>13440</v>
      </c>
      <c r="B2402" s="65" t="s">
        <v>5907</v>
      </c>
      <c r="C2402" s="544"/>
      <c r="D2402" s="544"/>
      <c r="E2402" s="544"/>
      <c r="F2402" s="544"/>
      <c r="G2402" s="544"/>
      <c r="H2402" s="544"/>
      <c r="I2402" s="544"/>
      <c r="J2402" s="544"/>
      <c r="K2402" s="544"/>
      <c r="L2402" s="544"/>
      <c r="M2402" s="544"/>
      <c r="N2402" s="544"/>
      <c r="O2402" s="544"/>
      <c r="P2402" s="544"/>
      <c r="Q2402" s="544"/>
      <c r="R2402" s="544"/>
      <c r="S2402" s="544"/>
      <c r="T2402" s="544"/>
      <c r="U2402" s="544"/>
      <c r="V2402" s="544"/>
      <c r="W2402" s="544"/>
      <c r="X2402" s="544"/>
      <c r="Y2402" s="544"/>
      <c r="Z2402" s="544"/>
      <c r="AA2402" s="544"/>
      <c r="AB2402" s="544"/>
      <c r="AC2402" s="544"/>
    </row>
    <row r="2403" ht="51.0" customHeight="1">
      <c r="A2403" s="132" t="s">
        <v>5908</v>
      </c>
      <c r="B2403" s="65" t="s">
        <v>5909</v>
      </c>
      <c r="C2403" s="544"/>
      <c r="D2403" s="544"/>
      <c r="E2403" s="544"/>
      <c r="F2403" s="544"/>
      <c r="G2403" s="544"/>
      <c r="H2403" s="544"/>
      <c r="I2403" s="544"/>
      <c r="J2403" s="544"/>
      <c r="K2403" s="544"/>
      <c r="L2403" s="544"/>
      <c r="M2403" s="544"/>
      <c r="N2403" s="544"/>
      <c r="O2403" s="544"/>
      <c r="P2403" s="544"/>
      <c r="Q2403" s="544"/>
      <c r="R2403" s="544"/>
      <c r="S2403" s="544"/>
      <c r="T2403" s="544"/>
      <c r="U2403" s="544"/>
      <c r="V2403" s="544"/>
      <c r="W2403" s="544"/>
      <c r="X2403" s="544"/>
      <c r="Y2403" s="544"/>
      <c r="Z2403" s="544"/>
      <c r="AA2403" s="544"/>
      <c r="AB2403" s="544"/>
      <c r="AC2403" s="544"/>
    </row>
    <row r="2404" ht="72.75" customHeight="1">
      <c r="A2404" s="613"/>
      <c r="B2404" s="65"/>
      <c r="C2404" s="544"/>
      <c r="D2404" s="544"/>
      <c r="E2404" s="544"/>
      <c r="F2404" s="544"/>
      <c r="G2404" s="544"/>
      <c r="H2404" s="544"/>
      <c r="I2404" s="544"/>
      <c r="J2404" s="544"/>
      <c r="K2404" s="544"/>
      <c r="L2404" s="544"/>
      <c r="M2404" s="544"/>
      <c r="N2404" s="544"/>
      <c r="O2404" s="544"/>
      <c r="P2404" s="544"/>
      <c r="Q2404" s="544"/>
      <c r="R2404" s="544"/>
      <c r="S2404" s="544"/>
      <c r="T2404" s="544"/>
      <c r="U2404" s="544"/>
      <c r="V2404" s="544"/>
      <c r="W2404" s="544"/>
      <c r="X2404" s="544"/>
      <c r="Y2404" s="544"/>
      <c r="Z2404" s="544"/>
      <c r="AA2404" s="544"/>
      <c r="AB2404" s="544"/>
      <c r="AC2404" s="544"/>
    </row>
    <row r="2405" ht="51.0" customHeight="1">
      <c r="A2405" s="132" t="s">
        <v>5910</v>
      </c>
      <c r="B2405" s="65"/>
      <c r="C2405" s="544"/>
      <c r="D2405" s="544"/>
      <c r="E2405" s="544"/>
      <c r="F2405" s="544"/>
      <c r="G2405" s="544"/>
      <c r="H2405" s="544"/>
      <c r="I2405" s="544"/>
      <c r="J2405" s="544"/>
      <c r="K2405" s="544"/>
      <c r="L2405" s="544"/>
      <c r="M2405" s="544"/>
      <c r="N2405" s="544"/>
      <c r="O2405" s="544"/>
      <c r="P2405" s="544"/>
      <c r="Q2405" s="544"/>
      <c r="R2405" s="544"/>
      <c r="S2405" s="544"/>
      <c r="T2405" s="544"/>
      <c r="U2405" s="544"/>
      <c r="V2405" s="544"/>
      <c r="W2405" s="544"/>
      <c r="X2405" s="544"/>
      <c r="Y2405" s="544"/>
      <c r="Z2405" s="544"/>
      <c r="AA2405" s="544"/>
      <c r="AB2405" s="544"/>
      <c r="AC2405" s="544"/>
    </row>
    <row r="2406" ht="19.5" customHeight="1">
      <c r="A2406" s="132" t="s">
        <v>5911</v>
      </c>
      <c r="B2406" s="65" t="s">
        <v>5912</v>
      </c>
      <c r="C2406" s="544"/>
      <c r="D2406" s="544"/>
      <c r="E2406" s="544"/>
      <c r="F2406" s="544"/>
      <c r="G2406" s="544"/>
      <c r="H2406" s="544"/>
      <c r="I2406" s="544"/>
      <c r="J2406" s="544"/>
      <c r="K2406" s="544"/>
      <c r="L2406" s="544"/>
      <c r="M2406" s="544"/>
      <c r="N2406" s="544"/>
      <c r="O2406" s="544"/>
      <c r="P2406" s="544"/>
      <c r="Q2406" s="544"/>
      <c r="R2406" s="544"/>
      <c r="S2406" s="544"/>
      <c r="T2406" s="544"/>
      <c r="U2406" s="544"/>
      <c r="V2406" s="544"/>
      <c r="W2406" s="544"/>
      <c r="X2406" s="544"/>
      <c r="Y2406" s="544"/>
      <c r="Z2406" s="544"/>
      <c r="AA2406" s="544"/>
      <c r="AB2406" s="544"/>
      <c r="AC2406" s="544"/>
    </row>
    <row r="2407" ht="60.0" customHeight="1">
      <c r="A2407" s="132" t="s">
        <v>5913</v>
      </c>
      <c r="B2407" s="65"/>
      <c r="C2407" s="544"/>
      <c r="D2407" s="544"/>
      <c r="E2407" s="544"/>
      <c r="F2407" s="544"/>
      <c r="G2407" s="544"/>
      <c r="H2407" s="544"/>
      <c r="I2407" s="544"/>
      <c r="J2407" s="544"/>
      <c r="K2407" s="544"/>
      <c r="L2407" s="544"/>
      <c r="M2407" s="544"/>
      <c r="N2407" s="544"/>
      <c r="O2407" s="544"/>
      <c r="P2407" s="544"/>
      <c r="Q2407" s="544"/>
      <c r="R2407" s="544"/>
      <c r="S2407" s="544"/>
      <c r="T2407" s="544"/>
      <c r="U2407" s="544"/>
      <c r="V2407" s="544"/>
      <c r="W2407" s="544"/>
      <c r="X2407" s="544"/>
      <c r="Y2407" s="544"/>
      <c r="Z2407" s="544"/>
      <c r="AA2407" s="544"/>
      <c r="AB2407" s="544"/>
      <c r="AC2407" s="544"/>
    </row>
    <row r="2408" ht="60.0" customHeight="1">
      <c r="A2408" s="132" t="s">
        <v>5914</v>
      </c>
      <c r="B2408" s="65" t="s">
        <v>5915</v>
      </c>
      <c r="C2408" s="544"/>
      <c r="D2408" s="544"/>
      <c r="E2408" s="544"/>
      <c r="F2408" s="544"/>
      <c r="G2408" s="544"/>
      <c r="H2408" s="544"/>
      <c r="I2408" s="544"/>
      <c r="J2408" s="544"/>
      <c r="K2408" s="544"/>
      <c r="L2408" s="544"/>
      <c r="M2408" s="544"/>
      <c r="N2408" s="544"/>
      <c r="O2408" s="544"/>
      <c r="P2408" s="544"/>
      <c r="Q2408" s="544"/>
      <c r="R2408" s="544"/>
      <c r="S2408" s="544"/>
      <c r="T2408" s="544"/>
      <c r="U2408" s="544"/>
      <c r="V2408" s="544"/>
      <c r="W2408" s="544"/>
      <c r="X2408" s="544"/>
      <c r="Y2408" s="544"/>
      <c r="Z2408" s="544"/>
      <c r="AA2408" s="544"/>
      <c r="AB2408" s="544"/>
      <c r="AC2408" s="544"/>
    </row>
    <row r="2409" ht="63.0" customHeight="1">
      <c r="A2409" s="132" t="s">
        <v>5916</v>
      </c>
      <c r="B2409" s="65" t="s">
        <v>5917</v>
      </c>
      <c r="C2409" s="544"/>
      <c r="D2409" s="544"/>
      <c r="E2409" s="544"/>
      <c r="F2409" s="544"/>
      <c r="G2409" s="544"/>
      <c r="H2409" s="544"/>
      <c r="I2409" s="544"/>
      <c r="J2409" s="544"/>
      <c r="K2409" s="544"/>
      <c r="L2409" s="544"/>
      <c r="M2409" s="544"/>
      <c r="N2409" s="544"/>
      <c r="O2409" s="544"/>
      <c r="P2409" s="544"/>
      <c r="Q2409" s="544"/>
      <c r="R2409" s="544"/>
      <c r="S2409" s="544"/>
      <c r="T2409" s="544"/>
      <c r="U2409" s="544"/>
      <c r="V2409" s="544"/>
      <c r="W2409" s="544"/>
      <c r="X2409" s="544"/>
      <c r="Y2409" s="544"/>
      <c r="Z2409" s="544"/>
      <c r="AA2409" s="544"/>
      <c r="AB2409" s="544"/>
      <c r="AC2409" s="544"/>
    </row>
    <row r="2410" ht="64.5" customHeight="1">
      <c r="A2410" s="132" t="s">
        <v>5918</v>
      </c>
      <c r="B2410" s="65" t="s">
        <v>5919</v>
      </c>
      <c r="C2410" s="544"/>
      <c r="D2410" s="544"/>
      <c r="E2410" s="544"/>
      <c r="F2410" s="544"/>
      <c r="G2410" s="544"/>
      <c r="H2410" s="544"/>
      <c r="I2410" s="544"/>
      <c r="J2410" s="544"/>
      <c r="K2410" s="544"/>
      <c r="L2410" s="544"/>
      <c r="M2410" s="544"/>
      <c r="N2410" s="544"/>
      <c r="O2410" s="544"/>
      <c r="P2410" s="544"/>
      <c r="Q2410" s="544"/>
      <c r="R2410" s="544"/>
      <c r="S2410" s="544"/>
      <c r="T2410" s="544"/>
      <c r="U2410" s="544"/>
      <c r="V2410" s="544"/>
      <c r="W2410" s="544"/>
      <c r="X2410" s="544"/>
      <c r="Y2410" s="544"/>
      <c r="Z2410" s="544"/>
      <c r="AA2410" s="544"/>
      <c r="AB2410" s="544"/>
      <c r="AC2410" s="544"/>
    </row>
    <row r="2411" ht="64.5" customHeight="1">
      <c r="A2411" s="132" t="s">
        <v>5920</v>
      </c>
      <c r="B2411" s="65" t="s">
        <v>5921</v>
      </c>
      <c r="C2411" s="544"/>
      <c r="D2411" s="544"/>
      <c r="E2411" s="544"/>
      <c r="F2411" s="544"/>
      <c r="G2411" s="544"/>
      <c r="H2411" s="544"/>
      <c r="I2411" s="544"/>
      <c r="J2411" s="544"/>
      <c r="K2411" s="544"/>
      <c r="L2411" s="544"/>
      <c r="M2411" s="544"/>
      <c r="N2411" s="544"/>
      <c r="O2411" s="544"/>
      <c r="P2411" s="544"/>
      <c r="Q2411" s="544"/>
      <c r="R2411" s="544"/>
      <c r="S2411" s="544"/>
      <c r="T2411" s="544"/>
      <c r="U2411" s="544"/>
      <c r="V2411" s="544"/>
      <c r="W2411" s="544"/>
      <c r="X2411" s="544"/>
      <c r="Y2411" s="544"/>
      <c r="Z2411" s="544"/>
      <c r="AA2411" s="544"/>
      <c r="AB2411" s="544"/>
      <c r="AC2411" s="544"/>
    </row>
    <row r="2412" ht="64.5" customHeight="1">
      <c r="A2412" s="132" t="s">
        <v>5922</v>
      </c>
      <c r="B2412" s="65" t="s">
        <v>5923</v>
      </c>
      <c r="C2412" s="544" t="s">
        <v>5924</v>
      </c>
      <c r="D2412" s="544"/>
      <c r="E2412" s="544"/>
      <c r="F2412" s="544"/>
      <c r="G2412" s="544"/>
      <c r="H2412" s="544"/>
      <c r="I2412" s="544"/>
      <c r="J2412" s="544"/>
      <c r="K2412" s="544"/>
      <c r="L2412" s="544"/>
      <c r="M2412" s="544"/>
      <c r="N2412" s="544"/>
      <c r="O2412" s="544"/>
      <c r="P2412" s="544"/>
      <c r="Q2412" s="544"/>
      <c r="R2412" s="544"/>
      <c r="S2412" s="544"/>
      <c r="T2412" s="544"/>
      <c r="U2412" s="544"/>
      <c r="V2412" s="544"/>
      <c r="W2412" s="544"/>
      <c r="X2412" s="544"/>
      <c r="Y2412" s="544"/>
      <c r="Z2412" s="544"/>
      <c r="AA2412" s="544"/>
      <c r="AB2412" s="544"/>
      <c r="AC2412" s="544"/>
    </row>
    <row r="2413" ht="127.5" customHeight="1">
      <c r="A2413" s="132" t="s">
        <v>5925</v>
      </c>
      <c r="B2413" s="65"/>
      <c r="C2413" s="544"/>
      <c r="D2413" s="544" t="s">
        <v>5926</v>
      </c>
      <c r="E2413" s="544"/>
      <c r="F2413" s="544"/>
      <c r="G2413" s="544"/>
      <c r="H2413" s="544"/>
      <c r="I2413" s="544"/>
      <c r="J2413" s="544"/>
      <c r="K2413" s="544"/>
      <c r="L2413" s="544"/>
      <c r="M2413" s="544"/>
      <c r="N2413" s="544"/>
      <c r="O2413" s="544"/>
      <c r="P2413" s="544"/>
      <c r="Q2413" s="544"/>
      <c r="R2413" s="544"/>
      <c r="S2413" s="544"/>
      <c r="T2413" s="544"/>
      <c r="U2413" s="544"/>
      <c r="V2413" s="544"/>
      <c r="W2413" s="544"/>
      <c r="X2413" s="544"/>
      <c r="Y2413" s="544"/>
      <c r="Z2413" s="544"/>
      <c r="AA2413" s="544"/>
      <c r="AB2413" s="544"/>
      <c r="AC2413" s="544"/>
    </row>
    <row r="2414" ht="53.25" customHeight="1">
      <c r="A2414" s="132" t="s">
        <v>5927</v>
      </c>
      <c r="B2414" s="243" t="s">
        <v>13441</v>
      </c>
      <c r="C2414" s="544" t="s">
        <v>5929</v>
      </c>
      <c r="D2414" s="544"/>
      <c r="E2414" s="544"/>
      <c r="F2414" s="544"/>
      <c r="G2414" s="544"/>
      <c r="H2414" s="544"/>
      <c r="I2414" s="544"/>
      <c r="J2414" s="544"/>
      <c r="K2414" s="544"/>
      <c r="L2414" s="544"/>
      <c r="M2414" s="544"/>
      <c r="N2414" s="544"/>
      <c r="O2414" s="544"/>
      <c r="P2414" s="544"/>
      <c r="Q2414" s="544"/>
      <c r="R2414" s="544"/>
      <c r="S2414" s="544"/>
      <c r="T2414" s="544"/>
      <c r="U2414" s="544"/>
      <c r="V2414" s="544"/>
      <c r="W2414" s="544"/>
      <c r="X2414" s="544"/>
      <c r="Y2414" s="544"/>
      <c r="Z2414" s="544"/>
      <c r="AA2414" s="544"/>
      <c r="AB2414" s="544"/>
      <c r="AC2414" s="544"/>
    </row>
    <row r="2415" ht="40.5" customHeight="1">
      <c r="A2415" s="132" t="s">
        <v>5930</v>
      </c>
      <c r="B2415" s="65"/>
      <c r="C2415" s="544"/>
      <c r="D2415" s="544"/>
      <c r="E2415" s="544"/>
      <c r="F2415" s="544"/>
      <c r="G2415" s="544"/>
      <c r="H2415" s="544"/>
      <c r="I2415" s="544"/>
      <c r="J2415" s="544"/>
      <c r="K2415" s="544"/>
      <c r="L2415" s="544"/>
      <c r="M2415" s="544"/>
      <c r="N2415" s="544"/>
      <c r="O2415" s="544"/>
      <c r="P2415" s="544"/>
      <c r="Q2415" s="544"/>
      <c r="R2415" s="544"/>
      <c r="S2415" s="544"/>
      <c r="T2415" s="544"/>
      <c r="U2415" s="544"/>
      <c r="V2415" s="544"/>
      <c r="W2415" s="544"/>
      <c r="X2415" s="544"/>
      <c r="Y2415" s="544"/>
      <c r="Z2415" s="544"/>
      <c r="AA2415" s="544"/>
      <c r="AB2415" s="544"/>
      <c r="AC2415" s="544"/>
    </row>
    <row r="2416">
      <c r="A2416" s="132" t="s">
        <v>5931</v>
      </c>
      <c r="B2416" s="65" t="s">
        <v>5932</v>
      </c>
      <c r="C2416" s="544"/>
      <c r="D2416" s="544"/>
      <c r="E2416" s="544"/>
      <c r="F2416" s="544"/>
      <c r="G2416" s="544"/>
      <c r="H2416" s="544"/>
      <c r="I2416" s="544"/>
      <c r="J2416" s="544"/>
      <c r="K2416" s="544"/>
      <c r="L2416" s="544"/>
      <c r="M2416" s="544"/>
      <c r="N2416" s="544"/>
      <c r="O2416" s="544"/>
      <c r="P2416" s="544"/>
      <c r="Q2416" s="544"/>
      <c r="R2416" s="544"/>
      <c r="S2416" s="544"/>
      <c r="T2416" s="544"/>
      <c r="U2416" s="544"/>
      <c r="V2416" s="544"/>
      <c r="W2416" s="544"/>
      <c r="X2416" s="544"/>
      <c r="Y2416" s="544"/>
      <c r="Z2416" s="544"/>
      <c r="AA2416" s="544"/>
      <c r="AB2416" s="544"/>
      <c r="AC2416" s="544"/>
    </row>
    <row r="2417">
      <c r="A2417" s="132" t="s">
        <v>5933</v>
      </c>
      <c r="B2417" s="65"/>
      <c r="C2417" s="544"/>
      <c r="D2417" s="544"/>
      <c r="E2417" s="544"/>
      <c r="F2417" s="544"/>
      <c r="G2417" s="544"/>
      <c r="H2417" s="544"/>
      <c r="I2417" s="544"/>
      <c r="J2417" s="544"/>
      <c r="K2417" s="544"/>
      <c r="L2417" s="544"/>
      <c r="M2417" s="544"/>
      <c r="N2417" s="544"/>
      <c r="O2417" s="544"/>
      <c r="P2417" s="544"/>
      <c r="Q2417" s="544"/>
      <c r="R2417" s="544"/>
      <c r="S2417" s="544"/>
      <c r="T2417" s="544"/>
      <c r="U2417" s="544"/>
      <c r="V2417" s="544"/>
      <c r="W2417" s="544"/>
      <c r="X2417" s="544"/>
      <c r="Y2417" s="544"/>
      <c r="Z2417" s="544"/>
      <c r="AA2417" s="544"/>
      <c r="AB2417" s="544"/>
      <c r="AC2417" s="544"/>
    </row>
    <row r="2418" ht="40.5" customHeight="1">
      <c r="A2418" s="132" t="s">
        <v>5934</v>
      </c>
      <c r="B2418" s="65" t="s">
        <v>5935</v>
      </c>
      <c r="C2418" s="544"/>
      <c r="D2418" s="544"/>
      <c r="E2418" s="544"/>
      <c r="F2418" s="544"/>
      <c r="G2418" s="544"/>
      <c r="H2418" s="544"/>
      <c r="I2418" s="544"/>
      <c r="J2418" s="544"/>
      <c r="K2418" s="544"/>
      <c r="L2418" s="544"/>
      <c r="M2418" s="544"/>
      <c r="N2418" s="544"/>
      <c r="O2418" s="544"/>
      <c r="P2418" s="544"/>
      <c r="Q2418" s="544"/>
      <c r="R2418" s="544"/>
      <c r="S2418" s="544"/>
      <c r="T2418" s="544"/>
      <c r="U2418" s="544"/>
      <c r="V2418" s="544"/>
      <c r="W2418" s="544"/>
      <c r="X2418" s="544"/>
      <c r="Y2418" s="544"/>
      <c r="Z2418" s="544"/>
      <c r="AA2418" s="544"/>
      <c r="AB2418" s="544"/>
      <c r="AC2418" s="544"/>
    </row>
    <row r="2419" ht="204.75" customHeight="1">
      <c r="A2419" s="132" t="s">
        <v>5936</v>
      </c>
      <c r="B2419" s="65"/>
      <c r="C2419" s="544"/>
      <c r="D2419" s="544"/>
      <c r="E2419" s="544"/>
      <c r="F2419" s="544"/>
      <c r="G2419" s="544"/>
      <c r="H2419" s="544"/>
      <c r="I2419" s="544"/>
      <c r="J2419" s="544"/>
      <c r="K2419" s="544"/>
      <c r="L2419" s="544"/>
      <c r="M2419" s="544"/>
      <c r="N2419" s="544"/>
      <c r="O2419" s="544"/>
      <c r="P2419" s="544"/>
      <c r="Q2419" s="544"/>
      <c r="R2419" s="544"/>
      <c r="S2419" s="544"/>
      <c r="T2419" s="544"/>
      <c r="U2419" s="544"/>
      <c r="V2419" s="544"/>
      <c r="W2419" s="544"/>
      <c r="X2419" s="544"/>
      <c r="Y2419" s="544"/>
      <c r="Z2419" s="544"/>
      <c r="AA2419" s="544"/>
      <c r="AB2419" s="544"/>
      <c r="AC2419" s="544"/>
    </row>
    <row r="2420">
      <c r="A2420" s="132" t="s">
        <v>13442</v>
      </c>
      <c r="B2420" s="65"/>
      <c r="C2420" s="544"/>
      <c r="D2420" s="544"/>
      <c r="E2420" s="544"/>
      <c r="F2420" s="544"/>
      <c r="G2420" s="544"/>
      <c r="H2420" s="544"/>
      <c r="I2420" s="544"/>
      <c r="J2420" s="544"/>
      <c r="K2420" s="544"/>
      <c r="L2420" s="544"/>
      <c r="M2420" s="544"/>
      <c r="N2420" s="544"/>
      <c r="O2420" s="544"/>
      <c r="P2420" s="544"/>
      <c r="Q2420" s="544"/>
      <c r="R2420" s="544"/>
      <c r="S2420" s="544"/>
      <c r="T2420" s="544"/>
      <c r="U2420" s="544"/>
      <c r="V2420" s="544"/>
      <c r="W2420" s="544"/>
      <c r="X2420" s="544"/>
      <c r="Y2420" s="544"/>
      <c r="Z2420" s="544"/>
      <c r="AA2420" s="544"/>
      <c r="AB2420" s="544"/>
      <c r="AC2420" s="544"/>
    </row>
    <row r="2421">
      <c r="A2421" s="132" t="s">
        <v>5938</v>
      </c>
      <c r="B2421" s="65"/>
      <c r="C2421" s="544"/>
      <c r="D2421" s="544"/>
      <c r="E2421" s="544"/>
      <c r="F2421" s="544"/>
      <c r="G2421" s="544"/>
      <c r="H2421" s="544"/>
      <c r="I2421" s="544"/>
      <c r="J2421" s="544"/>
      <c r="K2421" s="544"/>
      <c r="L2421" s="544"/>
      <c r="M2421" s="544"/>
      <c r="N2421" s="544"/>
      <c r="O2421" s="544"/>
      <c r="P2421" s="544"/>
      <c r="Q2421" s="544"/>
      <c r="R2421" s="544"/>
      <c r="S2421" s="544"/>
      <c r="T2421" s="544"/>
      <c r="U2421" s="544"/>
      <c r="V2421" s="544"/>
      <c r="W2421" s="544"/>
      <c r="X2421" s="544"/>
      <c r="Y2421" s="544"/>
      <c r="Z2421" s="544"/>
      <c r="AA2421" s="544"/>
      <c r="AB2421" s="544"/>
      <c r="AC2421" s="544"/>
    </row>
    <row r="2422">
      <c r="A2422" s="132" t="s">
        <v>5939</v>
      </c>
      <c r="B2422" s="65" t="s">
        <v>5940</v>
      </c>
      <c r="C2422" s="544"/>
      <c r="D2422" s="544"/>
      <c r="E2422" s="544"/>
      <c r="F2422" s="544"/>
      <c r="G2422" s="544"/>
      <c r="H2422" s="544"/>
      <c r="I2422" s="544"/>
      <c r="J2422" s="544"/>
      <c r="K2422" s="544"/>
      <c r="L2422" s="544"/>
      <c r="M2422" s="544"/>
      <c r="N2422" s="544"/>
      <c r="O2422" s="544"/>
      <c r="P2422" s="544"/>
      <c r="Q2422" s="544"/>
      <c r="R2422" s="544"/>
      <c r="S2422" s="544"/>
      <c r="T2422" s="544"/>
      <c r="U2422" s="544"/>
      <c r="V2422" s="544"/>
      <c r="W2422" s="544"/>
      <c r="X2422" s="544"/>
      <c r="Y2422" s="544"/>
      <c r="Z2422" s="544"/>
      <c r="AA2422" s="544"/>
      <c r="AB2422" s="544"/>
      <c r="AC2422" s="544"/>
    </row>
    <row r="2423">
      <c r="A2423" s="545" t="s">
        <v>13443</v>
      </c>
      <c r="B2423" s="65"/>
      <c r="C2423" s="544"/>
      <c r="D2423" s="544"/>
      <c r="E2423" s="544"/>
      <c r="F2423" s="544"/>
      <c r="G2423" s="544"/>
      <c r="H2423" s="544"/>
      <c r="I2423" s="544"/>
      <c r="J2423" s="544"/>
      <c r="K2423" s="544"/>
      <c r="L2423" s="544"/>
      <c r="M2423" s="544"/>
      <c r="N2423" s="544"/>
      <c r="O2423" s="544"/>
      <c r="P2423" s="544"/>
      <c r="Q2423" s="544"/>
      <c r="R2423" s="544"/>
      <c r="S2423" s="544"/>
      <c r="T2423" s="544"/>
      <c r="U2423" s="544"/>
      <c r="V2423" s="544"/>
      <c r="W2423" s="544"/>
      <c r="X2423" s="544"/>
      <c r="Y2423" s="544"/>
      <c r="Z2423" s="544"/>
      <c r="AA2423" s="544"/>
      <c r="AB2423" s="544"/>
      <c r="AC2423" s="544"/>
    </row>
    <row r="2424">
      <c r="A2424" s="132" t="s">
        <v>5942</v>
      </c>
      <c r="B2424" s="65" t="s">
        <v>5943</v>
      </c>
      <c r="C2424" s="544"/>
      <c r="D2424" s="544"/>
      <c r="E2424" s="544"/>
      <c r="F2424" s="544"/>
      <c r="G2424" s="544"/>
      <c r="H2424" s="544"/>
      <c r="I2424" s="544"/>
      <c r="J2424" s="544"/>
      <c r="K2424" s="544"/>
      <c r="L2424" s="544"/>
      <c r="M2424" s="544"/>
      <c r="N2424" s="544"/>
      <c r="O2424" s="544"/>
      <c r="P2424" s="544"/>
      <c r="Q2424" s="544"/>
      <c r="R2424" s="544"/>
      <c r="S2424" s="544"/>
      <c r="T2424" s="544"/>
      <c r="U2424" s="544"/>
      <c r="V2424" s="544"/>
      <c r="W2424" s="544"/>
      <c r="X2424" s="544"/>
      <c r="Y2424" s="544"/>
      <c r="Z2424" s="544"/>
      <c r="AA2424" s="544"/>
      <c r="AB2424" s="544"/>
      <c r="AC2424" s="544"/>
    </row>
    <row r="2425">
      <c r="A2425" s="132" t="s">
        <v>5944</v>
      </c>
      <c r="B2425" s="65" t="s">
        <v>5945</v>
      </c>
      <c r="C2425" s="544"/>
      <c r="D2425" s="544"/>
      <c r="E2425" s="544"/>
      <c r="F2425" s="544"/>
      <c r="G2425" s="544"/>
      <c r="H2425" s="544"/>
      <c r="I2425" s="544"/>
      <c r="J2425" s="544"/>
      <c r="K2425" s="544"/>
      <c r="L2425" s="544"/>
      <c r="M2425" s="544"/>
      <c r="N2425" s="544"/>
      <c r="O2425" s="544"/>
      <c r="P2425" s="544"/>
      <c r="Q2425" s="544"/>
      <c r="R2425" s="544"/>
      <c r="S2425" s="544"/>
      <c r="T2425" s="544"/>
      <c r="U2425" s="544"/>
      <c r="V2425" s="544"/>
      <c r="W2425" s="544"/>
      <c r="X2425" s="544"/>
      <c r="Y2425" s="544"/>
      <c r="Z2425" s="544"/>
      <c r="AA2425" s="544"/>
      <c r="AB2425" s="544"/>
      <c r="AC2425" s="544"/>
    </row>
    <row r="2426">
      <c r="A2426" s="132" t="s">
        <v>5946</v>
      </c>
      <c r="B2426" s="65" t="s">
        <v>5947</v>
      </c>
      <c r="C2426" s="544"/>
      <c r="D2426" s="544"/>
      <c r="E2426" s="544"/>
      <c r="F2426" s="544"/>
      <c r="G2426" s="544"/>
      <c r="H2426" s="544"/>
      <c r="I2426" s="544"/>
      <c r="J2426" s="544"/>
      <c r="K2426" s="544"/>
      <c r="L2426" s="544"/>
      <c r="M2426" s="544"/>
      <c r="N2426" s="544"/>
      <c r="O2426" s="544"/>
      <c r="P2426" s="544"/>
      <c r="Q2426" s="544"/>
      <c r="R2426" s="544"/>
      <c r="S2426" s="544"/>
      <c r="T2426" s="544"/>
      <c r="U2426" s="544"/>
      <c r="V2426" s="544"/>
      <c r="W2426" s="544"/>
      <c r="X2426" s="544"/>
      <c r="Y2426" s="544"/>
      <c r="Z2426" s="544"/>
      <c r="AA2426" s="544"/>
      <c r="AB2426" s="544"/>
      <c r="AC2426" s="544"/>
    </row>
    <row r="2427">
      <c r="A2427" s="132" t="s">
        <v>5948</v>
      </c>
      <c r="B2427" s="65"/>
      <c r="C2427" s="544"/>
      <c r="D2427" s="544"/>
      <c r="E2427" s="544"/>
      <c r="F2427" s="544"/>
      <c r="G2427" s="544"/>
      <c r="H2427" s="544"/>
      <c r="I2427" s="544"/>
      <c r="J2427" s="544"/>
      <c r="K2427" s="544"/>
      <c r="L2427" s="544"/>
      <c r="M2427" s="544"/>
      <c r="N2427" s="544"/>
      <c r="O2427" s="544"/>
      <c r="P2427" s="544"/>
      <c r="Q2427" s="544"/>
      <c r="R2427" s="544"/>
      <c r="S2427" s="544"/>
      <c r="T2427" s="544"/>
      <c r="U2427" s="544"/>
      <c r="V2427" s="544"/>
      <c r="W2427" s="544"/>
      <c r="X2427" s="544"/>
      <c r="Y2427" s="544"/>
      <c r="Z2427" s="544"/>
      <c r="AA2427" s="544"/>
      <c r="AB2427" s="544"/>
      <c r="AC2427" s="544"/>
    </row>
    <row r="2428">
      <c r="A2428" s="132" t="s">
        <v>5949</v>
      </c>
      <c r="B2428" s="65" t="s">
        <v>5950</v>
      </c>
      <c r="C2428" s="614" t="s">
        <v>5951</v>
      </c>
      <c r="D2428" s="544"/>
      <c r="E2428" s="544"/>
      <c r="F2428" s="544"/>
      <c r="G2428" s="544"/>
      <c r="H2428" s="544"/>
      <c r="I2428" s="544"/>
      <c r="J2428" s="544"/>
      <c r="K2428" s="544"/>
      <c r="L2428" s="544"/>
      <c r="M2428" s="544"/>
      <c r="N2428" s="544"/>
      <c r="O2428" s="544"/>
      <c r="P2428" s="544"/>
      <c r="Q2428" s="544"/>
      <c r="R2428" s="544"/>
      <c r="S2428" s="544"/>
      <c r="T2428" s="544"/>
      <c r="U2428" s="544"/>
      <c r="V2428" s="544"/>
      <c r="W2428" s="544"/>
      <c r="X2428" s="544"/>
      <c r="Y2428" s="544"/>
      <c r="Z2428" s="544"/>
      <c r="AA2428" s="544"/>
      <c r="AB2428" s="544"/>
      <c r="AC2428" s="544"/>
    </row>
    <row r="2429">
      <c r="A2429" s="132" t="s">
        <v>5952</v>
      </c>
      <c r="B2429" s="65" t="s">
        <v>5953</v>
      </c>
      <c r="C2429" s="544"/>
      <c r="D2429" s="544"/>
      <c r="E2429" s="544"/>
      <c r="F2429" s="544"/>
      <c r="G2429" s="544"/>
      <c r="H2429" s="544"/>
      <c r="I2429" s="544"/>
      <c r="J2429" s="544"/>
      <c r="K2429" s="544"/>
      <c r="L2429" s="544"/>
      <c r="M2429" s="544"/>
      <c r="N2429" s="544"/>
      <c r="O2429" s="544"/>
      <c r="P2429" s="544"/>
      <c r="Q2429" s="544"/>
      <c r="R2429" s="544"/>
      <c r="S2429" s="544"/>
      <c r="T2429" s="544"/>
      <c r="U2429" s="544"/>
      <c r="V2429" s="544"/>
      <c r="W2429" s="544"/>
      <c r="X2429" s="544"/>
      <c r="Y2429" s="544"/>
      <c r="Z2429" s="544"/>
      <c r="AA2429" s="544"/>
      <c r="AB2429" s="544"/>
      <c r="AC2429" s="544"/>
    </row>
    <row r="2430">
      <c r="A2430" s="132" t="s">
        <v>5954</v>
      </c>
      <c r="B2430" s="65"/>
      <c r="C2430" s="544"/>
      <c r="D2430" s="544"/>
      <c r="E2430" s="544"/>
      <c r="F2430" s="544"/>
      <c r="G2430" s="544"/>
      <c r="H2430" s="544"/>
      <c r="I2430" s="544"/>
      <c r="J2430" s="544"/>
      <c r="K2430" s="544"/>
      <c r="L2430" s="544"/>
      <c r="M2430" s="544"/>
      <c r="N2430" s="544"/>
      <c r="O2430" s="544"/>
      <c r="P2430" s="544"/>
      <c r="Q2430" s="544"/>
      <c r="R2430" s="544"/>
      <c r="S2430" s="544"/>
      <c r="T2430" s="544"/>
      <c r="U2430" s="544"/>
      <c r="V2430" s="544"/>
      <c r="W2430" s="544"/>
      <c r="X2430" s="544"/>
      <c r="Y2430" s="544"/>
      <c r="Z2430" s="544"/>
      <c r="AA2430" s="544"/>
      <c r="AB2430" s="544"/>
      <c r="AC2430" s="544"/>
    </row>
    <row r="2431">
      <c r="A2431" s="132" t="s">
        <v>5955</v>
      </c>
      <c r="B2431" s="65" t="s">
        <v>5956</v>
      </c>
      <c r="C2431" s="544" t="s">
        <v>5957</v>
      </c>
      <c r="D2431" s="544"/>
      <c r="E2431" s="544"/>
      <c r="F2431" s="544"/>
      <c r="G2431" s="544"/>
      <c r="H2431" s="544"/>
      <c r="I2431" s="544"/>
      <c r="J2431" s="544"/>
      <c r="K2431" s="544"/>
      <c r="L2431" s="544"/>
      <c r="M2431" s="544"/>
      <c r="N2431" s="544"/>
      <c r="O2431" s="544"/>
      <c r="P2431" s="544"/>
      <c r="Q2431" s="544"/>
      <c r="R2431" s="544"/>
      <c r="S2431" s="544"/>
      <c r="T2431" s="544"/>
      <c r="U2431" s="544"/>
      <c r="V2431" s="544"/>
      <c r="W2431" s="544"/>
      <c r="X2431" s="544"/>
      <c r="Y2431" s="544"/>
      <c r="Z2431" s="544"/>
      <c r="AA2431" s="544"/>
      <c r="AB2431" s="544"/>
      <c r="AC2431" s="544"/>
    </row>
    <row r="2432">
      <c r="A2432" s="132" t="s">
        <v>5958</v>
      </c>
      <c r="B2432" s="65"/>
      <c r="C2432" s="544"/>
      <c r="D2432" s="544"/>
      <c r="E2432" s="544"/>
      <c r="F2432" s="544"/>
      <c r="G2432" s="544"/>
      <c r="H2432" s="544"/>
      <c r="I2432" s="544"/>
      <c r="J2432" s="544"/>
      <c r="K2432" s="544"/>
      <c r="L2432" s="544"/>
      <c r="M2432" s="544"/>
      <c r="N2432" s="544"/>
      <c r="O2432" s="544"/>
      <c r="P2432" s="544"/>
      <c r="Q2432" s="544"/>
      <c r="R2432" s="544"/>
      <c r="S2432" s="544"/>
      <c r="T2432" s="544"/>
      <c r="U2432" s="544"/>
      <c r="V2432" s="544"/>
      <c r="W2432" s="544"/>
      <c r="X2432" s="544"/>
      <c r="Y2432" s="544"/>
      <c r="Z2432" s="544"/>
      <c r="AA2432" s="544"/>
      <c r="AB2432" s="544"/>
      <c r="AC2432" s="544"/>
    </row>
    <row r="2433">
      <c r="A2433" s="132" t="s">
        <v>5959</v>
      </c>
      <c r="B2433" s="65" t="s">
        <v>5960</v>
      </c>
      <c r="C2433" s="545" t="s">
        <v>13444</v>
      </c>
      <c r="D2433" s="544"/>
      <c r="E2433" s="544"/>
      <c r="F2433" s="544"/>
      <c r="G2433" s="544"/>
      <c r="H2433" s="544"/>
      <c r="I2433" s="544"/>
      <c r="J2433" s="544"/>
      <c r="K2433" s="544"/>
      <c r="L2433" s="544"/>
      <c r="M2433" s="544"/>
      <c r="N2433" s="544"/>
      <c r="O2433" s="544"/>
      <c r="P2433" s="544"/>
      <c r="Q2433" s="544"/>
      <c r="R2433" s="544"/>
      <c r="S2433" s="544"/>
      <c r="T2433" s="544"/>
      <c r="U2433" s="544"/>
      <c r="V2433" s="544"/>
      <c r="W2433" s="544"/>
      <c r="X2433" s="544"/>
      <c r="Y2433" s="544"/>
      <c r="Z2433" s="544"/>
      <c r="AA2433" s="544"/>
      <c r="AB2433" s="544"/>
      <c r="AC2433" s="544"/>
    </row>
    <row r="2434">
      <c r="A2434" s="132" t="s">
        <v>5962</v>
      </c>
      <c r="B2434" s="65"/>
      <c r="C2434" s="544"/>
      <c r="D2434" s="544"/>
      <c r="E2434" s="544"/>
      <c r="F2434" s="544"/>
      <c r="G2434" s="544"/>
      <c r="H2434" s="544"/>
      <c r="I2434" s="544"/>
      <c r="J2434" s="544"/>
      <c r="K2434" s="544"/>
      <c r="L2434" s="544"/>
      <c r="M2434" s="544"/>
      <c r="N2434" s="544"/>
      <c r="O2434" s="544"/>
      <c r="P2434" s="544"/>
      <c r="Q2434" s="544"/>
      <c r="R2434" s="544"/>
      <c r="S2434" s="544"/>
      <c r="T2434" s="544"/>
      <c r="U2434" s="544"/>
      <c r="V2434" s="544"/>
      <c r="W2434" s="544"/>
      <c r="X2434" s="544"/>
      <c r="Y2434" s="544"/>
      <c r="Z2434" s="544"/>
      <c r="AA2434" s="544"/>
      <c r="AB2434" s="544"/>
      <c r="AC2434" s="544"/>
    </row>
    <row r="2435">
      <c r="A2435" s="132" t="s">
        <v>5963</v>
      </c>
      <c r="B2435" s="65"/>
      <c r="C2435" s="544"/>
      <c r="D2435" s="544"/>
      <c r="E2435" s="544"/>
      <c r="F2435" s="544"/>
      <c r="G2435" s="544"/>
      <c r="H2435" s="544"/>
      <c r="I2435" s="544"/>
      <c r="J2435" s="544"/>
      <c r="K2435" s="544"/>
      <c r="L2435" s="544"/>
      <c r="M2435" s="544"/>
      <c r="N2435" s="544"/>
      <c r="O2435" s="544"/>
      <c r="P2435" s="544"/>
      <c r="Q2435" s="544"/>
      <c r="R2435" s="544"/>
      <c r="S2435" s="544"/>
      <c r="T2435" s="544"/>
      <c r="U2435" s="544"/>
      <c r="V2435" s="544"/>
      <c r="W2435" s="544"/>
      <c r="X2435" s="544"/>
      <c r="Y2435" s="544"/>
      <c r="Z2435" s="544"/>
      <c r="AA2435" s="544"/>
      <c r="AB2435" s="544"/>
      <c r="AC2435" s="544"/>
    </row>
    <row r="2436">
      <c r="A2436" s="132" t="s">
        <v>5964</v>
      </c>
      <c r="B2436" s="65" t="s">
        <v>5965</v>
      </c>
      <c r="C2436" s="544"/>
      <c r="D2436" s="544"/>
      <c r="E2436" s="544"/>
      <c r="F2436" s="544"/>
      <c r="G2436" s="544"/>
      <c r="H2436" s="544"/>
      <c r="I2436" s="544"/>
      <c r="J2436" s="544"/>
      <c r="K2436" s="544"/>
      <c r="L2436" s="544"/>
      <c r="M2436" s="544"/>
      <c r="N2436" s="544"/>
      <c r="O2436" s="544"/>
      <c r="P2436" s="544"/>
      <c r="Q2436" s="544"/>
      <c r="R2436" s="544"/>
      <c r="S2436" s="544"/>
      <c r="T2436" s="544"/>
      <c r="U2436" s="544"/>
      <c r="V2436" s="544"/>
      <c r="W2436" s="544"/>
      <c r="X2436" s="544"/>
      <c r="Y2436" s="544"/>
      <c r="Z2436" s="544"/>
      <c r="AA2436" s="544"/>
      <c r="AB2436" s="544"/>
      <c r="AC2436" s="544"/>
    </row>
    <row r="2437">
      <c r="A2437" s="132" t="s">
        <v>5966</v>
      </c>
      <c r="B2437" s="65"/>
      <c r="C2437" s="544"/>
      <c r="D2437" s="544"/>
      <c r="E2437" s="544"/>
      <c r="F2437" s="544"/>
      <c r="G2437" s="544"/>
      <c r="H2437" s="544"/>
      <c r="I2437" s="544"/>
      <c r="J2437" s="544"/>
      <c r="K2437" s="544"/>
      <c r="L2437" s="544"/>
      <c r="M2437" s="544"/>
      <c r="N2437" s="544"/>
      <c r="O2437" s="544"/>
      <c r="P2437" s="544"/>
      <c r="Q2437" s="544"/>
      <c r="R2437" s="544"/>
      <c r="S2437" s="544"/>
      <c r="T2437" s="544"/>
      <c r="U2437" s="544"/>
      <c r="V2437" s="544"/>
      <c r="W2437" s="544"/>
      <c r="X2437" s="544"/>
      <c r="Y2437" s="544"/>
      <c r="Z2437" s="544"/>
      <c r="AA2437" s="544"/>
      <c r="AB2437" s="544"/>
      <c r="AC2437" s="544"/>
    </row>
    <row r="2438">
      <c r="A2438" s="132" t="s">
        <v>5967</v>
      </c>
      <c r="B2438" s="65" t="s">
        <v>5968</v>
      </c>
      <c r="C2438" s="544"/>
      <c r="D2438" s="544"/>
      <c r="E2438" s="544"/>
      <c r="F2438" s="544"/>
      <c r="G2438" s="544"/>
      <c r="H2438" s="544"/>
      <c r="I2438" s="544"/>
      <c r="J2438" s="544"/>
      <c r="K2438" s="544"/>
      <c r="L2438" s="544"/>
      <c r="M2438" s="544"/>
      <c r="N2438" s="544"/>
      <c r="O2438" s="544"/>
      <c r="P2438" s="544"/>
      <c r="Q2438" s="544"/>
      <c r="R2438" s="544"/>
      <c r="S2438" s="544"/>
      <c r="T2438" s="544"/>
      <c r="U2438" s="544"/>
      <c r="V2438" s="544"/>
      <c r="W2438" s="544"/>
      <c r="X2438" s="544"/>
      <c r="Y2438" s="544"/>
      <c r="Z2438" s="544"/>
      <c r="AA2438" s="544"/>
      <c r="AB2438" s="544"/>
      <c r="AC2438" s="544"/>
    </row>
    <row r="2439">
      <c r="A2439" s="132" t="s">
        <v>5969</v>
      </c>
      <c r="B2439" s="65" t="s">
        <v>5970</v>
      </c>
      <c r="C2439" s="544"/>
      <c r="D2439" s="544"/>
      <c r="E2439" s="544"/>
      <c r="F2439" s="544"/>
      <c r="G2439" s="544"/>
      <c r="H2439" s="544"/>
      <c r="I2439" s="544"/>
      <c r="J2439" s="544"/>
      <c r="K2439" s="544"/>
      <c r="L2439" s="544"/>
      <c r="M2439" s="544"/>
      <c r="N2439" s="544"/>
      <c r="O2439" s="544"/>
      <c r="P2439" s="544"/>
      <c r="Q2439" s="544"/>
      <c r="R2439" s="544"/>
      <c r="S2439" s="544"/>
      <c r="T2439" s="544"/>
      <c r="U2439" s="544"/>
      <c r="V2439" s="544"/>
      <c r="W2439" s="544"/>
      <c r="X2439" s="544"/>
      <c r="Y2439" s="544"/>
      <c r="Z2439" s="544"/>
      <c r="AA2439" s="544"/>
      <c r="AB2439" s="544"/>
      <c r="AC2439" s="544"/>
    </row>
    <row r="2440">
      <c r="A2440" s="132" t="s">
        <v>5971</v>
      </c>
      <c r="B2440" s="65"/>
      <c r="C2440" s="544"/>
      <c r="D2440" s="544"/>
      <c r="E2440" s="544"/>
      <c r="F2440" s="544"/>
      <c r="G2440" s="544"/>
      <c r="H2440" s="544"/>
      <c r="I2440" s="544"/>
      <c r="J2440" s="544"/>
      <c r="K2440" s="544"/>
      <c r="L2440" s="544"/>
      <c r="M2440" s="544"/>
      <c r="N2440" s="544"/>
      <c r="O2440" s="544"/>
      <c r="P2440" s="544"/>
      <c r="Q2440" s="544"/>
      <c r="R2440" s="544"/>
      <c r="S2440" s="544"/>
      <c r="T2440" s="544"/>
      <c r="U2440" s="544"/>
      <c r="V2440" s="544"/>
      <c r="W2440" s="544"/>
      <c r="X2440" s="544"/>
      <c r="Y2440" s="544"/>
      <c r="Z2440" s="544"/>
      <c r="AA2440" s="544"/>
      <c r="AB2440" s="544"/>
      <c r="AC2440" s="544"/>
    </row>
    <row r="2441">
      <c r="A2441" s="132" t="s">
        <v>5972</v>
      </c>
      <c r="B2441" s="65"/>
      <c r="C2441" s="544"/>
      <c r="D2441" s="544"/>
      <c r="E2441" s="544"/>
      <c r="F2441" s="544"/>
      <c r="G2441" s="544"/>
      <c r="H2441" s="544"/>
      <c r="I2441" s="544"/>
      <c r="J2441" s="544"/>
      <c r="K2441" s="544"/>
      <c r="L2441" s="544"/>
      <c r="M2441" s="544"/>
      <c r="N2441" s="544"/>
      <c r="O2441" s="544"/>
      <c r="P2441" s="544"/>
      <c r="Q2441" s="544"/>
      <c r="R2441" s="544"/>
      <c r="S2441" s="544"/>
      <c r="T2441" s="544"/>
      <c r="U2441" s="544"/>
      <c r="V2441" s="544"/>
      <c r="W2441" s="544"/>
      <c r="X2441" s="544"/>
      <c r="Y2441" s="544"/>
      <c r="Z2441" s="544"/>
      <c r="AA2441" s="544"/>
      <c r="AB2441" s="544"/>
      <c r="AC2441" s="544"/>
    </row>
    <row r="2442">
      <c r="A2442" s="132" t="s">
        <v>5973</v>
      </c>
      <c r="B2442" s="65"/>
      <c r="C2442" s="544"/>
      <c r="D2442" s="544"/>
      <c r="E2442" s="544"/>
      <c r="F2442" s="544"/>
      <c r="G2442" s="544"/>
      <c r="H2442" s="544"/>
      <c r="I2442" s="544"/>
      <c r="J2442" s="544"/>
      <c r="K2442" s="544"/>
      <c r="L2442" s="544"/>
      <c r="M2442" s="544"/>
      <c r="N2442" s="544"/>
      <c r="O2442" s="544"/>
      <c r="P2442" s="544"/>
      <c r="Q2442" s="544"/>
      <c r="R2442" s="544"/>
      <c r="S2442" s="544"/>
      <c r="T2442" s="544"/>
      <c r="U2442" s="544"/>
      <c r="V2442" s="544"/>
      <c r="W2442" s="544"/>
      <c r="X2442" s="544"/>
      <c r="Y2442" s="544"/>
      <c r="Z2442" s="544"/>
      <c r="AA2442" s="544"/>
      <c r="AB2442" s="544"/>
      <c r="AC2442" s="544"/>
    </row>
    <row r="2443">
      <c r="A2443" s="132" t="s">
        <v>5974</v>
      </c>
      <c r="B2443" s="65"/>
      <c r="C2443" s="544"/>
      <c r="D2443" s="544"/>
      <c r="E2443" s="544"/>
      <c r="F2443" s="544"/>
      <c r="G2443" s="544"/>
      <c r="H2443" s="544"/>
      <c r="I2443" s="544"/>
      <c r="J2443" s="544"/>
      <c r="K2443" s="544"/>
      <c r="L2443" s="544"/>
      <c r="M2443" s="544"/>
      <c r="N2443" s="544"/>
      <c r="O2443" s="544"/>
      <c r="P2443" s="544"/>
      <c r="Q2443" s="544"/>
      <c r="R2443" s="544"/>
      <c r="S2443" s="544"/>
      <c r="T2443" s="544"/>
      <c r="U2443" s="544"/>
      <c r="V2443" s="544"/>
      <c r="W2443" s="544"/>
      <c r="X2443" s="544"/>
      <c r="Y2443" s="544"/>
      <c r="Z2443" s="544"/>
      <c r="AA2443" s="544"/>
      <c r="AB2443" s="544"/>
      <c r="AC2443" s="544"/>
    </row>
    <row r="2444">
      <c r="A2444" s="132" t="s">
        <v>5975</v>
      </c>
      <c r="B2444" s="65" t="s">
        <v>5976</v>
      </c>
      <c r="C2444" s="544" t="s">
        <v>5977</v>
      </c>
      <c r="D2444" s="544"/>
      <c r="E2444" s="544"/>
      <c r="F2444" s="544"/>
      <c r="G2444" s="544"/>
      <c r="H2444" s="544"/>
      <c r="I2444" s="544"/>
      <c r="J2444" s="544"/>
      <c r="K2444" s="544"/>
      <c r="L2444" s="544"/>
      <c r="M2444" s="544"/>
      <c r="N2444" s="544"/>
      <c r="O2444" s="544"/>
      <c r="P2444" s="544"/>
      <c r="Q2444" s="544"/>
      <c r="R2444" s="544"/>
      <c r="S2444" s="544"/>
      <c r="T2444" s="544"/>
      <c r="U2444" s="544"/>
      <c r="V2444" s="544"/>
      <c r="W2444" s="544"/>
      <c r="X2444" s="544"/>
      <c r="Y2444" s="544"/>
      <c r="Z2444" s="544"/>
      <c r="AA2444" s="544"/>
      <c r="AB2444" s="544"/>
      <c r="AC2444" s="544"/>
    </row>
    <row r="2445">
      <c r="A2445" s="132" t="s">
        <v>5978</v>
      </c>
      <c r="B2445" s="65" t="s">
        <v>5979</v>
      </c>
      <c r="C2445" s="544" t="s">
        <v>5980</v>
      </c>
      <c r="D2445" s="544"/>
      <c r="E2445" s="544"/>
      <c r="F2445" s="544"/>
      <c r="G2445" s="544"/>
      <c r="H2445" s="544"/>
      <c r="I2445" s="544"/>
      <c r="J2445" s="544"/>
      <c r="K2445" s="544"/>
      <c r="L2445" s="544"/>
      <c r="M2445" s="544"/>
      <c r="N2445" s="544"/>
      <c r="O2445" s="544"/>
      <c r="P2445" s="544"/>
      <c r="Q2445" s="544"/>
      <c r="R2445" s="544"/>
      <c r="S2445" s="544"/>
      <c r="T2445" s="544"/>
      <c r="U2445" s="544"/>
      <c r="V2445" s="544"/>
      <c r="W2445" s="544"/>
      <c r="X2445" s="544"/>
      <c r="Y2445" s="544"/>
      <c r="Z2445" s="544"/>
      <c r="AA2445" s="544"/>
      <c r="AB2445" s="544"/>
      <c r="AC2445" s="544"/>
    </row>
    <row r="2446">
      <c r="A2446" s="132" t="s">
        <v>5981</v>
      </c>
      <c r="B2446" s="65"/>
      <c r="C2446" s="544"/>
      <c r="D2446" s="544"/>
      <c r="E2446" s="544"/>
      <c r="F2446" s="544"/>
      <c r="G2446" s="544"/>
      <c r="H2446" s="544"/>
      <c r="I2446" s="544"/>
      <c r="J2446" s="544"/>
      <c r="K2446" s="544"/>
      <c r="L2446" s="544"/>
      <c r="M2446" s="544"/>
      <c r="N2446" s="544"/>
      <c r="O2446" s="544"/>
      <c r="P2446" s="544"/>
      <c r="Q2446" s="544"/>
      <c r="R2446" s="544"/>
      <c r="S2446" s="544"/>
      <c r="T2446" s="544"/>
      <c r="U2446" s="544"/>
      <c r="V2446" s="544"/>
      <c r="W2446" s="544"/>
      <c r="X2446" s="544"/>
      <c r="Y2446" s="544"/>
      <c r="Z2446" s="544"/>
      <c r="AA2446" s="544"/>
      <c r="AB2446" s="544"/>
      <c r="AC2446" s="544"/>
    </row>
    <row r="2447">
      <c r="A2447" s="132" t="s">
        <v>5982</v>
      </c>
      <c r="B2447" s="65"/>
      <c r="C2447" s="544"/>
      <c r="D2447" s="544" t="s">
        <v>5983</v>
      </c>
      <c r="E2447" s="544"/>
      <c r="F2447" s="544"/>
      <c r="G2447" s="544"/>
      <c r="H2447" s="544"/>
      <c r="I2447" s="544"/>
      <c r="J2447" s="544"/>
      <c r="K2447" s="544"/>
      <c r="L2447" s="544"/>
      <c r="M2447" s="544"/>
      <c r="N2447" s="544"/>
      <c r="O2447" s="544"/>
      <c r="P2447" s="544"/>
      <c r="Q2447" s="544"/>
      <c r="R2447" s="544"/>
      <c r="S2447" s="544"/>
      <c r="T2447" s="544"/>
      <c r="U2447" s="544"/>
      <c r="V2447" s="544"/>
      <c r="W2447" s="544"/>
      <c r="X2447" s="544"/>
      <c r="Y2447" s="544"/>
      <c r="Z2447" s="544"/>
      <c r="AA2447" s="544"/>
      <c r="AB2447" s="544"/>
      <c r="AC2447" s="544"/>
    </row>
    <row r="2448">
      <c r="A2448" s="544" t="s">
        <v>5984</v>
      </c>
      <c r="B2448" s="65" t="s">
        <v>5985</v>
      </c>
      <c r="C2448" s="544" t="s">
        <v>5986</v>
      </c>
      <c r="D2448" s="544"/>
      <c r="E2448" s="544"/>
      <c r="F2448" s="544"/>
      <c r="G2448" s="544"/>
      <c r="H2448" s="544"/>
      <c r="I2448" s="544"/>
      <c r="J2448" s="544"/>
      <c r="K2448" s="544"/>
      <c r="L2448" s="544"/>
      <c r="M2448" s="544"/>
      <c r="N2448" s="544"/>
      <c r="O2448" s="544"/>
      <c r="P2448" s="544"/>
      <c r="Q2448" s="544"/>
      <c r="R2448" s="544"/>
      <c r="S2448" s="544"/>
      <c r="T2448" s="544"/>
      <c r="U2448" s="544"/>
      <c r="V2448" s="544"/>
      <c r="W2448" s="544"/>
      <c r="X2448" s="544"/>
      <c r="Y2448" s="544"/>
      <c r="Z2448" s="544"/>
      <c r="AA2448" s="544"/>
      <c r="AB2448" s="544"/>
      <c r="AC2448" s="544"/>
    </row>
    <row r="2449">
      <c r="A2449" s="544" t="s">
        <v>5987</v>
      </c>
      <c r="B2449" s="65" t="s">
        <v>5988</v>
      </c>
      <c r="C2449" s="544"/>
      <c r="D2449" s="544"/>
      <c r="E2449" s="544"/>
      <c r="F2449" s="544"/>
      <c r="G2449" s="544"/>
      <c r="H2449" s="544"/>
      <c r="I2449" s="544"/>
      <c r="J2449" s="544"/>
      <c r="K2449" s="544"/>
      <c r="L2449" s="544"/>
      <c r="M2449" s="544"/>
      <c r="N2449" s="544"/>
      <c r="O2449" s="544"/>
      <c r="P2449" s="544"/>
      <c r="Q2449" s="544"/>
      <c r="R2449" s="544"/>
      <c r="S2449" s="544"/>
      <c r="T2449" s="544"/>
      <c r="U2449" s="544"/>
      <c r="V2449" s="544"/>
      <c r="W2449" s="544"/>
      <c r="X2449" s="544"/>
      <c r="Y2449" s="544"/>
      <c r="Z2449" s="544"/>
      <c r="AA2449" s="544"/>
      <c r="AB2449" s="544"/>
      <c r="AC2449" s="544"/>
    </row>
    <row r="2450">
      <c r="A2450" s="544" t="s">
        <v>5989</v>
      </c>
      <c r="B2450" s="65" t="s">
        <v>5990</v>
      </c>
      <c r="C2450" s="544" t="s">
        <v>5991</v>
      </c>
      <c r="D2450" s="544"/>
      <c r="E2450" s="544"/>
      <c r="F2450" s="544"/>
      <c r="G2450" s="544"/>
      <c r="H2450" s="544"/>
      <c r="I2450" s="544"/>
      <c r="J2450" s="544"/>
      <c r="K2450" s="544"/>
      <c r="L2450" s="544"/>
      <c r="M2450" s="544"/>
      <c r="N2450" s="544"/>
      <c r="O2450" s="544"/>
      <c r="P2450" s="544"/>
      <c r="Q2450" s="544"/>
      <c r="R2450" s="544"/>
      <c r="S2450" s="544"/>
      <c r="T2450" s="544"/>
      <c r="U2450" s="544"/>
      <c r="V2450" s="544"/>
      <c r="W2450" s="544"/>
      <c r="X2450" s="544"/>
      <c r="Y2450" s="544"/>
      <c r="Z2450" s="544"/>
      <c r="AA2450" s="544"/>
      <c r="AB2450" s="544"/>
      <c r="AC2450" s="544"/>
    </row>
    <row r="2451">
      <c r="A2451" s="471" t="s">
        <v>5992</v>
      </c>
      <c r="B2451" s="65" t="s">
        <v>5993</v>
      </c>
      <c r="C2451" s="544"/>
      <c r="D2451" s="544"/>
      <c r="E2451" s="544"/>
      <c r="F2451" s="544"/>
      <c r="G2451" s="544"/>
      <c r="H2451" s="544"/>
      <c r="I2451" s="544"/>
      <c r="J2451" s="544"/>
      <c r="K2451" s="544"/>
      <c r="L2451" s="544"/>
      <c r="M2451" s="544"/>
      <c r="N2451" s="544"/>
      <c r="O2451" s="544"/>
      <c r="P2451" s="544"/>
      <c r="Q2451" s="544"/>
      <c r="R2451" s="544"/>
      <c r="S2451" s="544"/>
      <c r="T2451" s="544"/>
      <c r="U2451" s="544"/>
      <c r="V2451" s="544"/>
      <c r="W2451" s="544"/>
      <c r="X2451" s="544"/>
      <c r="Y2451" s="544"/>
      <c r="Z2451" s="544"/>
      <c r="AA2451" s="544"/>
      <c r="AB2451" s="544"/>
      <c r="AC2451" s="544"/>
    </row>
    <row r="2452">
      <c r="A2452" s="544" t="s">
        <v>5994</v>
      </c>
      <c r="B2452" s="65"/>
      <c r="C2452" s="544"/>
      <c r="D2452" s="544"/>
      <c r="E2452" s="544"/>
      <c r="F2452" s="544"/>
      <c r="G2452" s="544"/>
      <c r="H2452" s="544"/>
      <c r="I2452" s="544"/>
      <c r="J2452" s="544"/>
      <c r="K2452" s="544"/>
      <c r="L2452" s="544"/>
      <c r="M2452" s="544"/>
      <c r="N2452" s="544"/>
      <c r="O2452" s="544"/>
      <c r="P2452" s="544"/>
      <c r="Q2452" s="544"/>
      <c r="R2452" s="544"/>
      <c r="S2452" s="544"/>
      <c r="T2452" s="544"/>
      <c r="U2452" s="544"/>
      <c r="V2452" s="544"/>
      <c r="W2452" s="544"/>
      <c r="X2452" s="544"/>
      <c r="Y2452" s="544"/>
      <c r="Z2452" s="544"/>
      <c r="AA2452" s="544"/>
      <c r="AB2452" s="544"/>
      <c r="AC2452" s="544"/>
    </row>
    <row r="2453">
      <c r="A2453" s="544" t="s">
        <v>5995</v>
      </c>
      <c r="B2453" s="615" t="s">
        <v>5996</v>
      </c>
      <c r="C2453" s="544"/>
      <c r="D2453" s="544"/>
      <c r="E2453" s="544"/>
      <c r="F2453" s="544"/>
      <c r="G2453" s="544"/>
      <c r="H2453" s="544"/>
      <c r="I2453" s="544"/>
      <c r="J2453" s="544"/>
      <c r="K2453" s="544"/>
      <c r="L2453" s="544"/>
      <c r="M2453" s="544"/>
      <c r="N2453" s="544"/>
      <c r="O2453" s="544"/>
      <c r="P2453" s="544"/>
      <c r="Q2453" s="544"/>
      <c r="R2453" s="544"/>
      <c r="S2453" s="544"/>
      <c r="T2453" s="544"/>
      <c r="U2453" s="544"/>
      <c r="V2453" s="544"/>
      <c r="W2453" s="544"/>
      <c r="X2453" s="544"/>
      <c r="Y2453" s="544"/>
      <c r="Z2453" s="544"/>
      <c r="AA2453" s="544"/>
      <c r="AB2453" s="544"/>
      <c r="AC2453" s="544"/>
    </row>
    <row r="2454">
      <c r="A2454" s="544" t="s">
        <v>5997</v>
      </c>
      <c r="B2454" s="65" t="s">
        <v>5998</v>
      </c>
      <c r="C2454" s="544" t="s">
        <v>5999</v>
      </c>
      <c r="D2454" s="544"/>
      <c r="E2454" s="544"/>
      <c r="F2454" s="544"/>
      <c r="G2454" s="544"/>
      <c r="H2454" s="544"/>
      <c r="I2454" s="544"/>
      <c r="J2454" s="544"/>
      <c r="K2454" s="544"/>
      <c r="L2454" s="544"/>
      <c r="M2454" s="544"/>
      <c r="N2454" s="544"/>
      <c r="O2454" s="544"/>
      <c r="P2454" s="544"/>
      <c r="Q2454" s="544"/>
      <c r="R2454" s="544"/>
      <c r="S2454" s="544"/>
      <c r="T2454" s="544"/>
      <c r="U2454" s="544"/>
      <c r="V2454" s="544"/>
      <c r="W2454" s="544"/>
      <c r="X2454" s="544"/>
      <c r="Y2454" s="544"/>
      <c r="Z2454" s="544"/>
      <c r="AA2454" s="544"/>
      <c r="AB2454" s="544"/>
      <c r="AC2454" s="544"/>
    </row>
    <row r="2455">
      <c r="A2455" s="544" t="s">
        <v>6000</v>
      </c>
      <c r="B2455" s="65" t="s">
        <v>6001</v>
      </c>
      <c r="C2455" s="544"/>
      <c r="D2455" s="544"/>
      <c r="E2455" s="544"/>
      <c r="F2455" s="544"/>
      <c r="G2455" s="544"/>
      <c r="H2455" s="544"/>
      <c r="I2455" s="544"/>
      <c r="J2455" s="544"/>
      <c r="K2455" s="544"/>
      <c r="L2455" s="544"/>
      <c r="M2455" s="544"/>
      <c r="N2455" s="544"/>
      <c r="O2455" s="544"/>
      <c r="P2455" s="544"/>
      <c r="Q2455" s="544"/>
      <c r="R2455" s="544"/>
      <c r="S2455" s="544"/>
      <c r="T2455" s="544"/>
      <c r="U2455" s="544"/>
      <c r="V2455" s="544"/>
      <c r="W2455" s="544"/>
      <c r="X2455" s="544"/>
      <c r="Y2455" s="544"/>
      <c r="Z2455" s="544"/>
      <c r="AA2455" s="544"/>
      <c r="AB2455" s="544"/>
      <c r="AC2455" s="544"/>
    </row>
    <row r="2456">
      <c r="A2456" s="544" t="s">
        <v>6002</v>
      </c>
      <c r="B2456" s="65" t="s">
        <v>6003</v>
      </c>
      <c r="C2456" s="544"/>
      <c r="D2456" s="544"/>
      <c r="E2456" s="544"/>
      <c r="F2456" s="544"/>
      <c r="G2456" s="544"/>
      <c r="H2456" s="544"/>
      <c r="I2456" s="544"/>
      <c r="J2456" s="544"/>
      <c r="K2456" s="544"/>
      <c r="L2456" s="544"/>
      <c r="M2456" s="544"/>
      <c r="N2456" s="544"/>
      <c r="O2456" s="544"/>
      <c r="P2456" s="544"/>
      <c r="Q2456" s="544"/>
      <c r="R2456" s="544"/>
      <c r="S2456" s="544"/>
      <c r="T2456" s="544"/>
      <c r="U2456" s="544"/>
      <c r="V2456" s="544"/>
      <c r="W2456" s="544"/>
      <c r="X2456" s="544"/>
      <c r="Y2456" s="544"/>
      <c r="Z2456" s="544"/>
      <c r="AA2456" s="544"/>
      <c r="AB2456" s="544"/>
      <c r="AC2456" s="544"/>
    </row>
    <row r="2457">
      <c r="A2457" s="545" t="s">
        <v>13445</v>
      </c>
      <c r="B2457" s="595" t="s">
        <v>6005</v>
      </c>
      <c r="C2457" s="544"/>
      <c r="D2457" s="544"/>
      <c r="E2457" s="544"/>
      <c r="F2457" s="544"/>
      <c r="G2457" s="544"/>
      <c r="H2457" s="544"/>
      <c r="I2457" s="544"/>
      <c r="J2457" s="544"/>
      <c r="K2457" s="544"/>
      <c r="L2457" s="544"/>
      <c r="M2457" s="544"/>
      <c r="N2457" s="544"/>
      <c r="O2457" s="544"/>
      <c r="P2457" s="544"/>
      <c r="Q2457" s="544"/>
      <c r="R2457" s="544"/>
      <c r="S2457" s="544"/>
      <c r="T2457" s="544"/>
      <c r="U2457" s="544"/>
      <c r="V2457" s="544"/>
      <c r="W2457" s="544"/>
      <c r="X2457" s="544"/>
      <c r="Y2457" s="544"/>
      <c r="Z2457" s="544"/>
      <c r="AA2457" s="544"/>
      <c r="AB2457" s="544"/>
      <c r="AC2457" s="544"/>
    </row>
    <row r="2458">
      <c r="A2458" s="132" t="s">
        <v>6006</v>
      </c>
      <c r="B2458" s="595"/>
      <c r="C2458" s="544"/>
      <c r="D2458" s="544"/>
      <c r="E2458" s="544"/>
      <c r="F2458" s="544"/>
      <c r="G2458" s="544"/>
      <c r="H2458" s="544"/>
      <c r="I2458" s="544"/>
      <c r="J2458" s="544"/>
      <c r="K2458" s="544"/>
      <c r="L2458" s="544"/>
      <c r="M2458" s="544"/>
      <c r="N2458" s="544"/>
      <c r="O2458" s="544"/>
      <c r="P2458" s="544"/>
      <c r="Q2458" s="544"/>
      <c r="R2458" s="544"/>
      <c r="S2458" s="544"/>
      <c r="T2458" s="544"/>
      <c r="U2458" s="544"/>
      <c r="V2458" s="544"/>
      <c r="W2458" s="544"/>
      <c r="X2458" s="544"/>
      <c r="Y2458" s="544"/>
      <c r="Z2458" s="544"/>
      <c r="AA2458" s="544"/>
      <c r="AB2458" s="544"/>
      <c r="AC2458" s="544"/>
    </row>
    <row r="2459">
      <c r="A2459" s="132" t="s">
        <v>6007</v>
      </c>
      <c r="B2459" s="65" t="s">
        <v>6008</v>
      </c>
      <c r="C2459" s="544"/>
      <c r="D2459" s="544"/>
      <c r="E2459" s="544"/>
      <c r="F2459" s="544"/>
      <c r="G2459" s="544"/>
      <c r="H2459" s="544"/>
      <c r="I2459" s="544"/>
      <c r="J2459" s="544"/>
      <c r="K2459" s="544"/>
      <c r="L2459" s="544"/>
      <c r="M2459" s="544"/>
      <c r="N2459" s="544"/>
      <c r="O2459" s="544"/>
      <c r="P2459" s="544"/>
      <c r="Q2459" s="544"/>
      <c r="R2459" s="544"/>
      <c r="S2459" s="544"/>
      <c r="T2459" s="544"/>
      <c r="U2459" s="544"/>
      <c r="V2459" s="544"/>
      <c r="W2459" s="544"/>
      <c r="X2459" s="544"/>
      <c r="Y2459" s="544"/>
      <c r="Z2459" s="544"/>
      <c r="AA2459" s="544"/>
      <c r="AB2459" s="544"/>
      <c r="AC2459" s="544"/>
    </row>
    <row r="2460" ht="181.5" customHeight="1">
      <c r="A2460" s="132" t="s">
        <v>6009</v>
      </c>
      <c r="B2460" s="65" t="s">
        <v>6010</v>
      </c>
      <c r="C2460" s="544" t="s">
        <v>6011</v>
      </c>
      <c r="D2460" s="544"/>
      <c r="E2460" s="544"/>
      <c r="F2460" s="544"/>
      <c r="G2460" s="544"/>
      <c r="H2460" s="544"/>
      <c r="I2460" s="544"/>
      <c r="J2460" s="544"/>
      <c r="K2460" s="544"/>
      <c r="L2460" s="544"/>
      <c r="M2460" s="544"/>
      <c r="N2460" s="544"/>
      <c r="O2460" s="544"/>
      <c r="P2460" s="544"/>
      <c r="Q2460" s="544"/>
      <c r="R2460" s="544"/>
      <c r="S2460" s="544"/>
      <c r="T2460" s="544"/>
      <c r="U2460" s="544"/>
      <c r="V2460" s="544"/>
      <c r="W2460" s="544"/>
      <c r="X2460" s="544"/>
      <c r="Y2460" s="544"/>
      <c r="Z2460" s="544"/>
      <c r="AA2460" s="544"/>
      <c r="AB2460" s="544"/>
      <c r="AC2460" s="544"/>
    </row>
    <row r="2461">
      <c r="A2461" s="132" t="s">
        <v>6012</v>
      </c>
      <c r="B2461" s="65" t="s">
        <v>6013</v>
      </c>
      <c r="C2461" s="545" t="s">
        <v>13446</v>
      </c>
      <c r="D2461" s="544"/>
      <c r="E2461" s="544"/>
      <c r="F2461" s="544"/>
      <c r="G2461" s="544"/>
      <c r="H2461" s="544"/>
      <c r="I2461" s="544"/>
      <c r="J2461" s="544"/>
      <c r="K2461" s="544"/>
      <c r="L2461" s="544"/>
      <c r="M2461" s="544"/>
      <c r="N2461" s="544"/>
      <c r="O2461" s="544"/>
      <c r="P2461" s="544"/>
      <c r="Q2461" s="544"/>
      <c r="R2461" s="544"/>
      <c r="S2461" s="544"/>
      <c r="T2461" s="544"/>
      <c r="U2461" s="544"/>
      <c r="V2461" s="544"/>
      <c r="W2461" s="544"/>
      <c r="X2461" s="544"/>
      <c r="Y2461" s="544"/>
      <c r="Z2461" s="544"/>
      <c r="AA2461" s="544"/>
      <c r="AB2461" s="544"/>
      <c r="AC2461" s="544"/>
    </row>
    <row r="2462">
      <c r="A2462" s="132" t="s">
        <v>6015</v>
      </c>
      <c r="B2462" s="594"/>
      <c r="C2462" s="544"/>
      <c r="D2462" s="544"/>
      <c r="E2462" s="544"/>
      <c r="F2462" s="544"/>
      <c r="G2462" s="544"/>
      <c r="H2462" s="544"/>
      <c r="I2462" s="544"/>
      <c r="J2462" s="544"/>
      <c r="K2462" s="544"/>
      <c r="L2462" s="544"/>
      <c r="M2462" s="544"/>
      <c r="N2462" s="544"/>
      <c r="O2462" s="544"/>
      <c r="P2462" s="544"/>
      <c r="Q2462" s="544"/>
      <c r="R2462" s="544"/>
      <c r="S2462" s="544"/>
      <c r="T2462" s="544"/>
      <c r="U2462" s="544"/>
      <c r="V2462" s="544"/>
      <c r="W2462" s="544"/>
      <c r="X2462" s="544"/>
      <c r="Y2462" s="544"/>
      <c r="Z2462" s="544"/>
      <c r="AA2462" s="544"/>
      <c r="AB2462" s="544"/>
      <c r="AC2462" s="544"/>
    </row>
    <row r="2463">
      <c r="A2463" s="616" t="s">
        <v>6016</v>
      </c>
      <c r="B2463" s="192" t="s">
        <v>6017</v>
      </c>
      <c r="C2463" s="544"/>
      <c r="D2463" s="544"/>
      <c r="E2463" s="544"/>
      <c r="F2463" s="544"/>
      <c r="G2463" s="544"/>
      <c r="H2463" s="544"/>
      <c r="I2463" s="544"/>
      <c r="J2463" s="544"/>
      <c r="K2463" s="544"/>
      <c r="L2463" s="544"/>
      <c r="M2463" s="544"/>
      <c r="N2463" s="544"/>
      <c r="O2463" s="544"/>
      <c r="P2463" s="544"/>
      <c r="Q2463" s="544"/>
      <c r="R2463" s="544"/>
      <c r="S2463" s="544"/>
      <c r="T2463" s="544"/>
      <c r="U2463" s="544"/>
      <c r="V2463" s="544"/>
      <c r="W2463" s="544"/>
      <c r="X2463" s="544"/>
      <c r="Y2463" s="544"/>
      <c r="Z2463" s="544"/>
      <c r="AA2463" s="544"/>
      <c r="AB2463" s="544"/>
      <c r="AC2463" s="544"/>
    </row>
    <row r="2464">
      <c r="A2464" s="616" t="s">
        <v>6018</v>
      </c>
      <c r="B2464" s="192" t="s">
        <v>6019</v>
      </c>
      <c r="C2464" s="544"/>
      <c r="D2464" s="544"/>
      <c r="E2464" s="544"/>
      <c r="F2464" s="544"/>
      <c r="G2464" s="544"/>
      <c r="H2464" s="544"/>
      <c r="I2464" s="544"/>
      <c r="J2464" s="544"/>
      <c r="K2464" s="544"/>
      <c r="L2464" s="544"/>
      <c r="M2464" s="544"/>
      <c r="N2464" s="544"/>
      <c r="O2464" s="544"/>
      <c r="P2464" s="544"/>
      <c r="Q2464" s="544"/>
      <c r="R2464" s="544"/>
      <c r="S2464" s="544"/>
      <c r="T2464" s="544"/>
      <c r="U2464" s="544"/>
      <c r="V2464" s="544"/>
      <c r="W2464" s="544"/>
      <c r="X2464" s="544"/>
      <c r="Y2464" s="544"/>
      <c r="Z2464" s="544"/>
      <c r="AA2464" s="544"/>
      <c r="AB2464" s="544"/>
      <c r="AC2464" s="544"/>
    </row>
    <row r="2465">
      <c r="A2465" s="616" t="s">
        <v>6020</v>
      </c>
      <c r="B2465" s="192" t="s">
        <v>6021</v>
      </c>
      <c r="C2465" s="544"/>
      <c r="D2465" s="544"/>
      <c r="E2465" s="544"/>
      <c r="F2465" s="544"/>
      <c r="G2465" s="544"/>
      <c r="H2465" s="544"/>
      <c r="I2465" s="544"/>
      <c r="J2465" s="544"/>
      <c r="K2465" s="544"/>
      <c r="L2465" s="544"/>
      <c r="M2465" s="544"/>
      <c r="N2465" s="544"/>
      <c r="O2465" s="544"/>
      <c r="P2465" s="544"/>
      <c r="Q2465" s="544"/>
      <c r="R2465" s="544"/>
      <c r="S2465" s="544"/>
      <c r="T2465" s="544"/>
      <c r="U2465" s="544"/>
      <c r="V2465" s="544"/>
      <c r="W2465" s="544"/>
      <c r="X2465" s="544"/>
      <c r="Y2465" s="544"/>
      <c r="Z2465" s="544"/>
      <c r="AA2465" s="544"/>
      <c r="AB2465" s="544"/>
      <c r="AC2465" s="544"/>
    </row>
    <row r="2466">
      <c r="A2466" s="616" t="s">
        <v>6022</v>
      </c>
      <c r="B2466" s="192"/>
      <c r="C2466" s="544"/>
      <c r="D2466" s="544"/>
      <c r="E2466" s="544"/>
      <c r="F2466" s="544"/>
      <c r="G2466" s="544"/>
      <c r="H2466" s="544"/>
      <c r="I2466" s="544"/>
      <c r="J2466" s="544"/>
      <c r="K2466" s="544"/>
      <c r="L2466" s="544"/>
      <c r="M2466" s="544"/>
      <c r="N2466" s="544"/>
      <c r="O2466" s="544"/>
      <c r="P2466" s="544"/>
      <c r="Q2466" s="544"/>
      <c r="R2466" s="544"/>
      <c r="S2466" s="544"/>
      <c r="T2466" s="544"/>
      <c r="U2466" s="544"/>
      <c r="V2466" s="544"/>
      <c r="W2466" s="544"/>
      <c r="X2466" s="544"/>
      <c r="Y2466" s="544"/>
      <c r="Z2466" s="544"/>
      <c r="AA2466" s="544"/>
      <c r="AB2466" s="544"/>
      <c r="AC2466" s="544"/>
    </row>
    <row r="2467">
      <c r="A2467" s="616" t="s">
        <v>6023</v>
      </c>
      <c r="B2467" s="192" t="s">
        <v>6024</v>
      </c>
      <c r="C2467" s="544"/>
      <c r="D2467" s="544"/>
      <c r="E2467" s="544"/>
      <c r="F2467" s="544"/>
      <c r="G2467" s="544"/>
      <c r="H2467" s="544"/>
      <c r="I2467" s="544"/>
      <c r="J2467" s="544"/>
      <c r="K2467" s="544"/>
      <c r="L2467" s="544"/>
      <c r="M2467" s="544"/>
      <c r="N2467" s="544"/>
      <c r="O2467" s="544"/>
      <c r="P2467" s="544"/>
      <c r="Q2467" s="544"/>
      <c r="R2467" s="544"/>
      <c r="S2467" s="544"/>
      <c r="T2467" s="544"/>
      <c r="U2467" s="544"/>
      <c r="V2467" s="544"/>
      <c r="W2467" s="544"/>
      <c r="X2467" s="544"/>
      <c r="Y2467" s="544"/>
      <c r="Z2467" s="544"/>
      <c r="AA2467" s="544"/>
      <c r="AB2467" s="544"/>
      <c r="AC2467" s="544"/>
    </row>
    <row r="2468">
      <c r="A2468" s="613"/>
      <c r="B2468" s="192"/>
      <c r="C2468" s="544"/>
      <c r="D2468" s="544"/>
      <c r="E2468" s="544"/>
      <c r="F2468" s="544"/>
      <c r="G2468" s="544"/>
      <c r="H2468" s="544"/>
      <c r="I2468" s="544"/>
      <c r="J2468" s="544"/>
      <c r="K2468" s="544"/>
      <c r="L2468" s="544"/>
      <c r="M2468" s="544"/>
      <c r="N2468" s="544"/>
      <c r="O2468" s="544"/>
      <c r="P2468" s="544"/>
      <c r="Q2468" s="544"/>
      <c r="R2468" s="544"/>
      <c r="S2468" s="544"/>
      <c r="T2468" s="544"/>
      <c r="U2468" s="544"/>
      <c r="V2468" s="544"/>
      <c r="W2468" s="544"/>
      <c r="X2468" s="544"/>
      <c r="Y2468" s="544"/>
      <c r="Z2468" s="544"/>
      <c r="AA2468" s="544"/>
      <c r="AB2468" s="544"/>
      <c r="AC2468" s="544"/>
    </row>
    <row r="2469">
      <c r="A2469" s="471" t="s">
        <v>6025</v>
      </c>
      <c r="B2469" s="192" t="s">
        <v>6026</v>
      </c>
      <c r="C2469" s="544"/>
      <c r="D2469" s="544"/>
      <c r="E2469" s="544"/>
      <c r="F2469" s="544"/>
      <c r="G2469" s="544"/>
      <c r="H2469" s="544"/>
      <c r="I2469" s="544"/>
      <c r="J2469" s="544"/>
      <c r="K2469" s="544"/>
      <c r="L2469" s="544"/>
      <c r="M2469" s="544"/>
      <c r="N2469" s="544"/>
      <c r="O2469" s="544"/>
      <c r="P2469" s="544"/>
      <c r="Q2469" s="544"/>
      <c r="R2469" s="544"/>
      <c r="S2469" s="544"/>
      <c r="T2469" s="544"/>
      <c r="U2469" s="544"/>
      <c r="V2469" s="544"/>
      <c r="W2469" s="544"/>
      <c r="X2469" s="544"/>
      <c r="Y2469" s="544"/>
      <c r="Z2469" s="544"/>
      <c r="AA2469" s="544"/>
      <c r="AB2469" s="544"/>
      <c r="AC2469" s="544"/>
    </row>
    <row r="2470" ht="188.25" customHeight="1">
      <c r="A2470" s="471" t="s">
        <v>6027</v>
      </c>
      <c r="B2470" s="192" t="s">
        <v>6028</v>
      </c>
      <c r="C2470" s="544"/>
      <c r="D2470" s="544"/>
      <c r="E2470" s="544"/>
      <c r="F2470" s="544"/>
      <c r="G2470" s="544"/>
      <c r="H2470" s="544"/>
      <c r="I2470" s="544"/>
      <c r="J2470" s="544"/>
      <c r="K2470" s="544"/>
      <c r="L2470" s="544"/>
      <c r="M2470" s="544"/>
      <c r="N2470" s="544"/>
      <c r="O2470" s="544"/>
      <c r="P2470" s="544"/>
      <c r="Q2470" s="544"/>
      <c r="R2470" s="544"/>
      <c r="S2470" s="544"/>
      <c r="T2470" s="544"/>
      <c r="U2470" s="544"/>
      <c r="V2470" s="544"/>
      <c r="W2470" s="544"/>
      <c r="X2470" s="544"/>
      <c r="Y2470" s="544"/>
      <c r="Z2470" s="544"/>
      <c r="AA2470" s="544"/>
      <c r="AB2470" s="544"/>
      <c r="AC2470" s="544"/>
    </row>
    <row r="2471">
      <c r="A2471" s="160" t="s">
        <v>6029</v>
      </c>
      <c r="B2471" s="617" t="s">
        <v>6030</v>
      </c>
      <c r="C2471" s="544" t="s">
        <v>6031</v>
      </c>
      <c r="D2471" s="544"/>
      <c r="E2471" s="544"/>
      <c r="F2471" s="544"/>
      <c r="G2471" s="544"/>
      <c r="H2471" s="544"/>
      <c r="I2471" s="544"/>
      <c r="J2471" s="544"/>
      <c r="K2471" s="544"/>
      <c r="L2471" s="544"/>
      <c r="M2471" s="544"/>
      <c r="N2471" s="544"/>
      <c r="O2471" s="544"/>
      <c r="P2471" s="544"/>
      <c r="Q2471" s="544"/>
      <c r="R2471" s="544"/>
      <c r="S2471" s="544"/>
      <c r="T2471" s="544"/>
      <c r="U2471" s="544"/>
      <c r="V2471" s="544"/>
      <c r="W2471" s="544"/>
      <c r="X2471" s="544"/>
      <c r="Y2471" s="544"/>
      <c r="Z2471" s="544"/>
      <c r="AA2471" s="544"/>
      <c r="AB2471" s="544"/>
      <c r="AC2471" s="544"/>
    </row>
    <row r="2472">
      <c r="A2472" s="471" t="s">
        <v>6032</v>
      </c>
      <c r="B2472" s="192" t="s">
        <v>6033</v>
      </c>
      <c r="C2472" s="544"/>
      <c r="D2472" s="544"/>
      <c r="E2472" s="544"/>
      <c r="F2472" s="544"/>
      <c r="G2472" s="544"/>
      <c r="H2472" s="544"/>
      <c r="I2472" s="544"/>
      <c r="J2472" s="544"/>
      <c r="K2472" s="544"/>
      <c r="L2472" s="544"/>
      <c r="M2472" s="544"/>
      <c r="N2472" s="544"/>
      <c r="O2472" s="544"/>
      <c r="P2472" s="544"/>
      <c r="Q2472" s="544"/>
      <c r="R2472" s="544"/>
      <c r="S2472" s="544"/>
      <c r="T2472" s="544"/>
      <c r="U2472" s="544"/>
      <c r="V2472" s="544"/>
      <c r="W2472" s="544"/>
      <c r="X2472" s="544"/>
      <c r="Y2472" s="544"/>
      <c r="Z2472" s="544"/>
      <c r="AA2472" s="544"/>
      <c r="AB2472" s="544"/>
      <c r="AC2472" s="544"/>
    </row>
    <row r="2473">
      <c r="A2473" s="471" t="s">
        <v>6034</v>
      </c>
      <c r="B2473" s="192" t="s">
        <v>6035</v>
      </c>
      <c r="C2473" s="544"/>
      <c r="D2473" s="544"/>
      <c r="E2473" s="544"/>
      <c r="F2473" s="544"/>
      <c r="G2473" s="544"/>
      <c r="H2473" s="544"/>
      <c r="I2473" s="544"/>
      <c r="J2473" s="544"/>
      <c r="K2473" s="544"/>
      <c r="L2473" s="544"/>
      <c r="M2473" s="544"/>
      <c r="N2473" s="544"/>
      <c r="O2473" s="544"/>
      <c r="P2473" s="544"/>
      <c r="Q2473" s="544"/>
      <c r="R2473" s="544"/>
      <c r="S2473" s="544"/>
      <c r="T2473" s="544"/>
      <c r="U2473" s="544"/>
      <c r="V2473" s="544"/>
      <c r="W2473" s="544"/>
      <c r="X2473" s="544"/>
      <c r="Y2473" s="544"/>
      <c r="Z2473" s="544"/>
      <c r="AA2473" s="544"/>
      <c r="AB2473" s="544"/>
      <c r="AC2473" s="544"/>
    </row>
    <row r="2474">
      <c r="A2474" s="471" t="s">
        <v>6036</v>
      </c>
      <c r="B2474" s="192" t="s">
        <v>6037</v>
      </c>
      <c r="C2474" s="544"/>
      <c r="D2474" s="544"/>
      <c r="E2474" s="544"/>
      <c r="F2474" s="544"/>
      <c r="G2474" s="544"/>
      <c r="H2474" s="544"/>
      <c r="I2474" s="544"/>
      <c r="J2474" s="544"/>
      <c r="K2474" s="544"/>
      <c r="L2474" s="544"/>
      <c r="M2474" s="544"/>
      <c r="N2474" s="544"/>
      <c r="O2474" s="544"/>
      <c r="P2474" s="544"/>
      <c r="Q2474" s="544"/>
      <c r="R2474" s="544"/>
      <c r="S2474" s="544"/>
      <c r="T2474" s="544"/>
      <c r="U2474" s="544"/>
      <c r="V2474" s="544"/>
      <c r="W2474" s="544"/>
      <c r="X2474" s="544"/>
      <c r="Y2474" s="544"/>
      <c r="Z2474" s="544"/>
      <c r="AA2474" s="544"/>
      <c r="AB2474" s="544"/>
      <c r="AC2474" s="544"/>
    </row>
    <row r="2475">
      <c r="A2475" s="546" t="s">
        <v>13447</v>
      </c>
      <c r="B2475" s="192"/>
      <c r="C2475" s="544"/>
      <c r="D2475" s="544"/>
      <c r="E2475" s="544"/>
      <c r="F2475" s="544"/>
      <c r="G2475" s="544"/>
      <c r="H2475" s="544"/>
      <c r="I2475" s="544"/>
      <c r="J2475" s="544"/>
      <c r="K2475" s="544"/>
      <c r="L2475" s="544"/>
      <c r="M2475" s="544"/>
      <c r="N2475" s="544"/>
      <c r="O2475" s="544"/>
      <c r="P2475" s="544"/>
      <c r="Q2475" s="544"/>
      <c r="R2475" s="544"/>
      <c r="S2475" s="544"/>
      <c r="T2475" s="544"/>
      <c r="U2475" s="544"/>
      <c r="V2475" s="544"/>
      <c r="W2475" s="544"/>
      <c r="X2475" s="544"/>
      <c r="Y2475" s="544"/>
      <c r="Z2475" s="544"/>
      <c r="AA2475" s="544"/>
      <c r="AB2475" s="544"/>
      <c r="AC2475" s="544"/>
    </row>
    <row r="2476">
      <c r="A2476" s="544" t="s">
        <v>6039</v>
      </c>
      <c r="B2476" s="192"/>
      <c r="C2476" s="544"/>
      <c r="D2476" s="544"/>
      <c r="E2476" s="544"/>
      <c r="F2476" s="544"/>
      <c r="G2476" s="544"/>
      <c r="H2476" s="544"/>
      <c r="I2476" s="544"/>
      <c r="J2476" s="544"/>
      <c r="K2476" s="544"/>
      <c r="L2476" s="544"/>
      <c r="M2476" s="544"/>
      <c r="N2476" s="544"/>
      <c r="O2476" s="544"/>
      <c r="P2476" s="544"/>
      <c r="Q2476" s="544"/>
      <c r="R2476" s="544"/>
      <c r="S2476" s="544"/>
      <c r="T2476" s="544"/>
      <c r="U2476" s="544"/>
      <c r="V2476" s="544"/>
      <c r="W2476" s="544"/>
      <c r="X2476" s="544"/>
      <c r="Y2476" s="544"/>
      <c r="Z2476" s="544"/>
      <c r="AA2476" s="544"/>
      <c r="AB2476" s="544"/>
      <c r="AC2476" s="544"/>
    </row>
    <row r="2477">
      <c r="A2477" s="544" t="s">
        <v>6040</v>
      </c>
      <c r="B2477" s="192" t="s">
        <v>6041</v>
      </c>
      <c r="C2477" s="544"/>
      <c r="D2477" s="544"/>
      <c r="E2477" s="544"/>
      <c r="F2477" s="544"/>
      <c r="G2477" s="544"/>
      <c r="H2477" s="544"/>
      <c r="I2477" s="544"/>
      <c r="J2477" s="544"/>
      <c r="K2477" s="544"/>
      <c r="L2477" s="544"/>
      <c r="M2477" s="544"/>
      <c r="N2477" s="544"/>
      <c r="O2477" s="544"/>
      <c r="P2477" s="544"/>
      <c r="Q2477" s="544"/>
      <c r="R2477" s="544"/>
      <c r="S2477" s="544"/>
      <c r="T2477" s="544"/>
      <c r="U2477" s="544"/>
      <c r="V2477" s="544"/>
      <c r="W2477" s="544"/>
      <c r="X2477" s="544"/>
      <c r="Y2477" s="544"/>
      <c r="Z2477" s="544"/>
      <c r="AA2477" s="544"/>
      <c r="AB2477" s="544"/>
      <c r="AC2477" s="544"/>
    </row>
    <row r="2478">
      <c r="A2478" s="544" t="s">
        <v>6042</v>
      </c>
      <c r="B2478" s="192"/>
      <c r="C2478" s="544"/>
      <c r="D2478" s="544"/>
      <c r="E2478" s="544"/>
      <c r="F2478" s="544"/>
      <c r="G2478" s="544"/>
      <c r="H2478" s="544"/>
      <c r="I2478" s="544"/>
      <c r="J2478" s="544"/>
      <c r="K2478" s="544"/>
      <c r="L2478" s="544"/>
      <c r="M2478" s="544"/>
      <c r="N2478" s="544"/>
      <c r="O2478" s="544"/>
      <c r="P2478" s="544"/>
      <c r="Q2478" s="544"/>
      <c r="R2478" s="544"/>
      <c r="S2478" s="544"/>
      <c r="T2478" s="544"/>
      <c r="U2478" s="544"/>
      <c r="V2478" s="544"/>
      <c r="W2478" s="544"/>
      <c r="X2478" s="544"/>
      <c r="Y2478" s="544"/>
      <c r="Z2478" s="544"/>
      <c r="AA2478" s="544"/>
      <c r="AB2478" s="544"/>
      <c r="AC2478" s="544"/>
    </row>
    <row r="2479">
      <c r="A2479" s="544" t="s">
        <v>6043</v>
      </c>
      <c r="B2479" s="192" t="s">
        <v>6044</v>
      </c>
      <c r="C2479" s="544"/>
      <c r="D2479" s="544"/>
      <c r="E2479" s="544"/>
      <c r="F2479" s="544"/>
      <c r="G2479" s="544"/>
      <c r="H2479" s="544"/>
      <c r="I2479" s="544"/>
      <c r="J2479" s="544"/>
      <c r="K2479" s="544"/>
      <c r="L2479" s="544"/>
      <c r="M2479" s="544"/>
      <c r="N2479" s="544"/>
      <c r="O2479" s="544"/>
      <c r="P2479" s="544"/>
      <c r="Q2479" s="544"/>
      <c r="R2479" s="544"/>
      <c r="S2479" s="544"/>
      <c r="T2479" s="544"/>
      <c r="U2479" s="544"/>
      <c r="V2479" s="544"/>
      <c r="W2479" s="544"/>
      <c r="X2479" s="544"/>
      <c r="Y2479" s="544"/>
      <c r="Z2479" s="544"/>
      <c r="AA2479" s="544"/>
      <c r="AB2479" s="544"/>
      <c r="AC2479" s="544"/>
    </row>
    <row r="2480">
      <c r="A2480" s="544" t="s">
        <v>6045</v>
      </c>
      <c r="B2480" s="192" t="s">
        <v>6046</v>
      </c>
      <c r="C2480" s="544" t="s">
        <v>6047</v>
      </c>
      <c r="D2480" s="544"/>
      <c r="E2480" s="544"/>
      <c r="F2480" s="544"/>
      <c r="G2480" s="544"/>
      <c r="H2480" s="544"/>
      <c r="I2480" s="544"/>
      <c r="J2480" s="544"/>
      <c r="K2480" s="544"/>
      <c r="L2480" s="544"/>
      <c r="M2480" s="544"/>
      <c r="N2480" s="544"/>
      <c r="O2480" s="544"/>
      <c r="P2480" s="544"/>
      <c r="Q2480" s="544"/>
      <c r="R2480" s="544"/>
      <c r="S2480" s="544"/>
      <c r="T2480" s="544"/>
      <c r="U2480" s="544"/>
      <c r="V2480" s="544"/>
      <c r="W2480" s="544"/>
      <c r="X2480" s="544"/>
      <c r="Y2480" s="544"/>
      <c r="Z2480" s="544"/>
      <c r="AA2480" s="544"/>
      <c r="AB2480" s="544"/>
      <c r="AC2480" s="544"/>
    </row>
    <row r="2481">
      <c r="A2481" s="545" t="s">
        <v>13448</v>
      </c>
      <c r="B2481" s="192" t="s">
        <v>6049</v>
      </c>
      <c r="C2481" s="544"/>
      <c r="D2481" s="544"/>
      <c r="E2481" s="544"/>
      <c r="F2481" s="544"/>
      <c r="G2481" s="544"/>
      <c r="H2481" s="544"/>
      <c r="I2481" s="544"/>
      <c r="J2481" s="544"/>
      <c r="K2481" s="544"/>
      <c r="L2481" s="544"/>
      <c r="M2481" s="544"/>
      <c r="N2481" s="544"/>
      <c r="O2481" s="544"/>
      <c r="P2481" s="544"/>
      <c r="Q2481" s="544"/>
      <c r="R2481" s="544"/>
      <c r="S2481" s="544"/>
      <c r="T2481" s="544"/>
      <c r="U2481" s="544"/>
      <c r="V2481" s="544"/>
      <c r="W2481" s="544"/>
      <c r="X2481" s="544"/>
      <c r="Y2481" s="544"/>
      <c r="Z2481" s="544"/>
      <c r="AA2481" s="544"/>
      <c r="AB2481" s="544"/>
      <c r="AC2481" s="544"/>
    </row>
    <row r="2482">
      <c r="A2482" s="132" t="s">
        <v>6050</v>
      </c>
      <c r="B2482" s="192" t="s">
        <v>6051</v>
      </c>
      <c r="C2482" s="544" t="s">
        <v>6052</v>
      </c>
      <c r="D2482" s="544"/>
      <c r="E2482" s="544"/>
      <c r="F2482" s="544"/>
      <c r="G2482" s="544"/>
      <c r="H2482" s="544"/>
      <c r="I2482" s="544"/>
      <c r="J2482" s="544"/>
      <c r="K2482" s="544"/>
      <c r="L2482" s="544"/>
      <c r="M2482" s="544"/>
      <c r="N2482" s="544"/>
      <c r="O2482" s="544"/>
      <c r="P2482" s="544"/>
      <c r="Q2482" s="544"/>
      <c r="R2482" s="544"/>
      <c r="S2482" s="544"/>
      <c r="T2482" s="544"/>
      <c r="U2482" s="544"/>
      <c r="V2482" s="544"/>
      <c r="W2482" s="544"/>
      <c r="X2482" s="544"/>
      <c r="Y2482" s="544"/>
      <c r="Z2482" s="544"/>
      <c r="AA2482" s="544"/>
      <c r="AB2482" s="544"/>
      <c r="AC2482" s="544"/>
    </row>
    <row r="2483">
      <c r="A2483" s="132" t="s">
        <v>6053</v>
      </c>
      <c r="B2483" s="192" t="s">
        <v>6054</v>
      </c>
      <c r="C2483" s="544"/>
      <c r="D2483" s="544"/>
      <c r="E2483" s="544"/>
      <c r="F2483" s="544"/>
      <c r="G2483" s="544"/>
      <c r="H2483" s="544"/>
      <c r="I2483" s="544"/>
      <c r="J2483" s="544"/>
      <c r="K2483" s="544"/>
      <c r="L2483" s="544"/>
      <c r="M2483" s="544"/>
      <c r="N2483" s="544"/>
      <c r="O2483" s="544"/>
      <c r="P2483" s="544"/>
      <c r="Q2483" s="544"/>
      <c r="R2483" s="544"/>
      <c r="S2483" s="544"/>
      <c r="T2483" s="544"/>
      <c r="U2483" s="544"/>
      <c r="V2483" s="544"/>
      <c r="W2483" s="544"/>
      <c r="X2483" s="544"/>
      <c r="Y2483" s="544"/>
      <c r="Z2483" s="544"/>
      <c r="AA2483" s="544"/>
      <c r="AB2483" s="544"/>
      <c r="AC2483" s="544"/>
    </row>
    <row r="2484">
      <c r="A2484" s="132" t="s">
        <v>6055</v>
      </c>
      <c r="B2484" s="65" t="s">
        <v>6056</v>
      </c>
      <c r="C2484" s="544"/>
      <c r="D2484" s="544"/>
      <c r="E2484" s="544"/>
      <c r="F2484" s="544"/>
      <c r="G2484" s="544"/>
      <c r="H2484" s="544"/>
      <c r="I2484" s="544"/>
      <c r="J2484" s="544"/>
      <c r="K2484" s="544"/>
      <c r="L2484" s="544"/>
      <c r="M2484" s="544"/>
      <c r="N2484" s="544"/>
      <c r="O2484" s="544"/>
      <c r="P2484" s="544"/>
      <c r="Q2484" s="544"/>
      <c r="R2484" s="544"/>
      <c r="S2484" s="544"/>
      <c r="T2484" s="544"/>
      <c r="U2484" s="544"/>
      <c r="V2484" s="544"/>
      <c r="W2484" s="544"/>
      <c r="X2484" s="544"/>
      <c r="Y2484" s="544"/>
      <c r="Z2484" s="544"/>
      <c r="AA2484" s="544"/>
      <c r="AB2484" s="544"/>
      <c r="AC2484" s="544"/>
    </row>
    <row r="2485">
      <c r="A2485" s="132" t="s">
        <v>6057</v>
      </c>
      <c r="B2485" s="192"/>
      <c r="C2485" s="544"/>
      <c r="D2485" s="544"/>
      <c r="E2485" s="544"/>
      <c r="F2485" s="544"/>
      <c r="G2485" s="544"/>
      <c r="H2485" s="544"/>
      <c r="I2485" s="544"/>
      <c r="J2485" s="544"/>
      <c r="K2485" s="544"/>
      <c r="L2485" s="544"/>
      <c r="M2485" s="544"/>
      <c r="N2485" s="544"/>
      <c r="O2485" s="544"/>
      <c r="P2485" s="544"/>
      <c r="Q2485" s="544"/>
      <c r="R2485" s="544"/>
      <c r="S2485" s="544"/>
      <c r="T2485" s="544"/>
      <c r="U2485" s="544"/>
      <c r="V2485" s="544"/>
      <c r="W2485" s="544"/>
      <c r="X2485" s="544"/>
      <c r="Y2485" s="544"/>
      <c r="Z2485" s="544"/>
      <c r="AA2485" s="544"/>
      <c r="AB2485" s="544"/>
      <c r="AC2485" s="544"/>
    </row>
    <row r="2486">
      <c r="A2486" s="132" t="s">
        <v>6058</v>
      </c>
      <c r="B2486" s="65" t="s">
        <v>6058</v>
      </c>
      <c r="C2486" s="544"/>
      <c r="D2486" s="544"/>
      <c r="E2486" s="544"/>
      <c r="F2486" s="544"/>
      <c r="G2486" s="544"/>
      <c r="H2486" s="544"/>
      <c r="I2486" s="544"/>
      <c r="J2486" s="544"/>
      <c r="K2486" s="544"/>
      <c r="L2486" s="544"/>
      <c r="M2486" s="544"/>
      <c r="N2486" s="544"/>
      <c r="O2486" s="544"/>
      <c r="P2486" s="544"/>
      <c r="Q2486" s="544"/>
      <c r="R2486" s="544"/>
      <c r="S2486" s="544"/>
      <c r="T2486" s="544"/>
      <c r="U2486" s="544"/>
      <c r="V2486" s="544"/>
      <c r="W2486" s="544"/>
      <c r="X2486" s="544"/>
      <c r="Y2486" s="544"/>
      <c r="Z2486" s="544"/>
      <c r="AA2486" s="544"/>
      <c r="AB2486" s="544"/>
      <c r="AC2486" s="544"/>
    </row>
    <row r="2487">
      <c r="A2487" s="132" t="s">
        <v>6059</v>
      </c>
      <c r="B2487" s="192"/>
      <c r="C2487" s="544"/>
      <c r="D2487" s="544" t="s">
        <v>6060</v>
      </c>
      <c r="E2487" s="544"/>
      <c r="F2487" s="544"/>
      <c r="G2487" s="544"/>
      <c r="H2487" s="544"/>
      <c r="I2487" s="544"/>
      <c r="J2487" s="544"/>
      <c r="K2487" s="544"/>
      <c r="L2487" s="544"/>
      <c r="M2487" s="544"/>
      <c r="N2487" s="544"/>
      <c r="O2487" s="544"/>
      <c r="P2487" s="544"/>
      <c r="Q2487" s="544"/>
      <c r="R2487" s="544"/>
      <c r="S2487" s="544"/>
      <c r="T2487" s="544"/>
      <c r="U2487" s="544"/>
      <c r="V2487" s="544"/>
      <c r="W2487" s="544"/>
      <c r="X2487" s="544"/>
      <c r="Y2487" s="544"/>
      <c r="Z2487" s="544"/>
      <c r="AA2487" s="544"/>
      <c r="AB2487" s="544"/>
      <c r="AC2487" s="544"/>
    </row>
    <row r="2488">
      <c r="A2488" s="618" t="s">
        <v>6061</v>
      </c>
      <c r="B2488" s="192" t="s">
        <v>6062</v>
      </c>
      <c r="C2488" s="544" t="s">
        <v>6063</v>
      </c>
      <c r="D2488" s="544"/>
      <c r="E2488" s="544"/>
      <c r="F2488" s="544"/>
      <c r="G2488" s="544"/>
      <c r="H2488" s="544"/>
      <c r="I2488" s="544"/>
      <c r="J2488" s="544"/>
      <c r="K2488" s="544"/>
      <c r="L2488" s="544"/>
      <c r="M2488" s="544"/>
      <c r="N2488" s="544"/>
      <c r="O2488" s="544"/>
      <c r="P2488" s="544"/>
      <c r="Q2488" s="544"/>
      <c r="R2488" s="544"/>
      <c r="S2488" s="544"/>
      <c r="T2488" s="544"/>
      <c r="U2488" s="544"/>
      <c r="V2488" s="544"/>
      <c r="W2488" s="544"/>
      <c r="X2488" s="544"/>
      <c r="Y2488" s="544"/>
      <c r="Z2488" s="544"/>
      <c r="AA2488" s="544"/>
      <c r="AB2488" s="544"/>
      <c r="AC2488" s="544"/>
    </row>
    <row r="2489">
      <c r="A2489" s="618" t="s">
        <v>6064</v>
      </c>
      <c r="B2489" s="243" t="s">
        <v>13449</v>
      </c>
      <c r="C2489" s="544"/>
      <c r="D2489" s="544"/>
      <c r="E2489" s="544"/>
      <c r="F2489" s="544"/>
      <c r="G2489" s="544"/>
      <c r="H2489" s="544"/>
      <c r="I2489" s="544"/>
      <c r="J2489" s="544"/>
      <c r="K2489" s="544"/>
      <c r="L2489" s="544"/>
      <c r="M2489" s="544"/>
      <c r="N2489" s="544"/>
      <c r="O2489" s="544"/>
      <c r="P2489" s="544"/>
      <c r="Q2489" s="544"/>
      <c r="R2489" s="544"/>
      <c r="S2489" s="544"/>
      <c r="T2489" s="544"/>
      <c r="U2489" s="544"/>
      <c r="V2489" s="544"/>
      <c r="W2489" s="544"/>
      <c r="X2489" s="544"/>
      <c r="Y2489" s="544"/>
      <c r="Z2489" s="544"/>
      <c r="AA2489" s="544"/>
      <c r="AB2489" s="544"/>
      <c r="AC2489" s="544"/>
    </row>
    <row r="2490">
      <c r="A2490" s="132" t="s">
        <v>6066</v>
      </c>
      <c r="B2490" s="65"/>
      <c r="C2490" s="544"/>
      <c r="D2490" s="544"/>
      <c r="E2490" s="544"/>
      <c r="F2490" s="544"/>
      <c r="G2490" s="544"/>
      <c r="H2490" s="544"/>
      <c r="I2490" s="544"/>
      <c r="J2490" s="544"/>
      <c r="K2490" s="544"/>
      <c r="L2490" s="544"/>
      <c r="M2490" s="544"/>
      <c r="N2490" s="544"/>
      <c r="O2490" s="544"/>
      <c r="P2490" s="544"/>
      <c r="Q2490" s="544"/>
      <c r="R2490" s="544"/>
      <c r="S2490" s="544"/>
      <c r="T2490" s="544"/>
      <c r="U2490" s="544"/>
      <c r="V2490" s="544"/>
      <c r="W2490" s="544"/>
      <c r="X2490" s="544"/>
      <c r="Y2490" s="544"/>
      <c r="Z2490" s="544"/>
      <c r="AA2490" s="544"/>
      <c r="AB2490" s="544"/>
      <c r="AC2490" s="544"/>
    </row>
    <row r="2491">
      <c r="A2491" s="132" t="s">
        <v>6067</v>
      </c>
      <c r="B2491" s="65" t="s">
        <v>6068</v>
      </c>
      <c r="C2491" s="544"/>
      <c r="D2491" s="544"/>
      <c r="E2491" s="544"/>
      <c r="F2491" s="544"/>
      <c r="G2491" s="544"/>
      <c r="H2491" s="544"/>
      <c r="I2491" s="544"/>
      <c r="J2491" s="544"/>
      <c r="K2491" s="544"/>
      <c r="L2491" s="544"/>
      <c r="M2491" s="544"/>
      <c r="N2491" s="544"/>
      <c r="O2491" s="544"/>
      <c r="P2491" s="544"/>
      <c r="Q2491" s="544"/>
      <c r="R2491" s="544"/>
      <c r="S2491" s="544"/>
      <c r="T2491" s="544"/>
      <c r="U2491" s="544"/>
      <c r="V2491" s="544"/>
      <c r="W2491" s="544"/>
      <c r="X2491" s="544"/>
      <c r="Y2491" s="544"/>
      <c r="Z2491" s="544"/>
      <c r="AA2491" s="544"/>
      <c r="AB2491" s="544"/>
      <c r="AC2491" s="544"/>
    </row>
    <row r="2492">
      <c r="A2492" s="132" t="s">
        <v>6069</v>
      </c>
      <c r="B2492" s="65" t="s">
        <v>6070</v>
      </c>
      <c r="C2492" s="544"/>
      <c r="D2492" s="544"/>
      <c r="E2492" s="544"/>
      <c r="F2492" s="544"/>
      <c r="G2492" s="544"/>
      <c r="H2492" s="544"/>
      <c r="I2492" s="544"/>
      <c r="J2492" s="544"/>
      <c r="K2492" s="544"/>
      <c r="L2492" s="544"/>
      <c r="M2492" s="544"/>
      <c r="N2492" s="544"/>
      <c r="O2492" s="544"/>
      <c r="P2492" s="544"/>
      <c r="Q2492" s="544"/>
      <c r="R2492" s="544"/>
      <c r="S2492" s="544"/>
      <c r="T2492" s="544"/>
      <c r="U2492" s="544"/>
      <c r="V2492" s="544"/>
      <c r="W2492" s="544"/>
      <c r="X2492" s="544"/>
      <c r="Y2492" s="544"/>
      <c r="Z2492" s="544"/>
      <c r="AA2492" s="544"/>
      <c r="AB2492" s="544"/>
      <c r="AC2492" s="544"/>
    </row>
    <row r="2493" ht="51.75" customHeight="1">
      <c r="A2493" s="132" t="s">
        <v>13450</v>
      </c>
      <c r="B2493" s="65" t="s">
        <v>6072</v>
      </c>
      <c r="C2493" s="544"/>
      <c r="D2493" s="544"/>
      <c r="E2493" s="544"/>
      <c r="F2493" s="544"/>
      <c r="G2493" s="544"/>
      <c r="H2493" s="544"/>
      <c r="I2493" s="544"/>
      <c r="J2493" s="544"/>
      <c r="K2493" s="544"/>
      <c r="L2493" s="544"/>
      <c r="M2493" s="544"/>
      <c r="N2493" s="544"/>
      <c r="O2493" s="544"/>
      <c r="P2493" s="544"/>
      <c r="Q2493" s="544"/>
      <c r="R2493" s="544"/>
      <c r="S2493" s="544"/>
      <c r="T2493" s="544"/>
      <c r="U2493" s="544"/>
      <c r="V2493" s="544"/>
      <c r="W2493" s="544"/>
      <c r="X2493" s="544"/>
      <c r="Y2493" s="544"/>
      <c r="Z2493" s="544"/>
      <c r="AA2493" s="544"/>
      <c r="AB2493" s="544"/>
      <c r="AC2493" s="544"/>
    </row>
    <row r="2494" ht="41.25" customHeight="1">
      <c r="A2494" s="619" t="s">
        <v>13451</v>
      </c>
      <c r="B2494" s="65" t="s">
        <v>6074</v>
      </c>
      <c r="C2494" s="544"/>
      <c r="D2494" s="544"/>
      <c r="E2494" s="544"/>
      <c r="F2494" s="544"/>
      <c r="G2494" s="544"/>
      <c r="H2494" s="544"/>
      <c r="I2494" s="544"/>
      <c r="J2494" s="544"/>
      <c r="K2494" s="544"/>
      <c r="L2494" s="544"/>
      <c r="M2494" s="544"/>
      <c r="N2494" s="544"/>
      <c r="O2494" s="544"/>
      <c r="P2494" s="544"/>
      <c r="Q2494" s="544"/>
      <c r="R2494" s="544"/>
      <c r="S2494" s="544"/>
      <c r="T2494" s="544"/>
      <c r="U2494" s="544"/>
      <c r="V2494" s="544"/>
      <c r="W2494" s="544"/>
      <c r="X2494" s="544"/>
      <c r="Y2494" s="544"/>
      <c r="Z2494" s="544"/>
      <c r="AA2494" s="544"/>
      <c r="AB2494" s="544"/>
      <c r="AC2494" s="544"/>
    </row>
    <row r="2495" ht="244.5" customHeight="1">
      <c r="A2495" s="132" t="s">
        <v>6075</v>
      </c>
      <c r="B2495" s="65" t="s">
        <v>6076</v>
      </c>
      <c r="C2495" s="544"/>
      <c r="D2495" s="544"/>
      <c r="E2495" s="544"/>
      <c r="F2495" s="544"/>
      <c r="G2495" s="544"/>
      <c r="H2495" s="544"/>
      <c r="I2495" s="544"/>
      <c r="J2495" s="544"/>
      <c r="K2495" s="544"/>
      <c r="L2495" s="544"/>
      <c r="M2495" s="544"/>
      <c r="N2495" s="544"/>
      <c r="O2495" s="544"/>
      <c r="P2495" s="544"/>
      <c r="Q2495" s="544"/>
      <c r="R2495" s="544"/>
      <c r="S2495" s="544"/>
      <c r="T2495" s="544"/>
      <c r="U2495" s="544"/>
      <c r="V2495" s="544"/>
      <c r="W2495" s="544"/>
      <c r="X2495" s="544"/>
      <c r="Y2495" s="544"/>
      <c r="Z2495" s="544"/>
      <c r="AA2495" s="544"/>
      <c r="AB2495" s="544"/>
      <c r="AC2495" s="544"/>
    </row>
    <row r="2496">
      <c r="A2496" s="132" t="s">
        <v>6077</v>
      </c>
      <c r="B2496" s="65" t="s">
        <v>6078</v>
      </c>
      <c r="C2496" s="544" t="s">
        <v>6079</v>
      </c>
      <c r="D2496" s="544"/>
      <c r="E2496" s="544"/>
      <c r="F2496" s="544"/>
      <c r="G2496" s="544"/>
      <c r="H2496" s="544"/>
      <c r="I2496" s="544"/>
      <c r="J2496" s="544"/>
      <c r="K2496" s="544"/>
      <c r="L2496" s="544"/>
      <c r="M2496" s="544"/>
      <c r="N2496" s="544"/>
      <c r="O2496" s="544"/>
      <c r="P2496" s="544"/>
      <c r="Q2496" s="544"/>
      <c r="R2496" s="544"/>
      <c r="S2496" s="544"/>
      <c r="T2496" s="544"/>
      <c r="U2496" s="544"/>
      <c r="V2496" s="544"/>
      <c r="W2496" s="544"/>
      <c r="X2496" s="544"/>
      <c r="Y2496" s="544"/>
      <c r="Z2496" s="544"/>
      <c r="AA2496" s="544"/>
      <c r="AB2496" s="544"/>
      <c r="AC2496" s="544"/>
    </row>
    <row r="2497" ht="69.0" customHeight="1">
      <c r="A2497" s="132" t="s">
        <v>6080</v>
      </c>
      <c r="B2497" s="65" t="s">
        <v>6081</v>
      </c>
      <c r="C2497" s="544" t="s">
        <v>6082</v>
      </c>
      <c r="D2497" s="544"/>
      <c r="E2497" s="544"/>
      <c r="F2497" s="544"/>
      <c r="G2497" s="544"/>
      <c r="H2497" s="544"/>
      <c r="I2497" s="544"/>
      <c r="J2497" s="544"/>
      <c r="K2497" s="544"/>
      <c r="L2497" s="544"/>
      <c r="M2497" s="544"/>
      <c r="N2497" s="544"/>
      <c r="O2497" s="544"/>
      <c r="P2497" s="544"/>
      <c r="Q2497" s="544"/>
      <c r="R2497" s="544"/>
      <c r="S2497" s="544"/>
      <c r="T2497" s="544"/>
      <c r="U2497" s="544"/>
      <c r="V2497" s="544"/>
      <c r="W2497" s="544"/>
      <c r="X2497" s="544"/>
      <c r="Y2497" s="544"/>
      <c r="Z2497" s="544"/>
      <c r="AA2497" s="544"/>
      <c r="AB2497" s="544"/>
      <c r="AC2497" s="544"/>
    </row>
    <row r="2498" ht="69.0" customHeight="1">
      <c r="A2498" s="132" t="s">
        <v>6083</v>
      </c>
      <c r="B2498" s="65"/>
      <c r="C2498" s="544"/>
      <c r="D2498" s="544"/>
      <c r="E2498" s="544"/>
      <c r="F2498" s="544"/>
      <c r="G2498" s="544"/>
      <c r="H2498" s="544"/>
      <c r="I2498" s="544"/>
      <c r="J2498" s="544"/>
      <c r="K2498" s="544"/>
      <c r="L2498" s="544"/>
      <c r="M2498" s="544"/>
      <c r="N2498" s="544"/>
      <c r="O2498" s="544"/>
      <c r="P2498" s="544"/>
      <c r="Q2498" s="544"/>
      <c r="R2498" s="544"/>
      <c r="S2498" s="544"/>
      <c r="T2498" s="544"/>
      <c r="U2498" s="544"/>
      <c r="V2498" s="544"/>
      <c r="W2498" s="544"/>
      <c r="X2498" s="544"/>
      <c r="Y2498" s="544"/>
      <c r="Z2498" s="544"/>
      <c r="AA2498" s="544"/>
      <c r="AB2498" s="544"/>
      <c r="AC2498" s="544"/>
    </row>
    <row r="2499" ht="69.0" customHeight="1">
      <c r="A2499" s="132" t="s">
        <v>6084</v>
      </c>
      <c r="B2499" s="65"/>
      <c r="C2499" s="544"/>
      <c r="D2499" s="544"/>
      <c r="E2499" s="544"/>
      <c r="F2499" s="544"/>
      <c r="G2499" s="544"/>
      <c r="H2499" s="544"/>
      <c r="I2499" s="544"/>
      <c r="J2499" s="544"/>
      <c r="K2499" s="544"/>
      <c r="L2499" s="544"/>
      <c r="M2499" s="544"/>
      <c r="N2499" s="544"/>
      <c r="O2499" s="544"/>
      <c r="P2499" s="544"/>
      <c r="Q2499" s="544"/>
      <c r="R2499" s="544"/>
      <c r="S2499" s="544"/>
      <c r="T2499" s="544"/>
      <c r="U2499" s="544"/>
      <c r="V2499" s="544"/>
      <c r="W2499" s="544"/>
      <c r="X2499" s="544"/>
      <c r="Y2499" s="544"/>
      <c r="Z2499" s="544"/>
      <c r="AA2499" s="544"/>
      <c r="AB2499" s="544"/>
      <c r="AC2499" s="544"/>
    </row>
    <row r="2500" ht="365.25" customHeight="1">
      <c r="A2500" s="132" t="s">
        <v>6085</v>
      </c>
      <c r="B2500" s="65" t="s">
        <v>6086</v>
      </c>
      <c r="C2500" s="544"/>
      <c r="D2500" s="544"/>
      <c r="E2500" s="544"/>
      <c r="F2500" s="544"/>
      <c r="G2500" s="544"/>
      <c r="H2500" s="544"/>
      <c r="I2500" s="544"/>
      <c r="J2500" s="544"/>
      <c r="K2500" s="544"/>
      <c r="L2500" s="544"/>
      <c r="M2500" s="544"/>
      <c r="N2500" s="544"/>
      <c r="O2500" s="544"/>
      <c r="P2500" s="544"/>
      <c r="Q2500" s="544"/>
      <c r="R2500" s="544"/>
      <c r="S2500" s="544"/>
      <c r="T2500" s="544"/>
      <c r="U2500" s="544"/>
      <c r="V2500" s="544"/>
      <c r="W2500" s="544"/>
      <c r="X2500" s="544"/>
      <c r="Y2500" s="544"/>
      <c r="Z2500" s="544"/>
      <c r="AA2500" s="544"/>
      <c r="AB2500" s="544"/>
      <c r="AC2500" s="544"/>
    </row>
    <row r="2501" ht="495.0" customHeight="1">
      <c r="A2501" s="132" t="s">
        <v>6087</v>
      </c>
      <c r="B2501" s="65" t="s">
        <v>6088</v>
      </c>
      <c r="C2501" s="544"/>
      <c r="D2501" s="544"/>
      <c r="E2501" s="544"/>
      <c r="F2501" s="544"/>
      <c r="G2501" s="544"/>
      <c r="H2501" s="544"/>
      <c r="I2501" s="544"/>
      <c r="J2501" s="544"/>
      <c r="K2501" s="544"/>
      <c r="L2501" s="544"/>
      <c r="M2501" s="544"/>
      <c r="N2501" s="544"/>
      <c r="O2501" s="544"/>
      <c r="P2501" s="544"/>
      <c r="Q2501" s="544"/>
      <c r="R2501" s="544"/>
      <c r="S2501" s="544"/>
      <c r="T2501" s="544"/>
      <c r="U2501" s="544"/>
      <c r="V2501" s="544"/>
      <c r="W2501" s="544"/>
      <c r="X2501" s="544"/>
      <c r="Y2501" s="544"/>
      <c r="Z2501" s="544"/>
      <c r="AA2501" s="544"/>
      <c r="AB2501" s="544"/>
      <c r="AC2501" s="544"/>
    </row>
    <row r="2502" ht="69.0" customHeight="1">
      <c r="A2502" s="132" t="s">
        <v>6089</v>
      </c>
      <c r="B2502" s="65" t="s">
        <v>13452</v>
      </c>
      <c r="C2502" s="544"/>
      <c r="D2502" s="544"/>
      <c r="E2502" s="544"/>
      <c r="F2502" s="544"/>
      <c r="G2502" s="544"/>
      <c r="H2502" s="544"/>
      <c r="I2502" s="544"/>
      <c r="J2502" s="544"/>
      <c r="K2502" s="544"/>
      <c r="L2502" s="544"/>
      <c r="M2502" s="544"/>
      <c r="N2502" s="544"/>
      <c r="O2502" s="544"/>
      <c r="P2502" s="544"/>
      <c r="Q2502" s="544"/>
      <c r="R2502" s="544"/>
      <c r="S2502" s="544"/>
      <c r="T2502" s="544"/>
      <c r="U2502" s="544"/>
      <c r="V2502" s="544"/>
      <c r="W2502" s="544"/>
      <c r="X2502" s="544"/>
      <c r="Y2502" s="544"/>
      <c r="Z2502" s="544"/>
      <c r="AA2502" s="544"/>
      <c r="AB2502" s="544"/>
      <c r="AC2502" s="544"/>
    </row>
    <row r="2503" ht="69.0" customHeight="1">
      <c r="A2503" s="132" t="s">
        <v>6091</v>
      </c>
      <c r="B2503" s="594"/>
      <c r="C2503" s="544"/>
      <c r="D2503" s="544"/>
      <c r="E2503" s="544"/>
      <c r="F2503" s="544"/>
      <c r="G2503" s="544"/>
      <c r="H2503" s="544"/>
      <c r="I2503" s="544"/>
      <c r="J2503" s="544"/>
      <c r="K2503" s="544"/>
      <c r="L2503" s="544"/>
      <c r="M2503" s="544"/>
      <c r="N2503" s="544"/>
      <c r="O2503" s="544"/>
      <c r="P2503" s="544"/>
      <c r="Q2503" s="544"/>
      <c r="R2503" s="544"/>
      <c r="S2503" s="544"/>
      <c r="T2503" s="544"/>
      <c r="U2503" s="544"/>
      <c r="V2503" s="544"/>
      <c r="W2503" s="544"/>
      <c r="X2503" s="544"/>
      <c r="Y2503" s="544"/>
      <c r="Z2503" s="544"/>
      <c r="AA2503" s="544"/>
      <c r="AB2503" s="544"/>
      <c r="AC2503" s="544"/>
    </row>
    <row r="2504" ht="90.75" customHeight="1">
      <c r="A2504" s="132" t="s">
        <v>6092</v>
      </c>
      <c r="B2504" s="65" t="s">
        <v>6093</v>
      </c>
      <c r="C2504" s="544"/>
      <c r="D2504" s="544"/>
      <c r="E2504" s="544"/>
      <c r="F2504" s="544"/>
      <c r="G2504" s="544"/>
      <c r="H2504" s="544"/>
      <c r="I2504" s="544"/>
      <c r="J2504" s="544"/>
      <c r="K2504" s="544"/>
      <c r="L2504" s="544"/>
      <c r="M2504" s="544"/>
      <c r="N2504" s="544"/>
      <c r="O2504" s="544"/>
      <c r="P2504" s="544"/>
      <c r="Q2504" s="544"/>
      <c r="R2504" s="544"/>
      <c r="S2504" s="544"/>
      <c r="T2504" s="544"/>
      <c r="U2504" s="544"/>
      <c r="V2504" s="544"/>
      <c r="W2504" s="544"/>
      <c r="X2504" s="544"/>
      <c r="Y2504" s="544"/>
      <c r="Z2504" s="544"/>
      <c r="AA2504" s="544"/>
      <c r="AB2504" s="544"/>
      <c r="AC2504" s="544"/>
    </row>
    <row r="2505" ht="69.0" customHeight="1">
      <c r="A2505" s="132" t="s">
        <v>6094</v>
      </c>
      <c r="B2505" s="594"/>
      <c r="C2505" s="544"/>
      <c r="D2505" s="544"/>
      <c r="E2505" s="544"/>
      <c r="F2505" s="544"/>
      <c r="G2505" s="544"/>
      <c r="H2505" s="544"/>
      <c r="I2505" s="544"/>
      <c r="J2505" s="544"/>
      <c r="K2505" s="544"/>
      <c r="L2505" s="544"/>
      <c r="M2505" s="544"/>
      <c r="N2505" s="544"/>
      <c r="O2505" s="544"/>
      <c r="P2505" s="544"/>
      <c r="Q2505" s="544"/>
      <c r="R2505" s="544"/>
      <c r="S2505" s="544"/>
      <c r="T2505" s="544"/>
      <c r="U2505" s="544"/>
      <c r="V2505" s="544"/>
      <c r="W2505" s="544"/>
      <c r="X2505" s="544"/>
      <c r="Y2505" s="544"/>
      <c r="Z2505" s="544"/>
      <c r="AA2505" s="544"/>
      <c r="AB2505" s="544"/>
      <c r="AC2505" s="544"/>
    </row>
    <row r="2506" ht="41.25" customHeight="1">
      <c r="A2506" s="132" t="s">
        <v>6095</v>
      </c>
      <c r="B2506" s="594"/>
      <c r="C2506" s="544"/>
      <c r="D2506" s="544"/>
      <c r="E2506" s="544"/>
      <c r="F2506" s="544"/>
      <c r="G2506" s="544"/>
      <c r="H2506" s="544"/>
      <c r="I2506" s="544"/>
      <c r="J2506" s="544"/>
      <c r="K2506" s="544"/>
      <c r="L2506" s="544"/>
      <c r="M2506" s="544"/>
      <c r="N2506" s="544"/>
      <c r="O2506" s="544"/>
      <c r="P2506" s="544"/>
      <c r="Q2506" s="544"/>
      <c r="R2506" s="544"/>
      <c r="S2506" s="544"/>
      <c r="T2506" s="544"/>
      <c r="U2506" s="544"/>
      <c r="V2506" s="544"/>
      <c r="W2506" s="544"/>
      <c r="X2506" s="544"/>
      <c r="Y2506" s="544"/>
      <c r="Z2506" s="544"/>
      <c r="AA2506" s="544"/>
      <c r="AB2506" s="544"/>
      <c r="AC2506" s="544"/>
    </row>
    <row r="2507" ht="95.25" customHeight="1">
      <c r="A2507" s="132" t="s">
        <v>6096</v>
      </c>
      <c r="B2507" s="65"/>
      <c r="C2507" s="544"/>
      <c r="D2507" s="544"/>
      <c r="E2507" s="544"/>
      <c r="F2507" s="544"/>
      <c r="G2507" s="544"/>
      <c r="H2507" s="544"/>
      <c r="I2507" s="544"/>
      <c r="J2507" s="544"/>
      <c r="K2507" s="544"/>
      <c r="L2507" s="544"/>
      <c r="M2507" s="544"/>
      <c r="N2507" s="544"/>
      <c r="O2507" s="544"/>
      <c r="P2507" s="544"/>
      <c r="Q2507" s="544"/>
      <c r="R2507" s="544"/>
      <c r="S2507" s="544"/>
      <c r="T2507" s="544"/>
      <c r="U2507" s="544"/>
      <c r="V2507" s="544"/>
      <c r="W2507" s="544"/>
      <c r="X2507" s="544"/>
      <c r="Y2507" s="544"/>
      <c r="Z2507" s="544"/>
      <c r="AA2507" s="544"/>
      <c r="AB2507" s="544"/>
      <c r="AC2507" s="544"/>
    </row>
    <row r="2508" ht="54.75" customHeight="1">
      <c r="A2508" s="132" t="s">
        <v>6097</v>
      </c>
      <c r="B2508" s="595" t="s">
        <v>6098</v>
      </c>
      <c r="C2508" s="544"/>
      <c r="D2508" s="544"/>
      <c r="E2508" s="544"/>
      <c r="F2508" s="544"/>
      <c r="G2508" s="544"/>
      <c r="H2508" s="544"/>
      <c r="I2508" s="544"/>
      <c r="J2508" s="544"/>
      <c r="K2508" s="544"/>
      <c r="L2508" s="544"/>
      <c r="M2508" s="544"/>
      <c r="N2508" s="544"/>
      <c r="O2508" s="544"/>
      <c r="P2508" s="544"/>
      <c r="Q2508" s="544"/>
      <c r="R2508" s="544"/>
      <c r="S2508" s="544"/>
      <c r="T2508" s="544"/>
      <c r="U2508" s="544"/>
      <c r="V2508" s="544"/>
      <c r="W2508" s="544"/>
      <c r="X2508" s="544"/>
      <c r="Y2508" s="544"/>
      <c r="Z2508" s="544"/>
      <c r="AA2508" s="544"/>
      <c r="AB2508" s="544"/>
      <c r="AC2508" s="544"/>
    </row>
    <row r="2509" ht="131.25" customHeight="1">
      <c r="A2509" s="132" t="s">
        <v>6099</v>
      </c>
      <c r="B2509" s="594"/>
      <c r="C2509" s="544"/>
      <c r="D2509" s="544"/>
      <c r="E2509" s="544"/>
      <c r="F2509" s="544"/>
      <c r="G2509" s="544"/>
      <c r="H2509" s="544"/>
      <c r="I2509" s="544"/>
      <c r="J2509" s="544"/>
      <c r="K2509" s="544"/>
      <c r="L2509" s="544"/>
      <c r="M2509" s="544"/>
      <c r="N2509" s="544"/>
      <c r="O2509" s="544"/>
      <c r="P2509" s="544"/>
      <c r="Q2509" s="544"/>
      <c r="R2509" s="544"/>
      <c r="S2509" s="544"/>
      <c r="T2509" s="544"/>
      <c r="U2509" s="544"/>
      <c r="V2509" s="544"/>
      <c r="W2509" s="544"/>
      <c r="X2509" s="544"/>
      <c r="Y2509" s="544"/>
      <c r="Z2509" s="544"/>
      <c r="AA2509" s="544"/>
      <c r="AB2509" s="544"/>
      <c r="AC2509" s="544"/>
    </row>
    <row r="2510" ht="33.75" customHeight="1">
      <c r="A2510" s="132" t="s">
        <v>6100</v>
      </c>
      <c r="B2510" s="594"/>
      <c r="C2510" s="544"/>
      <c r="D2510" s="544"/>
      <c r="E2510" s="544"/>
      <c r="F2510" s="544"/>
      <c r="G2510" s="544"/>
      <c r="H2510" s="544"/>
      <c r="I2510" s="544"/>
      <c r="J2510" s="544"/>
      <c r="K2510" s="544"/>
      <c r="L2510" s="544"/>
      <c r="M2510" s="544"/>
      <c r="N2510" s="544"/>
      <c r="O2510" s="544"/>
      <c r="P2510" s="544"/>
      <c r="Q2510" s="544"/>
      <c r="R2510" s="544"/>
      <c r="S2510" s="544"/>
      <c r="T2510" s="544"/>
      <c r="U2510" s="544"/>
      <c r="V2510" s="544"/>
      <c r="W2510" s="544"/>
      <c r="X2510" s="544"/>
      <c r="Y2510" s="544"/>
      <c r="Z2510" s="544"/>
      <c r="AA2510" s="544"/>
      <c r="AB2510" s="544"/>
      <c r="AC2510" s="544"/>
    </row>
    <row r="2511" ht="71.25" customHeight="1">
      <c r="A2511" s="620" t="s">
        <v>6101</v>
      </c>
      <c r="B2511" s="621"/>
      <c r="C2511" s="544"/>
      <c r="D2511" s="544"/>
      <c r="E2511" s="544"/>
      <c r="F2511" s="544"/>
      <c r="G2511" s="544"/>
      <c r="H2511" s="544"/>
      <c r="I2511" s="544"/>
      <c r="J2511" s="544"/>
      <c r="K2511" s="544"/>
      <c r="L2511" s="544"/>
      <c r="M2511" s="544"/>
      <c r="N2511" s="544"/>
      <c r="O2511" s="544"/>
      <c r="P2511" s="544"/>
      <c r="Q2511" s="544"/>
      <c r="R2511" s="544"/>
      <c r="S2511" s="544"/>
      <c r="T2511" s="544"/>
      <c r="U2511" s="544"/>
      <c r="V2511" s="544"/>
      <c r="W2511" s="544"/>
      <c r="X2511" s="544"/>
      <c r="Y2511" s="544"/>
      <c r="Z2511" s="544"/>
      <c r="AA2511" s="544"/>
      <c r="AB2511" s="544"/>
      <c r="AC2511" s="544"/>
    </row>
    <row r="2512" ht="84.0" customHeight="1">
      <c r="A2512" s="620" t="s">
        <v>6102</v>
      </c>
      <c r="B2512" s="621"/>
      <c r="C2512" s="544"/>
      <c r="D2512" s="544"/>
      <c r="E2512" s="544"/>
      <c r="F2512" s="544"/>
      <c r="G2512" s="544"/>
      <c r="H2512" s="544"/>
      <c r="I2512" s="544"/>
      <c r="J2512" s="544"/>
      <c r="K2512" s="544"/>
      <c r="L2512" s="544"/>
      <c r="M2512" s="544"/>
      <c r="N2512" s="544"/>
      <c r="O2512" s="544"/>
      <c r="P2512" s="544"/>
      <c r="Q2512" s="544"/>
      <c r="R2512" s="544"/>
      <c r="S2512" s="544"/>
      <c r="T2512" s="544"/>
      <c r="U2512" s="544"/>
      <c r="V2512" s="544"/>
      <c r="W2512" s="544"/>
      <c r="X2512" s="544"/>
      <c r="Y2512" s="544"/>
      <c r="Z2512" s="544"/>
      <c r="AA2512" s="544"/>
      <c r="AB2512" s="544"/>
      <c r="AC2512" s="544"/>
    </row>
    <row r="2513" ht="127.5" customHeight="1">
      <c r="A2513" s="545" t="s">
        <v>13453</v>
      </c>
      <c r="B2513" s="621" t="s">
        <v>6104</v>
      </c>
      <c r="C2513" s="544"/>
      <c r="D2513" s="544"/>
      <c r="E2513" s="544"/>
      <c r="F2513" s="544"/>
      <c r="G2513" s="544"/>
      <c r="H2513" s="544"/>
      <c r="I2513" s="544"/>
      <c r="J2513" s="544"/>
      <c r="K2513" s="544"/>
      <c r="L2513" s="544"/>
      <c r="M2513" s="544"/>
      <c r="N2513" s="544"/>
      <c r="O2513" s="544"/>
      <c r="P2513" s="544"/>
      <c r="Q2513" s="544"/>
      <c r="R2513" s="544"/>
      <c r="S2513" s="544"/>
      <c r="T2513" s="544"/>
      <c r="U2513" s="544"/>
      <c r="V2513" s="544"/>
      <c r="W2513" s="544"/>
      <c r="X2513" s="544"/>
      <c r="Y2513" s="544"/>
      <c r="Z2513" s="544"/>
      <c r="AA2513" s="544"/>
      <c r="AB2513" s="544"/>
      <c r="AC2513" s="544"/>
    </row>
    <row r="2514" ht="57.75" customHeight="1">
      <c r="A2514" s="132" t="s">
        <v>6105</v>
      </c>
      <c r="B2514" s="621"/>
      <c r="C2514" s="544"/>
      <c r="D2514" s="544"/>
      <c r="E2514" s="544"/>
      <c r="F2514" s="544"/>
      <c r="G2514" s="544"/>
      <c r="H2514" s="544"/>
      <c r="I2514" s="544"/>
      <c r="J2514" s="544"/>
      <c r="K2514" s="544"/>
      <c r="L2514" s="544"/>
      <c r="M2514" s="544"/>
      <c r="N2514" s="544"/>
      <c r="O2514" s="544"/>
      <c r="P2514" s="544"/>
      <c r="Q2514" s="544"/>
      <c r="R2514" s="544"/>
      <c r="S2514" s="544"/>
      <c r="T2514" s="544"/>
      <c r="U2514" s="544"/>
      <c r="V2514" s="544"/>
      <c r="W2514" s="544"/>
      <c r="X2514" s="544"/>
      <c r="Y2514" s="544"/>
      <c r="Z2514" s="544"/>
      <c r="AA2514" s="544"/>
      <c r="AB2514" s="544"/>
      <c r="AC2514" s="544"/>
    </row>
    <row r="2515" ht="44.25" customHeight="1">
      <c r="A2515" s="622" t="s">
        <v>6106</v>
      </c>
      <c r="B2515" s="621" t="s">
        <v>6107</v>
      </c>
      <c r="C2515" s="471" t="s">
        <v>6108</v>
      </c>
      <c r="D2515" s="544"/>
      <c r="E2515" s="544"/>
      <c r="F2515" s="544"/>
      <c r="G2515" s="544"/>
      <c r="H2515" s="544"/>
      <c r="I2515" s="544"/>
      <c r="J2515" s="544"/>
      <c r="K2515" s="544"/>
      <c r="L2515" s="544"/>
      <c r="M2515" s="544"/>
      <c r="N2515" s="544"/>
      <c r="O2515" s="544"/>
      <c r="P2515" s="544"/>
      <c r="Q2515" s="544"/>
      <c r="R2515" s="544"/>
      <c r="S2515" s="544"/>
      <c r="T2515" s="544"/>
      <c r="U2515" s="544"/>
      <c r="V2515" s="544"/>
      <c r="W2515" s="544"/>
      <c r="X2515" s="544"/>
      <c r="Y2515" s="544"/>
      <c r="Z2515" s="544"/>
      <c r="AA2515" s="544"/>
      <c r="AB2515" s="544"/>
      <c r="AC2515" s="544"/>
    </row>
    <row r="2516">
      <c r="A2516" s="132" t="s">
        <v>6109</v>
      </c>
      <c r="B2516" s="621"/>
      <c r="C2516" s="544"/>
      <c r="D2516" s="544"/>
      <c r="E2516" s="544"/>
      <c r="F2516" s="544"/>
      <c r="G2516" s="544"/>
      <c r="H2516" s="544"/>
      <c r="I2516" s="544"/>
      <c r="J2516" s="544"/>
      <c r="K2516" s="544"/>
      <c r="L2516" s="544"/>
      <c r="M2516" s="544"/>
      <c r="N2516" s="544"/>
      <c r="O2516" s="544"/>
      <c r="P2516" s="544"/>
      <c r="Q2516" s="544"/>
      <c r="R2516" s="544"/>
      <c r="S2516" s="544"/>
      <c r="T2516" s="544"/>
      <c r="U2516" s="544"/>
      <c r="V2516" s="544"/>
      <c r="W2516" s="544"/>
      <c r="X2516" s="544"/>
      <c r="Y2516" s="544"/>
      <c r="Z2516" s="544"/>
      <c r="AA2516" s="544"/>
      <c r="AB2516" s="544"/>
      <c r="AC2516" s="544"/>
    </row>
    <row r="2517" ht="127.5" customHeight="1">
      <c r="A2517" s="132" t="s">
        <v>6110</v>
      </c>
      <c r="B2517" s="621" t="s">
        <v>6111</v>
      </c>
      <c r="C2517" s="544"/>
      <c r="D2517" s="544"/>
      <c r="E2517" s="544"/>
      <c r="F2517" s="544"/>
      <c r="G2517" s="544"/>
      <c r="H2517" s="544"/>
      <c r="I2517" s="544"/>
      <c r="J2517" s="544"/>
      <c r="K2517" s="544"/>
      <c r="L2517" s="544"/>
      <c r="M2517" s="544"/>
      <c r="N2517" s="544"/>
      <c r="O2517" s="544"/>
      <c r="P2517" s="544"/>
      <c r="Q2517" s="544"/>
      <c r="R2517" s="544"/>
      <c r="S2517" s="544"/>
      <c r="T2517" s="544"/>
      <c r="U2517" s="544"/>
      <c r="V2517" s="544"/>
      <c r="W2517" s="544"/>
      <c r="X2517" s="544"/>
      <c r="Y2517" s="544"/>
      <c r="Z2517" s="544"/>
      <c r="AA2517" s="544"/>
      <c r="AB2517" s="544"/>
      <c r="AC2517" s="544"/>
    </row>
    <row r="2518" ht="127.5" customHeight="1">
      <c r="A2518" s="545" t="s">
        <v>13454</v>
      </c>
      <c r="B2518" s="621" t="s">
        <v>6113</v>
      </c>
      <c r="C2518" s="544" t="s">
        <v>6114</v>
      </c>
      <c r="D2518" s="544"/>
      <c r="E2518" s="544"/>
      <c r="F2518" s="544"/>
      <c r="G2518" s="544"/>
      <c r="H2518" s="544"/>
      <c r="I2518" s="544"/>
      <c r="J2518" s="544"/>
      <c r="K2518" s="544"/>
      <c r="L2518" s="544"/>
      <c r="M2518" s="544"/>
      <c r="N2518" s="544"/>
      <c r="O2518" s="544"/>
      <c r="P2518" s="544"/>
      <c r="Q2518" s="544"/>
      <c r="R2518" s="544"/>
      <c r="S2518" s="544"/>
      <c r="T2518" s="544"/>
      <c r="U2518" s="544"/>
      <c r="V2518" s="544"/>
      <c r="W2518" s="544"/>
      <c r="X2518" s="544"/>
      <c r="Y2518" s="544"/>
      <c r="Z2518" s="544"/>
      <c r="AA2518" s="544"/>
      <c r="AB2518" s="544"/>
      <c r="AC2518" s="544"/>
    </row>
    <row r="2519" ht="150.75" customHeight="1">
      <c r="A2519" s="544" t="s">
        <v>6115</v>
      </c>
      <c r="B2519" s="621" t="s">
        <v>6116</v>
      </c>
      <c r="C2519" s="544"/>
      <c r="D2519" s="544"/>
      <c r="E2519" s="544"/>
      <c r="F2519" s="544"/>
      <c r="G2519" s="544"/>
      <c r="H2519" s="544"/>
      <c r="I2519" s="544"/>
      <c r="J2519" s="544"/>
      <c r="K2519" s="544"/>
      <c r="L2519" s="544"/>
      <c r="M2519" s="544"/>
      <c r="N2519" s="544"/>
      <c r="O2519" s="544"/>
      <c r="P2519" s="544"/>
      <c r="Q2519" s="544"/>
      <c r="R2519" s="544"/>
      <c r="S2519" s="544"/>
      <c r="T2519" s="544"/>
      <c r="U2519" s="544"/>
      <c r="V2519" s="544"/>
      <c r="W2519" s="544"/>
      <c r="X2519" s="544"/>
      <c r="Y2519" s="544"/>
      <c r="Z2519" s="544"/>
      <c r="AA2519" s="544"/>
      <c r="AB2519" s="544"/>
      <c r="AC2519" s="544"/>
    </row>
    <row r="2520" ht="56.25" customHeight="1">
      <c r="A2520" s="544" t="s">
        <v>6117</v>
      </c>
      <c r="B2520" s="621" t="s">
        <v>6118</v>
      </c>
      <c r="C2520" s="544"/>
      <c r="D2520" s="544"/>
      <c r="E2520" s="544"/>
      <c r="F2520" s="544"/>
      <c r="G2520" s="544"/>
      <c r="H2520" s="544"/>
      <c r="I2520" s="544"/>
      <c r="J2520" s="544"/>
      <c r="K2520" s="544"/>
      <c r="L2520" s="544"/>
      <c r="M2520" s="544"/>
      <c r="N2520" s="544"/>
      <c r="O2520" s="544"/>
      <c r="P2520" s="544"/>
      <c r="Q2520" s="544"/>
      <c r="R2520" s="544"/>
      <c r="S2520" s="544"/>
      <c r="T2520" s="544"/>
      <c r="U2520" s="544"/>
      <c r="V2520" s="544"/>
      <c r="W2520" s="544"/>
      <c r="X2520" s="544"/>
      <c r="Y2520" s="544"/>
      <c r="Z2520" s="544"/>
      <c r="AA2520" s="544"/>
      <c r="AB2520" s="544"/>
      <c r="AC2520" s="544"/>
    </row>
    <row r="2521" ht="195.75" customHeight="1">
      <c r="A2521" s="544" t="s">
        <v>6119</v>
      </c>
      <c r="B2521" s="623"/>
      <c r="C2521" s="544"/>
      <c r="D2521" s="544"/>
      <c r="E2521" s="544"/>
      <c r="F2521" s="544"/>
      <c r="G2521" s="544"/>
      <c r="H2521" s="544"/>
      <c r="I2521" s="544"/>
      <c r="J2521" s="544"/>
      <c r="K2521" s="544"/>
      <c r="L2521" s="544"/>
      <c r="M2521" s="544"/>
      <c r="N2521" s="544"/>
      <c r="O2521" s="544"/>
      <c r="P2521" s="544"/>
      <c r="Q2521" s="544"/>
      <c r="R2521" s="544"/>
      <c r="S2521" s="544"/>
      <c r="T2521" s="544"/>
      <c r="U2521" s="544"/>
      <c r="V2521" s="544"/>
      <c r="W2521" s="544"/>
      <c r="X2521" s="544"/>
      <c r="Y2521" s="544"/>
      <c r="Z2521" s="544"/>
      <c r="AA2521" s="544"/>
      <c r="AB2521" s="544"/>
      <c r="AC2521" s="544"/>
    </row>
    <row r="2522" ht="127.5" customHeight="1">
      <c r="A2522" s="544"/>
      <c r="B2522" s="566" t="s">
        <v>13455</v>
      </c>
      <c r="C2522" s="544"/>
      <c r="D2522" s="544"/>
      <c r="E2522" s="544"/>
      <c r="F2522" s="544"/>
      <c r="G2522" s="544"/>
      <c r="H2522" s="544"/>
      <c r="I2522" s="544"/>
      <c r="J2522" s="544"/>
      <c r="K2522" s="544"/>
      <c r="L2522" s="544"/>
      <c r="M2522" s="544"/>
      <c r="N2522" s="544"/>
      <c r="O2522" s="544"/>
      <c r="P2522" s="544"/>
      <c r="Q2522" s="544"/>
      <c r="R2522" s="544"/>
      <c r="S2522" s="544"/>
      <c r="T2522" s="544"/>
      <c r="U2522" s="544"/>
      <c r="V2522" s="544"/>
      <c r="W2522" s="544"/>
      <c r="X2522" s="544"/>
      <c r="Y2522" s="544"/>
      <c r="Z2522" s="544"/>
      <c r="AA2522" s="544"/>
      <c r="AB2522" s="544"/>
      <c r="AC2522" s="544"/>
    </row>
    <row r="2523" ht="153.75" customHeight="1">
      <c r="A2523" s="544" t="s">
        <v>6121</v>
      </c>
      <c r="B2523" s="623"/>
      <c r="C2523" s="544"/>
      <c r="D2523" s="544"/>
      <c r="E2523" s="544"/>
      <c r="F2523" s="544"/>
      <c r="G2523" s="544"/>
      <c r="H2523" s="544"/>
      <c r="I2523" s="544"/>
      <c r="J2523" s="544"/>
      <c r="K2523" s="544"/>
      <c r="L2523" s="544"/>
      <c r="M2523" s="544"/>
      <c r="N2523" s="544"/>
      <c r="O2523" s="544"/>
      <c r="P2523" s="544"/>
      <c r="Q2523" s="544"/>
      <c r="R2523" s="544"/>
      <c r="S2523" s="544"/>
      <c r="T2523" s="544"/>
      <c r="U2523" s="544"/>
      <c r="V2523" s="544"/>
      <c r="W2523" s="544"/>
      <c r="X2523" s="544"/>
      <c r="Y2523" s="544"/>
      <c r="Z2523" s="544"/>
      <c r="AA2523" s="544"/>
      <c r="AB2523" s="544"/>
      <c r="AC2523" s="544"/>
    </row>
    <row r="2524" ht="78.75" customHeight="1">
      <c r="A2524" s="544" t="s">
        <v>6122</v>
      </c>
      <c r="B2524" s="566" t="s">
        <v>13456</v>
      </c>
      <c r="C2524" s="544"/>
      <c r="D2524" s="544"/>
      <c r="E2524" s="544"/>
      <c r="F2524" s="544"/>
      <c r="G2524" s="544"/>
      <c r="H2524" s="544"/>
      <c r="I2524" s="544"/>
      <c r="J2524" s="544"/>
      <c r="K2524" s="544"/>
      <c r="L2524" s="544"/>
      <c r="M2524" s="544"/>
      <c r="N2524" s="544"/>
      <c r="O2524" s="544"/>
      <c r="P2524" s="544"/>
      <c r="Q2524" s="544"/>
      <c r="R2524" s="544"/>
      <c r="S2524" s="544"/>
      <c r="T2524" s="544"/>
      <c r="U2524" s="544"/>
      <c r="V2524" s="544"/>
      <c r="W2524" s="544"/>
      <c r="X2524" s="544"/>
      <c r="Y2524" s="544"/>
      <c r="Z2524" s="544"/>
      <c r="AA2524" s="544"/>
      <c r="AB2524" s="544"/>
      <c r="AC2524" s="544"/>
    </row>
    <row r="2525" ht="28.5" customHeight="1">
      <c r="A2525" s="544" t="s">
        <v>6124</v>
      </c>
      <c r="B2525" s="624" t="s">
        <v>6125</v>
      </c>
      <c r="C2525" s="544"/>
      <c r="D2525" s="544"/>
      <c r="E2525" s="544"/>
      <c r="F2525" s="544"/>
      <c r="G2525" s="544"/>
      <c r="H2525" s="544"/>
      <c r="I2525" s="544"/>
      <c r="J2525" s="544"/>
      <c r="K2525" s="544"/>
      <c r="L2525" s="544"/>
      <c r="M2525" s="544"/>
      <c r="N2525" s="544"/>
      <c r="O2525" s="544"/>
      <c r="P2525" s="544"/>
      <c r="Q2525" s="544"/>
      <c r="R2525" s="544"/>
      <c r="S2525" s="544"/>
      <c r="T2525" s="544"/>
      <c r="U2525" s="544"/>
      <c r="V2525" s="544"/>
      <c r="W2525" s="544"/>
      <c r="X2525" s="544"/>
      <c r="Y2525" s="544"/>
      <c r="Z2525" s="544"/>
      <c r="AA2525" s="544"/>
      <c r="AB2525" s="544"/>
      <c r="AC2525" s="544"/>
    </row>
    <row r="2526" ht="88.5" customHeight="1">
      <c r="A2526" s="544" t="s">
        <v>6126</v>
      </c>
      <c r="B2526" s="623"/>
      <c r="C2526" s="544"/>
      <c r="D2526" s="544"/>
      <c r="E2526" s="544"/>
      <c r="F2526" s="544"/>
      <c r="G2526" s="544"/>
      <c r="H2526" s="544"/>
      <c r="I2526" s="544"/>
      <c r="J2526" s="544"/>
      <c r="K2526" s="544"/>
      <c r="L2526" s="544"/>
      <c r="M2526" s="544"/>
      <c r="N2526" s="544"/>
      <c r="O2526" s="544"/>
      <c r="P2526" s="544"/>
      <c r="Q2526" s="544"/>
      <c r="R2526" s="544"/>
      <c r="S2526" s="544"/>
      <c r="T2526" s="544"/>
      <c r="U2526" s="544"/>
      <c r="V2526" s="544"/>
      <c r="W2526" s="544"/>
      <c r="X2526" s="544"/>
      <c r="Y2526" s="544"/>
      <c r="Z2526" s="544"/>
      <c r="AA2526" s="544"/>
      <c r="AB2526" s="544"/>
      <c r="AC2526" s="544"/>
    </row>
    <row r="2527">
      <c r="A2527" s="544" t="s">
        <v>6127</v>
      </c>
      <c r="B2527" s="65" t="s">
        <v>6128</v>
      </c>
      <c r="C2527" s="544"/>
      <c r="D2527" s="544"/>
      <c r="E2527" s="544"/>
      <c r="F2527" s="544"/>
      <c r="G2527" s="544"/>
      <c r="H2527" s="544"/>
      <c r="I2527" s="544"/>
      <c r="J2527" s="544"/>
      <c r="K2527" s="544"/>
      <c r="L2527" s="544"/>
      <c r="M2527" s="544"/>
      <c r="N2527" s="224"/>
      <c r="O2527" s="544"/>
      <c r="P2527" s="544"/>
      <c r="Q2527" s="544"/>
      <c r="R2527" s="544"/>
      <c r="S2527" s="544"/>
      <c r="T2527" s="544"/>
      <c r="U2527" s="544"/>
      <c r="V2527" s="544"/>
      <c r="W2527" s="544"/>
      <c r="X2527" s="544"/>
      <c r="Y2527" s="544"/>
      <c r="Z2527" s="544"/>
      <c r="AA2527" s="544"/>
      <c r="AB2527" s="544"/>
      <c r="AC2527" s="544"/>
    </row>
    <row r="2528">
      <c r="A2528" s="544" t="s">
        <v>6129</v>
      </c>
      <c r="B2528" s="624" t="s">
        <v>6130</v>
      </c>
      <c r="C2528" s="544"/>
      <c r="D2528" s="544"/>
      <c r="E2528" s="544"/>
      <c r="F2528" s="544"/>
      <c r="G2528" s="544"/>
      <c r="H2528" s="544"/>
      <c r="I2528" s="544"/>
      <c r="J2528" s="544"/>
      <c r="K2528" s="544"/>
      <c r="L2528" s="544"/>
      <c r="M2528" s="544"/>
      <c r="N2528" s="544"/>
      <c r="O2528" s="544"/>
      <c r="P2528" s="544"/>
      <c r="Q2528" s="544"/>
      <c r="R2528" s="544"/>
      <c r="S2528" s="544"/>
      <c r="T2528" s="544"/>
      <c r="U2528" s="544"/>
      <c r="V2528" s="544"/>
      <c r="W2528" s="544"/>
      <c r="X2528" s="544"/>
      <c r="Y2528" s="544"/>
      <c r="Z2528" s="544"/>
      <c r="AA2528" s="544"/>
      <c r="AB2528" s="544"/>
      <c r="AC2528" s="544"/>
    </row>
    <row r="2529" ht="45.75" customHeight="1">
      <c r="A2529" s="545" t="s">
        <v>13457</v>
      </c>
      <c r="B2529" s="621" t="s">
        <v>6132</v>
      </c>
      <c r="C2529" s="544"/>
      <c r="D2529" s="544"/>
      <c r="E2529" s="544"/>
      <c r="F2529" s="544"/>
      <c r="G2529" s="544"/>
      <c r="H2529" s="544"/>
      <c r="I2529" s="544"/>
      <c r="J2529" s="544"/>
      <c r="K2529" s="544"/>
      <c r="L2529" s="544"/>
      <c r="M2529" s="544"/>
      <c r="N2529" s="544"/>
      <c r="O2529" s="544"/>
      <c r="P2529" s="544"/>
      <c r="Q2529" s="544"/>
      <c r="R2529" s="544"/>
      <c r="S2529" s="544"/>
      <c r="T2529" s="544"/>
      <c r="U2529" s="544"/>
      <c r="V2529" s="544"/>
      <c r="W2529" s="544"/>
      <c r="X2529" s="544"/>
      <c r="Y2529" s="544"/>
      <c r="Z2529" s="544"/>
      <c r="AA2529" s="544"/>
      <c r="AB2529" s="544"/>
      <c r="AC2529" s="544"/>
    </row>
    <row r="2530" ht="57.0" customHeight="1">
      <c r="A2530" s="545" t="s">
        <v>13458</v>
      </c>
      <c r="B2530" s="623"/>
      <c r="C2530" s="544"/>
      <c r="D2530" s="544"/>
      <c r="E2530" s="544"/>
      <c r="F2530" s="544"/>
      <c r="G2530" s="544"/>
      <c r="H2530" s="544"/>
      <c r="I2530" s="544"/>
      <c r="J2530" s="544"/>
      <c r="K2530" s="544"/>
      <c r="L2530" s="544"/>
      <c r="M2530" s="544"/>
      <c r="N2530" s="544"/>
      <c r="O2530" s="544"/>
      <c r="P2530" s="544"/>
      <c r="Q2530" s="544"/>
      <c r="R2530" s="544"/>
      <c r="S2530" s="544"/>
      <c r="T2530" s="544"/>
      <c r="U2530" s="544"/>
      <c r="V2530" s="544"/>
      <c r="W2530" s="544"/>
      <c r="X2530" s="544"/>
      <c r="Y2530" s="544"/>
      <c r="Z2530" s="544"/>
      <c r="AA2530" s="544"/>
      <c r="AB2530" s="544"/>
      <c r="AC2530" s="544"/>
    </row>
    <row r="2531">
      <c r="A2531" s="544" t="s">
        <v>6134</v>
      </c>
      <c r="B2531" s="623"/>
      <c r="C2531" s="544"/>
      <c r="D2531" s="544"/>
      <c r="E2531" s="544"/>
      <c r="F2531" s="544"/>
      <c r="G2531" s="544"/>
      <c r="H2531" s="544"/>
      <c r="I2531" s="544"/>
      <c r="J2531" s="544"/>
      <c r="K2531" s="544"/>
      <c r="L2531" s="544"/>
      <c r="M2531" s="544"/>
      <c r="N2531" s="544"/>
      <c r="O2531" s="544"/>
      <c r="P2531" s="544"/>
      <c r="Q2531" s="544"/>
      <c r="R2531" s="544"/>
      <c r="S2531" s="544"/>
      <c r="T2531" s="544"/>
      <c r="U2531" s="544"/>
      <c r="V2531" s="544"/>
      <c r="W2531" s="544"/>
      <c r="X2531" s="544"/>
      <c r="Y2531" s="544"/>
      <c r="Z2531" s="544"/>
      <c r="AA2531" s="544"/>
      <c r="AB2531" s="544"/>
      <c r="AC2531" s="544"/>
    </row>
    <row r="2532" ht="34.5" customHeight="1">
      <c r="A2532" s="544" t="s">
        <v>6135</v>
      </c>
      <c r="B2532" s="192" t="s">
        <v>13459</v>
      </c>
      <c r="C2532" s="544"/>
      <c r="D2532" s="544"/>
      <c r="E2532" s="544"/>
      <c r="F2532" s="544"/>
      <c r="G2532" s="544"/>
      <c r="H2532" s="544"/>
      <c r="I2532" s="544"/>
      <c r="J2532" s="544"/>
      <c r="K2532" s="544"/>
      <c r="L2532" s="544"/>
      <c r="M2532" s="544"/>
      <c r="N2532" s="544"/>
      <c r="O2532" s="544"/>
      <c r="P2532" s="544"/>
      <c r="Q2532" s="544"/>
      <c r="R2532" s="544"/>
      <c r="S2532" s="544"/>
      <c r="T2532" s="544"/>
      <c r="U2532" s="544"/>
      <c r="V2532" s="544"/>
      <c r="W2532" s="544"/>
      <c r="X2532" s="544"/>
      <c r="Y2532" s="544"/>
      <c r="Z2532" s="544"/>
      <c r="AA2532" s="544"/>
      <c r="AB2532" s="544"/>
      <c r="AC2532" s="544"/>
    </row>
    <row r="2533" ht="48.75" customHeight="1">
      <c r="A2533" s="625" t="s">
        <v>6137</v>
      </c>
      <c r="B2533" s="623"/>
      <c r="C2533" s="544"/>
      <c r="D2533" s="544"/>
      <c r="E2533" s="544"/>
      <c r="F2533" s="544"/>
      <c r="G2533" s="544"/>
      <c r="H2533" s="544"/>
      <c r="I2533" s="544"/>
      <c r="J2533" s="544"/>
      <c r="K2533" s="544"/>
      <c r="L2533" s="544"/>
      <c r="M2533" s="544"/>
      <c r="N2533" s="544"/>
      <c r="O2533" s="544"/>
      <c r="P2533" s="544"/>
      <c r="Q2533" s="544"/>
      <c r="R2533" s="544"/>
      <c r="S2533" s="544"/>
      <c r="T2533" s="544"/>
      <c r="U2533" s="544"/>
      <c r="V2533" s="544"/>
      <c r="W2533" s="544"/>
      <c r="X2533" s="544"/>
      <c r="Y2533" s="544"/>
      <c r="Z2533" s="544"/>
      <c r="AA2533" s="544"/>
      <c r="AB2533" s="544"/>
      <c r="AC2533" s="544"/>
    </row>
    <row r="2534" ht="34.5" customHeight="1">
      <c r="A2534" s="544" t="s">
        <v>6138</v>
      </c>
      <c r="B2534" s="572" t="s">
        <v>13460</v>
      </c>
      <c r="C2534" s="544"/>
      <c r="D2534" s="544"/>
      <c r="E2534" s="544"/>
      <c r="F2534" s="544"/>
      <c r="G2534" s="544"/>
      <c r="H2534" s="544"/>
      <c r="I2534" s="544"/>
      <c r="J2534" s="544"/>
      <c r="K2534" s="544"/>
      <c r="L2534" s="544"/>
      <c r="M2534" s="544"/>
      <c r="N2534" s="544"/>
      <c r="O2534" s="544"/>
      <c r="P2534" s="544"/>
      <c r="Q2534" s="544"/>
      <c r="R2534" s="544"/>
      <c r="S2534" s="544"/>
      <c r="T2534" s="544"/>
      <c r="U2534" s="544"/>
      <c r="V2534" s="544"/>
      <c r="W2534" s="544"/>
      <c r="X2534" s="544"/>
      <c r="Y2534" s="544"/>
      <c r="Z2534" s="544"/>
      <c r="AA2534" s="544"/>
      <c r="AB2534" s="544"/>
      <c r="AC2534" s="544"/>
    </row>
    <row r="2535">
      <c r="A2535" s="545" t="s">
        <v>13461</v>
      </c>
      <c r="B2535" s="65"/>
      <c r="C2535" s="544"/>
      <c r="D2535" s="544"/>
      <c r="E2535" s="544"/>
      <c r="F2535" s="544"/>
      <c r="G2535" s="544"/>
      <c r="H2535" s="544"/>
      <c r="I2535" s="544"/>
      <c r="J2535" s="544"/>
      <c r="K2535" s="544"/>
      <c r="L2535" s="544"/>
      <c r="M2535" s="544"/>
      <c r="N2535" s="544"/>
      <c r="O2535" s="544"/>
      <c r="P2535" s="544"/>
      <c r="Q2535" s="544"/>
      <c r="R2535" s="544"/>
      <c r="S2535" s="544"/>
      <c r="T2535" s="544"/>
      <c r="U2535" s="544"/>
      <c r="V2535" s="544"/>
      <c r="W2535" s="544"/>
      <c r="X2535" s="544"/>
      <c r="Y2535" s="544"/>
      <c r="Z2535" s="544"/>
      <c r="AA2535" s="544"/>
      <c r="AB2535" s="544"/>
      <c r="AC2535" s="544"/>
    </row>
    <row r="2536">
      <c r="A2536" s="1" t="s">
        <v>6141</v>
      </c>
      <c r="B2536" s="65"/>
      <c r="C2536" s="544"/>
      <c r="D2536" s="544"/>
      <c r="E2536" s="544"/>
      <c r="F2536" s="544"/>
      <c r="G2536" s="544"/>
      <c r="H2536" s="544"/>
      <c r="I2536" s="544"/>
      <c r="J2536" s="544"/>
      <c r="K2536" s="544"/>
      <c r="L2536" s="544"/>
      <c r="M2536" s="544"/>
      <c r="N2536" s="544"/>
      <c r="O2536" s="544"/>
      <c r="P2536" s="544"/>
      <c r="Q2536" s="544"/>
      <c r="R2536" s="544"/>
      <c r="S2536" s="544"/>
      <c r="T2536" s="544"/>
      <c r="U2536" s="544"/>
      <c r="V2536" s="544"/>
      <c r="W2536" s="544"/>
      <c r="X2536" s="544"/>
      <c r="Y2536" s="544"/>
      <c r="Z2536" s="544"/>
      <c r="AA2536" s="544"/>
      <c r="AB2536" s="544"/>
      <c r="AC2536" s="544"/>
    </row>
    <row r="2537">
      <c r="A2537" s="613"/>
      <c r="B2537" s="65"/>
      <c r="C2537" s="544"/>
      <c r="D2537" s="544"/>
      <c r="E2537" s="544"/>
      <c r="F2537" s="544"/>
      <c r="G2537" s="544"/>
      <c r="H2537" s="544"/>
      <c r="I2537" s="544"/>
      <c r="J2537" s="544"/>
      <c r="K2537" s="544"/>
      <c r="L2537" s="544"/>
      <c r="M2537" s="544"/>
      <c r="N2537" s="544"/>
      <c r="O2537" s="544"/>
      <c r="P2537" s="544"/>
      <c r="Q2537" s="544"/>
      <c r="R2537" s="544"/>
      <c r="S2537" s="544"/>
      <c r="T2537" s="544"/>
      <c r="U2537" s="544"/>
      <c r="V2537" s="544"/>
      <c r="W2537" s="544"/>
      <c r="X2537" s="544"/>
      <c r="Y2537" s="544"/>
      <c r="Z2537" s="544"/>
      <c r="AA2537" s="544"/>
      <c r="AB2537" s="544"/>
      <c r="AC2537" s="544"/>
    </row>
    <row r="2538">
      <c r="A2538" s="132" t="s">
        <v>6142</v>
      </c>
      <c r="B2538" s="65"/>
      <c r="C2538" s="544"/>
      <c r="D2538" s="544"/>
      <c r="E2538" s="544"/>
      <c r="F2538" s="544"/>
      <c r="G2538" s="544"/>
      <c r="H2538" s="544"/>
      <c r="I2538" s="544"/>
      <c r="J2538" s="544"/>
      <c r="K2538" s="544"/>
      <c r="L2538" s="544"/>
      <c r="M2538" s="544"/>
      <c r="N2538" s="544"/>
      <c r="O2538" s="544"/>
      <c r="P2538" s="544"/>
      <c r="Q2538" s="544"/>
      <c r="R2538" s="544"/>
      <c r="S2538" s="544"/>
      <c r="T2538" s="544"/>
      <c r="U2538" s="544"/>
      <c r="V2538" s="544"/>
      <c r="W2538" s="544"/>
      <c r="X2538" s="544"/>
      <c r="Y2538" s="544"/>
      <c r="Z2538" s="544"/>
      <c r="AA2538" s="544"/>
      <c r="AB2538" s="544"/>
      <c r="AC2538" s="544"/>
    </row>
    <row r="2539">
      <c r="A2539" s="132" t="s">
        <v>6143</v>
      </c>
      <c r="B2539" s="594"/>
      <c r="C2539" s="544"/>
      <c r="D2539" s="544"/>
      <c r="E2539" s="544"/>
      <c r="F2539" s="544"/>
      <c r="G2539" s="544"/>
      <c r="H2539" s="544"/>
      <c r="I2539" s="544"/>
      <c r="J2539" s="544"/>
      <c r="K2539" s="544"/>
      <c r="L2539" s="544"/>
      <c r="M2539" s="544"/>
      <c r="N2539" s="544"/>
      <c r="O2539" s="544"/>
      <c r="P2539" s="544"/>
      <c r="Q2539" s="544"/>
      <c r="R2539" s="544"/>
      <c r="S2539" s="544"/>
      <c r="T2539" s="544"/>
      <c r="U2539" s="544"/>
      <c r="V2539" s="544"/>
      <c r="W2539" s="544"/>
      <c r="X2539" s="544"/>
      <c r="Y2539" s="544"/>
      <c r="Z2539" s="544"/>
      <c r="AA2539" s="544"/>
      <c r="AB2539" s="544"/>
      <c r="AC2539" s="544"/>
    </row>
    <row r="2540">
      <c r="A2540" s="132" t="s">
        <v>6144</v>
      </c>
      <c r="B2540" s="65"/>
      <c r="C2540" s="544"/>
      <c r="D2540" s="544" t="s">
        <v>6145</v>
      </c>
      <c r="E2540" s="544"/>
      <c r="F2540" s="544"/>
      <c r="G2540" s="544"/>
      <c r="H2540" s="544"/>
      <c r="I2540" s="544"/>
      <c r="J2540" s="544"/>
      <c r="K2540" s="544"/>
      <c r="L2540" s="544"/>
      <c r="M2540" s="544"/>
      <c r="N2540" s="544"/>
      <c r="O2540" s="544"/>
      <c r="P2540" s="544"/>
      <c r="Q2540" s="544"/>
      <c r="R2540" s="544"/>
      <c r="S2540" s="544"/>
      <c r="T2540" s="544"/>
      <c r="U2540" s="544"/>
      <c r="V2540" s="544"/>
      <c r="W2540" s="544"/>
      <c r="X2540" s="544"/>
      <c r="Y2540" s="544"/>
      <c r="Z2540" s="544"/>
      <c r="AA2540" s="544"/>
      <c r="AB2540" s="544"/>
      <c r="AC2540" s="544"/>
    </row>
    <row r="2541">
      <c r="A2541" s="132" t="s">
        <v>6146</v>
      </c>
      <c r="B2541" s="65" t="s">
        <v>6147</v>
      </c>
      <c r="C2541" s="544" t="s">
        <v>6148</v>
      </c>
      <c r="D2541" s="544" t="s">
        <v>6149</v>
      </c>
      <c r="E2541" s="544"/>
      <c r="F2541" s="544"/>
      <c r="G2541" s="544"/>
      <c r="H2541" s="544"/>
      <c r="I2541" s="544"/>
      <c r="J2541" s="544"/>
      <c r="K2541" s="544"/>
      <c r="L2541" s="544"/>
      <c r="M2541" s="544"/>
      <c r="N2541" s="544"/>
      <c r="O2541" s="544"/>
      <c r="P2541" s="544"/>
      <c r="Q2541" s="544"/>
      <c r="R2541" s="544"/>
      <c r="S2541" s="544"/>
      <c r="T2541" s="544"/>
      <c r="U2541" s="544"/>
      <c r="V2541" s="544"/>
      <c r="W2541" s="544"/>
      <c r="X2541" s="544"/>
      <c r="Y2541" s="544"/>
      <c r="Z2541" s="544"/>
      <c r="AA2541" s="544"/>
      <c r="AB2541" s="544"/>
      <c r="AC2541" s="544"/>
    </row>
    <row r="2542">
      <c r="A2542" s="132" t="s">
        <v>6150</v>
      </c>
      <c r="B2542" s="65" t="s">
        <v>6151</v>
      </c>
      <c r="C2542" s="545" t="s">
        <v>13462</v>
      </c>
      <c r="D2542" s="544"/>
      <c r="E2542" s="544"/>
      <c r="F2542" s="544"/>
      <c r="G2542" s="544"/>
      <c r="H2542" s="544"/>
      <c r="I2542" s="544"/>
      <c r="J2542" s="544"/>
      <c r="K2542" s="544"/>
      <c r="L2542" s="544"/>
      <c r="M2542" s="544"/>
      <c r="N2542" s="544"/>
      <c r="O2542" s="544"/>
      <c r="P2542" s="544"/>
      <c r="Q2542" s="544"/>
      <c r="R2542" s="544"/>
      <c r="S2542" s="544"/>
      <c r="T2542" s="544"/>
      <c r="U2542" s="544"/>
      <c r="V2542" s="544"/>
      <c r="W2542" s="544"/>
      <c r="X2542" s="544"/>
      <c r="Y2542" s="544"/>
      <c r="Z2542" s="544"/>
      <c r="AA2542" s="544"/>
      <c r="AB2542" s="544"/>
      <c r="AC2542" s="544"/>
    </row>
    <row r="2543">
      <c r="A2543" s="132" t="s">
        <v>6153</v>
      </c>
      <c r="B2543" s="65" t="s">
        <v>6154</v>
      </c>
      <c r="C2543" s="544" t="s">
        <v>6155</v>
      </c>
      <c r="D2543" s="544"/>
      <c r="E2543" s="544"/>
      <c r="F2543" s="544"/>
      <c r="G2543" s="544"/>
      <c r="H2543" s="544"/>
      <c r="I2543" s="544"/>
      <c r="J2543" s="544"/>
      <c r="K2543" s="544"/>
      <c r="L2543" s="544"/>
      <c r="M2543" s="544"/>
      <c r="N2543" s="544"/>
      <c r="O2543" s="544"/>
      <c r="P2543" s="544"/>
      <c r="Q2543" s="544"/>
      <c r="R2543" s="544"/>
      <c r="S2543" s="544"/>
      <c r="T2543" s="544"/>
      <c r="U2543" s="544"/>
      <c r="V2543" s="544"/>
      <c r="W2543" s="544"/>
      <c r="X2543" s="544"/>
      <c r="Y2543" s="544"/>
      <c r="Z2543" s="544"/>
      <c r="AA2543" s="544"/>
      <c r="AB2543" s="544"/>
      <c r="AC2543" s="544"/>
    </row>
    <row r="2544">
      <c r="A2544" s="132" t="s">
        <v>6156</v>
      </c>
      <c r="B2544" s="65" t="s">
        <v>6157</v>
      </c>
      <c r="C2544" s="544"/>
      <c r="D2544" s="544"/>
      <c r="E2544" s="544"/>
      <c r="F2544" s="544"/>
      <c r="G2544" s="544"/>
      <c r="H2544" s="544"/>
      <c r="I2544" s="544"/>
      <c r="J2544" s="544"/>
      <c r="K2544" s="544"/>
      <c r="L2544" s="544"/>
      <c r="M2544" s="544"/>
      <c r="N2544" s="544"/>
      <c r="O2544" s="544"/>
      <c r="P2544" s="544"/>
      <c r="Q2544" s="544"/>
      <c r="R2544" s="544"/>
      <c r="S2544" s="544"/>
      <c r="T2544" s="544"/>
      <c r="U2544" s="544"/>
      <c r="V2544" s="544"/>
      <c r="W2544" s="544"/>
      <c r="X2544" s="544"/>
      <c r="Y2544" s="544"/>
      <c r="Z2544" s="544"/>
      <c r="AA2544" s="544"/>
      <c r="AB2544" s="544"/>
      <c r="AC2544" s="544"/>
    </row>
    <row r="2545">
      <c r="A2545" s="132" t="s">
        <v>6158</v>
      </c>
      <c r="B2545" s="65"/>
      <c r="C2545" s="544"/>
      <c r="D2545" s="544"/>
      <c r="E2545" s="544"/>
      <c r="F2545" s="544"/>
      <c r="G2545" s="544"/>
      <c r="H2545" s="544"/>
      <c r="I2545" s="544"/>
      <c r="J2545" s="544"/>
      <c r="K2545" s="544"/>
      <c r="L2545" s="544"/>
      <c r="M2545" s="544"/>
      <c r="N2545" s="544"/>
      <c r="O2545" s="544"/>
      <c r="P2545" s="544"/>
      <c r="Q2545" s="544"/>
      <c r="R2545" s="544"/>
      <c r="S2545" s="544"/>
      <c r="T2545" s="544"/>
      <c r="U2545" s="544"/>
      <c r="V2545" s="544"/>
      <c r="W2545" s="544"/>
      <c r="X2545" s="544"/>
      <c r="Y2545" s="544"/>
      <c r="Z2545" s="544"/>
      <c r="AA2545" s="544"/>
      <c r="AB2545" s="544"/>
      <c r="AC2545" s="544"/>
    </row>
    <row r="2546">
      <c r="A2546" s="132" t="s">
        <v>6159</v>
      </c>
      <c r="B2546" s="65" t="s">
        <v>6160</v>
      </c>
      <c r="C2546" s="544"/>
      <c r="D2546" s="544"/>
      <c r="E2546" s="544"/>
      <c r="F2546" s="544"/>
      <c r="G2546" s="544"/>
      <c r="H2546" s="544"/>
      <c r="I2546" s="544"/>
      <c r="J2546" s="544"/>
      <c r="K2546" s="544"/>
      <c r="L2546" s="544"/>
      <c r="M2546" s="544"/>
      <c r="N2546" s="544"/>
      <c r="O2546" s="544"/>
      <c r="P2546" s="544"/>
      <c r="Q2546" s="544"/>
      <c r="R2546" s="544"/>
      <c r="S2546" s="544"/>
      <c r="T2546" s="544"/>
      <c r="U2546" s="544"/>
      <c r="V2546" s="544"/>
      <c r="W2546" s="544"/>
      <c r="X2546" s="544"/>
      <c r="Y2546" s="544"/>
      <c r="Z2546" s="544"/>
      <c r="AA2546" s="544"/>
      <c r="AB2546" s="544"/>
      <c r="AC2546" s="544"/>
    </row>
    <row r="2547">
      <c r="A2547" s="132" t="s">
        <v>6161</v>
      </c>
      <c r="B2547" s="65"/>
      <c r="C2547" s="544"/>
      <c r="D2547" s="544"/>
      <c r="E2547" s="544"/>
      <c r="F2547" s="544"/>
      <c r="G2547" s="544"/>
      <c r="H2547" s="544"/>
      <c r="I2547" s="544"/>
      <c r="J2547" s="544"/>
      <c r="K2547" s="544"/>
      <c r="L2547" s="544"/>
      <c r="M2547" s="544"/>
      <c r="N2547" s="544"/>
      <c r="O2547" s="544"/>
      <c r="P2547" s="544"/>
      <c r="Q2547" s="544"/>
      <c r="R2547" s="544"/>
      <c r="S2547" s="544"/>
      <c r="T2547" s="544"/>
      <c r="U2547" s="544"/>
      <c r="V2547" s="544"/>
      <c r="W2547" s="544"/>
      <c r="X2547" s="544"/>
      <c r="Y2547" s="544"/>
      <c r="Z2547" s="544"/>
      <c r="AA2547" s="544"/>
      <c r="AB2547" s="544"/>
      <c r="AC2547" s="544"/>
    </row>
    <row r="2548">
      <c r="A2548" s="544"/>
      <c r="B2548" s="65"/>
      <c r="C2548" s="544"/>
      <c r="D2548" s="544"/>
      <c r="E2548" s="544"/>
      <c r="F2548" s="544"/>
      <c r="G2548" s="544"/>
      <c r="H2548" s="544"/>
      <c r="I2548" s="544"/>
      <c r="J2548" s="544"/>
      <c r="K2548" s="544"/>
      <c r="L2548" s="544"/>
      <c r="M2548" s="544"/>
      <c r="N2548" s="544"/>
      <c r="O2548" s="544"/>
      <c r="P2548" s="544"/>
      <c r="Q2548" s="544"/>
      <c r="R2548" s="544"/>
      <c r="S2548" s="544"/>
      <c r="T2548" s="544"/>
      <c r="U2548" s="544"/>
      <c r="V2548" s="544"/>
      <c r="W2548" s="544"/>
      <c r="X2548" s="544"/>
      <c r="Y2548" s="544"/>
      <c r="Z2548" s="544"/>
      <c r="AA2548" s="544"/>
      <c r="AB2548" s="544"/>
      <c r="AC2548" s="544"/>
    </row>
    <row r="2549">
      <c r="A2549" s="544" t="s">
        <v>6162</v>
      </c>
      <c r="B2549" s="65" t="s">
        <v>6163</v>
      </c>
      <c r="C2549" s="544"/>
      <c r="D2549" s="544"/>
      <c r="E2549" s="544"/>
      <c r="F2549" s="544"/>
      <c r="G2549" s="544"/>
      <c r="H2549" s="544"/>
      <c r="I2549" s="544"/>
      <c r="J2549" s="544"/>
      <c r="K2549" s="544"/>
      <c r="L2549" s="544"/>
      <c r="M2549" s="544"/>
      <c r="N2549" s="544"/>
      <c r="O2549" s="544"/>
      <c r="P2549" s="544"/>
      <c r="Q2549" s="544"/>
      <c r="R2549" s="544"/>
      <c r="S2549" s="544"/>
      <c r="T2549" s="544"/>
      <c r="U2549" s="544"/>
      <c r="V2549" s="544"/>
      <c r="W2549" s="544"/>
      <c r="X2549" s="544"/>
      <c r="Y2549" s="544"/>
      <c r="Z2549" s="544"/>
      <c r="AA2549" s="544"/>
      <c r="AB2549" s="544"/>
      <c r="AC2549" s="544"/>
    </row>
    <row r="2550">
      <c r="A2550" s="544" t="s">
        <v>6164</v>
      </c>
      <c r="B2550" s="65"/>
      <c r="C2550" s="544"/>
      <c r="D2550" s="544"/>
      <c r="E2550" s="544"/>
      <c r="F2550" s="544"/>
      <c r="G2550" s="544"/>
      <c r="H2550" s="544"/>
      <c r="I2550" s="544"/>
      <c r="J2550" s="544"/>
      <c r="K2550" s="544"/>
      <c r="L2550" s="544"/>
      <c r="M2550" s="544"/>
      <c r="N2550" s="544"/>
      <c r="O2550" s="544"/>
      <c r="P2550" s="544"/>
      <c r="Q2550" s="544"/>
      <c r="R2550" s="544"/>
      <c r="S2550" s="544"/>
      <c r="T2550" s="544"/>
      <c r="U2550" s="544"/>
      <c r="V2550" s="544"/>
      <c r="W2550" s="544"/>
      <c r="X2550" s="544"/>
      <c r="Y2550" s="544"/>
      <c r="Z2550" s="544"/>
      <c r="AA2550" s="544"/>
      <c r="AB2550" s="544"/>
      <c r="AC2550" s="544"/>
    </row>
    <row r="2551">
      <c r="A2551" s="544" t="s">
        <v>6165</v>
      </c>
      <c r="B2551" s="65" t="s">
        <v>6166</v>
      </c>
      <c r="C2551" s="544"/>
      <c r="D2551" s="544"/>
      <c r="E2551" s="544"/>
      <c r="F2551" s="544"/>
      <c r="G2551" s="544"/>
      <c r="H2551" s="544"/>
      <c r="I2551" s="544"/>
      <c r="J2551" s="544"/>
      <c r="K2551" s="544"/>
      <c r="L2551" s="544"/>
      <c r="M2551" s="544"/>
      <c r="N2551" s="544"/>
      <c r="O2551" s="544"/>
      <c r="P2551" s="544"/>
      <c r="Q2551" s="544"/>
      <c r="R2551" s="544"/>
      <c r="S2551" s="544"/>
      <c r="T2551" s="544"/>
      <c r="U2551" s="544"/>
      <c r="V2551" s="544"/>
      <c r="W2551" s="544"/>
      <c r="X2551" s="544"/>
      <c r="Y2551" s="544"/>
      <c r="Z2551" s="544"/>
      <c r="AA2551" s="544"/>
      <c r="AB2551" s="544"/>
      <c r="AC2551" s="544"/>
    </row>
    <row r="2552">
      <c r="A2552" s="545" t="s">
        <v>13463</v>
      </c>
      <c r="B2552" s="65"/>
      <c r="C2552" s="544"/>
      <c r="D2552" s="544"/>
      <c r="E2552" s="544"/>
      <c r="F2552" s="544"/>
      <c r="G2552" s="544"/>
      <c r="H2552" s="544"/>
      <c r="I2552" s="544"/>
      <c r="J2552" s="544"/>
      <c r="K2552" s="544"/>
      <c r="L2552" s="544"/>
      <c r="M2552" s="544"/>
      <c r="N2552" s="544"/>
      <c r="O2552" s="544"/>
      <c r="P2552" s="544"/>
      <c r="Q2552" s="544"/>
      <c r="R2552" s="544"/>
      <c r="S2552" s="544"/>
      <c r="T2552" s="544"/>
      <c r="U2552" s="544"/>
      <c r="V2552" s="544"/>
      <c r="W2552" s="544"/>
      <c r="X2552" s="544"/>
      <c r="Y2552" s="544"/>
      <c r="Z2552" s="544"/>
      <c r="AA2552" s="544"/>
      <c r="AB2552" s="544"/>
      <c r="AC2552" s="544"/>
    </row>
    <row r="2553">
      <c r="A2553" s="132" t="s">
        <v>6168</v>
      </c>
      <c r="B2553" s="65" t="s">
        <v>6169</v>
      </c>
      <c r="C2553" s="544"/>
      <c r="D2553" s="544"/>
      <c r="E2553" s="544"/>
      <c r="F2553" s="544"/>
      <c r="G2553" s="544"/>
      <c r="H2553" s="544"/>
      <c r="I2553" s="544"/>
      <c r="J2553" s="544"/>
      <c r="K2553" s="544"/>
      <c r="L2553" s="544"/>
      <c r="M2553" s="544"/>
      <c r="N2553" s="544"/>
      <c r="O2553" s="544"/>
      <c r="P2553" s="544"/>
      <c r="Q2553" s="544"/>
      <c r="R2553" s="544"/>
      <c r="S2553" s="544"/>
      <c r="T2553" s="544"/>
      <c r="U2553" s="544"/>
      <c r="V2553" s="544"/>
      <c r="W2553" s="544"/>
      <c r="X2553" s="544"/>
      <c r="Y2553" s="544"/>
      <c r="Z2553" s="544"/>
      <c r="AA2553" s="544"/>
      <c r="AB2553" s="544"/>
      <c r="AC2553" s="544"/>
    </row>
    <row r="2554">
      <c r="A2554" s="132" t="s">
        <v>6170</v>
      </c>
      <c r="B2554" s="65" t="s">
        <v>6171</v>
      </c>
      <c r="C2554" s="545" t="s">
        <v>13464</v>
      </c>
      <c r="D2554" s="544"/>
      <c r="E2554" s="544"/>
      <c r="F2554" s="544"/>
      <c r="G2554" s="544"/>
      <c r="H2554" s="544"/>
      <c r="I2554" s="544"/>
      <c r="J2554" s="544"/>
      <c r="K2554" s="544"/>
      <c r="L2554" s="544"/>
      <c r="M2554" s="544"/>
      <c r="N2554" s="544"/>
      <c r="O2554" s="544"/>
      <c r="P2554" s="544"/>
      <c r="Q2554" s="544"/>
      <c r="R2554" s="544"/>
      <c r="S2554" s="544"/>
      <c r="T2554" s="544"/>
      <c r="U2554" s="544"/>
      <c r="V2554" s="544"/>
      <c r="W2554" s="544"/>
      <c r="X2554" s="544"/>
      <c r="Y2554" s="544"/>
      <c r="Z2554" s="544"/>
      <c r="AA2554" s="544"/>
      <c r="AB2554" s="544"/>
      <c r="AC2554" s="544"/>
    </row>
    <row r="2555">
      <c r="A2555" s="132" t="s">
        <v>6173</v>
      </c>
      <c r="B2555" s="65"/>
      <c r="C2555" s="544"/>
      <c r="D2555" s="544"/>
      <c r="E2555" s="544"/>
      <c r="F2555" s="544"/>
      <c r="G2555" s="544"/>
      <c r="H2555" s="544"/>
      <c r="I2555" s="544"/>
      <c r="J2555" s="544"/>
      <c r="K2555" s="544"/>
      <c r="L2555" s="544"/>
      <c r="M2555" s="544"/>
      <c r="N2555" s="544"/>
      <c r="O2555" s="544"/>
      <c r="P2555" s="544"/>
      <c r="Q2555" s="544"/>
      <c r="R2555" s="544"/>
      <c r="S2555" s="544"/>
      <c r="T2555" s="544"/>
      <c r="U2555" s="544"/>
      <c r="V2555" s="544"/>
      <c r="W2555" s="544"/>
      <c r="X2555" s="544"/>
      <c r="Y2555" s="544"/>
      <c r="Z2555" s="544"/>
      <c r="AA2555" s="544"/>
      <c r="AB2555" s="544"/>
      <c r="AC2555" s="544"/>
    </row>
    <row r="2556">
      <c r="A2556" s="132" t="s">
        <v>6174</v>
      </c>
      <c r="B2556" s="65" t="s">
        <v>6175</v>
      </c>
      <c r="C2556" s="544" t="s">
        <v>6176</v>
      </c>
      <c r="D2556" s="544" t="s">
        <v>6177</v>
      </c>
      <c r="E2556" s="544" t="s">
        <v>6178</v>
      </c>
      <c r="F2556" s="544"/>
      <c r="G2556" s="544"/>
      <c r="H2556" s="544"/>
      <c r="I2556" s="544"/>
      <c r="J2556" s="544"/>
      <c r="K2556" s="544"/>
      <c r="L2556" s="544"/>
      <c r="M2556" s="544"/>
      <c r="N2556" s="544"/>
      <c r="O2556" s="544"/>
      <c r="P2556" s="544"/>
      <c r="Q2556" s="544"/>
      <c r="R2556" s="544"/>
      <c r="S2556" s="544"/>
      <c r="T2556" s="544"/>
      <c r="U2556" s="544"/>
      <c r="V2556" s="544"/>
      <c r="W2556" s="544"/>
      <c r="X2556" s="544"/>
      <c r="Y2556" s="544"/>
      <c r="Z2556" s="544"/>
      <c r="AA2556" s="544"/>
      <c r="AB2556" s="544"/>
      <c r="AC2556" s="544"/>
    </row>
    <row r="2557">
      <c r="A2557" s="132" t="s">
        <v>6179</v>
      </c>
      <c r="B2557" s="65" t="s">
        <v>6180</v>
      </c>
      <c r="C2557" s="544" t="s">
        <v>6181</v>
      </c>
      <c r="D2557" s="544"/>
      <c r="E2557" s="544"/>
      <c r="F2557" s="544"/>
      <c r="G2557" s="544"/>
      <c r="H2557" s="544"/>
      <c r="I2557" s="544"/>
      <c r="J2557" s="544"/>
      <c r="K2557" s="544"/>
      <c r="L2557" s="544"/>
      <c r="M2557" s="544"/>
      <c r="N2557" s="544"/>
      <c r="O2557" s="544"/>
      <c r="P2557" s="544"/>
      <c r="Q2557" s="544"/>
      <c r="R2557" s="544"/>
      <c r="S2557" s="544"/>
      <c r="T2557" s="544"/>
      <c r="U2557" s="544"/>
      <c r="V2557" s="544"/>
      <c r="W2557" s="544"/>
      <c r="X2557" s="544"/>
      <c r="Y2557" s="544"/>
      <c r="Z2557" s="544"/>
      <c r="AA2557" s="544"/>
      <c r="AB2557" s="544"/>
      <c r="AC2557" s="544"/>
    </row>
    <row r="2558">
      <c r="A2558" s="132" t="s">
        <v>6182</v>
      </c>
      <c r="B2558" s="65" t="s">
        <v>6183</v>
      </c>
      <c r="C2558" s="544"/>
      <c r="D2558" s="544"/>
      <c r="E2558" s="544"/>
      <c r="F2558" s="544"/>
      <c r="G2558" s="544"/>
      <c r="H2558" s="544"/>
      <c r="I2558" s="544"/>
      <c r="J2558" s="544"/>
      <c r="K2558" s="544"/>
      <c r="L2558" s="544"/>
      <c r="M2558" s="544"/>
      <c r="N2558" s="544"/>
      <c r="O2558" s="544"/>
      <c r="P2558" s="544"/>
      <c r="Q2558" s="544"/>
      <c r="R2558" s="544"/>
      <c r="S2558" s="544"/>
      <c r="T2558" s="544"/>
      <c r="U2558" s="544"/>
      <c r="V2558" s="544"/>
      <c r="W2558" s="544"/>
      <c r="X2558" s="544"/>
      <c r="Y2558" s="544"/>
      <c r="Z2558" s="544"/>
      <c r="AA2558" s="544"/>
      <c r="AB2558" s="544"/>
      <c r="AC2558" s="544"/>
    </row>
    <row r="2559">
      <c r="A2559" s="132" t="s">
        <v>6184</v>
      </c>
      <c r="B2559" s="65"/>
      <c r="C2559" s="544"/>
      <c r="D2559" s="544"/>
      <c r="E2559" s="544"/>
      <c r="F2559" s="544"/>
      <c r="G2559" s="544"/>
      <c r="H2559" s="544"/>
      <c r="I2559" s="544"/>
      <c r="J2559" s="544"/>
      <c r="K2559" s="544"/>
      <c r="L2559" s="544"/>
      <c r="M2559" s="544"/>
      <c r="N2559" s="544"/>
      <c r="O2559" s="544"/>
      <c r="P2559" s="544"/>
      <c r="Q2559" s="544"/>
      <c r="R2559" s="544"/>
      <c r="S2559" s="544"/>
      <c r="T2559" s="544"/>
      <c r="U2559" s="544"/>
      <c r="V2559" s="544"/>
      <c r="W2559" s="544"/>
      <c r="X2559" s="544"/>
      <c r="Y2559" s="544"/>
      <c r="Z2559" s="544"/>
      <c r="AA2559" s="544"/>
      <c r="AB2559" s="544"/>
      <c r="AC2559" s="544"/>
    </row>
    <row r="2560">
      <c r="A2560" s="626" t="s">
        <v>6185</v>
      </c>
      <c r="B2560" s="65"/>
      <c r="C2560" s="544"/>
      <c r="D2560" s="544"/>
      <c r="E2560" s="544"/>
      <c r="F2560" s="544"/>
      <c r="G2560" s="544"/>
      <c r="H2560" s="544"/>
      <c r="I2560" s="544"/>
      <c r="J2560" s="544"/>
      <c r="K2560" s="544"/>
      <c r="L2560" s="544"/>
      <c r="M2560" s="544"/>
      <c r="N2560" s="544"/>
      <c r="O2560" s="544"/>
      <c r="P2560" s="544"/>
      <c r="Q2560" s="544"/>
      <c r="R2560" s="544"/>
      <c r="S2560" s="544"/>
      <c r="T2560" s="544"/>
      <c r="U2560" s="544"/>
      <c r="V2560" s="544"/>
      <c r="W2560" s="544"/>
      <c r="X2560" s="544"/>
      <c r="Y2560" s="544"/>
      <c r="Z2560" s="544"/>
      <c r="AA2560" s="544"/>
      <c r="AB2560" s="544"/>
      <c r="AC2560" s="544"/>
    </row>
    <row r="2561">
      <c r="A2561" s="626" t="s">
        <v>6186</v>
      </c>
      <c r="B2561" s="65" t="s">
        <v>6187</v>
      </c>
      <c r="C2561" s="545" t="s">
        <v>13465</v>
      </c>
      <c r="D2561" s="544"/>
      <c r="E2561" s="544"/>
      <c r="F2561" s="544"/>
      <c r="G2561" s="544"/>
      <c r="H2561" s="544"/>
      <c r="I2561" s="544"/>
      <c r="J2561" s="544"/>
      <c r="K2561" s="544"/>
      <c r="L2561" s="544"/>
      <c r="M2561" s="544"/>
      <c r="N2561" s="544"/>
      <c r="O2561" s="544"/>
      <c r="P2561" s="544"/>
      <c r="Q2561" s="544"/>
      <c r="R2561" s="544"/>
      <c r="S2561" s="544"/>
      <c r="T2561" s="544"/>
      <c r="U2561" s="544"/>
      <c r="V2561" s="544"/>
      <c r="W2561" s="544"/>
      <c r="X2561" s="544"/>
      <c r="Y2561" s="544"/>
      <c r="Z2561" s="544"/>
      <c r="AA2561" s="544"/>
      <c r="AB2561" s="544"/>
      <c r="AC2561" s="544"/>
    </row>
    <row r="2562">
      <c r="A2562" s="627" t="s">
        <v>6137</v>
      </c>
      <c r="B2562" s="65"/>
      <c r="C2562" s="544"/>
      <c r="D2562" s="544"/>
      <c r="E2562" s="544"/>
      <c r="F2562" s="544"/>
      <c r="G2562" s="544"/>
      <c r="H2562" s="544"/>
      <c r="I2562" s="544"/>
      <c r="J2562" s="544"/>
      <c r="K2562" s="544"/>
      <c r="L2562" s="544"/>
      <c r="M2562" s="544"/>
      <c r="N2562" s="544"/>
      <c r="O2562" s="544"/>
      <c r="P2562" s="544"/>
      <c r="Q2562" s="544"/>
      <c r="R2562" s="544"/>
      <c r="S2562" s="544"/>
      <c r="T2562" s="544"/>
      <c r="U2562" s="544"/>
      <c r="V2562" s="544"/>
      <c r="W2562" s="544"/>
      <c r="X2562" s="544"/>
      <c r="Y2562" s="544"/>
      <c r="Z2562" s="544"/>
      <c r="AA2562" s="544"/>
      <c r="AB2562" s="544"/>
      <c r="AC2562" s="544"/>
    </row>
    <row r="2563">
      <c r="A2563" s="628" t="s">
        <v>6189</v>
      </c>
      <c r="B2563" s="65" t="s">
        <v>6190</v>
      </c>
      <c r="C2563" s="544" t="s">
        <v>6191</v>
      </c>
      <c r="D2563" s="544"/>
      <c r="E2563" s="544"/>
      <c r="F2563" s="544"/>
      <c r="G2563" s="544"/>
      <c r="H2563" s="544"/>
      <c r="I2563" s="544"/>
      <c r="J2563" s="544"/>
      <c r="K2563" s="544"/>
      <c r="L2563" s="544"/>
      <c r="M2563" s="544"/>
      <c r="N2563" s="544"/>
      <c r="O2563" s="544"/>
      <c r="P2563" s="544"/>
      <c r="Q2563" s="544"/>
      <c r="R2563" s="544"/>
      <c r="S2563" s="544"/>
      <c r="T2563" s="544"/>
      <c r="U2563" s="544"/>
      <c r="V2563" s="544"/>
      <c r="W2563" s="544"/>
      <c r="X2563" s="544"/>
      <c r="Y2563" s="544"/>
      <c r="Z2563" s="544"/>
      <c r="AA2563" s="544"/>
      <c r="AB2563" s="544"/>
      <c r="AC2563" s="544"/>
    </row>
    <row r="2564">
      <c r="A2564" s="132" t="s">
        <v>6192</v>
      </c>
      <c r="B2564" s="65"/>
      <c r="C2564" s="544"/>
      <c r="D2564" s="544" t="s">
        <v>6193</v>
      </c>
      <c r="E2564" s="544"/>
      <c r="F2564" s="544"/>
      <c r="G2564" s="544"/>
      <c r="H2564" s="544"/>
      <c r="I2564" s="544"/>
      <c r="J2564" s="544"/>
      <c r="K2564" s="544"/>
      <c r="L2564" s="544"/>
      <c r="M2564" s="544"/>
      <c r="N2564" s="544"/>
      <c r="O2564" s="544"/>
      <c r="P2564" s="544"/>
      <c r="Q2564" s="544"/>
      <c r="R2564" s="544"/>
      <c r="S2564" s="544"/>
      <c r="T2564" s="544"/>
      <c r="U2564" s="544"/>
      <c r="V2564" s="544"/>
      <c r="W2564" s="544"/>
      <c r="X2564" s="544"/>
      <c r="Y2564" s="544"/>
      <c r="Z2564" s="544"/>
      <c r="AA2564" s="544"/>
      <c r="AB2564" s="544"/>
      <c r="AC2564" s="544"/>
    </row>
    <row r="2565">
      <c r="A2565" s="132" t="s">
        <v>6194</v>
      </c>
      <c r="B2565" s="65" t="s">
        <v>6195</v>
      </c>
      <c r="C2565" s="544" t="s">
        <v>6196</v>
      </c>
      <c r="D2565" s="544"/>
      <c r="E2565" s="544"/>
      <c r="F2565" s="544"/>
      <c r="G2565" s="544"/>
      <c r="H2565" s="544"/>
      <c r="I2565" s="544"/>
      <c r="J2565" s="544"/>
      <c r="K2565" s="544"/>
      <c r="L2565" s="544"/>
      <c r="M2565" s="544"/>
      <c r="N2565" s="544"/>
      <c r="O2565" s="544"/>
      <c r="P2565" s="544"/>
      <c r="Q2565" s="544"/>
      <c r="R2565" s="544"/>
      <c r="S2565" s="544"/>
      <c r="T2565" s="544"/>
      <c r="U2565" s="544"/>
      <c r="V2565" s="544"/>
      <c r="W2565" s="544"/>
      <c r="X2565" s="544"/>
      <c r="Y2565" s="544"/>
      <c r="Z2565" s="544"/>
      <c r="AA2565" s="544"/>
      <c r="AB2565" s="544"/>
      <c r="AC2565" s="544"/>
    </row>
    <row r="2566">
      <c r="A2566" s="629" t="s">
        <v>6197</v>
      </c>
      <c r="B2566" s="65"/>
      <c r="C2566" s="544"/>
      <c r="D2566" s="544"/>
      <c r="E2566" s="544"/>
      <c r="F2566" s="544"/>
      <c r="G2566" s="544"/>
      <c r="H2566" s="544"/>
      <c r="I2566" s="544"/>
      <c r="J2566" s="544"/>
      <c r="K2566" s="544"/>
      <c r="L2566" s="544"/>
      <c r="M2566" s="544"/>
      <c r="N2566" s="544"/>
      <c r="O2566" s="544"/>
      <c r="P2566" s="544"/>
      <c r="Q2566" s="544"/>
      <c r="R2566" s="544"/>
      <c r="S2566" s="544"/>
      <c r="T2566" s="544"/>
      <c r="U2566" s="544"/>
      <c r="V2566" s="544"/>
      <c r="W2566" s="544"/>
      <c r="X2566" s="544"/>
      <c r="Y2566" s="544"/>
      <c r="Z2566" s="544"/>
      <c r="AA2566" s="544"/>
      <c r="AB2566" s="544"/>
      <c r="AC2566" s="544"/>
    </row>
    <row r="2567">
      <c r="A2567" s="132" t="s">
        <v>6198</v>
      </c>
      <c r="B2567" s="65" t="s">
        <v>6199</v>
      </c>
      <c r="C2567" s="544"/>
      <c r="D2567" s="544"/>
      <c r="E2567" s="544"/>
      <c r="F2567" s="544"/>
      <c r="G2567" s="544"/>
      <c r="H2567" s="544"/>
      <c r="I2567" s="544"/>
      <c r="J2567" s="544"/>
      <c r="K2567" s="544"/>
      <c r="L2567" s="544"/>
      <c r="M2567" s="544"/>
      <c r="N2567" s="544"/>
      <c r="O2567" s="544"/>
      <c r="P2567" s="544"/>
      <c r="Q2567" s="544"/>
      <c r="R2567" s="544"/>
      <c r="S2567" s="544"/>
      <c r="T2567" s="544"/>
      <c r="U2567" s="544"/>
      <c r="V2567" s="544"/>
      <c r="W2567" s="544"/>
      <c r="X2567" s="544"/>
      <c r="Y2567" s="544"/>
      <c r="Z2567" s="544"/>
      <c r="AA2567" s="544"/>
      <c r="AB2567" s="544"/>
      <c r="AC2567" s="544"/>
    </row>
    <row r="2568">
      <c r="A2568" s="132" t="s">
        <v>6200</v>
      </c>
      <c r="B2568" s="65" t="s">
        <v>6201</v>
      </c>
      <c r="C2568" s="544"/>
      <c r="D2568" s="544"/>
      <c r="E2568" s="544"/>
      <c r="F2568" s="544"/>
      <c r="G2568" s="544"/>
      <c r="H2568" s="544"/>
      <c r="I2568" s="544"/>
      <c r="J2568" s="544"/>
      <c r="K2568" s="544"/>
      <c r="L2568" s="544"/>
      <c r="M2568" s="544"/>
      <c r="N2568" s="544"/>
      <c r="O2568" s="544"/>
      <c r="P2568" s="544"/>
      <c r="Q2568" s="544"/>
      <c r="R2568" s="544"/>
      <c r="S2568" s="544"/>
      <c r="T2568" s="544"/>
      <c r="U2568" s="544"/>
      <c r="V2568" s="544"/>
      <c r="W2568" s="544"/>
      <c r="X2568" s="544"/>
      <c r="Y2568" s="544"/>
      <c r="Z2568" s="544"/>
      <c r="AA2568" s="544"/>
      <c r="AB2568" s="544"/>
      <c r="AC2568" s="544"/>
    </row>
    <row r="2569">
      <c r="A2569" s="132" t="s">
        <v>6202</v>
      </c>
      <c r="B2569" s="65" t="s">
        <v>6203</v>
      </c>
      <c r="C2569" s="544" t="s">
        <v>6204</v>
      </c>
      <c r="D2569" s="544"/>
      <c r="E2569" s="544"/>
      <c r="F2569" s="544"/>
      <c r="G2569" s="544"/>
      <c r="H2569" s="544"/>
      <c r="I2569" s="544"/>
      <c r="J2569" s="544"/>
      <c r="K2569" s="544"/>
      <c r="L2569" s="544"/>
      <c r="M2569" s="544"/>
      <c r="N2569" s="544"/>
      <c r="O2569" s="544"/>
      <c r="P2569" s="544"/>
      <c r="Q2569" s="544"/>
      <c r="R2569" s="544"/>
      <c r="S2569" s="544"/>
      <c r="T2569" s="544"/>
      <c r="U2569" s="544"/>
      <c r="V2569" s="544"/>
      <c r="W2569" s="544"/>
      <c r="X2569" s="544"/>
      <c r="Y2569" s="544"/>
      <c r="Z2569" s="544"/>
      <c r="AA2569" s="544"/>
      <c r="AB2569" s="544"/>
      <c r="AC2569" s="544"/>
    </row>
    <row r="2570" ht="93.75" customHeight="1">
      <c r="A2570" s="560" t="s">
        <v>13466</v>
      </c>
      <c r="B2570" s="65" t="s">
        <v>13467</v>
      </c>
      <c r="C2570" s="544"/>
      <c r="D2570" s="544"/>
      <c r="E2570" s="544"/>
      <c r="F2570" s="544"/>
      <c r="G2570" s="544"/>
      <c r="H2570" s="544"/>
      <c r="I2570" s="544"/>
      <c r="J2570" s="544"/>
      <c r="K2570" s="544"/>
      <c r="L2570" s="544"/>
      <c r="M2570" s="544"/>
      <c r="N2570" s="544"/>
      <c r="O2570" s="544"/>
      <c r="P2570" s="544"/>
      <c r="Q2570" s="544"/>
      <c r="R2570" s="544"/>
      <c r="S2570" s="544"/>
      <c r="T2570" s="544"/>
      <c r="U2570" s="544"/>
      <c r="V2570" s="544"/>
      <c r="W2570" s="544"/>
      <c r="X2570" s="544"/>
      <c r="Y2570" s="544"/>
      <c r="Z2570" s="544"/>
      <c r="AA2570" s="544"/>
      <c r="AB2570" s="544"/>
      <c r="AC2570" s="544"/>
    </row>
    <row r="2571" ht="51.75" customHeight="1">
      <c r="A2571" s="471" t="s">
        <v>6207</v>
      </c>
      <c r="B2571" s="65" t="s">
        <v>6208</v>
      </c>
      <c r="C2571" s="544"/>
      <c r="D2571" s="544"/>
      <c r="E2571" s="544"/>
      <c r="F2571" s="544"/>
      <c r="G2571" s="544"/>
      <c r="H2571" s="544"/>
      <c r="I2571" s="544"/>
      <c r="J2571" s="544"/>
      <c r="K2571" s="544"/>
      <c r="L2571" s="544"/>
      <c r="M2571" s="544"/>
      <c r="N2571" s="544"/>
      <c r="O2571" s="544"/>
      <c r="P2571" s="544"/>
      <c r="Q2571" s="544"/>
      <c r="R2571" s="544"/>
      <c r="S2571" s="544"/>
      <c r="T2571" s="544"/>
      <c r="U2571" s="544"/>
      <c r="V2571" s="544"/>
      <c r="W2571" s="544"/>
      <c r="X2571" s="544"/>
      <c r="Y2571" s="544"/>
      <c r="Z2571" s="544"/>
      <c r="AA2571" s="544"/>
      <c r="AB2571" s="544"/>
      <c r="AC2571" s="544"/>
    </row>
    <row r="2572" ht="120.0" customHeight="1">
      <c r="A2572" s="471" t="s">
        <v>6209</v>
      </c>
      <c r="B2572" s="65" t="s">
        <v>6210</v>
      </c>
      <c r="C2572" s="544"/>
      <c r="D2572" s="544"/>
      <c r="E2572" s="544"/>
      <c r="F2572" s="544"/>
      <c r="G2572" s="544"/>
      <c r="H2572" s="544"/>
      <c r="I2572" s="544"/>
      <c r="J2572" s="544"/>
      <c r="K2572" s="544"/>
      <c r="L2572" s="544"/>
      <c r="M2572" s="544"/>
      <c r="N2572" s="544"/>
      <c r="O2572" s="544"/>
      <c r="P2572" s="544"/>
      <c r="Q2572" s="544"/>
      <c r="R2572" s="544"/>
      <c r="S2572" s="544"/>
      <c r="T2572" s="544"/>
      <c r="U2572" s="544"/>
      <c r="V2572" s="544"/>
      <c r="W2572" s="544"/>
      <c r="X2572" s="544"/>
      <c r="Y2572" s="544"/>
      <c r="Z2572" s="544"/>
      <c r="AA2572" s="544"/>
      <c r="AB2572" s="544"/>
      <c r="AC2572" s="544"/>
    </row>
    <row r="2573" ht="114.0" customHeight="1">
      <c r="A2573" s="471" t="s">
        <v>6211</v>
      </c>
      <c r="B2573" s="65" t="s">
        <v>6212</v>
      </c>
      <c r="C2573" s="544" t="s">
        <v>6213</v>
      </c>
      <c r="D2573" s="544"/>
      <c r="E2573" s="544"/>
      <c r="F2573" s="544"/>
      <c r="G2573" s="544"/>
      <c r="H2573" s="544"/>
      <c r="I2573" s="544"/>
      <c r="J2573" s="544"/>
      <c r="K2573" s="544"/>
      <c r="L2573" s="544"/>
      <c r="M2573" s="544"/>
      <c r="N2573" s="544"/>
      <c r="O2573" s="544"/>
      <c r="P2573" s="544"/>
      <c r="Q2573" s="544"/>
      <c r="R2573" s="544"/>
      <c r="S2573" s="544"/>
      <c r="T2573" s="544"/>
      <c r="U2573" s="544"/>
      <c r="V2573" s="544"/>
      <c r="W2573" s="544"/>
      <c r="X2573" s="544"/>
      <c r="Y2573" s="544"/>
      <c r="Z2573" s="544"/>
      <c r="AA2573" s="544"/>
      <c r="AB2573" s="544"/>
      <c r="AC2573" s="544"/>
    </row>
    <row r="2574" ht="234.0" customHeight="1">
      <c r="A2574" s="471" t="s">
        <v>6214</v>
      </c>
      <c r="B2574" s="65" t="s">
        <v>6215</v>
      </c>
      <c r="C2574" s="544"/>
      <c r="D2574" s="544"/>
      <c r="E2574" s="544"/>
      <c r="F2574" s="544"/>
      <c r="G2574" s="544"/>
      <c r="H2574" s="544"/>
      <c r="I2574" s="544"/>
      <c r="J2574" s="544"/>
      <c r="K2574" s="544"/>
      <c r="L2574" s="544"/>
      <c r="M2574" s="544"/>
      <c r="N2574" s="544"/>
      <c r="O2574" s="544"/>
      <c r="P2574" s="544"/>
      <c r="Q2574" s="544"/>
      <c r="R2574" s="544"/>
      <c r="S2574" s="544"/>
      <c r="T2574" s="544"/>
      <c r="U2574" s="544"/>
      <c r="V2574" s="544"/>
      <c r="W2574" s="544"/>
      <c r="X2574" s="544"/>
      <c r="Y2574" s="544"/>
      <c r="Z2574" s="544"/>
      <c r="AA2574" s="544"/>
      <c r="AB2574" s="544"/>
      <c r="AC2574" s="544"/>
    </row>
    <row r="2575" ht="234.0" customHeight="1">
      <c r="A2575" s="471" t="s">
        <v>6216</v>
      </c>
      <c r="B2575" s="65" t="s">
        <v>6217</v>
      </c>
      <c r="C2575" s="544"/>
      <c r="D2575" s="544"/>
      <c r="E2575" s="544"/>
      <c r="F2575" s="544"/>
      <c r="G2575" s="544"/>
      <c r="H2575" s="544"/>
      <c r="I2575" s="544"/>
      <c r="J2575" s="544"/>
      <c r="K2575" s="544"/>
      <c r="L2575" s="544"/>
      <c r="M2575" s="544"/>
      <c r="N2575" s="544"/>
      <c r="O2575" s="544"/>
      <c r="P2575" s="544"/>
      <c r="Q2575" s="544"/>
      <c r="R2575" s="544"/>
      <c r="S2575" s="544"/>
      <c r="T2575" s="544"/>
      <c r="U2575" s="544"/>
      <c r="V2575" s="544"/>
      <c r="W2575" s="544"/>
      <c r="X2575" s="544"/>
      <c r="Y2575" s="544"/>
      <c r="Z2575" s="544"/>
      <c r="AA2575" s="544"/>
      <c r="AB2575" s="544"/>
      <c r="AC2575" s="544"/>
    </row>
    <row r="2576" ht="234.0" customHeight="1">
      <c r="A2576" s="613"/>
      <c r="B2576" s="65" t="s">
        <v>6218</v>
      </c>
      <c r="C2576" s="544" t="s">
        <v>6219</v>
      </c>
      <c r="D2576" s="544"/>
      <c r="E2576" s="544"/>
      <c r="F2576" s="544"/>
      <c r="G2576" s="544"/>
      <c r="H2576" s="544"/>
      <c r="I2576" s="544"/>
      <c r="J2576" s="544"/>
      <c r="K2576" s="544"/>
      <c r="L2576" s="544"/>
      <c r="M2576" s="544"/>
      <c r="N2576" s="544"/>
      <c r="O2576" s="544"/>
      <c r="P2576" s="544"/>
      <c r="Q2576" s="544"/>
      <c r="R2576" s="544"/>
      <c r="S2576" s="544"/>
      <c r="T2576" s="544"/>
      <c r="U2576" s="544"/>
      <c r="V2576" s="544"/>
      <c r="W2576" s="544"/>
      <c r="X2576" s="544"/>
      <c r="Y2576" s="544"/>
      <c r="Z2576" s="544"/>
      <c r="AA2576" s="544"/>
      <c r="AB2576" s="544"/>
      <c r="AC2576" s="544"/>
    </row>
    <row r="2577" ht="234.0" customHeight="1">
      <c r="A2577" s="471" t="s">
        <v>6220</v>
      </c>
      <c r="B2577" s="65" t="s">
        <v>6221</v>
      </c>
      <c r="D2577" s="544"/>
      <c r="E2577" s="544"/>
      <c r="F2577" s="544"/>
      <c r="G2577" s="544"/>
      <c r="H2577" s="544"/>
      <c r="I2577" s="544"/>
      <c r="J2577" s="544"/>
      <c r="K2577" s="544"/>
      <c r="L2577" s="544"/>
      <c r="M2577" s="544"/>
      <c r="N2577" s="544"/>
      <c r="O2577" s="544"/>
      <c r="P2577" s="544"/>
      <c r="Q2577" s="544"/>
      <c r="R2577" s="544"/>
      <c r="S2577" s="544"/>
      <c r="T2577" s="544"/>
      <c r="U2577" s="544"/>
      <c r="V2577" s="544"/>
      <c r="W2577" s="544"/>
      <c r="X2577" s="544"/>
      <c r="Y2577" s="544"/>
      <c r="Z2577" s="544"/>
      <c r="AA2577" s="544"/>
      <c r="AB2577" s="544"/>
      <c r="AC2577" s="544"/>
    </row>
    <row r="2578" ht="113.25" customHeight="1">
      <c r="A2578" s="591" t="s">
        <v>13468</v>
      </c>
      <c r="B2578" s="65"/>
      <c r="D2578" s="544"/>
      <c r="E2578" s="544"/>
      <c r="F2578" s="544"/>
      <c r="G2578" s="544"/>
      <c r="H2578" s="544"/>
      <c r="I2578" s="544"/>
      <c r="J2578" s="544"/>
      <c r="K2578" s="544"/>
      <c r="L2578" s="544"/>
      <c r="M2578" s="544"/>
      <c r="N2578" s="544"/>
      <c r="O2578" s="544"/>
      <c r="P2578" s="544"/>
      <c r="Q2578" s="544"/>
      <c r="R2578" s="544"/>
      <c r="S2578" s="544"/>
      <c r="T2578" s="544"/>
      <c r="U2578" s="544"/>
      <c r="V2578" s="544"/>
      <c r="W2578" s="544"/>
      <c r="X2578" s="544"/>
      <c r="Y2578" s="544"/>
      <c r="Z2578" s="544"/>
      <c r="AA2578" s="544"/>
      <c r="AB2578" s="544"/>
      <c r="AC2578" s="544"/>
    </row>
    <row r="2579" ht="113.25" customHeight="1">
      <c r="A2579" s="132" t="s">
        <v>6223</v>
      </c>
      <c r="B2579" s="65" t="s">
        <v>6224</v>
      </c>
      <c r="C2579" s="544" t="s">
        <v>6225</v>
      </c>
      <c r="D2579" s="544"/>
      <c r="E2579" s="544"/>
      <c r="F2579" s="544"/>
      <c r="G2579" s="544"/>
      <c r="H2579" s="544"/>
      <c r="I2579" s="544"/>
      <c r="J2579" s="544"/>
      <c r="K2579" s="544"/>
      <c r="L2579" s="544"/>
      <c r="M2579" s="544"/>
      <c r="N2579" s="544"/>
      <c r="O2579" s="544"/>
      <c r="P2579" s="544"/>
      <c r="Q2579" s="544"/>
      <c r="R2579" s="544"/>
      <c r="S2579" s="544"/>
      <c r="T2579" s="544"/>
      <c r="U2579" s="544"/>
      <c r="V2579" s="544"/>
      <c r="W2579" s="544"/>
      <c r="X2579" s="544"/>
      <c r="Y2579" s="544"/>
      <c r="Z2579" s="544"/>
      <c r="AA2579" s="544"/>
      <c r="AB2579" s="544"/>
      <c r="AC2579" s="544"/>
    </row>
    <row r="2580" ht="113.25" customHeight="1">
      <c r="A2580" s="132" t="s">
        <v>13469</v>
      </c>
      <c r="B2580" s="65"/>
      <c r="C2580" s="544"/>
      <c r="D2580" s="544"/>
      <c r="E2580" s="544"/>
      <c r="F2580" s="544"/>
      <c r="G2580" s="544"/>
      <c r="H2580" s="544"/>
      <c r="I2580" s="544"/>
      <c r="J2580" s="544"/>
      <c r="K2580" s="544"/>
      <c r="L2580" s="544"/>
      <c r="M2580" s="544"/>
      <c r="N2580" s="544"/>
      <c r="O2580" s="544"/>
      <c r="P2580" s="544"/>
      <c r="Q2580" s="544"/>
      <c r="R2580" s="544"/>
      <c r="S2580" s="544"/>
      <c r="T2580" s="544"/>
      <c r="U2580" s="544"/>
      <c r="V2580" s="544"/>
      <c r="W2580" s="544"/>
      <c r="X2580" s="544"/>
      <c r="Y2580" s="544"/>
      <c r="Z2580" s="544"/>
      <c r="AA2580" s="544"/>
      <c r="AB2580" s="544"/>
      <c r="AC2580" s="544"/>
    </row>
    <row r="2581" ht="113.25" customHeight="1">
      <c r="A2581" s="132" t="s">
        <v>6227</v>
      </c>
      <c r="B2581" s="572" t="s">
        <v>13470</v>
      </c>
      <c r="C2581" s="544"/>
      <c r="D2581" s="544"/>
      <c r="E2581" s="544"/>
      <c r="F2581" s="544"/>
      <c r="G2581" s="544"/>
      <c r="H2581" s="544"/>
      <c r="I2581" s="544"/>
      <c r="J2581" s="544"/>
      <c r="K2581" s="544"/>
      <c r="L2581" s="544"/>
      <c r="M2581" s="544"/>
      <c r="N2581" s="544"/>
      <c r="O2581" s="544"/>
      <c r="P2581" s="544"/>
      <c r="Q2581" s="544"/>
      <c r="R2581" s="544"/>
      <c r="S2581" s="544"/>
      <c r="T2581" s="544"/>
      <c r="U2581" s="544"/>
      <c r="V2581" s="544"/>
      <c r="W2581" s="544"/>
      <c r="X2581" s="544"/>
      <c r="Y2581" s="544"/>
      <c r="Z2581" s="544"/>
      <c r="AA2581" s="544"/>
      <c r="AB2581" s="544"/>
      <c r="AC2581" s="544"/>
    </row>
    <row r="2582" ht="75.75" customHeight="1">
      <c r="A2582" s="85" t="s">
        <v>6229</v>
      </c>
      <c r="B2582" s="65" t="s">
        <v>6230</v>
      </c>
      <c r="C2582" s="544"/>
      <c r="D2582" s="544"/>
      <c r="E2582" s="544"/>
      <c r="F2582" s="544"/>
      <c r="G2582" s="544"/>
      <c r="H2582" s="544"/>
      <c r="I2582" s="544"/>
      <c r="J2582" s="544"/>
      <c r="K2582" s="544"/>
      <c r="L2582" s="544"/>
      <c r="M2582" s="544"/>
      <c r="N2582" s="544"/>
      <c r="O2582" s="544"/>
      <c r="P2582" s="544"/>
      <c r="Q2582" s="544"/>
      <c r="R2582" s="544"/>
      <c r="S2582" s="544"/>
      <c r="T2582" s="544"/>
      <c r="U2582" s="544"/>
      <c r="V2582" s="544"/>
      <c r="W2582" s="544"/>
      <c r="X2582" s="544"/>
      <c r="Y2582" s="544"/>
      <c r="Z2582" s="544"/>
      <c r="AA2582" s="544"/>
      <c r="AB2582" s="544"/>
      <c r="AC2582" s="544"/>
    </row>
    <row r="2583" ht="75.75" customHeight="1">
      <c r="A2583" s="85" t="s">
        <v>13471</v>
      </c>
      <c r="B2583" s="65"/>
      <c r="C2583" s="544"/>
      <c r="D2583" s="544"/>
      <c r="E2583" s="544"/>
      <c r="F2583" s="544"/>
      <c r="G2583" s="544"/>
      <c r="H2583" s="544"/>
      <c r="I2583" s="544"/>
      <c r="J2583" s="544"/>
      <c r="K2583" s="544"/>
      <c r="L2583" s="544"/>
      <c r="M2583" s="544"/>
      <c r="N2583" s="544"/>
      <c r="O2583" s="544"/>
      <c r="P2583" s="544"/>
      <c r="Q2583" s="544"/>
      <c r="R2583" s="544"/>
      <c r="S2583" s="544"/>
      <c r="T2583" s="544"/>
      <c r="U2583" s="544"/>
      <c r="V2583" s="544"/>
      <c r="W2583" s="544"/>
      <c r="X2583" s="544"/>
      <c r="Y2583" s="544"/>
      <c r="Z2583" s="544"/>
      <c r="AA2583" s="544"/>
      <c r="AB2583" s="544"/>
      <c r="AC2583" s="544"/>
    </row>
    <row r="2584" ht="75.75" customHeight="1">
      <c r="A2584" s="85" t="s">
        <v>6232</v>
      </c>
      <c r="B2584" s="65" t="s">
        <v>6233</v>
      </c>
      <c r="C2584" s="544"/>
      <c r="D2584" s="544"/>
      <c r="E2584" s="544"/>
      <c r="F2584" s="544"/>
      <c r="G2584" s="544"/>
      <c r="H2584" s="544"/>
      <c r="I2584" s="544"/>
      <c r="J2584" s="544"/>
      <c r="K2584" s="544"/>
      <c r="L2584" s="544"/>
      <c r="M2584" s="544"/>
      <c r="N2584" s="544"/>
      <c r="O2584" s="544"/>
      <c r="P2584" s="544"/>
      <c r="Q2584" s="544"/>
      <c r="R2584" s="544"/>
      <c r="S2584" s="544"/>
      <c r="T2584" s="544"/>
      <c r="U2584" s="544"/>
      <c r="V2584" s="544"/>
      <c r="W2584" s="544"/>
      <c r="X2584" s="544"/>
      <c r="Y2584" s="544"/>
      <c r="Z2584" s="544"/>
      <c r="AA2584" s="544"/>
      <c r="AB2584" s="544"/>
      <c r="AC2584" s="544"/>
    </row>
    <row r="2585" ht="75.75" customHeight="1">
      <c r="A2585" s="630" t="s">
        <v>6234</v>
      </c>
      <c r="B2585" s="65" t="s">
        <v>6235</v>
      </c>
      <c r="C2585" s="544"/>
      <c r="D2585" s="544"/>
      <c r="E2585" s="544"/>
      <c r="F2585" s="544"/>
      <c r="G2585" s="544"/>
      <c r="H2585" s="544"/>
      <c r="I2585" s="544"/>
      <c r="J2585" s="544"/>
      <c r="K2585" s="544"/>
      <c r="L2585" s="544"/>
      <c r="M2585" s="544"/>
      <c r="N2585" s="544"/>
      <c r="O2585" s="544"/>
      <c r="P2585" s="544"/>
      <c r="Q2585" s="544"/>
      <c r="R2585" s="544"/>
      <c r="S2585" s="544"/>
      <c r="T2585" s="544"/>
      <c r="U2585" s="544"/>
      <c r="V2585" s="544"/>
      <c r="W2585" s="544"/>
      <c r="X2585" s="544"/>
      <c r="Y2585" s="544"/>
      <c r="Z2585" s="544"/>
      <c r="AA2585" s="544"/>
      <c r="AB2585" s="544"/>
      <c r="AC2585" s="544"/>
    </row>
    <row r="2586">
      <c r="A2586" s="132" t="s">
        <v>6236</v>
      </c>
      <c r="B2586" s="65" t="s">
        <v>6237</v>
      </c>
      <c r="C2586" s="544"/>
      <c r="D2586" s="544"/>
      <c r="E2586" s="544"/>
      <c r="F2586" s="544"/>
      <c r="G2586" s="544"/>
      <c r="H2586" s="544"/>
      <c r="I2586" s="544"/>
      <c r="J2586" s="544"/>
      <c r="K2586" s="544"/>
      <c r="L2586" s="544"/>
      <c r="M2586" s="544"/>
      <c r="N2586" s="544"/>
      <c r="O2586" s="544"/>
      <c r="P2586" s="544"/>
      <c r="Q2586" s="544"/>
      <c r="R2586" s="544"/>
      <c r="S2586" s="544"/>
      <c r="T2586" s="544"/>
      <c r="U2586" s="544"/>
      <c r="V2586" s="544"/>
      <c r="W2586" s="544"/>
      <c r="X2586" s="544"/>
      <c r="Y2586" s="544"/>
      <c r="Z2586" s="544"/>
      <c r="AA2586" s="544"/>
      <c r="AB2586" s="544"/>
      <c r="AC2586" s="544"/>
    </row>
    <row r="2587">
      <c r="A2587" s="132" t="s">
        <v>13472</v>
      </c>
      <c r="B2587" s="65"/>
      <c r="C2587" s="544"/>
      <c r="D2587" s="544"/>
      <c r="E2587" s="544"/>
      <c r="F2587" s="544"/>
      <c r="G2587" s="544"/>
      <c r="H2587" s="544"/>
      <c r="I2587" s="544"/>
      <c r="J2587" s="544"/>
      <c r="K2587" s="544"/>
      <c r="L2587" s="544"/>
      <c r="M2587" s="544"/>
      <c r="N2587" s="544"/>
      <c r="O2587" s="544"/>
      <c r="P2587" s="544"/>
      <c r="Q2587" s="544"/>
      <c r="R2587" s="544"/>
      <c r="S2587" s="544"/>
      <c r="T2587" s="544"/>
      <c r="U2587" s="544"/>
      <c r="V2587" s="544"/>
      <c r="W2587" s="544"/>
      <c r="X2587" s="544"/>
      <c r="Y2587" s="544"/>
      <c r="Z2587" s="544"/>
      <c r="AA2587" s="544"/>
      <c r="AB2587" s="544"/>
      <c r="AC2587" s="544"/>
    </row>
    <row r="2588">
      <c r="A2588" s="544" t="s">
        <v>6239</v>
      </c>
      <c r="B2588" s="65" t="s">
        <v>6240</v>
      </c>
      <c r="C2588" s="544"/>
      <c r="D2588" s="544"/>
      <c r="E2588" s="544"/>
      <c r="F2588" s="544"/>
      <c r="G2588" s="544"/>
      <c r="H2588" s="544"/>
      <c r="I2588" s="544"/>
      <c r="J2588" s="544"/>
      <c r="K2588" s="544"/>
      <c r="L2588" s="544"/>
      <c r="M2588" s="544"/>
      <c r="N2588" s="544"/>
      <c r="O2588" s="544"/>
      <c r="P2588" s="544"/>
      <c r="Q2588" s="544"/>
      <c r="R2588" s="544"/>
      <c r="S2588" s="544"/>
      <c r="T2588" s="544"/>
      <c r="U2588" s="544"/>
      <c r="V2588" s="544"/>
      <c r="W2588" s="544"/>
      <c r="X2588" s="544"/>
      <c r="Y2588" s="544"/>
      <c r="Z2588" s="544"/>
      <c r="AA2588" s="544"/>
      <c r="AB2588" s="544"/>
      <c r="AC2588" s="544"/>
    </row>
    <row r="2589">
      <c r="A2589" s="544" t="s">
        <v>6241</v>
      </c>
      <c r="B2589" s="65" t="s">
        <v>6242</v>
      </c>
      <c r="C2589" s="544"/>
      <c r="D2589" s="544"/>
      <c r="E2589" s="544"/>
      <c r="F2589" s="544"/>
      <c r="G2589" s="544"/>
      <c r="H2589" s="544"/>
      <c r="I2589" s="544"/>
      <c r="J2589" s="544"/>
      <c r="K2589" s="544"/>
      <c r="L2589" s="544"/>
      <c r="M2589" s="544"/>
      <c r="N2589" s="544"/>
      <c r="O2589" s="544"/>
      <c r="P2589" s="544"/>
      <c r="Q2589" s="544"/>
      <c r="R2589" s="544"/>
      <c r="S2589" s="544"/>
      <c r="T2589" s="544"/>
      <c r="U2589" s="544"/>
      <c r="V2589" s="544"/>
      <c r="W2589" s="544"/>
      <c r="X2589" s="544"/>
      <c r="Y2589" s="544"/>
      <c r="Z2589" s="544"/>
      <c r="AA2589" s="544"/>
      <c r="AB2589" s="544"/>
      <c r="AC2589" s="544"/>
    </row>
    <row r="2590">
      <c r="A2590" s="544" t="s">
        <v>6243</v>
      </c>
      <c r="B2590" s="65" t="s">
        <v>6244</v>
      </c>
      <c r="C2590" s="544"/>
      <c r="D2590" s="544"/>
      <c r="E2590" s="544"/>
      <c r="F2590" s="544"/>
      <c r="G2590" s="544"/>
      <c r="H2590" s="544"/>
      <c r="I2590" s="544"/>
      <c r="J2590" s="544"/>
      <c r="K2590" s="544"/>
      <c r="L2590" s="544"/>
      <c r="M2590" s="544"/>
      <c r="N2590" s="544"/>
      <c r="O2590" s="544"/>
      <c r="P2590" s="544"/>
      <c r="Q2590" s="544"/>
      <c r="R2590" s="544"/>
      <c r="S2590" s="544"/>
      <c r="T2590" s="544"/>
      <c r="U2590" s="544"/>
      <c r="V2590" s="544"/>
      <c r="W2590" s="544"/>
      <c r="X2590" s="544"/>
      <c r="Y2590" s="544"/>
      <c r="Z2590" s="544"/>
      <c r="AA2590" s="544"/>
      <c r="AB2590" s="544"/>
      <c r="AC2590" s="544"/>
    </row>
    <row r="2591">
      <c r="A2591" s="544" t="s">
        <v>6245</v>
      </c>
      <c r="B2591" s="594"/>
      <c r="C2591" s="544"/>
      <c r="D2591" s="544"/>
      <c r="E2591" s="544"/>
      <c r="F2591" s="544"/>
      <c r="G2591" s="544"/>
      <c r="H2591" s="544"/>
      <c r="I2591" s="544"/>
      <c r="J2591" s="544"/>
      <c r="K2591" s="544"/>
      <c r="L2591" s="544"/>
      <c r="M2591" s="544"/>
      <c r="N2591" s="544"/>
      <c r="O2591" s="544"/>
      <c r="P2591" s="544"/>
      <c r="Q2591" s="544"/>
      <c r="R2591" s="544"/>
      <c r="S2591" s="544"/>
      <c r="T2591" s="544"/>
      <c r="U2591" s="544"/>
      <c r="V2591" s="544"/>
      <c r="W2591" s="544"/>
      <c r="X2591" s="544"/>
      <c r="Y2591" s="544"/>
      <c r="Z2591" s="544"/>
      <c r="AA2591" s="544"/>
      <c r="AB2591" s="544"/>
      <c r="AC2591" s="544"/>
    </row>
    <row r="2592">
      <c r="A2592" s="546" t="s">
        <v>6246</v>
      </c>
      <c r="B2592" s="631" t="s">
        <v>6247</v>
      </c>
      <c r="C2592" s="544" t="s">
        <v>6248</v>
      </c>
      <c r="D2592" s="81" t="s">
        <v>13473</v>
      </c>
      <c r="E2592" s="544"/>
      <c r="F2592" s="544"/>
      <c r="G2592" s="544"/>
      <c r="H2592" s="544"/>
      <c r="I2592" s="544"/>
      <c r="J2592" s="544"/>
      <c r="K2592" s="544"/>
      <c r="L2592" s="544"/>
      <c r="M2592" s="544"/>
      <c r="N2592" s="544"/>
      <c r="O2592" s="544"/>
      <c r="P2592" s="544"/>
      <c r="Q2592" s="544"/>
      <c r="R2592" s="544"/>
      <c r="S2592" s="544"/>
      <c r="T2592" s="544"/>
      <c r="U2592" s="544"/>
      <c r="V2592" s="544"/>
      <c r="W2592" s="544"/>
      <c r="X2592" s="544"/>
      <c r="Y2592" s="544"/>
      <c r="Z2592" s="544"/>
      <c r="AA2592" s="544"/>
      <c r="AB2592" s="544"/>
      <c r="AC2592" s="544"/>
    </row>
    <row r="2593">
      <c r="A2593" s="545" t="s">
        <v>13474</v>
      </c>
      <c r="B2593" s="65" t="s">
        <v>6251</v>
      </c>
      <c r="C2593" s="85" t="s">
        <v>6252</v>
      </c>
      <c r="D2593" s="544"/>
      <c r="E2593" s="544"/>
      <c r="F2593" s="544"/>
      <c r="G2593" s="544"/>
      <c r="H2593" s="544"/>
      <c r="I2593" s="544"/>
      <c r="J2593" s="544"/>
      <c r="K2593" s="544"/>
      <c r="L2593" s="544"/>
      <c r="M2593" s="544"/>
      <c r="N2593" s="544"/>
      <c r="O2593" s="544"/>
      <c r="P2593" s="544"/>
      <c r="Q2593" s="544"/>
      <c r="R2593" s="544"/>
      <c r="S2593" s="544"/>
      <c r="T2593" s="544"/>
      <c r="U2593" s="544"/>
      <c r="V2593" s="544"/>
      <c r="W2593" s="544"/>
      <c r="X2593" s="544"/>
      <c r="Y2593" s="544"/>
      <c r="Z2593" s="544"/>
      <c r="AA2593" s="544"/>
      <c r="AB2593" s="544"/>
      <c r="AC2593" s="544"/>
    </row>
    <row r="2594">
      <c r="A2594" s="544" t="s">
        <v>6253</v>
      </c>
      <c r="B2594" s="65" t="s">
        <v>6254</v>
      </c>
      <c r="C2594" s="544"/>
      <c r="D2594" s="544"/>
      <c r="E2594" s="544"/>
      <c r="F2594" s="544"/>
      <c r="G2594" s="544"/>
      <c r="H2594" s="544"/>
      <c r="I2594" s="544"/>
      <c r="J2594" s="544"/>
      <c r="K2594" s="544"/>
      <c r="L2594" s="544"/>
      <c r="M2594" s="544"/>
      <c r="N2594" s="544"/>
      <c r="O2594" s="544"/>
      <c r="P2594" s="544"/>
      <c r="Q2594" s="544"/>
      <c r="R2594" s="544"/>
      <c r="S2594" s="544"/>
      <c r="T2594" s="544"/>
      <c r="U2594" s="544"/>
      <c r="V2594" s="544"/>
      <c r="W2594" s="544"/>
      <c r="X2594" s="544"/>
      <c r="Y2594" s="544"/>
      <c r="Z2594" s="544"/>
      <c r="AA2594" s="544"/>
      <c r="AB2594" s="544"/>
      <c r="AC2594" s="544"/>
    </row>
    <row r="2595">
      <c r="A2595" s="545" t="s">
        <v>13475</v>
      </c>
      <c r="B2595" s="65" t="s">
        <v>6256</v>
      </c>
      <c r="C2595" s="632" t="s">
        <v>6257</v>
      </c>
      <c r="D2595" s="544"/>
      <c r="E2595" s="544"/>
      <c r="F2595" s="544"/>
      <c r="G2595" s="544"/>
      <c r="H2595" s="544"/>
      <c r="I2595" s="544"/>
      <c r="J2595" s="544"/>
      <c r="K2595" s="544"/>
      <c r="L2595" s="544"/>
      <c r="M2595" s="544"/>
      <c r="N2595" s="544"/>
      <c r="O2595" s="544"/>
      <c r="P2595" s="544"/>
      <c r="Q2595" s="544"/>
      <c r="R2595" s="544"/>
      <c r="S2595" s="544"/>
      <c r="T2595" s="544"/>
      <c r="U2595" s="544"/>
      <c r="V2595" s="544"/>
      <c r="W2595" s="544"/>
      <c r="X2595" s="544"/>
      <c r="Y2595" s="544"/>
      <c r="Z2595" s="544"/>
      <c r="AA2595" s="544"/>
      <c r="AB2595" s="544"/>
      <c r="AC2595" s="544"/>
    </row>
    <row r="2596">
      <c r="A2596" s="544" t="s">
        <v>6258</v>
      </c>
      <c r="B2596" s="65" t="s">
        <v>6259</v>
      </c>
      <c r="C2596" s="544" t="s">
        <v>6260</v>
      </c>
      <c r="D2596" s="544"/>
      <c r="E2596" s="544"/>
      <c r="F2596" s="544"/>
      <c r="G2596" s="544"/>
      <c r="H2596" s="544"/>
      <c r="I2596" s="544"/>
      <c r="J2596" s="544"/>
      <c r="K2596" s="544"/>
      <c r="L2596" s="544"/>
      <c r="M2596" s="544"/>
      <c r="N2596" s="544"/>
      <c r="O2596" s="544"/>
      <c r="P2596" s="544"/>
      <c r="Q2596" s="544"/>
      <c r="R2596" s="544"/>
      <c r="S2596" s="544"/>
      <c r="T2596" s="544"/>
      <c r="U2596" s="544"/>
      <c r="V2596" s="544"/>
      <c r="W2596" s="544"/>
      <c r="X2596" s="544"/>
      <c r="Y2596" s="544"/>
      <c r="Z2596" s="544"/>
      <c r="AA2596" s="544"/>
      <c r="AB2596" s="544"/>
      <c r="AC2596" s="544"/>
    </row>
    <row r="2597">
      <c r="A2597" s="545" t="s">
        <v>13476</v>
      </c>
      <c r="B2597" s="65"/>
      <c r="C2597" s="544"/>
      <c r="D2597" s="544"/>
      <c r="E2597" s="544"/>
      <c r="F2597" s="544"/>
      <c r="G2597" s="544"/>
      <c r="H2597" s="544"/>
      <c r="I2597" s="544"/>
      <c r="J2597" s="544"/>
      <c r="K2597" s="544"/>
      <c r="L2597" s="544"/>
      <c r="M2597" s="544"/>
      <c r="N2597" s="544"/>
      <c r="O2597" s="544"/>
      <c r="P2597" s="544"/>
      <c r="Q2597" s="544"/>
      <c r="R2597" s="544"/>
      <c r="S2597" s="544"/>
      <c r="T2597" s="544"/>
      <c r="U2597" s="544"/>
      <c r="V2597" s="544"/>
      <c r="W2597" s="544"/>
      <c r="X2597" s="544"/>
      <c r="Y2597" s="544"/>
      <c r="Z2597" s="544"/>
      <c r="AA2597" s="544"/>
      <c r="AB2597" s="544"/>
      <c r="AC2597" s="544"/>
    </row>
    <row r="2598">
      <c r="A2598" s="544" t="s">
        <v>6262</v>
      </c>
      <c r="B2598" s="243" t="s">
        <v>13477</v>
      </c>
      <c r="C2598" s="544"/>
      <c r="D2598" s="544"/>
      <c r="E2598" s="544"/>
      <c r="F2598" s="544"/>
      <c r="G2598" s="544"/>
      <c r="H2598" s="544"/>
      <c r="I2598" s="544"/>
      <c r="J2598" s="544"/>
      <c r="K2598" s="544"/>
      <c r="L2598" s="544"/>
      <c r="M2598" s="544"/>
      <c r="N2598" s="544"/>
      <c r="O2598" s="544"/>
      <c r="P2598" s="544"/>
      <c r="Q2598" s="544"/>
      <c r="R2598" s="544"/>
      <c r="S2598" s="544"/>
      <c r="T2598" s="544"/>
      <c r="U2598" s="544"/>
      <c r="V2598" s="544"/>
      <c r="W2598" s="544"/>
      <c r="X2598" s="544"/>
      <c r="Y2598" s="544"/>
      <c r="Z2598" s="544"/>
      <c r="AA2598" s="544"/>
      <c r="AB2598" s="544"/>
      <c r="AC2598" s="544"/>
    </row>
    <row r="2599" ht="66.0" customHeight="1">
      <c r="A2599" s="545" t="s">
        <v>13478</v>
      </c>
      <c r="B2599" s="65" t="s">
        <v>6265</v>
      </c>
      <c r="C2599" s="544" t="s">
        <v>6266</v>
      </c>
      <c r="D2599" s="544"/>
      <c r="E2599" s="544"/>
      <c r="F2599" s="544"/>
      <c r="G2599" s="544"/>
      <c r="H2599" s="544"/>
      <c r="I2599" s="544"/>
      <c r="J2599" s="544"/>
      <c r="K2599" s="544"/>
      <c r="L2599" s="544"/>
      <c r="M2599" s="544"/>
      <c r="N2599" s="544"/>
      <c r="O2599" s="544"/>
      <c r="P2599" s="544"/>
      <c r="Q2599" s="544"/>
      <c r="R2599" s="544"/>
      <c r="S2599" s="544"/>
      <c r="T2599" s="544"/>
      <c r="U2599" s="544"/>
      <c r="V2599" s="544"/>
      <c r="W2599" s="544"/>
      <c r="X2599" s="544"/>
      <c r="Y2599" s="544"/>
      <c r="Z2599" s="544"/>
      <c r="AA2599" s="544"/>
      <c r="AB2599" s="544"/>
      <c r="AC2599" s="544"/>
    </row>
    <row r="2600">
      <c r="A2600" s="132" t="s">
        <v>6267</v>
      </c>
      <c r="B2600" s="65"/>
      <c r="C2600" s="544"/>
      <c r="D2600" s="544"/>
      <c r="E2600" s="544"/>
      <c r="F2600" s="544"/>
      <c r="G2600" s="544"/>
      <c r="H2600" s="544"/>
      <c r="I2600" s="544"/>
      <c r="J2600" s="544"/>
      <c r="K2600" s="544"/>
      <c r="L2600" s="544"/>
      <c r="M2600" s="544"/>
      <c r="N2600" s="544"/>
      <c r="O2600" s="544"/>
      <c r="P2600" s="544"/>
      <c r="Q2600" s="544"/>
      <c r="R2600" s="544"/>
      <c r="S2600" s="544"/>
      <c r="T2600" s="544"/>
      <c r="U2600" s="544"/>
      <c r="V2600" s="544"/>
      <c r="W2600" s="544"/>
      <c r="X2600" s="544"/>
      <c r="Y2600" s="544"/>
      <c r="Z2600" s="544"/>
      <c r="AA2600" s="544"/>
      <c r="AB2600" s="544"/>
      <c r="AC2600" s="544"/>
    </row>
    <row r="2601" ht="77.25" customHeight="1">
      <c r="A2601" s="132" t="s">
        <v>6268</v>
      </c>
      <c r="B2601" s="65"/>
      <c r="C2601" s="544"/>
      <c r="D2601" s="544"/>
      <c r="E2601" s="544"/>
      <c r="F2601" s="544"/>
      <c r="G2601" s="544"/>
      <c r="H2601" s="544"/>
      <c r="I2601" s="544"/>
      <c r="J2601" s="544"/>
      <c r="K2601" s="544"/>
      <c r="L2601" s="544"/>
      <c r="M2601" s="544"/>
      <c r="N2601" s="544"/>
      <c r="O2601" s="544"/>
      <c r="P2601" s="544"/>
      <c r="Q2601" s="544"/>
      <c r="R2601" s="544"/>
      <c r="S2601" s="544"/>
      <c r="T2601" s="544"/>
      <c r="U2601" s="544"/>
      <c r="V2601" s="544"/>
      <c r="W2601" s="544"/>
      <c r="X2601" s="544"/>
      <c r="Y2601" s="544"/>
      <c r="Z2601" s="544"/>
      <c r="AA2601" s="544"/>
      <c r="AB2601" s="544"/>
      <c r="AC2601" s="544"/>
    </row>
    <row r="2602">
      <c r="A2602" s="132" t="s">
        <v>6269</v>
      </c>
      <c r="B2602" s="65" t="s">
        <v>6270</v>
      </c>
      <c r="C2602" s="544" t="s">
        <v>6271</v>
      </c>
      <c r="D2602" s="544" t="s">
        <v>6272</v>
      </c>
      <c r="E2602" s="544" t="s">
        <v>6273</v>
      </c>
      <c r="F2602" s="544" t="s">
        <v>6274</v>
      </c>
      <c r="G2602" s="544"/>
      <c r="H2602" s="544"/>
      <c r="I2602" s="544"/>
      <c r="J2602" s="544"/>
      <c r="K2602" s="544"/>
      <c r="L2602" s="544"/>
      <c r="M2602" s="544"/>
      <c r="N2602" s="544"/>
      <c r="O2602" s="544"/>
      <c r="P2602" s="544"/>
      <c r="Q2602" s="544"/>
      <c r="R2602" s="544"/>
      <c r="S2602" s="544"/>
      <c r="T2602" s="544"/>
      <c r="U2602" s="544"/>
      <c r="V2602" s="544"/>
      <c r="W2602" s="544"/>
      <c r="X2602" s="544"/>
      <c r="Y2602" s="544"/>
      <c r="Z2602" s="544"/>
      <c r="AA2602" s="544"/>
      <c r="AB2602" s="544"/>
      <c r="AC2602" s="544"/>
    </row>
    <row r="2603" ht="41.25" customHeight="1">
      <c r="A2603" s="132" t="s">
        <v>6275</v>
      </c>
      <c r="B2603" s="65" t="s">
        <v>6276</v>
      </c>
      <c r="C2603" s="43" t="s">
        <v>6277</v>
      </c>
      <c r="D2603" s="150"/>
      <c r="E2603" s="150"/>
      <c r="F2603" s="150"/>
      <c r="G2603" s="150"/>
      <c r="H2603" s="150"/>
      <c r="I2603" s="150"/>
      <c r="J2603" s="150"/>
      <c r="K2603" s="150"/>
      <c r="L2603" s="150"/>
      <c r="M2603" s="150"/>
      <c r="N2603" s="150"/>
      <c r="O2603" s="150"/>
      <c r="P2603" s="150"/>
      <c r="Q2603" s="150"/>
      <c r="R2603" s="150"/>
      <c r="S2603" s="150"/>
      <c r="T2603" s="150"/>
      <c r="U2603" s="150"/>
      <c r="V2603" s="150"/>
      <c r="W2603" s="150"/>
      <c r="X2603" s="150"/>
      <c r="Y2603" s="150"/>
      <c r="Z2603" s="150"/>
      <c r="AA2603" s="150"/>
      <c r="AB2603" s="150"/>
      <c r="AC2603" s="150"/>
    </row>
    <row r="2604" ht="41.25" customHeight="1">
      <c r="A2604" s="132" t="s">
        <v>6278</v>
      </c>
      <c r="B2604" s="65" t="s">
        <v>6276</v>
      </c>
      <c r="C2604" s="544"/>
      <c r="D2604" s="150"/>
      <c r="E2604" s="150"/>
      <c r="F2604" s="150"/>
      <c r="G2604" s="150"/>
      <c r="H2604" s="150"/>
      <c r="I2604" s="150"/>
      <c r="J2604" s="150"/>
      <c r="K2604" s="150"/>
      <c r="L2604" s="150"/>
      <c r="M2604" s="150"/>
      <c r="N2604" s="150"/>
      <c r="O2604" s="150"/>
      <c r="P2604" s="150"/>
      <c r="Q2604" s="150"/>
      <c r="R2604" s="150"/>
      <c r="S2604" s="150"/>
      <c r="T2604" s="150"/>
      <c r="U2604" s="150"/>
      <c r="V2604" s="150"/>
      <c r="W2604" s="150"/>
      <c r="X2604" s="150"/>
      <c r="Y2604" s="150"/>
      <c r="Z2604" s="150"/>
      <c r="AA2604" s="150"/>
      <c r="AB2604" s="150"/>
      <c r="AC2604" s="150"/>
    </row>
    <row r="2605" ht="41.25" customHeight="1">
      <c r="A2605" s="132" t="s">
        <v>6279</v>
      </c>
      <c r="B2605" s="65"/>
      <c r="C2605" s="544"/>
      <c r="D2605" s="150"/>
      <c r="E2605" s="150"/>
      <c r="F2605" s="150"/>
      <c r="G2605" s="150"/>
      <c r="H2605" s="150"/>
      <c r="I2605" s="150"/>
      <c r="J2605" s="150"/>
      <c r="K2605" s="150"/>
      <c r="L2605" s="150"/>
      <c r="M2605" s="150"/>
      <c r="N2605" s="150"/>
      <c r="O2605" s="150"/>
      <c r="P2605" s="150"/>
      <c r="Q2605" s="150"/>
      <c r="R2605" s="150"/>
      <c r="S2605" s="150"/>
      <c r="T2605" s="150"/>
      <c r="U2605" s="150"/>
      <c r="V2605" s="150"/>
      <c r="W2605" s="150"/>
      <c r="X2605" s="150"/>
      <c r="Y2605" s="150"/>
      <c r="Z2605" s="150"/>
      <c r="AA2605" s="150"/>
      <c r="AB2605" s="150"/>
      <c r="AC2605" s="150"/>
    </row>
    <row r="2606" ht="123.0" customHeight="1">
      <c r="A2606" s="132" t="s">
        <v>6280</v>
      </c>
      <c r="B2606" s="65" t="s">
        <v>6281</v>
      </c>
      <c r="C2606" s="544"/>
      <c r="D2606" s="150"/>
      <c r="E2606" s="150"/>
      <c r="F2606" s="150"/>
      <c r="G2606" s="150"/>
      <c r="H2606" s="150"/>
      <c r="I2606" s="150"/>
      <c r="J2606" s="150"/>
      <c r="K2606" s="150"/>
      <c r="L2606" s="150"/>
      <c r="M2606" s="150"/>
      <c r="N2606" s="150"/>
      <c r="O2606" s="150"/>
      <c r="P2606" s="150"/>
      <c r="Q2606" s="150"/>
      <c r="R2606" s="150"/>
      <c r="S2606" s="150"/>
      <c r="T2606" s="150"/>
      <c r="U2606" s="150"/>
      <c r="V2606" s="150"/>
      <c r="W2606" s="150"/>
      <c r="X2606" s="150"/>
      <c r="Y2606" s="150"/>
      <c r="Z2606" s="150"/>
      <c r="AA2606" s="150"/>
      <c r="AB2606" s="150"/>
      <c r="AC2606" s="150"/>
    </row>
    <row r="2607">
      <c r="A2607" s="132" t="s">
        <v>13479</v>
      </c>
      <c r="B2607" s="65"/>
      <c r="C2607" s="544"/>
      <c r="D2607" s="150"/>
      <c r="E2607" s="150"/>
      <c r="F2607" s="150"/>
      <c r="G2607" s="150"/>
      <c r="H2607" s="150"/>
      <c r="I2607" s="150"/>
      <c r="J2607" s="150"/>
      <c r="K2607" s="150"/>
      <c r="L2607" s="150"/>
      <c r="M2607" s="150"/>
      <c r="N2607" s="150"/>
      <c r="O2607" s="150"/>
      <c r="P2607" s="150"/>
      <c r="Q2607" s="150"/>
      <c r="R2607" s="150"/>
      <c r="S2607" s="150"/>
      <c r="T2607" s="150"/>
      <c r="U2607" s="150"/>
      <c r="V2607" s="150"/>
      <c r="W2607" s="150"/>
      <c r="X2607" s="150"/>
      <c r="Y2607" s="150"/>
      <c r="Z2607" s="150"/>
      <c r="AA2607" s="150"/>
      <c r="AB2607" s="150"/>
      <c r="AC2607" s="150"/>
    </row>
    <row r="2608">
      <c r="A2608" s="132" t="s">
        <v>6283</v>
      </c>
      <c r="B2608" s="65" t="s">
        <v>6284</v>
      </c>
      <c r="C2608" s="544"/>
      <c r="D2608" s="150" t="s">
        <v>13480</v>
      </c>
      <c r="E2608" s="150"/>
      <c r="F2608" s="150"/>
      <c r="G2608" s="150"/>
      <c r="H2608" s="150"/>
      <c r="I2608" s="150"/>
      <c r="J2608" s="150"/>
      <c r="K2608" s="150"/>
      <c r="L2608" s="150"/>
      <c r="M2608" s="150"/>
      <c r="N2608" s="150"/>
      <c r="O2608" s="150"/>
      <c r="P2608" s="150"/>
      <c r="Q2608" s="150"/>
      <c r="R2608" s="150"/>
      <c r="S2608" s="150"/>
      <c r="T2608" s="150"/>
      <c r="U2608" s="150"/>
      <c r="V2608" s="150"/>
      <c r="W2608" s="150"/>
      <c r="X2608" s="150"/>
      <c r="Y2608" s="150"/>
      <c r="Z2608" s="150"/>
      <c r="AA2608" s="150"/>
      <c r="AB2608" s="150"/>
      <c r="AC2608" s="150"/>
    </row>
    <row r="2609" ht="92.25" customHeight="1">
      <c r="A2609" s="132" t="s">
        <v>6286</v>
      </c>
      <c r="B2609" s="65" t="s">
        <v>6287</v>
      </c>
      <c r="C2609" s="544" t="s">
        <v>6288</v>
      </c>
      <c r="D2609" s="150"/>
      <c r="E2609" s="150"/>
      <c r="F2609" s="150"/>
      <c r="G2609" s="150"/>
      <c r="H2609" s="150"/>
      <c r="I2609" s="150"/>
      <c r="J2609" s="150"/>
      <c r="K2609" s="150"/>
      <c r="L2609" s="150"/>
      <c r="M2609" s="150"/>
      <c r="N2609" s="150"/>
      <c r="O2609" s="150"/>
      <c r="P2609" s="150"/>
      <c r="Q2609" s="150"/>
      <c r="R2609" s="150"/>
      <c r="S2609" s="150"/>
      <c r="T2609" s="150"/>
      <c r="U2609" s="150"/>
      <c r="V2609" s="150"/>
      <c r="W2609" s="150"/>
      <c r="X2609" s="150"/>
      <c r="Y2609" s="150"/>
      <c r="Z2609" s="150"/>
      <c r="AA2609" s="150"/>
      <c r="AB2609" s="150"/>
      <c r="AC2609" s="150"/>
    </row>
    <row r="2610" ht="92.25" customHeight="1">
      <c r="A2610" s="132" t="s">
        <v>13481</v>
      </c>
      <c r="B2610" s="65"/>
      <c r="C2610" s="544"/>
      <c r="D2610" s="150"/>
      <c r="E2610" s="150"/>
      <c r="F2610" s="150"/>
      <c r="G2610" s="150"/>
      <c r="H2610" s="150"/>
      <c r="I2610" s="150"/>
      <c r="J2610" s="150"/>
      <c r="K2610" s="150"/>
      <c r="L2610" s="150"/>
      <c r="M2610" s="150"/>
      <c r="N2610" s="150"/>
      <c r="O2610" s="150"/>
      <c r="P2610" s="150"/>
      <c r="Q2610" s="150"/>
      <c r="R2610" s="150"/>
      <c r="S2610" s="150"/>
      <c r="T2610" s="150"/>
      <c r="U2610" s="150"/>
      <c r="V2610" s="150"/>
      <c r="W2610" s="150"/>
      <c r="X2610" s="150"/>
      <c r="Y2610" s="150"/>
      <c r="Z2610" s="150"/>
      <c r="AA2610" s="150"/>
      <c r="AB2610" s="150"/>
      <c r="AC2610" s="150"/>
    </row>
    <row r="2611" ht="92.25" customHeight="1">
      <c r="A2611" s="132" t="s">
        <v>6290</v>
      </c>
      <c r="B2611" s="65"/>
      <c r="C2611" s="544"/>
      <c r="D2611" s="150"/>
      <c r="E2611" s="150"/>
      <c r="F2611" s="150"/>
      <c r="G2611" s="150"/>
      <c r="H2611" s="150"/>
      <c r="I2611" s="150"/>
      <c r="J2611" s="150"/>
      <c r="K2611" s="150"/>
      <c r="L2611" s="150"/>
      <c r="M2611" s="150"/>
      <c r="N2611" s="150"/>
      <c r="O2611" s="150"/>
      <c r="P2611" s="150"/>
      <c r="Q2611" s="150"/>
      <c r="R2611" s="150"/>
      <c r="S2611" s="150"/>
      <c r="T2611" s="150"/>
      <c r="U2611" s="150"/>
      <c r="V2611" s="150"/>
      <c r="W2611" s="150"/>
      <c r="X2611" s="150"/>
      <c r="Y2611" s="150"/>
      <c r="Z2611" s="150"/>
      <c r="AA2611" s="150"/>
      <c r="AB2611" s="150"/>
      <c r="AC2611" s="150"/>
    </row>
    <row r="2612" ht="134.25" customHeight="1">
      <c r="A2612" s="192" t="s">
        <v>6291</v>
      </c>
      <c r="B2612" s="65" t="s">
        <v>6292</v>
      </c>
      <c r="C2612" s="544"/>
      <c r="D2612" s="150"/>
      <c r="E2612" s="150"/>
      <c r="F2612" s="150"/>
      <c r="G2612" s="150"/>
      <c r="H2612" s="150"/>
      <c r="I2612" s="150"/>
      <c r="J2612" s="150"/>
      <c r="K2612" s="150"/>
      <c r="L2612" s="150"/>
      <c r="M2612" s="150"/>
      <c r="N2612" s="150"/>
      <c r="O2612" s="150"/>
      <c r="P2612" s="150"/>
      <c r="Q2612" s="150"/>
      <c r="R2612" s="150"/>
      <c r="S2612" s="150"/>
      <c r="T2612" s="150"/>
      <c r="U2612" s="150"/>
      <c r="V2612" s="150"/>
      <c r="W2612" s="150"/>
      <c r="X2612" s="150"/>
      <c r="Y2612" s="150"/>
      <c r="Z2612" s="150"/>
      <c r="AA2612" s="150"/>
      <c r="AB2612" s="150"/>
      <c r="AC2612" s="150"/>
    </row>
    <row r="2613" ht="92.25" customHeight="1">
      <c r="A2613" s="192" t="s">
        <v>13482</v>
      </c>
      <c r="B2613" s="594"/>
      <c r="C2613" s="544"/>
      <c r="D2613" s="150"/>
      <c r="E2613" s="150"/>
      <c r="F2613" s="150"/>
      <c r="G2613" s="150"/>
      <c r="H2613" s="150"/>
      <c r="I2613" s="150"/>
      <c r="J2613" s="150"/>
      <c r="K2613" s="150"/>
      <c r="L2613" s="150"/>
      <c r="M2613" s="150"/>
      <c r="N2613" s="150"/>
      <c r="O2613" s="150"/>
      <c r="P2613" s="150"/>
      <c r="Q2613" s="150"/>
      <c r="R2613" s="150"/>
      <c r="S2613" s="150"/>
      <c r="T2613" s="150"/>
      <c r="U2613" s="150"/>
      <c r="V2613" s="150"/>
      <c r="W2613" s="150"/>
      <c r="X2613" s="150"/>
      <c r="Y2613" s="150"/>
      <c r="Z2613" s="150"/>
      <c r="AA2613" s="150"/>
      <c r="AB2613" s="150"/>
      <c r="AC2613" s="150"/>
    </row>
    <row r="2614" ht="105.0" customHeight="1">
      <c r="A2614" s="132" t="s">
        <v>6294</v>
      </c>
      <c r="B2614" s="192"/>
      <c r="C2614" s="544"/>
      <c r="D2614" s="150"/>
      <c r="E2614" s="150"/>
      <c r="F2614" s="150"/>
      <c r="G2614" s="150"/>
      <c r="H2614" s="150"/>
      <c r="I2614" s="150"/>
      <c r="J2614" s="150"/>
      <c r="K2614" s="150"/>
      <c r="L2614" s="150"/>
      <c r="M2614" s="150"/>
      <c r="N2614" s="150"/>
      <c r="O2614" s="150"/>
      <c r="P2614" s="150"/>
      <c r="Q2614" s="150"/>
      <c r="R2614" s="150"/>
      <c r="S2614" s="150"/>
      <c r="T2614" s="150"/>
      <c r="U2614" s="150"/>
      <c r="V2614" s="150"/>
      <c r="W2614" s="150"/>
      <c r="X2614" s="150"/>
      <c r="Y2614" s="150"/>
      <c r="Z2614" s="150"/>
      <c r="AA2614" s="150"/>
      <c r="AB2614" s="150"/>
      <c r="AC2614" s="150"/>
    </row>
    <row r="2615" ht="92.25" customHeight="1">
      <c r="A2615" s="132" t="s">
        <v>6295</v>
      </c>
      <c r="B2615" s="192" t="s">
        <v>6296</v>
      </c>
      <c r="C2615" s="544" t="s">
        <v>6297</v>
      </c>
      <c r="D2615" s="150"/>
      <c r="E2615" s="150"/>
      <c r="F2615" s="150"/>
      <c r="G2615" s="150"/>
      <c r="H2615" s="150"/>
      <c r="I2615" s="150"/>
      <c r="J2615" s="150"/>
      <c r="K2615" s="150"/>
      <c r="L2615" s="150"/>
      <c r="M2615" s="150"/>
      <c r="N2615" s="150"/>
      <c r="O2615" s="150"/>
      <c r="P2615" s="150"/>
      <c r="Q2615" s="150"/>
      <c r="R2615" s="150"/>
      <c r="S2615" s="150"/>
      <c r="T2615" s="150"/>
      <c r="U2615" s="150"/>
      <c r="V2615" s="150"/>
      <c r="W2615" s="150"/>
      <c r="X2615" s="150"/>
      <c r="Y2615" s="150"/>
      <c r="Z2615" s="150"/>
      <c r="AA2615" s="150"/>
      <c r="AB2615" s="150"/>
      <c r="AC2615" s="150"/>
    </row>
    <row r="2616" ht="92.25" customHeight="1">
      <c r="A2616" s="132" t="s">
        <v>6298</v>
      </c>
      <c r="B2616" s="192"/>
      <c r="C2616" s="544"/>
      <c r="D2616" s="150"/>
      <c r="E2616" s="150"/>
      <c r="F2616" s="150"/>
      <c r="G2616" s="150"/>
      <c r="H2616" s="150"/>
      <c r="I2616" s="150"/>
      <c r="J2616" s="150"/>
      <c r="K2616" s="150"/>
      <c r="L2616" s="150"/>
      <c r="M2616" s="150"/>
      <c r="N2616" s="150"/>
      <c r="O2616" s="150"/>
      <c r="P2616" s="150"/>
      <c r="Q2616" s="150"/>
      <c r="R2616" s="150"/>
      <c r="S2616" s="150"/>
      <c r="T2616" s="150"/>
      <c r="U2616" s="150"/>
      <c r="V2616" s="150"/>
      <c r="W2616" s="150"/>
      <c r="X2616" s="150"/>
      <c r="Y2616" s="150"/>
      <c r="Z2616" s="150"/>
      <c r="AA2616" s="150"/>
      <c r="AB2616" s="150"/>
      <c r="AC2616" s="150"/>
    </row>
    <row r="2617" ht="92.25" customHeight="1">
      <c r="A2617" s="132" t="s">
        <v>6299</v>
      </c>
      <c r="B2617" s="192" t="s">
        <v>6300</v>
      </c>
      <c r="C2617" s="544"/>
      <c r="D2617" s="150"/>
      <c r="E2617" s="150"/>
      <c r="F2617" s="150"/>
      <c r="G2617" s="150"/>
      <c r="H2617" s="150"/>
      <c r="I2617" s="150"/>
      <c r="J2617" s="150"/>
      <c r="K2617" s="150"/>
      <c r="L2617" s="150"/>
      <c r="M2617" s="150"/>
      <c r="N2617" s="150"/>
      <c r="O2617" s="150"/>
      <c r="P2617" s="150"/>
      <c r="Q2617" s="150"/>
      <c r="R2617" s="150"/>
      <c r="S2617" s="150"/>
      <c r="T2617" s="150"/>
      <c r="U2617" s="150"/>
      <c r="V2617" s="150"/>
      <c r="W2617" s="150"/>
      <c r="X2617" s="150"/>
      <c r="Y2617" s="150"/>
      <c r="Z2617" s="150"/>
      <c r="AA2617" s="150"/>
      <c r="AB2617" s="150"/>
      <c r="AC2617" s="150"/>
    </row>
    <row r="2618" ht="92.25" customHeight="1">
      <c r="A2618" s="132" t="s">
        <v>6301</v>
      </c>
      <c r="B2618" s="192" t="s">
        <v>6302</v>
      </c>
      <c r="C2618" s="544"/>
      <c r="D2618" s="150"/>
      <c r="E2618" s="150"/>
      <c r="F2618" s="150"/>
      <c r="G2618" s="150"/>
      <c r="H2618" s="150"/>
      <c r="I2618" s="150"/>
      <c r="J2618" s="150"/>
      <c r="K2618" s="150"/>
      <c r="L2618" s="150"/>
      <c r="M2618" s="150"/>
      <c r="N2618" s="150"/>
      <c r="O2618" s="150"/>
      <c r="P2618" s="150"/>
      <c r="Q2618" s="150"/>
      <c r="R2618" s="150"/>
      <c r="S2618" s="150"/>
      <c r="T2618" s="150"/>
      <c r="U2618" s="150"/>
      <c r="V2618" s="150"/>
      <c r="W2618" s="150"/>
      <c r="X2618" s="150"/>
      <c r="Y2618" s="150"/>
      <c r="Z2618" s="150"/>
      <c r="AA2618" s="150"/>
      <c r="AB2618" s="150"/>
      <c r="AC2618" s="150"/>
    </row>
    <row r="2619" ht="92.25" customHeight="1">
      <c r="A2619" s="132" t="s">
        <v>6303</v>
      </c>
      <c r="B2619" s="192" t="s">
        <v>6304</v>
      </c>
      <c r="C2619" s="544"/>
      <c r="D2619" s="150"/>
      <c r="E2619" s="150"/>
      <c r="F2619" s="150"/>
      <c r="G2619" s="150"/>
      <c r="H2619" s="150"/>
      <c r="I2619" s="150"/>
      <c r="J2619" s="150"/>
      <c r="K2619" s="150"/>
      <c r="L2619" s="150"/>
      <c r="M2619" s="150"/>
      <c r="N2619" s="150"/>
      <c r="O2619" s="150"/>
      <c r="P2619" s="150"/>
      <c r="Q2619" s="150"/>
      <c r="R2619" s="150"/>
      <c r="S2619" s="150"/>
      <c r="T2619" s="150"/>
      <c r="U2619" s="150"/>
      <c r="V2619" s="150"/>
      <c r="W2619" s="150"/>
      <c r="X2619" s="150"/>
      <c r="Y2619" s="150"/>
      <c r="Z2619" s="150"/>
      <c r="AA2619" s="150"/>
      <c r="AB2619" s="150"/>
      <c r="AC2619" s="150"/>
    </row>
    <row r="2620" ht="92.25" customHeight="1">
      <c r="A2620" s="132" t="s">
        <v>6305</v>
      </c>
      <c r="B2620" s="65"/>
      <c r="C2620" s="544"/>
      <c r="D2620" s="150"/>
      <c r="E2620" s="150"/>
      <c r="F2620" s="150"/>
      <c r="G2620" s="150"/>
      <c r="H2620" s="150"/>
      <c r="I2620" s="150"/>
      <c r="J2620" s="150"/>
      <c r="K2620" s="150"/>
      <c r="L2620" s="150"/>
      <c r="M2620" s="150"/>
      <c r="N2620" s="150"/>
      <c r="O2620" s="150"/>
      <c r="P2620" s="150"/>
      <c r="Q2620" s="150"/>
      <c r="R2620" s="150"/>
      <c r="S2620" s="150"/>
      <c r="T2620" s="150"/>
      <c r="U2620" s="150"/>
      <c r="V2620" s="150"/>
      <c r="W2620" s="150"/>
      <c r="X2620" s="150"/>
      <c r="Y2620" s="150"/>
      <c r="Z2620" s="150"/>
      <c r="AA2620" s="150"/>
      <c r="AB2620" s="150"/>
      <c r="AC2620" s="150"/>
    </row>
    <row r="2621" ht="92.25" customHeight="1">
      <c r="A2621" s="132" t="s">
        <v>6306</v>
      </c>
      <c r="B2621" s="243" t="s">
        <v>13483</v>
      </c>
      <c r="C2621" s="544" t="s">
        <v>6308</v>
      </c>
      <c r="D2621" s="150"/>
      <c r="E2621" s="150"/>
      <c r="F2621" s="150"/>
      <c r="G2621" s="150"/>
      <c r="H2621" s="150"/>
      <c r="I2621" s="150"/>
      <c r="J2621" s="150"/>
      <c r="K2621" s="150"/>
      <c r="L2621" s="150"/>
      <c r="M2621" s="150"/>
      <c r="N2621" s="150"/>
      <c r="O2621" s="150"/>
      <c r="P2621" s="150"/>
      <c r="Q2621" s="150"/>
      <c r="R2621" s="150"/>
      <c r="S2621" s="150"/>
      <c r="T2621" s="150"/>
      <c r="U2621" s="150"/>
      <c r="V2621" s="150"/>
      <c r="W2621" s="150"/>
      <c r="X2621" s="150"/>
      <c r="Y2621" s="150"/>
      <c r="Z2621" s="150"/>
      <c r="AA2621" s="150"/>
      <c r="AB2621" s="150"/>
      <c r="AC2621" s="150"/>
    </row>
    <row r="2622" ht="92.25" customHeight="1">
      <c r="A2622" s="544" t="s">
        <v>13484</v>
      </c>
      <c r="B2622" s="243" t="s">
        <v>13485</v>
      </c>
      <c r="C2622" s="544" t="s">
        <v>6311</v>
      </c>
      <c r="D2622" s="150"/>
      <c r="E2622" s="150"/>
      <c r="F2622" s="150"/>
      <c r="G2622" s="150"/>
      <c r="H2622" s="150"/>
      <c r="I2622" s="150"/>
      <c r="J2622" s="150"/>
      <c r="K2622" s="150"/>
      <c r="L2622" s="150"/>
      <c r="M2622" s="150"/>
      <c r="N2622" s="150"/>
      <c r="O2622" s="150"/>
      <c r="P2622" s="150"/>
      <c r="Q2622" s="150"/>
      <c r="R2622" s="150"/>
      <c r="S2622" s="150"/>
      <c r="T2622" s="150"/>
      <c r="U2622" s="150"/>
      <c r="V2622" s="150"/>
      <c r="W2622" s="150"/>
      <c r="X2622" s="150"/>
      <c r="Y2622" s="150"/>
      <c r="Z2622" s="150"/>
      <c r="AA2622" s="150"/>
      <c r="AB2622" s="150"/>
      <c r="AC2622" s="150"/>
    </row>
    <row r="2623" ht="92.25" customHeight="1">
      <c r="A2623" s="544" t="s">
        <v>6312</v>
      </c>
      <c r="B2623" s="65" t="s">
        <v>6313</v>
      </c>
      <c r="C2623" s="544"/>
      <c r="D2623" s="150"/>
      <c r="E2623" s="150"/>
      <c r="F2623" s="150"/>
      <c r="G2623" s="150"/>
      <c r="H2623" s="150"/>
      <c r="I2623" s="150"/>
      <c r="J2623" s="150"/>
      <c r="K2623" s="150"/>
      <c r="L2623" s="150"/>
      <c r="M2623" s="150"/>
      <c r="N2623" s="150"/>
      <c r="O2623" s="150"/>
      <c r="P2623" s="150"/>
      <c r="Q2623" s="150"/>
      <c r="R2623" s="150"/>
      <c r="S2623" s="150"/>
      <c r="T2623" s="150"/>
      <c r="U2623" s="150"/>
      <c r="V2623" s="150"/>
      <c r="W2623" s="150"/>
      <c r="X2623" s="150"/>
      <c r="Y2623" s="150"/>
      <c r="Z2623" s="150"/>
      <c r="AA2623" s="150"/>
      <c r="AB2623" s="150"/>
      <c r="AC2623" s="150"/>
    </row>
    <row r="2624" ht="33.75" customHeight="1">
      <c r="A2624" s="545" t="s">
        <v>13486</v>
      </c>
      <c r="B2624" s="65" t="s">
        <v>6315</v>
      </c>
      <c r="C2624" s="544"/>
      <c r="D2624" s="150"/>
      <c r="E2624" s="150"/>
      <c r="F2624" s="150"/>
      <c r="G2624" s="150"/>
      <c r="H2624" s="150"/>
      <c r="I2624" s="150"/>
      <c r="J2624" s="150"/>
      <c r="K2624" s="150"/>
      <c r="L2624" s="150"/>
      <c r="M2624" s="150"/>
      <c r="N2624" s="150"/>
      <c r="O2624" s="150"/>
      <c r="P2624" s="150"/>
      <c r="Q2624" s="150"/>
      <c r="R2624" s="150"/>
      <c r="S2624" s="150"/>
      <c r="T2624" s="150"/>
      <c r="U2624" s="150"/>
      <c r="V2624" s="150"/>
      <c r="W2624" s="150"/>
      <c r="X2624" s="150"/>
      <c r="Y2624" s="150"/>
      <c r="Z2624" s="150"/>
      <c r="AA2624" s="150"/>
      <c r="AB2624" s="150"/>
      <c r="AC2624" s="150"/>
    </row>
    <row r="2625" ht="29.25" customHeight="1">
      <c r="A2625" s="544" t="s">
        <v>6316</v>
      </c>
      <c r="B2625" s="65" t="s">
        <v>6317</v>
      </c>
      <c r="C2625" s="544"/>
      <c r="D2625" s="150"/>
      <c r="E2625" s="150"/>
      <c r="F2625" s="150"/>
      <c r="G2625" s="150"/>
      <c r="H2625" s="150"/>
      <c r="I2625" s="150"/>
      <c r="J2625" s="150"/>
      <c r="K2625" s="150"/>
      <c r="L2625" s="150"/>
      <c r="M2625" s="150"/>
      <c r="N2625" s="150"/>
      <c r="O2625" s="150"/>
      <c r="P2625" s="150"/>
      <c r="Q2625" s="150"/>
      <c r="R2625" s="150"/>
      <c r="S2625" s="150"/>
      <c r="T2625" s="150"/>
      <c r="U2625" s="150"/>
      <c r="V2625" s="150"/>
      <c r="W2625" s="150"/>
      <c r="X2625" s="150"/>
      <c r="Y2625" s="150"/>
      <c r="Z2625" s="150"/>
      <c r="AA2625" s="150"/>
      <c r="AB2625" s="150"/>
      <c r="AC2625" s="150"/>
    </row>
    <row r="2626" ht="74.25" customHeight="1">
      <c r="A2626" s="544" t="s">
        <v>6318</v>
      </c>
      <c r="B2626" s="595" t="s">
        <v>6319</v>
      </c>
      <c r="C2626" s="544"/>
      <c r="D2626" s="150"/>
      <c r="E2626" s="150"/>
      <c r="F2626" s="150"/>
      <c r="G2626" s="150"/>
      <c r="H2626" s="150"/>
      <c r="I2626" s="150"/>
      <c r="J2626" s="150"/>
      <c r="K2626" s="150"/>
      <c r="L2626" s="150"/>
      <c r="M2626" s="150"/>
      <c r="N2626" s="150"/>
      <c r="O2626" s="150"/>
      <c r="P2626" s="150"/>
      <c r="Q2626" s="150"/>
      <c r="R2626" s="150"/>
      <c r="S2626" s="150"/>
      <c r="T2626" s="150"/>
      <c r="U2626" s="150"/>
      <c r="V2626" s="150"/>
      <c r="W2626" s="150"/>
      <c r="X2626" s="150"/>
      <c r="Y2626" s="150"/>
      <c r="Z2626" s="150"/>
      <c r="AA2626" s="150"/>
      <c r="AB2626" s="150"/>
      <c r="AC2626" s="150"/>
    </row>
    <row r="2627" ht="86.25" customHeight="1">
      <c r="A2627" s="544" t="s">
        <v>6320</v>
      </c>
      <c r="B2627" s="595" t="s">
        <v>6321</v>
      </c>
      <c r="C2627" s="544"/>
      <c r="D2627" s="150"/>
      <c r="E2627" s="150"/>
      <c r="F2627" s="150"/>
      <c r="G2627" s="150"/>
      <c r="H2627" s="150"/>
      <c r="I2627" s="150"/>
      <c r="J2627" s="150"/>
      <c r="K2627" s="150"/>
      <c r="L2627" s="150"/>
      <c r="M2627" s="150"/>
      <c r="N2627" s="150"/>
      <c r="O2627" s="150"/>
      <c r="P2627" s="150"/>
      <c r="Q2627" s="150"/>
      <c r="R2627" s="150"/>
      <c r="S2627" s="150"/>
      <c r="T2627" s="150"/>
      <c r="U2627" s="150"/>
      <c r="V2627" s="150"/>
      <c r="W2627" s="150"/>
      <c r="X2627" s="150"/>
      <c r="Y2627" s="150"/>
      <c r="Z2627" s="150"/>
      <c r="AA2627" s="150"/>
      <c r="AB2627" s="150"/>
      <c r="AC2627" s="150"/>
    </row>
    <row r="2628" ht="39.0" customHeight="1">
      <c r="A2628" s="544" t="s">
        <v>6322</v>
      </c>
      <c r="B2628" s="594"/>
      <c r="C2628" s="544"/>
      <c r="D2628" s="150"/>
      <c r="E2628" s="150"/>
      <c r="F2628" s="150"/>
      <c r="G2628" s="150"/>
      <c r="H2628" s="150"/>
      <c r="I2628" s="150"/>
      <c r="J2628" s="150"/>
      <c r="K2628" s="150"/>
      <c r="L2628" s="150"/>
      <c r="M2628" s="150"/>
      <c r="N2628" s="150"/>
      <c r="O2628" s="150"/>
      <c r="P2628" s="150"/>
      <c r="Q2628" s="150"/>
      <c r="R2628" s="150"/>
      <c r="S2628" s="150"/>
      <c r="T2628" s="150"/>
      <c r="U2628" s="150"/>
      <c r="V2628" s="150"/>
      <c r="W2628" s="150"/>
      <c r="X2628" s="150"/>
      <c r="Y2628" s="150"/>
      <c r="Z2628" s="150"/>
      <c r="AA2628" s="150"/>
      <c r="AB2628" s="150"/>
      <c r="AC2628" s="150"/>
    </row>
    <row r="2629" ht="70.5" customHeight="1">
      <c r="A2629" s="544" t="s">
        <v>6323</v>
      </c>
      <c r="B2629" s="594"/>
      <c r="C2629" s="544"/>
      <c r="D2629" s="150"/>
      <c r="E2629" s="150"/>
      <c r="F2629" s="150"/>
      <c r="G2629" s="150"/>
      <c r="H2629" s="150"/>
      <c r="I2629" s="150"/>
      <c r="J2629" s="150"/>
      <c r="K2629" s="150"/>
      <c r="L2629" s="150"/>
      <c r="M2629" s="150"/>
      <c r="N2629" s="150"/>
      <c r="O2629" s="150"/>
      <c r="P2629" s="150"/>
      <c r="Q2629" s="150"/>
      <c r="R2629" s="150"/>
      <c r="S2629" s="150"/>
      <c r="T2629" s="150"/>
      <c r="U2629" s="150"/>
      <c r="V2629" s="150"/>
      <c r="W2629" s="150"/>
      <c r="X2629" s="150"/>
      <c r="Y2629" s="150"/>
      <c r="Z2629" s="150"/>
      <c r="AA2629" s="150"/>
      <c r="AB2629" s="150"/>
      <c r="AC2629" s="150"/>
    </row>
    <row r="2630" ht="172.5" customHeight="1">
      <c r="A2630" s="633" t="s">
        <v>13487</v>
      </c>
      <c r="B2630" s="594"/>
      <c r="C2630" s="544"/>
      <c r="D2630" s="150"/>
      <c r="E2630" s="150"/>
      <c r="F2630" s="150"/>
      <c r="G2630" s="150"/>
      <c r="H2630" s="150"/>
      <c r="I2630" s="150"/>
      <c r="J2630" s="150"/>
      <c r="K2630" s="150"/>
      <c r="L2630" s="150"/>
      <c r="M2630" s="150"/>
      <c r="N2630" s="150"/>
      <c r="O2630" s="150"/>
      <c r="P2630" s="150"/>
      <c r="Q2630" s="150"/>
      <c r="R2630" s="150"/>
      <c r="S2630" s="150"/>
      <c r="T2630" s="150"/>
      <c r="U2630" s="150"/>
      <c r="V2630" s="150"/>
      <c r="W2630" s="150"/>
      <c r="X2630" s="150"/>
      <c r="Y2630" s="150"/>
      <c r="Z2630" s="150"/>
      <c r="AA2630" s="150"/>
      <c r="AB2630" s="150"/>
      <c r="AC2630" s="150"/>
    </row>
    <row r="2631" ht="87.0" hidden="1" customHeight="1">
      <c r="A2631" s="85" t="s">
        <v>6325</v>
      </c>
      <c r="B2631" s="65" t="s">
        <v>6326</v>
      </c>
      <c r="C2631" s="544"/>
      <c r="D2631" s="150"/>
      <c r="E2631" s="150"/>
      <c r="F2631" s="150"/>
      <c r="G2631" s="150"/>
      <c r="H2631" s="150"/>
      <c r="I2631" s="150"/>
      <c r="J2631" s="150"/>
      <c r="K2631" s="150"/>
      <c r="L2631" s="150"/>
      <c r="M2631" s="150"/>
      <c r="N2631" s="150"/>
      <c r="O2631" s="150"/>
      <c r="P2631" s="150"/>
      <c r="Q2631" s="150"/>
      <c r="R2631" s="150"/>
      <c r="S2631" s="150"/>
      <c r="T2631" s="150"/>
      <c r="U2631" s="150"/>
      <c r="V2631" s="150"/>
      <c r="W2631" s="150"/>
      <c r="X2631" s="150"/>
      <c r="Y2631" s="150"/>
      <c r="Z2631" s="150"/>
      <c r="AA2631" s="150"/>
      <c r="AB2631" s="150"/>
      <c r="AC2631" s="150"/>
    </row>
    <row r="2632" ht="62.25" customHeight="1">
      <c r="A2632" s="85" t="s">
        <v>6327</v>
      </c>
      <c r="B2632" s="65" t="s">
        <v>6328</v>
      </c>
      <c r="C2632" s="544"/>
      <c r="D2632" s="150"/>
      <c r="E2632" s="150"/>
      <c r="F2632" s="150"/>
      <c r="G2632" s="150"/>
      <c r="H2632" s="150"/>
      <c r="I2632" s="150"/>
      <c r="J2632" s="150"/>
      <c r="K2632" s="150"/>
      <c r="L2632" s="150"/>
      <c r="M2632" s="150"/>
      <c r="N2632" s="150"/>
      <c r="O2632" s="150"/>
      <c r="P2632" s="150"/>
      <c r="Q2632" s="150"/>
      <c r="R2632" s="150"/>
      <c r="S2632" s="150"/>
      <c r="T2632" s="150"/>
      <c r="U2632" s="150"/>
      <c r="V2632" s="150"/>
      <c r="W2632" s="150"/>
      <c r="X2632" s="150"/>
      <c r="Y2632" s="150"/>
      <c r="Z2632" s="150"/>
      <c r="AA2632" s="150"/>
      <c r="AB2632" s="150"/>
      <c r="AC2632" s="150"/>
    </row>
    <row r="2633" ht="45.0" customHeight="1">
      <c r="A2633" s="634" t="s">
        <v>13488</v>
      </c>
      <c r="B2633" s="65"/>
      <c r="C2633" s="544"/>
      <c r="D2633" s="150"/>
      <c r="E2633" s="150"/>
      <c r="F2633" s="150"/>
      <c r="G2633" s="150"/>
      <c r="H2633" s="150"/>
      <c r="I2633" s="150"/>
      <c r="J2633" s="150"/>
      <c r="K2633" s="150"/>
      <c r="L2633" s="150"/>
      <c r="M2633" s="150"/>
      <c r="N2633" s="150"/>
      <c r="O2633" s="150"/>
      <c r="P2633" s="150"/>
      <c r="Q2633" s="150"/>
      <c r="R2633" s="150"/>
      <c r="S2633" s="150"/>
      <c r="T2633" s="150"/>
      <c r="U2633" s="150"/>
      <c r="V2633" s="150"/>
      <c r="W2633" s="150"/>
      <c r="X2633" s="150"/>
      <c r="Y2633" s="150"/>
      <c r="Z2633" s="150"/>
      <c r="AA2633" s="150"/>
      <c r="AB2633" s="150"/>
      <c r="AC2633" s="150"/>
    </row>
    <row r="2634" ht="87.0" customHeight="1">
      <c r="A2634" s="576" t="s">
        <v>13489</v>
      </c>
      <c r="B2634" s="65" t="s">
        <v>87</v>
      </c>
      <c r="C2634" s="544"/>
      <c r="D2634" s="150"/>
      <c r="E2634" s="150"/>
      <c r="F2634" s="150"/>
      <c r="G2634" s="150"/>
      <c r="H2634" s="150"/>
      <c r="I2634" s="150"/>
      <c r="J2634" s="150"/>
      <c r="K2634" s="150"/>
      <c r="L2634" s="150"/>
      <c r="M2634" s="150"/>
      <c r="N2634" s="150"/>
      <c r="O2634" s="150"/>
      <c r="P2634" s="150"/>
      <c r="Q2634" s="150"/>
      <c r="R2634" s="150"/>
      <c r="S2634" s="150"/>
      <c r="T2634" s="150"/>
      <c r="U2634" s="150"/>
      <c r="V2634" s="150"/>
      <c r="W2634" s="150"/>
      <c r="X2634" s="150"/>
      <c r="Y2634" s="150"/>
      <c r="Z2634" s="150"/>
      <c r="AA2634" s="150"/>
      <c r="AB2634" s="150"/>
      <c r="AC2634" s="150"/>
    </row>
    <row r="2635" ht="87.0" customHeight="1">
      <c r="A2635" s="635" t="s">
        <v>6331</v>
      </c>
      <c r="B2635" s="65" t="s">
        <v>6332</v>
      </c>
      <c r="C2635" s="544"/>
      <c r="D2635" s="150"/>
      <c r="E2635" s="150"/>
      <c r="F2635" s="150"/>
      <c r="G2635" s="150"/>
      <c r="H2635" s="150"/>
      <c r="I2635" s="150"/>
      <c r="J2635" s="150"/>
      <c r="K2635" s="150"/>
      <c r="L2635" s="150"/>
      <c r="M2635" s="150"/>
      <c r="N2635" s="150"/>
      <c r="O2635" s="150"/>
      <c r="P2635" s="150"/>
      <c r="Q2635" s="150"/>
      <c r="R2635" s="150"/>
      <c r="S2635" s="150"/>
      <c r="T2635" s="150"/>
      <c r="U2635" s="150"/>
      <c r="V2635" s="150"/>
      <c r="W2635" s="150"/>
      <c r="X2635" s="150"/>
      <c r="Y2635" s="150"/>
      <c r="Z2635" s="150"/>
      <c r="AA2635" s="150"/>
      <c r="AB2635" s="150"/>
      <c r="AC2635" s="150"/>
    </row>
    <row r="2636" ht="87.0" customHeight="1">
      <c r="A2636" s="635" t="s">
        <v>6333</v>
      </c>
      <c r="B2636" s="65" t="s">
        <v>6334</v>
      </c>
      <c r="C2636" s="544"/>
      <c r="D2636" s="150"/>
      <c r="E2636" s="150"/>
      <c r="F2636" s="150"/>
      <c r="G2636" s="150"/>
      <c r="H2636" s="150"/>
      <c r="I2636" s="150"/>
      <c r="J2636" s="150"/>
      <c r="K2636" s="150"/>
      <c r="L2636" s="150"/>
      <c r="M2636" s="150"/>
      <c r="N2636" s="150"/>
      <c r="O2636" s="150"/>
      <c r="P2636" s="150"/>
      <c r="Q2636" s="150"/>
      <c r="R2636" s="150"/>
      <c r="S2636" s="150"/>
      <c r="T2636" s="150"/>
      <c r="U2636" s="150"/>
      <c r="V2636" s="150"/>
      <c r="W2636" s="150"/>
      <c r="X2636" s="150"/>
      <c r="Y2636" s="150"/>
      <c r="Z2636" s="150"/>
      <c r="AA2636" s="150"/>
      <c r="AB2636" s="150"/>
      <c r="AC2636" s="150"/>
    </row>
    <row r="2637" ht="64.5" customHeight="1">
      <c r="A2637" s="633" t="s">
        <v>13490</v>
      </c>
      <c r="B2637" s="594"/>
      <c r="C2637" s="544"/>
      <c r="D2637" s="150"/>
      <c r="E2637" s="150"/>
      <c r="F2637" s="150"/>
      <c r="G2637" s="150"/>
      <c r="H2637" s="150"/>
      <c r="I2637" s="150"/>
      <c r="J2637" s="150"/>
      <c r="K2637" s="150"/>
      <c r="L2637" s="150"/>
      <c r="M2637" s="150"/>
      <c r="N2637" s="150"/>
      <c r="O2637" s="150"/>
      <c r="P2637" s="150"/>
      <c r="Q2637" s="150"/>
      <c r="R2637" s="150"/>
      <c r="S2637" s="150"/>
      <c r="T2637" s="150"/>
      <c r="U2637" s="150"/>
      <c r="V2637" s="150"/>
      <c r="W2637" s="150"/>
      <c r="X2637" s="150"/>
      <c r="Y2637" s="150"/>
      <c r="Z2637" s="150"/>
      <c r="AA2637" s="150"/>
      <c r="AB2637" s="150"/>
      <c r="AC2637" s="150"/>
    </row>
    <row r="2638" ht="152.25" customHeight="1">
      <c r="A2638" s="132" t="s">
        <v>6336</v>
      </c>
      <c r="B2638" s="65" t="s">
        <v>6337</v>
      </c>
      <c r="C2638" s="544"/>
      <c r="D2638" s="150"/>
      <c r="E2638" s="150"/>
      <c r="F2638" s="150"/>
      <c r="G2638" s="150"/>
      <c r="H2638" s="150"/>
      <c r="I2638" s="150"/>
      <c r="J2638" s="150"/>
      <c r="K2638" s="150"/>
      <c r="L2638" s="150"/>
      <c r="M2638" s="150"/>
      <c r="N2638" s="150"/>
      <c r="O2638" s="150"/>
      <c r="P2638" s="150"/>
      <c r="Q2638" s="150"/>
      <c r="R2638" s="150"/>
      <c r="S2638" s="150"/>
      <c r="T2638" s="150"/>
      <c r="U2638" s="150"/>
      <c r="V2638" s="150"/>
      <c r="W2638" s="150"/>
      <c r="X2638" s="150"/>
      <c r="Y2638" s="150"/>
      <c r="Z2638" s="150"/>
      <c r="AA2638" s="150"/>
      <c r="AB2638" s="150"/>
      <c r="AC2638" s="150"/>
    </row>
    <row r="2639" ht="38.25" customHeight="1">
      <c r="A2639" s="132" t="s">
        <v>6338</v>
      </c>
      <c r="B2639" s="636" t="s">
        <v>6339</v>
      </c>
      <c r="C2639" s="544" t="s">
        <v>6340</v>
      </c>
      <c r="D2639" s="150"/>
      <c r="E2639" s="150"/>
      <c r="F2639" s="150"/>
      <c r="G2639" s="150"/>
      <c r="H2639" s="150"/>
      <c r="I2639" s="150"/>
      <c r="J2639" s="150"/>
      <c r="K2639" s="150"/>
      <c r="L2639" s="150"/>
      <c r="M2639" s="150"/>
      <c r="N2639" s="150"/>
      <c r="O2639" s="150"/>
      <c r="P2639" s="150"/>
      <c r="Q2639" s="150"/>
      <c r="R2639" s="150"/>
      <c r="S2639" s="150"/>
      <c r="T2639" s="150"/>
      <c r="U2639" s="150"/>
      <c r="V2639" s="150"/>
      <c r="W2639" s="150"/>
      <c r="X2639" s="150"/>
      <c r="Y2639" s="150"/>
      <c r="Z2639" s="150"/>
      <c r="AA2639" s="150"/>
      <c r="AB2639" s="150"/>
      <c r="AC2639" s="150"/>
    </row>
    <row r="2640" ht="45.0" customHeight="1">
      <c r="A2640" s="132" t="s">
        <v>6341</v>
      </c>
      <c r="B2640" s="636"/>
      <c r="C2640" s="544"/>
      <c r="D2640" s="150"/>
      <c r="E2640" s="150"/>
      <c r="F2640" s="150"/>
      <c r="G2640" s="150"/>
      <c r="H2640" s="150"/>
      <c r="I2640" s="150"/>
      <c r="J2640" s="150"/>
      <c r="K2640" s="150"/>
      <c r="L2640" s="150"/>
      <c r="M2640" s="150"/>
      <c r="N2640" s="150"/>
      <c r="O2640" s="150"/>
      <c r="P2640" s="150"/>
      <c r="Q2640" s="150"/>
      <c r="R2640" s="150"/>
      <c r="S2640" s="150"/>
      <c r="T2640" s="150"/>
      <c r="U2640" s="150"/>
      <c r="V2640" s="150"/>
      <c r="W2640" s="150"/>
      <c r="X2640" s="150"/>
      <c r="Y2640" s="150"/>
      <c r="Z2640" s="150"/>
      <c r="AA2640" s="150"/>
      <c r="AB2640" s="150"/>
      <c r="AC2640" s="150"/>
    </row>
    <row r="2641" ht="32.25" customHeight="1">
      <c r="A2641" s="132" t="s">
        <v>6342</v>
      </c>
      <c r="B2641" s="636" t="s">
        <v>6343</v>
      </c>
      <c r="C2641" s="544"/>
      <c r="D2641" s="150"/>
      <c r="E2641" s="150"/>
      <c r="F2641" s="150"/>
      <c r="G2641" s="150"/>
      <c r="H2641" s="150"/>
      <c r="I2641" s="150"/>
      <c r="J2641" s="150"/>
      <c r="K2641" s="150"/>
      <c r="L2641" s="150"/>
      <c r="M2641" s="150"/>
      <c r="N2641" s="150"/>
      <c r="O2641" s="150"/>
      <c r="P2641" s="150"/>
      <c r="Q2641" s="150"/>
      <c r="R2641" s="150"/>
      <c r="S2641" s="150"/>
      <c r="T2641" s="150"/>
      <c r="U2641" s="150"/>
      <c r="V2641" s="150"/>
      <c r="W2641" s="150"/>
      <c r="X2641" s="150"/>
      <c r="Y2641" s="150"/>
      <c r="Z2641" s="150"/>
      <c r="AA2641" s="150"/>
      <c r="AB2641" s="150"/>
      <c r="AC2641" s="150"/>
    </row>
    <row r="2642" ht="141.0" customHeight="1">
      <c r="A2642" s="564" t="s">
        <v>6344</v>
      </c>
      <c r="B2642" s="636" t="s">
        <v>6345</v>
      </c>
      <c r="C2642" s="544"/>
      <c r="D2642" s="150"/>
      <c r="E2642" s="150"/>
      <c r="F2642" s="150"/>
      <c r="G2642" s="150"/>
      <c r="H2642" s="150"/>
      <c r="I2642" s="150"/>
      <c r="J2642" s="150"/>
      <c r="K2642" s="150"/>
      <c r="L2642" s="150"/>
      <c r="M2642" s="150"/>
      <c r="N2642" s="150"/>
      <c r="O2642" s="150"/>
      <c r="P2642" s="150"/>
      <c r="Q2642" s="150"/>
      <c r="R2642" s="150"/>
      <c r="S2642" s="150"/>
      <c r="T2642" s="150"/>
      <c r="U2642" s="150"/>
      <c r="V2642" s="150"/>
      <c r="W2642" s="150"/>
      <c r="X2642" s="150"/>
      <c r="Y2642" s="150"/>
      <c r="Z2642" s="150"/>
      <c r="AA2642" s="150"/>
      <c r="AB2642" s="150"/>
      <c r="AC2642" s="150"/>
    </row>
    <row r="2643" ht="33.75" customHeight="1">
      <c r="A2643" s="633" t="s">
        <v>13491</v>
      </c>
      <c r="B2643" s="636" t="s">
        <v>6347</v>
      </c>
      <c r="C2643" s="544"/>
      <c r="D2643" s="637"/>
      <c r="E2643" s="638"/>
      <c r="F2643" s="639"/>
      <c r="G2643" s="639"/>
      <c r="H2643" s="639"/>
      <c r="I2643" s="639"/>
      <c r="J2643" s="639"/>
      <c r="K2643" s="639"/>
      <c r="L2643" s="639"/>
      <c r="M2643" s="639"/>
      <c r="N2643" s="639"/>
      <c r="O2643" s="639"/>
      <c r="P2643" s="639"/>
      <c r="Q2643" s="639"/>
      <c r="R2643" s="639"/>
      <c r="S2643" s="639"/>
      <c r="T2643" s="639"/>
      <c r="U2643" s="639"/>
      <c r="V2643" s="639"/>
      <c r="W2643" s="639"/>
      <c r="X2643" s="639"/>
      <c r="Y2643" s="639"/>
      <c r="Z2643" s="639"/>
      <c r="AA2643" s="639"/>
      <c r="AB2643" s="639"/>
      <c r="AC2643" s="639"/>
    </row>
    <row r="2644" ht="81.0" customHeight="1">
      <c r="A2644" s="640" t="s">
        <v>6348</v>
      </c>
      <c r="B2644" s="641" t="s">
        <v>6349</v>
      </c>
      <c r="C2644" s="642"/>
      <c r="D2644" s="637"/>
      <c r="E2644" s="638"/>
      <c r="F2644" s="639"/>
      <c r="G2644" s="639"/>
      <c r="H2644" s="639"/>
      <c r="I2644" s="639"/>
      <c r="J2644" s="639"/>
      <c r="K2644" s="639"/>
      <c r="L2644" s="639"/>
      <c r="M2644" s="639"/>
      <c r="N2644" s="639"/>
      <c r="O2644" s="639"/>
      <c r="P2644" s="639"/>
      <c r="Q2644" s="639"/>
      <c r="R2644" s="639"/>
      <c r="S2644" s="639"/>
      <c r="T2644" s="639"/>
      <c r="U2644" s="639"/>
      <c r="V2644" s="639"/>
      <c r="W2644" s="639"/>
      <c r="X2644" s="639"/>
      <c r="Y2644" s="639"/>
      <c r="Z2644" s="639"/>
      <c r="AA2644" s="639"/>
      <c r="AB2644" s="639"/>
      <c r="AC2644" s="639"/>
    </row>
    <row r="2645" ht="33.75" customHeight="1">
      <c r="A2645" s="640" t="s">
        <v>6350</v>
      </c>
      <c r="B2645" s="641" t="s">
        <v>6351</v>
      </c>
      <c r="C2645" s="642"/>
      <c r="D2645" s="637"/>
      <c r="E2645" s="638"/>
      <c r="F2645" s="639"/>
      <c r="G2645" s="639"/>
      <c r="H2645" s="639"/>
      <c r="I2645" s="639"/>
      <c r="J2645" s="639"/>
      <c r="K2645" s="639"/>
      <c r="L2645" s="639"/>
      <c r="M2645" s="639"/>
      <c r="N2645" s="639"/>
      <c r="O2645" s="639"/>
      <c r="P2645" s="639"/>
      <c r="Q2645" s="639"/>
      <c r="R2645" s="639"/>
      <c r="S2645" s="639"/>
      <c r="T2645" s="639"/>
      <c r="U2645" s="639"/>
      <c r="V2645" s="639"/>
      <c r="W2645" s="639"/>
      <c r="X2645" s="639"/>
      <c r="Y2645" s="639"/>
      <c r="Z2645" s="639"/>
      <c r="AA2645" s="639"/>
      <c r="AB2645" s="639"/>
      <c r="AC2645" s="639"/>
    </row>
    <row r="2646" ht="33.75" customHeight="1">
      <c r="A2646" s="640" t="s">
        <v>6352</v>
      </c>
      <c r="B2646" s="643" t="s">
        <v>6344</v>
      </c>
      <c r="C2646" s="642"/>
      <c r="D2646" s="637"/>
      <c r="E2646" s="638"/>
      <c r="F2646" s="639"/>
      <c r="G2646" s="639"/>
      <c r="H2646" s="639"/>
      <c r="I2646" s="639"/>
      <c r="J2646" s="639"/>
      <c r="K2646" s="639"/>
      <c r="L2646" s="639"/>
      <c r="M2646" s="639"/>
      <c r="N2646" s="639"/>
      <c r="O2646" s="639"/>
      <c r="P2646" s="639"/>
      <c r="Q2646" s="639"/>
      <c r="R2646" s="639"/>
      <c r="S2646" s="639"/>
      <c r="T2646" s="639"/>
      <c r="U2646" s="639"/>
      <c r="V2646" s="639"/>
      <c r="W2646" s="639"/>
      <c r="X2646" s="639"/>
      <c r="Y2646" s="639"/>
      <c r="Z2646" s="639"/>
      <c r="AA2646" s="639"/>
      <c r="AB2646" s="639"/>
      <c r="AC2646" s="639"/>
    </row>
    <row r="2647" ht="100.5" customHeight="1">
      <c r="A2647" s="640" t="s">
        <v>6353</v>
      </c>
      <c r="B2647" s="641" t="s">
        <v>6354</v>
      </c>
      <c r="C2647" s="642"/>
      <c r="D2647" s="637"/>
      <c r="E2647" s="638"/>
      <c r="F2647" s="639"/>
      <c r="G2647" s="639"/>
      <c r="H2647" s="639"/>
      <c r="I2647" s="639"/>
      <c r="J2647" s="639"/>
      <c r="K2647" s="639"/>
      <c r="L2647" s="639"/>
      <c r="M2647" s="639"/>
      <c r="N2647" s="639"/>
      <c r="O2647" s="639"/>
      <c r="P2647" s="639"/>
      <c r="Q2647" s="639"/>
      <c r="R2647" s="639"/>
      <c r="S2647" s="639"/>
      <c r="T2647" s="639"/>
      <c r="U2647" s="639"/>
      <c r="V2647" s="639"/>
      <c r="W2647" s="639"/>
      <c r="X2647" s="639"/>
      <c r="Y2647" s="639"/>
      <c r="Z2647" s="639"/>
      <c r="AA2647" s="639"/>
      <c r="AB2647" s="639"/>
      <c r="AC2647" s="639"/>
    </row>
    <row r="2648" ht="102.0" customHeight="1">
      <c r="A2648" s="640" t="s">
        <v>6355</v>
      </c>
      <c r="B2648" s="641" t="s">
        <v>6356</v>
      </c>
      <c r="C2648" s="642"/>
      <c r="D2648" s="637"/>
      <c r="E2648" s="638"/>
      <c r="F2648" s="639"/>
      <c r="G2648" s="639"/>
      <c r="H2648" s="639"/>
      <c r="I2648" s="639"/>
      <c r="J2648" s="639"/>
      <c r="K2648" s="639"/>
      <c r="L2648" s="639"/>
      <c r="M2648" s="639"/>
      <c r="N2648" s="639"/>
      <c r="O2648" s="639"/>
      <c r="P2648" s="639"/>
      <c r="Q2648" s="639"/>
      <c r="R2648" s="639"/>
      <c r="S2648" s="639"/>
      <c r="T2648" s="639"/>
      <c r="U2648" s="639"/>
      <c r="V2648" s="639"/>
      <c r="W2648" s="639"/>
      <c r="X2648" s="639"/>
      <c r="Y2648" s="639"/>
      <c r="Z2648" s="639"/>
      <c r="AA2648" s="639"/>
      <c r="AB2648" s="639"/>
      <c r="AC2648" s="639"/>
    </row>
    <row r="2649" ht="57.0" customHeight="1">
      <c r="A2649" s="644" t="s">
        <v>13492</v>
      </c>
      <c r="B2649" s="641"/>
      <c r="C2649" s="642"/>
      <c r="D2649" s="645"/>
      <c r="E2649" s="646"/>
      <c r="F2649" s="647"/>
      <c r="G2649" s="648"/>
      <c r="H2649" s="639"/>
      <c r="I2649" s="639"/>
      <c r="J2649" s="639"/>
      <c r="K2649" s="639"/>
      <c r="L2649" s="639"/>
      <c r="M2649" s="639"/>
      <c r="N2649" s="639"/>
      <c r="O2649" s="639"/>
      <c r="P2649" s="639"/>
      <c r="Q2649" s="639"/>
      <c r="R2649" s="639"/>
      <c r="S2649" s="639"/>
      <c r="T2649" s="639"/>
      <c r="U2649" s="639"/>
      <c r="V2649" s="639"/>
      <c r="W2649" s="639"/>
      <c r="X2649" s="639"/>
      <c r="Y2649" s="639"/>
      <c r="Z2649" s="639"/>
      <c r="AA2649" s="639"/>
      <c r="AB2649" s="639"/>
      <c r="AC2649" s="639"/>
    </row>
    <row r="2650" ht="400.5" customHeight="1">
      <c r="A2650" s="649" t="s">
        <v>13493</v>
      </c>
      <c r="B2650" s="641" t="s">
        <v>6359</v>
      </c>
      <c r="C2650" s="650"/>
      <c r="D2650" s="645" t="s">
        <v>6360</v>
      </c>
      <c r="E2650" s="646" t="s">
        <v>6361</v>
      </c>
      <c r="F2650" s="647" t="s">
        <v>6362</v>
      </c>
      <c r="G2650" s="651" t="s">
        <v>6363</v>
      </c>
      <c r="H2650" s="639"/>
      <c r="I2650" s="639"/>
      <c r="J2650" s="639"/>
      <c r="K2650" s="639"/>
      <c r="L2650" s="639"/>
      <c r="M2650" s="639"/>
      <c r="N2650" s="639"/>
      <c r="O2650" s="639"/>
      <c r="P2650" s="639"/>
      <c r="Q2650" s="639"/>
      <c r="R2650" s="639"/>
      <c r="S2650" s="639"/>
      <c r="T2650" s="639"/>
      <c r="U2650" s="639"/>
      <c r="V2650" s="639"/>
      <c r="W2650" s="639"/>
      <c r="X2650" s="639"/>
      <c r="Y2650" s="639"/>
      <c r="Z2650" s="639"/>
      <c r="AA2650" s="639"/>
      <c r="AB2650" s="639"/>
      <c r="AC2650" s="639"/>
    </row>
    <row r="2651" ht="243.0" customHeight="1">
      <c r="A2651" s="652" t="s">
        <v>13494</v>
      </c>
      <c r="B2651" s="641" t="s">
        <v>13495</v>
      </c>
      <c r="C2651" s="650" t="s">
        <v>13496</v>
      </c>
      <c r="D2651" s="645" t="s">
        <v>6367</v>
      </c>
      <c r="E2651" s="638"/>
      <c r="F2651" s="639"/>
      <c r="G2651" s="639"/>
      <c r="H2651" s="639"/>
      <c r="I2651" s="639"/>
      <c r="J2651" s="639"/>
      <c r="K2651" s="639"/>
      <c r="L2651" s="639"/>
      <c r="M2651" s="639"/>
      <c r="N2651" s="639"/>
      <c r="O2651" s="639"/>
      <c r="P2651" s="639"/>
      <c r="Q2651" s="639"/>
      <c r="R2651" s="639"/>
      <c r="S2651" s="639"/>
      <c r="T2651" s="639"/>
      <c r="U2651" s="639"/>
      <c r="V2651" s="639"/>
      <c r="W2651" s="639"/>
      <c r="X2651" s="639"/>
      <c r="Y2651" s="639"/>
      <c r="Z2651" s="639"/>
      <c r="AA2651" s="639"/>
      <c r="AB2651" s="639"/>
      <c r="AC2651" s="639"/>
    </row>
    <row r="2652">
      <c r="A2652" s="653" t="s">
        <v>6368</v>
      </c>
      <c r="B2652" s="654" t="s">
        <v>6369</v>
      </c>
      <c r="C2652" s="650" t="s">
        <v>13497</v>
      </c>
      <c r="D2652" s="637"/>
      <c r="E2652" s="638"/>
      <c r="F2652" s="639"/>
      <c r="G2652" s="639"/>
      <c r="H2652" s="639"/>
      <c r="I2652" s="639"/>
      <c r="J2652" s="639"/>
      <c r="K2652" s="639"/>
      <c r="L2652" s="639"/>
      <c r="M2652" s="639"/>
      <c r="N2652" s="639"/>
      <c r="O2652" s="639"/>
      <c r="P2652" s="639"/>
      <c r="Q2652" s="639"/>
      <c r="R2652" s="639"/>
      <c r="S2652" s="639"/>
      <c r="T2652" s="639"/>
      <c r="U2652" s="639"/>
      <c r="V2652" s="639"/>
      <c r="W2652" s="639"/>
      <c r="X2652" s="639"/>
      <c r="Y2652" s="639"/>
      <c r="Z2652" s="639"/>
      <c r="AA2652" s="639"/>
      <c r="AB2652" s="639"/>
      <c r="AC2652" s="639"/>
    </row>
    <row r="2653" ht="61.5" customHeight="1">
      <c r="A2653" s="655" t="s">
        <v>6371</v>
      </c>
      <c r="B2653" s="641" t="s">
        <v>6372</v>
      </c>
      <c r="C2653" s="642"/>
      <c r="D2653" s="637"/>
      <c r="E2653" s="638"/>
      <c r="F2653" s="639"/>
      <c r="G2653" s="639"/>
      <c r="H2653" s="639"/>
      <c r="I2653" s="639"/>
      <c r="J2653" s="639"/>
      <c r="K2653" s="639"/>
      <c r="L2653" s="639"/>
      <c r="M2653" s="639"/>
      <c r="N2653" s="639"/>
      <c r="O2653" s="639"/>
      <c r="P2653" s="639"/>
      <c r="Q2653" s="639"/>
      <c r="R2653" s="639"/>
      <c r="S2653" s="639"/>
      <c r="T2653" s="639"/>
      <c r="U2653" s="639"/>
      <c r="V2653" s="639"/>
      <c r="W2653" s="639"/>
      <c r="X2653" s="639"/>
      <c r="Y2653" s="639"/>
      <c r="Z2653" s="639"/>
      <c r="AA2653" s="639"/>
      <c r="AB2653" s="639"/>
      <c r="AC2653" s="639"/>
    </row>
    <row r="2654" ht="61.5" customHeight="1">
      <c r="A2654" s="655" t="s">
        <v>6373</v>
      </c>
      <c r="B2654" s="641"/>
      <c r="C2654" s="642"/>
      <c r="D2654" s="637"/>
      <c r="E2654" s="638"/>
      <c r="F2654" s="639"/>
      <c r="G2654" s="639"/>
      <c r="H2654" s="639"/>
      <c r="I2654" s="639"/>
      <c r="J2654" s="639"/>
      <c r="K2654" s="639"/>
      <c r="L2654" s="639"/>
      <c r="M2654" s="639"/>
      <c r="N2654" s="639"/>
      <c r="O2654" s="639"/>
      <c r="P2654" s="639"/>
      <c r="Q2654" s="639"/>
      <c r="R2654" s="639"/>
      <c r="S2654" s="639"/>
      <c r="T2654" s="639"/>
      <c r="U2654" s="639"/>
      <c r="V2654" s="639"/>
      <c r="W2654" s="639"/>
      <c r="X2654" s="639"/>
      <c r="Y2654" s="639"/>
      <c r="Z2654" s="639"/>
      <c r="AA2654" s="639"/>
      <c r="AB2654" s="639"/>
      <c r="AC2654" s="639"/>
    </row>
    <row r="2655" ht="87.0" customHeight="1">
      <c r="A2655" s="655" t="s">
        <v>6374</v>
      </c>
      <c r="B2655" s="641" t="s">
        <v>6375</v>
      </c>
      <c r="C2655" s="650" t="s">
        <v>6376</v>
      </c>
      <c r="D2655" s="637"/>
      <c r="E2655" s="638"/>
      <c r="F2655" s="639"/>
      <c r="G2655" s="639"/>
      <c r="H2655" s="639"/>
      <c r="I2655" s="639"/>
      <c r="J2655" s="639"/>
      <c r="K2655" s="639"/>
      <c r="L2655" s="639"/>
      <c r="M2655" s="639"/>
      <c r="N2655" s="639"/>
      <c r="O2655" s="639"/>
      <c r="P2655" s="639"/>
      <c r="Q2655" s="639"/>
      <c r="R2655" s="639"/>
      <c r="S2655" s="639"/>
      <c r="T2655" s="639"/>
      <c r="U2655" s="639"/>
      <c r="V2655" s="639"/>
      <c r="W2655" s="639"/>
      <c r="X2655" s="639"/>
      <c r="Y2655" s="639"/>
      <c r="Z2655" s="639"/>
      <c r="AA2655" s="639"/>
      <c r="AB2655" s="639"/>
      <c r="AC2655" s="639"/>
    </row>
    <row r="2656" ht="61.5" customHeight="1">
      <c r="A2656" s="655" t="s">
        <v>6377</v>
      </c>
      <c r="B2656" s="641" t="s">
        <v>6378</v>
      </c>
      <c r="C2656" s="642"/>
      <c r="D2656" s="637"/>
      <c r="E2656" s="638"/>
      <c r="F2656" s="639"/>
      <c r="G2656" s="639"/>
      <c r="H2656" s="639"/>
      <c r="I2656" s="639"/>
      <c r="J2656" s="639"/>
      <c r="K2656" s="639"/>
      <c r="L2656" s="639"/>
      <c r="M2656" s="639"/>
      <c r="N2656" s="639"/>
      <c r="O2656" s="639"/>
      <c r="P2656" s="639"/>
      <c r="Q2656" s="639"/>
      <c r="R2656" s="639"/>
      <c r="S2656" s="639"/>
      <c r="T2656" s="639"/>
      <c r="U2656" s="639"/>
      <c r="V2656" s="639"/>
      <c r="W2656" s="639"/>
      <c r="X2656" s="639"/>
      <c r="Y2656" s="639"/>
      <c r="Z2656" s="639"/>
      <c r="AA2656" s="639"/>
      <c r="AB2656" s="639"/>
      <c r="AC2656" s="639"/>
    </row>
    <row r="2657" ht="43.5" customHeight="1">
      <c r="A2657" s="655" t="s">
        <v>6379</v>
      </c>
      <c r="B2657" s="641"/>
      <c r="C2657" s="642"/>
      <c r="D2657" s="637"/>
      <c r="E2657" s="638"/>
      <c r="F2657" s="639"/>
      <c r="G2657" s="639"/>
      <c r="H2657" s="639"/>
      <c r="I2657" s="639"/>
      <c r="J2657" s="639"/>
      <c r="K2657" s="639"/>
      <c r="L2657" s="639"/>
      <c r="M2657" s="639"/>
      <c r="N2657" s="639"/>
      <c r="O2657" s="639"/>
      <c r="P2657" s="639"/>
      <c r="Q2657" s="639"/>
      <c r="R2657" s="639"/>
      <c r="S2657" s="639"/>
      <c r="T2657" s="639"/>
      <c r="U2657" s="639"/>
      <c r="V2657" s="639"/>
      <c r="W2657" s="639"/>
      <c r="X2657" s="639"/>
      <c r="Y2657" s="639"/>
      <c r="Z2657" s="639"/>
      <c r="AA2657" s="639"/>
      <c r="AB2657" s="639"/>
      <c r="AC2657" s="639"/>
    </row>
    <row r="2658" ht="43.5" customHeight="1">
      <c r="A2658" s="655" t="s">
        <v>6380</v>
      </c>
      <c r="B2658" s="641"/>
      <c r="C2658" s="642"/>
      <c r="D2658" s="637"/>
      <c r="E2658" s="638"/>
      <c r="F2658" s="639"/>
      <c r="G2658" s="639"/>
      <c r="H2658" s="639"/>
      <c r="I2658" s="639"/>
      <c r="J2658" s="639"/>
      <c r="K2658" s="639"/>
      <c r="L2658" s="639"/>
      <c r="M2658" s="639"/>
      <c r="N2658" s="639"/>
      <c r="O2658" s="639"/>
      <c r="P2658" s="639"/>
      <c r="Q2658" s="639"/>
      <c r="R2658" s="639"/>
      <c r="S2658" s="639"/>
      <c r="T2658" s="639"/>
      <c r="U2658" s="639"/>
      <c r="V2658" s="639"/>
      <c r="W2658" s="639"/>
      <c r="X2658" s="639"/>
      <c r="Y2658" s="639"/>
      <c r="Z2658" s="639"/>
      <c r="AA2658" s="639"/>
      <c r="AB2658" s="639"/>
      <c r="AC2658" s="639"/>
    </row>
    <row r="2659" ht="43.5" customHeight="1">
      <c r="A2659" s="655" t="s">
        <v>6381</v>
      </c>
      <c r="B2659" s="641" t="s">
        <v>6382</v>
      </c>
      <c r="C2659" s="642" t="s">
        <v>6383</v>
      </c>
      <c r="D2659" s="637"/>
      <c r="E2659" s="638"/>
      <c r="F2659" s="639"/>
      <c r="G2659" s="639"/>
      <c r="H2659" s="639"/>
      <c r="I2659" s="639"/>
      <c r="J2659" s="639"/>
      <c r="K2659" s="639"/>
      <c r="L2659" s="639"/>
      <c r="M2659" s="639"/>
      <c r="N2659" s="639"/>
      <c r="O2659" s="639"/>
      <c r="P2659" s="639"/>
      <c r="Q2659" s="639"/>
      <c r="R2659" s="639"/>
      <c r="S2659" s="639"/>
      <c r="T2659" s="639"/>
      <c r="U2659" s="639"/>
      <c r="V2659" s="639"/>
      <c r="W2659" s="639"/>
      <c r="X2659" s="639"/>
      <c r="Y2659" s="639"/>
      <c r="Z2659" s="639"/>
      <c r="AA2659" s="639"/>
      <c r="AB2659" s="639"/>
      <c r="AC2659" s="639"/>
    </row>
    <row r="2660" ht="60.75" customHeight="1">
      <c r="A2660" s="655" t="s">
        <v>6384</v>
      </c>
      <c r="B2660" s="641" t="s">
        <v>6385</v>
      </c>
      <c r="C2660" s="642"/>
      <c r="D2660" s="637"/>
      <c r="E2660" s="638"/>
      <c r="F2660" s="639"/>
      <c r="G2660" s="639"/>
      <c r="H2660" s="639"/>
      <c r="I2660" s="639"/>
      <c r="J2660" s="639"/>
      <c r="K2660" s="639"/>
      <c r="L2660" s="639"/>
      <c r="M2660" s="639"/>
      <c r="N2660" s="639"/>
      <c r="O2660" s="639"/>
      <c r="P2660" s="639"/>
      <c r="Q2660" s="639"/>
      <c r="R2660" s="639"/>
      <c r="S2660" s="639"/>
      <c r="T2660" s="639"/>
      <c r="U2660" s="639"/>
      <c r="V2660" s="639"/>
      <c r="W2660" s="639"/>
      <c r="X2660" s="639"/>
      <c r="Y2660" s="639"/>
      <c r="Z2660" s="639"/>
      <c r="AA2660" s="639"/>
      <c r="AB2660" s="639"/>
      <c r="AC2660" s="639"/>
    </row>
    <row r="2661" ht="29.25" customHeight="1">
      <c r="A2661" s="656" t="s">
        <v>6386</v>
      </c>
      <c r="B2661" s="641" t="s">
        <v>6387</v>
      </c>
      <c r="C2661" s="642"/>
      <c r="D2661" s="637"/>
      <c r="E2661" s="638"/>
      <c r="F2661" s="639"/>
      <c r="G2661" s="639"/>
      <c r="H2661" s="639"/>
      <c r="I2661" s="639"/>
      <c r="J2661" s="639"/>
      <c r="K2661" s="639"/>
      <c r="L2661" s="639"/>
      <c r="M2661" s="639"/>
      <c r="N2661" s="639"/>
      <c r="O2661" s="639"/>
      <c r="P2661" s="639"/>
      <c r="Q2661" s="639"/>
      <c r="R2661" s="639"/>
      <c r="S2661" s="639"/>
      <c r="T2661" s="639"/>
      <c r="U2661" s="639"/>
      <c r="V2661" s="639"/>
      <c r="W2661" s="639"/>
      <c r="X2661" s="639"/>
      <c r="Y2661" s="639"/>
      <c r="Z2661" s="639"/>
      <c r="AA2661" s="639"/>
      <c r="AB2661" s="639"/>
      <c r="AC2661" s="639"/>
    </row>
    <row r="2662" ht="21.75" customHeight="1">
      <c r="A2662" s="657" t="s">
        <v>6388</v>
      </c>
      <c r="B2662" s="654"/>
      <c r="C2662" s="642"/>
      <c r="D2662" s="637"/>
      <c r="E2662" s="638"/>
      <c r="F2662" s="639"/>
      <c r="G2662" s="639"/>
      <c r="H2662" s="639"/>
      <c r="I2662" s="639"/>
      <c r="J2662" s="639"/>
      <c r="K2662" s="639"/>
      <c r="L2662" s="639"/>
      <c r="M2662" s="639"/>
      <c r="N2662" s="639"/>
      <c r="O2662" s="639"/>
      <c r="P2662" s="639"/>
      <c r="Q2662" s="639"/>
      <c r="R2662" s="639"/>
      <c r="S2662" s="639"/>
      <c r="T2662" s="639"/>
      <c r="U2662" s="639"/>
      <c r="V2662" s="639"/>
      <c r="W2662" s="639"/>
      <c r="X2662" s="639"/>
      <c r="Y2662" s="639"/>
      <c r="Z2662" s="639"/>
      <c r="AA2662" s="639"/>
      <c r="AB2662" s="639"/>
      <c r="AC2662" s="639"/>
    </row>
    <row r="2663" ht="159.0" customHeight="1">
      <c r="A2663" s="613"/>
      <c r="B2663" s="654"/>
      <c r="C2663" s="642"/>
      <c r="D2663" s="637"/>
      <c r="E2663" s="638"/>
      <c r="F2663" s="639"/>
      <c r="G2663" s="639"/>
      <c r="H2663" s="639"/>
      <c r="I2663" s="639"/>
      <c r="J2663" s="639"/>
      <c r="K2663" s="639"/>
      <c r="L2663" s="639"/>
      <c r="M2663" s="639"/>
      <c r="N2663" s="639"/>
      <c r="O2663" s="639"/>
      <c r="P2663" s="639"/>
      <c r="Q2663" s="639"/>
      <c r="R2663" s="639"/>
      <c r="S2663" s="639"/>
      <c r="T2663" s="639"/>
      <c r="U2663" s="639"/>
      <c r="V2663" s="639"/>
      <c r="W2663" s="639"/>
      <c r="X2663" s="639"/>
      <c r="Y2663" s="639"/>
      <c r="Z2663" s="639"/>
      <c r="AA2663" s="639"/>
      <c r="AB2663" s="639"/>
      <c r="AC2663" s="639"/>
    </row>
    <row r="2664" ht="108.75" customHeight="1">
      <c r="A2664" s="653" t="s">
        <v>6389</v>
      </c>
      <c r="B2664" s="658" t="s">
        <v>6390</v>
      </c>
      <c r="C2664" s="650"/>
      <c r="D2664" s="637"/>
      <c r="E2664" s="638"/>
      <c r="F2664" s="639"/>
      <c r="G2664" s="639"/>
      <c r="H2664" s="639"/>
      <c r="I2664" s="639"/>
      <c r="J2664" s="639"/>
      <c r="K2664" s="639"/>
      <c r="L2664" s="639"/>
      <c r="M2664" s="639"/>
      <c r="N2664" s="639"/>
      <c r="O2664" s="639"/>
      <c r="P2664" s="639"/>
      <c r="Q2664" s="639"/>
      <c r="R2664" s="639"/>
      <c r="S2664" s="639"/>
      <c r="T2664" s="639"/>
      <c r="U2664" s="639"/>
      <c r="V2664" s="639"/>
      <c r="W2664" s="639"/>
      <c r="X2664" s="639"/>
      <c r="Y2664" s="639"/>
      <c r="Z2664" s="639"/>
      <c r="AA2664" s="639"/>
      <c r="AB2664" s="639"/>
      <c r="AC2664" s="639"/>
    </row>
    <row r="2665" ht="108.75" customHeight="1">
      <c r="A2665" s="653" t="s">
        <v>6391</v>
      </c>
      <c r="B2665" s="654" t="s">
        <v>6392</v>
      </c>
      <c r="C2665" s="650" t="s">
        <v>6393</v>
      </c>
      <c r="D2665" s="637"/>
      <c r="E2665" s="638"/>
      <c r="F2665" s="639"/>
      <c r="G2665" s="639"/>
      <c r="H2665" s="639"/>
      <c r="I2665" s="639"/>
      <c r="J2665" s="639"/>
      <c r="K2665" s="639"/>
      <c r="L2665" s="639"/>
      <c r="M2665" s="639"/>
      <c r="N2665" s="639"/>
      <c r="O2665" s="639"/>
      <c r="P2665" s="639"/>
      <c r="Q2665" s="639"/>
      <c r="R2665" s="639"/>
      <c r="S2665" s="639"/>
      <c r="T2665" s="639"/>
      <c r="U2665" s="639"/>
      <c r="V2665" s="639"/>
      <c r="W2665" s="639"/>
      <c r="X2665" s="639"/>
      <c r="Y2665" s="639"/>
      <c r="Z2665" s="639"/>
      <c r="AA2665" s="639"/>
      <c r="AB2665" s="639"/>
      <c r="AC2665" s="639"/>
    </row>
    <row r="2666" ht="108.75" customHeight="1">
      <c r="A2666" s="653" t="s">
        <v>6394</v>
      </c>
      <c r="B2666" s="654"/>
      <c r="C2666" s="642"/>
      <c r="D2666" s="637"/>
      <c r="E2666" s="638"/>
      <c r="F2666" s="639"/>
      <c r="G2666" s="639"/>
      <c r="H2666" s="639"/>
      <c r="I2666" s="639"/>
      <c r="J2666" s="639"/>
      <c r="K2666" s="639"/>
      <c r="L2666" s="639"/>
      <c r="M2666" s="639"/>
      <c r="N2666" s="639"/>
      <c r="O2666" s="639"/>
      <c r="P2666" s="639"/>
      <c r="Q2666" s="639"/>
      <c r="R2666" s="639"/>
      <c r="S2666" s="639"/>
      <c r="T2666" s="639"/>
      <c r="U2666" s="639"/>
      <c r="V2666" s="639"/>
      <c r="W2666" s="639"/>
      <c r="X2666" s="639"/>
      <c r="Y2666" s="639"/>
      <c r="Z2666" s="639"/>
      <c r="AA2666" s="639"/>
      <c r="AB2666" s="639"/>
      <c r="AC2666" s="639"/>
    </row>
    <row r="2667" ht="108.75" customHeight="1">
      <c r="A2667" s="4" t="s">
        <v>13498</v>
      </c>
      <c r="B2667" s="654"/>
      <c r="C2667" s="642"/>
      <c r="D2667" s="637"/>
      <c r="E2667" s="638"/>
      <c r="F2667" s="639"/>
      <c r="G2667" s="639"/>
      <c r="H2667" s="639"/>
      <c r="I2667" s="639"/>
      <c r="J2667" s="639"/>
      <c r="K2667" s="639"/>
      <c r="L2667" s="639"/>
      <c r="M2667" s="639"/>
      <c r="N2667" s="639"/>
      <c r="O2667" s="639"/>
      <c r="P2667" s="639"/>
      <c r="Q2667" s="639"/>
      <c r="R2667" s="639"/>
      <c r="S2667" s="639"/>
      <c r="T2667" s="639"/>
      <c r="U2667" s="639"/>
      <c r="V2667" s="639"/>
      <c r="W2667" s="639"/>
      <c r="X2667" s="639"/>
      <c r="Y2667" s="639"/>
      <c r="Z2667" s="639"/>
      <c r="AA2667" s="639"/>
      <c r="AB2667" s="639"/>
      <c r="AC2667" s="639"/>
    </row>
    <row r="2668" ht="161.25" customHeight="1">
      <c r="A2668" s="659" t="s">
        <v>6396</v>
      </c>
      <c r="B2668" s="654"/>
      <c r="C2668" s="642"/>
      <c r="D2668" s="637"/>
      <c r="E2668" s="638"/>
      <c r="F2668" s="639"/>
      <c r="G2668" s="639"/>
      <c r="H2668" s="639"/>
      <c r="I2668" s="639"/>
      <c r="J2668" s="639"/>
      <c r="K2668" s="639"/>
      <c r="L2668" s="639"/>
      <c r="M2668" s="639"/>
      <c r="N2668" s="639"/>
      <c r="O2668" s="639"/>
      <c r="P2668" s="639"/>
      <c r="Q2668" s="639"/>
      <c r="R2668" s="639"/>
      <c r="S2668" s="639"/>
      <c r="T2668" s="639"/>
      <c r="U2668" s="639"/>
      <c r="V2668" s="639"/>
      <c r="W2668" s="639"/>
      <c r="X2668" s="639"/>
      <c r="Y2668" s="639"/>
      <c r="Z2668" s="639"/>
      <c r="AA2668" s="639"/>
      <c r="AB2668" s="639"/>
      <c r="AC2668" s="639"/>
    </row>
    <row r="2669" ht="161.25" customHeight="1">
      <c r="A2669" s="660" t="s">
        <v>13499</v>
      </c>
      <c r="B2669" s="654"/>
      <c r="C2669" s="642"/>
      <c r="D2669" s="637"/>
      <c r="E2669" s="638"/>
      <c r="F2669" s="639"/>
      <c r="G2669" s="639"/>
      <c r="H2669" s="639"/>
      <c r="I2669" s="639"/>
      <c r="J2669" s="639"/>
      <c r="K2669" s="639"/>
      <c r="L2669" s="639"/>
      <c r="M2669" s="639"/>
      <c r="N2669" s="639"/>
      <c r="O2669" s="639"/>
      <c r="P2669" s="639"/>
      <c r="Q2669" s="639"/>
      <c r="R2669" s="639"/>
      <c r="S2669" s="639"/>
      <c r="T2669" s="639"/>
      <c r="U2669" s="639"/>
      <c r="V2669" s="639"/>
      <c r="W2669" s="639"/>
      <c r="X2669" s="639"/>
      <c r="Y2669" s="639"/>
      <c r="Z2669" s="639"/>
      <c r="AA2669" s="639"/>
      <c r="AB2669" s="639"/>
      <c r="AC2669" s="639"/>
    </row>
    <row r="2670" ht="161.25" customHeight="1">
      <c r="A2670" s="661" t="s">
        <v>6398</v>
      </c>
      <c r="B2670" s="662" t="s">
        <v>13500</v>
      </c>
      <c r="C2670" s="642"/>
      <c r="D2670" s="637"/>
      <c r="E2670" s="638"/>
      <c r="F2670" s="639"/>
      <c r="G2670" s="639"/>
      <c r="H2670" s="639"/>
      <c r="I2670" s="639"/>
      <c r="J2670" s="639"/>
      <c r="K2670" s="639"/>
      <c r="L2670" s="639"/>
      <c r="M2670" s="639"/>
      <c r="N2670" s="639"/>
      <c r="O2670" s="639"/>
      <c r="P2670" s="639"/>
      <c r="Q2670" s="639"/>
      <c r="R2670" s="639"/>
      <c r="S2670" s="639"/>
      <c r="T2670" s="639"/>
      <c r="U2670" s="639"/>
      <c r="V2670" s="639"/>
      <c r="W2670" s="639"/>
      <c r="X2670" s="639"/>
      <c r="Y2670" s="639"/>
      <c r="Z2670" s="639"/>
      <c r="AA2670" s="639"/>
      <c r="AB2670" s="639"/>
      <c r="AC2670" s="639"/>
    </row>
    <row r="2671">
      <c r="A2671" s="661" t="s">
        <v>6400</v>
      </c>
      <c r="B2671" s="654" t="s">
        <v>6401</v>
      </c>
      <c r="C2671" s="642"/>
      <c r="D2671" s="637"/>
      <c r="E2671" s="638"/>
      <c r="F2671" s="639"/>
      <c r="G2671" s="639"/>
      <c r="H2671" s="639"/>
      <c r="I2671" s="639"/>
      <c r="J2671" s="639"/>
      <c r="K2671" s="639"/>
      <c r="L2671" s="639"/>
      <c r="M2671" s="639"/>
      <c r="N2671" s="639"/>
      <c r="O2671" s="639"/>
      <c r="P2671" s="639"/>
      <c r="Q2671" s="639"/>
      <c r="R2671" s="639"/>
      <c r="S2671" s="639"/>
      <c r="T2671" s="639"/>
      <c r="U2671" s="639"/>
      <c r="V2671" s="639"/>
      <c r="W2671" s="639"/>
      <c r="X2671" s="639"/>
      <c r="Y2671" s="639"/>
      <c r="Z2671" s="639"/>
      <c r="AA2671" s="639"/>
      <c r="AB2671" s="639"/>
      <c r="AC2671" s="639"/>
    </row>
    <row r="2672">
      <c r="A2672" s="663" t="s">
        <v>13501</v>
      </c>
      <c r="B2672" s="654" t="s">
        <v>6403</v>
      </c>
      <c r="C2672" s="642"/>
      <c r="D2672" s="637"/>
      <c r="E2672" s="638"/>
      <c r="F2672" s="639"/>
      <c r="G2672" s="639"/>
      <c r="H2672" s="639"/>
      <c r="I2672" s="639"/>
      <c r="J2672" s="639"/>
      <c r="K2672" s="639"/>
      <c r="L2672" s="639"/>
      <c r="M2672" s="639"/>
      <c r="N2672" s="639"/>
      <c r="O2672" s="639"/>
      <c r="P2672" s="639"/>
      <c r="Q2672" s="639"/>
      <c r="R2672" s="639"/>
      <c r="S2672" s="639"/>
      <c r="T2672" s="639"/>
      <c r="U2672" s="639"/>
      <c r="V2672" s="639"/>
      <c r="W2672" s="639"/>
      <c r="X2672" s="639"/>
      <c r="Y2672" s="639"/>
      <c r="Z2672" s="639"/>
      <c r="AA2672" s="639"/>
      <c r="AB2672" s="639"/>
      <c r="AC2672" s="639"/>
    </row>
    <row r="2673">
      <c r="A2673" s="664" t="s">
        <v>6404</v>
      </c>
      <c r="B2673" s="654"/>
      <c r="C2673" s="642"/>
      <c r="D2673" s="637"/>
      <c r="E2673" s="638"/>
      <c r="F2673" s="639"/>
      <c r="G2673" s="639"/>
      <c r="H2673" s="639"/>
      <c r="I2673" s="639"/>
      <c r="J2673" s="639"/>
      <c r="K2673" s="639"/>
      <c r="L2673" s="639"/>
      <c r="M2673" s="639"/>
      <c r="N2673" s="639"/>
      <c r="O2673" s="639"/>
      <c r="P2673" s="639"/>
      <c r="Q2673" s="639"/>
      <c r="R2673" s="639"/>
      <c r="S2673" s="639"/>
      <c r="T2673" s="639"/>
      <c r="U2673" s="639"/>
      <c r="V2673" s="639"/>
      <c r="W2673" s="639"/>
      <c r="X2673" s="639"/>
      <c r="Y2673" s="639"/>
      <c r="Z2673" s="639"/>
      <c r="AA2673" s="639"/>
      <c r="AB2673" s="639"/>
      <c r="AC2673" s="639"/>
    </row>
    <row r="2674">
      <c r="A2674" s="644" t="s">
        <v>13502</v>
      </c>
      <c r="B2674" s="665" t="s">
        <v>6406</v>
      </c>
      <c r="C2674" s="642"/>
      <c r="D2674" s="150"/>
      <c r="E2674" s="150"/>
      <c r="F2674" s="150"/>
      <c r="G2674" s="150"/>
      <c r="H2674" s="150"/>
      <c r="I2674" s="150"/>
      <c r="J2674" s="150"/>
      <c r="K2674" s="150"/>
      <c r="L2674" s="150"/>
      <c r="M2674" s="150"/>
      <c r="N2674" s="150"/>
      <c r="O2674" s="150"/>
      <c r="P2674" s="150"/>
      <c r="Q2674" s="150"/>
      <c r="R2674" s="150"/>
      <c r="S2674" s="150"/>
      <c r="T2674" s="150"/>
      <c r="U2674" s="150"/>
      <c r="V2674" s="150"/>
      <c r="W2674" s="150"/>
      <c r="X2674" s="150"/>
      <c r="Y2674" s="150"/>
      <c r="Z2674" s="150"/>
      <c r="AA2674" s="150"/>
      <c r="AB2674" s="150"/>
      <c r="AC2674" s="150"/>
    </row>
    <row r="2675">
      <c r="A2675" s="666" t="s">
        <v>13503</v>
      </c>
      <c r="B2675" s="636" t="s">
        <v>6408</v>
      </c>
      <c r="C2675" s="544"/>
    </row>
    <row r="2676" ht="183.75" customHeight="1">
      <c r="A2676" s="613"/>
      <c r="B2676" s="594"/>
      <c r="D2676" s="150"/>
      <c r="E2676" s="150"/>
      <c r="F2676" s="150"/>
      <c r="G2676" s="150"/>
      <c r="H2676" s="150"/>
      <c r="I2676" s="150"/>
      <c r="J2676" s="150"/>
      <c r="K2676" s="150"/>
      <c r="L2676" s="150"/>
      <c r="M2676" s="150"/>
      <c r="N2676" s="150"/>
      <c r="O2676" s="150"/>
      <c r="P2676" s="150"/>
      <c r="Q2676" s="150"/>
      <c r="R2676" s="150"/>
      <c r="S2676" s="150"/>
      <c r="T2676" s="150"/>
      <c r="U2676" s="150"/>
      <c r="V2676" s="150"/>
      <c r="W2676" s="150"/>
      <c r="X2676" s="150"/>
      <c r="Y2676" s="150"/>
      <c r="Z2676" s="150"/>
      <c r="AA2676" s="150"/>
      <c r="AB2676" s="150"/>
      <c r="AC2676" s="150"/>
    </row>
    <row r="2677" ht="191.25" customHeight="1">
      <c r="A2677" s="666" t="s">
        <v>13504</v>
      </c>
      <c r="B2677" s="594"/>
      <c r="C2677" s="544"/>
      <c r="D2677" s="637"/>
      <c r="E2677" s="638"/>
      <c r="F2677" s="639"/>
      <c r="G2677" s="639"/>
      <c r="H2677" s="639"/>
      <c r="I2677" s="639"/>
      <c r="J2677" s="639"/>
      <c r="K2677" s="639"/>
      <c r="L2677" s="639"/>
      <c r="M2677" s="639"/>
      <c r="N2677" s="639"/>
      <c r="O2677" s="639"/>
      <c r="P2677" s="639"/>
      <c r="Q2677" s="639"/>
      <c r="R2677" s="639"/>
      <c r="S2677" s="639"/>
      <c r="T2677" s="639"/>
      <c r="U2677" s="639"/>
      <c r="V2677" s="639"/>
      <c r="W2677" s="639"/>
      <c r="X2677" s="639"/>
      <c r="Y2677" s="639"/>
      <c r="Z2677" s="639"/>
      <c r="AA2677" s="639"/>
      <c r="AB2677" s="639"/>
      <c r="AC2677" s="639"/>
    </row>
    <row r="2678">
      <c r="A2678" s="544" t="s">
        <v>6410</v>
      </c>
      <c r="B2678" s="654"/>
      <c r="C2678" s="642"/>
      <c r="D2678" s="637"/>
      <c r="E2678" s="638"/>
      <c r="F2678" s="639"/>
      <c r="G2678" s="639"/>
      <c r="H2678" s="639"/>
      <c r="I2678" s="639"/>
      <c r="J2678" s="639"/>
      <c r="K2678" s="639"/>
      <c r="L2678" s="639"/>
      <c r="M2678" s="639"/>
      <c r="N2678" s="639"/>
      <c r="O2678" s="639"/>
      <c r="P2678" s="639"/>
      <c r="Q2678" s="639"/>
      <c r="R2678" s="639"/>
      <c r="S2678" s="639"/>
      <c r="T2678" s="639"/>
      <c r="U2678" s="639"/>
      <c r="V2678" s="639"/>
      <c r="W2678" s="639"/>
      <c r="X2678" s="639"/>
      <c r="Y2678" s="639"/>
      <c r="Z2678" s="639"/>
      <c r="AA2678" s="639"/>
      <c r="AB2678" s="639"/>
      <c r="AC2678" s="639"/>
    </row>
    <row r="2679">
      <c r="A2679" s="667" t="s">
        <v>6411</v>
      </c>
      <c r="B2679" s="654" t="s">
        <v>6412</v>
      </c>
      <c r="C2679" s="642"/>
      <c r="D2679" s="637"/>
      <c r="E2679" s="638"/>
      <c r="F2679" s="639"/>
      <c r="G2679" s="639"/>
      <c r="H2679" s="639"/>
      <c r="I2679" s="639"/>
      <c r="J2679" s="639"/>
      <c r="K2679" s="639"/>
      <c r="L2679" s="639"/>
      <c r="M2679" s="639"/>
      <c r="N2679" s="639"/>
      <c r="O2679" s="639"/>
      <c r="P2679" s="639"/>
      <c r="Q2679" s="639"/>
      <c r="R2679" s="639"/>
      <c r="S2679" s="639"/>
      <c r="T2679" s="639"/>
      <c r="U2679" s="639"/>
      <c r="V2679" s="639"/>
      <c r="W2679" s="639"/>
      <c r="X2679" s="639"/>
      <c r="Y2679" s="639"/>
      <c r="Z2679" s="639"/>
      <c r="AA2679" s="639"/>
      <c r="AB2679" s="639"/>
      <c r="AC2679" s="639"/>
    </row>
    <row r="2680">
      <c r="A2680" s="667" t="s">
        <v>6413</v>
      </c>
      <c r="B2680" s="654"/>
      <c r="C2680" s="642"/>
      <c r="D2680" s="637"/>
      <c r="E2680" s="638"/>
      <c r="F2680" s="639"/>
      <c r="G2680" s="639"/>
      <c r="H2680" s="639"/>
      <c r="I2680" s="639"/>
      <c r="J2680" s="639"/>
      <c r="K2680" s="639"/>
      <c r="L2680" s="639"/>
      <c r="M2680" s="639"/>
      <c r="N2680" s="639"/>
      <c r="O2680" s="639"/>
      <c r="P2680" s="639"/>
      <c r="Q2680" s="639"/>
      <c r="R2680" s="639"/>
      <c r="S2680" s="639"/>
      <c r="T2680" s="639"/>
      <c r="U2680" s="639"/>
      <c r="V2680" s="639"/>
      <c r="W2680" s="639"/>
      <c r="X2680" s="639"/>
      <c r="Y2680" s="639"/>
      <c r="Z2680" s="639"/>
      <c r="AA2680" s="639"/>
      <c r="AB2680" s="639"/>
      <c r="AC2680" s="639"/>
    </row>
    <row r="2681">
      <c r="A2681" s="667" t="s">
        <v>13505</v>
      </c>
      <c r="B2681" s="654" t="s">
        <v>6415</v>
      </c>
      <c r="C2681" s="642"/>
      <c r="D2681" s="637"/>
      <c r="E2681" s="638"/>
      <c r="F2681" s="639"/>
      <c r="G2681" s="639"/>
      <c r="H2681" s="639"/>
      <c r="I2681" s="639"/>
      <c r="J2681" s="639"/>
      <c r="K2681" s="639"/>
      <c r="L2681" s="639"/>
      <c r="M2681" s="639"/>
      <c r="N2681" s="639"/>
      <c r="O2681" s="639"/>
      <c r="P2681" s="639"/>
      <c r="Q2681" s="639"/>
      <c r="R2681" s="639"/>
      <c r="S2681" s="639"/>
      <c r="T2681" s="639"/>
      <c r="U2681" s="639"/>
      <c r="V2681" s="639"/>
      <c r="W2681" s="639"/>
      <c r="X2681" s="639"/>
      <c r="Y2681" s="639"/>
      <c r="Z2681" s="639"/>
      <c r="AA2681" s="639"/>
      <c r="AB2681" s="639"/>
      <c r="AC2681" s="639"/>
    </row>
    <row r="2682">
      <c r="A2682" s="667" t="s">
        <v>6416</v>
      </c>
      <c r="B2682" s="654"/>
      <c r="C2682" s="642"/>
      <c r="D2682" s="637"/>
      <c r="E2682" s="638"/>
      <c r="F2682" s="639"/>
      <c r="G2682" s="639"/>
      <c r="H2682" s="639"/>
      <c r="I2682" s="639"/>
      <c r="J2682" s="639"/>
      <c r="K2682" s="639"/>
      <c r="L2682" s="639"/>
      <c r="M2682" s="639"/>
      <c r="N2682" s="639"/>
      <c r="O2682" s="639"/>
      <c r="P2682" s="639"/>
      <c r="Q2682" s="639"/>
      <c r="R2682" s="639"/>
      <c r="S2682" s="639"/>
      <c r="T2682" s="639"/>
      <c r="U2682" s="639"/>
      <c r="V2682" s="639"/>
      <c r="W2682" s="639"/>
      <c r="X2682" s="639"/>
      <c r="Y2682" s="639"/>
      <c r="Z2682" s="639"/>
      <c r="AA2682" s="639"/>
      <c r="AB2682" s="639"/>
      <c r="AC2682" s="639"/>
    </row>
    <row r="2683">
      <c r="A2683" s="667" t="s">
        <v>6417</v>
      </c>
      <c r="B2683" s="654" t="s">
        <v>6418</v>
      </c>
      <c r="C2683" s="642"/>
      <c r="D2683" s="637"/>
      <c r="E2683" s="638"/>
      <c r="F2683" s="639"/>
      <c r="G2683" s="639"/>
      <c r="H2683" s="639"/>
      <c r="I2683" s="639"/>
      <c r="J2683" s="639"/>
      <c r="K2683" s="639"/>
      <c r="L2683" s="639"/>
      <c r="M2683" s="639"/>
      <c r="N2683" s="639"/>
      <c r="O2683" s="639"/>
      <c r="P2683" s="639"/>
      <c r="Q2683" s="639"/>
      <c r="R2683" s="639"/>
      <c r="S2683" s="639"/>
      <c r="T2683" s="639"/>
      <c r="U2683" s="639"/>
      <c r="V2683" s="639"/>
      <c r="W2683" s="639"/>
      <c r="X2683" s="639"/>
      <c r="Y2683" s="639"/>
      <c r="Z2683" s="639"/>
      <c r="AA2683" s="639"/>
      <c r="AB2683" s="639"/>
      <c r="AC2683" s="639"/>
    </row>
    <row r="2684">
      <c r="A2684" s="668" t="s">
        <v>13506</v>
      </c>
      <c r="B2684" s="654"/>
      <c r="C2684" s="642"/>
      <c r="D2684" s="637"/>
      <c r="E2684" s="638"/>
      <c r="F2684" s="639"/>
      <c r="G2684" s="639"/>
      <c r="H2684" s="639"/>
      <c r="I2684" s="639"/>
      <c r="J2684" s="639"/>
      <c r="K2684" s="639"/>
      <c r="L2684" s="639"/>
      <c r="M2684" s="639"/>
      <c r="N2684" s="639"/>
      <c r="O2684" s="639"/>
      <c r="P2684" s="639"/>
      <c r="Q2684" s="639"/>
      <c r="R2684" s="639"/>
      <c r="S2684" s="639"/>
      <c r="T2684" s="639"/>
      <c r="U2684" s="639"/>
      <c r="V2684" s="639"/>
      <c r="W2684" s="639"/>
      <c r="X2684" s="639"/>
      <c r="Y2684" s="639"/>
      <c r="Z2684" s="639"/>
      <c r="AA2684" s="639"/>
      <c r="AB2684" s="639"/>
      <c r="AC2684" s="639"/>
    </row>
    <row r="2685">
      <c r="A2685" s="544" t="s">
        <v>6420</v>
      </c>
      <c r="B2685" s="654" t="s">
        <v>6421</v>
      </c>
      <c r="C2685" s="642"/>
      <c r="D2685" s="637"/>
      <c r="E2685" s="638"/>
      <c r="F2685" s="639"/>
      <c r="G2685" s="639"/>
      <c r="H2685" s="639"/>
      <c r="I2685" s="639"/>
      <c r="J2685" s="639"/>
      <c r="K2685" s="639"/>
      <c r="L2685" s="639"/>
      <c r="M2685" s="639"/>
      <c r="N2685" s="639"/>
      <c r="O2685" s="639"/>
      <c r="P2685" s="639"/>
      <c r="Q2685" s="639"/>
      <c r="R2685" s="639"/>
      <c r="S2685" s="639"/>
      <c r="T2685" s="639"/>
      <c r="U2685" s="639"/>
      <c r="V2685" s="639"/>
      <c r="W2685" s="639"/>
      <c r="X2685" s="639"/>
      <c r="Y2685" s="639"/>
      <c r="Z2685" s="639"/>
      <c r="AA2685" s="639"/>
      <c r="AB2685" s="639"/>
      <c r="AC2685" s="639"/>
    </row>
    <row r="2686" ht="78.0" customHeight="1">
      <c r="A2686" s="544" t="s">
        <v>13507</v>
      </c>
      <c r="B2686" s="654"/>
      <c r="C2686" s="642"/>
      <c r="D2686" s="637"/>
      <c r="E2686" s="638"/>
      <c r="F2686" s="639"/>
      <c r="G2686" s="639"/>
      <c r="H2686" s="639"/>
      <c r="I2686" s="639"/>
      <c r="J2686" s="639"/>
      <c r="K2686" s="639"/>
      <c r="L2686" s="639"/>
      <c r="M2686" s="639"/>
      <c r="N2686" s="639"/>
      <c r="O2686" s="639"/>
      <c r="P2686" s="639"/>
      <c r="Q2686" s="639"/>
      <c r="R2686" s="639"/>
      <c r="S2686" s="639"/>
      <c r="T2686" s="639"/>
      <c r="U2686" s="639"/>
      <c r="V2686" s="639"/>
      <c r="W2686" s="639"/>
      <c r="X2686" s="639"/>
      <c r="Y2686" s="639"/>
      <c r="Z2686" s="639"/>
      <c r="AA2686" s="639"/>
      <c r="AB2686" s="639"/>
      <c r="AC2686" s="639"/>
    </row>
    <row r="2687">
      <c r="A2687" s="669" t="s">
        <v>13508</v>
      </c>
      <c r="B2687" s="654"/>
      <c r="C2687" s="642"/>
      <c r="D2687" s="637"/>
      <c r="E2687" s="638"/>
      <c r="F2687" s="639"/>
      <c r="G2687" s="639"/>
      <c r="H2687" s="639"/>
      <c r="I2687" s="639"/>
      <c r="J2687" s="639"/>
      <c r="K2687" s="639"/>
      <c r="L2687" s="639"/>
      <c r="M2687" s="639"/>
      <c r="N2687" s="639"/>
      <c r="O2687" s="639"/>
      <c r="P2687" s="639"/>
      <c r="Q2687" s="639"/>
      <c r="R2687" s="639"/>
      <c r="S2687" s="639"/>
      <c r="T2687" s="639"/>
      <c r="U2687" s="639"/>
      <c r="V2687" s="639"/>
      <c r="W2687" s="639"/>
      <c r="X2687" s="639"/>
      <c r="Y2687" s="639"/>
      <c r="Z2687" s="639"/>
      <c r="AA2687" s="639"/>
      <c r="AB2687" s="639"/>
      <c r="AC2687" s="639"/>
    </row>
    <row r="2688">
      <c r="A2688" s="670" t="s">
        <v>13509</v>
      </c>
      <c r="B2688" s="654"/>
      <c r="C2688" s="642"/>
      <c r="D2688" s="637"/>
      <c r="E2688" s="638"/>
      <c r="F2688" s="639"/>
      <c r="G2688" s="639"/>
      <c r="H2688" s="639"/>
      <c r="I2688" s="639"/>
      <c r="J2688" s="639"/>
      <c r="K2688" s="639"/>
      <c r="L2688" s="639"/>
      <c r="M2688" s="639"/>
      <c r="N2688" s="639"/>
      <c r="O2688" s="639"/>
      <c r="P2688" s="639"/>
      <c r="Q2688" s="639"/>
      <c r="R2688" s="639"/>
      <c r="S2688" s="639"/>
      <c r="T2688" s="639"/>
      <c r="U2688" s="639"/>
      <c r="V2688" s="639"/>
      <c r="W2688" s="639"/>
      <c r="X2688" s="639"/>
      <c r="Y2688" s="639"/>
      <c r="Z2688" s="639"/>
      <c r="AA2688" s="639"/>
      <c r="AB2688" s="639"/>
      <c r="AC2688" s="639"/>
    </row>
    <row r="2689" ht="81.75" customHeight="1">
      <c r="A2689" s="544" t="s">
        <v>6425</v>
      </c>
      <c r="B2689" s="654"/>
      <c r="C2689" s="671" t="s">
        <v>13510</v>
      </c>
      <c r="D2689" s="637"/>
      <c r="E2689" s="638"/>
      <c r="F2689" s="639"/>
      <c r="G2689" s="639"/>
      <c r="H2689" s="639"/>
      <c r="I2689" s="639"/>
      <c r="J2689" s="639"/>
      <c r="K2689" s="639"/>
      <c r="L2689" s="639"/>
      <c r="M2689" s="639"/>
      <c r="N2689" s="639"/>
      <c r="O2689" s="639"/>
      <c r="P2689" s="639"/>
      <c r="Q2689" s="639"/>
      <c r="R2689" s="639"/>
      <c r="S2689" s="639"/>
      <c r="T2689" s="639"/>
      <c r="U2689" s="639"/>
      <c r="V2689" s="639"/>
      <c r="W2689" s="639"/>
      <c r="X2689" s="639"/>
      <c r="Y2689" s="639"/>
      <c r="Z2689" s="639"/>
      <c r="AA2689" s="639"/>
      <c r="AB2689" s="639"/>
      <c r="AC2689" s="639"/>
    </row>
    <row r="2690">
      <c r="A2690" s="544" t="s">
        <v>6427</v>
      </c>
      <c r="B2690" s="654" t="s">
        <v>6428</v>
      </c>
      <c r="C2690" s="642"/>
      <c r="D2690" s="637"/>
      <c r="E2690" s="638"/>
      <c r="F2690" s="639"/>
      <c r="G2690" s="639"/>
      <c r="H2690" s="639"/>
      <c r="I2690" s="639"/>
      <c r="J2690" s="639"/>
      <c r="K2690" s="639"/>
      <c r="L2690" s="639"/>
      <c r="M2690" s="639"/>
      <c r="N2690" s="639"/>
      <c r="O2690" s="639"/>
      <c r="P2690" s="639"/>
      <c r="Q2690" s="639"/>
      <c r="R2690" s="639"/>
      <c r="S2690" s="639"/>
      <c r="T2690" s="639"/>
      <c r="U2690" s="639"/>
      <c r="V2690" s="639"/>
      <c r="W2690" s="639"/>
      <c r="X2690" s="639"/>
      <c r="Y2690" s="639"/>
      <c r="Z2690" s="639"/>
      <c r="AA2690" s="639"/>
      <c r="AB2690" s="639"/>
      <c r="AC2690" s="639"/>
    </row>
    <row r="2691">
      <c r="A2691" s="545" t="s">
        <v>13511</v>
      </c>
      <c r="B2691" s="665"/>
      <c r="C2691" s="642"/>
      <c r="D2691" s="637"/>
      <c r="E2691" s="638"/>
      <c r="F2691" s="639"/>
      <c r="G2691" s="639"/>
      <c r="H2691" s="639"/>
      <c r="I2691" s="639"/>
      <c r="J2691" s="639"/>
      <c r="K2691" s="639"/>
      <c r="L2691" s="639"/>
      <c r="M2691" s="639"/>
      <c r="N2691" s="639"/>
      <c r="O2691" s="639"/>
      <c r="P2691" s="639"/>
      <c r="Q2691" s="639"/>
      <c r="R2691" s="639"/>
      <c r="S2691" s="639"/>
      <c r="T2691" s="639"/>
      <c r="U2691" s="639"/>
      <c r="V2691" s="639"/>
      <c r="W2691" s="639"/>
      <c r="X2691" s="639"/>
      <c r="Y2691" s="639"/>
      <c r="Z2691" s="639"/>
      <c r="AA2691" s="639"/>
      <c r="AB2691" s="639"/>
      <c r="AC2691" s="639"/>
    </row>
    <row r="2692">
      <c r="A2692" s="545" t="s">
        <v>13512</v>
      </c>
      <c r="B2692" s="665"/>
      <c r="C2692" s="642"/>
      <c r="D2692" s="637"/>
      <c r="E2692" s="638"/>
      <c r="F2692" s="639"/>
      <c r="G2692" s="639"/>
      <c r="H2692" s="639"/>
      <c r="I2692" s="639"/>
      <c r="J2692" s="639"/>
      <c r="K2692" s="639"/>
      <c r="L2692" s="639"/>
      <c r="M2692" s="639"/>
      <c r="N2692" s="639"/>
      <c r="O2692" s="639"/>
      <c r="P2692" s="639"/>
      <c r="Q2692" s="639"/>
      <c r="R2692" s="639"/>
      <c r="S2692" s="639"/>
      <c r="T2692" s="639"/>
      <c r="U2692" s="639"/>
      <c r="V2692" s="639"/>
      <c r="W2692" s="639"/>
      <c r="X2692" s="639"/>
      <c r="Y2692" s="639"/>
      <c r="Z2692" s="639"/>
      <c r="AA2692" s="639"/>
      <c r="AB2692" s="639"/>
      <c r="AC2692" s="639"/>
    </row>
    <row r="2693">
      <c r="A2693" s="672" t="s">
        <v>13513</v>
      </c>
      <c r="B2693" s="654" t="s">
        <v>6432</v>
      </c>
      <c r="C2693" s="642"/>
      <c r="D2693" s="637"/>
      <c r="E2693" s="638"/>
      <c r="F2693" s="639"/>
      <c r="G2693" s="639"/>
      <c r="H2693" s="639"/>
      <c r="I2693" s="639"/>
      <c r="J2693" s="639"/>
      <c r="K2693" s="639"/>
      <c r="L2693" s="639"/>
      <c r="M2693" s="639"/>
      <c r="N2693" s="639"/>
      <c r="O2693" s="639"/>
      <c r="P2693" s="639"/>
      <c r="Q2693" s="639"/>
      <c r="R2693" s="639"/>
      <c r="S2693" s="639"/>
      <c r="T2693" s="639"/>
      <c r="U2693" s="639"/>
      <c r="V2693" s="639"/>
      <c r="W2693" s="639"/>
      <c r="X2693" s="639"/>
      <c r="Y2693" s="639"/>
      <c r="Z2693" s="639"/>
      <c r="AA2693" s="639"/>
      <c r="AB2693" s="639"/>
      <c r="AC2693" s="639"/>
    </row>
    <row r="2694">
      <c r="A2694" s="673" t="s">
        <v>13514</v>
      </c>
      <c r="B2694" s="665"/>
      <c r="C2694" s="642"/>
      <c r="D2694" s="550"/>
      <c r="E2694" s="5"/>
      <c r="F2694" s="6"/>
      <c r="G2694" s="6"/>
      <c r="H2694" s="6"/>
      <c r="I2694" s="6"/>
      <c r="J2694" s="6"/>
      <c r="K2694" s="6"/>
      <c r="L2694" s="6"/>
      <c r="M2694" s="6"/>
      <c r="N2694" s="6"/>
      <c r="O2694" s="6"/>
      <c r="P2694" s="6"/>
      <c r="Q2694" s="6"/>
      <c r="R2694" s="6"/>
      <c r="S2694" s="6"/>
      <c r="T2694" s="6"/>
      <c r="U2694" s="6"/>
      <c r="V2694" s="6"/>
      <c r="W2694" s="6"/>
      <c r="X2694" s="6"/>
      <c r="Y2694" s="6"/>
      <c r="Z2694" s="6"/>
      <c r="AA2694" s="6"/>
      <c r="AB2694" s="6"/>
      <c r="AC2694" s="6"/>
    </row>
    <row r="2695">
      <c r="A2695" s="674" t="s">
        <v>6434</v>
      </c>
      <c r="B2695" s="192" t="s">
        <v>6435</v>
      </c>
      <c r="C2695" s="4" t="s">
        <v>6436</v>
      </c>
      <c r="D2695" s="550"/>
      <c r="E2695" s="5"/>
      <c r="F2695" s="6"/>
      <c r="G2695" s="6"/>
      <c r="H2695" s="6"/>
      <c r="I2695" s="6"/>
      <c r="J2695" s="6"/>
      <c r="K2695" s="6"/>
      <c r="L2695" s="6"/>
      <c r="M2695" s="6"/>
      <c r="N2695" s="6"/>
      <c r="O2695" s="6"/>
      <c r="P2695" s="6"/>
      <c r="Q2695" s="6"/>
      <c r="R2695" s="6"/>
      <c r="S2695" s="6"/>
      <c r="T2695" s="6"/>
      <c r="U2695" s="6"/>
      <c r="V2695" s="6"/>
      <c r="W2695" s="6"/>
      <c r="X2695" s="6"/>
      <c r="Y2695" s="6"/>
      <c r="Z2695" s="6"/>
      <c r="AA2695" s="6"/>
      <c r="AB2695" s="6"/>
      <c r="AC2695" s="6"/>
    </row>
    <row r="2696">
      <c r="A2696" s="675" t="s">
        <v>13515</v>
      </c>
      <c r="B2696" s="676"/>
      <c r="C2696" s="4"/>
      <c r="D2696" s="550"/>
      <c r="E2696" s="5"/>
      <c r="F2696" s="6"/>
      <c r="G2696" s="6"/>
      <c r="H2696" s="6"/>
      <c r="I2696" s="6"/>
      <c r="J2696" s="6"/>
      <c r="K2696" s="6"/>
      <c r="L2696" s="6"/>
      <c r="M2696" s="6"/>
      <c r="N2696" s="6"/>
      <c r="O2696" s="6"/>
      <c r="P2696" s="6"/>
      <c r="Q2696" s="6"/>
      <c r="R2696" s="6"/>
      <c r="S2696" s="6"/>
      <c r="T2696" s="6"/>
      <c r="U2696" s="6"/>
      <c r="V2696" s="6"/>
      <c r="W2696" s="6"/>
      <c r="X2696" s="6"/>
      <c r="Y2696" s="6"/>
      <c r="Z2696" s="6"/>
      <c r="AA2696" s="6"/>
      <c r="AB2696" s="6"/>
      <c r="AC2696" s="6"/>
    </row>
    <row r="2697">
      <c r="A2697" s="675" t="s">
        <v>13516</v>
      </c>
      <c r="B2697" s="192"/>
      <c r="C2697" s="4"/>
      <c r="D2697" s="550"/>
      <c r="E2697" s="5"/>
      <c r="F2697" s="6"/>
      <c r="G2697" s="6"/>
      <c r="H2697" s="6"/>
      <c r="I2697" s="6"/>
      <c r="J2697" s="6"/>
      <c r="K2697" s="6"/>
      <c r="L2697" s="6"/>
      <c r="M2697" s="6"/>
      <c r="N2697" s="6"/>
      <c r="O2697" s="6"/>
      <c r="P2697" s="6"/>
      <c r="Q2697" s="6"/>
      <c r="R2697" s="6"/>
      <c r="S2697" s="6"/>
      <c r="T2697" s="6"/>
      <c r="U2697" s="6"/>
      <c r="V2697" s="6"/>
      <c r="W2697" s="6"/>
      <c r="X2697" s="6"/>
      <c r="Y2697" s="6"/>
      <c r="Z2697" s="6"/>
      <c r="AA2697" s="6"/>
      <c r="AB2697" s="6"/>
      <c r="AC2697" s="6"/>
    </row>
    <row r="2698">
      <c r="A2698" s="545" t="s">
        <v>13517</v>
      </c>
      <c r="B2698" s="243" t="s">
        <v>13518</v>
      </c>
      <c r="C2698" s="4"/>
      <c r="D2698" s="550"/>
      <c r="E2698" s="5"/>
      <c r="F2698" s="6"/>
      <c r="G2698" s="6"/>
      <c r="H2698" s="6"/>
      <c r="I2698" s="6"/>
      <c r="J2698" s="6"/>
      <c r="K2698" s="6"/>
      <c r="L2698" s="6"/>
      <c r="M2698" s="6"/>
      <c r="N2698" s="6"/>
      <c r="O2698" s="6"/>
      <c r="P2698" s="6"/>
      <c r="Q2698" s="6"/>
      <c r="R2698" s="6"/>
      <c r="S2698" s="6"/>
      <c r="T2698" s="6"/>
      <c r="U2698" s="6"/>
      <c r="V2698" s="6"/>
      <c r="W2698" s="6"/>
      <c r="X2698" s="6"/>
      <c r="Y2698" s="6"/>
      <c r="Z2698" s="6"/>
      <c r="AA2698" s="6"/>
      <c r="AB2698" s="6"/>
      <c r="AC2698" s="6"/>
    </row>
    <row r="2699">
      <c r="A2699" s="674" t="s">
        <v>6441</v>
      </c>
      <c r="B2699" s="192" t="s">
        <v>6442</v>
      </c>
      <c r="C2699" s="4"/>
      <c r="D2699" s="550"/>
      <c r="E2699" s="5"/>
      <c r="F2699" s="6"/>
      <c r="G2699" s="6"/>
      <c r="H2699" s="6"/>
      <c r="I2699" s="6"/>
      <c r="J2699" s="6"/>
      <c r="K2699" s="6"/>
      <c r="L2699" s="6"/>
      <c r="M2699" s="6"/>
      <c r="N2699" s="6"/>
      <c r="O2699" s="6"/>
      <c r="P2699" s="6"/>
      <c r="Q2699" s="6"/>
      <c r="R2699" s="6"/>
      <c r="S2699" s="6"/>
      <c r="T2699" s="6"/>
      <c r="U2699" s="6"/>
      <c r="V2699" s="6"/>
      <c r="W2699" s="6"/>
      <c r="X2699" s="6"/>
      <c r="Y2699" s="6"/>
      <c r="Z2699" s="6"/>
      <c r="AA2699" s="6"/>
      <c r="AB2699" s="6"/>
      <c r="AC2699" s="6"/>
    </row>
    <row r="2700">
      <c r="A2700" s="674" t="s">
        <v>6443</v>
      </c>
      <c r="B2700" s="192"/>
      <c r="C2700" s="4"/>
      <c r="D2700" s="550"/>
      <c r="E2700" s="5"/>
      <c r="F2700" s="6"/>
      <c r="G2700" s="6"/>
      <c r="H2700" s="6"/>
      <c r="I2700" s="6"/>
      <c r="J2700" s="6"/>
      <c r="K2700" s="6"/>
      <c r="L2700" s="6"/>
      <c r="M2700" s="6"/>
      <c r="N2700" s="6"/>
      <c r="O2700" s="6"/>
      <c r="P2700" s="6"/>
      <c r="Q2700" s="6"/>
      <c r="R2700" s="6"/>
      <c r="S2700" s="6"/>
      <c r="T2700" s="6"/>
      <c r="U2700" s="6"/>
      <c r="V2700" s="6"/>
      <c r="W2700" s="6"/>
      <c r="X2700" s="6"/>
      <c r="Y2700" s="6"/>
      <c r="Z2700" s="6"/>
      <c r="AA2700" s="6"/>
      <c r="AB2700" s="6"/>
      <c r="AC2700" s="6"/>
    </row>
    <row r="2701">
      <c r="A2701" s="545" t="s">
        <v>13519</v>
      </c>
      <c r="B2701" s="192"/>
      <c r="C2701" s="4"/>
      <c r="D2701" s="550"/>
      <c r="E2701" s="5"/>
      <c r="F2701" s="6"/>
      <c r="G2701" s="6"/>
      <c r="H2701" s="6"/>
      <c r="I2701" s="6"/>
      <c r="J2701" s="6"/>
      <c r="K2701" s="6"/>
      <c r="L2701" s="6"/>
      <c r="M2701" s="6"/>
      <c r="N2701" s="6"/>
      <c r="O2701" s="6"/>
      <c r="P2701" s="6"/>
      <c r="Q2701" s="6"/>
      <c r="R2701" s="6"/>
      <c r="S2701" s="6"/>
      <c r="T2701" s="6"/>
      <c r="U2701" s="6"/>
      <c r="V2701" s="6"/>
      <c r="W2701" s="6"/>
      <c r="X2701" s="6"/>
      <c r="Y2701" s="6"/>
      <c r="Z2701" s="6"/>
      <c r="AA2701" s="6"/>
      <c r="AB2701" s="6"/>
      <c r="AC2701" s="6"/>
    </row>
    <row r="2702">
      <c r="A2702" s="544" t="s">
        <v>6445</v>
      </c>
      <c r="B2702" s="192"/>
      <c r="C2702" s="4"/>
      <c r="D2702" s="550"/>
      <c r="E2702" s="5"/>
      <c r="F2702" s="6"/>
      <c r="G2702" s="6"/>
      <c r="H2702" s="6"/>
      <c r="I2702" s="6"/>
      <c r="J2702" s="6"/>
      <c r="K2702" s="6"/>
      <c r="L2702" s="6"/>
      <c r="M2702" s="6"/>
      <c r="N2702" s="6"/>
      <c r="O2702" s="6"/>
      <c r="P2702" s="6"/>
      <c r="Q2702" s="6"/>
      <c r="R2702" s="6"/>
      <c r="S2702" s="6"/>
      <c r="T2702" s="6"/>
      <c r="U2702" s="6"/>
      <c r="V2702" s="6"/>
      <c r="W2702" s="6"/>
      <c r="X2702" s="6"/>
      <c r="Y2702" s="6"/>
      <c r="Z2702" s="6"/>
      <c r="AA2702" s="6"/>
      <c r="AB2702" s="6"/>
      <c r="AC2702" s="6"/>
    </row>
    <row r="2703">
      <c r="A2703" s="545" t="s">
        <v>13520</v>
      </c>
      <c r="B2703" s="243" t="s">
        <v>13521</v>
      </c>
      <c r="C2703" s="4"/>
      <c r="D2703" s="550"/>
      <c r="E2703" s="5"/>
      <c r="F2703" s="6"/>
      <c r="G2703" s="6"/>
      <c r="H2703" s="6"/>
      <c r="I2703" s="6"/>
      <c r="J2703" s="6"/>
      <c r="K2703" s="6"/>
      <c r="L2703" s="6"/>
      <c r="M2703" s="6"/>
      <c r="N2703" s="6"/>
      <c r="O2703" s="6"/>
      <c r="P2703" s="6"/>
      <c r="Q2703" s="6"/>
      <c r="R2703" s="6"/>
      <c r="S2703" s="6"/>
      <c r="T2703" s="6"/>
      <c r="U2703" s="6"/>
      <c r="V2703" s="6"/>
      <c r="W2703" s="6"/>
      <c r="X2703" s="6"/>
      <c r="Y2703" s="6"/>
      <c r="Z2703" s="6"/>
      <c r="AA2703" s="6"/>
      <c r="AB2703" s="6"/>
      <c r="AC2703" s="6"/>
    </row>
    <row r="2704" ht="75.0" customHeight="1">
      <c r="A2704" s="132" t="s">
        <v>6448</v>
      </c>
      <c r="B2704" s="65" t="s">
        <v>6449</v>
      </c>
      <c r="C2704" s="4" t="s">
        <v>6450</v>
      </c>
      <c r="D2704" s="550"/>
      <c r="E2704" s="5"/>
      <c r="F2704" s="6"/>
      <c r="G2704" s="6"/>
      <c r="H2704" s="6"/>
      <c r="I2704" s="6"/>
      <c r="J2704" s="6"/>
      <c r="K2704" s="6"/>
      <c r="L2704" s="6"/>
      <c r="M2704" s="6"/>
      <c r="N2704" s="6"/>
      <c r="O2704" s="6"/>
      <c r="P2704" s="6"/>
      <c r="Q2704" s="6"/>
      <c r="R2704" s="6"/>
      <c r="S2704" s="6"/>
      <c r="T2704" s="6"/>
      <c r="U2704" s="6"/>
      <c r="V2704" s="6"/>
      <c r="W2704" s="6"/>
      <c r="X2704" s="6"/>
      <c r="Y2704" s="6"/>
      <c r="Z2704" s="6"/>
      <c r="AA2704" s="6"/>
      <c r="AB2704" s="6"/>
      <c r="AC2704" s="6"/>
    </row>
    <row r="2705" ht="49.5" customHeight="1">
      <c r="A2705" s="544" t="s">
        <v>6451</v>
      </c>
      <c r="B2705" s="159" t="s">
        <v>13522</v>
      </c>
      <c r="C2705" s="4" t="s">
        <v>6453</v>
      </c>
      <c r="D2705" s="550"/>
      <c r="E2705" s="5"/>
      <c r="F2705" s="6"/>
      <c r="G2705" s="6"/>
      <c r="H2705" s="6"/>
      <c r="I2705" s="6"/>
      <c r="J2705" s="6"/>
      <c r="K2705" s="6"/>
      <c r="L2705" s="6"/>
      <c r="M2705" s="6"/>
      <c r="N2705" s="6"/>
      <c r="O2705" s="6"/>
      <c r="P2705" s="6"/>
      <c r="Q2705" s="6"/>
      <c r="R2705" s="6"/>
      <c r="S2705" s="6"/>
      <c r="T2705" s="6"/>
      <c r="U2705" s="6"/>
      <c r="V2705" s="6"/>
      <c r="W2705" s="6"/>
      <c r="X2705" s="6"/>
      <c r="Y2705" s="6"/>
      <c r="Z2705" s="6"/>
      <c r="AA2705" s="6"/>
      <c r="AB2705" s="6"/>
      <c r="AC2705" s="6"/>
    </row>
    <row r="2706" ht="49.5" customHeight="1">
      <c r="A2706" s="544" t="s">
        <v>6454</v>
      </c>
      <c r="B2706" s="160"/>
      <c r="C2706" s="4"/>
      <c r="D2706" s="550"/>
      <c r="E2706" s="5"/>
      <c r="F2706" s="6"/>
      <c r="G2706" s="6"/>
      <c r="H2706" s="6"/>
      <c r="I2706" s="6"/>
      <c r="J2706" s="6"/>
      <c r="K2706" s="6"/>
      <c r="L2706" s="6"/>
      <c r="M2706" s="6"/>
      <c r="N2706" s="6"/>
      <c r="O2706" s="6"/>
      <c r="P2706" s="6"/>
      <c r="Q2706" s="6"/>
      <c r="R2706" s="6"/>
      <c r="S2706" s="6"/>
      <c r="T2706" s="6"/>
      <c r="U2706" s="6"/>
      <c r="V2706" s="6"/>
      <c r="W2706" s="6"/>
      <c r="X2706" s="6"/>
      <c r="Y2706" s="6"/>
      <c r="Z2706" s="6"/>
      <c r="AA2706" s="6"/>
      <c r="AB2706" s="6"/>
      <c r="AC2706" s="6"/>
    </row>
    <row r="2707" ht="94.5" customHeight="1">
      <c r="A2707" s="545" t="s">
        <v>13523</v>
      </c>
      <c r="B2707" s="160"/>
      <c r="C2707" s="4"/>
      <c r="D2707" s="550"/>
      <c r="E2707" s="5"/>
      <c r="F2707" s="6"/>
      <c r="G2707" s="6"/>
      <c r="H2707" s="6"/>
      <c r="I2707" s="6"/>
      <c r="J2707" s="6"/>
      <c r="K2707" s="6"/>
      <c r="L2707" s="6"/>
      <c r="M2707" s="6"/>
      <c r="N2707" s="6"/>
      <c r="O2707" s="6"/>
      <c r="P2707" s="6"/>
      <c r="Q2707" s="6"/>
      <c r="R2707" s="6"/>
      <c r="S2707" s="6"/>
      <c r="T2707" s="6"/>
      <c r="U2707" s="6"/>
      <c r="V2707" s="6"/>
      <c r="W2707" s="6"/>
      <c r="X2707" s="6"/>
      <c r="Y2707" s="6"/>
      <c r="Z2707" s="6"/>
      <c r="AA2707" s="6"/>
      <c r="AB2707" s="6"/>
      <c r="AC2707" s="6"/>
    </row>
    <row r="2708" ht="73.5" customHeight="1">
      <c r="A2708" s="545" t="s">
        <v>13524</v>
      </c>
      <c r="B2708" s="160"/>
      <c r="C2708" s="4"/>
      <c r="D2708" s="550"/>
      <c r="E2708" s="5"/>
      <c r="F2708" s="6"/>
      <c r="G2708" s="6"/>
      <c r="H2708" s="6"/>
      <c r="I2708" s="6"/>
      <c r="J2708" s="6"/>
      <c r="K2708" s="6"/>
      <c r="L2708" s="6"/>
      <c r="M2708" s="6"/>
      <c r="N2708" s="6"/>
      <c r="O2708" s="6"/>
      <c r="P2708" s="6"/>
      <c r="Q2708" s="6"/>
      <c r="R2708" s="6"/>
      <c r="S2708" s="6"/>
      <c r="T2708" s="6"/>
      <c r="U2708" s="6"/>
      <c r="V2708" s="6"/>
      <c r="W2708" s="6"/>
      <c r="X2708" s="6"/>
      <c r="Y2708" s="6"/>
      <c r="Z2708" s="6"/>
      <c r="AA2708" s="6"/>
      <c r="AB2708" s="6"/>
      <c r="AC2708" s="6"/>
    </row>
    <row r="2709">
      <c r="A2709" s="545" t="s">
        <v>13525</v>
      </c>
      <c r="B2709" s="160" t="s">
        <v>6458</v>
      </c>
      <c r="C2709" s="4"/>
      <c r="D2709" s="550"/>
      <c r="E2709" s="5"/>
      <c r="F2709" s="6"/>
      <c r="G2709" s="6"/>
      <c r="H2709" s="6"/>
      <c r="I2709" s="6"/>
      <c r="J2709" s="6"/>
      <c r="K2709" s="6"/>
      <c r="L2709" s="6"/>
      <c r="M2709" s="6"/>
      <c r="N2709" s="6"/>
      <c r="O2709" s="6"/>
      <c r="P2709" s="6"/>
      <c r="Q2709" s="6"/>
      <c r="R2709" s="6"/>
      <c r="S2709" s="6"/>
      <c r="T2709" s="6"/>
      <c r="U2709" s="6"/>
      <c r="V2709" s="6"/>
      <c r="W2709" s="6"/>
      <c r="X2709" s="6"/>
      <c r="Y2709" s="6"/>
      <c r="Z2709" s="6"/>
      <c r="AA2709" s="6"/>
      <c r="AB2709" s="6"/>
      <c r="AC2709" s="6"/>
    </row>
    <row r="2710">
      <c r="A2710" s="545" t="s">
        <v>13526</v>
      </c>
      <c r="B2710" s="65"/>
      <c r="C2710" s="4"/>
      <c r="D2710" s="550"/>
      <c r="E2710" s="5"/>
      <c r="F2710" s="6"/>
      <c r="G2710" s="6"/>
      <c r="H2710" s="6"/>
      <c r="I2710" s="6"/>
      <c r="J2710" s="6"/>
      <c r="K2710" s="6"/>
      <c r="L2710" s="6"/>
      <c r="M2710" s="6"/>
      <c r="N2710" s="6"/>
      <c r="O2710" s="6"/>
      <c r="P2710" s="6"/>
      <c r="Q2710" s="6"/>
      <c r="R2710" s="6"/>
      <c r="S2710" s="6"/>
      <c r="T2710" s="6"/>
      <c r="U2710" s="6"/>
      <c r="V2710" s="6"/>
      <c r="W2710" s="6"/>
      <c r="X2710" s="6"/>
      <c r="Y2710" s="6"/>
      <c r="Z2710" s="6"/>
      <c r="AA2710" s="6"/>
      <c r="AB2710" s="6"/>
      <c r="AC2710" s="6"/>
    </row>
    <row r="2711">
      <c r="A2711" s="677" t="s">
        <v>13527</v>
      </c>
      <c r="B2711" s="65"/>
      <c r="C2711" s="4"/>
      <c r="D2711" s="550"/>
      <c r="E2711" s="5"/>
      <c r="F2711" s="6"/>
      <c r="G2711" s="6"/>
      <c r="H2711" s="6"/>
      <c r="I2711" s="6"/>
      <c r="J2711" s="6"/>
      <c r="K2711" s="6"/>
      <c r="L2711" s="6"/>
      <c r="M2711" s="6"/>
      <c r="N2711" s="6"/>
      <c r="O2711" s="6"/>
      <c r="P2711" s="6"/>
      <c r="Q2711" s="6"/>
      <c r="R2711" s="6"/>
      <c r="S2711" s="6"/>
      <c r="T2711" s="6"/>
      <c r="U2711" s="6"/>
      <c r="V2711" s="6"/>
      <c r="W2711" s="6"/>
      <c r="X2711" s="6"/>
      <c r="Y2711" s="6"/>
      <c r="Z2711" s="6"/>
      <c r="AA2711" s="6"/>
      <c r="AB2711" s="6"/>
      <c r="AC2711" s="6"/>
    </row>
    <row r="2712">
      <c r="A2712" s="678" t="s">
        <v>13528</v>
      </c>
      <c r="B2712" s="679" t="s">
        <v>6462</v>
      </c>
      <c r="C2712" s="4"/>
      <c r="D2712" s="550"/>
      <c r="E2712" s="5"/>
      <c r="F2712" s="6"/>
      <c r="G2712" s="6"/>
      <c r="H2712" s="6"/>
      <c r="I2712" s="6"/>
      <c r="J2712" s="6"/>
      <c r="K2712" s="6"/>
      <c r="L2712" s="6"/>
      <c r="M2712" s="6"/>
      <c r="N2712" s="6"/>
      <c r="O2712" s="6"/>
      <c r="P2712" s="6"/>
      <c r="Q2712" s="6"/>
      <c r="R2712" s="6"/>
      <c r="S2712" s="6"/>
      <c r="T2712" s="6"/>
      <c r="U2712" s="6"/>
      <c r="V2712" s="6"/>
      <c r="W2712" s="6"/>
      <c r="X2712" s="6"/>
      <c r="Y2712" s="6"/>
      <c r="Z2712" s="6"/>
      <c r="AA2712" s="6"/>
      <c r="AB2712" s="6"/>
      <c r="AC2712" s="6"/>
    </row>
    <row r="2713">
      <c r="A2713" s="471" t="s">
        <v>6463</v>
      </c>
      <c r="B2713" s="160" t="s">
        <v>6464</v>
      </c>
      <c r="C2713" s="4"/>
      <c r="D2713" s="550"/>
      <c r="E2713" s="5"/>
      <c r="F2713" s="6"/>
      <c r="G2713" s="6"/>
      <c r="H2713" s="6"/>
      <c r="I2713" s="6"/>
      <c r="J2713" s="6"/>
      <c r="K2713" s="6"/>
      <c r="L2713" s="6"/>
      <c r="M2713" s="6"/>
      <c r="N2713" s="6"/>
      <c r="O2713" s="6"/>
      <c r="P2713" s="6"/>
      <c r="Q2713" s="6"/>
      <c r="R2713" s="6"/>
      <c r="S2713" s="6"/>
      <c r="T2713" s="6"/>
      <c r="U2713" s="6"/>
      <c r="V2713" s="6"/>
      <c r="W2713" s="6"/>
      <c r="X2713" s="6"/>
      <c r="Y2713" s="6"/>
      <c r="Z2713" s="6"/>
      <c r="AA2713" s="6"/>
      <c r="AB2713" s="6"/>
      <c r="AC2713" s="6"/>
    </row>
    <row r="2714">
      <c r="A2714" s="132"/>
      <c r="B2714" s="160"/>
      <c r="C2714" s="4"/>
      <c r="D2714" s="550"/>
      <c r="E2714" s="5"/>
      <c r="F2714" s="6"/>
      <c r="G2714" s="6"/>
      <c r="H2714" s="6"/>
      <c r="I2714" s="6"/>
      <c r="J2714" s="6"/>
      <c r="K2714" s="6"/>
      <c r="L2714" s="6"/>
      <c r="M2714" s="6"/>
      <c r="N2714" s="6"/>
      <c r="O2714" s="6"/>
      <c r="P2714" s="6"/>
      <c r="Q2714" s="6"/>
      <c r="R2714" s="6"/>
      <c r="S2714" s="6"/>
      <c r="T2714" s="6"/>
      <c r="U2714" s="6"/>
      <c r="V2714" s="6"/>
      <c r="W2714" s="6"/>
      <c r="X2714" s="6"/>
      <c r="Y2714" s="6"/>
      <c r="Z2714" s="6"/>
      <c r="AA2714" s="6"/>
      <c r="AB2714" s="6"/>
      <c r="AC2714" s="6"/>
    </row>
    <row r="2715" ht="147.75" customHeight="1">
      <c r="A2715" s="132" t="s">
        <v>6465</v>
      </c>
      <c r="B2715" s="160" t="s">
        <v>6466</v>
      </c>
      <c r="C2715" s="4"/>
      <c r="D2715" s="550"/>
      <c r="E2715" s="5"/>
      <c r="F2715" s="6"/>
      <c r="G2715" s="6"/>
      <c r="H2715" s="6"/>
      <c r="I2715" s="6"/>
      <c r="J2715" s="6"/>
      <c r="K2715" s="6"/>
      <c r="L2715" s="6"/>
      <c r="M2715" s="6"/>
      <c r="N2715" s="6"/>
      <c r="O2715" s="6"/>
      <c r="P2715" s="6"/>
      <c r="Q2715" s="6"/>
      <c r="R2715" s="6"/>
      <c r="S2715" s="6"/>
      <c r="T2715" s="6"/>
      <c r="U2715" s="6"/>
      <c r="V2715" s="6"/>
      <c r="W2715" s="6"/>
      <c r="X2715" s="6"/>
      <c r="Y2715" s="6"/>
      <c r="Z2715" s="6"/>
      <c r="AA2715" s="6"/>
      <c r="AB2715" s="6"/>
      <c r="AC2715" s="6"/>
    </row>
    <row r="2716" ht="74.25" customHeight="1">
      <c r="A2716" s="680" t="s">
        <v>6467</v>
      </c>
      <c r="B2716" s="65"/>
      <c r="C2716" s="4"/>
      <c r="D2716" s="550"/>
      <c r="E2716" s="5"/>
      <c r="F2716" s="6"/>
      <c r="G2716" s="6"/>
      <c r="H2716" s="6"/>
      <c r="I2716" s="6"/>
      <c r="J2716" s="6"/>
      <c r="K2716" s="6"/>
      <c r="L2716" s="6"/>
      <c r="M2716" s="6"/>
      <c r="N2716" s="6"/>
      <c r="O2716" s="6"/>
      <c r="P2716" s="6"/>
      <c r="Q2716" s="6"/>
      <c r="R2716" s="6"/>
      <c r="S2716" s="6"/>
      <c r="T2716" s="6"/>
      <c r="U2716" s="6"/>
      <c r="V2716" s="6"/>
      <c r="W2716" s="6"/>
      <c r="X2716" s="6"/>
      <c r="Y2716" s="6"/>
      <c r="Z2716" s="6"/>
      <c r="AA2716" s="6"/>
      <c r="AB2716" s="6"/>
      <c r="AC2716" s="6"/>
    </row>
    <row r="2717">
      <c r="A2717" s="680" t="s">
        <v>6468</v>
      </c>
      <c r="B2717" s="65" t="s">
        <v>6469</v>
      </c>
      <c r="C2717" s="4" t="s">
        <v>6470</v>
      </c>
      <c r="D2717" s="550"/>
      <c r="E2717" s="5"/>
      <c r="F2717" s="6"/>
      <c r="G2717" s="6"/>
      <c r="H2717" s="6"/>
      <c r="I2717" s="6"/>
      <c r="J2717" s="6"/>
      <c r="K2717" s="6"/>
      <c r="L2717" s="6"/>
      <c r="M2717" s="6"/>
      <c r="N2717" s="6"/>
      <c r="O2717" s="6"/>
      <c r="P2717" s="6"/>
      <c r="Q2717" s="6"/>
      <c r="R2717" s="6"/>
      <c r="S2717" s="6"/>
      <c r="T2717" s="6"/>
      <c r="U2717" s="6"/>
      <c r="V2717" s="6"/>
      <c r="W2717" s="6"/>
      <c r="X2717" s="6"/>
      <c r="Y2717" s="6"/>
      <c r="Z2717" s="6"/>
      <c r="AA2717" s="6"/>
      <c r="AB2717" s="6"/>
      <c r="AC2717" s="6"/>
    </row>
    <row r="2718" ht="74.25" customHeight="1">
      <c r="A2718" s="680" t="s">
        <v>6471</v>
      </c>
      <c r="B2718" s="65" t="s">
        <v>13529</v>
      </c>
      <c r="C2718" s="4"/>
      <c r="D2718" s="550"/>
      <c r="E2718" s="5"/>
      <c r="F2718" s="6"/>
      <c r="G2718" s="6"/>
      <c r="H2718" s="6"/>
      <c r="I2718" s="6"/>
      <c r="J2718" s="6"/>
      <c r="K2718" s="6"/>
      <c r="L2718" s="6"/>
      <c r="M2718" s="6"/>
      <c r="N2718" s="6"/>
      <c r="O2718" s="6"/>
      <c r="P2718" s="6"/>
      <c r="Q2718" s="6"/>
      <c r="R2718" s="6"/>
      <c r="S2718" s="6"/>
      <c r="T2718" s="6"/>
      <c r="U2718" s="6"/>
      <c r="V2718" s="6"/>
      <c r="W2718" s="6"/>
      <c r="X2718" s="6"/>
      <c r="Y2718" s="6"/>
      <c r="Z2718" s="6"/>
      <c r="AA2718" s="6"/>
      <c r="AB2718" s="6"/>
      <c r="AC2718" s="6"/>
    </row>
    <row r="2719" ht="74.25" customHeight="1">
      <c r="A2719" s="680" t="s">
        <v>6473</v>
      </c>
      <c r="B2719" s="65" t="s">
        <v>6474</v>
      </c>
      <c r="C2719" s="4"/>
      <c r="D2719" s="550"/>
      <c r="E2719" s="5"/>
      <c r="F2719" s="6"/>
      <c r="G2719" s="6"/>
      <c r="H2719" s="6"/>
      <c r="I2719" s="6"/>
      <c r="J2719" s="6"/>
      <c r="K2719" s="6"/>
      <c r="L2719" s="6"/>
      <c r="M2719" s="6"/>
      <c r="N2719" s="6"/>
      <c r="O2719" s="6"/>
      <c r="P2719" s="6"/>
      <c r="Q2719" s="6"/>
      <c r="R2719" s="6"/>
      <c r="S2719" s="6"/>
      <c r="T2719" s="6"/>
      <c r="U2719" s="6"/>
      <c r="V2719" s="6"/>
      <c r="W2719" s="6"/>
      <c r="X2719" s="6"/>
      <c r="Y2719" s="6"/>
      <c r="Z2719" s="6"/>
      <c r="AA2719" s="6"/>
      <c r="AB2719" s="6"/>
      <c r="AC2719" s="6"/>
    </row>
    <row r="2720" ht="74.25" customHeight="1">
      <c r="A2720" s="681" t="s">
        <v>13530</v>
      </c>
      <c r="B2720" s="682"/>
      <c r="C2720" s="4"/>
      <c r="D2720" s="550"/>
      <c r="E2720" s="5"/>
      <c r="F2720" s="6"/>
      <c r="G2720" s="6"/>
      <c r="H2720" s="6"/>
      <c r="I2720" s="6"/>
      <c r="J2720" s="6"/>
      <c r="K2720" s="6"/>
      <c r="L2720" s="6"/>
      <c r="M2720" s="6"/>
      <c r="N2720" s="6"/>
      <c r="O2720" s="6"/>
      <c r="P2720" s="6"/>
      <c r="Q2720" s="6"/>
      <c r="R2720" s="6"/>
      <c r="S2720" s="6"/>
      <c r="T2720" s="6"/>
      <c r="U2720" s="6"/>
      <c r="V2720" s="6"/>
      <c r="W2720" s="6"/>
      <c r="X2720" s="6"/>
      <c r="Y2720" s="6"/>
      <c r="Z2720" s="6"/>
      <c r="AA2720" s="6"/>
      <c r="AB2720" s="6"/>
      <c r="AC2720" s="6"/>
    </row>
    <row r="2721">
      <c r="A2721" s="683" t="s">
        <v>13531</v>
      </c>
      <c r="B2721" s="684" t="s">
        <v>6477</v>
      </c>
      <c r="C2721" s="4"/>
      <c r="D2721" s="550"/>
      <c r="E2721" s="5"/>
      <c r="F2721" s="6"/>
      <c r="G2721" s="6"/>
      <c r="H2721" s="6"/>
      <c r="I2721" s="6"/>
      <c r="J2721" s="6"/>
      <c r="K2721" s="6"/>
      <c r="L2721" s="6"/>
      <c r="M2721" s="6"/>
      <c r="N2721" s="6"/>
      <c r="O2721" s="6"/>
      <c r="P2721" s="6"/>
      <c r="Q2721" s="6"/>
      <c r="R2721" s="6"/>
      <c r="S2721" s="6"/>
      <c r="T2721" s="6"/>
      <c r="U2721" s="6"/>
      <c r="V2721" s="6"/>
      <c r="W2721" s="6"/>
      <c r="X2721" s="6"/>
      <c r="Y2721" s="6"/>
      <c r="Z2721" s="6"/>
      <c r="AA2721" s="6"/>
      <c r="AB2721" s="6"/>
      <c r="AC2721" s="6"/>
    </row>
    <row r="2722">
      <c r="A2722" s="672" t="s">
        <v>13532</v>
      </c>
      <c r="B2722" s="685" t="s">
        <v>6479</v>
      </c>
      <c r="C2722" s="4"/>
      <c r="D2722" s="550"/>
      <c r="E2722" s="5"/>
      <c r="F2722" s="6"/>
      <c r="G2722" s="6"/>
      <c r="H2722" s="6"/>
      <c r="I2722" s="6"/>
      <c r="J2722" s="6"/>
      <c r="K2722" s="6"/>
      <c r="L2722" s="6"/>
      <c r="M2722" s="6"/>
      <c r="N2722" s="6"/>
      <c r="O2722" s="6"/>
      <c r="P2722" s="6"/>
      <c r="Q2722" s="6"/>
      <c r="R2722" s="6"/>
      <c r="S2722" s="6"/>
      <c r="T2722" s="6"/>
      <c r="U2722" s="6"/>
      <c r="V2722" s="6"/>
      <c r="W2722" s="6"/>
      <c r="X2722" s="6"/>
      <c r="Y2722" s="6"/>
      <c r="Z2722" s="6"/>
      <c r="AA2722" s="6"/>
      <c r="AB2722" s="6"/>
      <c r="AC2722" s="6"/>
    </row>
    <row r="2723">
      <c r="A2723" s="4" t="s">
        <v>6480</v>
      </c>
      <c r="B2723" s="566" t="s">
        <v>6481</v>
      </c>
      <c r="C2723" s="4" t="s">
        <v>6482</v>
      </c>
      <c r="D2723" s="550"/>
      <c r="E2723" s="5"/>
      <c r="F2723" s="6"/>
      <c r="G2723" s="6"/>
      <c r="H2723" s="6"/>
      <c r="I2723" s="6"/>
      <c r="J2723" s="6"/>
      <c r="K2723" s="6"/>
      <c r="L2723" s="6"/>
      <c r="M2723" s="6"/>
      <c r="N2723" s="6"/>
      <c r="O2723" s="6"/>
      <c r="P2723" s="6"/>
      <c r="Q2723" s="6"/>
      <c r="R2723" s="6"/>
      <c r="S2723" s="6"/>
      <c r="T2723" s="6"/>
      <c r="U2723" s="6"/>
      <c r="V2723" s="6"/>
      <c r="W2723" s="6"/>
      <c r="X2723" s="6"/>
      <c r="Y2723" s="6"/>
      <c r="Z2723" s="6"/>
      <c r="AA2723" s="6"/>
      <c r="AB2723" s="6"/>
      <c r="AC2723" s="6"/>
    </row>
    <row r="2724">
      <c r="A2724" s="4" t="s">
        <v>6483</v>
      </c>
      <c r="B2724" s="65" t="s">
        <v>6484</v>
      </c>
      <c r="C2724" s="4" t="s">
        <v>6485</v>
      </c>
      <c r="D2724" s="550"/>
      <c r="E2724" s="5"/>
      <c r="F2724" s="6"/>
      <c r="G2724" s="6"/>
      <c r="H2724" s="6"/>
      <c r="I2724" s="6"/>
      <c r="J2724" s="6"/>
      <c r="K2724" s="6"/>
      <c r="L2724" s="6"/>
      <c r="M2724" s="6"/>
      <c r="N2724" s="6"/>
      <c r="O2724" s="6"/>
      <c r="P2724" s="6"/>
      <c r="Q2724" s="6"/>
      <c r="R2724" s="6"/>
      <c r="S2724" s="6"/>
      <c r="T2724" s="6"/>
      <c r="U2724" s="6"/>
      <c r="V2724" s="6"/>
      <c r="W2724" s="6"/>
      <c r="X2724" s="6"/>
      <c r="Y2724" s="6"/>
      <c r="Z2724" s="6"/>
      <c r="AA2724" s="6"/>
      <c r="AB2724" s="6"/>
      <c r="AC2724" s="6"/>
    </row>
    <row r="2725">
      <c r="A2725" s="4" t="s">
        <v>6486</v>
      </c>
      <c r="B2725" s="65" t="s">
        <v>6487</v>
      </c>
      <c r="C2725" s="4"/>
      <c r="D2725" s="550"/>
      <c r="E2725" s="5"/>
      <c r="F2725" s="6"/>
      <c r="G2725" s="6"/>
      <c r="H2725" s="6"/>
      <c r="I2725" s="6"/>
      <c r="J2725" s="6"/>
      <c r="K2725" s="6"/>
      <c r="L2725" s="6"/>
      <c r="M2725" s="6"/>
      <c r="N2725" s="6"/>
      <c r="O2725" s="6"/>
      <c r="P2725" s="6"/>
      <c r="Q2725" s="6"/>
      <c r="R2725" s="6"/>
      <c r="S2725" s="6"/>
      <c r="T2725" s="6"/>
      <c r="U2725" s="6"/>
      <c r="V2725" s="6"/>
      <c r="W2725" s="6"/>
      <c r="X2725" s="6"/>
      <c r="Y2725" s="6"/>
      <c r="Z2725" s="6"/>
      <c r="AA2725" s="6"/>
      <c r="AB2725" s="6"/>
      <c r="AC2725" s="6"/>
    </row>
    <row r="2726" ht="42.75" customHeight="1">
      <c r="A2726" s="4" t="s">
        <v>6488</v>
      </c>
      <c r="B2726" s="65" t="s">
        <v>6489</v>
      </c>
      <c r="C2726" s="4" t="s">
        <v>6490</v>
      </c>
      <c r="D2726" s="686"/>
      <c r="E2726" s="687"/>
      <c r="F2726" s="688"/>
      <c r="G2726" s="688"/>
      <c r="H2726" s="688"/>
      <c r="I2726" s="688"/>
      <c r="J2726" s="688"/>
      <c r="K2726" s="688"/>
      <c r="L2726" s="688"/>
      <c r="M2726" s="688"/>
      <c r="N2726" s="688"/>
      <c r="O2726" s="688"/>
      <c r="P2726" s="688"/>
      <c r="Q2726" s="688"/>
      <c r="R2726" s="688"/>
      <c r="S2726" s="688"/>
      <c r="T2726" s="688"/>
      <c r="U2726" s="688"/>
      <c r="V2726" s="688"/>
      <c r="W2726" s="688"/>
      <c r="X2726" s="688"/>
      <c r="Y2726" s="688"/>
      <c r="Z2726" s="688"/>
      <c r="AA2726" s="688"/>
      <c r="AB2726" s="688"/>
      <c r="AC2726" s="688"/>
    </row>
    <row r="2727">
      <c r="A2727" s="689" t="s">
        <v>13533</v>
      </c>
      <c r="B2727" s="690" t="s">
        <v>13534</v>
      </c>
      <c r="C2727" s="4"/>
      <c r="D2727" s="550"/>
      <c r="E2727" s="5"/>
      <c r="F2727" s="6"/>
      <c r="G2727" s="6"/>
      <c r="H2727" s="6"/>
      <c r="I2727" s="6"/>
      <c r="J2727" s="6"/>
      <c r="K2727" s="6"/>
      <c r="L2727" s="6"/>
      <c r="M2727" s="6"/>
      <c r="N2727" s="6"/>
      <c r="O2727" s="6"/>
      <c r="P2727" s="6"/>
      <c r="Q2727" s="6"/>
      <c r="R2727" s="6"/>
      <c r="S2727" s="6"/>
      <c r="T2727" s="6"/>
      <c r="U2727" s="6"/>
      <c r="V2727" s="6"/>
      <c r="W2727" s="6"/>
      <c r="X2727" s="6"/>
      <c r="Y2727" s="6"/>
      <c r="Z2727" s="6"/>
      <c r="AA2727" s="6"/>
      <c r="AB2727" s="6"/>
      <c r="AC2727" s="6"/>
    </row>
    <row r="2728">
      <c r="A2728" s="1" t="s">
        <v>6493</v>
      </c>
      <c r="B2728" s="65" t="s">
        <v>6494</v>
      </c>
      <c r="C2728" s="4"/>
      <c r="D2728" s="550"/>
      <c r="E2728" s="5"/>
      <c r="F2728" s="6"/>
      <c r="G2728" s="6"/>
      <c r="H2728" s="6"/>
      <c r="I2728" s="6"/>
      <c r="J2728" s="6"/>
      <c r="K2728" s="6"/>
      <c r="L2728" s="6"/>
      <c r="M2728" s="6"/>
      <c r="N2728" s="6"/>
      <c r="O2728" s="6"/>
      <c r="P2728" s="6"/>
      <c r="Q2728" s="6"/>
      <c r="R2728" s="6"/>
      <c r="S2728" s="6"/>
      <c r="T2728" s="6"/>
      <c r="U2728" s="6"/>
      <c r="V2728" s="6"/>
      <c r="W2728" s="6"/>
      <c r="X2728" s="6"/>
      <c r="Y2728" s="6"/>
      <c r="Z2728" s="6"/>
      <c r="AA2728" s="6"/>
      <c r="AB2728" s="6"/>
      <c r="AC2728" s="6"/>
    </row>
    <row r="2729">
      <c r="A2729" s="1" t="s">
        <v>6495</v>
      </c>
      <c r="B2729" s="65" t="s">
        <v>6496</v>
      </c>
      <c r="C2729" s="4"/>
      <c r="D2729" s="132"/>
      <c r="E2729" s="132"/>
      <c r="F2729" s="132"/>
      <c r="G2729" s="132"/>
      <c r="H2729" s="132"/>
      <c r="I2729" s="132"/>
      <c r="J2729" s="132"/>
      <c r="K2729" s="132"/>
      <c r="L2729" s="132"/>
      <c r="M2729" s="132"/>
      <c r="N2729" s="132"/>
      <c r="O2729" s="132"/>
      <c r="P2729" s="132"/>
      <c r="Q2729" s="132"/>
      <c r="R2729" s="132"/>
      <c r="S2729" s="132"/>
      <c r="T2729" s="132"/>
      <c r="U2729" s="132"/>
      <c r="V2729" s="132"/>
      <c r="W2729" s="132"/>
      <c r="X2729" s="132"/>
      <c r="Y2729" s="132"/>
      <c r="Z2729" s="132"/>
      <c r="AA2729" s="132"/>
      <c r="AB2729" s="132"/>
      <c r="AC2729" s="132"/>
    </row>
    <row r="2730">
      <c r="A2730" s="544" t="s">
        <v>6497</v>
      </c>
      <c r="B2730" s="192" t="s">
        <v>6498</v>
      </c>
      <c r="C2730" s="4"/>
      <c r="D2730" s="132"/>
      <c r="E2730" s="132"/>
      <c r="F2730" s="132"/>
      <c r="G2730" s="132"/>
      <c r="H2730" s="132"/>
      <c r="I2730" s="132"/>
      <c r="J2730" s="132"/>
      <c r="K2730" s="132"/>
      <c r="L2730" s="132"/>
      <c r="M2730" s="132"/>
      <c r="N2730" s="132"/>
      <c r="O2730" s="132"/>
      <c r="P2730" s="132"/>
      <c r="Q2730" s="132"/>
      <c r="R2730" s="132"/>
      <c r="S2730" s="132"/>
      <c r="T2730" s="132"/>
      <c r="U2730" s="132"/>
      <c r="V2730" s="132"/>
      <c r="W2730" s="132"/>
      <c r="X2730" s="132"/>
      <c r="Y2730" s="132"/>
      <c r="Z2730" s="132"/>
      <c r="AA2730" s="132"/>
      <c r="AB2730" s="132"/>
      <c r="AC2730" s="132"/>
    </row>
    <row r="2731">
      <c r="A2731" s="544" t="s">
        <v>6499</v>
      </c>
      <c r="B2731" s="192" t="s">
        <v>6500</v>
      </c>
      <c r="C2731" s="4" t="s">
        <v>6501</v>
      </c>
      <c r="D2731" s="132"/>
      <c r="E2731" s="132"/>
      <c r="F2731" s="132"/>
      <c r="G2731" s="132"/>
      <c r="H2731" s="132"/>
      <c r="I2731" s="132"/>
      <c r="J2731" s="132"/>
      <c r="K2731" s="132"/>
      <c r="L2731" s="132"/>
      <c r="M2731" s="132"/>
      <c r="N2731" s="132"/>
      <c r="O2731" s="132"/>
      <c r="P2731" s="132"/>
      <c r="Q2731" s="132"/>
      <c r="R2731" s="132"/>
      <c r="S2731" s="132"/>
      <c r="T2731" s="132"/>
      <c r="U2731" s="132"/>
      <c r="V2731" s="132"/>
      <c r="W2731" s="132"/>
      <c r="X2731" s="132"/>
      <c r="Y2731" s="132"/>
      <c r="Z2731" s="132"/>
      <c r="AA2731" s="132"/>
      <c r="AB2731" s="132"/>
      <c r="AC2731" s="132"/>
    </row>
    <row r="2732">
      <c r="A2732" s="544" t="s">
        <v>6502</v>
      </c>
      <c r="B2732" s="192" t="s">
        <v>6503</v>
      </c>
      <c r="C2732" s="4" t="s">
        <v>6504</v>
      </c>
      <c r="D2732" s="132"/>
      <c r="E2732" s="132"/>
      <c r="F2732" s="132"/>
      <c r="G2732" s="132"/>
      <c r="H2732" s="132"/>
      <c r="I2732" s="132"/>
      <c r="J2732" s="132"/>
      <c r="K2732" s="132"/>
      <c r="L2732" s="132"/>
      <c r="M2732" s="132"/>
      <c r="N2732" s="132"/>
      <c r="O2732" s="132"/>
      <c r="P2732" s="132"/>
      <c r="Q2732" s="132"/>
      <c r="R2732" s="132"/>
      <c r="S2732" s="132"/>
      <c r="T2732" s="132"/>
      <c r="U2732" s="132"/>
      <c r="V2732" s="132"/>
      <c r="W2732" s="132"/>
      <c r="X2732" s="132"/>
      <c r="Y2732" s="132"/>
      <c r="Z2732" s="132"/>
      <c r="AA2732" s="132"/>
      <c r="AB2732" s="132"/>
      <c r="AC2732" s="132"/>
    </row>
    <row r="2733">
      <c r="A2733" s="545" t="s">
        <v>13535</v>
      </c>
      <c r="B2733" s="192"/>
      <c r="C2733" s="4"/>
      <c r="D2733" s="132"/>
      <c r="E2733" s="132"/>
      <c r="F2733" s="132"/>
      <c r="G2733" s="132"/>
      <c r="H2733" s="132"/>
      <c r="I2733" s="132"/>
      <c r="J2733" s="132"/>
      <c r="K2733" s="132"/>
      <c r="L2733" s="132"/>
      <c r="M2733" s="132"/>
      <c r="N2733" s="132"/>
      <c r="O2733" s="132"/>
      <c r="P2733" s="132"/>
      <c r="Q2733" s="132"/>
      <c r="R2733" s="132"/>
      <c r="S2733" s="132"/>
      <c r="T2733" s="132"/>
      <c r="U2733" s="132"/>
      <c r="V2733" s="132"/>
      <c r="W2733" s="132"/>
      <c r="X2733" s="132"/>
      <c r="Y2733" s="132"/>
      <c r="Z2733" s="132"/>
      <c r="AA2733" s="132"/>
      <c r="AB2733" s="132"/>
      <c r="AC2733" s="132"/>
    </row>
    <row r="2734">
      <c r="A2734" s="691" t="s">
        <v>13536</v>
      </c>
      <c r="B2734" s="243" t="s">
        <v>13537</v>
      </c>
      <c r="C2734" s="4"/>
      <c r="D2734" s="132"/>
      <c r="E2734" s="132"/>
      <c r="F2734" s="132"/>
      <c r="G2734" s="132"/>
      <c r="H2734" s="132"/>
      <c r="I2734" s="132"/>
      <c r="J2734" s="132"/>
      <c r="K2734" s="132"/>
      <c r="L2734" s="132"/>
      <c r="M2734" s="132"/>
      <c r="N2734" s="132"/>
      <c r="O2734" s="132"/>
      <c r="P2734" s="132"/>
      <c r="Q2734" s="132"/>
      <c r="R2734" s="132"/>
      <c r="S2734" s="132"/>
      <c r="T2734" s="132"/>
      <c r="U2734" s="132"/>
      <c r="V2734" s="132"/>
      <c r="W2734" s="132"/>
      <c r="X2734" s="132"/>
      <c r="Y2734" s="132"/>
      <c r="Z2734" s="132"/>
      <c r="AA2734" s="132"/>
      <c r="AB2734" s="132"/>
      <c r="AC2734" s="132"/>
    </row>
    <row r="2735">
      <c r="A2735" s="545" t="s">
        <v>13538</v>
      </c>
      <c r="B2735" s="594"/>
      <c r="C2735" s="4"/>
      <c r="D2735" s="132"/>
      <c r="E2735" s="132"/>
      <c r="F2735" s="132"/>
      <c r="G2735" s="132"/>
      <c r="H2735" s="132"/>
      <c r="I2735" s="132"/>
      <c r="J2735" s="132"/>
      <c r="K2735" s="132"/>
      <c r="L2735" s="132"/>
      <c r="M2735" s="132"/>
      <c r="N2735" s="132"/>
      <c r="O2735" s="132"/>
      <c r="P2735" s="132"/>
      <c r="Q2735" s="132"/>
      <c r="R2735" s="132"/>
      <c r="S2735" s="132"/>
      <c r="T2735" s="132"/>
      <c r="U2735" s="132"/>
      <c r="V2735" s="132"/>
      <c r="W2735" s="132"/>
      <c r="X2735" s="132"/>
      <c r="Y2735" s="132"/>
      <c r="Z2735" s="132"/>
      <c r="AA2735" s="132"/>
      <c r="AB2735" s="132"/>
      <c r="AC2735" s="132"/>
    </row>
    <row r="2736">
      <c r="A2736" s="545" t="s">
        <v>13539</v>
      </c>
      <c r="B2736" s="594"/>
      <c r="C2736" s="4"/>
      <c r="D2736" s="132" t="s">
        <v>6510</v>
      </c>
      <c r="E2736" s="132" t="s">
        <v>6511</v>
      </c>
      <c r="F2736" s="132"/>
      <c r="G2736" s="132"/>
      <c r="H2736" s="132"/>
      <c r="I2736" s="132"/>
      <c r="J2736" s="132"/>
      <c r="K2736" s="132"/>
      <c r="L2736" s="132"/>
      <c r="M2736" s="132"/>
      <c r="N2736" s="132"/>
      <c r="O2736" s="132"/>
      <c r="P2736" s="132"/>
      <c r="Q2736" s="132"/>
      <c r="R2736" s="132"/>
      <c r="S2736" s="132"/>
      <c r="T2736" s="132"/>
      <c r="U2736" s="132"/>
      <c r="V2736" s="132"/>
      <c r="W2736" s="132"/>
      <c r="X2736" s="132"/>
      <c r="Y2736" s="132"/>
      <c r="Z2736" s="132"/>
      <c r="AA2736" s="132"/>
      <c r="AB2736" s="132"/>
      <c r="AC2736" s="132"/>
    </row>
    <row r="2737">
      <c r="A2737" s="692" t="s">
        <v>6512</v>
      </c>
      <c r="B2737" s="631" t="s">
        <v>6513</v>
      </c>
      <c r="C2737" s="4" t="s">
        <v>6514</v>
      </c>
      <c r="D2737" s="132"/>
      <c r="E2737" s="132"/>
      <c r="F2737" s="132"/>
      <c r="G2737" s="132"/>
      <c r="H2737" s="132"/>
      <c r="I2737" s="132"/>
      <c r="J2737" s="132"/>
      <c r="K2737" s="132"/>
      <c r="L2737" s="132"/>
      <c r="M2737" s="132"/>
      <c r="N2737" s="132"/>
      <c r="O2737" s="132"/>
      <c r="P2737" s="132"/>
      <c r="Q2737" s="132"/>
      <c r="R2737" s="132"/>
      <c r="S2737" s="132"/>
      <c r="T2737" s="132"/>
      <c r="U2737" s="132"/>
      <c r="V2737" s="132"/>
      <c r="W2737" s="132"/>
      <c r="X2737" s="132"/>
      <c r="Y2737" s="132"/>
      <c r="Z2737" s="132"/>
      <c r="AA2737" s="132"/>
      <c r="AB2737" s="132"/>
      <c r="AC2737" s="132"/>
    </row>
    <row r="2738">
      <c r="A2738" s="692" t="s">
        <v>6515</v>
      </c>
      <c r="B2738" s="65" t="s">
        <v>6516</v>
      </c>
      <c r="C2738" s="4"/>
      <c r="D2738" s="132"/>
      <c r="E2738" s="132"/>
      <c r="F2738" s="132"/>
      <c r="G2738" s="132"/>
      <c r="H2738" s="132"/>
      <c r="I2738" s="132"/>
      <c r="J2738" s="132"/>
      <c r="K2738" s="132"/>
      <c r="L2738" s="132"/>
      <c r="M2738" s="132"/>
      <c r="N2738" s="132"/>
      <c r="O2738" s="132"/>
      <c r="P2738" s="132"/>
      <c r="Q2738" s="132"/>
      <c r="R2738" s="132"/>
      <c r="S2738" s="132"/>
      <c r="T2738" s="132"/>
      <c r="U2738" s="132"/>
      <c r="V2738" s="132"/>
      <c r="W2738" s="132"/>
      <c r="X2738" s="132"/>
      <c r="Y2738" s="132"/>
      <c r="Z2738" s="132"/>
      <c r="AA2738" s="132"/>
      <c r="AB2738" s="132"/>
      <c r="AC2738" s="132"/>
    </row>
    <row r="2739">
      <c r="A2739" s="692" t="s">
        <v>6517</v>
      </c>
      <c r="B2739" s="65" t="s">
        <v>6518</v>
      </c>
      <c r="C2739" s="4"/>
      <c r="D2739" s="132"/>
      <c r="E2739" s="132"/>
      <c r="F2739" s="132"/>
      <c r="G2739" s="132"/>
      <c r="H2739" s="132"/>
      <c r="I2739" s="132"/>
      <c r="J2739" s="132"/>
      <c r="K2739" s="132"/>
      <c r="L2739" s="132"/>
      <c r="M2739" s="132"/>
      <c r="N2739" s="132"/>
      <c r="O2739" s="132"/>
      <c r="P2739" s="132"/>
      <c r="Q2739" s="132"/>
      <c r="R2739" s="132"/>
      <c r="S2739" s="132"/>
      <c r="T2739" s="132"/>
      <c r="U2739" s="132"/>
      <c r="V2739" s="132"/>
      <c r="W2739" s="132"/>
      <c r="X2739" s="132"/>
      <c r="Y2739" s="132"/>
      <c r="Z2739" s="132"/>
      <c r="AA2739" s="132"/>
      <c r="AB2739" s="132"/>
      <c r="AC2739" s="132"/>
    </row>
    <row r="2740">
      <c r="A2740" s="692" t="s">
        <v>6519</v>
      </c>
      <c r="B2740" s="65" t="s">
        <v>6520</v>
      </c>
      <c r="C2740" s="4" t="s">
        <v>6521</v>
      </c>
      <c r="D2740" s="132"/>
      <c r="E2740" s="132"/>
      <c r="F2740" s="132"/>
      <c r="G2740" s="132"/>
      <c r="H2740" s="132"/>
      <c r="I2740" s="132"/>
      <c r="J2740" s="132"/>
      <c r="K2740" s="132"/>
      <c r="L2740" s="132"/>
      <c r="M2740" s="132"/>
      <c r="N2740" s="132"/>
      <c r="O2740" s="132"/>
      <c r="P2740" s="132"/>
      <c r="Q2740" s="132"/>
      <c r="R2740" s="132"/>
      <c r="S2740" s="132"/>
      <c r="T2740" s="132"/>
      <c r="U2740" s="132"/>
      <c r="V2740" s="132"/>
      <c r="W2740" s="132"/>
      <c r="X2740" s="132"/>
      <c r="Y2740" s="132"/>
      <c r="Z2740" s="132"/>
      <c r="AA2740" s="132"/>
      <c r="AB2740" s="132"/>
      <c r="AC2740" s="132"/>
    </row>
    <row r="2741">
      <c r="A2741" s="692" t="s">
        <v>6522</v>
      </c>
      <c r="B2741" s="65" t="s">
        <v>6523</v>
      </c>
      <c r="C2741" s="4" t="s">
        <v>6524</v>
      </c>
      <c r="D2741" s="132"/>
      <c r="E2741" s="132"/>
      <c r="F2741" s="132"/>
      <c r="G2741" s="132"/>
      <c r="H2741" s="132"/>
      <c r="I2741" s="132"/>
      <c r="J2741" s="132"/>
      <c r="K2741" s="132"/>
      <c r="L2741" s="132"/>
      <c r="M2741" s="132"/>
      <c r="N2741" s="132"/>
      <c r="O2741" s="132"/>
      <c r="P2741" s="132"/>
      <c r="Q2741" s="132"/>
      <c r="R2741" s="132"/>
      <c r="S2741" s="132"/>
      <c r="T2741" s="132"/>
      <c r="U2741" s="132"/>
      <c r="V2741" s="132"/>
      <c r="W2741" s="132"/>
      <c r="X2741" s="132"/>
      <c r="Y2741" s="132"/>
      <c r="Z2741" s="132"/>
      <c r="AA2741" s="132"/>
      <c r="AB2741" s="132"/>
      <c r="AC2741" s="132"/>
    </row>
    <row r="2742">
      <c r="A2742" s="692" t="s">
        <v>6525</v>
      </c>
      <c r="B2742" s="65" t="s">
        <v>6526</v>
      </c>
      <c r="C2742" s="4" t="s">
        <v>6527</v>
      </c>
      <c r="D2742" s="132"/>
      <c r="E2742" s="132"/>
      <c r="F2742" s="132"/>
      <c r="G2742" s="132"/>
      <c r="H2742" s="132"/>
      <c r="I2742" s="132"/>
      <c r="J2742" s="132"/>
      <c r="K2742" s="132"/>
      <c r="L2742" s="132"/>
      <c r="M2742" s="132"/>
      <c r="N2742" s="132"/>
      <c r="O2742" s="132"/>
      <c r="P2742" s="132"/>
      <c r="Q2742" s="132"/>
      <c r="R2742" s="132"/>
      <c r="S2742" s="132"/>
      <c r="T2742" s="132"/>
      <c r="U2742" s="132"/>
      <c r="V2742" s="132"/>
      <c r="W2742" s="132"/>
      <c r="X2742" s="132"/>
      <c r="Y2742" s="132"/>
      <c r="Z2742" s="132"/>
      <c r="AA2742" s="132"/>
      <c r="AB2742" s="132"/>
      <c r="AC2742" s="132"/>
    </row>
    <row r="2743">
      <c r="A2743" s="693" t="s">
        <v>13540</v>
      </c>
      <c r="B2743" s="65"/>
      <c r="C2743" s="4"/>
      <c r="D2743" s="132"/>
      <c r="E2743" s="132"/>
      <c r="F2743" s="132"/>
      <c r="G2743" s="132"/>
      <c r="H2743" s="132"/>
      <c r="I2743" s="132"/>
      <c r="J2743" s="132"/>
      <c r="K2743" s="132"/>
      <c r="L2743" s="132"/>
      <c r="M2743" s="132"/>
      <c r="N2743" s="132"/>
      <c r="O2743" s="132"/>
      <c r="P2743" s="132"/>
      <c r="Q2743" s="132"/>
      <c r="R2743" s="132"/>
      <c r="S2743" s="132"/>
      <c r="T2743" s="132"/>
      <c r="U2743" s="132"/>
      <c r="V2743" s="132"/>
      <c r="W2743" s="132"/>
      <c r="X2743" s="132"/>
      <c r="Y2743" s="132"/>
      <c r="Z2743" s="132"/>
      <c r="AA2743" s="132"/>
      <c r="AB2743" s="132"/>
      <c r="AC2743" s="132"/>
    </row>
    <row r="2744">
      <c r="A2744" s="693" t="s">
        <v>6529</v>
      </c>
      <c r="B2744" s="65"/>
      <c r="C2744" s="4"/>
      <c r="D2744" s="132"/>
      <c r="E2744" s="132"/>
      <c r="F2744" s="132"/>
      <c r="G2744" s="132"/>
      <c r="H2744" s="132"/>
      <c r="I2744" s="132"/>
      <c r="J2744" s="132"/>
      <c r="K2744" s="132"/>
      <c r="L2744" s="132"/>
      <c r="M2744" s="132"/>
      <c r="N2744" s="132"/>
      <c r="O2744" s="132"/>
      <c r="P2744" s="132"/>
      <c r="Q2744" s="132"/>
      <c r="R2744" s="132"/>
      <c r="S2744" s="132"/>
      <c r="T2744" s="132"/>
      <c r="U2744" s="132"/>
      <c r="V2744" s="132"/>
      <c r="W2744" s="132"/>
      <c r="X2744" s="132"/>
      <c r="Y2744" s="132"/>
      <c r="Z2744" s="132"/>
      <c r="AA2744" s="132"/>
      <c r="AB2744" s="132"/>
      <c r="AC2744" s="132"/>
    </row>
    <row r="2745">
      <c r="A2745" s="694" t="s">
        <v>13541</v>
      </c>
      <c r="B2745" s="65"/>
      <c r="C2745" s="4"/>
      <c r="D2745" s="132"/>
      <c r="E2745" s="132"/>
      <c r="F2745" s="132"/>
      <c r="G2745" s="132"/>
      <c r="H2745" s="132"/>
      <c r="I2745" s="132"/>
      <c r="J2745" s="132"/>
      <c r="K2745" s="132"/>
      <c r="L2745" s="132"/>
      <c r="M2745" s="132"/>
      <c r="N2745" s="132"/>
      <c r="O2745" s="132"/>
      <c r="P2745" s="132"/>
      <c r="Q2745" s="132"/>
      <c r="R2745" s="132"/>
      <c r="S2745" s="132"/>
      <c r="T2745" s="132"/>
      <c r="U2745" s="132"/>
      <c r="V2745" s="132"/>
      <c r="W2745" s="132"/>
      <c r="X2745" s="132"/>
      <c r="Y2745" s="132"/>
      <c r="Z2745" s="132"/>
      <c r="AA2745" s="132"/>
      <c r="AB2745" s="132"/>
      <c r="AC2745" s="132"/>
    </row>
    <row r="2746">
      <c r="A2746" s="694" t="s">
        <v>6531</v>
      </c>
      <c r="B2746" s="65" t="s">
        <v>6532</v>
      </c>
      <c r="C2746" s="4"/>
      <c r="D2746" s="132"/>
      <c r="E2746" s="132"/>
      <c r="F2746" s="132"/>
      <c r="G2746" s="132"/>
      <c r="H2746" s="132"/>
      <c r="I2746" s="132"/>
      <c r="J2746" s="132"/>
      <c r="K2746" s="132"/>
      <c r="L2746" s="132"/>
      <c r="M2746" s="132"/>
      <c r="N2746" s="132"/>
      <c r="O2746" s="132"/>
      <c r="P2746" s="132"/>
      <c r="Q2746" s="132"/>
      <c r="R2746" s="132"/>
      <c r="S2746" s="132"/>
      <c r="T2746" s="132"/>
      <c r="U2746" s="132"/>
      <c r="V2746" s="132"/>
      <c r="W2746" s="132"/>
      <c r="X2746" s="132"/>
      <c r="Y2746" s="132"/>
      <c r="Z2746" s="132"/>
      <c r="AA2746" s="132"/>
      <c r="AB2746" s="132"/>
      <c r="AC2746" s="132"/>
    </row>
    <row r="2747">
      <c r="A2747" s="694" t="s">
        <v>13542</v>
      </c>
      <c r="B2747" s="65"/>
      <c r="C2747" s="4"/>
      <c r="D2747" s="132"/>
      <c r="E2747" s="132"/>
      <c r="F2747" s="132"/>
      <c r="G2747" s="132"/>
      <c r="H2747" s="132"/>
      <c r="I2747" s="132"/>
      <c r="J2747" s="132"/>
      <c r="K2747" s="132"/>
      <c r="L2747" s="132"/>
      <c r="M2747" s="132"/>
      <c r="N2747" s="132"/>
      <c r="O2747" s="132"/>
      <c r="P2747" s="132"/>
      <c r="Q2747" s="132"/>
      <c r="R2747" s="132"/>
      <c r="S2747" s="132"/>
      <c r="T2747" s="132"/>
      <c r="U2747" s="132"/>
      <c r="V2747" s="132"/>
      <c r="W2747" s="132"/>
      <c r="X2747" s="132"/>
      <c r="Y2747" s="132"/>
      <c r="Z2747" s="132"/>
      <c r="AA2747" s="132"/>
      <c r="AB2747" s="132"/>
      <c r="AC2747" s="132"/>
    </row>
    <row r="2748">
      <c r="A2748" s="693" t="s">
        <v>13543</v>
      </c>
      <c r="B2748" s="65"/>
      <c r="C2748" s="4"/>
      <c r="D2748" s="132"/>
      <c r="E2748" s="132"/>
      <c r="F2748" s="132"/>
      <c r="G2748" s="132"/>
      <c r="H2748" s="132"/>
      <c r="I2748" s="132"/>
      <c r="J2748" s="132"/>
      <c r="K2748" s="132"/>
      <c r="L2748" s="132"/>
      <c r="M2748" s="132"/>
      <c r="N2748" s="132"/>
      <c r="O2748" s="132"/>
      <c r="P2748" s="132"/>
      <c r="Q2748" s="132"/>
      <c r="R2748" s="132"/>
      <c r="S2748" s="132"/>
      <c r="T2748" s="132"/>
      <c r="U2748" s="132"/>
      <c r="V2748" s="132"/>
      <c r="W2748" s="132"/>
      <c r="X2748" s="132"/>
      <c r="Y2748" s="132"/>
      <c r="Z2748" s="132"/>
      <c r="AA2748" s="132"/>
      <c r="AB2748" s="132"/>
      <c r="AC2748" s="132"/>
    </row>
    <row r="2749">
      <c r="A2749" s="693" t="s">
        <v>6535</v>
      </c>
      <c r="B2749" s="65"/>
      <c r="C2749" s="4"/>
      <c r="D2749" s="132"/>
      <c r="E2749" s="132"/>
      <c r="F2749" s="132"/>
      <c r="G2749" s="132"/>
      <c r="H2749" s="132"/>
      <c r="I2749" s="132"/>
      <c r="J2749" s="132"/>
      <c r="K2749" s="132"/>
      <c r="L2749" s="132"/>
      <c r="M2749" s="132"/>
      <c r="N2749" s="132"/>
      <c r="O2749" s="132"/>
      <c r="P2749" s="132"/>
      <c r="Q2749" s="132"/>
      <c r="R2749" s="132"/>
      <c r="S2749" s="132"/>
      <c r="T2749" s="132"/>
      <c r="U2749" s="132"/>
      <c r="V2749" s="132"/>
      <c r="W2749" s="132"/>
      <c r="X2749" s="132"/>
      <c r="Y2749" s="132"/>
      <c r="Z2749" s="132"/>
      <c r="AA2749" s="132"/>
      <c r="AB2749" s="132"/>
      <c r="AC2749" s="132"/>
    </row>
    <row r="2750">
      <c r="A2750" s="693" t="s">
        <v>6536</v>
      </c>
      <c r="B2750" s="65"/>
      <c r="C2750" s="4"/>
      <c r="D2750" s="132"/>
      <c r="E2750" s="132"/>
      <c r="F2750" s="132"/>
      <c r="G2750" s="132"/>
      <c r="H2750" s="132"/>
      <c r="I2750" s="132"/>
      <c r="J2750" s="132"/>
      <c r="K2750" s="132"/>
      <c r="L2750" s="132"/>
      <c r="M2750" s="132"/>
      <c r="N2750" s="132"/>
      <c r="O2750" s="132"/>
      <c r="P2750" s="132"/>
      <c r="Q2750" s="132"/>
      <c r="R2750" s="132"/>
      <c r="S2750" s="132"/>
      <c r="T2750" s="132"/>
      <c r="U2750" s="132"/>
      <c r="V2750" s="132"/>
      <c r="W2750" s="132"/>
      <c r="X2750" s="132"/>
      <c r="Y2750" s="132"/>
      <c r="Z2750" s="132"/>
      <c r="AA2750" s="132"/>
      <c r="AB2750" s="132"/>
      <c r="AC2750" s="132"/>
    </row>
    <row r="2751">
      <c r="A2751" s="693" t="s">
        <v>6537</v>
      </c>
      <c r="B2751" s="65" t="s">
        <v>6538</v>
      </c>
      <c r="C2751" s="4"/>
      <c r="D2751" s="132"/>
      <c r="E2751" s="132"/>
      <c r="F2751" s="132"/>
      <c r="G2751" s="132"/>
      <c r="H2751" s="132"/>
      <c r="I2751" s="132"/>
      <c r="J2751" s="132"/>
      <c r="K2751" s="132"/>
      <c r="L2751" s="132"/>
      <c r="M2751" s="132"/>
      <c r="N2751" s="132"/>
      <c r="O2751" s="132"/>
      <c r="P2751" s="132"/>
      <c r="Q2751" s="132"/>
      <c r="R2751" s="132"/>
      <c r="S2751" s="132"/>
      <c r="T2751" s="132"/>
      <c r="U2751" s="132"/>
      <c r="V2751" s="132"/>
      <c r="W2751" s="132"/>
      <c r="X2751" s="132"/>
      <c r="Y2751" s="132"/>
      <c r="Z2751" s="132"/>
      <c r="AA2751" s="132"/>
      <c r="AB2751" s="132"/>
      <c r="AC2751" s="132"/>
    </row>
    <row r="2752">
      <c r="A2752" s="693" t="s">
        <v>6539</v>
      </c>
      <c r="B2752" s="65" t="s">
        <v>6540</v>
      </c>
      <c r="C2752" s="4"/>
      <c r="D2752" s="132"/>
      <c r="E2752" s="132"/>
      <c r="F2752" s="132"/>
      <c r="G2752" s="132"/>
      <c r="H2752" s="132"/>
      <c r="I2752" s="132"/>
      <c r="J2752" s="132"/>
      <c r="K2752" s="132"/>
      <c r="L2752" s="132"/>
      <c r="M2752" s="132"/>
      <c r="N2752" s="132"/>
      <c r="O2752" s="132"/>
      <c r="P2752" s="132"/>
      <c r="Q2752" s="132"/>
      <c r="R2752" s="132"/>
      <c r="S2752" s="132"/>
      <c r="T2752" s="132"/>
      <c r="U2752" s="132"/>
      <c r="V2752" s="132"/>
      <c r="W2752" s="132"/>
      <c r="X2752" s="132"/>
      <c r="Y2752" s="132"/>
      <c r="Z2752" s="132"/>
      <c r="AA2752" s="132"/>
      <c r="AB2752" s="132"/>
      <c r="AC2752" s="132"/>
    </row>
    <row r="2753">
      <c r="A2753" s="693" t="s">
        <v>13544</v>
      </c>
      <c r="B2753" s="65" t="s">
        <v>6542</v>
      </c>
      <c r="C2753" s="4"/>
      <c r="D2753" s="132"/>
      <c r="E2753" s="132"/>
      <c r="F2753" s="132"/>
      <c r="G2753" s="132"/>
      <c r="H2753" s="132"/>
      <c r="I2753" s="132"/>
      <c r="J2753" s="132"/>
      <c r="K2753" s="132"/>
      <c r="L2753" s="132"/>
      <c r="M2753" s="132"/>
      <c r="N2753" s="132"/>
      <c r="O2753" s="132"/>
      <c r="P2753" s="132"/>
      <c r="Q2753" s="132"/>
      <c r="R2753" s="132"/>
      <c r="S2753" s="132"/>
      <c r="T2753" s="132"/>
      <c r="U2753" s="132"/>
      <c r="V2753" s="132"/>
      <c r="W2753" s="132"/>
      <c r="X2753" s="132"/>
      <c r="Y2753" s="132"/>
      <c r="Z2753" s="132"/>
      <c r="AA2753" s="132"/>
      <c r="AB2753" s="132"/>
      <c r="AC2753" s="132"/>
    </row>
    <row r="2754">
      <c r="A2754" s="695" t="s">
        <v>6543</v>
      </c>
      <c r="B2754" s="65" t="s">
        <v>6544</v>
      </c>
      <c r="C2754" s="4"/>
      <c r="D2754" s="132"/>
      <c r="E2754" s="132"/>
      <c r="F2754" s="132"/>
      <c r="G2754" s="132"/>
      <c r="H2754" s="132"/>
      <c r="I2754" s="132"/>
      <c r="J2754" s="132"/>
      <c r="K2754" s="132"/>
      <c r="L2754" s="132"/>
      <c r="M2754" s="132"/>
      <c r="N2754" s="132"/>
      <c r="O2754" s="132"/>
      <c r="P2754" s="132"/>
      <c r="Q2754" s="132"/>
      <c r="R2754" s="132"/>
      <c r="S2754" s="132"/>
      <c r="T2754" s="132"/>
      <c r="U2754" s="132"/>
      <c r="V2754" s="132"/>
      <c r="W2754" s="132"/>
      <c r="X2754" s="132"/>
      <c r="Y2754" s="132"/>
      <c r="Z2754" s="132"/>
      <c r="AA2754" s="132"/>
      <c r="AB2754" s="132"/>
      <c r="AC2754" s="132"/>
    </row>
    <row r="2755">
      <c r="A2755" s="696" t="s">
        <v>6545</v>
      </c>
      <c r="B2755" s="65" t="s">
        <v>6546</v>
      </c>
      <c r="C2755" s="4" t="s">
        <v>6547</v>
      </c>
      <c r="D2755" s="132"/>
      <c r="E2755" s="132"/>
      <c r="F2755" s="132"/>
      <c r="G2755" s="132"/>
      <c r="H2755" s="132"/>
      <c r="I2755" s="132"/>
      <c r="J2755" s="132"/>
      <c r="K2755" s="132"/>
      <c r="L2755" s="132"/>
      <c r="M2755" s="132"/>
      <c r="N2755" s="132"/>
      <c r="O2755" s="132"/>
      <c r="P2755" s="132"/>
      <c r="Q2755" s="132"/>
      <c r="R2755" s="132"/>
      <c r="S2755" s="132"/>
      <c r="T2755" s="132"/>
      <c r="U2755" s="132"/>
      <c r="V2755" s="132"/>
      <c r="W2755" s="132"/>
      <c r="X2755" s="132"/>
      <c r="Y2755" s="132"/>
      <c r="Z2755" s="132"/>
      <c r="AA2755" s="132"/>
      <c r="AB2755" s="132"/>
      <c r="AC2755" s="132"/>
    </row>
    <row r="2756">
      <c r="A2756" s="696" t="s">
        <v>6548</v>
      </c>
      <c r="B2756" s="65"/>
      <c r="C2756" s="4"/>
      <c r="D2756" s="132"/>
      <c r="E2756" s="132"/>
      <c r="F2756" s="132"/>
      <c r="G2756" s="132"/>
      <c r="H2756" s="132"/>
      <c r="I2756" s="132"/>
      <c r="J2756" s="132"/>
      <c r="K2756" s="132"/>
      <c r="L2756" s="132"/>
      <c r="M2756" s="132"/>
      <c r="N2756" s="132"/>
      <c r="O2756" s="132"/>
      <c r="P2756" s="132"/>
      <c r="Q2756" s="132"/>
      <c r="R2756" s="132"/>
      <c r="S2756" s="132"/>
      <c r="T2756" s="132"/>
      <c r="U2756" s="132"/>
      <c r="V2756" s="132"/>
      <c r="W2756" s="132"/>
      <c r="X2756" s="132"/>
      <c r="Y2756" s="132"/>
      <c r="Z2756" s="132"/>
      <c r="AA2756" s="132"/>
      <c r="AB2756" s="132"/>
      <c r="AC2756" s="132"/>
    </row>
    <row r="2757">
      <c r="A2757" s="696" t="s">
        <v>6549</v>
      </c>
      <c r="B2757" s="192" t="s">
        <v>6550</v>
      </c>
      <c r="C2757" s="4"/>
      <c r="D2757" s="132"/>
      <c r="E2757" s="132"/>
      <c r="F2757" s="132"/>
      <c r="G2757" s="132"/>
      <c r="H2757" s="132"/>
      <c r="I2757" s="132"/>
      <c r="J2757" s="132"/>
      <c r="K2757" s="132"/>
      <c r="L2757" s="132"/>
      <c r="M2757" s="132"/>
      <c r="N2757" s="132"/>
      <c r="O2757" s="132"/>
      <c r="P2757" s="132"/>
      <c r="Q2757" s="132"/>
      <c r="R2757" s="132"/>
      <c r="S2757" s="132"/>
      <c r="T2757" s="132"/>
      <c r="U2757" s="132"/>
      <c r="V2757" s="132"/>
      <c r="W2757" s="132"/>
      <c r="X2757" s="132"/>
      <c r="Y2757" s="132"/>
      <c r="Z2757" s="132"/>
      <c r="AA2757" s="132"/>
      <c r="AB2757" s="132"/>
      <c r="AC2757" s="132"/>
    </row>
    <row r="2758">
      <c r="A2758" s="697" t="s">
        <v>13545</v>
      </c>
      <c r="B2758" s="65"/>
      <c r="C2758" s="4"/>
      <c r="D2758" s="132"/>
      <c r="E2758" s="132"/>
      <c r="F2758" s="132"/>
      <c r="G2758" s="132"/>
      <c r="H2758" s="132"/>
      <c r="I2758" s="132"/>
      <c r="J2758" s="132"/>
      <c r="K2758" s="132"/>
      <c r="L2758" s="132"/>
      <c r="M2758" s="132"/>
      <c r="N2758" s="132"/>
      <c r="O2758" s="132"/>
      <c r="P2758" s="132"/>
      <c r="Q2758" s="132"/>
      <c r="R2758" s="132"/>
      <c r="S2758" s="132"/>
      <c r="T2758" s="132"/>
      <c r="U2758" s="132"/>
      <c r="V2758" s="132"/>
      <c r="W2758" s="132"/>
      <c r="X2758" s="132"/>
      <c r="Y2758" s="132"/>
      <c r="Z2758" s="132"/>
      <c r="AA2758" s="132"/>
      <c r="AB2758" s="132"/>
      <c r="AC2758" s="132"/>
    </row>
    <row r="2759">
      <c r="A2759" s="545" t="s">
        <v>13546</v>
      </c>
      <c r="B2759" s="65"/>
      <c r="C2759" s="4"/>
      <c r="D2759" s="132"/>
      <c r="E2759" s="132"/>
      <c r="F2759" s="132"/>
      <c r="G2759" s="132"/>
      <c r="H2759" s="132"/>
      <c r="I2759" s="132"/>
      <c r="J2759" s="132"/>
      <c r="K2759" s="132"/>
      <c r="L2759" s="132"/>
      <c r="M2759" s="132"/>
      <c r="N2759" s="132"/>
      <c r="O2759" s="132"/>
      <c r="P2759" s="132"/>
      <c r="Q2759" s="132"/>
      <c r="R2759" s="132"/>
      <c r="S2759" s="132"/>
      <c r="T2759" s="132"/>
      <c r="U2759" s="132"/>
      <c r="V2759" s="132"/>
      <c r="W2759" s="132"/>
      <c r="X2759" s="132"/>
      <c r="Y2759" s="132"/>
      <c r="Z2759" s="132"/>
      <c r="AA2759" s="132"/>
      <c r="AB2759" s="132"/>
      <c r="AC2759" s="132"/>
    </row>
    <row r="2760">
      <c r="A2760" s="698" t="s">
        <v>6553</v>
      </c>
      <c r="B2760" s="65" t="s">
        <v>6554</v>
      </c>
      <c r="C2760" s="4"/>
      <c r="D2760" s="132"/>
      <c r="E2760" s="132"/>
      <c r="F2760" s="132"/>
      <c r="G2760" s="132"/>
      <c r="H2760" s="132"/>
      <c r="I2760" s="132"/>
      <c r="J2760" s="132"/>
      <c r="K2760" s="132"/>
      <c r="L2760" s="132"/>
      <c r="M2760" s="132"/>
      <c r="N2760" s="132"/>
      <c r="O2760" s="132"/>
      <c r="P2760" s="132"/>
      <c r="Q2760" s="132"/>
      <c r="R2760" s="132"/>
      <c r="S2760" s="132"/>
      <c r="T2760" s="132"/>
      <c r="U2760" s="132"/>
      <c r="V2760" s="132"/>
      <c r="W2760" s="132"/>
      <c r="X2760" s="132"/>
      <c r="Y2760" s="132"/>
      <c r="Z2760" s="132"/>
      <c r="AA2760" s="132"/>
      <c r="AB2760" s="132"/>
      <c r="AC2760" s="132"/>
    </row>
    <row r="2761" ht="107.25" customHeight="1">
      <c r="A2761" s="91" t="s">
        <v>6555</v>
      </c>
      <c r="B2761" s="65"/>
      <c r="C2761" s="4"/>
      <c r="D2761" s="132"/>
      <c r="E2761" s="132"/>
      <c r="F2761" s="132"/>
      <c r="G2761" s="132"/>
      <c r="H2761" s="132"/>
      <c r="I2761" s="132"/>
      <c r="J2761" s="132"/>
      <c r="K2761" s="132"/>
      <c r="L2761" s="132"/>
      <c r="M2761" s="132"/>
      <c r="N2761" s="132"/>
      <c r="O2761" s="132"/>
      <c r="P2761" s="132"/>
      <c r="Q2761" s="132"/>
      <c r="R2761" s="132"/>
      <c r="S2761" s="132"/>
      <c r="T2761" s="132"/>
      <c r="U2761" s="132"/>
      <c r="V2761" s="132"/>
      <c r="W2761" s="132"/>
      <c r="X2761" s="132"/>
      <c r="Y2761" s="132"/>
      <c r="Z2761" s="132"/>
      <c r="AA2761" s="132"/>
      <c r="AB2761" s="132"/>
      <c r="AC2761" s="132"/>
    </row>
    <row r="2762">
      <c r="A2762" s="698" t="s">
        <v>13547</v>
      </c>
      <c r="B2762" s="65"/>
      <c r="C2762" s="4"/>
      <c r="D2762" s="132"/>
      <c r="E2762" s="132"/>
      <c r="F2762" s="132"/>
      <c r="G2762" s="132"/>
      <c r="H2762" s="132"/>
      <c r="I2762" s="132"/>
      <c r="J2762" s="132"/>
      <c r="K2762" s="132"/>
      <c r="L2762" s="132"/>
      <c r="M2762" s="132"/>
      <c r="N2762" s="132"/>
      <c r="O2762" s="132"/>
      <c r="P2762" s="132"/>
      <c r="Q2762" s="132"/>
      <c r="R2762" s="132"/>
      <c r="S2762" s="132"/>
      <c r="T2762" s="132"/>
      <c r="U2762" s="132"/>
      <c r="V2762" s="132"/>
      <c r="W2762" s="132"/>
      <c r="X2762" s="132"/>
      <c r="Y2762" s="132"/>
      <c r="Z2762" s="132"/>
      <c r="AA2762" s="132"/>
      <c r="AB2762" s="132"/>
      <c r="AC2762" s="132"/>
    </row>
    <row r="2763">
      <c r="A2763" s="698" t="s">
        <v>6557</v>
      </c>
      <c r="B2763" s="192" t="s">
        <v>6558</v>
      </c>
      <c r="C2763" s="4" t="s">
        <v>6559</v>
      </c>
      <c r="D2763" s="132" t="s">
        <v>6560</v>
      </c>
      <c r="E2763" s="132"/>
      <c r="F2763" s="132"/>
      <c r="G2763" s="132"/>
      <c r="H2763" s="132"/>
      <c r="I2763" s="132"/>
      <c r="J2763" s="132"/>
      <c r="K2763" s="132"/>
      <c r="L2763" s="132"/>
      <c r="M2763" s="132"/>
      <c r="N2763" s="132"/>
      <c r="O2763" s="132"/>
      <c r="P2763" s="132"/>
      <c r="Q2763" s="132"/>
      <c r="R2763" s="132"/>
      <c r="S2763" s="132"/>
      <c r="T2763" s="132"/>
      <c r="U2763" s="132"/>
      <c r="V2763" s="132"/>
      <c r="W2763" s="132"/>
      <c r="X2763" s="132"/>
      <c r="Y2763" s="132"/>
      <c r="Z2763" s="132"/>
      <c r="AA2763" s="132"/>
      <c r="AB2763" s="132"/>
      <c r="AC2763" s="132"/>
    </row>
    <row r="2764">
      <c r="A2764" s="132" t="s">
        <v>6561</v>
      </c>
      <c r="B2764" s="65" t="s">
        <v>6562</v>
      </c>
      <c r="C2764" s="576" t="s">
        <v>13548</v>
      </c>
      <c r="D2764" s="132"/>
      <c r="E2764" s="132"/>
      <c r="F2764" s="132"/>
      <c r="G2764" s="132"/>
      <c r="H2764" s="132"/>
      <c r="I2764" s="132"/>
      <c r="J2764" s="132"/>
      <c r="K2764" s="132"/>
      <c r="L2764" s="132"/>
      <c r="M2764" s="132"/>
      <c r="N2764" s="132"/>
      <c r="O2764" s="132"/>
      <c r="P2764" s="132"/>
      <c r="Q2764" s="132"/>
      <c r="R2764" s="132"/>
      <c r="S2764" s="132"/>
      <c r="T2764" s="132"/>
      <c r="U2764" s="132"/>
      <c r="V2764" s="132"/>
      <c r="W2764" s="132"/>
      <c r="X2764" s="132"/>
      <c r="Y2764" s="132"/>
      <c r="Z2764" s="132"/>
      <c r="AA2764" s="132"/>
      <c r="AB2764" s="132"/>
      <c r="AC2764" s="132"/>
    </row>
    <row r="2765">
      <c r="A2765" s="698" t="s">
        <v>13549</v>
      </c>
      <c r="B2765" s="65"/>
      <c r="C2765" s="4"/>
      <c r="D2765" s="132"/>
      <c r="E2765" s="132"/>
      <c r="F2765" s="132"/>
      <c r="G2765" s="132"/>
      <c r="H2765" s="132"/>
      <c r="I2765" s="132"/>
      <c r="J2765" s="132"/>
      <c r="K2765" s="132"/>
      <c r="L2765" s="132"/>
      <c r="M2765" s="132"/>
      <c r="N2765" s="132"/>
      <c r="O2765" s="132"/>
      <c r="P2765" s="132"/>
      <c r="Q2765" s="132"/>
      <c r="R2765" s="132"/>
      <c r="S2765" s="132"/>
      <c r="T2765" s="132"/>
      <c r="U2765" s="132"/>
      <c r="V2765" s="132"/>
      <c r="W2765" s="132"/>
      <c r="X2765" s="132"/>
      <c r="Y2765" s="132"/>
      <c r="Z2765" s="132"/>
      <c r="AA2765" s="132"/>
      <c r="AB2765" s="132"/>
      <c r="AC2765" s="132"/>
    </row>
    <row r="2766">
      <c r="A2766" s="698" t="s">
        <v>13550</v>
      </c>
      <c r="B2766" s="65"/>
      <c r="C2766" s="4"/>
      <c r="D2766" s="132" t="s">
        <v>6566</v>
      </c>
      <c r="E2766" s="132" t="s">
        <v>6567</v>
      </c>
      <c r="F2766" s="132" t="s">
        <v>6568</v>
      </c>
      <c r="G2766" s="132"/>
      <c r="H2766" s="132"/>
      <c r="I2766" s="132"/>
      <c r="J2766" s="132"/>
      <c r="K2766" s="132"/>
      <c r="L2766" s="132"/>
      <c r="M2766" s="132"/>
      <c r="N2766" s="132"/>
      <c r="O2766" s="132"/>
      <c r="P2766" s="132"/>
      <c r="Q2766" s="132"/>
      <c r="R2766" s="132"/>
      <c r="S2766" s="132"/>
      <c r="T2766" s="132"/>
      <c r="U2766" s="132"/>
      <c r="V2766" s="132"/>
      <c r="W2766" s="132"/>
      <c r="X2766" s="132"/>
      <c r="Y2766" s="132"/>
      <c r="Z2766" s="132"/>
      <c r="AA2766" s="132"/>
      <c r="AB2766" s="132"/>
      <c r="AC2766" s="132"/>
    </row>
    <row r="2767">
      <c r="A2767" s="544" t="s">
        <v>6569</v>
      </c>
      <c r="B2767" s="65" t="s">
        <v>6570</v>
      </c>
      <c r="C2767" s="4" t="s">
        <v>6571</v>
      </c>
    </row>
    <row r="2768">
      <c r="A2768" s="576" t="s">
        <v>13551</v>
      </c>
      <c r="B2768" s="594"/>
      <c r="C2768" s="4"/>
      <c r="D2768" s="132"/>
      <c r="E2768" s="132"/>
      <c r="F2768" s="132"/>
      <c r="G2768" s="132"/>
      <c r="H2768" s="132"/>
      <c r="I2768" s="132"/>
      <c r="J2768" s="132"/>
      <c r="K2768" s="132"/>
      <c r="L2768" s="132"/>
      <c r="M2768" s="132"/>
      <c r="N2768" s="132"/>
      <c r="O2768" s="132"/>
      <c r="P2768" s="132"/>
      <c r="Q2768" s="132"/>
      <c r="R2768" s="132"/>
      <c r="S2768" s="132"/>
      <c r="T2768" s="132"/>
      <c r="U2768" s="132"/>
      <c r="V2768" s="132"/>
      <c r="W2768" s="132"/>
      <c r="X2768" s="132"/>
      <c r="Y2768" s="132"/>
      <c r="Z2768" s="132"/>
      <c r="AA2768" s="132"/>
      <c r="AB2768" s="132"/>
      <c r="AC2768" s="132"/>
    </row>
    <row r="2769">
      <c r="A2769" s="545" t="s">
        <v>13552</v>
      </c>
      <c r="B2769" s="65"/>
      <c r="C2769" s="4"/>
      <c r="D2769" s="132"/>
      <c r="E2769" s="132"/>
      <c r="F2769" s="132"/>
      <c r="G2769" s="132"/>
      <c r="H2769" s="132"/>
      <c r="I2769" s="132"/>
      <c r="J2769" s="132"/>
      <c r="K2769" s="132"/>
      <c r="L2769" s="132"/>
      <c r="M2769" s="132"/>
      <c r="N2769" s="132"/>
      <c r="O2769" s="132"/>
      <c r="P2769" s="132"/>
      <c r="Q2769" s="132"/>
      <c r="R2769" s="132"/>
      <c r="S2769" s="132"/>
      <c r="T2769" s="132"/>
      <c r="U2769" s="132"/>
      <c r="V2769" s="132"/>
      <c r="W2769" s="132"/>
      <c r="X2769" s="132"/>
      <c r="Y2769" s="132"/>
      <c r="Z2769" s="132"/>
      <c r="AA2769" s="132"/>
      <c r="AB2769" s="132"/>
      <c r="AC2769" s="132"/>
    </row>
    <row r="2770">
      <c r="A2770" s="207" t="s">
        <v>13553</v>
      </c>
      <c r="B2770" s="65" t="s">
        <v>6575</v>
      </c>
      <c r="C2770" s="4"/>
      <c r="D2770" s="132"/>
      <c r="E2770" s="132"/>
      <c r="F2770" s="132"/>
      <c r="G2770" s="132"/>
      <c r="H2770" s="132"/>
      <c r="I2770" s="132"/>
      <c r="J2770" s="132"/>
      <c r="K2770" s="132"/>
      <c r="L2770" s="132"/>
      <c r="M2770" s="132"/>
      <c r="N2770" s="132"/>
      <c r="O2770" s="132"/>
      <c r="P2770" s="132"/>
      <c r="Q2770" s="132"/>
      <c r="R2770" s="132"/>
      <c r="S2770" s="132"/>
      <c r="T2770" s="132"/>
      <c r="U2770" s="132"/>
      <c r="V2770" s="132"/>
      <c r="W2770" s="132"/>
      <c r="X2770" s="132"/>
      <c r="Y2770" s="132"/>
      <c r="Z2770" s="132"/>
      <c r="AA2770" s="132"/>
      <c r="AB2770" s="132"/>
      <c r="AC2770" s="132"/>
    </row>
    <row r="2771">
      <c r="A2771" s="207" t="s">
        <v>6576</v>
      </c>
      <c r="B2771" s="65" t="s">
        <v>6577</v>
      </c>
      <c r="C2771" s="4"/>
      <c r="D2771" s="132"/>
      <c r="E2771" s="132"/>
      <c r="F2771" s="132"/>
      <c r="G2771" s="132"/>
      <c r="H2771" s="132"/>
      <c r="I2771" s="132"/>
      <c r="J2771" s="132"/>
      <c r="K2771" s="132"/>
      <c r="L2771" s="132"/>
      <c r="M2771" s="132"/>
      <c r="N2771" s="132"/>
      <c r="O2771" s="132"/>
      <c r="P2771" s="132"/>
      <c r="Q2771" s="132"/>
      <c r="R2771" s="132"/>
      <c r="S2771" s="132"/>
      <c r="T2771" s="132"/>
      <c r="U2771" s="132"/>
      <c r="V2771" s="132"/>
      <c r="W2771" s="132"/>
      <c r="X2771" s="132"/>
      <c r="Y2771" s="132"/>
      <c r="Z2771" s="132"/>
      <c r="AA2771" s="132"/>
      <c r="AB2771" s="132"/>
      <c r="AC2771" s="132"/>
    </row>
    <row r="2772">
      <c r="A2772" s="207" t="s">
        <v>6578</v>
      </c>
      <c r="B2772" s="595"/>
      <c r="C2772" s="4"/>
      <c r="D2772" s="132"/>
      <c r="E2772" s="132"/>
      <c r="F2772" s="132"/>
      <c r="G2772" s="132"/>
      <c r="H2772" s="132"/>
      <c r="I2772" s="132"/>
      <c r="J2772" s="132"/>
      <c r="K2772" s="132"/>
      <c r="L2772" s="132"/>
      <c r="M2772" s="132"/>
      <c r="N2772" s="132"/>
      <c r="O2772" s="132"/>
      <c r="P2772" s="132"/>
      <c r="Q2772" s="132"/>
      <c r="R2772" s="132"/>
      <c r="S2772" s="132"/>
      <c r="T2772" s="132"/>
      <c r="U2772" s="132"/>
      <c r="V2772" s="132"/>
      <c r="W2772" s="132"/>
      <c r="X2772" s="132"/>
      <c r="Y2772" s="132"/>
      <c r="Z2772" s="132"/>
      <c r="AA2772" s="132"/>
      <c r="AB2772" s="132"/>
      <c r="AC2772" s="132"/>
    </row>
    <row r="2773">
      <c r="A2773" s="207" t="s">
        <v>6579</v>
      </c>
      <c r="B2773" s="595" t="s">
        <v>6580</v>
      </c>
      <c r="C2773" s="4"/>
      <c r="D2773" s="132"/>
      <c r="E2773" s="132"/>
      <c r="F2773" s="132"/>
      <c r="G2773" s="132"/>
      <c r="H2773" s="132"/>
      <c r="I2773" s="132"/>
      <c r="J2773" s="132"/>
      <c r="K2773" s="132"/>
      <c r="L2773" s="132"/>
      <c r="M2773" s="132"/>
      <c r="N2773" s="132"/>
      <c r="O2773" s="132"/>
      <c r="P2773" s="132"/>
      <c r="Q2773" s="132"/>
      <c r="R2773" s="132"/>
      <c r="S2773" s="132"/>
      <c r="T2773" s="132"/>
      <c r="U2773" s="132"/>
      <c r="V2773" s="132"/>
      <c r="W2773" s="132"/>
      <c r="X2773" s="132"/>
      <c r="Y2773" s="132"/>
      <c r="Z2773" s="132"/>
      <c r="AA2773" s="132"/>
      <c r="AB2773" s="132"/>
      <c r="AC2773" s="132"/>
    </row>
    <row r="2774">
      <c r="A2774" s="207" t="s">
        <v>6581</v>
      </c>
      <c r="B2774" s="65" t="s">
        <v>6582</v>
      </c>
      <c r="C2774" s="4"/>
      <c r="D2774" s="132" t="s">
        <v>6583</v>
      </c>
      <c r="E2774" s="627" t="s">
        <v>6584</v>
      </c>
      <c r="F2774" s="132" t="s">
        <v>6585</v>
      </c>
      <c r="G2774" s="132" t="s">
        <v>6586</v>
      </c>
      <c r="H2774" s="132"/>
      <c r="I2774" s="132"/>
      <c r="J2774" s="132"/>
      <c r="K2774" s="132"/>
      <c r="L2774" s="132"/>
      <c r="M2774" s="132"/>
      <c r="N2774" s="132"/>
      <c r="O2774" s="132"/>
      <c r="P2774" s="132"/>
      <c r="Q2774" s="132"/>
      <c r="R2774" s="132"/>
      <c r="S2774" s="132"/>
      <c r="T2774" s="132"/>
      <c r="U2774" s="132"/>
      <c r="V2774" s="132"/>
      <c r="W2774" s="132"/>
      <c r="X2774" s="132"/>
      <c r="Y2774" s="132"/>
      <c r="Z2774" s="132"/>
      <c r="AA2774" s="132"/>
      <c r="AB2774" s="132"/>
      <c r="AC2774" s="132"/>
    </row>
    <row r="2775">
      <c r="A2775" s="207" t="s">
        <v>6587</v>
      </c>
      <c r="B2775" s="243" t="s">
        <v>13554</v>
      </c>
      <c r="C2775" s="4" t="s">
        <v>6589</v>
      </c>
      <c r="D2775" s="132"/>
      <c r="E2775" s="132"/>
      <c r="F2775" s="132"/>
      <c r="G2775" s="132"/>
      <c r="H2775" s="132"/>
      <c r="I2775" s="132"/>
      <c r="J2775" s="132"/>
      <c r="K2775" s="132"/>
      <c r="L2775" s="132"/>
      <c r="M2775" s="132"/>
      <c r="N2775" s="132"/>
      <c r="O2775" s="132"/>
      <c r="P2775" s="132"/>
      <c r="Q2775" s="132"/>
      <c r="R2775" s="132"/>
      <c r="S2775" s="132"/>
      <c r="T2775" s="132"/>
      <c r="U2775" s="132"/>
      <c r="V2775" s="132"/>
      <c r="W2775" s="132"/>
      <c r="X2775" s="132"/>
      <c r="Y2775" s="132"/>
      <c r="Z2775" s="132"/>
      <c r="AA2775" s="132"/>
      <c r="AB2775" s="132"/>
      <c r="AC2775" s="132"/>
    </row>
    <row r="2776">
      <c r="A2776" s="206" t="s">
        <v>13555</v>
      </c>
      <c r="B2776" s="595" t="s">
        <v>6591</v>
      </c>
      <c r="C2776" s="4"/>
      <c r="D2776" s="132"/>
      <c r="E2776" s="132"/>
      <c r="F2776" s="132"/>
      <c r="G2776" s="132"/>
      <c r="H2776" s="132"/>
      <c r="I2776" s="132"/>
      <c r="J2776" s="132"/>
      <c r="K2776" s="132"/>
      <c r="L2776" s="132"/>
      <c r="M2776" s="132"/>
      <c r="N2776" s="132"/>
      <c r="O2776" s="132"/>
      <c r="P2776" s="132"/>
      <c r="Q2776" s="132"/>
      <c r="R2776" s="132"/>
      <c r="S2776" s="132"/>
      <c r="T2776" s="132"/>
      <c r="U2776" s="132"/>
      <c r="V2776" s="132"/>
      <c r="W2776" s="132"/>
      <c r="X2776" s="132"/>
      <c r="Y2776" s="132"/>
      <c r="Z2776" s="132"/>
      <c r="AA2776" s="132"/>
      <c r="AB2776" s="132"/>
      <c r="AC2776" s="132"/>
    </row>
    <row r="2777">
      <c r="A2777" s="206" t="s">
        <v>13556</v>
      </c>
      <c r="B2777" s="595" t="s">
        <v>6593</v>
      </c>
      <c r="C2777" s="4"/>
      <c r="D2777" s="132"/>
      <c r="E2777" s="132"/>
      <c r="F2777" s="132"/>
      <c r="G2777" s="132"/>
      <c r="H2777" s="132"/>
      <c r="I2777" s="132"/>
      <c r="J2777" s="132"/>
      <c r="K2777" s="132"/>
      <c r="L2777" s="132"/>
      <c r="M2777" s="132"/>
      <c r="N2777" s="132"/>
      <c r="O2777" s="132"/>
      <c r="P2777" s="132"/>
      <c r="Q2777" s="132"/>
      <c r="R2777" s="132"/>
      <c r="S2777" s="132"/>
      <c r="T2777" s="132"/>
      <c r="U2777" s="132"/>
      <c r="V2777" s="132"/>
      <c r="W2777" s="132"/>
      <c r="X2777" s="132"/>
      <c r="Y2777" s="132"/>
      <c r="Z2777" s="132"/>
      <c r="AA2777" s="132"/>
      <c r="AB2777" s="132"/>
      <c r="AC2777" s="132"/>
    </row>
    <row r="2778">
      <c r="A2778" s="206" t="s">
        <v>13557</v>
      </c>
      <c r="B2778" s="595" t="s">
        <v>13558</v>
      </c>
      <c r="C2778" s="4"/>
      <c r="D2778" s="132"/>
      <c r="E2778" s="132"/>
      <c r="F2778" s="132"/>
      <c r="G2778" s="132"/>
      <c r="H2778" s="132"/>
      <c r="I2778" s="132"/>
      <c r="J2778" s="132"/>
      <c r="K2778" s="132"/>
      <c r="L2778" s="132"/>
      <c r="M2778" s="132"/>
      <c r="N2778" s="132"/>
      <c r="O2778" s="132"/>
      <c r="P2778" s="132"/>
      <c r="Q2778" s="132"/>
      <c r="R2778" s="132"/>
      <c r="S2778" s="132"/>
      <c r="T2778" s="132"/>
      <c r="U2778" s="132"/>
      <c r="V2778" s="132"/>
      <c r="W2778" s="132"/>
      <c r="X2778" s="132"/>
      <c r="Y2778" s="132"/>
      <c r="Z2778" s="132"/>
      <c r="AA2778" s="132"/>
      <c r="AB2778" s="132"/>
      <c r="AC2778" s="132"/>
    </row>
    <row r="2779">
      <c r="A2779" s="471" t="s">
        <v>6596</v>
      </c>
      <c r="B2779" s="595" t="s">
        <v>6597</v>
      </c>
      <c r="C2779" s="4"/>
      <c r="D2779" s="132"/>
      <c r="E2779" s="132"/>
      <c r="F2779" s="132"/>
      <c r="G2779" s="132"/>
      <c r="H2779" s="132"/>
      <c r="I2779" s="132"/>
      <c r="J2779" s="132"/>
      <c r="K2779" s="132"/>
      <c r="L2779" s="132"/>
      <c r="M2779" s="132"/>
      <c r="N2779" s="132"/>
      <c r="O2779" s="132"/>
      <c r="P2779" s="132"/>
      <c r="Q2779" s="132"/>
      <c r="R2779" s="132"/>
      <c r="S2779" s="132"/>
      <c r="T2779" s="132"/>
      <c r="U2779" s="132"/>
      <c r="V2779" s="132"/>
      <c r="W2779" s="132"/>
      <c r="X2779" s="132"/>
      <c r="Y2779" s="132"/>
      <c r="Z2779" s="132"/>
      <c r="AA2779" s="132"/>
      <c r="AB2779" s="132"/>
      <c r="AC2779" s="132"/>
    </row>
    <row r="2780">
      <c r="A2780" s="471" t="s">
        <v>6598</v>
      </c>
      <c r="B2780" s="595" t="s">
        <v>6599</v>
      </c>
      <c r="C2780" s="4"/>
      <c r="D2780" s="132"/>
      <c r="E2780" s="132"/>
      <c r="F2780" s="132"/>
      <c r="G2780" s="132"/>
      <c r="H2780" s="132"/>
      <c r="I2780" s="132"/>
      <c r="J2780" s="132"/>
      <c r="K2780" s="132"/>
      <c r="L2780" s="132"/>
      <c r="M2780" s="132"/>
      <c r="N2780" s="132"/>
      <c r="O2780" s="132"/>
      <c r="P2780" s="132"/>
      <c r="Q2780" s="132"/>
      <c r="R2780" s="132"/>
      <c r="S2780" s="132"/>
      <c r="T2780" s="132"/>
      <c r="U2780" s="132"/>
      <c r="V2780" s="132"/>
      <c r="W2780" s="132"/>
      <c r="X2780" s="132"/>
      <c r="Y2780" s="132"/>
      <c r="Z2780" s="132"/>
      <c r="AA2780" s="132"/>
      <c r="AB2780" s="132"/>
      <c r="AC2780" s="132"/>
    </row>
    <row r="2781">
      <c r="A2781" s="699" t="s">
        <v>6600</v>
      </c>
      <c r="B2781" s="594"/>
      <c r="C2781" s="4"/>
      <c r="D2781" s="132"/>
      <c r="E2781" s="132"/>
      <c r="F2781" s="132"/>
      <c r="G2781" s="132"/>
      <c r="H2781" s="132"/>
      <c r="I2781" s="132"/>
      <c r="J2781" s="132"/>
      <c r="K2781" s="132"/>
      <c r="L2781" s="132"/>
      <c r="M2781" s="132"/>
      <c r="N2781" s="132"/>
      <c r="O2781" s="132"/>
      <c r="P2781" s="132"/>
      <c r="Q2781" s="132"/>
      <c r="R2781" s="132"/>
      <c r="S2781" s="132"/>
      <c r="T2781" s="132"/>
      <c r="U2781" s="132"/>
      <c r="V2781" s="132"/>
      <c r="W2781" s="132"/>
      <c r="X2781" s="132"/>
      <c r="Y2781" s="132"/>
      <c r="Z2781" s="132"/>
      <c r="AA2781" s="132"/>
      <c r="AB2781" s="132"/>
      <c r="AC2781" s="132"/>
    </row>
    <row r="2782">
      <c r="A2782" s="471" t="s">
        <v>6601</v>
      </c>
      <c r="B2782" s="65" t="s">
        <v>6602</v>
      </c>
      <c r="C2782" s="4"/>
      <c r="D2782" s="132"/>
      <c r="E2782" s="132"/>
      <c r="F2782" s="132"/>
      <c r="G2782" s="132"/>
      <c r="H2782" s="132"/>
      <c r="I2782" s="132"/>
      <c r="J2782" s="132"/>
      <c r="K2782" s="132"/>
      <c r="L2782" s="132"/>
      <c r="M2782" s="132"/>
      <c r="N2782" s="132"/>
      <c r="O2782" s="132"/>
      <c r="P2782" s="132"/>
      <c r="Q2782" s="132"/>
      <c r="R2782" s="132"/>
      <c r="S2782" s="132"/>
      <c r="T2782" s="132"/>
      <c r="U2782" s="132"/>
      <c r="V2782" s="132"/>
      <c r="W2782" s="132"/>
      <c r="X2782" s="132"/>
      <c r="Y2782" s="132"/>
      <c r="Z2782" s="132"/>
      <c r="AA2782" s="132"/>
      <c r="AB2782" s="132"/>
      <c r="AC2782" s="132"/>
    </row>
    <row r="2783">
      <c r="A2783" s="471" t="s">
        <v>6603</v>
      </c>
      <c r="B2783" s="65" t="s">
        <v>6604</v>
      </c>
      <c r="C2783" s="4"/>
      <c r="D2783" s="132" t="s">
        <v>6605</v>
      </c>
      <c r="E2783" s="43" t="s">
        <v>6606</v>
      </c>
      <c r="F2783" s="132" t="s">
        <v>6607</v>
      </c>
      <c r="G2783" s="132"/>
      <c r="H2783" s="132"/>
      <c r="I2783" s="132"/>
      <c r="J2783" s="132"/>
      <c r="K2783" s="132"/>
      <c r="L2783" s="132"/>
      <c r="M2783" s="132"/>
      <c r="N2783" s="132"/>
      <c r="O2783" s="132"/>
      <c r="P2783" s="132"/>
      <c r="Q2783" s="132"/>
      <c r="R2783" s="132"/>
      <c r="S2783" s="132"/>
      <c r="T2783" s="132"/>
      <c r="U2783" s="132"/>
      <c r="V2783" s="132"/>
      <c r="W2783" s="132"/>
      <c r="X2783" s="132"/>
      <c r="Y2783" s="132"/>
      <c r="Z2783" s="132"/>
      <c r="AA2783" s="132"/>
      <c r="AB2783" s="132"/>
      <c r="AC2783" s="132"/>
    </row>
    <row r="2784">
      <c r="A2784" s="544" t="s">
        <v>6608</v>
      </c>
      <c r="B2784" s="700" t="s">
        <v>6609</v>
      </c>
      <c r="C2784" s="4" t="s">
        <v>6610</v>
      </c>
      <c r="D2784" s="132"/>
      <c r="E2784" s="132"/>
      <c r="F2784" s="132"/>
      <c r="G2784" s="132"/>
      <c r="H2784" s="132"/>
      <c r="I2784" s="132"/>
      <c r="J2784" s="132"/>
      <c r="K2784" s="132"/>
      <c r="L2784" s="132"/>
      <c r="M2784" s="132"/>
      <c r="N2784" s="132"/>
      <c r="O2784" s="132"/>
      <c r="P2784" s="132"/>
      <c r="Q2784" s="132"/>
      <c r="R2784" s="132"/>
      <c r="S2784" s="132"/>
      <c r="T2784" s="132"/>
      <c r="U2784" s="132"/>
      <c r="V2784" s="132"/>
      <c r="W2784" s="132"/>
      <c r="X2784" s="132"/>
      <c r="Y2784" s="132"/>
      <c r="Z2784" s="132"/>
      <c r="AA2784" s="132"/>
      <c r="AB2784" s="132"/>
      <c r="AC2784" s="132"/>
    </row>
    <row r="2785">
      <c r="A2785" s="544">
        <v>1.0</v>
      </c>
      <c r="B2785" s="230"/>
      <c r="C2785" s="4"/>
      <c r="D2785" s="132" t="s">
        <v>6611</v>
      </c>
      <c r="E2785" s="132"/>
      <c r="F2785" s="132"/>
      <c r="G2785" s="132"/>
      <c r="H2785" s="132"/>
      <c r="I2785" s="132"/>
      <c r="J2785" s="132"/>
      <c r="K2785" s="132"/>
      <c r="L2785" s="132"/>
      <c r="M2785" s="132"/>
      <c r="N2785" s="132"/>
      <c r="O2785" s="132"/>
      <c r="P2785" s="132"/>
      <c r="Q2785" s="132"/>
      <c r="R2785" s="132"/>
      <c r="S2785" s="132"/>
      <c r="T2785" s="132"/>
      <c r="U2785" s="132"/>
      <c r="V2785" s="132"/>
      <c r="W2785" s="132"/>
      <c r="X2785" s="132"/>
      <c r="Y2785" s="132"/>
      <c r="Z2785" s="132"/>
      <c r="AA2785" s="132"/>
      <c r="AB2785" s="132"/>
      <c r="AC2785" s="132"/>
    </row>
    <row r="2786">
      <c r="A2786" s="544" t="s">
        <v>6612</v>
      </c>
      <c r="B2786" s="230" t="s">
        <v>6613</v>
      </c>
      <c r="C2786" s="4" t="s">
        <v>6614</v>
      </c>
      <c r="D2786" s="132"/>
      <c r="E2786" s="132"/>
      <c r="F2786" s="132"/>
      <c r="G2786" s="132"/>
      <c r="H2786" s="132"/>
      <c r="I2786" s="132"/>
      <c r="J2786" s="132"/>
      <c r="K2786" s="132"/>
      <c r="L2786" s="132"/>
      <c r="M2786" s="132"/>
      <c r="N2786" s="132"/>
      <c r="O2786" s="132"/>
      <c r="P2786" s="132"/>
      <c r="Q2786" s="132"/>
      <c r="R2786" s="132"/>
      <c r="S2786" s="132"/>
      <c r="T2786" s="132"/>
      <c r="U2786" s="132"/>
      <c r="V2786" s="132"/>
      <c r="W2786" s="132"/>
      <c r="X2786" s="132"/>
      <c r="Y2786" s="132"/>
      <c r="Z2786" s="132"/>
      <c r="AA2786" s="132"/>
      <c r="AB2786" s="132"/>
      <c r="AC2786" s="132"/>
    </row>
    <row r="2787">
      <c r="A2787" s="545" t="s">
        <v>13559</v>
      </c>
      <c r="B2787" s="591" t="s">
        <v>6616</v>
      </c>
      <c r="C2787" s="4" t="s">
        <v>6617</v>
      </c>
      <c r="D2787" s="132"/>
      <c r="E2787" s="132"/>
      <c r="F2787" s="132"/>
      <c r="G2787" s="132"/>
      <c r="H2787" s="132"/>
      <c r="I2787" s="132"/>
      <c r="J2787" s="132"/>
      <c r="K2787" s="132"/>
      <c r="L2787" s="132"/>
      <c r="M2787" s="132"/>
      <c r="N2787" s="132"/>
      <c r="O2787" s="132"/>
      <c r="P2787" s="132"/>
      <c r="Q2787" s="132"/>
      <c r="R2787" s="132"/>
      <c r="S2787" s="132"/>
      <c r="T2787" s="132"/>
      <c r="U2787" s="132"/>
      <c r="V2787" s="132"/>
      <c r="W2787" s="132"/>
      <c r="X2787" s="132"/>
      <c r="Y2787" s="132"/>
      <c r="Z2787" s="132"/>
      <c r="AA2787" s="132"/>
      <c r="AB2787" s="132"/>
      <c r="AC2787" s="132"/>
    </row>
    <row r="2788">
      <c r="A2788" s="545" t="s">
        <v>13560</v>
      </c>
      <c r="B2788" s="230" t="s">
        <v>6619</v>
      </c>
      <c r="C2788" s="4"/>
      <c r="D2788" s="132"/>
      <c r="E2788" s="132"/>
      <c r="F2788" s="132"/>
      <c r="G2788" s="132"/>
      <c r="H2788" s="132"/>
      <c r="I2788" s="132"/>
      <c r="J2788" s="132"/>
      <c r="K2788" s="132"/>
      <c r="L2788" s="132"/>
      <c r="M2788" s="132"/>
      <c r="N2788" s="132"/>
      <c r="O2788" s="132"/>
      <c r="P2788" s="132"/>
      <c r="Q2788" s="132"/>
      <c r="R2788" s="132"/>
      <c r="S2788" s="132"/>
      <c r="T2788" s="132"/>
      <c r="U2788" s="132"/>
      <c r="V2788" s="132"/>
      <c r="W2788" s="132"/>
      <c r="X2788" s="132"/>
      <c r="Y2788" s="132"/>
      <c r="Z2788" s="132"/>
      <c r="AA2788" s="132"/>
      <c r="AB2788" s="132"/>
      <c r="AC2788" s="132"/>
    </row>
    <row r="2789">
      <c r="A2789" s="544" t="s">
        <v>6620</v>
      </c>
      <c r="B2789" s="230" t="s">
        <v>6621</v>
      </c>
      <c r="C2789" s="4"/>
      <c r="D2789" s="132"/>
      <c r="E2789" s="132"/>
      <c r="F2789" s="132"/>
      <c r="G2789" s="132"/>
      <c r="H2789" s="132"/>
      <c r="I2789" s="132"/>
      <c r="J2789" s="132"/>
      <c r="K2789" s="132"/>
      <c r="L2789" s="132"/>
      <c r="M2789" s="132"/>
      <c r="N2789" s="132"/>
      <c r="O2789" s="132"/>
      <c r="P2789" s="132"/>
      <c r="Q2789" s="132"/>
      <c r="R2789" s="132"/>
      <c r="S2789" s="132"/>
      <c r="T2789" s="132"/>
      <c r="U2789" s="132"/>
      <c r="V2789" s="132"/>
      <c r="W2789" s="132"/>
      <c r="X2789" s="132"/>
      <c r="Y2789" s="132"/>
      <c r="Z2789" s="132"/>
      <c r="AA2789" s="132"/>
      <c r="AB2789" s="132"/>
      <c r="AC2789" s="132"/>
    </row>
    <row r="2790">
      <c r="A2790" s="544"/>
      <c r="B2790" s="230"/>
      <c r="C2790" s="4"/>
      <c r="D2790" s="132"/>
      <c r="E2790" s="132"/>
      <c r="F2790" s="132"/>
      <c r="G2790" s="132"/>
      <c r="H2790" s="132"/>
      <c r="I2790" s="132"/>
      <c r="J2790" s="132"/>
      <c r="K2790" s="132"/>
      <c r="L2790" s="132"/>
      <c r="M2790" s="132"/>
      <c r="N2790" s="132"/>
      <c r="O2790" s="132"/>
      <c r="P2790" s="132"/>
      <c r="Q2790" s="132"/>
      <c r="R2790" s="132"/>
      <c r="S2790" s="132"/>
      <c r="T2790" s="132"/>
      <c r="U2790" s="132"/>
      <c r="V2790" s="132"/>
      <c r="W2790" s="132"/>
      <c r="X2790" s="132"/>
      <c r="Y2790" s="132"/>
      <c r="Z2790" s="132"/>
      <c r="AA2790" s="132"/>
      <c r="AB2790" s="132"/>
      <c r="AC2790" s="132"/>
    </row>
    <row r="2791">
      <c r="A2791" s="544" t="s">
        <v>6622</v>
      </c>
      <c r="B2791" s="230"/>
      <c r="C2791" s="4"/>
      <c r="D2791" s="132"/>
      <c r="E2791" s="132"/>
      <c r="F2791" s="132"/>
      <c r="G2791" s="132"/>
      <c r="H2791" s="132"/>
      <c r="I2791" s="132"/>
      <c r="J2791" s="132"/>
      <c r="K2791" s="132"/>
      <c r="L2791" s="132"/>
      <c r="M2791" s="132"/>
      <c r="N2791" s="132"/>
      <c r="O2791" s="132"/>
      <c r="P2791" s="132"/>
      <c r="Q2791" s="132"/>
      <c r="R2791" s="132"/>
      <c r="S2791" s="132"/>
      <c r="T2791" s="132"/>
      <c r="U2791" s="132"/>
      <c r="V2791" s="132"/>
      <c r="W2791" s="132"/>
      <c r="X2791" s="132"/>
      <c r="Y2791" s="132"/>
      <c r="Z2791" s="132"/>
      <c r="AA2791" s="132"/>
      <c r="AB2791" s="132"/>
      <c r="AC2791" s="132"/>
    </row>
    <row r="2792">
      <c r="A2792" s="544" t="s">
        <v>6623</v>
      </c>
      <c r="B2792" s="583" t="s">
        <v>6624</v>
      </c>
      <c r="C2792" s="4"/>
      <c r="D2792" s="132"/>
      <c r="E2792" s="132"/>
      <c r="F2792" s="132"/>
      <c r="G2792" s="132"/>
      <c r="H2792" s="132"/>
      <c r="I2792" s="132"/>
      <c r="J2792" s="132"/>
      <c r="K2792" s="132"/>
      <c r="L2792" s="132"/>
      <c r="M2792" s="132"/>
      <c r="N2792" s="132"/>
      <c r="O2792" s="132"/>
      <c r="P2792" s="132"/>
      <c r="Q2792" s="132"/>
      <c r="R2792" s="132"/>
      <c r="S2792" s="132"/>
      <c r="T2792" s="132"/>
      <c r="U2792" s="132"/>
      <c r="V2792" s="132"/>
      <c r="W2792" s="132"/>
      <c r="X2792" s="132"/>
      <c r="Y2792" s="132"/>
      <c r="Z2792" s="132"/>
      <c r="AA2792" s="132"/>
      <c r="AB2792" s="132"/>
      <c r="AC2792" s="132"/>
    </row>
    <row r="2793">
      <c r="A2793" s="544" t="s">
        <v>6622</v>
      </c>
      <c r="B2793" s="192"/>
      <c r="C2793" s="4"/>
      <c r="D2793" s="132"/>
      <c r="E2793" s="132"/>
      <c r="F2793" s="132"/>
      <c r="G2793" s="132"/>
      <c r="H2793" s="132"/>
      <c r="I2793" s="132"/>
      <c r="J2793" s="132"/>
      <c r="K2793" s="132"/>
      <c r="L2793" s="132"/>
      <c r="M2793" s="132"/>
      <c r="N2793" s="132"/>
      <c r="O2793" s="132"/>
      <c r="P2793" s="132"/>
      <c r="Q2793" s="132"/>
      <c r="R2793" s="132"/>
      <c r="S2793" s="132"/>
      <c r="T2793" s="132"/>
      <c r="U2793" s="132"/>
      <c r="V2793" s="132"/>
      <c r="W2793" s="132"/>
      <c r="X2793" s="132"/>
      <c r="Y2793" s="132"/>
      <c r="Z2793" s="132"/>
      <c r="AA2793" s="132"/>
      <c r="AB2793" s="132"/>
      <c r="AC2793" s="132"/>
    </row>
    <row r="2794">
      <c r="A2794" s="701" t="s">
        <v>6625</v>
      </c>
      <c r="B2794" s="230" t="s">
        <v>6626</v>
      </c>
      <c r="C2794" s="4"/>
      <c r="D2794" s="132"/>
      <c r="E2794" s="132"/>
      <c r="F2794" s="132"/>
      <c r="G2794" s="132"/>
      <c r="H2794" s="132"/>
      <c r="I2794" s="132"/>
      <c r="J2794" s="132"/>
      <c r="K2794" s="132"/>
      <c r="L2794" s="132"/>
      <c r="M2794" s="132"/>
      <c r="N2794" s="132"/>
      <c r="O2794" s="132"/>
      <c r="P2794" s="132"/>
      <c r="Q2794" s="132"/>
      <c r="R2794" s="132"/>
      <c r="S2794" s="132"/>
      <c r="T2794" s="132"/>
      <c r="U2794" s="132"/>
      <c r="V2794" s="132"/>
      <c r="W2794" s="132"/>
      <c r="X2794" s="132"/>
      <c r="Y2794" s="132"/>
      <c r="Z2794" s="132"/>
      <c r="AA2794" s="132"/>
      <c r="AB2794" s="132"/>
      <c r="AC2794" s="132"/>
    </row>
    <row r="2795">
      <c r="A2795" s="614" t="s">
        <v>6627</v>
      </c>
      <c r="B2795" s="230" t="s">
        <v>6628</v>
      </c>
      <c r="C2795" s="4"/>
      <c r="D2795" s="132"/>
      <c r="E2795" s="132"/>
      <c r="F2795" s="132"/>
      <c r="G2795" s="132"/>
      <c r="H2795" s="132"/>
      <c r="I2795" s="132"/>
      <c r="J2795" s="132"/>
      <c r="K2795" s="132"/>
      <c r="L2795" s="132"/>
      <c r="M2795" s="132"/>
      <c r="N2795" s="132"/>
      <c r="O2795" s="132"/>
      <c r="P2795" s="132"/>
      <c r="Q2795" s="132"/>
      <c r="R2795" s="132"/>
      <c r="S2795" s="132"/>
      <c r="T2795" s="132"/>
      <c r="U2795" s="132"/>
      <c r="V2795" s="132"/>
      <c r="W2795" s="132"/>
      <c r="X2795" s="132"/>
      <c r="Y2795" s="132"/>
      <c r="Z2795" s="132"/>
      <c r="AA2795" s="132"/>
      <c r="AB2795" s="132"/>
      <c r="AC2795" s="132"/>
    </row>
    <row r="2796">
      <c r="A2796" s="545" t="s">
        <v>13561</v>
      </c>
      <c r="B2796" s="230"/>
      <c r="C2796" s="4"/>
      <c r="D2796" s="132"/>
      <c r="E2796" s="132"/>
      <c r="F2796" s="132"/>
      <c r="G2796" s="132"/>
      <c r="H2796" s="132"/>
      <c r="I2796" s="132"/>
      <c r="J2796" s="132"/>
      <c r="K2796" s="132"/>
      <c r="L2796" s="132"/>
      <c r="M2796" s="132"/>
      <c r="N2796" s="132"/>
      <c r="O2796" s="132"/>
      <c r="P2796" s="132"/>
      <c r="Q2796" s="132"/>
      <c r="R2796" s="132"/>
      <c r="S2796" s="132"/>
      <c r="T2796" s="132"/>
      <c r="U2796" s="132"/>
      <c r="V2796" s="132"/>
      <c r="W2796" s="132"/>
      <c r="X2796" s="132"/>
      <c r="Y2796" s="132"/>
      <c r="Z2796" s="132"/>
      <c r="AA2796" s="132"/>
      <c r="AB2796" s="132"/>
      <c r="AC2796" s="132"/>
    </row>
    <row r="2797">
      <c r="A2797" s="545" t="s">
        <v>13562</v>
      </c>
      <c r="B2797" s="230"/>
      <c r="C2797" s="4"/>
      <c r="D2797" s="132"/>
      <c r="E2797" s="132"/>
      <c r="F2797" s="132"/>
      <c r="G2797" s="132"/>
      <c r="H2797" s="132"/>
      <c r="I2797" s="132"/>
      <c r="J2797" s="132"/>
      <c r="K2797" s="132"/>
      <c r="L2797" s="132"/>
      <c r="M2797" s="132"/>
      <c r="N2797" s="132"/>
      <c r="O2797" s="132"/>
      <c r="P2797" s="132"/>
      <c r="Q2797" s="132"/>
      <c r="R2797" s="132"/>
      <c r="S2797" s="132"/>
      <c r="T2797" s="132"/>
      <c r="U2797" s="132"/>
      <c r="V2797" s="132"/>
      <c r="W2797" s="132"/>
      <c r="X2797" s="132"/>
      <c r="Y2797" s="132"/>
      <c r="Z2797" s="132"/>
      <c r="AA2797" s="132"/>
      <c r="AB2797" s="132"/>
      <c r="AC2797" s="132"/>
    </row>
    <row r="2798">
      <c r="A2798" s="545" t="s">
        <v>13563</v>
      </c>
      <c r="B2798" s="591" t="s">
        <v>13564</v>
      </c>
      <c r="C2798" s="4"/>
      <c r="D2798" s="132"/>
      <c r="E2798" s="132"/>
      <c r="F2798" s="132"/>
      <c r="G2798" s="132"/>
      <c r="H2798" s="132"/>
      <c r="I2798" s="132"/>
      <c r="J2798" s="132"/>
      <c r="K2798" s="132"/>
      <c r="L2798" s="132"/>
      <c r="M2798" s="132"/>
      <c r="N2798" s="132"/>
      <c r="O2798" s="132"/>
      <c r="P2798" s="132"/>
      <c r="Q2798" s="132"/>
      <c r="R2798" s="132"/>
      <c r="S2798" s="132"/>
      <c r="T2798" s="132"/>
      <c r="U2798" s="132"/>
      <c r="V2798" s="132"/>
      <c r="W2798" s="132"/>
      <c r="X2798" s="132"/>
      <c r="Y2798" s="132"/>
      <c r="Z2798" s="132"/>
      <c r="AA2798" s="132"/>
      <c r="AB2798" s="132"/>
      <c r="AC2798" s="132"/>
    </row>
    <row r="2799">
      <c r="A2799" s="545" t="s">
        <v>13565</v>
      </c>
      <c r="B2799" s="192" t="s">
        <v>6634</v>
      </c>
      <c r="C2799" s="4"/>
      <c r="D2799" s="132"/>
      <c r="E2799" s="132"/>
      <c r="F2799" s="132"/>
      <c r="G2799" s="132"/>
      <c r="H2799" s="132"/>
      <c r="I2799" s="132"/>
      <c r="J2799" s="132"/>
      <c r="K2799" s="132"/>
      <c r="L2799" s="132"/>
      <c r="M2799" s="132"/>
      <c r="N2799" s="132"/>
      <c r="O2799" s="132"/>
      <c r="P2799" s="132"/>
      <c r="Q2799" s="132"/>
      <c r="R2799" s="132"/>
      <c r="S2799" s="132"/>
      <c r="T2799" s="132"/>
      <c r="U2799" s="132"/>
      <c r="V2799" s="132"/>
      <c r="W2799" s="132"/>
      <c r="X2799" s="132"/>
      <c r="Y2799" s="132"/>
      <c r="Z2799" s="132"/>
      <c r="AA2799" s="132"/>
      <c r="AB2799" s="132"/>
      <c r="AC2799" s="132"/>
    </row>
    <row r="2800">
      <c r="A2800" s="132" t="s">
        <v>6635</v>
      </c>
      <c r="B2800" s="595" t="s">
        <v>6636</v>
      </c>
      <c r="C2800" s="4"/>
      <c r="D2800" s="132"/>
      <c r="E2800" s="132"/>
      <c r="F2800" s="132"/>
      <c r="G2800" s="132"/>
      <c r="H2800" s="132"/>
      <c r="I2800" s="132"/>
      <c r="J2800" s="132"/>
      <c r="K2800" s="132"/>
      <c r="L2800" s="132"/>
      <c r="M2800" s="132"/>
      <c r="N2800" s="132"/>
      <c r="O2800" s="132"/>
      <c r="P2800" s="132"/>
      <c r="Q2800" s="132"/>
      <c r="R2800" s="132"/>
      <c r="S2800" s="132"/>
      <c r="T2800" s="132"/>
      <c r="U2800" s="132"/>
      <c r="V2800" s="132"/>
      <c r="W2800" s="132"/>
      <c r="X2800" s="132"/>
      <c r="Y2800" s="132"/>
      <c r="Z2800" s="132"/>
      <c r="AA2800" s="132"/>
      <c r="AB2800" s="132"/>
      <c r="AC2800" s="132"/>
    </row>
    <row r="2801">
      <c r="A2801" s="544" t="s">
        <v>6637</v>
      </c>
      <c r="B2801" s="192" t="s">
        <v>6638</v>
      </c>
      <c r="C2801" s="4"/>
      <c r="D2801" s="132"/>
      <c r="E2801" s="132"/>
      <c r="F2801" s="132"/>
      <c r="G2801" s="132"/>
      <c r="H2801" s="132"/>
      <c r="I2801" s="132"/>
      <c r="J2801" s="132"/>
      <c r="K2801" s="132"/>
      <c r="L2801" s="132"/>
      <c r="M2801" s="132"/>
      <c r="N2801" s="132"/>
      <c r="O2801" s="132"/>
      <c r="P2801" s="132"/>
      <c r="Q2801" s="132"/>
      <c r="R2801" s="132"/>
      <c r="S2801" s="132"/>
      <c r="T2801" s="132"/>
      <c r="U2801" s="132"/>
      <c r="V2801" s="132"/>
      <c r="W2801" s="132"/>
      <c r="X2801" s="132"/>
      <c r="Y2801" s="132"/>
      <c r="Z2801" s="132"/>
      <c r="AA2801" s="132"/>
      <c r="AB2801" s="132"/>
      <c r="AC2801" s="132"/>
    </row>
    <row r="2802">
      <c r="A2802" s="544" t="s">
        <v>6639</v>
      </c>
      <c r="B2802" s="192" t="s">
        <v>6640</v>
      </c>
      <c r="C2802" s="4" t="s">
        <v>6641</v>
      </c>
      <c r="D2802" s="132"/>
      <c r="E2802" s="132"/>
      <c r="F2802" s="132"/>
      <c r="G2802" s="132"/>
      <c r="H2802" s="132"/>
      <c r="I2802" s="132"/>
      <c r="J2802" s="132"/>
      <c r="K2802" s="132"/>
      <c r="L2802" s="132"/>
      <c r="M2802" s="132"/>
      <c r="N2802" s="132"/>
      <c r="O2802" s="132"/>
      <c r="P2802" s="132"/>
      <c r="Q2802" s="132"/>
      <c r="R2802" s="132"/>
      <c r="S2802" s="132"/>
      <c r="T2802" s="132"/>
      <c r="U2802" s="132"/>
      <c r="V2802" s="132"/>
      <c r="W2802" s="132"/>
      <c r="X2802" s="132"/>
      <c r="Y2802" s="132"/>
      <c r="Z2802" s="132"/>
      <c r="AA2802" s="132"/>
      <c r="AB2802" s="132"/>
      <c r="AC2802" s="132"/>
    </row>
    <row r="2803">
      <c r="A2803" s="545" t="s">
        <v>13566</v>
      </c>
      <c r="B2803" s="583" t="s">
        <v>13567</v>
      </c>
      <c r="C2803" s="4"/>
      <c r="D2803" s="132"/>
      <c r="E2803" s="132"/>
      <c r="F2803" s="132"/>
      <c r="G2803" s="132"/>
      <c r="H2803" s="132"/>
      <c r="I2803" s="132"/>
      <c r="J2803" s="132"/>
      <c r="K2803" s="132"/>
      <c r="L2803" s="132"/>
      <c r="M2803" s="132"/>
      <c r="N2803" s="132"/>
      <c r="O2803" s="132"/>
      <c r="P2803" s="132"/>
      <c r="Q2803" s="132"/>
      <c r="R2803" s="132"/>
      <c r="S2803" s="132"/>
      <c r="T2803" s="132"/>
      <c r="U2803" s="132"/>
      <c r="V2803" s="132"/>
      <c r="W2803" s="132"/>
      <c r="X2803" s="132"/>
      <c r="Y2803" s="132"/>
      <c r="Z2803" s="132"/>
      <c r="AA2803" s="132"/>
      <c r="AB2803" s="132"/>
      <c r="AC2803" s="132"/>
    </row>
    <row r="2804">
      <c r="A2804" s="544" t="s">
        <v>6644</v>
      </c>
      <c r="B2804" s="192"/>
      <c r="C2804" s="4"/>
      <c r="D2804" s="132"/>
      <c r="E2804" s="132"/>
      <c r="F2804" s="132"/>
      <c r="G2804" s="132"/>
      <c r="H2804" s="132"/>
      <c r="I2804" s="132"/>
      <c r="J2804" s="132"/>
      <c r="K2804" s="132"/>
      <c r="L2804" s="132"/>
      <c r="M2804" s="132"/>
      <c r="N2804" s="132"/>
      <c r="O2804" s="132"/>
      <c r="P2804" s="132"/>
      <c r="Q2804" s="132"/>
      <c r="R2804" s="132"/>
      <c r="S2804" s="132"/>
      <c r="T2804" s="132"/>
      <c r="U2804" s="132"/>
      <c r="V2804" s="132"/>
      <c r="W2804" s="132"/>
      <c r="X2804" s="132"/>
      <c r="Y2804" s="132"/>
      <c r="Z2804" s="132"/>
      <c r="AA2804" s="132"/>
      <c r="AB2804" s="132"/>
      <c r="AC2804" s="132"/>
    </row>
    <row r="2805">
      <c r="A2805" s="545" t="s">
        <v>13568</v>
      </c>
      <c r="B2805" s="192" t="s">
        <v>6646</v>
      </c>
      <c r="C2805" s="4"/>
      <c r="D2805" s="132"/>
      <c r="E2805" s="132"/>
      <c r="F2805" s="132"/>
      <c r="G2805" s="132"/>
      <c r="H2805" s="132"/>
      <c r="I2805" s="132"/>
      <c r="J2805" s="132"/>
      <c r="K2805" s="132"/>
      <c r="L2805" s="132"/>
      <c r="M2805" s="132"/>
      <c r="N2805" s="132"/>
      <c r="O2805" s="132"/>
      <c r="P2805" s="132"/>
      <c r="Q2805" s="132"/>
      <c r="R2805" s="132"/>
      <c r="S2805" s="132"/>
      <c r="T2805" s="132"/>
      <c r="U2805" s="132"/>
      <c r="V2805" s="132"/>
      <c r="W2805" s="132"/>
      <c r="X2805" s="132"/>
      <c r="Y2805" s="132"/>
      <c r="Z2805" s="132"/>
      <c r="AA2805" s="132"/>
      <c r="AB2805" s="132"/>
      <c r="AC2805" s="132"/>
    </row>
    <row r="2806" ht="191.25" customHeight="1">
      <c r="A2806" s="545" t="s">
        <v>13569</v>
      </c>
      <c r="B2806" s="192" t="s">
        <v>6648</v>
      </c>
      <c r="C2806" s="4"/>
      <c r="D2806" s="132"/>
      <c r="E2806" s="132"/>
      <c r="F2806" s="132"/>
      <c r="G2806" s="132"/>
      <c r="H2806" s="132"/>
      <c r="I2806" s="132"/>
      <c r="J2806" s="132"/>
      <c r="K2806" s="132"/>
      <c r="L2806" s="132"/>
      <c r="M2806" s="132"/>
      <c r="N2806" s="132"/>
      <c r="O2806" s="132"/>
      <c r="P2806" s="132"/>
      <c r="Q2806" s="132"/>
      <c r="R2806" s="132"/>
      <c r="S2806" s="132"/>
      <c r="T2806" s="132"/>
      <c r="U2806" s="132"/>
      <c r="V2806" s="132"/>
      <c r="W2806" s="132"/>
      <c r="X2806" s="132"/>
      <c r="Y2806" s="132"/>
      <c r="Z2806" s="132"/>
      <c r="AA2806" s="132"/>
      <c r="AB2806" s="132"/>
      <c r="AC2806" s="132"/>
    </row>
    <row r="2807">
      <c r="A2807" s="545" t="s">
        <v>13570</v>
      </c>
      <c r="B2807" s="702" t="s">
        <v>6650</v>
      </c>
      <c r="C2807" s="4"/>
      <c r="D2807" s="132"/>
      <c r="E2807" s="132"/>
      <c r="F2807" s="132"/>
      <c r="G2807" s="132"/>
      <c r="H2807" s="132"/>
      <c r="I2807" s="132"/>
      <c r="J2807" s="132"/>
      <c r="K2807" s="132"/>
      <c r="L2807" s="132"/>
      <c r="M2807" s="132"/>
      <c r="N2807" s="132"/>
      <c r="O2807" s="132"/>
      <c r="P2807" s="132"/>
      <c r="Q2807" s="132"/>
      <c r="R2807" s="132"/>
      <c r="S2807" s="132"/>
      <c r="T2807" s="132"/>
      <c r="U2807" s="132"/>
      <c r="V2807" s="132"/>
      <c r="W2807" s="132"/>
      <c r="X2807" s="132"/>
      <c r="Y2807" s="132"/>
      <c r="Z2807" s="132"/>
      <c r="AA2807" s="132"/>
      <c r="AB2807" s="132"/>
      <c r="AC2807" s="132"/>
    </row>
    <row r="2808">
      <c r="A2808" s="544" t="s">
        <v>6651</v>
      </c>
      <c r="B2808" s="65" t="s">
        <v>6652</v>
      </c>
      <c r="C2808" s="4"/>
      <c r="D2808" s="132"/>
      <c r="E2808" s="132"/>
      <c r="F2808" s="132"/>
      <c r="G2808" s="132"/>
      <c r="H2808" s="132"/>
      <c r="I2808" s="132"/>
      <c r="J2808" s="132"/>
      <c r="K2808" s="132"/>
      <c r="L2808" s="132"/>
      <c r="M2808" s="132"/>
      <c r="N2808" s="132"/>
      <c r="O2808" s="132"/>
      <c r="P2808" s="132"/>
      <c r="Q2808" s="132"/>
      <c r="R2808" s="132"/>
      <c r="S2808" s="132"/>
      <c r="T2808" s="132"/>
      <c r="U2808" s="132"/>
      <c r="V2808" s="132"/>
      <c r="W2808" s="132"/>
      <c r="X2808" s="132"/>
      <c r="Y2808" s="132"/>
      <c r="Z2808" s="132"/>
      <c r="AA2808" s="132"/>
      <c r="AB2808" s="132"/>
      <c r="AC2808" s="132"/>
    </row>
    <row r="2809">
      <c r="A2809" s="544" t="s">
        <v>6653</v>
      </c>
      <c r="B2809" s="65"/>
      <c r="C2809" s="4"/>
      <c r="D2809" s="132"/>
      <c r="E2809" s="132"/>
      <c r="F2809" s="132"/>
      <c r="G2809" s="132"/>
      <c r="H2809" s="132"/>
      <c r="I2809" s="132"/>
      <c r="J2809" s="132"/>
      <c r="K2809" s="132"/>
      <c r="L2809" s="132"/>
      <c r="M2809" s="132"/>
      <c r="N2809" s="132"/>
      <c r="O2809" s="132"/>
      <c r="P2809" s="132"/>
      <c r="Q2809" s="132"/>
      <c r="R2809" s="132"/>
      <c r="S2809" s="132"/>
      <c r="T2809" s="132"/>
      <c r="U2809" s="132"/>
      <c r="V2809" s="132"/>
      <c r="W2809" s="132"/>
      <c r="X2809" s="132"/>
      <c r="Y2809" s="132"/>
      <c r="Z2809" s="132"/>
      <c r="AA2809" s="132"/>
      <c r="AB2809" s="132"/>
      <c r="AC2809" s="132"/>
    </row>
    <row r="2810">
      <c r="A2810" s="544" t="s">
        <v>6654</v>
      </c>
      <c r="B2810" s="243" t="s">
        <v>13571</v>
      </c>
      <c r="C2810" s="4"/>
      <c r="D2810" s="132"/>
      <c r="E2810" s="132"/>
      <c r="F2810" s="132"/>
      <c r="G2810" s="132"/>
      <c r="H2810" s="132"/>
      <c r="I2810" s="132"/>
      <c r="J2810" s="132"/>
      <c r="K2810" s="132"/>
      <c r="L2810" s="132"/>
      <c r="M2810" s="132"/>
      <c r="N2810" s="132"/>
      <c r="O2810" s="132"/>
      <c r="P2810" s="132"/>
      <c r="Q2810" s="132"/>
      <c r="R2810" s="132"/>
      <c r="S2810" s="132"/>
      <c r="T2810" s="132"/>
      <c r="U2810" s="132"/>
      <c r="V2810" s="132"/>
      <c r="W2810" s="132"/>
      <c r="X2810" s="132"/>
      <c r="Y2810" s="132"/>
      <c r="Z2810" s="132"/>
      <c r="AA2810" s="132"/>
      <c r="AB2810" s="132"/>
      <c r="AC2810" s="132"/>
    </row>
    <row r="2811">
      <c r="A2811" s="544" t="s">
        <v>6656</v>
      </c>
      <c r="B2811" s="65"/>
      <c r="C2811" s="4"/>
      <c r="D2811" s="132"/>
      <c r="E2811" s="132"/>
      <c r="F2811" s="132"/>
      <c r="G2811" s="132"/>
      <c r="H2811" s="132"/>
      <c r="I2811" s="132"/>
      <c r="J2811" s="132"/>
      <c r="K2811" s="132"/>
      <c r="L2811" s="132"/>
      <c r="M2811" s="132"/>
      <c r="N2811" s="132"/>
      <c r="O2811" s="132"/>
      <c r="P2811" s="132"/>
      <c r="Q2811" s="132"/>
      <c r="R2811" s="132"/>
      <c r="S2811" s="132"/>
      <c r="T2811" s="132"/>
      <c r="U2811" s="132"/>
      <c r="V2811" s="132"/>
      <c r="W2811" s="132"/>
      <c r="X2811" s="132"/>
      <c r="Y2811" s="132"/>
      <c r="Z2811" s="132"/>
      <c r="AA2811" s="132"/>
      <c r="AB2811" s="132"/>
      <c r="AC2811" s="132"/>
    </row>
    <row r="2812">
      <c r="A2812" s="545" t="s">
        <v>13572</v>
      </c>
      <c r="B2812" s="65"/>
      <c r="C2812" s="4"/>
      <c r="D2812" s="132"/>
      <c r="E2812" s="132"/>
      <c r="F2812" s="132"/>
      <c r="G2812" s="132"/>
      <c r="H2812" s="132"/>
      <c r="I2812" s="132"/>
      <c r="J2812" s="132"/>
      <c r="K2812" s="132"/>
      <c r="L2812" s="132"/>
      <c r="M2812" s="132"/>
      <c r="N2812" s="132"/>
      <c r="O2812" s="132"/>
      <c r="P2812" s="132"/>
      <c r="Q2812" s="132"/>
      <c r="R2812" s="132"/>
      <c r="S2812" s="132"/>
      <c r="T2812" s="132"/>
      <c r="U2812" s="132"/>
      <c r="V2812" s="132"/>
      <c r="W2812" s="132"/>
      <c r="X2812" s="132"/>
      <c r="Y2812" s="132"/>
      <c r="Z2812" s="132"/>
      <c r="AA2812" s="132"/>
      <c r="AB2812" s="132"/>
      <c r="AC2812" s="132"/>
    </row>
    <row r="2813">
      <c r="A2813" s="545" t="s">
        <v>13573</v>
      </c>
      <c r="B2813" s="65"/>
      <c r="C2813" s="4"/>
      <c r="D2813" s="132"/>
      <c r="E2813" s="132"/>
      <c r="F2813" s="132"/>
      <c r="G2813" s="132"/>
      <c r="H2813" s="132"/>
      <c r="I2813" s="132"/>
      <c r="J2813" s="132"/>
      <c r="K2813" s="132"/>
      <c r="L2813" s="132"/>
      <c r="M2813" s="132"/>
      <c r="N2813" s="132"/>
      <c r="O2813" s="132"/>
      <c r="P2813" s="132"/>
      <c r="Q2813" s="132"/>
      <c r="R2813" s="132"/>
      <c r="S2813" s="132"/>
      <c r="T2813" s="132"/>
      <c r="U2813" s="132"/>
      <c r="V2813" s="132"/>
      <c r="W2813" s="132"/>
      <c r="X2813" s="132"/>
      <c r="Y2813" s="132"/>
      <c r="Z2813" s="132"/>
      <c r="AA2813" s="132"/>
      <c r="AB2813" s="132"/>
      <c r="AC2813" s="132"/>
    </row>
    <row r="2814">
      <c r="A2814" s="544" t="s">
        <v>6659</v>
      </c>
      <c r="B2814" s="65" t="s">
        <v>6660</v>
      </c>
      <c r="C2814" s="4"/>
      <c r="D2814" s="132"/>
      <c r="E2814" s="132"/>
      <c r="F2814" s="132"/>
      <c r="G2814" s="132"/>
      <c r="H2814" s="132"/>
      <c r="I2814" s="132"/>
      <c r="J2814" s="132"/>
      <c r="K2814" s="132"/>
      <c r="L2814" s="132"/>
      <c r="M2814" s="132"/>
      <c r="N2814" s="132"/>
      <c r="O2814" s="132"/>
      <c r="P2814" s="132"/>
      <c r="Q2814" s="132"/>
      <c r="R2814" s="132"/>
      <c r="S2814" s="132"/>
      <c r="T2814" s="132"/>
      <c r="U2814" s="132"/>
      <c r="V2814" s="132"/>
      <c r="W2814" s="132"/>
      <c r="X2814" s="132"/>
      <c r="Y2814" s="132"/>
      <c r="Z2814" s="132"/>
      <c r="AA2814" s="132"/>
      <c r="AB2814" s="132"/>
      <c r="AC2814" s="132"/>
    </row>
    <row r="2815">
      <c r="A2815" s="544" t="s">
        <v>6661</v>
      </c>
      <c r="B2815" s="65" t="s">
        <v>13574</v>
      </c>
      <c r="C2815" s="4"/>
      <c r="D2815" s="132"/>
      <c r="E2815" s="132"/>
      <c r="F2815" s="132"/>
      <c r="G2815" s="132"/>
      <c r="H2815" s="132"/>
      <c r="I2815" s="132"/>
      <c r="J2815" s="132"/>
      <c r="K2815" s="132"/>
      <c r="L2815" s="132"/>
      <c r="M2815" s="132"/>
      <c r="N2815" s="132"/>
      <c r="O2815" s="132"/>
      <c r="P2815" s="132"/>
      <c r="Q2815" s="132"/>
      <c r="R2815" s="132"/>
      <c r="S2815" s="132"/>
      <c r="T2815" s="132"/>
      <c r="U2815" s="132"/>
      <c r="V2815" s="132"/>
      <c r="W2815" s="132"/>
      <c r="X2815" s="132"/>
      <c r="Y2815" s="132"/>
      <c r="Z2815" s="132"/>
      <c r="AA2815" s="132"/>
      <c r="AB2815" s="132"/>
    </row>
    <row r="2816">
      <c r="A2816" s="545" t="s">
        <v>13575</v>
      </c>
      <c r="B2816" s="65"/>
      <c r="C2816" s="4"/>
      <c r="D2816" s="132"/>
      <c r="E2816" s="132"/>
      <c r="F2816" s="132"/>
      <c r="G2816" s="132"/>
      <c r="H2816" s="132"/>
      <c r="I2816" s="132"/>
      <c r="J2816" s="132"/>
      <c r="K2816" s="132"/>
      <c r="L2816" s="132"/>
      <c r="M2816" s="132"/>
      <c r="N2816" s="132"/>
      <c r="O2816" s="132"/>
      <c r="P2816" s="132"/>
      <c r="Q2816" s="132"/>
      <c r="R2816" s="132"/>
      <c r="S2816" s="132"/>
      <c r="T2816" s="132"/>
      <c r="U2816" s="132"/>
      <c r="V2816" s="132"/>
      <c r="W2816" s="132"/>
      <c r="X2816" s="132"/>
      <c r="Y2816" s="132"/>
      <c r="Z2816" s="132"/>
      <c r="AA2816" s="132"/>
      <c r="AB2816" s="132"/>
      <c r="AC2816" s="132"/>
    </row>
    <row r="2817">
      <c r="A2817" s="545" t="s">
        <v>13576</v>
      </c>
      <c r="B2817" s="65"/>
      <c r="C2817" s="4"/>
      <c r="D2817" s="132"/>
      <c r="E2817" s="132"/>
      <c r="F2817" s="132"/>
      <c r="G2817" s="132"/>
      <c r="H2817" s="132"/>
      <c r="I2817" s="132"/>
      <c r="J2817" s="132"/>
      <c r="K2817" s="132"/>
      <c r="L2817" s="132"/>
      <c r="M2817" s="132"/>
      <c r="N2817" s="132"/>
      <c r="O2817" s="132"/>
      <c r="P2817" s="132"/>
      <c r="Q2817" s="132"/>
      <c r="R2817" s="132"/>
      <c r="S2817" s="132"/>
      <c r="T2817" s="132"/>
      <c r="U2817" s="132"/>
      <c r="V2817" s="132"/>
      <c r="W2817" s="132"/>
      <c r="X2817" s="132"/>
      <c r="Y2817" s="132"/>
      <c r="Z2817" s="132"/>
      <c r="AA2817" s="132"/>
      <c r="AB2817" s="132"/>
      <c r="AC2817" s="132"/>
    </row>
    <row r="2818">
      <c r="A2818" s="544" t="s">
        <v>13577</v>
      </c>
      <c r="B2818" s="65"/>
      <c r="C2818" s="4"/>
      <c r="D2818" s="132"/>
      <c r="E2818" s="132"/>
      <c r="F2818" s="132"/>
      <c r="G2818" s="132"/>
      <c r="H2818" s="132"/>
      <c r="I2818" s="132"/>
      <c r="J2818" s="132"/>
      <c r="K2818" s="132"/>
      <c r="L2818" s="132"/>
      <c r="M2818" s="132"/>
      <c r="N2818" s="132"/>
      <c r="O2818" s="132"/>
      <c r="P2818" s="132"/>
      <c r="Q2818" s="132"/>
      <c r="R2818" s="132"/>
      <c r="S2818" s="132"/>
      <c r="T2818" s="132"/>
      <c r="U2818" s="132"/>
      <c r="V2818" s="132"/>
      <c r="W2818" s="132"/>
      <c r="X2818" s="132"/>
      <c r="Y2818" s="132"/>
      <c r="Z2818" s="132"/>
      <c r="AA2818" s="132"/>
      <c r="AB2818" s="132"/>
      <c r="AC2818" s="132"/>
    </row>
    <row r="2819">
      <c r="A2819" s="544" t="s">
        <v>6665</v>
      </c>
      <c r="B2819" s="65"/>
      <c r="C2819" s="4"/>
      <c r="D2819" s="132"/>
      <c r="E2819" s="132"/>
      <c r="F2819" s="132"/>
      <c r="G2819" s="132"/>
      <c r="H2819" s="132"/>
      <c r="I2819" s="132"/>
      <c r="J2819" s="132"/>
      <c r="K2819" s="132"/>
      <c r="L2819" s="132"/>
      <c r="M2819" s="132"/>
      <c r="N2819" s="132"/>
      <c r="O2819" s="132"/>
      <c r="P2819" s="132"/>
      <c r="Q2819" s="132"/>
      <c r="R2819" s="132"/>
      <c r="S2819" s="132"/>
      <c r="T2819" s="132"/>
      <c r="U2819" s="132"/>
      <c r="V2819" s="132"/>
      <c r="W2819" s="132"/>
      <c r="X2819" s="132"/>
      <c r="Y2819" s="132"/>
      <c r="Z2819" s="132"/>
      <c r="AA2819" s="132"/>
      <c r="AB2819" s="132"/>
      <c r="AC2819" s="132"/>
    </row>
    <row r="2820">
      <c r="A2820" s="544" t="s">
        <v>6666</v>
      </c>
      <c r="B2820" s="65" t="s">
        <v>6667</v>
      </c>
      <c r="C2820" s="4"/>
      <c r="D2820" s="132"/>
      <c r="E2820" s="132"/>
      <c r="F2820" s="132"/>
      <c r="G2820" s="132"/>
      <c r="H2820" s="132"/>
      <c r="I2820" s="132"/>
      <c r="J2820" s="132"/>
      <c r="K2820" s="132"/>
      <c r="L2820" s="132"/>
      <c r="M2820" s="132"/>
      <c r="N2820" s="132"/>
      <c r="O2820" s="132"/>
      <c r="P2820" s="132"/>
      <c r="Q2820" s="132"/>
      <c r="R2820" s="132"/>
      <c r="S2820" s="132"/>
      <c r="T2820" s="132"/>
      <c r="U2820" s="132"/>
      <c r="V2820" s="132"/>
      <c r="W2820" s="132"/>
      <c r="X2820" s="132"/>
      <c r="Y2820" s="132"/>
      <c r="Z2820" s="132"/>
      <c r="AA2820" s="132"/>
      <c r="AB2820" s="132"/>
      <c r="AC2820" s="132"/>
    </row>
    <row r="2821">
      <c r="A2821" s="544" t="s">
        <v>6668</v>
      </c>
      <c r="B2821" s="65" t="s">
        <v>6669</v>
      </c>
      <c r="C2821" s="4"/>
      <c r="D2821" s="132" t="s">
        <v>6670</v>
      </c>
      <c r="E2821" s="132" t="s">
        <v>6671</v>
      </c>
      <c r="F2821" s="132"/>
      <c r="G2821" s="132"/>
      <c r="H2821" s="132"/>
      <c r="I2821" s="132"/>
      <c r="J2821" s="132"/>
      <c r="K2821" s="132"/>
      <c r="L2821" s="132"/>
      <c r="M2821" s="132"/>
      <c r="N2821" s="132"/>
      <c r="O2821" s="132"/>
      <c r="P2821" s="132"/>
      <c r="Q2821" s="132"/>
      <c r="R2821" s="132"/>
      <c r="S2821" s="132"/>
      <c r="T2821" s="132"/>
      <c r="U2821" s="132"/>
      <c r="V2821" s="132"/>
      <c r="W2821" s="132"/>
      <c r="X2821" s="132"/>
      <c r="Y2821" s="132"/>
      <c r="Z2821" s="132"/>
      <c r="AA2821" s="132"/>
      <c r="AB2821" s="132"/>
      <c r="AC2821" s="132"/>
    </row>
    <row r="2822">
      <c r="A2822" s="544" t="s">
        <v>6672</v>
      </c>
      <c r="B2822" s="65" t="s">
        <v>6673</v>
      </c>
      <c r="C2822" s="4" t="s">
        <v>6674</v>
      </c>
      <c r="D2822" s="132"/>
      <c r="E2822" s="132"/>
      <c r="F2822" s="132"/>
      <c r="G2822" s="132"/>
      <c r="H2822" s="132"/>
      <c r="I2822" s="132"/>
      <c r="J2822" s="132"/>
      <c r="K2822" s="132"/>
      <c r="L2822" s="132"/>
      <c r="M2822" s="132"/>
      <c r="N2822" s="132"/>
      <c r="O2822" s="132"/>
      <c r="P2822" s="132"/>
      <c r="Q2822" s="132"/>
      <c r="R2822" s="132"/>
      <c r="S2822" s="132"/>
      <c r="T2822" s="132"/>
      <c r="U2822" s="132"/>
      <c r="V2822" s="132"/>
      <c r="W2822" s="132"/>
      <c r="X2822" s="132"/>
      <c r="Y2822" s="132"/>
      <c r="Z2822" s="132"/>
      <c r="AA2822" s="132"/>
      <c r="AB2822" s="132"/>
      <c r="AC2822" s="132"/>
    </row>
    <row r="2823">
      <c r="A2823" s="545" t="s">
        <v>13578</v>
      </c>
      <c r="B2823" s="65" t="s">
        <v>6676</v>
      </c>
      <c r="C2823" s="4"/>
      <c r="D2823" s="132"/>
      <c r="E2823" s="132"/>
      <c r="F2823" s="132"/>
      <c r="G2823" s="132"/>
      <c r="H2823" s="132"/>
      <c r="I2823" s="132"/>
      <c r="J2823" s="132"/>
      <c r="K2823" s="132"/>
      <c r="L2823" s="132"/>
      <c r="M2823" s="132"/>
      <c r="N2823" s="132"/>
      <c r="O2823" s="132"/>
      <c r="P2823" s="132"/>
      <c r="Q2823" s="132"/>
      <c r="R2823" s="132"/>
      <c r="S2823" s="132"/>
      <c r="T2823" s="132"/>
      <c r="U2823" s="132"/>
      <c r="V2823" s="132"/>
      <c r="W2823" s="132"/>
      <c r="X2823" s="132"/>
      <c r="Y2823" s="132"/>
      <c r="Z2823" s="132"/>
      <c r="AA2823" s="132"/>
      <c r="AB2823" s="132"/>
      <c r="AC2823" s="132"/>
    </row>
    <row r="2824">
      <c r="A2824" s="132" t="s">
        <v>6677</v>
      </c>
      <c r="B2824" s="65" t="s">
        <v>6678</v>
      </c>
      <c r="C2824" s="4"/>
      <c r="D2824" s="132"/>
      <c r="E2824" s="132"/>
      <c r="F2824" s="132"/>
      <c r="G2824" s="132"/>
      <c r="H2824" s="132"/>
      <c r="I2824" s="132"/>
      <c r="J2824" s="132"/>
      <c r="K2824" s="132"/>
      <c r="L2824" s="132"/>
      <c r="M2824" s="132"/>
      <c r="N2824" s="132"/>
      <c r="O2824" s="132"/>
      <c r="P2824" s="132"/>
      <c r="Q2824" s="132"/>
      <c r="R2824" s="132"/>
      <c r="S2824" s="132"/>
      <c r="T2824" s="132"/>
      <c r="U2824" s="132"/>
      <c r="V2824" s="132"/>
      <c r="W2824" s="132"/>
      <c r="X2824" s="132"/>
      <c r="Y2824" s="132"/>
      <c r="Z2824" s="132"/>
      <c r="AA2824" s="132"/>
      <c r="AB2824" s="132"/>
      <c r="AC2824" s="132"/>
    </row>
    <row r="2825">
      <c r="A2825" s="132" t="s">
        <v>6679</v>
      </c>
      <c r="B2825" s="65" t="s">
        <v>6680</v>
      </c>
      <c r="C2825" s="4"/>
      <c r="D2825" s="132"/>
      <c r="E2825" s="132"/>
      <c r="F2825" s="132"/>
      <c r="G2825" s="132"/>
      <c r="H2825" s="132"/>
      <c r="I2825" s="132"/>
      <c r="J2825" s="132"/>
      <c r="K2825" s="132"/>
      <c r="L2825" s="132"/>
      <c r="M2825" s="132"/>
      <c r="N2825" s="132"/>
      <c r="O2825" s="132"/>
      <c r="P2825" s="132"/>
      <c r="Q2825" s="132"/>
      <c r="R2825" s="132"/>
      <c r="S2825" s="132"/>
      <c r="T2825" s="132"/>
      <c r="U2825" s="132"/>
      <c r="V2825" s="132"/>
      <c r="W2825" s="132"/>
      <c r="X2825" s="132"/>
      <c r="Y2825" s="132"/>
      <c r="Z2825" s="132"/>
      <c r="AA2825" s="132"/>
      <c r="AB2825" s="132"/>
      <c r="AC2825" s="132"/>
    </row>
    <row r="2826" ht="33.75" customHeight="1">
      <c r="A2826" s="132"/>
      <c r="B2826" s="65"/>
      <c r="C2826" s="4"/>
      <c r="D2826" s="132"/>
      <c r="E2826" s="132"/>
      <c r="F2826" s="132"/>
      <c r="G2826" s="132"/>
      <c r="H2826" s="132"/>
      <c r="I2826" s="132"/>
      <c r="J2826" s="132"/>
      <c r="K2826" s="132"/>
      <c r="L2826" s="132"/>
      <c r="M2826" s="132"/>
      <c r="N2826" s="132"/>
      <c r="O2826" s="132"/>
      <c r="P2826" s="132"/>
      <c r="Q2826" s="132"/>
      <c r="R2826" s="132"/>
      <c r="S2826" s="132"/>
      <c r="T2826" s="132"/>
      <c r="U2826" s="132"/>
      <c r="V2826" s="132"/>
      <c r="W2826" s="132"/>
      <c r="X2826" s="132"/>
      <c r="Y2826" s="132"/>
      <c r="Z2826" s="132"/>
      <c r="AA2826" s="132"/>
      <c r="AB2826" s="132"/>
      <c r="AC2826" s="132"/>
    </row>
    <row r="2827">
      <c r="A2827" s="132" t="s">
        <v>6681</v>
      </c>
      <c r="B2827" s="65" t="s">
        <v>6682</v>
      </c>
      <c r="C2827" s="4"/>
      <c r="D2827" s="132"/>
      <c r="E2827" s="132"/>
      <c r="F2827" s="132"/>
      <c r="G2827" s="132"/>
      <c r="H2827" s="132"/>
      <c r="I2827" s="132"/>
      <c r="J2827" s="132"/>
      <c r="K2827" s="132"/>
      <c r="L2827" s="132"/>
      <c r="M2827" s="132"/>
      <c r="N2827" s="132"/>
      <c r="O2827" s="132"/>
      <c r="P2827" s="132"/>
      <c r="Q2827" s="132"/>
      <c r="R2827" s="132"/>
      <c r="S2827" s="132"/>
      <c r="T2827" s="132"/>
      <c r="U2827" s="132"/>
      <c r="V2827" s="132"/>
      <c r="W2827" s="132"/>
      <c r="X2827" s="132"/>
      <c r="Y2827" s="132"/>
      <c r="Z2827" s="132"/>
      <c r="AA2827" s="132"/>
      <c r="AB2827" s="132"/>
      <c r="AC2827" s="132"/>
    </row>
    <row r="2828">
      <c r="A2828" s="132" t="s">
        <v>6683</v>
      </c>
      <c r="B2828" s="65" t="s">
        <v>6684</v>
      </c>
      <c r="C2828" s="4"/>
      <c r="D2828" s="132"/>
      <c r="E2828" s="132"/>
      <c r="F2828" s="132"/>
      <c r="G2828" s="132"/>
      <c r="H2828" s="132"/>
      <c r="I2828" s="132"/>
      <c r="J2828" s="132"/>
      <c r="K2828" s="132"/>
      <c r="L2828" s="132"/>
      <c r="M2828" s="132"/>
      <c r="N2828" s="132"/>
      <c r="O2828" s="132"/>
      <c r="P2828" s="132"/>
      <c r="Q2828" s="132"/>
      <c r="R2828" s="132"/>
      <c r="S2828" s="132"/>
      <c r="T2828" s="132"/>
      <c r="U2828" s="132"/>
      <c r="V2828" s="132"/>
      <c r="W2828" s="132"/>
      <c r="X2828" s="132"/>
      <c r="Y2828" s="132"/>
      <c r="Z2828" s="132"/>
      <c r="AA2828" s="132"/>
      <c r="AB2828" s="132"/>
      <c r="AC2828" s="132"/>
    </row>
    <row r="2829">
      <c r="A2829" s="132" t="s">
        <v>6685</v>
      </c>
      <c r="B2829" s="65" t="s">
        <v>6686</v>
      </c>
      <c r="C2829" s="4"/>
      <c r="D2829" s="132"/>
      <c r="E2829" s="132"/>
      <c r="F2829" s="132"/>
      <c r="G2829" s="132"/>
      <c r="H2829" s="132"/>
      <c r="I2829" s="132"/>
      <c r="J2829" s="132"/>
      <c r="K2829" s="132"/>
      <c r="L2829" s="132"/>
      <c r="M2829" s="132"/>
      <c r="N2829" s="132"/>
      <c r="O2829" s="132"/>
      <c r="P2829" s="132"/>
      <c r="Q2829" s="132"/>
      <c r="R2829" s="132"/>
      <c r="S2829" s="132"/>
      <c r="T2829" s="132"/>
      <c r="U2829" s="132"/>
      <c r="V2829" s="132"/>
      <c r="W2829" s="132"/>
      <c r="X2829" s="132"/>
      <c r="Y2829" s="132"/>
      <c r="Z2829" s="132"/>
      <c r="AA2829" s="132"/>
      <c r="AB2829" s="132"/>
      <c r="AC2829" s="132"/>
    </row>
    <row r="2830">
      <c r="A2830" s="545" t="s">
        <v>13579</v>
      </c>
      <c r="B2830" s="65" t="s">
        <v>6688</v>
      </c>
      <c r="C2830" s="4"/>
      <c r="D2830" s="132"/>
      <c r="E2830" s="132"/>
      <c r="F2830" s="132"/>
      <c r="G2830" s="132"/>
      <c r="H2830" s="132"/>
      <c r="I2830" s="132"/>
      <c r="J2830" s="132"/>
      <c r="K2830" s="132"/>
      <c r="L2830" s="132"/>
      <c r="M2830" s="132"/>
      <c r="N2830" s="132"/>
      <c r="O2830" s="132"/>
      <c r="P2830" s="132"/>
      <c r="Q2830" s="132"/>
      <c r="R2830" s="132"/>
      <c r="S2830" s="132"/>
      <c r="T2830" s="132"/>
      <c r="U2830" s="132"/>
      <c r="V2830" s="132"/>
      <c r="W2830" s="132"/>
      <c r="X2830" s="132"/>
      <c r="Y2830" s="132"/>
      <c r="Z2830" s="132"/>
      <c r="AA2830" s="132"/>
      <c r="AB2830" s="132"/>
      <c r="AC2830" s="132"/>
    </row>
    <row r="2831" ht="134.25" customHeight="1">
      <c r="A2831" s="314" t="s">
        <v>6689</v>
      </c>
      <c r="B2831" s="65"/>
      <c r="C2831" s="4"/>
      <c r="D2831" s="132" t="s">
        <v>6690</v>
      </c>
      <c r="E2831" s="132" t="s">
        <v>6691</v>
      </c>
      <c r="F2831" s="132" t="s">
        <v>6692</v>
      </c>
      <c r="G2831" s="132"/>
      <c r="H2831" s="132"/>
      <c r="I2831" s="132"/>
      <c r="J2831" s="132"/>
      <c r="K2831" s="132"/>
      <c r="L2831" s="132"/>
      <c r="M2831" s="132"/>
      <c r="N2831" s="132"/>
      <c r="O2831" s="132"/>
      <c r="P2831" s="132"/>
      <c r="Q2831" s="132"/>
      <c r="R2831" s="132"/>
      <c r="S2831" s="132"/>
      <c r="T2831" s="132"/>
      <c r="U2831" s="132"/>
      <c r="V2831" s="132"/>
      <c r="W2831" s="132"/>
      <c r="X2831" s="132"/>
      <c r="Y2831" s="132"/>
      <c r="Z2831" s="132"/>
      <c r="AA2831" s="132"/>
      <c r="AB2831" s="132"/>
      <c r="AC2831" s="132"/>
    </row>
    <row r="2832">
      <c r="A2832" s="132" t="s">
        <v>6693</v>
      </c>
      <c r="B2832" s="65" t="s">
        <v>6694</v>
      </c>
      <c r="C2832" s="4" t="s">
        <v>6695</v>
      </c>
      <c r="D2832" s="132"/>
      <c r="E2832" s="132"/>
      <c r="F2832" s="132"/>
      <c r="G2832" s="132"/>
      <c r="H2832" s="132"/>
      <c r="I2832" s="132"/>
      <c r="J2832" s="132"/>
      <c r="K2832" s="132"/>
      <c r="L2832" s="132"/>
      <c r="M2832" s="132"/>
      <c r="N2832" s="132"/>
      <c r="O2832" s="132"/>
      <c r="P2832" s="132"/>
      <c r="Q2832" s="132"/>
      <c r="R2832" s="132"/>
      <c r="S2832" s="132"/>
      <c r="T2832" s="132"/>
      <c r="U2832" s="132"/>
      <c r="V2832" s="132"/>
      <c r="W2832" s="132"/>
      <c r="X2832" s="132"/>
      <c r="Y2832" s="132"/>
      <c r="Z2832" s="132"/>
      <c r="AA2832" s="132"/>
      <c r="AB2832" s="132"/>
      <c r="AC2832" s="132"/>
    </row>
    <row r="2833" ht="30.75" customHeight="1">
      <c r="A2833" s="132" t="s">
        <v>6696</v>
      </c>
      <c r="B2833" s="65" t="s">
        <v>6697</v>
      </c>
      <c r="C2833" s="4"/>
      <c r="D2833" s="132"/>
      <c r="E2833" s="132"/>
      <c r="F2833" s="132"/>
      <c r="G2833" s="132"/>
      <c r="H2833" s="132"/>
      <c r="I2833" s="132"/>
      <c r="J2833" s="132"/>
      <c r="K2833" s="132"/>
      <c r="L2833" s="132"/>
      <c r="M2833" s="132"/>
      <c r="N2833" s="132"/>
      <c r="O2833" s="132"/>
      <c r="P2833" s="132"/>
      <c r="Q2833" s="132"/>
      <c r="R2833" s="132"/>
      <c r="S2833" s="132"/>
      <c r="T2833" s="132"/>
      <c r="U2833" s="132"/>
      <c r="V2833" s="132"/>
      <c r="W2833" s="132"/>
      <c r="X2833" s="132"/>
      <c r="Y2833" s="132"/>
      <c r="Z2833" s="132"/>
      <c r="AA2833" s="132"/>
      <c r="AB2833" s="132"/>
      <c r="AC2833" s="132"/>
    </row>
    <row r="2834" ht="117.0" customHeight="1">
      <c r="A2834" s="132" t="s">
        <v>6698</v>
      </c>
      <c r="B2834" s="65" t="s">
        <v>6699</v>
      </c>
      <c r="C2834" s="4"/>
      <c r="D2834" s="132"/>
      <c r="E2834" s="132"/>
      <c r="F2834" s="132"/>
      <c r="G2834" s="132"/>
      <c r="H2834" s="132"/>
      <c r="I2834" s="132"/>
      <c r="J2834" s="132"/>
      <c r="K2834" s="132"/>
      <c r="L2834" s="132"/>
      <c r="M2834" s="132"/>
      <c r="N2834" s="132"/>
      <c r="O2834" s="132"/>
      <c r="P2834" s="132"/>
      <c r="Q2834" s="132"/>
      <c r="R2834" s="132"/>
      <c r="S2834" s="132"/>
      <c r="T2834" s="132"/>
      <c r="U2834" s="132"/>
      <c r="V2834" s="132"/>
      <c r="W2834" s="132"/>
      <c r="X2834" s="132"/>
      <c r="Y2834" s="132"/>
      <c r="Z2834" s="132"/>
      <c r="AA2834" s="132"/>
      <c r="AB2834" s="132"/>
      <c r="AC2834" s="132"/>
    </row>
    <row r="2835">
      <c r="A2835" s="703" t="s">
        <v>13580</v>
      </c>
      <c r="B2835" s="65"/>
      <c r="C2835" s="4"/>
      <c r="D2835" s="43"/>
      <c r="E2835" s="704"/>
      <c r="F2835" s="704"/>
      <c r="G2835" s="705"/>
    </row>
    <row r="2836">
      <c r="A2836" s="706" t="s">
        <v>6701</v>
      </c>
      <c r="B2836" s="707" t="s">
        <v>6702</v>
      </c>
      <c r="C2836" s="4" t="s">
        <v>6703</v>
      </c>
      <c r="D2836" s="43"/>
      <c r="E2836" s="704"/>
      <c r="F2836" s="704"/>
      <c r="G2836" s="705"/>
    </row>
    <row r="2837">
      <c r="A2837" s="706" t="s">
        <v>6704</v>
      </c>
      <c r="B2837" s="707" t="s">
        <v>6705</v>
      </c>
      <c r="C2837" s="4"/>
      <c r="D2837" s="43"/>
      <c r="E2837" s="704"/>
      <c r="F2837" s="704"/>
      <c r="G2837" s="705"/>
    </row>
    <row r="2838" ht="101.25" customHeight="1">
      <c r="A2838" s="706" t="s">
        <v>6706</v>
      </c>
      <c r="B2838" s="707" t="s">
        <v>6707</v>
      </c>
      <c r="C2838" s="4" t="s">
        <v>6708</v>
      </c>
      <c r="D2838" s="43"/>
      <c r="E2838" s="704"/>
      <c r="F2838" s="704"/>
      <c r="G2838" s="705"/>
    </row>
    <row r="2839" ht="101.25" customHeight="1">
      <c r="A2839" s="706" t="s">
        <v>6709</v>
      </c>
      <c r="B2839" s="707"/>
      <c r="C2839" s="4"/>
      <c r="D2839" s="43"/>
      <c r="E2839" s="704"/>
      <c r="F2839" s="704"/>
      <c r="G2839" s="705"/>
    </row>
    <row r="2840" ht="63.75" customHeight="1">
      <c r="A2840" s="706" t="s">
        <v>6710</v>
      </c>
      <c r="B2840" s="707"/>
      <c r="C2840" s="4"/>
      <c r="D2840" s="43"/>
      <c r="E2840" s="704"/>
      <c r="F2840" s="704"/>
      <c r="G2840" s="705"/>
    </row>
    <row r="2841" ht="131.25" customHeight="1">
      <c r="A2841" s="576" t="s">
        <v>13581</v>
      </c>
      <c r="B2841" s="707" t="s">
        <v>87</v>
      </c>
      <c r="C2841" s="4"/>
      <c r="D2841" s="99" t="s">
        <v>6712</v>
      </c>
      <c r="E2841" s="43" t="s">
        <v>6713</v>
      </c>
      <c r="F2841" s="43" t="s">
        <v>6714</v>
      </c>
      <c r="G2841" s="705"/>
    </row>
    <row r="2842" ht="101.25" customHeight="1">
      <c r="A2842" s="706" t="s">
        <v>6715</v>
      </c>
      <c r="B2842" s="707" t="s">
        <v>6716</v>
      </c>
      <c r="C2842" s="4" t="s">
        <v>6717</v>
      </c>
      <c r="D2842" s="43"/>
      <c r="E2842" s="704"/>
      <c r="F2842" s="704"/>
      <c r="G2842" s="705"/>
    </row>
    <row r="2843" ht="248.25" customHeight="1">
      <c r="A2843" s="706" t="s">
        <v>6718</v>
      </c>
      <c r="B2843" s="707" t="s">
        <v>6719</v>
      </c>
      <c r="C2843" s="4"/>
      <c r="D2843" s="132" t="s">
        <v>6720</v>
      </c>
      <c r="E2843" s="704"/>
      <c r="F2843" s="704"/>
      <c r="G2843" s="705"/>
    </row>
    <row r="2844" ht="172.5" customHeight="1">
      <c r="A2844" s="708" t="s">
        <v>13582</v>
      </c>
      <c r="B2844" s="707" t="s">
        <v>6722</v>
      </c>
      <c r="C2844" s="4" t="s">
        <v>6723</v>
      </c>
      <c r="D2844" s="43"/>
      <c r="E2844" s="704"/>
      <c r="F2844" s="704"/>
      <c r="G2844" s="705"/>
    </row>
    <row r="2845" ht="66.0" customHeight="1">
      <c r="A2845" s="708" t="s">
        <v>6724</v>
      </c>
      <c r="B2845" s="707" t="s">
        <v>6725</v>
      </c>
      <c r="C2845" s="4" t="s">
        <v>6726</v>
      </c>
      <c r="D2845" s="43"/>
      <c r="E2845" s="704"/>
      <c r="F2845" s="704"/>
      <c r="G2845" s="705"/>
    </row>
    <row r="2846" ht="60.0" customHeight="1">
      <c r="A2846" s="708" t="s">
        <v>13583</v>
      </c>
      <c r="B2846" s="707" t="s">
        <v>6728</v>
      </c>
      <c r="C2846" s="4" t="s">
        <v>6729</v>
      </c>
      <c r="D2846" s="43"/>
      <c r="E2846" s="704"/>
      <c r="F2846" s="704"/>
      <c r="G2846" s="705"/>
    </row>
    <row r="2847" ht="60.0" customHeight="1">
      <c r="A2847" s="708" t="s">
        <v>6730</v>
      </c>
      <c r="B2847" s="707"/>
      <c r="C2847" s="4"/>
      <c r="D2847" s="43"/>
      <c r="E2847" s="704"/>
      <c r="F2847" s="704"/>
      <c r="G2847" s="705"/>
    </row>
    <row r="2848" ht="101.25" customHeight="1">
      <c r="A2848" s="708" t="s">
        <v>13584</v>
      </c>
      <c r="B2848" s="707" t="s">
        <v>6732</v>
      </c>
      <c r="C2848" s="4"/>
      <c r="D2848" s="43"/>
      <c r="E2848" s="704"/>
      <c r="F2848" s="704"/>
      <c r="G2848" s="705"/>
    </row>
    <row r="2849" ht="21.75" customHeight="1">
      <c r="A2849" s="708" t="s">
        <v>6733</v>
      </c>
      <c r="B2849" s="707"/>
      <c r="C2849" s="4"/>
      <c r="D2849" s="43"/>
      <c r="E2849" s="704"/>
      <c r="F2849" s="704"/>
      <c r="G2849" s="705"/>
    </row>
    <row r="2850" ht="38.25" customHeight="1">
      <c r="A2850" s="708" t="s">
        <v>6734</v>
      </c>
      <c r="B2850" s="707"/>
      <c r="C2850" s="4"/>
      <c r="D2850" s="43"/>
      <c r="E2850" s="704"/>
      <c r="F2850" s="704"/>
      <c r="G2850" s="705"/>
    </row>
    <row r="2851" ht="101.25" customHeight="1">
      <c r="A2851" s="708" t="s">
        <v>6735</v>
      </c>
      <c r="B2851" s="707" t="s">
        <v>6736</v>
      </c>
      <c r="C2851" s="4"/>
      <c r="D2851" s="43"/>
      <c r="E2851" s="704"/>
      <c r="F2851" s="704"/>
      <c r="G2851" s="705"/>
    </row>
    <row r="2852">
      <c r="A2852" s="708" t="s">
        <v>13585</v>
      </c>
      <c r="B2852" s="707"/>
      <c r="C2852" s="4"/>
      <c r="D2852" s="43"/>
      <c r="E2852" s="704"/>
      <c r="F2852" s="704"/>
      <c r="G2852" s="705"/>
    </row>
    <row r="2853">
      <c r="A2853" s="709" t="s">
        <v>13586</v>
      </c>
      <c r="B2853" s="192" t="s">
        <v>6739</v>
      </c>
      <c r="C2853" s="4"/>
      <c r="D2853" s="43"/>
      <c r="E2853" s="704"/>
      <c r="F2853" s="704"/>
      <c r="G2853" s="705"/>
    </row>
    <row r="2854">
      <c r="A2854" s="24" t="s">
        <v>13587</v>
      </c>
      <c r="B2854" s="243" t="s">
        <v>13588</v>
      </c>
      <c r="C2854" s="4"/>
      <c r="D2854" s="43"/>
      <c r="E2854" s="704"/>
      <c r="F2854" s="704"/>
      <c r="G2854" s="705"/>
    </row>
    <row r="2855">
      <c r="A2855" s="23" t="s">
        <v>6742</v>
      </c>
      <c r="B2855" s="192" t="s">
        <v>6743</v>
      </c>
      <c r="C2855" s="4"/>
      <c r="D2855" s="43"/>
      <c r="E2855" s="704"/>
      <c r="F2855" s="704"/>
      <c r="G2855" s="705"/>
    </row>
    <row r="2856">
      <c r="A2856" s="23" t="s">
        <v>6744</v>
      </c>
      <c r="B2856" s="243" t="s">
        <v>13589</v>
      </c>
      <c r="C2856" s="4"/>
      <c r="D2856" s="43"/>
      <c r="E2856" s="704"/>
      <c r="F2856" s="704"/>
      <c r="G2856" s="705"/>
    </row>
    <row r="2857">
      <c r="A2857" s="23" t="s">
        <v>6746</v>
      </c>
      <c r="B2857" s="192" t="s">
        <v>6747</v>
      </c>
      <c r="C2857" s="4"/>
      <c r="D2857" s="43"/>
      <c r="E2857" s="704"/>
      <c r="F2857" s="704"/>
      <c r="G2857" s="705"/>
    </row>
    <row r="2858" ht="129.75" customHeight="1">
      <c r="A2858" s="23" t="s">
        <v>6748</v>
      </c>
      <c r="B2858" s="192" t="s">
        <v>6749</v>
      </c>
      <c r="C2858" s="4" t="s">
        <v>6750</v>
      </c>
      <c r="D2858" s="43"/>
      <c r="E2858" s="704"/>
      <c r="F2858" s="704"/>
      <c r="G2858" s="705"/>
    </row>
    <row r="2859" ht="306.75" customHeight="1">
      <c r="A2859" s="23" t="s">
        <v>6751</v>
      </c>
      <c r="B2859" s="192" t="s">
        <v>6743</v>
      </c>
      <c r="C2859" s="4"/>
      <c r="D2859" s="43" t="s">
        <v>6752</v>
      </c>
      <c r="E2859" s="704"/>
      <c r="F2859" s="704"/>
      <c r="G2859" s="705"/>
    </row>
    <row r="2860" ht="98.25" customHeight="1">
      <c r="A2860" s="23" t="s">
        <v>6753</v>
      </c>
      <c r="B2860" s="192" t="s">
        <v>6754</v>
      </c>
      <c r="C2860" s="4" t="s">
        <v>6755</v>
      </c>
      <c r="D2860" s="704"/>
      <c r="E2860" s="704"/>
      <c r="F2860" s="704"/>
      <c r="G2860" s="705"/>
    </row>
    <row r="2861" ht="61.5" customHeight="1">
      <c r="A2861" s="23" t="s">
        <v>6756</v>
      </c>
      <c r="B2861" s="192" t="s">
        <v>6757</v>
      </c>
      <c r="C2861" s="4"/>
      <c r="D2861" s="704"/>
      <c r="E2861" s="704"/>
      <c r="F2861" s="704"/>
      <c r="G2861" s="705"/>
    </row>
    <row r="2862" ht="156.0" customHeight="1">
      <c r="A2862" s="23" t="s">
        <v>6758</v>
      </c>
      <c r="B2862" s="192" t="s">
        <v>6759</v>
      </c>
      <c r="C2862" s="4"/>
      <c r="D2862" s="704"/>
      <c r="E2862" s="704"/>
      <c r="F2862" s="704"/>
      <c r="G2862" s="705"/>
    </row>
    <row r="2863" ht="61.5" customHeight="1">
      <c r="A2863" s="23" t="s">
        <v>6760</v>
      </c>
      <c r="B2863" s="192" t="s">
        <v>6761</v>
      </c>
      <c r="C2863" s="4"/>
      <c r="D2863" s="704"/>
      <c r="E2863" s="704"/>
      <c r="F2863" s="704"/>
      <c r="G2863" s="705"/>
    </row>
    <row r="2864" ht="61.5" customHeight="1">
      <c r="A2864" s="23" t="s">
        <v>6762</v>
      </c>
      <c r="B2864" s="192" t="s">
        <v>6763</v>
      </c>
      <c r="C2864" s="4"/>
      <c r="D2864" s="704"/>
      <c r="E2864" s="704"/>
      <c r="F2864" s="704"/>
      <c r="G2864" s="705"/>
    </row>
    <row r="2865" ht="116.25" customHeight="1">
      <c r="A2865" s="23" t="s">
        <v>6764</v>
      </c>
      <c r="B2865" s="192" t="s">
        <v>6765</v>
      </c>
      <c r="C2865" s="4"/>
      <c r="D2865" s="704"/>
      <c r="E2865" s="704"/>
      <c r="F2865" s="704"/>
      <c r="G2865" s="705"/>
    </row>
    <row r="2866">
      <c r="A2866" s="23" t="s">
        <v>6766</v>
      </c>
      <c r="B2866" s="192" t="s">
        <v>13590</v>
      </c>
      <c r="C2866" s="4" t="s">
        <v>6768</v>
      </c>
      <c r="D2866" s="704"/>
      <c r="E2866" s="704"/>
      <c r="F2866" s="704"/>
      <c r="G2866" s="705"/>
    </row>
    <row r="2867">
      <c r="A2867" s="23" t="s">
        <v>6769</v>
      </c>
      <c r="B2867" s="192" t="s">
        <v>6770</v>
      </c>
      <c r="C2867" s="4"/>
      <c r="D2867" s="43" t="s">
        <v>6771</v>
      </c>
      <c r="E2867" s="704"/>
      <c r="F2867" s="704"/>
      <c r="G2867" s="705"/>
    </row>
    <row r="2868">
      <c r="A2868" s="23" t="s">
        <v>6772</v>
      </c>
      <c r="B2868" s="192" t="s">
        <v>6773</v>
      </c>
      <c r="C2868" s="4" t="s">
        <v>6774</v>
      </c>
      <c r="D2868" s="704"/>
      <c r="E2868" s="704"/>
      <c r="F2868" s="704"/>
      <c r="G2868" s="705"/>
    </row>
    <row r="2869">
      <c r="A2869" s="23" t="s">
        <v>6775</v>
      </c>
      <c r="B2869" s="192" t="s">
        <v>6776</v>
      </c>
      <c r="C2869" s="4"/>
      <c r="D2869" s="704"/>
      <c r="E2869" s="704"/>
      <c r="F2869" s="704"/>
      <c r="G2869" s="705"/>
    </row>
    <row r="2870">
      <c r="A2870" s="23" t="s">
        <v>6777</v>
      </c>
      <c r="B2870" s="192" t="s">
        <v>6778</v>
      </c>
      <c r="C2870" s="4"/>
      <c r="D2870" s="704"/>
      <c r="E2870" s="704"/>
      <c r="F2870" s="704"/>
      <c r="G2870" s="705"/>
    </row>
    <row r="2871">
      <c r="A2871" s="23" t="s">
        <v>6779</v>
      </c>
      <c r="B2871" s="192" t="s">
        <v>6780</v>
      </c>
      <c r="C2871" s="4"/>
      <c r="D2871" s="704"/>
      <c r="E2871" s="704"/>
      <c r="F2871" s="704"/>
      <c r="G2871" s="705"/>
    </row>
    <row r="2872">
      <c r="A2872" s="710" t="s">
        <v>6781</v>
      </c>
      <c r="B2872" s="192" t="s">
        <v>6782</v>
      </c>
      <c r="C2872" s="4" t="s">
        <v>6783</v>
      </c>
      <c r="D2872" s="704"/>
      <c r="E2872" s="704"/>
      <c r="F2872" s="704"/>
      <c r="G2872" s="705"/>
    </row>
    <row r="2873">
      <c r="A2873" s="711" t="s">
        <v>13591</v>
      </c>
      <c r="B2873" s="192" t="s">
        <v>6785</v>
      </c>
      <c r="C2873" s="4"/>
      <c r="D2873" s="704"/>
      <c r="E2873" s="704"/>
      <c r="F2873" s="704"/>
      <c r="G2873" s="705"/>
    </row>
    <row r="2874">
      <c r="A2874" s="712" t="s">
        <v>6786</v>
      </c>
      <c r="B2874" s="243" t="s">
        <v>13592</v>
      </c>
      <c r="C2874" s="4" t="s">
        <v>6788</v>
      </c>
      <c r="D2874" s="704"/>
      <c r="E2874" s="704"/>
      <c r="F2874" s="704"/>
      <c r="G2874" s="705"/>
    </row>
    <row r="2875">
      <c r="A2875" s="713" t="s">
        <v>6789</v>
      </c>
      <c r="B2875" s="65"/>
      <c r="C2875" s="4"/>
      <c r="D2875" s="704"/>
      <c r="E2875" s="704"/>
      <c r="F2875" s="704"/>
      <c r="G2875" s="705"/>
    </row>
    <row r="2876">
      <c r="A2876" s="713" t="s">
        <v>6790</v>
      </c>
      <c r="B2876" s="65"/>
      <c r="C2876" s="4"/>
      <c r="D2876" s="704"/>
      <c r="E2876" s="704"/>
      <c r="F2876" s="704"/>
      <c r="G2876" s="705"/>
    </row>
    <row r="2877">
      <c r="A2877" s="714" t="s">
        <v>13593</v>
      </c>
      <c r="B2877" s="65" t="s">
        <v>6792</v>
      </c>
      <c r="C2877" s="4"/>
      <c r="D2877" s="704"/>
      <c r="E2877" s="704"/>
      <c r="F2877" s="704"/>
      <c r="G2877" s="705"/>
    </row>
    <row r="2878">
      <c r="A2878" s="713" t="s">
        <v>6793</v>
      </c>
      <c r="B2878" s="65" t="s">
        <v>6794</v>
      </c>
      <c r="C2878" s="4"/>
      <c r="D2878" s="704"/>
      <c r="E2878" s="704"/>
      <c r="F2878" s="704"/>
      <c r="G2878" s="705"/>
    </row>
    <row r="2879">
      <c r="A2879" s="713" t="s">
        <v>6795</v>
      </c>
      <c r="B2879" s="65" t="s">
        <v>6796</v>
      </c>
      <c r="C2879" s="4" t="s">
        <v>6797</v>
      </c>
      <c r="D2879" s="704"/>
      <c r="E2879" s="704"/>
      <c r="F2879" s="704"/>
      <c r="G2879" s="705"/>
    </row>
    <row r="2880">
      <c r="A2880" s="713" t="s">
        <v>6798</v>
      </c>
      <c r="B2880" s="65" t="s">
        <v>6799</v>
      </c>
      <c r="C2880" s="4"/>
      <c r="D2880" s="704"/>
      <c r="E2880" s="704"/>
      <c r="F2880" s="704"/>
      <c r="G2880" s="705"/>
    </row>
    <row r="2881">
      <c r="A2881" s="714" t="s">
        <v>13594</v>
      </c>
      <c r="B2881" s="65" t="s">
        <v>6801</v>
      </c>
      <c r="C2881" s="4" t="s">
        <v>6802</v>
      </c>
      <c r="D2881" s="704"/>
      <c r="E2881" s="704"/>
      <c r="F2881" s="704"/>
      <c r="G2881" s="705"/>
    </row>
    <row r="2882">
      <c r="A2882" s="713" t="s">
        <v>6803</v>
      </c>
      <c r="B2882" s="65" t="s">
        <v>6804</v>
      </c>
      <c r="C2882" s="4"/>
      <c r="D2882" s="704"/>
      <c r="E2882" s="704"/>
      <c r="F2882" s="704"/>
      <c r="G2882" s="705"/>
    </row>
    <row r="2883">
      <c r="A2883" s="713" t="s">
        <v>6805</v>
      </c>
      <c r="B2883" s="65" t="s">
        <v>6806</v>
      </c>
      <c r="C2883" s="4"/>
      <c r="D2883" s="704"/>
      <c r="E2883" s="704"/>
      <c r="F2883" s="704"/>
      <c r="G2883" s="705"/>
    </row>
    <row r="2884">
      <c r="A2884" s="165" t="s">
        <v>6807</v>
      </c>
      <c r="B2884" s="65" t="s">
        <v>6808</v>
      </c>
      <c r="C2884" s="4"/>
      <c r="D2884" s="704"/>
      <c r="E2884" s="704"/>
      <c r="F2884" s="704"/>
      <c r="G2884" s="705"/>
    </row>
    <row r="2885">
      <c r="A2885" s="165" t="s">
        <v>6809</v>
      </c>
      <c r="B2885" s="65" t="s">
        <v>6810</v>
      </c>
      <c r="C2885" s="4"/>
      <c r="D2885" s="704"/>
      <c r="E2885" s="704"/>
      <c r="F2885" s="704"/>
      <c r="G2885" s="705"/>
    </row>
    <row r="2886" ht="39.75" customHeight="1">
      <c r="A2886" s="132" t="s">
        <v>6811</v>
      </c>
      <c r="B2886" s="65" t="s">
        <v>6812</v>
      </c>
      <c r="C2886" s="4"/>
      <c r="D2886" s="704"/>
      <c r="E2886" s="704"/>
      <c r="F2886" s="704"/>
      <c r="G2886" s="705"/>
    </row>
    <row r="2887" ht="39.75" customHeight="1">
      <c r="A2887" s="132" t="s">
        <v>6813</v>
      </c>
      <c r="B2887" s="65" t="s">
        <v>6814</v>
      </c>
      <c r="C2887" s="4"/>
      <c r="D2887" s="704"/>
      <c r="E2887" s="704"/>
      <c r="F2887" s="704"/>
      <c r="G2887" s="705"/>
    </row>
    <row r="2888" ht="85.5" customHeight="1">
      <c r="A2888" s="132" t="s">
        <v>6815</v>
      </c>
      <c r="B2888" s="65" t="s">
        <v>6816</v>
      </c>
      <c r="C2888" s="4"/>
      <c r="D2888" s="704"/>
      <c r="E2888" s="704"/>
      <c r="F2888" s="704"/>
      <c r="G2888" s="705"/>
    </row>
    <row r="2889">
      <c r="A2889" s="132" t="s">
        <v>6817</v>
      </c>
      <c r="B2889" s="65" t="s">
        <v>6818</v>
      </c>
      <c r="C2889" s="4"/>
      <c r="D2889" s="704"/>
      <c r="E2889" s="704"/>
      <c r="F2889" s="704"/>
      <c r="G2889" s="705"/>
    </row>
    <row r="2890" ht="69.75" customHeight="1">
      <c r="A2890" s="132" t="s">
        <v>6819</v>
      </c>
      <c r="B2890" s="243" t="s">
        <v>13595</v>
      </c>
      <c r="C2890" s="4"/>
      <c r="D2890" s="363" t="s">
        <v>13596</v>
      </c>
      <c r="E2890" s="363" t="s">
        <v>13597</v>
      </c>
      <c r="F2890" s="704"/>
      <c r="G2890" s="705"/>
    </row>
    <row r="2891" ht="109.5" customHeight="1">
      <c r="A2891" s="132" t="s">
        <v>6823</v>
      </c>
      <c r="B2891" s="243" t="s">
        <v>13598</v>
      </c>
      <c r="C2891" s="4" t="s">
        <v>6825</v>
      </c>
      <c r="D2891" s="715"/>
      <c r="E2891" s="43"/>
      <c r="F2891" s="132"/>
      <c r="G2891" s="132"/>
      <c r="H2891" s="469"/>
      <c r="I2891" s="469"/>
      <c r="J2891" s="469"/>
      <c r="K2891" s="469"/>
      <c r="L2891" s="469"/>
      <c r="M2891" s="469"/>
      <c r="N2891" s="469"/>
      <c r="O2891" s="469"/>
      <c r="P2891" s="469"/>
      <c r="Q2891" s="469"/>
      <c r="R2891" s="469"/>
      <c r="S2891" s="469"/>
      <c r="T2891" s="469"/>
      <c r="U2891" s="469"/>
      <c r="V2891" s="469"/>
      <c r="W2891" s="469"/>
      <c r="X2891" s="469"/>
      <c r="Y2891" s="469"/>
      <c r="Z2891" s="469"/>
      <c r="AA2891" s="469"/>
      <c r="AB2891" s="469"/>
      <c r="AC2891" s="469"/>
    </row>
    <row r="2892" ht="34.5" customHeight="1">
      <c r="A2892" s="207" t="s">
        <v>6826</v>
      </c>
      <c r="B2892" s="160" t="s">
        <v>6827</v>
      </c>
      <c r="C2892" s="4" t="s">
        <v>6828</v>
      </c>
      <c r="D2892" s="715"/>
      <c r="E2892" s="43"/>
      <c r="F2892" s="132"/>
      <c r="G2892" s="132"/>
      <c r="H2892" s="469"/>
      <c r="I2892" s="469"/>
      <c r="J2892" s="469"/>
      <c r="K2892" s="469"/>
      <c r="L2892" s="469"/>
      <c r="M2892" s="469"/>
      <c r="N2892" s="469"/>
      <c r="O2892" s="469"/>
      <c r="P2892" s="469"/>
      <c r="Q2892" s="469"/>
      <c r="R2892" s="469"/>
      <c r="S2892" s="469"/>
      <c r="T2892" s="469"/>
      <c r="U2892" s="469"/>
      <c r="V2892" s="469"/>
      <c r="W2892" s="469"/>
      <c r="X2892" s="469"/>
      <c r="Y2892" s="469"/>
      <c r="Z2892" s="469"/>
      <c r="AA2892" s="469"/>
      <c r="AB2892" s="469"/>
      <c r="AC2892" s="469"/>
    </row>
    <row r="2893" ht="196.5" customHeight="1">
      <c r="A2893" s="1" t="s">
        <v>6829</v>
      </c>
      <c r="B2893" s="160" t="s">
        <v>6830</v>
      </c>
      <c r="C2893" s="4" t="s">
        <v>6831</v>
      </c>
      <c r="D2893" s="715"/>
      <c r="E2893" s="43"/>
      <c r="F2893" s="132"/>
      <c r="G2893" s="132"/>
      <c r="H2893" s="469"/>
      <c r="I2893" s="469"/>
      <c r="J2893" s="469"/>
      <c r="K2893" s="469"/>
      <c r="L2893" s="469"/>
      <c r="M2893" s="469"/>
      <c r="N2893" s="469"/>
      <c r="O2893" s="469"/>
      <c r="P2893" s="469"/>
      <c r="Q2893" s="469"/>
      <c r="R2893" s="469"/>
      <c r="S2893" s="469"/>
      <c r="T2893" s="469"/>
      <c r="U2893" s="469"/>
      <c r="V2893" s="469"/>
      <c r="W2893" s="469"/>
      <c r="X2893" s="469"/>
      <c r="Y2893" s="469"/>
      <c r="Z2893" s="469"/>
      <c r="AA2893" s="469"/>
      <c r="AB2893" s="469"/>
      <c r="AC2893" s="469"/>
    </row>
    <row r="2894" ht="24.75" customHeight="1">
      <c r="A2894" s="207" t="s">
        <v>6832</v>
      </c>
      <c r="B2894" s="160" t="s">
        <v>6833</v>
      </c>
      <c r="C2894" s="4"/>
      <c r="D2894" s="715"/>
      <c r="E2894" s="43"/>
      <c r="F2894" s="132"/>
      <c r="G2894" s="132"/>
      <c r="H2894" s="469"/>
      <c r="I2894" s="469"/>
      <c r="J2894" s="469"/>
      <c r="K2894" s="469"/>
      <c r="L2894" s="469"/>
      <c r="M2894" s="469"/>
      <c r="N2894" s="469"/>
      <c r="O2894" s="469"/>
      <c r="P2894" s="469"/>
      <c r="Q2894" s="469"/>
      <c r="R2894" s="469"/>
      <c r="S2894" s="469"/>
      <c r="T2894" s="469"/>
      <c r="U2894" s="469"/>
      <c r="V2894" s="469"/>
      <c r="W2894" s="469"/>
      <c r="X2894" s="469"/>
      <c r="Y2894" s="469"/>
      <c r="Z2894" s="469"/>
      <c r="AA2894" s="469"/>
      <c r="AB2894" s="469"/>
      <c r="AC2894" s="469"/>
    </row>
    <row r="2895" ht="108.75" customHeight="1">
      <c r="A2895" s="207" t="s">
        <v>6834</v>
      </c>
      <c r="B2895" s="160" t="s">
        <v>6835</v>
      </c>
      <c r="C2895" s="4"/>
      <c r="D2895" s="715"/>
      <c r="E2895" s="43"/>
      <c r="F2895" s="132"/>
      <c r="G2895" s="132"/>
      <c r="H2895" s="469"/>
      <c r="I2895" s="469"/>
      <c r="J2895" s="469"/>
      <c r="K2895" s="469"/>
      <c r="L2895" s="469"/>
      <c r="M2895" s="469"/>
      <c r="N2895" s="469"/>
      <c r="O2895" s="469"/>
      <c r="P2895" s="469"/>
      <c r="Q2895" s="469"/>
      <c r="R2895" s="469"/>
      <c r="S2895" s="469"/>
      <c r="T2895" s="469"/>
      <c r="U2895" s="469"/>
      <c r="V2895" s="469"/>
      <c r="W2895" s="469"/>
      <c r="X2895" s="469"/>
      <c r="Y2895" s="469"/>
      <c r="Z2895" s="469"/>
      <c r="AA2895" s="469"/>
      <c r="AB2895" s="469"/>
      <c r="AC2895" s="469"/>
    </row>
    <row r="2896" ht="71.25" customHeight="1">
      <c r="A2896" s="207" t="s">
        <v>6836</v>
      </c>
      <c r="B2896" s="160" t="s">
        <v>6837</v>
      </c>
      <c r="C2896" s="4"/>
      <c r="D2896" s="715"/>
      <c r="E2896" s="43"/>
      <c r="F2896" s="132"/>
      <c r="G2896" s="132"/>
      <c r="H2896" s="469"/>
      <c r="I2896" s="469"/>
      <c r="J2896" s="469"/>
      <c r="K2896" s="469"/>
      <c r="L2896" s="469"/>
      <c r="M2896" s="469"/>
      <c r="N2896" s="469"/>
      <c r="O2896" s="469"/>
      <c r="P2896" s="469"/>
      <c r="Q2896" s="469"/>
      <c r="R2896" s="469"/>
      <c r="S2896" s="469"/>
      <c r="T2896" s="469"/>
      <c r="U2896" s="469"/>
      <c r="V2896" s="469"/>
      <c r="W2896" s="469"/>
      <c r="X2896" s="469"/>
      <c r="Y2896" s="469"/>
      <c r="Z2896" s="469"/>
      <c r="AA2896" s="469"/>
      <c r="AB2896" s="469"/>
      <c r="AC2896" s="469"/>
    </row>
    <row r="2897" ht="61.5" customHeight="1">
      <c r="A2897" s="207" t="s">
        <v>6838</v>
      </c>
      <c r="B2897" s="160" t="s">
        <v>6839</v>
      </c>
      <c r="C2897" s="4"/>
      <c r="D2897" s="715"/>
      <c r="E2897" s="43"/>
      <c r="F2897" s="132"/>
      <c r="G2897" s="132"/>
      <c r="H2897" s="469"/>
      <c r="I2897" s="469"/>
      <c r="J2897" s="469"/>
      <c r="K2897" s="469"/>
      <c r="L2897" s="469"/>
      <c r="M2897" s="469"/>
      <c r="N2897" s="469"/>
      <c r="O2897" s="469"/>
      <c r="P2897" s="469"/>
      <c r="Q2897" s="469"/>
      <c r="R2897" s="469"/>
      <c r="S2897" s="469"/>
      <c r="T2897" s="469"/>
      <c r="U2897" s="469"/>
      <c r="V2897" s="469"/>
      <c r="W2897" s="469"/>
      <c r="X2897" s="469"/>
      <c r="Y2897" s="469"/>
      <c r="Z2897" s="469"/>
      <c r="AA2897" s="469"/>
      <c r="AB2897" s="469"/>
      <c r="AC2897" s="469"/>
    </row>
    <row r="2898" ht="129.0" customHeight="1">
      <c r="A2898" s="207" t="s">
        <v>6840</v>
      </c>
      <c r="B2898" s="160" t="s">
        <v>6841</v>
      </c>
      <c r="C2898" s="4" t="s">
        <v>6842</v>
      </c>
      <c r="D2898" s="715" t="s">
        <v>6843</v>
      </c>
      <c r="E2898" s="43"/>
      <c r="F2898" s="132"/>
      <c r="G2898" s="132"/>
      <c r="H2898" s="469"/>
      <c r="I2898" s="469"/>
      <c r="J2898" s="469"/>
      <c r="K2898" s="469"/>
      <c r="L2898" s="469"/>
      <c r="M2898" s="469"/>
      <c r="N2898" s="469"/>
      <c r="O2898" s="469"/>
      <c r="P2898" s="469"/>
      <c r="Q2898" s="469"/>
      <c r="R2898" s="469"/>
      <c r="S2898" s="469"/>
      <c r="T2898" s="469"/>
      <c r="U2898" s="469"/>
      <c r="V2898" s="469"/>
      <c r="W2898" s="469"/>
      <c r="X2898" s="469"/>
      <c r="Y2898" s="469"/>
      <c r="Z2898" s="469"/>
      <c r="AA2898" s="469"/>
      <c r="AB2898" s="469"/>
      <c r="AC2898" s="469"/>
    </row>
    <row r="2899" ht="81.75" customHeight="1">
      <c r="A2899" s="207" t="s">
        <v>6844</v>
      </c>
      <c r="B2899" s="160" t="s">
        <v>6845</v>
      </c>
      <c r="C2899" s="4" t="s">
        <v>6846</v>
      </c>
      <c r="D2899" s="715"/>
      <c r="E2899" s="43"/>
      <c r="F2899" s="132"/>
      <c r="G2899" s="132"/>
      <c r="H2899" s="469"/>
      <c r="I2899" s="469"/>
      <c r="J2899" s="469"/>
      <c r="K2899" s="469"/>
      <c r="L2899" s="469"/>
      <c r="M2899" s="469"/>
      <c r="N2899" s="469"/>
      <c r="O2899" s="469"/>
      <c r="P2899" s="469"/>
      <c r="Q2899" s="469"/>
      <c r="R2899" s="469"/>
      <c r="S2899" s="469"/>
      <c r="T2899" s="469"/>
      <c r="U2899" s="469"/>
      <c r="V2899" s="469"/>
      <c r="W2899" s="469"/>
      <c r="X2899" s="469"/>
      <c r="Y2899" s="469"/>
      <c r="Z2899" s="469"/>
      <c r="AA2899" s="469"/>
      <c r="AB2899" s="469"/>
      <c r="AC2899" s="469"/>
    </row>
    <row r="2900" ht="216.75" customHeight="1">
      <c r="A2900" s="207" t="s">
        <v>6847</v>
      </c>
      <c r="B2900" s="160" t="s">
        <v>6848</v>
      </c>
      <c r="C2900" s="4"/>
      <c r="D2900" s="715"/>
      <c r="E2900" s="43"/>
      <c r="F2900" s="132"/>
      <c r="G2900" s="132"/>
      <c r="H2900" s="469"/>
      <c r="I2900" s="469"/>
      <c r="J2900" s="469"/>
      <c r="K2900" s="469"/>
      <c r="L2900" s="469"/>
      <c r="M2900" s="469"/>
      <c r="N2900" s="469"/>
      <c r="O2900" s="469"/>
      <c r="P2900" s="469"/>
      <c r="Q2900" s="469"/>
      <c r="R2900" s="469"/>
      <c r="S2900" s="469"/>
      <c r="T2900" s="469"/>
      <c r="U2900" s="469"/>
      <c r="V2900" s="469"/>
      <c r="W2900" s="469"/>
      <c r="X2900" s="469"/>
      <c r="Y2900" s="469"/>
      <c r="Z2900" s="469"/>
      <c r="AA2900" s="469"/>
      <c r="AB2900" s="469"/>
      <c r="AC2900" s="469"/>
    </row>
    <row r="2901" ht="222.75" customHeight="1">
      <c r="A2901" s="207" t="s">
        <v>6849</v>
      </c>
      <c r="B2901" s="160" t="s">
        <v>6850</v>
      </c>
      <c r="C2901" s="4"/>
      <c r="D2901" s="715" t="s">
        <v>6851</v>
      </c>
      <c r="E2901" s="43"/>
      <c r="F2901" s="132"/>
      <c r="G2901" s="132"/>
      <c r="H2901" s="469"/>
      <c r="I2901" s="469"/>
      <c r="J2901" s="469"/>
      <c r="K2901" s="469"/>
      <c r="L2901" s="469"/>
      <c r="M2901" s="469"/>
      <c r="N2901" s="469"/>
      <c r="O2901" s="469"/>
      <c r="P2901" s="469"/>
      <c r="Q2901" s="469"/>
      <c r="R2901" s="469"/>
      <c r="S2901" s="469"/>
      <c r="T2901" s="469"/>
      <c r="U2901" s="469"/>
      <c r="V2901" s="469"/>
      <c r="W2901" s="469"/>
      <c r="X2901" s="469"/>
      <c r="Y2901" s="469"/>
      <c r="Z2901" s="469"/>
      <c r="AA2901" s="469"/>
      <c r="AB2901" s="469"/>
      <c r="AC2901" s="469"/>
    </row>
    <row r="2902" ht="100.5" customHeight="1">
      <c r="A2902" s="207"/>
      <c r="B2902" s="160" t="s">
        <v>6852</v>
      </c>
      <c r="C2902" s="4" t="s">
        <v>6853</v>
      </c>
      <c r="D2902" s="716" t="s">
        <v>6854</v>
      </c>
      <c r="E2902" s="717"/>
      <c r="F2902" s="718"/>
      <c r="G2902" s="718"/>
      <c r="H2902" s="719"/>
      <c r="I2902" s="719"/>
      <c r="J2902" s="719"/>
      <c r="K2902" s="719"/>
      <c r="L2902" s="719"/>
      <c r="M2902" s="719"/>
      <c r="N2902" s="719"/>
      <c r="O2902" s="719"/>
      <c r="P2902" s="719"/>
      <c r="Q2902" s="719"/>
      <c r="R2902" s="719"/>
      <c r="S2902" s="719"/>
      <c r="T2902" s="719"/>
      <c r="U2902" s="719"/>
      <c r="V2902" s="719"/>
      <c r="W2902" s="719"/>
      <c r="X2902" s="719"/>
      <c r="Y2902" s="719"/>
      <c r="Z2902" s="719"/>
      <c r="AA2902" s="719"/>
      <c r="AB2902" s="719"/>
      <c r="AC2902" s="720"/>
    </row>
    <row r="2903" ht="147.0" customHeight="1">
      <c r="A2903" s="207" t="s">
        <v>6855</v>
      </c>
      <c r="B2903" s="721" t="s">
        <v>6856</v>
      </c>
      <c r="C2903" s="4" t="s">
        <v>6857</v>
      </c>
      <c r="D2903" s="715"/>
      <c r="E2903" s="43"/>
      <c r="F2903" s="132"/>
      <c r="G2903" s="132"/>
      <c r="H2903" s="469"/>
      <c r="I2903" s="469"/>
      <c r="J2903" s="469"/>
      <c r="K2903" s="469"/>
      <c r="L2903" s="469"/>
      <c r="M2903" s="469"/>
      <c r="N2903" s="469"/>
      <c r="O2903" s="469"/>
      <c r="P2903" s="469"/>
      <c r="Q2903" s="469"/>
      <c r="R2903" s="469"/>
      <c r="S2903" s="469"/>
      <c r="T2903" s="469"/>
      <c r="U2903" s="469"/>
      <c r="V2903" s="469"/>
      <c r="W2903" s="469"/>
      <c r="X2903" s="469"/>
      <c r="Y2903" s="469"/>
      <c r="Z2903" s="469"/>
      <c r="AA2903" s="469"/>
      <c r="AB2903" s="469"/>
      <c r="AC2903" s="469"/>
    </row>
    <row r="2904" ht="162.75" customHeight="1">
      <c r="A2904" s="206" t="s">
        <v>13599</v>
      </c>
      <c r="B2904" s="160" t="s">
        <v>6859</v>
      </c>
      <c r="C2904" s="4"/>
      <c r="D2904" s="715" t="s">
        <v>6860</v>
      </c>
      <c r="E2904" s="43"/>
      <c r="F2904" s="132"/>
      <c r="G2904" s="132"/>
      <c r="H2904" s="469"/>
      <c r="I2904" s="469"/>
      <c r="J2904" s="469"/>
      <c r="K2904" s="469"/>
      <c r="L2904" s="469"/>
      <c r="M2904" s="469"/>
      <c r="N2904" s="469"/>
      <c r="O2904" s="469"/>
      <c r="P2904" s="469"/>
      <c r="Q2904" s="469"/>
      <c r="R2904" s="469"/>
      <c r="S2904" s="469"/>
      <c r="T2904" s="469"/>
      <c r="U2904" s="469"/>
      <c r="V2904" s="469"/>
      <c r="W2904" s="469"/>
      <c r="X2904" s="469"/>
      <c r="Y2904" s="469"/>
      <c r="Z2904" s="469"/>
      <c r="AA2904" s="469"/>
      <c r="AB2904" s="469"/>
      <c r="AC2904" s="469"/>
    </row>
    <row r="2905">
      <c r="A2905" s="314" t="s">
        <v>13600</v>
      </c>
      <c r="B2905" s="65" t="s">
        <v>6862</v>
      </c>
      <c r="C2905" s="4" t="s">
        <v>6863</v>
      </c>
      <c r="D2905" s="5"/>
      <c r="E2905" s="43"/>
      <c r="F2905" s="132"/>
      <c r="G2905" s="132"/>
      <c r="H2905" s="469"/>
      <c r="I2905" s="469"/>
      <c r="J2905" s="469"/>
      <c r="K2905" s="469"/>
      <c r="L2905" s="469"/>
      <c r="M2905" s="469"/>
      <c r="N2905" s="469"/>
      <c r="O2905" s="469"/>
      <c r="P2905" s="469"/>
      <c r="Q2905" s="469"/>
      <c r="R2905" s="469"/>
      <c r="S2905" s="469"/>
      <c r="T2905" s="469"/>
      <c r="U2905" s="469"/>
      <c r="V2905" s="469"/>
      <c r="W2905" s="469"/>
      <c r="X2905" s="469"/>
      <c r="Y2905" s="469"/>
      <c r="Z2905" s="469"/>
      <c r="AA2905" s="469"/>
      <c r="AB2905" s="469"/>
      <c r="AC2905" s="469"/>
    </row>
    <row r="2906">
      <c r="A2906" s="620" t="s">
        <v>6864</v>
      </c>
      <c r="B2906" s="85" t="s">
        <v>6865</v>
      </c>
      <c r="C2906" s="4" t="s">
        <v>6866</v>
      </c>
      <c r="D2906" s="715"/>
      <c r="E2906" s="43"/>
      <c r="F2906" s="132"/>
      <c r="G2906" s="132"/>
      <c r="H2906" s="469"/>
      <c r="I2906" s="469"/>
      <c r="J2906" s="469"/>
      <c r="K2906" s="469"/>
      <c r="L2906" s="469"/>
      <c r="M2906" s="469"/>
      <c r="N2906" s="469"/>
      <c r="O2906" s="469"/>
      <c r="P2906" s="469"/>
      <c r="Q2906" s="469"/>
      <c r="R2906" s="469"/>
      <c r="S2906" s="469"/>
      <c r="T2906" s="469"/>
      <c r="U2906" s="469"/>
      <c r="V2906" s="469"/>
      <c r="W2906" s="469"/>
      <c r="X2906" s="469"/>
      <c r="Y2906" s="469"/>
      <c r="Z2906" s="469"/>
      <c r="AA2906" s="469"/>
      <c r="AB2906" s="469"/>
      <c r="AC2906" s="469"/>
    </row>
    <row r="2907">
      <c r="A2907" s="620" t="s">
        <v>6867</v>
      </c>
      <c r="B2907" s="160"/>
      <c r="C2907" s="4"/>
      <c r="D2907" s="715"/>
      <c r="E2907" s="43"/>
      <c r="F2907" s="132"/>
      <c r="G2907" s="132"/>
      <c r="H2907" s="469"/>
      <c r="I2907" s="469"/>
      <c r="J2907" s="469"/>
      <c r="K2907" s="469"/>
      <c r="L2907" s="469"/>
      <c r="M2907" s="469"/>
      <c r="N2907" s="469"/>
      <c r="O2907" s="469"/>
      <c r="P2907" s="469"/>
      <c r="Q2907" s="469"/>
      <c r="R2907" s="469"/>
      <c r="S2907" s="469"/>
      <c r="T2907" s="469"/>
      <c r="U2907" s="469"/>
      <c r="V2907" s="469"/>
      <c r="W2907" s="469"/>
      <c r="X2907" s="469"/>
      <c r="Y2907" s="469"/>
      <c r="Z2907" s="469"/>
      <c r="AA2907" s="469"/>
      <c r="AB2907" s="469"/>
      <c r="AC2907" s="469"/>
    </row>
    <row r="2908">
      <c r="A2908" s="620" t="s">
        <v>6868</v>
      </c>
      <c r="B2908" s="160" t="s">
        <v>6869</v>
      </c>
      <c r="C2908" s="4"/>
      <c r="D2908" s="715"/>
      <c r="E2908" s="43"/>
      <c r="F2908" s="132"/>
      <c r="G2908" s="132"/>
      <c r="H2908" s="469"/>
      <c r="I2908" s="469"/>
      <c r="J2908" s="469"/>
      <c r="K2908" s="469"/>
      <c r="L2908" s="469"/>
      <c r="M2908" s="469"/>
      <c r="N2908" s="469"/>
      <c r="O2908" s="469"/>
      <c r="P2908" s="469"/>
      <c r="Q2908" s="469"/>
      <c r="R2908" s="469"/>
      <c r="S2908" s="469"/>
      <c r="T2908" s="469"/>
      <c r="U2908" s="469"/>
      <c r="V2908" s="469"/>
      <c r="W2908" s="469"/>
      <c r="X2908" s="469"/>
      <c r="Y2908" s="469"/>
      <c r="Z2908" s="469"/>
      <c r="AA2908" s="469"/>
      <c r="AB2908" s="469"/>
      <c r="AC2908" s="469"/>
    </row>
    <row r="2909">
      <c r="A2909" s="620" t="s">
        <v>6870</v>
      </c>
      <c r="B2909" s="160" t="s">
        <v>6871</v>
      </c>
      <c r="C2909" s="4"/>
      <c r="D2909" s="715" t="s">
        <v>6872</v>
      </c>
      <c r="E2909" s="43"/>
      <c r="F2909" s="132"/>
      <c r="G2909" s="132"/>
      <c r="H2909" s="469"/>
      <c r="I2909" s="469"/>
      <c r="J2909" s="469"/>
      <c r="K2909" s="469"/>
      <c r="L2909" s="469"/>
      <c r="M2909" s="469"/>
      <c r="N2909" s="469"/>
      <c r="O2909" s="469"/>
      <c r="P2909" s="469"/>
      <c r="Q2909" s="469"/>
      <c r="R2909" s="469"/>
      <c r="S2909" s="469"/>
      <c r="T2909" s="469"/>
      <c r="U2909" s="469"/>
      <c r="V2909" s="469"/>
      <c r="W2909" s="469"/>
      <c r="X2909" s="469"/>
      <c r="Y2909" s="469"/>
      <c r="Z2909" s="469"/>
      <c r="AA2909" s="469"/>
      <c r="AB2909" s="469"/>
      <c r="AC2909" s="469"/>
    </row>
    <row r="2910">
      <c r="A2910" s="711" t="s">
        <v>13601</v>
      </c>
      <c r="B2910" s="160"/>
      <c r="C2910" s="4" t="s">
        <v>6874</v>
      </c>
      <c r="D2910" s="715"/>
      <c r="E2910" s="43"/>
      <c r="F2910" s="132"/>
      <c r="G2910" s="132"/>
      <c r="H2910" s="469"/>
      <c r="I2910" s="469"/>
      <c r="J2910" s="469"/>
      <c r="K2910" s="469"/>
      <c r="L2910" s="469"/>
      <c r="M2910" s="469"/>
      <c r="N2910" s="469"/>
      <c r="O2910" s="469"/>
      <c r="P2910" s="469"/>
      <c r="Q2910" s="469"/>
      <c r="R2910" s="469"/>
      <c r="S2910" s="469"/>
      <c r="T2910" s="469"/>
      <c r="U2910" s="469"/>
      <c r="V2910" s="469"/>
      <c r="W2910" s="469"/>
      <c r="X2910" s="469"/>
      <c r="Y2910" s="469"/>
      <c r="Z2910" s="469"/>
      <c r="AA2910" s="469"/>
      <c r="AB2910" s="469"/>
      <c r="AC2910" s="469"/>
    </row>
    <row r="2911">
      <c r="A2911" s="570" t="s">
        <v>6875</v>
      </c>
      <c r="B2911" s="160" t="s">
        <v>6876</v>
      </c>
      <c r="C2911" s="4"/>
      <c r="D2911" s="715"/>
      <c r="E2911" s="43"/>
      <c r="F2911" s="132"/>
      <c r="G2911" s="132"/>
      <c r="H2911" s="469"/>
      <c r="I2911" s="469"/>
      <c r="J2911" s="469"/>
      <c r="K2911" s="469"/>
      <c r="L2911" s="469"/>
      <c r="M2911" s="469"/>
      <c r="N2911" s="469"/>
      <c r="O2911" s="469"/>
      <c r="P2911" s="469"/>
      <c r="Q2911" s="469"/>
      <c r="R2911" s="469"/>
      <c r="S2911" s="469"/>
      <c r="T2911" s="469"/>
      <c r="U2911" s="469"/>
      <c r="V2911" s="469"/>
      <c r="W2911" s="469"/>
      <c r="X2911" s="469"/>
      <c r="Y2911" s="469"/>
      <c r="Z2911" s="469"/>
      <c r="AA2911" s="469"/>
      <c r="AB2911" s="469"/>
      <c r="AC2911" s="469"/>
    </row>
    <row r="2912">
      <c r="A2912" s="570" t="s">
        <v>6877</v>
      </c>
      <c r="B2912" s="160" t="s">
        <v>6878</v>
      </c>
      <c r="C2912" s="4"/>
      <c r="D2912" s="715"/>
      <c r="E2912" s="43"/>
      <c r="F2912" s="132"/>
      <c r="G2912" s="132"/>
      <c r="H2912" s="469"/>
      <c r="I2912" s="469"/>
      <c r="J2912" s="469"/>
      <c r="K2912" s="469"/>
      <c r="L2912" s="469"/>
      <c r="M2912" s="469"/>
      <c r="N2912" s="469"/>
      <c r="O2912" s="469"/>
      <c r="P2912" s="469"/>
      <c r="Q2912" s="469"/>
      <c r="R2912" s="469"/>
      <c r="S2912" s="469"/>
      <c r="T2912" s="469"/>
      <c r="U2912" s="469"/>
      <c r="V2912" s="469"/>
      <c r="W2912" s="469"/>
      <c r="X2912" s="469"/>
      <c r="Y2912" s="469"/>
      <c r="Z2912" s="469"/>
      <c r="AA2912" s="469"/>
      <c r="AB2912" s="469"/>
      <c r="AC2912" s="469"/>
    </row>
    <row r="2913">
      <c r="A2913" s="722" t="s">
        <v>13602</v>
      </c>
      <c r="B2913" s="160"/>
      <c r="C2913" s="4"/>
      <c r="D2913" s="715"/>
      <c r="E2913" s="43"/>
      <c r="F2913" s="132"/>
      <c r="G2913" s="132"/>
      <c r="H2913" s="469"/>
      <c r="I2913" s="469"/>
      <c r="J2913" s="469"/>
      <c r="K2913" s="469"/>
      <c r="L2913" s="469"/>
      <c r="M2913" s="469"/>
      <c r="N2913" s="469"/>
      <c r="O2913" s="469"/>
      <c r="P2913" s="469"/>
      <c r="Q2913" s="469"/>
      <c r="R2913" s="469"/>
      <c r="S2913" s="469"/>
      <c r="T2913" s="469"/>
      <c r="U2913" s="469"/>
      <c r="V2913" s="469"/>
      <c r="W2913" s="469"/>
      <c r="X2913" s="469"/>
      <c r="Y2913" s="469"/>
      <c r="Z2913" s="469"/>
      <c r="AA2913" s="469"/>
      <c r="AB2913" s="469"/>
      <c r="AC2913" s="469"/>
    </row>
    <row r="2914">
      <c r="A2914" s="723" t="s">
        <v>6880</v>
      </c>
      <c r="B2914" s="160" t="s">
        <v>6881</v>
      </c>
      <c r="C2914" s="4"/>
      <c r="D2914" s="715"/>
      <c r="E2914" s="43"/>
      <c r="F2914" s="132"/>
      <c r="G2914" s="132"/>
      <c r="H2914" s="469"/>
      <c r="I2914" s="469"/>
      <c r="J2914" s="469"/>
      <c r="K2914" s="469"/>
      <c r="L2914" s="469"/>
      <c r="M2914" s="469"/>
      <c r="N2914" s="469"/>
      <c r="O2914" s="469"/>
      <c r="P2914" s="469"/>
      <c r="Q2914" s="469"/>
      <c r="R2914" s="469"/>
      <c r="S2914" s="469"/>
      <c r="T2914" s="469"/>
      <c r="U2914" s="469"/>
      <c r="V2914" s="469"/>
      <c r="W2914" s="469"/>
      <c r="X2914" s="469"/>
      <c r="Y2914" s="469"/>
      <c r="Z2914" s="469"/>
      <c r="AA2914" s="469"/>
      <c r="AB2914" s="469"/>
      <c r="AC2914" s="469"/>
    </row>
    <row r="2915">
      <c r="A2915" s="723" t="s">
        <v>6882</v>
      </c>
      <c r="B2915" s="160" t="s">
        <v>6883</v>
      </c>
      <c r="C2915" s="4"/>
      <c r="D2915" s="715"/>
      <c r="E2915" s="43"/>
      <c r="F2915" s="132"/>
      <c r="G2915" s="132"/>
      <c r="H2915" s="469"/>
      <c r="I2915" s="469"/>
      <c r="J2915" s="469"/>
      <c r="K2915" s="469"/>
      <c r="L2915" s="469"/>
      <c r="M2915" s="469"/>
      <c r="N2915" s="469"/>
      <c r="O2915" s="469"/>
      <c r="P2915" s="469"/>
      <c r="Q2915" s="469"/>
      <c r="R2915" s="469"/>
      <c r="S2915" s="469"/>
      <c r="T2915" s="469"/>
      <c r="U2915" s="469"/>
      <c r="V2915" s="469"/>
      <c r="W2915" s="469"/>
      <c r="X2915" s="469"/>
      <c r="Y2915" s="469"/>
      <c r="Z2915" s="469"/>
      <c r="AA2915" s="469"/>
      <c r="AB2915" s="469"/>
      <c r="AC2915" s="469"/>
    </row>
    <row r="2916">
      <c r="A2916" s="723"/>
      <c r="B2916" s="160"/>
      <c r="C2916" s="4"/>
      <c r="D2916" s="715"/>
      <c r="E2916" s="43"/>
      <c r="F2916" s="132"/>
      <c r="G2916" s="132"/>
      <c r="H2916" s="469"/>
      <c r="I2916" s="469"/>
      <c r="J2916" s="469"/>
      <c r="K2916" s="469"/>
      <c r="L2916" s="469"/>
      <c r="M2916" s="469"/>
      <c r="N2916" s="469"/>
      <c r="O2916" s="469"/>
      <c r="P2916" s="469"/>
      <c r="Q2916" s="469"/>
      <c r="R2916" s="469"/>
      <c r="S2916" s="469"/>
      <c r="T2916" s="469"/>
      <c r="U2916" s="469"/>
      <c r="V2916" s="469"/>
      <c r="W2916" s="469"/>
      <c r="X2916" s="469"/>
      <c r="Y2916" s="469"/>
      <c r="Z2916" s="469"/>
      <c r="AA2916" s="469"/>
      <c r="AB2916" s="469"/>
      <c r="AC2916" s="469"/>
    </row>
    <row r="2917" ht="90.0" customHeight="1">
      <c r="A2917" s="723" t="s">
        <v>6884</v>
      </c>
      <c r="B2917" s="160" t="s">
        <v>6885</v>
      </c>
      <c r="C2917" s="4"/>
      <c r="D2917" s="715"/>
      <c r="E2917" s="43"/>
      <c r="F2917" s="132"/>
      <c r="G2917" s="132"/>
      <c r="H2917" s="469"/>
      <c r="I2917" s="469"/>
      <c r="J2917" s="469"/>
      <c r="K2917" s="469"/>
      <c r="L2917" s="469"/>
      <c r="M2917" s="469"/>
      <c r="N2917" s="469"/>
      <c r="O2917" s="469"/>
      <c r="P2917" s="469"/>
      <c r="Q2917" s="469"/>
      <c r="R2917" s="469"/>
      <c r="S2917" s="469"/>
      <c r="T2917" s="469"/>
      <c r="U2917" s="469"/>
      <c r="V2917" s="469"/>
      <c r="W2917" s="469"/>
      <c r="X2917" s="469"/>
      <c r="Y2917" s="469"/>
      <c r="Z2917" s="469"/>
      <c r="AA2917" s="469"/>
      <c r="AB2917" s="469"/>
      <c r="AC2917" s="469"/>
    </row>
    <row r="2918" ht="69.0" customHeight="1">
      <c r="A2918" s="723" t="s">
        <v>6886</v>
      </c>
      <c r="B2918" s="160" t="s">
        <v>6887</v>
      </c>
      <c r="C2918" s="4"/>
      <c r="D2918" s="715"/>
      <c r="E2918" s="43"/>
      <c r="F2918" s="132"/>
      <c r="G2918" s="132"/>
      <c r="H2918" s="469"/>
      <c r="I2918" s="469"/>
      <c r="J2918" s="469"/>
      <c r="K2918" s="469"/>
      <c r="L2918" s="469"/>
      <c r="M2918" s="469"/>
      <c r="N2918" s="469"/>
      <c r="O2918" s="469"/>
      <c r="P2918" s="469"/>
      <c r="Q2918" s="469"/>
      <c r="R2918" s="469"/>
      <c r="S2918" s="469"/>
      <c r="T2918" s="469"/>
      <c r="U2918" s="469"/>
      <c r="V2918" s="469"/>
      <c r="W2918" s="469"/>
      <c r="X2918" s="469"/>
      <c r="Y2918" s="469"/>
      <c r="Z2918" s="469"/>
      <c r="AA2918" s="469"/>
      <c r="AB2918" s="469"/>
      <c r="AC2918" s="469"/>
    </row>
    <row r="2919" ht="69.0" customHeight="1">
      <c r="A2919" s="723" t="s">
        <v>6888</v>
      </c>
      <c r="B2919" s="160" t="s">
        <v>6889</v>
      </c>
      <c r="C2919" s="4"/>
      <c r="D2919" s="715"/>
      <c r="E2919" s="43"/>
      <c r="F2919" s="132"/>
      <c r="G2919" s="132"/>
      <c r="H2919" s="469"/>
      <c r="I2919" s="469"/>
      <c r="J2919" s="469"/>
      <c r="K2919" s="469"/>
      <c r="L2919" s="469"/>
      <c r="M2919" s="469"/>
      <c r="N2919" s="469"/>
      <c r="O2919" s="469"/>
      <c r="P2919" s="469"/>
      <c r="Q2919" s="469"/>
      <c r="R2919" s="469"/>
      <c r="S2919" s="469"/>
      <c r="T2919" s="469"/>
      <c r="U2919" s="469"/>
      <c r="V2919" s="469"/>
      <c r="W2919" s="469"/>
      <c r="X2919" s="469"/>
      <c r="Y2919" s="469"/>
      <c r="Z2919" s="469"/>
      <c r="AA2919" s="469"/>
      <c r="AB2919" s="469"/>
      <c r="AC2919" s="469"/>
    </row>
    <row r="2920" ht="69.0" customHeight="1">
      <c r="A2920" s="723" t="s">
        <v>6890</v>
      </c>
      <c r="B2920" s="160" t="s">
        <v>6891</v>
      </c>
      <c r="C2920" s="4"/>
      <c r="D2920" s="715"/>
      <c r="E2920" s="43"/>
      <c r="F2920" s="132"/>
      <c r="G2920" s="132"/>
      <c r="H2920" s="469"/>
      <c r="I2920" s="469"/>
      <c r="J2920" s="469"/>
      <c r="K2920" s="469"/>
      <c r="L2920" s="469"/>
      <c r="M2920" s="469"/>
      <c r="N2920" s="469"/>
      <c r="O2920" s="469"/>
      <c r="P2920" s="469"/>
      <c r="Q2920" s="469"/>
      <c r="R2920" s="469"/>
      <c r="S2920" s="469"/>
      <c r="T2920" s="469"/>
      <c r="U2920" s="469"/>
      <c r="V2920" s="469"/>
      <c r="W2920" s="469"/>
      <c r="X2920" s="469"/>
      <c r="Y2920" s="469"/>
      <c r="Z2920" s="469"/>
      <c r="AA2920" s="469"/>
      <c r="AB2920" s="469"/>
      <c r="AC2920" s="469"/>
    </row>
    <row r="2921" ht="69.0" customHeight="1">
      <c r="A2921" s="722" t="s">
        <v>13603</v>
      </c>
      <c r="B2921" s="160" t="s">
        <v>6893</v>
      </c>
      <c r="C2921" s="4"/>
      <c r="D2921" s="715"/>
      <c r="E2921" s="43"/>
      <c r="F2921" s="132"/>
      <c r="G2921" s="132"/>
      <c r="H2921" s="469"/>
      <c r="I2921" s="469"/>
      <c r="J2921" s="469"/>
      <c r="K2921" s="469"/>
      <c r="L2921" s="469"/>
      <c r="M2921" s="469"/>
      <c r="N2921" s="469"/>
      <c r="O2921" s="469"/>
      <c r="P2921" s="469"/>
      <c r="Q2921" s="469"/>
      <c r="R2921" s="469"/>
      <c r="S2921" s="469"/>
      <c r="T2921" s="469"/>
      <c r="U2921" s="469"/>
      <c r="V2921" s="469"/>
      <c r="W2921" s="469"/>
      <c r="X2921" s="469"/>
      <c r="Y2921" s="469"/>
      <c r="Z2921" s="469"/>
      <c r="AA2921" s="469"/>
      <c r="AB2921" s="469"/>
      <c r="AC2921" s="469"/>
    </row>
    <row r="2922">
      <c r="A2922" s="722" t="s">
        <v>13604</v>
      </c>
      <c r="B2922" s="160" t="s">
        <v>6895</v>
      </c>
      <c r="C2922" s="4"/>
      <c r="D2922" s="715"/>
      <c r="E2922" s="43"/>
      <c r="F2922" s="132"/>
      <c r="G2922" s="132"/>
      <c r="H2922" s="469"/>
      <c r="I2922" s="469"/>
      <c r="J2922" s="469"/>
      <c r="K2922" s="469"/>
      <c r="L2922" s="469"/>
      <c r="M2922" s="469"/>
      <c r="N2922" s="469"/>
      <c r="O2922" s="469"/>
      <c r="P2922" s="469"/>
      <c r="Q2922" s="469"/>
      <c r="R2922" s="469"/>
      <c r="S2922" s="469"/>
      <c r="T2922" s="469"/>
      <c r="U2922" s="469"/>
      <c r="V2922" s="469"/>
      <c r="W2922" s="469"/>
      <c r="X2922" s="469"/>
      <c r="Y2922" s="469"/>
      <c r="Z2922" s="469"/>
      <c r="AA2922" s="469"/>
      <c r="AB2922" s="469"/>
      <c r="AC2922" s="469"/>
    </row>
    <row r="2923" ht="75.0" customHeight="1">
      <c r="A2923" s="723" t="s">
        <v>6896</v>
      </c>
      <c r="B2923" s="160"/>
      <c r="C2923" s="4"/>
      <c r="D2923" s="715"/>
      <c r="E2923" s="43"/>
      <c r="F2923" s="132"/>
      <c r="G2923" s="132"/>
      <c r="H2923" s="469"/>
      <c r="I2923" s="469"/>
      <c r="J2923" s="469"/>
      <c r="K2923" s="469"/>
      <c r="L2923" s="469"/>
      <c r="M2923" s="469"/>
      <c r="N2923" s="469"/>
      <c r="O2923" s="469"/>
      <c r="P2923" s="469"/>
      <c r="Q2923" s="469"/>
      <c r="R2923" s="469"/>
      <c r="S2923" s="469"/>
      <c r="T2923" s="469"/>
      <c r="U2923" s="469"/>
      <c r="V2923" s="469"/>
      <c r="W2923" s="469"/>
      <c r="X2923" s="469"/>
      <c r="Y2923" s="469"/>
      <c r="Z2923" s="469"/>
      <c r="AA2923" s="469"/>
      <c r="AB2923" s="469"/>
      <c r="AC2923" s="469"/>
    </row>
    <row r="2924" ht="135.75" customHeight="1">
      <c r="A2924" s="723" t="s">
        <v>6897</v>
      </c>
      <c r="B2924" s="160"/>
      <c r="C2924" s="4"/>
      <c r="D2924" s="715"/>
      <c r="E2924" s="43"/>
      <c r="F2924" s="132"/>
      <c r="G2924" s="132"/>
      <c r="H2924" s="469"/>
      <c r="I2924" s="469"/>
      <c r="J2924" s="469"/>
      <c r="K2924" s="469"/>
      <c r="L2924" s="469"/>
      <c r="M2924" s="469"/>
      <c r="N2924" s="469"/>
      <c r="O2924" s="469"/>
      <c r="P2924" s="469"/>
      <c r="Q2924" s="469"/>
      <c r="R2924" s="469"/>
      <c r="S2924" s="469"/>
      <c r="T2924" s="469"/>
      <c r="U2924" s="469"/>
      <c r="V2924" s="469"/>
      <c r="W2924" s="469"/>
      <c r="X2924" s="469"/>
      <c r="Y2924" s="469"/>
      <c r="Z2924" s="469"/>
      <c r="AA2924" s="469"/>
      <c r="AB2924" s="469"/>
      <c r="AC2924" s="469"/>
    </row>
    <row r="2925">
      <c r="A2925" s="723" t="s">
        <v>6898</v>
      </c>
      <c r="B2925" s="160" t="s">
        <v>6899</v>
      </c>
      <c r="C2925" s="4"/>
      <c r="D2925" s="715"/>
      <c r="E2925" s="43"/>
      <c r="F2925" s="132"/>
      <c r="G2925" s="132"/>
      <c r="H2925" s="469"/>
      <c r="I2925" s="469"/>
      <c r="J2925" s="469"/>
      <c r="K2925" s="469"/>
      <c r="L2925" s="469"/>
      <c r="M2925" s="469"/>
      <c r="N2925" s="469"/>
      <c r="O2925" s="469"/>
      <c r="P2925" s="469"/>
      <c r="Q2925" s="469"/>
      <c r="R2925" s="469"/>
      <c r="S2925" s="469"/>
      <c r="T2925" s="469"/>
      <c r="U2925" s="469"/>
      <c r="V2925" s="469"/>
      <c r="W2925" s="469"/>
      <c r="X2925" s="469"/>
      <c r="Y2925" s="469"/>
      <c r="Z2925" s="469"/>
      <c r="AA2925" s="469"/>
      <c r="AB2925" s="469"/>
      <c r="AC2925" s="469"/>
    </row>
    <row r="2926">
      <c r="A2926" s="722" t="s">
        <v>13605</v>
      </c>
      <c r="B2926" s="65" t="s">
        <v>6901</v>
      </c>
      <c r="C2926" s="4"/>
      <c r="D2926" s="715" t="s">
        <v>6902</v>
      </c>
      <c r="E2926" s="43" t="s">
        <v>6903</v>
      </c>
      <c r="F2926" s="132"/>
      <c r="G2926" s="132"/>
      <c r="H2926" s="469"/>
      <c r="I2926" s="469"/>
      <c r="J2926" s="469"/>
      <c r="K2926" s="469"/>
      <c r="L2926" s="469"/>
      <c r="M2926" s="469"/>
      <c r="N2926" s="469"/>
      <c r="O2926" s="469"/>
      <c r="P2926" s="469"/>
      <c r="Q2926" s="469"/>
      <c r="R2926" s="469"/>
      <c r="S2926" s="469"/>
      <c r="T2926" s="469"/>
      <c r="U2926" s="469"/>
      <c r="V2926" s="469"/>
      <c r="W2926" s="469"/>
      <c r="X2926" s="469"/>
      <c r="Y2926" s="469"/>
      <c r="Z2926" s="469"/>
      <c r="AA2926" s="469"/>
      <c r="AB2926" s="469"/>
      <c r="AC2926" s="469"/>
    </row>
    <row r="2927">
      <c r="A2927" s="723" t="s">
        <v>6904</v>
      </c>
      <c r="B2927" s="65" t="s">
        <v>6905</v>
      </c>
      <c r="C2927" s="4" t="s">
        <v>6906</v>
      </c>
      <c r="D2927" s="715"/>
      <c r="E2927" s="43"/>
      <c r="F2927" s="132"/>
      <c r="G2927" s="132"/>
      <c r="H2927" s="469"/>
      <c r="I2927" s="469"/>
      <c r="J2927" s="469"/>
      <c r="K2927" s="469"/>
      <c r="L2927" s="469"/>
      <c r="M2927" s="469"/>
      <c r="N2927" s="469"/>
      <c r="O2927" s="469"/>
      <c r="P2927" s="469"/>
      <c r="Q2927" s="469"/>
      <c r="R2927" s="469"/>
      <c r="S2927" s="469"/>
      <c r="T2927" s="469"/>
      <c r="U2927" s="469"/>
      <c r="V2927" s="469"/>
      <c r="W2927" s="469"/>
      <c r="X2927" s="469"/>
      <c r="Y2927" s="469"/>
      <c r="Z2927" s="469"/>
      <c r="AA2927" s="469"/>
      <c r="AB2927" s="469"/>
      <c r="AC2927" s="469"/>
    </row>
    <row r="2928">
      <c r="A2928" s="724" t="s">
        <v>6907</v>
      </c>
      <c r="B2928" s="65" t="s">
        <v>6908</v>
      </c>
      <c r="C2928" s="4"/>
      <c r="D2928" s="715"/>
      <c r="E2928" s="43"/>
      <c r="F2928" s="132"/>
      <c r="G2928" s="132"/>
      <c r="H2928" s="469"/>
      <c r="I2928" s="469"/>
      <c r="J2928" s="469"/>
      <c r="K2928" s="469"/>
      <c r="L2928" s="469"/>
      <c r="M2928" s="469"/>
      <c r="N2928" s="469"/>
      <c r="O2928" s="469"/>
      <c r="P2928" s="469"/>
      <c r="Q2928" s="469"/>
      <c r="R2928" s="469"/>
      <c r="S2928" s="469"/>
      <c r="T2928" s="469"/>
      <c r="U2928" s="469"/>
      <c r="V2928" s="469"/>
      <c r="W2928" s="469"/>
      <c r="X2928" s="469"/>
      <c r="Y2928" s="469"/>
      <c r="Z2928" s="469"/>
      <c r="AA2928" s="469"/>
      <c r="AB2928" s="469"/>
      <c r="AC2928" s="469"/>
    </row>
    <row r="2929">
      <c r="A2929" s="469"/>
      <c r="B2929" s="65" t="s">
        <v>6909</v>
      </c>
      <c r="C2929" s="4"/>
      <c r="D2929" s="715"/>
      <c r="E2929" s="43"/>
      <c r="F2929" s="132"/>
      <c r="G2929" s="132"/>
      <c r="H2929" s="469"/>
      <c r="I2929" s="469"/>
      <c r="J2929" s="469"/>
      <c r="K2929" s="469"/>
      <c r="L2929" s="469"/>
      <c r="M2929" s="469"/>
      <c r="N2929" s="469"/>
      <c r="O2929" s="469"/>
      <c r="P2929" s="469"/>
      <c r="Q2929" s="469"/>
      <c r="R2929" s="469"/>
      <c r="S2929" s="469"/>
      <c r="T2929" s="469"/>
      <c r="U2929" s="469"/>
      <c r="V2929" s="469"/>
      <c r="W2929" s="469"/>
      <c r="X2929" s="469"/>
      <c r="Y2929" s="469"/>
      <c r="Z2929" s="469"/>
      <c r="AA2929" s="469"/>
      <c r="AB2929" s="469"/>
      <c r="AC2929" s="469"/>
    </row>
    <row r="2930">
      <c r="A2930" s="725" t="s">
        <v>6910</v>
      </c>
      <c r="B2930" s="65" t="s">
        <v>13606</v>
      </c>
      <c r="C2930" s="4"/>
      <c r="D2930" s="715"/>
      <c r="E2930" s="43"/>
      <c r="F2930" s="132"/>
      <c r="G2930" s="132"/>
      <c r="H2930" s="469"/>
      <c r="I2930" s="469"/>
      <c r="J2930" s="469"/>
      <c r="K2930" s="469"/>
      <c r="L2930" s="469"/>
      <c r="M2930" s="469"/>
      <c r="N2930" s="469"/>
      <c r="O2930" s="469"/>
      <c r="P2930" s="469"/>
      <c r="Q2930" s="469"/>
      <c r="R2930" s="469"/>
      <c r="S2930" s="469"/>
      <c r="T2930" s="469"/>
      <c r="U2930" s="469"/>
      <c r="V2930" s="469"/>
      <c r="W2930" s="469"/>
      <c r="X2930" s="469"/>
      <c r="Y2930" s="469"/>
      <c r="Z2930" s="469"/>
      <c r="AA2930" s="469"/>
      <c r="AB2930" s="469"/>
      <c r="AC2930" s="469"/>
    </row>
    <row r="2931">
      <c r="A2931" s="726" t="s">
        <v>6912</v>
      </c>
      <c r="B2931" s="65"/>
      <c r="C2931" s="4"/>
      <c r="D2931" s="715"/>
      <c r="E2931" s="43"/>
      <c r="F2931" s="132"/>
      <c r="G2931" s="132"/>
      <c r="H2931" s="469"/>
      <c r="I2931" s="469"/>
      <c r="J2931" s="469"/>
      <c r="K2931" s="469"/>
      <c r="L2931" s="469"/>
      <c r="M2931" s="469"/>
      <c r="N2931" s="469"/>
      <c r="O2931" s="469"/>
      <c r="P2931" s="469"/>
      <c r="Q2931" s="469"/>
      <c r="R2931" s="469"/>
      <c r="S2931" s="469"/>
      <c r="T2931" s="469"/>
      <c r="U2931" s="469"/>
      <c r="V2931" s="469"/>
      <c r="W2931" s="469"/>
      <c r="X2931" s="469"/>
      <c r="Y2931" s="469"/>
      <c r="Z2931" s="469"/>
      <c r="AA2931" s="469"/>
      <c r="AB2931" s="469"/>
      <c r="AC2931" s="469"/>
    </row>
    <row r="2932">
      <c r="A2932" s="726" t="s">
        <v>6913</v>
      </c>
      <c r="B2932" s="65" t="s">
        <v>6914</v>
      </c>
      <c r="C2932" s="4"/>
      <c r="D2932" s="715"/>
      <c r="E2932" s="43"/>
      <c r="F2932" s="132"/>
      <c r="G2932" s="132"/>
      <c r="H2932" s="469"/>
      <c r="I2932" s="469"/>
      <c r="J2932" s="469"/>
      <c r="K2932" s="469"/>
      <c r="L2932" s="469"/>
      <c r="M2932" s="469"/>
      <c r="N2932" s="469"/>
      <c r="O2932" s="469"/>
      <c r="P2932" s="469"/>
      <c r="Q2932" s="469"/>
      <c r="R2932" s="469"/>
      <c r="S2932" s="469"/>
      <c r="T2932" s="469"/>
      <c r="U2932" s="469"/>
      <c r="V2932" s="469"/>
      <c r="W2932" s="469"/>
      <c r="X2932" s="469"/>
      <c r="Y2932" s="469"/>
      <c r="Z2932" s="469"/>
      <c r="AA2932" s="469"/>
      <c r="AB2932" s="469"/>
      <c r="AC2932" s="469"/>
    </row>
    <row r="2933">
      <c r="A2933" s="726" t="s">
        <v>6915</v>
      </c>
      <c r="B2933" s="65" t="s">
        <v>6916</v>
      </c>
      <c r="C2933" s="4"/>
      <c r="D2933" s="715"/>
      <c r="E2933" s="43"/>
      <c r="F2933" s="132"/>
      <c r="G2933" s="132"/>
      <c r="H2933" s="469"/>
      <c r="I2933" s="469"/>
      <c r="J2933" s="469"/>
      <c r="K2933" s="469"/>
      <c r="L2933" s="469"/>
      <c r="M2933" s="469"/>
      <c r="N2933" s="469"/>
      <c r="O2933" s="469"/>
      <c r="P2933" s="469"/>
      <c r="Q2933" s="469"/>
      <c r="R2933" s="469"/>
      <c r="S2933" s="469"/>
      <c r="T2933" s="469"/>
      <c r="U2933" s="469"/>
      <c r="V2933" s="469"/>
      <c r="W2933" s="469"/>
      <c r="X2933" s="469"/>
      <c r="Y2933" s="469"/>
      <c r="Z2933" s="469"/>
      <c r="AA2933" s="469"/>
      <c r="AB2933" s="469"/>
      <c r="AC2933" s="469"/>
    </row>
    <row r="2934">
      <c r="A2934" s="726" t="s">
        <v>6917</v>
      </c>
      <c r="B2934" s="727"/>
      <c r="C2934" s="4" t="s">
        <v>6918</v>
      </c>
      <c r="D2934" s="715"/>
      <c r="E2934" s="43"/>
      <c r="F2934" s="132"/>
      <c r="G2934" s="132"/>
      <c r="H2934" s="469"/>
      <c r="I2934" s="469"/>
      <c r="J2934" s="469"/>
      <c r="K2934" s="469"/>
      <c r="L2934" s="469"/>
      <c r="M2934" s="469"/>
      <c r="N2934" s="469"/>
      <c r="O2934" s="469"/>
      <c r="P2934" s="469"/>
      <c r="Q2934" s="469"/>
      <c r="R2934" s="469"/>
      <c r="S2934" s="469"/>
      <c r="T2934" s="469"/>
      <c r="U2934" s="469"/>
      <c r="V2934" s="469"/>
      <c r="W2934" s="469"/>
      <c r="X2934" s="469"/>
      <c r="Y2934" s="469"/>
      <c r="Z2934" s="469"/>
      <c r="AA2934" s="469"/>
      <c r="AB2934" s="469"/>
      <c r="AC2934" s="469"/>
    </row>
    <row r="2935">
      <c r="A2935" s="726" t="s">
        <v>6919</v>
      </c>
      <c r="B2935" s="65"/>
      <c r="C2935" s="4"/>
      <c r="D2935" s="715"/>
      <c r="E2935" s="43"/>
      <c r="F2935" s="132"/>
      <c r="G2935" s="132"/>
      <c r="H2935" s="469"/>
      <c r="I2935" s="469"/>
      <c r="J2935" s="469"/>
      <c r="K2935" s="469"/>
      <c r="L2935" s="469"/>
      <c r="M2935" s="469"/>
      <c r="N2935" s="469"/>
      <c r="O2935" s="469"/>
      <c r="P2935" s="469"/>
      <c r="Q2935" s="469"/>
      <c r="R2935" s="469"/>
      <c r="S2935" s="469"/>
      <c r="T2935" s="469"/>
      <c r="U2935" s="469"/>
      <c r="V2935" s="469"/>
      <c r="W2935" s="469"/>
      <c r="X2935" s="469"/>
      <c r="Y2935" s="469"/>
      <c r="Z2935" s="469"/>
      <c r="AA2935" s="469"/>
      <c r="AB2935" s="469"/>
      <c r="AC2935" s="469"/>
    </row>
    <row r="2936">
      <c r="A2936" s="728" t="s">
        <v>13607</v>
      </c>
      <c r="B2936" s="65" t="s">
        <v>6921</v>
      </c>
      <c r="C2936" s="4" t="s">
        <v>6922</v>
      </c>
      <c r="D2936" s="715"/>
      <c r="E2936" s="43"/>
      <c r="F2936" s="132"/>
      <c r="G2936" s="132"/>
      <c r="H2936" s="469"/>
      <c r="I2936" s="469"/>
      <c r="J2936" s="469"/>
      <c r="K2936" s="469"/>
      <c r="L2936" s="469"/>
      <c r="M2936" s="469"/>
      <c r="N2936" s="469"/>
      <c r="O2936" s="469"/>
      <c r="P2936" s="469"/>
      <c r="Q2936" s="469"/>
      <c r="R2936" s="469"/>
      <c r="S2936" s="469"/>
      <c r="T2936" s="469"/>
      <c r="U2936" s="469"/>
      <c r="V2936" s="469"/>
      <c r="W2936" s="469"/>
      <c r="X2936" s="469"/>
      <c r="Y2936" s="469"/>
      <c r="Z2936" s="469"/>
      <c r="AA2936" s="469"/>
      <c r="AB2936" s="469"/>
      <c r="AC2936" s="469"/>
    </row>
    <row r="2937">
      <c r="A2937" s="729" t="s">
        <v>6923</v>
      </c>
      <c r="B2937" s="65"/>
      <c r="C2937" s="4"/>
      <c r="D2937" s="715"/>
      <c r="E2937" s="43"/>
      <c r="F2937" s="132"/>
      <c r="G2937" s="132"/>
      <c r="H2937" s="469"/>
      <c r="I2937" s="469"/>
      <c r="J2937" s="469"/>
      <c r="K2937" s="469"/>
      <c r="L2937" s="469"/>
      <c r="M2937" s="469"/>
      <c r="N2937" s="469"/>
      <c r="O2937" s="469"/>
      <c r="P2937" s="469"/>
      <c r="Q2937" s="469"/>
      <c r="R2937" s="469"/>
      <c r="S2937" s="469"/>
      <c r="T2937" s="469"/>
      <c r="U2937" s="469"/>
      <c r="V2937" s="469"/>
      <c r="W2937" s="469"/>
      <c r="X2937" s="469"/>
      <c r="Y2937" s="469"/>
      <c r="Z2937" s="469"/>
      <c r="AA2937" s="469"/>
      <c r="AB2937" s="469"/>
      <c r="AC2937" s="469"/>
    </row>
    <row r="2938">
      <c r="A2938" s="729" t="s">
        <v>6924</v>
      </c>
      <c r="B2938" s="65"/>
      <c r="C2938" s="4"/>
      <c r="D2938" s="715"/>
      <c r="E2938" s="43"/>
      <c r="F2938" s="132"/>
      <c r="G2938" s="132"/>
      <c r="H2938" s="469"/>
      <c r="I2938" s="469"/>
      <c r="J2938" s="469"/>
      <c r="K2938" s="469"/>
      <c r="L2938" s="469"/>
      <c r="M2938" s="469"/>
      <c r="N2938" s="469"/>
      <c r="O2938" s="469"/>
      <c r="P2938" s="469"/>
      <c r="Q2938" s="469"/>
      <c r="R2938" s="469"/>
      <c r="S2938" s="469"/>
      <c r="T2938" s="469"/>
      <c r="U2938" s="469"/>
      <c r="V2938" s="469"/>
      <c r="W2938" s="469"/>
      <c r="X2938" s="469"/>
      <c r="Y2938" s="469"/>
      <c r="Z2938" s="469"/>
      <c r="AA2938" s="469"/>
      <c r="AB2938" s="469"/>
      <c r="AC2938" s="469"/>
    </row>
    <row r="2939" ht="39.0" customHeight="1">
      <c r="A2939" s="729" t="s">
        <v>13608</v>
      </c>
      <c r="B2939" s="65" t="s">
        <v>6926</v>
      </c>
      <c r="C2939" s="4"/>
      <c r="D2939" s="715"/>
      <c r="E2939" s="43"/>
      <c r="F2939" s="132"/>
      <c r="G2939" s="132"/>
      <c r="H2939" s="469"/>
      <c r="I2939" s="469"/>
      <c r="J2939" s="469"/>
      <c r="K2939" s="469"/>
      <c r="L2939" s="469"/>
      <c r="M2939" s="469"/>
      <c r="N2939" s="469"/>
      <c r="O2939" s="469"/>
      <c r="P2939" s="469"/>
      <c r="Q2939" s="469"/>
      <c r="R2939" s="469"/>
      <c r="S2939" s="469"/>
      <c r="T2939" s="469"/>
      <c r="U2939" s="469"/>
      <c r="V2939" s="469"/>
      <c r="W2939" s="469"/>
      <c r="X2939" s="469"/>
      <c r="Y2939" s="469"/>
      <c r="Z2939" s="469"/>
      <c r="AA2939" s="469"/>
      <c r="AB2939" s="469"/>
      <c r="AC2939" s="469"/>
    </row>
    <row r="2940" ht="27.0" customHeight="1">
      <c r="A2940" s="674" t="s">
        <v>6927</v>
      </c>
      <c r="B2940" s="192" t="s">
        <v>6928</v>
      </c>
      <c r="C2940" s="4" t="s">
        <v>6929</v>
      </c>
      <c r="D2940" s="715"/>
      <c r="E2940" s="43"/>
      <c r="F2940" s="132"/>
      <c r="G2940" s="132"/>
      <c r="H2940" s="469"/>
      <c r="I2940" s="469"/>
      <c r="J2940" s="469"/>
      <c r="K2940" s="469"/>
      <c r="L2940" s="469"/>
      <c r="M2940" s="469"/>
      <c r="N2940" s="469"/>
      <c r="O2940" s="469"/>
      <c r="P2940" s="469"/>
      <c r="Q2940" s="469"/>
      <c r="R2940" s="469"/>
      <c r="S2940" s="469"/>
      <c r="T2940" s="469"/>
      <c r="U2940" s="469"/>
      <c r="V2940" s="469"/>
      <c r="W2940" s="469"/>
      <c r="X2940" s="469"/>
      <c r="Y2940" s="469"/>
      <c r="Z2940" s="469"/>
      <c r="AA2940" s="469"/>
      <c r="AB2940" s="469"/>
      <c r="AC2940" s="469"/>
    </row>
    <row r="2941" ht="105.0" customHeight="1">
      <c r="A2941" s="674" t="s">
        <v>6930</v>
      </c>
      <c r="B2941" s="192"/>
      <c r="C2941" s="4"/>
      <c r="D2941" s="715"/>
      <c r="E2941" s="43"/>
      <c r="F2941" s="132"/>
      <c r="G2941" s="132"/>
      <c r="H2941" s="469"/>
      <c r="I2941" s="469"/>
      <c r="J2941" s="469"/>
      <c r="K2941" s="469"/>
      <c r="L2941" s="469"/>
      <c r="M2941" s="469"/>
      <c r="N2941" s="469"/>
      <c r="O2941" s="469"/>
      <c r="P2941" s="469"/>
      <c r="Q2941" s="469"/>
      <c r="R2941" s="469"/>
      <c r="S2941" s="469"/>
      <c r="T2941" s="469"/>
      <c r="U2941" s="469"/>
      <c r="V2941" s="469"/>
      <c r="W2941" s="469"/>
      <c r="X2941" s="469"/>
      <c r="Y2941" s="469"/>
      <c r="Z2941" s="469"/>
      <c r="AA2941" s="469"/>
      <c r="AB2941" s="469"/>
      <c r="AC2941" s="469"/>
    </row>
    <row r="2942" ht="172.5" customHeight="1">
      <c r="A2942" s="674" t="s">
        <v>6931</v>
      </c>
      <c r="B2942" s="192" t="s">
        <v>6932</v>
      </c>
      <c r="C2942" s="4"/>
      <c r="D2942" s="715" t="s">
        <v>6933</v>
      </c>
      <c r="E2942" s="43"/>
      <c r="F2942" s="132"/>
      <c r="G2942" s="132"/>
      <c r="H2942" s="469"/>
      <c r="I2942" s="469"/>
      <c r="J2942" s="469"/>
      <c r="K2942" s="469"/>
      <c r="L2942" s="469"/>
      <c r="M2942" s="469"/>
      <c r="N2942" s="469"/>
      <c r="O2942" s="469"/>
      <c r="P2942" s="469"/>
      <c r="Q2942" s="469"/>
      <c r="R2942" s="469"/>
      <c r="S2942" s="469"/>
      <c r="T2942" s="469"/>
      <c r="U2942" s="469"/>
      <c r="V2942" s="469"/>
      <c r="W2942" s="469"/>
      <c r="X2942" s="469"/>
      <c r="Y2942" s="469"/>
      <c r="Z2942" s="469"/>
      <c r="AA2942" s="469"/>
      <c r="AB2942" s="469"/>
      <c r="AC2942" s="469"/>
    </row>
    <row r="2943" ht="72.75" customHeight="1">
      <c r="A2943" s="675" t="s">
        <v>13609</v>
      </c>
      <c r="B2943" s="192" t="s">
        <v>6935</v>
      </c>
      <c r="C2943" s="4" t="s">
        <v>6936</v>
      </c>
      <c r="D2943" s="559"/>
      <c r="E2943" s="43"/>
      <c r="F2943" s="132"/>
      <c r="G2943" s="132"/>
      <c r="H2943" s="469"/>
      <c r="I2943" s="469"/>
      <c r="J2943" s="469"/>
      <c r="K2943" s="469"/>
      <c r="L2943" s="469"/>
      <c r="M2943" s="469"/>
      <c r="N2943" s="469"/>
      <c r="O2943" s="469"/>
      <c r="P2943" s="469"/>
      <c r="Q2943" s="469"/>
      <c r="R2943" s="469"/>
      <c r="S2943" s="469"/>
      <c r="T2943" s="469"/>
      <c r="U2943" s="469"/>
      <c r="V2943" s="469"/>
      <c r="W2943" s="469"/>
      <c r="X2943" s="469"/>
      <c r="Y2943" s="469"/>
      <c r="Z2943" s="469"/>
      <c r="AA2943" s="469"/>
      <c r="AB2943" s="469"/>
      <c r="AC2943" s="469"/>
    </row>
    <row r="2944" ht="88.5" customHeight="1">
      <c r="A2944" s="674" t="s">
        <v>6937</v>
      </c>
      <c r="B2944" s="192" t="s">
        <v>6938</v>
      </c>
      <c r="C2944" s="4"/>
      <c r="D2944" s="559"/>
      <c r="E2944" s="43"/>
      <c r="F2944" s="132"/>
      <c r="G2944" s="132"/>
      <c r="H2944" s="469"/>
      <c r="I2944" s="469"/>
      <c r="J2944" s="469"/>
      <c r="K2944" s="469"/>
      <c r="L2944" s="469"/>
      <c r="M2944" s="469"/>
      <c r="N2944" s="469"/>
      <c r="O2944" s="469"/>
      <c r="P2944" s="469"/>
      <c r="Q2944" s="469"/>
      <c r="R2944" s="469"/>
      <c r="S2944" s="469"/>
      <c r="T2944" s="469"/>
      <c r="U2944" s="469"/>
      <c r="V2944" s="469"/>
      <c r="W2944" s="469"/>
      <c r="X2944" s="469"/>
      <c r="Y2944" s="469"/>
      <c r="Z2944" s="469"/>
      <c r="AA2944" s="469"/>
      <c r="AB2944" s="469"/>
      <c r="AC2944" s="469"/>
    </row>
    <row r="2945" ht="72.75" customHeight="1">
      <c r="A2945" s="628" t="s">
        <v>6939</v>
      </c>
      <c r="B2945" s="192" t="s">
        <v>6940</v>
      </c>
      <c r="C2945" s="4"/>
      <c r="D2945" s="559"/>
      <c r="E2945" s="43"/>
      <c r="F2945" s="132"/>
      <c r="G2945" s="132"/>
      <c r="H2945" s="469"/>
      <c r="I2945" s="469"/>
      <c r="J2945" s="469"/>
      <c r="K2945" s="469"/>
      <c r="L2945" s="469"/>
      <c r="M2945" s="469"/>
      <c r="N2945" s="469"/>
      <c r="O2945" s="469"/>
      <c r="P2945" s="469"/>
      <c r="Q2945" s="469"/>
      <c r="R2945" s="469"/>
      <c r="S2945" s="469"/>
      <c r="T2945" s="469"/>
      <c r="U2945" s="469"/>
      <c r="V2945" s="469"/>
      <c r="W2945" s="469"/>
      <c r="X2945" s="469"/>
      <c r="Y2945" s="469"/>
      <c r="Z2945" s="469"/>
      <c r="AA2945" s="469"/>
      <c r="AB2945" s="469"/>
      <c r="AC2945" s="469"/>
    </row>
    <row r="2946" ht="101.25" customHeight="1">
      <c r="A2946" s="564" t="s">
        <v>6941</v>
      </c>
      <c r="B2946" s="192"/>
      <c r="C2946" s="4"/>
      <c r="D2946" s="559"/>
      <c r="E2946" s="43"/>
      <c r="F2946" s="132"/>
      <c r="G2946" s="132"/>
      <c r="H2946" s="469"/>
      <c r="I2946" s="469"/>
      <c r="J2946" s="469"/>
      <c r="K2946" s="469"/>
      <c r="L2946" s="469"/>
      <c r="M2946" s="469"/>
      <c r="N2946" s="469"/>
      <c r="O2946" s="469"/>
      <c r="P2946" s="469"/>
      <c r="Q2946" s="469"/>
      <c r="R2946" s="469"/>
      <c r="S2946" s="469"/>
      <c r="T2946" s="469"/>
      <c r="U2946" s="469"/>
      <c r="V2946" s="469"/>
      <c r="W2946" s="469"/>
      <c r="X2946" s="469"/>
      <c r="Y2946" s="469"/>
      <c r="Z2946" s="469"/>
      <c r="AA2946" s="469"/>
      <c r="AB2946" s="469"/>
      <c r="AC2946" s="469"/>
    </row>
    <row r="2947" ht="43.5" customHeight="1">
      <c r="A2947" s="544" t="s">
        <v>6942</v>
      </c>
      <c r="B2947" s="192" t="s">
        <v>6943</v>
      </c>
      <c r="C2947" s="4"/>
      <c r="D2947" s="559"/>
      <c r="E2947" s="43"/>
      <c r="F2947" s="132"/>
      <c r="G2947" s="132"/>
      <c r="H2947" s="469"/>
      <c r="I2947" s="469"/>
      <c r="J2947" s="469"/>
      <c r="K2947" s="469"/>
      <c r="L2947" s="469"/>
      <c r="M2947" s="469"/>
      <c r="N2947" s="469"/>
      <c r="O2947" s="469"/>
      <c r="P2947" s="469"/>
      <c r="Q2947" s="469"/>
      <c r="R2947" s="469"/>
      <c r="S2947" s="469"/>
      <c r="T2947" s="469"/>
      <c r="U2947" s="469"/>
      <c r="V2947" s="469"/>
      <c r="W2947" s="469"/>
      <c r="X2947" s="469"/>
      <c r="Y2947" s="469"/>
      <c r="Z2947" s="469"/>
      <c r="AA2947" s="469"/>
      <c r="AB2947" s="469"/>
      <c r="AC2947" s="469"/>
    </row>
    <row r="2948" ht="190.5" customHeight="1">
      <c r="A2948" s="544" t="s">
        <v>6944</v>
      </c>
      <c r="B2948" s="192" t="s">
        <v>6945</v>
      </c>
      <c r="C2948" s="4"/>
      <c r="D2948" s="559"/>
      <c r="E2948" s="43"/>
      <c r="F2948" s="132"/>
      <c r="G2948" s="132"/>
      <c r="H2948" s="469"/>
      <c r="I2948" s="469"/>
      <c r="J2948" s="469"/>
      <c r="K2948" s="469"/>
      <c r="L2948" s="469"/>
      <c r="M2948" s="469"/>
      <c r="N2948" s="469"/>
      <c r="O2948" s="469"/>
      <c r="P2948" s="469"/>
      <c r="Q2948" s="469"/>
      <c r="R2948" s="469"/>
      <c r="S2948" s="469"/>
      <c r="T2948" s="469"/>
      <c r="U2948" s="469"/>
      <c r="V2948" s="469"/>
      <c r="W2948" s="469"/>
      <c r="X2948" s="469"/>
      <c r="Y2948" s="469"/>
      <c r="Z2948" s="469"/>
      <c r="AA2948" s="469"/>
      <c r="AB2948" s="469"/>
      <c r="AC2948" s="469"/>
    </row>
    <row r="2949" ht="73.5" customHeight="1">
      <c r="A2949" s="545" t="s">
        <v>13610</v>
      </c>
      <c r="B2949" s="243" t="s">
        <v>13611</v>
      </c>
      <c r="C2949" s="4"/>
      <c r="D2949" s="559"/>
      <c r="E2949" s="43"/>
      <c r="F2949" s="132"/>
      <c r="G2949" s="132"/>
      <c r="H2949" s="469"/>
      <c r="I2949" s="469"/>
      <c r="J2949" s="469"/>
      <c r="K2949" s="469"/>
      <c r="L2949" s="469"/>
      <c r="M2949" s="469"/>
      <c r="N2949" s="469"/>
      <c r="O2949" s="469"/>
      <c r="P2949" s="469"/>
      <c r="Q2949" s="469"/>
      <c r="R2949" s="469"/>
      <c r="S2949" s="469"/>
      <c r="T2949" s="469"/>
      <c r="U2949" s="469"/>
      <c r="V2949" s="469"/>
      <c r="W2949" s="469"/>
      <c r="X2949" s="469"/>
      <c r="Y2949" s="469"/>
      <c r="Z2949" s="469"/>
      <c r="AA2949" s="469"/>
      <c r="AB2949" s="469"/>
      <c r="AC2949" s="469"/>
    </row>
    <row r="2950" ht="55.5" customHeight="1">
      <c r="A2950" s="544" t="s">
        <v>6948</v>
      </c>
      <c r="B2950" s="192"/>
      <c r="C2950" s="4"/>
      <c r="D2950" s="559"/>
      <c r="E2950" s="43"/>
      <c r="F2950" s="132"/>
      <c r="G2950" s="132"/>
      <c r="H2950" s="469"/>
      <c r="I2950" s="469"/>
      <c r="J2950" s="469"/>
      <c r="K2950" s="469"/>
      <c r="L2950" s="469"/>
      <c r="M2950" s="469"/>
      <c r="N2950" s="469"/>
      <c r="O2950" s="469"/>
      <c r="P2950" s="469"/>
      <c r="Q2950" s="469"/>
      <c r="R2950" s="469"/>
      <c r="S2950" s="469"/>
      <c r="T2950" s="469"/>
      <c r="U2950" s="469"/>
      <c r="V2950" s="469"/>
      <c r="W2950" s="469"/>
      <c r="X2950" s="469"/>
      <c r="Y2950" s="469"/>
      <c r="Z2950" s="469"/>
      <c r="AA2950" s="469"/>
      <c r="AB2950" s="469"/>
      <c r="AC2950" s="469"/>
    </row>
    <row r="2951" ht="19.5" customHeight="1">
      <c r="A2951" s="545" t="s">
        <v>13612</v>
      </c>
      <c r="B2951" s="192" t="s">
        <v>6950</v>
      </c>
      <c r="C2951" s="4"/>
      <c r="D2951" s="559"/>
      <c r="E2951" s="43"/>
      <c r="F2951" s="132"/>
      <c r="G2951" s="132"/>
      <c r="H2951" s="469"/>
      <c r="I2951" s="469"/>
      <c r="J2951" s="469"/>
      <c r="K2951" s="469"/>
      <c r="L2951" s="469"/>
      <c r="M2951" s="469"/>
      <c r="N2951" s="469"/>
      <c r="O2951" s="469"/>
      <c r="P2951" s="469"/>
      <c r="Q2951" s="469"/>
      <c r="R2951" s="469"/>
      <c r="S2951" s="469"/>
      <c r="T2951" s="469"/>
      <c r="U2951" s="469"/>
      <c r="V2951" s="469"/>
      <c r="W2951" s="469"/>
      <c r="X2951" s="469"/>
      <c r="Y2951" s="469"/>
      <c r="Z2951" s="469"/>
      <c r="AA2951" s="469"/>
      <c r="AB2951" s="469"/>
      <c r="AC2951" s="469"/>
    </row>
    <row r="2952" ht="66.0" customHeight="1">
      <c r="A2952" s="544" t="s">
        <v>6951</v>
      </c>
      <c r="B2952" s="192"/>
      <c r="C2952" s="4"/>
      <c r="D2952" s="559"/>
      <c r="E2952" s="43"/>
      <c r="F2952" s="132"/>
      <c r="G2952" s="132"/>
      <c r="H2952" s="469"/>
      <c r="I2952" s="469"/>
      <c r="J2952" s="469"/>
      <c r="K2952" s="469"/>
      <c r="L2952" s="469"/>
      <c r="M2952" s="469"/>
      <c r="N2952" s="469"/>
      <c r="O2952" s="469"/>
      <c r="P2952" s="469"/>
      <c r="Q2952" s="469"/>
      <c r="R2952" s="469"/>
      <c r="S2952" s="469"/>
      <c r="T2952" s="469"/>
      <c r="U2952" s="469"/>
      <c r="V2952" s="469"/>
      <c r="W2952" s="469"/>
      <c r="X2952" s="469"/>
      <c r="Y2952" s="469"/>
      <c r="Z2952" s="469"/>
      <c r="AA2952" s="469"/>
      <c r="AB2952" s="469"/>
      <c r="AC2952" s="469"/>
    </row>
    <row r="2953" ht="66.0" customHeight="1">
      <c r="A2953" s="730" t="s">
        <v>6952</v>
      </c>
      <c r="B2953" s="192" t="s">
        <v>6953</v>
      </c>
      <c r="C2953" s="4" t="s">
        <v>6954</v>
      </c>
      <c r="D2953" s="559"/>
      <c r="E2953" s="43"/>
      <c r="F2953" s="132"/>
      <c r="G2953" s="132"/>
      <c r="H2953" s="469"/>
      <c r="I2953" s="469"/>
      <c r="J2953" s="469"/>
      <c r="K2953" s="469"/>
      <c r="L2953" s="469"/>
      <c r="M2953" s="469"/>
      <c r="N2953" s="469"/>
      <c r="O2953" s="469"/>
      <c r="P2953" s="469"/>
      <c r="Q2953" s="469"/>
      <c r="R2953" s="469"/>
      <c r="S2953" s="469"/>
      <c r="T2953" s="469"/>
      <c r="U2953" s="469"/>
      <c r="V2953" s="469"/>
      <c r="W2953" s="469"/>
      <c r="X2953" s="469"/>
      <c r="Y2953" s="469"/>
      <c r="Z2953" s="469"/>
      <c r="AA2953" s="469"/>
      <c r="AB2953" s="469"/>
      <c r="AC2953" s="469"/>
    </row>
    <row r="2954" ht="72.75" customHeight="1">
      <c r="A2954" s="731" t="s">
        <v>13613</v>
      </c>
      <c r="B2954" s="192" t="s">
        <v>6956</v>
      </c>
      <c r="C2954" s="4"/>
      <c r="D2954" s="559"/>
      <c r="E2954" s="43"/>
      <c r="F2954" s="132"/>
      <c r="G2954" s="132"/>
      <c r="H2954" s="469"/>
      <c r="I2954" s="469"/>
      <c r="J2954" s="469"/>
      <c r="K2954" s="469"/>
      <c r="L2954" s="469"/>
      <c r="M2954" s="469"/>
      <c r="N2954" s="469"/>
      <c r="O2954" s="469"/>
      <c r="P2954" s="469"/>
      <c r="Q2954" s="469"/>
      <c r="R2954" s="469"/>
      <c r="S2954" s="469"/>
      <c r="T2954" s="469"/>
      <c r="U2954" s="469"/>
      <c r="V2954" s="469"/>
      <c r="W2954" s="469"/>
      <c r="X2954" s="469"/>
      <c r="Y2954" s="469"/>
      <c r="Z2954" s="469"/>
      <c r="AA2954" s="469"/>
      <c r="AB2954" s="469"/>
      <c r="AC2954" s="469"/>
    </row>
    <row r="2955" ht="122.25" customHeight="1">
      <c r="A2955" s="730" t="s">
        <v>13614</v>
      </c>
      <c r="B2955" s="192" t="s">
        <v>6958</v>
      </c>
      <c r="C2955" s="4"/>
      <c r="D2955" s="559"/>
      <c r="E2955" s="43"/>
      <c r="F2955" s="132"/>
      <c r="G2955" s="132"/>
      <c r="H2955" s="469"/>
      <c r="I2955" s="469"/>
      <c r="J2955" s="469"/>
      <c r="K2955" s="469"/>
      <c r="L2955" s="469"/>
      <c r="M2955" s="469"/>
      <c r="N2955" s="469"/>
      <c r="O2955" s="469"/>
      <c r="P2955" s="469"/>
      <c r="Q2955" s="469"/>
      <c r="R2955" s="469"/>
      <c r="S2955" s="469"/>
      <c r="T2955" s="469"/>
      <c r="U2955" s="469"/>
      <c r="V2955" s="469"/>
      <c r="W2955" s="469"/>
      <c r="X2955" s="469"/>
      <c r="Y2955" s="469"/>
      <c r="Z2955" s="469"/>
      <c r="AA2955" s="469"/>
      <c r="AB2955" s="469"/>
      <c r="AC2955" s="469"/>
    </row>
    <row r="2956">
      <c r="A2956" s="730" t="s">
        <v>6959</v>
      </c>
      <c r="B2956" s="192" t="s">
        <v>6960</v>
      </c>
      <c r="C2956" s="4" t="s">
        <v>6961</v>
      </c>
      <c r="D2956" s="559"/>
      <c r="E2956" s="43"/>
      <c r="F2956" s="132"/>
      <c r="G2956" s="132"/>
      <c r="H2956" s="469"/>
      <c r="I2956" s="469"/>
      <c r="J2956" s="469"/>
      <c r="K2956" s="469"/>
      <c r="L2956" s="469"/>
      <c r="M2956" s="469"/>
      <c r="N2956" s="469"/>
      <c r="O2956" s="469"/>
      <c r="P2956" s="469"/>
      <c r="Q2956" s="469"/>
      <c r="R2956" s="469"/>
      <c r="S2956" s="469"/>
      <c r="T2956" s="469"/>
      <c r="U2956" s="469"/>
      <c r="V2956" s="469"/>
      <c r="W2956" s="469"/>
      <c r="X2956" s="469"/>
      <c r="Y2956" s="469"/>
      <c r="Z2956" s="469"/>
      <c r="AA2956" s="469"/>
      <c r="AB2956" s="469"/>
      <c r="AC2956" s="469"/>
    </row>
    <row r="2957" ht="171.0" customHeight="1">
      <c r="A2957" s="730" t="s">
        <v>6962</v>
      </c>
      <c r="B2957" s="192" t="s">
        <v>6963</v>
      </c>
      <c r="C2957" s="4"/>
      <c r="D2957" s="559"/>
      <c r="E2957" s="43"/>
      <c r="F2957" s="132"/>
      <c r="G2957" s="132"/>
      <c r="H2957" s="469"/>
      <c r="I2957" s="469"/>
      <c r="J2957" s="469"/>
      <c r="K2957" s="469"/>
      <c r="L2957" s="469"/>
      <c r="M2957" s="469"/>
      <c r="N2957" s="469"/>
      <c r="O2957" s="469"/>
      <c r="P2957" s="469"/>
      <c r="Q2957" s="469"/>
      <c r="R2957" s="469"/>
      <c r="S2957" s="469"/>
      <c r="T2957" s="469"/>
      <c r="U2957" s="469"/>
      <c r="V2957" s="469"/>
      <c r="W2957" s="469"/>
      <c r="X2957" s="469"/>
      <c r="Y2957" s="469"/>
      <c r="Z2957" s="469"/>
      <c r="AA2957" s="469"/>
      <c r="AB2957" s="469"/>
      <c r="AC2957" s="469"/>
    </row>
    <row r="2958" ht="346.5" customHeight="1">
      <c r="A2958" s="730" t="s">
        <v>6964</v>
      </c>
      <c r="B2958" s="192" t="s">
        <v>6965</v>
      </c>
      <c r="C2958" s="4"/>
      <c r="D2958" s="559" t="s">
        <v>6966</v>
      </c>
      <c r="E2958" s="43"/>
      <c r="F2958" s="132"/>
      <c r="G2958" s="132"/>
      <c r="H2958" s="469"/>
      <c r="I2958" s="469"/>
      <c r="J2958" s="469"/>
      <c r="K2958" s="469"/>
      <c r="L2958" s="469"/>
      <c r="M2958" s="469"/>
      <c r="N2958" s="469"/>
      <c r="O2958" s="469"/>
      <c r="P2958" s="469"/>
      <c r="Q2958" s="469"/>
      <c r="R2958" s="469"/>
      <c r="S2958" s="469"/>
      <c r="T2958" s="469"/>
      <c r="U2958" s="469"/>
      <c r="V2958" s="469"/>
      <c r="W2958" s="469"/>
      <c r="X2958" s="469"/>
      <c r="Y2958" s="469"/>
      <c r="Z2958" s="469"/>
      <c r="AA2958" s="469"/>
      <c r="AB2958" s="469"/>
      <c r="AC2958" s="469"/>
    </row>
    <row r="2959" ht="159.75" customHeight="1">
      <c r="A2959" s="730" t="s">
        <v>6967</v>
      </c>
      <c r="B2959" s="192" t="s">
        <v>6968</v>
      </c>
      <c r="C2959" s="4" t="s">
        <v>6969</v>
      </c>
      <c r="D2959" s="559" t="s">
        <v>6970</v>
      </c>
      <c r="E2959" s="43" t="s">
        <v>6971</v>
      </c>
      <c r="F2959" s="132" t="s">
        <v>6972</v>
      </c>
      <c r="G2959" s="132"/>
      <c r="H2959" s="469"/>
      <c r="I2959" s="469"/>
      <c r="J2959" s="469"/>
      <c r="K2959" s="469"/>
      <c r="L2959" s="469"/>
      <c r="M2959" s="469"/>
      <c r="N2959" s="469"/>
      <c r="O2959" s="469"/>
      <c r="P2959" s="469"/>
      <c r="Q2959" s="469"/>
      <c r="R2959" s="469"/>
      <c r="S2959" s="469"/>
      <c r="T2959" s="469"/>
      <c r="U2959" s="469"/>
      <c r="V2959" s="469"/>
      <c r="W2959" s="469"/>
      <c r="X2959" s="469"/>
      <c r="Y2959" s="469"/>
      <c r="Z2959" s="469"/>
      <c r="AA2959" s="469"/>
      <c r="AB2959" s="469"/>
      <c r="AC2959" s="469"/>
    </row>
    <row r="2960" ht="283.5" customHeight="1">
      <c r="A2960" s="478" t="s">
        <v>6973</v>
      </c>
      <c r="B2960" s="192" t="s">
        <v>6974</v>
      </c>
      <c r="C2960" s="4" t="s">
        <v>6975</v>
      </c>
      <c r="D2960" s="559"/>
      <c r="E2960" s="43"/>
      <c r="F2960" s="132"/>
      <c r="G2960" s="132"/>
      <c r="H2960" s="469"/>
      <c r="I2960" s="469"/>
      <c r="J2960" s="469"/>
      <c r="K2960" s="469"/>
      <c r="L2960" s="469"/>
      <c r="M2960" s="469"/>
      <c r="N2960" s="469"/>
      <c r="O2960" s="469"/>
      <c r="P2960" s="469"/>
      <c r="Q2960" s="469"/>
      <c r="R2960" s="469"/>
      <c r="S2960" s="469"/>
      <c r="T2960" s="469"/>
      <c r="U2960" s="469"/>
      <c r="V2960" s="469"/>
      <c r="W2960" s="469"/>
      <c r="X2960" s="469"/>
      <c r="Y2960" s="469"/>
      <c r="Z2960" s="469"/>
      <c r="AA2960" s="469"/>
      <c r="AB2960" s="469"/>
      <c r="AC2960" s="469"/>
    </row>
    <row r="2961">
      <c r="A2961" s="730" t="s">
        <v>6976</v>
      </c>
      <c r="B2961" s="192" t="s">
        <v>6977</v>
      </c>
      <c r="C2961" s="4" t="s">
        <v>6978</v>
      </c>
      <c r="D2961" s="559"/>
      <c r="E2961" s="43"/>
      <c r="F2961" s="132"/>
      <c r="G2961" s="132"/>
      <c r="H2961" s="469"/>
      <c r="I2961" s="469"/>
      <c r="J2961" s="469"/>
      <c r="K2961" s="469"/>
      <c r="L2961" s="469"/>
      <c r="M2961" s="469"/>
      <c r="N2961" s="469"/>
      <c r="O2961" s="469"/>
      <c r="P2961" s="469"/>
      <c r="Q2961" s="469"/>
      <c r="R2961" s="469"/>
      <c r="S2961" s="469"/>
      <c r="T2961" s="469"/>
      <c r="U2961" s="469"/>
      <c r="V2961" s="469"/>
      <c r="W2961" s="469"/>
      <c r="X2961" s="469"/>
      <c r="Y2961" s="469"/>
      <c r="Z2961" s="469"/>
      <c r="AA2961" s="469"/>
      <c r="AB2961" s="469"/>
      <c r="AC2961" s="469"/>
    </row>
    <row r="2962">
      <c r="A2962" s="730" t="s">
        <v>6979</v>
      </c>
      <c r="B2962" s="192" t="s">
        <v>6980</v>
      </c>
      <c r="C2962" s="576" t="s">
        <v>13615</v>
      </c>
      <c r="D2962" s="559"/>
      <c r="E2962" s="43"/>
      <c r="F2962" s="132"/>
      <c r="G2962" s="132"/>
      <c r="H2962" s="469"/>
      <c r="I2962" s="469"/>
      <c r="J2962" s="469"/>
      <c r="K2962" s="469"/>
      <c r="L2962" s="469"/>
      <c r="M2962" s="469"/>
      <c r="N2962" s="469"/>
      <c r="O2962" s="469"/>
      <c r="P2962" s="469"/>
      <c r="Q2962" s="469"/>
      <c r="R2962" s="469"/>
      <c r="S2962" s="469"/>
      <c r="T2962" s="469"/>
      <c r="U2962" s="469"/>
      <c r="V2962" s="469"/>
      <c r="W2962" s="469"/>
      <c r="X2962" s="469"/>
      <c r="Y2962" s="469"/>
      <c r="Z2962" s="469"/>
      <c r="AA2962" s="469"/>
      <c r="AB2962" s="469"/>
      <c r="AC2962" s="469"/>
    </row>
    <row r="2963">
      <c r="A2963" s="731" t="s">
        <v>13616</v>
      </c>
      <c r="B2963" s="192"/>
      <c r="C2963" s="4"/>
      <c r="D2963" s="559"/>
      <c r="E2963" s="43"/>
      <c r="F2963" s="132"/>
      <c r="G2963" s="132"/>
      <c r="H2963" s="469"/>
      <c r="I2963" s="469"/>
      <c r="J2963" s="469"/>
      <c r="K2963" s="469"/>
      <c r="L2963" s="469"/>
      <c r="M2963" s="469"/>
      <c r="N2963" s="469"/>
      <c r="O2963" s="469"/>
      <c r="P2963" s="469"/>
      <c r="Q2963" s="469"/>
      <c r="R2963" s="469"/>
      <c r="S2963" s="469"/>
      <c r="T2963" s="469"/>
      <c r="U2963" s="469"/>
      <c r="V2963" s="469"/>
      <c r="W2963" s="469"/>
      <c r="X2963" s="469"/>
      <c r="Y2963" s="469"/>
      <c r="Z2963" s="469"/>
      <c r="AA2963" s="469"/>
      <c r="AB2963" s="469"/>
      <c r="AC2963" s="469"/>
    </row>
    <row r="2964" ht="106.5" customHeight="1">
      <c r="A2964" s="730" t="s">
        <v>6983</v>
      </c>
      <c r="B2964" s="192"/>
      <c r="C2964" s="4"/>
      <c r="D2964" s="559"/>
      <c r="E2964" s="43"/>
      <c r="F2964" s="132"/>
      <c r="G2964" s="132"/>
      <c r="H2964" s="469"/>
      <c r="I2964" s="469"/>
      <c r="J2964" s="469"/>
      <c r="K2964" s="469"/>
      <c r="L2964" s="469"/>
      <c r="M2964" s="469"/>
      <c r="N2964" s="469"/>
      <c r="O2964" s="469"/>
      <c r="P2964" s="469"/>
      <c r="Q2964" s="469"/>
      <c r="R2964" s="469"/>
      <c r="S2964" s="469"/>
      <c r="T2964" s="469"/>
      <c r="U2964" s="469"/>
      <c r="V2964" s="469"/>
      <c r="W2964" s="469"/>
      <c r="X2964" s="469"/>
      <c r="Y2964" s="469"/>
      <c r="Z2964" s="469"/>
      <c r="AA2964" s="469"/>
      <c r="AB2964" s="469"/>
      <c r="AC2964" s="469"/>
    </row>
    <row r="2965" ht="106.5" customHeight="1">
      <c r="A2965" s="730" t="s">
        <v>6984</v>
      </c>
      <c r="B2965" s="192"/>
      <c r="C2965" s="4"/>
      <c r="D2965" s="559"/>
      <c r="E2965" s="43"/>
      <c r="F2965" s="132"/>
      <c r="G2965" s="132"/>
      <c r="H2965" s="469"/>
      <c r="I2965" s="469"/>
      <c r="J2965" s="469"/>
      <c r="K2965" s="469"/>
      <c r="L2965" s="469"/>
      <c r="M2965" s="469"/>
      <c r="N2965" s="469"/>
      <c r="O2965" s="469"/>
      <c r="P2965" s="469"/>
      <c r="Q2965" s="469"/>
      <c r="R2965" s="469"/>
      <c r="S2965" s="469"/>
      <c r="T2965" s="469"/>
      <c r="U2965" s="469"/>
      <c r="V2965" s="469"/>
      <c r="W2965" s="469"/>
      <c r="X2965" s="469"/>
      <c r="Y2965" s="469"/>
      <c r="Z2965" s="469"/>
      <c r="AA2965" s="469"/>
      <c r="AB2965" s="469"/>
      <c r="AC2965" s="469"/>
    </row>
    <row r="2966" ht="148.5" customHeight="1">
      <c r="A2966" s="730" t="s">
        <v>6985</v>
      </c>
      <c r="B2966" s="192" t="s">
        <v>6986</v>
      </c>
      <c r="C2966" s="4" t="s">
        <v>6987</v>
      </c>
      <c r="D2966" s="559"/>
      <c r="E2966" s="43"/>
      <c r="F2966" s="132"/>
      <c r="G2966" s="132"/>
      <c r="H2966" s="469"/>
      <c r="I2966" s="469"/>
      <c r="J2966" s="469"/>
      <c r="K2966" s="469"/>
      <c r="L2966" s="469"/>
      <c r="M2966" s="469"/>
      <c r="N2966" s="469"/>
      <c r="O2966" s="469"/>
      <c r="P2966" s="469"/>
      <c r="Q2966" s="469"/>
      <c r="R2966" s="469"/>
      <c r="S2966" s="469"/>
      <c r="T2966" s="469"/>
      <c r="U2966" s="469"/>
      <c r="V2966" s="469"/>
      <c r="W2966" s="469"/>
      <c r="X2966" s="469"/>
      <c r="Y2966" s="469"/>
      <c r="Z2966" s="469"/>
      <c r="AA2966" s="469"/>
      <c r="AB2966" s="469"/>
      <c r="AC2966" s="469"/>
    </row>
    <row r="2967" ht="159.0" customHeight="1">
      <c r="A2967" s="730" t="s">
        <v>6988</v>
      </c>
      <c r="B2967" s="192"/>
      <c r="C2967" s="4"/>
      <c r="D2967" s="559"/>
      <c r="E2967" s="43"/>
      <c r="F2967" s="132"/>
      <c r="G2967" s="132"/>
      <c r="H2967" s="469"/>
      <c r="I2967" s="469"/>
      <c r="J2967" s="469"/>
      <c r="K2967" s="469"/>
      <c r="L2967" s="469"/>
      <c r="M2967" s="469"/>
      <c r="N2967" s="469"/>
      <c r="O2967" s="469"/>
      <c r="P2967" s="469"/>
      <c r="Q2967" s="469"/>
      <c r="R2967" s="469"/>
      <c r="S2967" s="469"/>
      <c r="T2967" s="469"/>
      <c r="U2967" s="469"/>
      <c r="V2967" s="469"/>
      <c r="W2967" s="469"/>
      <c r="X2967" s="469"/>
      <c r="Y2967" s="469"/>
      <c r="Z2967" s="469"/>
      <c r="AA2967" s="469"/>
      <c r="AB2967" s="469"/>
      <c r="AC2967" s="469"/>
    </row>
    <row r="2968">
      <c r="A2968" s="730" t="s">
        <v>6989</v>
      </c>
      <c r="B2968" s="192" t="s">
        <v>6990</v>
      </c>
      <c r="C2968" s="4" t="s">
        <v>6991</v>
      </c>
      <c r="D2968" s="559"/>
      <c r="E2968" s="43"/>
      <c r="F2968" s="132"/>
      <c r="G2968" s="132"/>
      <c r="H2968" s="469"/>
      <c r="I2968" s="469"/>
      <c r="J2968" s="469"/>
      <c r="K2968" s="469"/>
      <c r="L2968" s="469"/>
      <c r="M2968" s="469"/>
      <c r="N2968" s="469"/>
      <c r="O2968" s="469"/>
      <c r="P2968" s="469"/>
      <c r="Q2968" s="469"/>
      <c r="R2968" s="469"/>
      <c r="S2968" s="469"/>
      <c r="T2968" s="469"/>
      <c r="U2968" s="469"/>
      <c r="V2968" s="469"/>
      <c r="W2968" s="469"/>
      <c r="X2968" s="469"/>
      <c r="Y2968" s="469"/>
      <c r="Z2968" s="469"/>
      <c r="AA2968" s="469"/>
      <c r="AB2968" s="469"/>
      <c r="AC2968" s="469"/>
    </row>
    <row r="2969">
      <c r="A2969" s="730" t="s">
        <v>6992</v>
      </c>
      <c r="B2969" s="192" t="s">
        <v>6993</v>
      </c>
      <c r="C2969" s="576" t="s">
        <v>13617</v>
      </c>
      <c r="D2969" s="559"/>
      <c r="E2969" s="43"/>
      <c r="F2969" s="132"/>
      <c r="G2969" s="132"/>
      <c r="H2969" s="469"/>
      <c r="I2969" s="469"/>
      <c r="J2969" s="469"/>
      <c r="K2969" s="469"/>
      <c r="L2969" s="469"/>
      <c r="M2969" s="469"/>
      <c r="N2969" s="469"/>
      <c r="O2969" s="469"/>
      <c r="P2969" s="469"/>
      <c r="Q2969" s="469"/>
      <c r="R2969" s="469"/>
      <c r="S2969" s="469"/>
      <c r="T2969" s="469"/>
      <c r="U2969" s="469"/>
      <c r="V2969" s="469"/>
      <c r="W2969" s="469"/>
      <c r="X2969" s="469"/>
      <c r="Y2969" s="469"/>
      <c r="Z2969" s="469"/>
      <c r="AA2969" s="469"/>
      <c r="AB2969" s="469"/>
      <c r="AC2969" s="469"/>
    </row>
    <row r="2970">
      <c r="A2970" s="4" t="s">
        <v>6995</v>
      </c>
      <c r="B2970" s="192" t="s">
        <v>6996</v>
      </c>
      <c r="C2970" s="4" t="s">
        <v>6997</v>
      </c>
      <c r="D2970" s="559"/>
      <c r="E2970" s="43"/>
      <c r="F2970" s="132"/>
      <c r="G2970" s="132"/>
      <c r="H2970" s="469"/>
      <c r="I2970" s="469"/>
      <c r="J2970" s="469"/>
      <c r="K2970" s="469"/>
      <c r="L2970" s="469"/>
      <c r="M2970" s="469"/>
      <c r="N2970" s="469"/>
      <c r="O2970" s="469"/>
      <c r="P2970" s="469"/>
      <c r="Q2970" s="469"/>
      <c r="R2970" s="469"/>
      <c r="S2970" s="469"/>
      <c r="T2970" s="469"/>
      <c r="U2970" s="469"/>
      <c r="V2970" s="469"/>
      <c r="W2970" s="469"/>
      <c r="X2970" s="469"/>
      <c r="Y2970" s="469"/>
      <c r="Z2970" s="469"/>
      <c r="AA2970" s="469"/>
      <c r="AB2970" s="469"/>
      <c r="AC2970" s="469"/>
    </row>
    <row r="2971">
      <c r="A2971" s="732" t="s">
        <v>6998</v>
      </c>
      <c r="B2971" s="700" t="s">
        <v>6999</v>
      </c>
      <c r="C2971" s="4" t="s">
        <v>7000</v>
      </c>
      <c r="D2971" s="559"/>
      <c r="E2971" s="43"/>
      <c r="F2971" s="132"/>
      <c r="G2971" s="132"/>
      <c r="H2971" s="469"/>
      <c r="I2971" s="469"/>
      <c r="J2971" s="469"/>
      <c r="K2971" s="469"/>
      <c r="L2971" s="469"/>
      <c r="M2971" s="469"/>
      <c r="N2971" s="469"/>
      <c r="O2971" s="469"/>
      <c r="P2971" s="469"/>
      <c r="Q2971" s="469"/>
      <c r="R2971" s="469"/>
      <c r="S2971" s="469"/>
      <c r="T2971" s="469"/>
      <c r="U2971" s="469"/>
      <c r="V2971" s="469"/>
      <c r="W2971" s="469"/>
      <c r="X2971" s="469"/>
      <c r="Y2971" s="469"/>
      <c r="Z2971" s="469"/>
      <c r="AA2971" s="469"/>
      <c r="AB2971" s="469"/>
      <c r="AC2971" s="469"/>
    </row>
    <row r="2972">
      <c r="A2972" s="576" t="s">
        <v>13618</v>
      </c>
      <c r="B2972" s="192" t="s">
        <v>7002</v>
      </c>
      <c r="C2972" s="4"/>
      <c r="D2972" s="559"/>
      <c r="E2972" s="43"/>
      <c r="F2972" s="132"/>
      <c r="G2972" s="132"/>
      <c r="H2972" s="469"/>
      <c r="I2972" s="469"/>
      <c r="J2972" s="469"/>
      <c r="K2972" s="469"/>
      <c r="L2972" s="469"/>
      <c r="M2972" s="469"/>
      <c r="N2972" s="469"/>
      <c r="O2972" s="469"/>
      <c r="P2972" s="469"/>
      <c r="Q2972" s="469"/>
      <c r="R2972" s="469"/>
      <c r="S2972" s="469"/>
      <c r="T2972" s="469"/>
      <c r="U2972" s="469"/>
      <c r="V2972" s="469"/>
      <c r="W2972" s="469"/>
      <c r="X2972" s="469"/>
      <c r="Y2972" s="469"/>
      <c r="Z2972" s="469"/>
      <c r="AA2972" s="469"/>
      <c r="AB2972" s="469"/>
      <c r="AC2972" s="469"/>
    </row>
    <row r="2973" ht="171.0" customHeight="1">
      <c r="A2973" s="576" t="s">
        <v>13619</v>
      </c>
      <c r="B2973" s="192" t="s">
        <v>7004</v>
      </c>
      <c r="C2973" s="4" t="s">
        <v>7005</v>
      </c>
      <c r="D2973" s="559"/>
      <c r="E2973" s="43"/>
      <c r="F2973" s="132"/>
      <c r="G2973" s="132"/>
      <c r="H2973" s="469"/>
      <c r="I2973" s="469"/>
      <c r="J2973" s="469"/>
      <c r="K2973" s="469"/>
      <c r="L2973" s="469"/>
      <c r="M2973" s="469"/>
      <c r="N2973" s="469"/>
      <c r="O2973" s="469"/>
      <c r="P2973" s="469"/>
      <c r="Q2973" s="469"/>
      <c r="R2973" s="469"/>
      <c r="S2973" s="469"/>
      <c r="T2973" s="469"/>
      <c r="U2973" s="469"/>
      <c r="V2973" s="469"/>
      <c r="W2973" s="469"/>
      <c r="X2973" s="469"/>
      <c r="Y2973" s="469"/>
      <c r="Z2973" s="469"/>
      <c r="AA2973" s="469"/>
      <c r="AB2973" s="469"/>
      <c r="AC2973" s="469"/>
    </row>
    <row r="2974">
      <c r="A2974" s="478" t="s">
        <v>7006</v>
      </c>
      <c r="B2974" s="192" t="s">
        <v>7007</v>
      </c>
      <c r="C2974" s="4"/>
      <c r="D2974" s="559"/>
      <c r="E2974" s="43"/>
      <c r="F2974" s="132"/>
      <c r="G2974" s="132"/>
      <c r="H2974" s="469"/>
      <c r="I2974" s="469"/>
      <c r="J2974" s="469"/>
      <c r="K2974" s="469"/>
      <c r="L2974" s="469"/>
      <c r="M2974" s="469"/>
      <c r="N2974" s="469"/>
      <c r="O2974" s="469"/>
      <c r="P2974" s="469"/>
      <c r="Q2974" s="469"/>
      <c r="R2974" s="469"/>
      <c r="S2974" s="469"/>
      <c r="T2974" s="469"/>
      <c r="U2974" s="469"/>
      <c r="V2974" s="469"/>
      <c r="W2974" s="469"/>
      <c r="X2974" s="469"/>
      <c r="Y2974" s="469"/>
      <c r="Z2974" s="469"/>
      <c r="AA2974" s="469"/>
      <c r="AB2974" s="469"/>
      <c r="AC2974" s="469"/>
    </row>
    <row r="2975">
      <c r="A2975" s="4" t="s">
        <v>7008</v>
      </c>
      <c r="B2975" s="192" t="s">
        <v>7009</v>
      </c>
      <c r="C2975" s="4"/>
      <c r="D2975" s="559"/>
      <c r="E2975" s="43"/>
      <c r="F2975" s="132"/>
      <c r="G2975" s="132"/>
      <c r="H2975" s="469"/>
      <c r="I2975" s="469"/>
      <c r="J2975" s="469"/>
      <c r="K2975" s="469"/>
      <c r="L2975" s="469"/>
      <c r="M2975" s="469"/>
      <c r="N2975" s="469"/>
      <c r="O2975" s="469"/>
      <c r="P2975" s="469"/>
      <c r="Q2975" s="469"/>
      <c r="R2975" s="469"/>
      <c r="S2975" s="469"/>
      <c r="T2975" s="469"/>
      <c r="U2975" s="469"/>
      <c r="V2975" s="469"/>
      <c r="W2975" s="469"/>
      <c r="X2975" s="469"/>
      <c r="Y2975" s="469"/>
      <c r="Z2975" s="469"/>
      <c r="AA2975" s="469"/>
      <c r="AB2975" s="469"/>
      <c r="AC2975" s="469"/>
    </row>
    <row r="2976">
      <c r="A2976" s="4" t="s">
        <v>7010</v>
      </c>
      <c r="B2976" s="192" t="s">
        <v>7011</v>
      </c>
      <c r="C2976" s="4"/>
      <c r="D2976" s="559"/>
      <c r="E2976" s="43"/>
      <c r="F2976" s="132"/>
      <c r="G2976" s="132"/>
      <c r="H2976" s="469"/>
      <c r="I2976" s="469"/>
      <c r="J2976" s="469"/>
      <c r="K2976" s="469"/>
      <c r="L2976" s="469"/>
      <c r="M2976" s="469"/>
      <c r="N2976" s="469"/>
      <c r="O2976" s="469"/>
      <c r="P2976" s="469"/>
      <c r="Q2976" s="469"/>
      <c r="R2976" s="469"/>
      <c r="S2976" s="469"/>
      <c r="T2976" s="469"/>
      <c r="U2976" s="469"/>
      <c r="V2976" s="469"/>
      <c r="W2976" s="469"/>
      <c r="X2976" s="469"/>
      <c r="Y2976" s="469"/>
      <c r="Z2976" s="469"/>
      <c r="AA2976" s="469"/>
      <c r="AB2976" s="469"/>
      <c r="AC2976" s="469"/>
    </row>
    <row r="2977">
      <c r="A2977" s="4" t="s">
        <v>7012</v>
      </c>
      <c r="B2977" s="192" t="s">
        <v>7013</v>
      </c>
      <c r="C2977" s="576" t="s">
        <v>13620</v>
      </c>
      <c r="D2977" s="559"/>
      <c r="E2977" s="43"/>
      <c r="F2977" s="132"/>
      <c r="G2977" s="132"/>
      <c r="H2977" s="469"/>
      <c r="I2977" s="469"/>
      <c r="J2977" s="469"/>
      <c r="K2977" s="469"/>
      <c r="L2977" s="469"/>
      <c r="M2977" s="469"/>
      <c r="N2977" s="469"/>
      <c r="O2977" s="469"/>
      <c r="P2977" s="469"/>
      <c r="Q2977" s="469"/>
      <c r="R2977" s="469"/>
      <c r="S2977" s="469"/>
      <c r="T2977" s="469"/>
      <c r="U2977" s="469"/>
      <c r="V2977" s="469"/>
      <c r="W2977" s="469"/>
      <c r="X2977" s="469"/>
      <c r="Y2977" s="469"/>
      <c r="Z2977" s="469"/>
      <c r="AA2977" s="469"/>
      <c r="AB2977" s="469"/>
      <c r="AC2977" s="469"/>
    </row>
    <row r="2978">
      <c r="A2978" s="576" t="s">
        <v>13621</v>
      </c>
      <c r="B2978" s="192" t="s">
        <v>7016</v>
      </c>
      <c r="C2978" s="4"/>
      <c r="D2978" s="559"/>
      <c r="E2978" s="43"/>
      <c r="F2978" s="132"/>
      <c r="G2978" s="132"/>
      <c r="H2978" s="469"/>
      <c r="I2978" s="469"/>
      <c r="J2978" s="469"/>
      <c r="K2978" s="469"/>
      <c r="L2978" s="469"/>
      <c r="M2978" s="469"/>
      <c r="N2978" s="469"/>
      <c r="O2978" s="469"/>
      <c r="P2978" s="469"/>
      <c r="Q2978" s="469"/>
      <c r="R2978" s="469"/>
      <c r="S2978" s="469"/>
      <c r="T2978" s="469"/>
      <c r="U2978" s="469"/>
      <c r="V2978" s="469"/>
      <c r="W2978" s="469"/>
      <c r="X2978" s="469"/>
      <c r="Y2978" s="469"/>
      <c r="Z2978" s="469"/>
      <c r="AA2978" s="469"/>
      <c r="AB2978" s="469"/>
      <c r="AC2978" s="469"/>
    </row>
    <row r="2979">
      <c r="A2979" s="544" t="s">
        <v>7017</v>
      </c>
      <c r="B2979" s="192" t="s">
        <v>7018</v>
      </c>
      <c r="C2979" s="4"/>
      <c r="D2979" s="559"/>
      <c r="E2979" s="43"/>
      <c r="F2979" s="132"/>
      <c r="G2979" s="132"/>
      <c r="H2979" s="469"/>
      <c r="I2979" s="469"/>
      <c r="J2979" s="469"/>
      <c r="K2979" s="469"/>
      <c r="L2979" s="469"/>
      <c r="M2979" s="469"/>
      <c r="N2979" s="469"/>
      <c r="O2979" s="469"/>
      <c r="P2979" s="469"/>
      <c r="Q2979" s="469"/>
      <c r="R2979" s="469"/>
      <c r="S2979" s="469"/>
      <c r="T2979" s="469"/>
      <c r="U2979" s="469"/>
      <c r="V2979" s="469"/>
      <c r="W2979" s="469"/>
      <c r="X2979" s="469"/>
      <c r="Y2979" s="469"/>
      <c r="Z2979" s="469"/>
      <c r="AA2979" s="469"/>
      <c r="AB2979" s="469"/>
      <c r="AC2979" s="469"/>
    </row>
    <row r="2980" ht="80.25" customHeight="1">
      <c r="A2980" s="544" t="s">
        <v>7019</v>
      </c>
      <c r="B2980" s="192" t="s">
        <v>7020</v>
      </c>
      <c r="C2980" s="4" t="s">
        <v>7021</v>
      </c>
      <c r="D2980" s="559"/>
      <c r="E2980" s="43"/>
      <c r="F2980" s="132"/>
      <c r="G2980" s="132"/>
      <c r="H2980" s="469"/>
      <c r="I2980" s="469"/>
      <c r="J2980" s="469"/>
      <c r="K2980" s="469"/>
      <c r="L2980" s="469"/>
      <c r="M2980" s="469"/>
      <c r="N2980" s="469"/>
      <c r="O2980" s="469"/>
      <c r="P2980" s="469"/>
      <c r="Q2980" s="469"/>
      <c r="R2980" s="469"/>
      <c r="S2980" s="469"/>
      <c r="T2980" s="469"/>
      <c r="U2980" s="469"/>
      <c r="V2980" s="469"/>
      <c r="W2980" s="469"/>
      <c r="X2980" s="469"/>
      <c r="Y2980" s="469"/>
      <c r="Z2980" s="469"/>
      <c r="AA2980" s="469"/>
      <c r="AB2980" s="469"/>
      <c r="AC2980" s="469"/>
    </row>
    <row r="2981">
      <c r="A2981" s="544" t="s">
        <v>7022</v>
      </c>
      <c r="B2981" s="733" t="s">
        <v>7023</v>
      </c>
      <c r="C2981" s="4" t="s">
        <v>7024</v>
      </c>
      <c r="D2981" s="559" t="s">
        <v>7025</v>
      </c>
      <c r="E2981" s="43"/>
      <c r="F2981" s="132"/>
      <c r="G2981" s="132"/>
      <c r="H2981" s="469"/>
      <c r="I2981" s="469"/>
      <c r="J2981" s="469"/>
      <c r="K2981" s="469"/>
      <c r="L2981" s="469"/>
      <c r="M2981" s="469"/>
      <c r="N2981" s="469"/>
      <c r="O2981" s="469"/>
      <c r="P2981" s="469"/>
      <c r="Q2981" s="469"/>
      <c r="R2981" s="469"/>
      <c r="S2981" s="469"/>
      <c r="T2981" s="469"/>
      <c r="U2981" s="469"/>
      <c r="V2981" s="469"/>
      <c r="W2981" s="469"/>
      <c r="X2981" s="469"/>
      <c r="Y2981" s="469"/>
      <c r="Z2981" s="469"/>
      <c r="AA2981" s="469"/>
      <c r="AB2981" s="469"/>
      <c r="AC2981" s="469"/>
    </row>
    <row r="2982" ht="157.5" customHeight="1">
      <c r="A2982" s="544" t="s">
        <v>7026</v>
      </c>
      <c r="B2982" s="192" t="s">
        <v>7027</v>
      </c>
      <c r="C2982" s="4" t="s">
        <v>7028</v>
      </c>
      <c r="D2982" s="559"/>
      <c r="E2982" s="43"/>
      <c r="F2982" s="132"/>
      <c r="G2982" s="132"/>
      <c r="H2982" s="469"/>
      <c r="I2982" s="469"/>
      <c r="J2982" s="469"/>
      <c r="K2982" s="469"/>
      <c r="L2982" s="469"/>
      <c r="M2982" s="469"/>
      <c r="N2982" s="469"/>
      <c r="O2982" s="469"/>
      <c r="P2982" s="469"/>
      <c r="Q2982" s="469"/>
      <c r="R2982" s="469"/>
      <c r="S2982" s="469"/>
      <c r="T2982" s="469"/>
      <c r="U2982" s="469"/>
      <c r="V2982" s="469"/>
      <c r="W2982" s="469"/>
      <c r="X2982" s="469"/>
      <c r="Y2982" s="469"/>
      <c r="Z2982" s="469"/>
      <c r="AA2982" s="469"/>
      <c r="AB2982" s="469"/>
      <c r="AC2982" s="469"/>
    </row>
    <row r="2983">
      <c r="A2983" s="544" t="s">
        <v>7029</v>
      </c>
      <c r="B2983" s="192" t="s">
        <v>7030</v>
      </c>
      <c r="C2983" s="4"/>
      <c r="D2983" s="559" t="s">
        <v>7031</v>
      </c>
      <c r="E2983" s="43" t="s">
        <v>7032</v>
      </c>
      <c r="F2983" s="132"/>
      <c r="G2983" s="132"/>
      <c r="H2983" s="469"/>
      <c r="I2983" s="469"/>
      <c r="J2983" s="469"/>
      <c r="K2983" s="469"/>
      <c r="L2983" s="469"/>
      <c r="M2983" s="469"/>
      <c r="N2983" s="469"/>
      <c r="O2983" s="469"/>
      <c r="P2983" s="469"/>
      <c r="Q2983" s="469"/>
      <c r="R2983" s="469"/>
      <c r="S2983" s="469"/>
      <c r="T2983" s="469"/>
      <c r="U2983" s="469"/>
      <c r="V2983" s="469"/>
      <c r="W2983" s="469"/>
      <c r="X2983" s="469"/>
      <c r="Y2983" s="469"/>
      <c r="Z2983" s="469"/>
      <c r="AA2983" s="469"/>
      <c r="AB2983" s="469"/>
      <c r="AC2983" s="469"/>
    </row>
    <row r="2984">
      <c r="A2984" s="544" t="s">
        <v>7033</v>
      </c>
      <c r="B2984" s="192" t="s">
        <v>13622</v>
      </c>
      <c r="C2984" s="4" t="s">
        <v>7034</v>
      </c>
      <c r="D2984" s="559"/>
      <c r="E2984" s="43"/>
      <c r="F2984" s="132"/>
      <c r="G2984" s="132"/>
      <c r="H2984" s="469"/>
      <c r="I2984" s="469"/>
      <c r="J2984" s="469"/>
      <c r="K2984" s="469"/>
      <c r="L2984" s="469"/>
      <c r="M2984" s="469"/>
      <c r="N2984" s="469"/>
      <c r="O2984" s="469"/>
      <c r="P2984" s="469"/>
      <c r="Q2984" s="469"/>
      <c r="R2984" s="469"/>
      <c r="S2984" s="469"/>
      <c r="T2984" s="469"/>
      <c r="U2984" s="469"/>
      <c r="V2984" s="469"/>
      <c r="W2984" s="469"/>
      <c r="X2984" s="469"/>
      <c r="Y2984" s="469"/>
      <c r="Z2984" s="469"/>
      <c r="AA2984" s="469"/>
      <c r="AB2984" s="469"/>
      <c r="AC2984" s="469"/>
    </row>
    <row r="2985">
      <c r="A2985" s="544" t="s">
        <v>7035</v>
      </c>
      <c r="B2985" s="192"/>
      <c r="C2985" s="4"/>
      <c r="D2985" s="559"/>
      <c r="E2985" s="43"/>
      <c r="F2985" s="132"/>
      <c r="G2985" s="132"/>
      <c r="H2985" s="469"/>
      <c r="I2985" s="469"/>
      <c r="J2985" s="469"/>
      <c r="K2985" s="469"/>
      <c r="L2985" s="469"/>
      <c r="M2985" s="469"/>
      <c r="N2985" s="469"/>
      <c r="O2985" s="469"/>
      <c r="P2985" s="469"/>
      <c r="Q2985" s="469"/>
      <c r="R2985" s="469"/>
      <c r="S2985" s="469"/>
      <c r="T2985" s="469"/>
      <c r="U2985" s="469"/>
      <c r="V2985" s="469"/>
      <c r="W2985" s="469"/>
      <c r="X2985" s="469"/>
      <c r="Y2985" s="469"/>
      <c r="Z2985" s="469"/>
      <c r="AA2985" s="469"/>
      <c r="AB2985" s="469"/>
      <c r="AC2985" s="469"/>
    </row>
    <row r="2986">
      <c r="A2986" s="544" t="s">
        <v>7036</v>
      </c>
      <c r="B2986" s="192" t="s">
        <v>7037</v>
      </c>
      <c r="C2986" s="4" t="s">
        <v>7038</v>
      </c>
      <c r="D2986" s="559"/>
      <c r="E2986" s="43"/>
      <c r="F2986" s="132"/>
      <c r="G2986" s="132"/>
      <c r="H2986" s="469"/>
      <c r="I2986" s="469"/>
      <c r="J2986" s="469"/>
      <c r="K2986" s="469"/>
      <c r="L2986" s="469"/>
      <c r="M2986" s="469"/>
      <c r="N2986" s="469"/>
      <c r="O2986" s="469"/>
      <c r="P2986" s="469"/>
      <c r="Q2986" s="469"/>
      <c r="R2986" s="469"/>
      <c r="S2986" s="469"/>
      <c r="T2986" s="469"/>
      <c r="U2986" s="469"/>
      <c r="V2986" s="469"/>
      <c r="W2986" s="469"/>
      <c r="X2986" s="469"/>
      <c r="Y2986" s="469"/>
      <c r="Z2986" s="469"/>
      <c r="AA2986" s="469"/>
      <c r="AB2986" s="469"/>
      <c r="AC2986" s="469"/>
    </row>
    <row r="2987">
      <c r="A2987" s="545" t="s">
        <v>13623</v>
      </c>
      <c r="B2987" s="192"/>
      <c r="C2987" s="4"/>
      <c r="D2987" s="559"/>
      <c r="E2987" s="43"/>
      <c r="F2987" s="132"/>
      <c r="G2987" s="132"/>
      <c r="H2987" s="469"/>
      <c r="I2987" s="469"/>
      <c r="J2987" s="469"/>
      <c r="K2987" s="469"/>
      <c r="L2987" s="469"/>
      <c r="M2987" s="469"/>
      <c r="N2987" s="469"/>
      <c r="O2987" s="469"/>
      <c r="P2987" s="469"/>
      <c r="Q2987" s="469"/>
      <c r="R2987" s="469"/>
      <c r="S2987" s="469"/>
      <c r="T2987" s="469"/>
      <c r="U2987" s="469"/>
      <c r="V2987" s="469"/>
      <c r="W2987" s="469"/>
      <c r="X2987" s="469"/>
      <c r="Y2987" s="469"/>
      <c r="Z2987" s="469"/>
      <c r="AA2987" s="469"/>
      <c r="AB2987" s="469"/>
      <c r="AC2987" s="469"/>
    </row>
    <row r="2988" ht="109.5" customHeight="1">
      <c r="A2988" s="545" t="s">
        <v>13624</v>
      </c>
      <c r="B2988" s="192" t="s">
        <v>87</v>
      </c>
      <c r="C2988" s="4"/>
      <c r="D2988" s="734"/>
      <c r="E2988" s="25"/>
      <c r="F2988" s="627"/>
      <c r="G2988" s="627"/>
      <c r="H2988" s="735"/>
      <c r="I2988" s="735"/>
      <c r="J2988" s="735"/>
      <c r="K2988" s="735"/>
      <c r="L2988" s="735"/>
      <c r="M2988" s="735"/>
      <c r="N2988" s="735"/>
      <c r="O2988" s="735"/>
      <c r="P2988" s="735"/>
      <c r="Q2988" s="735"/>
      <c r="R2988" s="735"/>
      <c r="S2988" s="735"/>
      <c r="T2988" s="735"/>
      <c r="U2988" s="735"/>
      <c r="V2988" s="735"/>
      <c r="W2988" s="735"/>
      <c r="X2988" s="735"/>
      <c r="Y2988" s="735"/>
      <c r="Z2988" s="735"/>
      <c r="AA2988" s="735"/>
      <c r="AB2988" s="735"/>
      <c r="AC2988" s="735"/>
    </row>
    <row r="2989" ht="109.5" customHeight="1">
      <c r="A2989" s="736" t="s">
        <v>7041</v>
      </c>
      <c r="B2989" s="737" t="s">
        <v>7042</v>
      </c>
      <c r="C2989" s="4"/>
      <c r="D2989" s="734"/>
      <c r="E2989" s="25"/>
      <c r="F2989" s="627"/>
      <c r="G2989" s="627"/>
      <c r="H2989" s="735"/>
      <c r="I2989" s="735"/>
      <c r="J2989" s="735"/>
      <c r="K2989" s="735"/>
      <c r="L2989" s="735"/>
      <c r="M2989" s="735"/>
      <c r="N2989" s="735"/>
      <c r="O2989" s="735"/>
      <c r="P2989" s="735"/>
      <c r="Q2989" s="735"/>
      <c r="R2989" s="735"/>
      <c r="S2989" s="735"/>
      <c r="T2989" s="735"/>
      <c r="U2989" s="735"/>
      <c r="V2989" s="735"/>
      <c r="W2989" s="735"/>
      <c r="X2989" s="735"/>
      <c r="Y2989" s="735"/>
      <c r="Z2989" s="735"/>
      <c r="AA2989" s="735"/>
      <c r="AB2989" s="735"/>
      <c r="AC2989" s="735"/>
    </row>
    <row r="2990">
      <c r="A2990" s="736" t="s">
        <v>7043</v>
      </c>
      <c r="B2990" s="737" t="s">
        <v>7044</v>
      </c>
      <c r="C2990" s="4"/>
      <c r="D2990" s="559"/>
      <c r="E2990" s="43"/>
      <c r="F2990" s="132"/>
      <c r="G2990" s="132"/>
      <c r="H2990" s="469"/>
      <c r="I2990" s="469"/>
      <c r="J2990" s="469"/>
      <c r="K2990" s="469"/>
      <c r="L2990" s="469"/>
      <c r="M2990" s="469"/>
      <c r="N2990" s="469"/>
      <c r="O2990" s="469"/>
      <c r="P2990" s="469"/>
      <c r="Q2990" s="469"/>
      <c r="R2990" s="469"/>
      <c r="S2990" s="469"/>
      <c r="T2990" s="469"/>
      <c r="U2990" s="469"/>
      <c r="V2990" s="469"/>
      <c r="W2990" s="469"/>
      <c r="X2990" s="469"/>
      <c r="Y2990" s="469"/>
      <c r="Z2990" s="469"/>
      <c r="AA2990" s="469"/>
      <c r="AB2990" s="469"/>
      <c r="AC2990" s="469"/>
    </row>
    <row r="2991" ht="309.0" customHeight="1">
      <c r="A2991" s="736" t="s">
        <v>7045</v>
      </c>
      <c r="B2991" s="243" t="s">
        <v>7046</v>
      </c>
      <c r="C2991" s="4"/>
      <c r="D2991" s="559"/>
      <c r="E2991" s="43"/>
      <c r="F2991" s="132"/>
      <c r="G2991" s="132"/>
      <c r="H2991" s="469"/>
      <c r="I2991" s="469"/>
      <c r="J2991" s="469"/>
      <c r="K2991" s="469"/>
      <c r="L2991" s="469"/>
      <c r="M2991" s="469"/>
      <c r="N2991" s="469"/>
      <c r="O2991" s="469"/>
      <c r="P2991" s="469"/>
      <c r="Q2991" s="469"/>
      <c r="R2991" s="469"/>
      <c r="S2991" s="469"/>
      <c r="T2991" s="469"/>
      <c r="U2991" s="469"/>
      <c r="V2991" s="469"/>
      <c r="W2991" s="469"/>
      <c r="X2991" s="469"/>
      <c r="Y2991" s="469"/>
      <c r="Z2991" s="469"/>
      <c r="AA2991" s="469"/>
      <c r="AB2991" s="469"/>
      <c r="AC2991" s="469"/>
    </row>
    <row r="2992">
      <c r="A2992" s="469"/>
      <c r="B2992" s="736" t="s">
        <v>7047</v>
      </c>
      <c r="C2992" s="4" t="s">
        <v>7048</v>
      </c>
      <c r="D2992" s="559"/>
      <c r="E2992" s="43"/>
      <c r="F2992" s="132"/>
      <c r="G2992" s="132"/>
      <c r="H2992" s="469"/>
      <c r="I2992" s="469"/>
      <c r="J2992" s="469"/>
      <c r="K2992" s="469"/>
      <c r="L2992" s="469"/>
      <c r="M2992" s="469"/>
      <c r="N2992" s="469"/>
      <c r="O2992" s="469"/>
      <c r="P2992" s="469"/>
      <c r="Q2992" s="469"/>
      <c r="R2992" s="469"/>
      <c r="S2992" s="469"/>
      <c r="T2992" s="469"/>
      <c r="U2992" s="469"/>
      <c r="V2992" s="469"/>
      <c r="W2992" s="469"/>
      <c r="X2992" s="469"/>
      <c r="Y2992" s="469"/>
      <c r="Z2992" s="469"/>
      <c r="AA2992" s="469"/>
      <c r="AB2992" s="469"/>
      <c r="AC2992" s="469"/>
    </row>
    <row r="2993" ht="204.0" customHeight="1">
      <c r="A2993" s="736" t="s">
        <v>7049</v>
      </c>
      <c r="B2993" s="65" t="s">
        <v>7050</v>
      </c>
      <c r="C2993" s="4"/>
      <c r="D2993" s="559"/>
      <c r="E2993" s="43"/>
      <c r="F2993" s="132"/>
      <c r="G2993" s="132"/>
      <c r="H2993" s="469"/>
      <c r="I2993" s="469"/>
      <c r="J2993" s="469"/>
      <c r="K2993" s="469"/>
      <c r="L2993" s="469"/>
      <c r="M2993" s="469"/>
      <c r="N2993" s="469"/>
      <c r="O2993" s="469"/>
      <c r="P2993" s="469"/>
      <c r="Q2993" s="469"/>
      <c r="R2993" s="469"/>
      <c r="S2993" s="469"/>
      <c r="T2993" s="469"/>
      <c r="U2993" s="469"/>
      <c r="V2993" s="469"/>
      <c r="W2993" s="469"/>
      <c r="X2993" s="469"/>
      <c r="Y2993" s="469"/>
      <c r="Z2993" s="469"/>
      <c r="AA2993" s="469"/>
      <c r="AB2993" s="469"/>
      <c r="AC2993" s="469"/>
    </row>
    <row r="2994">
      <c r="A2994" s="736" t="s">
        <v>7051</v>
      </c>
      <c r="B2994" s="65" t="s">
        <v>7052</v>
      </c>
      <c r="C2994" s="4" t="s">
        <v>7053</v>
      </c>
      <c r="D2994" s="559"/>
      <c r="E2994" s="43"/>
      <c r="F2994" s="132"/>
      <c r="G2994" s="132"/>
      <c r="H2994" s="469"/>
      <c r="I2994" s="469"/>
      <c r="J2994" s="469"/>
      <c r="K2994" s="469"/>
      <c r="L2994" s="469"/>
      <c r="M2994" s="469"/>
      <c r="N2994" s="469"/>
      <c r="O2994" s="469"/>
      <c r="P2994" s="469"/>
      <c r="Q2994" s="469"/>
      <c r="R2994" s="469"/>
      <c r="S2994" s="469"/>
      <c r="T2994" s="469"/>
      <c r="U2994" s="469"/>
      <c r="V2994" s="469"/>
      <c r="W2994" s="469"/>
      <c r="X2994" s="469"/>
      <c r="Y2994" s="469"/>
      <c r="Z2994" s="469"/>
      <c r="AA2994" s="469"/>
      <c r="AB2994" s="469"/>
      <c r="AC2994" s="469"/>
    </row>
    <row r="2995">
      <c r="A2995" s="736" t="s">
        <v>7054</v>
      </c>
      <c r="B2995" s="65"/>
      <c r="C2995" s="4"/>
      <c r="D2995" s="559"/>
      <c r="E2995" s="43"/>
      <c r="F2995" s="132"/>
      <c r="G2995" s="132"/>
      <c r="H2995" s="469"/>
      <c r="I2995" s="469"/>
      <c r="J2995" s="469"/>
      <c r="K2995" s="469"/>
      <c r="L2995" s="469"/>
      <c r="M2995" s="469"/>
      <c r="N2995" s="469"/>
      <c r="O2995" s="469"/>
      <c r="P2995" s="469"/>
      <c r="Q2995" s="469"/>
      <c r="R2995" s="469"/>
      <c r="S2995" s="469"/>
      <c r="T2995" s="469"/>
      <c r="U2995" s="469"/>
      <c r="V2995" s="469"/>
      <c r="W2995" s="469"/>
      <c r="X2995" s="469"/>
      <c r="Y2995" s="469"/>
      <c r="Z2995" s="469"/>
      <c r="AA2995" s="469"/>
      <c r="AB2995" s="469"/>
      <c r="AC2995" s="469"/>
    </row>
    <row r="2996" ht="246.0" customHeight="1">
      <c r="A2996" s="736" t="s">
        <v>7055</v>
      </c>
      <c r="B2996" s="65" t="s">
        <v>7056</v>
      </c>
      <c r="C2996" s="4" t="s">
        <v>7057</v>
      </c>
      <c r="D2996" s="559"/>
      <c r="E2996" s="43"/>
      <c r="F2996" s="132"/>
      <c r="G2996" s="132"/>
      <c r="H2996" s="469"/>
      <c r="I2996" s="469"/>
      <c r="J2996" s="469"/>
      <c r="K2996" s="469"/>
      <c r="L2996" s="469"/>
      <c r="M2996" s="469"/>
      <c r="N2996" s="469"/>
      <c r="O2996" s="469"/>
      <c r="P2996" s="469"/>
      <c r="Q2996" s="469"/>
      <c r="R2996" s="469"/>
      <c r="S2996" s="469"/>
      <c r="T2996" s="469"/>
      <c r="U2996" s="469"/>
      <c r="V2996" s="469"/>
      <c r="W2996" s="469"/>
      <c r="X2996" s="469"/>
      <c r="Y2996" s="469"/>
      <c r="Z2996" s="469"/>
      <c r="AA2996" s="469"/>
      <c r="AB2996" s="469"/>
      <c r="AC2996" s="469"/>
    </row>
    <row r="2997">
      <c r="A2997" s="736" t="s">
        <v>7058</v>
      </c>
      <c r="B2997" s="65" t="s">
        <v>7059</v>
      </c>
      <c r="C2997" s="4" t="s">
        <v>13625</v>
      </c>
      <c r="D2997" s="559"/>
      <c r="E2997" s="43"/>
      <c r="F2997" s="132"/>
      <c r="G2997" s="132"/>
      <c r="H2997" s="469"/>
      <c r="I2997" s="469"/>
      <c r="J2997" s="469"/>
      <c r="K2997" s="469"/>
      <c r="L2997" s="469"/>
      <c r="M2997" s="469"/>
      <c r="N2997" s="469"/>
      <c r="O2997" s="469"/>
      <c r="P2997" s="469"/>
      <c r="Q2997" s="469"/>
      <c r="R2997" s="469"/>
      <c r="S2997" s="469"/>
      <c r="T2997" s="469"/>
      <c r="U2997" s="469"/>
      <c r="V2997" s="469"/>
      <c r="W2997" s="469"/>
      <c r="X2997" s="469"/>
      <c r="Y2997" s="469"/>
      <c r="Z2997" s="469"/>
      <c r="AA2997" s="469"/>
      <c r="AB2997" s="469"/>
      <c r="AC2997" s="469"/>
    </row>
    <row r="2998">
      <c r="A2998" s="736" t="s">
        <v>7061</v>
      </c>
      <c r="B2998" s="65" t="s">
        <v>7062</v>
      </c>
      <c r="C2998" s="4"/>
      <c r="D2998" s="559"/>
      <c r="E2998" s="43"/>
      <c r="F2998" s="132"/>
      <c r="G2998" s="132"/>
      <c r="H2998" s="469"/>
      <c r="I2998" s="469"/>
      <c r="J2998" s="469"/>
      <c r="K2998" s="469"/>
      <c r="L2998" s="469"/>
      <c r="M2998" s="469"/>
      <c r="N2998" s="469"/>
      <c r="O2998" s="469"/>
      <c r="P2998" s="469"/>
      <c r="Q2998" s="469"/>
      <c r="R2998" s="469"/>
      <c r="S2998" s="469"/>
      <c r="T2998" s="469"/>
      <c r="U2998" s="469"/>
      <c r="V2998" s="469"/>
      <c r="W2998" s="469"/>
      <c r="X2998" s="469"/>
      <c r="Y2998" s="469"/>
      <c r="Z2998" s="469"/>
      <c r="AA2998" s="469"/>
      <c r="AB2998" s="469"/>
      <c r="AC2998" s="469"/>
    </row>
    <row r="2999">
      <c r="A2999" s="736" t="s">
        <v>13626</v>
      </c>
      <c r="B2999" s="242" t="s">
        <v>7064</v>
      </c>
      <c r="C2999" s="4"/>
      <c r="D2999" s="559"/>
      <c r="E2999" s="43"/>
      <c r="F2999" s="132"/>
      <c r="G2999" s="132"/>
      <c r="H2999" s="469"/>
      <c r="I2999" s="469"/>
      <c r="J2999" s="469"/>
      <c r="K2999" s="469"/>
      <c r="L2999" s="469"/>
      <c r="M2999" s="469"/>
      <c r="N2999" s="469"/>
      <c r="O2999" s="469"/>
      <c r="P2999" s="469"/>
      <c r="Q2999" s="469"/>
      <c r="R2999" s="469"/>
      <c r="S2999" s="469"/>
      <c r="T2999" s="469"/>
      <c r="U2999" s="469"/>
      <c r="V2999" s="469"/>
      <c r="W2999" s="469"/>
      <c r="X2999" s="469"/>
      <c r="Y2999" s="469"/>
      <c r="Z2999" s="469"/>
      <c r="AA2999" s="469"/>
      <c r="AB2999" s="469"/>
      <c r="AC2999" s="469"/>
    </row>
    <row r="3000">
      <c r="A3000" s="738" t="s">
        <v>7065</v>
      </c>
      <c r="B3000" s="65"/>
      <c r="C3000" s="4"/>
      <c r="D3000" s="559"/>
      <c r="E3000" s="43"/>
      <c r="F3000" s="132"/>
      <c r="G3000" s="132"/>
      <c r="H3000" s="469"/>
      <c r="I3000" s="469"/>
      <c r="J3000" s="469"/>
      <c r="K3000" s="469"/>
      <c r="L3000" s="469"/>
      <c r="M3000" s="469"/>
      <c r="N3000" s="469"/>
      <c r="O3000" s="469"/>
      <c r="P3000" s="469"/>
      <c r="Q3000" s="469"/>
      <c r="R3000" s="469"/>
      <c r="S3000" s="469"/>
      <c r="T3000" s="469"/>
      <c r="U3000" s="469"/>
      <c r="V3000" s="469"/>
      <c r="W3000" s="469"/>
      <c r="X3000" s="469"/>
      <c r="Y3000" s="469"/>
      <c r="Z3000" s="469"/>
      <c r="AA3000" s="469"/>
      <c r="AB3000" s="469"/>
      <c r="AC3000" s="469"/>
    </row>
    <row r="3001">
      <c r="A3001" s="736" t="s">
        <v>7066</v>
      </c>
      <c r="B3001" s="65" t="s">
        <v>7067</v>
      </c>
      <c r="C3001" s="4"/>
      <c r="D3001" s="559"/>
      <c r="E3001" s="43"/>
      <c r="F3001" s="132"/>
      <c r="G3001" s="132"/>
      <c r="H3001" s="469"/>
      <c r="I3001" s="469"/>
      <c r="J3001" s="469"/>
      <c r="K3001" s="469"/>
      <c r="L3001" s="469"/>
      <c r="M3001" s="469"/>
      <c r="N3001" s="469"/>
      <c r="O3001" s="469"/>
      <c r="P3001" s="469"/>
      <c r="Q3001" s="469"/>
      <c r="R3001" s="469"/>
      <c r="S3001" s="469"/>
      <c r="T3001" s="469"/>
      <c r="U3001" s="469"/>
      <c r="V3001" s="469"/>
      <c r="W3001" s="469"/>
      <c r="X3001" s="469"/>
      <c r="Y3001" s="469"/>
      <c r="Z3001" s="469"/>
      <c r="AA3001" s="469"/>
      <c r="AB3001" s="469"/>
      <c r="AC3001" s="469"/>
    </row>
    <row r="3002">
      <c r="A3002" s="736" t="s">
        <v>13627</v>
      </c>
      <c r="B3002" s="65" t="s">
        <v>7069</v>
      </c>
      <c r="C3002" s="4"/>
      <c r="D3002" s="559"/>
      <c r="E3002" s="43"/>
      <c r="F3002" s="132"/>
      <c r="G3002" s="132"/>
      <c r="H3002" s="469"/>
      <c r="I3002" s="469"/>
      <c r="J3002" s="469"/>
      <c r="K3002" s="469"/>
      <c r="L3002" s="469"/>
      <c r="M3002" s="469"/>
      <c r="N3002" s="469"/>
      <c r="O3002" s="469"/>
      <c r="P3002" s="469"/>
      <c r="Q3002" s="469"/>
      <c r="R3002" s="469"/>
      <c r="S3002" s="469"/>
      <c r="T3002" s="469"/>
      <c r="U3002" s="469"/>
      <c r="V3002" s="469"/>
      <c r="W3002" s="469"/>
      <c r="X3002" s="469"/>
      <c r="Y3002" s="469"/>
      <c r="Z3002" s="469"/>
      <c r="AA3002" s="469"/>
      <c r="AB3002" s="469"/>
      <c r="AC3002" s="469"/>
    </row>
    <row r="3003" ht="69.75" customHeight="1">
      <c r="A3003" s="736" t="s">
        <v>7070</v>
      </c>
      <c r="B3003" s="65" t="s">
        <v>7071</v>
      </c>
      <c r="C3003" s="4" t="s">
        <v>7072</v>
      </c>
      <c r="D3003" s="559"/>
      <c r="E3003" s="43"/>
      <c r="F3003" s="132"/>
      <c r="G3003" s="132"/>
      <c r="H3003" s="469"/>
      <c r="I3003" s="469"/>
      <c r="J3003" s="469"/>
      <c r="K3003" s="469"/>
      <c r="L3003" s="469"/>
      <c r="M3003" s="469"/>
      <c r="N3003" s="469"/>
      <c r="O3003" s="469"/>
      <c r="P3003" s="469"/>
      <c r="Q3003" s="469"/>
      <c r="R3003" s="469"/>
      <c r="S3003" s="469"/>
      <c r="T3003" s="469"/>
      <c r="U3003" s="469"/>
      <c r="V3003" s="469"/>
      <c r="W3003" s="469"/>
      <c r="X3003" s="469"/>
      <c r="Y3003" s="469"/>
      <c r="Z3003" s="469"/>
      <c r="AA3003" s="469"/>
      <c r="AB3003" s="469"/>
      <c r="AC3003" s="469"/>
    </row>
    <row r="3004">
      <c r="A3004" s="736" t="s">
        <v>7073</v>
      </c>
      <c r="B3004" s="65" t="s">
        <v>7074</v>
      </c>
      <c r="C3004" s="4"/>
      <c r="D3004" s="559"/>
      <c r="E3004" s="43"/>
      <c r="F3004" s="132"/>
      <c r="G3004" s="132"/>
      <c r="H3004" s="469"/>
      <c r="I3004" s="469"/>
      <c r="J3004" s="469"/>
      <c r="K3004" s="469"/>
      <c r="L3004" s="469"/>
      <c r="M3004" s="469"/>
      <c r="N3004" s="469"/>
      <c r="O3004" s="469"/>
      <c r="P3004" s="469"/>
      <c r="Q3004" s="469"/>
      <c r="R3004" s="469"/>
      <c r="S3004" s="469"/>
      <c r="T3004" s="469"/>
      <c r="U3004" s="469"/>
      <c r="V3004" s="469"/>
      <c r="W3004" s="469"/>
      <c r="X3004" s="469"/>
      <c r="Y3004" s="469"/>
      <c r="Z3004" s="469"/>
      <c r="AA3004" s="469"/>
      <c r="AB3004" s="469"/>
      <c r="AC3004" s="469"/>
    </row>
    <row r="3005">
      <c r="A3005" s="736" t="s">
        <v>7075</v>
      </c>
      <c r="B3005" s="65" t="s">
        <v>13628</v>
      </c>
      <c r="C3005" s="4"/>
      <c r="D3005" s="559" t="s">
        <v>7077</v>
      </c>
      <c r="E3005" s="43"/>
      <c r="F3005" s="132"/>
      <c r="G3005" s="132"/>
      <c r="H3005" s="469"/>
      <c r="I3005" s="469"/>
      <c r="J3005" s="469"/>
      <c r="K3005" s="469"/>
      <c r="L3005" s="469"/>
      <c r="M3005" s="469"/>
      <c r="N3005" s="469"/>
      <c r="O3005" s="469"/>
      <c r="P3005" s="469"/>
      <c r="Q3005" s="469"/>
      <c r="R3005" s="469"/>
      <c r="S3005" s="469"/>
      <c r="T3005" s="469"/>
      <c r="U3005" s="469"/>
      <c r="V3005" s="469"/>
      <c r="W3005" s="469"/>
      <c r="X3005" s="469"/>
      <c r="Y3005" s="469"/>
      <c r="Z3005" s="469"/>
      <c r="AA3005" s="469"/>
      <c r="AB3005" s="469"/>
      <c r="AC3005" s="469"/>
    </row>
    <row r="3006">
      <c r="A3006" s="736" t="s">
        <v>7078</v>
      </c>
      <c r="B3006" s="65" t="s">
        <v>7079</v>
      </c>
      <c r="C3006" s="4" t="s">
        <v>7080</v>
      </c>
      <c r="D3006" s="559"/>
      <c r="E3006" s="43"/>
      <c r="F3006" s="132"/>
      <c r="G3006" s="132"/>
      <c r="H3006" s="469"/>
      <c r="I3006" s="469"/>
      <c r="J3006" s="469"/>
      <c r="K3006" s="469"/>
      <c r="L3006" s="469"/>
      <c r="M3006" s="469"/>
      <c r="N3006" s="469"/>
      <c r="O3006" s="469"/>
      <c r="P3006" s="469"/>
      <c r="Q3006" s="469"/>
      <c r="R3006" s="469"/>
      <c r="S3006" s="469"/>
      <c r="T3006" s="469"/>
      <c r="U3006" s="469"/>
      <c r="V3006" s="469"/>
      <c r="W3006" s="469"/>
      <c r="X3006" s="469"/>
      <c r="Y3006" s="469"/>
      <c r="Z3006" s="469"/>
      <c r="AA3006" s="469"/>
      <c r="AB3006" s="469"/>
      <c r="AC3006" s="469"/>
    </row>
    <row r="3007">
      <c r="A3007" s="736" t="s">
        <v>7081</v>
      </c>
      <c r="B3007" s="65"/>
      <c r="C3007" s="4"/>
      <c r="D3007" s="559"/>
      <c r="E3007" s="43"/>
      <c r="F3007" s="132"/>
      <c r="G3007" s="132"/>
      <c r="H3007" s="469"/>
      <c r="I3007" s="469"/>
      <c r="J3007" s="469"/>
      <c r="K3007" s="469"/>
      <c r="L3007" s="469"/>
      <c r="M3007" s="469"/>
      <c r="N3007" s="469"/>
      <c r="O3007" s="469"/>
      <c r="P3007" s="469"/>
      <c r="Q3007" s="469"/>
      <c r="R3007" s="469"/>
      <c r="S3007" s="469"/>
      <c r="T3007" s="469"/>
      <c r="U3007" s="469"/>
      <c r="V3007" s="469"/>
      <c r="W3007" s="469"/>
      <c r="X3007" s="469"/>
      <c r="Y3007" s="469"/>
      <c r="Z3007" s="469"/>
      <c r="AA3007" s="469"/>
      <c r="AB3007" s="469"/>
      <c r="AC3007" s="469"/>
    </row>
    <row r="3008">
      <c r="A3008" s="736" t="s">
        <v>7082</v>
      </c>
      <c r="B3008" s="65" t="s">
        <v>13629</v>
      </c>
      <c r="C3008" s="4"/>
      <c r="D3008" s="559"/>
      <c r="E3008" s="43"/>
      <c r="F3008" s="132"/>
      <c r="G3008" s="132"/>
      <c r="H3008" s="469"/>
      <c r="I3008" s="469"/>
      <c r="J3008" s="469"/>
      <c r="K3008" s="469"/>
      <c r="L3008" s="469"/>
      <c r="M3008" s="469"/>
      <c r="N3008" s="469"/>
      <c r="O3008" s="469"/>
      <c r="P3008" s="469"/>
      <c r="Q3008" s="469"/>
      <c r="R3008" s="469"/>
      <c r="S3008" s="469"/>
      <c r="T3008" s="469"/>
      <c r="U3008" s="469"/>
      <c r="V3008" s="469"/>
      <c r="W3008" s="469"/>
      <c r="X3008" s="469"/>
      <c r="Y3008" s="469"/>
      <c r="Z3008" s="469"/>
      <c r="AA3008" s="469"/>
      <c r="AB3008" s="469"/>
      <c r="AC3008" s="469"/>
    </row>
    <row r="3009">
      <c r="A3009" s="739" t="s">
        <v>7084</v>
      </c>
      <c r="B3009" s="65" t="s">
        <v>7085</v>
      </c>
      <c r="C3009" s="4" t="s">
        <v>7086</v>
      </c>
      <c r="D3009" s="559"/>
      <c r="E3009" s="43"/>
      <c r="F3009" s="132"/>
      <c r="G3009" s="132"/>
      <c r="H3009" s="469"/>
      <c r="I3009" s="469"/>
      <c r="J3009" s="469"/>
      <c r="K3009" s="469"/>
      <c r="L3009" s="469"/>
      <c r="M3009" s="469"/>
      <c r="N3009" s="469"/>
      <c r="O3009" s="469"/>
      <c r="P3009" s="469"/>
      <c r="Q3009" s="469"/>
      <c r="R3009" s="469"/>
      <c r="S3009" s="469"/>
      <c r="T3009" s="469"/>
      <c r="U3009" s="469"/>
      <c r="V3009" s="469"/>
      <c r="W3009" s="469"/>
      <c r="X3009" s="469"/>
      <c r="Y3009" s="469"/>
      <c r="Z3009" s="469"/>
      <c r="AA3009" s="469"/>
      <c r="AB3009" s="469"/>
      <c r="AC3009" s="469"/>
    </row>
    <row r="3010">
      <c r="A3010" s="739" t="s">
        <v>7087</v>
      </c>
      <c r="B3010" s="65" t="s">
        <v>7088</v>
      </c>
      <c r="C3010" s="4" t="s">
        <v>7089</v>
      </c>
      <c r="D3010" s="559" t="s">
        <v>7090</v>
      </c>
      <c r="E3010" s="43" t="s">
        <v>7091</v>
      </c>
      <c r="F3010" s="132" t="s">
        <v>7092</v>
      </c>
      <c r="G3010" s="132"/>
      <c r="H3010" s="469"/>
      <c r="I3010" s="469"/>
      <c r="J3010" s="469"/>
      <c r="K3010" s="469"/>
      <c r="L3010" s="469"/>
      <c r="M3010" s="469"/>
      <c r="N3010" s="469"/>
      <c r="O3010" s="469"/>
      <c r="P3010" s="469"/>
      <c r="Q3010" s="469"/>
      <c r="R3010" s="469"/>
      <c r="S3010" s="469"/>
      <c r="T3010" s="469"/>
      <c r="U3010" s="469"/>
      <c r="V3010" s="469"/>
      <c r="W3010" s="469"/>
      <c r="X3010" s="469"/>
      <c r="Y3010" s="469"/>
      <c r="Z3010" s="469"/>
      <c r="AA3010" s="469"/>
      <c r="AB3010" s="469"/>
      <c r="AC3010" s="469"/>
    </row>
    <row r="3011">
      <c r="A3011" s="739" t="s">
        <v>13630</v>
      </c>
      <c r="B3011" s="65" t="s">
        <v>7094</v>
      </c>
      <c r="C3011" s="4" t="s">
        <v>13631</v>
      </c>
      <c r="D3011" s="559"/>
      <c r="E3011" s="5"/>
      <c r="F3011" s="469"/>
      <c r="G3011" s="469"/>
      <c r="H3011" s="469"/>
      <c r="I3011" s="469"/>
      <c r="J3011" s="469"/>
      <c r="K3011" s="469"/>
      <c r="L3011" s="469"/>
      <c r="M3011" s="469"/>
      <c r="N3011" s="469"/>
      <c r="O3011" s="469"/>
      <c r="P3011" s="469"/>
      <c r="Q3011" s="469"/>
      <c r="R3011" s="469"/>
      <c r="S3011" s="469"/>
      <c r="T3011" s="469"/>
      <c r="U3011" s="469"/>
      <c r="V3011" s="469"/>
      <c r="W3011" s="469"/>
      <c r="X3011" s="469"/>
      <c r="Y3011" s="469"/>
      <c r="Z3011" s="469"/>
      <c r="AA3011" s="469"/>
      <c r="AB3011" s="469"/>
      <c r="AC3011" s="469"/>
    </row>
    <row r="3012">
      <c r="A3012" s="739" t="s">
        <v>13632</v>
      </c>
      <c r="B3012" s="65"/>
      <c r="C3012" s="4"/>
      <c r="D3012" s="559"/>
      <c r="E3012" s="5"/>
      <c r="F3012" s="469"/>
      <c r="G3012" s="469"/>
      <c r="H3012" s="469"/>
      <c r="I3012" s="469"/>
      <c r="J3012" s="469"/>
      <c r="K3012" s="469"/>
      <c r="L3012" s="469"/>
      <c r="M3012" s="469"/>
      <c r="N3012" s="469"/>
      <c r="O3012" s="469"/>
      <c r="P3012" s="469"/>
      <c r="Q3012" s="469"/>
      <c r="R3012" s="469"/>
      <c r="S3012" s="469"/>
      <c r="T3012" s="469"/>
      <c r="U3012" s="469"/>
      <c r="V3012" s="469"/>
      <c r="W3012" s="469"/>
      <c r="X3012" s="469"/>
      <c r="Y3012" s="469"/>
      <c r="Z3012" s="469"/>
      <c r="AA3012" s="469"/>
      <c r="AB3012" s="469"/>
      <c r="AC3012" s="469"/>
    </row>
    <row r="3013">
      <c r="A3013" s="740" t="s">
        <v>7097</v>
      </c>
      <c r="B3013" s="65"/>
      <c r="C3013" s="4"/>
      <c r="D3013" s="559"/>
      <c r="E3013" s="5"/>
      <c r="F3013" s="469"/>
      <c r="G3013" s="469"/>
      <c r="H3013" s="469"/>
      <c r="I3013" s="469"/>
      <c r="J3013" s="469"/>
      <c r="K3013" s="469"/>
      <c r="L3013" s="469"/>
      <c r="M3013" s="469"/>
      <c r="N3013" s="469"/>
      <c r="O3013" s="469"/>
      <c r="P3013" s="469"/>
      <c r="Q3013" s="469"/>
      <c r="R3013" s="469"/>
      <c r="S3013" s="469"/>
      <c r="T3013" s="469"/>
      <c r="U3013" s="469"/>
      <c r="V3013" s="469"/>
      <c r="W3013" s="469"/>
      <c r="X3013" s="469"/>
      <c r="Y3013" s="469"/>
      <c r="Z3013" s="469"/>
      <c r="AA3013" s="469"/>
      <c r="AB3013" s="469"/>
      <c r="AC3013" s="469"/>
    </row>
    <row r="3014">
      <c r="A3014" s="741" t="s">
        <v>7098</v>
      </c>
      <c r="B3014" s="65" t="s">
        <v>7099</v>
      </c>
      <c r="C3014" s="4" t="s">
        <v>7100</v>
      </c>
      <c r="D3014" s="559"/>
      <c r="E3014" s="5"/>
      <c r="F3014" s="469"/>
      <c r="G3014" s="469"/>
      <c r="H3014" s="469"/>
      <c r="I3014" s="469"/>
      <c r="J3014" s="469"/>
      <c r="K3014" s="469"/>
      <c r="L3014" s="469"/>
      <c r="M3014" s="469"/>
      <c r="N3014" s="469"/>
      <c r="O3014" s="469"/>
      <c r="P3014" s="469"/>
      <c r="Q3014" s="469"/>
      <c r="R3014" s="469"/>
      <c r="S3014" s="469"/>
      <c r="T3014" s="469"/>
      <c r="U3014" s="469"/>
      <c r="V3014" s="469"/>
      <c r="W3014" s="469"/>
      <c r="X3014" s="469"/>
      <c r="Y3014" s="469"/>
      <c r="Z3014" s="469"/>
      <c r="AA3014" s="469"/>
      <c r="AB3014" s="469"/>
      <c r="AC3014" s="469"/>
    </row>
    <row r="3015">
      <c r="A3015" s="741" t="s">
        <v>13633</v>
      </c>
      <c r="B3015" s="65" t="s">
        <v>13634</v>
      </c>
      <c r="C3015" s="4"/>
      <c r="D3015" s="559"/>
      <c r="F3015" s="469"/>
      <c r="G3015" s="469"/>
      <c r="H3015" s="469"/>
      <c r="I3015" s="469"/>
      <c r="J3015" s="469"/>
      <c r="K3015" s="469"/>
      <c r="L3015" s="469"/>
      <c r="M3015" s="469"/>
      <c r="N3015" s="469"/>
      <c r="O3015" s="469"/>
      <c r="P3015" s="469"/>
      <c r="Q3015" s="469"/>
      <c r="R3015" s="469"/>
      <c r="S3015" s="469"/>
      <c r="T3015" s="469"/>
      <c r="U3015" s="469"/>
      <c r="V3015" s="469"/>
      <c r="W3015" s="469"/>
      <c r="X3015" s="469"/>
      <c r="Y3015" s="469"/>
      <c r="Z3015" s="469"/>
      <c r="AA3015" s="469"/>
      <c r="AB3015" s="469"/>
      <c r="AC3015" s="469"/>
    </row>
    <row r="3016">
      <c r="A3016" s="741"/>
      <c r="B3016" s="65"/>
      <c r="C3016" s="4"/>
      <c r="D3016" s="559"/>
      <c r="F3016" s="469"/>
      <c r="G3016" s="469"/>
      <c r="H3016" s="469"/>
      <c r="I3016" s="469"/>
      <c r="J3016" s="469"/>
      <c r="K3016" s="469"/>
      <c r="L3016" s="469"/>
      <c r="M3016" s="469"/>
      <c r="N3016" s="469"/>
      <c r="O3016" s="469"/>
      <c r="P3016" s="469"/>
      <c r="Q3016" s="469"/>
      <c r="R3016" s="469"/>
      <c r="S3016" s="469"/>
      <c r="T3016" s="469"/>
      <c r="U3016" s="469"/>
      <c r="V3016" s="469"/>
      <c r="W3016" s="469"/>
      <c r="X3016" s="469"/>
      <c r="Y3016" s="469"/>
      <c r="Z3016" s="469"/>
      <c r="AA3016" s="469"/>
      <c r="AB3016" s="469"/>
      <c r="AC3016" s="469"/>
    </row>
    <row r="3017">
      <c r="A3017" s="631" t="s">
        <v>7103</v>
      </c>
      <c r="B3017" s="631" t="s">
        <v>7104</v>
      </c>
      <c r="C3017" s="4" t="s">
        <v>7105</v>
      </c>
      <c r="D3017" s="559"/>
      <c r="F3017" s="469"/>
      <c r="G3017" s="469"/>
      <c r="H3017" s="469"/>
      <c r="I3017" s="469"/>
      <c r="J3017" s="469"/>
      <c r="K3017" s="469"/>
      <c r="L3017" s="469"/>
      <c r="M3017" s="469"/>
      <c r="N3017" s="469"/>
      <c r="O3017" s="469"/>
      <c r="P3017" s="469"/>
      <c r="Q3017" s="469"/>
      <c r="R3017" s="469"/>
      <c r="S3017" s="469"/>
      <c r="T3017" s="469"/>
      <c r="U3017" s="469"/>
      <c r="V3017" s="469"/>
      <c r="W3017" s="469"/>
      <c r="X3017" s="469"/>
      <c r="Y3017" s="469"/>
      <c r="Z3017" s="469"/>
      <c r="AA3017" s="469"/>
      <c r="AB3017" s="469"/>
      <c r="AC3017" s="469"/>
    </row>
    <row r="3018">
      <c r="A3018" s="741" t="s">
        <v>7106</v>
      </c>
      <c r="B3018" s="65" t="s">
        <v>7107</v>
      </c>
      <c r="C3018" s="4"/>
      <c r="D3018" s="559"/>
      <c r="F3018" s="469"/>
      <c r="G3018" s="469"/>
      <c r="H3018" s="469"/>
      <c r="I3018" s="469"/>
      <c r="J3018" s="469"/>
      <c r="K3018" s="469"/>
      <c r="L3018" s="469"/>
      <c r="M3018" s="469"/>
      <c r="N3018" s="469"/>
      <c r="O3018" s="469"/>
      <c r="P3018" s="469"/>
      <c r="Q3018" s="469"/>
      <c r="R3018" s="469"/>
      <c r="S3018" s="469"/>
      <c r="T3018" s="469"/>
      <c r="U3018" s="469"/>
      <c r="V3018" s="469"/>
      <c r="W3018" s="469"/>
      <c r="X3018" s="469"/>
      <c r="Y3018" s="469"/>
      <c r="Z3018" s="469"/>
      <c r="AA3018" s="469"/>
      <c r="AB3018" s="469"/>
      <c r="AC3018" s="469"/>
    </row>
    <row r="3019">
      <c r="A3019" s="741" t="s">
        <v>7108</v>
      </c>
      <c r="B3019" s="65" t="s">
        <v>7109</v>
      </c>
      <c r="C3019" s="4" t="s">
        <v>7110</v>
      </c>
      <c r="D3019" s="559"/>
      <c r="F3019" s="469"/>
      <c r="G3019" s="469"/>
      <c r="H3019" s="469"/>
      <c r="I3019" s="469"/>
      <c r="J3019" s="469"/>
      <c r="K3019" s="469"/>
      <c r="L3019" s="469"/>
      <c r="M3019" s="469"/>
      <c r="N3019" s="469"/>
      <c r="O3019" s="469"/>
      <c r="P3019" s="469"/>
      <c r="Q3019" s="469"/>
      <c r="R3019" s="469"/>
      <c r="S3019" s="469"/>
      <c r="T3019" s="469"/>
      <c r="U3019" s="469"/>
      <c r="V3019" s="469"/>
      <c r="W3019" s="469"/>
      <c r="X3019" s="469"/>
      <c r="Y3019" s="469"/>
      <c r="Z3019" s="469"/>
      <c r="AA3019" s="469"/>
      <c r="AB3019" s="469"/>
      <c r="AC3019" s="469"/>
    </row>
    <row r="3020">
      <c r="A3020" s="741" t="s">
        <v>7111</v>
      </c>
      <c r="B3020" s="65" t="s">
        <v>7112</v>
      </c>
      <c r="C3020" s="4"/>
      <c r="D3020" s="559"/>
      <c r="F3020" s="469"/>
      <c r="G3020" s="469"/>
      <c r="H3020" s="469"/>
      <c r="I3020" s="469"/>
      <c r="J3020" s="469"/>
      <c r="K3020" s="469"/>
      <c r="L3020" s="469"/>
      <c r="M3020" s="469"/>
      <c r="N3020" s="469"/>
      <c r="O3020" s="469"/>
      <c r="P3020" s="469"/>
      <c r="Q3020" s="469"/>
      <c r="R3020" s="469"/>
      <c r="S3020" s="469"/>
      <c r="T3020" s="469"/>
      <c r="U3020" s="469"/>
      <c r="V3020" s="469"/>
      <c r="W3020" s="469"/>
      <c r="X3020" s="469"/>
      <c r="Y3020" s="469"/>
      <c r="Z3020" s="469"/>
      <c r="AA3020" s="469"/>
      <c r="AB3020" s="469"/>
      <c r="AC3020" s="469"/>
    </row>
    <row r="3021">
      <c r="A3021" s="741" t="s">
        <v>7113</v>
      </c>
      <c r="B3021" s="243" t="s">
        <v>13635</v>
      </c>
      <c r="C3021" s="4" t="s">
        <v>7115</v>
      </c>
      <c r="D3021" s="559"/>
      <c r="F3021" s="469"/>
      <c r="G3021" s="469"/>
      <c r="H3021" s="469"/>
      <c r="I3021" s="469"/>
      <c r="J3021" s="469"/>
      <c r="K3021" s="469"/>
      <c r="L3021" s="469"/>
      <c r="M3021" s="469"/>
      <c r="N3021" s="469"/>
      <c r="O3021" s="469"/>
      <c r="P3021" s="469"/>
      <c r="Q3021" s="469"/>
      <c r="R3021" s="469"/>
      <c r="S3021" s="469"/>
      <c r="T3021" s="469"/>
      <c r="U3021" s="469"/>
      <c r="V3021" s="469"/>
      <c r="W3021" s="469"/>
      <c r="X3021" s="469"/>
      <c r="Y3021" s="469"/>
      <c r="Z3021" s="469"/>
      <c r="AA3021" s="469"/>
      <c r="AB3021" s="469"/>
      <c r="AC3021" s="469"/>
    </row>
    <row r="3022">
      <c r="A3022" s="741" t="s">
        <v>7116</v>
      </c>
      <c r="B3022" s="65"/>
      <c r="C3022" s="4"/>
      <c r="D3022" s="559"/>
      <c r="F3022" s="469"/>
      <c r="G3022" s="469"/>
      <c r="H3022" s="469"/>
      <c r="I3022" s="469"/>
      <c r="J3022" s="469"/>
      <c r="K3022" s="469"/>
      <c r="L3022" s="469"/>
      <c r="M3022" s="469"/>
      <c r="N3022" s="469"/>
      <c r="O3022" s="469"/>
      <c r="P3022" s="469"/>
      <c r="Q3022" s="469"/>
      <c r="R3022" s="469"/>
      <c r="S3022" s="469"/>
      <c r="T3022" s="469"/>
      <c r="U3022" s="469"/>
      <c r="V3022" s="469"/>
      <c r="W3022" s="469"/>
      <c r="X3022" s="469"/>
      <c r="Y3022" s="469"/>
      <c r="Z3022" s="469"/>
      <c r="AA3022" s="469"/>
      <c r="AB3022" s="469"/>
      <c r="AC3022" s="469"/>
    </row>
    <row r="3023">
      <c r="A3023" s="741" t="s">
        <v>7117</v>
      </c>
      <c r="B3023" s="65" t="s">
        <v>7118</v>
      </c>
      <c r="C3023" s="4"/>
      <c r="D3023" s="559"/>
      <c r="F3023" s="469"/>
      <c r="G3023" s="469"/>
      <c r="H3023" s="469"/>
      <c r="I3023" s="469"/>
      <c r="J3023" s="469"/>
      <c r="K3023" s="469"/>
      <c r="L3023" s="469"/>
      <c r="M3023" s="469"/>
      <c r="N3023" s="469"/>
      <c r="O3023" s="469"/>
      <c r="P3023" s="469"/>
      <c r="Q3023" s="469"/>
      <c r="R3023" s="469"/>
      <c r="S3023" s="469"/>
      <c r="T3023" s="469"/>
      <c r="U3023" s="469"/>
      <c r="V3023" s="469"/>
      <c r="W3023" s="469"/>
      <c r="X3023" s="469"/>
      <c r="Y3023" s="469"/>
      <c r="Z3023" s="469"/>
      <c r="AA3023" s="469"/>
      <c r="AB3023" s="469"/>
      <c r="AC3023" s="469"/>
    </row>
    <row r="3024">
      <c r="A3024" s="741" t="s">
        <v>7119</v>
      </c>
      <c r="B3024" s="65"/>
      <c r="C3024" s="4"/>
      <c r="D3024" s="559"/>
      <c r="F3024" s="469"/>
      <c r="G3024" s="469"/>
      <c r="H3024" s="469"/>
      <c r="I3024" s="469"/>
      <c r="J3024" s="469"/>
      <c r="K3024" s="469"/>
      <c r="L3024" s="469"/>
      <c r="M3024" s="469"/>
      <c r="N3024" s="469"/>
      <c r="O3024" s="469"/>
      <c r="P3024" s="469"/>
      <c r="Q3024" s="469"/>
      <c r="R3024" s="469"/>
      <c r="S3024" s="469"/>
      <c r="T3024" s="469"/>
      <c r="U3024" s="469"/>
      <c r="V3024" s="469"/>
      <c r="W3024" s="469"/>
      <c r="X3024" s="469"/>
      <c r="Y3024" s="469"/>
      <c r="Z3024" s="469"/>
      <c r="AA3024" s="469"/>
      <c r="AB3024" s="469"/>
      <c r="AC3024" s="469"/>
    </row>
    <row r="3025">
      <c r="A3025" s="741" t="s">
        <v>7120</v>
      </c>
      <c r="B3025" s="65" t="s">
        <v>7121</v>
      </c>
      <c r="C3025" s="4"/>
      <c r="D3025" s="559"/>
      <c r="F3025" s="469"/>
      <c r="G3025" s="469"/>
      <c r="H3025" s="469"/>
      <c r="I3025" s="469"/>
      <c r="J3025" s="469"/>
      <c r="K3025" s="469"/>
      <c r="L3025" s="469"/>
      <c r="M3025" s="469"/>
      <c r="N3025" s="469"/>
      <c r="O3025" s="469"/>
      <c r="P3025" s="469"/>
      <c r="Q3025" s="469"/>
      <c r="R3025" s="469"/>
      <c r="S3025" s="469"/>
      <c r="T3025" s="469"/>
      <c r="U3025" s="469"/>
      <c r="V3025" s="469"/>
      <c r="W3025" s="469"/>
      <c r="X3025" s="469"/>
      <c r="Y3025" s="469"/>
      <c r="Z3025" s="469"/>
      <c r="AA3025" s="469"/>
      <c r="AB3025" s="469"/>
      <c r="AC3025" s="469"/>
    </row>
    <row r="3026">
      <c r="A3026" s="741" t="s">
        <v>7122</v>
      </c>
      <c r="B3026" s="741" t="s">
        <v>7123</v>
      </c>
      <c r="C3026" s="4" t="s">
        <v>7124</v>
      </c>
      <c r="D3026" s="559"/>
      <c r="F3026" s="469"/>
      <c r="G3026" s="469"/>
      <c r="H3026" s="469"/>
      <c r="I3026" s="469"/>
      <c r="J3026" s="469"/>
      <c r="K3026" s="469"/>
      <c r="L3026" s="469"/>
      <c r="M3026" s="469"/>
      <c r="N3026" s="469"/>
      <c r="O3026" s="469"/>
      <c r="P3026" s="469"/>
      <c r="Q3026" s="469"/>
      <c r="R3026" s="469"/>
      <c r="S3026" s="469"/>
      <c r="T3026" s="469"/>
      <c r="U3026" s="469"/>
      <c r="V3026" s="469"/>
      <c r="W3026" s="469"/>
      <c r="X3026" s="469"/>
      <c r="Y3026" s="469"/>
      <c r="Z3026" s="469"/>
      <c r="AA3026" s="469"/>
      <c r="AB3026" s="469"/>
      <c r="AC3026" s="469"/>
    </row>
    <row r="3027">
      <c r="A3027" s="741" t="s">
        <v>7125</v>
      </c>
      <c r="B3027" s="595" t="s">
        <v>7126</v>
      </c>
      <c r="C3027" s="4"/>
      <c r="D3027" s="559"/>
      <c r="F3027" s="469"/>
      <c r="G3027" s="469"/>
      <c r="H3027" s="469"/>
      <c r="I3027" s="469"/>
      <c r="J3027" s="469"/>
      <c r="K3027" s="469"/>
      <c r="L3027" s="469"/>
      <c r="M3027" s="469"/>
      <c r="N3027" s="469"/>
      <c r="O3027" s="469"/>
      <c r="P3027" s="469"/>
      <c r="Q3027" s="469"/>
      <c r="R3027" s="469"/>
      <c r="S3027" s="469"/>
      <c r="T3027" s="469"/>
      <c r="U3027" s="469"/>
      <c r="V3027" s="469"/>
      <c r="W3027" s="469"/>
      <c r="X3027" s="469"/>
      <c r="Y3027" s="469"/>
      <c r="Z3027" s="469"/>
      <c r="AA3027" s="469"/>
      <c r="AB3027" s="469"/>
      <c r="AC3027" s="469"/>
    </row>
    <row r="3028" ht="387.0" customHeight="1">
      <c r="A3028" s="729" t="s">
        <v>13636</v>
      </c>
      <c r="B3028" s="243" t="s">
        <v>13637</v>
      </c>
      <c r="C3028" s="4"/>
      <c r="D3028" s="559" t="s">
        <v>7129</v>
      </c>
      <c r="F3028" s="469"/>
      <c r="G3028" s="469"/>
      <c r="H3028" s="469"/>
      <c r="I3028" s="469"/>
      <c r="J3028" s="469"/>
      <c r="K3028" s="469"/>
      <c r="L3028" s="469"/>
      <c r="M3028" s="469"/>
      <c r="N3028" s="469"/>
      <c r="O3028" s="469"/>
      <c r="P3028" s="469"/>
      <c r="Q3028" s="469"/>
      <c r="R3028" s="469"/>
      <c r="S3028" s="469"/>
      <c r="T3028" s="469"/>
      <c r="U3028" s="469"/>
      <c r="V3028" s="469"/>
      <c r="W3028" s="469"/>
      <c r="X3028" s="469"/>
      <c r="Y3028" s="469"/>
      <c r="Z3028" s="469"/>
      <c r="AA3028" s="469"/>
      <c r="AB3028" s="469"/>
      <c r="AC3028" s="469"/>
    </row>
    <row r="3029">
      <c r="A3029" s="742"/>
      <c r="B3029" s="243" t="s">
        <v>7130</v>
      </c>
      <c r="C3029" s="4" t="s">
        <v>7131</v>
      </c>
      <c r="D3029" s="132" t="s">
        <v>7132</v>
      </c>
      <c r="F3029" s="469"/>
      <c r="G3029" s="469"/>
      <c r="H3029" s="469"/>
      <c r="I3029" s="469"/>
      <c r="J3029" s="469"/>
      <c r="K3029" s="469"/>
      <c r="L3029" s="469"/>
      <c r="M3029" s="469"/>
      <c r="N3029" s="469"/>
      <c r="O3029" s="469"/>
      <c r="P3029" s="469"/>
      <c r="Q3029" s="469"/>
      <c r="R3029" s="469"/>
      <c r="S3029" s="469"/>
      <c r="T3029" s="469"/>
      <c r="U3029" s="469"/>
      <c r="V3029" s="469"/>
      <c r="W3029" s="469"/>
      <c r="X3029" s="469"/>
      <c r="Y3029" s="469"/>
      <c r="Z3029" s="469"/>
      <c r="AA3029" s="469"/>
      <c r="AB3029" s="469"/>
      <c r="AC3029" s="469"/>
    </row>
    <row r="3030">
      <c r="A3030" s="729" t="s">
        <v>7133</v>
      </c>
      <c r="B3030" s="65" t="s">
        <v>13638</v>
      </c>
      <c r="C3030" s="4"/>
      <c r="D3030" s="559"/>
      <c r="F3030" s="469"/>
      <c r="G3030" s="469"/>
      <c r="H3030" s="469"/>
      <c r="I3030" s="469"/>
      <c r="J3030" s="469"/>
      <c r="K3030" s="469"/>
      <c r="L3030" s="469"/>
      <c r="M3030" s="469"/>
      <c r="N3030" s="469"/>
      <c r="O3030" s="469"/>
      <c r="P3030" s="469"/>
      <c r="Q3030" s="469"/>
      <c r="R3030" s="469"/>
      <c r="S3030" s="469"/>
      <c r="T3030" s="469"/>
      <c r="U3030" s="469"/>
      <c r="V3030" s="469"/>
      <c r="W3030" s="469"/>
      <c r="X3030" s="469"/>
      <c r="Y3030" s="469"/>
      <c r="Z3030" s="469"/>
      <c r="AA3030" s="469"/>
      <c r="AB3030" s="469"/>
      <c r="AC3030" s="469"/>
    </row>
    <row r="3031">
      <c r="A3031" s="613"/>
      <c r="B3031" s="594"/>
      <c r="C3031" s="4"/>
      <c r="D3031" s="559"/>
      <c r="F3031" s="469"/>
      <c r="G3031" s="469"/>
      <c r="H3031" s="469"/>
      <c r="I3031" s="469"/>
      <c r="J3031" s="469"/>
      <c r="K3031" s="469"/>
      <c r="L3031" s="469"/>
      <c r="M3031" s="469"/>
      <c r="N3031" s="469"/>
      <c r="O3031" s="469"/>
      <c r="P3031" s="469"/>
      <c r="Q3031" s="469"/>
      <c r="R3031" s="469"/>
      <c r="S3031" s="469"/>
      <c r="T3031" s="469"/>
      <c r="U3031" s="469"/>
      <c r="V3031" s="469"/>
      <c r="W3031" s="469"/>
      <c r="X3031" s="469"/>
      <c r="Y3031" s="469"/>
      <c r="Z3031" s="469"/>
      <c r="AA3031" s="469"/>
      <c r="AB3031" s="469"/>
      <c r="AC3031" s="469"/>
    </row>
    <row r="3032" ht="59.25" customHeight="1">
      <c r="A3032" s="729"/>
      <c r="B3032" s="65"/>
      <c r="C3032" s="4"/>
      <c r="D3032" s="559"/>
      <c r="F3032" s="469"/>
      <c r="G3032" s="469"/>
      <c r="H3032" s="469"/>
      <c r="I3032" s="469"/>
      <c r="J3032" s="469"/>
      <c r="K3032" s="469"/>
      <c r="L3032" s="469"/>
      <c r="M3032" s="469"/>
      <c r="N3032" s="469"/>
      <c r="O3032" s="469"/>
      <c r="P3032" s="469"/>
      <c r="Q3032" s="469"/>
      <c r="R3032" s="469"/>
      <c r="S3032" s="469"/>
      <c r="T3032" s="469"/>
      <c r="U3032" s="469"/>
      <c r="V3032" s="469"/>
      <c r="W3032" s="469"/>
      <c r="X3032" s="469"/>
      <c r="Y3032" s="469"/>
      <c r="Z3032" s="469"/>
      <c r="AA3032" s="469"/>
      <c r="AB3032" s="469"/>
      <c r="AC3032" s="469"/>
    </row>
    <row r="3033" ht="60.75" customHeight="1">
      <c r="A3033" s="729" t="s">
        <v>7135</v>
      </c>
      <c r="B3033" s="65" t="s">
        <v>7136</v>
      </c>
      <c r="C3033" s="4" t="s">
        <v>7137</v>
      </c>
      <c r="D3033" s="559"/>
      <c r="F3033" s="469"/>
      <c r="G3033" s="469"/>
      <c r="H3033" s="469"/>
      <c r="I3033" s="469"/>
      <c r="J3033" s="469"/>
      <c r="K3033" s="469"/>
      <c r="L3033" s="469"/>
      <c r="M3033" s="469"/>
      <c r="N3033" s="469"/>
      <c r="O3033" s="469"/>
      <c r="P3033" s="469"/>
      <c r="Q3033" s="469"/>
      <c r="R3033" s="469"/>
      <c r="S3033" s="469"/>
      <c r="T3033" s="469"/>
      <c r="U3033" s="469"/>
      <c r="V3033" s="469"/>
      <c r="W3033" s="469"/>
      <c r="X3033" s="469"/>
      <c r="Y3033" s="469"/>
      <c r="Z3033" s="469"/>
      <c r="AA3033" s="469"/>
      <c r="AB3033" s="469"/>
      <c r="AC3033" s="469"/>
    </row>
    <row r="3034" ht="126.0" customHeight="1">
      <c r="A3034" s="743" t="s">
        <v>7138</v>
      </c>
      <c r="B3034" s="65" t="s">
        <v>7139</v>
      </c>
      <c r="C3034" s="4"/>
      <c r="D3034" s="559"/>
      <c r="F3034" s="469"/>
      <c r="G3034" s="469"/>
      <c r="H3034" s="469"/>
      <c r="I3034" s="469"/>
      <c r="J3034" s="469"/>
      <c r="K3034" s="469"/>
      <c r="L3034" s="469"/>
      <c r="M3034" s="469"/>
      <c r="N3034" s="469"/>
      <c r="O3034" s="469"/>
      <c r="P3034" s="469"/>
      <c r="Q3034" s="469"/>
      <c r="R3034" s="469"/>
      <c r="S3034" s="469"/>
      <c r="T3034" s="469"/>
      <c r="U3034" s="469"/>
      <c r="V3034" s="469"/>
      <c r="W3034" s="469"/>
      <c r="X3034" s="469"/>
      <c r="Y3034" s="469"/>
      <c r="Z3034" s="469"/>
      <c r="AA3034" s="469"/>
      <c r="AB3034" s="469"/>
      <c r="AC3034" s="469"/>
    </row>
    <row r="3035" ht="152.25" customHeight="1">
      <c r="A3035" s="132" t="s">
        <v>7140</v>
      </c>
      <c r="B3035" s="65" t="s">
        <v>7141</v>
      </c>
      <c r="C3035" s="4"/>
      <c r="D3035" s="559"/>
      <c r="F3035" s="469"/>
      <c r="G3035" s="469"/>
      <c r="H3035" s="469"/>
      <c r="I3035" s="469"/>
      <c r="J3035" s="469"/>
      <c r="K3035" s="469"/>
      <c r="L3035" s="469"/>
      <c r="M3035" s="469"/>
      <c r="N3035" s="469"/>
      <c r="O3035" s="469"/>
      <c r="P3035" s="469"/>
      <c r="Q3035" s="469"/>
      <c r="R3035" s="469"/>
      <c r="S3035" s="469"/>
      <c r="T3035" s="469"/>
      <c r="U3035" s="469"/>
      <c r="V3035" s="469"/>
      <c r="W3035" s="469"/>
      <c r="X3035" s="469"/>
      <c r="Y3035" s="469"/>
      <c r="Z3035" s="469"/>
      <c r="AA3035" s="469"/>
      <c r="AB3035" s="469"/>
      <c r="AC3035" s="469"/>
    </row>
    <row r="3036" ht="156.0" customHeight="1">
      <c r="A3036" s="132" t="s">
        <v>7142</v>
      </c>
      <c r="B3036" s="65" t="s">
        <v>7143</v>
      </c>
      <c r="C3036" s="4"/>
      <c r="D3036" s="559"/>
      <c r="F3036" s="469"/>
      <c r="G3036" s="469"/>
      <c r="H3036" s="469"/>
      <c r="I3036" s="469"/>
      <c r="J3036" s="469"/>
      <c r="K3036" s="469"/>
      <c r="L3036" s="469"/>
      <c r="M3036" s="469"/>
      <c r="N3036" s="469"/>
      <c r="O3036" s="469"/>
      <c r="P3036" s="469"/>
      <c r="Q3036" s="469"/>
      <c r="R3036" s="469"/>
      <c r="S3036" s="469"/>
      <c r="T3036" s="469"/>
      <c r="U3036" s="469"/>
      <c r="V3036" s="469"/>
      <c r="W3036" s="469"/>
      <c r="X3036" s="469"/>
      <c r="Y3036" s="469"/>
      <c r="Z3036" s="469"/>
      <c r="AA3036" s="469"/>
      <c r="AB3036" s="469"/>
      <c r="AC3036" s="469"/>
    </row>
    <row r="3037">
      <c r="A3037" s="132" t="s">
        <v>7144</v>
      </c>
      <c r="B3037" s="65" t="s">
        <v>7145</v>
      </c>
      <c r="C3037" s="4" t="s">
        <v>7146</v>
      </c>
      <c r="D3037" s="559"/>
      <c r="F3037" s="469"/>
      <c r="G3037" s="469"/>
      <c r="H3037" s="469"/>
      <c r="I3037" s="469"/>
      <c r="J3037" s="469"/>
      <c r="K3037" s="469"/>
      <c r="L3037" s="469"/>
      <c r="M3037" s="469"/>
      <c r="N3037" s="469"/>
      <c r="O3037" s="469"/>
      <c r="P3037" s="469"/>
      <c r="Q3037" s="469"/>
      <c r="R3037" s="469"/>
      <c r="S3037" s="469"/>
      <c r="T3037" s="469"/>
      <c r="U3037" s="469"/>
      <c r="V3037" s="469"/>
      <c r="W3037" s="469"/>
      <c r="X3037" s="469"/>
      <c r="Y3037" s="469"/>
      <c r="Z3037" s="469"/>
      <c r="AA3037" s="469"/>
      <c r="AB3037" s="469"/>
      <c r="AC3037" s="469"/>
    </row>
    <row r="3038" ht="60.0" customHeight="1">
      <c r="A3038" s="132" t="s">
        <v>7147</v>
      </c>
      <c r="B3038" s="65" t="s">
        <v>7148</v>
      </c>
      <c r="C3038" s="4"/>
      <c r="D3038" s="559"/>
      <c r="F3038" s="469"/>
      <c r="G3038" s="469"/>
      <c r="H3038" s="469"/>
      <c r="I3038" s="469"/>
      <c r="J3038" s="469"/>
      <c r="K3038" s="469"/>
      <c r="L3038" s="469"/>
      <c r="M3038" s="469"/>
      <c r="N3038" s="469"/>
      <c r="O3038" s="469"/>
      <c r="P3038" s="469"/>
      <c r="Q3038" s="469"/>
      <c r="R3038" s="469"/>
      <c r="S3038" s="469"/>
      <c r="T3038" s="469"/>
      <c r="U3038" s="469"/>
      <c r="V3038" s="469"/>
      <c r="W3038" s="469"/>
      <c r="X3038" s="469"/>
      <c r="Y3038" s="469"/>
      <c r="Z3038" s="469"/>
      <c r="AA3038" s="469"/>
      <c r="AB3038" s="469"/>
      <c r="AC3038" s="469"/>
    </row>
    <row r="3039" ht="99.75" customHeight="1">
      <c r="A3039" s="132"/>
      <c r="B3039" s="65" t="s">
        <v>7149</v>
      </c>
      <c r="C3039" s="4"/>
      <c r="D3039" s="559"/>
      <c r="F3039" s="469"/>
      <c r="G3039" s="469"/>
      <c r="H3039" s="469"/>
      <c r="I3039" s="469"/>
      <c r="J3039" s="469"/>
      <c r="K3039" s="469"/>
      <c r="L3039" s="469"/>
      <c r="M3039" s="469"/>
      <c r="N3039" s="469"/>
      <c r="O3039" s="469"/>
      <c r="P3039" s="469"/>
      <c r="Q3039" s="469"/>
      <c r="R3039" s="469"/>
      <c r="S3039" s="469"/>
      <c r="T3039" s="469"/>
      <c r="U3039" s="469"/>
      <c r="V3039" s="469"/>
      <c r="W3039" s="469"/>
      <c r="X3039" s="469"/>
      <c r="Y3039" s="469"/>
      <c r="Z3039" s="469"/>
      <c r="AA3039" s="469"/>
      <c r="AB3039" s="469"/>
      <c r="AC3039" s="469"/>
    </row>
    <row r="3040">
      <c r="A3040" s="545" t="s">
        <v>13639</v>
      </c>
      <c r="B3040" s="583" t="s">
        <v>7151</v>
      </c>
      <c r="C3040" s="4" t="s">
        <v>7152</v>
      </c>
      <c r="D3040" s="559"/>
      <c r="F3040" s="469"/>
      <c r="G3040" s="469"/>
      <c r="H3040" s="469"/>
      <c r="I3040" s="469"/>
      <c r="J3040" s="469"/>
      <c r="K3040" s="469"/>
      <c r="L3040" s="469"/>
      <c r="M3040" s="469"/>
      <c r="N3040" s="469"/>
      <c r="O3040" s="469"/>
      <c r="P3040" s="469"/>
      <c r="Q3040" s="469"/>
      <c r="R3040" s="469"/>
      <c r="S3040" s="469"/>
      <c r="T3040" s="469"/>
      <c r="U3040" s="469"/>
      <c r="V3040" s="469"/>
      <c r="W3040" s="469"/>
      <c r="X3040" s="469"/>
      <c r="Y3040" s="469"/>
      <c r="Z3040" s="469"/>
      <c r="AA3040" s="469"/>
      <c r="AB3040" s="469"/>
      <c r="AC3040" s="469"/>
    </row>
    <row r="3041">
      <c r="A3041" s="132" t="s">
        <v>7153</v>
      </c>
      <c r="B3041" s="65"/>
      <c r="C3041" s="4"/>
      <c r="D3041" s="559"/>
      <c r="F3041" s="469"/>
      <c r="G3041" s="469"/>
      <c r="H3041" s="469"/>
      <c r="I3041" s="469"/>
      <c r="J3041" s="469"/>
      <c r="K3041" s="469"/>
      <c r="L3041" s="469"/>
      <c r="M3041" s="469"/>
      <c r="N3041" s="469"/>
      <c r="O3041" s="469"/>
      <c r="P3041" s="469"/>
      <c r="Q3041" s="469"/>
      <c r="R3041" s="469"/>
      <c r="S3041" s="469"/>
      <c r="T3041" s="469"/>
      <c r="U3041" s="469"/>
      <c r="V3041" s="469"/>
      <c r="W3041" s="469"/>
      <c r="X3041" s="469"/>
      <c r="Y3041" s="469"/>
      <c r="Z3041" s="469"/>
      <c r="AA3041" s="469"/>
      <c r="AB3041" s="469"/>
      <c r="AC3041" s="469"/>
    </row>
    <row r="3042">
      <c r="A3042" s="132" t="s">
        <v>7154</v>
      </c>
      <c r="B3042" s="65"/>
      <c r="C3042" s="4"/>
    </row>
    <row r="3043">
      <c r="A3043" s="613"/>
      <c r="B3043" s="594"/>
      <c r="C3043" s="4"/>
      <c r="D3043" s="559" t="s">
        <v>7155</v>
      </c>
      <c r="F3043" s="469"/>
      <c r="G3043" s="469"/>
      <c r="H3043" s="469"/>
      <c r="I3043" s="469"/>
      <c r="J3043" s="469"/>
      <c r="K3043" s="469"/>
      <c r="L3043" s="469"/>
      <c r="M3043" s="469"/>
      <c r="N3043" s="469"/>
      <c r="O3043" s="469"/>
      <c r="P3043" s="469"/>
      <c r="Q3043" s="469"/>
      <c r="R3043" s="469"/>
      <c r="S3043" s="469"/>
      <c r="T3043" s="469"/>
      <c r="U3043" s="469"/>
      <c r="V3043" s="469"/>
      <c r="W3043" s="469"/>
      <c r="X3043" s="469"/>
      <c r="Y3043" s="469"/>
      <c r="Z3043" s="469"/>
      <c r="AA3043" s="469"/>
      <c r="AB3043" s="469"/>
      <c r="AC3043" s="469"/>
    </row>
    <row r="3044">
      <c r="A3044" s="132" t="s">
        <v>7156</v>
      </c>
      <c r="B3044" s="65" t="s">
        <v>7157</v>
      </c>
      <c r="C3044" s="4" t="s">
        <v>7158</v>
      </c>
      <c r="D3044" s="559"/>
      <c r="F3044" s="469"/>
      <c r="G3044" s="469"/>
      <c r="H3044" s="469"/>
      <c r="I3044" s="469"/>
      <c r="J3044" s="469"/>
      <c r="K3044" s="469"/>
      <c r="L3044" s="469"/>
      <c r="M3044" s="469"/>
      <c r="N3044" s="469"/>
      <c r="O3044" s="469"/>
      <c r="P3044" s="469"/>
      <c r="Q3044" s="469"/>
      <c r="R3044" s="469"/>
      <c r="S3044" s="469"/>
      <c r="T3044" s="469"/>
      <c r="U3044" s="469"/>
      <c r="V3044" s="469"/>
      <c r="W3044" s="469"/>
      <c r="X3044" s="469"/>
      <c r="Y3044" s="469"/>
      <c r="Z3044" s="469"/>
      <c r="AA3044" s="469"/>
      <c r="AB3044" s="469"/>
      <c r="AC3044" s="469"/>
    </row>
    <row r="3045">
      <c r="A3045" s="132" t="s">
        <v>7159</v>
      </c>
      <c r="B3045" s="65" t="s">
        <v>7160</v>
      </c>
      <c r="C3045" s="4"/>
      <c r="D3045" s="559"/>
      <c r="F3045" s="469"/>
      <c r="G3045" s="469"/>
      <c r="H3045" s="469"/>
      <c r="I3045" s="469"/>
      <c r="J3045" s="469"/>
      <c r="K3045" s="469"/>
      <c r="L3045" s="469"/>
      <c r="M3045" s="469"/>
      <c r="N3045" s="469"/>
      <c r="O3045" s="469"/>
      <c r="P3045" s="469"/>
      <c r="Q3045" s="469"/>
      <c r="R3045" s="469"/>
      <c r="S3045" s="469"/>
      <c r="T3045" s="469"/>
      <c r="U3045" s="469"/>
      <c r="V3045" s="469"/>
      <c r="W3045" s="469"/>
      <c r="X3045" s="469"/>
      <c r="Y3045" s="469"/>
      <c r="Z3045" s="469"/>
      <c r="AA3045" s="469"/>
      <c r="AB3045" s="469"/>
      <c r="AC3045" s="469"/>
    </row>
    <row r="3046">
      <c r="A3046" s="132" t="s">
        <v>7161</v>
      </c>
      <c r="B3046" s="65"/>
      <c r="C3046" s="4"/>
      <c r="D3046" s="559"/>
      <c r="F3046" s="469"/>
      <c r="G3046" s="469"/>
      <c r="H3046" s="469"/>
      <c r="I3046" s="469"/>
      <c r="J3046" s="469"/>
      <c r="K3046" s="469"/>
      <c r="L3046" s="469"/>
      <c r="M3046" s="469"/>
      <c r="N3046" s="469"/>
      <c r="O3046" s="469"/>
      <c r="P3046" s="469"/>
      <c r="Q3046" s="469"/>
      <c r="R3046" s="469"/>
      <c r="S3046" s="469"/>
      <c r="T3046" s="469"/>
      <c r="U3046" s="469"/>
      <c r="V3046" s="469"/>
      <c r="W3046" s="469"/>
      <c r="X3046" s="469"/>
      <c r="Y3046" s="469"/>
      <c r="Z3046" s="469"/>
      <c r="AA3046" s="469"/>
      <c r="AB3046" s="469"/>
      <c r="AC3046" s="469"/>
    </row>
    <row r="3047">
      <c r="A3047" s="132" t="s">
        <v>7162</v>
      </c>
      <c r="B3047" s="65" t="s">
        <v>7163</v>
      </c>
      <c r="C3047" s="4" t="s">
        <v>7164</v>
      </c>
      <c r="D3047" s="744"/>
      <c r="E3047" s="744"/>
      <c r="F3047" s="745"/>
      <c r="G3047" s="745"/>
      <c r="H3047" s="745"/>
      <c r="I3047" s="745"/>
      <c r="J3047" s="745"/>
      <c r="K3047" s="745"/>
      <c r="L3047" s="745"/>
      <c r="M3047" s="745"/>
      <c r="N3047" s="745"/>
      <c r="O3047" s="745"/>
      <c r="P3047" s="745"/>
      <c r="Q3047" s="745"/>
      <c r="R3047" s="745"/>
      <c r="S3047" s="745"/>
      <c r="T3047" s="745"/>
      <c r="U3047" s="745"/>
      <c r="V3047" s="745"/>
      <c r="W3047" s="745"/>
      <c r="X3047" s="745"/>
      <c r="Y3047" s="745"/>
      <c r="Z3047" s="745"/>
      <c r="AA3047" s="745"/>
      <c r="AB3047" s="745"/>
      <c r="AC3047" s="745"/>
    </row>
    <row r="3048">
      <c r="A3048" s="132" t="s">
        <v>7165</v>
      </c>
      <c r="B3048" s="746"/>
      <c r="C3048" s="4"/>
      <c r="D3048" s="744"/>
      <c r="E3048" s="744"/>
      <c r="F3048" s="745"/>
      <c r="G3048" s="745"/>
      <c r="H3048" s="745"/>
      <c r="I3048" s="745"/>
      <c r="J3048" s="745"/>
      <c r="K3048" s="745"/>
      <c r="L3048" s="745"/>
      <c r="M3048" s="745"/>
      <c r="N3048" s="745"/>
      <c r="O3048" s="745"/>
      <c r="P3048" s="745"/>
      <c r="Q3048" s="745"/>
      <c r="R3048" s="745"/>
      <c r="S3048" s="745"/>
      <c r="T3048" s="745"/>
      <c r="U3048" s="745"/>
      <c r="V3048" s="745"/>
      <c r="W3048" s="745"/>
      <c r="X3048" s="745"/>
      <c r="Y3048" s="745"/>
      <c r="Z3048" s="745"/>
      <c r="AA3048" s="745"/>
      <c r="AB3048" s="745"/>
      <c r="AC3048" s="745"/>
    </row>
    <row r="3049">
      <c r="A3049" s="132" t="s">
        <v>7166</v>
      </c>
      <c r="B3049" s="746"/>
      <c r="C3049" s="4"/>
      <c r="D3049" s="744"/>
      <c r="E3049" s="744"/>
      <c r="F3049" s="745"/>
      <c r="G3049" s="745"/>
      <c r="H3049" s="745"/>
      <c r="I3049" s="745"/>
      <c r="J3049" s="745"/>
      <c r="K3049" s="745"/>
      <c r="L3049" s="745"/>
      <c r="M3049" s="745"/>
      <c r="N3049" s="745"/>
      <c r="O3049" s="745"/>
      <c r="P3049" s="745"/>
      <c r="Q3049" s="745"/>
      <c r="R3049" s="745"/>
      <c r="S3049" s="745"/>
      <c r="T3049" s="745"/>
      <c r="U3049" s="745"/>
      <c r="V3049" s="745"/>
      <c r="W3049" s="745"/>
      <c r="X3049" s="745"/>
      <c r="Y3049" s="745"/>
      <c r="Z3049" s="745"/>
      <c r="AA3049" s="745"/>
      <c r="AB3049" s="745"/>
      <c r="AC3049" s="745"/>
    </row>
    <row r="3050">
      <c r="A3050" s="132" t="s">
        <v>7167</v>
      </c>
      <c r="B3050" s="746" t="s">
        <v>7168</v>
      </c>
      <c r="C3050" s="4"/>
      <c r="D3050" s="744"/>
      <c r="E3050" s="744"/>
      <c r="F3050" s="745"/>
      <c r="G3050" s="745"/>
      <c r="H3050" s="745"/>
      <c r="I3050" s="745"/>
      <c r="J3050" s="745"/>
      <c r="K3050" s="745"/>
      <c r="L3050" s="745"/>
      <c r="M3050" s="745"/>
      <c r="N3050" s="745"/>
      <c r="O3050" s="745"/>
      <c r="P3050" s="745"/>
      <c r="Q3050" s="745"/>
      <c r="R3050" s="745"/>
      <c r="S3050" s="745"/>
      <c r="T3050" s="745"/>
      <c r="U3050" s="745"/>
      <c r="V3050" s="745"/>
      <c r="W3050" s="745"/>
      <c r="X3050" s="745"/>
      <c r="Y3050" s="745"/>
      <c r="Z3050" s="745"/>
      <c r="AA3050" s="745"/>
      <c r="AB3050" s="745"/>
      <c r="AC3050" s="745"/>
    </row>
    <row r="3051">
      <c r="A3051" s="132" t="s">
        <v>7169</v>
      </c>
      <c r="B3051" s="746" t="s">
        <v>7170</v>
      </c>
      <c r="C3051" s="4"/>
      <c r="D3051" s="744"/>
      <c r="E3051" s="744"/>
      <c r="F3051" s="745"/>
      <c r="G3051" s="745"/>
      <c r="H3051" s="745"/>
      <c r="I3051" s="745"/>
      <c r="J3051" s="745"/>
      <c r="K3051" s="745"/>
      <c r="L3051" s="745"/>
      <c r="M3051" s="745"/>
      <c r="N3051" s="745"/>
      <c r="O3051" s="745"/>
      <c r="P3051" s="745"/>
      <c r="Q3051" s="745"/>
      <c r="R3051" s="745"/>
      <c r="S3051" s="745"/>
      <c r="T3051" s="745"/>
      <c r="U3051" s="745"/>
      <c r="V3051" s="745"/>
      <c r="W3051" s="745"/>
      <c r="X3051" s="745"/>
      <c r="Y3051" s="745"/>
      <c r="Z3051" s="745"/>
      <c r="AA3051" s="745"/>
      <c r="AB3051" s="745"/>
      <c r="AC3051" s="745"/>
    </row>
    <row r="3052">
      <c r="A3052" s="132" t="s">
        <v>7171</v>
      </c>
      <c r="B3052" s="746" t="s">
        <v>7172</v>
      </c>
      <c r="C3052" s="4"/>
      <c r="D3052" s="744"/>
      <c r="E3052" s="744"/>
      <c r="F3052" s="745"/>
      <c r="G3052" s="745"/>
      <c r="H3052" s="745"/>
      <c r="I3052" s="745"/>
      <c r="J3052" s="745"/>
      <c r="K3052" s="745"/>
      <c r="L3052" s="745"/>
      <c r="M3052" s="745"/>
      <c r="N3052" s="745"/>
      <c r="O3052" s="745"/>
      <c r="P3052" s="745"/>
      <c r="Q3052" s="745"/>
      <c r="R3052" s="745"/>
      <c r="S3052" s="745"/>
      <c r="T3052" s="745"/>
      <c r="U3052" s="745"/>
      <c r="V3052" s="745"/>
      <c r="W3052" s="745"/>
      <c r="X3052" s="745"/>
      <c r="Y3052" s="745"/>
      <c r="Z3052" s="745"/>
      <c r="AA3052" s="745"/>
      <c r="AB3052" s="745"/>
      <c r="AC3052" s="745"/>
    </row>
    <row r="3053">
      <c r="A3053" s="132" t="s">
        <v>7173</v>
      </c>
      <c r="B3053" s="746"/>
      <c r="C3053" s="4"/>
      <c r="D3053" s="744"/>
      <c r="E3053" s="744"/>
      <c r="F3053" s="745"/>
      <c r="G3053" s="745"/>
      <c r="H3053" s="745"/>
      <c r="I3053" s="745"/>
      <c r="J3053" s="745"/>
      <c r="K3053" s="745"/>
      <c r="L3053" s="745"/>
      <c r="M3053" s="745"/>
      <c r="N3053" s="745"/>
      <c r="O3053" s="745"/>
      <c r="P3053" s="745"/>
      <c r="Q3053" s="745"/>
      <c r="R3053" s="745"/>
      <c r="S3053" s="745"/>
      <c r="T3053" s="745"/>
      <c r="U3053" s="745"/>
      <c r="V3053" s="745"/>
      <c r="W3053" s="745"/>
      <c r="X3053" s="745"/>
      <c r="Y3053" s="745"/>
      <c r="Z3053" s="745"/>
      <c r="AA3053" s="745"/>
      <c r="AB3053" s="745"/>
      <c r="AC3053" s="745"/>
    </row>
    <row r="3054">
      <c r="A3054" s="132" t="s">
        <v>7174</v>
      </c>
      <c r="B3054" s="65" t="s">
        <v>7175</v>
      </c>
      <c r="C3054" s="4"/>
      <c r="D3054" s="744"/>
      <c r="E3054" s="744"/>
      <c r="F3054" s="745"/>
      <c r="G3054" s="745"/>
      <c r="H3054" s="745"/>
      <c r="I3054" s="745"/>
      <c r="J3054" s="745"/>
      <c r="K3054" s="745"/>
      <c r="L3054" s="745"/>
      <c r="M3054" s="745"/>
      <c r="N3054" s="745"/>
      <c r="O3054" s="745"/>
      <c r="P3054" s="745"/>
      <c r="Q3054" s="745"/>
      <c r="R3054" s="745"/>
      <c r="S3054" s="745"/>
      <c r="T3054" s="745"/>
      <c r="U3054" s="745"/>
      <c r="V3054" s="745"/>
      <c r="W3054" s="745"/>
      <c r="X3054" s="745"/>
      <c r="Y3054" s="745"/>
      <c r="Z3054" s="745"/>
      <c r="AA3054" s="745"/>
      <c r="AB3054" s="745"/>
      <c r="AC3054" s="745"/>
    </row>
    <row r="3055">
      <c r="A3055" s="172" t="s">
        <v>7176</v>
      </c>
      <c r="B3055" s="746" t="s">
        <v>7177</v>
      </c>
      <c r="C3055" s="4"/>
      <c r="D3055" s="744"/>
      <c r="E3055" s="744"/>
      <c r="F3055" s="745"/>
      <c r="G3055" s="745"/>
      <c r="H3055" s="745"/>
      <c r="I3055" s="745"/>
      <c r="J3055" s="745"/>
      <c r="K3055" s="745"/>
      <c r="L3055" s="745"/>
      <c r="M3055" s="745"/>
      <c r="N3055" s="745"/>
      <c r="O3055" s="745"/>
      <c r="P3055" s="745"/>
      <c r="Q3055" s="745"/>
      <c r="R3055" s="745"/>
      <c r="S3055" s="745"/>
      <c r="T3055" s="745"/>
      <c r="U3055" s="745"/>
      <c r="V3055" s="745"/>
      <c r="W3055" s="745"/>
      <c r="X3055" s="745"/>
      <c r="Y3055" s="745"/>
      <c r="Z3055" s="745"/>
      <c r="AA3055" s="745"/>
      <c r="AB3055" s="745"/>
      <c r="AC3055" s="745"/>
    </row>
    <row r="3056">
      <c r="A3056" s="172" t="s">
        <v>7178</v>
      </c>
      <c r="B3056" s="746" t="s">
        <v>7179</v>
      </c>
      <c r="C3056" s="4"/>
      <c r="D3056" s="744"/>
      <c r="E3056" s="744"/>
      <c r="F3056" s="745"/>
      <c r="G3056" s="745"/>
      <c r="H3056" s="745"/>
      <c r="I3056" s="745"/>
      <c r="J3056" s="745"/>
      <c r="K3056" s="745"/>
      <c r="L3056" s="745"/>
      <c r="M3056" s="745"/>
      <c r="N3056" s="745"/>
      <c r="O3056" s="745"/>
      <c r="P3056" s="745"/>
      <c r="Q3056" s="745"/>
      <c r="R3056" s="745"/>
      <c r="S3056" s="745"/>
      <c r="T3056" s="745"/>
      <c r="U3056" s="745"/>
      <c r="V3056" s="745"/>
      <c r="W3056" s="745"/>
      <c r="X3056" s="745"/>
      <c r="Y3056" s="745"/>
      <c r="Z3056" s="745"/>
      <c r="AA3056" s="745"/>
      <c r="AB3056" s="745"/>
      <c r="AC3056" s="745"/>
    </row>
    <row r="3057">
      <c r="A3057" s="172" t="s">
        <v>7180</v>
      </c>
      <c r="B3057" s="746"/>
      <c r="C3057" s="4"/>
      <c r="D3057" s="744"/>
      <c r="E3057" s="744"/>
      <c r="F3057" s="745"/>
      <c r="G3057" s="745"/>
      <c r="H3057" s="745"/>
      <c r="I3057" s="745"/>
      <c r="J3057" s="745"/>
      <c r="K3057" s="745"/>
      <c r="L3057" s="745"/>
      <c r="M3057" s="745"/>
      <c r="N3057" s="745"/>
      <c r="O3057" s="745"/>
      <c r="P3057" s="745"/>
      <c r="Q3057" s="745"/>
      <c r="R3057" s="745"/>
      <c r="S3057" s="745"/>
      <c r="T3057" s="745"/>
      <c r="U3057" s="745"/>
      <c r="V3057" s="745"/>
      <c r="W3057" s="745"/>
      <c r="X3057" s="745"/>
      <c r="Y3057" s="745"/>
      <c r="Z3057" s="745"/>
      <c r="AA3057" s="745"/>
      <c r="AB3057" s="745"/>
      <c r="AC3057" s="745"/>
    </row>
    <row r="3058">
      <c r="A3058" s="172" t="s">
        <v>7181</v>
      </c>
      <c r="B3058" s="746"/>
      <c r="C3058" s="4"/>
      <c r="D3058" s="744"/>
      <c r="E3058" s="744"/>
      <c r="F3058" s="745"/>
      <c r="G3058" s="745"/>
      <c r="H3058" s="745"/>
      <c r="I3058" s="745"/>
      <c r="J3058" s="745"/>
      <c r="K3058" s="745"/>
      <c r="L3058" s="745"/>
      <c r="M3058" s="745"/>
      <c r="N3058" s="745"/>
      <c r="O3058" s="745"/>
      <c r="P3058" s="745"/>
      <c r="Q3058" s="745"/>
      <c r="R3058" s="745"/>
      <c r="S3058" s="745"/>
      <c r="T3058" s="745"/>
      <c r="U3058" s="745"/>
      <c r="V3058" s="745"/>
      <c r="W3058" s="745"/>
      <c r="X3058" s="745"/>
      <c r="Y3058" s="745"/>
      <c r="Z3058" s="745"/>
      <c r="AA3058" s="745"/>
      <c r="AB3058" s="745"/>
      <c r="AC3058" s="745"/>
    </row>
    <row r="3059">
      <c r="A3059" s="132" t="s">
        <v>7182</v>
      </c>
      <c r="B3059" s="746" t="s">
        <v>7183</v>
      </c>
      <c r="C3059" s="4"/>
      <c r="D3059" s="744"/>
      <c r="E3059" s="744"/>
      <c r="F3059" s="745"/>
      <c r="G3059" s="745"/>
      <c r="H3059" s="745"/>
      <c r="I3059" s="745"/>
      <c r="J3059" s="745"/>
      <c r="K3059" s="745"/>
      <c r="L3059" s="745"/>
      <c r="M3059" s="745"/>
      <c r="N3059" s="745"/>
      <c r="O3059" s="745"/>
      <c r="P3059" s="745"/>
      <c r="Q3059" s="745"/>
      <c r="R3059" s="745"/>
      <c r="S3059" s="745"/>
      <c r="T3059" s="745"/>
      <c r="U3059" s="745"/>
      <c r="V3059" s="745"/>
      <c r="W3059" s="745"/>
      <c r="X3059" s="745"/>
      <c r="Y3059" s="745"/>
      <c r="Z3059" s="745"/>
      <c r="AA3059" s="745"/>
      <c r="AB3059" s="745"/>
      <c r="AC3059" s="745"/>
    </row>
    <row r="3060">
      <c r="A3060" s="172" t="s">
        <v>7184</v>
      </c>
      <c r="B3060" s="746" t="s">
        <v>7185</v>
      </c>
      <c r="C3060" s="4" t="s">
        <v>7186</v>
      </c>
      <c r="D3060" s="744" t="s">
        <v>7187</v>
      </c>
      <c r="E3060" s="744"/>
      <c r="F3060" s="745"/>
      <c r="G3060" s="745"/>
      <c r="H3060" s="745"/>
      <c r="I3060" s="745"/>
      <c r="J3060" s="745"/>
      <c r="K3060" s="745"/>
      <c r="L3060" s="745"/>
      <c r="M3060" s="745"/>
      <c r="N3060" s="745"/>
      <c r="O3060" s="745"/>
      <c r="P3060" s="745"/>
      <c r="Q3060" s="745"/>
      <c r="R3060" s="745"/>
      <c r="S3060" s="745"/>
      <c r="T3060" s="745"/>
      <c r="U3060" s="745"/>
      <c r="V3060" s="745"/>
      <c r="W3060" s="745"/>
      <c r="X3060" s="745"/>
      <c r="Y3060" s="745"/>
      <c r="Z3060" s="745"/>
      <c r="AA3060" s="745"/>
      <c r="AB3060" s="745"/>
      <c r="AC3060" s="745"/>
    </row>
    <row r="3061">
      <c r="A3061" s="172" t="s">
        <v>7188</v>
      </c>
      <c r="B3061" s="746" t="s">
        <v>7189</v>
      </c>
      <c r="C3061" s="4" t="s">
        <v>7190</v>
      </c>
      <c r="D3061" s="744" t="s">
        <v>7191</v>
      </c>
      <c r="E3061" s="744" t="s">
        <v>7192</v>
      </c>
      <c r="F3061" s="745"/>
      <c r="G3061" s="745"/>
      <c r="H3061" s="745"/>
      <c r="I3061" s="745"/>
      <c r="J3061" s="745"/>
      <c r="K3061" s="745"/>
      <c r="L3061" s="745"/>
      <c r="M3061" s="745"/>
      <c r="N3061" s="745"/>
      <c r="O3061" s="745"/>
      <c r="P3061" s="745"/>
      <c r="Q3061" s="745"/>
      <c r="R3061" s="745"/>
      <c r="S3061" s="745"/>
      <c r="T3061" s="745"/>
      <c r="U3061" s="745"/>
      <c r="V3061" s="745"/>
      <c r="W3061" s="745"/>
      <c r="X3061" s="745"/>
      <c r="Y3061" s="745"/>
      <c r="Z3061" s="745"/>
      <c r="AA3061" s="745"/>
      <c r="AB3061" s="745"/>
      <c r="AC3061" s="745"/>
    </row>
    <row r="3062">
      <c r="A3062" s="172" t="s">
        <v>13640</v>
      </c>
      <c r="B3062" s="746" t="s">
        <v>7194</v>
      </c>
      <c r="C3062" s="4" t="s">
        <v>7195</v>
      </c>
      <c r="D3062" s="744"/>
      <c r="E3062" s="744"/>
      <c r="F3062" s="745"/>
      <c r="G3062" s="745"/>
      <c r="H3062" s="745"/>
      <c r="I3062" s="745"/>
      <c r="J3062" s="745"/>
      <c r="K3062" s="745"/>
      <c r="L3062" s="745"/>
      <c r="M3062" s="745"/>
      <c r="N3062" s="745"/>
      <c r="O3062" s="745"/>
      <c r="P3062" s="745"/>
      <c r="Q3062" s="745"/>
      <c r="R3062" s="745"/>
      <c r="S3062" s="745"/>
      <c r="T3062" s="745"/>
      <c r="U3062" s="745"/>
      <c r="V3062" s="745"/>
      <c r="W3062" s="745"/>
      <c r="X3062" s="745"/>
      <c r="Y3062" s="745"/>
      <c r="Z3062" s="745"/>
      <c r="AA3062" s="745"/>
      <c r="AB3062" s="745"/>
      <c r="AC3062" s="745"/>
    </row>
    <row r="3063">
      <c r="A3063" s="172" t="s">
        <v>7196</v>
      </c>
      <c r="B3063" s="746"/>
      <c r="C3063" s="4"/>
      <c r="D3063" s="744" t="s">
        <v>7197</v>
      </c>
      <c r="E3063" s="744"/>
      <c r="F3063" s="745"/>
      <c r="G3063" s="745"/>
      <c r="H3063" s="745"/>
      <c r="I3063" s="745"/>
      <c r="J3063" s="745"/>
      <c r="K3063" s="745"/>
      <c r="L3063" s="745"/>
      <c r="M3063" s="745"/>
      <c r="N3063" s="745"/>
      <c r="O3063" s="745"/>
      <c r="P3063" s="745"/>
      <c r="Q3063" s="745"/>
      <c r="R3063" s="745"/>
      <c r="S3063" s="745"/>
      <c r="T3063" s="745"/>
      <c r="U3063" s="745"/>
      <c r="V3063" s="745"/>
      <c r="W3063" s="745"/>
      <c r="X3063" s="745"/>
      <c r="Y3063" s="745"/>
      <c r="Z3063" s="745"/>
      <c r="AA3063" s="745"/>
      <c r="AB3063" s="745"/>
      <c r="AC3063" s="745"/>
    </row>
    <row r="3064">
      <c r="A3064" s="172" t="s">
        <v>7198</v>
      </c>
      <c r="B3064" s="746" t="s">
        <v>7199</v>
      </c>
      <c r="C3064" s="4" t="s">
        <v>7200</v>
      </c>
      <c r="D3064" s="744"/>
      <c r="E3064" s="744"/>
      <c r="F3064" s="745"/>
      <c r="G3064" s="745"/>
      <c r="H3064" s="745"/>
      <c r="I3064" s="745"/>
      <c r="J3064" s="745"/>
      <c r="K3064" s="745"/>
      <c r="L3064" s="745"/>
      <c r="M3064" s="745"/>
      <c r="N3064" s="745"/>
      <c r="O3064" s="745"/>
      <c r="P3064" s="745"/>
      <c r="Q3064" s="745"/>
      <c r="R3064" s="745"/>
      <c r="S3064" s="745"/>
      <c r="T3064" s="745"/>
      <c r="U3064" s="745"/>
      <c r="V3064" s="745"/>
      <c r="W3064" s="745"/>
      <c r="X3064" s="745"/>
      <c r="Y3064" s="745"/>
      <c r="Z3064" s="745"/>
      <c r="AA3064" s="745"/>
      <c r="AB3064" s="745"/>
      <c r="AC3064" s="745"/>
    </row>
    <row r="3065">
      <c r="A3065" s="172" t="s">
        <v>7201</v>
      </c>
      <c r="B3065" s="746" t="s">
        <v>7202</v>
      </c>
      <c r="C3065" s="4" t="s">
        <v>7203</v>
      </c>
      <c r="D3065" s="744"/>
      <c r="E3065" s="744"/>
      <c r="F3065" s="745"/>
      <c r="G3065" s="745"/>
      <c r="H3065" s="745"/>
      <c r="I3065" s="745"/>
      <c r="J3065" s="745"/>
      <c r="K3065" s="745"/>
      <c r="L3065" s="745"/>
      <c r="M3065" s="745"/>
      <c r="N3065" s="745"/>
      <c r="O3065" s="745"/>
      <c r="P3065" s="745"/>
      <c r="Q3065" s="745"/>
      <c r="R3065" s="745"/>
      <c r="S3065" s="745"/>
      <c r="T3065" s="745"/>
      <c r="U3065" s="745"/>
      <c r="V3065" s="745"/>
      <c r="W3065" s="745"/>
      <c r="X3065" s="745"/>
      <c r="Y3065" s="745"/>
      <c r="Z3065" s="745"/>
      <c r="AA3065" s="745"/>
      <c r="AB3065" s="745"/>
      <c r="AC3065" s="745"/>
    </row>
    <row r="3066">
      <c r="A3066" s="172" t="s">
        <v>7204</v>
      </c>
      <c r="B3066" s="746" t="s">
        <v>7205</v>
      </c>
      <c r="C3066" s="4"/>
      <c r="D3066" s="744"/>
      <c r="E3066" s="744"/>
      <c r="F3066" s="745"/>
      <c r="G3066" s="745"/>
      <c r="H3066" s="745"/>
      <c r="I3066" s="745"/>
      <c r="J3066" s="745"/>
      <c r="K3066" s="745"/>
      <c r="L3066" s="745"/>
      <c r="M3066" s="745"/>
      <c r="N3066" s="745"/>
      <c r="O3066" s="745"/>
      <c r="P3066" s="745"/>
      <c r="Q3066" s="745"/>
      <c r="R3066" s="745"/>
      <c r="S3066" s="745"/>
      <c r="T3066" s="745"/>
      <c r="U3066" s="745"/>
      <c r="V3066" s="745"/>
      <c r="W3066" s="745"/>
      <c r="X3066" s="745"/>
      <c r="Y3066" s="745"/>
      <c r="Z3066" s="745"/>
      <c r="AA3066" s="745"/>
      <c r="AB3066" s="745"/>
      <c r="AC3066" s="745"/>
    </row>
    <row r="3067">
      <c r="A3067" s="172" t="s">
        <v>13641</v>
      </c>
      <c r="B3067" s="746" t="s">
        <v>7207</v>
      </c>
      <c r="C3067" s="4"/>
      <c r="D3067" s="744"/>
      <c r="E3067" s="744"/>
      <c r="F3067" s="745"/>
      <c r="G3067" s="745"/>
      <c r="H3067" s="745"/>
      <c r="I3067" s="745"/>
      <c r="J3067" s="745"/>
      <c r="K3067" s="745"/>
      <c r="L3067" s="745"/>
      <c r="M3067" s="745"/>
      <c r="N3067" s="745"/>
      <c r="O3067" s="745"/>
      <c r="P3067" s="745"/>
      <c r="Q3067" s="745"/>
      <c r="R3067" s="745"/>
      <c r="S3067" s="745"/>
      <c r="T3067" s="745"/>
      <c r="U3067" s="745"/>
      <c r="V3067" s="745"/>
      <c r="W3067" s="745"/>
      <c r="X3067" s="745"/>
      <c r="Y3067" s="745"/>
      <c r="Z3067" s="745"/>
      <c r="AA3067" s="745"/>
      <c r="AB3067" s="745"/>
      <c r="AC3067" s="745"/>
    </row>
    <row r="3068" ht="122.25" customHeight="1">
      <c r="A3068" s="172" t="s">
        <v>7208</v>
      </c>
      <c r="B3068" s="746" t="s">
        <v>7209</v>
      </c>
      <c r="C3068" s="4" t="s">
        <v>7210</v>
      </c>
      <c r="D3068" s="744" t="s">
        <v>7211</v>
      </c>
      <c r="E3068" s="744"/>
      <c r="F3068" s="745"/>
      <c r="G3068" s="745"/>
      <c r="H3068" s="745"/>
      <c r="I3068" s="745"/>
      <c r="J3068" s="745"/>
      <c r="K3068" s="745"/>
      <c r="L3068" s="745"/>
      <c r="M3068" s="745"/>
      <c r="N3068" s="745"/>
      <c r="O3068" s="745"/>
      <c r="P3068" s="745"/>
      <c r="Q3068" s="745"/>
      <c r="R3068" s="745"/>
      <c r="S3068" s="745"/>
      <c r="T3068" s="745"/>
      <c r="U3068" s="745"/>
      <c r="V3068" s="745"/>
      <c r="W3068" s="745"/>
      <c r="X3068" s="745"/>
      <c r="Y3068" s="745"/>
      <c r="Z3068" s="745"/>
      <c r="AA3068" s="745"/>
      <c r="AB3068" s="745"/>
      <c r="AC3068" s="745"/>
    </row>
    <row r="3069">
      <c r="A3069" s="172" t="s">
        <v>7212</v>
      </c>
      <c r="B3069" s="746" t="s">
        <v>7213</v>
      </c>
      <c r="C3069" s="4" t="s">
        <v>7214</v>
      </c>
      <c r="D3069" s="744"/>
      <c r="E3069" s="744"/>
      <c r="F3069" s="745"/>
      <c r="G3069" s="745"/>
      <c r="H3069" s="745"/>
      <c r="I3069" s="745"/>
      <c r="J3069" s="745"/>
      <c r="K3069" s="745"/>
      <c r="L3069" s="745"/>
      <c r="M3069" s="745"/>
      <c r="N3069" s="745"/>
      <c r="O3069" s="745"/>
      <c r="P3069" s="745"/>
      <c r="Q3069" s="745"/>
      <c r="R3069" s="745"/>
      <c r="S3069" s="745"/>
      <c r="T3069" s="745"/>
      <c r="U3069" s="745"/>
      <c r="V3069" s="745"/>
      <c r="W3069" s="745"/>
      <c r="X3069" s="745"/>
      <c r="Y3069" s="745"/>
      <c r="Z3069" s="745"/>
      <c r="AA3069" s="745"/>
      <c r="AB3069" s="745"/>
      <c r="AC3069" s="745"/>
    </row>
    <row r="3070">
      <c r="A3070" s="172" t="s">
        <v>7215</v>
      </c>
      <c r="B3070" s="746" t="s">
        <v>7216</v>
      </c>
      <c r="C3070" s="4"/>
      <c r="D3070" s="744"/>
      <c r="E3070" s="744"/>
      <c r="F3070" s="745"/>
      <c r="G3070" s="745"/>
      <c r="H3070" s="745"/>
      <c r="I3070" s="745"/>
      <c r="J3070" s="745"/>
      <c r="K3070" s="745"/>
      <c r="L3070" s="745"/>
      <c r="M3070" s="745"/>
      <c r="N3070" s="745"/>
      <c r="O3070" s="745"/>
      <c r="P3070" s="745"/>
      <c r="Q3070" s="745"/>
      <c r="R3070" s="745"/>
      <c r="S3070" s="745"/>
      <c r="T3070" s="745"/>
      <c r="U3070" s="745"/>
      <c r="V3070" s="745"/>
      <c r="W3070" s="745"/>
      <c r="X3070" s="745"/>
      <c r="Y3070" s="745"/>
      <c r="Z3070" s="745"/>
      <c r="AA3070" s="745"/>
      <c r="AB3070" s="745"/>
      <c r="AC3070" s="745"/>
    </row>
    <row r="3071">
      <c r="A3071" s="172" t="s">
        <v>7217</v>
      </c>
      <c r="B3071" s="746" t="s">
        <v>7218</v>
      </c>
      <c r="C3071" s="4"/>
      <c r="D3071" s="744" t="s">
        <v>7219</v>
      </c>
      <c r="E3071" s="744"/>
      <c r="F3071" s="745"/>
      <c r="G3071" s="745"/>
      <c r="H3071" s="745"/>
      <c r="I3071" s="745"/>
      <c r="J3071" s="745"/>
      <c r="K3071" s="745"/>
      <c r="L3071" s="745"/>
      <c r="M3071" s="745"/>
      <c r="N3071" s="745"/>
      <c r="O3071" s="745"/>
      <c r="P3071" s="745"/>
      <c r="Q3071" s="745"/>
      <c r="R3071" s="745"/>
      <c r="S3071" s="745"/>
      <c r="T3071" s="745"/>
      <c r="U3071" s="745"/>
      <c r="V3071" s="745"/>
      <c r="W3071" s="745"/>
      <c r="X3071" s="745"/>
      <c r="Y3071" s="745"/>
      <c r="Z3071" s="745"/>
      <c r="AA3071" s="745"/>
      <c r="AB3071" s="745"/>
      <c r="AC3071" s="745"/>
    </row>
    <row r="3072" ht="120.0" customHeight="1">
      <c r="A3072" s="172" t="s">
        <v>7220</v>
      </c>
      <c r="B3072" s="746" t="s">
        <v>7221</v>
      </c>
      <c r="C3072" s="4" t="s">
        <v>7222</v>
      </c>
      <c r="D3072" s="744"/>
      <c r="E3072" s="744"/>
      <c r="F3072" s="745"/>
      <c r="G3072" s="745"/>
      <c r="H3072" s="745"/>
      <c r="I3072" s="745"/>
      <c r="J3072" s="745"/>
      <c r="K3072" s="745"/>
      <c r="L3072" s="745"/>
      <c r="M3072" s="745"/>
      <c r="N3072" s="745"/>
      <c r="O3072" s="745"/>
      <c r="P3072" s="745"/>
      <c r="Q3072" s="745"/>
      <c r="R3072" s="745"/>
      <c r="S3072" s="745"/>
      <c r="T3072" s="745"/>
      <c r="U3072" s="745"/>
      <c r="V3072" s="745"/>
      <c r="W3072" s="745"/>
      <c r="X3072" s="745"/>
      <c r="Y3072" s="745"/>
      <c r="Z3072" s="745"/>
      <c r="AA3072" s="745"/>
      <c r="AB3072" s="745"/>
      <c r="AC3072" s="745"/>
    </row>
    <row r="3073" ht="144.75" customHeight="1">
      <c r="A3073" s="172" t="s">
        <v>7223</v>
      </c>
      <c r="B3073" s="746" t="s">
        <v>7224</v>
      </c>
      <c r="C3073" s="4"/>
      <c r="D3073" s="744"/>
      <c r="E3073" s="744"/>
      <c r="F3073" s="745"/>
      <c r="G3073" s="745"/>
      <c r="H3073" s="745"/>
      <c r="I3073" s="745"/>
      <c r="J3073" s="745"/>
      <c r="K3073" s="745"/>
      <c r="L3073" s="745"/>
      <c r="M3073" s="745"/>
      <c r="N3073" s="745"/>
      <c r="O3073" s="745"/>
      <c r="P3073" s="745"/>
      <c r="Q3073" s="745"/>
      <c r="R3073" s="745"/>
      <c r="S3073" s="745"/>
      <c r="T3073" s="745"/>
      <c r="U3073" s="745"/>
      <c r="V3073" s="745"/>
      <c r="W3073" s="745"/>
      <c r="X3073" s="745"/>
      <c r="Y3073" s="745"/>
      <c r="Z3073" s="745"/>
      <c r="AA3073" s="745"/>
      <c r="AB3073" s="745"/>
      <c r="AC3073" s="745"/>
    </row>
    <row r="3074" ht="218.25" customHeight="1">
      <c r="A3074" s="172" t="s">
        <v>7225</v>
      </c>
      <c r="B3074" s="471" t="s">
        <v>7226</v>
      </c>
      <c r="C3074" s="4" t="s">
        <v>7227</v>
      </c>
      <c r="D3074" s="744"/>
      <c r="E3074" s="744"/>
      <c r="F3074" s="745"/>
      <c r="G3074" s="745"/>
      <c r="H3074" s="745"/>
      <c r="I3074" s="745"/>
      <c r="J3074" s="745"/>
      <c r="K3074" s="745"/>
      <c r="L3074" s="745"/>
      <c r="M3074" s="745"/>
      <c r="N3074" s="745"/>
      <c r="O3074" s="745"/>
      <c r="P3074" s="745"/>
      <c r="Q3074" s="745"/>
      <c r="R3074" s="745"/>
      <c r="S3074" s="745"/>
      <c r="T3074" s="745"/>
      <c r="U3074" s="745"/>
      <c r="V3074" s="745"/>
      <c r="W3074" s="745"/>
      <c r="X3074" s="745"/>
      <c r="Y3074" s="745"/>
      <c r="Z3074" s="745"/>
      <c r="AA3074" s="745"/>
      <c r="AB3074" s="745"/>
      <c r="AC3074" s="745"/>
    </row>
    <row r="3075">
      <c r="A3075" s="172" t="s">
        <v>7228</v>
      </c>
      <c r="B3075" s="746" t="s">
        <v>7229</v>
      </c>
      <c r="C3075" s="4"/>
      <c r="D3075" s="744"/>
      <c r="E3075" s="744"/>
      <c r="F3075" s="745"/>
      <c r="G3075" s="745"/>
      <c r="H3075" s="745"/>
      <c r="I3075" s="745"/>
      <c r="J3075" s="745"/>
      <c r="K3075" s="745"/>
      <c r="L3075" s="745"/>
      <c r="M3075" s="745"/>
      <c r="N3075" s="745"/>
      <c r="O3075" s="745"/>
      <c r="P3075" s="745"/>
      <c r="Q3075" s="745"/>
      <c r="R3075" s="745"/>
      <c r="S3075" s="745"/>
      <c r="T3075" s="745"/>
      <c r="U3075" s="745"/>
      <c r="V3075" s="745"/>
      <c r="W3075" s="745"/>
      <c r="X3075" s="745"/>
      <c r="Y3075" s="745"/>
      <c r="Z3075" s="745"/>
      <c r="AA3075" s="745"/>
      <c r="AB3075" s="745"/>
      <c r="AC3075" s="745"/>
    </row>
    <row r="3076" ht="254.25" customHeight="1">
      <c r="A3076" s="172" t="s">
        <v>7230</v>
      </c>
      <c r="B3076" s="746" t="s">
        <v>7231</v>
      </c>
      <c r="C3076" s="4"/>
      <c r="D3076" s="744"/>
      <c r="E3076" s="744"/>
      <c r="F3076" s="745"/>
      <c r="G3076" s="745"/>
      <c r="H3076" s="745"/>
      <c r="I3076" s="745"/>
      <c r="J3076" s="745"/>
      <c r="K3076" s="745"/>
      <c r="L3076" s="745"/>
      <c r="M3076" s="745"/>
      <c r="N3076" s="745"/>
      <c r="O3076" s="745"/>
      <c r="P3076" s="745"/>
      <c r="Q3076" s="745"/>
      <c r="R3076" s="745"/>
      <c r="S3076" s="745"/>
      <c r="T3076" s="745"/>
      <c r="U3076" s="745"/>
      <c r="V3076" s="745"/>
      <c r="W3076" s="745"/>
      <c r="X3076" s="745"/>
      <c r="Y3076" s="745"/>
      <c r="Z3076" s="745"/>
      <c r="AA3076" s="745"/>
      <c r="AB3076" s="745"/>
      <c r="AC3076" s="745"/>
    </row>
    <row r="3077" ht="87.75" customHeight="1">
      <c r="A3077" s="172" t="s">
        <v>7232</v>
      </c>
      <c r="B3077" s="746" t="s">
        <v>7233</v>
      </c>
      <c r="C3077" s="4" t="s">
        <v>7234</v>
      </c>
      <c r="D3077" s="744"/>
      <c r="E3077" s="744"/>
      <c r="F3077" s="745"/>
      <c r="G3077" s="745"/>
      <c r="H3077" s="745"/>
      <c r="I3077" s="745"/>
      <c r="J3077" s="745"/>
      <c r="K3077" s="745"/>
      <c r="L3077" s="745"/>
      <c r="M3077" s="745"/>
      <c r="N3077" s="745"/>
      <c r="O3077" s="745"/>
      <c r="P3077" s="745"/>
      <c r="Q3077" s="745"/>
      <c r="R3077" s="745"/>
      <c r="S3077" s="745"/>
      <c r="T3077" s="745"/>
      <c r="U3077" s="745"/>
      <c r="V3077" s="745"/>
      <c r="W3077" s="745"/>
      <c r="X3077" s="745"/>
      <c r="Y3077" s="745"/>
      <c r="Z3077" s="745"/>
      <c r="AA3077" s="745"/>
      <c r="AB3077" s="745"/>
      <c r="AC3077" s="745"/>
    </row>
    <row r="3078" ht="87.75" customHeight="1">
      <c r="A3078" s="172" t="s">
        <v>7235</v>
      </c>
      <c r="B3078" s="746" t="s">
        <v>7236</v>
      </c>
      <c r="C3078" s="4"/>
      <c r="D3078" s="744"/>
      <c r="E3078" s="744"/>
      <c r="F3078" s="745"/>
      <c r="G3078" s="745"/>
      <c r="H3078" s="745"/>
      <c r="I3078" s="745"/>
      <c r="J3078" s="745"/>
      <c r="K3078" s="745"/>
      <c r="L3078" s="745"/>
      <c r="M3078" s="745"/>
      <c r="N3078" s="745"/>
      <c r="O3078" s="745"/>
      <c r="P3078" s="745"/>
      <c r="Q3078" s="745"/>
      <c r="R3078" s="745"/>
      <c r="S3078" s="745"/>
      <c r="T3078" s="745"/>
      <c r="U3078" s="745"/>
      <c r="V3078" s="745"/>
      <c r="W3078" s="745"/>
      <c r="X3078" s="745"/>
      <c r="Y3078" s="745"/>
      <c r="Z3078" s="745"/>
      <c r="AA3078" s="745"/>
      <c r="AB3078" s="745"/>
      <c r="AC3078" s="745"/>
    </row>
    <row r="3079" ht="319.5" customHeight="1">
      <c r="A3079" s="172" t="s">
        <v>7237</v>
      </c>
      <c r="B3079" s="746" t="s">
        <v>7238</v>
      </c>
      <c r="C3079" s="4"/>
      <c r="D3079" s="744"/>
      <c r="E3079" s="744"/>
      <c r="F3079" s="745"/>
      <c r="G3079" s="745"/>
      <c r="H3079" s="745"/>
      <c r="I3079" s="745"/>
      <c r="J3079" s="745"/>
      <c r="K3079" s="745"/>
      <c r="L3079" s="745"/>
      <c r="M3079" s="745"/>
      <c r="N3079" s="745"/>
      <c r="O3079" s="745"/>
      <c r="P3079" s="745"/>
      <c r="Q3079" s="745"/>
      <c r="R3079" s="745"/>
      <c r="S3079" s="745"/>
      <c r="T3079" s="745"/>
      <c r="U3079" s="745"/>
      <c r="V3079" s="745"/>
      <c r="W3079" s="745"/>
      <c r="X3079" s="745"/>
      <c r="Y3079" s="745"/>
      <c r="Z3079" s="745"/>
      <c r="AA3079" s="745"/>
      <c r="AB3079" s="745"/>
      <c r="AC3079" s="745"/>
    </row>
    <row r="3080" ht="87.75" customHeight="1">
      <c r="A3080" s="172" t="s">
        <v>7239</v>
      </c>
      <c r="B3080" s="53" t="s">
        <v>7240</v>
      </c>
      <c r="C3080" s="4" t="s">
        <v>7241</v>
      </c>
      <c r="D3080" s="744"/>
      <c r="E3080" s="744"/>
      <c r="F3080" s="745"/>
      <c r="G3080" s="745"/>
      <c r="H3080" s="745"/>
      <c r="I3080" s="745"/>
      <c r="J3080" s="745"/>
      <c r="K3080" s="745"/>
      <c r="L3080" s="745"/>
      <c r="M3080" s="745"/>
      <c r="N3080" s="745"/>
      <c r="O3080" s="745"/>
      <c r="P3080" s="745"/>
      <c r="Q3080" s="745"/>
      <c r="R3080" s="745"/>
      <c r="S3080" s="745"/>
      <c r="T3080" s="745"/>
      <c r="U3080" s="745"/>
      <c r="V3080" s="745"/>
      <c r="W3080" s="745"/>
      <c r="X3080" s="745"/>
      <c r="Y3080" s="745"/>
      <c r="Z3080" s="745"/>
      <c r="AA3080" s="745"/>
      <c r="AB3080" s="745"/>
      <c r="AC3080" s="745"/>
    </row>
    <row r="3081" ht="108.75" customHeight="1">
      <c r="A3081" s="172" t="s">
        <v>7242</v>
      </c>
      <c r="B3081" s="746" t="s">
        <v>7243</v>
      </c>
      <c r="C3081" s="4" t="s">
        <v>7244</v>
      </c>
      <c r="D3081" s="744"/>
      <c r="E3081" s="744"/>
      <c r="F3081" s="745"/>
      <c r="G3081" s="745"/>
      <c r="H3081" s="745"/>
      <c r="I3081" s="745"/>
      <c r="J3081" s="745"/>
      <c r="K3081" s="745"/>
      <c r="L3081" s="745"/>
      <c r="M3081" s="745"/>
      <c r="N3081" s="745"/>
      <c r="O3081" s="745"/>
      <c r="P3081" s="745"/>
      <c r="Q3081" s="745"/>
      <c r="R3081" s="745"/>
      <c r="S3081" s="745"/>
      <c r="T3081" s="745"/>
      <c r="U3081" s="745"/>
      <c r="V3081" s="745"/>
      <c r="W3081" s="745"/>
      <c r="X3081" s="745"/>
      <c r="Y3081" s="745"/>
      <c r="Z3081" s="745"/>
      <c r="AA3081" s="745"/>
      <c r="AB3081" s="745"/>
      <c r="AC3081" s="745"/>
    </row>
    <row r="3082" ht="87.75" customHeight="1">
      <c r="A3082" s="747" t="s">
        <v>7245</v>
      </c>
      <c r="B3082" s="746" t="s">
        <v>7246</v>
      </c>
      <c r="C3082" s="4"/>
      <c r="D3082" s="744" t="s">
        <v>7247</v>
      </c>
      <c r="E3082" s="744"/>
      <c r="F3082" s="745"/>
      <c r="G3082" s="745"/>
      <c r="H3082" s="745"/>
      <c r="I3082" s="745"/>
      <c r="J3082" s="745"/>
      <c r="K3082" s="745"/>
      <c r="L3082" s="745"/>
      <c r="M3082" s="745"/>
      <c r="N3082" s="745"/>
      <c r="O3082" s="745"/>
      <c r="P3082" s="745"/>
      <c r="Q3082" s="745"/>
      <c r="R3082" s="745"/>
      <c r="S3082" s="745"/>
      <c r="T3082" s="745"/>
      <c r="U3082" s="745"/>
      <c r="V3082" s="745"/>
      <c r="W3082" s="745"/>
      <c r="X3082" s="745"/>
      <c r="Y3082" s="745"/>
      <c r="Z3082" s="745"/>
      <c r="AA3082" s="745"/>
      <c r="AB3082" s="745"/>
      <c r="AC3082" s="745"/>
    </row>
    <row r="3083" ht="123.0" customHeight="1">
      <c r="A3083" s="172" t="s">
        <v>7248</v>
      </c>
      <c r="B3083" s="746" t="s">
        <v>7249</v>
      </c>
      <c r="C3083" s="4" t="s">
        <v>7250</v>
      </c>
      <c r="D3083" s="744"/>
      <c r="E3083" s="744"/>
      <c r="F3083" s="745"/>
      <c r="G3083" s="745"/>
      <c r="H3083" s="745"/>
      <c r="I3083" s="745"/>
      <c r="J3083" s="745"/>
      <c r="K3083" s="745"/>
      <c r="L3083" s="745"/>
      <c r="M3083" s="745"/>
      <c r="N3083" s="745"/>
      <c r="O3083" s="745"/>
      <c r="P3083" s="745"/>
      <c r="Q3083" s="745"/>
      <c r="R3083" s="745"/>
      <c r="S3083" s="745"/>
      <c r="T3083" s="745"/>
      <c r="U3083" s="745"/>
      <c r="V3083" s="745"/>
      <c r="W3083" s="745"/>
      <c r="X3083" s="745"/>
      <c r="Y3083" s="745"/>
      <c r="Z3083" s="745"/>
      <c r="AA3083" s="745"/>
      <c r="AB3083" s="745"/>
      <c r="AC3083" s="745"/>
    </row>
    <row r="3084" ht="243.75" customHeight="1">
      <c r="A3084" s="172" t="s">
        <v>7251</v>
      </c>
      <c r="B3084" s="746" t="s">
        <v>7252</v>
      </c>
      <c r="C3084" s="4"/>
      <c r="D3084" s="744"/>
      <c r="E3084" s="744"/>
      <c r="F3084" s="745"/>
      <c r="G3084" s="745"/>
      <c r="H3084" s="745"/>
      <c r="I3084" s="745"/>
      <c r="J3084" s="745"/>
      <c r="K3084" s="745"/>
      <c r="L3084" s="745"/>
      <c r="M3084" s="745"/>
      <c r="N3084" s="745"/>
      <c r="O3084" s="745"/>
      <c r="P3084" s="745"/>
      <c r="Q3084" s="745"/>
      <c r="R3084" s="745"/>
      <c r="S3084" s="745"/>
      <c r="T3084" s="745"/>
      <c r="U3084" s="745"/>
      <c r="V3084" s="745"/>
      <c r="W3084" s="745"/>
      <c r="X3084" s="745"/>
      <c r="Y3084" s="745"/>
      <c r="Z3084" s="745"/>
      <c r="AA3084" s="745"/>
      <c r="AB3084" s="745"/>
      <c r="AC3084" s="745"/>
    </row>
    <row r="3085" ht="144.0" customHeight="1">
      <c r="A3085" s="172" t="s">
        <v>7253</v>
      </c>
      <c r="B3085" s="746" t="s">
        <v>7254</v>
      </c>
      <c r="C3085" s="4" t="s">
        <v>7255</v>
      </c>
      <c r="D3085" s="744"/>
      <c r="E3085" s="744"/>
      <c r="F3085" s="745"/>
      <c r="G3085" s="745"/>
      <c r="H3085" s="745"/>
      <c r="I3085" s="745"/>
      <c r="J3085" s="745"/>
      <c r="K3085" s="745"/>
      <c r="L3085" s="745"/>
      <c r="M3085" s="745"/>
      <c r="N3085" s="745"/>
      <c r="O3085" s="745"/>
      <c r="P3085" s="745"/>
      <c r="Q3085" s="745"/>
      <c r="R3085" s="745"/>
      <c r="S3085" s="745"/>
      <c r="T3085" s="745"/>
      <c r="U3085" s="745"/>
      <c r="V3085" s="745"/>
      <c r="W3085" s="745"/>
      <c r="X3085" s="745"/>
      <c r="Y3085" s="745"/>
      <c r="Z3085" s="745"/>
      <c r="AA3085" s="745"/>
      <c r="AB3085" s="745"/>
      <c r="AC3085" s="745"/>
    </row>
    <row r="3086" ht="345.75" customHeight="1">
      <c r="A3086" s="172" t="s">
        <v>7256</v>
      </c>
      <c r="B3086" s="746" t="s">
        <v>7257</v>
      </c>
      <c r="C3086" s="4" t="s">
        <v>7258</v>
      </c>
      <c r="D3086" s="744"/>
      <c r="E3086" s="744"/>
      <c r="F3086" s="745"/>
      <c r="G3086" s="745"/>
      <c r="H3086" s="745"/>
      <c r="I3086" s="745"/>
      <c r="J3086" s="745"/>
      <c r="K3086" s="745"/>
      <c r="L3086" s="745"/>
      <c r="M3086" s="745"/>
      <c r="N3086" s="745"/>
      <c r="O3086" s="745"/>
      <c r="P3086" s="745"/>
      <c r="Q3086" s="745"/>
      <c r="R3086" s="745"/>
      <c r="S3086" s="745"/>
      <c r="T3086" s="745"/>
      <c r="U3086" s="745"/>
      <c r="V3086" s="745"/>
      <c r="W3086" s="745"/>
      <c r="X3086" s="745"/>
      <c r="Y3086" s="745"/>
      <c r="Z3086" s="745"/>
      <c r="AA3086" s="745"/>
      <c r="AB3086" s="745"/>
      <c r="AC3086" s="745"/>
    </row>
    <row r="3087">
      <c r="A3087" s="172" t="s">
        <v>7259</v>
      </c>
      <c r="B3087" s="746" t="s">
        <v>7260</v>
      </c>
      <c r="C3087" s="4"/>
      <c r="D3087" s="744" t="s">
        <v>7261</v>
      </c>
      <c r="E3087" s="744"/>
      <c r="F3087" s="745"/>
      <c r="G3087" s="745"/>
      <c r="H3087" s="745"/>
      <c r="I3087" s="745"/>
      <c r="J3087" s="745"/>
      <c r="K3087" s="745"/>
      <c r="L3087" s="745"/>
      <c r="M3087" s="745"/>
      <c r="N3087" s="745"/>
      <c r="O3087" s="745"/>
      <c r="P3087" s="745"/>
      <c r="Q3087" s="745"/>
      <c r="R3087" s="745"/>
      <c r="S3087" s="745"/>
      <c r="T3087" s="745"/>
      <c r="U3087" s="745"/>
      <c r="V3087" s="745"/>
      <c r="W3087" s="745"/>
      <c r="X3087" s="745"/>
      <c r="Y3087" s="745"/>
      <c r="Z3087" s="745"/>
      <c r="AA3087" s="745"/>
      <c r="AB3087" s="745"/>
      <c r="AC3087" s="745"/>
    </row>
    <row r="3088">
      <c r="A3088" s="132" t="s">
        <v>7262</v>
      </c>
      <c r="B3088" s="172" t="s">
        <v>7263</v>
      </c>
      <c r="C3088" s="4" t="s">
        <v>7264</v>
      </c>
      <c r="D3088" s="744"/>
      <c r="E3088" s="744"/>
      <c r="F3088" s="745"/>
      <c r="G3088" s="745"/>
      <c r="H3088" s="745"/>
      <c r="I3088" s="745"/>
      <c r="J3088" s="745"/>
      <c r="K3088" s="745"/>
      <c r="L3088" s="745"/>
      <c r="M3088" s="745"/>
      <c r="N3088" s="745"/>
      <c r="O3088" s="745"/>
      <c r="P3088" s="745"/>
      <c r="Q3088" s="745"/>
      <c r="R3088" s="745"/>
      <c r="S3088" s="745"/>
      <c r="T3088" s="745"/>
      <c r="U3088" s="745"/>
      <c r="V3088" s="745"/>
      <c r="W3088" s="745"/>
      <c r="X3088" s="745"/>
      <c r="Y3088" s="745"/>
      <c r="Z3088" s="745"/>
      <c r="AA3088" s="745"/>
      <c r="AB3088" s="745"/>
      <c r="AC3088" s="745"/>
    </row>
    <row r="3089">
      <c r="A3089" s="172" t="s">
        <v>7265</v>
      </c>
      <c r="B3089" s="746" t="s">
        <v>7266</v>
      </c>
      <c r="C3089" s="4"/>
      <c r="D3089" s="744"/>
      <c r="E3089" s="744"/>
      <c r="F3089" s="745"/>
      <c r="G3089" s="745"/>
      <c r="H3089" s="745"/>
      <c r="I3089" s="745"/>
      <c r="J3089" s="745"/>
      <c r="K3089" s="745"/>
      <c r="L3089" s="745"/>
      <c r="M3089" s="745"/>
      <c r="N3089" s="745"/>
      <c r="O3089" s="745"/>
      <c r="P3089" s="745"/>
      <c r="Q3089" s="745"/>
      <c r="R3089" s="745"/>
      <c r="S3089" s="745"/>
      <c r="T3089" s="745"/>
      <c r="U3089" s="745"/>
      <c r="V3089" s="745"/>
      <c r="W3089" s="745"/>
      <c r="X3089" s="745"/>
      <c r="Y3089" s="745"/>
      <c r="Z3089" s="745"/>
      <c r="AA3089" s="745"/>
      <c r="AB3089" s="745"/>
      <c r="AC3089" s="745"/>
    </row>
    <row r="3090">
      <c r="A3090" s="172" t="s">
        <v>7267</v>
      </c>
      <c r="B3090" s="746" t="s">
        <v>7268</v>
      </c>
      <c r="C3090" s="4" t="s">
        <v>7269</v>
      </c>
      <c r="D3090" s="744"/>
      <c r="E3090" s="744"/>
      <c r="F3090" s="745"/>
      <c r="G3090" s="745"/>
      <c r="H3090" s="745"/>
      <c r="I3090" s="745"/>
      <c r="J3090" s="745"/>
      <c r="K3090" s="745"/>
      <c r="L3090" s="745"/>
      <c r="M3090" s="745"/>
      <c r="N3090" s="745"/>
      <c r="O3090" s="745"/>
      <c r="P3090" s="745"/>
      <c r="Q3090" s="745"/>
      <c r="R3090" s="745"/>
      <c r="S3090" s="745"/>
      <c r="T3090" s="745"/>
      <c r="U3090" s="745"/>
      <c r="V3090" s="745"/>
      <c r="W3090" s="745"/>
      <c r="X3090" s="745"/>
      <c r="Y3090" s="745"/>
      <c r="Z3090" s="745"/>
      <c r="AA3090" s="745"/>
      <c r="AB3090" s="745"/>
      <c r="AC3090" s="745"/>
    </row>
    <row r="3091">
      <c r="A3091" s="172" t="s">
        <v>7270</v>
      </c>
      <c r="B3091" s="746" t="s">
        <v>7271</v>
      </c>
      <c r="C3091" s="4"/>
      <c r="D3091" s="744"/>
      <c r="E3091" s="744"/>
      <c r="F3091" s="745"/>
      <c r="G3091" s="745"/>
      <c r="H3091" s="745"/>
      <c r="I3091" s="745"/>
      <c r="J3091" s="745"/>
      <c r="K3091" s="745"/>
      <c r="L3091" s="745"/>
      <c r="M3091" s="745"/>
      <c r="N3091" s="745"/>
      <c r="O3091" s="745"/>
      <c r="P3091" s="745"/>
      <c r="Q3091" s="745"/>
      <c r="R3091" s="745"/>
      <c r="S3091" s="745"/>
      <c r="T3091" s="745"/>
      <c r="U3091" s="745"/>
      <c r="V3091" s="745"/>
      <c r="W3091" s="745"/>
      <c r="X3091" s="745"/>
      <c r="Y3091" s="745"/>
      <c r="Z3091" s="745"/>
      <c r="AA3091" s="745"/>
      <c r="AB3091" s="745"/>
      <c r="AC3091" s="745"/>
    </row>
    <row r="3092">
      <c r="A3092" s="172" t="s">
        <v>7272</v>
      </c>
      <c r="B3092" s="746" t="s">
        <v>7273</v>
      </c>
      <c r="C3092" s="4"/>
      <c r="D3092" s="744" t="s">
        <v>7274</v>
      </c>
      <c r="E3092" s="744"/>
      <c r="F3092" s="745"/>
      <c r="G3092" s="745"/>
      <c r="H3092" s="745"/>
      <c r="I3092" s="745"/>
      <c r="J3092" s="745"/>
      <c r="K3092" s="745"/>
      <c r="L3092" s="745"/>
      <c r="M3092" s="745"/>
      <c r="N3092" s="745"/>
      <c r="O3092" s="745"/>
      <c r="P3092" s="745"/>
      <c r="Q3092" s="745"/>
      <c r="R3092" s="745"/>
      <c r="S3092" s="745"/>
      <c r="T3092" s="745"/>
      <c r="U3092" s="745"/>
      <c r="V3092" s="745"/>
      <c r="W3092" s="745"/>
      <c r="X3092" s="745"/>
      <c r="Y3092" s="745"/>
      <c r="Z3092" s="745"/>
      <c r="AA3092" s="745"/>
      <c r="AB3092" s="745"/>
      <c r="AC3092" s="745"/>
    </row>
    <row r="3093">
      <c r="A3093" s="172" t="s">
        <v>7275</v>
      </c>
      <c r="B3093" s="746" t="s">
        <v>7276</v>
      </c>
      <c r="C3093" s="4" t="s">
        <v>7277</v>
      </c>
      <c r="D3093" s="744"/>
      <c r="E3093" s="744"/>
      <c r="F3093" s="745"/>
      <c r="G3093" s="745"/>
      <c r="H3093" s="745"/>
      <c r="I3093" s="745"/>
      <c r="J3093" s="745"/>
      <c r="K3093" s="745"/>
      <c r="L3093" s="745"/>
      <c r="M3093" s="745"/>
      <c r="N3093" s="745"/>
      <c r="O3093" s="745"/>
      <c r="P3093" s="745"/>
      <c r="Q3093" s="745"/>
      <c r="R3093" s="745"/>
      <c r="S3093" s="745"/>
      <c r="T3093" s="745"/>
      <c r="U3093" s="745"/>
      <c r="V3093" s="745"/>
      <c r="W3093" s="745"/>
      <c r="X3093" s="745"/>
      <c r="Y3093" s="745"/>
      <c r="Z3093" s="745"/>
      <c r="AA3093" s="745"/>
      <c r="AB3093" s="745"/>
      <c r="AC3093" s="745"/>
    </row>
    <row r="3094" ht="201.0" customHeight="1">
      <c r="A3094" s="172" t="s">
        <v>7278</v>
      </c>
      <c r="B3094" s="746" t="s">
        <v>7279</v>
      </c>
      <c r="C3094" s="4"/>
      <c r="D3094" s="744"/>
      <c r="E3094" s="745"/>
      <c r="F3094" s="745"/>
      <c r="G3094" s="745"/>
      <c r="H3094" s="745"/>
      <c r="I3094" s="745"/>
      <c r="J3094" s="745"/>
      <c r="K3094" s="745"/>
      <c r="L3094" s="745"/>
      <c r="M3094" s="745"/>
      <c r="N3094" s="745"/>
      <c r="O3094" s="745"/>
      <c r="P3094" s="745"/>
      <c r="Q3094" s="745"/>
      <c r="R3094" s="745"/>
      <c r="S3094" s="745"/>
      <c r="T3094" s="745"/>
      <c r="U3094" s="745"/>
      <c r="V3094" s="745"/>
      <c r="W3094" s="745"/>
      <c r="X3094" s="745"/>
      <c r="Y3094" s="745"/>
      <c r="Z3094" s="745"/>
      <c r="AA3094" s="745"/>
      <c r="AB3094" s="745"/>
    </row>
    <row r="3095" ht="51.75" customHeight="1">
      <c r="A3095" s="471" t="s">
        <v>7280</v>
      </c>
      <c r="B3095" s="471" t="s">
        <v>7281</v>
      </c>
      <c r="C3095" s="4" t="s">
        <v>7282</v>
      </c>
      <c r="D3095" s="744"/>
      <c r="E3095" s="744"/>
      <c r="F3095" s="745"/>
      <c r="G3095" s="745"/>
      <c r="H3095" s="745"/>
      <c r="I3095" s="745"/>
      <c r="J3095" s="745"/>
      <c r="K3095" s="745"/>
      <c r="L3095" s="745"/>
      <c r="M3095" s="745"/>
      <c r="N3095" s="745"/>
      <c r="O3095" s="745"/>
      <c r="P3095" s="745"/>
      <c r="Q3095" s="745"/>
      <c r="R3095" s="745"/>
      <c r="S3095" s="745"/>
      <c r="T3095" s="745"/>
      <c r="U3095" s="745"/>
      <c r="V3095" s="745"/>
      <c r="W3095" s="745"/>
      <c r="X3095" s="745"/>
      <c r="Y3095" s="745"/>
      <c r="Z3095" s="745"/>
      <c r="AA3095" s="745"/>
      <c r="AB3095" s="745"/>
      <c r="AC3095" s="745"/>
    </row>
    <row r="3096" ht="51.75" customHeight="1">
      <c r="A3096" s="172" t="s">
        <v>13642</v>
      </c>
      <c r="B3096" s="748" t="s">
        <v>7284</v>
      </c>
      <c r="C3096" s="4" t="s">
        <v>7285</v>
      </c>
      <c r="D3096" s="744"/>
      <c r="E3096" s="744"/>
      <c r="F3096" s="745"/>
      <c r="G3096" s="745"/>
      <c r="H3096" s="745"/>
      <c r="I3096" s="745"/>
      <c r="J3096" s="745"/>
      <c r="K3096" s="745"/>
      <c r="L3096" s="745"/>
      <c r="M3096" s="745"/>
      <c r="N3096" s="745"/>
      <c r="O3096" s="745"/>
      <c r="P3096" s="745"/>
      <c r="Q3096" s="745"/>
      <c r="R3096" s="745"/>
      <c r="S3096" s="745"/>
      <c r="T3096" s="745"/>
      <c r="U3096" s="745"/>
      <c r="V3096" s="745"/>
      <c r="W3096" s="745"/>
      <c r="X3096" s="745"/>
      <c r="Y3096" s="745"/>
      <c r="Z3096" s="745"/>
      <c r="AA3096" s="745"/>
      <c r="AB3096" s="745"/>
      <c r="AC3096" s="745"/>
    </row>
    <row r="3097" ht="51.75" customHeight="1">
      <c r="A3097" s="172" t="s">
        <v>7286</v>
      </c>
      <c r="B3097" s="746" t="s">
        <v>7287</v>
      </c>
      <c r="C3097" s="4" t="s">
        <v>7288</v>
      </c>
      <c r="D3097" s="744"/>
      <c r="E3097" s="744"/>
      <c r="F3097" s="745"/>
      <c r="G3097" s="745"/>
      <c r="H3097" s="745"/>
      <c r="I3097" s="745"/>
      <c r="J3097" s="745"/>
      <c r="K3097" s="745"/>
      <c r="L3097" s="745"/>
      <c r="M3097" s="745"/>
      <c r="N3097" s="745"/>
      <c r="O3097" s="745"/>
      <c r="P3097" s="745"/>
      <c r="Q3097" s="745"/>
      <c r="R3097" s="745"/>
      <c r="S3097" s="745"/>
      <c r="T3097" s="745"/>
      <c r="U3097" s="745"/>
      <c r="V3097" s="745"/>
      <c r="W3097" s="745"/>
      <c r="X3097" s="745"/>
      <c r="Y3097" s="745"/>
      <c r="Z3097" s="745"/>
      <c r="AA3097" s="745"/>
      <c r="AB3097" s="745"/>
      <c r="AC3097" s="745"/>
    </row>
    <row r="3098" ht="90.75" customHeight="1">
      <c r="A3098" s="172" t="s">
        <v>7289</v>
      </c>
      <c r="B3098" s="746" t="s">
        <v>7290</v>
      </c>
      <c r="C3098" s="4"/>
      <c r="D3098" s="744"/>
      <c r="E3098" s="744"/>
      <c r="F3098" s="745"/>
      <c r="G3098" s="745"/>
      <c r="H3098" s="745"/>
      <c r="I3098" s="745"/>
      <c r="J3098" s="745"/>
      <c r="K3098" s="745"/>
      <c r="L3098" s="745"/>
      <c r="M3098" s="745"/>
      <c r="N3098" s="745"/>
      <c r="O3098" s="745"/>
      <c r="P3098" s="745"/>
      <c r="Q3098" s="745"/>
      <c r="R3098" s="745"/>
      <c r="S3098" s="745"/>
      <c r="T3098" s="745"/>
      <c r="U3098" s="745"/>
      <c r="V3098" s="745"/>
      <c r="W3098" s="745"/>
      <c r="X3098" s="745"/>
      <c r="Y3098" s="745"/>
      <c r="Z3098" s="745"/>
      <c r="AA3098" s="745"/>
      <c r="AB3098" s="745"/>
      <c r="AC3098" s="745"/>
    </row>
    <row r="3099" ht="51.75" customHeight="1">
      <c r="A3099" s="172" t="s">
        <v>7291</v>
      </c>
      <c r="B3099" s="749" t="s">
        <v>7292</v>
      </c>
      <c r="C3099" s="4"/>
      <c r="D3099" s="744"/>
      <c r="E3099" s="744"/>
      <c r="F3099" s="745"/>
      <c r="G3099" s="745"/>
      <c r="H3099" s="745"/>
      <c r="I3099" s="745"/>
      <c r="J3099" s="745"/>
      <c r="K3099" s="745"/>
      <c r="L3099" s="745"/>
      <c r="M3099" s="745"/>
      <c r="N3099" s="745"/>
      <c r="O3099" s="745"/>
      <c r="P3099" s="745"/>
      <c r="Q3099" s="745"/>
      <c r="R3099" s="745"/>
      <c r="S3099" s="745"/>
      <c r="T3099" s="745"/>
      <c r="U3099" s="745"/>
      <c r="V3099" s="745"/>
      <c r="W3099" s="745"/>
      <c r="X3099" s="745"/>
      <c r="Y3099" s="745"/>
      <c r="Z3099" s="745"/>
      <c r="AA3099" s="745"/>
      <c r="AB3099" s="745"/>
      <c r="AC3099" s="745"/>
    </row>
    <row r="3100" ht="51.75" customHeight="1">
      <c r="A3100" s="172" t="s">
        <v>7293</v>
      </c>
      <c r="B3100" s="749"/>
      <c r="C3100" s="4"/>
      <c r="D3100" s="744"/>
      <c r="E3100" s="744"/>
      <c r="F3100" s="745"/>
      <c r="G3100" s="745"/>
      <c r="H3100" s="745"/>
      <c r="I3100" s="745"/>
      <c r="J3100" s="745"/>
      <c r="K3100" s="745"/>
      <c r="L3100" s="745"/>
      <c r="M3100" s="745"/>
      <c r="N3100" s="745"/>
      <c r="O3100" s="745"/>
      <c r="P3100" s="745"/>
      <c r="Q3100" s="745"/>
      <c r="R3100" s="745"/>
      <c r="S3100" s="745"/>
      <c r="T3100" s="745"/>
      <c r="U3100" s="745"/>
      <c r="V3100" s="745"/>
      <c r="W3100" s="745"/>
      <c r="X3100" s="745"/>
      <c r="Y3100" s="745"/>
      <c r="Z3100" s="745"/>
      <c r="AA3100" s="745"/>
      <c r="AB3100" s="745"/>
      <c r="AC3100" s="745"/>
    </row>
    <row r="3101" ht="216.0" customHeight="1">
      <c r="A3101" s="172" t="s">
        <v>7294</v>
      </c>
      <c r="B3101" s="749" t="s">
        <v>7295</v>
      </c>
      <c r="C3101" s="4"/>
      <c r="D3101" s="744"/>
      <c r="E3101" s="744"/>
      <c r="F3101" s="745"/>
      <c r="G3101" s="745"/>
      <c r="H3101" s="745"/>
      <c r="I3101" s="745"/>
      <c r="J3101" s="745"/>
      <c r="K3101" s="745"/>
      <c r="L3101" s="745"/>
      <c r="M3101" s="745"/>
      <c r="N3101" s="745"/>
      <c r="O3101" s="745"/>
      <c r="P3101" s="745"/>
      <c r="Q3101" s="745"/>
      <c r="R3101" s="745"/>
      <c r="S3101" s="745"/>
      <c r="T3101" s="745"/>
      <c r="U3101" s="745"/>
      <c r="V3101" s="745"/>
      <c r="W3101" s="745"/>
      <c r="X3101" s="745"/>
      <c r="Y3101" s="745"/>
      <c r="Z3101" s="745"/>
      <c r="AA3101" s="745"/>
      <c r="AB3101" s="745"/>
      <c r="AC3101" s="745"/>
    </row>
    <row r="3102" ht="153.0" customHeight="1">
      <c r="A3102" s="471" t="s">
        <v>7296</v>
      </c>
      <c r="B3102" s="471" t="s">
        <v>7281</v>
      </c>
      <c r="C3102" s="4" t="s">
        <v>7282</v>
      </c>
      <c r="D3102" s="744"/>
      <c r="E3102" s="744"/>
      <c r="F3102" s="745"/>
      <c r="G3102" s="745"/>
      <c r="H3102" s="745"/>
      <c r="I3102" s="745"/>
      <c r="J3102" s="745"/>
      <c r="K3102" s="745"/>
      <c r="L3102" s="745"/>
      <c r="M3102" s="745"/>
      <c r="N3102" s="745"/>
      <c r="O3102" s="745"/>
      <c r="P3102" s="745"/>
      <c r="Q3102" s="745"/>
      <c r="R3102" s="745"/>
      <c r="S3102" s="745"/>
      <c r="T3102" s="745"/>
      <c r="U3102" s="745"/>
      <c r="V3102" s="745"/>
      <c r="W3102" s="745"/>
      <c r="X3102" s="745"/>
      <c r="Y3102" s="745"/>
      <c r="Z3102" s="745"/>
      <c r="AA3102" s="745"/>
      <c r="AB3102" s="745"/>
      <c r="AC3102" s="745"/>
    </row>
    <row r="3103" ht="165.75" customHeight="1">
      <c r="A3103" s="172" t="s">
        <v>7297</v>
      </c>
      <c r="B3103" s="749" t="s">
        <v>7298</v>
      </c>
      <c r="C3103" s="4"/>
      <c r="D3103" s="744"/>
      <c r="E3103" s="744"/>
      <c r="F3103" s="745"/>
      <c r="G3103" s="745"/>
      <c r="H3103" s="745"/>
      <c r="I3103" s="745"/>
      <c r="J3103" s="745"/>
      <c r="K3103" s="745"/>
      <c r="L3103" s="745"/>
      <c r="M3103" s="745"/>
      <c r="N3103" s="745"/>
      <c r="O3103" s="745"/>
      <c r="P3103" s="745"/>
      <c r="Q3103" s="745"/>
      <c r="R3103" s="745"/>
      <c r="S3103" s="745"/>
      <c r="T3103" s="745"/>
      <c r="U3103" s="745"/>
      <c r="V3103" s="745"/>
      <c r="W3103" s="745"/>
      <c r="X3103" s="745"/>
      <c r="Y3103" s="745"/>
      <c r="Z3103" s="745"/>
      <c r="AA3103" s="745"/>
      <c r="AB3103" s="745"/>
      <c r="AC3103" s="745"/>
    </row>
    <row r="3104" ht="90.0" customHeight="1">
      <c r="A3104" s="733" t="s">
        <v>7299</v>
      </c>
      <c r="B3104" s="750" t="s">
        <v>7300</v>
      </c>
      <c r="C3104" s="4"/>
      <c r="D3104" s="744"/>
      <c r="E3104" s="744"/>
      <c r="F3104" s="745"/>
      <c r="G3104" s="745"/>
      <c r="H3104" s="745"/>
      <c r="I3104" s="745"/>
      <c r="J3104" s="745"/>
      <c r="K3104" s="745"/>
      <c r="L3104" s="745"/>
      <c r="M3104" s="745"/>
      <c r="N3104" s="745"/>
      <c r="O3104" s="745"/>
      <c r="P3104" s="745"/>
      <c r="Q3104" s="745"/>
      <c r="R3104" s="745"/>
      <c r="S3104" s="745"/>
      <c r="T3104" s="745"/>
      <c r="U3104" s="745"/>
      <c r="V3104" s="745"/>
      <c r="W3104" s="745"/>
      <c r="X3104" s="745"/>
      <c r="Y3104" s="745"/>
      <c r="Z3104" s="745"/>
      <c r="AA3104" s="745"/>
      <c r="AB3104" s="745"/>
      <c r="AC3104" s="745"/>
    </row>
    <row r="3105" ht="160.5" customHeight="1">
      <c r="A3105" s="733" t="s">
        <v>7301</v>
      </c>
      <c r="B3105" s="751" t="s">
        <v>7302</v>
      </c>
      <c r="C3105" s="4"/>
      <c r="D3105" s="744"/>
      <c r="E3105" s="744"/>
      <c r="F3105" s="745"/>
      <c r="G3105" s="745"/>
      <c r="H3105" s="745"/>
      <c r="I3105" s="745"/>
      <c r="J3105" s="745"/>
      <c r="K3105" s="745"/>
      <c r="L3105" s="745"/>
      <c r="M3105" s="745"/>
      <c r="N3105" s="745"/>
      <c r="O3105" s="745"/>
      <c r="P3105" s="745"/>
      <c r="Q3105" s="745"/>
      <c r="R3105" s="745"/>
      <c r="S3105" s="745"/>
      <c r="T3105" s="745"/>
      <c r="U3105" s="745"/>
      <c r="V3105" s="745"/>
      <c r="W3105" s="745"/>
      <c r="X3105" s="745"/>
      <c r="Y3105" s="745"/>
      <c r="Z3105" s="745"/>
      <c r="AA3105" s="745"/>
      <c r="AB3105" s="745"/>
      <c r="AC3105" s="745"/>
    </row>
    <row r="3106" ht="191.25" customHeight="1">
      <c r="A3106" s="752" t="s">
        <v>13643</v>
      </c>
      <c r="B3106" s="751" t="s">
        <v>13644</v>
      </c>
      <c r="C3106" s="4"/>
      <c r="D3106" s="744"/>
      <c r="E3106" s="744"/>
      <c r="F3106" s="745"/>
      <c r="G3106" s="745"/>
      <c r="H3106" s="745"/>
      <c r="I3106" s="745"/>
      <c r="J3106" s="745"/>
      <c r="K3106" s="745"/>
      <c r="L3106" s="745"/>
      <c r="M3106" s="745"/>
      <c r="N3106" s="745"/>
      <c r="O3106" s="745"/>
      <c r="P3106" s="745"/>
      <c r="Q3106" s="745"/>
      <c r="R3106" s="745"/>
      <c r="S3106" s="745"/>
      <c r="T3106" s="745"/>
      <c r="U3106" s="745"/>
      <c r="V3106" s="745"/>
      <c r="W3106" s="745"/>
      <c r="X3106" s="745"/>
      <c r="Y3106" s="745"/>
      <c r="Z3106" s="745"/>
      <c r="AA3106" s="745"/>
      <c r="AB3106" s="745"/>
      <c r="AC3106" s="745"/>
    </row>
    <row r="3107" ht="222.75" customHeight="1">
      <c r="A3107" s="752" t="s">
        <v>7305</v>
      </c>
      <c r="B3107" s="753" t="s">
        <v>13645</v>
      </c>
      <c r="C3107" s="4" t="s">
        <v>7307</v>
      </c>
      <c r="D3107" s="754"/>
      <c r="E3107" s="754"/>
      <c r="F3107" s="745"/>
      <c r="G3107" s="745"/>
      <c r="H3107" s="745"/>
      <c r="I3107" s="745"/>
      <c r="J3107" s="745"/>
      <c r="K3107" s="745"/>
      <c r="L3107" s="745"/>
      <c r="M3107" s="745"/>
      <c r="N3107" s="745"/>
      <c r="O3107" s="745"/>
      <c r="P3107" s="745"/>
      <c r="Q3107" s="745"/>
      <c r="R3107" s="745"/>
      <c r="S3107" s="745"/>
      <c r="T3107" s="745"/>
      <c r="U3107" s="745"/>
      <c r="V3107" s="745"/>
      <c r="W3107" s="745"/>
      <c r="X3107" s="745"/>
      <c r="Y3107" s="745"/>
      <c r="Z3107" s="745"/>
      <c r="AA3107" s="745"/>
      <c r="AB3107" s="745"/>
      <c r="AC3107" s="745"/>
    </row>
    <row r="3108">
      <c r="A3108" s="752" t="s">
        <v>7308</v>
      </c>
      <c r="B3108" s="751" t="s">
        <v>7309</v>
      </c>
      <c r="C3108" s="4"/>
      <c r="D3108" s="754"/>
      <c r="E3108" s="754"/>
      <c r="F3108" s="745"/>
      <c r="G3108" s="745"/>
      <c r="H3108" s="745"/>
      <c r="I3108" s="745"/>
      <c r="J3108" s="745"/>
      <c r="K3108" s="745"/>
      <c r="L3108" s="745"/>
      <c r="M3108" s="745"/>
      <c r="N3108" s="745"/>
      <c r="O3108" s="745"/>
      <c r="P3108" s="745"/>
      <c r="Q3108" s="745"/>
      <c r="R3108" s="745"/>
      <c r="S3108" s="745"/>
      <c r="T3108" s="745"/>
      <c r="U3108" s="745"/>
      <c r="V3108" s="745"/>
      <c r="W3108" s="745"/>
      <c r="X3108" s="745"/>
      <c r="Y3108" s="745"/>
      <c r="Z3108" s="745"/>
      <c r="AA3108" s="745"/>
      <c r="AB3108" s="745"/>
      <c r="AC3108" s="745"/>
    </row>
    <row r="3109" ht="113.25" customHeight="1">
      <c r="A3109" s="752" t="s">
        <v>7310</v>
      </c>
      <c r="B3109" s="751" t="s">
        <v>7311</v>
      </c>
      <c r="C3109" s="4"/>
      <c r="D3109" s="754"/>
      <c r="E3109" s="754"/>
      <c r="F3109" s="745"/>
      <c r="G3109" s="745"/>
      <c r="H3109" s="745"/>
      <c r="I3109" s="745"/>
      <c r="J3109" s="745"/>
      <c r="K3109" s="745"/>
      <c r="L3109" s="745"/>
      <c r="M3109" s="745"/>
      <c r="N3109" s="745"/>
      <c r="O3109" s="745"/>
      <c r="P3109" s="745"/>
      <c r="Q3109" s="745"/>
      <c r="R3109" s="745"/>
      <c r="S3109" s="745"/>
      <c r="T3109" s="745"/>
      <c r="U3109" s="745"/>
      <c r="V3109" s="745"/>
      <c r="W3109" s="745"/>
      <c r="X3109" s="745"/>
      <c r="Y3109" s="745"/>
      <c r="Z3109" s="745"/>
      <c r="AA3109" s="745"/>
      <c r="AB3109" s="745"/>
      <c r="AC3109" s="745"/>
    </row>
    <row r="3110" ht="207.75" customHeight="1">
      <c r="A3110" s="752" t="s">
        <v>7312</v>
      </c>
      <c r="B3110" s="751" t="s">
        <v>7313</v>
      </c>
      <c r="C3110" s="4" t="s">
        <v>7314</v>
      </c>
      <c r="D3110" s="754"/>
      <c r="E3110" s="754"/>
      <c r="F3110" s="745"/>
      <c r="G3110" s="745"/>
      <c r="H3110" s="745"/>
      <c r="I3110" s="745"/>
      <c r="J3110" s="745"/>
      <c r="K3110" s="745"/>
      <c r="L3110" s="745"/>
      <c r="M3110" s="745"/>
      <c r="N3110" s="745"/>
      <c r="O3110" s="745"/>
      <c r="P3110" s="745"/>
      <c r="Q3110" s="745"/>
      <c r="R3110" s="745"/>
      <c r="S3110" s="745"/>
      <c r="T3110" s="745"/>
      <c r="U3110" s="745"/>
      <c r="V3110" s="745"/>
      <c r="W3110" s="745"/>
      <c r="X3110" s="745"/>
      <c r="Y3110" s="745"/>
      <c r="Z3110" s="745"/>
      <c r="AA3110" s="745"/>
      <c r="AB3110" s="745"/>
      <c r="AC3110" s="745"/>
    </row>
    <row r="3111" ht="60.0" customHeight="1">
      <c r="A3111" s="752" t="s">
        <v>7315</v>
      </c>
      <c r="B3111" s="751" t="s">
        <v>13646</v>
      </c>
      <c r="C3111" s="4" t="s">
        <v>7317</v>
      </c>
      <c r="D3111" s="744"/>
      <c r="E3111" s="744"/>
      <c r="F3111" s="745"/>
      <c r="G3111" s="745"/>
      <c r="H3111" s="745"/>
      <c r="I3111" s="745"/>
      <c r="J3111" s="745"/>
      <c r="K3111" s="745"/>
      <c r="L3111" s="745"/>
      <c r="M3111" s="745"/>
      <c r="N3111" s="745"/>
      <c r="O3111" s="745"/>
      <c r="P3111" s="745"/>
      <c r="Q3111" s="745"/>
      <c r="R3111" s="745"/>
      <c r="S3111" s="745"/>
      <c r="T3111" s="745"/>
      <c r="U3111" s="745"/>
      <c r="V3111" s="745"/>
      <c r="W3111" s="745"/>
      <c r="X3111" s="745"/>
      <c r="Y3111" s="745"/>
      <c r="Z3111" s="745"/>
      <c r="AA3111" s="745"/>
      <c r="AB3111" s="745"/>
      <c r="AC3111" s="745"/>
    </row>
    <row r="3112" ht="73.5" customHeight="1">
      <c r="A3112" s="743" t="s">
        <v>7318</v>
      </c>
      <c r="B3112" s="751" t="s">
        <v>7319</v>
      </c>
      <c r="C3112" s="4" t="s">
        <v>7320</v>
      </c>
      <c r="D3112" s="744"/>
      <c r="E3112" s="744"/>
      <c r="F3112" s="745"/>
      <c r="G3112" s="745"/>
      <c r="H3112" s="745"/>
      <c r="I3112" s="745"/>
      <c r="J3112" s="745"/>
      <c r="K3112" s="745"/>
      <c r="L3112" s="745"/>
      <c r="M3112" s="745"/>
      <c r="N3112" s="745"/>
      <c r="O3112" s="745"/>
      <c r="P3112" s="745"/>
      <c r="Q3112" s="745"/>
      <c r="R3112" s="745"/>
      <c r="S3112" s="745"/>
      <c r="T3112" s="745"/>
      <c r="U3112" s="745"/>
      <c r="V3112" s="745"/>
      <c r="W3112" s="745"/>
      <c r="X3112" s="745"/>
      <c r="Y3112" s="745"/>
      <c r="Z3112" s="745"/>
      <c r="AA3112" s="745"/>
      <c r="AB3112" s="745"/>
      <c r="AC3112" s="745"/>
    </row>
    <row r="3113" ht="110.25" customHeight="1">
      <c r="A3113" s="752" t="s">
        <v>7321</v>
      </c>
      <c r="B3113" s="751" t="s">
        <v>7322</v>
      </c>
      <c r="C3113" s="4"/>
      <c r="D3113" s="744"/>
      <c r="E3113" s="744"/>
      <c r="F3113" s="745"/>
      <c r="G3113" s="745"/>
      <c r="H3113" s="745"/>
      <c r="I3113" s="745"/>
      <c r="J3113" s="745"/>
      <c r="K3113" s="745"/>
      <c r="L3113" s="745"/>
      <c r="M3113" s="745"/>
      <c r="N3113" s="745"/>
      <c r="O3113" s="745"/>
      <c r="P3113" s="745"/>
      <c r="Q3113" s="745"/>
      <c r="R3113" s="745"/>
      <c r="S3113" s="745"/>
      <c r="T3113" s="745"/>
      <c r="U3113" s="745"/>
      <c r="V3113" s="745"/>
      <c r="W3113" s="745"/>
      <c r="X3113" s="745"/>
      <c r="Y3113" s="745"/>
      <c r="Z3113" s="745"/>
      <c r="AA3113" s="745"/>
      <c r="AB3113" s="745"/>
      <c r="AC3113" s="745"/>
    </row>
    <row r="3114" ht="363.75" customHeight="1">
      <c r="A3114" s="752" t="s">
        <v>7323</v>
      </c>
      <c r="B3114" s="751" t="s">
        <v>7324</v>
      </c>
      <c r="C3114" s="4" t="s">
        <v>7325</v>
      </c>
      <c r="D3114" s="752" t="s">
        <v>7326</v>
      </c>
      <c r="E3114" s="613"/>
      <c r="F3114" s="752" t="s">
        <v>7327</v>
      </c>
      <c r="G3114" s="752" t="s">
        <v>7328</v>
      </c>
      <c r="H3114" s="752" t="s">
        <v>7329</v>
      </c>
      <c r="I3114" s="755"/>
      <c r="J3114" s="755"/>
      <c r="K3114" s="755"/>
      <c r="L3114" s="755"/>
      <c r="M3114" s="755"/>
      <c r="N3114" s="755"/>
      <c r="O3114" s="755"/>
      <c r="P3114" s="755"/>
      <c r="Q3114" s="755"/>
      <c r="R3114" s="755"/>
      <c r="S3114" s="755"/>
      <c r="T3114" s="755"/>
      <c r="U3114" s="755"/>
      <c r="V3114" s="755"/>
      <c r="W3114" s="755"/>
      <c r="X3114" s="755"/>
      <c r="Y3114" s="755"/>
      <c r="Z3114" s="755"/>
      <c r="AA3114" s="755"/>
      <c r="AB3114" s="755"/>
      <c r="AC3114" s="755"/>
    </row>
    <row r="3115" ht="69.0" customHeight="1">
      <c r="A3115" s="752" t="s">
        <v>7330</v>
      </c>
      <c r="B3115" s="751" t="s">
        <v>7331</v>
      </c>
      <c r="C3115" s="132" t="s">
        <v>7332</v>
      </c>
      <c r="D3115" s="745"/>
      <c r="E3115" s="745"/>
      <c r="F3115" s="745"/>
      <c r="G3115" s="745"/>
      <c r="H3115" s="745"/>
      <c r="I3115" s="745"/>
      <c r="J3115" s="745"/>
      <c r="K3115" s="745"/>
      <c r="L3115" s="745"/>
      <c r="M3115" s="745"/>
      <c r="N3115" s="745"/>
      <c r="O3115" s="745"/>
      <c r="P3115" s="745"/>
      <c r="Q3115" s="745"/>
      <c r="R3115" s="745"/>
      <c r="S3115" s="745"/>
      <c r="T3115" s="745"/>
      <c r="U3115" s="745"/>
      <c r="V3115" s="745"/>
      <c r="W3115" s="745"/>
      <c r="X3115" s="745"/>
      <c r="Y3115" s="745"/>
      <c r="Z3115" s="745"/>
      <c r="AA3115" s="745"/>
      <c r="AB3115" s="745"/>
      <c r="AC3115" s="745"/>
    </row>
    <row r="3116" ht="40.5" customHeight="1">
      <c r="A3116" s="752" t="s">
        <v>7333</v>
      </c>
      <c r="B3116" s="751"/>
      <c r="C3116" s="4"/>
      <c r="D3116" s="745"/>
      <c r="E3116" s="745"/>
      <c r="F3116" s="745"/>
      <c r="G3116" s="745"/>
      <c r="H3116" s="745"/>
      <c r="I3116" s="745"/>
      <c r="J3116" s="745"/>
      <c r="K3116" s="745"/>
      <c r="L3116" s="745"/>
      <c r="M3116" s="745"/>
      <c r="N3116" s="745"/>
      <c r="O3116" s="745"/>
      <c r="P3116" s="745"/>
      <c r="Q3116" s="745"/>
      <c r="R3116" s="745"/>
      <c r="S3116" s="745"/>
      <c r="T3116" s="745"/>
      <c r="U3116" s="745"/>
      <c r="V3116" s="745"/>
      <c r="W3116" s="745"/>
      <c r="X3116" s="745"/>
      <c r="Y3116" s="745"/>
      <c r="Z3116" s="745"/>
      <c r="AA3116" s="745"/>
      <c r="AB3116" s="745"/>
      <c r="AC3116" s="745"/>
    </row>
    <row r="3117" ht="44.25" customHeight="1">
      <c r="A3117" s="752" t="s">
        <v>7334</v>
      </c>
      <c r="B3117" s="751" t="s">
        <v>7335</v>
      </c>
      <c r="C3117" s="4" t="s">
        <v>7336</v>
      </c>
      <c r="D3117" s="745"/>
      <c r="E3117" s="745"/>
      <c r="F3117" s="745"/>
      <c r="G3117" s="745"/>
      <c r="H3117" s="745"/>
      <c r="I3117" s="745"/>
      <c r="J3117" s="745"/>
      <c r="K3117" s="745"/>
      <c r="L3117" s="745"/>
      <c r="M3117" s="745"/>
      <c r="N3117" s="745"/>
      <c r="O3117" s="745"/>
      <c r="P3117" s="745"/>
      <c r="Q3117" s="745"/>
      <c r="R3117" s="745"/>
      <c r="S3117" s="745"/>
      <c r="T3117" s="745"/>
      <c r="U3117" s="745"/>
      <c r="V3117" s="745"/>
      <c r="W3117" s="745"/>
      <c r="X3117" s="745"/>
      <c r="Y3117" s="745"/>
      <c r="Z3117" s="745"/>
      <c r="AA3117" s="745"/>
      <c r="AB3117" s="745"/>
      <c r="AC3117" s="745"/>
    </row>
    <row r="3118">
      <c r="A3118" s="752" t="s">
        <v>7337</v>
      </c>
      <c r="B3118" s="751" t="s">
        <v>7338</v>
      </c>
      <c r="C3118" s="4" t="s">
        <v>7339</v>
      </c>
      <c r="E3118" s="744" t="s">
        <v>7340</v>
      </c>
      <c r="F3118" s="745"/>
      <c r="G3118" s="745"/>
      <c r="H3118" s="745"/>
      <c r="I3118" s="745"/>
      <c r="J3118" s="745"/>
      <c r="K3118" s="745"/>
      <c r="L3118" s="745"/>
      <c r="M3118" s="745"/>
      <c r="N3118" s="745"/>
      <c r="O3118" s="745"/>
      <c r="P3118" s="745"/>
      <c r="Q3118" s="745"/>
      <c r="R3118" s="745"/>
      <c r="S3118" s="745"/>
      <c r="T3118" s="745"/>
      <c r="U3118" s="745"/>
      <c r="V3118" s="745"/>
      <c r="W3118" s="745"/>
      <c r="X3118" s="745"/>
      <c r="Y3118" s="745"/>
      <c r="Z3118" s="745"/>
      <c r="AA3118" s="745"/>
      <c r="AB3118" s="745"/>
      <c r="AC3118" s="745"/>
    </row>
    <row r="3119" ht="29.25" customHeight="1">
      <c r="A3119" s="756" t="s">
        <v>6910</v>
      </c>
      <c r="B3119" s="594"/>
      <c r="C3119" s="4"/>
      <c r="D3119" s="745"/>
      <c r="E3119" s="745"/>
      <c r="F3119" s="745"/>
      <c r="G3119" s="745"/>
      <c r="H3119" s="745"/>
      <c r="I3119" s="745"/>
      <c r="J3119" s="745"/>
      <c r="K3119" s="745"/>
      <c r="L3119" s="745"/>
      <c r="M3119" s="745"/>
      <c r="N3119" s="745"/>
      <c r="O3119" s="745"/>
      <c r="P3119" s="745"/>
      <c r="Q3119" s="745"/>
      <c r="R3119" s="745"/>
      <c r="S3119" s="745"/>
      <c r="T3119" s="745"/>
      <c r="U3119" s="745"/>
      <c r="V3119" s="745"/>
      <c r="W3119" s="745"/>
      <c r="X3119" s="745"/>
      <c r="Y3119" s="745"/>
      <c r="Z3119" s="745"/>
      <c r="AA3119" s="745"/>
      <c r="AB3119" s="745"/>
      <c r="AC3119" s="745"/>
    </row>
    <row r="3120">
      <c r="A3120" s="752" t="s">
        <v>7341</v>
      </c>
      <c r="B3120" s="751" t="s">
        <v>7342</v>
      </c>
      <c r="C3120" s="4"/>
      <c r="D3120" s="745"/>
      <c r="E3120" s="745"/>
      <c r="F3120" s="745"/>
      <c r="G3120" s="745"/>
      <c r="H3120" s="745"/>
      <c r="I3120" s="745"/>
      <c r="J3120" s="745"/>
      <c r="K3120" s="745"/>
      <c r="L3120" s="745"/>
      <c r="M3120" s="745"/>
      <c r="N3120" s="745"/>
      <c r="O3120" s="745"/>
      <c r="P3120" s="745"/>
      <c r="Q3120" s="745"/>
      <c r="R3120" s="745"/>
      <c r="S3120" s="745"/>
      <c r="T3120" s="745"/>
      <c r="U3120" s="745"/>
      <c r="V3120" s="745"/>
      <c r="W3120" s="745"/>
      <c r="X3120" s="745"/>
      <c r="Y3120" s="745"/>
      <c r="Z3120" s="745"/>
      <c r="AA3120" s="745"/>
      <c r="AB3120" s="745"/>
      <c r="AC3120" s="745"/>
    </row>
    <row r="3121">
      <c r="A3121" s="752" t="s">
        <v>7343</v>
      </c>
      <c r="B3121" s="751" t="s">
        <v>7344</v>
      </c>
      <c r="C3121" s="4" t="s">
        <v>7345</v>
      </c>
      <c r="D3121" s="745"/>
      <c r="E3121" s="745"/>
      <c r="F3121" s="745"/>
      <c r="G3121" s="745"/>
      <c r="H3121" s="745"/>
      <c r="I3121" s="745"/>
      <c r="J3121" s="745"/>
      <c r="K3121" s="745"/>
      <c r="L3121" s="745"/>
      <c r="M3121" s="745"/>
      <c r="N3121" s="745"/>
      <c r="O3121" s="745"/>
      <c r="P3121" s="745"/>
      <c r="Q3121" s="745"/>
      <c r="R3121" s="745"/>
      <c r="S3121" s="745"/>
      <c r="T3121" s="745"/>
      <c r="U3121" s="745"/>
      <c r="V3121" s="745"/>
      <c r="W3121" s="745"/>
      <c r="X3121" s="745"/>
      <c r="Y3121" s="745"/>
      <c r="Z3121" s="745"/>
      <c r="AA3121" s="745"/>
      <c r="AB3121" s="745"/>
      <c r="AC3121" s="745"/>
    </row>
    <row r="3122">
      <c r="A3122" s="752" t="s">
        <v>7346</v>
      </c>
      <c r="B3122" s="751" t="s">
        <v>7347</v>
      </c>
      <c r="C3122" s="4" t="s">
        <v>7348</v>
      </c>
      <c r="D3122" s="745"/>
      <c r="E3122" s="745"/>
      <c r="F3122" s="745"/>
      <c r="G3122" s="745"/>
      <c r="H3122" s="745"/>
      <c r="I3122" s="745"/>
      <c r="J3122" s="745"/>
      <c r="K3122" s="745"/>
      <c r="L3122" s="745"/>
      <c r="M3122" s="745"/>
      <c r="N3122" s="745"/>
      <c r="O3122" s="745"/>
      <c r="P3122" s="745"/>
      <c r="Q3122" s="745"/>
      <c r="R3122" s="745"/>
      <c r="S3122" s="745"/>
      <c r="T3122" s="745"/>
      <c r="U3122" s="745"/>
      <c r="V3122" s="745"/>
      <c r="W3122" s="745"/>
      <c r="X3122" s="745"/>
      <c r="Y3122" s="745"/>
      <c r="Z3122" s="745"/>
      <c r="AA3122" s="745"/>
      <c r="AB3122" s="745"/>
      <c r="AC3122" s="745"/>
    </row>
    <row r="3123">
      <c r="A3123" s="752"/>
      <c r="B3123" s="751"/>
      <c r="C3123" s="4"/>
      <c r="D3123" s="745"/>
      <c r="E3123" s="745"/>
      <c r="F3123" s="745"/>
      <c r="G3123" s="745"/>
      <c r="H3123" s="745"/>
      <c r="I3123" s="745"/>
      <c r="J3123" s="745"/>
      <c r="K3123" s="745"/>
      <c r="L3123" s="745"/>
      <c r="M3123" s="745"/>
      <c r="N3123" s="745"/>
      <c r="O3123" s="745"/>
      <c r="P3123" s="745"/>
      <c r="Q3123" s="745"/>
      <c r="R3123" s="745"/>
      <c r="S3123" s="745"/>
      <c r="T3123" s="745"/>
      <c r="U3123" s="745"/>
      <c r="V3123" s="745"/>
      <c r="W3123" s="745"/>
      <c r="X3123" s="745"/>
      <c r="Y3123" s="745"/>
      <c r="Z3123" s="745"/>
      <c r="AA3123" s="745"/>
      <c r="AB3123" s="745"/>
      <c r="AC3123" s="745"/>
    </row>
    <row r="3124">
      <c r="A3124" s="757" t="s">
        <v>7349</v>
      </c>
      <c r="B3124" s="751" t="s">
        <v>7350</v>
      </c>
      <c r="C3124" s="4"/>
      <c r="D3124" s="745"/>
      <c r="E3124" s="745"/>
      <c r="F3124" s="745"/>
      <c r="G3124" s="745"/>
      <c r="H3124" s="745"/>
      <c r="I3124" s="745"/>
      <c r="J3124" s="745"/>
      <c r="K3124" s="745"/>
      <c r="L3124" s="745"/>
      <c r="M3124" s="745"/>
      <c r="N3124" s="745"/>
      <c r="O3124" s="745"/>
      <c r="P3124" s="745"/>
      <c r="Q3124" s="745"/>
      <c r="R3124" s="745"/>
      <c r="S3124" s="745"/>
      <c r="T3124" s="745"/>
      <c r="U3124" s="745"/>
      <c r="V3124" s="745"/>
      <c r="W3124" s="745"/>
      <c r="X3124" s="745"/>
      <c r="Y3124" s="745"/>
      <c r="Z3124" s="745"/>
      <c r="AA3124" s="745"/>
      <c r="AB3124" s="745"/>
      <c r="AC3124" s="745"/>
    </row>
    <row r="3125">
      <c r="A3125" s="752" t="s">
        <v>7351</v>
      </c>
      <c r="B3125" s="751" t="s">
        <v>87</v>
      </c>
      <c r="C3125" s="4" t="s">
        <v>7352</v>
      </c>
      <c r="D3125" s="745"/>
      <c r="E3125" s="745"/>
      <c r="F3125" s="745"/>
      <c r="G3125" s="745"/>
      <c r="H3125" s="745"/>
      <c r="I3125" s="745"/>
      <c r="J3125" s="745"/>
      <c r="K3125" s="745"/>
      <c r="L3125" s="745"/>
      <c r="M3125" s="745"/>
      <c r="N3125" s="745"/>
      <c r="O3125" s="745"/>
      <c r="P3125" s="745"/>
      <c r="Q3125" s="745"/>
      <c r="R3125" s="745"/>
      <c r="S3125" s="745"/>
      <c r="T3125" s="745"/>
      <c r="U3125" s="745"/>
      <c r="V3125" s="745"/>
      <c r="W3125" s="745"/>
      <c r="X3125" s="745"/>
      <c r="Y3125" s="745"/>
      <c r="Z3125" s="745"/>
      <c r="AA3125" s="745"/>
      <c r="AB3125" s="745"/>
      <c r="AC3125" s="745"/>
    </row>
    <row r="3126">
      <c r="A3126" s="752" t="s">
        <v>7353</v>
      </c>
      <c r="B3126" s="751" t="s">
        <v>7354</v>
      </c>
      <c r="C3126" s="4"/>
      <c r="D3126" s="745"/>
      <c r="E3126" s="745"/>
      <c r="F3126" s="745"/>
      <c r="G3126" s="745"/>
      <c r="H3126" s="745"/>
      <c r="I3126" s="745"/>
      <c r="J3126" s="745"/>
      <c r="K3126" s="745"/>
      <c r="L3126" s="745"/>
      <c r="M3126" s="745"/>
      <c r="N3126" s="745"/>
      <c r="O3126" s="745"/>
      <c r="P3126" s="745"/>
      <c r="Q3126" s="745"/>
      <c r="R3126" s="745"/>
      <c r="S3126" s="745"/>
      <c r="T3126" s="745"/>
      <c r="U3126" s="745"/>
      <c r="V3126" s="745"/>
      <c r="W3126" s="745"/>
      <c r="X3126" s="745"/>
      <c r="Y3126" s="745"/>
      <c r="Z3126" s="745"/>
      <c r="AA3126" s="745"/>
      <c r="AB3126" s="745"/>
      <c r="AC3126" s="745"/>
    </row>
    <row r="3127">
      <c r="A3127" s="752" t="s">
        <v>7355</v>
      </c>
      <c r="B3127" s="751"/>
      <c r="C3127" s="4"/>
      <c r="D3127" s="745"/>
      <c r="E3127" s="745"/>
      <c r="F3127" s="745"/>
      <c r="G3127" s="745"/>
      <c r="H3127" s="745"/>
      <c r="I3127" s="745"/>
      <c r="J3127" s="745"/>
      <c r="K3127" s="745"/>
      <c r="L3127" s="745"/>
      <c r="M3127" s="745"/>
      <c r="N3127" s="745"/>
      <c r="O3127" s="745"/>
      <c r="P3127" s="745"/>
      <c r="Q3127" s="745"/>
      <c r="R3127" s="745"/>
      <c r="S3127" s="745"/>
      <c r="T3127" s="745"/>
      <c r="U3127" s="745"/>
      <c r="V3127" s="745"/>
      <c r="W3127" s="745"/>
      <c r="X3127" s="745"/>
      <c r="Y3127" s="745"/>
      <c r="Z3127" s="745"/>
      <c r="AA3127" s="745"/>
      <c r="AB3127" s="745"/>
      <c r="AC3127" s="745"/>
    </row>
    <row r="3128">
      <c r="A3128" s="752" t="s">
        <v>7356</v>
      </c>
      <c r="B3128" s="751"/>
      <c r="C3128" s="4"/>
      <c r="D3128" s="745"/>
      <c r="E3128" s="745"/>
      <c r="F3128" s="745"/>
      <c r="G3128" s="745"/>
      <c r="H3128" s="745"/>
      <c r="I3128" s="745"/>
      <c r="J3128" s="745"/>
      <c r="K3128" s="745"/>
      <c r="L3128" s="745"/>
      <c r="M3128" s="745"/>
      <c r="N3128" s="745"/>
      <c r="O3128" s="745"/>
      <c r="P3128" s="745"/>
      <c r="Q3128" s="745"/>
      <c r="R3128" s="745"/>
      <c r="S3128" s="745"/>
      <c r="T3128" s="745"/>
      <c r="U3128" s="745"/>
      <c r="V3128" s="745"/>
      <c r="W3128" s="745"/>
      <c r="X3128" s="745"/>
      <c r="Y3128" s="745"/>
      <c r="Z3128" s="745"/>
      <c r="AA3128" s="745"/>
      <c r="AB3128" s="745"/>
      <c r="AC3128" s="745"/>
    </row>
    <row r="3129">
      <c r="A3129" s="752" t="s">
        <v>7357</v>
      </c>
      <c r="B3129" s="751" t="s">
        <v>7358</v>
      </c>
      <c r="C3129" s="4"/>
      <c r="D3129" s="745"/>
      <c r="E3129" s="745"/>
      <c r="F3129" s="745"/>
      <c r="G3129" s="745"/>
      <c r="H3129" s="745"/>
      <c r="I3129" s="745"/>
      <c r="J3129" s="745"/>
      <c r="K3129" s="745"/>
      <c r="L3129" s="745"/>
      <c r="M3129" s="745"/>
      <c r="N3129" s="745"/>
      <c r="O3129" s="745"/>
      <c r="P3129" s="745"/>
      <c r="Q3129" s="745"/>
      <c r="R3129" s="745"/>
      <c r="S3129" s="745"/>
      <c r="T3129" s="745"/>
      <c r="U3129" s="745"/>
      <c r="V3129" s="745"/>
      <c r="W3129" s="745"/>
      <c r="X3129" s="745"/>
      <c r="Y3129" s="745"/>
      <c r="Z3129" s="745"/>
      <c r="AA3129" s="745"/>
      <c r="AB3129" s="745"/>
      <c r="AC3129" s="745"/>
    </row>
    <row r="3130">
      <c r="A3130" s="752" t="s">
        <v>7359</v>
      </c>
      <c r="B3130" s="751" t="s">
        <v>7360</v>
      </c>
      <c r="C3130" s="4"/>
      <c r="D3130" s="745"/>
      <c r="E3130" s="745"/>
      <c r="F3130" s="745"/>
      <c r="G3130" s="745"/>
      <c r="H3130" s="745"/>
      <c r="I3130" s="745"/>
      <c r="J3130" s="745"/>
      <c r="K3130" s="745"/>
      <c r="L3130" s="745"/>
      <c r="M3130" s="745"/>
      <c r="N3130" s="745"/>
      <c r="O3130" s="745"/>
      <c r="P3130" s="745"/>
      <c r="Q3130" s="745"/>
      <c r="R3130" s="745"/>
      <c r="S3130" s="745"/>
      <c r="T3130" s="745"/>
      <c r="U3130" s="745"/>
      <c r="V3130" s="745"/>
      <c r="W3130" s="745"/>
      <c r="X3130" s="745"/>
      <c r="Y3130" s="745"/>
      <c r="Z3130" s="745"/>
      <c r="AA3130" s="745"/>
      <c r="AB3130" s="745"/>
      <c r="AC3130" s="745"/>
    </row>
    <row r="3131">
      <c r="A3131" s="752" t="s">
        <v>7361</v>
      </c>
      <c r="B3131" s="758"/>
      <c r="C3131" s="4"/>
      <c r="D3131" s="745"/>
      <c r="E3131" s="745"/>
      <c r="F3131" s="745"/>
      <c r="G3131" s="745"/>
      <c r="H3131" s="745"/>
      <c r="I3131" s="745"/>
      <c r="J3131" s="745"/>
      <c r="K3131" s="745"/>
      <c r="L3131" s="745"/>
      <c r="M3131" s="745"/>
      <c r="N3131" s="745"/>
      <c r="O3131" s="745"/>
      <c r="P3131" s="745"/>
      <c r="Q3131" s="745"/>
      <c r="R3131" s="745"/>
      <c r="S3131" s="745"/>
      <c r="T3131" s="745"/>
      <c r="U3131" s="745"/>
      <c r="V3131" s="745"/>
      <c r="W3131" s="745"/>
      <c r="X3131" s="745"/>
      <c r="Y3131" s="745"/>
      <c r="Z3131" s="745"/>
      <c r="AA3131" s="745"/>
      <c r="AB3131" s="745"/>
      <c r="AC3131" s="745"/>
    </row>
    <row r="3132">
      <c r="A3132" s="743" t="s">
        <v>7362</v>
      </c>
      <c r="B3132" s="758"/>
      <c r="C3132" s="4"/>
      <c r="D3132" s="759"/>
      <c r="E3132" s="759"/>
      <c r="F3132" s="759"/>
      <c r="G3132" s="759"/>
      <c r="H3132" s="759"/>
      <c r="I3132" s="759"/>
      <c r="J3132" s="759"/>
      <c r="K3132" s="759"/>
      <c r="L3132" s="759"/>
      <c r="M3132" s="759"/>
      <c r="N3132" s="759"/>
      <c r="O3132" s="759"/>
      <c r="P3132" s="759"/>
      <c r="Q3132" s="759"/>
      <c r="R3132" s="759"/>
      <c r="S3132" s="759"/>
      <c r="T3132" s="759"/>
      <c r="U3132" s="759"/>
      <c r="V3132" s="759"/>
      <c r="W3132" s="759"/>
      <c r="X3132" s="759"/>
      <c r="Y3132" s="759"/>
      <c r="Z3132" s="759"/>
      <c r="AA3132" s="759"/>
      <c r="AB3132" s="759"/>
      <c r="AC3132" s="759"/>
    </row>
    <row r="3133">
      <c r="A3133" s="545" t="s">
        <v>13647</v>
      </c>
      <c r="B3133" s="760"/>
      <c r="C3133" s="4"/>
      <c r="D3133" s="759"/>
      <c r="E3133" s="759"/>
      <c r="F3133" s="759"/>
      <c r="G3133" s="759"/>
      <c r="H3133" s="759"/>
      <c r="I3133" s="759"/>
      <c r="J3133" s="759"/>
      <c r="K3133" s="759"/>
      <c r="L3133" s="759"/>
      <c r="M3133" s="759"/>
      <c r="N3133" s="759"/>
      <c r="O3133" s="759"/>
      <c r="P3133" s="759"/>
      <c r="Q3133" s="759"/>
      <c r="R3133" s="759"/>
      <c r="S3133" s="759"/>
      <c r="T3133" s="759"/>
      <c r="U3133" s="759"/>
      <c r="V3133" s="759"/>
      <c r="W3133" s="759"/>
      <c r="X3133" s="759"/>
      <c r="Y3133" s="759"/>
      <c r="Z3133" s="759"/>
      <c r="AA3133" s="759"/>
      <c r="AB3133" s="759"/>
      <c r="AC3133" s="759"/>
    </row>
    <row r="3134">
      <c r="A3134" s="485" t="s">
        <v>7364</v>
      </c>
      <c r="B3134" s="761"/>
      <c r="C3134" s="4"/>
      <c r="D3134" s="759"/>
      <c r="E3134" s="759"/>
      <c r="F3134" s="759"/>
      <c r="G3134" s="759"/>
      <c r="H3134" s="759"/>
      <c r="I3134" s="759"/>
      <c r="J3134" s="759"/>
      <c r="K3134" s="759"/>
      <c r="L3134" s="759"/>
      <c r="M3134" s="759"/>
      <c r="N3134" s="759"/>
      <c r="O3134" s="759"/>
      <c r="P3134" s="759"/>
      <c r="Q3134" s="759"/>
      <c r="R3134" s="759"/>
      <c r="S3134" s="759"/>
      <c r="T3134" s="759"/>
      <c r="U3134" s="759"/>
      <c r="V3134" s="759"/>
      <c r="W3134" s="759"/>
      <c r="X3134" s="759"/>
      <c r="Y3134" s="759"/>
      <c r="Z3134" s="759"/>
      <c r="AA3134" s="759"/>
      <c r="AB3134" s="759"/>
      <c r="AC3134" s="759"/>
    </row>
    <row r="3135">
      <c r="A3135" s="763"/>
      <c r="B3135" s="760"/>
      <c r="C3135" s="4"/>
      <c r="D3135" s="759"/>
      <c r="E3135" s="759"/>
      <c r="F3135" s="759"/>
      <c r="G3135" s="759"/>
      <c r="H3135" s="759"/>
      <c r="I3135" s="759"/>
      <c r="J3135" s="759"/>
      <c r="K3135" s="759"/>
      <c r="L3135" s="759"/>
      <c r="M3135" s="759"/>
      <c r="N3135" s="759"/>
      <c r="O3135" s="759"/>
      <c r="P3135" s="759"/>
      <c r="Q3135" s="759"/>
      <c r="R3135" s="759"/>
      <c r="S3135" s="759"/>
      <c r="T3135" s="759"/>
      <c r="U3135" s="759"/>
      <c r="V3135" s="759"/>
      <c r="W3135" s="759"/>
      <c r="X3135" s="759"/>
      <c r="Y3135" s="759"/>
      <c r="Z3135" s="759"/>
      <c r="AA3135" s="759"/>
      <c r="AB3135" s="759"/>
      <c r="AC3135" s="759"/>
    </row>
    <row r="3136">
      <c r="A3136" s="763"/>
      <c r="B3136" s="760"/>
      <c r="C3136" s="4"/>
      <c r="D3136" s="759"/>
      <c r="E3136" s="759"/>
      <c r="F3136" s="759"/>
      <c r="G3136" s="759"/>
      <c r="H3136" s="759"/>
      <c r="I3136" s="759"/>
      <c r="J3136" s="759"/>
      <c r="K3136" s="759"/>
      <c r="L3136" s="759"/>
      <c r="M3136" s="759"/>
      <c r="N3136" s="759"/>
      <c r="O3136" s="759"/>
      <c r="P3136" s="759"/>
      <c r="Q3136" s="759"/>
      <c r="R3136" s="759"/>
      <c r="S3136" s="759"/>
      <c r="T3136" s="759"/>
      <c r="U3136" s="759"/>
      <c r="V3136" s="759"/>
      <c r="W3136" s="759"/>
      <c r="X3136" s="759"/>
      <c r="Y3136" s="759"/>
      <c r="Z3136" s="759"/>
      <c r="AA3136" s="759"/>
      <c r="AB3136" s="759"/>
      <c r="AC3136" s="759"/>
    </row>
    <row r="3137">
      <c r="A3137" s="763"/>
      <c r="B3137" s="760"/>
      <c r="C3137" s="4"/>
      <c r="D3137" s="759"/>
      <c r="E3137" s="759"/>
      <c r="F3137" s="759"/>
      <c r="G3137" s="759"/>
      <c r="H3137" s="759"/>
      <c r="I3137" s="759"/>
      <c r="J3137" s="759"/>
      <c r="K3137" s="759"/>
      <c r="L3137" s="759"/>
      <c r="M3137" s="759"/>
      <c r="N3137" s="759"/>
      <c r="O3137" s="759"/>
      <c r="P3137" s="759"/>
      <c r="Q3137" s="759"/>
      <c r="R3137" s="759"/>
      <c r="S3137" s="759"/>
      <c r="T3137" s="759"/>
      <c r="U3137" s="759"/>
      <c r="V3137" s="759"/>
      <c r="W3137" s="759"/>
      <c r="X3137" s="759"/>
      <c r="Y3137" s="759"/>
      <c r="Z3137" s="759"/>
      <c r="AA3137" s="759"/>
      <c r="AB3137" s="759"/>
      <c r="AC3137" s="759"/>
    </row>
    <row r="3138">
      <c r="A3138" s="763"/>
      <c r="B3138" s="760"/>
      <c r="C3138" s="4"/>
      <c r="D3138" s="759"/>
      <c r="E3138" s="759"/>
      <c r="F3138" s="759"/>
      <c r="G3138" s="759"/>
      <c r="H3138" s="759"/>
      <c r="I3138" s="759"/>
      <c r="J3138" s="759"/>
      <c r="K3138" s="759"/>
      <c r="L3138" s="759"/>
      <c r="M3138" s="759"/>
      <c r="N3138" s="759"/>
      <c r="O3138" s="759"/>
      <c r="P3138" s="759"/>
      <c r="Q3138" s="759"/>
      <c r="R3138" s="759"/>
      <c r="S3138" s="759"/>
      <c r="T3138" s="759"/>
      <c r="U3138" s="759"/>
      <c r="V3138" s="759"/>
      <c r="W3138" s="759"/>
      <c r="X3138" s="759"/>
      <c r="Y3138" s="759"/>
      <c r="Z3138" s="759"/>
      <c r="AA3138" s="759"/>
      <c r="AB3138" s="759"/>
      <c r="AC3138" s="759"/>
    </row>
    <row r="3139">
      <c r="A3139" s="763"/>
      <c r="B3139" s="760"/>
      <c r="C3139" s="4"/>
      <c r="D3139" s="759"/>
      <c r="E3139" s="759"/>
      <c r="F3139" s="759"/>
      <c r="G3139" s="759"/>
      <c r="H3139" s="759"/>
      <c r="I3139" s="759"/>
      <c r="J3139" s="759"/>
      <c r="K3139" s="759"/>
      <c r="L3139" s="759"/>
      <c r="M3139" s="759"/>
      <c r="N3139" s="759"/>
      <c r="O3139" s="759"/>
      <c r="P3139" s="759"/>
      <c r="Q3139" s="759"/>
      <c r="R3139" s="759"/>
      <c r="S3139" s="759"/>
      <c r="T3139" s="759"/>
      <c r="U3139" s="759"/>
      <c r="V3139" s="759"/>
      <c r="W3139" s="759"/>
      <c r="X3139" s="759"/>
      <c r="Y3139" s="759"/>
      <c r="Z3139" s="759"/>
      <c r="AA3139" s="759"/>
      <c r="AB3139" s="759"/>
      <c r="AC3139" s="759"/>
    </row>
    <row r="3140">
      <c r="A3140" s="763"/>
      <c r="B3140" s="760"/>
      <c r="C3140" s="4"/>
      <c r="D3140" s="759"/>
      <c r="E3140" s="759"/>
      <c r="F3140" s="759"/>
      <c r="G3140" s="759"/>
      <c r="H3140" s="759"/>
      <c r="I3140" s="759"/>
      <c r="J3140" s="759"/>
      <c r="K3140" s="759"/>
      <c r="L3140" s="759"/>
      <c r="M3140" s="759"/>
      <c r="N3140" s="759"/>
      <c r="O3140" s="759"/>
      <c r="P3140" s="759"/>
      <c r="Q3140" s="759"/>
      <c r="R3140" s="759"/>
      <c r="S3140" s="759"/>
      <c r="T3140" s="759"/>
      <c r="U3140" s="759"/>
      <c r="V3140" s="759"/>
      <c r="W3140" s="759"/>
      <c r="X3140" s="759"/>
      <c r="Y3140" s="759"/>
      <c r="Z3140" s="759"/>
      <c r="AA3140" s="759"/>
      <c r="AB3140" s="759"/>
      <c r="AC3140" s="759"/>
    </row>
    <row r="3141">
      <c r="A3141" s="763"/>
      <c r="B3141" s="760"/>
      <c r="C3141" s="4"/>
      <c r="D3141" s="759"/>
      <c r="E3141" s="759"/>
      <c r="F3141" s="759"/>
      <c r="G3141" s="759"/>
      <c r="H3141" s="759"/>
      <c r="I3141" s="759"/>
      <c r="J3141" s="759"/>
      <c r="K3141" s="759"/>
      <c r="L3141" s="759"/>
      <c r="M3141" s="759"/>
      <c r="N3141" s="759"/>
      <c r="O3141" s="759"/>
      <c r="P3141" s="759"/>
      <c r="Q3141" s="759"/>
      <c r="R3141" s="759"/>
      <c r="S3141" s="759"/>
      <c r="T3141" s="759"/>
      <c r="U3141" s="759"/>
      <c r="V3141" s="759"/>
      <c r="W3141" s="759"/>
      <c r="X3141" s="759"/>
      <c r="Y3141" s="759"/>
      <c r="Z3141" s="759"/>
      <c r="AA3141" s="759"/>
      <c r="AB3141" s="759"/>
      <c r="AC3141" s="759"/>
    </row>
    <row r="3142">
      <c r="A3142" s="763"/>
      <c r="B3142" s="760"/>
      <c r="C3142" s="4"/>
      <c r="D3142" s="759"/>
      <c r="E3142" s="759"/>
      <c r="F3142" s="759"/>
      <c r="G3142" s="759"/>
      <c r="H3142" s="759"/>
      <c r="I3142" s="759"/>
      <c r="J3142" s="759"/>
      <c r="K3142" s="759"/>
      <c r="L3142" s="759"/>
      <c r="M3142" s="759"/>
      <c r="N3142" s="759"/>
      <c r="O3142" s="759"/>
      <c r="P3142" s="759"/>
      <c r="Q3142" s="759"/>
      <c r="R3142" s="759"/>
      <c r="S3142" s="759"/>
      <c r="T3142" s="759"/>
      <c r="U3142" s="759"/>
      <c r="V3142" s="759"/>
      <c r="W3142" s="759"/>
      <c r="X3142" s="759"/>
      <c r="Y3142" s="759"/>
      <c r="Z3142" s="759"/>
      <c r="AA3142" s="759"/>
      <c r="AB3142" s="759"/>
      <c r="AC3142" s="759"/>
    </row>
    <row r="3143">
      <c r="A3143" s="763"/>
      <c r="B3143" s="760"/>
      <c r="C3143" s="4"/>
      <c r="D3143" s="759"/>
      <c r="E3143" s="759"/>
      <c r="F3143" s="759"/>
      <c r="G3143" s="759"/>
      <c r="H3143" s="759"/>
      <c r="I3143" s="759"/>
      <c r="J3143" s="759"/>
      <c r="K3143" s="759"/>
      <c r="L3143" s="759"/>
      <c r="M3143" s="759"/>
      <c r="N3143" s="759"/>
      <c r="O3143" s="759"/>
      <c r="P3143" s="759"/>
      <c r="Q3143" s="759"/>
      <c r="R3143" s="759"/>
      <c r="S3143" s="759"/>
      <c r="T3143" s="759"/>
      <c r="U3143" s="759"/>
      <c r="V3143" s="759"/>
      <c r="W3143" s="759"/>
      <c r="X3143" s="759"/>
      <c r="Y3143" s="759"/>
      <c r="Z3143" s="759"/>
      <c r="AA3143" s="759"/>
      <c r="AB3143" s="759"/>
      <c r="AC3143" s="759"/>
    </row>
    <row r="3144">
      <c r="A3144" s="763"/>
      <c r="B3144" s="760"/>
      <c r="C3144" s="4"/>
      <c r="D3144" s="759"/>
      <c r="E3144" s="759"/>
      <c r="F3144" s="759"/>
      <c r="G3144" s="759"/>
      <c r="H3144" s="759"/>
      <c r="I3144" s="759"/>
      <c r="J3144" s="759"/>
      <c r="K3144" s="759"/>
      <c r="L3144" s="759"/>
      <c r="M3144" s="759"/>
      <c r="N3144" s="759"/>
      <c r="O3144" s="759"/>
      <c r="P3144" s="759"/>
      <c r="Q3144" s="759"/>
      <c r="R3144" s="759"/>
      <c r="S3144" s="759"/>
      <c r="T3144" s="759"/>
      <c r="U3144" s="759"/>
      <c r="V3144" s="759"/>
      <c r="W3144" s="759"/>
      <c r="X3144" s="759"/>
      <c r="Y3144" s="759"/>
      <c r="Z3144" s="759"/>
      <c r="AA3144" s="759"/>
      <c r="AB3144" s="759"/>
      <c r="AC3144" s="759"/>
    </row>
    <row r="3145">
      <c r="A3145" s="763"/>
      <c r="B3145" s="760"/>
      <c r="C3145" s="4"/>
      <c r="D3145" s="759"/>
      <c r="E3145" s="759"/>
      <c r="F3145" s="759"/>
      <c r="G3145" s="759"/>
      <c r="H3145" s="759"/>
      <c r="I3145" s="759"/>
      <c r="J3145" s="759"/>
      <c r="K3145" s="759"/>
      <c r="L3145" s="759"/>
      <c r="M3145" s="759"/>
      <c r="N3145" s="759"/>
      <c r="O3145" s="759"/>
      <c r="P3145" s="759"/>
      <c r="Q3145" s="759"/>
      <c r="R3145" s="759"/>
      <c r="S3145" s="759"/>
      <c r="T3145" s="759"/>
      <c r="U3145" s="759"/>
      <c r="V3145" s="759"/>
      <c r="W3145" s="759"/>
      <c r="X3145" s="759"/>
      <c r="Y3145" s="759"/>
      <c r="Z3145" s="759"/>
      <c r="AA3145" s="759"/>
      <c r="AB3145" s="759"/>
      <c r="AC3145" s="759"/>
    </row>
    <row r="3146">
      <c r="A3146" s="763"/>
      <c r="B3146" s="760"/>
      <c r="C3146" s="4"/>
      <c r="D3146" s="759"/>
      <c r="E3146" s="759"/>
      <c r="F3146" s="759"/>
      <c r="G3146" s="759"/>
      <c r="H3146" s="759"/>
      <c r="I3146" s="759"/>
      <c r="J3146" s="759"/>
      <c r="K3146" s="759"/>
      <c r="L3146" s="759"/>
      <c r="M3146" s="759"/>
      <c r="N3146" s="759"/>
      <c r="O3146" s="759"/>
      <c r="P3146" s="759"/>
      <c r="Q3146" s="759"/>
      <c r="R3146" s="759"/>
      <c r="S3146" s="759"/>
      <c r="T3146" s="759"/>
      <c r="U3146" s="759"/>
      <c r="V3146" s="759"/>
      <c r="W3146" s="759"/>
      <c r="X3146" s="759"/>
      <c r="Y3146" s="759"/>
      <c r="Z3146" s="759"/>
      <c r="AA3146" s="759"/>
      <c r="AB3146" s="759"/>
      <c r="AC3146" s="759"/>
    </row>
    <row r="3147">
      <c r="A3147" s="763"/>
      <c r="B3147" s="760"/>
      <c r="C3147" s="4"/>
      <c r="D3147" s="759"/>
      <c r="E3147" s="759"/>
      <c r="F3147" s="759"/>
      <c r="G3147" s="759"/>
      <c r="H3147" s="759"/>
      <c r="I3147" s="759"/>
      <c r="J3147" s="759"/>
      <c r="K3147" s="759"/>
      <c r="L3147" s="759"/>
      <c r="M3147" s="759"/>
      <c r="N3147" s="759"/>
      <c r="O3147" s="759"/>
      <c r="P3147" s="759"/>
      <c r="Q3147" s="759"/>
      <c r="R3147" s="759"/>
      <c r="S3147" s="759"/>
      <c r="T3147" s="759"/>
      <c r="U3147" s="759"/>
      <c r="V3147" s="759"/>
      <c r="W3147" s="759"/>
      <c r="X3147" s="759"/>
      <c r="Y3147" s="759"/>
      <c r="Z3147" s="759"/>
      <c r="AA3147" s="759"/>
      <c r="AB3147" s="759"/>
      <c r="AC3147" s="759"/>
    </row>
    <row r="3148">
      <c r="A3148" s="763"/>
      <c r="B3148" s="760"/>
      <c r="C3148" s="4"/>
      <c r="D3148" s="759"/>
      <c r="E3148" s="759"/>
      <c r="F3148" s="759"/>
      <c r="G3148" s="759"/>
      <c r="H3148" s="759"/>
      <c r="I3148" s="759"/>
      <c r="J3148" s="759"/>
      <c r="K3148" s="759"/>
      <c r="L3148" s="759"/>
      <c r="M3148" s="759"/>
      <c r="N3148" s="759"/>
      <c r="O3148" s="759"/>
      <c r="P3148" s="759"/>
      <c r="Q3148" s="759"/>
      <c r="R3148" s="759"/>
      <c r="S3148" s="759"/>
      <c r="T3148" s="759"/>
      <c r="U3148" s="759"/>
      <c r="V3148" s="759"/>
      <c r="W3148" s="759"/>
      <c r="X3148" s="759"/>
      <c r="Y3148" s="759"/>
      <c r="Z3148" s="759"/>
      <c r="AA3148" s="759"/>
      <c r="AB3148" s="759"/>
      <c r="AC3148" s="759"/>
    </row>
    <row r="3149">
      <c r="A3149" s="763"/>
      <c r="B3149" s="760"/>
      <c r="C3149" s="4"/>
      <c r="D3149" s="759"/>
      <c r="E3149" s="759"/>
      <c r="F3149" s="759"/>
      <c r="G3149" s="759"/>
      <c r="H3149" s="759"/>
      <c r="I3149" s="759"/>
      <c r="J3149" s="759"/>
      <c r="K3149" s="759"/>
      <c r="L3149" s="759"/>
      <c r="M3149" s="759"/>
      <c r="N3149" s="759"/>
      <c r="O3149" s="759"/>
      <c r="P3149" s="759"/>
      <c r="Q3149" s="759"/>
      <c r="R3149" s="759"/>
      <c r="S3149" s="759"/>
      <c r="T3149" s="759"/>
      <c r="U3149" s="759"/>
      <c r="V3149" s="759"/>
      <c r="W3149" s="759"/>
      <c r="X3149" s="759"/>
      <c r="Y3149" s="759"/>
      <c r="Z3149" s="759"/>
      <c r="AA3149" s="759"/>
      <c r="AB3149" s="759"/>
      <c r="AC3149" s="759"/>
    </row>
    <row r="3150">
      <c r="A3150" s="763"/>
      <c r="B3150" s="760"/>
      <c r="C3150" s="4"/>
      <c r="D3150" s="759"/>
      <c r="E3150" s="759"/>
      <c r="F3150" s="759"/>
      <c r="G3150" s="759"/>
      <c r="H3150" s="759"/>
      <c r="I3150" s="759"/>
      <c r="J3150" s="759"/>
      <c r="K3150" s="759"/>
      <c r="L3150" s="759"/>
      <c r="M3150" s="759"/>
      <c r="N3150" s="759"/>
      <c r="O3150" s="759"/>
      <c r="P3150" s="759"/>
      <c r="Q3150" s="759"/>
      <c r="R3150" s="759"/>
      <c r="S3150" s="759"/>
      <c r="T3150" s="759"/>
      <c r="U3150" s="759"/>
      <c r="V3150" s="759"/>
      <c r="W3150" s="759"/>
      <c r="X3150" s="759"/>
      <c r="Y3150" s="759"/>
      <c r="Z3150" s="759"/>
      <c r="AA3150" s="759"/>
      <c r="AB3150" s="759"/>
      <c r="AC3150" s="759"/>
    </row>
    <row r="3151">
      <c r="A3151" s="763"/>
      <c r="B3151" s="760"/>
      <c r="C3151" s="4"/>
      <c r="D3151" s="759"/>
      <c r="E3151" s="759"/>
      <c r="F3151" s="759"/>
      <c r="G3151" s="759"/>
      <c r="H3151" s="759"/>
      <c r="I3151" s="759"/>
      <c r="J3151" s="759"/>
      <c r="K3151" s="759"/>
      <c r="L3151" s="759"/>
      <c r="M3151" s="759"/>
      <c r="N3151" s="759"/>
      <c r="O3151" s="759"/>
      <c r="P3151" s="759"/>
      <c r="Q3151" s="759"/>
      <c r="R3151" s="759"/>
      <c r="S3151" s="759"/>
      <c r="T3151" s="759"/>
      <c r="U3151" s="759"/>
      <c r="V3151" s="759"/>
      <c r="W3151" s="759"/>
      <c r="X3151" s="759"/>
      <c r="Y3151" s="759"/>
      <c r="Z3151" s="759"/>
      <c r="AA3151" s="759"/>
      <c r="AB3151" s="759"/>
      <c r="AC3151" s="759"/>
    </row>
    <row r="3152">
      <c r="A3152" s="763"/>
      <c r="B3152" s="760"/>
      <c r="C3152" s="4"/>
      <c r="D3152" s="759"/>
      <c r="E3152" s="759"/>
      <c r="F3152" s="759"/>
      <c r="G3152" s="759"/>
      <c r="H3152" s="759"/>
      <c r="I3152" s="759"/>
      <c r="J3152" s="759"/>
      <c r="K3152" s="759"/>
      <c r="L3152" s="759"/>
      <c r="M3152" s="759"/>
      <c r="N3152" s="759"/>
      <c r="O3152" s="759"/>
      <c r="P3152" s="759"/>
      <c r="Q3152" s="759"/>
      <c r="R3152" s="759"/>
      <c r="S3152" s="759"/>
      <c r="T3152" s="759"/>
      <c r="U3152" s="759"/>
      <c r="V3152" s="759"/>
      <c r="W3152" s="759"/>
      <c r="X3152" s="759"/>
      <c r="Y3152" s="759"/>
      <c r="Z3152" s="759"/>
      <c r="AA3152" s="759"/>
      <c r="AB3152" s="759"/>
      <c r="AC3152" s="759"/>
    </row>
    <row r="3153">
      <c r="A3153" s="763"/>
      <c r="B3153" s="760"/>
      <c r="C3153" s="4"/>
      <c r="D3153" s="759"/>
      <c r="E3153" s="759"/>
      <c r="F3153" s="759"/>
      <c r="G3153" s="759"/>
      <c r="H3153" s="759"/>
      <c r="I3153" s="759"/>
      <c r="J3153" s="759"/>
      <c r="K3153" s="759"/>
      <c r="L3153" s="759"/>
      <c r="M3153" s="759"/>
      <c r="N3153" s="759"/>
      <c r="O3153" s="759"/>
      <c r="P3153" s="759"/>
      <c r="Q3153" s="759"/>
      <c r="R3153" s="759"/>
      <c r="S3153" s="759"/>
      <c r="T3153" s="759"/>
      <c r="U3153" s="759"/>
      <c r="V3153" s="759"/>
      <c r="W3153" s="759"/>
      <c r="X3153" s="759"/>
      <c r="Y3153" s="759"/>
      <c r="Z3153" s="759"/>
      <c r="AA3153" s="759"/>
      <c r="AB3153" s="759"/>
      <c r="AC3153" s="759"/>
    </row>
    <row r="3154">
      <c r="A3154" s="763"/>
      <c r="B3154" s="760"/>
      <c r="C3154" s="4"/>
      <c r="D3154" s="759"/>
      <c r="E3154" s="759"/>
      <c r="F3154" s="759"/>
      <c r="G3154" s="759"/>
      <c r="H3154" s="759"/>
      <c r="I3154" s="759"/>
      <c r="J3154" s="759"/>
      <c r="K3154" s="759"/>
      <c r="L3154" s="759"/>
      <c r="M3154" s="759"/>
      <c r="N3154" s="759"/>
      <c r="O3154" s="759"/>
      <c r="P3154" s="759"/>
      <c r="Q3154" s="759"/>
      <c r="R3154" s="759"/>
      <c r="S3154" s="759"/>
      <c r="T3154" s="759"/>
      <c r="U3154" s="759"/>
      <c r="V3154" s="759"/>
      <c r="W3154" s="759"/>
      <c r="X3154" s="759"/>
      <c r="Y3154" s="759"/>
      <c r="Z3154" s="759"/>
      <c r="AA3154" s="759"/>
      <c r="AB3154" s="759"/>
      <c r="AC3154" s="759"/>
    </row>
    <row r="3155">
      <c r="A3155" s="763"/>
      <c r="B3155" s="760"/>
      <c r="C3155" s="4"/>
      <c r="D3155" s="759"/>
      <c r="E3155" s="759"/>
      <c r="F3155" s="759"/>
      <c r="G3155" s="759"/>
      <c r="H3155" s="759"/>
      <c r="I3155" s="759"/>
      <c r="J3155" s="759"/>
      <c r="K3155" s="759"/>
      <c r="L3155" s="759"/>
      <c r="M3155" s="759"/>
      <c r="N3155" s="759"/>
      <c r="O3155" s="759"/>
      <c r="P3155" s="759"/>
      <c r="Q3155" s="759"/>
      <c r="R3155" s="759"/>
      <c r="S3155" s="759"/>
      <c r="T3155" s="759"/>
      <c r="U3155" s="759"/>
      <c r="V3155" s="759"/>
      <c r="W3155" s="759"/>
      <c r="X3155" s="759"/>
      <c r="Y3155" s="759"/>
      <c r="Z3155" s="759"/>
      <c r="AA3155" s="759"/>
      <c r="AB3155" s="759"/>
      <c r="AC3155" s="759"/>
    </row>
    <row r="3156">
      <c r="A3156" s="763"/>
      <c r="B3156" s="760"/>
      <c r="C3156" s="4"/>
      <c r="D3156" s="759"/>
      <c r="E3156" s="759"/>
      <c r="F3156" s="759"/>
      <c r="G3156" s="759"/>
      <c r="H3156" s="759"/>
      <c r="I3156" s="759"/>
      <c r="J3156" s="759"/>
      <c r="K3156" s="759"/>
      <c r="L3156" s="759"/>
      <c r="M3156" s="759"/>
      <c r="N3156" s="759"/>
      <c r="O3156" s="759"/>
      <c r="P3156" s="759"/>
      <c r="Q3156" s="759"/>
      <c r="R3156" s="759"/>
      <c r="S3156" s="759"/>
      <c r="T3156" s="759"/>
      <c r="U3156" s="759"/>
      <c r="V3156" s="759"/>
      <c r="W3156" s="759"/>
      <c r="X3156" s="759"/>
      <c r="Y3156" s="759"/>
      <c r="Z3156" s="759"/>
      <c r="AA3156" s="759"/>
      <c r="AB3156" s="759"/>
      <c r="AC3156" s="759"/>
    </row>
    <row r="3157">
      <c r="A3157" s="763"/>
      <c r="B3157" s="760"/>
      <c r="C3157" s="4"/>
      <c r="D3157" s="759"/>
      <c r="E3157" s="759"/>
      <c r="F3157" s="759"/>
      <c r="G3157" s="759"/>
      <c r="H3157" s="759"/>
      <c r="I3157" s="759"/>
      <c r="J3157" s="759"/>
      <c r="K3157" s="759"/>
      <c r="L3157" s="759"/>
      <c r="M3157" s="759"/>
      <c r="N3157" s="759"/>
      <c r="O3157" s="759"/>
      <c r="P3157" s="759"/>
      <c r="Q3157" s="759"/>
      <c r="R3157" s="759"/>
      <c r="S3157" s="759"/>
      <c r="T3157" s="759"/>
      <c r="U3157" s="759"/>
      <c r="V3157" s="759"/>
      <c r="W3157" s="759"/>
      <c r="X3157" s="759"/>
      <c r="Y3157" s="759"/>
      <c r="Z3157" s="759"/>
      <c r="AA3157" s="759"/>
      <c r="AB3157" s="759"/>
      <c r="AC3157" s="759"/>
    </row>
    <row r="3158">
      <c r="A3158" s="763"/>
      <c r="B3158" s="760"/>
      <c r="C3158" s="4"/>
      <c r="D3158" s="759"/>
      <c r="E3158" s="759"/>
      <c r="F3158" s="759"/>
      <c r="G3158" s="759"/>
      <c r="H3158" s="759"/>
      <c r="I3158" s="759"/>
      <c r="J3158" s="759"/>
      <c r="K3158" s="759"/>
      <c r="L3158" s="759"/>
      <c r="M3158" s="759"/>
      <c r="N3158" s="759"/>
      <c r="O3158" s="759"/>
      <c r="P3158" s="759"/>
      <c r="Q3158" s="759"/>
      <c r="R3158" s="759"/>
      <c r="S3158" s="759"/>
      <c r="T3158" s="759"/>
      <c r="U3158" s="759"/>
      <c r="V3158" s="759"/>
      <c r="W3158" s="759"/>
      <c r="X3158" s="759"/>
      <c r="Y3158" s="759"/>
      <c r="Z3158" s="759"/>
      <c r="AA3158" s="759"/>
      <c r="AB3158" s="759"/>
      <c r="AC3158" s="759"/>
    </row>
    <row r="3159">
      <c r="A3159" s="763"/>
      <c r="B3159" s="760"/>
      <c r="C3159" s="4"/>
      <c r="D3159" s="759"/>
      <c r="E3159" s="759"/>
      <c r="F3159" s="759"/>
      <c r="G3159" s="759"/>
      <c r="H3159" s="759"/>
      <c r="I3159" s="759"/>
      <c r="J3159" s="759"/>
      <c r="K3159" s="759"/>
      <c r="L3159" s="759"/>
      <c r="M3159" s="759"/>
      <c r="N3159" s="759"/>
      <c r="O3159" s="759"/>
      <c r="P3159" s="759"/>
      <c r="Q3159" s="759"/>
      <c r="R3159" s="759"/>
      <c r="S3159" s="759"/>
      <c r="T3159" s="759"/>
      <c r="U3159" s="759"/>
      <c r="V3159" s="759"/>
      <c r="W3159" s="759"/>
      <c r="X3159" s="759"/>
      <c r="Y3159" s="759"/>
      <c r="Z3159" s="759"/>
      <c r="AA3159" s="759"/>
      <c r="AB3159" s="759"/>
      <c r="AC3159" s="759"/>
    </row>
    <row r="3160">
      <c r="A3160" s="763"/>
      <c r="B3160" s="760"/>
      <c r="C3160" s="4"/>
      <c r="D3160" s="759"/>
      <c r="E3160" s="759"/>
      <c r="F3160" s="759"/>
      <c r="G3160" s="759"/>
      <c r="H3160" s="759"/>
      <c r="I3160" s="759"/>
      <c r="J3160" s="759"/>
      <c r="K3160" s="759"/>
      <c r="L3160" s="759"/>
      <c r="M3160" s="759"/>
      <c r="N3160" s="759"/>
      <c r="O3160" s="759"/>
      <c r="P3160" s="759"/>
      <c r="Q3160" s="759"/>
      <c r="R3160" s="759"/>
      <c r="S3160" s="759"/>
      <c r="T3160" s="759"/>
      <c r="U3160" s="759"/>
      <c r="V3160" s="759"/>
      <c r="W3160" s="759"/>
      <c r="X3160" s="759"/>
      <c r="Y3160" s="759"/>
      <c r="Z3160" s="759"/>
      <c r="AA3160" s="759"/>
      <c r="AB3160" s="759"/>
      <c r="AC3160" s="759"/>
    </row>
    <row r="3161">
      <c r="A3161" s="763"/>
      <c r="B3161" s="760"/>
      <c r="C3161" s="4"/>
      <c r="D3161" s="759"/>
      <c r="E3161" s="759"/>
      <c r="F3161" s="759"/>
      <c r="G3161" s="759"/>
      <c r="H3161" s="759"/>
      <c r="I3161" s="759"/>
      <c r="J3161" s="759"/>
      <c r="K3161" s="759"/>
      <c r="L3161" s="759"/>
      <c r="M3161" s="759"/>
      <c r="N3161" s="759"/>
      <c r="O3161" s="759"/>
      <c r="P3161" s="759"/>
      <c r="Q3161" s="759"/>
      <c r="R3161" s="759"/>
      <c r="S3161" s="759"/>
      <c r="T3161" s="759"/>
      <c r="U3161" s="759"/>
      <c r="V3161" s="759"/>
      <c r="W3161" s="759"/>
      <c r="X3161" s="759"/>
      <c r="Y3161" s="759"/>
      <c r="Z3161" s="759"/>
      <c r="AA3161" s="759"/>
      <c r="AB3161" s="759"/>
      <c r="AC3161" s="759"/>
    </row>
    <row r="3162">
      <c r="A3162" s="763"/>
      <c r="B3162" s="760"/>
      <c r="C3162" s="4"/>
      <c r="D3162" s="759"/>
      <c r="E3162" s="759"/>
      <c r="F3162" s="759"/>
      <c r="G3162" s="759"/>
      <c r="H3162" s="759"/>
      <c r="I3162" s="759"/>
      <c r="J3162" s="759"/>
      <c r="K3162" s="759"/>
      <c r="L3162" s="759"/>
      <c r="M3162" s="759"/>
      <c r="N3162" s="759"/>
      <c r="O3162" s="759"/>
      <c r="P3162" s="759"/>
      <c r="Q3162" s="759"/>
      <c r="R3162" s="759"/>
      <c r="S3162" s="759"/>
      <c r="T3162" s="759"/>
      <c r="U3162" s="759"/>
      <c r="V3162" s="759"/>
      <c r="W3162" s="759"/>
      <c r="X3162" s="759"/>
      <c r="Y3162" s="759"/>
      <c r="Z3162" s="759"/>
      <c r="AA3162" s="759"/>
      <c r="AB3162" s="759"/>
      <c r="AC3162" s="759"/>
    </row>
    <row r="3163">
      <c r="A3163" s="763"/>
      <c r="B3163" s="760"/>
      <c r="C3163" s="4"/>
      <c r="D3163" s="759"/>
      <c r="E3163" s="759"/>
      <c r="F3163" s="759"/>
      <c r="G3163" s="759"/>
      <c r="H3163" s="759"/>
      <c r="I3163" s="759"/>
      <c r="J3163" s="759"/>
      <c r="K3163" s="759"/>
      <c r="L3163" s="759"/>
      <c r="M3163" s="759"/>
      <c r="N3163" s="759"/>
      <c r="O3163" s="759"/>
      <c r="P3163" s="759"/>
      <c r="Q3163" s="759"/>
      <c r="R3163" s="759"/>
      <c r="S3163" s="759"/>
      <c r="T3163" s="759"/>
      <c r="U3163" s="759"/>
      <c r="V3163" s="759"/>
      <c r="W3163" s="759"/>
      <c r="X3163" s="759"/>
      <c r="Y3163" s="759"/>
      <c r="Z3163" s="759"/>
      <c r="AA3163" s="759"/>
      <c r="AB3163" s="759"/>
      <c r="AC3163" s="759"/>
    </row>
    <row r="3164">
      <c r="A3164" s="763"/>
      <c r="B3164" s="760"/>
      <c r="C3164" s="4"/>
      <c r="D3164" s="759"/>
      <c r="E3164" s="759"/>
      <c r="F3164" s="759"/>
      <c r="G3164" s="759"/>
      <c r="H3164" s="759"/>
      <c r="I3164" s="759"/>
      <c r="J3164" s="759"/>
      <c r="K3164" s="759"/>
      <c r="L3164" s="759"/>
      <c r="M3164" s="759"/>
      <c r="N3164" s="759"/>
      <c r="O3164" s="759"/>
      <c r="P3164" s="759"/>
      <c r="Q3164" s="759"/>
      <c r="R3164" s="759"/>
      <c r="S3164" s="759"/>
      <c r="T3164" s="759"/>
      <c r="U3164" s="759"/>
      <c r="V3164" s="759"/>
      <c r="W3164" s="759"/>
      <c r="X3164" s="759"/>
      <c r="Y3164" s="759"/>
      <c r="Z3164" s="759"/>
      <c r="AA3164" s="759"/>
      <c r="AB3164" s="759"/>
      <c r="AC3164" s="759"/>
    </row>
    <row r="3165">
      <c r="A3165" s="763"/>
      <c r="B3165" s="760"/>
      <c r="C3165" s="4"/>
      <c r="D3165" s="759"/>
      <c r="E3165" s="759"/>
      <c r="F3165" s="759"/>
      <c r="G3165" s="759"/>
      <c r="H3165" s="759"/>
      <c r="I3165" s="759"/>
      <c r="J3165" s="759"/>
      <c r="K3165" s="759"/>
      <c r="L3165" s="759"/>
      <c r="M3165" s="759"/>
      <c r="N3165" s="759"/>
      <c r="O3165" s="759"/>
      <c r="P3165" s="759"/>
      <c r="Q3165" s="759"/>
      <c r="R3165" s="759"/>
      <c r="S3165" s="759"/>
      <c r="T3165" s="759"/>
      <c r="U3165" s="759"/>
      <c r="V3165" s="759"/>
      <c r="W3165" s="759"/>
      <c r="X3165" s="759"/>
      <c r="Y3165" s="759"/>
      <c r="Z3165" s="759"/>
      <c r="AA3165" s="759"/>
      <c r="AB3165" s="759"/>
      <c r="AC3165" s="759"/>
    </row>
    <row r="3166">
      <c r="A3166" s="763"/>
      <c r="B3166" s="760"/>
      <c r="C3166" s="4"/>
      <c r="D3166" s="759"/>
      <c r="E3166" s="759"/>
      <c r="F3166" s="759"/>
      <c r="G3166" s="759"/>
      <c r="H3166" s="759"/>
      <c r="I3166" s="759"/>
      <c r="J3166" s="759"/>
      <c r="K3166" s="759"/>
      <c r="L3166" s="759"/>
      <c r="M3166" s="759"/>
      <c r="N3166" s="759"/>
      <c r="O3166" s="759"/>
      <c r="P3166" s="759"/>
      <c r="Q3166" s="759"/>
      <c r="R3166" s="759"/>
      <c r="S3166" s="759"/>
      <c r="T3166" s="759"/>
      <c r="U3166" s="759"/>
      <c r="V3166" s="759"/>
      <c r="W3166" s="759"/>
      <c r="X3166" s="759"/>
      <c r="Y3166" s="759"/>
      <c r="Z3166" s="759"/>
      <c r="AA3166" s="759"/>
      <c r="AB3166" s="759"/>
      <c r="AC3166" s="759"/>
    </row>
    <row r="3167">
      <c r="A3167" s="763"/>
      <c r="B3167" s="760"/>
      <c r="C3167" s="4"/>
      <c r="D3167" s="759"/>
      <c r="E3167" s="759"/>
      <c r="F3167" s="759"/>
      <c r="G3167" s="759"/>
      <c r="H3167" s="759"/>
      <c r="I3167" s="759"/>
      <c r="J3167" s="759"/>
      <c r="K3167" s="759"/>
      <c r="L3167" s="759"/>
      <c r="M3167" s="759"/>
      <c r="N3167" s="759"/>
      <c r="O3167" s="759"/>
      <c r="P3167" s="759"/>
      <c r="Q3167" s="759"/>
      <c r="R3167" s="759"/>
      <c r="S3167" s="759"/>
      <c r="T3167" s="759"/>
      <c r="U3167" s="759"/>
      <c r="V3167" s="759"/>
      <c r="W3167" s="759"/>
      <c r="X3167" s="759"/>
      <c r="Y3167" s="759"/>
      <c r="Z3167" s="759"/>
      <c r="AA3167" s="759"/>
      <c r="AB3167" s="759"/>
      <c r="AC3167" s="759"/>
    </row>
    <row r="3168">
      <c r="A3168" s="763"/>
      <c r="B3168" s="760"/>
      <c r="C3168" s="4"/>
      <c r="D3168" s="759"/>
      <c r="E3168" s="759"/>
      <c r="F3168" s="759"/>
      <c r="G3168" s="759"/>
      <c r="H3168" s="759"/>
      <c r="I3168" s="759"/>
      <c r="J3168" s="759"/>
      <c r="K3168" s="759"/>
      <c r="L3168" s="759"/>
      <c r="M3168" s="759"/>
      <c r="N3168" s="759"/>
      <c r="O3168" s="759"/>
      <c r="P3168" s="759"/>
      <c r="Q3168" s="759"/>
      <c r="R3168" s="759"/>
      <c r="S3168" s="759"/>
      <c r="T3168" s="759"/>
      <c r="U3168" s="759"/>
      <c r="V3168" s="759"/>
      <c r="W3168" s="759"/>
      <c r="X3168" s="759"/>
      <c r="Y3168" s="759"/>
      <c r="Z3168" s="759"/>
      <c r="AA3168" s="759"/>
      <c r="AB3168" s="759"/>
      <c r="AC3168" s="759"/>
    </row>
    <row r="3169">
      <c r="A3169" s="763"/>
      <c r="B3169" s="760"/>
      <c r="C3169" s="4"/>
      <c r="D3169" s="759"/>
      <c r="E3169" s="759"/>
      <c r="F3169" s="759"/>
      <c r="G3169" s="759"/>
      <c r="H3169" s="759"/>
      <c r="I3169" s="759"/>
      <c r="J3169" s="759"/>
      <c r="K3169" s="759"/>
      <c r="L3169" s="759"/>
      <c r="M3169" s="759"/>
      <c r="N3169" s="759"/>
      <c r="O3169" s="759"/>
      <c r="P3169" s="759"/>
      <c r="Q3169" s="759"/>
      <c r="R3169" s="759"/>
      <c r="S3169" s="759"/>
      <c r="T3169" s="759"/>
      <c r="U3169" s="759"/>
      <c r="V3169" s="759"/>
      <c r="W3169" s="759"/>
      <c r="X3169" s="759"/>
      <c r="Y3169" s="759"/>
      <c r="Z3169" s="759"/>
      <c r="AA3169" s="759"/>
      <c r="AB3169" s="759"/>
      <c r="AC3169" s="759"/>
    </row>
    <row r="3170">
      <c r="A3170" s="763"/>
      <c r="B3170" s="760"/>
      <c r="C3170" s="4"/>
      <c r="D3170" s="759"/>
      <c r="E3170" s="759"/>
      <c r="F3170" s="759"/>
      <c r="G3170" s="759"/>
      <c r="H3170" s="759"/>
      <c r="I3170" s="759"/>
      <c r="J3170" s="759"/>
      <c r="K3170" s="759"/>
      <c r="L3170" s="759"/>
      <c r="M3170" s="759"/>
      <c r="N3170" s="759"/>
      <c r="O3170" s="759"/>
      <c r="P3170" s="759"/>
      <c r="Q3170" s="759"/>
      <c r="R3170" s="759"/>
      <c r="S3170" s="759"/>
      <c r="T3170" s="759"/>
      <c r="U3170" s="759"/>
      <c r="V3170" s="759"/>
      <c r="W3170" s="759"/>
      <c r="X3170" s="759"/>
      <c r="Y3170" s="759"/>
      <c r="Z3170" s="759"/>
      <c r="AA3170" s="759"/>
      <c r="AB3170" s="759"/>
      <c r="AC3170" s="759"/>
    </row>
    <row r="3171">
      <c r="A3171" s="763"/>
      <c r="B3171" s="760"/>
      <c r="C3171" s="4"/>
      <c r="D3171" s="759"/>
      <c r="E3171" s="759"/>
      <c r="F3171" s="759"/>
      <c r="G3171" s="759"/>
      <c r="H3171" s="759"/>
      <c r="I3171" s="759"/>
      <c r="J3171" s="759"/>
      <c r="K3171" s="759"/>
      <c r="L3171" s="759"/>
      <c r="M3171" s="759"/>
      <c r="N3171" s="759"/>
      <c r="O3171" s="759"/>
      <c r="P3171" s="759"/>
      <c r="Q3171" s="759"/>
      <c r="R3171" s="759"/>
      <c r="S3171" s="759"/>
      <c r="T3171" s="759"/>
      <c r="U3171" s="759"/>
      <c r="V3171" s="759"/>
      <c r="W3171" s="759"/>
      <c r="X3171" s="759"/>
      <c r="Y3171" s="759"/>
      <c r="Z3171" s="759"/>
      <c r="AA3171" s="759"/>
      <c r="AB3171" s="759"/>
      <c r="AC3171" s="759"/>
    </row>
    <row r="3172">
      <c r="A3172" s="763"/>
      <c r="B3172" s="760"/>
      <c r="C3172" s="4"/>
      <c r="D3172" s="759"/>
      <c r="E3172" s="759"/>
      <c r="F3172" s="759"/>
      <c r="G3172" s="759"/>
      <c r="H3172" s="759"/>
      <c r="I3172" s="759"/>
      <c r="J3172" s="759"/>
      <c r="K3172" s="759"/>
      <c r="L3172" s="759"/>
      <c r="M3172" s="759"/>
      <c r="N3172" s="759"/>
      <c r="O3172" s="759"/>
      <c r="P3172" s="759"/>
      <c r="Q3172" s="759"/>
      <c r="R3172" s="759"/>
      <c r="S3172" s="759"/>
      <c r="T3172" s="759"/>
      <c r="U3172" s="759"/>
      <c r="V3172" s="759"/>
      <c r="W3172" s="759"/>
      <c r="X3172" s="759"/>
      <c r="Y3172" s="759"/>
      <c r="Z3172" s="759"/>
      <c r="AA3172" s="759"/>
      <c r="AB3172" s="759"/>
      <c r="AC3172" s="759"/>
    </row>
    <row r="3173">
      <c r="A3173" s="763"/>
      <c r="B3173" s="760"/>
      <c r="C3173" s="4"/>
      <c r="D3173" s="759"/>
      <c r="E3173" s="759"/>
      <c r="F3173" s="759"/>
      <c r="G3173" s="759"/>
      <c r="H3173" s="759"/>
      <c r="I3173" s="759"/>
      <c r="J3173" s="759"/>
      <c r="K3173" s="759"/>
      <c r="L3173" s="759"/>
      <c r="M3173" s="759"/>
      <c r="N3173" s="759"/>
      <c r="O3173" s="759"/>
      <c r="P3173" s="759"/>
      <c r="Q3173" s="759"/>
      <c r="R3173" s="759"/>
      <c r="S3173" s="759"/>
      <c r="T3173" s="759"/>
      <c r="U3173" s="759"/>
      <c r="V3173" s="759"/>
      <c r="W3173" s="759"/>
      <c r="X3173" s="759"/>
      <c r="Y3173" s="759"/>
      <c r="Z3173" s="759"/>
      <c r="AA3173" s="759"/>
      <c r="AB3173" s="759"/>
      <c r="AC3173" s="759"/>
    </row>
    <row r="3174">
      <c r="A3174" s="763"/>
      <c r="B3174" s="760"/>
      <c r="C3174" s="4"/>
      <c r="D3174" s="759"/>
      <c r="E3174" s="759"/>
      <c r="F3174" s="759"/>
      <c r="G3174" s="759"/>
      <c r="H3174" s="759"/>
      <c r="I3174" s="759"/>
      <c r="J3174" s="759"/>
      <c r="K3174" s="759"/>
      <c r="L3174" s="759"/>
      <c r="M3174" s="759"/>
      <c r="N3174" s="759"/>
      <c r="O3174" s="759"/>
      <c r="P3174" s="759"/>
      <c r="Q3174" s="759"/>
      <c r="R3174" s="759"/>
      <c r="S3174" s="759"/>
      <c r="T3174" s="759"/>
      <c r="U3174" s="759"/>
      <c r="V3174" s="759"/>
      <c r="W3174" s="759"/>
      <c r="X3174" s="759"/>
      <c r="Y3174" s="759"/>
      <c r="Z3174" s="759"/>
      <c r="AA3174" s="759"/>
      <c r="AB3174" s="759"/>
      <c r="AC3174" s="759"/>
    </row>
    <row r="3175">
      <c r="A3175" s="763"/>
      <c r="B3175" s="760"/>
      <c r="C3175" s="4"/>
      <c r="D3175" s="759"/>
      <c r="E3175" s="759"/>
      <c r="F3175" s="759"/>
      <c r="G3175" s="759"/>
      <c r="H3175" s="759"/>
      <c r="I3175" s="759"/>
      <c r="J3175" s="759"/>
      <c r="K3175" s="759"/>
      <c r="L3175" s="759"/>
      <c r="M3175" s="759"/>
      <c r="N3175" s="759"/>
      <c r="O3175" s="759"/>
      <c r="P3175" s="759"/>
      <c r="Q3175" s="759"/>
      <c r="R3175" s="759"/>
      <c r="S3175" s="759"/>
      <c r="T3175" s="759"/>
      <c r="U3175" s="759"/>
      <c r="V3175" s="759"/>
      <c r="W3175" s="759"/>
      <c r="X3175" s="759"/>
      <c r="Y3175" s="759"/>
      <c r="Z3175" s="759"/>
      <c r="AA3175" s="759"/>
      <c r="AB3175" s="759"/>
      <c r="AC3175" s="759"/>
    </row>
    <row r="3176">
      <c r="A3176" s="763"/>
      <c r="B3176" s="760"/>
      <c r="C3176" s="4"/>
      <c r="D3176" s="759"/>
      <c r="E3176" s="759"/>
      <c r="F3176" s="759"/>
      <c r="G3176" s="759"/>
      <c r="H3176" s="759"/>
      <c r="I3176" s="759"/>
      <c r="J3176" s="759"/>
      <c r="K3176" s="759"/>
      <c r="L3176" s="759"/>
      <c r="M3176" s="759"/>
      <c r="N3176" s="759"/>
      <c r="O3176" s="759"/>
      <c r="P3176" s="759"/>
      <c r="Q3176" s="759"/>
      <c r="R3176" s="759"/>
      <c r="S3176" s="759"/>
      <c r="T3176" s="759"/>
      <c r="U3176" s="759"/>
      <c r="V3176" s="759"/>
      <c r="W3176" s="759"/>
      <c r="X3176" s="759"/>
      <c r="Y3176" s="759"/>
      <c r="Z3176" s="759"/>
      <c r="AA3176" s="759"/>
      <c r="AB3176" s="759"/>
      <c r="AC3176" s="759"/>
    </row>
    <row r="3177">
      <c r="A3177" s="763"/>
      <c r="B3177" s="760"/>
      <c r="C3177" s="4"/>
      <c r="D3177" s="759"/>
      <c r="E3177" s="759"/>
      <c r="F3177" s="759"/>
      <c r="G3177" s="759"/>
      <c r="H3177" s="759"/>
      <c r="I3177" s="759"/>
      <c r="J3177" s="759"/>
      <c r="K3177" s="759"/>
      <c r="L3177" s="759"/>
      <c r="M3177" s="759"/>
      <c r="N3177" s="759"/>
      <c r="O3177" s="759"/>
      <c r="P3177" s="759"/>
      <c r="Q3177" s="759"/>
      <c r="R3177" s="759"/>
      <c r="S3177" s="759"/>
      <c r="T3177" s="759"/>
      <c r="U3177" s="759"/>
      <c r="V3177" s="759"/>
      <c r="W3177" s="759"/>
      <c r="X3177" s="759"/>
      <c r="Y3177" s="759"/>
      <c r="Z3177" s="759"/>
      <c r="AA3177" s="759"/>
      <c r="AB3177" s="759"/>
      <c r="AC3177" s="759"/>
    </row>
    <row r="3178">
      <c r="A3178" s="763"/>
      <c r="B3178" s="760"/>
      <c r="C3178" s="4"/>
      <c r="D3178" s="759"/>
      <c r="E3178" s="759"/>
      <c r="F3178" s="759"/>
      <c r="G3178" s="759"/>
      <c r="H3178" s="759"/>
      <c r="I3178" s="759"/>
      <c r="J3178" s="759"/>
      <c r="K3178" s="759"/>
      <c r="L3178" s="759"/>
      <c r="M3178" s="759"/>
      <c r="N3178" s="759"/>
      <c r="O3178" s="759"/>
      <c r="P3178" s="759"/>
      <c r="Q3178" s="759"/>
      <c r="R3178" s="759"/>
      <c r="S3178" s="759"/>
      <c r="T3178" s="759"/>
      <c r="U3178" s="759"/>
      <c r="V3178" s="759"/>
      <c r="W3178" s="759"/>
      <c r="X3178" s="759"/>
      <c r="Y3178" s="759"/>
      <c r="Z3178" s="759"/>
      <c r="AA3178" s="759"/>
      <c r="AB3178" s="759"/>
      <c r="AC3178" s="759"/>
    </row>
    <row r="3179">
      <c r="A3179" s="763"/>
      <c r="B3179" s="760"/>
      <c r="C3179" s="4"/>
      <c r="D3179" s="759"/>
      <c r="E3179" s="759"/>
      <c r="F3179" s="759"/>
      <c r="G3179" s="759"/>
      <c r="H3179" s="759"/>
      <c r="I3179" s="759"/>
      <c r="J3179" s="759"/>
      <c r="K3179" s="759"/>
      <c r="L3179" s="759"/>
      <c r="M3179" s="759"/>
      <c r="N3179" s="759"/>
      <c r="O3179" s="759"/>
      <c r="P3179" s="759"/>
      <c r="Q3179" s="759"/>
      <c r="R3179" s="759"/>
      <c r="S3179" s="759"/>
      <c r="T3179" s="759"/>
      <c r="U3179" s="759"/>
      <c r="V3179" s="759"/>
      <c r="W3179" s="759"/>
      <c r="X3179" s="759"/>
      <c r="Y3179" s="759"/>
      <c r="Z3179" s="759"/>
      <c r="AA3179" s="759"/>
      <c r="AB3179" s="759"/>
      <c r="AC3179" s="759"/>
    </row>
    <row r="3180">
      <c r="A3180" s="763"/>
      <c r="B3180" s="760"/>
      <c r="C3180" s="4"/>
      <c r="D3180" s="759"/>
      <c r="E3180" s="759"/>
      <c r="F3180" s="759"/>
      <c r="G3180" s="759"/>
      <c r="H3180" s="759"/>
      <c r="I3180" s="759"/>
      <c r="J3180" s="759"/>
      <c r="K3180" s="759"/>
      <c r="L3180" s="759"/>
      <c r="M3180" s="759"/>
      <c r="N3180" s="759"/>
      <c r="O3180" s="759"/>
      <c r="P3180" s="759"/>
      <c r="Q3180" s="759"/>
      <c r="R3180" s="759"/>
      <c r="S3180" s="759"/>
      <c r="T3180" s="759"/>
      <c r="U3180" s="759"/>
      <c r="V3180" s="759"/>
      <c r="W3180" s="759"/>
      <c r="X3180" s="759"/>
      <c r="Y3180" s="759"/>
      <c r="Z3180" s="759"/>
      <c r="AA3180" s="759"/>
      <c r="AB3180" s="759"/>
      <c r="AC3180" s="759"/>
    </row>
    <row r="3181">
      <c r="A3181" s="763"/>
      <c r="B3181" s="760"/>
      <c r="C3181" s="4"/>
      <c r="D3181" s="764"/>
      <c r="E3181" s="764"/>
      <c r="F3181" s="764"/>
      <c r="G3181" s="764"/>
      <c r="H3181" s="764"/>
      <c r="I3181" s="764"/>
      <c r="J3181" s="764"/>
      <c r="K3181" s="764"/>
      <c r="L3181" s="764"/>
      <c r="M3181" s="764"/>
      <c r="N3181" s="764"/>
      <c r="O3181" s="764"/>
      <c r="P3181" s="764"/>
      <c r="Q3181" s="764"/>
      <c r="R3181" s="764"/>
      <c r="S3181" s="764"/>
      <c r="T3181" s="764"/>
      <c r="U3181" s="764"/>
      <c r="V3181" s="764"/>
      <c r="W3181" s="764"/>
      <c r="X3181" s="764"/>
      <c r="Y3181" s="764"/>
      <c r="Z3181" s="764"/>
      <c r="AA3181" s="764"/>
      <c r="AB3181" s="764"/>
      <c r="AC3181" s="764"/>
    </row>
    <row r="3182">
      <c r="A3182" s="764"/>
      <c r="B3182" s="765"/>
      <c r="C3182" s="4"/>
      <c r="D3182" s="764"/>
      <c r="E3182" s="764"/>
      <c r="F3182" s="764"/>
      <c r="G3182" s="764"/>
      <c r="H3182" s="764"/>
      <c r="I3182" s="764"/>
      <c r="J3182" s="764"/>
      <c r="K3182" s="764"/>
      <c r="L3182" s="764"/>
      <c r="M3182" s="764"/>
      <c r="N3182" s="764"/>
      <c r="O3182" s="764"/>
      <c r="P3182" s="764"/>
      <c r="Q3182" s="764"/>
      <c r="R3182" s="764"/>
      <c r="S3182" s="764"/>
      <c r="T3182" s="764"/>
      <c r="U3182" s="764"/>
      <c r="V3182" s="764"/>
      <c r="W3182" s="764"/>
      <c r="X3182" s="764"/>
      <c r="Y3182" s="764"/>
      <c r="Z3182" s="764"/>
      <c r="AA3182" s="764"/>
      <c r="AB3182" s="764"/>
      <c r="AC3182" s="764"/>
    </row>
    <row r="3183">
      <c r="A3183" s="764"/>
      <c r="B3183" s="765"/>
      <c r="C3183" s="4"/>
      <c r="D3183" s="764"/>
      <c r="E3183" s="764"/>
      <c r="F3183" s="764"/>
      <c r="G3183" s="764"/>
      <c r="H3183" s="764"/>
      <c r="I3183" s="764"/>
      <c r="J3183" s="764"/>
      <c r="K3183" s="764"/>
      <c r="L3183" s="764"/>
      <c r="M3183" s="764"/>
      <c r="N3183" s="764"/>
      <c r="O3183" s="764"/>
      <c r="P3183" s="764"/>
      <c r="Q3183" s="764"/>
      <c r="R3183" s="764"/>
      <c r="S3183" s="764"/>
      <c r="T3183" s="764"/>
      <c r="U3183" s="764"/>
      <c r="V3183" s="764"/>
      <c r="W3183" s="764"/>
      <c r="X3183" s="764"/>
      <c r="Y3183" s="764"/>
      <c r="Z3183" s="764"/>
      <c r="AA3183" s="764"/>
      <c r="AB3183" s="764"/>
      <c r="AC3183" s="764"/>
    </row>
    <row r="3184">
      <c r="A3184" s="764"/>
      <c r="B3184" s="765"/>
      <c r="C3184" s="4"/>
      <c r="D3184" s="764"/>
      <c r="E3184" s="764"/>
      <c r="F3184" s="764"/>
      <c r="G3184" s="764"/>
      <c r="H3184" s="764"/>
      <c r="I3184" s="764"/>
      <c r="J3184" s="764"/>
      <c r="K3184" s="764"/>
      <c r="L3184" s="764"/>
      <c r="M3184" s="764"/>
      <c r="N3184" s="764"/>
      <c r="O3184" s="764"/>
      <c r="P3184" s="764"/>
      <c r="Q3184" s="764"/>
      <c r="R3184" s="764"/>
      <c r="S3184" s="764"/>
      <c r="T3184" s="764"/>
      <c r="U3184" s="764"/>
      <c r="V3184" s="764"/>
      <c r="W3184" s="764"/>
      <c r="X3184" s="764"/>
      <c r="Y3184" s="764"/>
      <c r="Z3184" s="764"/>
      <c r="AA3184" s="764"/>
      <c r="AB3184" s="764"/>
      <c r="AC3184" s="764"/>
    </row>
    <row r="3185">
      <c r="A3185" s="764"/>
      <c r="B3185" s="765"/>
      <c r="C3185" s="4"/>
      <c r="D3185" s="764"/>
      <c r="E3185" s="764"/>
      <c r="F3185" s="764"/>
      <c r="G3185" s="764"/>
      <c r="H3185" s="764"/>
      <c r="I3185" s="764"/>
      <c r="J3185" s="764"/>
      <c r="K3185" s="764"/>
      <c r="L3185" s="764"/>
      <c r="M3185" s="764"/>
      <c r="N3185" s="764"/>
      <c r="O3185" s="764"/>
      <c r="P3185" s="764"/>
      <c r="Q3185" s="764"/>
      <c r="R3185" s="764"/>
      <c r="S3185" s="764"/>
      <c r="T3185" s="764"/>
      <c r="U3185" s="764"/>
      <c r="V3185" s="764"/>
      <c r="W3185" s="764"/>
      <c r="X3185" s="764"/>
      <c r="Y3185" s="764"/>
      <c r="Z3185" s="764"/>
      <c r="AA3185" s="764"/>
      <c r="AB3185" s="764"/>
      <c r="AC3185" s="764"/>
    </row>
    <row r="3186">
      <c r="A3186" s="764"/>
      <c r="B3186" s="765"/>
      <c r="C3186" s="4"/>
      <c r="D3186" s="764"/>
      <c r="E3186" s="764"/>
      <c r="F3186" s="764"/>
      <c r="G3186" s="764"/>
      <c r="H3186" s="764"/>
      <c r="I3186" s="764"/>
      <c r="J3186" s="764"/>
      <c r="K3186" s="764"/>
      <c r="L3186" s="764"/>
      <c r="M3186" s="764"/>
      <c r="N3186" s="764"/>
      <c r="O3186" s="764"/>
      <c r="P3186" s="764"/>
      <c r="Q3186" s="764"/>
      <c r="R3186" s="764"/>
      <c r="S3186" s="764"/>
      <c r="T3186" s="764"/>
      <c r="U3186" s="764"/>
      <c r="V3186" s="764"/>
      <c r="W3186" s="764"/>
      <c r="X3186" s="764"/>
      <c r="Y3186" s="764"/>
      <c r="Z3186" s="764"/>
      <c r="AA3186" s="764"/>
      <c r="AB3186" s="764"/>
      <c r="AC3186" s="764"/>
    </row>
    <row r="3187">
      <c r="A3187" s="764"/>
      <c r="B3187" s="765"/>
      <c r="C3187" s="4"/>
      <c r="D3187" s="764"/>
      <c r="E3187" s="764"/>
      <c r="F3187" s="764"/>
      <c r="G3187" s="764"/>
      <c r="H3187" s="764"/>
      <c r="I3187" s="764"/>
      <c r="J3187" s="764"/>
      <c r="K3187" s="764"/>
      <c r="L3187" s="764"/>
      <c r="M3187" s="764"/>
      <c r="N3187" s="764"/>
      <c r="O3187" s="764"/>
      <c r="P3187" s="764"/>
      <c r="Q3187" s="764"/>
      <c r="R3187" s="764"/>
      <c r="S3187" s="764"/>
      <c r="T3187" s="764"/>
      <c r="U3187" s="764"/>
      <c r="V3187" s="764"/>
      <c r="W3187" s="764"/>
      <c r="X3187" s="764"/>
      <c r="Y3187" s="764"/>
      <c r="Z3187" s="764"/>
      <c r="AA3187" s="764"/>
      <c r="AB3187" s="764"/>
      <c r="AC3187" s="764"/>
    </row>
    <row r="3188">
      <c r="A3188" s="764"/>
      <c r="B3188" s="765"/>
      <c r="C3188" s="4"/>
      <c r="D3188" s="764"/>
      <c r="E3188" s="764"/>
      <c r="F3188" s="764"/>
      <c r="G3188" s="764"/>
      <c r="H3188" s="764"/>
      <c r="I3188" s="764"/>
      <c r="J3188" s="764"/>
      <c r="K3188" s="764"/>
      <c r="L3188" s="764"/>
      <c r="M3188" s="764"/>
      <c r="N3188" s="764"/>
      <c r="O3188" s="764"/>
      <c r="P3188" s="764"/>
      <c r="Q3188" s="764"/>
      <c r="R3188" s="764"/>
      <c r="S3188" s="764"/>
      <c r="T3188" s="764"/>
      <c r="U3188" s="764"/>
      <c r="V3188" s="764"/>
      <c r="W3188" s="764"/>
      <c r="X3188" s="764"/>
      <c r="Y3188" s="764"/>
      <c r="Z3188" s="764"/>
      <c r="AA3188" s="764"/>
      <c r="AB3188" s="764"/>
      <c r="AC3188" s="764"/>
    </row>
    <row r="3189">
      <c r="A3189" s="764"/>
      <c r="B3189" s="765"/>
      <c r="C3189" s="4"/>
      <c r="D3189" s="764"/>
      <c r="E3189" s="764"/>
      <c r="F3189" s="764"/>
      <c r="G3189" s="764"/>
      <c r="H3189" s="764"/>
      <c r="I3189" s="764"/>
      <c r="J3189" s="764"/>
      <c r="K3189" s="764"/>
      <c r="L3189" s="764"/>
      <c r="M3189" s="764"/>
      <c r="N3189" s="764"/>
      <c r="O3189" s="764"/>
      <c r="P3189" s="764"/>
      <c r="Q3189" s="764"/>
      <c r="R3189" s="764"/>
      <c r="S3189" s="764"/>
      <c r="T3189" s="764"/>
      <c r="U3189" s="764"/>
      <c r="V3189" s="764"/>
      <c r="W3189" s="764"/>
      <c r="X3189" s="764"/>
      <c r="Y3189" s="764"/>
      <c r="Z3189" s="764"/>
      <c r="AA3189" s="764"/>
      <c r="AB3189" s="764"/>
      <c r="AC3189" s="764"/>
    </row>
    <row r="3190">
      <c r="A3190" s="764"/>
      <c r="B3190" s="765"/>
      <c r="C3190" s="4"/>
      <c r="D3190" s="764"/>
      <c r="E3190" s="764"/>
      <c r="F3190" s="764"/>
      <c r="G3190" s="764"/>
      <c r="H3190" s="764"/>
      <c r="I3190" s="764"/>
      <c r="J3190" s="764"/>
      <c r="K3190" s="764"/>
      <c r="L3190" s="764"/>
      <c r="M3190" s="764"/>
      <c r="N3190" s="764"/>
      <c r="O3190" s="764"/>
      <c r="P3190" s="764"/>
      <c r="Q3190" s="764"/>
      <c r="R3190" s="764"/>
      <c r="S3190" s="764"/>
      <c r="T3190" s="764"/>
      <c r="U3190" s="764"/>
      <c r="V3190" s="764"/>
      <c r="W3190" s="764"/>
      <c r="X3190" s="764"/>
      <c r="Y3190" s="764"/>
      <c r="Z3190" s="764"/>
      <c r="AA3190" s="764"/>
      <c r="AB3190" s="764"/>
      <c r="AC3190" s="764"/>
    </row>
    <row r="3191">
      <c r="A3191" s="764"/>
      <c r="B3191" s="765"/>
      <c r="C3191" s="4"/>
      <c r="D3191" s="764"/>
      <c r="E3191" s="764"/>
      <c r="F3191" s="764"/>
      <c r="G3191" s="764"/>
      <c r="H3191" s="764"/>
      <c r="I3191" s="764"/>
      <c r="J3191" s="764"/>
      <c r="K3191" s="764"/>
      <c r="L3191" s="764"/>
      <c r="M3191" s="764"/>
      <c r="N3191" s="764"/>
      <c r="O3191" s="764"/>
      <c r="P3191" s="764"/>
      <c r="Q3191" s="764"/>
      <c r="R3191" s="764"/>
      <c r="S3191" s="764"/>
      <c r="T3191" s="764"/>
      <c r="U3191" s="764"/>
      <c r="V3191" s="764"/>
      <c r="W3191" s="764"/>
      <c r="X3191" s="764"/>
      <c r="Y3191" s="764"/>
      <c r="Z3191" s="764"/>
      <c r="AA3191" s="764"/>
      <c r="AB3191" s="764"/>
      <c r="AC3191" s="764"/>
    </row>
    <row r="3192">
      <c r="A3192" s="764"/>
      <c r="B3192" s="765"/>
      <c r="C3192" s="4"/>
      <c r="D3192" s="764"/>
      <c r="E3192" s="764"/>
      <c r="F3192" s="764"/>
      <c r="G3192" s="764"/>
      <c r="H3192" s="764"/>
      <c r="I3192" s="764"/>
      <c r="J3192" s="764"/>
      <c r="K3192" s="764"/>
      <c r="L3192" s="764"/>
      <c r="M3192" s="764"/>
      <c r="N3192" s="764"/>
      <c r="O3192" s="764"/>
      <c r="P3192" s="764"/>
      <c r="Q3192" s="764"/>
      <c r="R3192" s="764"/>
      <c r="S3192" s="764"/>
      <c r="T3192" s="764"/>
      <c r="U3192" s="764"/>
      <c r="V3192" s="764"/>
      <c r="W3192" s="764"/>
      <c r="X3192" s="764"/>
      <c r="Y3192" s="764"/>
      <c r="Z3192" s="764"/>
      <c r="AA3192" s="764"/>
      <c r="AB3192" s="764"/>
      <c r="AC3192" s="764"/>
    </row>
    <row r="3193">
      <c r="A3193" s="764"/>
      <c r="B3193" s="765"/>
      <c r="C3193" s="4"/>
      <c r="D3193" s="764"/>
      <c r="E3193" s="764"/>
      <c r="F3193" s="764"/>
      <c r="G3193" s="764"/>
      <c r="H3193" s="764"/>
      <c r="I3193" s="764"/>
      <c r="J3193" s="764"/>
      <c r="K3193" s="764"/>
      <c r="L3193" s="764"/>
      <c r="M3193" s="764"/>
      <c r="N3193" s="764"/>
      <c r="O3193" s="764"/>
      <c r="P3193" s="764"/>
      <c r="Q3193" s="764"/>
      <c r="R3193" s="764"/>
      <c r="S3193" s="764"/>
      <c r="T3193" s="764"/>
      <c r="U3193" s="764"/>
      <c r="V3193" s="764"/>
      <c r="W3193" s="764"/>
      <c r="X3193" s="764"/>
      <c r="Y3193" s="764"/>
      <c r="Z3193" s="764"/>
      <c r="AA3193" s="764"/>
      <c r="AB3193" s="764"/>
      <c r="AC3193" s="764"/>
    </row>
    <row r="3194">
      <c r="A3194" s="764"/>
      <c r="B3194" s="765"/>
      <c r="C3194" s="4"/>
      <c r="D3194" s="764"/>
      <c r="E3194" s="764"/>
      <c r="F3194" s="764"/>
      <c r="G3194" s="764"/>
      <c r="H3194" s="764"/>
      <c r="I3194" s="764"/>
      <c r="J3194" s="764"/>
      <c r="K3194" s="764"/>
      <c r="L3194" s="764"/>
      <c r="M3194" s="764"/>
      <c r="N3194" s="764"/>
      <c r="O3194" s="764"/>
      <c r="P3194" s="764"/>
      <c r="Q3194" s="764"/>
      <c r="R3194" s="764"/>
      <c r="S3194" s="764"/>
      <c r="T3194" s="764"/>
      <c r="U3194" s="764"/>
      <c r="V3194" s="764"/>
      <c r="W3194" s="764"/>
      <c r="X3194" s="764"/>
      <c r="Y3194" s="764"/>
      <c r="Z3194" s="764"/>
      <c r="AA3194" s="764"/>
      <c r="AB3194" s="764"/>
      <c r="AC3194" s="764"/>
    </row>
    <row r="3195">
      <c r="A3195" s="764"/>
      <c r="B3195" s="765"/>
      <c r="C3195" s="4"/>
      <c r="D3195" s="764"/>
      <c r="E3195" s="764"/>
      <c r="F3195" s="764"/>
      <c r="G3195" s="764"/>
      <c r="H3195" s="764"/>
      <c r="I3195" s="764"/>
      <c r="J3195" s="764"/>
      <c r="K3195" s="764"/>
      <c r="L3195" s="764"/>
      <c r="M3195" s="764"/>
      <c r="N3195" s="764"/>
      <c r="O3195" s="764"/>
      <c r="P3195" s="764"/>
      <c r="Q3195" s="764"/>
      <c r="R3195" s="764"/>
      <c r="S3195" s="764"/>
      <c r="T3195" s="764"/>
      <c r="U3195" s="764"/>
      <c r="V3195" s="764"/>
      <c r="W3195" s="764"/>
      <c r="X3195" s="764"/>
      <c r="Y3195" s="764"/>
      <c r="Z3195" s="764"/>
      <c r="AA3195" s="764"/>
      <c r="AB3195" s="764"/>
      <c r="AC3195" s="764"/>
    </row>
    <row r="3196">
      <c r="A3196" s="764"/>
      <c r="B3196" s="765"/>
      <c r="C3196" s="4"/>
      <c r="D3196" s="764"/>
      <c r="E3196" s="764"/>
      <c r="F3196" s="764"/>
      <c r="G3196" s="764"/>
      <c r="H3196" s="764"/>
      <c r="I3196" s="764"/>
      <c r="J3196" s="764"/>
      <c r="K3196" s="764"/>
      <c r="L3196" s="764"/>
      <c r="M3196" s="764"/>
      <c r="N3196" s="764"/>
      <c r="O3196" s="764"/>
      <c r="P3196" s="764"/>
      <c r="Q3196" s="764"/>
      <c r="R3196" s="764"/>
      <c r="S3196" s="764"/>
      <c r="T3196" s="764"/>
      <c r="U3196" s="764"/>
      <c r="V3196" s="764"/>
      <c r="W3196" s="764"/>
      <c r="X3196" s="764"/>
      <c r="Y3196" s="764"/>
      <c r="Z3196" s="764"/>
      <c r="AA3196" s="764"/>
      <c r="AB3196" s="764"/>
      <c r="AC3196" s="764"/>
    </row>
    <row r="3197">
      <c r="A3197" s="764"/>
      <c r="B3197" s="765"/>
      <c r="C3197" s="4"/>
      <c r="D3197" s="764"/>
      <c r="E3197" s="764"/>
      <c r="F3197" s="764"/>
      <c r="G3197" s="764"/>
      <c r="H3197" s="764"/>
      <c r="I3197" s="764"/>
      <c r="J3197" s="764"/>
      <c r="K3197" s="764"/>
      <c r="L3197" s="764"/>
      <c r="M3197" s="764"/>
      <c r="N3197" s="764"/>
      <c r="O3197" s="764"/>
      <c r="P3197" s="764"/>
      <c r="Q3197" s="764"/>
      <c r="R3197" s="764"/>
      <c r="S3197" s="764"/>
      <c r="T3197" s="764"/>
      <c r="U3197" s="764"/>
      <c r="V3197" s="764"/>
      <c r="W3197" s="764"/>
      <c r="X3197" s="764"/>
      <c r="Y3197" s="764"/>
      <c r="Z3197" s="764"/>
      <c r="AA3197" s="764"/>
      <c r="AB3197" s="764"/>
      <c r="AC3197" s="764"/>
    </row>
    <row r="3198">
      <c r="A3198" s="764"/>
      <c r="B3198" s="765"/>
      <c r="C3198" s="4"/>
      <c r="D3198" s="764"/>
      <c r="E3198" s="764"/>
      <c r="F3198" s="764"/>
      <c r="G3198" s="764"/>
      <c r="H3198" s="764"/>
      <c r="I3198" s="764"/>
      <c r="J3198" s="764"/>
      <c r="K3198" s="764"/>
      <c r="L3198" s="764"/>
      <c r="M3198" s="764"/>
      <c r="N3198" s="764"/>
      <c r="O3198" s="764"/>
      <c r="P3198" s="764"/>
      <c r="Q3198" s="764"/>
      <c r="R3198" s="764"/>
      <c r="S3198" s="764"/>
      <c r="T3198" s="764"/>
      <c r="U3198" s="764"/>
      <c r="V3198" s="764"/>
      <c r="W3198" s="764"/>
      <c r="X3198" s="764"/>
      <c r="Y3198" s="764"/>
      <c r="Z3198" s="764"/>
      <c r="AA3198" s="764"/>
      <c r="AB3198" s="764"/>
      <c r="AC3198" s="764"/>
    </row>
    <row r="3199">
      <c r="A3199" s="764"/>
      <c r="B3199" s="765"/>
      <c r="C3199" s="4"/>
      <c r="D3199" s="764"/>
      <c r="E3199" s="764"/>
      <c r="F3199" s="764"/>
      <c r="G3199" s="764"/>
      <c r="H3199" s="764"/>
      <c r="I3199" s="764"/>
      <c r="J3199" s="764"/>
      <c r="K3199" s="764"/>
      <c r="L3199" s="764"/>
      <c r="M3199" s="764"/>
      <c r="N3199" s="764"/>
      <c r="O3199" s="764"/>
      <c r="P3199" s="764"/>
      <c r="Q3199" s="764"/>
      <c r="R3199" s="764"/>
      <c r="S3199" s="764"/>
      <c r="T3199" s="764"/>
      <c r="U3199" s="764"/>
      <c r="V3199" s="764"/>
      <c r="W3199" s="764"/>
      <c r="X3199" s="764"/>
      <c r="Y3199" s="764"/>
      <c r="Z3199" s="764"/>
      <c r="AA3199" s="764"/>
      <c r="AB3199" s="764"/>
      <c r="AC3199" s="764"/>
    </row>
    <row r="3200">
      <c r="A3200" s="764"/>
      <c r="B3200" s="765"/>
      <c r="C3200" s="4"/>
      <c r="D3200" s="764"/>
      <c r="E3200" s="764"/>
      <c r="F3200" s="764"/>
      <c r="G3200" s="764"/>
      <c r="H3200" s="764"/>
      <c r="I3200" s="764"/>
      <c r="J3200" s="764"/>
      <c r="K3200" s="764"/>
      <c r="L3200" s="764"/>
      <c r="M3200" s="764"/>
      <c r="N3200" s="764"/>
      <c r="O3200" s="764"/>
      <c r="P3200" s="764"/>
      <c r="Q3200" s="764"/>
      <c r="R3200" s="764"/>
      <c r="S3200" s="764"/>
      <c r="T3200" s="764"/>
      <c r="U3200" s="764"/>
      <c r="V3200" s="764"/>
      <c r="W3200" s="764"/>
      <c r="X3200" s="764"/>
      <c r="Y3200" s="764"/>
      <c r="Z3200" s="764"/>
      <c r="AA3200" s="764"/>
      <c r="AB3200" s="764"/>
      <c r="AC3200" s="764"/>
    </row>
    <row r="3201">
      <c r="A3201" s="764"/>
      <c r="B3201" s="765"/>
      <c r="C3201" s="4"/>
      <c r="D3201" s="764"/>
      <c r="E3201" s="764"/>
      <c r="F3201" s="764"/>
      <c r="G3201" s="764"/>
      <c r="H3201" s="764"/>
      <c r="I3201" s="764"/>
      <c r="J3201" s="764"/>
      <c r="K3201" s="764"/>
      <c r="L3201" s="764"/>
      <c r="M3201" s="764"/>
      <c r="N3201" s="764"/>
      <c r="O3201" s="764"/>
      <c r="P3201" s="764"/>
      <c r="Q3201" s="764"/>
      <c r="R3201" s="764"/>
      <c r="S3201" s="764"/>
      <c r="T3201" s="764"/>
      <c r="U3201" s="764"/>
      <c r="V3201" s="764"/>
      <c r="W3201" s="764"/>
      <c r="X3201" s="764"/>
      <c r="Y3201" s="764"/>
      <c r="Z3201" s="764"/>
      <c r="AA3201" s="764"/>
      <c r="AB3201" s="764"/>
      <c r="AC3201" s="764"/>
    </row>
    <row r="3202">
      <c r="A3202" s="764"/>
      <c r="B3202" s="765"/>
      <c r="C3202" s="4"/>
      <c r="D3202" s="764"/>
      <c r="E3202" s="764"/>
      <c r="F3202" s="764"/>
      <c r="G3202" s="764"/>
      <c r="H3202" s="764"/>
      <c r="I3202" s="764"/>
      <c r="J3202" s="764"/>
      <c r="K3202" s="764"/>
      <c r="L3202" s="764"/>
      <c r="M3202" s="764"/>
      <c r="N3202" s="764"/>
      <c r="O3202" s="764"/>
      <c r="P3202" s="764"/>
      <c r="Q3202" s="764"/>
      <c r="R3202" s="764"/>
      <c r="S3202" s="764"/>
      <c r="T3202" s="764"/>
      <c r="U3202" s="764"/>
      <c r="V3202" s="764"/>
      <c r="W3202" s="764"/>
      <c r="X3202" s="764"/>
      <c r="Y3202" s="764"/>
      <c r="Z3202" s="764"/>
      <c r="AA3202" s="764"/>
      <c r="AB3202" s="764"/>
      <c r="AC3202" s="764"/>
    </row>
    <row r="3203">
      <c r="A3203" s="764"/>
      <c r="B3203" s="765"/>
      <c r="C3203" s="4"/>
      <c r="D3203" s="764"/>
      <c r="E3203" s="764"/>
      <c r="F3203" s="764"/>
      <c r="G3203" s="764"/>
      <c r="H3203" s="764"/>
      <c r="I3203" s="764"/>
      <c r="J3203" s="764"/>
      <c r="K3203" s="764"/>
      <c r="L3203" s="764"/>
      <c r="M3203" s="764"/>
      <c r="N3203" s="764"/>
      <c r="O3203" s="764"/>
      <c r="P3203" s="764"/>
      <c r="Q3203" s="764"/>
      <c r="R3203" s="764"/>
      <c r="S3203" s="764"/>
      <c r="T3203" s="764"/>
      <c r="U3203" s="764"/>
      <c r="V3203" s="764"/>
      <c r="W3203" s="764"/>
      <c r="X3203" s="764"/>
      <c r="Y3203" s="764"/>
      <c r="Z3203" s="764"/>
      <c r="AA3203" s="764"/>
      <c r="AB3203" s="764"/>
      <c r="AC3203" s="764"/>
    </row>
    <row r="3204">
      <c r="A3204" s="764"/>
      <c r="B3204" s="765"/>
      <c r="C3204" s="4"/>
      <c r="D3204" s="764"/>
      <c r="E3204" s="764"/>
      <c r="F3204" s="764"/>
      <c r="G3204" s="764"/>
      <c r="H3204" s="764"/>
      <c r="I3204" s="764"/>
      <c r="J3204" s="764"/>
      <c r="K3204" s="764"/>
      <c r="L3204" s="764"/>
      <c r="M3204" s="764"/>
      <c r="N3204" s="764"/>
      <c r="O3204" s="764"/>
      <c r="P3204" s="764"/>
      <c r="Q3204" s="764"/>
      <c r="R3204" s="764"/>
      <c r="S3204" s="764"/>
      <c r="T3204" s="764"/>
      <c r="U3204" s="764"/>
      <c r="V3204" s="764"/>
      <c r="W3204" s="764"/>
      <c r="X3204" s="764"/>
      <c r="Y3204" s="764"/>
      <c r="Z3204" s="764"/>
      <c r="AA3204" s="764"/>
      <c r="AB3204" s="764"/>
      <c r="AC3204" s="764"/>
    </row>
    <row r="3205">
      <c r="A3205" s="764"/>
      <c r="B3205" s="765"/>
      <c r="C3205" s="4"/>
      <c r="D3205" s="764"/>
      <c r="E3205" s="764"/>
      <c r="F3205" s="764"/>
      <c r="G3205" s="764"/>
      <c r="H3205" s="764"/>
      <c r="I3205" s="764"/>
      <c r="J3205" s="764"/>
      <c r="K3205" s="764"/>
      <c r="L3205" s="764"/>
      <c r="M3205" s="764"/>
      <c r="N3205" s="764"/>
      <c r="O3205" s="764"/>
      <c r="P3205" s="764"/>
      <c r="Q3205" s="764"/>
      <c r="R3205" s="764"/>
      <c r="S3205" s="764"/>
      <c r="T3205" s="764"/>
      <c r="U3205" s="764"/>
      <c r="V3205" s="764"/>
      <c r="W3205" s="764"/>
      <c r="X3205" s="764"/>
      <c r="Y3205" s="764"/>
      <c r="Z3205" s="764"/>
      <c r="AA3205" s="764"/>
      <c r="AB3205" s="764"/>
      <c r="AC3205" s="764"/>
    </row>
    <row r="3206">
      <c r="A3206" s="764"/>
      <c r="B3206" s="765"/>
      <c r="C3206" s="4"/>
      <c r="D3206" s="764"/>
      <c r="E3206" s="764"/>
      <c r="F3206" s="764"/>
      <c r="G3206" s="764"/>
      <c r="H3206" s="764"/>
      <c r="I3206" s="764"/>
      <c r="J3206" s="764"/>
      <c r="K3206" s="764"/>
      <c r="L3206" s="764"/>
      <c r="M3206" s="764"/>
      <c r="N3206" s="764"/>
      <c r="O3206" s="764"/>
      <c r="P3206" s="764"/>
      <c r="Q3206" s="764"/>
      <c r="R3206" s="764"/>
      <c r="S3206" s="764"/>
      <c r="T3206" s="764"/>
      <c r="U3206" s="764"/>
      <c r="V3206" s="764"/>
      <c r="W3206" s="764"/>
      <c r="X3206" s="764"/>
      <c r="Y3206" s="764"/>
      <c r="Z3206" s="764"/>
      <c r="AA3206" s="764"/>
      <c r="AB3206" s="764"/>
      <c r="AC3206" s="764"/>
    </row>
    <row r="3207">
      <c r="A3207" s="764"/>
      <c r="B3207" s="765"/>
      <c r="C3207" s="4"/>
      <c r="D3207" s="764"/>
      <c r="E3207" s="764"/>
      <c r="F3207" s="764"/>
      <c r="G3207" s="764"/>
      <c r="H3207" s="764"/>
      <c r="I3207" s="764"/>
      <c r="J3207" s="764"/>
      <c r="K3207" s="764"/>
      <c r="L3207" s="764"/>
      <c r="M3207" s="764"/>
      <c r="N3207" s="764"/>
      <c r="O3207" s="764"/>
      <c r="P3207" s="764"/>
      <c r="Q3207" s="764"/>
      <c r="R3207" s="764"/>
      <c r="S3207" s="764"/>
      <c r="T3207" s="764"/>
      <c r="U3207" s="764"/>
      <c r="V3207" s="764"/>
      <c r="W3207" s="764"/>
      <c r="X3207" s="764"/>
      <c r="Y3207" s="764"/>
      <c r="Z3207" s="764"/>
      <c r="AA3207" s="764"/>
      <c r="AB3207" s="764"/>
      <c r="AC3207" s="764"/>
    </row>
    <row r="3208">
      <c r="A3208" s="764"/>
      <c r="B3208" s="765"/>
      <c r="C3208" s="4"/>
      <c r="D3208" s="764"/>
      <c r="E3208" s="764"/>
      <c r="F3208" s="764"/>
      <c r="G3208" s="764"/>
      <c r="H3208" s="764"/>
      <c r="I3208" s="764"/>
      <c r="J3208" s="764"/>
      <c r="K3208" s="764"/>
      <c r="L3208" s="764"/>
      <c r="M3208" s="764"/>
      <c r="N3208" s="764"/>
      <c r="O3208" s="764"/>
      <c r="P3208" s="764"/>
      <c r="Q3208" s="764"/>
      <c r="R3208" s="764"/>
      <c r="S3208" s="764"/>
      <c r="T3208" s="764"/>
      <c r="U3208" s="764"/>
      <c r="V3208" s="764"/>
      <c r="W3208" s="764"/>
      <c r="X3208" s="764"/>
      <c r="Y3208" s="764"/>
      <c r="Z3208" s="764"/>
      <c r="AA3208" s="764"/>
      <c r="AB3208" s="764"/>
      <c r="AC3208" s="764"/>
    </row>
    <row r="3209">
      <c r="A3209" s="764"/>
      <c r="B3209" s="765"/>
      <c r="C3209" s="4"/>
      <c r="D3209" s="764"/>
      <c r="E3209" s="764"/>
      <c r="F3209" s="764"/>
      <c r="G3209" s="764"/>
      <c r="H3209" s="764"/>
      <c r="I3209" s="764"/>
      <c r="J3209" s="764"/>
      <c r="K3209" s="764"/>
      <c r="L3209" s="764"/>
      <c r="M3209" s="764"/>
      <c r="N3209" s="764"/>
      <c r="O3209" s="764"/>
      <c r="P3209" s="764"/>
      <c r="Q3209" s="764"/>
      <c r="R3209" s="764"/>
      <c r="S3209" s="764"/>
      <c r="T3209" s="764"/>
      <c r="U3209" s="764"/>
      <c r="V3209" s="764"/>
      <c r="W3209" s="764"/>
      <c r="X3209" s="764"/>
      <c r="Y3209" s="764"/>
      <c r="Z3209" s="764"/>
      <c r="AA3209" s="764"/>
      <c r="AB3209" s="764"/>
      <c r="AC3209" s="764"/>
    </row>
    <row r="3210">
      <c r="A3210" s="764"/>
      <c r="B3210" s="765"/>
      <c r="C3210" s="4"/>
      <c r="D3210" s="764"/>
      <c r="E3210" s="764"/>
      <c r="F3210" s="764"/>
      <c r="G3210" s="764"/>
      <c r="H3210" s="764"/>
      <c r="I3210" s="764"/>
      <c r="J3210" s="764"/>
      <c r="K3210" s="764"/>
      <c r="L3210" s="764"/>
      <c r="M3210" s="764"/>
      <c r="N3210" s="764"/>
      <c r="O3210" s="764"/>
      <c r="P3210" s="764"/>
      <c r="Q3210" s="764"/>
      <c r="R3210" s="764"/>
      <c r="S3210" s="764"/>
      <c r="T3210" s="764"/>
      <c r="U3210" s="764"/>
      <c r="V3210" s="764"/>
      <c r="W3210" s="764"/>
      <c r="X3210" s="764"/>
      <c r="Y3210" s="764"/>
      <c r="Z3210" s="764"/>
      <c r="AA3210" s="764"/>
      <c r="AB3210" s="764"/>
      <c r="AC3210" s="764"/>
    </row>
    <row r="3211">
      <c r="A3211" s="764"/>
      <c r="B3211" s="765"/>
      <c r="C3211" s="4"/>
      <c r="D3211" s="764"/>
      <c r="E3211" s="764"/>
      <c r="F3211" s="764"/>
      <c r="G3211" s="764"/>
      <c r="H3211" s="764"/>
      <c r="I3211" s="764"/>
      <c r="J3211" s="764"/>
      <c r="K3211" s="764"/>
      <c r="L3211" s="764"/>
      <c r="M3211" s="764"/>
      <c r="N3211" s="764"/>
      <c r="O3211" s="764"/>
      <c r="P3211" s="764"/>
      <c r="Q3211" s="764"/>
      <c r="R3211" s="764"/>
      <c r="S3211" s="764"/>
      <c r="T3211" s="764"/>
      <c r="U3211" s="764"/>
      <c r="V3211" s="764"/>
      <c r="W3211" s="764"/>
      <c r="X3211" s="764"/>
      <c r="Y3211" s="764"/>
      <c r="Z3211" s="764"/>
      <c r="AA3211" s="764"/>
      <c r="AB3211" s="764"/>
      <c r="AC3211" s="764"/>
    </row>
    <row r="3212">
      <c r="A3212" s="764"/>
      <c r="B3212" s="765"/>
      <c r="C3212" s="4"/>
      <c r="D3212" s="764"/>
      <c r="E3212" s="764"/>
      <c r="F3212" s="764"/>
      <c r="G3212" s="764"/>
      <c r="H3212" s="764"/>
      <c r="I3212" s="764"/>
      <c r="J3212" s="764"/>
      <c r="K3212" s="764"/>
      <c r="L3212" s="764"/>
      <c r="M3212" s="764"/>
      <c r="N3212" s="764"/>
      <c r="O3212" s="764"/>
      <c r="P3212" s="764"/>
      <c r="Q3212" s="764"/>
      <c r="R3212" s="764"/>
      <c r="S3212" s="764"/>
      <c r="T3212" s="764"/>
      <c r="U3212" s="764"/>
      <c r="V3212" s="764"/>
      <c r="W3212" s="764"/>
      <c r="X3212" s="764"/>
      <c r="Y3212" s="764"/>
      <c r="Z3212" s="764"/>
      <c r="AA3212" s="764"/>
      <c r="AB3212" s="764"/>
      <c r="AC3212" s="764"/>
    </row>
    <row r="3213">
      <c r="A3213" s="764"/>
      <c r="B3213" s="765"/>
      <c r="C3213" s="4"/>
      <c r="D3213" s="764"/>
      <c r="E3213" s="764"/>
      <c r="F3213" s="764"/>
      <c r="G3213" s="764"/>
      <c r="H3213" s="764"/>
      <c r="I3213" s="764"/>
      <c r="J3213" s="764"/>
      <c r="K3213" s="764"/>
      <c r="L3213" s="764"/>
      <c r="M3213" s="764"/>
      <c r="N3213" s="764"/>
      <c r="O3213" s="764"/>
      <c r="P3213" s="764"/>
      <c r="Q3213" s="764"/>
      <c r="R3213" s="764"/>
      <c r="S3213" s="764"/>
      <c r="T3213" s="764"/>
      <c r="U3213" s="764"/>
      <c r="V3213" s="764"/>
      <c r="W3213" s="764"/>
      <c r="X3213" s="764"/>
      <c r="Y3213" s="764"/>
      <c r="Z3213" s="764"/>
      <c r="AA3213" s="764"/>
      <c r="AB3213" s="764"/>
      <c r="AC3213" s="764"/>
    </row>
    <row r="3214">
      <c r="A3214" s="764"/>
      <c r="B3214" s="765"/>
      <c r="C3214" s="4"/>
      <c r="D3214" s="764"/>
      <c r="E3214" s="764"/>
      <c r="F3214" s="764"/>
      <c r="G3214" s="764"/>
      <c r="H3214" s="764"/>
      <c r="I3214" s="764"/>
      <c r="J3214" s="764"/>
      <c r="K3214" s="764"/>
      <c r="L3214" s="764"/>
      <c r="M3214" s="764"/>
      <c r="N3214" s="764"/>
      <c r="O3214" s="764"/>
      <c r="P3214" s="764"/>
      <c r="Q3214" s="764"/>
      <c r="R3214" s="764"/>
      <c r="S3214" s="764"/>
      <c r="T3214" s="764"/>
      <c r="U3214" s="764"/>
      <c r="V3214" s="764"/>
      <c r="W3214" s="764"/>
      <c r="X3214" s="764"/>
      <c r="Y3214" s="764"/>
      <c r="Z3214" s="764"/>
      <c r="AA3214" s="764"/>
      <c r="AB3214" s="764"/>
      <c r="AC3214" s="764"/>
    </row>
    <row r="3215">
      <c r="A3215" s="764"/>
      <c r="B3215" s="765"/>
      <c r="C3215" s="4"/>
      <c r="D3215" s="764"/>
      <c r="E3215" s="764"/>
      <c r="F3215" s="764"/>
      <c r="G3215" s="764"/>
      <c r="H3215" s="764"/>
      <c r="I3215" s="764"/>
      <c r="J3215" s="764"/>
      <c r="K3215" s="764"/>
      <c r="L3215" s="764"/>
      <c r="M3215" s="764"/>
      <c r="N3215" s="764"/>
      <c r="O3215" s="764"/>
      <c r="P3215" s="764"/>
      <c r="Q3215" s="764"/>
      <c r="R3215" s="764"/>
      <c r="S3215" s="764"/>
      <c r="T3215" s="764"/>
      <c r="U3215" s="764"/>
      <c r="V3215" s="764"/>
      <c r="W3215" s="764"/>
      <c r="X3215" s="764"/>
      <c r="Y3215" s="764"/>
      <c r="Z3215" s="764"/>
      <c r="AA3215" s="764"/>
      <c r="AB3215" s="764"/>
      <c r="AC3215" s="764"/>
    </row>
    <row r="3216">
      <c r="A3216" s="764"/>
      <c r="B3216" s="765"/>
      <c r="C3216" s="4"/>
      <c r="D3216" s="764"/>
      <c r="E3216" s="764"/>
      <c r="F3216" s="764"/>
      <c r="G3216" s="764"/>
      <c r="H3216" s="764"/>
      <c r="I3216" s="764"/>
      <c r="J3216" s="764"/>
      <c r="K3216" s="764"/>
      <c r="L3216" s="764"/>
      <c r="M3216" s="764"/>
      <c r="N3216" s="764"/>
      <c r="O3216" s="764"/>
      <c r="P3216" s="764"/>
      <c r="Q3216" s="764"/>
      <c r="R3216" s="764"/>
      <c r="S3216" s="764"/>
      <c r="T3216" s="764"/>
      <c r="U3216" s="764"/>
      <c r="V3216" s="764"/>
      <c r="W3216" s="764"/>
      <c r="X3216" s="764"/>
      <c r="Y3216" s="764"/>
      <c r="Z3216" s="764"/>
      <c r="AA3216" s="764"/>
      <c r="AB3216" s="764"/>
      <c r="AC3216" s="764"/>
    </row>
    <row r="3217">
      <c r="A3217" s="764"/>
      <c r="B3217" s="765"/>
      <c r="C3217" s="4"/>
      <c r="D3217" s="764"/>
      <c r="E3217" s="764"/>
      <c r="F3217" s="764"/>
      <c r="G3217" s="764"/>
      <c r="H3217" s="764"/>
      <c r="I3217" s="764"/>
      <c r="J3217" s="764"/>
      <c r="K3217" s="764"/>
      <c r="L3217" s="764"/>
      <c r="M3217" s="764"/>
      <c r="N3217" s="764"/>
      <c r="O3217" s="764"/>
      <c r="P3217" s="764"/>
      <c r="Q3217" s="764"/>
      <c r="R3217" s="764"/>
      <c r="S3217" s="764"/>
      <c r="T3217" s="764"/>
      <c r="U3217" s="764"/>
      <c r="V3217" s="764"/>
      <c r="W3217" s="764"/>
      <c r="X3217" s="764"/>
      <c r="Y3217" s="764"/>
      <c r="Z3217" s="764"/>
      <c r="AA3217" s="764"/>
      <c r="AB3217" s="764"/>
      <c r="AC3217" s="764"/>
    </row>
    <row r="3218">
      <c r="A3218" s="764"/>
      <c r="B3218" s="765"/>
      <c r="C3218" s="4"/>
      <c r="D3218" s="764"/>
      <c r="E3218" s="764"/>
      <c r="F3218" s="764"/>
      <c r="G3218" s="764"/>
      <c r="H3218" s="764"/>
      <c r="I3218" s="764"/>
      <c r="J3218" s="764"/>
      <c r="K3218" s="764"/>
      <c r="L3218" s="764"/>
      <c r="M3218" s="764"/>
      <c r="N3218" s="764"/>
      <c r="O3218" s="764"/>
      <c r="P3218" s="764"/>
      <c r="Q3218" s="764"/>
      <c r="R3218" s="764"/>
      <c r="S3218" s="764"/>
      <c r="T3218" s="764"/>
      <c r="U3218" s="764"/>
      <c r="V3218" s="764"/>
      <c r="W3218" s="764"/>
      <c r="X3218" s="764"/>
      <c r="Y3218" s="764"/>
      <c r="Z3218" s="764"/>
      <c r="AA3218" s="764"/>
      <c r="AB3218" s="764"/>
      <c r="AC3218" s="764"/>
    </row>
    <row r="3219">
      <c r="A3219" s="764"/>
      <c r="B3219" s="765"/>
      <c r="C3219" s="4"/>
      <c r="D3219" s="764"/>
      <c r="E3219" s="764"/>
      <c r="F3219" s="764"/>
      <c r="G3219" s="764"/>
      <c r="H3219" s="764"/>
      <c r="I3219" s="764"/>
      <c r="J3219" s="764"/>
      <c r="K3219" s="764"/>
      <c r="L3219" s="764"/>
      <c r="M3219" s="764"/>
      <c r="N3219" s="764"/>
      <c r="O3219" s="764"/>
      <c r="P3219" s="764"/>
      <c r="Q3219" s="764"/>
      <c r="R3219" s="764"/>
      <c r="S3219" s="764"/>
      <c r="T3219" s="764"/>
      <c r="U3219" s="764"/>
      <c r="V3219" s="764"/>
      <c r="W3219" s="764"/>
      <c r="X3219" s="764"/>
      <c r="Y3219" s="764"/>
      <c r="Z3219" s="764"/>
      <c r="AA3219" s="764"/>
      <c r="AB3219" s="764"/>
      <c r="AC3219" s="764"/>
    </row>
    <row r="3220">
      <c r="A3220" s="764"/>
      <c r="B3220" s="765"/>
      <c r="C3220" s="4"/>
      <c r="D3220" s="764"/>
      <c r="E3220" s="764"/>
      <c r="F3220" s="764"/>
      <c r="G3220" s="764"/>
      <c r="H3220" s="764"/>
      <c r="I3220" s="764"/>
      <c r="J3220" s="764"/>
      <c r="K3220" s="764"/>
      <c r="L3220" s="764"/>
      <c r="M3220" s="764"/>
      <c r="N3220" s="764"/>
      <c r="O3220" s="764"/>
      <c r="P3220" s="764"/>
      <c r="Q3220" s="764"/>
      <c r="R3220" s="764"/>
      <c r="S3220" s="764"/>
      <c r="T3220" s="764"/>
      <c r="U3220" s="764"/>
      <c r="V3220" s="764"/>
      <c r="W3220" s="764"/>
      <c r="X3220" s="764"/>
      <c r="Y3220" s="764"/>
      <c r="Z3220" s="764"/>
      <c r="AA3220" s="764"/>
      <c r="AB3220" s="764"/>
      <c r="AC3220" s="764"/>
    </row>
    <row r="3221">
      <c r="A3221" s="764"/>
      <c r="B3221" s="765"/>
      <c r="C3221" s="4"/>
      <c r="D3221" s="764"/>
      <c r="E3221" s="764"/>
      <c r="F3221" s="764"/>
      <c r="G3221" s="764"/>
      <c r="H3221" s="764"/>
      <c r="I3221" s="764"/>
      <c r="J3221" s="764"/>
      <c r="K3221" s="764"/>
      <c r="L3221" s="764"/>
      <c r="M3221" s="764"/>
      <c r="N3221" s="764"/>
      <c r="O3221" s="764"/>
      <c r="P3221" s="764"/>
      <c r="Q3221" s="764"/>
      <c r="R3221" s="764"/>
      <c r="S3221" s="764"/>
      <c r="T3221" s="764"/>
      <c r="U3221" s="764"/>
      <c r="V3221" s="764"/>
      <c r="W3221" s="764"/>
      <c r="X3221" s="764"/>
      <c r="Y3221" s="764"/>
      <c r="Z3221" s="764"/>
      <c r="AA3221" s="764"/>
      <c r="AB3221" s="764"/>
      <c r="AC3221" s="764"/>
    </row>
    <row r="3222">
      <c r="A3222" s="764"/>
      <c r="B3222" s="765"/>
      <c r="C3222" s="4"/>
      <c r="D3222" s="764"/>
      <c r="E3222" s="764"/>
      <c r="F3222" s="764"/>
      <c r="G3222" s="764"/>
      <c r="H3222" s="764"/>
      <c r="I3222" s="764"/>
      <c r="J3222" s="764"/>
      <c r="K3222" s="764"/>
      <c r="L3222" s="764"/>
      <c r="M3222" s="764"/>
      <c r="N3222" s="764"/>
      <c r="O3222" s="764"/>
      <c r="P3222" s="764"/>
      <c r="Q3222" s="764"/>
      <c r="R3222" s="764"/>
      <c r="S3222" s="764"/>
      <c r="T3222" s="764"/>
      <c r="U3222" s="764"/>
      <c r="V3222" s="764"/>
      <c r="W3222" s="764"/>
      <c r="X3222" s="764"/>
      <c r="Y3222" s="764"/>
      <c r="Z3222" s="764"/>
      <c r="AA3222" s="764"/>
      <c r="AB3222" s="764"/>
      <c r="AC3222" s="764"/>
    </row>
    <row r="3223">
      <c r="A3223" s="764"/>
      <c r="B3223" s="765"/>
      <c r="C3223" s="4"/>
      <c r="D3223" s="764"/>
      <c r="E3223" s="764"/>
      <c r="F3223" s="764"/>
      <c r="G3223" s="764"/>
      <c r="H3223" s="764"/>
      <c r="I3223" s="764"/>
      <c r="J3223" s="764"/>
      <c r="K3223" s="764"/>
      <c r="L3223" s="764"/>
      <c r="M3223" s="764"/>
      <c r="N3223" s="764"/>
      <c r="O3223" s="764"/>
      <c r="P3223" s="764"/>
      <c r="Q3223" s="764"/>
      <c r="R3223" s="764"/>
      <c r="S3223" s="764"/>
      <c r="T3223" s="764"/>
      <c r="U3223" s="764"/>
      <c r="V3223" s="764"/>
      <c r="W3223" s="764"/>
      <c r="X3223" s="764"/>
      <c r="Y3223" s="764"/>
      <c r="Z3223" s="764"/>
      <c r="AA3223" s="764"/>
      <c r="AB3223" s="764"/>
      <c r="AC3223" s="764"/>
    </row>
    <row r="3224">
      <c r="A3224" s="764"/>
      <c r="B3224" s="765"/>
      <c r="C3224" s="4"/>
      <c r="D3224" s="764"/>
      <c r="E3224" s="764"/>
      <c r="F3224" s="764"/>
      <c r="G3224" s="764"/>
      <c r="H3224" s="764"/>
      <c r="I3224" s="764"/>
      <c r="J3224" s="764"/>
      <c r="K3224" s="764"/>
      <c r="L3224" s="764"/>
      <c r="M3224" s="764"/>
      <c r="N3224" s="764"/>
      <c r="O3224" s="764"/>
      <c r="P3224" s="764"/>
      <c r="Q3224" s="764"/>
      <c r="R3224" s="764"/>
      <c r="S3224" s="764"/>
      <c r="T3224" s="764"/>
      <c r="U3224" s="764"/>
      <c r="V3224" s="764"/>
      <c r="W3224" s="764"/>
      <c r="X3224" s="764"/>
      <c r="Y3224" s="764"/>
      <c r="Z3224" s="764"/>
      <c r="AA3224" s="764"/>
      <c r="AB3224" s="764"/>
      <c r="AC3224" s="764"/>
    </row>
    <row r="3225">
      <c r="A3225" s="764"/>
      <c r="B3225" s="765"/>
      <c r="C3225" s="4"/>
      <c r="D3225" s="764"/>
      <c r="E3225" s="764"/>
      <c r="F3225" s="764"/>
      <c r="G3225" s="764"/>
      <c r="H3225" s="764"/>
      <c r="I3225" s="764"/>
      <c r="J3225" s="764"/>
      <c r="K3225" s="764"/>
      <c r="L3225" s="764"/>
      <c r="M3225" s="764"/>
      <c r="N3225" s="764"/>
      <c r="O3225" s="764"/>
      <c r="P3225" s="764"/>
      <c r="Q3225" s="764"/>
      <c r="R3225" s="764"/>
      <c r="S3225" s="764"/>
      <c r="T3225" s="764"/>
      <c r="U3225" s="764"/>
      <c r="V3225" s="764"/>
      <c r="W3225" s="764"/>
      <c r="X3225" s="764"/>
      <c r="Y3225" s="764"/>
      <c r="Z3225" s="764"/>
      <c r="AA3225" s="764"/>
      <c r="AB3225" s="764"/>
      <c r="AC3225" s="764"/>
    </row>
    <row r="3226">
      <c r="A3226" s="764"/>
      <c r="B3226" s="765"/>
      <c r="C3226" s="4"/>
      <c r="D3226" s="764"/>
      <c r="E3226" s="764"/>
      <c r="F3226" s="764"/>
      <c r="G3226" s="764"/>
      <c r="H3226" s="764"/>
      <c r="I3226" s="764"/>
      <c r="J3226" s="764"/>
      <c r="K3226" s="764"/>
      <c r="L3226" s="764"/>
      <c r="M3226" s="764"/>
      <c r="N3226" s="764"/>
      <c r="O3226" s="764"/>
      <c r="P3226" s="764"/>
      <c r="Q3226" s="764"/>
      <c r="R3226" s="764"/>
      <c r="S3226" s="764"/>
      <c r="T3226" s="764"/>
      <c r="U3226" s="764"/>
      <c r="V3226" s="764"/>
      <c r="W3226" s="764"/>
      <c r="X3226" s="764"/>
      <c r="Y3226" s="764"/>
      <c r="Z3226" s="764"/>
      <c r="AA3226" s="764"/>
      <c r="AB3226" s="764"/>
      <c r="AC3226" s="764"/>
    </row>
    <row r="3227">
      <c r="A3227" s="764"/>
      <c r="B3227" s="765"/>
      <c r="C3227" s="4"/>
      <c r="D3227" s="764"/>
      <c r="E3227" s="764"/>
      <c r="F3227" s="764"/>
      <c r="G3227" s="764"/>
      <c r="H3227" s="764"/>
      <c r="I3227" s="764"/>
      <c r="J3227" s="764"/>
      <c r="K3227" s="764"/>
      <c r="L3227" s="764"/>
      <c r="M3227" s="764"/>
      <c r="N3227" s="764"/>
      <c r="O3227" s="764"/>
      <c r="P3227" s="764"/>
      <c r="Q3227" s="764"/>
      <c r="R3227" s="764"/>
      <c r="S3227" s="764"/>
      <c r="T3227" s="764"/>
      <c r="U3227" s="764"/>
      <c r="V3227" s="764"/>
      <c r="W3227" s="764"/>
      <c r="X3227" s="764"/>
      <c r="Y3227" s="764"/>
      <c r="Z3227" s="764"/>
      <c r="AA3227" s="764"/>
      <c r="AB3227" s="764"/>
      <c r="AC3227" s="764"/>
    </row>
    <row r="3228">
      <c r="A3228" s="764"/>
      <c r="B3228" s="765"/>
      <c r="C3228" s="4"/>
      <c r="D3228" s="764"/>
      <c r="E3228" s="764"/>
      <c r="F3228" s="764"/>
      <c r="G3228" s="764"/>
      <c r="H3228" s="764"/>
      <c r="I3228" s="764"/>
      <c r="J3228" s="764"/>
      <c r="K3228" s="764"/>
      <c r="L3228" s="764"/>
      <c r="M3228" s="764"/>
      <c r="N3228" s="764"/>
      <c r="O3228" s="764"/>
      <c r="P3228" s="764"/>
      <c r="Q3228" s="764"/>
      <c r="R3228" s="764"/>
      <c r="S3228" s="764"/>
      <c r="T3228" s="764"/>
      <c r="U3228" s="764"/>
      <c r="V3228" s="764"/>
      <c r="W3228" s="764"/>
      <c r="X3228" s="764"/>
      <c r="Y3228" s="764"/>
      <c r="Z3228" s="764"/>
      <c r="AA3228" s="764"/>
      <c r="AB3228" s="764"/>
      <c r="AC3228" s="764"/>
    </row>
    <row r="3229">
      <c r="A3229" s="764"/>
      <c r="B3229" s="765"/>
      <c r="C3229" s="4"/>
      <c r="D3229" s="764"/>
      <c r="E3229" s="764"/>
      <c r="F3229" s="764"/>
      <c r="G3229" s="764"/>
      <c r="H3229" s="764"/>
      <c r="I3229" s="764"/>
      <c r="J3229" s="764"/>
      <c r="K3229" s="764"/>
      <c r="L3229" s="764"/>
      <c r="M3229" s="764"/>
      <c r="N3229" s="764"/>
      <c r="O3229" s="764"/>
      <c r="P3229" s="764"/>
      <c r="Q3229" s="764"/>
      <c r="R3229" s="764"/>
      <c r="S3229" s="764"/>
      <c r="T3229" s="764"/>
      <c r="U3229" s="764"/>
      <c r="V3229" s="764"/>
      <c r="W3229" s="764"/>
      <c r="X3229" s="764"/>
      <c r="Y3229" s="764"/>
      <c r="Z3229" s="764"/>
      <c r="AA3229" s="764"/>
      <c r="AB3229" s="764"/>
      <c r="AC3229" s="764"/>
    </row>
    <row r="3230">
      <c r="A3230" s="764"/>
      <c r="B3230" s="765"/>
      <c r="C3230" s="4"/>
      <c r="D3230" s="764"/>
      <c r="E3230" s="764"/>
      <c r="F3230" s="764"/>
      <c r="G3230" s="764"/>
      <c r="H3230" s="764"/>
      <c r="I3230" s="764"/>
      <c r="J3230" s="764"/>
      <c r="K3230" s="764"/>
      <c r="L3230" s="764"/>
      <c r="M3230" s="764"/>
      <c r="N3230" s="764"/>
      <c r="O3230" s="764"/>
      <c r="P3230" s="764"/>
      <c r="Q3230" s="764"/>
      <c r="R3230" s="764"/>
      <c r="S3230" s="764"/>
      <c r="T3230" s="764"/>
      <c r="U3230" s="764"/>
      <c r="V3230" s="764"/>
      <c r="W3230" s="764"/>
      <c r="X3230" s="764"/>
      <c r="Y3230" s="764"/>
      <c r="Z3230" s="764"/>
      <c r="AA3230" s="764"/>
      <c r="AB3230" s="764"/>
      <c r="AC3230" s="764"/>
    </row>
    <row r="3231">
      <c r="A3231" s="764"/>
      <c r="B3231" s="765"/>
      <c r="C3231" s="4"/>
      <c r="D3231" s="764"/>
      <c r="E3231" s="764"/>
      <c r="F3231" s="764"/>
      <c r="G3231" s="764"/>
      <c r="H3231" s="764"/>
      <c r="I3231" s="764"/>
      <c r="J3231" s="764"/>
      <c r="K3231" s="764"/>
      <c r="L3231" s="764"/>
      <c r="M3231" s="764"/>
      <c r="N3231" s="764"/>
      <c r="O3231" s="764"/>
      <c r="P3231" s="764"/>
      <c r="Q3231" s="764"/>
      <c r="R3231" s="764"/>
      <c r="S3231" s="764"/>
      <c r="T3231" s="764"/>
      <c r="U3231" s="764"/>
      <c r="V3231" s="764"/>
      <c r="W3231" s="764"/>
      <c r="X3231" s="764"/>
      <c r="Y3231" s="764"/>
      <c r="Z3231" s="764"/>
      <c r="AA3231" s="764"/>
      <c r="AB3231" s="764"/>
      <c r="AC3231" s="764"/>
    </row>
    <row r="3232">
      <c r="A3232" s="764"/>
      <c r="B3232" s="765"/>
      <c r="C3232" s="4"/>
      <c r="D3232" s="764"/>
      <c r="E3232" s="764"/>
      <c r="F3232" s="764"/>
      <c r="G3232" s="764"/>
      <c r="H3232" s="764"/>
      <c r="I3232" s="764"/>
      <c r="J3232" s="764"/>
      <c r="K3232" s="764"/>
      <c r="L3232" s="764"/>
      <c r="M3232" s="764"/>
      <c r="N3232" s="764"/>
      <c r="O3232" s="764"/>
      <c r="P3232" s="764"/>
      <c r="Q3232" s="764"/>
      <c r="R3232" s="764"/>
      <c r="S3232" s="764"/>
      <c r="T3232" s="764"/>
      <c r="U3232" s="764"/>
      <c r="V3232" s="764"/>
      <c r="W3232" s="764"/>
      <c r="X3232" s="764"/>
      <c r="Y3232" s="764"/>
      <c r="Z3232" s="764"/>
      <c r="AA3232" s="764"/>
      <c r="AB3232" s="764"/>
      <c r="AC3232" s="764"/>
    </row>
    <row r="3233">
      <c r="A3233" s="764"/>
      <c r="B3233" s="765"/>
      <c r="C3233" s="4"/>
      <c r="D3233" s="764"/>
      <c r="E3233" s="764"/>
      <c r="F3233" s="764"/>
      <c r="G3233" s="764"/>
      <c r="H3233" s="764"/>
      <c r="I3233" s="764"/>
      <c r="J3233" s="764"/>
      <c r="K3233" s="764"/>
      <c r="L3233" s="764"/>
      <c r="M3233" s="764"/>
      <c r="N3233" s="764"/>
      <c r="O3233" s="764"/>
      <c r="P3233" s="764"/>
      <c r="Q3233" s="764"/>
      <c r="R3233" s="764"/>
      <c r="S3233" s="764"/>
      <c r="T3233" s="764"/>
      <c r="U3233" s="764"/>
      <c r="V3233" s="764"/>
      <c r="W3233" s="764"/>
      <c r="X3233" s="764"/>
      <c r="Y3233" s="764"/>
      <c r="Z3233" s="764"/>
      <c r="AA3233" s="764"/>
      <c r="AB3233" s="764"/>
      <c r="AC3233" s="764"/>
    </row>
    <row r="3234">
      <c r="A3234" s="764"/>
      <c r="B3234" s="765"/>
      <c r="C3234" s="4"/>
      <c r="D3234" s="764"/>
      <c r="E3234" s="764"/>
      <c r="F3234" s="764"/>
      <c r="G3234" s="764"/>
      <c r="H3234" s="764"/>
      <c r="I3234" s="764"/>
      <c r="J3234" s="764"/>
      <c r="K3234" s="764"/>
      <c r="L3234" s="764"/>
      <c r="M3234" s="764"/>
      <c r="N3234" s="764"/>
      <c r="O3234" s="764"/>
      <c r="P3234" s="764"/>
      <c r="Q3234" s="764"/>
      <c r="R3234" s="764"/>
      <c r="S3234" s="764"/>
      <c r="T3234" s="764"/>
      <c r="U3234" s="764"/>
      <c r="V3234" s="764"/>
      <c r="W3234" s="764"/>
      <c r="X3234" s="764"/>
      <c r="Y3234" s="764"/>
      <c r="Z3234" s="764"/>
      <c r="AA3234" s="764"/>
      <c r="AB3234" s="764"/>
      <c r="AC3234" s="764"/>
    </row>
    <row r="3235">
      <c r="A3235" s="764"/>
      <c r="B3235" s="765"/>
      <c r="C3235" s="4"/>
      <c r="D3235" s="764"/>
      <c r="E3235" s="764"/>
      <c r="F3235" s="764"/>
      <c r="G3235" s="764"/>
      <c r="H3235" s="764"/>
      <c r="I3235" s="764"/>
      <c r="J3235" s="764"/>
      <c r="K3235" s="764"/>
      <c r="L3235" s="764"/>
      <c r="M3235" s="764"/>
      <c r="N3235" s="764"/>
      <c r="O3235" s="764"/>
      <c r="P3235" s="764"/>
      <c r="Q3235" s="764"/>
      <c r="R3235" s="764"/>
      <c r="S3235" s="764"/>
      <c r="T3235" s="764"/>
      <c r="U3235" s="764"/>
      <c r="V3235" s="764"/>
      <c r="W3235" s="764"/>
      <c r="X3235" s="764"/>
      <c r="Y3235" s="764"/>
      <c r="Z3235" s="764"/>
      <c r="AA3235" s="764"/>
      <c r="AB3235" s="764"/>
      <c r="AC3235" s="764"/>
    </row>
    <row r="3236">
      <c r="A3236" s="764"/>
      <c r="B3236" s="765"/>
      <c r="C3236" s="4"/>
      <c r="D3236" s="764"/>
      <c r="E3236" s="764"/>
      <c r="F3236" s="764"/>
      <c r="G3236" s="764"/>
      <c r="H3236" s="764"/>
      <c r="I3236" s="764"/>
      <c r="J3236" s="764"/>
      <c r="K3236" s="764"/>
      <c r="L3236" s="764"/>
      <c r="M3236" s="764"/>
      <c r="N3236" s="764"/>
      <c r="O3236" s="764"/>
      <c r="P3236" s="764"/>
      <c r="Q3236" s="764"/>
      <c r="R3236" s="764"/>
      <c r="S3236" s="764"/>
      <c r="T3236" s="764"/>
      <c r="U3236" s="764"/>
      <c r="V3236" s="764"/>
      <c r="W3236" s="764"/>
      <c r="X3236" s="764"/>
      <c r="Y3236" s="764"/>
      <c r="Z3236" s="764"/>
      <c r="AA3236" s="764"/>
      <c r="AB3236" s="764"/>
      <c r="AC3236" s="764"/>
    </row>
    <row r="3237">
      <c r="A3237" s="764"/>
      <c r="B3237" s="765"/>
      <c r="C3237" s="4"/>
      <c r="D3237" s="764"/>
      <c r="E3237" s="764"/>
      <c r="F3237" s="764"/>
      <c r="G3237" s="764"/>
      <c r="H3237" s="764"/>
      <c r="I3237" s="764"/>
      <c r="J3237" s="764"/>
      <c r="K3237" s="764"/>
      <c r="L3237" s="764"/>
      <c r="M3237" s="764"/>
      <c r="N3237" s="764"/>
      <c r="O3237" s="764"/>
      <c r="P3237" s="764"/>
      <c r="Q3237" s="764"/>
      <c r="R3237" s="764"/>
      <c r="S3237" s="764"/>
      <c r="T3237" s="764"/>
      <c r="U3237" s="764"/>
      <c r="V3237" s="764"/>
      <c r="W3237" s="764"/>
      <c r="X3237" s="764"/>
      <c r="Y3237" s="764"/>
      <c r="Z3237" s="764"/>
      <c r="AA3237" s="764"/>
      <c r="AB3237" s="764"/>
      <c r="AC3237" s="764"/>
    </row>
    <row r="3238">
      <c r="A3238" s="764"/>
      <c r="B3238" s="765"/>
      <c r="C3238" s="4"/>
      <c r="D3238" s="764"/>
      <c r="E3238" s="764"/>
      <c r="F3238" s="764"/>
      <c r="G3238" s="764"/>
      <c r="H3238" s="764"/>
      <c r="I3238" s="764"/>
      <c r="J3238" s="764"/>
      <c r="K3238" s="764"/>
      <c r="L3238" s="764"/>
      <c r="M3238" s="764"/>
      <c r="N3238" s="764"/>
      <c r="O3238" s="764"/>
      <c r="P3238" s="764"/>
      <c r="Q3238" s="764"/>
      <c r="R3238" s="764"/>
      <c r="S3238" s="764"/>
      <c r="T3238" s="764"/>
      <c r="U3238" s="764"/>
      <c r="V3238" s="764"/>
      <c r="W3238" s="764"/>
      <c r="X3238" s="764"/>
      <c r="Y3238" s="764"/>
      <c r="Z3238" s="764"/>
      <c r="AA3238" s="764"/>
      <c r="AB3238" s="764"/>
      <c r="AC3238" s="764"/>
    </row>
    <row r="3239">
      <c r="A3239" s="764"/>
      <c r="B3239" s="765"/>
      <c r="C3239" s="4"/>
      <c r="D3239" s="764"/>
      <c r="E3239" s="764"/>
      <c r="F3239" s="764"/>
      <c r="G3239" s="764"/>
      <c r="H3239" s="764"/>
      <c r="I3239" s="764"/>
      <c r="J3239" s="764"/>
      <c r="K3239" s="764"/>
      <c r="L3239" s="764"/>
      <c r="M3239" s="764"/>
      <c r="N3239" s="764"/>
      <c r="O3239" s="764"/>
      <c r="P3239" s="764"/>
      <c r="Q3239" s="764"/>
      <c r="R3239" s="764"/>
      <c r="S3239" s="764"/>
      <c r="T3239" s="764"/>
      <c r="U3239" s="764"/>
      <c r="V3239" s="764"/>
      <c r="W3239" s="764"/>
      <c r="X3239" s="764"/>
      <c r="Y3239" s="764"/>
      <c r="Z3239" s="764"/>
      <c r="AA3239" s="764"/>
      <c r="AB3239" s="764"/>
      <c r="AC3239" s="764"/>
    </row>
    <row r="3240">
      <c r="A3240" s="764"/>
      <c r="B3240" s="765"/>
      <c r="C3240" s="4"/>
      <c r="D3240" s="764"/>
      <c r="E3240" s="764"/>
      <c r="F3240" s="764"/>
      <c r="G3240" s="764"/>
      <c r="H3240" s="764"/>
      <c r="I3240" s="764"/>
      <c r="J3240" s="764"/>
      <c r="K3240" s="764"/>
      <c r="L3240" s="764"/>
      <c r="M3240" s="764"/>
      <c r="N3240" s="764"/>
      <c r="O3240" s="764"/>
      <c r="P3240" s="764"/>
      <c r="Q3240" s="764"/>
      <c r="R3240" s="764"/>
      <c r="S3240" s="764"/>
      <c r="T3240" s="764"/>
      <c r="U3240" s="764"/>
      <c r="V3240" s="764"/>
      <c r="W3240" s="764"/>
      <c r="X3240" s="764"/>
      <c r="Y3240" s="764"/>
      <c r="Z3240" s="764"/>
      <c r="AA3240" s="764"/>
      <c r="AB3240" s="764"/>
      <c r="AC3240" s="764"/>
    </row>
    <row r="3241">
      <c r="A3241" s="764"/>
      <c r="B3241" s="765"/>
      <c r="C3241" s="4"/>
      <c r="D3241" s="764"/>
      <c r="E3241" s="764"/>
      <c r="F3241" s="764"/>
      <c r="G3241" s="764"/>
      <c r="H3241" s="764"/>
      <c r="I3241" s="764"/>
      <c r="J3241" s="764"/>
      <c r="K3241" s="764"/>
      <c r="L3241" s="764"/>
      <c r="M3241" s="764"/>
      <c r="N3241" s="764"/>
      <c r="O3241" s="764"/>
      <c r="P3241" s="764"/>
      <c r="Q3241" s="764"/>
      <c r="R3241" s="764"/>
      <c r="S3241" s="764"/>
      <c r="T3241" s="764"/>
      <c r="U3241" s="764"/>
      <c r="V3241" s="764"/>
      <c r="W3241" s="764"/>
      <c r="X3241" s="764"/>
      <c r="Y3241" s="764"/>
      <c r="Z3241" s="764"/>
      <c r="AA3241" s="764"/>
      <c r="AB3241" s="764"/>
      <c r="AC3241" s="764"/>
    </row>
    <row r="3242">
      <c r="A3242" s="764"/>
      <c r="B3242" s="765"/>
      <c r="C3242" s="4"/>
      <c r="D3242" s="764"/>
      <c r="E3242" s="764"/>
      <c r="F3242" s="764"/>
      <c r="G3242" s="764"/>
      <c r="H3242" s="764"/>
      <c r="I3242" s="764"/>
      <c r="J3242" s="764"/>
      <c r="K3242" s="764"/>
      <c r="L3242" s="764"/>
      <c r="M3242" s="764"/>
      <c r="N3242" s="764"/>
      <c r="O3242" s="764"/>
      <c r="P3242" s="764"/>
      <c r="Q3242" s="764"/>
      <c r="R3242" s="764"/>
      <c r="S3242" s="764"/>
      <c r="T3242" s="764"/>
      <c r="U3242" s="764"/>
      <c r="V3242" s="764"/>
      <c r="W3242" s="764"/>
      <c r="X3242" s="764"/>
      <c r="Y3242" s="764"/>
      <c r="Z3242" s="764"/>
      <c r="AA3242" s="764"/>
      <c r="AB3242" s="764"/>
      <c r="AC3242" s="764"/>
    </row>
    <row r="3243">
      <c r="A3243" s="764"/>
      <c r="B3243" s="765"/>
      <c r="C3243" s="4"/>
      <c r="D3243" s="764"/>
      <c r="E3243" s="764"/>
      <c r="F3243" s="764"/>
      <c r="G3243" s="764"/>
      <c r="H3243" s="764"/>
      <c r="I3243" s="764"/>
      <c r="J3243" s="764"/>
      <c r="K3243" s="764"/>
      <c r="L3243" s="764"/>
      <c r="M3243" s="764"/>
      <c r="N3243" s="764"/>
      <c r="O3243" s="764"/>
      <c r="P3243" s="764"/>
      <c r="Q3243" s="764"/>
      <c r="R3243" s="764"/>
      <c r="S3243" s="764"/>
      <c r="T3243" s="764"/>
      <c r="U3243" s="764"/>
      <c r="V3243" s="764"/>
      <c r="W3243" s="764"/>
      <c r="X3243" s="764"/>
      <c r="Y3243" s="764"/>
      <c r="Z3243" s="764"/>
      <c r="AA3243" s="764"/>
      <c r="AB3243" s="764"/>
      <c r="AC3243" s="764"/>
    </row>
    <row r="3244">
      <c r="A3244" s="764"/>
      <c r="B3244" s="765"/>
      <c r="C3244" s="4"/>
      <c r="D3244" s="764"/>
      <c r="E3244" s="764"/>
      <c r="F3244" s="764"/>
      <c r="G3244" s="764"/>
      <c r="H3244" s="764"/>
      <c r="I3244" s="764"/>
      <c r="J3244" s="764"/>
      <c r="K3244" s="764"/>
      <c r="L3244" s="764"/>
      <c r="M3244" s="764"/>
      <c r="N3244" s="764"/>
      <c r="O3244" s="764"/>
      <c r="P3244" s="764"/>
      <c r="Q3244" s="764"/>
      <c r="R3244" s="764"/>
      <c r="S3244" s="764"/>
      <c r="T3244" s="764"/>
      <c r="U3244" s="764"/>
      <c r="V3244" s="764"/>
      <c r="W3244" s="764"/>
      <c r="X3244" s="764"/>
      <c r="Y3244" s="764"/>
      <c r="Z3244" s="764"/>
      <c r="AA3244" s="764"/>
      <c r="AB3244" s="764"/>
      <c r="AC3244" s="764"/>
    </row>
    <row r="3245">
      <c r="A3245" s="764"/>
      <c r="B3245" s="765"/>
      <c r="C3245" s="4"/>
      <c r="D3245" s="764"/>
      <c r="E3245" s="764"/>
      <c r="F3245" s="764"/>
      <c r="G3245" s="764"/>
      <c r="H3245" s="764"/>
      <c r="I3245" s="764"/>
      <c r="J3245" s="764"/>
      <c r="K3245" s="764"/>
      <c r="L3245" s="764"/>
      <c r="M3245" s="764"/>
      <c r="N3245" s="764"/>
      <c r="O3245" s="764"/>
      <c r="P3245" s="764"/>
      <c r="Q3245" s="764"/>
      <c r="R3245" s="764"/>
      <c r="S3245" s="764"/>
      <c r="T3245" s="764"/>
      <c r="U3245" s="764"/>
      <c r="V3245" s="764"/>
      <c r="W3245" s="764"/>
      <c r="X3245" s="764"/>
      <c r="Y3245" s="764"/>
      <c r="Z3245" s="764"/>
      <c r="AA3245" s="764"/>
      <c r="AB3245" s="764"/>
      <c r="AC3245" s="764"/>
    </row>
    <row r="3246">
      <c r="A3246" s="764"/>
      <c r="B3246" s="765"/>
      <c r="C3246" s="4"/>
      <c r="D3246" s="764"/>
      <c r="E3246" s="764"/>
      <c r="F3246" s="764"/>
      <c r="G3246" s="764"/>
      <c r="H3246" s="764"/>
      <c r="I3246" s="764"/>
      <c r="J3246" s="764"/>
      <c r="K3246" s="764"/>
      <c r="L3246" s="764"/>
      <c r="M3246" s="764"/>
      <c r="N3246" s="764"/>
      <c r="O3246" s="764"/>
      <c r="P3246" s="764"/>
      <c r="Q3246" s="764"/>
      <c r="R3246" s="764"/>
      <c r="S3246" s="764"/>
      <c r="T3246" s="764"/>
      <c r="U3246" s="764"/>
      <c r="V3246" s="764"/>
      <c r="W3246" s="764"/>
      <c r="X3246" s="764"/>
      <c r="Y3246" s="764"/>
      <c r="Z3246" s="764"/>
      <c r="AA3246" s="764"/>
      <c r="AB3246" s="764"/>
      <c r="AC3246" s="764"/>
    </row>
    <row r="3247">
      <c r="A3247" s="764"/>
      <c r="B3247" s="765"/>
      <c r="C3247" s="4"/>
      <c r="D3247" s="764"/>
      <c r="E3247" s="764"/>
      <c r="F3247" s="764"/>
      <c r="G3247" s="764"/>
      <c r="H3247" s="764"/>
      <c r="I3247" s="764"/>
      <c r="J3247" s="764"/>
      <c r="K3247" s="764"/>
      <c r="L3247" s="764"/>
      <c r="M3247" s="764"/>
      <c r="N3247" s="764"/>
      <c r="O3247" s="764"/>
      <c r="P3247" s="764"/>
      <c r="Q3247" s="764"/>
      <c r="R3247" s="764"/>
      <c r="S3247" s="764"/>
      <c r="T3247" s="764"/>
      <c r="U3247" s="764"/>
      <c r="V3247" s="764"/>
      <c r="W3247" s="764"/>
      <c r="X3247" s="764"/>
      <c r="Y3247" s="764"/>
      <c r="Z3247" s="764"/>
      <c r="AA3247" s="764"/>
      <c r="AB3247" s="764"/>
      <c r="AC3247" s="764"/>
    </row>
    <row r="3248">
      <c r="A3248" s="764"/>
      <c r="B3248" s="765"/>
      <c r="C3248" s="4"/>
      <c r="D3248" s="764"/>
      <c r="E3248" s="764"/>
      <c r="F3248" s="764"/>
      <c r="G3248" s="764"/>
      <c r="H3248" s="764"/>
      <c r="I3248" s="764"/>
      <c r="J3248" s="764"/>
      <c r="K3248" s="764"/>
      <c r="L3248" s="764"/>
      <c r="M3248" s="764"/>
      <c r="N3248" s="764"/>
      <c r="O3248" s="764"/>
      <c r="P3248" s="764"/>
      <c r="Q3248" s="764"/>
      <c r="R3248" s="764"/>
      <c r="S3248" s="764"/>
      <c r="T3248" s="764"/>
      <c r="U3248" s="764"/>
      <c r="V3248" s="764"/>
      <c r="W3248" s="764"/>
      <c r="X3248" s="764"/>
      <c r="Y3248" s="764"/>
      <c r="Z3248" s="764"/>
      <c r="AA3248" s="764"/>
      <c r="AB3248" s="764"/>
      <c r="AC3248" s="764"/>
    </row>
    <row r="3249">
      <c r="A3249" s="764"/>
      <c r="B3249" s="765"/>
      <c r="C3249" s="4"/>
      <c r="D3249" s="764"/>
      <c r="E3249" s="764"/>
      <c r="F3249" s="764"/>
      <c r="G3249" s="764"/>
      <c r="H3249" s="764"/>
      <c r="I3249" s="764"/>
      <c r="J3249" s="764"/>
      <c r="K3249" s="764"/>
      <c r="L3249" s="764"/>
      <c r="M3249" s="764"/>
      <c r="N3249" s="764"/>
      <c r="O3249" s="764"/>
      <c r="P3249" s="764"/>
      <c r="Q3249" s="764"/>
      <c r="R3249" s="764"/>
      <c r="S3249" s="764"/>
      <c r="T3249" s="764"/>
      <c r="U3249" s="764"/>
      <c r="V3249" s="764"/>
      <c r="W3249" s="764"/>
      <c r="X3249" s="764"/>
      <c r="Y3249" s="764"/>
      <c r="Z3249" s="764"/>
      <c r="AA3249" s="764"/>
      <c r="AB3249" s="764"/>
      <c r="AC3249" s="764"/>
    </row>
    <row r="3250">
      <c r="A3250" s="764"/>
      <c r="B3250" s="765"/>
      <c r="C3250" s="4"/>
      <c r="D3250" s="764"/>
      <c r="E3250" s="764"/>
      <c r="F3250" s="764"/>
      <c r="G3250" s="764"/>
      <c r="H3250" s="764"/>
      <c r="I3250" s="764"/>
      <c r="J3250" s="764"/>
      <c r="K3250" s="764"/>
      <c r="L3250" s="764"/>
      <c r="M3250" s="764"/>
      <c r="N3250" s="764"/>
      <c r="O3250" s="764"/>
      <c r="P3250" s="764"/>
      <c r="Q3250" s="764"/>
      <c r="R3250" s="764"/>
      <c r="S3250" s="764"/>
      <c r="T3250" s="764"/>
      <c r="U3250" s="764"/>
      <c r="V3250" s="764"/>
      <c r="W3250" s="764"/>
      <c r="X3250" s="764"/>
      <c r="Y3250" s="764"/>
      <c r="Z3250" s="764"/>
      <c r="AA3250" s="764"/>
      <c r="AB3250" s="764"/>
      <c r="AC3250" s="764"/>
    </row>
    <row r="3251">
      <c r="A3251" s="764"/>
      <c r="B3251" s="765"/>
      <c r="C3251" s="4"/>
      <c r="D3251" s="764"/>
      <c r="E3251" s="764"/>
      <c r="F3251" s="764"/>
      <c r="G3251" s="764"/>
      <c r="H3251" s="764"/>
      <c r="I3251" s="764"/>
      <c r="J3251" s="764"/>
      <c r="K3251" s="764"/>
      <c r="L3251" s="764"/>
      <c r="M3251" s="764"/>
      <c r="N3251" s="764"/>
      <c r="O3251" s="764"/>
      <c r="P3251" s="764"/>
      <c r="Q3251" s="764"/>
      <c r="R3251" s="764"/>
      <c r="S3251" s="764"/>
      <c r="T3251" s="764"/>
      <c r="U3251" s="764"/>
      <c r="V3251" s="764"/>
      <c r="W3251" s="764"/>
      <c r="X3251" s="764"/>
      <c r="Y3251" s="764"/>
      <c r="Z3251" s="764"/>
      <c r="AA3251" s="764"/>
      <c r="AB3251" s="764"/>
      <c r="AC3251" s="764"/>
    </row>
    <row r="3252">
      <c r="A3252" s="764"/>
      <c r="B3252" s="765"/>
      <c r="C3252" s="4"/>
      <c r="D3252" s="764"/>
      <c r="E3252" s="764"/>
      <c r="F3252" s="764"/>
      <c r="G3252" s="764"/>
      <c r="H3252" s="764"/>
      <c r="I3252" s="764"/>
      <c r="J3252" s="764"/>
      <c r="K3252" s="764"/>
      <c r="L3252" s="764"/>
      <c r="M3252" s="764"/>
      <c r="N3252" s="764"/>
      <c r="O3252" s="764"/>
      <c r="P3252" s="764"/>
      <c r="Q3252" s="764"/>
      <c r="R3252" s="764"/>
      <c r="S3252" s="764"/>
      <c r="T3252" s="764"/>
      <c r="U3252" s="764"/>
      <c r="V3252" s="764"/>
      <c r="W3252" s="764"/>
      <c r="X3252" s="764"/>
      <c r="Y3252" s="764"/>
      <c r="Z3252" s="764"/>
      <c r="AA3252" s="764"/>
      <c r="AB3252" s="764"/>
      <c r="AC3252" s="764"/>
    </row>
    <row r="3253">
      <c r="A3253" s="764"/>
      <c r="B3253" s="765"/>
      <c r="C3253" s="4"/>
      <c r="D3253" s="764"/>
      <c r="E3253" s="764"/>
      <c r="F3253" s="764"/>
      <c r="G3253" s="764"/>
      <c r="H3253" s="764"/>
      <c r="I3253" s="764"/>
      <c r="J3253" s="764"/>
      <c r="K3253" s="764"/>
      <c r="L3253" s="764"/>
      <c r="M3253" s="764"/>
      <c r="N3253" s="764"/>
      <c r="O3253" s="764"/>
      <c r="P3253" s="764"/>
      <c r="Q3253" s="764"/>
      <c r="R3253" s="764"/>
      <c r="S3253" s="764"/>
      <c r="T3253" s="764"/>
      <c r="U3253" s="764"/>
      <c r="V3253" s="764"/>
      <c r="W3253" s="764"/>
      <c r="X3253" s="764"/>
      <c r="Y3253" s="764"/>
      <c r="Z3253" s="764"/>
      <c r="AA3253" s="764"/>
      <c r="AB3253" s="764"/>
      <c r="AC3253" s="764"/>
    </row>
    <row r="3254">
      <c r="A3254" s="764"/>
      <c r="B3254" s="765"/>
      <c r="C3254" s="4"/>
      <c r="D3254" s="764"/>
      <c r="E3254" s="764"/>
      <c r="F3254" s="764"/>
      <c r="G3254" s="764"/>
      <c r="H3254" s="764"/>
      <c r="I3254" s="764"/>
      <c r="J3254" s="764"/>
      <c r="K3254" s="764"/>
      <c r="L3254" s="764"/>
      <c r="M3254" s="764"/>
      <c r="N3254" s="764"/>
      <c r="O3254" s="764"/>
      <c r="P3254" s="764"/>
      <c r="Q3254" s="764"/>
      <c r="R3254" s="764"/>
      <c r="S3254" s="764"/>
      <c r="T3254" s="764"/>
      <c r="U3254" s="764"/>
      <c r="V3254" s="764"/>
      <c r="W3254" s="764"/>
      <c r="X3254" s="764"/>
      <c r="Y3254" s="764"/>
      <c r="Z3254" s="764"/>
      <c r="AA3254" s="764"/>
      <c r="AB3254" s="764"/>
      <c r="AC3254" s="764"/>
    </row>
    <row r="3255">
      <c r="A3255" s="764"/>
      <c r="B3255" s="765"/>
      <c r="C3255" s="4"/>
      <c r="D3255" s="764"/>
      <c r="E3255" s="764"/>
      <c r="F3255" s="764"/>
      <c r="G3255" s="764"/>
      <c r="H3255" s="764"/>
      <c r="I3255" s="764"/>
      <c r="J3255" s="764"/>
      <c r="K3255" s="764"/>
      <c r="L3255" s="764"/>
      <c r="M3255" s="764"/>
      <c r="N3255" s="764"/>
      <c r="O3255" s="764"/>
      <c r="P3255" s="764"/>
      <c r="Q3255" s="764"/>
      <c r="R3255" s="764"/>
      <c r="S3255" s="764"/>
      <c r="T3255" s="764"/>
      <c r="U3255" s="764"/>
      <c r="V3255" s="764"/>
      <c r="W3255" s="764"/>
      <c r="X3255" s="764"/>
      <c r="Y3255" s="764"/>
      <c r="Z3255" s="764"/>
      <c r="AA3255" s="764"/>
      <c r="AB3255" s="764"/>
      <c r="AC3255" s="764"/>
    </row>
    <row r="3256">
      <c r="A3256" s="764"/>
      <c r="B3256" s="765"/>
      <c r="C3256" s="4"/>
      <c r="D3256" s="764"/>
      <c r="E3256" s="764"/>
      <c r="F3256" s="764"/>
      <c r="G3256" s="764"/>
      <c r="H3256" s="764"/>
      <c r="I3256" s="764"/>
      <c r="J3256" s="764"/>
      <c r="K3256" s="764"/>
      <c r="L3256" s="764"/>
      <c r="M3256" s="764"/>
      <c r="N3256" s="764"/>
      <c r="O3256" s="764"/>
      <c r="P3256" s="764"/>
      <c r="Q3256" s="764"/>
      <c r="R3256" s="764"/>
      <c r="S3256" s="764"/>
      <c r="T3256" s="764"/>
      <c r="U3256" s="764"/>
      <c r="V3256" s="764"/>
      <c r="W3256" s="764"/>
      <c r="X3256" s="764"/>
      <c r="Y3256" s="764"/>
      <c r="Z3256" s="764"/>
      <c r="AA3256" s="764"/>
      <c r="AB3256" s="764"/>
      <c r="AC3256" s="764"/>
    </row>
    <row r="3257">
      <c r="A3257" s="764"/>
      <c r="B3257" s="765"/>
      <c r="C3257" s="4"/>
      <c r="D3257" s="764"/>
      <c r="E3257" s="764"/>
      <c r="F3257" s="764"/>
      <c r="G3257" s="764"/>
      <c r="H3257" s="764"/>
      <c r="I3257" s="764"/>
      <c r="J3257" s="764"/>
      <c r="K3257" s="764"/>
      <c r="L3257" s="764"/>
      <c r="M3257" s="764"/>
      <c r="N3257" s="764"/>
      <c r="O3257" s="764"/>
      <c r="P3257" s="764"/>
      <c r="Q3257" s="764"/>
      <c r="R3257" s="764"/>
      <c r="S3257" s="764"/>
      <c r="T3257" s="764"/>
      <c r="U3257" s="764"/>
      <c r="V3257" s="764"/>
      <c r="W3257" s="764"/>
      <c r="X3257" s="764"/>
      <c r="Y3257" s="764"/>
      <c r="Z3257" s="764"/>
      <c r="AA3257" s="764"/>
      <c r="AB3257" s="764"/>
      <c r="AC3257" s="764"/>
    </row>
    <row r="3258">
      <c r="A3258" s="764"/>
      <c r="B3258" s="765"/>
      <c r="C3258" s="4"/>
      <c r="D3258" s="764"/>
      <c r="E3258" s="764"/>
      <c r="F3258" s="764"/>
      <c r="G3258" s="764"/>
      <c r="H3258" s="764"/>
      <c r="I3258" s="764"/>
      <c r="J3258" s="764"/>
      <c r="K3258" s="764"/>
      <c r="L3258" s="764"/>
      <c r="M3258" s="764"/>
      <c r="N3258" s="764"/>
      <c r="O3258" s="764"/>
      <c r="P3258" s="764"/>
      <c r="Q3258" s="764"/>
      <c r="R3258" s="764"/>
      <c r="S3258" s="764"/>
      <c r="T3258" s="764"/>
      <c r="U3258" s="764"/>
      <c r="V3258" s="764"/>
      <c r="W3258" s="764"/>
      <c r="X3258" s="764"/>
      <c r="Y3258" s="764"/>
      <c r="Z3258" s="764"/>
      <c r="AA3258" s="764"/>
      <c r="AB3258" s="764"/>
      <c r="AC3258" s="764"/>
    </row>
    <row r="3259">
      <c r="A3259" s="764"/>
      <c r="B3259" s="765"/>
      <c r="C3259" s="4"/>
      <c r="D3259" s="764"/>
      <c r="E3259" s="764"/>
      <c r="F3259" s="764"/>
      <c r="G3259" s="764"/>
      <c r="H3259" s="764"/>
      <c r="I3259" s="764"/>
      <c r="J3259" s="764"/>
      <c r="K3259" s="764"/>
      <c r="L3259" s="764"/>
      <c r="M3259" s="764"/>
      <c r="N3259" s="764"/>
      <c r="O3259" s="764"/>
      <c r="P3259" s="764"/>
      <c r="Q3259" s="764"/>
      <c r="R3259" s="764"/>
      <c r="S3259" s="764"/>
      <c r="T3259" s="764"/>
      <c r="U3259" s="764"/>
      <c r="V3259" s="764"/>
      <c r="W3259" s="764"/>
      <c r="X3259" s="764"/>
      <c r="Y3259" s="764"/>
      <c r="Z3259" s="764"/>
      <c r="AA3259" s="764"/>
      <c r="AB3259" s="764"/>
      <c r="AC3259" s="764"/>
    </row>
    <row r="3260">
      <c r="A3260" s="764"/>
      <c r="B3260" s="765"/>
      <c r="C3260" s="4"/>
      <c r="D3260" s="764"/>
      <c r="E3260" s="764"/>
      <c r="F3260" s="764"/>
      <c r="G3260" s="764"/>
      <c r="H3260" s="764"/>
      <c r="I3260" s="764"/>
      <c r="J3260" s="764"/>
      <c r="K3260" s="764"/>
      <c r="L3260" s="764"/>
      <c r="M3260" s="764"/>
      <c r="N3260" s="764"/>
      <c r="O3260" s="764"/>
      <c r="P3260" s="764"/>
      <c r="Q3260" s="764"/>
      <c r="R3260" s="764"/>
      <c r="S3260" s="764"/>
      <c r="T3260" s="764"/>
      <c r="U3260" s="764"/>
      <c r="V3260" s="764"/>
      <c r="W3260" s="764"/>
      <c r="X3260" s="764"/>
      <c r="Y3260" s="764"/>
      <c r="Z3260" s="764"/>
      <c r="AA3260" s="764"/>
      <c r="AB3260" s="764"/>
      <c r="AC3260" s="764"/>
    </row>
    <row r="3261">
      <c r="A3261" s="764"/>
      <c r="B3261" s="765"/>
      <c r="C3261" s="4"/>
      <c r="D3261" s="764"/>
      <c r="E3261" s="764"/>
      <c r="F3261" s="764"/>
      <c r="G3261" s="764"/>
      <c r="H3261" s="764"/>
      <c r="I3261" s="764"/>
      <c r="J3261" s="764"/>
      <c r="K3261" s="764"/>
      <c r="L3261" s="764"/>
      <c r="M3261" s="764"/>
      <c r="N3261" s="764"/>
      <c r="O3261" s="764"/>
      <c r="P3261" s="764"/>
      <c r="Q3261" s="764"/>
      <c r="R3261" s="764"/>
      <c r="S3261" s="764"/>
      <c r="T3261" s="764"/>
      <c r="U3261" s="764"/>
      <c r="V3261" s="764"/>
      <c r="W3261" s="764"/>
      <c r="X3261" s="764"/>
      <c r="Y3261" s="764"/>
      <c r="Z3261" s="764"/>
      <c r="AA3261" s="764"/>
      <c r="AB3261" s="764"/>
      <c r="AC3261" s="764"/>
    </row>
    <row r="3262">
      <c r="A3262" s="764"/>
      <c r="B3262" s="765"/>
      <c r="C3262" s="4"/>
      <c r="D3262" s="764"/>
      <c r="E3262" s="764"/>
      <c r="F3262" s="764"/>
      <c r="G3262" s="764"/>
      <c r="H3262" s="764"/>
      <c r="I3262" s="764"/>
      <c r="J3262" s="764"/>
      <c r="K3262" s="764"/>
      <c r="L3262" s="764"/>
      <c r="M3262" s="764"/>
      <c r="N3262" s="764"/>
      <c r="O3262" s="764"/>
      <c r="P3262" s="764"/>
      <c r="Q3262" s="764"/>
      <c r="R3262" s="764"/>
      <c r="S3262" s="764"/>
      <c r="T3262" s="764"/>
      <c r="U3262" s="764"/>
      <c r="V3262" s="764"/>
      <c r="W3262" s="764"/>
      <c r="X3262" s="764"/>
      <c r="Y3262" s="764"/>
      <c r="Z3262" s="764"/>
      <c r="AA3262" s="764"/>
      <c r="AB3262" s="764"/>
      <c r="AC3262" s="764"/>
    </row>
    <row r="3263">
      <c r="A3263" s="764"/>
      <c r="B3263" s="765"/>
      <c r="C3263" s="4"/>
      <c r="D3263" s="764"/>
      <c r="E3263" s="764"/>
      <c r="F3263" s="764"/>
      <c r="G3263" s="764"/>
      <c r="H3263" s="764"/>
      <c r="I3263" s="764"/>
      <c r="J3263" s="764"/>
      <c r="K3263" s="764"/>
      <c r="L3263" s="764"/>
      <c r="M3263" s="764"/>
      <c r="N3263" s="764"/>
      <c r="O3263" s="764"/>
      <c r="P3263" s="764"/>
      <c r="Q3263" s="764"/>
      <c r="R3263" s="764"/>
      <c r="S3263" s="764"/>
      <c r="T3263" s="764"/>
      <c r="U3263" s="764"/>
      <c r="V3263" s="764"/>
      <c r="W3263" s="764"/>
      <c r="X3263" s="764"/>
      <c r="Y3263" s="764"/>
      <c r="Z3263" s="764"/>
      <c r="AA3263" s="764"/>
      <c r="AB3263" s="764"/>
      <c r="AC3263" s="764"/>
    </row>
    <row r="3264">
      <c r="A3264" s="764"/>
      <c r="B3264" s="765"/>
      <c r="C3264" s="4"/>
      <c r="D3264" s="764"/>
      <c r="E3264" s="764"/>
      <c r="F3264" s="764"/>
      <c r="G3264" s="764"/>
      <c r="H3264" s="764"/>
      <c r="I3264" s="764"/>
      <c r="J3264" s="764"/>
      <c r="K3264" s="764"/>
      <c r="L3264" s="764"/>
      <c r="M3264" s="764"/>
      <c r="N3264" s="764"/>
      <c r="O3264" s="764"/>
      <c r="P3264" s="764"/>
      <c r="Q3264" s="764"/>
      <c r="R3264" s="764"/>
      <c r="S3264" s="764"/>
      <c r="T3264" s="764"/>
      <c r="U3264" s="764"/>
      <c r="V3264" s="764"/>
      <c r="W3264" s="764"/>
      <c r="X3264" s="764"/>
      <c r="Y3264" s="764"/>
      <c r="Z3264" s="764"/>
      <c r="AA3264" s="764"/>
      <c r="AB3264" s="764"/>
      <c r="AC3264" s="764"/>
    </row>
    <row r="3265">
      <c r="A3265" s="764"/>
      <c r="B3265" s="765"/>
      <c r="C3265" s="4"/>
      <c r="D3265" s="764"/>
      <c r="E3265" s="764"/>
      <c r="F3265" s="764"/>
      <c r="G3265" s="764"/>
      <c r="H3265" s="764"/>
      <c r="I3265" s="764"/>
      <c r="J3265" s="764"/>
      <c r="K3265" s="764"/>
      <c r="L3265" s="764"/>
      <c r="M3265" s="764"/>
      <c r="N3265" s="764"/>
      <c r="O3265" s="764"/>
      <c r="P3265" s="764"/>
      <c r="Q3265" s="764"/>
      <c r="R3265" s="764"/>
      <c r="S3265" s="764"/>
      <c r="T3265" s="764"/>
      <c r="U3265" s="764"/>
      <c r="V3265" s="764"/>
      <c r="W3265" s="764"/>
      <c r="X3265" s="764"/>
      <c r="Y3265" s="764"/>
      <c r="Z3265" s="764"/>
      <c r="AA3265" s="764"/>
      <c r="AB3265" s="764"/>
      <c r="AC3265" s="764"/>
    </row>
    <row r="3266">
      <c r="A3266" s="764"/>
      <c r="B3266" s="765"/>
      <c r="C3266" s="4"/>
      <c r="D3266" s="764"/>
      <c r="E3266" s="764"/>
      <c r="F3266" s="764"/>
      <c r="G3266" s="764"/>
      <c r="H3266" s="764"/>
      <c r="I3266" s="764"/>
      <c r="J3266" s="764"/>
      <c r="K3266" s="764"/>
      <c r="L3266" s="764"/>
      <c r="M3266" s="764"/>
      <c r="N3266" s="764"/>
      <c r="O3266" s="764"/>
      <c r="P3266" s="764"/>
      <c r="Q3266" s="764"/>
      <c r="R3266" s="764"/>
      <c r="S3266" s="764"/>
      <c r="T3266" s="764"/>
      <c r="U3266" s="764"/>
      <c r="V3266" s="764"/>
      <c r="W3266" s="764"/>
      <c r="X3266" s="764"/>
      <c r="Y3266" s="764"/>
      <c r="Z3266" s="764"/>
      <c r="AA3266" s="764"/>
      <c r="AB3266" s="764"/>
      <c r="AC3266" s="764"/>
    </row>
    <row r="3267">
      <c r="A3267" s="764"/>
      <c r="B3267" s="765"/>
      <c r="C3267" s="4"/>
      <c r="D3267" s="764"/>
      <c r="E3267" s="764"/>
      <c r="F3267" s="764"/>
      <c r="G3267" s="764"/>
      <c r="H3267" s="764"/>
      <c r="I3267" s="764"/>
      <c r="J3267" s="764"/>
      <c r="K3267" s="764"/>
      <c r="L3267" s="764"/>
      <c r="M3267" s="764"/>
      <c r="N3267" s="764"/>
      <c r="O3267" s="764"/>
      <c r="P3267" s="764"/>
      <c r="Q3267" s="764"/>
      <c r="R3267" s="764"/>
      <c r="S3267" s="764"/>
      <c r="T3267" s="764"/>
      <c r="U3267" s="764"/>
      <c r="V3267" s="764"/>
      <c r="W3267" s="764"/>
      <c r="X3267" s="764"/>
      <c r="Y3267" s="764"/>
      <c r="Z3267" s="764"/>
      <c r="AA3267" s="764"/>
      <c r="AB3267" s="764"/>
      <c r="AC3267" s="764"/>
    </row>
    <row r="3268">
      <c r="A3268" s="764"/>
      <c r="B3268" s="765"/>
      <c r="C3268" s="4"/>
      <c r="D3268" s="764"/>
      <c r="E3268" s="764"/>
      <c r="F3268" s="764"/>
      <c r="G3268" s="764"/>
      <c r="H3268" s="764"/>
      <c r="I3268" s="764"/>
      <c r="J3268" s="764"/>
      <c r="K3268" s="764"/>
      <c r="L3268" s="764"/>
      <c r="M3268" s="764"/>
      <c r="N3268" s="764"/>
      <c r="O3268" s="764"/>
      <c r="P3268" s="764"/>
      <c r="Q3268" s="764"/>
      <c r="R3268" s="764"/>
      <c r="S3268" s="764"/>
      <c r="T3268" s="764"/>
      <c r="U3268" s="764"/>
      <c r="V3268" s="764"/>
      <c r="W3268" s="764"/>
      <c r="X3268" s="764"/>
      <c r="Y3268" s="764"/>
      <c r="Z3268" s="764"/>
      <c r="AA3268" s="764"/>
      <c r="AB3268" s="764"/>
      <c r="AC3268" s="764"/>
    </row>
    <row r="3269">
      <c r="A3269" s="764"/>
      <c r="B3269" s="765"/>
      <c r="C3269" s="4"/>
      <c r="D3269" s="764"/>
      <c r="E3269" s="764"/>
      <c r="F3269" s="764"/>
      <c r="G3269" s="764"/>
      <c r="H3269" s="764"/>
      <c r="I3269" s="764"/>
      <c r="J3269" s="764"/>
      <c r="K3269" s="764"/>
      <c r="L3269" s="764"/>
      <c r="M3269" s="764"/>
      <c r="N3269" s="764"/>
      <c r="O3269" s="764"/>
      <c r="P3269" s="764"/>
      <c r="Q3269" s="764"/>
      <c r="R3269" s="764"/>
      <c r="S3269" s="764"/>
      <c r="T3269" s="764"/>
      <c r="U3269" s="764"/>
      <c r="V3269" s="764"/>
      <c r="W3269" s="764"/>
      <c r="X3269" s="764"/>
      <c r="Y3269" s="764"/>
      <c r="Z3269" s="764"/>
      <c r="AA3269" s="764"/>
      <c r="AB3269" s="764"/>
      <c r="AC3269" s="764"/>
    </row>
    <row r="3270">
      <c r="A3270" s="764"/>
      <c r="B3270" s="765"/>
      <c r="C3270" s="4"/>
      <c r="D3270" s="764"/>
      <c r="E3270" s="764"/>
      <c r="F3270" s="764"/>
      <c r="G3270" s="764"/>
      <c r="H3270" s="764"/>
      <c r="I3270" s="764"/>
      <c r="J3270" s="764"/>
      <c r="K3270" s="764"/>
      <c r="L3270" s="764"/>
      <c r="M3270" s="764"/>
      <c r="N3270" s="764"/>
      <c r="O3270" s="764"/>
      <c r="P3270" s="764"/>
      <c r="Q3270" s="764"/>
      <c r="R3270" s="764"/>
      <c r="S3270" s="764"/>
      <c r="T3270" s="764"/>
      <c r="U3270" s="764"/>
      <c r="V3270" s="764"/>
      <c r="W3270" s="764"/>
      <c r="X3270" s="764"/>
      <c r="Y3270" s="764"/>
      <c r="Z3270" s="764"/>
      <c r="AA3270" s="764"/>
      <c r="AB3270" s="764"/>
      <c r="AC3270" s="764"/>
    </row>
    <row r="3271">
      <c r="A3271" s="764"/>
      <c r="B3271" s="765"/>
      <c r="C3271" s="4"/>
      <c r="D3271" s="764"/>
      <c r="E3271" s="764"/>
      <c r="F3271" s="764"/>
      <c r="G3271" s="764"/>
      <c r="H3271" s="764"/>
      <c r="I3271" s="764"/>
      <c r="J3271" s="764"/>
      <c r="K3271" s="764"/>
      <c r="L3271" s="764"/>
      <c r="M3271" s="764"/>
      <c r="N3271" s="764"/>
      <c r="O3271" s="764"/>
      <c r="P3271" s="764"/>
      <c r="Q3271" s="764"/>
      <c r="R3271" s="764"/>
      <c r="S3271" s="764"/>
      <c r="T3271" s="764"/>
      <c r="U3271" s="764"/>
      <c r="V3271" s="764"/>
      <c r="W3271" s="764"/>
      <c r="X3271" s="764"/>
      <c r="Y3271" s="764"/>
      <c r="Z3271" s="764"/>
      <c r="AA3271" s="764"/>
      <c r="AB3271" s="764"/>
      <c r="AC3271" s="764"/>
    </row>
    <row r="3272">
      <c r="A3272" s="764"/>
      <c r="B3272" s="765"/>
      <c r="C3272" s="4"/>
      <c r="D3272" s="764"/>
      <c r="E3272" s="764"/>
      <c r="F3272" s="764"/>
      <c r="G3272" s="764"/>
      <c r="H3272" s="764"/>
      <c r="I3272" s="764"/>
      <c r="J3272" s="764"/>
      <c r="K3272" s="764"/>
      <c r="L3272" s="764"/>
      <c r="M3272" s="764"/>
      <c r="N3272" s="764"/>
      <c r="O3272" s="764"/>
      <c r="P3272" s="764"/>
      <c r="Q3272" s="764"/>
      <c r="R3272" s="764"/>
      <c r="S3272" s="764"/>
      <c r="T3272" s="764"/>
      <c r="U3272" s="764"/>
      <c r="V3272" s="764"/>
      <c r="W3272" s="764"/>
      <c r="X3272" s="764"/>
      <c r="Y3272" s="764"/>
      <c r="Z3272" s="764"/>
      <c r="AA3272" s="764"/>
      <c r="AB3272" s="764"/>
      <c r="AC3272" s="764"/>
    </row>
    <row r="3273">
      <c r="A3273" s="764"/>
      <c r="B3273" s="765"/>
      <c r="C3273" s="4"/>
      <c r="D3273" s="764"/>
      <c r="E3273" s="764"/>
      <c r="F3273" s="764"/>
      <c r="G3273" s="764"/>
      <c r="H3273" s="764"/>
      <c r="I3273" s="764"/>
      <c r="J3273" s="764"/>
      <c r="K3273" s="764"/>
      <c r="L3273" s="764"/>
      <c r="M3273" s="764"/>
      <c r="N3273" s="764"/>
      <c r="O3273" s="764"/>
      <c r="P3273" s="764"/>
      <c r="Q3273" s="764"/>
      <c r="R3273" s="764"/>
      <c r="S3273" s="764"/>
      <c r="T3273" s="764"/>
      <c r="U3273" s="764"/>
      <c r="V3273" s="764"/>
      <c r="W3273" s="764"/>
      <c r="X3273" s="764"/>
      <c r="Y3273" s="764"/>
      <c r="Z3273" s="764"/>
      <c r="AA3273" s="764"/>
      <c r="AB3273" s="764"/>
      <c r="AC3273" s="764"/>
    </row>
    <row r="3274">
      <c r="A3274" s="764"/>
      <c r="B3274" s="765"/>
      <c r="C3274" s="4"/>
      <c r="D3274" s="764"/>
      <c r="E3274" s="764"/>
      <c r="F3274" s="764"/>
      <c r="G3274" s="764"/>
      <c r="H3274" s="764"/>
      <c r="I3274" s="764"/>
      <c r="J3274" s="764"/>
      <c r="K3274" s="764"/>
      <c r="L3274" s="764"/>
      <c r="M3274" s="764"/>
      <c r="N3274" s="764"/>
      <c r="O3274" s="764"/>
      <c r="P3274" s="764"/>
      <c r="Q3274" s="764"/>
      <c r="R3274" s="764"/>
      <c r="S3274" s="764"/>
      <c r="T3274" s="764"/>
      <c r="U3274" s="764"/>
      <c r="V3274" s="764"/>
      <c r="W3274" s="764"/>
      <c r="X3274" s="764"/>
      <c r="Y3274" s="764"/>
      <c r="Z3274" s="764"/>
      <c r="AA3274" s="764"/>
      <c r="AB3274" s="764"/>
      <c r="AC3274" s="764"/>
    </row>
    <row r="3275">
      <c r="A3275" s="764"/>
      <c r="B3275" s="765"/>
      <c r="C3275" s="4"/>
      <c r="D3275" s="764"/>
      <c r="E3275" s="764"/>
      <c r="F3275" s="764"/>
      <c r="G3275" s="764"/>
      <c r="H3275" s="764"/>
      <c r="I3275" s="764"/>
      <c r="J3275" s="764"/>
      <c r="K3275" s="764"/>
      <c r="L3275" s="764"/>
      <c r="M3275" s="764"/>
      <c r="N3275" s="764"/>
      <c r="O3275" s="764"/>
      <c r="P3275" s="764"/>
      <c r="Q3275" s="764"/>
      <c r="R3275" s="764"/>
      <c r="S3275" s="764"/>
      <c r="T3275" s="764"/>
      <c r="U3275" s="764"/>
      <c r="V3275" s="764"/>
      <c r="W3275" s="764"/>
      <c r="X3275" s="764"/>
      <c r="Y3275" s="764"/>
      <c r="Z3275" s="764"/>
      <c r="AA3275" s="764"/>
      <c r="AB3275" s="764"/>
      <c r="AC3275" s="764"/>
    </row>
    <row r="3276">
      <c r="A3276" s="764"/>
      <c r="B3276" s="765"/>
      <c r="C3276" s="4"/>
      <c r="D3276" s="764"/>
      <c r="E3276" s="764"/>
      <c r="F3276" s="764"/>
      <c r="G3276" s="764"/>
      <c r="H3276" s="764"/>
      <c r="I3276" s="764"/>
      <c r="J3276" s="764"/>
      <c r="K3276" s="764"/>
      <c r="L3276" s="764"/>
      <c r="M3276" s="764"/>
      <c r="N3276" s="764"/>
      <c r="O3276" s="764"/>
      <c r="P3276" s="764"/>
      <c r="Q3276" s="764"/>
      <c r="R3276" s="764"/>
      <c r="S3276" s="764"/>
      <c r="T3276" s="764"/>
      <c r="U3276" s="764"/>
      <c r="V3276" s="764"/>
      <c r="W3276" s="764"/>
      <c r="X3276" s="764"/>
      <c r="Y3276" s="764"/>
      <c r="Z3276" s="764"/>
      <c r="AA3276" s="764"/>
      <c r="AB3276" s="764"/>
      <c r="AC3276" s="764"/>
    </row>
    <row r="3277">
      <c r="A3277" s="764"/>
      <c r="B3277" s="765"/>
      <c r="C3277" s="4"/>
      <c r="D3277" s="764"/>
      <c r="E3277" s="764"/>
      <c r="F3277" s="764"/>
      <c r="G3277" s="764"/>
      <c r="H3277" s="764"/>
      <c r="I3277" s="764"/>
      <c r="J3277" s="764"/>
      <c r="K3277" s="764"/>
      <c r="L3277" s="764"/>
      <c r="M3277" s="764"/>
      <c r="N3277" s="764"/>
      <c r="O3277" s="764"/>
      <c r="P3277" s="764"/>
      <c r="Q3277" s="764"/>
      <c r="R3277" s="764"/>
      <c r="S3277" s="764"/>
      <c r="T3277" s="764"/>
      <c r="U3277" s="764"/>
      <c r="V3277" s="764"/>
      <c r="W3277" s="764"/>
      <c r="X3277" s="764"/>
      <c r="Y3277" s="764"/>
      <c r="Z3277" s="764"/>
      <c r="AA3277" s="764"/>
      <c r="AB3277" s="764"/>
      <c r="AC3277" s="764"/>
    </row>
    <row r="3278">
      <c r="A3278" s="764"/>
      <c r="B3278" s="765"/>
      <c r="C3278" s="4"/>
      <c r="D3278" s="764"/>
      <c r="E3278" s="764"/>
      <c r="F3278" s="764"/>
      <c r="G3278" s="764"/>
      <c r="H3278" s="764"/>
      <c r="I3278" s="764"/>
      <c r="J3278" s="764"/>
      <c r="K3278" s="764"/>
      <c r="L3278" s="764"/>
      <c r="M3278" s="764"/>
      <c r="N3278" s="764"/>
      <c r="O3278" s="764"/>
      <c r="P3278" s="764"/>
      <c r="Q3278" s="764"/>
      <c r="R3278" s="764"/>
      <c r="S3278" s="764"/>
      <c r="T3278" s="764"/>
      <c r="U3278" s="764"/>
      <c r="V3278" s="764"/>
      <c r="W3278" s="764"/>
      <c r="X3278" s="764"/>
      <c r="Y3278" s="764"/>
      <c r="Z3278" s="764"/>
      <c r="AA3278" s="764"/>
      <c r="AB3278" s="764"/>
      <c r="AC3278" s="764"/>
    </row>
    <row r="3279">
      <c r="A3279" s="764"/>
      <c r="B3279" s="765"/>
      <c r="C3279" s="4"/>
      <c r="D3279" s="764"/>
      <c r="E3279" s="764"/>
      <c r="F3279" s="764"/>
      <c r="G3279" s="764"/>
      <c r="H3279" s="764"/>
      <c r="I3279" s="764"/>
      <c r="J3279" s="764"/>
      <c r="K3279" s="764"/>
      <c r="L3279" s="764"/>
      <c r="M3279" s="764"/>
      <c r="N3279" s="764"/>
      <c r="O3279" s="764"/>
      <c r="P3279" s="764"/>
      <c r="Q3279" s="764"/>
      <c r="R3279" s="764"/>
      <c r="S3279" s="764"/>
      <c r="T3279" s="764"/>
      <c r="U3279" s="764"/>
      <c r="V3279" s="764"/>
      <c r="W3279" s="764"/>
      <c r="X3279" s="764"/>
      <c r="Y3279" s="764"/>
      <c r="Z3279" s="764"/>
      <c r="AA3279" s="764"/>
      <c r="AB3279" s="764"/>
      <c r="AC3279" s="764"/>
    </row>
    <row r="3280">
      <c r="A3280" s="764"/>
      <c r="B3280" s="765"/>
      <c r="C3280" s="4"/>
      <c r="D3280" s="764"/>
      <c r="E3280" s="764"/>
      <c r="F3280" s="764"/>
      <c r="G3280" s="764"/>
      <c r="H3280" s="764"/>
      <c r="I3280" s="764"/>
      <c r="J3280" s="764"/>
      <c r="K3280" s="764"/>
      <c r="L3280" s="764"/>
      <c r="M3280" s="764"/>
      <c r="N3280" s="764"/>
      <c r="O3280" s="764"/>
      <c r="P3280" s="764"/>
      <c r="Q3280" s="764"/>
      <c r="R3280" s="764"/>
      <c r="S3280" s="764"/>
      <c r="T3280" s="764"/>
      <c r="U3280" s="764"/>
      <c r="V3280" s="764"/>
      <c r="W3280" s="764"/>
      <c r="X3280" s="764"/>
      <c r="Y3280" s="764"/>
      <c r="Z3280" s="764"/>
      <c r="AA3280" s="764"/>
      <c r="AB3280" s="764"/>
      <c r="AC3280" s="764"/>
    </row>
    <row r="3281">
      <c r="A3281" s="764"/>
      <c r="B3281" s="765"/>
      <c r="C3281" s="4"/>
      <c r="D3281" s="764"/>
      <c r="E3281" s="764"/>
      <c r="F3281" s="764"/>
      <c r="G3281" s="764"/>
      <c r="H3281" s="764"/>
      <c r="I3281" s="764"/>
      <c r="J3281" s="764"/>
      <c r="K3281" s="764"/>
      <c r="L3281" s="764"/>
      <c r="M3281" s="764"/>
      <c r="N3281" s="764"/>
      <c r="O3281" s="764"/>
      <c r="P3281" s="764"/>
      <c r="Q3281" s="764"/>
      <c r="R3281" s="764"/>
      <c r="S3281" s="764"/>
      <c r="T3281" s="764"/>
      <c r="U3281" s="764"/>
      <c r="V3281" s="764"/>
      <c r="W3281" s="764"/>
      <c r="X3281" s="764"/>
      <c r="Y3281" s="764"/>
      <c r="Z3281" s="764"/>
      <c r="AA3281" s="764"/>
      <c r="AB3281" s="764"/>
      <c r="AC3281" s="764"/>
    </row>
    <row r="3282">
      <c r="A3282" s="764"/>
      <c r="B3282" s="765"/>
      <c r="C3282" s="4"/>
      <c r="D3282" s="764"/>
      <c r="E3282" s="764"/>
      <c r="F3282" s="764"/>
      <c r="G3282" s="764"/>
      <c r="H3282" s="764"/>
      <c r="I3282" s="764"/>
      <c r="J3282" s="764"/>
      <c r="K3282" s="764"/>
      <c r="L3282" s="764"/>
      <c r="M3282" s="764"/>
      <c r="N3282" s="764"/>
      <c r="O3282" s="764"/>
      <c r="P3282" s="764"/>
      <c r="Q3282" s="764"/>
      <c r="R3282" s="764"/>
      <c r="S3282" s="764"/>
      <c r="T3282" s="764"/>
      <c r="U3282" s="764"/>
      <c r="V3282" s="764"/>
      <c r="W3282" s="764"/>
      <c r="X3282" s="764"/>
      <c r="Y3282" s="764"/>
      <c r="Z3282" s="764"/>
      <c r="AA3282" s="764"/>
      <c r="AB3282" s="764"/>
      <c r="AC3282" s="764"/>
    </row>
    <row r="3283">
      <c r="A3283" s="764"/>
      <c r="B3283" s="765"/>
      <c r="C3283" s="4"/>
      <c r="D3283" s="764"/>
      <c r="E3283" s="764"/>
      <c r="F3283" s="764"/>
      <c r="G3283" s="764"/>
      <c r="H3283" s="764"/>
      <c r="I3283" s="764"/>
      <c r="J3283" s="764"/>
      <c r="K3283" s="764"/>
      <c r="L3283" s="764"/>
      <c r="M3283" s="764"/>
      <c r="N3283" s="764"/>
      <c r="O3283" s="764"/>
      <c r="P3283" s="764"/>
      <c r="Q3283" s="764"/>
      <c r="R3283" s="764"/>
      <c r="S3283" s="764"/>
      <c r="T3283" s="764"/>
      <c r="U3283" s="764"/>
      <c r="V3283" s="764"/>
      <c r="W3283" s="764"/>
      <c r="X3283" s="764"/>
      <c r="Y3283" s="764"/>
      <c r="Z3283" s="764"/>
      <c r="AA3283" s="764"/>
      <c r="AB3283" s="764"/>
      <c r="AC3283" s="764"/>
    </row>
    <row r="3284">
      <c r="A3284" s="764"/>
      <c r="B3284" s="765"/>
      <c r="C3284" s="4"/>
      <c r="D3284" s="764"/>
      <c r="E3284" s="764"/>
      <c r="F3284" s="764"/>
      <c r="G3284" s="764"/>
      <c r="H3284" s="764"/>
      <c r="I3284" s="764"/>
      <c r="J3284" s="764"/>
      <c r="K3284" s="764"/>
      <c r="L3284" s="764"/>
      <c r="M3284" s="764"/>
      <c r="N3284" s="764"/>
      <c r="O3284" s="764"/>
      <c r="P3284" s="764"/>
      <c r="Q3284" s="764"/>
      <c r="R3284" s="764"/>
      <c r="S3284" s="764"/>
      <c r="T3284" s="764"/>
      <c r="U3284" s="764"/>
      <c r="V3284" s="764"/>
      <c r="W3284" s="764"/>
      <c r="X3284" s="764"/>
      <c r="Y3284" s="764"/>
      <c r="Z3284" s="764"/>
      <c r="AA3284" s="764"/>
      <c r="AB3284" s="764"/>
      <c r="AC3284" s="764"/>
    </row>
    <row r="3285">
      <c r="A3285" s="764"/>
      <c r="B3285" s="765"/>
      <c r="C3285" s="4"/>
      <c r="D3285" s="764"/>
      <c r="E3285" s="764"/>
      <c r="F3285" s="764"/>
      <c r="G3285" s="764"/>
      <c r="H3285" s="764"/>
      <c r="I3285" s="764"/>
      <c r="J3285" s="764"/>
      <c r="K3285" s="764"/>
      <c r="L3285" s="764"/>
      <c r="M3285" s="764"/>
      <c r="N3285" s="764"/>
      <c r="O3285" s="764"/>
      <c r="P3285" s="764"/>
      <c r="Q3285" s="764"/>
      <c r="R3285" s="764"/>
      <c r="S3285" s="764"/>
      <c r="T3285" s="764"/>
      <c r="U3285" s="764"/>
      <c r="V3285" s="764"/>
      <c r="W3285" s="764"/>
      <c r="X3285" s="764"/>
      <c r="Y3285" s="764"/>
      <c r="Z3285" s="764"/>
      <c r="AA3285" s="764"/>
      <c r="AB3285" s="764"/>
      <c r="AC3285" s="764"/>
    </row>
    <row r="3286">
      <c r="A3286" s="764"/>
      <c r="B3286" s="765"/>
      <c r="C3286" s="4"/>
      <c r="D3286" s="764"/>
      <c r="E3286" s="764"/>
      <c r="F3286" s="764"/>
      <c r="G3286" s="764"/>
      <c r="H3286" s="764"/>
      <c r="I3286" s="764"/>
      <c r="J3286" s="764"/>
      <c r="K3286" s="764"/>
      <c r="L3286" s="764"/>
      <c r="M3286" s="764"/>
      <c r="N3286" s="764"/>
      <c r="O3286" s="764"/>
      <c r="P3286" s="764"/>
      <c r="Q3286" s="764"/>
      <c r="R3286" s="764"/>
      <c r="S3286" s="764"/>
      <c r="T3286" s="764"/>
      <c r="U3286" s="764"/>
      <c r="V3286" s="764"/>
      <c r="W3286" s="764"/>
      <c r="X3286" s="764"/>
      <c r="Y3286" s="764"/>
      <c r="Z3286" s="764"/>
      <c r="AA3286" s="764"/>
      <c r="AB3286" s="764"/>
      <c r="AC3286" s="764"/>
    </row>
    <row r="3287">
      <c r="A3287" s="764"/>
      <c r="B3287" s="765"/>
      <c r="C3287" s="4"/>
      <c r="D3287" s="764"/>
      <c r="E3287" s="764"/>
      <c r="F3287" s="764"/>
      <c r="G3287" s="764"/>
      <c r="H3287" s="764"/>
      <c r="I3287" s="764"/>
      <c r="J3287" s="764"/>
      <c r="K3287" s="764"/>
      <c r="L3287" s="764"/>
      <c r="M3287" s="764"/>
      <c r="N3287" s="764"/>
      <c r="O3287" s="764"/>
      <c r="P3287" s="764"/>
      <c r="Q3287" s="764"/>
      <c r="R3287" s="764"/>
      <c r="S3287" s="764"/>
      <c r="T3287" s="764"/>
      <c r="U3287" s="764"/>
      <c r="V3287" s="764"/>
      <c r="W3287" s="764"/>
      <c r="X3287" s="764"/>
      <c r="Y3287" s="764"/>
      <c r="Z3287" s="764"/>
      <c r="AA3287" s="764"/>
      <c r="AB3287" s="764"/>
      <c r="AC3287" s="764"/>
    </row>
    <row r="3288">
      <c r="A3288" s="764"/>
      <c r="B3288" s="765"/>
      <c r="C3288" s="4"/>
      <c r="D3288" s="764"/>
      <c r="E3288" s="764"/>
      <c r="F3288" s="764"/>
      <c r="G3288" s="764"/>
      <c r="H3288" s="764"/>
      <c r="I3288" s="764"/>
      <c r="J3288" s="764"/>
      <c r="K3288" s="764"/>
      <c r="L3288" s="764"/>
      <c r="M3288" s="764"/>
      <c r="N3288" s="764"/>
      <c r="O3288" s="764"/>
      <c r="P3288" s="764"/>
      <c r="Q3288" s="764"/>
      <c r="R3288" s="764"/>
      <c r="S3288" s="764"/>
      <c r="T3288" s="764"/>
      <c r="U3288" s="764"/>
      <c r="V3288" s="764"/>
      <c r="W3288" s="764"/>
      <c r="X3288" s="764"/>
      <c r="Y3288" s="764"/>
      <c r="Z3288" s="764"/>
      <c r="AA3288" s="764"/>
      <c r="AB3288" s="764"/>
      <c r="AC3288" s="764"/>
    </row>
    <row r="3289">
      <c r="A3289" s="764"/>
      <c r="B3289" s="765"/>
      <c r="C3289" s="4"/>
      <c r="D3289" s="764"/>
      <c r="E3289" s="764"/>
      <c r="F3289" s="764"/>
      <c r="G3289" s="764"/>
      <c r="H3289" s="764"/>
      <c r="I3289" s="764"/>
      <c r="J3289" s="764"/>
      <c r="K3289" s="764"/>
      <c r="L3289" s="764"/>
      <c r="M3289" s="764"/>
      <c r="N3289" s="764"/>
      <c r="O3289" s="764"/>
      <c r="P3289" s="764"/>
      <c r="Q3289" s="764"/>
      <c r="R3289" s="764"/>
      <c r="S3289" s="764"/>
      <c r="T3289" s="764"/>
      <c r="U3289" s="764"/>
      <c r="V3289" s="764"/>
      <c r="W3289" s="764"/>
      <c r="X3289" s="764"/>
      <c r="Y3289" s="764"/>
      <c r="Z3289" s="764"/>
      <c r="AA3289" s="764"/>
      <c r="AB3289" s="764"/>
      <c r="AC3289" s="764"/>
    </row>
    <row r="3290">
      <c r="A3290" s="764"/>
      <c r="B3290" s="765"/>
      <c r="C3290" s="4"/>
      <c r="D3290" s="764"/>
      <c r="E3290" s="764"/>
      <c r="F3290" s="764"/>
      <c r="G3290" s="764"/>
      <c r="H3290" s="764"/>
      <c r="I3290" s="764"/>
      <c r="J3290" s="764"/>
      <c r="K3290" s="764"/>
      <c r="L3290" s="764"/>
      <c r="M3290" s="764"/>
      <c r="N3290" s="764"/>
      <c r="O3290" s="764"/>
      <c r="P3290" s="764"/>
      <c r="Q3290" s="764"/>
      <c r="R3290" s="764"/>
      <c r="S3290" s="764"/>
      <c r="T3290" s="764"/>
      <c r="U3290" s="764"/>
      <c r="V3290" s="764"/>
      <c r="W3290" s="764"/>
      <c r="X3290" s="764"/>
      <c r="Y3290" s="764"/>
      <c r="Z3290" s="764"/>
      <c r="AA3290" s="764"/>
      <c r="AB3290" s="764"/>
      <c r="AC3290" s="764"/>
    </row>
    <row r="3291">
      <c r="A3291" s="764"/>
      <c r="B3291" s="765"/>
      <c r="C3291" s="4"/>
      <c r="D3291" s="764"/>
      <c r="E3291" s="764"/>
      <c r="F3291" s="764"/>
      <c r="G3291" s="764"/>
      <c r="H3291" s="764"/>
      <c r="I3291" s="764"/>
      <c r="J3291" s="764"/>
      <c r="K3291" s="764"/>
      <c r="L3291" s="764"/>
      <c r="M3291" s="764"/>
      <c r="N3291" s="764"/>
      <c r="O3291" s="764"/>
      <c r="P3291" s="764"/>
      <c r="Q3291" s="764"/>
      <c r="R3291" s="764"/>
      <c r="S3291" s="764"/>
      <c r="T3291" s="764"/>
      <c r="U3291" s="764"/>
      <c r="V3291" s="764"/>
      <c r="W3291" s="764"/>
      <c r="X3291" s="764"/>
      <c r="Y3291" s="764"/>
      <c r="Z3291" s="764"/>
      <c r="AA3291" s="764"/>
      <c r="AB3291" s="764"/>
      <c r="AC3291" s="764"/>
    </row>
    <row r="3292">
      <c r="A3292" s="764"/>
      <c r="B3292" s="765"/>
      <c r="C3292" s="4"/>
      <c r="D3292" s="764"/>
      <c r="E3292" s="764"/>
      <c r="F3292" s="764"/>
      <c r="G3292" s="764"/>
      <c r="H3292" s="764"/>
      <c r="I3292" s="764"/>
      <c r="J3292" s="764"/>
      <c r="K3292" s="764"/>
      <c r="L3292" s="764"/>
      <c r="M3292" s="764"/>
      <c r="N3292" s="764"/>
      <c r="O3292" s="764"/>
      <c r="P3292" s="764"/>
      <c r="Q3292" s="764"/>
      <c r="R3292" s="764"/>
      <c r="S3292" s="764"/>
      <c r="T3292" s="764"/>
      <c r="U3292" s="764"/>
      <c r="V3292" s="764"/>
      <c r="W3292" s="764"/>
      <c r="X3292" s="764"/>
      <c r="Y3292" s="764"/>
      <c r="Z3292" s="764"/>
      <c r="AA3292" s="764"/>
      <c r="AB3292" s="764"/>
      <c r="AC3292" s="764"/>
    </row>
    <row r="3293">
      <c r="A3293" s="764"/>
      <c r="B3293" s="765"/>
      <c r="C3293" s="4"/>
      <c r="D3293" s="764"/>
      <c r="E3293" s="764"/>
      <c r="F3293" s="764"/>
      <c r="G3293" s="764"/>
      <c r="H3293" s="764"/>
      <c r="I3293" s="764"/>
      <c r="J3293" s="764"/>
      <c r="K3293" s="764"/>
      <c r="L3293" s="764"/>
      <c r="M3293" s="764"/>
      <c r="N3293" s="764"/>
      <c r="O3293" s="764"/>
      <c r="P3293" s="764"/>
      <c r="Q3293" s="764"/>
      <c r="R3293" s="764"/>
      <c r="S3293" s="764"/>
      <c r="T3293" s="764"/>
      <c r="U3293" s="764"/>
      <c r="V3293" s="764"/>
      <c r="W3293" s="764"/>
      <c r="X3293" s="764"/>
      <c r="Y3293" s="764"/>
      <c r="Z3293" s="764"/>
      <c r="AA3293" s="764"/>
      <c r="AB3293" s="764"/>
      <c r="AC3293" s="764"/>
    </row>
    <row r="3294">
      <c r="A3294" s="764"/>
      <c r="B3294" s="765"/>
      <c r="C3294" s="4"/>
      <c r="D3294" s="764"/>
      <c r="E3294" s="764"/>
      <c r="F3294" s="764"/>
      <c r="G3294" s="764"/>
      <c r="H3294" s="764"/>
      <c r="I3294" s="764"/>
      <c r="J3294" s="764"/>
      <c r="K3294" s="764"/>
      <c r="L3294" s="764"/>
      <c r="M3294" s="764"/>
      <c r="N3294" s="764"/>
      <c r="O3294" s="764"/>
      <c r="P3294" s="764"/>
      <c r="Q3294" s="764"/>
      <c r="R3294" s="764"/>
      <c r="S3294" s="764"/>
      <c r="T3294" s="764"/>
      <c r="U3294" s="764"/>
      <c r="V3294" s="764"/>
      <c r="W3294" s="764"/>
      <c r="X3294" s="764"/>
      <c r="Y3294" s="764"/>
      <c r="Z3294" s="764"/>
      <c r="AA3294" s="764"/>
      <c r="AB3294" s="764"/>
      <c r="AC3294" s="764"/>
    </row>
    <row r="3295">
      <c r="A3295" s="764"/>
      <c r="B3295" s="765"/>
      <c r="C3295" s="4"/>
      <c r="D3295" s="764"/>
      <c r="E3295" s="764"/>
      <c r="F3295" s="764"/>
      <c r="G3295" s="764"/>
      <c r="H3295" s="764"/>
      <c r="I3295" s="764"/>
      <c r="J3295" s="764"/>
      <c r="K3295" s="764"/>
      <c r="L3295" s="764"/>
      <c r="M3295" s="764"/>
      <c r="N3295" s="764"/>
      <c r="O3295" s="764"/>
      <c r="P3295" s="764"/>
      <c r="Q3295" s="764"/>
      <c r="R3295" s="764"/>
      <c r="S3295" s="764"/>
      <c r="T3295" s="764"/>
      <c r="U3295" s="764"/>
      <c r="V3295" s="764"/>
      <c r="W3295" s="764"/>
      <c r="X3295" s="764"/>
      <c r="Y3295" s="764"/>
      <c r="Z3295" s="764"/>
      <c r="AA3295" s="764"/>
      <c r="AB3295" s="764"/>
      <c r="AC3295" s="764"/>
    </row>
    <row r="3296">
      <c r="A3296" s="764"/>
      <c r="B3296" s="765"/>
      <c r="C3296" s="4"/>
      <c r="D3296" s="764"/>
      <c r="E3296" s="764"/>
      <c r="F3296" s="764"/>
      <c r="G3296" s="764"/>
      <c r="H3296" s="764"/>
      <c r="I3296" s="764"/>
      <c r="J3296" s="764"/>
      <c r="K3296" s="764"/>
      <c r="L3296" s="764"/>
      <c r="M3296" s="764"/>
      <c r="N3296" s="764"/>
      <c r="O3296" s="764"/>
      <c r="P3296" s="764"/>
      <c r="Q3296" s="764"/>
      <c r="R3296" s="764"/>
      <c r="S3296" s="764"/>
      <c r="T3296" s="764"/>
      <c r="U3296" s="764"/>
      <c r="V3296" s="764"/>
      <c r="W3296" s="764"/>
      <c r="X3296" s="764"/>
      <c r="Y3296" s="764"/>
      <c r="Z3296" s="764"/>
      <c r="AA3296" s="764"/>
      <c r="AB3296" s="764"/>
      <c r="AC3296" s="764"/>
    </row>
    <row r="3297">
      <c r="A3297" s="764"/>
      <c r="B3297" s="765"/>
      <c r="C3297" s="4"/>
      <c r="D3297" s="764"/>
      <c r="E3297" s="764"/>
      <c r="F3297" s="764"/>
      <c r="G3297" s="764"/>
      <c r="H3297" s="764"/>
      <c r="I3297" s="764"/>
      <c r="J3297" s="764"/>
      <c r="K3297" s="764"/>
      <c r="L3297" s="764"/>
      <c r="M3297" s="764"/>
      <c r="N3297" s="764"/>
      <c r="O3297" s="764"/>
      <c r="P3297" s="764"/>
      <c r="Q3297" s="764"/>
      <c r="R3297" s="764"/>
      <c r="S3297" s="764"/>
      <c r="T3297" s="764"/>
      <c r="U3297" s="764"/>
      <c r="V3297" s="764"/>
      <c r="W3297" s="764"/>
      <c r="X3297" s="764"/>
      <c r="Y3297" s="764"/>
      <c r="Z3297" s="764"/>
      <c r="AA3297" s="764"/>
      <c r="AB3297" s="764"/>
      <c r="AC3297" s="764"/>
    </row>
    <row r="3298">
      <c r="A3298" s="764"/>
      <c r="B3298" s="765"/>
      <c r="C3298" s="4"/>
      <c r="D3298" s="764"/>
      <c r="E3298" s="764"/>
      <c r="F3298" s="764"/>
      <c r="G3298" s="764"/>
      <c r="H3298" s="764"/>
      <c r="I3298" s="764"/>
      <c r="J3298" s="764"/>
      <c r="K3298" s="764"/>
      <c r="L3298" s="764"/>
      <c r="M3298" s="764"/>
      <c r="N3298" s="764"/>
      <c r="O3298" s="764"/>
      <c r="P3298" s="764"/>
      <c r="Q3298" s="764"/>
      <c r="R3298" s="764"/>
      <c r="S3298" s="764"/>
      <c r="T3298" s="764"/>
      <c r="U3298" s="764"/>
      <c r="V3298" s="764"/>
      <c r="W3298" s="764"/>
      <c r="X3298" s="764"/>
      <c r="Y3298" s="764"/>
      <c r="Z3298" s="764"/>
      <c r="AA3298" s="764"/>
      <c r="AB3298" s="764"/>
      <c r="AC3298" s="764"/>
    </row>
    <row r="3299">
      <c r="A3299" s="764"/>
      <c r="B3299" s="765"/>
      <c r="C3299" s="4"/>
      <c r="D3299" s="764"/>
      <c r="E3299" s="764"/>
      <c r="F3299" s="764"/>
      <c r="G3299" s="764"/>
      <c r="H3299" s="764"/>
      <c r="I3299" s="764"/>
      <c r="J3299" s="764"/>
      <c r="K3299" s="764"/>
      <c r="L3299" s="764"/>
      <c r="M3299" s="764"/>
      <c r="N3299" s="764"/>
      <c r="O3299" s="764"/>
      <c r="P3299" s="764"/>
      <c r="Q3299" s="764"/>
      <c r="R3299" s="764"/>
      <c r="S3299" s="764"/>
      <c r="T3299" s="764"/>
      <c r="U3299" s="764"/>
      <c r="V3299" s="764"/>
      <c r="W3299" s="764"/>
      <c r="X3299" s="764"/>
      <c r="Y3299" s="764"/>
      <c r="Z3299" s="764"/>
      <c r="AA3299" s="764"/>
      <c r="AB3299" s="764"/>
      <c r="AC3299" s="764"/>
    </row>
    <row r="3300">
      <c r="A3300" s="764"/>
      <c r="B3300" s="765"/>
      <c r="C3300" s="4"/>
      <c r="D3300" s="764"/>
      <c r="E3300" s="764"/>
      <c r="F3300" s="764"/>
      <c r="G3300" s="764"/>
      <c r="H3300" s="764"/>
      <c r="I3300" s="764"/>
      <c r="J3300" s="764"/>
      <c r="K3300" s="764"/>
      <c r="L3300" s="764"/>
      <c r="M3300" s="764"/>
      <c r="N3300" s="764"/>
      <c r="O3300" s="764"/>
      <c r="P3300" s="764"/>
      <c r="Q3300" s="764"/>
      <c r="R3300" s="764"/>
      <c r="S3300" s="764"/>
      <c r="T3300" s="764"/>
      <c r="U3300" s="764"/>
      <c r="V3300" s="764"/>
      <c r="W3300" s="764"/>
      <c r="X3300" s="764"/>
      <c r="Y3300" s="764"/>
      <c r="Z3300" s="764"/>
      <c r="AA3300" s="764"/>
      <c r="AB3300" s="764"/>
      <c r="AC3300" s="764"/>
    </row>
    <row r="3301">
      <c r="A3301" s="764"/>
      <c r="B3301" s="765"/>
      <c r="C3301" s="4"/>
      <c r="D3301" s="764"/>
      <c r="E3301" s="764"/>
      <c r="F3301" s="764"/>
      <c r="G3301" s="764"/>
      <c r="H3301" s="764"/>
      <c r="I3301" s="764"/>
      <c r="J3301" s="764"/>
      <c r="K3301" s="764"/>
      <c r="L3301" s="764"/>
      <c r="M3301" s="764"/>
      <c r="N3301" s="764"/>
      <c r="O3301" s="764"/>
      <c r="P3301" s="764"/>
      <c r="Q3301" s="764"/>
      <c r="R3301" s="764"/>
      <c r="S3301" s="764"/>
      <c r="T3301" s="764"/>
      <c r="U3301" s="764"/>
      <c r="V3301" s="764"/>
      <c r="W3301" s="764"/>
      <c r="X3301" s="764"/>
      <c r="Y3301" s="764"/>
      <c r="Z3301" s="764"/>
      <c r="AA3301" s="764"/>
      <c r="AB3301" s="764"/>
      <c r="AC3301" s="764"/>
    </row>
    <row r="3302">
      <c r="A3302" s="764"/>
      <c r="B3302" s="765"/>
      <c r="C3302" s="4"/>
      <c r="D3302" s="764"/>
      <c r="E3302" s="764"/>
      <c r="F3302" s="764"/>
      <c r="G3302" s="764"/>
      <c r="H3302" s="764"/>
      <c r="I3302" s="764"/>
      <c r="J3302" s="764"/>
      <c r="K3302" s="764"/>
      <c r="L3302" s="764"/>
      <c r="M3302" s="764"/>
      <c r="N3302" s="764"/>
      <c r="O3302" s="764"/>
      <c r="P3302" s="764"/>
      <c r="Q3302" s="764"/>
      <c r="R3302" s="764"/>
      <c r="S3302" s="764"/>
      <c r="T3302" s="764"/>
      <c r="U3302" s="764"/>
      <c r="V3302" s="764"/>
      <c r="W3302" s="764"/>
      <c r="X3302" s="764"/>
      <c r="Y3302" s="764"/>
      <c r="Z3302" s="764"/>
      <c r="AA3302" s="764"/>
      <c r="AB3302" s="764"/>
      <c r="AC3302" s="764"/>
    </row>
    <row r="3303">
      <c r="A3303" s="764"/>
      <c r="B3303" s="765"/>
      <c r="C3303" s="4"/>
      <c r="D3303" s="764"/>
      <c r="E3303" s="764"/>
      <c r="F3303" s="764"/>
      <c r="G3303" s="764"/>
      <c r="H3303" s="764"/>
      <c r="I3303" s="764"/>
      <c r="J3303" s="764"/>
      <c r="K3303" s="764"/>
      <c r="L3303" s="764"/>
      <c r="M3303" s="764"/>
      <c r="N3303" s="764"/>
      <c r="O3303" s="764"/>
      <c r="P3303" s="764"/>
      <c r="Q3303" s="764"/>
      <c r="R3303" s="764"/>
      <c r="S3303" s="764"/>
      <c r="T3303" s="764"/>
      <c r="U3303" s="764"/>
      <c r="V3303" s="764"/>
      <c r="W3303" s="764"/>
      <c r="X3303" s="764"/>
      <c r="Y3303" s="764"/>
      <c r="Z3303" s="764"/>
      <c r="AA3303" s="764"/>
      <c r="AB3303" s="764"/>
      <c r="AC3303" s="764"/>
    </row>
    <row r="3304">
      <c r="A3304" s="764"/>
      <c r="B3304" s="765"/>
      <c r="C3304" s="4"/>
      <c r="D3304" s="764"/>
      <c r="E3304" s="764"/>
      <c r="F3304" s="764"/>
      <c r="G3304" s="764"/>
      <c r="H3304" s="764"/>
      <c r="I3304" s="764"/>
      <c r="J3304" s="764"/>
      <c r="K3304" s="764"/>
      <c r="L3304" s="764"/>
      <c r="M3304" s="764"/>
      <c r="N3304" s="764"/>
      <c r="O3304" s="764"/>
      <c r="P3304" s="764"/>
      <c r="Q3304" s="764"/>
      <c r="R3304" s="764"/>
      <c r="S3304" s="764"/>
      <c r="T3304" s="764"/>
      <c r="U3304" s="764"/>
      <c r="V3304" s="764"/>
      <c r="W3304" s="764"/>
      <c r="X3304" s="764"/>
      <c r="Y3304" s="764"/>
      <c r="Z3304" s="764"/>
      <c r="AA3304" s="764"/>
      <c r="AB3304" s="764"/>
      <c r="AC3304" s="764"/>
    </row>
    <row r="3305">
      <c r="A3305" s="764"/>
      <c r="B3305" s="765"/>
      <c r="C3305" s="4"/>
      <c r="D3305" s="764"/>
      <c r="E3305" s="764"/>
      <c r="F3305" s="764"/>
      <c r="G3305" s="764"/>
      <c r="H3305" s="764"/>
      <c r="I3305" s="764"/>
      <c r="J3305" s="764"/>
      <c r="K3305" s="764"/>
      <c r="L3305" s="764"/>
      <c r="M3305" s="764"/>
      <c r="N3305" s="764"/>
      <c r="O3305" s="764"/>
      <c r="P3305" s="764"/>
      <c r="Q3305" s="764"/>
      <c r="R3305" s="764"/>
      <c r="S3305" s="764"/>
      <c r="T3305" s="764"/>
      <c r="U3305" s="764"/>
      <c r="V3305" s="764"/>
      <c r="W3305" s="764"/>
      <c r="X3305" s="764"/>
      <c r="Y3305" s="764"/>
      <c r="Z3305" s="764"/>
      <c r="AA3305" s="764"/>
      <c r="AB3305" s="764"/>
      <c r="AC3305" s="764"/>
    </row>
    <row r="3306">
      <c r="A3306" s="764"/>
      <c r="B3306" s="765"/>
      <c r="C3306" s="4"/>
      <c r="D3306" s="764"/>
      <c r="E3306" s="764"/>
      <c r="F3306" s="764"/>
      <c r="G3306" s="764"/>
      <c r="H3306" s="764"/>
      <c r="I3306" s="764"/>
      <c r="J3306" s="764"/>
      <c r="K3306" s="764"/>
      <c r="L3306" s="764"/>
      <c r="M3306" s="764"/>
      <c r="N3306" s="764"/>
      <c r="O3306" s="764"/>
      <c r="P3306" s="764"/>
      <c r="Q3306" s="764"/>
      <c r="R3306" s="764"/>
      <c r="S3306" s="764"/>
      <c r="T3306" s="764"/>
      <c r="U3306" s="764"/>
      <c r="V3306" s="764"/>
      <c r="W3306" s="764"/>
      <c r="X3306" s="764"/>
      <c r="Y3306" s="764"/>
      <c r="Z3306" s="764"/>
      <c r="AA3306" s="764"/>
      <c r="AB3306" s="764"/>
      <c r="AC3306" s="764"/>
    </row>
    <row r="3307">
      <c r="A3307" s="764"/>
      <c r="B3307" s="765"/>
      <c r="C3307" s="4"/>
      <c r="D3307" s="764"/>
      <c r="E3307" s="764"/>
      <c r="F3307" s="764"/>
      <c r="G3307" s="764"/>
      <c r="H3307" s="764"/>
      <c r="I3307" s="764"/>
      <c r="J3307" s="764"/>
      <c r="K3307" s="764"/>
      <c r="L3307" s="764"/>
      <c r="M3307" s="764"/>
      <c r="N3307" s="764"/>
      <c r="O3307" s="764"/>
      <c r="P3307" s="764"/>
      <c r="Q3307" s="764"/>
      <c r="R3307" s="764"/>
      <c r="S3307" s="764"/>
      <c r="T3307" s="764"/>
      <c r="U3307" s="764"/>
      <c r="V3307" s="764"/>
      <c r="W3307" s="764"/>
      <c r="X3307" s="764"/>
      <c r="Y3307" s="764"/>
      <c r="Z3307" s="764"/>
      <c r="AA3307" s="764"/>
      <c r="AB3307" s="764"/>
      <c r="AC3307" s="764"/>
    </row>
    <row r="3308">
      <c r="A3308" s="764"/>
      <c r="B3308" s="765"/>
      <c r="C3308" s="4"/>
      <c r="D3308" s="764"/>
      <c r="E3308" s="764"/>
      <c r="F3308" s="764"/>
      <c r="G3308" s="764"/>
      <c r="H3308" s="764"/>
      <c r="I3308" s="764"/>
      <c r="J3308" s="764"/>
      <c r="K3308" s="764"/>
      <c r="L3308" s="764"/>
      <c r="M3308" s="764"/>
      <c r="N3308" s="764"/>
      <c r="O3308" s="764"/>
      <c r="P3308" s="764"/>
      <c r="Q3308" s="764"/>
      <c r="R3308" s="764"/>
      <c r="S3308" s="764"/>
      <c r="T3308" s="764"/>
      <c r="U3308" s="764"/>
      <c r="V3308" s="764"/>
      <c r="W3308" s="764"/>
      <c r="X3308" s="764"/>
      <c r="Y3308" s="764"/>
      <c r="Z3308" s="764"/>
      <c r="AA3308" s="764"/>
      <c r="AB3308" s="764"/>
      <c r="AC3308" s="764"/>
    </row>
    <row r="3309">
      <c r="A3309" s="764"/>
      <c r="B3309" s="765"/>
      <c r="C3309" s="4"/>
      <c r="D3309" s="764"/>
      <c r="E3309" s="764"/>
      <c r="F3309" s="764"/>
      <c r="G3309" s="764"/>
      <c r="H3309" s="764"/>
      <c r="I3309" s="764"/>
      <c r="J3309" s="764"/>
      <c r="K3309" s="764"/>
      <c r="L3309" s="764"/>
      <c r="M3309" s="764"/>
      <c r="N3309" s="764"/>
      <c r="O3309" s="764"/>
      <c r="P3309" s="764"/>
      <c r="Q3309" s="764"/>
      <c r="R3309" s="764"/>
      <c r="S3309" s="764"/>
      <c r="T3309" s="764"/>
      <c r="U3309" s="764"/>
      <c r="V3309" s="764"/>
      <c r="W3309" s="764"/>
      <c r="X3309" s="764"/>
      <c r="Y3309" s="764"/>
      <c r="Z3309" s="764"/>
      <c r="AA3309" s="764"/>
      <c r="AB3309" s="764"/>
      <c r="AC3309" s="764"/>
    </row>
    <row r="3310">
      <c r="A3310" s="764"/>
      <c r="B3310" s="765"/>
      <c r="C3310" s="4"/>
      <c r="D3310" s="764"/>
      <c r="E3310" s="764"/>
      <c r="F3310" s="764"/>
      <c r="G3310" s="764"/>
      <c r="H3310" s="764"/>
      <c r="I3310" s="764"/>
      <c r="J3310" s="764"/>
      <c r="K3310" s="764"/>
      <c r="L3310" s="764"/>
      <c r="M3310" s="764"/>
      <c r="N3310" s="764"/>
      <c r="O3310" s="764"/>
      <c r="P3310" s="764"/>
      <c r="Q3310" s="764"/>
      <c r="R3310" s="764"/>
      <c r="S3310" s="764"/>
      <c r="T3310" s="764"/>
      <c r="U3310" s="764"/>
      <c r="V3310" s="764"/>
      <c r="W3310" s="764"/>
      <c r="X3310" s="764"/>
      <c r="Y3310" s="764"/>
      <c r="Z3310" s="764"/>
      <c r="AA3310" s="764"/>
      <c r="AB3310" s="764"/>
      <c r="AC3310" s="764"/>
    </row>
    <row r="3311">
      <c r="A3311" s="764"/>
      <c r="B3311" s="765"/>
      <c r="C3311" s="4"/>
      <c r="D3311" s="764"/>
      <c r="E3311" s="764"/>
      <c r="F3311" s="764"/>
      <c r="G3311" s="764"/>
      <c r="H3311" s="764"/>
      <c r="I3311" s="764"/>
      <c r="J3311" s="764"/>
      <c r="K3311" s="764"/>
      <c r="L3311" s="764"/>
      <c r="M3311" s="764"/>
      <c r="N3311" s="764"/>
      <c r="O3311" s="764"/>
      <c r="P3311" s="764"/>
      <c r="Q3311" s="764"/>
      <c r="R3311" s="764"/>
      <c r="S3311" s="764"/>
      <c r="T3311" s="764"/>
      <c r="U3311" s="764"/>
      <c r="V3311" s="764"/>
      <c r="W3311" s="764"/>
      <c r="X3311" s="764"/>
      <c r="Y3311" s="764"/>
      <c r="Z3311" s="764"/>
      <c r="AA3311" s="764"/>
      <c r="AB3311" s="764"/>
      <c r="AC3311" s="764"/>
    </row>
    <row r="3312">
      <c r="A3312" s="764"/>
      <c r="B3312" s="765"/>
      <c r="C3312" s="4"/>
      <c r="D3312" s="764"/>
      <c r="E3312" s="764"/>
      <c r="F3312" s="764"/>
      <c r="G3312" s="764"/>
      <c r="H3312" s="764"/>
      <c r="I3312" s="764"/>
      <c r="J3312" s="764"/>
      <c r="K3312" s="764"/>
      <c r="L3312" s="764"/>
      <c r="M3312" s="764"/>
      <c r="N3312" s="764"/>
      <c r="O3312" s="764"/>
      <c r="P3312" s="764"/>
      <c r="Q3312" s="764"/>
      <c r="R3312" s="764"/>
      <c r="S3312" s="764"/>
      <c r="T3312" s="764"/>
      <c r="U3312" s="764"/>
      <c r="V3312" s="764"/>
      <c r="W3312" s="764"/>
      <c r="X3312" s="764"/>
      <c r="Y3312" s="764"/>
      <c r="Z3312" s="764"/>
      <c r="AA3312" s="764"/>
      <c r="AB3312" s="764"/>
      <c r="AC3312" s="764"/>
    </row>
    <row r="3313">
      <c r="A3313" s="764"/>
      <c r="B3313" s="765"/>
      <c r="C3313" s="4"/>
      <c r="D3313" s="764"/>
      <c r="E3313" s="764"/>
      <c r="F3313" s="764"/>
      <c r="G3313" s="764"/>
      <c r="H3313" s="764"/>
      <c r="I3313" s="764"/>
      <c r="J3313" s="764"/>
      <c r="K3313" s="764"/>
      <c r="L3313" s="764"/>
      <c r="M3313" s="764"/>
      <c r="N3313" s="764"/>
      <c r="O3313" s="764"/>
      <c r="P3313" s="764"/>
      <c r="Q3313" s="764"/>
      <c r="R3313" s="764"/>
      <c r="S3313" s="764"/>
      <c r="T3313" s="764"/>
      <c r="U3313" s="764"/>
      <c r="V3313" s="764"/>
      <c r="W3313" s="764"/>
      <c r="X3313" s="764"/>
      <c r="Y3313" s="764"/>
      <c r="Z3313" s="764"/>
      <c r="AA3313" s="764"/>
      <c r="AB3313" s="764"/>
      <c r="AC3313" s="764"/>
    </row>
    <row r="3314">
      <c r="A3314" s="764"/>
      <c r="B3314" s="765"/>
      <c r="C3314" s="4"/>
      <c r="D3314" s="764"/>
      <c r="E3314" s="764"/>
      <c r="F3314" s="764"/>
      <c r="G3314" s="764"/>
      <c r="H3314" s="764"/>
      <c r="I3314" s="764"/>
      <c r="J3314" s="764"/>
      <c r="K3314" s="764"/>
      <c r="L3314" s="764"/>
      <c r="M3314" s="764"/>
      <c r="N3314" s="764"/>
      <c r="O3314" s="764"/>
      <c r="P3314" s="764"/>
      <c r="Q3314" s="764"/>
      <c r="R3314" s="764"/>
      <c r="S3314" s="764"/>
      <c r="T3314" s="764"/>
      <c r="U3314" s="764"/>
      <c r="V3314" s="764"/>
      <c r="W3314" s="764"/>
      <c r="X3314" s="764"/>
      <c r="Y3314" s="764"/>
      <c r="Z3314" s="764"/>
      <c r="AA3314" s="764"/>
      <c r="AB3314" s="764"/>
      <c r="AC3314" s="764"/>
    </row>
    <row r="3315">
      <c r="A3315" s="764"/>
      <c r="B3315" s="765"/>
      <c r="C3315" s="4"/>
      <c r="D3315" s="764"/>
      <c r="E3315" s="764"/>
      <c r="F3315" s="764"/>
      <c r="G3315" s="764"/>
      <c r="H3315" s="764"/>
      <c r="I3315" s="764"/>
      <c r="J3315" s="764"/>
      <c r="K3315" s="764"/>
      <c r="L3315" s="764"/>
      <c r="M3315" s="764"/>
      <c r="N3315" s="764"/>
      <c r="O3315" s="764"/>
      <c r="P3315" s="764"/>
      <c r="Q3315" s="764"/>
      <c r="R3315" s="764"/>
      <c r="S3315" s="764"/>
      <c r="T3315" s="764"/>
      <c r="U3315" s="764"/>
      <c r="V3315" s="764"/>
      <c r="W3315" s="764"/>
      <c r="X3315" s="764"/>
      <c r="Y3315" s="764"/>
      <c r="Z3315" s="764"/>
      <c r="AA3315" s="764"/>
      <c r="AB3315" s="764"/>
      <c r="AC3315" s="764"/>
    </row>
    <row r="3316">
      <c r="A3316" s="764"/>
      <c r="B3316" s="765"/>
      <c r="C3316" s="4"/>
      <c r="D3316" s="764"/>
      <c r="E3316" s="764"/>
      <c r="F3316" s="764"/>
      <c r="G3316" s="764"/>
      <c r="H3316" s="764"/>
      <c r="I3316" s="764"/>
      <c r="J3316" s="764"/>
      <c r="K3316" s="764"/>
      <c r="L3316" s="764"/>
      <c r="M3316" s="764"/>
      <c r="N3316" s="764"/>
      <c r="O3316" s="764"/>
      <c r="P3316" s="764"/>
      <c r="Q3316" s="764"/>
      <c r="R3316" s="764"/>
      <c r="S3316" s="764"/>
      <c r="T3316" s="764"/>
      <c r="U3316" s="764"/>
      <c r="V3316" s="764"/>
      <c r="W3316" s="764"/>
      <c r="X3316" s="764"/>
      <c r="Y3316" s="764"/>
      <c r="Z3316" s="764"/>
      <c r="AA3316" s="764"/>
      <c r="AB3316" s="764"/>
      <c r="AC3316" s="764"/>
    </row>
    <row r="3317">
      <c r="A3317" s="764"/>
      <c r="B3317" s="765"/>
      <c r="C3317" s="4"/>
      <c r="D3317" s="764"/>
      <c r="E3317" s="764"/>
      <c r="F3317" s="764"/>
      <c r="G3317" s="764"/>
      <c r="H3317" s="764"/>
      <c r="I3317" s="764"/>
      <c r="J3317" s="764"/>
      <c r="K3317" s="764"/>
      <c r="L3317" s="764"/>
      <c r="M3317" s="764"/>
      <c r="N3317" s="764"/>
      <c r="O3317" s="764"/>
      <c r="P3317" s="764"/>
      <c r="Q3317" s="764"/>
      <c r="R3317" s="764"/>
      <c r="S3317" s="764"/>
      <c r="T3317" s="764"/>
      <c r="U3317" s="764"/>
      <c r="V3317" s="764"/>
      <c r="W3317" s="764"/>
      <c r="X3317" s="764"/>
      <c r="Y3317" s="764"/>
      <c r="Z3317" s="764"/>
      <c r="AA3317" s="764"/>
      <c r="AB3317" s="764"/>
      <c r="AC3317" s="764"/>
    </row>
    <row r="3318">
      <c r="A3318" s="764"/>
      <c r="B3318" s="765"/>
      <c r="C3318" s="4"/>
      <c r="D3318" s="764"/>
      <c r="E3318" s="764"/>
      <c r="F3318" s="764"/>
      <c r="G3318" s="764"/>
      <c r="H3318" s="764"/>
      <c r="I3318" s="764"/>
      <c r="J3318" s="764"/>
      <c r="K3318" s="764"/>
      <c r="L3318" s="764"/>
      <c r="M3318" s="764"/>
      <c r="N3318" s="764"/>
      <c r="O3318" s="764"/>
      <c r="P3318" s="764"/>
      <c r="Q3318" s="764"/>
      <c r="R3318" s="764"/>
      <c r="S3318" s="764"/>
      <c r="T3318" s="764"/>
      <c r="U3318" s="764"/>
      <c r="V3318" s="764"/>
      <c r="W3318" s="764"/>
      <c r="X3318" s="764"/>
      <c r="Y3318" s="764"/>
      <c r="Z3318" s="764"/>
      <c r="AA3318" s="764"/>
      <c r="AB3318" s="764"/>
      <c r="AC3318" s="764"/>
    </row>
    <row r="3319">
      <c r="A3319" s="764"/>
      <c r="B3319" s="765"/>
      <c r="C3319" s="4"/>
      <c r="D3319" s="764"/>
      <c r="E3319" s="764"/>
      <c r="F3319" s="764"/>
      <c r="G3319" s="764"/>
      <c r="H3319" s="764"/>
      <c r="I3319" s="764"/>
      <c r="J3319" s="764"/>
      <c r="K3319" s="764"/>
      <c r="L3319" s="764"/>
      <c r="M3319" s="764"/>
      <c r="N3319" s="764"/>
      <c r="O3319" s="764"/>
      <c r="P3319" s="764"/>
      <c r="Q3319" s="764"/>
      <c r="R3319" s="764"/>
      <c r="S3319" s="764"/>
      <c r="T3319" s="764"/>
      <c r="U3319" s="764"/>
      <c r="V3319" s="764"/>
      <c r="W3319" s="764"/>
      <c r="X3319" s="764"/>
      <c r="Y3319" s="764"/>
      <c r="Z3319" s="764"/>
      <c r="AA3319" s="764"/>
      <c r="AB3319" s="764"/>
      <c r="AC3319" s="764"/>
    </row>
    <row r="3320">
      <c r="A3320" s="764"/>
      <c r="B3320" s="765"/>
      <c r="C3320" s="4"/>
      <c r="D3320" s="764"/>
      <c r="E3320" s="764"/>
      <c r="F3320" s="764"/>
      <c r="G3320" s="764"/>
      <c r="H3320" s="764"/>
      <c r="I3320" s="764"/>
      <c r="J3320" s="764"/>
      <c r="K3320" s="764"/>
      <c r="L3320" s="764"/>
      <c r="M3320" s="764"/>
      <c r="N3320" s="764"/>
      <c r="O3320" s="764"/>
      <c r="P3320" s="764"/>
      <c r="Q3320" s="764"/>
      <c r="R3320" s="764"/>
      <c r="S3320" s="764"/>
      <c r="T3320" s="764"/>
      <c r="U3320" s="764"/>
      <c r="V3320" s="764"/>
      <c r="W3320" s="764"/>
      <c r="X3320" s="764"/>
      <c r="Y3320" s="764"/>
      <c r="Z3320" s="764"/>
      <c r="AA3320" s="764"/>
      <c r="AB3320" s="764"/>
      <c r="AC3320" s="764"/>
    </row>
    <row r="3321">
      <c r="A3321" s="764"/>
      <c r="B3321" s="765"/>
      <c r="C3321" s="4"/>
      <c r="D3321" s="764"/>
      <c r="E3321" s="764"/>
      <c r="F3321" s="764"/>
      <c r="G3321" s="764"/>
      <c r="H3321" s="764"/>
      <c r="I3321" s="764"/>
      <c r="J3321" s="764"/>
      <c r="K3321" s="764"/>
      <c r="L3321" s="764"/>
      <c r="M3321" s="764"/>
      <c r="N3321" s="764"/>
      <c r="O3321" s="764"/>
      <c r="P3321" s="764"/>
      <c r="Q3321" s="764"/>
      <c r="R3321" s="764"/>
      <c r="S3321" s="764"/>
      <c r="T3321" s="764"/>
      <c r="U3321" s="764"/>
      <c r="V3321" s="764"/>
      <c r="W3321" s="764"/>
      <c r="X3321" s="764"/>
      <c r="Y3321" s="764"/>
      <c r="Z3321" s="764"/>
      <c r="AA3321" s="764"/>
      <c r="AB3321" s="764"/>
      <c r="AC3321" s="764"/>
    </row>
    <row r="3322">
      <c r="A3322" s="764"/>
      <c r="B3322" s="765"/>
      <c r="C3322" s="4"/>
      <c r="D3322" s="764"/>
      <c r="E3322" s="764"/>
      <c r="F3322" s="764"/>
      <c r="G3322" s="764"/>
      <c r="H3322" s="764"/>
      <c r="I3322" s="764"/>
      <c r="J3322" s="764"/>
      <c r="K3322" s="764"/>
      <c r="L3322" s="764"/>
      <c r="M3322" s="764"/>
      <c r="N3322" s="764"/>
      <c r="O3322" s="764"/>
      <c r="P3322" s="764"/>
      <c r="Q3322" s="764"/>
      <c r="R3322" s="764"/>
      <c r="S3322" s="764"/>
      <c r="T3322" s="764"/>
      <c r="U3322" s="764"/>
      <c r="V3322" s="764"/>
      <c r="W3322" s="764"/>
      <c r="X3322" s="764"/>
      <c r="Y3322" s="764"/>
      <c r="Z3322" s="764"/>
      <c r="AA3322" s="764"/>
      <c r="AB3322" s="764"/>
      <c r="AC3322" s="764"/>
    </row>
    <row r="3323">
      <c r="A3323" s="764"/>
      <c r="B3323" s="765"/>
      <c r="C3323" s="4"/>
      <c r="D3323" s="764"/>
      <c r="E3323" s="764"/>
      <c r="F3323" s="764"/>
      <c r="G3323" s="764"/>
      <c r="H3323" s="764"/>
      <c r="I3323" s="764"/>
      <c r="J3323" s="764"/>
      <c r="K3323" s="764"/>
      <c r="L3323" s="764"/>
      <c r="M3323" s="764"/>
      <c r="N3323" s="764"/>
      <c r="O3323" s="764"/>
      <c r="P3323" s="764"/>
      <c r="Q3323" s="764"/>
      <c r="R3323" s="764"/>
      <c r="S3323" s="764"/>
      <c r="T3323" s="764"/>
      <c r="U3323" s="764"/>
      <c r="V3323" s="764"/>
      <c r="W3323" s="764"/>
      <c r="X3323" s="764"/>
      <c r="Y3323" s="764"/>
      <c r="Z3323" s="764"/>
      <c r="AA3323" s="764"/>
      <c r="AB3323" s="764"/>
      <c r="AC3323" s="764"/>
    </row>
    <row r="3324">
      <c r="A3324" s="764"/>
      <c r="B3324" s="765"/>
      <c r="C3324" s="4"/>
      <c r="D3324" s="764"/>
      <c r="E3324" s="764"/>
      <c r="F3324" s="764"/>
      <c r="G3324" s="764"/>
      <c r="H3324" s="764"/>
      <c r="I3324" s="764"/>
      <c r="J3324" s="764"/>
      <c r="K3324" s="764"/>
      <c r="L3324" s="764"/>
      <c r="M3324" s="764"/>
      <c r="N3324" s="764"/>
      <c r="O3324" s="764"/>
      <c r="P3324" s="764"/>
      <c r="Q3324" s="764"/>
      <c r="R3324" s="764"/>
      <c r="S3324" s="764"/>
      <c r="T3324" s="764"/>
      <c r="U3324" s="764"/>
      <c r="V3324" s="764"/>
      <c r="W3324" s="764"/>
      <c r="X3324" s="764"/>
      <c r="Y3324" s="764"/>
      <c r="Z3324" s="764"/>
      <c r="AA3324" s="764"/>
      <c r="AB3324" s="764"/>
      <c r="AC3324" s="764"/>
    </row>
    <row r="3325">
      <c r="A3325" s="764"/>
      <c r="B3325" s="765"/>
      <c r="C3325" s="4"/>
      <c r="D3325" s="764"/>
      <c r="E3325" s="764"/>
      <c r="F3325" s="764"/>
      <c r="G3325" s="764"/>
      <c r="H3325" s="764"/>
      <c r="I3325" s="764"/>
      <c r="J3325" s="764"/>
      <c r="K3325" s="764"/>
      <c r="L3325" s="764"/>
      <c r="M3325" s="764"/>
      <c r="N3325" s="764"/>
      <c r="O3325" s="764"/>
      <c r="P3325" s="764"/>
      <c r="Q3325" s="764"/>
      <c r="R3325" s="764"/>
      <c r="S3325" s="764"/>
      <c r="T3325" s="764"/>
      <c r="U3325" s="764"/>
      <c r="V3325" s="764"/>
      <c r="W3325" s="764"/>
      <c r="X3325" s="764"/>
      <c r="Y3325" s="764"/>
      <c r="Z3325" s="764"/>
      <c r="AA3325" s="764"/>
      <c r="AB3325" s="764"/>
      <c r="AC3325" s="764"/>
    </row>
    <row r="3326">
      <c r="A3326" s="764"/>
      <c r="B3326" s="765"/>
      <c r="C3326" s="4"/>
      <c r="D3326" s="764"/>
      <c r="E3326" s="764"/>
      <c r="F3326" s="764"/>
      <c r="G3326" s="764"/>
      <c r="H3326" s="764"/>
      <c r="I3326" s="764"/>
      <c r="J3326" s="764"/>
      <c r="K3326" s="764"/>
      <c r="L3326" s="764"/>
      <c r="M3326" s="764"/>
      <c r="N3326" s="764"/>
      <c r="O3326" s="764"/>
      <c r="P3326" s="764"/>
      <c r="Q3326" s="764"/>
      <c r="R3326" s="764"/>
      <c r="S3326" s="764"/>
      <c r="T3326" s="764"/>
      <c r="U3326" s="764"/>
      <c r="V3326" s="764"/>
      <c r="W3326" s="764"/>
      <c r="X3326" s="764"/>
      <c r="Y3326" s="764"/>
      <c r="Z3326" s="764"/>
      <c r="AA3326" s="764"/>
      <c r="AB3326" s="764"/>
      <c r="AC3326" s="764"/>
    </row>
    <row r="3327">
      <c r="A3327" s="764"/>
      <c r="B3327" s="765"/>
      <c r="C3327" s="4"/>
      <c r="D3327" s="764"/>
      <c r="E3327" s="764"/>
      <c r="F3327" s="764"/>
      <c r="G3327" s="764"/>
      <c r="H3327" s="764"/>
      <c r="I3327" s="764"/>
      <c r="J3327" s="764"/>
      <c r="K3327" s="764"/>
      <c r="L3327" s="764"/>
      <c r="M3327" s="764"/>
      <c r="N3327" s="764"/>
      <c r="O3327" s="764"/>
      <c r="P3327" s="764"/>
      <c r="Q3327" s="764"/>
      <c r="R3327" s="764"/>
      <c r="S3327" s="764"/>
      <c r="T3327" s="764"/>
      <c r="U3327" s="764"/>
      <c r="V3327" s="764"/>
      <c r="W3327" s="764"/>
      <c r="X3327" s="764"/>
      <c r="Y3327" s="764"/>
      <c r="Z3327" s="764"/>
      <c r="AA3327" s="764"/>
      <c r="AB3327" s="764"/>
      <c r="AC3327" s="764"/>
    </row>
    <row r="3328">
      <c r="A3328" s="764"/>
      <c r="B3328" s="765"/>
      <c r="C3328" s="4"/>
      <c r="D3328" s="764"/>
      <c r="E3328" s="764"/>
      <c r="F3328" s="764"/>
      <c r="G3328" s="764"/>
      <c r="H3328" s="764"/>
      <c r="I3328" s="764"/>
      <c r="J3328" s="764"/>
      <c r="K3328" s="764"/>
      <c r="L3328" s="764"/>
      <c r="M3328" s="764"/>
      <c r="N3328" s="764"/>
      <c r="O3328" s="764"/>
      <c r="P3328" s="764"/>
      <c r="Q3328" s="764"/>
      <c r="R3328" s="764"/>
      <c r="S3328" s="764"/>
      <c r="T3328" s="764"/>
      <c r="U3328" s="764"/>
      <c r="V3328" s="764"/>
      <c r="W3328" s="764"/>
      <c r="X3328" s="764"/>
      <c r="Y3328" s="764"/>
      <c r="Z3328" s="764"/>
      <c r="AA3328" s="764"/>
      <c r="AB3328" s="764"/>
      <c r="AC3328" s="764"/>
    </row>
    <row r="3329">
      <c r="A3329" s="764"/>
      <c r="B3329" s="765"/>
      <c r="C3329" s="4"/>
      <c r="D3329" s="764"/>
      <c r="E3329" s="764"/>
      <c r="F3329" s="764"/>
      <c r="G3329" s="764"/>
      <c r="H3329" s="764"/>
      <c r="I3329" s="764"/>
      <c r="J3329" s="764"/>
      <c r="K3329" s="764"/>
      <c r="L3329" s="764"/>
      <c r="M3329" s="764"/>
      <c r="N3329" s="764"/>
      <c r="O3329" s="764"/>
      <c r="P3329" s="764"/>
      <c r="Q3329" s="764"/>
      <c r="R3329" s="764"/>
      <c r="S3329" s="764"/>
      <c r="T3329" s="764"/>
      <c r="U3329" s="764"/>
      <c r="V3329" s="764"/>
      <c r="W3329" s="764"/>
      <c r="X3329" s="764"/>
      <c r="Y3329" s="764"/>
      <c r="Z3329" s="764"/>
      <c r="AA3329" s="764"/>
      <c r="AB3329" s="764"/>
      <c r="AC3329" s="764"/>
    </row>
    <row r="3330">
      <c r="A3330" s="764"/>
      <c r="B3330" s="765"/>
      <c r="C3330" s="4"/>
      <c r="D3330" s="764"/>
      <c r="E3330" s="764"/>
      <c r="F3330" s="764"/>
      <c r="G3330" s="764"/>
      <c r="H3330" s="764"/>
      <c r="I3330" s="764"/>
      <c r="J3330" s="764"/>
      <c r="K3330" s="764"/>
      <c r="L3330" s="764"/>
      <c r="M3330" s="764"/>
      <c r="N3330" s="764"/>
      <c r="O3330" s="764"/>
      <c r="P3330" s="764"/>
      <c r="Q3330" s="764"/>
      <c r="R3330" s="764"/>
      <c r="S3330" s="764"/>
      <c r="T3330" s="764"/>
      <c r="U3330" s="764"/>
      <c r="V3330" s="764"/>
      <c r="W3330" s="764"/>
      <c r="X3330" s="764"/>
      <c r="Y3330" s="764"/>
      <c r="Z3330" s="764"/>
      <c r="AA3330" s="764"/>
      <c r="AB3330" s="764"/>
      <c r="AC3330" s="764"/>
    </row>
    <row r="3331">
      <c r="A3331" s="764"/>
      <c r="B3331" s="765"/>
      <c r="C3331" s="4"/>
      <c r="D3331" s="764"/>
      <c r="E3331" s="764"/>
      <c r="F3331" s="764"/>
      <c r="G3331" s="764"/>
      <c r="H3331" s="764"/>
      <c r="I3331" s="764"/>
      <c r="J3331" s="764"/>
      <c r="K3331" s="764"/>
      <c r="L3331" s="764"/>
      <c r="M3331" s="764"/>
      <c r="N3331" s="764"/>
      <c r="O3331" s="764"/>
      <c r="P3331" s="764"/>
      <c r="Q3331" s="764"/>
      <c r="R3331" s="764"/>
      <c r="S3331" s="764"/>
      <c r="T3331" s="764"/>
      <c r="U3331" s="764"/>
      <c r="V3331" s="764"/>
      <c r="W3331" s="764"/>
      <c r="X3331" s="764"/>
      <c r="Y3331" s="764"/>
      <c r="Z3331" s="764"/>
      <c r="AA3331" s="764"/>
      <c r="AB3331" s="764"/>
      <c r="AC3331" s="764"/>
    </row>
    <row r="3332">
      <c r="A3332" s="764"/>
      <c r="B3332" s="765"/>
      <c r="C3332" s="4"/>
      <c r="D3332" s="764"/>
      <c r="E3332" s="764"/>
      <c r="F3332" s="764"/>
      <c r="G3332" s="764"/>
      <c r="H3332" s="764"/>
      <c r="I3332" s="764"/>
      <c r="J3332" s="764"/>
      <c r="K3332" s="764"/>
      <c r="L3332" s="764"/>
      <c r="M3332" s="764"/>
      <c r="N3332" s="764"/>
      <c r="O3332" s="764"/>
      <c r="P3332" s="764"/>
      <c r="Q3332" s="764"/>
      <c r="R3332" s="764"/>
      <c r="S3332" s="764"/>
      <c r="T3332" s="764"/>
      <c r="U3332" s="764"/>
      <c r="V3332" s="764"/>
      <c r="W3332" s="764"/>
      <c r="X3332" s="764"/>
      <c r="Y3332" s="764"/>
      <c r="Z3332" s="764"/>
      <c r="AA3332" s="764"/>
      <c r="AB3332" s="764"/>
      <c r="AC3332" s="764"/>
    </row>
    <row r="3333">
      <c r="A3333" s="764"/>
      <c r="B3333" s="765"/>
      <c r="C3333" s="4"/>
      <c r="D3333" s="764"/>
      <c r="E3333" s="764"/>
      <c r="F3333" s="764"/>
      <c r="G3333" s="764"/>
      <c r="H3333" s="764"/>
      <c r="I3333" s="764"/>
      <c r="J3333" s="764"/>
      <c r="K3333" s="764"/>
      <c r="L3333" s="764"/>
      <c r="M3333" s="764"/>
      <c r="N3333" s="764"/>
      <c r="O3333" s="764"/>
      <c r="P3333" s="764"/>
      <c r="Q3333" s="764"/>
      <c r="R3333" s="764"/>
      <c r="S3333" s="764"/>
      <c r="T3333" s="764"/>
      <c r="U3333" s="764"/>
      <c r="V3333" s="764"/>
      <c r="W3333" s="764"/>
      <c r="X3333" s="764"/>
      <c r="Y3333" s="764"/>
      <c r="Z3333" s="764"/>
      <c r="AA3333" s="764"/>
      <c r="AB3333" s="764"/>
      <c r="AC3333" s="764"/>
    </row>
    <row r="3334">
      <c r="A3334" s="764"/>
      <c r="B3334" s="765"/>
      <c r="C3334" s="4"/>
      <c r="D3334" s="764"/>
      <c r="E3334" s="764"/>
      <c r="F3334" s="764"/>
      <c r="G3334" s="764"/>
      <c r="H3334" s="764"/>
      <c r="I3334" s="764"/>
      <c r="J3334" s="764"/>
      <c r="K3334" s="764"/>
      <c r="L3334" s="764"/>
      <c r="M3334" s="764"/>
      <c r="N3334" s="764"/>
      <c r="O3334" s="764"/>
      <c r="P3334" s="764"/>
      <c r="Q3334" s="764"/>
      <c r="R3334" s="764"/>
      <c r="S3334" s="764"/>
      <c r="T3334" s="764"/>
      <c r="U3334" s="764"/>
      <c r="V3334" s="764"/>
      <c r="W3334" s="764"/>
      <c r="X3334" s="764"/>
      <c r="Y3334" s="764"/>
      <c r="Z3334" s="764"/>
      <c r="AA3334" s="764"/>
      <c r="AB3334" s="764"/>
      <c r="AC3334" s="764"/>
    </row>
    <row r="3335">
      <c r="A3335" s="764"/>
      <c r="B3335" s="765"/>
      <c r="C3335" s="4"/>
      <c r="D3335" s="764"/>
      <c r="E3335" s="764"/>
      <c r="F3335" s="764"/>
      <c r="G3335" s="764"/>
      <c r="H3335" s="764"/>
      <c r="I3335" s="764"/>
      <c r="J3335" s="764"/>
      <c r="K3335" s="764"/>
      <c r="L3335" s="764"/>
      <c r="M3335" s="764"/>
      <c r="N3335" s="764"/>
      <c r="O3335" s="764"/>
      <c r="P3335" s="764"/>
      <c r="Q3335" s="764"/>
      <c r="R3335" s="764"/>
      <c r="S3335" s="764"/>
      <c r="T3335" s="764"/>
      <c r="U3335" s="764"/>
      <c r="V3335" s="764"/>
      <c r="W3335" s="764"/>
      <c r="X3335" s="764"/>
      <c r="Y3335" s="764"/>
      <c r="Z3335" s="764"/>
      <c r="AA3335" s="764"/>
      <c r="AB3335" s="764"/>
      <c r="AC3335" s="764"/>
    </row>
    <row r="3336">
      <c r="A3336" s="764"/>
      <c r="B3336" s="765"/>
      <c r="C3336" s="4"/>
      <c r="D3336" s="764"/>
      <c r="E3336" s="764"/>
      <c r="F3336" s="764"/>
      <c r="G3336" s="764"/>
      <c r="H3336" s="764"/>
      <c r="I3336" s="764"/>
      <c r="J3336" s="764"/>
      <c r="K3336" s="764"/>
      <c r="L3336" s="764"/>
      <c r="M3336" s="764"/>
      <c r="N3336" s="764"/>
      <c r="O3336" s="764"/>
      <c r="P3336" s="764"/>
      <c r="Q3336" s="764"/>
      <c r="R3336" s="764"/>
      <c r="S3336" s="764"/>
      <c r="T3336" s="764"/>
      <c r="U3336" s="764"/>
      <c r="V3336" s="764"/>
      <c r="W3336" s="764"/>
      <c r="X3336" s="764"/>
      <c r="Y3336" s="764"/>
      <c r="Z3336" s="764"/>
      <c r="AA3336" s="764"/>
      <c r="AB3336" s="764"/>
      <c r="AC3336" s="764"/>
    </row>
    <row r="3337">
      <c r="A3337" s="764"/>
      <c r="B3337" s="765"/>
      <c r="C3337" s="4"/>
      <c r="D3337" s="764"/>
      <c r="E3337" s="764"/>
      <c r="F3337" s="764"/>
      <c r="G3337" s="764"/>
      <c r="H3337" s="764"/>
      <c r="I3337" s="764"/>
      <c r="J3337" s="764"/>
      <c r="K3337" s="764"/>
      <c r="L3337" s="764"/>
      <c r="M3337" s="764"/>
      <c r="N3337" s="764"/>
      <c r="O3337" s="764"/>
      <c r="P3337" s="764"/>
      <c r="Q3337" s="764"/>
      <c r="R3337" s="764"/>
      <c r="S3337" s="764"/>
      <c r="T3337" s="764"/>
      <c r="U3337" s="764"/>
      <c r="V3337" s="764"/>
      <c r="W3337" s="764"/>
      <c r="X3337" s="764"/>
      <c r="Y3337" s="764"/>
      <c r="Z3337" s="764"/>
      <c r="AA3337" s="764"/>
      <c r="AB3337" s="764"/>
      <c r="AC3337" s="764"/>
    </row>
    <row r="3338">
      <c r="A3338" s="764"/>
      <c r="B3338" s="765"/>
      <c r="C3338" s="4"/>
      <c r="D3338" s="764"/>
      <c r="E3338" s="764"/>
      <c r="F3338" s="764"/>
      <c r="G3338" s="764"/>
      <c r="H3338" s="764"/>
      <c r="I3338" s="764"/>
      <c r="J3338" s="764"/>
      <c r="K3338" s="764"/>
      <c r="L3338" s="764"/>
      <c r="M3338" s="764"/>
      <c r="N3338" s="764"/>
      <c r="O3338" s="764"/>
      <c r="P3338" s="764"/>
      <c r="Q3338" s="764"/>
      <c r="R3338" s="764"/>
      <c r="S3338" s="764"/>
      <c r="T3338" s="764"/>
      <c r="U3338" s="764"/>
      <c r="V3338" s="764"/>
      <c r="W3338" s="764"/>
      <c r="X3338" s="764"/>
      <c r="Y3338" s="764"/>
      <c r="Z3338" s="764"/>
      <c r="AA3338" s="764"/>
      <c r="AB3338" s="764"/>
      <c r="AC3338" s="764"/>
    </row>
    <row r="3339">
      <c r="A3339" s="764"/>
      <c r="B3339" s="765"/>
      <c r="C3339" s="4"/>
      <c r="D3339" s="764"/>
      <c r="E3339" s="764"/>
      <c r="F3339" s="764"/>
      <c r="G3339" s="764"/>
      <c r="H3339" s="764"/>
      <c r="I3339" s="764"/>
      <c r="J3339" s="764"/>
      <c r="K3339" s="764"/>
      <c r="L3339" s="764"/>
      <c r="M3339" s="764"/>
      <c r="N3339" s="764"/>
      <c r="O3339" s="764"/>
      <c r="P3339" s="764"/>
      <c r="Q3339" s="764"/>
      <c r="R3339" s="764"/>
      <c r="S3339" s="764"/>
      <c r="T3339" s="764"/>
      <c r="U3339" s="764"/>
      <c r="V3339" s="764"/>
      <c r="W3339" s="764"/>
      <c r="X3339" s="764"/>
      <c r="Y3339" s="764"/>
      <c r="Z3339" s="764"/>
      <c r="AA3339" s="764"/>
      <c r="AB3339" s="764"/>
      <c r="AC3339" s="764"/>
    </row>
    <row r="3340">
      <c r="A3340" s="764"/>
      <c r="B3340" s="765"/>
      <c r="C3340" s="4"/>
      <c r="D3340" s="764"/>
      <c r="E3340" s="764"/>
      <c r="F3340" s="764"/>
      <c r="G3340" s="764"/>
      <c r="H3340" s="764"/>
      <c r="I3340" s="764"/>
      <c r="J3340" s="764"/>
      <c r="K3340" s="764"/>
      <c r="L3340" s="764"/>
      <c r="M3340" s="764"/>
      <c r="N3340" s="764"/>
      <c r="O3340" s="764"/>
      <c r="P3340" s="764"/>
      <c r="Q3340" s="764"/>
      <c r="R3340" s="764"/>
      <c r="S3340" s="764"/>
      <c r="T3340" s="764"/>
      <c r="U3340" s="764"/>
      <c r="V3340" s="764"/>
      <c r="W3340" s="764"/>
      <c r="X3340" s="764"/>
      <c r="Y3340" s="764"/>
      <c r="Z3340" s="764"/>
      <c r="AA3340" s="764"/>
      <c r="AB3340" s="764"/>
      <c r="AC3340" s="764"/>
    </row>
    <row r="3341">
      <c r="A3341" s="764"/>
      <c r="B3341" s="765"/>
      <c r="C3341" s="4"/>
      <c r="D3341" s="764"/>
      <c r="E3341" s="764"/>
      <c r="F3341" s="764"/>
      <c r="G3341" s="764"/>
      <c r="H3341" s="764"/>
      <c r="I3341" s="764"/>
      <c r="J3341" s="764"/>
      <c r="K3341" s="764"/>
      <c r="L3341" s="764"/>
      <c r="M3341" s="764"/>
      <c r="N3341" s="764"/>
      <c r="O3341" s="764"/>
      <c r="P3341" s="764"/>
      <c r="Q3341" s="764"/>
      <c r="R3341" s="764"/>
      <c r="S3341" s="764"/>
      <c r="T3341" s="764"/>
      <c r="U3341" s="764"/>
      <c r="V3341" s="764"/>
      <c r="W3341" s="764"/>
      <c r="X3341" s="764"/>
      <c r="Y3341" s="764"/>
      <c r="Z3341" s="764"/>
      <c r="AA3341" s="764"/>
      <c r="AB3341" s="764"/>
      <c r="AC3341" s="764"/>
    </row>
    <row r="3342">
      <c r="A3342" s="764"/>
      <c r="B3342" s="765"/>
      <c r="C3342" s="4"/>
      <c r="D3342" s="764"/>
      <c r="E3342" s="764"/>
      <c r="F3342" s="764"/>
      <c r="G3342" s="764"/>
      <c r="H3342" s="764"/>
      <c r="I3342" s="764"/>
      <c r="J3342" s="764"/>
      <c r="K3342" s="764"/>
      <c r="L3342" s="764"/>
      <c r="M3342" s="764"/>
      <c r="N3342" s="764"/>
      <c r="O3342" s="764"/>
      <c r="P3342" s="764"/>
      <c r="Q3342" s="764"/>
      <c r="R3342" s="764"/>
      <c r="S3342" s="764"/>
      <c r="T3342" s="764"/>
      <c r="U3342" s="764"/>
      <c r="V3342" s="764"/>
      <c r="W3342" s="764"/>
      <c r="X3342" s="764"/>
      <c r="Y3342" s="764"/>
      <c r="Z3342" s="764"/>
      <c r="AA3342" s="764"/>
      <c r="AB3342" s="764"/>
      <c r="AC3342" s="764"/>
    </row>
    <row r="3343">
      <c r="A3343" s="764"/>
      <c r="B3343" s="765"/>
      <c r="C3343" s="4"/>
      <c r="D3343" s="764"/>
      <c r="E3343" s="764"/>
      <c r="F3343" s="764"/>
      <c r="G3343" s="764"/>
      <c r="H3343" s="764"/>
      <c r="I3343" s="764"/>
      <c r="J3343" s="764"/>
      <c r="K3343" s="764"/>
      <c r="L3343" s="764"/>
      <c r="M3343" s="764"/>
      <c r="N3343" s="764"/>
      <c r="O3343" s="764"/>
      <c r="P3343" s="764"/>
      <c r="Q3343" s="764"/>
      <c r="R3343" s="764"/>
      <c r="S3343" s="764"/>
      <c r="T3343" s="764"/>
      <c r="U3343" s="764"/>
      <c r="V3343" s="764"/>
      <c r="W3343" s="764"/>
      <c r="X3343" s="764"/>
      <c r="Y3343" s="764"/>
      <c r="Z3343" s="764"/>
      <c r="AA3343" s="764"/>
      <c r="AB3343" s="764"/>
      <c r="AC3343" s="764"/>
    </row>
    <row r="3344">
      <c r="A3344" s="764"/>
      <c r="B3344" s="765"/>
      <c r="C3344" s="4"/>
      <c r="D3344" s="764"/>
      <c r="E3344" s="764"/>
      <c r="F3344" s="764"/>
      <c r="G3344" s="764"/>
      <c r="H3344" s="764"/>
      <c r="I3344" s="764"/>
      <c r="J3344" s="764"/>
      <c r="K3344" s="764"/>
      <c r="L3344" s="764"/>
      <c r="M3344" s="764"/>
      <c r="N3344" s="764"/>
      <c r="O3344" s="764"/>
      <c r="P3344" s="764"/>
      <c r="Q3344" s="764"/>
      <c r="R3344" s="764"/>
      <c r="S3344" s="764"/>
      <c r="T3344" s="764"/>
      <c r="U3344" s="764"/>
      <c r="V3344" s="764"/>
      <c r="W3344" s="764"/>
      <c r="X3344" s="764"/>
      <c r="Y3344" s="764"/>
      <c r="Z3344" s="764"/>
      <c r="AA3344" s="764"/>
      <c r="AB3344" s="764"/>
      <c r="AC3344" s="764"/>
    </row>
    <row r="3345">
      <c r="A3345" s="764"/>
      <c r="B3345" s="765"/>
      <c r="C3345" s="4"/>
      <c r="D3345" s="764"/>
      <c r="E3345" s="764"/>
      <c r="F3345" s="764"/>
      <c r="G3345" s="764"/>
      <c r="H3345" s="764"/>
      <c r="I3345" s="764"/>
      <c r="J3345" s="764"/>
      <c r="K3345" s="764"/>
      <c r="L3345" s="764"/>
      <c r="M3345" s="764"/>
      <c r="N3345" s="764"/>
      <c r="O3345" s="764"/>
      <c r="P3345" s="764"/>
      <c r="Q3345" s="764"/>
      <c r="R3345" s="764"/>
      <c r="S3345" s="764"/>
      <c r="T3345" s="764"/>
      <c r="U3345" s="764"/>
      <c r="V3345" s="764"/>
      <c r="W3345" s="764"/>
      <c r="X3345" s="764"/>
      <c r="Y3345" s="764"/>
      <c r="Z3345" s="764"/>
      <c r="AA3345" s="764"/>
      <c r="AB3345" s="764"/>
      <c r="AC3345" s="764"/>
    </row>
    <row r="3346">
      <c r="A3346" s="764"/>
      <c r="B3346" s="765"/>
      <c r="C3346" s="4"/>
      <c r="D3346" s="764"/>
      <c r="E3346" s="764"/>
      <c r="F3346" s="764"/>
      <c r="G3346" s="764"/>
      <c r="H3346" s="764"/>
      <c r="I3346" s="764"/>
      <c r="J3346" s="764"/>
      <c r="K3346" s="764"/>
      <c r="L3346" s="764"/>
      <c r="M3346" s="764"/>
      <c r="N3346" s="764"/>
      <c r="O3346" s="764"/>
      <c r="P3346" s="764"/>
      <c r="Q3346" s="764"/>
      <c r="R3346" s="764"/>
      <c r="S3346" s="764"/>
      <c r="T3346" s="764"/>
      <c r="U3346" s="764"/>
      <c r="V3346" s="764"/>
      <c r="W3346" s="764"/>
      <c r="X3346" s="764"/>
      <c r="Y3346" s="764"/>
      <c r="Z3346" s="764"/>
      <c r="AA3346" s="764"/>
      <c r="AB3346" s="764"/>
      <c r="AC3346" s="764"/>
    </row>
    <row r="3347">
      <c r="A3347" s="764"/>
      <c r="B3347" s="765"/>
      <c r="C3347" s="4"/>
      <c r="D3347" s="764"/>
      <c r="E3347" s="764"/>
      <c r="F3347" s="764"/>
      <c r="G3347" s="764"/>
      <c r="H3347" s="764"/>
      <c r="I3347" s="764"/>
      <c r="J3347" s="764"/>
      <c r="K3347" s="764"/>
      <c r="L3347" s="764"/>
      <c r="M3347" s="764"/>
      <c r="N3347" s="764"/>
      <c r="O3347" s="764"/>
      <c r="P3347" s="764"/>
      <c r="Q3347" s="764"/>
      <c r="R3347" s="764"/>
      <c r="S3347" s="764"/>
      <c r="T3347" s="764"/>
      <c r="U3347" s="764"/>
      <c r="V3347" s="764"/>
      <c r="W3347" s="764"/>
      <c r="X3347" s="764"/>
      <c r="Y3347" s="764"/>
      <c r="Z3347" s="764"/>
      <c r="AA3347" s="764"/>
      <c r="AB3347" s="764"/>
      <c r="AC3347" s="764"/>
    </row>
    <row r="3348">
      <c r="A3348" s="764"/>
      <c r="B3348" s="765"/>
      <c r="C3348" s="4"/>
      <c r="D3348" s="764"/>
      <c r="E3348" s="764"/>
      <c r="F3348" s="764"/>
      <c r="G3348" s="764"/>
      <c r="H3348" s="764"/>
      <c r="I3348" s="764"/>
      <c r="J3348" s="764"/>
      <c r="K3348" s="764"/>
      <c r="L3348" s="764"/>
      <c r="M3348" s="764"/>
      <c r="N3348" s="764"/>
      <c r="O3348" s="764"/>
      <c r="P3348" s="764"/>
      <c r="Q3348" s="764"/>
      <c r="R3348" s="764"/>
      <c r="S3348" s="764"/>
      <c r="T3348" s="764"/>
      <c r="U3348" s="764"/>
      <c r="V3348" s="764"/>
      <c r="W3348" s="764"/>
      <c r="X3348" s="764"/>
      <c r="Y3348" s="764"/>
      <c r="Z3348" s="764"/>
      <c r="AA3348" s="764"/>
      <c r="AB3348" s="764"/>
      <c r="AC3348" s="764"/>
    </row>
    <row r="3349">
      <c r="A3349" s="764"/>
      <c r="B3349" s="765"/>
      <c r="C3349" s="4"/>
      <c r="D3349" s="764"/>
      <c r="E3349" s="764"/>
      <c r="F3349" s="764"/>
      <c r="G3349" s="764"/>
      <c r="H3349" s="764"/>
      <c r="I3349" s="764"/>
      <c r="J3349" s="764"/>
      <c r="K3349" s="764"/>
      <c r="L3349" s="764"/>
      <c r="M3349" s="764"/>
      <c r="N3349" s="764"/>
      <c r="O3349" s="764"/>
      <c r="P3349" s="764"/>
      <c r="Q3349" s="764"/>
      <c r="R3349" s="764"/>
      <c r="S3349" s="764"/>
      <c r="T3349" s="764"/>
      <c r="U3349" s="764"/>
      <c r="V3349" s="764"/>
      <c r="W3349" s="764"/>
      <c r="X3349" s="764"/>
      <c r="Y3349" s="764"/>
      <c r="Z3349" s="764"/>
      <c r="AA3349" s="764"/>
      <c r="AB3349" s="764"/>
      <c r="AC3349" s="764"/>
    </row>
    <row r="3350">
      <c r="A3350" s="764"/>
      <c r="B3350" s="765"/>
      <c r="C3350" s="4"/>
      <c r="D3350" s="764"/>
      <c r="E3350" s="764"/>
      <c r="F3350" s="764"/>
      <c r="G3350" s="764"/>
      <c r="H3350" s="764"/>
      <c r="I3350" s="764"/>
      <c r="J3350" s="764"/>
      <c r="K3350" s="764"/>
      <c r="L3350" s="764"/>
      <c r="M3350" s="764"/>
      <c r="N3350" s="764"/>
      <c r="O3350" s="764"/>
      <c r="P3350" s="764"/>
      <c r="Q3350" s="764"/>
      <c r="R3350" s="764"/>
      <c r="S3350" s="764"/>
      <c r="T3350" s="764"/>
      <c r="U3350" s="764"/>
      <c r="V3350" s="764"/>
      <c r="W3350" s="764"/>
      <c r="X3350" s="764"/>
      <c r="Y3350" s="764"/>
      <c r="Z3350" s="764"/>
      <c r="AA3350" s="764"/>
      <c r="AB3350" s="764"/>
      <c r="AC3350" s="764"/>
    </row>
    <row r="3351">
      <c r="A3351" s="764"/>
      <c r="B3351" s="765"/>
      <c r="C3351" s="4"/>
      <c r="D3351" s="764"/>
      <c r="E3351" s="764"/>
      <c r="F3351" s="764"/>
      <c r="G3351" s="764"/>
      <c r="H3351" s="764"/>
      <c r="I3351" s="764"/>
      <c r="J3351" s="764"/>
      <c r="K3351" s="764"/>
      <c r="L3351" s="764"/>
      <c r="M3351" s="764"/>
      <c r="N3351" s="764"/>
      <c r="O3351" s="764"/>
      <c r="P3351" s="764"/>
      <c r="Q3351" s="764"/>
      <c r="R3351" s="764"/>
      <c r="S3351" s="764"/>
      <c r="T3351" s="764"/>
      <c r="U3351" s="764"/>
      <c r="V3351" s="764"/>
      <c r="W3351" s="764"/>
      <c r="X3351" s="764"/>
      <c r="Y3351" s="764"/>
      <c r="Z3351" s="764"/>
      <c r="AA3351" s="764"/>
      <c r="AB3351" s="764"/>
      <c r="AC3351" s="764"/>
    </row>
    <row r="3352">
      <c r="A3352" s="764"/>
      <c r="B3352" s="765"/>
      <c r="C3352" s="4"/>
      <c r="D3352" s="764"/>
      <c r="E3352" s="764"/>
      <c r="F3352" s="764"/>
      <c r="G3352" s="764"/>
      <c r="H3352" s="764"/>
      <c r="I3352" s="764"/>
      <c r="J3352" s="764"/>
      <c r="K3352" s="764"/>
      <c r="L3352" s="764"/>
      <c r="M3352" s="764"/>
      <c r="N3352" s="764"/>
      <c r="O3352" s="764"/>
      <c r="P3352" s="764"/>
      <c r="Q3352" s="764"/>
      <c r="R3352" s="764"/>
      <c r="S3352" s="764"/>
      <c r="T3352" s="764"/>
      <c r="U3352" s="764"/>
      <c r="V3352" s="764"/>
      <c r="W3352" s="764"/>
      <c r="X3352" s="764"/>
      <c r="Y3352" s="764"/>
      <c r="Z3352" s="764"/>
      <c r="AA3352" s="764"/>
      <c r="AB3352" s="764"/>
      <c r="AC3352" s="764"/>
    </row>
    <row r="3353">
      <c r="A3353" s="764"/>
      <c r="B3353" s="765"/>
      <c r="C3353" s="4"/>
      <c r="D3353" s="764"/>
      <c r="E3353" s="764"/>
      <c r="F3353" s="764"/>
      <c r="G3353" s="764"/>
      <c r="H3353" s="764"/>
      <c r="I3353" s="764"/>
      <c r="J3353" s="764"/>
      <c r="K3353" s="764"/>
      <c r="L3353" s="764"/>
      <c r="M3353" s="764"/>
      <c r="N3353" s="764"/>
      <c r="O3353" s="764"/>
      <c r="P3353" s="764"/>
      <c r="Q3353" s="764"/>
      <c r="R3353" s="764"/>
      <c r="S3353" s="764"/>
      <c r="T3353" s="764"/>
      <c r="U3353" s="764"/>
      <c r="V3353" s="764"/>
      <c r="W3353" s="764"/>
      <c r="X3353" s="764"/>
      <c r="Y3353" s="764"/>
      <c r="Z3353" s="764"/>
      <c r="AA3353" s="764"/>
      <c r="AB3353" s="764"/>
      <c r="AC3353" s="764"/>
    </row>
    <row r="3354">
      <c r="A3354" s="764"/>
      <c r="B3354" s="765"/>
      <c r="C3354" s="4"/>
      <c r="D3354" s="764"/>
      <c r="E3354" s="764"/>
      <c r="F3354" s="764"/>
      <c r="G3354" s="764"/>
      <c r="H3354" s="764"/>
      <c r="I3354" s="764"/>
      <c r="J3354" s="764"/>
      <c r="K3354" s="764"/>
      <c r="L3354" s="764"/>
      <c r="M3354" s="764"/>
      <c r="N3354" s="764"/>
      <c r="O3354" s="764"/>
      <c r="P3354" s="764"/>
      <c r="Q3354" s="764"/>
      <c r="R3354" s="764"/>
      <c r="S3354" s="764"/>
      <c r="T3354" s="764"/>
      <c r="U3354" s="764"/>
      <c r="V3354" s="764"/>
      <c r="W3354" s="764"/>
      <c r="X3354" s="764"/>
      <c r="Y3354" s="764"/>
      <c r="Z3354" s="764"/>
      <c r="AA3354" s="764"/>
      <c r="AB3354" s="764"/>
      <c r="AC3354" s="764"/>
    </row>
    <row r="3355">
      <c r="A3355" s="764"/>
      <c r="B3355" s="765"/>
      <c r="C3355" s="4"/>
      <c r="D3355" s="764"/>
      <c r="E3355" s="764"/>
      <c r="F3355" s="764"/>
      <c r="G3355" s="764"/>
      <c r="H3355" s="764"/>
      <c r="I3355" s="764"/>
      <c r="J3355" s="764"/>
      <c r="K3355" s="764"/>
      <c r="L3355" s="764"/>
      <c r="M3355" s="764"/>
      <c r="N3355" s="764"/>
      <c r="O3355" s="764"/>
      <c r="P3355" s="764"/>
      <c r="Q3355" s="764"/>
      <c r="R3355" s="764"/>
      <c r="S3355" s="764"/>
      <c r="T3355" s="764"/>
      <c r="U3355" s="764"/>
      <c r="V3355" s="764"/>
      <c r="W3355" s="764"/>
      <c r="X3355" s="764"/>
      <c r="Y3355" s="764"/>
      <c r="Z3355" s="764"/>
      <c r="AA3355" s="764"/>
      <c r="AB3355" s="764"/>
      <c r="AC3355" s="764"/>
    </row>
    <row r="3356">
      <c r="A3356" s="764"/>
      <c r="B3356" s="765"/>
      <c r="C3356" s="4"/>
      <c r="D3356" s="764"/>
      <c r="E3356" s="764"/>
      <c r="F3356" s="764"/>
      <c r="G3356" s="764"/>
      <c r="H3356" s="764"/>
      <c r="I3356" s="764"/>
      <c r="J3356" s="764"/>
      <c r="K3356" s="764"/>
      <c r="L3356" s="764"/>
      <c r="M3356" s="764"/>
      <c r="N3356" s="764"/>
      <c r="O3356" s="764"/>
      <c r="P3356" s="764"/>
      <c r="Q3356" s="764"/>
      <c r="R3356" s="764"/>
      <c r="S3356" s="764"/>
      <c r="T3356" s="764"/>
      <c r="U3356" s="764"/>
      <c r="V3356" s="764"/>
      <c r="W3356" s="764"/>
      <c r="X3356" s="764"/>
      <c r="Y3356" s="764"/>
      <c r="Z3356" s="764"/>
      <c r="AA3356" s="764"/>
      <c r="AB3356" s="764"/>
      <c r="AC3356" s="764"/>
    </row>
    <row r="3357">
      <c r="A3357" s="764"/>
      <c r="B3357" s="765"/>
      <c r="C3357" s="4"/>
      <c r="D3357" s="764"/>
      <c r="E3357" s="764"/>
      <c r="F3357" s="764"/>
      <c r="G3357" s="764"/>
      <c r="H3357" s="764"/>
      <c r="I3357" s="764"/>
      <c r="J3357" s="764"/>
      <c r="K3357" s="764"/>
      <c r="L3357" s="764"/>
      <c r="M3357" s="764"/>
      <c r="N3357" s="764"/>
      <c r="O3357" s="764"/>
      <c r="P3357" s="764"/>
      <c r="Q3357" s="764"/>
      <c r="R3357" s="764"/>
      <c r="S3357" s="764"/>
      <c r="T3357" s="764"/>
      <c r="U3357" s="764"/>
      <c r="V3357" s="764"/>
      <c r="W3357" s="764"/>
      <c r="X3357" s="764"/>
      <c r="Y3357" s="764"/>
      <c r="Z3357" s="764"/>
      <c r="AA3357" s="764"/>
      <c r="AB3357" s="764"/>
      <c r="AC3357" s="764"/>
    </row>
    <row r="3358">
      <c r="A3358" s="764"/>
      <c r="B3358" s="765"/>
      <c r="C3358" s="4"/>
      <c r="D3358" s="764"/>
      <c r="E3358" s="764"/>
      <c r="F3358" s="764"/>
      <c r="G3358" s="764"/>
      <c r="H3358" s="764"/>
      <c r="I3358" s="764"/>
      <c r="J3358" s="764"/>
      <c r="K3358" s="764"/>
      <c r="L3358" s="764"/>
      <c r="M3358" s="764"/>
      <c r="N3358" s="764"/>
      <c r="O3358" s="764"/>
      <c r="P3358" s="764"/>
      <c r="Q3358" s="764"/>
      <c r="R3358" s="764"/>
      <c r="S3358" s="764"/>
      <c r="T3358" s="764"/>
      <c r="U3358" s="764"/>
      <c r="V3358" s="764"/>
      <c r="W3358" s="764"/>
      <c r="X3358" s="764"/>
      <c r="Y3358" s="764"/>
      <c r="Z3358" s="764"/>
      <c r="AA3358" s="764"/>
      <c r="AB3358" s="764"/>
      <c r="AC3358" s="764"/>
    </row>
    <row r="3359">
      <c r="A3359" s="764"/>
      <c r="B3359" s="765"/>
      <c r="C3359" s="4"/>
      <c r="D3359" s="764"/>
      <c r="E3359" s="764"/>
      <c r="F3359" s="764"/>
      <c r="G3359" s="764"/>
      <c r="H3359" s="764"/>
      <c r="I3359" s="764"/>
      <c r="J3359" s="764"/>
      <c r="K3359" s="764"/>
      <c r="L3359" s="764"/>
      <c r="M3359" s="764"/>
      <c r="N3359" s="764"/>
      <c r="O3359" s="764"/>
      <c r="P3359" s="764"/>
      <c r="Q3359" s="764"/>
      <c r="R3359" s="764"/>
      <c r="S3359" s="764"/>
      <c r="T3359" s="764"/>
      <c r="U3359" s="764"/>
      <c r="V3359" s="764"/>
      <c r="W3359" s="764"/>
      <c r="X3359" s="764"/>
      <c r="Y3359" s="764"/>
      <c r="Z3359" s="764"/>
      <c r="AA3359" s="764"/>
      <c r="AB3359" s="764"/>
      <c r="AC3359" s="764"/>
    </row>
    <row r="3360">
      <c r="A3360" s="764"/>
      <c r="B3360" s="765"/>
      <c r="C3360" s="4"/>
      <c r="D3360" s="764"/>
      <c r="E3360" s="764"/>
      <c r="F3360" s="764"/>
      <c r="G3360" s="764"/>
      <c r="H3360" s="764"/>
      <c r="I3360" s="764"/>
      <c r="J3360" s="764"/>
      <c r="K3360" s="764"/>
      <c r="L3360" s="764"/>
      <c r="M3360" s="764"/>
      <c r="N3360" s="764"/>
      <c r="O3360" s="764"/>
      <c r="P3360" s="764"/>
      <c r="Q3360" s="764"/>
      <c r="R3360" s="764"/>
      <c r="S3360" s="764"/>
      <c r="T3360" s="764"/>
      <c r="U3360" s="764"/>
      <c r="V3360" s="764"/>
      <c r="W3360" s="764"/>
      <c r="X3360" s="764"/>
      <c r="Y3360" s="764"/>
      <c r="Z3360" s="764"/>
      <c r="AA3360" s="764"/>
      <c r="AB3360" s="764"/>
      <c r="AC3360" s="764"/>
    </row>
    <row r="3361">
      <c r="A3361" s="764"/>
      <c r="B3361" s="765"/>
      <c r="C3361" s="4"/>
      <c r="D3361" s="764"/>
      <c r="E3361" s="764"/>
      <c r="F3361" s="764"/>
      <c r="G3361" s="764"/>
      <c r="H3361" s="764"/>
      <c r="I3361" s="764"/>
      <c r="J3361" s="764"/>
      <c r="K3361" s="764"/>
      <c r="L3361" s="764"/>
      <c r="M3361" s="764"/>
      <c r="N3361" s="764"/>
      <c r="O3361" s="764"/>
      <c r="P3361" s="764"/>
      <c r="Q3361" s="764"/>
      <c r="R3361" s="764"/>
      <c r="S3361" s="764"/>
      <c r="T3361" s="764"/>
      <c r="U3361" s="764"/>
      <c r="V3361" s="764"/>
      <c r="W3361" s="764"/>
      <c r="X3361" s="764"/>
      <c r="Y3361" s="764"/>
      <c r="Z3361" s="764"/>
      <c r="AA3361" s="764"/>
      <c r="AB3361" s="764"/>
      <c r="AC3361" s="764"/>
    </row>
    <row r="3362">
      <c r="A3362" s="764"/>
      <c r="B3362" s="765"/>
      <c r="C3362" s="4"/>
      <c r="D3362" s="764"/>
      <c r="E3362" s="764"/>
      <c r="F3362" s="764"/>
      <c r="G3362" s="764"/>
      <c r="H3362" s="764"/>
      <c r="I3362" s="764"/>
      <c r="J3362" s="764"/>
      <c r="K3362" s="764"/>
      <c r="L3362" s="764"/>
      <c r="M3362" s="764"/>
      <c r="N3362" s="764"/>
      <c r="O3362" s="764"/>
      <c r="P3362" s="764"/>
      <c r="Q3362" s="764"/>
      <c r="R3362" s="764"/>
      <c r="S3362" s="764"/>
      <c r="T3362" s="764"/>
      <c r="U3362" s="764"/>
      <c r="V3362" s="764"/>
      <c r="W3362" s="764"/>
      <c r="X3362" s="764"/>
      <c r="Y3362" s="764"/>
      <c r="Z3362" s="764"/>
      <c r="AA3362" s="764"/>
      <c r="AB3362" s="764"/>
      <c r="AC3362" s="764"/>
    </row>
    <row r="3363">
      <c r="A3363" s="764"/>
      <c r="B3363" s="765"/>
      <c r="C3363" s="4"/>
      <c r="D3363" s="764"/>
      <c r="E3363" s="764"/>
      <c r="F3363" s="764"/>
      <c r="G3363" s="764"/>
      <c r="H3363" s="764"/>
      <c r="I3363" s="764"/>
      <c r="J3363" s="764"/>
      <c r="K3363" s="764"/>
      <c r="L3363" s="764"/>
      <c r="M3363" s="764"/>
      <c r="N3363" s="764"/>
      <c r="O3363" s="764"/>
      <c r="P3363" s="764"/>
      <c r="Q3363" s="764"/>
      <c r="R3363" s="764"/>
      <c r="S3363" s="764"/>
      <c r="T3363" s="764"/>
      <c r="U3363" s="764"/>
      <c r="V3363" s="764"/>
      <c r="W3363" s="764"/>
      <c r="X3363" s="764"/>
      <c r="Y3363" s="764"/>
      <c r="Z3363" s="764"/>
      <c r="AA3363" s="764"/>
      <c r="AB3363" s="764"/>
      <c r="AC3363" s="764"/>
    </row>
    <row r="3364">
      <c r="A3364" s="764"/>
      <c r="B3364" s="765"/>
      <c r="C3364" s="4"/>
      <c r="D3364" s="764"/>
      <c r="E3364" s="764"/>
      <c r="F3364" s="764"/>
      <c r="G3364" s="764"/>
      <c r="H3364" s="764"/>
      <c r="I3364" s="764"/>
      <c r="J3364" s="764"/>
      <c r="K3364" s="764"/>
      <c r="L3364" s="764"/>
      <c r="M3364" s="764"/>
      <c r="N3364" s="764"/>
      <c r="O3364" s="764"/>
      <c r="P3364" s="764"/>
      <c r="Q3364" s="764"/>
      <c r="R3364" s="764"/>
      <c r="S3364" s="764"/>
      <c r="T3364" s="764"/>
      <c r="U3364" s="764"/>
      <c r="V3364" s="764"/>
      <c r="W3364" s="764"/>
      <c r="X3364" s="764"/>
      <c r="Y3364" s="764"/>
      <c r="Z3364" s="764"/>
      <c r="AA3364" s="764"/>
      <c r="AB3364" s="764"/>
      <c r="AC3364" s="764"/>
    </row>
    <row r="3365">
      <c r="A3365" s="764"/>
      <c r="B3365" s="765"/>
      <c r="C3365" s="4"/>
      <c r="D3365" s="764"/>
      <c r="E3365" s="764"/>
      <c r="F3365" s="764"/>
      <c r="G3365" s="764"/>
      <c r="H3365" s="764"/>
      <c r="I3365" s="764"/>
      <c r="J3365" s="764"/>
      <c r="K3365" s="764"/>
      <c r="L3365" s="764"/>
      <c r="M3365" s="764"/>
      <c r="N3365" s="764"/>
      <c r="O3365" s="764"/>
      <c r="P3365" s="764"/>
      <c r="Q3365" s="764"/>
      <c r="R3365" s="764"/>
      <c r="S3365" s="764"/>
      <c r="T3365" s="764"/>
      <c r="U3365" s="764"/>
      <c r="V3365" s="764"/>
      <c r="W3365" s="764"/>
      <c r="X3365" s="764"/>
      <c r="Y3365" s="764"/>
      <c r="Z3365" s="764"/>
      <c r="AA3365" s="764"/>
      <c r="AB3365" s="764"/>
      <c r="AC3365" s="764"/>
    </row>
    <row r="3366">
      <c r="A3366" s="764"/>
      <c r="B3366" s="765"/>
      <c r="C3366" s="4"/>
      <c r="D3366" s="764"/>
      <c r="E3366" s="764"/>
      <c r="F3366" s="764"/>
      <c r="G3366" s="764"/>
      <c r="H3366" s="764"/>
      <c r="I3366" s="764"/>
      <c r="J3366" s="764"/>
      <c r="K3366" s="764"/>
      <c r="L3366" s="764"/>
      <c r="M3366" s="764"/>
      <c r="N3366" s="764"/>
      <c r="O3366" s="764"/>
      <c r="P3366" s="764"/>
      <c r="Q3366" s="764"/>
      <c r="R3366" s="764"/>
      <c r="S3366" s="764"/>
      <c r="T3366" s="764"/>
      <c r="U3366" s="764"/>
      <c r="V3366" s="764"/>
      <c r="W3366" s="764"/>
      <c r="X3366" s="764"/>
      <c r="Y3366" s="764"/>
      <c r="Z3366" s="764"/>
      <c r="AA3366" s="764"/>
      <c r="AB3366" s="764"/>
      <c r="AC3366" s="764"/>
    </row>
    <row r="3367">
      <c r="A3367" s="764"/>
      <c r="B3367" s="765"/>
      <c r="C3367" s="4"/>
      <c r="D3367" s="764"/>
      <c r="E3367" s="764"/>
      <c r="F3367" s="764"/>
      <c r="G3367" s="764"/>
      <c r="H3367" s="764"/>
      <c r="I3367" s="764"/>
      <c r="J3367" s="764"/>
      <c r="K3367" s="764"/>
      <c r="L3367" s="764"/>
      <c r="M3367" s="764"/>
      <c r="N3367" s="764"/>
      <c r="O3367" s="764"/>
      <c r="P3367" s="764"/>
      <c r="Q3367" s="764"/>
      <c r="R3367" s="764"/>
      <c r="S3367" s="764"/>
      <c r="T3367" s="764"/>
      <c r="U3367" s="764"/>
      <c r="V3367" s="764"/>
      <c r="W3367" s="764"/>
      <c r="X3367" s="764"/>
      <c r="Y3367" s="764"/>
      <c r="Z3367" s="764"/>
      <c r="AA3367" s="764"/>
      <c r="AB3367" s="764"/>
      <c r="AC3367" s="764"/>
    </row>
    <row r="3368">
      <c r="A3368" s="764"/>
      <c r="B3368" s="765"/>
      <c r="C3368" s="4"/>
      <c r="D3368" s="764"/>
      <c r="E3368" s="764"/>
      <c r="F3368" s="764"/>
      <c r="G3368" s="764"/>
      <c r="H3368" s="764"/>
      <c r="I3368" s="764"/>
      <c r="J3368" s="764"/>
      <c r="K3368" s="764"/>
      <c r="L3368" s="764"/>
      <c r="M3368" s="764"/>
      <c r="N3368" s="764"/>
      <c r="O3368" s="764"/>
      <c r="P3368" s="764"/>
      <c r="Q3368" s="764"/>
      <c r="R3368" s="764"/>
      <c r="S3368" s="764"/>
      <c r="T3368" s="764"/>
      <c r="U3368" s="764"/>
      <c r="V3368" s="764"/>
      <c r="W3368" s="764"/>
      <c r="X3368" s="764"/>
      <c r="Y3368" s="764"/>
      <c r="Z3368" s="764"/>
      <c r="AA3368" s="764"/>
      <c r="AB3368" s="764"/>
      <c r="AC3368" s="764"/>
    </row>
    <row r="3369">
      <c r="A3369" s="764"/>
      <c r="B3369" s="765"/>
      <c r="C3369" s="4"/>
      <c r="D3369" s="764"/>
      <c r="E3369" s="764"/>
      <c r="F3369" s="764"/>
      <c r="G3369" s="764"/>
      <c r="H3369" s="764"/>
      <c r="I3369" s="764"/>
      <c r="J3369" s="764"/>
      <c r="K3369" s="764"/>
      <c r="L3369" s="764"/>
      <c r="M3369" s="764"/>
      <c r="N3369" s="764"/>
      <c r="O3369" s="764"/>
      <c r="P3369" s="764"/>
      <c r="Q3369" s="764"/>
      <c r="R3369" s="764"/>
      <c r="S3369" s="764"/>
      <c r="T3369" s="764"/>
      <c r="U3369" s="764"/>
      <c r="V3369" s="764"/>
      <c r="W3369" s="764"/>
      <c r="X3369" s="764"/>
      <c r="Y3369" s="764"/>
      <c r="Z3369" s="764"/>
      <c r="AA3369" s="764"/>
      <c r="AB3369" s="764"/>
      <c r="AC3369" s="764"/>
    </row>
    <row r="3370">
      <c r="A3370" s="764"/>
      <c r="B3370" s="765"/>
      <c r="C3370" s="4"/>
      <c r="D3370" s="764"/>
      <c r="E3370" s="764"/>
      <c r="F3370" s="764"/>
      <c r="G3370" s="764"/>
      <c r="H3370" s="764"/>
      <c r="I3370" s="764"/>
      <c r="J3370" s="764"/>
      <c r="K3370" s="764"/>
      <c r="L3370" s="764"/>
      <c r="M3370" s="764"/>
      <c r="N3370" s="764"/>
      <c r="O3370" s="764"/>
      <c r="P3370" s="764"/>
      <c r="Q3370" s="764"/>
      <c r="R3370" s="764"/>
      <c r="S3370" s="764"/>
      <c r="T3370" s="764"/>
      <c r="U3370" s="764"/>
      <c r="V3370" s="764"/>
      <c r="W3370" s="764"/>
      <c r="X3370" s="764"/>
      <c r="Y3370" s="764"/>
      <c r="Z3370" s="764"/>
      <c r="AA3370" s="764"/>
      <c r="AB3370" s="764"/>
      <c r="AC3370" s="764"/>
    </row>
    <row r="3371">
      <c r="A3371" s="764"/>
      <c r="B3371" s="765"/>
      <c r="C3371" s="4"/>
      <c r="D3371" s="764"/>
      <c r="E3371" s="764"/>
      <c r="F3371" s="764"/>
      <c r="G3371" s="764"/>
      <c r="H3371" s="764"/>
      <c r="I3371" s="764"/>
      <c r="J3371" s="764"/>
      <c r="K3371" s="764"/>
      <c r="L3371" s="764"/>
      <c r="M3371" s="764"/>
      <c r="N3371" s="764"/>
      <c r="O3371" s="764"/>
      <c r="P3371" s="764"/>
      <c r="Q3371" s="764"/>
      <c r="R3371" s="764"/>
      <c r="S3371" s="764"/>
      <c r="T3371" s="764"/>
      <c r="U3371" s="764"/>
      <c r="V3371" s="764"/>
      <c r="W3371" s="764"/>
      <c r="X3371" s="764"/>
      <c r="Y3371" s="764"/>
      <c r="Z3371" s="764"/>
      <c r="AA3371" s="764"/>
      <c r="AB3371" s="764"/>
      <c r="AC3371" s="764"/>
    </row>
    <row r="3372">
      <c r="A3372" s="764"/>
      <c r="B3372" s="765"/>
      <c r="C3372" s="4"/>
      <c r="D3372" s="764"/>
      <c r="E3372" s="764"/>
      <c r="F3372" s="764"/>
      <c r="G3372" s="764"/>
      <c r="H3372" s="764"/>
      <c r="I3372" s="764"/>
      <c r="J3372" s="764"/>
      <c r="K3372" s="764"/>
      <c r="L3372" s="764"/>
      <c r="M3372" s="764"/>
      <c r="N3372" s="764"/>
      <c r="O3372" s="764"/>
      <c r="P3372" s="764"/>
      <c r="Q3372" s="764"/>
      <c r="R3372" s="764"/>
      <c r="S3372" s="764"/>
      <c r="T3372" s="764"/>
      <c r="U3372" s="764"/>
      <c r="V3372" s="764"/>
      <c r="W3372" s="764"/>
      <c r="X3372" s="764"/>
      <c r="Y3372" s="764"/>
      <c r="Z3372" s="764"/>
      <c r="AA3372" s="764"/>
      <c r="AB3372" s="764"/>
      <c r="AC3372" s="764"/>
    </row>
    <row r="3373">
      <c r="A3373" s="764"/>
      <c r="B3373" s="765"/>
      <c r="C3373" s="4"/>
      <c r="D3373" s="764"/>
      <c r="E3373" s="764"/>
      <c r="F3373" s="764"/>
      <c r="G3373" s="764"/>
      <c r="H3373" s="764"/>
      <c r="I3373" s="764"/>
      <c r="J3373" s="764"/>
      <c r="K3373" s="764"/>
      <c r="L3373" s="764"/>
      <c r="M3373" s="764"/>
      <c r="N3373" s="764"/>
      <c r="O3373" s="764"/>
      <c r="P3373" s="764"/>
      <c r="Q3373" s="764"/>
      <c r="R3373" s="764"/>
      <c r="S3373" s="764"/>
      <c r="T3373" s="764"/>
      <c r="U3373" s="764"/>
      <c r="V3373" s="764"/>
      <c r="W3373" s="764"/>
      <c r="X3373" s="764"/>
      <c r="Y3373" s="764"/>
      <c r="Z3373" s="764"/>
      <c r="AA3373" s="764"/>
      <c r="AB3373" s="764"/>
      <c r="AC3373" s="764"/>
    </row>
    <row r="3374">
      <c r="A3374" s="764"/>
      <c r="B3374" s="765"/>
      <c r="C3374" s="4"/>
      <c r="D3374" s="764"/>
      <c r="E3374" s="764"/>
      <c r="F3374" s="764"/>
      <c r="G3374" s="764"/>
      <c r="H3374" s="764"/>
      <c r="I3374" s="764"/>
      <c r="J3374" s="764"/>
      <c r="K3374" s="764"/>
      <c r="L3374" s="764"/>
      <c r="M3374" s="764"/>
      <c r="N3374" s="764"/>
      <c r="O3374" s="764"/>
      <c r="P3374" s="764"/>
      <c r="Q3374" s="764"/>
      <c r="R3374" s="764"/>
      <c r="S3374" s="764"/>
      <c r="T3374" s="764"/>
      <c r="U3374" s="764"/>
      <c r="V3374" s="764"/>
      <c r="W3374" s="764"/>
      <c r="X3374" s="764"/>
      <c r="Y3374" s="764"/>
      <c r="Z3374" s="764"/>
      <c r="AA3374" s="764"/>
      <c r="AB3374" s="764"/>
      <c r="AC3374" s="764"/>
    </row>
    <row r="3375">
      <c r="A3375" s="764"/>
      <c r="B3375" s="765"/>
      <c r="C3375" s="4"/>
      <c r="D3375" s="764"/>
      <c r="E3375" s="764"/>
      <c r="F3375" s="764"/>
      <c r="G3375" s="764"/>
      <c r="H3375" s="764"/>
      <c r="I3375" s="764"/>
      <c r="J3375" s="764"/>
      <c r="K3375" s="764"/>
      <c r="L3375" s="764"/>
      <c r="M3375" s="764"/>
      <c r="N3375" s="764"/>
      <c r="O3375" s="764"/>
      <c r="P3375" s="764"/>
      <c r="Q3375" s="764"/>
      <c r="R3375" s="764"/>
      <c r="S3375" s="764"/>
      <c r="T3375" s="764"/>
      <c r="U3375" s="764"/>
      <c r="V3375" s="764"/>
      <c r="W3375" s="764"/>
      <c r="X3375" s="764"/>
      <c r="Y3375" s="764"/>
      <c r="Z3375" s="764"/>
      <c r="AA3375" s="764"/>
      <c r="AB3375" s="764"/>
      <c r="AC3375" s="764"/>
    </row>
    <row r="3376">
      <c r="A3376" s="764"/>
      <c r="B3376" s="765"/>
      <c r="C3376" s="4"/>
      <c r="D3376" s="764"/>
      <c r="E3376" s="764"/>
      <c r="F3376" s="764"/>
      <c r="G3376" s="764"/>
      <c r="H3376" s="764"/>
      <c r="I3376" s="764"/>
      <c r="J3376" s="764"/>
      <c r="K3376" s="764"/>
      <c r="L3376" s="764"/>
      <c r="M3376" s="764"/>
      <c r="N3376" s="764"/>
      <c r="O3376" s="764"/>
      <c r="P3376" s="764"/>
      <c r="Q3376" s="764"/>
      <c r="R3376" s="764"/>
      <c r="S3376" s="764"/>
      <c r="T3376" s="764"/>
      <c r="U3376" s="764"/>
      <c r="V3376" s="764"/>
      <c r="W3376" s="764"/>
      <c r="X3376" s="764"/>
      <c r="Y3376" s="764"/>
      <c r="Z3376" s="764"/>
      <c r="AA3376" s="764"/>
      <c r="AB3376" s="764"/>
      <c r="AC3376" s="764"/>
    </row>
    <row r="3377">
      <c r="A3377" s="764"/>
      <c r="B3377" s="765"/>
      <c r="C3377" s="4"/>
      <c r="D3377" s="764"/>
      <c r="E3377" s="764"/>
      <c r="F3377" s="764"/>
      <c r="G3377" s="764"/>
      <c r="H3377" s="764"/>
      <c r="I3377" s="764"/>
      <c r="J3377" s="764"/>
      <c r="K3377" s="764"/>
      <c r="L3377" s="764"/>
      <c r="M3377" s="764"/>
      <c r="N3377" s="764"/>
      <c r="O3377" s="764"/>
      <c r="P3377" s="764"/>
      <c r="Q3377" s="764"/>
      <c r="R3377" s="764"/>
      <c r="S3377" s="764"/>
      <c r="T3377" s="764"/>
      <c r="U3377" s="764"/>
      <c r="V3377" s="764"/>
      <c r="W3377" s="764"/>
      <c r="X3377" s="764"/>
      <c r="Y3377" s="764"/>
      <c r="Z3377" s="764"/>
      <c r="AA3377" s="764"/>
      <c r="AB3377" s="764"/>
      <c r="AC3377" s="764"/>
    </row>
    <row r="3378">
      <c r="A3378" s="764"/>
      <c r="B3378" s="765"/>
      <c r="C3378" s="4"/>
      <c r="D3378" s="764"/>
      <c r="E3378" s="764"/>
      <c r="F3378" s="764"/>
      <c r="G3378" s="764"/>
      <c r="H3378" s="764"/>
      <c r="I3378" s="764"/>
      <c r="J3378" s="764"/>
      <c r="K3378" s="764"/>
      <c r="L3378" s="764"/>
      <c r="M3378" s="764"/>
      <c r="N3378" s="764"/>
      <c r="O3378" s="764"/>
      <c r="P3378" s="764"/>
      <c r="Q3378" s="764"/>
      <c r="R3378" s="764"/>
      <c r="S3378" s="764"/>
      <c r="T3378" s="764"/>
      <c r="U3378" s="764"/>
      <c r="V3378" s="764"/>
      <c r="W3378" s="764"/>
      <c r="X3378" s="764"/>
      <c r="Y3378" s="764"/>
      <c r="Z3378" s="764"/>
      <c r="AA3378" s="764"/>
      <c r="AB3378" s="764"/>
      <c r="AC3378" s="764"/>
    </row>
    <row r="3379">
      <c r="A3379" s="764"/>
      <c r="B3379" s="765"/>
      <c r="C3379" s="4"/>
      <c r="D3379" s="764"/>
      <c r="E3379" s="764"/>
      <c r="F3379" s="764"/>
      <c r="G3379" s="764"/>
      <c r="H3379" s="764"/>
      <c r="I3379" s="764"/>
      <c r="J3379" s="764"/>
      <c r="K3379" s="764"/>
      <c r="L3379" s="764"/>
      <c r="M3379" s="764"/>
      <c r="N3379" s="764"/>
      <c r="O3379" s="764"/>
      <c r="P3379" s="764"/>
      <c r="Q3379" s="764"/>
      <c r="R3379" s="764"/>
      <c r="S3379" s="764"/>
      <c r="T3379" s="764"/>
      <c r="U3379" s="764"/>
      <c r="V3379" s="764"/>
      <c r="W3379" s="764"/>
      <c r="X3379" s="764"/>
      <c r="Y3379" s="764"/>
      <c r="Z3379" s="764"/>
      <c r="AA3379" s="764"/>
      <c r="AB3379" s="764"/>
      <c r="AC3379" s="764"/>
    </row>
    <row r="3380">
      <c r="A3380" s="764"/>
      <c r="B3380" s="765"/>
      <c r="C3380" s="4"/>
      <c r="D3380" s="764"/>
      <c r="E3380" s="764"/>
      <c r="F3380" s="764"/>
      <c r="G3380" s="764"/>
      <c r="H3380" s="764"/>
      <c r="I3380" s="764"/>
      <c r="J3380" s="764"/>
      <c r="K3380" s="764"/>
      <c r="L3380" s="764"/>
      <c r="M3380" s="764"/>
      <c r="N3380" s="764"/>
      <c r="O3380" s="764"/>
      <c r="P3380" s="764"/>
      <c r="Q3380" s="764"/>
      <c r="R3380" s="764"/>
      <c r="S3380" s="764"/>
      <c r="T3380" s="764"/>
      <c r="U3380" s="764"/>
      <c r="V3380" s="764"/>
      <c r="W3380" s="764"/>
      <c r="X3380" s="764"/>
      <c r="Y3380" s="764"/>
      <c r="Z3380" s="764"/>
      <c r="AA3380" s="764"/>
      <c r="AB3380" s="764"/>
      <c r="AC3380" s="764"/>
    </row>
    <row r="3381">
      <c r="A3381" s="764"/>
      <c r="B3381" s="765"/>
      <c r="C3381" s="4"/>
      <c r="D3381" s="764"/>
      <c r="E3381" s="764"/>
      <c r="F3381" s="764"/>
      <c r="G3381" s="764"/>
      <c r="H3381" s="764"/>
      <c r="I3381" s="764"/>
      <c r="J3381" s="764"/>
      <c r="K3381" s="764"/>
      <c r="L3381" s="764"/>
      <c r="M3381" s="764"/>
      <c r="N3381" s="764"/>
      <c r="O3381" s="764"/>
      <c r="P3381" s="764"/>
      <c r="Q3381" s="764"/>
      <c r="R3381" s="764"/>
      <c r="S3381" s="764"/>
      <c r="T3381" s="764"/>
      <c r="U3381" s="764"/>
      <c r="V3381" s="764"/>
      <c r="W3381" s="764"/>
      <c r="X3381" s="764"/>
      <c r="Y3381" s="764"/>
      <c r="Z3381" s="764"/>
      <c r="AA3381" s="764"/>
      <c r="AB3381" s="764"/>
      <c r="AC3381" s="764"/>
    </row>
    <row r="3382">
      <c r="A3382" s="764"/>
      <c r="B3382" s="765"/>
      <c r="C3382" s="4"/>
      <c r="D3382" s="764"/>
      <c r="E3382" s="764"/>
      <c r="F3382" s="764"/>
      <c r="G3382" s="764"/>
      <c r="H3382" s="764"/>
      <c r="I3382" s="764"/>
      <c r="J3382" s="764"/>
      <c r="K3382" s="764"/>
      <c r="L3382" s="764"/>
      <c r="M3382" s="764"/>
      <c r="N3382" s="764"/>
      <c r="O3382" s="764"/>
      <c r="P3382" s="764"/>
      <c r="Q3382" s="764"/>
      <c r="R3382" s="764"/>
      <c r="S3382" s="764"/>
      <c r="T3382" s="764"/>
      <c r="U3382" s="764"/>
      <c r="V3382" s="764"/>
      <c r="W3382" s="764"/>
      <c r="X3382" s="764"/>
      <c r="Y3382" s="764"/>
      <c r="Z3382" s="764"/>
      <c r="AA3382" s="764"/>
      <c r="AB3382" s="764"/>
      <c r="AC3382" s="764"/>
    </row>
    <row r="3383">
      <c r="A3383" s="764"/>
      <c r="B3383" s="765"/>
      <c r="C3383" s="4"/>
      <c r="D3383" s="764"/>
      <c r="E3383" s="764"/>
      <c r="F3383" s="764"/>
      <c r="G3383" s="764"/>
      <c r="H3383" s="764"/>
      <c r="I3383" s="764"/>
      <c r="J3383" s="764"/>
      <c r="K3383" s="764"/>
      <c r="L3383" s="764"/>
      <c r="M3383" s="764"/>
      <c r="N3383" s="764"/>
      <c r="O3383" s="764"/>
      <c r="P3383" s="764"/>
      <c r="Q3383" s="764"/>
      <c r="R3383" s="764"/>
      <c r="S3383" s="764"/>
      <c r="T3383" s="764"/>
      <c r="U3383" s="764"/>
      <c r="V3383" s="764"/>
      <c r="W3383" s="764"/>
      <c r="X3383" s="764"/>
      <c r="Y3383" s="764"/>
      <c r="Z3383" s="764"/>
      <c r="AA3383" s="764"/>
      <c r="AB3383" s="764"/>
      <c r="AC3383" s="764"/>
    </row>
    <row r="3384">
      <c r="A3384" s="764"/>
      <c r="B3384" s="765"/>
      <c r="C3384" s="4"/>
      <c r="D3384" s="764"/>
      <c r="E3384" s="764"/>
      <c r="F3384" s="764"/>
      <c r="G3384" s="764"/>
      <c r="H3384" s="764"/>
      <c r="I3384" s="764"/>
      <c r="J3384" s="764"/>
      <c r="K3384" s="764"/>
      <c r="L3384" s="764"/>
      <c r="M3384" s="764"/>
      <c r="N3384" s="764"/>
      <c r="O3384" s="764"/>
      <c r="P3384" s="764"/>
      <c r="Q3384" s="764"/>
      <c r="R3384" s="764"/>
      <c r="S3384" s="764"/>
      <c r="T3384" s="764"/>
      <c r="U3384" s="764"/>
      <c r="V3384" s="764"/>
      <c r="W3384" s="764"/>
      <c r="X3384" s="764"/>
      <c r="Y3384" s="764"/>
      <c r="Z3384" s="764"/>
      <c r="AA3384" s="764"/>
      <c r="AB3384" s="764"/>
      <c r="AC3384" s="764"/>
    </row>
    <row r="3385">
      <c r="A3385" s="764"/>
      <c r="B3385" s="765"/>
      <c r="C3385" s="4"/>
      <c r="D3385" s="764"/>
      <c r="E3385" s="764"/>
      <c r="F3385" s="764"/>
      <c r="G3385" s="764"/>
      <c r="H3385" s="764"/>
      <c r="I3385" s="764"/>
      <c r="J3385" s="764"/>
      <c r="K3385" s="764"/>
      <c r="L3385" s="764"/>
      <c r="M3385" s="764"/>
      <c r="N3385" s="764"/>
      <c r="O3385" s="764"/>
      <c r="P3385" s="764"/>
      <c r="Q3385" s="764"/>
      <c r="R3385" s="764"/>
      <c r="S3385" s="764"/>
      <c r="T3385" s="764"/>
      <c r="U3385" s="764"/>
      <c r="V3385" s="764"/>
      <c r="W3385" s="764"/>
      <c r="X3385" s="764"/>
      <c r="Y3385" s="764"/>
      <c r="Z3385" s="764"/>
      <c r="AA3385" s="764"/>
      <c r="AB3385" s="764"/>
      <c r="AC3385" s="764"/>
    </row>
    <row r="3386">
      <c r="A3386" s="764"/>
      <c r="B3386" s="765"/>
      <c r="C3386" s="4"/>
      <c r="D3386" s="764"/>
      <c r="E3386" s="764"/>
      <c r="F3386" s="764"/>
      <c r="G3386" s="764"/>
      <c r="H3386" s="764"/>
      <c r="I3386" s="764"/>
      <c r="J3386" s="764"/>
      <c r="K3386" s="764"/>
      <c r="L3386" s="764"/>
      <c r="M3386" s="764"/>
      <c r="N3386" s="764"/>
      <c r="O3386" s="764"/>
      <c r="P3386" s="764"/>
      <c r="Q3386" s="764"/>
      <c r="R3386" s="764"/>
      <c r="S3386" s="764"/>
      <c r="T3386" s="764"/>
      <c r="U3386" s="764"/>
      <c r="V3386" s="764"/>
      <c r="W3386" s="764"/>
      <c r="X3386" s="764"/>
      <c r="Y3386" s="764"/>
      <c r="Z3386" s="764"/>
      <c r="AA3386" s="764"/>
      <c r="AB3386" s="764"/>
      <c r="AC3386" s="764"/>
    </row>
    <row r="3387">
      <c r="A3387" s="764"/>
      <c r="B3387" s="765"/>
      <c r="C3387" s="4"/>
      <c r="D3387" s="764"/>
      <c r="E3387" s="764"/>
      <c r="F3387" s="764"/>
      <c r="G3387" s="764"/>
      <c r="H3387" s="764"/>
      <c r="I3387" s="764"/>
      <c r="J3387" s="764"/>
      <c r="K3387" s="764"/>
      <c r="L3387" s="764"/>
      <c r="M3387" s="764"/>
      <c r="N3387" s="764"/>
      <c r="O3387" s="764"/>
      <c r="P3387" s="764"/>
      <c r="Q3387" s="764"/>
      <c r="R3387" s="764"/>
      <c r="S3387" s="764"/>
      <c r="T3387" s="764"/>
      <c r="U3387" s="764"/>
      <c r="V3387" s="764"/>
      <c r="W3387" s="764"/>
      <c r="X3387" s="764"/>
      <c r="Y3387" s="764"/>
      <c r="Z3387" s="764"/>
      <c r="AA3387" s="764"/>
      <c r="AB3387" s="764"/>
      <c r="AC3387" s="764"/>
    </row>
    <row r="3388">
      <c r="A3388" s="764"/>
      <c r="B3388" s="765"/>
      <c r="C3388" s="4"/>
      <c r="D3388" s="764"/>
      <c r="E3388" s="764"/>
      <c r="F3388" s="764"/>
      <c r="G3388" s="764"/>
      <c r="H3388" s="764"/>
      <c r="I3388" s="764"/>
      <c r="J3388" s="764"/>
      <c r="K3388" s="764"/>
      <c r="L3388" s="764"/>
      <c r="M3388" s="764"/>
      <c r="N3388" s="764"/>
      <c r="O3388" s="764"/>
      <c r="P3388" s="764"/>
      <c r="Q3388" s="764"/>
      <c r="R3388" s="764"/>
      <c r="S3388" s="764"/>
      <c r="T3388" s="764"/>
      <c r="U3388" s="764"/>
      <c r="V3388" s="764"/>
      <c r="W3388" s="764"/>
      <c r="X3388" s="764"/>
      <c r="Y3388" s="764"/>
      <c r="Z3388" s="764"/>
      <c r="AA3388" s="764"/>
      <c r="AB3388" s="764"/>
      <c r="AC3388" s="764"/>
    </row>
    <row r="3389">
      <c r="A3389" s="764"/>
      <c r="B3389" s="765"/>
      <c r="C3389" s="4"/>
      <c r="D3389" s="764"/>
      <c r="E3389" s="764"/>
      <c r="F3389" s="764"/>
      <c r="G3389" s="764"/>
      <c r="H3389" s="764"/>
      <c r="I3389" s="764"/>
      <c r="J3389" s="764"/>
      <c r="K3389" s="764"/>
      <c r="L3389" s="764"/>
      <c r="M3389" s="764"/>
      <c r="N3389" s="764"/>
      <c r="O3389" s="764"/>
      <c r="P3389" s="764"/>
      <c r="Q3389" s="764"/>
      <c r="R3389" s="764"/>
      <c r="S3389" s="764"/>
      <c r="T3389" s="764"/>
      <c r="U3389" s="764"/>
      <c r="V3389" s="764"/>
      <c r="W3389" s="764"/>
      <c r="X3389" s="764"/>
      <c r="Y3389" s="764"/>
      <c r="Z3389" s="764"/>
      <c r="AA3389" s="764"/>
      <c r="AB3389" s="764"/>
      <c r="AC3389" s="764"/>
    </row>
    <row r="3390">
      <c r="A3390" s="764"/>
      <c r="B3390" s="765"/>
      <c r="C3390" s="4"/>
      <c r="D3390" s="764"/>
      <c r="E3390" s="764"/>
      <c r="F3390" s="764"/>
      <c r="G3390" s="764"/>
      <c r="H3390" s="764"/>
      <c r="I3390" s="764"/>
      <c r="J3390" s="764"/>
      <c r="K3390" s="764"/>
      <c r="L3390" s="764"/>
      <c r="M3390" s="764"/>
      <c r="N3390" s="764"/>
      <c r="O3390" s="764"/>
      <c r="P3390" s="764"/>
      <c r="Q3390" s="764"/>
      <c r="R3390" s="764"/>
      <c r="S3390" s="764"/>
      <c r="T3390" s="764"/>
      <c r="U3390" s="764"/>
      <c r="V3390" s="764"/>
      <c r="W3390" s="764"/>
      <c r="X3390" s="764"/>
      <c r="Y3390" s="764"/>
      <c r="Z3390" s="764"/>
      <c r="AA3390" s="764"/>
      <c r="AB3390" s="764"/>
      <c r="AC3390" s="764"/>
    </row>
    <row r="3391">
      <c r="A3391" s="764"/>
      <c r="B3391" s="765"/>
      <c r="C3391" s="4"/>
      <c r="D3391" s="764"/>
      <c r="E3391" s="764"/>
      <c r="F3391" s="764"/>
      <c r="G3391" s="764"/>
      <c r="H3391" s="764"/>
      <c r="I3391" s="764"/>
      <c r="J3391" s="764"/>
      <c r="K3391" s="764"/>
      <c r="L3391" s="764"/>
      <c r="M3391" s="764"/>
      <c r="N3391" s="764"/>
      <c r="O3391" s="764"/>
      <c r="P3391" s="764"/>
      <c r="Q3391" s="764"/>
      <c r="R3391" s="764"/>
      <c r="S3391" s="764"/>
      <c r="T3391" s="764"/>
      <c r="U3391" s="764"/>
      <c r="V3391" s="764"/>
      <c r="W3391" s="764"/>
      <c r="X3391" s="764"/>
      <c r="Y3391" s="764"/>
      <c r="Z3391" s="764"/>
      <c r="AA3391" s="764"/>
      <c r="AB3391" s="764"/>
      <c r="AC3391" s="764"/>
    </row>
    <row r="3392">
      <c r="A3392" s="764"/>
      <c r="B3392" s="765"/>
      <c r="C3392" s="4"/>
      <c r="D3392" s="764"/>
      <c r="E3392" s="764"/>
      <c r="F3392" s="764"/>
      <c r="G3392" s="764"/>
      <c r="H3392" s="764"/>
      <c r="I3392" s="764"/>
      <c r="J3392" s="764"/>
      <c r="K3392" s="764"/>
      <c r="L3392" s="764"/>
      <c r="M3392" s="764"/>
      <c r="N3392" s="764"/>
      <c r="O3392" s="764"/>
      <c r="P3392" s="764"/>
      <c r="Q3392" s="764"/>
      <c r="R3392" s="764"/>
      <c r="S3392" s="764"/>
      <c r="T3392" s="764"/>
      <c r="U3392" s="764"/>
      <c r="V3392" s="764"/>
      <c r="W3392" s="764"/>
      <c r="X3392" s="764"/>
      <c r="Y3392" s="764"/>
      <c r="Z3392" s="764"/>
      <c r="AA3392" s="764"/>
      <c r="AB3392" s="764"/>
      <c r="AC3392" s="764"/>
    </row>
    <row r="3393">
      <c r="A3393" s="764"/>
      <c r="B3393" s="765"/>
      <c r="C3393" s="4"/>
      <c r="D3393" s="764"/>
      <c r="E3393" s="764"/>
      <c r="F3393" s="764"/>
      <c r="G3393" s="764"/>
      <c r="H3393" s="764"/>
      <c r="I3393" s="764"/>
      <c r="J3393" s="764"/>
      <c r="K3393" s="764"/>
      <c r="L3393" s="764"/>
      <c r="M3393" s="764"/>
      <c r="N3393" s="764"/>
      <c r="O3393" s="764"/>
      <c r="P3393" s="764"/>
      <c r="Q3393" s="764"/>
      <c r="R3393" s="764"/>
      <c r="S3393" s="764"/>
      <c r="T3393" s="764"/>
      <c r="U3393" s="764"/>
      <c r="V3393" s="764"/>
      <c r="W3393" s="764"/>
      <c r="X3393" s="764"/>
      <c r="Y3393" s="764"/>
      <c r="Z3393" s="764"/>
      <c r="AA3393" s="764"/>
      <c r="AB3393" s="764"/>
      <c r="AC3393" s="764"/>
    </row>
    <row r="3394">
      <c r="A3394" s="764"/>
      <c r="B3394" s="765"/>
      <c r="C3394" s="4"/>
      <c r="D3394" s="764"/>
      <c r="E3394" s="764"/>
      <c r="F3394" s="764"/>
      <c r="G3394" s="764"/>
      <c r="H3394" s="764"/>
      <c r="I3394" s="764"/>
      <c r="J3394" s="764"/>
      <c r="K3394" s="764"/>
      <c r="L3394" s="764"/>
      <c r="M3394" s="764"/>
      <c r="N3394" s="764"/>
      <c r="O3394" s="764"/>
      <c r="P3394" s="764"/>
      <c r="Q3394" s="764"/>
      <c r="R3394" s="764"/>
      <c r="S3394" s="764"/>
      <c r="T3394" s="764"/>
      <c r="U3394" s="764"/>
      <c r="V3394" s="764"/>
      <c r="W3394" s="764"/>
      <c r="X3394" s="764"/>
      <c r="Y3394" s="764"/>
      <c r="Z3394" s="764"/>
      <c r="AA3394" s="764"/>
      <c r="AB3394" s="764"/>
      <c r="AC3394" s="764"/>
    </row>
    <row r="3395">
      <c r="A3395" s="764"/>
      <c r="B3395" s="765"/>
      <c r="C3395" s="4"/>
      <c r="D3395" s="764"/>
      <c r="E3395" s="764"/>
      <c r="F3395" s="764"/>
      <c r="G3395" s="764"/>
      <c r="H3395" s="764"/>
      <c r="I3395" s="764"/>
      <c r="J3395" s="764"/>
      <c r="K3395" s="764"/>
      <c r="L3395" s="764"/>
      <c r="M3395" s="764"/>
      <c r="N3395" s="764"/>
      <c r="O3395" s="764"/>
      <c r="P3395" s="764"/>
      <c r="Q3395" s="764"/>
      <c r="R3395" s="764"/>
      <c r="S3395" s="764"/>
      <c r="T3395" s="764"/>
      <c r="U3395" s="764"/>
      <c r="V3395" s="764"/>
      <c r="W3395" s="764"/>
      <c r="X3395" s="764"/>
      <c r="Y3395" s="764"/>
      <c r="Z3395" s="764"/>
      <c r="AA3395" s="764"/>
      <c r="AB3395" s="764"/>
      <c r="AC3395" s="764"/>
    </row>
    <row r="3396">
      <c r="A3396" s="764"/>
      <c r="B3396" s="765"/>
      <c r="C3396" s="4"/>
      <c r="D3396" s="764"/>
      <c r="E3396" s="764"/>
      <c r="F3396" s="764"/>
      <c r="G3396" s="764"/>
      <c r="H3396" s="764"/>
      <c r="I3396" s="764"/>
      <c r="J3396" s="764"/>
      <c r="K3396" s="764"/>
      <c r="L3396" s="764"/>
      <c r="M3396" s="764"/>
      <c r="N3396" s="764"/>
      <c r="O3396" s="764"/>
      <c r="P3396" s="764"/>
      <c r="Q3396" s="764"/>
      <c r="R3396" s="764"/>
      <c r="S3396" s="764"/>
      <c r="T3396" s="764"/>
      <c r="U3396" s="764"/>
      <c r="V3396" s="764"/>
      <c r="W3396" s="764"/>
      <c r="X3396" s="764"/>
      <c r="Y3396" s="764"/>
      <c r="Z3396" s="764"/>
      <c r="AA3396" s="764"/>
      <c r="AB3396" s="764"/>
      <c r="AC3396" s="764"/>
    </row>
    <row r="3397">
      <c r="A3397" s="764"/>
      <c r="B3397" s="765"/>
      <c r="C3397" s="4"/>
      <c r="D3397" s="764"/>
      <c r="E3397" s="764"/>
      <c r="F3397" s="764"/>
      <c r="G3397" s="764"/>
      <c r="H3397" s="764"/>
      <c r="I3397" s="764"/>
      <c r="J3397" s="764"/>
      <c r="K3397" s="764"/>
      <c r="L3397" s="764"/>
      <c r="M3397" s="764"/>
      <c r="N3397" s="764"/>
      <c r="O3397" s="764"/>
      <c r="P3397" s="764"/>
      <c r="Q3397" s="764"/>
      <c r="R3397" s="764"/>
      <c r="S3397" s="764"/>
      <c r="T3397" s="764"/>
      <c r="U3397" s="764"/>
      <c r="V3397" s="764"/>
      <c r="W3397" s="764"/>
      <c r="X3397" s="764"/>
      <c r="Y3397" s="764"/>
      <c r="Z3397" s="764"/>
      <c r="AA3397" s="764"/>
      <c r="AB3397" s="764"/>
      <c r="AC3397" s="764"/>
    </row>
    <row r="3398">
      <c r="A3398" s="764"/>
      <c r="B3398" s="765"/>
      <c r="C3398" s="4"/>
      <c r="D3398" s="764"/>
      <c r="E3398" s="764"/>
      <c r="F3398" s="764"/>
      <c r="G3398" s="764"/>
      <c r="H3398" s="764"/>
      <c r="I3398" s="764"/>
      <c r="J3398" s="764"/>
      <c r="K3398" s="764"/>
      <c r="L3398" s="764"/>
      <c r="M3398" s="764"/>
      <c r="N3398" s="764"/>
      <c r="O3398" s="764"/>
      <c r="P3398" s="764"/>
      <c r="Q3398" s="764"/>
      <c r="R3398" s="764"/>
      <c r="S3398" s="764"/>
      <c r="T3398" s="764"/>
      <c r="U3398" s="764"/>
      <c r="V3398" s="764"/>
      <c r="W3398" s="764"/>
      <c r="X3398" s="764"/>
      <c r="Y3398" s="764"/>
      <c r="Z3398" s="764"/>
      <c r="AA3398" s="764"/>
      <c r="AB3398" s="764"/>
      <c r="AC3398" s="764"/>
    </row>
    <row r="3399">
      <c r="A3399" s="764"/>
      <c r="B3399" s="765"/>
      <c r="C3399" s="4"/>
      <c r="D3399" s="764"/>
      <c r="E3399" s="764"/>
      <c r="F3399" s="764"/>
      <c r="G3399" s="764"/>
      <c r="H3399" s="764"/>
      <c r="I3399" s="764"/>
      <c r="J3399" s="764"/>
      <c r="K3399" s="764"/>
      <c r="L3399" s="764"/>
      <c r="M3399" s="764"/>
      <c r="N3399" s="764"/>
      <c r="O3399" s="764"/>
      <c r="P3399" s="764"/>
      <c r="Q3399" s="764"/>
      <c r="R3399" s="764"/>
      <c r="S3399" s="764"/>
      <c r="T3399" s="764"/>
      <c r="U3399" s="764"/>
      <c r="V3399" s="764"/>
      <c r="W3399" s="764"/>
      <c r="X3399" s="764"/>
      <c r="Y3399" s="764"/>
      <c r="Z3399" s="764"/>
      <c r="AA3399" s="764"/>
      <c r="AB3399" s="764"/>
      <c r="AC3399" s="764"/>
    </row>
    <row r="3400">
      <c r="A3400" s="764"/>
      <c r="B3400" s="765"/>
      <c r="C3400" s="4"/>
      <c r="D3400" s="764"/>
      <c r="E3400" s="764"/>
      <c r="F3400" s="764"/>
      <c r="G3400" s="764"/>
      <c r="H3400" s="764"/>
      <c r="I3400" s="764"/>
      <c r="J3400" s="764"/>
      <c r="K3400" s="764"/>
      <c r="L3400" s="764"/>
      <c r="M3400" s="764"/>
      <c r="N3400" s="764"/>
      <c r="O3400" s="764"/>
      <c r="P3400" s="764"/>
      <c r="Q3400" s="764"/>
      <c r="R3400" s="764"/>
      <c r="S3400" s="764"/>
      <c r="T3400" s="764"/>
      <c r="U3400" s="764"/>
      <c r="V3400" s="764"/>
      <c r="W3400" s="764"/>
      <c r="X3400" s="764"/>
      <c r="Y3400" s="764"/>
      <c r="Z3400" s="764"/>
      <c r="AA3400" s="764"/>
      <c r="AB3400" s="764"/>
      <c r="AC3400" s="764"/>
    </row>
    <row r="3401">
      <c r="A3401" s="764"/>
      <c r="B3401" s="765"/>
      <c r="C3401" s="4"/>
      <c r="D3401" s="764"/>
      <c r="E3401" s="764"/>
      <c r="F3401" s="764"/>
      <c r="G3401" s="764"/>
      <c r="H3401" s="764"/>
      <c r="I3401" s="764"/>
      <c r="J3401" s="764"/>
      <c r="K3401" s="764"/>
      <c r="L3401" s="764"/>
      <c r="M3401" s="764"/>
      <c r="N3401" s="764"/>
      <c r="O3401" s="764"/>
      <c r="P3401" s="764"/>
      <c r="Q3401" s="764"/>
      <c r="R3401" s="764"/>
      <c r="S3401" s="764"/>
      <c r="T3401" s="764"/>
      <c r="U3401" s="764"/>
      <c r="V3401" s="764"/>
      <c r="W3401" s="764"/>
      <c r="X3401" s="764"/>
      <c r="Y3401" s="764"/>
      <c r="Z3401" s="764"/>
      <c r="AA3401" s="764"/>
      <c r="AB3401" s="764"/>
      <c r="AC3401" s="764"/>
    </row>
    <row r="3402">
      <c r="A3402" s="764"/>
      <c r="B3402" s="765"/>
      <c r="C3402" s="4"/>
      <c r="D3402" s="764"/>
      <c r="E3402" s="764"/>
      <c r="F3402" s="764"/>
      <c r="G3402" s="764"/>
      <c r="H3402" s="764"/>
      <c r="I3402" s="764"/>
      <c r="J3402" s="764"/>
      <c r="K3402" s="764"/>
      <c r="L3402" s="764"/>
      <c r="M3402" s="764"/>
      <c r="N3402" s="764"/>
      <c r="O3402" s="764"/>
      <c r="P3402" s="764"/>
      <c r="Q3402" s="764"/>
      <c r="R3402" s="764"/>
      <c r="S3402" s="764"/>
      <c r="T3402" s="764"/>
      <c r="U3402" s="764"/>
      <c r="V3402" s="764"/>
      <c r="W3402" s="764"/>
      <c r="X3402" s="764"/>
      <c r="Y3402" s="764"/>
      <c r="Z3402" s="764"/>
      <c r="AA3402" s="764"/>
      <c r="AB3402" s="764"/>
      <c r="AC3402" s="764"/>
    </row>
    <row r="3403">
      <c r="A3403" s="764"/>
      <c r="B3403" s="765"/>
      <c r="C3403" s="4"/>
      <c r="D3403" s="764"/>
      <c r="E3403" s="764"/>
      <c r="F3403" s="764"/>
      <c r="G3403" s="764"/>
      <c r="H3403" s="764"/>
      <c r="I3403" s="764"/>
      <c r="J3403" s="764"/>
      <c r="K3403" s="764"/>
      <c r="L3403" s="764"/>
      <c r="M3403" s="764"/>
      <c r="N3403" s="764"/>
      <c r="O3403" s="764"/>
      <c r="P3403" s="764"/>
      <c r="Q3403" s="764"/>
      <c r="R3403" s="764"/>
      <c r="S3403" s="764"/>
      <c r="T3403" s="764"/>
      <c r="U3403" s="764"/>
      <c r="V3403" s="764"/>
      <c r="W3403" s="764"/>
      <c r="X3403" s="764"/>
      <c r="Y3403" s="764"/>
      <c r="Z3403" s="764"/>
      <c r="AA3403" s="764"/>
      <c r="AB3403" s="764"/>
      <c r="AC3403" s="764"/>
    </row>
    <row r="3404">
      <c r="A3404" s="764"/>
      <c r="B3404" s="765"/>
      <c r="C3404" s="4"/>
      <c r="D3404" s="764"/>
      <c r="E3404" s="764"/>
      <c r="F3404" s="764"/>
      <c r="G3404" s="764"/>
      <c r="H3404" s="764"/>
      <c r="I3404" s="764"/>
      <c r="J3404" s="764"/>
      <c r="K3404" s="764"/>
      <c r="L3404" s="764"/>
      <c r="M3404" s="764"/>
      <c r="N3404" s="764"/>
      <c r="O3404" s="764"/>
      <c r="P3404" s="764"/>
      <c r="Q3404" s="764"/>
      <c r="R3404" s="764"/>
      <c r="S3404" s="764"/>
      <c r="T3404" s="764"/>
      <c r="U3404" s="764"/>
      <c r="V3404" s="764"/>
      <c r="W3404" s="764"/>
      <c r="X3404" s="764"/>
      <c r="Y3404" s="764"/>
      <c r="Z3404" s="764"/>
      <c r="AA3404" s="764"/>
      <c r="AB3404" s="764"/>
      <c r="AC3404" s="764"/>
    </row>
    <row r="3405">
      <c r="A3405" s="764"/>
      <c r="B3405" s="765"/>
      <c r="C3405" s="4"/>
      <c r="D3405" s="764"/>
      <c r="E3405" s="764"/>
      <c r="F3405" s="764"/>
      <c r="G3405" s="764"/>
      <c r="H3405" s="764"/>
      <c r="I3405" s="764"/>
      <c r="J3405" s="764"/>
      <c r="K3405" s="764"/>
      <c r="L3405" s="764"/>
      <c r="M3405" s="764"/>
      <c r="N3405" s="764"/>
      <c r="O3405" s="764"/>
      <c r="P3405" s="764"/>
      <c r="Q3405" s="764"/>
      <c r="R3405" s="764"/>
      <c r="S3405" s="764"/>
      <c r="T3405" s="764"/>
      <c r="U3405" s="764"/>
      <c r="V3405" s="764"/>
      <c r="W3405" s="764"/>
      <c r="X3405" s="764"/>
      <c r="Y3405" s="764"/>
      <c r="Z3405" s="764"/>
      <c r="AA3405" s="764"/>
      <c r="AB3405" s="764"/>
      <c r="AC3405" s="764"/>
    </row>
    <row r="3406">
      <c r="A3406" s="764"/>
      <c r="B3406" s="765"/>
      <c r="C3406" s="4"/>
      <c r="D3406" s="764"/>
      <c r="E3406" s="764"/>
      <c r="F3406" s="764"/>
      <c r="G3406" s="764"/>
      <c r="H3406" s="764"/>
      <c r="I3406" s="764"/>
      <c r="J3406" s="764"/>
      <c r="K3406" s="764"/>
      <c r="L3406" s="764"/>
      <c r="M3406" s="764"/>
      <c r="N3406" s="764"/>
      <c r="O3406" s="764"/>
      <c r="P3406" s="764"/>
      <c r="Q3406" s="764"/>
      <c r="R3406" s="764"/>
      <c r="S3406" s="764"/>
      <c r="T3406" s="764"/>
      <c r="U3406" s="764"/>
      <c r="V3406" s="764"/>
      <c r="W3406" s="764"/>
      <c r="X3406" s="764"/>
      <c r="Y3406" s="764"/>
      <c r="Z3406" s="764"/>
      <c r="AA3406" s="764"/>
      <c r="AB3406" s="764"/>
      <c r="AC3406" s="764"/>
    </row>
    <row r="3407">
      <c r="A3407" s="764"/>
      <c r="B3407" s="765"/>
      <c r="C3407" s="4"/>
      <c r="D3407" s="764"/>
      <c r="E3407" s="764"/>
      <c r="F3407" s="764"/>
      <c r="G3407" s="764"/>
      <c r="H3407" s="764"/>
      <c r="I3407" s="764"/>
      <c r="J3407" s="764"/>
      <c r="K3407" s="764"/>
      <c r="L3407" s="764"/>
      <c r="M3407" s="764"/>
      <c r="N3407" s="764"/>
      <c r="O3407" s="764"/>
      <c r="P3407" s="764"/>
      <c r="Q3407" s="764"/>
      <c r="R3407" s="764"/>
      <c r="S3407" s="764"/>
      <c r="T3407" s="764"/>
      <c r="U3407" s="764"/>
      <c r="V3407" s="764"/>
      <c r="W3407" s="764"/>
      <c r="X3407" s="764"/>
      <c r="Y3407" s="764"/>
      <c r="Z3407" s="764"/>
      <c r="AA3407" s="764"/>
      <c r="AB3407" s="764"/>
      <c r="AC3407" s="764"/>
    </row>
    <row r="3408">
      <c r="A3408" s="764"/>
      <c r="B3408" s="765"/>
      <c r="C3408" s="4"/>
      <c r="D3408" s="764"/>
      <c r="E3408" s="764"/>
      <c r="F3408" s="764"/>
      <c r="G3408" s="764"/>
      <c r="H3408" s="764"/>
      <c r="I3408" s="764"/>
      <c r="J3408" s="764"/>
      <c r="K3408" s="764"/>
      <c r="L3408" s="764"/>
      <c r="M3408" s="764"/>
      <c r="N3408" s="764"/>
      <c r="O3408" s="764"/>
      <c r="P3408" s="764"/>
      <c r="Q3408" s="764"/>
      <c r="R3408" s="764"/>
      <c r="S3408" s="764"/>
      <c r="T3408" s="764"/>
      <c r="U3408" s="764"/>
      <c r="V3408" s="764"/>
      <c r="W3408" s="764"/>
      <c r="X3408" s="764"/>
      <c r="Y3408" s="764"/>
      <c r="Z3408" s="764"/>
      <c r="AA3408" s="764"/>
      <c r="AB3408" s="764"/>
      <c r="AC3408" s="764"/>
    </row>
    <row r="3409">
      <c r="A3409" s="764"/>
      <c r="B3409" s="765"/>
      <c r="C3409" s="4"/>
      <c r="D3409" s="764"/>
      <c r="E3409" s="764"/>
      <c r="F3409" s="764"/>
      <c r="G3409" s="764"/>
      <c r="H3409" s="764"/>
      <c r="I3409" s="764"/>
      <c r="J3409" s="764"/>
      <c r="K3409" s="764"/>
      <c r="L3409" s="764"/>
      <c r="M3409" s="764"/>
      <c r="N3409" s="764"/>
      <c r="O3409" s="764"/>
      <c r="P3409" s="764"/>
      <c r="Q3409" s="764"/>
      <c r="R3409" s="764"/>
      <c r="S3409" s="764"/>
      <c r="T3409" s="764"/>
      <c r="U3409" s="764"/>
      <c r="V3409" s="764"/>
      <c r="W3409" s="764"/>
      <c r="X3409" s="764"/>
      <c r="Y3409" s="764"/>
      <c r="Z3409" s="764"/>
      <c r="AA3409" s="764"/>
      <c r="AB3409" s="764"/>
      <c r="AC3409" s="764"/>
    </row>
    <row r="3410">
      <c r="A3410" s="764"/>
      <c r="B3410" s="765"/>
      <c r="C3410" s="4"/>
      <c r="D3410" s="764"/>
      <c r="E3410" s="764"/>
      <c r="F3410" s="764"/>
      <c r="G3410" s="764"/>
      <c r="H3410" s="764"/>
      <c r="I3410" s="764"/>
      <c r="J3410" s="764"/>
      <c r="K3410" s="764"/>
      <c r="L3410" s="764"/>
      <c r="M3410" s="764"/>
      <c r="N3410" s="764"/>
      <c r="O3410" s="764"/>
      <c r="P3410" s="764"/>
      <c r="Q3410" s="764"/>
      <c r="R3410" s="764"/>
      <c r="S3410" s="764"/>
      <c r="T3410" s="764"/>
      <c r="U3410" s="764"/>
      <c r="V3410" s="764"/>
      <c r="W3410" s="764"/>
      <c r="X3410" s="764"/>
      <c r="Y3410" s="764"/>
      <c r="Z3410" s="764"/>
      <c r="AA3410" s="764"/>
      <c r="AB3410" s="764"/>
      <c r="AC3410" s="764"/>
    </row>
    <row r="3411">
      <c r="A3411" s="764"/>
      <c r="B3411" s="765"/>
      <c r="C3411" s="4"/>
      <c r="D3411" s="764"/>
      <c r="E3411" s="764"/>
      <c r="F3411" s="764"/>
      <c r="G3411" s="764"/>
      <c r="H3411" s="764"/>
      <c r="I3411" s="764"/>
      <c r="J3411" s="764"/>
      <c r="K3411" s="764"/>
      <c r="L3411" s="764"/>
      <c r="M3411" s="764"/>
      <c r="N3411" s="764"/>
      <c r="O3411" s="764"/>
      <c r="P3411" s="764"/>
      <c r="Q3411" s="764"/>
      <c r="R3411" s="764"/>
      <c r="S3411" s="764"/>
      <c r="T3411" s="764"/>
      <c r="U3411" s="764"/>
      <c r="V3411" s="764"/>
      <c r="W3411" s="764"/>
      <c r="X3411" s="764"/>
      <c r="Y3411" s="764"/>
      <c r="Z3411" s="764"/>
      <c r="AA3411" s="764"/>
      <c r="AB3411" s="764"/>
      <c r="AC3411" s="764"/>
    </row>
    <row r="3412">
      <c r="A3412" s="764"/>
      <c r="B3412" s="765"/>
      <c r="C3412" s="4"/>
      <c r="D3412" s="764"/>
      <c r="E3412" s="764"/>
      <c r="F3412" s="764"/>
      <c r="G3412" s="764"/>
      <c r="H3412" s="764"/>
      <c r="I3412" s="764"/>
      <c r="J3412" s="764"/>
      <c r="K3412" s="764"/>
      <c r="L3412" s="764"/>
      <c r="M3412" s="764"/>
      <c r="N3412" s="764"/>
      <c r="O3412" s="764"/>
      <c r="P3412" s="764"/>
      <c r="Q3412" s="764"/>
      <c r="R3412" s="764"/>
      <c r="S3412" s="764"/>
      <c r="T3412" s="764"/>
      <c r="U3412" s="764"/>
      <c r="V3412" s="764"/>
      <c r="W3412" s="764"/>
      <c r="X3412" s="764"/>
      <c r="Y3412" s="764"/>
      <c r="Z3412" s="764"/>
      <c r="AA3412" s="764"/>
      <c r="AB3412" s="764"/>
      <c r="AC3412" s="764"/>
    </row>
    <row r="3413">
      <c r="A3413" s="764"/>
      <c r="B3413" s="765"/>
      <c r="C3413" s="4"/>
      <c r="D3413" s="764"/>
      <c r="E3413" s="764"/>
      <c r="F3413" s="764"/>
      <c r="G3413" s="764"/>
      <c r="H3413" s="764"/>
      <c r="I3413" s="764"/>
      <c r="J3413" s="764"/>
      <c r="K3413" s="764"/>
      <c r="L3413" s="764"/>
      <c r="M3413" s="764"/>
      <c r="N3413" s="764"/>
      <c r="O3413" s="764"/>
      <c r="P3413" s="764"/>
      <c r="Q3413" s="764"/>
      <c r="R3413" s="764"/>
      <c r="S3413" s="764"/>
      <c r="T3413" s="764"/>
      <c r="U3413" s="764"/>
      <c r="V3413" s="764"/>
      <c r="W3413" s="764"/>
      <c r="X3413" s="764"/>
      <c r="Y3413" s="764"/>
      <c r="Z3413" s="764"/>
      <c r="AA3413" s="764"/>
      <c r="AB3413" s="764"/>
      <c r="AC3413" s="764"/>
    </row>
    <row r="3414">
      <c r="A3414" s="764"/>
      <c r="B3414" s="765"/>
      <c r="C3414" s="4"/>
      <c r="D3414" s="764"/>
      <c r="E3414" s="764"/>
      <c r="F3414" s="764"/>
      <c r="G3414" s="764"/>
      <c r="H3414" s="764"/>
      <c r="I3414" s="764"/>
      <c r="J3414" s="764"/>
      <c r="K3414" s="764"/>
      <c r="L3414" s="764"/>
      <c r="M3414" s="764"/>
      <c r="N3414" s="764"/>
      <c r="O3414" s="764"/>
      <c r="P3414" s="764"/>
      <c r="Q3414" s="764"/>
      <c r="R3414" s="764"/>
      <c r="S3414" s="764"/>
      <c r="T3414" s="764"/>
      <c r="U3414" s="764"/>
      <c r="V3414" s="764"/>
      <c r="W3414" s="764"/>
      <c r="X3414" s="764"/>
      <c r="Y3414" s="764"/>
      <c r="Z3414" s="764"/>
      <c r="AA3414" s="764"/>
      <c r="AB3414" s="764"/>
      <c r="AC3414" s="764"/>
    </row>
    <row r="3415">
      <c r="A3415" s="764"/>
      <c r="B3415" s="765"/>
      <c r="C3415" s="4"/>
      <c r="D3415" s="764"/>
      <c r="E3415" s="764"/>
      <c r="F3415" s="764"/>
      <c r="G3415" s="764"/>
      <c r="H3415" s="764"/>
      <c r="I3415" s="764"/>
      <c r="J3415" s="764"/>
      <c r="K3415" s="764"/>
      <c r="L3415" s="764"/>
      <c r="M3415" s="764"/>
      <c r="N3415" s="764"/>
      <c r="O3415" s="764"/>
      <c r="P3415" s="764"/>
      <c r="Q3415" s="764"/>
      <c r="R3415" s="764"/>
      <c r="S3415" s="764"/>
      <c r="T3415" s="764"/>
      <c r="U3415" s="764"/>
      <c r="V3415" s="764"/>
      <c r="W3415" s="764"/>
      <c r="X3415" s="764"/>
      <c r="Y3415" s="764"/>
      <c r="Z3415" s="764"/>
      <c r="AA3415" s="764"/>
      <c r="AB3415" s="764"/>
      <c r="AC3415" s="764"/>
    </row>
    <row r="3416">
      <c r="A3416" s="764"/>
      <c r="B3416" s="765"/>
      <c r="C3416" s="4"/>
      <c r="D3416" s="764"/>
      <c r="E3416" s="764"/>
      <c r="F3416" s="764"/>
      <c r="G3416" s="764"/>
      <c r="H3416" s="764"/>
      <c r="I3416" s="764"/>
      <c r="J3416" s="764"/>
      <c r="K3416" s="764"/>
      <c r="L3416" s="764"/>
      <c r="M3416" s="764"/>
      <c r="N3416" s="764"/>
      <c r="O3416" s="764"/>
      <c r="P3416" s="764"/>
      <c r="Q3416" s="764"/>
      <c r="R3416" s="764"/>
      <c r="S3416" s="764"/>
      <c r="T3416" s="764"/>
      <c r="U3416" s="764"/>
      <c r="V3416" s="764"/>
      <c r="W3416" s="764"/>
      <c r="X3416" s="764"/>
      <c r="Y3416" s="764"/>
      <c r="Z3416" s="764"/>
      <c r="AA3416" s="764"/>
      <c r="AB3416" s="764"/>
      <c r="AC3416" s="764"/>
    </row>
    <row r="3417">
      <c r="A3417" s="764"/>
      <c r="B3417" s="765"/>
      <c r="C3417" s="4"/>
      <c r="D3417" s="764"/>
      <c r="E3417" s="764"/>
      <c r="F3417" s="764"/>
      <c r="G3417" s="764"/>
      <c r="H3417" s="764"/>
      <c r="I3417" s="764"/>
      <c r="J3417" s="764"/>
      <c r="K3417" s="764"/>
      <c r="L3417" s="764"/>
      <c r="M3417" s="764"/>
      <c r="N3417" s="764"/>
      <c r="O3417" s="764"/>
      <c r="P3417" s="764"/>
      <c r="Q3417" s="764"/>
      <c r="R3417" s="764"/>
      <c r="S3417" s="764"/>
      <c r="T3417" s="764"/>
      <c r="U3417" s="764"/>
      <c r="V3417" s="764"/>
      <c r="W3417" s="764"/>
      <c r="X3417" s="764"/>
      <c r="Y3417" s="764"/>
      <c r="Z3417" s="764"/>
      <c r="AA3417" s="764"/>
      <c r="AB3417" s="764"/>
      <c r="AC3417" s="764"/>
    </row>
    <row r="3418">
      <c r="A3418" s="764"/>
      <c r="B3418" s="765"/>
      <c r="C3418" s="4"/>
      <c r="D3418" s="764"/>
      <c r="E3418" s="764"/>
      <c r="F3418" s="764"/>
      <c r="G3418" s="764"/>
      <c r="H3418" s="764"/>
      <c r="I3418" s="764"/>
      <c r="J3418" s="764"/>
      <c r="K3418" s="764"/>
      <c r="L3418" s="764"/>
      <c r="M3418" s="764"/>
      <c r="N3418" s="764"/>
      <c r="O3418" s="764"/>
      <c r="P3418" s="764"/>
      <c r="Q3418" s="764"/>
      <c r="R3418" s="764"/>
      <c r="S3418" s="764"/>
      <c r="T3418" s="764"/>
      <c r="U3418" s="764"/>
      <c r="V3418" s="764"/>
      <c r="W3418" s="764"/>
      <c r="X3418" s="764"/>
      <c r="Y3418" s="764"/>
      <c r="Z3418" s="764"/>
      <c r="AA3418" s="764"/>
      <c r="AB3418" s="764"/>
      <c r="AC3418" s="764"/>
    </row>
    <row r="3419">
      <c r="A3419" s="764"/>
      <c r="B3419" s="765"/>
      <c r="C3419" s="4"/>
      <c r="D3419" s="764"/>
      <c r="E3419" s="764"/>
      <c r="F3419" s="764"/>
      <c r="G3419" s="764"/>
      <c r="H3419" s="764"/>
      <c r="I3419" s="764"/>
      <c r="J3419" s="764"/>
      <c r="K3419" s="764"/>
      <c r="L3419" s="764"/>
      <c r="M3419" s="764"/>
      <c r="N3419" s="764"/>
      <c r="O3419" s="764"/>
      <c r="P3419" s="764"/>
      <c r="Q3419" s="764"/>
      <c r="R3419" s="764"/>
      <c r="S3419" s="764"/>
      <c r="T3419" s="764"/>
      <c r="U3419" s="764"/>
      <c r="V3419" s="764"/>
      <c r="W3419" s="764"/>
      <c r="X3419" s="764"/>
      <c r="Y3419" s="764"/>
      <c r="Z3419" s="764"/>
      <c r="AA3419" s="764"/>
      <c r="AB3419" s="764"/>
      <c r="AC3419" s="764"/>
    </row>
    <row r="3420">
      <c r="A3420" s="764"/>
      <c r="B3420" s="765"/>
      <c r="C3420" s="4"/>
      <c r="D3420" s="764"/>
      <c r="E3420" s="764"/>
      <c r="F3420" s="764"/>
      <c r="G3420" s="764"/>
      <c r="H3420" s="764"/>
      <c r="I3420" s="764"/>
      <c r="J3420" s="764"/>
      <c r="K3420" s="764"/>
      <c r="L3420" s="764"/>
      <c r="M3420" s="764"/>
      <c r="N3420" s="764"/>
      <c r="O3420" s="764"/>
      <c r="P3420" s="764"/>
      <c r="Q3420" s="764"/>
      <c r="R3420" s="764"/>
      <c r="S3420" s="764"/>
      <c r="T3420" s="764"/>
      <c r="U3420" s="764"/>
      <c r="V3420" s="764"/>
      <c r="W3420" s="764"/>
      <c r="X3420" s="764"/>
      <c r="Y3420" s="764"/>
      <c r="Z3420" s="764"/>
      <c r="AA3420" s="764"/>
      <c r="AB3420" s="764"/>
      <c r="AC3420" s="764"/>
    </row>
    <row r="3421">
      <c r="A3421" s="764"/>
      <c r="B3421" s="765"/>
      <c r="C3421" s="4"/>
      <c r="D3421" s="764"/>
      <c r="E3421" s="764"/>
      <c r="F3421" s="764"/>
      <c r="G3421" s="764"/>
      <c r="H3421" s="764"/>
      <c r="I3421" s="764"/>
      <c r="J3421" s="764"/>
      <c r="K3421" s="764"/>
      <c r="L3421" s="764"/>
      <c r="M3421" s="764"/>
      <c r="N3421" s="764"/>
      <c r="O3421" s="764"/>
      <c r="P3421" s="764"/>
      <c r="Q3421" s="764"/>
      <c r="R3421" s="764"/>
      <c r="S3421" s="764"/>
      <c r="T3421" s="764"/>
      <c r="U3421" s="764"/>
      <c r="V3421" s="764"/>
      <c r="W3421" s="764"/>
      <c r="X3421" s="764"/>
      <c r="Y3421" s="764"/>
      <c r="Z3421" s="764"/>
      <c r="AA3421" s="764"/>
      <c r="AB3421" s="764"/>
      <c r="AC3421" s="764"/>
    </row>
    <row r="3422">
      <c r="A3422" s="764"/>
      <c r="B3422" s="765"/>
      <c r="C3422" s="4"/>
      <c r="D3422" s="764"/>
      <c r="E3422" s="764"/>
      <c r="F3422" s="764"/>
      <c r="G3422" s="764"/>
      <c r="H3422" s="764"/>
      <c r="I3422" s="764"/>
      <c r="J3422" s="764"/>
      <c r="K3422" s="764"/>
      <c r="L3422" s="764"/>
      <c r="M3422" s="764"/>
      <c r="N3422" s="764"/>
      <c r="O3422" s="764"/>
      <c r="P3422" s="764"/>
      <c r="Q3422" s="764"/>
      <c r="R3422" s="764"/>
      <c r="S3422" s="764"/>
      <c r="T3422" s="764"/>
      <c r="U3422" s="764"/>
      <c r="V3422" s="764"/>
      <c r="W3422" s="764"/>
      <c r="X3422" s="764"/>
      <c r="Y3422" s="764"/>
      <c r="Z3422" s="764"/>
      <c r="AA3422" s="764"/>
      <c r="AB3422" s="764"/>
      <c r="AC3422" s="764"/>
    </row>
    <row r="3423">
      <c r="A3423" s="764"/>
      <c r="B3423" s="765"/>
      <c r="C3423" s="4"/>
      <c r="D3423" s="764"/>
      <c r="E3423" s="764"/>
      <c r="F3423" s="764"/>
      <c r="G3423" s="764"/>
      <c r="H3423" s="764"/>
      <c r="I3423" s="764"/>
      <c r="J3423" s="764"/>
      <c r="K3423" s="764"/>
      <c r="L3423" s="764"/>
      <c r="M3423" s="764"/>
      <c r="N3423" s="764"/>
      <c r="O3423" s="764"/>
      <c r="P3423" s="764"/>
      <c r="Q3423" s="764"/>
      <c r="R3423" s="764"/>
      <c r="S3423" s="764"/>
      <c r="T3423" s="764"/>
      <c r="U3423" s="764"/>
      <c r="V3423" s="764"/>
      <c r="W3423" s="764"/>
      <c r="X3423" s="764"/>
      <c r="Y3423" s="764"/>
      <c r="Z3423" s="764"/>
      <c r="AA3423" s="764"/>
      <c r="AB3423" s="764"/>
      <c r="AC3423" s="764"/>
    </row>
    <row r="3424">
      <c r="A3424" s="764"/>
      <c r="B3424" s="765"/>
      <c r="C3424" s="4"/>
      <c r="D3424" s="764"/>
      <c r="E3424" s="764"/>
      <c r="F3424" s="764"/>
      <c r="G3424" s="764"/>
      <c r="H3424" s="764"/>
      <c r="I3424" s="764"/>
      <c r="J3424" s="764"/>
      <c r="K3424" s="764"/>
      <c r="L3424" s="764"/>
      <c r="M3424" s="764"/>
      <c r="N3424" s="764"/>
      <c r="O3424" s="764"/>
      <c r="P3424" s="764"/>
      <c r="Q3424" s="764"/>
      <c r="R3424" s="764"/>
      <c r="S3424" s="764"/>
      <c r="T3424" s="764"/>
      <c r="U3424" s="764"/>
      <c r="V3424" s="764"/>
      <c r="W3424" s="764"/>
      <c r="X3424" s="764"/>
      <c r="Y3424" s="764"/>
      <c r="Z3424" s="764"/>
      <c r="AA3424" s="764"/>
      <c r="AB3424" s="764"/>
      <c r="AC3424" s="764"/>
    </row>
    <row r="3425">
      <c r="A3425" s="764"/>
      <c r="B3425" s="765"/>
      <c r="C3425" s="4"/>
      <c r="D3425" s="764"/>
      <c r="E3425" s="764"/>
      <c r="F3425" s="764"/>
      <c r="G3425" s="764"/>
      <c r="H3425" s="764"/>
      <c r="I3425" s="764"/>
      <c r="J3425" s="764"/>
      <c r="K3425" s="764"/>
      <c r="L3425" s="764"/>
      <c r="M3425" s="764"/>
      <c r="N3425" s="764"/>
      <c r="O3425" s="764"/>
      <c r="P3425" s="764"/>
      <c r="Q3425" s="764"/>
      <c r="R3425" s="764"/>
      <c r="S3425" s="764"/>
      <c r="T3425" s="764"/>
      <c r="U3425" s="764"/>
      <c r="V3425" s="764"/>
      <c r="W3425" s="764"/>
      <c r="X3425" s="764"/>
      <c r="Y3425" s="764"/>
      <c r="Z3425" s="764"/>
      <c r="AA3425" s="764"/>
      <c r="AB3425" s="764"/>
      <c r="AC3425" s="764"/>
    </row>
    <row r="3426">
      <c r="A3426" s="764"/>
      <c r="B3426" s="765"/>
      <c r="C3426" s="4"/>
      <c r="D3426" s="764"/>
      <c r="E3426" s="764"/>
      <c r="F3426" s="764"/>
      <c r="G3426" s="764"/>
      <c r="H3426" s="764"/>
      <c r="I3426" s="764"/>
      <c r="J3426" s="764"/>
      <c r="K3426" s="764"/>
      <c r="L3426" s="764"/>
      <c r="M3426" s="764"/>
      <c r="N3426" s="764"/>
      <c r="O3426" s="764"/>
      <c r="P3426" s="764"/>
      <c r="Q3426" s="764"/>
      <c r="R3426" s="764"/>
      <c r="S3426" s="764"/>
      <c r="T3426" s="764"/>
      <c r="U3426" s="764"/>
      <c r="V3426" s="764"/>
      <c r="W3426" s="764"/>
      <c r="X3426" s="764"/>
      <c r="Y3426" s="764"/>
      <c r="Z3426" s="764"/>
      <c r="AA3426" s="764"/>
      <c r="AB3426" s="764"/>
      <c r="AC3426" s="764"/>
    </row>
    <row r="3427">
      <c r="A3427" s="764"/>
      <c r="B3427" s="765"/>
      <c r="C3427" s="4"/>
      <c r="D3427" s="764"/>
      <c r="E3427" s="764"/>
      <c r="F3427" s="764"/>
      <c r="G3427" s="764"/>
      <c r="H3427" s="764"/>
      <c r="I3427" s="764"/>
      <c r="J3427" s="764"/>
      <c r="K3427" s="764"/>
      <c r="L3427" s="764"/>
      <c r="M3427" s="764"/>
      <c r="N3427" s="764"/>
      <c r="O3427" s="764"/>
      <c r="P3427" s="764"/>
      <c r="Q3427" s="764"/>
      <c r="R3427" s="764"/>
      <c r="S3427" s="764"/>
      <c r="T3427" s="764"/>
      <c r="U3427" s="764"/>
      <c r="V3427" s="764"/>
      <c r="W3427" s="764"/>
      <c r="X3427" s="764"/>
      <c r="Y3427" s="764"/>
      <c r="Z3427" s="764"/>
      <c r="AA3427" s="764"/>
      <c r="AB3427" s="764"/>
      <c r="AC3427" s="764"/>
    </row>
    <row r="3428">
      <c r="A3428" s="764"/>
      <c r="B3428" s="765"/>
      <c r="C3428" s="4"/>
      <c r="D3428" s="764"/>
      <c r="E3428" s="764"/>
      <c r="F3428" s="764"/>
      <c r="G3428" s="764"/>
      <c r="H3428" s="764"/>
      <c r="I3428" s="764"/>
      <c r="J3428" s="764"/>
      <c r="K3428" s="764"/>
      <c r="L3428" s="764"/>
      <c r="M3428" s="764"/>
      <c r="N3428" s="764"/>
      <c r="O3428" s="764"/>
      <c r="P3428" s="764"/>
      <c r="Q3428" s="764"/>
      <c r="R3428" s="764"/>
      <c r="S3428" s="764"/>
      <c r="T3428" s="764"/>
      <c r="U3428" s="764"/>
      <c r="V3428" s="764"/>
      <c r="W3428" s="764"/>
      <c r="X3428" s="764"/>
      <c r="Y3428" s="764"/>
      <c r="Z3428" s="764"/>
      <c r="AA3428" s="764"/>
      <c r="AB3428" s="764"/>
      <c r="AC3428" s="764"/>
    </row>
    <row r="3429">
      <c r="A3429" s="764"/>
      <c r="B3429" s="765"/>
      <c r="C3429" s="4"/>
      <c r="D3429" s="764"/>
      <c r="E3429" s="764"/>
      <c r="F3429" s="764"/>
      <c r="G3429" s="764"/>
      <c r="H3429" s="764"/>
      <c r="I3429" s="764"/>
      <c r="J3429" s="764"/>
      <c r="K3429" s="764"/>
      <c r="L3429" s="764"/>
      <c r="M3429" s="764"/>
      <c r="N3429" s="764"/>
      <c r="O3429" s="764"/>
      <c r="P3429" s="764"/>
      <c r="Q3429" s="764"/>
      <c r="R3429" s="764"/>
      <c r="S3429" s="764"/>
      <c r="T3429" s="764"/>
      <c r="U3429" s="764"/>
      <c r="V3429" s="764"/>
      <c r="W3429" s="764"/>
      <c r="X3429" s="764"/>
      <c r="Y3429" s="764"/>
      <c r="Z3429" s="764"/>
      <c r="AA3429" s="764"/>
      <c r="AB3429" s="764"/>
      <c r="AC3429" s="764"/>
    </row>
    <row r="3430">
      <c r="A3430" s="764"/>
      <c r="B3430" s="765"/>
      <c r="C3430" s="4"/>
      <c r="D3430" s="764"/>
      <c r="E3430" s="764"/>
      <c r="F3430" s="764"/>
      <c r="G3430" s="764"/>
      <c r="H3430" s="764"/>
      <c r="I3430" s="764"/>
      <c r="J3430" s="764"/>
      <c r="K3430" s="764"/>
      <c r="L3430" s="764"/>
      <c r="M3430" s="764"/>
      <c r="N3430" s="764"/>
      <c r="O3430" s="764"/>
      <c r="P3430" s="764"/>
      <c r="Q3430" s="764"/>
      <c r="R3430" s="764"/>
      <c r="S3430" s="764"/>
      <c r="T3430" s="764"/>
      <c r="U3430" s="764"/>
      <c r="V3430" s="764"/>
      <c r="W3430" s="764"/>
      <c r="X3430" s="764"/>
      <c r="Y3430" s="764"/>
      <c r="Z3430" s="764"/>
      <c r="AA3430" s="764"/>
      <c r="AB3430" s="764"/>
      <c r="AC3430" s="764"/>
    </row>
    <row r="3431">
      <c r="A3431" s="764"/>
      <c r="B3431" s="765"/>
      <c r="C3431" s="4"/>
      <c r="D3431" s="764"/>
      <c r="E3431" s="764"/>
      <c r="F3431" s="764"/>
      <c r="G3431" s="764"/>
      <c r="H3431" s="764"/>
      <c r="I3431" s="764"/>
      <c r="J3431" s="764"/>
      <c r="K3431" s="764"/>
      <c r="L3431" s="764"/>
      <c r="M3431" s="764"/>
      <c r="N3431" s="764"/>
      <c r="O3431" s="764"/>
      <c r="P3431" s="764"/>
      <c r="Q3431" s="764"/>
      <c r="R3431" s="764"/>
      <c r="S3431" s="764"/>
      <c r="T3431" s="764"/>
      <c r="U3431" s="764"/>
      <c r="V3431" s="764"/>
      <c r="W3431" s="764"/>
      <c r="X3431" s="764"/>
      <c r="Y3431" s="764"/>
      <c r="Z3431" s="764"/>
      <c r="AA3431" s="764"/>
      <c r="AB3431" s="764"/>
      <c r="AC3431" s="764"/>
    </row>
    <row r="3432">
      <c r="A3432" s="764"/>
      <c r="B3432" s="765"/>
      <c r="C3432" s="4"/>
      <c r="D3432" s="764"/>
      <c r="E3432" s="764"/>
      <c r="F3432" s="764"/>
      <c r="G3432" s="764"/>
      <c r="H3432" s="764"/>
      <c r="I3432" s="764"/>
      <c r="J3432" s="764"/>
      <c r="K3432" s="764"/>
      <c r="L3432" s="764"/>
      <c r="M3432" s="764"/>
      <c r="N3432" s="764"/>
      <c r="O3432" s="764"/>
      <c r="P3432" s="764"/>
      <c r="Q3432" s="764"/>
      <c r="R3432" s="764"/>
      <c r="S3432" s="764"/>
      <c r="T3432" s="764"/>
      <c r="U3432" s="764"/>
      <c r="V3432" s="764"/>
      <c r="W3432" s="764"/>
      <c r="X3432" s="764"/>
      <c r="Y3432" s="764"/>
      <c r="Z3432" s="764"/>
      <c r="AA3432" s="764"/>
      <c r="AB3432" s="764"/>
      <c r="AC3432" s="764"/>
    </row>
    <row r="3433">
      <c r="A3433" s="764"/>
      <c r="B3433" s="765"/>
      <c r="C3433" s="4"/>
      <c r="D3433" s="764"/>
      <c r="E3433" s="764"/>
      <c r="F3433" s="764"/>
      <c r="G3433" s="764"/>
      <c r="H3433" s="764"/>
      <c r="I3433" s="764"/>
      <c r="J3433" s="764"/>
      <c r="K3433" s="764"/>
      <c r="L3433" s="764"/>
      <c r="M3433" s="764"/>
      <c r="N3433" s="764"/>
      <c r="O3433" s="764"/>
      <c r="P3433" s="764"/>
      <c r="Q3433" s="764"/>
      <c r="R3433" s="764"/>
      <c r="S3433" s="764"/>
      <c r="T3433" s="764"/>
      <c r="U3433" s="764"/>
      <c r="V3433" s="764"/>
      <c r="W3433" s="764"/>
      <c r="X3433" s="764"/>
      <c r="Y3433" s="764"/>
      <c r="Z3433" s="764"/>
      <c r="AA3433" s="764"/>
      <c r="AB3433" s="764"/>
      <c r="AC3433" s="764"/>
    </row>
    <row r="3434">
      <c r="A3434" s="764"/>
      <c r="B3434" s="765"/>
      <c r="C3434" s="4"/>
      <c r="D3434" s="764"/>
      <c r="E3434" s="764"/>
      <c r="F3434" s="764"/>
      <c r="G3434" s="764"/>
      <c r="H3434" s="764"/>
      <c r="I3434" s="764"/>
      <c r="J3434" s="764"/>
      <c r="K3434" s="764"/>
      <c r="L3434" s="764"/>
      <c r="M3434" s="764"/>
      <c r="N3434" s="764"/>
      <c r="O3434" s="764"/>
      <c r="P3434" s="764"/>
      <c r="Q3434" s="764"/>
      <c r="R3434" s="764"/>
      <c r="S3434" s="764"/>
      <c r="T3434" s="764"/>
      <c r="U3434" s="764"/>
      <c r="V3434" s="764"/>
      <c r="W3434" s="764"/>
      <c r="X3434" s="764"/>
      <c r="Y3434" s="764"/>
      <c r="Z3434" s="764"/>
      <c r="AA3434" s="764"/>
      <c r="AB3434" s="764"/>
      <c r="AC3434" s="764"/>
    </row>
    <row r="3435">
      <c r="A3435" s="764"/>
      <c r="B3435" s="765"/>
      <c r="C3435" s="4"/>
      <c r="D3435" s="764"/>
      <c r="E3435" s="764"/>
      <c r="F3435" s="764"/>
      <c r="G3435" s="764"/>
      <c r="H3435" s="764"/>
      <c r="I3435" s="764"/>
      <c r="J3435" s="764"/>
      <c r="K3435" s="764"/>
      <c r="L3435" s="764"/>
      <c r="M3435" s="764"/>
      <c r="N3435" s="764"/>
      <c r="O3435" s="764"/>
      <c r="P3435" s="764"/>
      <c r="Q3435" s="764"/>
      <c r="R3435" s="764"/>
      <c r="S3435" s="764"/>
      <c r="T3435" s="764"/>
      <c r="U3435" s="764"/>
      <c r="V3435" s="764"/>
      <c r="W3435" s="764"/>
      <c r="X3435" s="764"/>
      <c r="Y3435" s="764"/>
      <c r="Z3435" s="764"/>
      <c r="AA3435" s="764"/>
      <c r="AB3435" s="764"/>
      <c r="AC3435" s="764"/>
    </row>
    <row r="3436">
      <c r="A3436" s="764"/>
      <c r="B3436" s="765"/>
      <c r="C3436" s="4"/>
      <c r="D3436" s="764"/>
      <c r="E3436" s="764"/>
      <c r="F3436" s="764"/>
      <c r="G3436" s="764"/>
      <c r="H3436" s="764"/>
      <c r="I3436" s="764"/>
      <c r="J3436" s="764"/>
      <c r="K3436" s="764"/>
      <c r="L3436" s="764"/>
      <c r="M3436" s="764"/>
      <c r="N3436" s="764"/>
      <c r="O3436" s="764"/>
      <c r="P3436" s="764"/>
      <c r="Q3436" s="764"/>
      <c r="R3436" s="764"/>
      <c r="S3436" s="764"/>
      <c r="T3436" s="764"/>
      <c r="U3436" s="764"/>
      <c r="V3436" s="764"/>
      <c r="W3436" s="764"/>
      <c r="X3436" s="764"/>
      <c r="Y3436" s="764"/>
      <c r="Z3436" s="764"/>
      <c r="AA3436" s="764"/>
      <c r="AB3436" s="764"/>
      <c r="AC3436" s="764"/>
    </row>
    <row r="3437">
      <c r="A3437" s="764"/>
      <c r="B3437" s="765"/>
      <c r="C3437" s="4"/>
      <c r="D3437" s="764"/>
      <c r="E3437" s="764"/>
      <c r="F3437" s="764"/>
      <c r="G3437" s="764"/>
      <c r="H3437" s="764"/>
      <c r="I3437" s="764"/>
      <c r="J3437" s="764"/>
      <c r="K3437" s="764"/>
      <c r="L3437" s="764"/>
      <c r="M3437" s="764"/>
      <c r="N3437" s="764"/>
      <c r="O3437" s="764"/>
      <c r="P3437" s="764"/>
      <c r="Q3437" s="764"/>
      <c r="R3437" s="764"/>
      <c r="S3437" s="764"/>
      <c r="T3437" s="764"/>
      <c r="U3437" s="764"/>
      <c r="V3437" s="764"/>
      <c r="W3437" s="764"/>
      <c r="X3437" s="764"/>
      <c r="Y3437" s="764"/>
      <c r="Z3437" s="764"/>
      <c r="AA3437" s="764"/>
      <c r="AB3437" s="764"/>
      <c r="AC3437" s="764"/>
    </row>
    <row r="3438">
      <c r="A3438" s="764"/>
      <c r="B3438" s="765"/>
      <c r="C3438" s="4"/>
      <c r="D3438" s="764"/>
      <c r="E3438" s="764"/>
      <c r="F3438" s="764"/>
      <c r="G3438" s="764"/>
      <c r="H3438" s="764"/>
      <c r="I3438" s="764"/>
      <c r="J3438" s="764"/>
      <c r="K3438" s="764"/>
      <c r="L3438" s="764"/>
      <c r="M3438" s="764"/>
      <c r="N3438" s="764"/>
      <c r="O3438" s="764"/>
      <c r="P3438" s="764"/>
      <c r="Q3438" s="764"/>
      <c r="R3438" s="764"/>
      <c r="S3438" s="764"/>
      <c r="T3438" s="764"/>
      <c r="U3438" s="764"/>
      <c r="V3438" s="764"/>
      <c r="W3438" s="764"/>
      <c r="X3438" s="764"/>
      <c r="Y3438" s="764"/>
      <c r="Z3438" s="764"/>
      <c r="AA3438" s="764"/>
      <c r="AB3438" s="764"/>
      <c r="AC3438" s="764"/>
    </row>
    <row r="3439">
      <c r="A3439" s="764"/>
      <c r="B3439" s="765"/>
      <c r="C3439" s="4"/>
      <c r="D3439" s="764"/>
      <c r="E3439" s="764"/>
      <c r="F3439" s="764"/>
      <c r="G3439" s="764"/>
      <c r="H3439" s="764"/>
      <c r="I3439" s="764"/>
      <c r="J3439" s="764"/>
      <c r="K3439" s="764"/>
      <c r="L3439" s="764"/>
      <c r="M3439" s="764"/>
      <c r="N3439" s="764"/>
      <c r="O3439" s="764"/>
      <c r="P3439" s="764"/>
      <c r="Q3439" s="764"/>
      <c r="R3439" s="764"/>
      <c r="S3439" s="764"/>
      <c r="T3439" s="764"/>
      <c r="U3439" s="764"/>
      <c r="V3439" s="764"/>
      <c r="W3439" s="764"/>
      <c r="X3439" s="764"/>
      <c r="Y3439" s="764"/>
      <c r="Z3439" s="764"/>
      <c r="AA3439" s="764"/>
      <c r="AB3439" s="764"/>
      <c r="AC3439" s="764"/>
    </row>
    <row r="3440">
      <c r="A3440" s="764"/>
      <c r="B3440" s="765"/>
      <c r="C3440" s="4"/>
      <c r="D3440" s="764"/>
      <c r="E3440" s="764"/>
      <c r="F3440" s="764"/>
      <c r="G3440" s="764"/>
      <c r="H3440" s="764"/>
      <c r="I3440" s="764"/>
      <c r="J3440" s="764"/>
      <c r="K3440" s="764"/>
      <c r="L3440" s="764"/>
      <c r="M3440" s="764"/>
      <c r="N3440" s="764"/>
      <c r="O3440" s="764"/>
      <c r="P3440" s="764"/>
      <c r="Q3440" s="764"/>
      <c r="R3440" s="764"/>
      <c r="S3440" s="764"/>
      <c r="T3440" s="764"/>
      <c r="U3440" s="764"/>
      <c r="V3440" s="764"/>
      <c r="W3440" s="764"/>
      <c r="X3440" s="764"/>
      <c r="Y3440" s="764"/>
      <c r="Z3440" s="764"/>
      <c r="AA3440" s="764"/>
      <c r="AB3440" s="764"/>
      <c r="AC3440" s="764"/>
    </row>
    <row r="3441">
      <c r="A3441" s="764"/>
      <c r="B3441" s="765"/>
      <c r="C3441" s="4"/>
      <c r="D3441" s="764"/>
      <c r="E3441" s="764"/>
      <c r="F3441" s="764"/>
      <c r="G3441" s="764"/>
      <c r="H3441" s="764"/>
      <c r="I3441" s="764"/>
      <c r="J3441" s="764"/>
      <c r="K3441" s="764"/>
      <c r="L3441" s="764"/>
      <c r="M3441" s="764"/>
      <c r="N3441" s="764"/>
      <c r="O3441" s="764"/>
      <c r="P3441" s="764"/>
      <c r="Q3441" s="764"/>
      <c r="R3441" s="764"/>
      <c r="S3441" s="764"/>
      <c r="T3441" s="764"/>
      <c r="U3441" s="764"/>
      <c r="V3441" s="764"/>
      <c r="W3441" s="764"/>
      <c r="X3441" s="764"/>
      <c r="Y3441" s="764"/>
      <c r="Z3441" s="764"/>
      <c r="AA3441" s="764"/>
      <c r="AB3441" s="764"/>
      <c r="AC3441" s="764"/>
    </row>
    <row r="3442">
      <c r="A3442" s="764"/>
      <c r="B3442" s="765"/>
      <c r="C3442" s="4"/>
      <c r="D3442" s="764"/>
      <c r="E3442" s="764"/>
      <c r="F3442" s="764"/>
      <c r="G3442" s="764"/>
      <c r="H3442" s="764"/>
      <c r="I3442" s="764"/>
      <c r="J3442" s="764"/>
      <c r="K3442" s="764"/>
      <c r="L3442" s="764"/>
      <c r="M3442" s="764"/>
      <c r="N3442" s="764"/>
      <c r="O3442" s="764"/>
      <c r="P3442" s="764"/>
      <c r="Q3442" s="764"/>
      <c r="R3442" s="764"/>
      <c r="S3442" s="764"/>
      <c r="T3442" s="764"/>
      <c r="U3442" s="764"/>
      <c r="V3442" s="764"/>
      <c r="W3442" s="764"/>
      <c r="X3442" s="764"/>
      <c r="Y3442" s="764"/>
      <c r="Z3442" s="764"/>
      <c r="AA3442" s="764"/>
      <c r="AB3442" s="764"/>
      <c r="AC3442" s="764"/>
    </row>
    <row r="3443">
      <c r="A3443" s="764"/>
      <c r="B3443" s="765"/>
      <c r="C3443" s="4"/>
      <c r="D3443" s="764"/>
      <c r="E3443" s="764"/>
      <c r="F3443" s="764"/>
      <c r="G3443" s="764"/>
      <c r="H3443" s="764"/>
      <c r="I3443" s="764"/>
      <c r="J3443" s="764"/>
      <c r="K3443" s="764"/>
      <c r="L3443" s="764"/>
      <c r="M3443" s="764"/>
      <c r="N3443" s="764"/>
      <c r="O3443" s="764"/>
      <c r="P3443" s="764"/>
      <c r="Q3443" s="764"/>
      <c r="R3443" s="764"/>
      <c r="S3443" s="764"/>
      <c r="T3443" s="764"/>
      <c r="U3443" s="764"/>
      <c r="V3443" s="764"/>
      <c r="W3443" s="764"/>
      <c r="X3443" s="764"/>
      <c r="Y3443" s="764"/>
      <c r="Z3443" s="764"/>
      <c r="AA3443" s="764"/>
      <c r="AB3443" s="764"/>
      <c r="AC3443" s="764"/>
    </row>
    <row r="3444">
      <c r="A3444" s="764"/>
      <c r="B3444" s="765"/>
      <c r="C3444" s="4"/>
      <c r="D3444" s="764"/>
      <c r="E3444" s="764"/>
      <c r="F3444" s="764"/>
      <c r="G3444" s="764"/>
      <c r="H3444" s="764"/>
      <c r="I3444" s="764"/>
      <c r="J3444" s="764"/>
      <c r="K3444" s="764"/>
      <c r="L3444" s="764"/>
      <c r="M3444" s="764"/>
      <c r="N3444" s="764"/>
      <c r="O3444" s="764"/>
      <c r="P3444" s="764"/>
      <c r="Q3444" s="764"/>
      <c r="R3444" s="764"/>
      <c r="S3444" s="764"/>
      <c r="T3444" s="764"/>
      <c r="U3444" s="764"/>
      <c r="V3444" s="764"/>
      <c r="W3444" s="764"/>
      <c r="X3444" s="764"/>
      <c r="Y3444" s="764"/>
      <c r="Z3444" s="764"/>
      <c r="AA3444" s="764"/>
      <c r="AB3444" s="764"/>
      <c r="AC3444" s="764"/>
    </row>
    <row r="3445">
      <c r="A3445" s="764"/>
      <c r="B3445" s="765"/>
      <c r="C3445" s="4"/>
      <c r="D3445" s="764"/>
      <c r="E3445" s="764"/>
      <c r="F3445" s="764"/>
      <c r="G3445" s="764"/>
      <c r="H3445" s="764"/>
      <c r="I3445" s="764"/>
      <c r="J3445" s="764"/>
      <c r="K3445" s="764"/>
      <c r="L3445" s="764"/>
      <c r="M3445" s="764"/>
      <c r="N3445" s="764"/>
      <c r="O3445" s="764"/>
      <c r="P3445" s="764"/>
      <c r="Q3445" s="764"/>
      <c r="R3445" s="764"/>
      <c r="S3445" s="764"/>
      <c r="T3445" s="764"/>
      <c r="U3445" s="764"/>
      <c r="V3445" s="764"/>
      <c r="W3445" s="764"/>
      <c r="X3445" s="764"/>
      <c r="Y3445" s="764"/>
      <c r="Z3445" s="764"/>
      <c r="AA3445" s="764"/>
      <c r="AB3445" s="764"/>
      <c r="AC3445" s="764"/>
    </row>
    <row r="3446">
      <c r="A3446" s="764"/>
      <c r="B3446" s="765"/>
      <c r="C3446" s="4"/>
      <c r="D3446" s="764"/>
      <c r="E3446" s="764"/>
      <c r="F3446" s="764"/>
      <c r="G3446" s="764"/>
      <c r="H3446" s="764"/>
      <c r="I3446" s="764"/>
      <c r="J3446" s="764"/>
      <c r="K3446" s="764"/>
      <c r="L3446" s="764"/>
      <c r="M3446" s="764"/>
      <c r="N3446" s="764"/>
      <c r="O3446" s="764"/>
      <c r="P3446" s="764"/>
      <c r="Q3446" s="764"/>
      <c r="R3446" s="764"/>
      <c r="S3446" s="764"/>
      <c r="T3446" s="764"/>
      <c r="U3446" s="764"/>
      <c r="V3446" s="764"/>
      <c r="W3446" s="764"/>
      <c r="X3446" s="764"/>
      <c r="Y3446" s="764"/>
      <c r="Z3446" s="764"/>
      <c r="AA3446" s="764"/>
      <c r="AB3446" s="764"/>
      <c r="AC3446" s="764"/>
    </row>
    <row r="3447">
      <c r="A3447" s="764"/>
      <c r="B3447" s="765"/>
      <c r="C3447" s="4"/>
      <c r="D3447" s="764"/>
      <c r="E3447" s="764"/>
      <c r="F3447" s="764"/>
      <c r="G3447" s="764"/>
      <c r="H3447" s="764"/>
      <c r="I3447" s="764"/>
      <c r="J3447" s="764"/>
      <c r="K3447" s="764"/>
      <c r="L3447" s="764"/>
      <c r="M3447" s="764"/>
      <c r="N3447" s="764"/>
      <c r="O3447" s="764"/>
      <c r="P3447" s="764"/>
      <c r="Q3447" s="764"/>
      <c r="R3447" s="764"/>
      <c r="S3447" s="764"/>
      <c r="T3447" s="764"/>
      <c r="U3447" s="764"/>
      <c r="V3447" s="764"/>
      <c r="W3447" s="764"/>
      <c r="X3447" s="764"/>
      <c r="Y3447" s="764"/>
      <c r="Z3447" s="764"/>
      <c r="AA3447" s="764"/>
      <c r="AB3447" s="764"/>
      <c r="AC3447" s="764"/>
    </row>
    <row r="3448">
      <c r="A3448" s="764"/>
      <c r="B3448" s="765"/>
      <c r="C3448" s="4"/>
      <c r="D3448" s="764"/>
      <c r="E3448" s="764"/>
      <c r="F3448" s="764"/>
      <c r="G3448" s="764"/>
      <c r="H3448" s="764"/>
      <c r="I3448" s="764"/>
      <c r="J3448" s="764"/>
      <c r="K3448" s="764"/>
      <c r="L3448" s="764"/>
      <c r="M3448" s="764"/>
      <c r="N3448" s="764"/>
      <c r="O3448" s="764"/>
      <c r="P3448" s="764"/>
      <c r="Q3448" s="764"/>
      <c r="R3448" s="764"/>
      <c r="S3448" s="764"/>
      <c r="T3448" s="764"/>
      <c r="U3448" s="764"/>
      <c r="V3448" s="764"/>
      <c r="W3448" s="764"/>
      <c r="X3448" s="764"/>
      <c r="Y3448" s="764"/>
      <c r="Z3448" s="764"/>
      <c r="AA3448" s="764"/>
      <c r="AB3448" s="764"/>
      <c r="AC3448" s="764"/>
    </row>
    <row r="3449">
      <c r="A3449" s="764"/>
      <c r="B3449" s="765"/>
      <c r="C3449" s="4"/>
      <c r="D3449" s="764"/>
      <c r="E3449" s="764"/>
      <c r="F3449" s="764"/>
      <c r="G3449" s="764"/>
      <c r="H3449" s="764"/>
      <c r="I3449" s="764"/>
      <c r="J3449" s="764"/>
      <c r="K3449" s="764"/>
      <c r="L3449" s="764"/>
      <c r="M3449" s="764"/>
      <c r="N3449" s="764"/>
      <c r="O3449" s="764"/>
      <c r="P3449" s="764"/>
      <c r="Q3449" s="764"/>
      <c r="R3449" s="764"/>
      <c r="S3449" s="764"/>
      <c r="T3449" s="764"/>
      <c r="U3449" s="764"/>
      <c r="V3449" s="764"/>
      <c r="W3449" s="764"/>
      <c r="X3449" s="764"/>
      <c r="Y3449" s="764"/>
      <c r="Z3449" s="764"/>
      <c r="AA3449" s="764"/>
      <c r="AB3449" s="764"/>
      <c r="AC3449" s="764"/>
    </row>
    <row r="3450">
      <c r="A3450" s="764"/>
      <c r="B3450" s="765"/>
      <c r="C3450" s="4"/>
      <c r="D3450" s="764"/>
      <c r="E3450" s="764"/>
      <c r="F3450" s="764"/>
      <c r="G3450" s="764"/>
      <c r="H3450" s="764"/>
      <c r="I3450" s="764"/>
      <c r="J3450" s="764"/>
      <c r="K3450" s="764"/>
      <c r="L3450" s="764"/>
      <c r="M3450" s="764"/>
      <c r="N3450" s="764"/>
      <c r="O3450" s="764"/>
      <c r="P3450" s="764"/>
      <c r="Q3450" s="764"/>
      <c r="R3450" s="764"/>
      <c r="S3450" s="764"/>
      <c r="T3450" s="764"/>
      <c r="U3450" s="764"/>
      <c r="V3450" s="764"/>
      <c r="W3450" s="764"/>
      <c r="X3450" s="764"/>
      <c r="Y3450" s="764"/>
      <c r="Z3450" s="764"/>
      <c r="AA3450" s="764"/>
      <c r="AB3450" s="764"/>
      <c r="AC3450" s="764"/>
    </row>
    <row r="3451">
      <c r="A3451" s="764"/>
      <c r="B3451" s="765"/>
      <c r="C3451" s="4"/>
      <c r="D3451" s="764"/>
      <c r="E3451" s="764"/>
      <c r="F3451" s="764"/>
      <c r="G3451" s="764"/>
      <c r="H3451" s="764"/>
      <c r="I3451" s="764"/>
      <c r="J3451" s="764"/>
      <c r="K3451" s="764"/>
      <c r="L3451" s="764"/>
      <c r="M3451" s="764"/>
      <c r="N3451" s="764"/>
      <c r="O3451" s="764"/>
      <c r="P3451" s="764"/>
      <c r="Q3451" s="764"/>
      <c r="R3451" s="764"/>
      <c r="S3451" s="764"/>
      <c r="T3451" s="764"/>
      <c r="U3451" s="764"/>
      <c r="V3451" s="764"/>
      <c r="W3451" s="764"/>
      <c r="X3451" s="764"/>
      <c r="Y3451" s="764"/>
      <c r="Z3451" s="764"/>
      <c r="AA3451" s="764"/>
      <c r="AB3451" s="764"/>
      <c r="AC3451" s="764"/>
    </row>
    <row r="3452">
      <c r="A3452" s="764"/>
      <c r="B3452" s="765"/>
      <c r="C3452" s="4"/>
      <c r="D3452" s="764"/>
      <c r="E3452" s="764"/>
      <c r="F3452" s="764"/>
      <c r="G3452" s="764"/>
      <c r="H3452" s="764"/>
      <c r="I3452" s="764"/>
      <c r="J3452" s="764"/>
      <c r="K3452" s="764"/>
      <c r="L3452" s="764"/>
      <c r="M3452" s="764"/>
      <c r="N3452" s="764"/>
      <c r="O3452" s="764"/>
      <c r="P3452" s="764"/>
      <c r="Q3452" s="764"/>
      <c r="R3452" s="764"/>
      <c r="S3452" s="764"/>
      <c r="T3452" s="764"/>
      <c r="U3452" s="764"/>
      <c r="V3452" s="764"/>
      <c r="W3452" s="764"/>
      <c r="X3452" s="764"/>
      <c r="Y3452" s="764"/>
      <c r="Z3452" s="764"/>
      <c r="AA3452" s="764"/>
      <c r="AB3452" s="764"/>
      <c r="AC3452" s="764"/>
    </row>
    <row r="3453">
      <c r="A3453" s="764"/>
      <c r="B3453" s="765"/>
      <c r="C3453" s="4"/>
      <c r="D3453" s="764"/>
      <c r="E3453" s="764"/>
      <c r="F3453" s="764"/>
      <c r="G3453" s="764"/>
      <c r="H3453" s="764"/>
      <c r="I3453" s="764"/>
      <c r="J3453" s="764"/>
      <c r="K3453" s="764"/>
      <c r="L3453" s="764"/>
      <c r="M3453" s="764"/>
      <c r="N3453" s="764"/>
      <c r="O3453" s="764"/>
      <c r="P3453" s="764"/>
      <c r="Q3453" s="764"/>
      <c r="R3453" s="764"/>
      <c r="S3453" s="764"/>
      <c r="T3453" s="764"/>
      <c r="U3453" s="764"/>
      <c r="V3453" s="764"/>
      <c r="W3453" s="764"/>
      <c r="X3453" s="764"/>
      <c r="Y3453" s="764"/>
      <c r="Z3453" s="764"/>
      <c r="AA3453" s="764"/>
      <c r="AB3453" s="764"/>
      <c r="AC3453" s="764"/>
    </row>
    <row r="3454">
      <c r="A3454" s="764"/>
      <c r="B3454" s="765"/>
      <c r="C3454" s="4"/>
      <c r="D3454" s="764"/>
      <c r="E3454" s="764"/>
      <c r="F3454" s="764"/>
      <c r="G3454" s="764"/>
      <c r="H3454" s="764"/>
      <c r="I3454" s="764"/>
      <c r="J3454" s="764"/>
      <c r="K3454" s="764"/>
      <c r="L3454" s="764"/>
      <c r="M3454" s="764"/>
      <c r="N3454" s="764"/>
      <c r="O3454" s="764"/>
      <c r="P3454" s="764"/>
      <c r="Q3454" s="764"/>
      <c r="R3454" s="764"/>
      <c r="S3454" s="764"/>
      <c r="T3454" s="764"/>
      <c r="U3454" s="764"/>
      <c r="V3454" s="764"/>
      <c r="W3454" s="764"/>
      <c r="X3454" s="764"/>
      <c r="Y3454" s="764"/>
      <c r="Z3454" s="764"/>
      <c r="AA3454" s="764"/>
      <c r="AB3454" s="764"/>
      <c r="AC3454" s="764"/>
    </row>
    <row r="3455">
      <c r="A3455" s="764"/>
      <c r="B3455" s="765"/>
      <c r="C3455" s="4"/>
      <c r="D3455" s="764"/>
      <c r="E3455" s="764"/>
      <c r="F3455" s="764"/>
      <c r="G3455" s="764"/>
      <c r="H3455" s="764"/>
      <c r="I3455" s="764"/>
      <c r="J3455" s="764"/>
      <c r="K3455" s="764"/>
      <c r="L3455" s="764"/>
      <c r="M3455" s="764"/>
      <c r="N3455" s="764"/>
      <c r="O3455" s="764"/>
      <c r="P3455" s="764"/>
      <c r="Q3455" s="764"/>
      <c r="R3455" s="764"/>
      <c r="S3455" s="764"/>
      <c r="T3455" s="764"/>
      <c r="U3455" s="764"/>
      <c r="V3455" s="764"/>
      <c r="W3455" s="764"/>
      <c r="X3455" s="764"/>
      <c r="Y3455" s="764"/>
      <c r="Z3455" s="764"/>
      <c r="AA3455" s="764"/>
      <c r="AB3455" s="764"/>
      <c r="AC3455" s="764"/>
    </row>
    <row r="3456">
      <c r="A3456" s="764"/>
      <c r="B3456" s="765"/>
      <c r="C3456" s="4"/>
      <c r="D3456" s="764"/>
      <c r="E3456" s="764"/>
      <c r="F3456" s="764"/>
      <c r="G3456" s="764"/>
      <c r="H3456" s="764"/>
      <c r="I3456" s="764"/>
      <c r="J3456" s="764"/>
      <c r="K3456" s="764"/>
      <c r="L3456" s="764"/>
      <c r="M3456" s="764"/>
      <c r="N3456" s="764"/>
      <c r="O3456" s="764"/>
      <c r="P3456" s="764"/>
      <c r="Q3456" s="764"/>
      <c r="R3456" s="764"/>
      <c r="S3456" s="764"/>
      <c r="T3456" s="764"/>
      <c r="U3456" s="764"/>
      <c r="V3456" s="764"/>
      <c r="W3456" s="764"/>
      <c r="X3456" s="764"/>
      <c r="Y3456" s="764"/>
      <c r="Z3456" s="764"/>
      <c r="AA3456" s="764"/>
      <c r="AB3456" s="764"/>
      <c r="AC3456" s="764"/>
    </row>
    <row r="3457">
      <c r="A3457" s="764"/>
      <c r="B3457" s="765"/>
      <c r="C3457" s="4"/>
      <c r="D3457" s="764"/>
      <c r="E3457" s="764"/>
      <c r="F3457" s="764"/>
      <c r="G3457" s="764"/>
      <c r="H3457" s="764"/>
      <c r="I3457" s="764"/>
      <c r="J3457" s="764"/>
      <c r="K3457" s="764"/>
      <c r="L3457" s="764"/>
      <c r="M3457" s="764"/>
      <c r="N3457" s="764"/>
      <c r="O3457" s="764"/>
      <c r="P3457" s="764"/>
      <c r="Q3457" s="764"/>
      <c r="R3457" s="764"/>
      <c r="S3457" s="764"/>
      <c r="T3457" s="764"/>
      <c r="U3457" s="764"/>
      <c r="V3457" s="764"/>
      <c r="W3457" s="764"/>
      <c r="X3457" s="764"/>
      <c r="Y3457" s="764"/>
      <c r="Z3457" s="764"/>
      <c r="AA3457" s="764"/>
      <c r="AB3457" s="764"/>
      <c r="AC3457" s="764"/>
    </row>
    <row r="3458">
      <c r="A3458" s="764"/>
      <c r="B3458" s="765"/>
      <c r="C3458" s="4"/>
      <c r="D3458" s="764"/>
      <c r="E3458" s="764"/>
      <c r="F3458" s="764"/>
      <c r="G3458" s="764"/>
      <c r="H3458" s="764"/>
      <c r="I3458" s="764"/>
      <c r="J3458" s="764"/>
      <c r="K3458" s="764"/>
      <c r="L3458" s="764"/>
      <c r="M3458" s="764"/>
      <c r="N3458" s="764"/>
      <c r="O3458" s="764"/>
      <c r="P3458" s="764"/>
      <c r="Q3458" s="764"/>
      <c r="R3458" s="764"/>
      <c r="S3458" s="764"/>
      <c r="T3458" s="764"/>
      <c r="U3458" s="764"/>
      <c r="V3458" s="764"/>
      <c r="W3458" s="764"/>
      <c r="X3458" s="764"/>
      <c r="Y3458" s="764"/>
      <c r="Z3458" s="764"/>
      <c r="AA3458" s="764"/>
      <c r="AB3458" s="764"/>
      <c r="AC3458" s="764"/>
    </row>
    <row r="3459">
      <c r="A3459" s="764"/>
      <c r="B3459" s="765"/>
      <c r="C3459" s="4"/>
      <c r="D3459" s="764"/>
      <c r="E3459" s="764"/>
      <c r="F3459" s="764"/>
      <c r="G3459" s="764"/>
      <c r="H3459" s="764"/>
      <c r="I3459" s="764"/>
      <c r="J3459" s="764"/>
      <c r="K3459" s="764"/>
      <c r="L3459" s="764"/>
      <c r="M3459" s="764"/>
      <c r="N3459" s="764"/>
      <c r="O3459" s="764"/>
      <c r="P3459" s="764"/>
      <c r="Q3459" s="764"/>
      <c r="R3459" s="764"/>
      <c r="S3459" s="764"/>
      <c r="T3459" s="764"/>
      <c r="U3459" s="764"/>
      <c r="V3459" s="764"/>
      <c r="W3459" s="764"/>
      <c r="X3459" s="764"/>
      <c r="Y3459" s="764"/>
      <c r="Z3459" s="764"/>
      <c r="AA3459" s="764"/>
      <c r="AB3459" s="764"/>
      <c r="AC3459" s="764"/>
    </row>
    <row r="3460">
      <c r="A3460" s="764"/>
      <c r="B3460" s="765"/>
      <c r="C3460" s="4"/>
      <c r="D3460" s="764"/>
      <c r="E3460" s="764"/>
      <c r="F3460" s="764"/>
      <c r="G3460" s="764"/>
      <c r="H3460" s="764"/>
      <c r="I3460" s="764"/>
      <c r="J3460" s="764"/>
      <c r="K3460" s="764"/>
      <c r="L3460" s="764"/>
      <c r="M3460" s="764"/>
      <c r="N3460" s="764"/>
      <c r="O3460" s="764"/>
      <c r="P3460" s="764"/>
      <c r="Q3460" s="764"/>
      <c r="R3460" s="764"/>
      <c r="S3460" s="764"/>
      <c r="T3460" s="764"/>
      <c r="U3460" s="764"/>
      <c r="V3460" s="764"/>
      <c r="W3460" s="764"/>
      <c r="X3460" s="764"/>
      <c r="Y3460" s="764"/>
      <c r="Z3460" s="764"/>
      <c r="AA3460" s="764"/>
      <c r="AB3460" s="764"/>
      <c r="AC3460" s="764"/>
    </row>
    <row r="3461">
      <c r="A3461" s="764"/>
      <c r="B3461" s="765"/>
      <c r="C3461" s="4"/>
      <c r="D3461" s="764"/>
      <c r="E3461" s="764"/>
      <c r="F3461" s="764"/>
      <c r="G3461" s="764"/>
      <c r="H3461" s="764"/>
      <c r="I3461" s="764"/>
      <c r="J3461" s="764"/>
      <c r="K3461" s="764"/>
      <c r="L3461" s="764"/>
      <c r="M3461" s="764"/>
      <c r="N3461" s="764"/>
      <c r="O3461" s="764"/>
      <c r="P3461" s="764"/>
      <c r="Q3461" s="764"/>
      <c r="R3461" s="764"/>
      <c r="S3461" s="764"/>
      <c r="T3461" s="764"/>
      <c r="U3461" s="764"/>
      <c r="V3461" s="764"/>
      <c r="W3461" s="764"/>
      <c r="X3461" s="764"/>
      <c r="Y3461" s="764"/>
      <c r="Z3461" s="764"/>
      <c r="AA3461" s="764"/>
      <c r="AB3461" s="764"/>
      <c r="AC3461" s="764"/>
    </row>
    <row r="3462">
      <c r="A3462" s="764"/>
      <c r="B3462" s="765"/>
      <c r="C3462" s="4"/>
      <c r="D3462" s="764"/>
      <c r="E3462" s="764"/>
      <c r="F3462" s="764"/>
      <c r="G3462" s="764"/>
      <c r="H3462" s="764"/>
      <c r="I3462" s="764"/>
      <c r="J3462" s="764"/>
      <c r="K3462" s="764"/>
      <c r="L3462" s="764"/>
      <c r="M3462" s="764"/>
      <c r="N3462" s="764"/>
      <c r="O3462" s="764"/>
      <c r="P3462" s="764"/>
      <c r="Q3462" s="764"/>
      <c r="R3462" s="764"/>
      <c r="S3462" s="764"/>
      <c r="T3462" s="764"/>
      <c r="U3462" s="764"/>
      <c r="V3462" s="764"/>
      <c r="W3462" s="764"/>
      <c r="X3462" s="764"/>
      <c r="Y3462" s="764"/>
      <c r="Z3462" s="764"/>
      <c r="AA3462" s="764"/>
      <c r="AB3462" s="764"/>
      <c r="AC3462" s="764"/>
    </row>
    <row r="3463">
      <c r="A3463" s="764"/>
      <c r="B3463" s="765"/>
      <c r="C3463" s="4"/>
      <c r="D3463" s="764"/>
      <c r="E3463" s="764"/>
      <c r="F3463" s="764"/>
      <c r="G3463" s="764"/>
      <c r="H3463" s="764"/>
      <c r="I3463" s="764"/>
      <c r="J3463" s="764"/>
      <c r="K3463" s="764"/>
      <c r="L3463" s="764"/>
      <c r="M3463" s="764"/>
      <c r="N3463" s="764"/>
      <c r="O3463" s="764"/>
      <c r="P3463" s="764"/>
      <c r="Q3463" s="764"/>
      <c r="R3463" s="764"/>
      <c r="S3463" s="764"/>
      <c r="T3463" s="764"/>
      <c r="U3463" s="764"/>
      <c r="V3463" s="764"/>
      <c r="W3463" s="764"/>
      <c r="X3463" s="764"/>
      <c r="Y3463" s="764"/>
      <c r="Z3463" s="764"/>
      <c r="AA3463" s="764"/>
      <c r="AB3463" s="764"/>
      <c r="AC3463" s="764"/>
    </row>
    <row r="3464">
      <c r="A3464" s="764"/>
      <c r="B3464" s="765"/>
      <c r="C3464" s="4"/>
      <c r="D3464" s="764"/>
      <c r="E3464" s="764"/>
      <c r="F3464" s="764"/>
      <c r="G3464" s="764"/>
      <c r="H3464" s="764"/>
      <c r="I3464" s="764"/>
      <c r="J3464" s="764"/>
      <c r="K3464" s="764"/>
      <c r="L3464" s="764"/>
      <c r="M3464" s="764"/>
      <c r="N3464" s="764"/>
      <c r="O3464" s="764"/>
      <c r="P3464" s="764"/>
      <c r="Q3464" s="764"/>
      <c r="R3464" s="764"/>
      <c r="S3464" s="764"/>
      <c r="T3464" s="764"/>
      <c r="U3464" s="764"/>
      <c r="V3464" s="764"/>
      <c r="W3464" s="764"/>
      <c r="X3464" s="764"/>
      <c r="Y3464" s="764"/>
      <c r="Z3464" s="764"/>
      <c r="AA3464" s="764"/>
      <c r="AB3464" s="764"/>
      <c r="AC3464" s="764"/>
    </row>
    <row r="3465">
      <c r="A3465" s="764"/>
      <c r="B3465" s="765"/>
      <c r="C3465" s="4"/>
      <c r="D3465" s="764"/>
      <c r="E3465" s="764"/>
      <c r="F3465" s="764"/>
      <c r="G3465" s="764"/>
      <c r="H3465" s="764"/>
      <c r="I3465" s="764"/>
      <c r="J3465" s="764"/>
      <c r="K3465" s="764"/>
      <c r="L3465" s="764"/>
      <c r="M3465" s="764"/>
      <c r="N3465" s="764"/>
      <c r="O3465" s="764"/>
      <c r="P3465" s="764"/>
      <c r="Q3465" s="764"/>
      <c r="R3465" s="764"/>
      <c r="S3465" s="764"/>
      <c r="T3465" s="764"/>
      <c r="U3465" s="764"/>
      <c r="V3465" s="764"/>
      <c r="W3465" s="764"/>
      <c r="X3465" s="764"/>
      <c r="Y3465" s="764"/>
      <c r="Z3465" s="764"/>
      <c r="AA3465" s="764"/>
      <c r="AB3465" s="764"/>
      <c r="AC3465" s="764"/>
    </row>
    <row r="3466">
      <c r="A3466" s="764"/>
      <c r="B3466" s="765"/>
      <c r="C3466" s="4"/>
      <c r="D3466" s="764"/>
      <c r="E3466" s="764"/>
      <c r="F3466" s="764"/>
      <c r="G3466" s="764"/>
      <c r="H3466" s="764"/>
      <c r="I3466" s="764"/>
      <c r="J3466" s="764"/>
      <c r="K3466" s="764"/>
      <c r="L3466" s="764"/>
      <c r="M3466" s="764"/>
      <c r="N3466" s="764"/>
      <c r="O3466" s="764"/>
      <c r="P3466" s="764"/>
      <c r="Q3466" s="764"/>
      <c r="R3466" s="764"/>
      <c r="S3466" s="764"/>
      <c r="T3466" s="764"/>
      <c r="U3466" s="764"/>
      <c r="V3466" s="764"/>
      <c r="W3466" s="764"/>
      <c r="X3466" s="764"/>
      <c r="Y3466" s="764"/>
      <c r="Z3466" s="764"/>
      <c r="AA3466" s="764"/>
      <c r="AB3466" s="764"/>
      <c r="AC3466" s="764"/>
    </row>
    <row r="3467">
      <c r="A3467" s="764"/>
      <c r="B3467" s="765"/>
      <c r="C3467" s="4"/>
      <c r="D3467" s="764"/>
      <c r="E3467" s="764"/>
      <c r="F3467" s="764"/>
      <c r="G3467" s="764"/>
      <c r="H3467" s="764"/>
      <c r="I3467" s="764"/>
      <c r="J3467" s="764"/>
      <c r="K3467" s="764"/>
      <c r="L3467" s="764"/>
      <c r="M3467" s="764"/>
      <c r="N3467" s="764"/>
      <c r="O3467" s="764"/>
      <c r="P3467" s="764"/>
      <c r="Q3467" s="764"/>
      <c r="R3467" s="764"/>
      <c r="S3467" s="764"/>
      <c r="T3467" s="764"/>
      <c r="U3467" s="764"/>
      <c r="V3467" s="764"/>
      <c r="W3467" s="764"/>
      <c r="X3467" s="764"/>
      <c r="Y3467" s="764"/>
      <c r="Z3467" s="764"/>
      <c r="AA3467" s="764"/>
      <c r="AB3467" s="764"/>
      <c r="AC3467" s="764"/>
    </row>
    <row r="3468">
      <c r="A3468" s="764"/>
      <c r="B3468" s="765"/>
      <c r="C3468" s="4"/>
      <c r="D3468" s="764"/>
      <c r="E3468" s="764"/>
      <c r="F3468" s="764"/>
      <c r="G3468" s="764"/>
      <c r="H3468" s="764"/>
      <c r="I3468" s="764"/>
      <c r="J3468" s="764"/>
      <c r="K3468" s="764"/>
      <c r="L3468" s="764"/>
      <c r="M3468" s="764"/>
      <c r="N3468" s="764"/>
      <c r="O3468" s="764"/>
      <c r="P3468" s="764"/>
      <c r="Q3468" s="764"/>
      <c r="R3468" s="764"/>
      <c r="S3468" s="764"/>
      <c r="T3468" s="764"/>
      <c r="U3468" s="764"/>
      <c r="V3468" s="764"/>
      <c r="W3468" s="764"/>
      <c r="X3468" s="764"/>
      <c r="Y3468" s="764"/>
      <c r="Z3468" s="764"/>
      <c r="AA3468" s="764"/>
      <c r="AB3468" s="764"/>
      <c r="AC3468" s="764"/>
    </row>
    <row r="3469">
      <c r="A3469" s="764"/>
      <c r="B3469" s="765"/>
      <c r="C3469" s="4"/>
      <c r="D3469" s="764"/>
      <c r="E3469" s="764"/>
      <c r="F3469" s="764"/>
      <c r="G3469" s="764"/>
      <c r="H3469" s="764"/>
      <c r="I3469" s="764"/>
      <c r="J3469" s="764"/>
      <c r="K3469" s="764"/>
      <c r="L3469" s="764"/>
      <c r="M3469" s="764"/>
      <c r="N3469" s="764"/>
      <c r="O3469" s="764"/>
      <c r="P3469" s="764"/>
      <c r="Q3469" s="764"/>
      <c r="R3469" s="764"/>
      <c r="S3469" s="764"/>
      <c r="T3469" s="764"/>
      <c r="U3469" s="764"/>
      <c r="V3469" s="764"/>
      <c r="W3469" s="764"/>
      <c r="X3469" s="764"/>
      <c r="Y3469" s="764"/>
      <c r="Z3469" s="764"/>
      <c r="AA3469" s="764"/>
      <c r="AB3469" s="764"/>
      <c r="AC3469" s="764"/>
    </row>
    <row r="3470">
      <c r="A3470" s="764"/>
      <c r="B3470" s="765"/>
      <c r="C3470" s="4"/>
      <c r="D3470" s="764"/>
      <c r="E3470" s="764"/>
      <c r="F3470" s="764"/>
      <c r="G3470" s="764"/>
      <c r="H3470" s="764"/>
      <c r="I3470" s="764"/>
      <c r="J3470" s="764"/>
      <c r="K3470" s="764"/>
      <c r="L3470" s="764"/>
      <c r="M3470" s="764"/>
      <c r="N3470" s="764"/>
      <c r="O3470" s="764"/>
      <c r="P3470" s="764"/>
      <c r="Q3470" s="764"/>
      <c r="R3470" s="764"/>
      <c r="S3470" s="764"/>
      <c r="T3470" s="764"/>
      <c r="U3470" s="764"/>
      <c r="V3470" s="764"/>
      <c r="W3470" s="764"/>
      <c r="X3470" s="764"/>
      <c r="Y3470" s="764"/>
      <c r="Z3470" s="764"/>
      <c r="AA3470" s="764"/>
      <c r="AB3470" s="764"/>
      <c r="AC3470" s="764"/>
    </row>
    <row r="3471">
      <c r="A3471" s="764"/>
      <c r="B3471" s="765"/>
      <c r="C3471" s="4"/>
      <c r="D3471" s="764"/>
      <c r="E3471" s="764"/>
      <c r="F3471" s="764"/>
      <c r="G3471" s="764"/>
      <c r="H3471" s="764"/>
      <c r="I3471" s="764"/>
      <c r="J3471" s="764"/>
      <c r="K3471" s="764"/>
      <c r="L3471" s="764"/>
      <c r="M3471" s="764"/>
      <c r="N3471" s="764"/>
      <c r="O3471" s="764"/>
      <c r="P3471" s="764"/>
      <c r="Q3471" s="764"/>
      <c r="R3471" s="764"/>
      <c r="S3471" s="764"/>
      <c r="T3471" s="764"/>
      <c r="U3471" s="764"/>
      <c r="V3471" s="764"/>
      <c r="W3471" s="764"/>
      <c r="X3471" s="764"/>
      <c r="Y3471" s="764"/>
      <c r="Z3471" s="764"/>
      <c r="AA3471" s="764"/>
      <c r="AB3471" s="764"/>
      <c r="AC3471" s="764"/>
    </row>
    <row r="3472">
      <c r="A3472" s="764"/>
      <c r="B3472" s="765"/>
      <c r="C3472" s="4"/>
      <c r="D3472" s="764"/>
      <c r="E3472" s="764"/>
      <c r="F3472" s="764"/>
      <c r="G3472" s="764"/>
      <c r="H3472" s="764"/>
      <c r="I3472" s="764"/>
      <c r="J3472" s="764"/>
      <c r="K3472" s="764"/>
      <c r="L3472" s="764"/>
      <c r="M3472" s="764"/>
      <c r="N3472" s="764"/>
      <c r="O3472" s="764"/>
      <c r="P3472" s="764"/>
      <c r="Q3472" s="764"/>
      <c r="R3472" s="764"/>
      <c r="S3472" s="764"/>
      <c r="T3472" s="764"/>
      <c r="U3472" s="764"/>
      <c r="V3472" s="764"/>
      <c r="W3472" s="764"/>
      <c r="X3472" s="764"/>
      <c r="Y3472" s="764"/>
      <c r="Z3472" s="764"/>
      <c r="AA3472" s="764"/>
      <c r="AB3472" s="764"/>
      <c r="AC3472" s="764"/>
    </row>
    <row r="3473">
      <c r="A3473" s="764"/>
      <c r="B3473" s="765"/>
      <c r="C3473" s="4"/>
      <c r="D3473" s="764"/>
      <c r="E3473" s="764"/>
      <c r="F3473" s="764"/>
      <c r="G3473" s="764"/>
      <c r="H3473" s="764"/>
      <c r="I3473" s="764"/>
      <c r="J3473" s="764"/>
      <c r="K3473" s="764"/>
      <c r="L3473" s="764"/>
      <c r="M3473" s="764"/>
      <c r="N3473" s="764"/>
      <c r="O3473" s="764"/>
      <c r="P3473" s="764"/>
      <c r="Q3473" s="764"/>
      <c r="R3473" s="764"/>
      <c r="S3473" s="764"/>
      <c r="T3473" s="764"/>
      <c r="U3473" s="764"/>
      <c r="V3473" s="764"/>
      <c r="W3473" s="764"/>
      <c r="X3473" s="764"/>
      <c r="Y3473" s="764"/>
      <c r="Z3473" s="764"/>
      <c r="AA3473" s="764"/>
      <c r="AB3473" s="764"/>
      <c r="AC3473" s="764"/>
    </row>
    <row r="3474">
      <c r="A3474" s="764"/>
      <c r="B3474" s="765"/>
      <c r="C3474" s="4"/>
      <c r="D3474" s="764"/>
      <c r="E3474" s="764"/>
      <c r="F3474" s="764"/>
      <c r="G3474" s="764"/>
      <c r="H3474" s="764"/>
      <c r="I3474" s="764"/>
      <c r="J3474" s="764"/>
      <c r="K3474" s="764"/>
      <c r="L3474" s="764"/>
      <c r="M3474" s="764"/>
      <c r="N3474" s="764"/>
      <c r="O3474" s="764"/>
      <c r="P3474" s="764"/>
      <c r="Q3474" s="764"/>
      <c r="R3474" s="764"/>
      <c r="S3474" s="764"/>
      <c r="T3474" s="764"/>
      <c r="U3474" s="764"/>
      <c r="V3474" s="764"/>
      <c r="W3474" s="764"/>
      <c r="X3474" s="764"/>
      <c r="Y3474" s="764"/>
      <c r="Z3474" s="764"/>
      <c r="AA3474" s="764"/>
      <c r="AB3474" s="764"/>
      <c r="AC3474" s="764"/>
    </row>
    <row r="3475">
      <c r="A3475" s="764"/>
      <c r="B3475" s="765"/>
      <c r="C3475" s="4"/>
      <c r="D3475" s="764"/>
      <c r="E3475" s="764"/>
      <c r="F3475" s="764"/>
      <c r="G3475" s="764"/>
      <c r="H3475" s="764"/>
      <c r="I3475" s="764"/>
      <c r="J3475" s="764"/>
      <c r="K3475" s="764"/>
      <c r="L3475" s="764"/>
      <c r="M3475" s="764"/>
      <c r="N3475" s="764"/>
      <c r="O3475" s="764"/>
      <c r="P3475" s="764"/>
      <c r="Q3475" s="764"/>
      <c r="R3475" s="764"/>
      <c r="S3475" s="764"/>
      <c r="T3475" s="764"/>
      <c r="U3475" s="764"/>
      <c r="V3475" s="764"/>
      <c r="W3475" s="764"/>
      <c r="X3475" s="764"/>
      <c r="Y3475" s="764"/>
      <c r="Z3475" s="764"/>
      <c r="AA3475" s="764"/>
      <c r="AB3475" s="764"/>
      <c r="AC3475" s="764"/>
    </row>
    <row r="3476">
      <c r="A3476" s="764"/>
      <c r="B3476" s="765"/>
      <c r="C3476" s="4"/>
      <c r="D3476" s="764"/>
      <c r="E3476" s="764"/>
      <c r="F3476" s="764"/>
      <c r="G3476" s="764"/>
      <c r="H3476" s="764"/>
      <c r="I3476" s="764"/>
      <c r="J3476" s="764"/>
      <c r="K3476" s="764"/>
      <c r="L3476" s="764"/>
      <c r="M3476" s="764"/>
      <c r="N3476" s="764"/>
      <c r="O3476" s="764"/>
      <c r="P3476" s="764"/>
      <c r="Q3476" s="764"/>
      <c r="R3476" s="764"/>
      <c r="S3476" s="764"/>
      <c r="T3476" s="764"/>
      <c r="U3476" s="764"/>
      <c r="V3476" s="764"/>
      <c r="W3476" s="764"/>
      <c r="X3476" s="764"/>
      <c r="Y3476" s="764"/>
      <c r="Z3476" s="764"/>
      <c r="AA3476" s="764"/>
      <c r="AB3476" s="764"/>
      <c r="AC3476" s="764"/>
    </row>
    <row r="3477">
      <c r="A3477" s="764"/>
      <c r="B3477" s="765"/>
      <c r="C3477" s="4"/>
      <c r="D3477" s="764"/>
      <c r="E3477" s="764"/>
      <c r="F3477" s="764"/>
      <c r="G3477" s="764"/>
      <c r="H3477" s="764"/>
      <c r="I3477" s="764"/>
      <c r="J3477" s="764"/>
      <c r="K3477" s="764"/>
      <c r="L3477" s="764"/>
      <c r="M3477" s="764"/>
      <c r="N3477" s="764"/>
      <c r="O3477" s="764"/>
      <c r="P3477" s="764"/>
      <c r="Q3477" s="764"/>
      <c r="R3477" s="764"/>
      <c r="S3477" s="764"/>
      <c r="T3477" s="764"/>
      <c r="U3477" s="764"/>
      <c r="V3477" s="764"/>
      <c r="W3477" s="764"/>
      <c r="X3477" s="764"/>
      <c r="Y3477" s="764"/>
      <c r="Z3477" s="764"/>
      <c r="AA3477" s="764"/>
      <c r="AB3477" s="764"/>
      <c r="AC3477" s="764"/>
    </row>
    <row r="3478">
      <c r="A3478" s="764"/>
      <c r="B3478" s="765"/>
      <c r="C3478" s="4"/>
      <c r="D3478" s="764"/>
      <c r="E3478" s="764"/>
      <c r="F3478" s="764"/>
      <c r="G3478" s="764"/>
      <c r="H3478" s="764"/>
      <c r="I3478" s="764"/>
      <c r="J3478" s="764"/>
      <c r="K3478" s="764"/>
      <c r="L3478" s="764"/>
      <c r="M3478" s="764"/>
      <c r="N3478" s="764"/>
      <c r="O3478" s="764"/>
      <c r="P3478" s="764"/>
      <c r="Q3478" s="764"/>
      <c r="R3478" s="764"/>
      <c r="S3478" s="764"/>
      <c r="T3478" s="764"/>
      <c r="U3478" s="764"/>
      <c r="V3478" s="764"/>
      <c r="W3478" s="764"/>
      <c r="X3478" s="764"/>
      <c r="Y3478" s="764"/>
      <c r="Z3478" s="764"/>
      <c r="AA3478" s="764"/>
      <c r="AB3478" s="764"/>
      <c r="AC3478" s="764"/>
    </row>
    <row r="3479">
      <c r="A3479" s="764"/>
      <c r="B3479" s="765"/>
      <c r="C3479" s="4"/>
      <c r="D3479" s="764"/>
      <c r="E3479" s="764"/>
      <c r="F3479" s="764"/>
      <c r="G3479" s="764"/>
      <c r="H3479" s="764"/>
      <c r="I3479" s="764"/>
      <c r="J3479" s="764"/>
      <c r="K3479" s="764"/>
      <c r="L3479" s="764"/>
      <c r="M3479" s="764"/>
      <c r="N3479" s="764"/>
      <c r="O3479" s="764"/>
      <c r="P3479" s="764"/>
      <c r="Q3479" s="764"/>
      <c r="R3479" s="764"/>
      <c r="S3479" s="764"/>
      <c r="T3479" s="764"/>
      <c r="U3479" s="764"/>
      <c r="V3479" s="764"/>
      <c r="W3479" s="764"/>
      <c r="X3479" s="764"/>
      <c r="Y3479" s="764"/>
      <c r="Z3479" s="764"/>
      <c r="AA3479" s="764"/>
      <c r="AB3479" s="764"/>
      <c r="AC3479" s="764"/>
    </row>
    <row r="3480">
      <c r="A3480" s="764"/>
      <c r="B3480" s="765"/>
      <c r="C3480" s="4"/>
      <c r="D3480" s="764"/>
      <c r="E3480" s="764"/>
      <c r="F3480" s="764"/>
      <c r="G3480" s="764"/>
      <c r="H3480" s="764"/>
      <c r="I3480" s="764"/>
      <c r="J3480" s="764"/>
      <c r="K3480" s="764"/>
      <c r="L3480" s="764"/>
      <c r="M3480" s="764"/>
      <c r="N3480" s="764"/>
      <c r="O3480" s="764"/>
      <c r="P3480" s="764"/>
      <c r="Q3480" s="764"/>
      <c r="R3480" s="764"/>
      <c r="S3480" s="764"/>
      <c r="T3480" s="764"/>
      <c r="U3480" s="764"/>
      <c r="V3480" s="764"/>
      <c r="W3480" s="764"/>
      <c r="X3480" s="764"/>
      <c r="Y3480" s="764"/>
      <c r="Z3480" s="764"/>
      <c r="AA3480" s="764"/>
      <c r="AB3480" s="764"/>
      <c r="AC3480" s="764"/>
    </row>
    <row r="3481">
      <c r="A3481" s="764"/>
      <c r="B3481" s="765"/>
      <c r="C3481" s="4"/>
      <c r="D3481" s="764"/>
      <c r="E3481" s="764"/>
      <c r="F3481" s="764"/>
      <c r="G3481" s="764"/>
      <c r="H3481" s="764"/>
      <c r="I3481" s="764"/>
      <c r="J3481" s="764"/>
      <c r="K3481" s="764"/>
      <c r="L3481" s="764"/>
      <c r="M3481" s="764"/>
      <c r="N3481" s="764"/>
      <c r="O3481" s="764"/>
      <c r="P3481" s="764"/>
      <c r="Q3481" s="764"/>
      <c r="R3481" s="764"/>
      <c r="S3481" s="764"/>
      <c r="T3481" s="764"/>
      <c r="U3481" s="764"/>
      <c r="V3481" s="764"/>
      <c r="W3481" s="764"/>
      <c r="X3481" s="764"/>
      <c r="Y3481" s="764"/>
      <c r="Z3481" s="764"/>
      <c r="AA3481" s="764"/>
      <c r="AB3481" s="764"/>
      <c r="AC3481" s="764"/>
    </row>
    <row r="3482">
      <c r="A3482" s="764"/>
      <c r="B3482" s="765"/>
      <c r="C3482" s="4"/>
      <c r="D3482" s="764"/>
      <c r="E3482" s="764"/>
      <c r="F3482" s="764"/>
      <c r="G3482" s="764"/>
      <c r="H3482" s="764"/>
      <c r="I3482" s="764"/>
      <c r="J3482" s="764"/>
      <c r="K3482" s="764"/>
      <c r="L3482" s="764"/>
      <c r="M3482" s="764"/>
      <c r="N3482" s="764"/>
      <c r="O3482" s="764"/>
      <c r="P3482" s="764"/>
      <c r="Q3482" s="764"/>
      <c r="R3482" s="764"/>
      <c r="S3482" s="764"/>
      <c r="T3482" s="764"/>
      <c r="U3482" s="764"/>
      <c r="V3482" s="764"/>
      <c r="W3482" s="764"/>
      <c r="X3482" s="764"/>
      <c r="Y3482" s="764"/>
      <c r="Z3482" s="764"/>
      <c r="AA3482" s="764"/>
      <c r="AB3482" s="764"/>
      <c r="AC3482" s="764"/>
    </row>
    <row r="3483">
      <c r="A3483" s="764"/>
      <c r="B3483" s="765"/>
      <c r="C3483" s="4"/>
      <c r="D3483" s="764"/>
      <c r="E3483" s="764"/>
      <c r="F3483" s="764"/>
      <c r="G3483" s="764"/>
      <c r="H3483" s="764"/>
      <c r="I3483" s="764"/>
      <c r="J3483" s="764"/>
      <c r="K3483" s="764"/>
      <c r="L3483" s="764"/>
      <c r="M3483" s="764"/>
      <c r="N3483" s="764"/>
      <c r="O3483" s="764"/>
      <c r="P3483" s="764"/>
      <c r="Q3483" s="764"/>
      <c r="R3483" s="764"/>
      <c r="S3483" s="764"/>
      <c r="T3483" s="764"/>
      <c r="U3483" s="764"/>
      <c r="V3483" s="764"/>
      <c r="W3483" s="764"/>
      <c r="X3483" s="764"/>
      <c r="Y3483" s="764"/>
      <c r="Z3483" s="764"/>
      <c r="AA3483" s="764"/>
      <c r="AB3483" s="764"/>
      <c r="AC3483" s="764"/>
    </row>
    <row r="3484">
      <c r="A3484" s="764"/>
      <c r="B3484" s="765"/>
      <c r="C3484" s="4"/>
      <c r="D3484" s="764"/>
      <c r="E3484" s="764"/>
      <c r="F3484" s="764"/>
      <c r="G3484" s="764"/>
      <c r="H3484" s="764"/>
      <c r="I3484" s="764"/>
      <c r="J3484" s="764"/>
      <c r="K3484" s="764"/>
      <c r="L3484" s="764"/>
      <c r="M3484" s="764"/>
      <c r="N3484" s="764"/>
      <c r="O3484" s="764"/>
      <c r="P3484" s="764"/>
      <c r="Q3484" s="764"/>
      <c r="R3484" s="764"/>
      <c r="S3484" s="764"/>
      <c r="T3484" s="764"/>
      <c r="U3484" s="764"/>
      <c r="V3484" s="764"/>
      <c r="W3484" s="764"/>
      <c r="X3484" s="764"/>
      <c r="Y3484" s="764"/>
      <c r="Z3484" s="764"/>
      <c r="AA3484" s="764"/>
      <c r="AB3484" s="764"/>
      <c r="AC3484" s="764"/>
    </row>
    <row r="3485">
      <c r="A3485" s="764"/>
      <c r="B3485" s="765"/>
      <c r="C3485" s="4"/>
      <c r="D3485" s="764"/>
      <c r="E3485" s="764"/>
      <c r="F3485" s="764"/>
      <c r="G3485" s="764"/>
      <c r="H3485" s="764"/>
      <c r="I3485" s="764"/>
      <c r="J3485" s="764"/>
      <c r="K3485" s="764"/>
      <c r="L3485" s="764"/>
      <c r="M3485" s="764"/>
      <c r="N3485" s="764"/>
      <c r="O3485" s="764"/>
      <c r="P3485" s="764"/>
      <c r="Q3485" s="764"/>
      <c r="R3485" s="764"/>
      <c r="S3485" s="764"/>
      <c r="T3485" s="764"/>
      <c r="U3485" s="764"/>
      <c r="V3485" s="764"/>
      <c r="W3485" s="764"/>
      <c r="X3485" s="764"/>
      <c r="Y3485" s="764"/>
      <c r="Z3485" s="764"/>
      <c r="AA3485" s="764"/>
      <c r="AB3485" s="764"/>
      <c r="AC3485" s="764"/>
    </row>
    <row r="3486">
      <c r="A3486" s="764"/>
      <c r="B3486" s="765"/>
      <c r="C3486" s="4"/>
      <c r="D3486" s="764"/>
      <c r="E3486" s="764"/>
      <c r="F3486" s="764"/>
      <c r="G3486" s="764"/>
      <c r="H3486" s="764"/>
      <c r="I3486" s="764"/>
      <c r="J3486" s="764"/>
      <c r="K3486" s="764"/>
      <c r="L3486" s="764"/>
      <c r="M3486" s="764"/>
      <c r="N3486" s="764"/>
      <c r="O3486" s="764"/>
      <c r="P3486" s="764"/>
      <c r="Q3486" s="764"/>
      <c r="R3486" s="764"/>
      <c r="S3486" s="764"/>
      <c r="T3486" s="764"/>
      <c r="U3486" s="764"/>
      <c r="V3486" s="764"/>
      <c r="W3486" s="764"/>
      <c r="X3486" s="764"/>
      <c r="Y3486" s="764"/>
      <c r="Z3486" s="764"/>
      <c r="AA3486" s="764"/>
      <c r="AB3486" s="764"/>
      <c r="AC3486" s="764"/>
    </row>
    <row r="3487">
      <c r="A3487" s="764"/>
      <c r="B3487" s="765"/>
      <c r="C3487" s="4"/>
      <c r="D3487" s="764"/>
      <c r="E3487" s="764"/>
      <c r="F3487" s="764"/>
      <c r="G3487" s="764"/>
      <c r="H3487" s="764"/>
      <c r="I3487" s="764"/>
      <c r="J3487" s="764"/>
      <c r="K3487" s="764"/>
      <c r="L3487" s="764"/>
      <c r="M3487" s="764"/>
      <c r="N3487" s="764"/>
      <c r="O3487" s="764"/>
      <c r="P3487" s="764"/>
      <c r="Q3487" s="764"/>
      <c r="R3487" s="764"/>
      <c r="S3487" s="764"/>
      <c r="T3487" s="764"/>
      <c r="U3487" s="764"/>
      <c r="V3487" s="764"/>
      <c r="W3487" s="764"/>
      <c r="X3487" s="764"/>
      <c r="Y3487" s="764"/>
      <c r="Z3487" s="764"/>
      <c r="AA3487" s="764"/>
      <c r="AB3487" s="764"/>
      <c r="AC3487" s="764"/>
    </row>
    <row r="3488">
      <c r="A3488" s="764"/>
      <c r="B3488" s="765"/>
      <c r="C3488" s="4"/>
      <c r="D3488" s="764"/>
      <c r="E3488" s="764"/>
      <c r="F3488" s="764"/>
      <c r="G3488" s="764"/>
      <c r="H3488" s="764"/>
      <c r="I3488" s="764"/>
      <c r="J3488" s="764"/>
      <c r="K3488" s="764"/>
      <c r="L3488" s="764"/>
      <c r="M3488" s="764"/>
      <c r="N3488" s="764"/>
      <c r="O3488" s="764"/>
      <c r="P3488" s="764"/>
      <c r="Q3488" s="764"/>
      <c r="R3488" s="764"/>
      <c r="S3488" s="764"/>
      <c r="T3488" s="764"/>
      <c r="U3488" s="764"/>
      <c r="V3488" s="764"/>
      <c r="W3488" s="764"/>
      <c r="X3488" s="764"/>
      <c r="Y3488" s="764"/>
      <c r="Z3488" s="764"/>
      <c r="AA3488" s="764"/>
      <c r="AB3488" s="764"/>
      <c r="AC3488" s="764"/>
    </row>
    <row r="3489">
      <c r="A3489" s="764"/>
      <c r="B3489" s="765"/>
      <c r="C3489" s="4"/>
      <c r="D3489" s="764"/>
      <c r="E3489" s="764"/>
      <c r="F3489" s="764"/>
      <c r="G3489" s="764"/>
      <c r="H3489" s="764"/>
      <c r="I3489" s="764"/>
      <c r="J3489" s="764"/>
      <c r="K3489" s="764"/>
      <c r="L3489" s="764"/>
      <c r="M3489" s="764"/>
      <c r="N3489" s="764"/>
      <c r="O3489" s="764"/>
      <c r="P3489" s="764"/>
      <c r="Q3489" s="764"/>
      <c r="R3489" s="764"/>
      <c r="S3489" s="764"/>
      <c r="T3489" s="764"/>
      <c r="U3489" s="764"/>
      <c r="V3489" s="764"/>
      <c r="W3489" s="764"/>
      <c r="X3489" s="764"/>
      <c r="Y3489" s="764"/>
      <c r="Z3489" s="764"/>
      <c r="AA3489" s="764"/>
      <c r="AB3489" s="764"/>
      <c r="AC3489" s="764"/>
    </row>
    <row r="3490">
      <c r="A3490" s="764"/>
      <c r="B3490" s="765"/>
      <c r="C3490" s="4"/>
      <c r="D3490" s="764"/>
      <c r="E3490" s="764"/>
      <c r="F3490" s="764"/>
      <c r="G3490" s="764"/>
      <c r="H3490" s="764"/>
      <c r="I3490" s="764"/>
      <c r="J3490" s="764"/>
      <c r="K3490" s="764"/>
      <c r="L3490" s="764"/>
      <c r="M3490" s="764"/>
      <c r="N3490" s="764"/>
      <c r="O3490" s="764"/>
      <c r="P3490" s="764"/>
      <c r="Q3490" s="764"/>
      <c r="R3490" s="764"/>
      <c r="S3490" s="764"/>
      <c r="T3490" s="764"/>
      <c r="U3490" s="764"/>
      <c r="V3490" s="764"/>
      <c r="W3490" s="764"/>
      <c r="X3490" s="764"/>
      <c r="Y3490" s="764"/>
      <c r="Z3490" s="764"/>
      <c r="AA3490" s="764"/>
      <c r="AB3490" s="764"/>
      <c r="AC3490" s="764"/>
    </row>
    <row r="3491">
      <c r="A3491" s="764"/>
      <c r="B3491" s="765"/>
      <c r="C3491" s="4"/>
      <c r="D3491" s="764"/>
      <c r="E3491" s="764"/>
      <c r="F3491" s="764"/>
      <c r="G3491" s="764"/>
      <c r="H3491" s="764"/>
      <c r="I3491" s="764"/>
      <c r="J3491" s="764"/>
      <c r="K3491" s="764"/>
      <c r="L3491" s="764"/>
      <c r="M3491" s="764"/>
      <c r="N3491" s="764"/>
      <c r="O3491" s="764"/>
      <c r="P3491" s="764"/>
      <c r="Q3491" s="764"/>
      <c r="R3491" s="764"/>
      <c r="S3491" s="764"/>
      <c r="T3491" s="764"/>
      <c r="U3491" s="764"/>
      <c r="V3491" s="764"/>
      <c r="W3491" s="764"/>
      <c r="X3491" s="764"/>
      <c r="Y3491" s="764"/>
      <c r="Z3491" s="764"/>
      <c r="AA3491" s="764"/>
      <c r="AB3491" s="764"/>
      <c r="AC3491" s="764"/>
    </row>
    <row r="3492">
      <c r="A3492" s="764"/>
      <c r="B3492" s="765"/>
      <c r="C3492" s="4"/>
      <c r="D3492" s="764"/>
      <c r="E3492" s="764"/>
      <c r="F3492" s="764"/>
      <c r="G3492" s="764"/>
      <c r="H3492" s="764"/>
      <c r="I3492" s="764"/>
      <c r="J3492" s="764"/>
      <c r="K3492" s="764"/>
      <c r="L3492" s="764"/>
      <c r="M3492" s="764"/>
      <c r="N3492" s="764"/>
      <c r="O3492" s="764"/>
      <c r="P3492" s="764"/>
      <c r="Q3492" s="764"/>
      <c r="R3492" s="764"/>
      <c r="S3492" s="764"/>
      <c r="T3492" s="764"/>
      <c r="U3492" s="764"/>
      <c r="V3492" s="764"/>
      <c r="W3492" s="764"/>
      <c r="X3492" s="764"/>
      <c r="Y3492" s="764"/>
      <c r="Z3492" s="764"/>
      <c r="AA3492" s="764"/>
      <c r="AB3492" s="764"/>
      <c r="AC3492" s="764"/>
    </row>
    <row r="3493">
      <c r="A3493" s="764"/>
      <c r="B3493" s="765"/>
      <c r="C3493" s="4"/>
      <c r="D3493" s="764"/>
      <c r="E3493" s="764"/>
      <c r="F3493" s="764"/>
      <c r="G3493" s="764"/>
      <c r="H3493" s="764"/>
      <c r="I3493" s="764"/>
      <c r="J3493" s="764"/>
      <c r="K3493" s="764"/>
      <c r="L3493" s="764"/>
      <c r="M3493" s="764"/>
      <c r="N3493" s="764"/>
      <c r="O3493" s="764"/>
      <c r="P3493" s="764"/>
      <c r="Q3493" s="764"/>
      <c r="R3493" s="764"/>
      <c r="S3493" s="764"/>
      <c r="T3493" s="764"/>
      <c r="U3493" s="764"/>
      <c r="V3493" s="764"/>
      <c r="W3493" s="764"/>
      <c r="X3493" s="764"/>
      <c r="Y3493" s="764"/>
      <c r="Z3493" s="764"/>
      <c r="AA3493" s="764"/>
      <c r="AB3493" s="764"/>
      <c r="AC3493" s="764"/>
    </row>
    <row r="3494">
      <c r="A3494" s="764"/>
      <c r="B3494" s="765"/>
      <c r="C3494" s="4"/>
      <c r="D3494" s="764"/>
      <c r="E3494" s="764"/>
      <c r="F3494" s="764"/>
      <c r="G3494" s="764"/>
      <c r="H3494" s="764"/>
      <c r="I3494" s="764"/>
      <c r="J3494" s="764"/>
      <c r="K3494" s="764"/>
      <c r="L3494" s="764"/>
      <c r="M3494" s="764"/>
      <c r="N3494" s="764"/>
      <c r="O3494" s="764"/>
      <c r="P3494" s="764"/>
      <c r="Q3494" s="764"/>
      <c r="R3494" s="764"/>
      <c r="S3494" s="764"/>
      <c r="T3494" s="764"/>
      <c r="U3494" s="764"/>
      <c r="V3494" s="764"/>
      <c r="W3494" s="764"/>
      <c r="X3494" s="764"/>
      <c r="Y3494" s="764"/>
      <c r="Z3494" s="764"/>
      <c r="AA3494" s="764"/>
      <c r="AB3494" s="764"/>
      <c r="AC3494" s="764"/>
    </row>
    <row r="3495">
      <c r="A3495" s="764"/>
      <c r="B3495" s="765"/>
      <c r="C3495" s="4"/>
      <c r="D3495" s="764"/>
      <c r="E3495" s="764"/>
      <c r="F3495" s="764"/>
      <c r="G3495" s="764"/>
      <c r="H3495" s="764"/>
      <c r="I3495" s="764"/>
      <c r="J3495" s="764"/>
      <c r="K3495" s="764"/>
      <c r="L3495" s="764"/>
      <c r="M3495" s="764"/>
      <c r="N3495" s="764"/>
      <c r="O3495" s="764"/>
      <c r="P3495" s="764"/>
      <c r="Q3495" s="764"/>
      <c r="R3495" s="764"/>
      <c r="S3495" s="764"/>
      <c r="T3495" s="764"/>
      <c r="U3495" s="764"/>
      <c r="V3495" s="764"/>
      <c r="W3495" s="764"/>
      <c r="X3495" s="764"/>
      <c r="Y3495" s="764"/>
      <c r="Z3495" s="764"/>
      <c r="AA3495" s="764"/>
      <c r="AB3495" s="764"/>
      <c r="AC3495" s="764"/>
    </row>
    <row r="3496">
      <c r="A3496" s="764"/>
      <c r="B3496" s="765"/>
      <c r="C3496" s="4"/>
      <c r="D3496" s="764"/>
      <c r="E3496" s="764"/>
      <c r="F3496" s="764"/>
      <c r="G3496" s="764"/>
      <c r="H3496" s="764"/>
      <c r="I3496" s="764"/>
      <c r="J3496" s="764"/>
      <c r="K3496" s="764"/>
      <c r="L3496" s="764"/>
      <c r="M3496" s="764"/>
      <c r="N3496" s="764"/>
      <c r="O3496" s="764"/>
      <c r="P3496" s="764"/>
      <c r="Q3496" s="764"/>
      <c r="R3496" s="764"/>
      <c r="S3496" s="764"/>
      <c r="T3496" s="764"/>
      <c r="U3496" s="764"/>
      <c r="V3496" s="764"/>
      <c r="W3496" s="764"/>
      <c r="X3496" s="764"/>
      <c r="Y3496" s="764"/>
      <c r="Z3496" s="764"/>
      <c r="AA3496" s="764"/>
      <c r="AB3496" s="764"/>
      <c r="AC3496" s="764"/>
    </row>
    <row r="3497">
      <c r="A3497" s="764"/>
      <c r="B3497" s="765"/>
      <c r="C3497" s="4"/>
      <c r="D3497" s="764"/>
      <c r="E3497" s="764"/>
      <c r="F3497" s="764"/>
      <c r="G3497" s="764"/>
      <c r="H3497" s="764"/>
      <c r="I3497" s="764"/>
      <c r="J3497" s="764"/>
      <c r="K3497" s="764"/>
      <c r="L3497" s="764"/>
      <c r="M3497" s="764"/>
      <c r="N3497" s="764"/>
      <c r="O3497" s="764"/>
      <c r="P3497" s="764"/>
      <c r="Q3497" s="764"/>
      <c r="R3497" s="764"/>
      <c r="S3497" s="764"/>
      <c r="T3497" s="764"/>
      <c r="U3497" s="764"/>
      <c r="V3497" s="764"/>
      <c r="W3497" s="764"/>
      <c r="X3497" s="764"/>
      <c r="Y3497" s="764"/>
      <c r="Z3497" s="764"/>
      <c r="AA3497" s="764"/>
      <c r="AB3497" s="764"/>
      <c r="AC3497" s="764"/>
    </row>
    <row r="3498">
      <c r="A3498" s="764"/>
      <c r="B3498" s="765"/>
      <c r="C3498" s="4"/>
      <c r="D3498" s="764"/>
      <c r="E3498" s="764"/>
      <c r="F3498" s="764"/>
      <c r="G3498" s="764"/>
      <c r="H3498" s="764"/>
      <c r="I3498" s="764"/>
      <c r="J3498" s="764"/>
      <c r="K3498" s="764"/>
      <c r="L3498" s="764"/>
      <c r="M3498" s="764"/>
      <c r="N3498" s="764"/>
      <c r="O3498" s="764"/>
      <c r="P3498" s="764"/>
      <c r="Q3498" s="764"/>
      <c r="R3498" s="764"/>
      <c r="S3498" s="764"/>
      <c r="T3498" s="764"/>
      <c r="U3498" s="764"/>
      <c r="V3498" s="764"/>
      <c r="W3498" s="764"/>
      <c r="X3498" s="764"/>
      <c r="Y3498" s="764"/>
      <c r="Z3498" s="764"/>
      <c r="AA3498" s="764"/>
      <c r="AB3498" s="764"/>
      <c r="AC3498" s="764"/>
    </row>
    <row r="3499">
      <c r="A3499" s="764"/>
      <c r="B3499" s="765"/>
      <c r="C3499" s="4"/>
      <c r="D3499" s="764"/>
      <c r="E3499" s="764"/>
      <c r="F3499" s="764"/>
      <c r="G3499" s="764"/>
      <c r="H3499" s="764"/>
      <c r="I3499" s="764"/>
      <c r="J3499" s="764"/>
      <c r="K3499" s="764"/>
      <c r="L3499" s="764"/>
      <c r="M3499" s="764"/>
      <c r="N3499" s="764"/>
      <c r="O3499" s="764"/>
      <c r="P3499" s="764"/>
      <c r="Q3499" s="764"/>
      <c r="R3499" s="764"/>
      <c r="S3499" s="764"/>
      <c r="T3499" s="764"/>
      <c r="U3499" s="764"/>
      <c r="V3499" s="764"/>
      <c r="W3499" s="764"/>
      <c r="X3499" s="764"/>
      <c r="Y3499" s="764"/>
      <c r="Z3499" s="764"/>
      <c r="AA3499" s="764"/>
      <c r="AB3499" s="764"/>
      <c r="AC3499" s="764"/>
    </row>
    <row r="3500">
      <c r="A3500" s="764"/>
      <c r="B3500" s="765"/>
      <c r="C3500" s="4"/>
      <c r="D3500" s="764"/>
      <c r="E3500" s="764"/>
      <c r="F3500" s="764"/>
      <c r="G3500" s="764"/>
      <c r="H3500" s="764"/>
      <c r="I3500" s="764"/>
      <c r="J3500" s="764"/>
      <c r="K3500" s="764"/>
      <c r="L3500" s="764"/>
      <c r="M3500" s="764"/>
      <c r="N3500" s="764"/>
      <c r="O3500" s="764"/>
      <c r="P3500" s="764"/>
      <c r="Q3500" s="764"/>
      <c r="R3500" s="764"/>
      <c r="S3500" s="764"/>
      <c r="T3500" s="764"/>
      <c r="U3500" s="764"/>
      <c r="V3500" s="764"/>
      <c r="W3500" s="764"/>
      <c r="X3500" s="764"/>
      <c r="Y3500" s="764"/>
      <c r="Z3500" s="764"/>
      <c r="AA3500" s="764"/>
      <c r="AB3500" s="764"/>
      <c r="AC3500" s="764"/>
    </row>
    <row r="3501">
      <c r="A3501" s="764"/>
      <c r="B3501" s="765"/>
      <c r="C3501" s="4"/>
      <c r="D3501" s="764"/>
      <c r="E3501" s="764"/>
      <c r="F3501" s="764"/>
      <c r="G3501" s="764"/>
      <c r="H3501" s="764"/>
      <c r="I3501" s="764"/>
      <c r="J3501" s="764"/>
      <c r="K3501" s="764"/>
      <c r="L3501" s="764"/>
      <c r="M3501" s="764"/>
      <c r="N3501" s="764"/>
      <c r="O3501" s="764"/>
      <c r="P3501" s="764"/>
      <c r="Q3501" s="764"/>
      <c r="R3501" s="764"/>
      <c r="S3501" s="764"/>
      <c r="T3501" s="764"/>
      <c r="U3501" s="764"/>
      <c r="V3501" s="764"/>
      <c r="W3501" s="764"/>
      <c r="X3501" s="764"/>
      <c r="Y3501" s="764"/>
      <c r="Z3501" s="764"/>
      <c r="AA3501" s="764"/>
      <c r="AB3501" s="764"/>
      <c r="AC3501" s="764"/>
    </row>
    <row r="3502">
      <c r="A3502" s="764"/>
      <c r="B3502" s="765"/>
      <c r="C3502" s="4"/>
      <c r="D3502" s="764"/>
      <c r="E3502" s="764"/>
      <c r="F3502" s="764"/>
      <c r="G3502" s="764"/>
      <c r="H3502" s="764"/>
      <c r="I3502" s="764"/>
      <c r="J3502" s="764"/>
      <c r="K3502" s="764"/>
      <c r="L3502" s="764"/>
      <c r="M3502" s="764"/>
      <c r="N3502" s="764"/>
      <c r="O3502" s="764"/>
      <c r="P3502" s="764"/>
      <c r="Q3502" s="764"/>
      <c r="R3502" s="764"/>
      <c r="S3502" s="764"/>
      <c r="T3502" s="764"/>
      <c r="U3502" s="764"/>
      <c r="V3502" s="764"/>
      <c r="W3502" s="764"/>
      <c r="X3502" s="764"/>
      <c r="Y3502" s="764"/>
      <c r="Z3502" s="764"/>
      <c r="AA3502" s="764"/>
      <c r="AB3502" s="764"/>
      <c r="AC3502" s="764"/>
    </row>
    <row r="3503">
      <c r="A3503" s="764"/>
      <c r="B3503" s="765"/>
      <c r="C3503" s="4"/>
      <c r="D3503" s="764"/>
      <c r="E3503" s="764"/>
      <c r="F3503" s="764"/>
      <c r="G3503" s="764"/>
      <c r="H3503" s="764"/>
      <c r="I3503" s="764"/>
      <c r="J3503" s="764"/>
      <c r="K3503" s="764"/>
      <c r="L3503" s="764"/>
      <c r="M3503" s="764"/>
      <c r="N3503" s="764"/>
      <c r="O3503" s="764"/>
      <c r="P3503" s="764"/>
      <c r="Q3503" s="764"/>
      <c r="R3503" s="764"/>
      <c r="S3503" s="764"/>
      <c r="T3503" s="764"/>
      <c r="U3503" s="764"/>
      <c r="V3503" s="764"/>
      <c r="W3503" s="764"/>
      <c r="X3503" s="764"/>
      <c r="Y3503" s="764"/>
      <c r="Z3503" s="764"/>
      <c r="AA3503" s="764"/>
      <c r="AB3503" s="764"/>
      <c r="AC3503" s="764"/>
    </row>
    <row r="3504">
      <c r="A3504" s="764"/>
      <c r="B3504" s="765"/>
      <c r="C3504" s="4"/>
      <c r="D3504" s="764"/>
      <c r="E3504" s="764"/>
      <c r="F3504" s="764"/>
      <c r="G3504" s="764"/>
      <c r="H3504" s="764"/>
      <c r="I3504" s="764"/>
      <c r="J3504" s="764"/>
      <c r="K3504" s="764"/>
      <c r="L3504" s="764"/>
      <c r="M3504" s="764"/>
      <c r="N3504" s="764"/>
      <c r="O3504" s="764"/>
      <c r="P3504" s="764"/>
      <c r="Q3504" s="764"/>
      <c r="R3504" s="764"/>
      <c r="S3504" s="764"/>
      <c r="T3504" s="764"/>
      <c r="U3504" s="764"/>
      <c r="V3504" s="764"/>
      <c r="W3504" s="764"/>
      <c r="X3504" s="764"/>
      <c r="Y3504" s="764"/>
      <c r="Z3504" s="764"/>
      <c r="AA3504" s="764"/>
      <c r="AB3504" s="764"/>
      <c r="AC3504" s="764"/>
    </row>
    <row r="3505">
      <c r="A3505" s="764"/>
      <c r="B3505" s="765"/>
      <c r="C3505" s="4"/>
      <c r="D3505" s="764"/>
      <c r="E3505" s="764"/>
      <c r="F3505" s="764"/>
      <c r="G3505" s="764"/>
      <c r="H3505" s="764"/>
      <c r="I3505" s="764"/>
      <c r="J3505" s="764"/>
      <c r="K3505" s="764"/>
      <c r="L3505" s="764"/>
      <c r="M3505" s="764"/>
      <c r="N3505" s="764"/>
      <c r="O3505" s="764"/>
      <c r="P3505" s="764"/>
      <c r="Q3505" s="764"/>
      <c r="R3505" s="764"/>
      <c r="S3505" s="764"/>
      <c r="T3505" s="764"/>
      <c r="U3505" s="764"/>
      <c r="V3505" s="764"/>
      <c r="W3505" s="764"/>
      <c r="X3505" s="764"/>
      <c r="Y3505" s="764"/>
      <c r="Z3505" s="764"/>
      <c r="AA3505" s="764"/>
      <c r="AB3505" s="764"/>
      <c r="AC3505" s="764"/>
    </row>
    <row r="3506">
      <c r="A3506" s="764"/>
      <c r="B3506" s="765"/>
      <c r="C3506" s="4"/>
      <c r="D3506" s="764"/>
      <c r="E3506" s="764"/>
      <c r="F3506" s="764"/>
      <c r="G3506" s="764"/>
      <c r="H3506" s="764"/>
      <c r="I3506" s="764"/>
      <c r="J3506" s="764"/>
      <c r="K3506" s="764"/>
      <c r="L3506" s="764"/>
      <c r="M3506" s="764"/>
      <c r="N3506" s="764"/>
      <c r="O3506" s="764"/>
      <c r="P3506" s="764"/>
      <c r="Q3506" s="764"/>
      <c r="R3506" s="764"/>
      <c r="S3506" s="764"/>
      <c r="T3506" s="764"/>
      <c r="U3506" s="764"/>
      <c r="V3506" s="764"/>
      <c r="W3506" s="764"/>
      <c r="X3506" s="764"/>
      <c r="Y3506" s="764"/>
      <c r="Z3506" s="764"/>
      <c r="AA3506" s="764"/>
      <c r="AB3506" s="764"/>
      <c r="AC3506" s="764"/>
    </row>
    <row r="3507">
      <c r="A3507" s="764"/>
      <c r="B3507" s="765"/>
      <c r="C3507" s="4"/>
      <c r="D3507" s="764"/>
      <c r="E3507" s="764"/>
      <c r="F3507" s="764"/>
      <c r="G3507" s="764"/>
      <c r="H3507" s="764"/>
      <c r="I3507" s="764"/>
      <c r="J3507" s="764"/>
      <c r="K3507" s="764"/>
      <c r="L3507" s="764"/>
      <c r="M3507" s="764"/>
      <c r="N3507" s="764"/>
      <c r="O3507" s="764"/>
      <c r="P3507" s="764"/>
      <c r="Q3507" s="764"/>
      <c r="R3507" s="764"/>
      <c r="S3507" s="764"/>
      <c r="T3507" s="764"/>
      <c r="U3507" s="764"/>
      <c r="V3507" s="764"/>
      <c r="W3507" s="764"/>
      <c r="X3507" s="764"/>
      <c r="Y3507" s="764"/>
      <c r="Z3507" s="764"/>
      <c r="AA3507" s="764"/>
      <c r="AB3507" s="764"/>
      <c r="AC3507" s="764"/>
    </row>
    <row r="3508">
      <c r="A3508" s="764"/>
      <c r="B3508" s="765"/>
      <c r="C3508" s="4"/>
      <c r="D3508" s="764"/>
      <c r="E3508" s="764"/>
      <c r="F3508" s="764"/>
      <c r="G3508" s="764"/>
      <c r="H3508" s="764"/>
      <c r="I3508" s="764"/>
      <c r="J3508" s="764"/>
      <c r="K3508" s="764"/>
      <c r="L3508" s="764"/>
      <c r="M3508" s="764"/>
      <c r="N3508" s="764"/>
      <c r="O3508" s="764"/>
      <c r="P3508" s="764"/>
      <c r="Q3508" s="764"/>
      <c r="R3508" s="764"/>
      <c r="S3508" s="764"/>
      <c r="T3508" s="764"/>
      <c r="U3508" s="764"/>
      <c r="V3508" s="764"/>
      <c r="W3508" s="764"/>
      <c r="X3508" s="764"/>
      <c r="Y3508" s="764"/>
      <c r="Z3508" s="764"/>
      <c r="AA3508" s="764"/>
      <c r="AB3508" s="764"/>
      <c r="AC3508" s="764"/>
    </row>
    <row r="3509">
      <c r="A3509" s="764"/>
      <c r="B3509" s="765"/>
      <c r="C3509" s="4"/>
      <c r="D3509" s="764"/>
      <c r="E3509" s="764"/>
      <c r="F3509" s="764"/>
      <c r="G3509" s="764"/>
      <c r="H3509" s="764"/>
      <c r="I3509" s="764"/>
      <c r="J3509" s="764"/>
      <c r="K3509" s="764"/>
      <c r="L3509" s="764"/>
      <c r="M3509" s="764"/>
      <c r="N3509" s="764"/>
      <c r="O3509" s="764"/>
      <c r="P3509" s="764"/>
      <c r="Q3509" s="764"/>
      <c r="R3509" s="764"/>
      <c r="S3509" s="764"/>
      <c r="T3509" s="764"/>
      <c r="U3509" s="764"/>
      <c r="V3509" s="764"/>
      <c r="W3509" s="764"/>
      <c r="X3509" s="764"/>
      <c r="Y3509" s="764"/>
      <c r="Z3509" s="764"/>
      <c r="AA3509" s="764"/>
      <c r="AB3509" s="764"/>
      <c r="AC3509" s="764"/>
    </row>
    <row r="3510">
      <c r="A3510" s="764"/>
      <c r="B3510" s="765"/>
      <c r="C3510" s="4"/>
      <c r="D3510" s="764"/>
      <c r="E3510" s="764"/>
      <c r="F3510" s="764"/>
      <c r="G3510" s="764"/>
      <c r="H3510" s="764"/>
      <c r="I3510" s="764"/>
      <c r="J3510" s="764"/>
      <c r="K3510" s="764"/>
      <c r="L3510" s="764"/>
      <c r="M3510" s="764"/>
      <c r="N3510" s="764"/>
      <c r="O3510" s="764"/>
      <c r="P3510" s="764"/>
      <c r="Q3510" s="764"/>
      <c r="R3510" s="764"/>
      <c r="S3510" s="764"/>
      <c r="T3510" s="764"/>
      <c r="U3510" s="764"/>
      <c r="V3510" s="764"/>
      <c r="W3510" s="764"/>
      <c r="X3510" s="764"/>
      <c r="Y3510" s="764"/>
      <c r="Z3510" s="764"/>
      <c r="AA3510" s="764"/>
      <c r="AB3510" s="764"/>
      <c r="AC3510" s="764"/>
    </row>
    <row r="3511">
      <c r="A3511" s="764"/>
      <c r="B3511" s="765"/>
      <c r="C3511" s="4"/>
      <c r="D3511" s="764"/>
      <c r="E3511" s="764"/>
      <c r="F3511" s="764"/>
      <c r="G3511" s="764"/>
      <c r="H3511" s="764"/>
      <c r="I3511" s="764"/>
      <c r="J3511" s="764"/>
      <c r="K3511" s="764"/>
      <c r="L3511" s="764"/>
      <c r="M3511" s="764"/>
      <c r="N3511" s="764"/>
      <c r="O3511" s="764"/>
      <c r="P3511" s="764"/>
      <c r="Q3511" s="764"/>
      <c r="R3511" s="764"/>
      <c r="S3511" s="764"/>
      <c r="T3511" s="764"/>
      <c r="U3511" s="764"/>
      <c r="V3511" s="764"/>
      <c r="W3511" s="764"/>
      <c r="X3511" s="764"/>
      <c r="Y3511" s="764"/>
      <c r="Z3511" s="764"/>
      <c r="AA3511" s="764"/>
      <c r="AB3511" s="764"/>
      <c r="AC3511" s="764"/>
    </row>
    <row r="3512">
      <c r="A3512" s="764"/>
      <c r="B3512" s="765"/>
      <c r="C3512" s="4"/>
      <c r="D3512" s="764"/>
      <c r="E3512" s="764"/>
      <c r="F3512" s="764"/>
      <c r="G3512" s="764"/>
      <c r="H3512" s="764"/>
      <c r="I3512" s="764"/>
      <c r="J3512" s="764"/>
      <c r="K3512" s="764"/>
      <c r="L3512" s="764"/>
      <c r="M3512" s="764"/>
      <c r="N3512" s="764"/>
      <c r="O3512" s="764"/>
      <c r="P3512" s="764"/>
      <c r="Q3512" s="764"/>
      <c r="R3512" s="764"/>
      <c r="S3512" s="764"/>
      <c r="T3512" s="764"/>
      <c r="U3512" s="764"/>
      <c r="V3512" s="764"/>
      <c r="W3512" s="764"/>
      <c r="X3512" s="764"/>
      <c r="Y3512" s="764"/>
      <c r="Z3512" s="764"/>
      <c r="AA3512" s="764"/>
      <c r="AB3512" s="764"/>
      <c r="AC3512" s="764"/>
    </row>
    <row r="3513">
      <c r="A3513" s="764"/>
      <c r="B3513" s="765"/>
      <c r="C3513" s="4"/>
      <c r="D3513" s="764"/>
      <c r="E3513" s="764"/>
      <c r="F3513" s="764"/>
      <c r="G3513" s="764"/>
      <c r="H3513" s="764"/>
      <c r="I3513" s="764"/>
      <c r="J3513" s="764"/>
      <c r="K3513" s="764"/>
      <c r="L3513" s="764"/>
      <c r="M3513" s="764"/>
      <c r="N3513" s="764"/>
      <c r="O3513" s="764"/>
      <c r="P3513" s="764"/>
      <c r="Q3513" s="764"/>
      <c r="R3513" s="764"/>
      <c r="S3513" s="764"/>
      <c r="T3513" s="764"/>
      <c r="U3513" s="764"/>
      <c r="V3513" s="764"/>
      <c r="W3513" s="764"/>
      <c r="X3513" s="764"/>
      <c r="Y3513" s="764"/>
      <c r="Z3513" s="764"/>
      <c r="AA3513" s="764"/>
      <c r="AB3513" s="764"/>
      <c r="AC3513" s="764"/>
    </row>
    <row r="3514">
      <c r="A3514" s="764"/>
      <c r="B3514" s="765"/>
      <c r="C3514" s="4"/>
      <c r="D3514" s="764"/>
      <c r="E3514" s="764"/>
      <c r="F3514" s="764"/>
      <c r="G3514" s="764"/>
      <c r="H3514" s="764"/>
      <c r="I3514" s="764"/>
      <c r="J3514" s="764"/>
      <c r="K3514" s="764"/>
      <c r="L3514" s="764"/>
      <c r="M3514" s="764"/>
      <c r="N3514" s="764"/>
      <c r="O3514" s="764"/>
      <c r="P3514" s="764"/>
      <c r="Q3514" s="764"/>
      <c r="R3514" s="764"/>
      <c r="S3514" s="764"/>
      <c r="T3514" s="764"/>
      <c r="U3514" s="764"/>
      <c r="V3514" s="764"/>
      <c r="W3514" s="764"/>
      <c r="X3514" s="764"/>
      <c r="Y3514" s="764"/>
      <c r="Z3514" s="764"/>
      <c r="AA3514" s="764"/>
      <c r="AB3514" s="764"/>
      <c r="AC3514" s="764"/>
    </row>
    <row r="3515">
      <c r="A3515" s="764"/>
      <c r="B3515" s="765"/>
      <c r="C3515" s="4"/>
      <c r="D3515" s="764"/>
      <c r="E3515" s="764"/>
      <c r="F3515" s="764"/>
      <c r="G3515" s="764"/>
      <c r="H3515" s="764"/>
      <c r="I3515" s="764"/>
      <c r="J3515" s="764"/>
      <c r="K3515" s="764"/>
      <c r="L3515" s="764"/>
      <c r="M3515" s="764"/>
      <c r="N3515" s="764"/>
      <c r="O3515" s="764"/>
      <c r="P3515" s="764"/>
      <c r="Q3515" s="764"/>
      <c r="R3515" s="764"/>
      <c r="S3515" s="764"/>
      <c r="T3515" s="764"/>
      <c r="U3515" s="764"/>
      <c r="V3515" s="764"/>
      <c r="W3515" s="764"/>
      <c r="X3515" s="764"/>
      <c r="Y3515" s="764"/>
      <c r="Z3515" s="764"/>
      <c r="AA3515" s="764"/>
      <c r="AB3515" s="764"/>
      <c r="AC3515" s="764"/>
    </row>
    <row r="3516">
      <c r="A3516" s="764"/>
      <c r="B3516" s="765"/>
      <c r="C3516" s="4"/>
      <c r="D3516" s="764"/>
      <c r="E3516" s="764"/>
      <c r="F3516" s="764"/>
      <c r="G3516" s="764"/>
      <c r="H3516" s="764"/>
      <c r="I3516" s="764"/>
      <c r="J3516" s="764"/>
      <c r="K3516" s="764"/>
      <c r="L3516" s="764"/>
      <c r="M3516" s="764"/>
      <c r="N3516" s="764"/>
      <c r="O3516" s="764"/>
      <c r="P3516" s="764"/>
      <c r="Q3516" s="764"/>
      <c r="R3516" s="764"/>
      <c r="S3516" s="764"/>
      <c r="T3516" s="764"/>
      <c r="U3516" s="764"/>
      <c r="V3516" s="764"/>
      <c r="W3516" s="764"/>
      <c r="X3516" s="764"/>
      <c r="Y3516" s="764"/>
      <c r="Z3516" s="764"/>
      <c r="AA3516" s="764"/>
      <c r="AB3516" s="764"/>
      <c r="AC3516" s="764"/>
    </row>
    <row r="3517">
      <c r="A3517" s="764"/>
      <c r="B3517" s="765"/>
      <c r="C3517" s="4"/>
      <c r="D3517" s="764"/>
      <c r="E3517" s="764"/>
      <c r="F3517" s="764"/>
      <c r="G3517" s="764"/>
      <c r="H3517" s="764"/>
      <c r="I3517" s="764"/>
      <c r="J3517" s="764"/>
      <c r="K3517" s="764"/>
      <c r="L3517" s="764"/>
      <c r="M3517" s="764"/>
      <c r="N3517" s="764"/>
      <c r="O3517" s="764"/>
      <c r="P3517" s="764"/>
      <c r="Q3517" s="764"/>
      <c r="R3517" s="764"/>
      <c r="S3517" s="764"/>
      <c r="T3517" s="764"/>
      <c r="U3517" s="764"/>
      <c r="V3517" s="764"/>
      <c r="W3517" s="764"/>
      <c r="X3517" s="764"/>
      <c r="Y3517" s="764"/>
      <c r="Z3517" s="764"/>
      <c r="AA3517" s="764"/>
      <c r="AB3517" s="764"/>
      <c r="AC3517" s="764"/>
    </row>
    <row r="3518">
      <c r="A3518" s="764"/>
      <c r="B3518" s="765"/>
      <c r="C3518" s="4"/>
      <c r="D3518" s="764"/>
      <c r="E3518" s="764"/>
      <c r="F3518" s="764"/>
      <c r="G3518" s="764"/>
      <c r="H3518" s="764"/>
      <c r="I3518" s="764"/>
      <c r="J3518" s="764"/>
      <c r="K3518" s="764"/>
      <c r="L3518" s="764"/>
      <c r="M3518" s="764"/>
      <c r="N3518" s="764"/>
      <c r="O3518" s="764"/>
      <c r="P3518" s="764"/>
      <c r="Q3518" s="764"/>
      <c r="R3518" s="764"/>
      <c r="S3518" s="764"/>
      <c r="T3518" s="764"/>
      <c r="U3518" s="764"/>
      <c r="V3518" s="764"/>
      <c r="W3518" s="764"/>
      <c r="X3518" s="764"/>
      <c r="Y3518" s="764"/>
      <c r="Z3518" s="764"/>
      <c r="AA3518" s="764"/>
      <c r="AB3518" s="764"/>
      <c r="AC3518" s="764"/>
    </row>
    <row r="3519">
      <c r="A3519" s="764"/>
      <c r="B3519" s="765"/>
      <c r="C3519" s="4"/>
      <c r="D3519" s="764"/>
      <c r="E3519" s="764"/>
      <c r="F3519" s="764"/>
      <c r="G3519" s="764"/>
      <c r="H3519" s="764"/>
      <c r="I3519" s="764"/>
      <c r="J3519" s="764"/>
      <c r="K3519" s="764"/>
      <c r="L3519" s="764"/>
      <c r="M3519" s="764"/>
      <c r="N3519" s="764"/>
      <c r="O3519" s="764"/>
      <c r="P3519" s="764"/>
      <c r="Q3519" s="764"/>
      <c r="R3519" s="764"/>
      <c r="S3519" s="764"/>
      <c r="T3519" s="764"/>
      <c r="U3519" s="764"/>
      <c r="V3519" s="764"/>
      <c r="W3519" s="764"/>
      <c r="X3519" s="764"/>
      <c r="Y3519" s="764"/>
      <c r="Z3519" s="764"/>
      <c r="AA3519" s="764"/>
      <c r="AB3519" s="764"/>
      <c r="AC3519" s="764"/>
    </row>
    <row r="3520">
      <c r="A3520" s="764"/>
      <c r="B3520" s="765"/>
      <c r="C3520" s="4"/>
      <c r="D3520" s="764"/>
      <c r="E3520" s="764"/>
      <c r="F3520" s="764"/>
      <c r="G3520" s="764"/>
      <c r="H3520" s="764"/>
      <c r="I3520" s="764"/>
      <c r="J3520" s="764"/>
      <c r="K3520" s="764"/>
      <c r="L3520" s="764"/>
      <c r="M3520" s="764"/>
      <c r="N3520" s="764"/>
      <c r="O3520" s="764"/>
      <c r="P3520" s="764"/>
      <c r="Q3520" s="764"/>
      <c r="R3520" s="764"/>
      <c r="S3520" s="764"/>
      <c r="T3520" s="764"/>
      <c r="U3520" s="764"/>
      <c r="V3520" s="764"/>
      <c r="W3520" s="764"/>
      <c r="X3520" s="764"/>
      <c r="Y3520" s="764"/>
      <c r="Z3520" s="764"/>
      <c r="AA3520" s="764"/>
      <c r="AB3520" s="764"/>
      <c r="AC3520" s="764"/>
    </row>
    <row r="3521">
      <c r="A3521" s="764"/>
      <c r="B3521" s="765"/>
      <c r="C3521" s="4"/>
      <c r="D3521" s="764"/>
      <c r="E3521" s="764"/>
      <c r="F3521" s="764"/>
      <c r="G3521" s="764"/>
      <c r="H3521" s="764"/>
      <c r="I3521" s="764"/>
      <c r="J3521" s="764"/>
      <c r="K3521" s="764"/>
      <c r="L3521" s="764"/>
      <c r="M3521" s="764"/>
      <c r="N3521" s="764"/>
      <c r="O3521" s="764"/>
      <c r="P3521" s="764"/>
      <c r="Q3521" s="764"/>
      <c r="R3521" s="764"/>
      <c r="S3521" s="764"/>
      <c r="T3521" s="764"/>
      <c r="U3521" s="764"/>
      <c r="V3521" s="764"/>
      <c r="W3521" s="764"/>
      <c r="X3521" s="764"/>
      <c r="Y3521" s="764"/>
      <c r="Z3521" s="764"/>
      <c r="AA3521" s="764"/>
      <c r="AB3521" s="764"/>
      <c r="AC3521" s="764"/>
    </row>
    <row r="3522">
      <c r="A3522" s="764"/>
      <c r="B3522" s="765"/>
      <c r="C3522" s="4"/>
      <c r="D3522" s="764"/>
      <c r="E3522" s="764"/>
      <c r="F3522" s="764"/>
      <c r="G3522" s="764"/>
      <c r="H3522" s="764"/>
      <c r="I3522" s="764"/>
      <c r="J3522" s="764"/>
      <c r="K3522" s="764"/>
      <c r="L3522" s="764"/>
      <c r="M3522" s="764"/>
      <c r="N3522" s="764"/>
      <c r="O3522" s="764"/>
      <c r="P3522" s="764"/>
      <c r="Q3522" s="764"/>
      <c r="R3522" s="764"/>
      <c r="S3522" s="764"/>
      <c r="T3522" s="764"/>
      <c r="U3522" s="764"/>
      <c r="V3522" s="764"/>
      <c r="W3522" s="764"/>
      <c r="X3522" s="764"/>
      <c r="Y3522" s="764"/>
      <c r="Z3522" s="764"/>
      <c r="AA3522" s="764"/>
      <c r="AB3522" s="764"/>
      <c r="AC3522" s="764"/>
    </row>
    <row r="3523">
      <c r="A3523" s="764"/>
      <c r="B3523" s="765"/>
      <c r="C3523" s="4"/>
      <c r="D3523" s="764"/>
      <c r="E3523" s="764"/>
      <c r="F3523" s="764"/>
      <c r="G3523" s="764"/>
      <c r="H3523" s="764"/>
      <c r="I3523" s="764"/>
      <c r="J3523" s="764"/>
      <c r="K3523" s="764"/>
      <c r="L3523" s="764"/>
      <c r="M3523" s="764"/>
      <c r="N3523" s="764"/>
      <c r="O3523" s="764"/>
      <c r="P3523" s="764"/>
      <c r="Q3523" s="764"/>
      <c r="R3523" s="764"/>
      <c r="S3523" s="764"/>
      <c r="T3523" s="764"/>
      <c r="U3523" s="764"/>
      <c r="V3523" s="764"/>
      <c r="W3523" s="764"/>
      <c r="X3523" s="764"/>
      <c r="Y3523" s="764"/>
      <c r="Z3523" s="764"/>
      <c r="AA3523" s="764"/>
      <c r="AB3523" s="764"/>
      <c r="AC3523" s="764"/>
    </row>
    <row r="3524">
      <c r="A3524" s="764"/>
      <c r="B3524" s="765"/>
      <c r="C3524" s="4"/>
      <c r="D3524" s="764"/>
      <c r="E3524" s="764"/>
      <c r="F3524" s="764"/>
      <c r="G3524" s="764"/>
      <c r="H3524" s="764"/>
      <c r="I3524" s="764"/>
      <c r="J3524" s="764"/>
      <c r="K3524" s="764"/>
      <c r="L3524" s="764"/>
      <c r="M3524" s="764"/>
      <c r="N3524" s="764"/>
      <c r="O3524" s="764"/>
      <c r="P3524" s="764"/>
      <c r="Q3524" s="764"/>
      <c r="R3524" s="764"/>
      <c r="S3524" s="764"/>
      <c r="T3524" s="764"/>
      <c r="U3524" s="764"/>
      <c r="V3524" s="764"/>
      <c r="W3524" s="764"/>
      <c r="X3524" s="764"/>
      <c r="Y3524" s="764"/>
      <c r="Z3524" s="764"/>
      <c r="AA3524" s="764"/>
      <c r="AB3524" s="764"/>
      <c r="AC3524" s="764"/>
    </row>
    <row r="3525">
      <c r="A3525" s="764"/>
      <c r="B3525" s="765"/>
      <c r="C3525" s="4"/>
      <c r="D3525" s="764"/>
      <c r="E3525" s="764"/>
      <c r="F3525" s="764"/>
      <c r="G3525" s="764"/>
      <c r="H3525" s="764"/>
      <c r="I3525" s="764"/>
      <c r="J3525" s="764"/>
      <c r="K3525" s="764"/>
      <c r="L3525" s="764"/>
      <c r="M3525" s="764"/>
      <c r="N3525" s="764"/>
      <c r="O3525" s="764"/>
      <c r="P3525" s="764"/>
      <c r="Q3525" s="764"/>
      <c r="R3525" s="764"/>
      <c r="S3525" s="764"/>
      <c r="T3525" s="764"/>
      <c r="U3525" s="764"/>
      <c r="V3525" s="764"/>
      <c r="W3525" s="764"/>
      <c r="X3525" s="764"/>
      <c r="Y3525" s="764"/>
      <c r="Z3525" s="764"/>
      <c r="AA3525" s="764"/>
      <c r="AB3525" s="764"/>
      <c r="AC3525" s="764"/>
    </row>
    <row r="3526">
      <c r="A3526" s="764"/>
      <c r="B3526" s="765"/>
      <c r="C3526" s="4"/>
      <c r="D3526" s="764"/>
      <c r="E3526" s="764"/>
      <c r="F3526" s="764"/>
      <c r="G3526" s="764"/>
      <c r="H3526" s="764"/>
      <c r="I3526" s="764"/>
      <c r="J3526" s="764"/>
      <c r="K3526" s="764"/>
      <c r="L3526" s="764"/>
      <c r="M3526" s="764"/>
      <c r="N3526" s="764"/>
      <c r="O3526" s="764"/>
      <c r="P3526" s="764"/>
      <c r="Q3526" s="764"/>
      <c r="R3526" s="764"/>
      <c r="S3526" s="764"/>
      <c r="T3526" s="764"/>
      <c r="U3526" s="764"/>
      <c r="V3526" s="764"/>
      <c r="W3526" s="764"/>
      <c r="X3526" s="764"/>
      <c r="Y3526" s="764"/>
      <c r="Z3526" s="764"/>
      <c r="AA3526" s="764"/>
      <c r="AB3526" s="764"/>
      <c r="AC3526" s="764"/>
    </row>
    <row r="3527">
      <c r="A3527" s="764"/>
      <c r="B3527" s="765"/>
      <c r="C3527" s="4"/>
      <c r="D3527" s="764"/>
      <c r="E3527" s="764"/>
      <c r="F3527" s="764"/>
      <c r="G3527" s="764"/>
      <c r="H3527" s="764"/>
      <c r="I3527" s="764"/>
      <c r="J3527" s="764"/>
      <c r="K3527" s="764"/>
      <c r="L3527" s="764"/>
      <c r="M3527" s="764"/>
      <c r="N3527" s="764"/>
      <c r="O3527" s="764"/>
      <c r="P3527" s="764"/>
      <c r="Q3527" s="764"/>
      <c r="R3527" s="764"/>
      <c r="S3527" s="764"/>
      <c r="T3527" s="764"/>
      <c r="U3527" s="764"/>
      <c r="V3527" s="764"/>
      <c r="W3527" s="764"/>
      <c r="X3527" s="764"/>
      <c r="Y3527" s="764"/>
      <c r="Z3527" s="764"/>
      <c r="AA3527" s="764"/>
      <c r="AB3527" s="764"/>
      <c r="AC3527" s="764"/>
    </row>
    <row r="3528">
      <c r="A3528" s="764"/>
      <c r="B3528" s="765"/>
      <c r="C3528" s="4"/>
      <c r="D3528" s="764"/>
      <c r="E3528" s="764"/>
      <c r="F3528" s="764"/>
      <c r="G3528" s="764"/>
      <c r="H3528" s="764"/>
      <c r="I3528" s="764"/>
      <c r="J3528" s="764"/>
      <c r="K3528" s="764"/>
      <c r="L3528" s="764"/>
      <c r="M3528" s="764"/>
      <c r="N3528" s="764"/>
      <c r="O3528" s="764"/>
      <c r="P3528" s="764"/>
      <c r="Q3528" s="764"/>
      <c r="R3528" s="764"/>
      <c r="S3528" s="764"/>
      <c r="T3528" s="764"/>
      <c r="U3528" s="764"/>
      <c r="V3528" s="764"/>
      <c r="W3528" s="764"/>
      <c r="X3528" s="764"/>
      <c r="Y3528" s="764"/>
      <c r="Z3528" s="764"/>
      <c r="AA3528" s="764"/>
      <c r="AB3528" s="764"/>
      <c r="AC3528" s="764"/>
    </row>
    <row r="3529">
      <c r="A3529" s="764"/>
      <c r="B3529" s="765"/>
      <c r="C3529" s="4"/>
      <c r="D3529" s="764"/>
      <c r="E3529" s="764"/>
      <c r="F3529" s="764"/>
      <c r="G3529" s="764"/>
      <c r="H3529" s="764"/>
      <c r="I3529" s="764"/>
      <c r="J3529" s="764"/>
      <c r="K3529" s="764"/>
      <c r="L3529" s="764"/>
      <c r="M3529" s="764"/>
      <c r="N3529" s="764"/>
      <c r="O3529" s="764"/>
      <c r="P3529" s="764"/>
      <c r="Q3529" s="764"/>
      <c r="R3529" s="764"/>
      <c r="S3529" s="764"/>
      <c r="T3529" s="764"/>
      <c r="U3529" s="764"/>
      <c r="V3529" s="764"/>
      <c r="W3529" s="764"/>
      <c r="X3529" s="764"/>
      <c r="Y3529" s="764"/>
      <c r="Z3529" s="764"/>
      <c r="AA3529" s="764"/>
      <c r="AB3529" s="764"/>
      <c r="AC3529" s="764"/>
    </row>
    <row r="3530">
      <c r="A3530" s="613"/>
      <c r="B3530" s="765"/>
      <c r="C3530" s="4"/>
      <c r="D3530" s="764"/>
      <c r="E3530" s="764"/>
      <c r="F3530" s="764"/>
      <c r="G3530" s="764"/>
      <c r="H3530" s="764"/>
      <c r="I3530" s="764"/>
      <c r="J3530" s="764"/>
      <c r="K3530" s="764"/>
      <c r="L3530" s="764"/>
      <c r="M3530" s="764"/>
      <c r="N3530" s="764"/>
      <c r="O3530" s="764"/>
      <c r="P3530" s="764"/>
      <c r="Q3530" s="764"/>
      <c r="R3530" s="764"/>
      <c r="S3530" s="764"/>
      <c r="T3530" s="764"/>
      <c r="U3530" s="764"/>
      <c r="V3530" s="764"/>
      <c r="W3530" s="764"/>
      <c r="X3530" s="764"/>
      <c r="Y3530" s="764"/>
      <c r="Z3530" s="764"/>
      <c r="AA3530" s="764"/>
      <c r="AB3530" s="764"/>
      <c r="AC3530" s="764"/>
    </row>
    <row r="3531">
      <c r="A3531" s="613"/>
      <c r="B3531" s="594"/>
      <c r="C3531" s="4"/>
      <c r="F3531" s="764"/>
      <c r="G3531" s="764"/>
      <c r="H3531" s="764"/>
      <c r="I3531" s="764"/>
      <c r="J3531" s="764"/>
      <c r="K3531" s="764"/>
      <c r="L3531" s="764"/>
      <c r="M3531" s="764"/>
      <c r="N3531" s="764"/>
      <c r="O3531" s="764"/>
      <c r="P3531" s="764"/>
      <c r="Q3531" s="764"/>
      <c r="R3531" s="764"/>
      <c r="S3531" s="764"/>
      <c r="T3531" s="764"/>
      <c r="U3531" s="764"/>
      <c r="V3531" s="764"/>
      <c r="W3531" s="764"/>
      <c r="X3531" s="764"/>
      <c r="Y3531" s="764"/>
      <c r="Z3531" s="764"/>
      <c r="AA3531" s="764"/>
      <c r="AB3531" s="764"/>
      <c r="AC3531" s="764"/>
    </row>
    <row r="3532">
      <c r="A3532" s="613"/>
      <c r="B3532" s="594"/>
      <c r="C3532" s="4"/>
      <c r="F3532" s="764"/>
      <c r="G3532" s="764"/>
      <c r="H3532" s="764"/>
      <c r="I3532" s="764"/>
      <c r="J3532" s="764"/>
      <c r="K3532" s="764"/>
      <c r="L3532" s="764"/>
      <c r="M3532" s="764"/>
      <c r="N3532" s="764"/>
      <c r="O3532" s="764"/>
      <c r="P3532" s="764"/>
      <c r="Q3532" s="764"/>
      <c r="R3532" s="764"/>
      <c r="S3532" s="764"/>
      <c r="T3532" s="764"/>
      <c r="U3532" s="764"/>
      <c r="V3532" s="764"/>
      <c r="W3532" s="764"/>
      <c r="X3532" s="764"/>
      <c r="Y3532" s="764"/>
      <c r="Z3532" s="764"/>
      <c r="AA3532" s="764"/>
      <c r="AB3532" s="764"/>
      <c r="AC3532" s="764"/>
    </row>
    <row r="3533">
      <c r="A3533" s="613"/>
      <c r="B3533" s="594"/>
      <c r="C3533" s="4"/>
      <c r="F3533" s="764"/>
      <c r="G3533" s="764"/>
      <c r="H3533" s="764"/>
      <c r="I3533" s="764"/>
      <c r="J3533" s="764"/>
      <c r="K3533" s="764"/>
      <c r="L3533" s="764"/>
      <c r="M3533" s="764"/>
      <c r="N3533" s="764"/>
      <c r="O3533" s="764"/>
      <c r="P3533" s="764"/>
      <c r="Q3533" s="764"/>
      <c r="R3533" s="764"/>
      <c r="S3533" s="764"/>
      <c r="T3533" s="764"/>
      <c r="U3533" s="764"/>
      <c r="V3533" s="764"/>
      <c r="W3533" s="764"/>
      <c r="X3533" s="764"/>
      <c r="Y3533" s="764"/>
      <c r="Z3533" s="764"/>
      <c r="AA3533" s="764"/>
      <c r="AB3533" s="764"/>
      <c r="AC3533" s="764"/>
    </row>
    <row r="3534">
      <c r="A3534" s="613"/>
      <c r="B3534" s="594"/>
      <c r="C3534" s="4"/>
      <c r="F3534" s="764"/>
      <c r="G3534" s="764"/>
      <c r="H3534" s="764"/>
      <c r="I3534" s="764"/>
      <c r="J3534" s="764"/>
      <c r="K3534" s="764"/>
      <c r="L3534" s="764"/>
      <c r="M3534" s="764"/>
      <c r="N3534" s="764"/>
      <c r="O3534" s="764"/>
      <c r="P3534" s="764"/>
      <c r="Q3534" s="764"/>
      <c r="R3534" s="764"/>
      <c r="S3534" s="764"/>
      <c r="T3534" s="764"/>
      <c r="U3534" s="764"/>
      <c r="V3534" s="764"/>
      <c r="W3534" s="764"/>
      <c r="X3534" s="764"/>
      <c r="Y3534" s="764"/>
      <c r="Z3534" s="764"/>
      <c r="AA3534" s="764"/>
      <c r="AB3534" s="764"/>
      <c r="AC3534" s="764"/>
    </row>
    <row r="3535">
      <c r="A3535" s="613"/>
      <c r="B3535" s="594"/>
      <c r="C3535" s="4"/>
      <c r="F3535" s="764"/>
      <c r="G3535" s="764"/>
      <c r="H3535" s="764"/>
      <c r="I3535" s="764"/>
      <c r="J3535" s="764"/>
      <c r="K3535" s="764"/>
      <c r="L3535" s="764"/>
      <c r="M3535" s="764"/>
      <c r="N3535" s="764"/>
      <c r="O3535" s="764"/>
      <c r="P3535" s="764"/>
      <c r="Q3535" s="764"/>
      <c r="R3535" s="764"/>
      <c r="S3535" s="764"/>
      <c r="T3535" s="764"/>
      <c r="U3535" s="764"/>
      <c r="V3535" s="764"/>
      <c r="W3535" s="764"/>
      <c r="X3535" s="764"/>
      <c r="Y3535" s="764"/>
      <c r="Z3535" s="764"/>
      <c r="AA3535" s="764"/>
      <c r="AB3535" s="764"/>
      <c r="AC3535" s="764"/>
    </row>
    <row r="3536">
      <c r="A3536" s="613"/>
      <c r="B3536" s="594"/>
      <c r="C3536" s="4"/>
      <c r="F3536" s="764"/>
      <c r="G3536" s="764"/>
      <c r="H3536" s="764"/>
      <c r="I3536" s="764"/>
      <c r="J3536" s="764"/>
      <c r="K3536" s="764"/>
      <c r="L3536" s="764"/>
      <c r="M3536" s="764"/>
      <c r="N3536" s="764"/>
      <c r="O3536" s="764"/>
      <c r="P3536" s="764"/>
      <c r="Q3536" s="764"/>
      <c r="R3536" s="764"/>
      <c r="S3536" s="764"/>
      <c r="T3536" s="764"/>
      <c r="U3536" s="764"/>
      <c r="V3536" s="764"/>
      <c r="W3536" s="764"/>
      <c r="X3536" s="764"/>
      <c r="Y3536" s="764"/>
      <c r="Z3536" s="764"/>
      <c r="AA3536" s="764"/>
      <c r="AB3536" s="764"/>
      <c r="AC3536" s="764"/>
    </row>
    <row r="3537">
      <c r="A3537" s="613"/>
      <c r="B3537" s="594"/>
      <c r="C3537" s="4"/>
      <c r="F3537" s="764"/>
      <c r="G3537" s="764"/>
      <c r="H3537" s="764"/>
      <c r="I3537" s="764"/>
      <c r="J3537" s="764"/>
      <c r="K3537" s="764"/>
      <c r="L3537" s="764"/>
      <c r="M3537" s="764"/>
      <c r="N3537" s="764"/>
      <c r="O3537" s="764"/>
      <c r="P3537" s="764"/>
      <c r="Q3537" s="764"/>
      <c r="R3537" s="764"/>
      <c r="S3537" s="764"/>
      <c r="T3537" s="764"/>
      <c r="U3537" s="764"/>
      <c r="V3537" s="764"/>
      <c r="W3537" s="764"/>
      <c r="X3537" s="764"/>
      <c r="Y3537" s="764"/>
      <c r="Z3537" s="764"/>
      <c r="AA3537" s="764"/>
      <c r="AB3537" s="764"/>
      <c r="AC3537" s="764"/>
    </row>
    <row r="3538">
      <c r="A3538" s="613"/>
      <c r="B3538" s="594"/>
      <c r="C3538" s="4"/>
      <c r="F3538" s="764"/>
      <c r="G3538" s="764"/>
      <c r="H3538" s="764"/>
      <c r="I3538" s="764"/>
      <c r="J3538" s="764"/>
      <c r="K3538" s="764"/>
      <c r="L3538" s="764"/>
      <c r="M3538" s="764"/>
      <c r="N3538" s="764"/>
      <c r="O3538" s="764"/>
      <c r="P3538" s="764"/>
      <c r="Q3538" s="764"/>
      <c r="R3538" s="764"/>
      <c r="S3538" s="764"/>
      <c r="T3538" s="764"/>
      <c r="U3538" s="764"/>
      <c r="V3538" s="764"/>
      <c r="W3538" s="764"/>
      <c r="X3538" s="764"/>
      <c r="Y3538" s="764"/>
      <c r="Z3538" s="764"/>
      <c r="AA3538" s="764"/>
      <c r="AB3538" s="764"/>
      <c r="AC3538" s="764"/>
    </row>
    <row r="3539">
      <c r="A3539" s="613"/>
      <c r="B3539" s="594"/>
      <c r="C3539" s="4"/>
      <c r="F3539" s="764"/>
      <c r="G3539" s="764"/>
      <c r="H3539" s="764"/>
      <c r="I3539" s="764"/>
      <c r="J3539" s="764"/>
      <c r="K3539" s="764"/>
      <c r="L3539" s="764"/>
      <c r="M3539" s="764"/>
      <c r="N3539" s="764"/>
      <c r="O3539" s="764"/>
      <c r="P3539" s="764"/>
      <c r="Q3539" s="764"/>
      <c r="R3539" s="764"/>
      <c r="S3539" s="764"/>
      <c r="T3539" s="764"/>
      <c r="U3539" s="764"/>
      <c r="V3539" s="764"/>
      <c r="W3539" s="764"/>
      <c r="X3539" s="764"/>
      <c r="Y3539" s="764"/>
      <c r="Z3539" s="764"/>
      <c r="AA3539" s="764"/>
      <c r="AB3539" s="764"/>
      <c r="AC3539" s="764"/>
    </row>
    <row r="3540">
      <c r="A3540" s="613"/>
      <c r="B3540" s="594"/>
      <c r="C3540" s="4"/>
      <c r="F3540" s="764"/>
      <c r="G3540" s="764"/>
      <c r="H3540" s="764"/>
      <c r="I3540" s="764"/>
      <c r="J3540" s="764"/>
      <c r="K3540" s="764"/>
      <c r="L3540" s="764"/>
      <c r="M3540" s="764"/>
      <c r="N3540" s="764"/>
      <c r="O3540" s="764"/>
      <c r="P3540" s="764"/>
      <c r="Q3540" s="764"/>
      <c r="R3540" s="764"/>
      <c r="S3540" s="764"/>
      <c r="T3540" s="764"/>
      <c r="U3540" s="764"/>
      <c r="V3540" s="764"/>
      <c r="W3540" s="764"/>
      <c r="X3540" s="764"/>
      <c r="Y3540" s="764"/>
      <c r="Z3540" s="764"/>
      <c r="AA3540" s="764"/>
      <c r="AB3540" s="764"/>
      <c r="AC3540" s="764"/>
    </row>
    <row r="3541">
      <c r="A3541" s="613"/>
      <c r="B3541" s="594"/>
      <c r="C3541" s="4"/>
      <c r="F3541" s="764"/>
      <c r="G3541" s="764"/>
      <c r="H3541" s="764"/>
      <c r="I3541" s="764"/>
      <c r="J3541" s="764"/>
      <c r="K3541" s="764"/>
      <c r="L3541" s="764"/>
      <c r="M3541" s="764"/>
      <c r="N3541" s="764"/>
      <c r="O3541" s="764"/>
      <c r="P3541" s="764"/>
      <c r="Q3541" s="764"/>
      <c r="R3541" s="764"/>
      <c r="S3541" s="764"/>
      <c r="T3541" s="764"/>
      <c r="U3541" s="764"/>
      <c r="V3541" s="764"/>
      <c r="W3541" s="764"/>
      <c r="X3541" s="764"/>
      <c r="Y3541" s="764"/>
      <c r="Z3541" s="764"/>
      <c r="AA3541" s="764"/>
      <c r="AB3541" s="764"/>
      <c r="AC3541" s="764"/>
    </row>
    <row r="3542">
      <c r="A3542" s="613"/>
      <c r="B3542" s="594"/>
      <c r="C3542" s="4"/>
      <c r="F3542" s="764"/>
      <c r="G3542" s="764"/>
      <c r="H3542" s="764"/>
      <c r="I3542" s="764"/>
      <c r="J3542" s="764"/>
      <c r="K3542" s="764"/>
      <c r="L3542" s="764"/>
      <c r="M3542" s="764"/>
      <c r="N3542" s="764"/>
      <c r="O3542" s="764"/>
      <c r="P3542" s="764"/>
      <c r="Q3542" s="764"/>
      <c r="R3542" s="764"/>
      <c r="S3542" s="764"/>
      <c r="T3542" s="764"/>
      <c r="U3542" s="764"/>
      <c r="V3542" s="764"/>
      <c r="W3542" s="764"/>
      <c r="X3542" s="764"/>
      <c r="Y3542" s="764"/>
      <c r="Z3542" s="764"/>
      <c r="AA3542" s="764"/>
      <c r="AB3542" s="764"/>
      <c r="AC3542" s="764"/>
    </row>
    <row r="3543">
      <c r="A3543" s="613"/>
      <c r="B3543" s="594"/>
      <c r="C3543" s="4"/>
      <c r="F3543" s="764"/>
      <c r="G3543" s="764"/>
      <c r="H3543" s="764"/>
      <c r="I3543" s="764"/>
      <c r="J3543" s="764"/>
      <c r="K3543" s="764"/>
      <c r="L3543" s="764"/>
      <c r="M3543" s="764"/>
      <c r="N3543" s="764"/>
      <c r="O3543" s="764"/>
      <c r="P3543" s="764"/>
      <c r="Q3543" s="764"/>
      <c r="R3543" s="764"/>
      <c r="S3543" s="764"/>
      <c r="T3543" s="764"/>
      <c r="U3543" s="764"/>
      <c r="V3543" s="764"/>
      <c r="W3543" s="764"/>
      <c r="X3543" s="764"/>
      <c r="Y3543" s="764"/>
      <c r="Z3543" s="764"/>
      <c r="AA3543" s="764"/>
      <c r="AB3543" s="764"/>
      <c r="AC3543" s="764"/>
    </row>
    <row r="3544">
      <c r="A3544" s="613"/>
      <c r="B3544" s="594"/>
      <c r="C3544" s="4"/>
      <c r="F3544" s="764"/>
      <c r="G3544" s="764"/>
      <c r="H3544" s="764"/>
      <c r="I3544" s="764"/>
      <c r="J3544" s="764"/>
      <c r="K3544" s="764"/>
      <c r="L3544" s="764"/>
      <c r="M3544" s="764"/>
      <c r="N3544" s="764"/>
      <c r="O3544" s="764"/>
      <c r="P3544" s="764"/>
      <c r="Q3544" s="764"/>
      <c r="R3544" s="764"/>
      <c r="S3544" s="764"/>
      <c r="T3544" s="764"/>
      <c r="U3544" s="764"/>
      <c r="V3544" s="764"/>
      <c r="W3544" s="764"/>
      <c r="X3544" s="764"/>
      <c r="Y3544" s="764"/>
      <c r="Z3544" s="764"/>
      <c r="AA3544" s="764"/>
      <c r="AB3544" s="764"/>
      <c r="AC3544" s="764"/>
    </row>
    <row r="3545">
      <c r="A3545" s="613"/>
      <c r="B3545" s="594"/>
      <c r="C3545" s="4"/>
      <c r="F3545" s="764"/>
      <c r="G3545" s="764"/>
      <c r="H3545" s="764"/>
      <c r="I3545" s="764"/>
      <c r="J3545" s="764"/>
      <c r="K3545" s="764"/>
      <c r="L3545" s="764"/>
      <c r="M3545" s="764"/>
      <c r="N3545" s="764"/>
      <c r="O3545" s="764"/>
      <c r="P3545" s="764"/>
      <c r="Q3545" s="764"/>
      <c r="R3545" s="764"/>
      <c r="S3545" s="764"/>
      <c r="T3545" s="764"/>
      <c r="U3545" s="764"/>
      <c r="V3545" s="764"/>
      <c r="W3545" s="764"/>
      <c r="X3545" s="764"/>
      <c r="Y3545" s="764"/>
      <c r="Z3545" s="764"/>
      <c r="AA3545" s="764"/>
      <c r="AB3545" s="764"/>
      <c r="AC3545" s="764"/>
    </row>
    <row r="3546">
      <c r="A3546" s="613"/>
      <c r="B3546" s="594"/>
      <c r="C3546" s="4"/>
      <c r="F3546" s="764"/>
      <c r="G3546" s="764"/>
      <c r="H3546" s="764"/>
      <c r="I3546" s="764"/>
      <c r="J3546" s="764"/>
      <c r="K3546" s="764"/>
      <c r="L3546" s="764"/>
      <c r="M3546" s="764"/>
      <c r="N3546" s="764"/>
      <c r="O3546" s="764"/>
      <c r="P3546" s="764"/>
      <c r="Q3546" s="764"/>
      <c r="R3546" s="764"/>
      <c r="S3546" s="764"/>
      <c r="T3546" s="764"/>
      <c r="U3546" s="764"/>
      <c r="V3546" s="764"/>
      <c r="W3546" s="764"/>
      <c r="X3546" s="764"/>
      <c r="Y3546" s="764"/>
      <c r="Z3546" s="764"/>
      <c r="AA3546" s="764"/>
      <c r="AB3546" s="764"/>
      <c r="AC3546" s="764"/>
    </row>
    <row r="3547">
      <c r="A3547" s="613"/>
      <c r="B3547" s="594"/>
      <c r="C3547" s="4"/>
      <c r="F3547" s="764"/>
      <c r="G3547" s="764"/>
      <c r="H3547" s="764"/>
      <c r="I3547" s="764"/>
      <c r="J3547" s="764"/>
      <c r="K3547" s="764"/>
      <c r="L3547" s="764"/>
      <c r="M3547" s="764"/>
      <c r="N3547" s="764"/>
      <c r="O3547" s="764"/>
      <c r="P3547" s="764"/>
      <c r="Q3547" s="764"/>
      <c r="R3547" s="764"/>
      <c r="S3547" s="764"/>
      <c r="T3547" s="764"/>
      <c r="U3547" s="764"/>
      <c r="V3547" s="764"/>
      <c r="W3547" s="764"/>
      <c r="X3547" s="764"/>
      <c r="Y3547" s="764"/>
      <c r="Z3547" s="764"/>
      <c r="AA3547" s="764"/>
      <c r="AB3547" s="764"/>
      <c r="AC3547" s="764"/>
    </row>
    <row r="3548">
      <c r="A3548" s="613"/>
      <c r="B3548" s="594"/>
      <c r="C3548" s="4"/>
      <c r="F3548" s="764"/>
      <c r="G3548" s="764"/>
      <c r="H3548" s="764"/>
      <c r="I3548" s="764"/>
      <c r="J3548" s="764"/>
      <c r="K3548" s="764"/>
      <c r="L3548" s="764"/>
      <c r="M3548" s="764"/>
      <c r="N3548" s="764"/>
      <c r="O3548" s="764"/>
      <c r="P3548" s="764"/>
      <c r="Q3548" s="764"/>
      <c r="R3548" s="764"/>
      <c r="S3548" s="764"/>
      <c r="T3548" s="764"/>
      <c r="U3548" s="764"/>
      <c r="V3548" s="764"/>
      <c r="W3548" s="764"/>
      <c r="X3548" s="764"/>
      <c r="Y3548" s="764"/>
      <c r="Z3548" s="764"/>
      <c r="AA3548" s="764"/>
      <c r="AB3548" s="764"/>
      <c r="AC3548" s="764"/>
    </row>
    <row r="3549">
      <c r="A3549" s="613"/>
      <c r="B3549" s="594"/>
      <c r="C3549" s="4"/>
      <c r="F3549" s="764"/>
      <c r="G3549" s="764"/>
      <c r="H3549" s="764"/>
      <c r="I3549" s="764"/>
      <c r="J3549" s="764"/>
      <c r="K3549" s="764"/>
      <c r="L3549" s="764"/>
      <c r="M3549" s="764"/>
      <c r="N3549" s="764"/>
      <c r="O3549" s="764"/>
      <c r="P3549" s="764"/>
      <c r="Q3549" s="764"/>
      <c r="R3549" s="764"/>
      <c r="S3549" s="764"/>
      <c r="T3549" s="764"/>
      <c r="U3549" s="764"/>
      <c r="V3549" s="764"/>
      <c r="W3549" s="764"/>
      <c r="X3549" s="764"/>
      <c r="Y3549" s="764"/>
      <c r="Z3549" s="764"/>
      <c r="AA3549" s="764"/>
      <c r="AB3549" s="764"/>
      <c r="AC3549" s="764"/>
    </row>
    <row r="3550">
      <c r="A3550" s="613"/>
      <c r="B3550" s="594"/>
      <c r="C3550" s="4"/>
      <c r="F3550" s="764"/>
      <c r="G3550" s="764"/>
      <c r="H3550" s="764"/>
      <c r="I3550" s="764"/>
      <c r="J3550" s="764"/>
      <c r="K3550" s="764"/>
      <c r="L3550" s="764"/>
      <c r="M3550" s="764"/>
      <c r="N3550" s="764"/>
      <c r="O3550" s="764"/>
      <c r="P3550" s="764"/>
      <c r="Q3550" s="764"/>
      <c r="R3550" s="764"/>
      <c r="S3550" s="764"/>
      <c r="T3550" s="764"/>
      <c r="U3550" s="764"/>
      <c r="V3550" s="764"/>
      <c r="W3550" s="764"/>
      <c r="X3550" s="764"/>
      <c r="Y3550" s="764"/>
      <c r="Z3550" s="764"/>
      <c r="AA3550" s="764"/>
      <c r="AB3550" s="764"/>
      <c r="AC3550" s="764"/>
    </row>
    <row r="3551">
      <c r="A3551" s="613"/>
      <c r="B3551" s="594"/>
      <c r="C3551" s="4"/>
      <c r="F3551" s="764"/>
      <c r="G3551" s="764"/>
      <c r="H3551" s="764"/>
      <c r="I3551" s="764"/>
      <c r="J3551" s="764"/>
      <c r="K3551" s="764"/>
      <c r="L3551" s="764"/>
      <c r="M3551" s="764"/>
      <c r="N3551" s="764"/>
      <c r="O3551" s="764"/>
      <c r="P3551" s="764"/>
      <c r="Q3551" s="764"/>
      <c r="R3551" s="764"/>
      <c r="S3551" s="764"/>
      <c r="T3551" s="764"/>
      <c r="U3551" s="764"/>
      <c r="V3551" s="764"/>
      <c r="W3551" s="764"/>
      <c r="X3551" s="764"/>
      <c r="Y3551" s="764"/>
      <c r="Z3551" s="764"/>
      <c r="AA3551" s="764"/>
      <c r="AB3551" s="764"/>
      <c r="AC3551" s="764"/>
    </row>
    <row r="3552">
      <c r="A3552" s="613"/>
      <c r="B3552" s="594"/>
      <c r="C3552" s="4"/>
      <c r="F3552" s="764"/>
      <c r="G3552" s="764"/>
      <c r="H3552" s="764"/>
      <c r="I3552" s="764"/>
      <c r="J3552" s="764"/>
      <c r="K3552" s="764"/>
      <c r="L3552" s="764"/>
      <c r="M3552" s="764"/>
      <c r="N3552" s="764"/>
      <c r="O3552" s="764"/>
      <c r="P3552" s="764"/>
      <c r="Q3552" s="764"/>
      <c r="R3552" s="764"/>
      <c r="S3552" s="764"/>
      <c r="T3552" s="764"/>
      <c r="U3552" s="764"/>
      <c r="V3552" s="764"/>
      <c r="W3552" s="764"/>
      <c r="X3552" s="764"/>
      <c r="Y3552" s="764"/>
      <c r="Z3552" s="764"/>
      <c r="AA3552" s="764"/>
      <c r="AB3552" s="764"/>
      <c r="AC3552" s="764"/>
    </row>
    <row r="3553">
      <c r="A3553" s="613"/>
      <c r="B3553" s="594"/>
      <c r="C3553" s="4"/>
      <c r="F3553" s="764"/>
      <c r="G3553" s="764"/>
      <c r="H3553" s="764"/>
      <c r="I3553" s="764"/>
      <c r="J3553" s="764"/>
      <c r="K3553" s="764"/>
      <c r="L3553" s="764"/>
      <c r="M3553" s="764"/>
      <c r="N3553" s="764"/>
      <c r="O3553" s="764"/>
      <c r="P3553" s="764"/>
      <c r="Q3553" s="764"/>
      <c r="R3553" s="764"/>
      <c r="S3553" s="764"/>
      <c r="T3553" s="764"/>
      <c r="U3553" s="764"/>
      <c r="V3553" s="764"/>
      <c r="W3553" s="764"/>
      <c r="X3553" s="764"/>
      <c r="Y3553" s="764"/>
      <c r="Z3553" s="764"/>
      <c r="AA3553" s="764"/>
      <c r="AB3553" s="764"/>
      <c r="AC3553" s="764"/>
    </row>
    <row r="3554">
      <c r="A3554" s="613"/>
      <c r="B3554" s="594"/>
      <c r="C3554" s="4"/>
      <c r="F3554" s="764"/>
      <c r="G3554" s="764"/>
      <c r="H3554" s="764"/>
      <c r="I3554" s="764"/>
      <c r="J3554" s="764"/>
      <c r="K3554" s="764"/>
      <c r="L3554" s="764"/>
      <c r="M3554" s="764"/>
      <c r="N3554" s="764"/>
      <c r="O3554" s="764"/>
      <c r="P3554" s="764"/>
      <c r="Q3554" s="764"/>
      <c r="R3554" s="764"/>
      <c r="S3554" s="764"/>
      <c r="T3554" s="764"/>
      <c r="U3554" s="764"/>
      <c r="V3554" s="764"/>
      <c r="W3554" s="764"/>
      <c r="X3554" s="764"/>
      <c r="Y3554" s="764"/>
      <c r="Z3554" s="764"/>
      <c r="AA3554" s="764"/>
      <c r="AB3554" s="764"/>
      <c r="AC3554" s="764"/>
    </row>
    <row r="3555">
      <c r="A3555" s="613"/>
      <c r="B3555" s="594"/>
      <c r="C3555" s="4"/>
      <c r="F3555" s="764"/>
      <c r="G3555" s="764"/>
      <c r="H3555" s="764"/>
      <c r="I3555" s="764"/>
      <c r="J3555" s="764"/>
      <c r="K3555" s="764"/>
      <c r="L3555" s="764"/>
      <c r="M3555" s="764"/>
      <c r="N3555" s="764"/>
      <c r="O3555" s="764"/>
      <c r="P3555" s="764"/>
      <c r="Q3555" s="764"/>
      <c r="R3555" s="764"/>
      <c r="S3555" s="764"/>
      <c r="T3555" s="764"/>
      <c r="U3555" s="764"/>
      <c r="V3555" s="764"/>
      <c r="W3555" s="764"/>
      <c r="X3555" s="764"/>
      <c r="Y3555" s="764"/>
      <c r="Z3555" s="764"/>
      <c r="AA3555" s="764"/>
      <c r="AB3555" s="764"/>
      <c r="AC3555" s="764"/>
    </row>
    <row r="3556">
      <c r="A3556" s="613"/>
      <c r="B3556" s="594"/>
      <c r="C3556" s="4"/>
      <c r="F3556" s="764"/>
      <c r="G3556" s="764"/>
      <c r="H3556" s="764"/>
      <c r="I3556" s="764"/>
      <c r="J3556" s="764"/>
      <c r="K3556" s="764"/>
      <c r="L3556" s="764"/>
      <c r="M3556" s="764"/>
      <c r="N3556" s="764"/>
      <c r="O3556" s="764"/>
      <c r="P3556" s="764"/>
      <c r="Q3556" s="764"/>
      <c r="R3556" s="764"/>
      <c r="S3556" s="764"/>
      <c r="T3556" s="764"/>
      <c r="U3556" s="764"/>
      <c r="V3556" s="764"/>
      <c r="W3556" s="764"/>
      <c r="X3556" s="764"/>
      <c r="Y3556" s="764"/>
      <c r="Z3556" s="764"/>
      <c r="AA3556" s="764"/>
      <c r="AB3556" s="764"/>
      <c r="AC3556" s="764"/>
    </row>
    <row r="3557">
      <c r="A3557" s="613"/>
      <c r="B3557" s="594"/>
      <c r="C3557" s="4"/>
      <c r="F3557" s="764"/>
      <c r="G3557" s="764"/>
      <c r="H3557" s="764"/>
      <c r="I3557" s="764"/>
      <c r="J3557" s="764"/>
      <c r="K3557" s="764"/>
      <c r="L3557" s="764"/>
      <c r="M3557" s="764"/>
      <c r="N3557" s="764"/>
      <c r="O3557" s="764"/>
      <c r="P3557" s="764"/>
      <c r="Q3557" s="764"/>
      <c r="R3557" s="764"/>
      <c r="S3557" s="764"/>
      <c r="T3557" s="764"/>
      <c r="U3557" s="764"/>
      <c r="V3557" s="764"/>
      <c r="W3557" s="764"/>
      <c r="X3557" s="764"/>
      <c r="Y3557" s="764"/>
      <c r="Z3557" s="764"/>
      <c r="AA3557" s="764"/>
      <c r="AB3557" s="764"/>
      <c r="AC3557" s="764"/>
    </row>
    <row r="3558">
      <c r="A3558" s="613"/>
      <c r="B3558" s="594"/>
      <c r="C3558" s="4"/>
      <c r="F3558" s="764"/>
      <c r="G3558" s="764"/>
      <c r="H3558" s="764"/>
      <c r="I3558" s="764"/>
      <c r="J3558" s="764"/>
      <c r="K3558" s="764"/>
      <c r="L3558" s="764"/>
      <c r="M3558" s="764"/>
      <c r="N3558" s="764"/>
      <c r="O3558" s="764"/>
      <c r="P3558" s="764"/>
      <c r="Q3558" s="764"/>
      <c r="R3558" s="764"/>
      <c r="S3558" s="764"/>
      <c r="T3558" s="764"/>
      <c r="U3558" s="764"/>
      <c r="V3558" s="764"/>
      <c r="W3558" s="764"/>
      <c r="X3558" s="764"/>
      <c r="Y3558" s="764"/>
      <c r="Z3558" s="764"/>
      <c r="AA3558" s="764"/>
      <c r="AB3558" s="764"/>
      <c r="AC3558" s="764"/>
    </row>
    <row r="3559">
      <c r="A3559" s="613"/>
      <c r="B3559" s="594"/>
      <c r="C3559" s="4"/>
      <c r="F3559" s="764"/>
      <c r="G3559" s="764"/>
      <c r="H3559" s="764"/>
      <c r="I3559" s="764"/>
      <c r="J3559" s="764"/>
      <c r="K3559" s="764"/>
      <c r="L3559" s="764"/>
      <c r="M3559" s="764"/>
      <c r="N3559" s="764"/>
      <c r="O3559" s="764"/>
      <c r="P3559" s="764"/>
      <c r="Q3559" s="764"/>
      <c r="R3559" s="764"/>
      <c r="S3559" s="764"/>
      <c r="T3559" s="764"/>
      <c r="U3559" s="764"/>
      <c r="V3559" s="764"/>
      <c r="W3559" s="764"/>
      <c r="X3559" s="764"/>
      <c r="Y3559" s="764"/>
      <c r="Z3559" s="764"/>
      <c r="AA3559" s="764"/>
      <c r="AB3559" s="764"/>
      <c r="AC3559" s="764"/>
    </row>
    <row r="3560">
      <c r="A3560" s="613"/>
      <c r="B3560" s="594"/>
      <c r="C3560" s="4"/>
      <c r="F3560" s="764"/>
      <c r="G3560" s="764"/>
      <c r="H3560" s="764"/>
      <c r="I3560" s="764"/>
      <c r="J3560" s="764"/>
      <c r="K3560" s="764"/>
      <c r="L3560" s="764"/>
      <c r="M3560" s="764"/>
      <c r="N3560" s="764"/>
      <c r="O3560" s="764"/>
      <c r="P3560" s="764"/>
      <c r="Q3560" s="764"/>
      <c r="R3560" s="764"/>
      <c r="S3560" s="764"/>
      <c r="T3560" s="764"/>
      <c r="U3560" s="764"/>
      <c r="V3560" s="764"/>
      <c r="W3560" s="764"/>
      <c r="X3560" s="764"/>
      <c r="Y3560" s="764"/>
      <c r="Z3560" s="764"/>
      <c r="AA3560" s="764"/>
      <c r="AB3560" s="764"/>
      <c r="AC3560" s="764"/>
    </row>
    <row r="3561">
      <c r="A3561" s="613"/>
      <c r="B3561" s="594"/>
      <c r="C3561" s="4"/>
      <c r="F3561" s="764"/>
      <c r="G3561" s="764"/>
      <c r="H3561" s="764"/>
      <c r="I3561" s="764"/>
      <c r="J3561" s="764"/>
      <c r="K3561" s="764"/>
      <c r="L3561" s="764"/>
      <c r="M3561" s="764"/>
      <c r="N3561" s="764"/>
      <c r="O3561" s="764"/>
      <c r="P3561" s="764"/>
      <c r="Q3561" s="764"/>
      <c r="R3561" s="764"/>
      <c r="S3561" s="764"/>
      <c r="T3561" s="764"/>
      <c r="U3561" s="764"/>
      <c r="V3561" s="764"/>
      <c r="W3561" s="764"/>
      <c r="X3561" s="764"/>
      <c r="Y3561" s="764"/>
      <c r="Z3561" s="764"/>
      <c r="AA3561" s="764"/>
      <c r="AB3561" s="764"/>
      <c r="AC3561" s="764"/>
    </row>
    <row r="3562">
      <c r="A3562" s="613"/>
      <c r="B3562" s="594"/>
      <c r="C3562" s="4"/>
      <c r="F3562" s="764"/>
      <c r="G3562" s="764"/>
      <c r="H3562" s="764"/>
      <c r="I3562" s="764"/>
      <c r="J3562" s="764"/>
      <c r="K3562" s="764"/>
      <c r="L3562" s="764"/>
      <c r="M3562" s="764"/>
      <c r="N3562" s="764"/>
      <c r="O3562" s="764"/>
      <c r="P3562" s="764"/>
      <c r="Q3562" s="764"/>
      <c r="R3562" s="764"/>
      <c r="S3562" s="764"/>
      <c r="T3562" s="764"/>
      <c r="U3562" s="764"/>
      <c r="V3562" s="764"/>
      <c r="W3562" s="764"/>
      <c r="X3562" s="764"/>
      <c r="Y3562" s="764"/>
      <c r="Z3562" s="764"/>
      <c r="AA3562" s="764"/>
      <c r="AB3562" s="764"/>
      <c r="AC3562" s="764"/>
    </row>
    <row r="3563">
      <c r="A3563" s="613"/>
      <c r="B3563" s="594"/>
      <c r="C3563" s="4"/>
      <c r="F3563" s="764"/>
      <c r="G3563" s="764"/>
      <c r="H3563" s="764"/>
      <c r="I3563" s="764"/>
      <c r="J3563" s="764"/>
      <c r="K3563" s="764"/>
      <c r="L3563" s="764"/>
      <c r="M3563" s="764"/>
      <c r="N3563" s="764"/>
      <c r="O3563" s="764"/>
      <c r="P3563" s="764"/>
      <c r="Q3563" s="764"/>
      <c r="R3563" s="764"/>
      <c r="S3563" s="764"/>
      <c r="T3563" s="764"/>
      <c r="U3563" s="764"/>
      <c r="V3563" s="764"/>
      <c r="W3563" s="764"/>
      <c r="X3563" s="764"/>
      <c r="Y3563" s="764"/>
      <c r="Z3563" s="764"/>
      <c r="AA3563" s="764"/>
      <c r="AB3563" s="764"/>
      <c r="AC3563" s="764"/>
    </row>
    <row r="3564">
      <c r="A3564" s="613"/>
      <c r="B3564" s="594"/>
      <c r="C3564" s="4"/>
      <c r="F3564" s="764"/>
      <c r="G3564" s="764"/>
      <c r="H3564" s="764"/>
      <c r="I3564" s="764"/>
      <c r="J3564" s="764"/>
      <c r="K3564" s="764"/>
      <c r="L3564" s="764"/>
      <c r="M3564" s="764"/>
      <c r="N3564" s="764"/>
      <c r="O3564" s="764"/>
      <c r="P3564" s="764"/>
      <c r="Q3564" s="764"/>
      <c r="R3564" s="764"/>
      <c r="S3564" s="764"/>
      <c r="T3564" s="764"/>
      <c r="U3564" s="764"/>
      <c r="V3564" s="764"/>
      <c r="W3564" s="764"/>
      <c r="X3564" s="764"/>
      <c r="Y3564" s="764"/>
      <c r="Z3564" s="764"/>
      <c r="AA3564" s="764"/>
      <c r="AB3564" s="764"/>
      <c r="AC3564" s="764"/>
    </row>
    <row r="3565">
      <c r="A3565" s="613"/>
      <c r="B3565" s="594"/>
      <c r="C3565" s="4"/>
      <c r="F3565" s="764"/>
      <c r="G3565" s="764"/>
      <c r="H3565" s="764"/>
      <c r="I3565" s="764"/>
      <c r="J3565" s="764"/>
      <c r="K3565" s="764"/>
      <c r="L3565" s="764"/>
      <c r="M3565" s="764"/>
      <c r="N3565" s="764"/>
      <c r="O3565" s="764"/>
      <c r="P3565" s="764"/>
      <c r="Q3565" s="764"/>
      <c r="R3565" s="764"/>
      <c r="S3565" s="764"/>
      <c r="T3565" s="764"/>
      <c r="U3565" s="764"/>
      <c r="V3565" s="764"/>
      <c r="W3565" s="764"/>
      <c r="X3565" s="764"/>
      <c r="Y3565" s="764"/>
      <c r="Z3565" s="764"/>
      <c r="AA3565" s="764"/>
      <c r="AB3565" s="764"/>
      <c r="AC3565" s="764"/>
    </row>
    <row r="3566">
      <c r="A3566" s="613"/>
      <c r="B3566" s="594"/>
      <c r="C3566" s="4"/>
      <c r="F3566" s="764"/>
      <c r="G3566" s="764"/>
      <c r="H3566" s="764"/>
      <c r="I3566" s="764"/>
      <c r="J3566" s="764"/>
      <c r="K3566" s="764"/>
      <c r="L3566" s="764"/>
      <c r="M3566" s="764"/>
      <c r="N3566" s="764"/>
      <c r="O3566" s="764"/>
      <c r="P3566" s="764"/>
      <c r="Q3566" s="764"/>
      <c r="R3566" s="764"/>
      <c r="S3566" s="764"/>
      <c r="T3566" s="764"/>
      <c r="U3566" s="764"/>
      <c r="V3566" s="764"/>
      <c r="W3566" s="764"/>
      <c r="X3566" s="764"/>
      <c r="Y3566" s="764"/>
      <c r="Z3566" s="764"/>
      <c r="AA3566" s="764"/>
      <c r="AB3566" s="764"/>
      <c r="AC3566" s="764"/>
    </row>
    <row r="3567">
      <c r="A3567" s="613"/>
      <c r="B3567" s="594"/>
      <c r="C3567" s="4"/>
      <c r="F3567" s="764"/>
      <c r="G3567" s="764"/>
      <c r="H3567" s="764"/>
      <c r="I3567" s="764"/>
      <c r="J3567" s="764"/>
      <c r="K3567" s="764"/>
      <c r="L3567" s="764"/>
      <c r="M3567" s="764"/>
      <c r="N3567" s="764"/>
      <c r="O3567" s="764"/>
      <c r="P3567" s="764"/>
      <c r="Q3567" s="764"/>
      <c r="R3567" s="764"/>
      <c r="S3567" s="764"/>
      <c r="T3567" s="764"/>
      <c r="U3567" s="764"/>
      <c r="V3567" s="764"/>
      <c r="W3567" s="764"/>
      <c r="X3567" s="764"/>
      <c r="Y3567" s="764"/>
      <c r="Z3567" s="764"/>
      <c r="AA3567" s="764"/>
      <c r="AB3567" s="764"/>
      <c r="AC3567" s="764"/>
    </row>
    <row r="3568">
      <c r="A3568" s="613"/>
      <c r="B3568" s="594"/>
      <c r="C3568" s="4"/>
      <c r="F3568" s="764"/>
      <c r="G3568" s="764"/>
      <c r="H3568" s="764"/>
      <c r="I3568" s="764"/>
      <c r="J3568" s="764"/>
      <c r="K3568" s="764"/>
      <c r="L3568" s="764"/>
      <c r="M3568" s="764"/>
      <c r="N3568" s="764"/>
      <c r="O3568" s="764"/>
      <c r="P3568" s="764"/>
      <c r="Q3568" s="764"/>
      <c r="R3568" s="764"/>
      <c r="S3568" s="764"/>
      <c r="T3568" s="764"/>
      <c r="U3568" s="764"/>
      <c r="V3568" s="764"/>
      <c r="W3568" s="764"/>
      <c r="X3568" s="764"/>
      <c r="Y3568" s="764"/>
      <c r="Z3568" s="764"/>
      <c r="AA3568" s="764"/>
      <c r="AB3568" s="764"/>
      <c r="AC3568" s="764"/>
    </row>
    <row r="3569">
      <c r="A3569" s="613"/>
      <c r="B3569" s="594"/>
      <c r="C3569" s="4"/>
      <c r="F3569" s="764"/>
      <c r="G3569" s="764"/>
      <c r="H3569" s="764"/>
      <c r="I3569" s="764"/>
      <c r="J3569" s="764"/>
      <c r="K3569" s="764"/>
      <c r="L3569" s="764"/>
      <c r="M3569" s="764"/>
      <c r="N3569" s="764"/>
      <c r="O3569" s="764"/>
      <c r="P3569" s="764"/>
      <c r="Q3569" s="764"/>
      <c r="R3569" s="764"/>
      <c r="S3569" s="764"/>
      <c r="T3569" s="764"/>
      <c r="U3569" s="764"/>
      <c r="V3569" s="764"/>
      <c r="W3569" s="764"/>
      <c r="X3569" s="764"/>
      <c r="Y3569" s="764"/>
      <c r="Z3569" s="764"/>
      <c r="AA3569" s="764"/>
      <c r="AB3569" s="764"/>
      <c r="AC3569" s="764"/>
    </row>
    <row r="3570">
      <c r="A3570" s="613"/>
      <c r="B3570" s="594"/>
      <c r="C3570" s="4"/>
      <c r="F3570" s="764"/>
      <c r="G3570" s="764"/>
      <c r="H3570" s="764"/>
      <c r="I3570" s="764"/>
      <c r="J3570" s="764"/>
      <c r="K3570" s="764"/>
      <c r="L3570" s="764"/>
      <c r="M3570" s="764"/>
      <c r="N3570" s="764"/>
      <c r="O3570" s="764"/>
      <c r="P3570" s="764"/>
      <c r="Q3570" s="764"/>
      <c r="R3570" s="764"/>
      <c r="S3570" s="764"/>
      <c r="T3570" s="764"/>
      <c r="U3570" s="764"/>
      <c r="V3570" s="764"/>
      <c r="W3570" s="764"/>
      <c r="X3570" s="764"/>
      <c r="Y3570" s="764"/>
      <c r="Z3570" s="764"/>
      <c r="AA3570" s="764"/>
      <c r="AB3570" s="764"/>
      <c r="AC3570" s="764"/>
    </row>
    <row r="3571">
      <c r="A3571" s="613"/>
      <c r="B3571" s="594"/>
      <c r="C3571" s="4"/>
      <c r="F3571" s="764"/>
      <c r="G3571" s="764"/>
      <c r="H3571" s="764"/>
      <c r="I3571" s="764"/>
      <c r="J3571" s="764"/>
      <c r="K3571" s="764"/>
      <c r="L3571" s="764"/>
      <c r="M3571" s="764"/>
      <c r="N3571" s="764"/>
      <c r="O3571" s="764"/>
      <c r="P3571" s="764"/>
      <c r="Q3571" s="764"/>
      <c r="R3571" s="764"/>
      <c r="S3571" s="764"/>
      <c r="T3571" s="764"/>
      <c r="U3571" s="764"/>
      <c r="V3571" s="764"/>
      <c r="W3571" s="764"/>
      <c r="X3571" s="764"/>
      <c r="Y3571" s="764"/>
      <c r="Z3571" s="764"/>
      <c r="AA3571" s="764"/>
      <c r="AB3571" s="764"/>
      <c r="AC3571" s="764"/>
    </row>
    <row r="3572">
      <c r="A3572" s="613"/>
      <c r="B3572" s="594"/>
      <c r="C3572" s="4"/>
      <c r="F3572" s="764"/>
      <c r="G3572" s="764"/>
      <c r="H3572" s="764"/>
      <c r="I3572" s="764"/>
      <c r="J3572" s="764"/>
      <c r="K3572" s="764"/>
      <c r="L3572" s="764"/>
      <c r="M3572" s="764"/>
      <c r="N3572" s="764"/>
      <c r="O3572" s="764"/>
      <c r="P3572" s="764"/>
      <c r="Q3572" s="764"/>
      <c r="R3572" s="764"/>
      <c r="S3572" s="764"/>
      <c r="T3572" s="764"/>
      <c r="U3572" s="764"/>
      <c r="V3572" s="764"/>
      <c r="W3572" s="764"/>
      <c r="X3572" s="764"/>
      <c r="Y3572" s="764"/>
      <c r="Z3572" s="764"/>
      <c r="AA3572" s="764"/>
      <c r="AB3572" s="764"/>
      <c r="AC3572" s="764"/>
    </row>
    <row r="3573">
      <c r="A3573" s="613"/>
      <c r="B3573" s="594"/>
      <c r="C3573" s="4"/>
      <c r="F3573" s="764"/>
      <c r="G3573" s="764"/>
      <c r="H3573" s="764"/>
      <c r="I3573" s="764"/>
      <c r="J3573" s="764"/>
      <c r="K3573" s="764"/>
      <c r="L3573" s="764"/>
      <c r="M3573" s="764"/>
      <c r="N3573" s="764"/>
      <c r="O3573" s="764"/>
      <c r="P3573" s="764"/>
      <c r="Q3573" s="764"/>
      <c r="R3573" s="764"/>
      <c r="S3573" s="764"/>
      <c r="T3573" s="764"/>
      <c r="U3573" s="764"/>
      <c r="V3573" s="764"/>
      <c r="W3573" s="764"/>
      <c r="X3573" s="764"/>
      <c r="Y3573" s="764"/>
      <c r="Z3573" s="764"/>
      <c r="AA3573" s="764"/>
      <c r="AB3573" s="764"/>
      <c r="AC3573" s="764"/>
    </row>
    <row r="3574">
      <c r="A3574" s="613"/>
      <c r="B3574" s="594"/>
      <c r="C3574" s="4"/>
      <c r="F3574" s="764"/>
      <c r="G3574" s="764"/>
      <c r="H3574" s="764"/>
      <c r="I3574" s="764"/>
      <c r="J3574" s="764"/>
      <c r="K3574" s="764"/>
      <c r="L3574" s="764"/>
      <c r="M3574" s="764"/>
      <c r="N3574" s="764"/>
      <c r="O3574" s="764"/>
      <c r="P3574" s="764"/>
      <c r="Q3574" s="764"/>
      <c r="R3574" s="764"/>
      <c r="S3574" s="764"/>
      <c r="T3574" s="764"/>
      <c r="U3574" s="764"/>
      <c r="V3574" s="764"/>
      <c r="W3574" s="764"/>
      <c r="X3574" s="764"/>
      <c r="Y3574" s="764"/>
      <c r="Z3574" s="764"/>
      <c r="AA3574" s="764"/>
      <c r="AB3574" s="764"/>
      <c r="AC3574" s="764"/>
    </row>
    <row r="3575">
      <c r="A3575" s="613"/>
      <c r="B3575" s="594"/>
      <c r="C3575" s="4"/>
      <c r="F3575" s="764"/>
      <c r="G3575" s="764"/>
      <c r="H3575" s="764"/>
      <c r="I3575" s="764"/>
      <c r="J3575" s="764"/>
      <c r="K3575" s="764"/>
      <c r="L3575" s="764"/>
      <c r="M3575" s="764"/>
      <c r="N3575" s="764"/>
      <c r="O3575" s="764"/>
      <c r="P3575" s="764"/>
      <c r="Q3575" s="764"/>
      <c r="R3575" s="764"/>
      <c r="S3575" s="764"/>
      <c r="T3575" s="764"/>
      <c r="U3575" s="764"/>
      <c r="V3575" s="764"/>
      <c r="W3575" s="764"/>
      <c r="X3575" s="764"/>
      <c r="Y3575" s="764"/>
      <c r="Z3575" s="764"/>
      <c r="AA3575" s="764"/>
      <c r="AB3575" s="764"/>
      <c r="AC3575" s="764"/>
    </row>
    <row r="3576">
      <c r="A3576" s="613"/>
      <c r="B3576" s="594"/>
      <c r="C3576" s="4"/>
      <c r="F3576" s="764"/>
      <c r="G3576" s="764"/>
      <c r="H3576" s="764"/>
      <c r="I3576" s="764"/>
      <c r="J3576" s="764"/>
      <c r="K3576" s="764"/>
      <c r="L3576" s="764"/>
      <c r="M3576" s="764"/>
      <c r="N3576" s="764"/>
      <c r="O3576" s="764"/>
      <c r="P3576" s="764"/>
      <c r="Q3576" s="764"/>
      <c r="R3576" s="764"/>
      <c r="S3576" s="764"/>
      <c r="T3576" s="764"/>
      <c r="U3576" s="764"/>
      <c r="V3576" s="764"/>
      <c r="W3576" s="764"/>
      <c r="X3576" s="764"/>
      <c r="Y3576" s="764"/>
      <c r="Z3576" s="764"/>
      <c r="AA3576" s="764"/>
      <c r="AB3576" s="764"/>
      <c r="AC3576" s="764"/>
    </row>
    <row r="3577">
      <c r="A3577" s="613"/>
      <c r="B3577" s="594"/>
      <c r="C3577" s="4"/>
      <c r="F3577" s="764"/>
      <c r="G3577" s="764"/>
      <c r="H3577" s="764"/>
      <c r="I3577" s="764"/>
      <c r="J3577" s="764"/>
      <c r="K3577" s="764"/>
      <c r="L3577" s="764"/>
      <c r="M3577" s="764"/>
      <c r="N3577" s="764"/>
      <c r="O3577" s="764"/>
      <c r="P3577" s="764"/>
      <c r="Q3577" s="764"/>
      <c r="R3577" s="764"/>
      <c r="S3577" s="764"/>
      <c r="T3577" s="764"/>
      <c r="U3577" s="764"/>
      <c r="V3577" s="764"/>
      <c r="W3577" s="764"/>
      <c r="X3577" s="764"/>
      <c r="Y3577" s="764"/>
      <c r="Z3577" s="764"/>
      <c r="AA3577" s="764"/>
      <c r="AB3577" s="764"/>
      <c r="AC3577" s="764"/>
    </row>
    <row r="3578">
      <c r="A3578" s="613"/>
      <c r="B3578" s="594"/>
      <c r="C3578" s="4"/>
      <c r="F3578" s="764"/>
      <c r="G3578" s="764"/>
      <c r="H3578" s="764"/>
      <c r="I3578" s="764"/>
      <c r="J3578" s="764"/>
      <c r="K3578" s="764"/>
      <c r="L3578" s="764"/>
      <c r="M3578" s="764"/>
      <c r="N3578" s="764"/>
      <c r="O3578" s="764"/>
      <c r="P3578" s="764"/>
      <c r="Q3578" s="764"/>
      <c r="R3578" s="764"/>
      <c r="S3578" s="764"/>
      <c r="T3578" s="764"/>
      <c r="U3578" s="764"/>
      <c r="V3578" s="764"/>
      <c r="W3578" s="764"/>
      <c r="X3578" s="764"/>
      <c r="Y3578" s="764"/>
      <c r="Z3578" s="764"/>
      <c r="AA3578" s="764"/>
      <c r="AB3578" s="764"/>
      <c r="AC3578" s="764"/>
    </row>
    <row r="3579">
      <c r="A3579" s="613"/>
      <c r="B3579" s="594"/>
      <c r="C3579" s="4"/>
      <c r="F3579" s="764"/>
      <c r="G3579" s="764"/>
      <c r="H3579" s="764"/>
      <c r="I3579" s="764"/>
      <c r="J3579" s="764"/>
      <c r="K3579" s="764"/>
      <c r="L3579" s="764"/>
      <c r="M3579" s="764"/>
      <c r="N3579" s="764"/>
      <c r="O3579" s="764"/>
      <c r="P3579" s="764"/>
      <c r="Q3579" s="764"/>
      <c r="R3579" s="764"/>
      <c r="S3579" s="764"/>
      <c r="T3579" s="764"/>
      <c r="U3579" s="764"/>
      <c r="V3579" s="764"/>
      <c r="W3579" s="764"/>
      <c r="X3579" s="764"/>
      <c r="Y3579" s="764"/>
      <c r="Z3579" s="764"/>
      <c r="AA3579" s="764"/>
      <c r="AB3579" s="764"/>
      <c r="AC3579" s="764"/>
    </row>
    <row r="3580">
      <c r="A3580" s="613"/>
      <c r="B3580" s="594"/>
      <c r="C3580" s="4"/>
      <c r="F3580" s="764"/>
      <c r="G3580" s="764"/>
      <c r="H3580" s="764"/>
      <c r="I3580" s="764"/>
      <c r="J3580" s="764"/>
      <c r="K3580" s="764"/>
      <c r="L3580" s="764"/>
      <c r="M3580" s="764"/>
      <c r="N3580" s="764"/>
      <c r="O3580" s="764"/>
      <c r="P3580" s="764"/>
      <c r="Q3580" s="764"/>
      <c r="R3580" s="764"/>
      <c r="S3580" s="764"/>
      <c r="T3580" s="764"/>
      <c r="U3580" s="764"/>
      <c r="V3580" s="764"/>
      <c r="W3580" s="764"/>
      <c r="X3580" s="764"/>
      <c r="Y3580" s="764"/>
      <c r="Z3580" s="764"/>
      <c r="AA3580" s="764"/>
      <c r="AB3580" s="764"/>
      <c r="AC3580" s="764"/>
    </row>
    <row r="3581">
      <c r="A3581" s="613"/>
      <c r="B3581" s="594"/>
      <c r="C3581" s="4"/>
      <c r="F3581" s="764"/>
      <c r="G3581" s="764"/>
      <c r="H3581" s="764"/>
      <c r="I3581" s="764"/>
      <c r="J3581" s="764"/>
      <c r="K3581" s="764"/>
      <c r="L3581" s="764"/>
      <c r="M3581" s="764"/>
      <c r="N3581" s="764"/>
      <c r="O3581" s="764"/>
      <c r="P3581" s="764"/>
      <c r="Q3581" s="764"/>
      <c r="R3581" s="764"/>
      <c r="S3581" s="764"/>
      <c r="T3581" s="764"/>
      <c r="U3581" s="764"/>
      <c r="V3581" s="764"/>
      <c r="W3581" s="764"/>
      <c r="X3581" s="764"/>
      <c r="Y3581" s="764"/>
      <c r="Z3581" s="764"/>
      <c r="AA3581" s="764"/>
      <c r="AB3581" s="764"/>
      <c r="AC3581" s="764"/>
    </row>
    <row r="3582">
      <c r="A3582" s="613"/>
      <c r="B3582" s="594"/>
      <c r="C3582" s="4"/>
      <c r="F3582" s="764"/>
      <c r="G3582" s="764"/>
      <c r="H3582" s="764"/>
      <c r="I3582" s="764"/>
      <c r="J3582" s="764"/>
      <c r="K3582" s="764"/>
      <c r="L3582" s="764"/>
      <c r="M3582" s="764"/>
      <c r="N3582" s="764"/>
      <c r="O3582" s="764"/>
      <c r="P3582" s="764"/>
      <c r="Q3582" s="764"/>
      <c r="R3582" s="764"/>
      <c r="S3582" s="764"/>
      <c r="T3582" s="764"/>
      <c r="U3582" s="764"/>
      <c r="V3582" s="764"/>
      <c r="W3582" s="764"/>
      <c r="X3582" s="764"/>
      <c r="Y3582" s="764"/>
      <c r="Z3582" s="764"/>
      <c r="AA3582" s="764"/>
      <c r="AB3582" s="764"/>
      <c r="AC3582" s="764"/>
    </row>
    <row r="3583">
      <c r="A3583" s="613"/>
      <c r="B3583" s="594"/>
      <c r="C3583" s="4"/>
      <c r="F3583" s="764"/>
      <c r="G3583" s="764"/>
      <c r="H3583" s="764"/>
      <c r="I3583" s="764"/>
      <c r="J3583" s="764"/>
      <c r="K3583" s="764"/>
      <c r="L3583" s="764"/>
      <c r="M3583" s="764"/>
      <c r="N3583" s="764"/>
      <c r="O3583" s="764"/>
      <c r="P3583" s="764"/>
      <c r="Q3583" s="764"/>
      <c r="R3583" s="764"/>
      <c r="S3583" s="764"/>
      <c r="T3583" s="764"/>
      <c r="U3583" s="764"/>
      <c r="V3583" s="764"/>
      <c r="W3583" s="764"/>
      <c r="X3583" s="764"/>
      <c r="Y3583" s="764"/>
      <c r="Z3583" s="764"/>
      <c r="AA3583" s="764"/>
      <c r="AB3583" s="764"/>
      <c r="AC3583" s="764"/>
    </row>
    <row r="3584">
      <c r="A3584" s="613"/>
      <c r="B3584" s="594"/>
      <c r="C3584" s="4"/>
      <c r="F3584" s="764"/>
      <c r="G3584" s="764"/>
      <c r="H3584" s="764"/>
      <c r="I3584" s="764"/>
      <c r="J3584" s="764"/>
      <c r="K3584" s="764"/>
      <c r="L3584" s="764"/>
      <c r="M3584" s="764"/>
      <c r="N3584" s="764"/>
      <c r="O3584" s="764"/>
      <c r="P3584" s="764"/>
      <c r="Q3584" s="764"/>
      <c r="R3584" s="764"/>
      <c r="S3584" s="764"/>
      <c r="T3584" s="764"/>
      <c r="U3584" s="764"/>
      <c r="V3584" s="764"/>
      <c r="W3584" s="764"/>
      <c r="X3584" s="764"/>
      <c r="Y3584" s="764"/>
      <c r="Z3584" s="764"/>
      <c r="AA3584" s="764"/>
      <c r="AB3584" s="764"/>
      <c r="AC3584" s="764"/>
    </row>
    <row r="3585">
      <c r="A3585" s="613"/>
      <c r="B3585" s="594"/>
      <c r="C3585" s="4"/>
      <c r="F3585" s="764"/>
      <c r="G3585" s="764"/>
      <c r="H3585" s="764"/>
      <c r="I3585" s="764"/>
      <c r="J3585" s="764"/>
      <c r="K3585" s="764"/>
      <c r="L3585" s="764"/>
      <c r="M3585" s="764"/>
      <c r="N3585" s="764"/>
      <c r="O3585" s="764"/>
      <c r="P3585" s="764"/>
      <c r="Q3585" s="764"/>
      <c r="R3585" s="764"/>
      <c r="S3585" s="764"/>
      <c r="T3585" s="764"/>
      <c r="U3585" s="764"/>
      <c r="V3585" s="764"/>
      <c r="W3585" s="764"/>
      <c r="X3585" s="764"/>
      <c r="Y3585" s="764"/>
      <c r="Z3585" s="764"/>
      <c r="AA3585" s="764"/>
      <c r="AB3585" s="764"/>
      <c r="AC3585" s="764"/>
    </row>
    <row r="3586">
      <c r="A3586" s="613"/>
      <c r="B3586" s="594"/>
      <c r="C3586" s="4"/>
      <c r="F3586" s="764"/>
      <c r="G3586" s="764"/>
      <c r="H3586" s="764"/>
      <c r="I3586" s="764"/>
      <c r="J3586" s="764"/>
      <c r="K3586" s="764"/>
      <c r="L3586" s="764"/>
      <c r="M3586" s="764"/>
      <c r="N3586" s="764"/>
      <c r="O3586" s="764"/>
      <c r="P3586" s="764"/>
      <c r="Q3586" s="764"/>
      <c r="R3586" s="764"/>
      <c r="S3586" s="764"/>
      <c r="T3586" s="764"/>
      <c r="U3586" s="764"/>
      <c r="V3586" s="764"/>
      <c r="W3586" s="764"/>
      <c r="X3586" s="764"/>
      <c r="Y3586" s="764"/>
      <c r="Z3586" s="764"/>
      <c r="AA3586" s="764"/>
      <c r="AB3586" s="764"/>
      <c r="AC3586" s="764"/>
    </row>
    <row r="3587">
      <c r="A3587" s="613"/>
      <c r="B3587" s="594"/>
      <c r="C3587" s="4"/>
      <c r="F3587" s="764"/>
      <c r="G3587" s="764"/>
      <c r="H3587" s="764"/>
      <c r="I3587" s="764"/>
      <c r="J3587" s="764"/>
      <c r="K3587" s="764"/>
      <c r="L3587" s="764"/>
      <c r="M3587" s="764"/>
      <c r="N3587" s="764"/>
      <c r="O3587" s="764"/>
      <c r="P3587" s="764"/>
      <c r="Q3587" s="764"/>
      <c r="R3587" s="764"/>
      <c r="S3587" s="764"/>
      <c r="T3587" s="764"/>
      <c r="U3587" s="764"/>
      <c r="V3587" s="764"/>
      <c r="W3587" s="764"/>
      <c r="X3587" s="764"/>
      <c r="Y3587" s="764"/>
      <c r="Z3587" s="764"/>
      <c r="AA3587" s="764"/>
      <c r="AB3587" s="764"/>
      <c r="AC3587" s="764"/>
    </row>
    <row r="3588">
      <c r="A3588" s="613"/>
      <c r="B3588" s="594"/>
      <c r="C3588" s="4"/>
      <c r="F3588" s="764"/>
      <c r="G3588" s="764"/>
      <c r="H3588" s="764"/>
      <c r="I3588" s="764"/>
      <c r="J3588" s="764"/>
      <c r="K3588" s="764"/>
      <c r="L3588" s="764"/>
      <c r="M3588" s="764"/>
      <c r="N3588" s="764"/>
      <c r="O3588" s="764"/>
      <c r="P3588" s="764"/>
      <c r="Q3588" s="764"/>
      <c r="R3588" s="764"/>
      <c r="S3588" s="764"/>
      <c r="T3588" s="764"/>
      <c r="U3588" s="764"/>
      <c r="V3588" s="764"/>
      <c r="W3588" s="764"/>
      <c r="X3588" s="764"/>
      <c r="Y3588" s="764"/>
      <c r="Z3588" s="764"/>
      <c r="AA3588" s="764"/>
      <c r="AB3588" s="764"/>
      <c r="AC3588" s="764"/>
    </row>
    <row r="3589">
      <c r="A3589" s="613"/>
      <c r="B3589" s="594"/>
      <c r="C3589" s="4"/>
      <c r="F3589" s="764"/>
      <c r="G3589" s="764"/>
      <c r="H3589" s="764"/>
      <c r="I3589" s="764"/>
      <c r="J3589" s="764"/>
      <c r="K3589" s="764"/>
      <c r="L3589" s="764"/>
      <c r="M3589" s="764"/>
      <c r="N3589" s="764"/>
      <c r="O3589" s="764"/>
      <c r="P3589" s="764"/>
      <c r="Q3589" s="764"/>
      <c r="R3589" s="764"/>
      <c r="S3589" s="764"/>
      <c r="T3589" s="764"/>
      <c r="U3589" s="764"/>
      <c r="V3589" s="764"/>
      <c r="W3589" s="764"/>
      <c r="X3589" s="764"/>
      <c r="Y3589" s="764"/>
      <c r="Z3589" s="764"/>
      <c r="AA3589" s="764"/>
      <c r="AB3589" s="764"/>
      <c r="AC3589" s="764"/>
    </row>
    <row r="3590">
      <c r="A3590" s="613"/>
      <c r="B3590" s="594"/>
      <c r="C3590" s="4"/>
      <c r="F3590" s="764"/>
      <c r="G3590" s="764"/>
      <c r="H3590" s="764"/>
      <c r="I3590" s="764"/>
      <c r="J3590" s="764"/>
      <c r="K3590" s="764"/>
      <c r="L3590" s="764"/>
      <c r="M3590" s="764"/>
      <c r="N3590" s="764"/>
      <c r="O3590" s="764"/>
      <c r="P3590" s="764"/>
      <c r="Q3590" s="764"/>
      <c r="R3590" s="764"/>
      <c r="S3590" s="764"/>
      <c r="T3590" s="764"/>
      <c r="U3590" s="764"/>
      <c r="V3590" s="764"/>
      <c r="W3590" s="764"/>
      <c r="X3590" s="764"/>
      <c r="Y3590" s="764"/>
      <c r="Z3590" s="764"/>
      <c r="AA3590" s="764"/>
      <c r="AB3590" s="764"/>
      <c r="AC3590" s="764"/>
    </row>
    <row r="3591">
      <c r="A3591" s="613"/>
      <c r="B3591" s="594"/>
      <c r="C3591" s="4"/>
      <c r="F3591" s="764"/>
      <c r="G3591" s="764"/>
      <c r="H3591" s="764"/>
      <c r="I3591" s="764"/>
      <c r="J3591" s="764"/>
      <c r="K3591" s="764"/>
      <c r="L3591" s="764"/>
      <c r="M3591" s="764"/>
      <c r="N3591" s="764"/>
      <c r="O3591" s="764"/>
      <c r="P3591" s="764"/>
      <c r="Q3591" s="764"/>
      <c r="R3591" s="764"/>
      <c r="S3591" s="764"/>
      <c r="T3591" s="764"/>
      <c r="U3591" s="764"/>
      <c r="V3591" s="764"/>
      <c r="W3591" s="764"/>
      <c r="X3591" s="764"/>
      <c r="Y3591" s="764"/>
      <c r="Z3591" s="764"/>
      <c r="AA3591" s="764"/>
      <c r="AB3591" s="764"/>
      <c r="AC3591" s="764"/>
    </row>
    <row r="3592">
      <c r="A3592" s="613"/>
      <c r="B3592" s="594"/>
      <c r="C3592" s="4"/>
      <c r="F3592" s="764"/>
      <c r="G3592" s="764"/>
      <c r="H3592" s="764"/>
      <c r="I3592" s="764"/>
      <c r="J3592" s="764"/>
      <c r="K3592" s="764"/>
      <c r="L3592" s="764"/>
      <c r="M3592" s="764"/>
      <c r="N3592" s="764"/>
      <c r="O3592" s="764"/>
      <c r="P3592" s="764"/>
      <c r="Q3592" s="764"/>
      <c r="R3592" s="764"/>
      <c r="S3592" s="764"/>
      <c r="T3592" s="764"/>
      <c r="U3592" s="764"/>
      <c r="V3592" s="764"/>
      <c r="W3592" s="764"/>
      <c r="X3592" s="764"/>
      <c r="Y3592" s="764"/>
      <c r="Z3592" s="764"/>
      <c r="AA3592" s="764"/>
      <c r="AB3592" s="764"/>
      <c r="AC3592" s="764"/>
    </row>
    <row r="3593">
      <c r="A3593" s="613"/>
      <c r="B3593" s="594"/>
      <c r="C3593" s="4"/>
      <c r="F3593" s="764"/>
      <c r="G3593" s="764"/>
      <c r="H3593" s="764"/>
      <c r="I3593" s="764"/>
      <c r="J3593" s="764"/>
      <c r="K3593" s="764"/>
      <c r="L3593" s="764"/>
      <c r="M3593" s="764"/>
      <c r="N3593" s="764"/>
      <c r="O3593" s="764"/>
      <c r="P3593" s="764"/>
      <c r="Q3593" s="764"/>
      <c r="R3593" s="764"/>
      <c r="S3593" s="764"/>
      <c r="T3593" s="764"/>
      <c r="U3593" s="764"/>
      <c r="V3593" s="764"/>
      <c r="W3593" s="764"/>
      <c r="X3593" s="764"/>
      <c r="Y3593" s="764"/>
      <c r="Z3593" s="764"/>
      <c r="AA3593" s="764"/>
      <c r="AB3593" s="764"/>
      <c r="AC3593" s="764"/>
    </row>
    <row r="3594">
      <c r="A3594" s="613"/>
      <c r="B3594" s="594"/>
      <c r="C3594" s="4"/>
      <c r="F3594" s="764"/>
      <c r="G3594" s="764"/>
      <c r="H3594" s="764"/>
      <c r="I3594" s="764"/>
      <c r="J3594" s="764"/>
      <c r="K3594" s="764"/>
      <c r="L3594" s="764"/>
      <c r="M3594" s="764"/>
      <c r="N3594" s="764"/>
      <c r="O3594" s="764"/>
      <c r="P3594" s="764"/>
      <c r="Q3594" s="764"/>
      <c r="R3594" s="764"/>
      <c r="S3594" s="764"/>
      <c r="T3594" s="764"/>
      <c r="U3594" s="764"/>
      <c r="V3594" s="764"/>
      <c r="W3594" s="764"/>
      <c r="X3594" s="764"/>
      <c r="Y3594" s="764"/>
      <c r="Z3594" s="764"/>
      <c r="AA3594" s="764"/>
      <c r="AB3594" s="764"/>
      <c r="AC3594" s="764"/>
    </row>
    <row r="3595">
      <c r="A3595" s="613"/>
      <c r="B3595" s="594"/>
      <c r="C3595" s="4"/>
      <c r="F3595" s="764"/>
      <c r="G3595" s="764"/>
      <c r="H3595" s="764"/>
      <c r="I3595" s="764"/>
      <c r="J3595" s="764"/>
      <c r="K3595" s="764"/>
      <c r="L3595" s="764"/>
      <c r="M3595" s="764"/>
      <c r="N3595" s="764"/>
      <c r="O3595" s="764"/>
      <c r="P3595" s="764"/>
      <c r="Q3595" s="764"/>
      <c r="R3595" s="764"/>
      <c r="S3595" s="764"/>
      <c r="T3595" s="764"/>
      <c r="U3595" s="764"/>
      <c r="V3595" s="764"/>
      <c r="W3595" s="764"/>
      <c r="X3595" s="764"/>
      <c r="Y3595" s="764"/>
      <c r="Z3595" s="764"/>
      <c r="AA3595" s="764"/>
      <c r="AB3595" s="764"/>
      <c r="AC3595" s="764"/>
    </row>
    <row r="3596">
      <c r="A3596" s="613"/>
      <c r="B3596" s="594"/>
      <c r="C3596" s="4"/>
      <c r="F3596" s="764"/>
      <c r="G3596" s="764"/>
      <c r="H3596" s="764"/>
      <c r="I3596" s="764"/>
      <c r="J3596" s="764"/>
      <c r="K3596" s="764"/>
      <c r="L3596" s="764"/>
      <c r="M3596" s="764"/>
      <c r="N3596" s="764"/>
      <c r="O3596" s="764"/>
      <c r="P3596" s="764"/>
      <c r="Q3596" s="764"/>
      <c r="R3596" s="764"/>
      <c r="S3596" s="764"/>
      <c r="T3596" s="764"/>
      <c r="U3596" s="764"/>
      <c r="V3596" s="764"/>
      <c r="W3596" s="764"/>
      <c r="X3596" s="764"/>
      <c r="Y3596" s="764"/>
      <c r="Z3596" s="764"/>
      <c r="AA3596" s="764"/>
      <c r="AB3596" s="764"/>
      <c r="AC3596" s="764"/>
    </row>
    <row r="3597">
      <c r="A3597" s="613"/>
      <c r="B3597" s="594"/>
      <c r="C3597" s="4"/>
      <c r="F3597" s="764"/>
      <c r="G3597" s="764"/>
      <c r="H3597" s="764"/>
      <c r="I3597" s="764"/>
      <c r="J3597" s="764"/>
      <c r="K3597" s="764"/>
      <c r="L3597" s="764"/>
      <c r="M3597" s="764"/>
      <c r="N3597" s="764"/>
      <c r="O3597" s="764"/>
      <c r="P3597" s="764"/>
      <c r="Q3597" s="764"/>
      <c r="R3597" s="764"/>
      <c r="S3597" s="764"/>
      <c r="T3597" s="764"/>
      <c r="U3597" s="764"/>
      <c r="V3597" s="764"/>
      <c r="W3597" s="764"/>
      <c r="X3597" s="764"/>
      <c r="Y3597" s="764"/>
      <c r="Z3597" s="764"/>
      <c r="AA3597" s="764"/>
      <c r="AB3597" s="764"/>
      <c r="AC3597" s="764"/>
    </row>
    <row r="3598">
      <c r="A3598" s="613"/>
      <c r="B3598" s="594"/>
      <c r="C3598" s="4"/>
      <c r="F3598" s="764"/>
      <c r="G3598" s="764"/>
      <c r="H3598" s="764"/>
      <c r="I3598" s="764"/>
      <c r="J3598" s="764"/>
      <c r="K3598" s="764"/>
      <c r="L3598" s="764"/>
      <c r="M3598" s="764"/>
      <c r="N3598" s="764"/>
      <c r="O3598" s="764"/>
      <c r="P3598" s="764"/>
      <c r="Q3598" s="764"/>
      <c r="R3598" s="764"/>
      <c r="S3598" s="764"/>
      <c r="T3598" s="764"/>
      <c r="U3598" s="764"/>
      <c r="V3598" s="764"/>
      <c r="W3598" s="764"/>
      <c r="X3598" s="764"/>
      <c r="Y3598" s="764"/>
      <c r="Z3598" s="764"/>
      <c r="AA3598" s="764"/>
      <c r="AB3598" s="764"/>
      <c r="AC3598" s="764"/>
    </row>
    <row r="3599">
      <c r="A3599" s="613"/>
      <c r="B3599" s="594"/>
      <c r="C3599" s="4"/>
      <c r="F3599" s="764"/>
      <c r="G3599" s="764"/>
      <c r="H3599" s="764"/>
      <c r="I3599" s="764"/>
      <c r="J3599" s="764"/>
      <c r="K3599" s="764"/>
      <c r="L3599" s="764"/>
      <c r="M3599" s="764"/>
      <c r="N3599" s="764"/>
      <c r="O3599" s="764"/>
      <c r="P3599" s="764"/>
      <c r="Q3599" s="764"/>
      <c r="R3599" s="764"/>
      <c r="S3599" s="764"/>
      <c r="T3599" s="764"/>
      <c r="U3599" s="764"/>
      <c r="V3599" s="764"/>
      <c r="W3599" s="764"/>
      <c r="X3599" s="764"/>
      <c r="Y3599" s="764"/>
      <c r="Z3599" s="764"/>
      <c r="AA3599" s="764"/>
      <c r="AB3599" s="764"/>
      <c r="AC3599" s="764"/>
    </row>
    <row r="3600">
      <c r="A3600" s="613"/>
      <c r="B3600" s="594"/>
      <c r="C3600" s="4"/>
      <c r="F3600" s="764"/>
      <c r="G3600" s="764"/>
      <c r="H3600" s="764"/>
      <c r="I3600" s="764"/>
      <c r="J3600" s="764"/>
      <c r="K3600" s="764"/>
      <c r="L3600" s="764"/>
      <c r="M3600" s="764"/>
      <c r="N3600" s="764"/>
      <c r="O3600" s="764"/>
      <c r="P3600" s="764"/>
      <c r="Q3600" s="764"/>
      <c r="R3600" s="764"/>
      <c r="S3600" s="764"/>
      <c r="T3600" s="764"/>
      <c r="U3600" s="764"/>
      <c r="V3600" s="764"/>
      <c r="W3600" s="764"/>
      <c r="X3600" s="764"/>
      <c r="Y3600" s="764"/>
      <c r="Z3600" s="764"/>
      <c r="AA3600" s="764"/>
      <c r="AB3600" s="764"/>
      <c r="AC3600" s="764"/>
    </row>
    <row r="3601">
      <c r="A3601" s="613"/>
      <c r="B3601" s="594"/>
      <c r="C3601" s="4"/>
      <c r="F3601" s="764"/>
      <c r="G3601" s="764"/>
      <c r="H3601" s="764"/>
      <c r="I3601" s="764"/>
      <c r="J3601" s="764"/>
      <c r="K3601" s="764"/>
      <c r="L3601" s="764"/>
      <c r="M3601" s="764"/>
      <c r="N3601" s="764"/>
      <c r="O3601" s="764"/>
      <c r="P3601" s="764"/>
      <c r="Q3601" s="764"/>
      <c r="R3601" s="764"/>
      <c r="S3601" s="764"/>
      <c r="T3601" s="764"/>
      <c r="U3601" s="764"/>
      <c r="V3601" s="764"/>
      <c r="W3601" s="764"/>
      <c r="X3601" s="764"/>
      <c r="Y3601" s="764"/>
      <c r="Z3601" s="764"/>
      <c r="AA3601" s="764"/>
      <c r="AB3601" s="764"/>
      <c r="AC3601" s="764"/>
    </row>
    <row r="3602">
      <c r="A3602" s="613"/>
      <c r="B3602" s="594"/>
      <c r="C3602" s="4"/>
      <c r="F3602" s="764"/>
      <c r="G3602" s="764"/>
      <c r="H3602" s="764"/>
      <c r="I3602" s="764"/>
      <c r="J3602" s="764"/>
      <c r="K3602" s="764"/>
      <c r="L3602" s="764"/>
      <c r="M3602" s="764"/>
      <c r="N3602" s="764"/>
      <c r="O3602" s="764"/>
      <c r="P3602" s="764"/>
      <c r="Q3602" s="764"/>
      <c r="R3602" s="764"/>
      <c r="S3602" s="764"/>
      <c r="T3602" s="764"/>
      <c r="U3602" s="764"/>
      <c r="V3602" s="764"/>
      <c r="W3602" s="764"/>
      <c r="X3602" s="764"/>
      <c r="Y3602" s="764"/>
      <c r="Z3602" s="764"/>
      <c r="AA3602" s="764"/>
      <c r="AB3602" s="764"/>
      <c r="AC3602" s="764"/>
    </row>
    <row r="3603">
      <c r="A3603" s="613"/>
      <c r="B3603" s="594"/>
      <c r="C3603" s="4"/>
      <c r="F3603" s="764"/>
      <c r="G3603" s="764"/>
      <c r="H3603" s="764"/>
      <c r="I3603" s="764"/>
      <c r="J3603" s="764"/>
      <c r="K3603" s="764"/>
      <c r="L3603" s="764"/>
      <c r="M3603" s="764"/>
      <c r="N3603" s="764"/>
      <c r="O3603" s="764"/>
      <c r="P3603" s="764"/>
      <c r="Q3603" s="764"/>
      <c r="R3603" s="764"/>
      <c r="S3603" s="764"/>
      <c r="T3603" s="764"/>
      <c r="U3603" s="764"/>
      <c r="V3603" s="764"/>
      <c r="W3603" s="764"/>
      <c r="X3603" s="764"/>
      <c r="Y3603" s="764"/>
      <c r="Z3603" s="764"/>
      <c r="AA3603" s="764"/>
      <c r="AB3603" s="764"/>
      <c r="AC3603" s="764"/>
    </row>
    <row r="3604">
      <c r="A3604" s="613"/>
      <c r="B3604" s="594"/>
      <c r="C3604" s="4"/>
      <c r="F3604" s="764"/>
      <c r="G3604" s="764"/>
      <c r="H3604" s="764"/>
      <c r="I3604" s="764"/>
      <c r="J3604" s="764"/>
      <c r="K3604" s="764"/>
      <c r="L3604" s="764"/>
      <c r="M3604" s="764"/>
      <c r="N3604" s="764"/>
      <c r="O3604" s="764"/>
      <c r="P3604" s="764"/>
      <c r="Q3604" s="764"/>
      <c r="R3604" s="764"/>
      <c r="S3604" s="764"/>
      <c r="T3604" s="764"/>
      <c r="U3604" s="764"/>
      <c r="V3604" s="764"/>
      <c r="W3604" s="764"/>
      <c r="X3604" s="764"/>
      <c r="Y3604" s="764"/>
      <c r="Z3604" s="764"/>
      <c r="AA3604" s="764"/>
      <c r="AB3604" s="764"/>
      <c r="AC3604" s="764"/>
    </row>
    <row r="3605">
      <c r="A3605" s="613"/>
      <c r="B3605" s="594"/>
      <c r="C3605" s="4"/>
      <c r="F3605" s="764"/>
      <c r="G3605" s="764"/>
      <c r="H3605" s="764"/>
      <c r="I3605" s="764"/>
      <c r="J3605" s="764"/>
      <c r="K3605" s="764"/>
      <c r="L3605" s="764"/>
      <c r="M3605" s="764"/>
      <c r="N3605" s="764"/>
      <c r="O3605" s="764"/>
      <c r="P3605" s="764"/>
      <c r="Q3605" s="764"/>
      <c r="R3605" s="764"/>
      <c r="S3605" s="764"/>
      <c r="T3605" s="764"/>
      <c r="U3605" s="764"/>
      <c r="V3605" s="764"/>
      <c r="W3605" s="764"/>
      <c r="X3605" s="764"/>
      <c r="Y3605" s="764"/>
      <c r="Z3605" s="764"/>
      <c r="AA3605" s="764"/>
      <c r="AB3605" s="764"/>
      <c r="AC3605" s="764"/>
    </row>
    <row r="3606">
      <c r="A3606" s="613"/>
      <c r="B3606" s="594"/>
      <c r="C3606" s="4"/>
      <c r="F3606" s="764"/>
      <c r="G3606" s="764"/>
      <c r="H3606" s="764"/>
      <c r="I3606" s="764"/>
      <c r="J3606" s="764"/>
      <c r="K3606" s="764"/>
      <c r="L3606" s="764"/>
      <c r="M3606" s="764"/>
      <c r="N3606" s="764"/>
      <c r="O3606" s="764"/>
      <c r="P3606" s="764"/>
      <c r="Q3606" s="764"/>
      <c r="R3606" s="764"/>
      <c r="S3606" s="764"/>
      <c r="T3606" s="764"/>
      <c r="U3606" s="764"/>
      <c r="V3606" s="764"/>
      <c r="W3606" s="764"/>
      <c r="X3606" s="764"/>
      <c r="Y3606" s="764"/>
      <c r="Z3606" s="764"/>
      <c r="AA3606" s="764"/>
      <c r="AB3606" s="764"/>
      <c r="AC3606" s="764"/>
    </row>
    <row r="3607">
      <c r="A3607" s="613"/>
      <c r="B3607" s="594"/>
      <c r="C3607" s="4"/>
      <c r="F3607" s="764"/>
      <c r="G3607" s="764"/>
      <c r="H3607" s="764"/>
      <c r="I3607" s="764"/>
      <c r="J3607" s="764"/>
      <c r="K3607" s="764"/>
      <c r="L3607" s="764"/>
      <c r="M3607" s="764"/>
      <c r="N3607" s="764"/>
      <c r="O3607" s="764"/>
      <c r="P3607" s="764"/>
      <c r="Q3607" s="764"/>
      <c r="R3607" s="764"/>
      <c r="S3607" s="764"/>
      <c r="T3607" s="764"/>
      <c r="U3607" s="764"/>
      <c r="V3607" s="764"/>
      <c r="W3607" s="764"/>
      <c r="X3607" s="764"/>
      <c r="Y3607" s="764"/>
      <c r="Z3607" s="764"/>
      <c r="AA3607" s="764"/>
      <c r="AB3607" s="764"/>
      <c r="AC3607" s="764"/>
    </row>
    <row r="3608">
      <c r="A3608" s="613"/>
      <c r="B3608" s="594"/>
      <c r="C3608" s="4"/>
      <c r="F3608" s="764"/>
      <c r="G3608" s="764"/>
      <c r="H3608" s="764"/>
      <c r="I3608" s="764"/>
      <c r="J3608" s="764"/>
      <c r="K3608" s="764"/>
      <c r="L3608" s="764"/>
      <c r="M3608" s="764"/>
      <c r="N3608" s="764"/>
      <c r="O3608" s="764"/>
      <c r="P3608" s="764"/>
      <c r="Q3608" s="764"/>
      <c r="R3608" s="764"/>
      <c r="S3608" s="764"/>
      <c r="T3608" s="764"/>
      <c r="U3608" s="764"/>
      <c r="V3608" s="764"/>
      <c r="W3608" s="764"/>
      <c r="X3608" s="764"/>
      <c r="Y3608" s="764"/>
      <c r="Z3608" s="764"/>
      <c r="AA3608" s="764"/>
      <c r="AB3608" s="764"/>
      <c r="AC3608" s="764"/>
    </row>
    <row r="3609">
      <c r="A3609" s="613"/>
      <c r="B3609" s="594"/>
      <c r="C3609" s="4"/>
      <c r="F3609" s="764"/>
      <c r="G3609" s="764"/>
      <c r="H3609" s="764"/>
      <c r="I3609" s="764"/>
      <c r="J3609" s="764"/>
      <c r="K3609" s="764"/>
      <c r="L3609" s="764"/>
      <c r="M3609" s="764"/>
      <c r="N3609" s="764"/>
      <c r="O3609" s="764"/>
      <c r="P3609" s="764"/>
      <c r="Q3609" s="764"/>
      <c r="R3609" s="764"/>
      <c r="S3609" s="764"/>
      <c r="T3609" s="764"/>
      <c r="U3609" s="764"/>
      <c r="V3609" s="764"/>
      <c r="W3609" s="764"/>
      <c r="X3609" s="764"/>
      <c r="Y3609" s="764"/>
      <c r="Z3609" s="764"/>
      <c r="AA3609" s="764"/>
      <c r="AB3609" s="764"/>
      <c r="AC3609" s="764"/>
    </row>
    <row r="3610">
      <c r="A3610" s="613"/>
      <c r="B3610" s="594"/>
      <c r="C3610" s="4"/>
      <c r="F3610" s="764"/>
      <c r="G3610" s="764"/>
      <c r="H3610" s="764"/>
      <c r="I3610" s="764"/>
      <c r="J3610" s="764"/>
      <c r="K3610" s="764"/>
      <c r="L3610" s="764"/>
      <c r="M3610" s="764"/>
      <c r="N3610" s="764"/>
      <c r="O3610" s="764"/>
      <c r="P3610" s="764"/>
      <c r="Q3610" s="764"/>
      <c r="R3610" s="764"/>
      <c r="S3610" s="764"/>
      <c r="T3610" s="764"/>
      <c r="U3610" s="764"/>
      <c r="V3610" s="764"/>
      <c r="W3610" s="764"/>
      <c r="X3610" s="764"/>
      <c r="Y3610" s="764"/>
      <c r="Z3610" s="764"/>
      <c r="AA3610" s="764"/>
      <c r="AB3610" s="764"/>
      <c r="AC3610" s="764"/>
    </row>
    <row r="3611">
      <c r="A3611" s="613"/>
      <c r="B3611" s="594"/>
      <c r="C3611" s="4"/>
      <c r="F3611" s="764"/>
      <c r="G3611" s="764"/>
      <c r="H3611" s="764"/>
      <c r="I3611" s="764"/>
      <c r="J3611" s="764"/>
      <c r="K3611" s="764"/>
      <c r="L3611" s="764"/>
      <c r="M3611" s="764"/>
      <c r="N3611" s="764"/>
      <c r="O3611" s="764"/>
      <c r="P3611" s="764"/>
      <c r="Q3611" s="764"/>
      <c r="R3611" s="764"/>
      <c r="S3611" s="764"/>
      <c r="T3611" s="764"/>
      <c r="U3611" s="764"/>
      <c r="V3611" s="764"/>
      <c r="W3611" s="764"/>
      <c r="X3611" s="764"/>
      <c r="Y3611" s="764"/>
      <c r="Z3611" s="764"/>
      <c r="AA3611" s="764"/>
      <c r="AB3611" s="764"/>
      <c r="AC3611" s="764"/>
    </row>
    <row r="3612">
      <c r="A3612" s="613"/>
      <c r="B3612" s="594"/>
      <c r="C3612" s="4"/>
      <c r="F3612" s="764"/>
      <c r="G3612" s="764"/>
      <c r="H3612" s="764"/>
      <c r="I3612" s="764"/>
      <c r="J3612" s="764"/>
      <c r="K3612" s="764"/>
      <c r="L3612" s="764"/>
      <c r="M3612" s="764"/>
      <c r="N3612" s="764"/>
      <c r="O3612" s="764"/>
      <c r="P3612" s="764"/>
      <c r="Q3612" s="764"/>
      <c r="R3612" s="764"/>
      <c r="S3612" s="764"/>
      <c r="T3612" s="764"/>
      <c r="U3612" s="764"/>
      <c r="V3612" s="764"/>
      <c r="W3612" s="764"/>
      <c r="X3612" s="764"/>
      <c r="Y3612" s="764"/>
      <c r="Z3612" s="764"/>
      <c r="AA3612" s="764"/>
      <c r="AB3612" s="764"/>
      <c r="AC3612" s="764"/>
    </row>
    <row r="3613">
      <c r="A3613" s="613"/>
      <c r="B3613" s="594"/>
      <c r="C3613" s="4"/>
      <c r="F3613" s="764"/>
      <c r="G3613" s="764"/>
      <c r="H3613" s="764"/>
      <c r="I3613" s="764"/>
      <c r="J3613" s="764"/>
      <c r="K3613" s="764"/>
      <c r="L3613" s="764"/>
      <c r="M3613" s="764"/>
      <c r="N3613" s="764"/>
      <c r="O3613" s="764"/>
      <c r="P3613" s="764"/>
      <c r="Q3613" s="764"/>
      <c r="R3613" s="764"/>
      <c r="S3613" s="764"/>
      <c r="T3613" s="764"/>
      <c r="U3613" s="764"/>
      <c r="V3613" s="764"/>
      <c r="W3613" s="764"/>
      <c r="X3613" s="764"/>
      <c r="Y3613" s="764"/>
      <c r="Z3613" s="764"/>
      <c r="AA3613" s="764"/>
      <c r="AB3613" s="764"/>
      <c r="AC3613" s="764"/>
    </row>
    <row r="3614">
      <c r="A3614" s="613"/>
      <c r="B3614" s="594"/>
      <c r="C3614" s="4"/>
      <c r="F3614" s="764"/>
      <c r="G3614" s="764"/>
      <c r="H3614" s="764"/>
      <c r="I3614" s="764"/>
      <c r="J3614" s="764"/>
      <c r="K3614" s="764"/>
      <c r="L3614" s="764"/>
      <c r="M3614" s="764"/>
      <c r="N3614" s="764"/>
      <c r="O3614" s="764"/>
      <c r="P3614" s="764"/>
      <c r="Q3614" s="764"/>
      <c r="R3614" s="764"/>
      <c r="S3614" s="764"/>
      <c r="T3614" s="764"/>
      <c r="U3614" s="764"/>
      <c r="V3614" s="764"/>
      <c r="W3614" s="764"/>
      <c r="X3614" s="764"/>
      <c r="Y3614" s="764"/>
      <c r="Z3614" s="764"/>
      <c r="AA3614" s="764"/>
      <c r="AB3614" s="764"/>
      <c r="AC3614" s="764"/>
    </row>
    <row r="3615">
      <c r="A3615" s="613"/>
      <c r="B3615" s="594"/>
      <c r="C3615" s="4"/>
      <c r="F3615" s="764"/>
      <c r="G3615" s="764"/>
      <c r="H3615" s="764"/>
      <c r="I3615" s="764"/>
      <c r="J3615" s="764"/>
      <c r="K3615" s="764"/>
      <c r="L3615" s="764"/>
      <c r="M3615" s="764"/>
      <c r="N3615" s="764"/>
      <c r="O3615" s="764"/>
      <c r="P3615" s="764"/>
      <c r="Q3615" s="764"/>
      <c r="R3615" s="764"/>
      <c r="S3615" s="764"/>
      <c r="T3615" s="764"/>
      <c r="U3615" s="764"/>
      <c r="V3615" s="764"/>
      <c r="W3615" s="764"/>
      <c r="X3615" s="764"/>
      <c r="Y3615" s="764"/>
      <c r="Z3615" s="764"/>
      <c r="AA3615" s="764"/>
      <c r="AB3615" s="764"/>
      <c r="AC3615" s="764"/>
    </row>
    <row r="3616">
      <c r="A3616" s="613"/>
      <c r="B3616" s="594"/>
      <c r="C3616" s="4"/>
      <c r="F3616" s="764"/>
      <c r="G3616" s="764"/>
      <c r="H3616" s="764"/>
      <c r="I3616" s="764"/>
      <c r="J3616" s="764"/>
      <c r="K3616" s="764"/>
      <c r="L3616" s="764"/>
      <c r="M3616" s="764"/>
      <c r="N3616" s="764"/>
      <c r="O3616" s="764"/>
      <c r="P3616" s="764"/>
      <c r="Q3616" s="764"/>
      <c r="R3616" s="764"/>
      <c r="S3616" s="764"/>
      <c r="T3616" s="764"/>
      <c r="U3616" s="764"/>
      <c r="V3616" s="764"/>
      <c r="W3616" s="764"/>
      <c r="X3616" s="764"/>
      <c r="Y3616" s="764"/>
      <c r="Z3616" s="764"/>
      <c r="AA3616" s="764"/>
      <c r="AB3616" s="764"/>
      <c r="AC3616" s="764"/>
    </row>
    <row r="3617">
      <c r="A3617" s="613"/>
      <c r="B3617" s="594"/>
      <c r="C3617" s="4"/>
      <c r="F3617" s="764"/>
      <c r="G3617" s="764"/>
      <c r="H3617" s="764"/>
      <c r="I3617" s="764"/>
      <c r="J3617" s="764"/>
      <c r="K3617" s="764"/>
      <c r="L3617" s="764"/>
      <c r="M3617" s="764"/>
      <c r="N3617" s="764"/>
      <c r="O3617" s="764"/>
      <c r="P3617" s="764"/>
      <c r="Q3617" s="764"/>
      <c r="R3617" s="764"/>
      <c r="S3617" s="764"/>
      <c r="T3617" s="764"/>
      <c r="U3617" s="764"/>
      <c r="V3617" s="764"/>
      <c r="W3617" s="764"/>
      <c r="X3617" s="764"/>
      <c r="Y3617" s="764"/>
      <c r="Z3617" s="764"/>
      <c r="AA3617" s="764"/>
      <c r="AB3617" s="764"/>
      <c r="AC3617" s="764"/>
    </row>
    <row r="3618">
      <c r="A3618" s="613"/>
      <c r="B3618" s="594"/>
      <c r="C3618" s="4"/>
      <c r="F3618" s="764"/>
      <c r="G3618" s="764"/>
      <c r="H3618" s="764"/>
      <c r="I3618" s="764"/>
      <c r="J3618" s="764"/>
      <c r="K3618" s="764"/>
      <c r="L3618" s="764"/>
      <c r="M3618" s="764"/>
      <c r="N3618" s="764"/>
      <c r="O3618" s="764"/>
      <c r="P3618" s="764"/>
      <c r="Q3618" s="764"/>
      <c r="R3618" s="764"/>
      <c r="S3618" s="764"/>
      <c r="T3618" s="764"/>
      <c r="U3618" s="764"/>
      <c r="V3618" s="764"/>
      <c r="W3618" s="764"/>
      <c r="X3618" s="764"/>
      <c r="Y3618" s="764"/>
      <c r="Z3618" s="764"/>
      <c r="AA3618" s="764"/>
      <c r="AB3618" s="764"/>
      <c r="AC3618" s="764"/>
    </row>
    <row r="3619">
      <c r="A3619" s="613"/>
      <c r="B3619" s="594"/>
      <c r="C3619" s="4"/>
      <c r="F3619" s="764"/>
      <c r="G3619" s="764"/>
      <c r="H3619" s="764"/>
      <c r="I3619" s="764"/>
      <c r="J3619" s="764"/>
      <c r="K3619" s="764"/>
      <c r="L3619" s="764"/>
      <c r="M3619" s="764"/>
      <c r="N3619" s="764"/>
      <c r="O3619" s="764"/>
      <c r="P3619" s="764"/>
      <c r="Q3619" s="764"/>
      <c r="R3619" s="764"/>
      <c r="S3619" s="764"/>
      <c r="T3619" s="764"/>
      <c r="U3619" s="764"/>
      <c r="V3619" s="764"/>
      <c r="W3619" s="764"/>
      <c r="X3619" s="764"/>
      <c r="Y3619" s="764"/>
      <c r="Z3619" s="764"/>
      <c r="AA3619" s="764"/>
      <c r="AB3619" s="764"/>
      <c r="AC3619" s="764"/>
    </row>
    <row r="3620">
      <c r="A3620" s="613"/>
      <c r="B3620" s="594"/>
      <c r="C3620" s="4"/>
      <c r="F3620" s="764"/>
      <c r="G3620" s="764"/>
      <c r="H3620" s="764"/>
      <c r="I3620" s="764"/>
      <c r="J3620" s="764"/>
      <c r="K3620" s="764"/>
      <c r="L3620" s="764"/>
      <c r="M3620" s="764"/>
      <c r="N3620" s="764"/>
      <c r="O3620" s="764"/>
      <c r="P3620" s="764"/>
      <c r="Q3620" s="764"/>
      <c r="R3620" s="764"/>
      <c r="S3620" s="764"/>
      <c r="T3620" s="764"/>
      <c r="U3620" s="764"/>
      <c r="V3620" s="764"/>
      <c r="W3620" s="764"/>
      <c r="X3620" s="764"/>
      <c r="Y3620" s="764"/>
      <c r="Z3620" s="764"/>
      <c r="AA3620" s="764"/>
      <c r="AB3620" s="764"/>
      <c r="AC3620" s="764"/>
    </row>
    <row r="3621">
      <c r="A3621" s="613"/>
      <c r="B3621" s="594"/>
      <c r="C3621" s="4"/>
      <c r="F3621" s="764"/>
      <c r="G3621" s="764"/>
      <c r="H3621" s="764"/>
      <c r="I3621" s="764"/>
      <c r="J3621" s="764"/>
      <c r="K3621" s="764"/>
      <c r="L3621" s="764"/>
      <c r="M3621" s="764"/>
      <c r="N3621" s="764"/>
      <c r="O3621" s="764"/>
      <c r="P3621" s="764"/>
      <c r="Q3621" s="764"/>
      <c r="R3621" s="764"/>
      <c r="S3621" s="764"/>
      <c r="T3621" s="764"/>
      <c r="U3621" s="764"/>
      <c r="V3621" s="764"/>
      <c r="W3621" s="764"/>
      <c r="X3621" s="764"/>
      <c r="Y3621" s="764"/>
      <c r="Z3621" s="764"/>
      <c r="AA3621" s="764"/>
      <c r="AB3621" s="764"/>
      <c r="AC3621" s="764"/>
    </row>
    <row r="3622">
      <c r="A3622" s="613"/>
      <c r="B3622" s="594"/>
      <c r="C3622" s="4"/>
      <c r="F3622" s="764"/>
      <c r="G3622" s="764"/>
      <c r="H3622" s="764"/>
      <c r="I3622" s="764"/>
      <c r="J3622" s="764"/>
      <c r="K3622" s="764"/>
      <c r="L3622" s="764"/>
      <c r="M3622" s="764"/>
      <c r="N3622" s="764"/>
      <c r="O3622" s="764"/>
      <c r="P3622" s="764"/>
      <c r="Q3622" s="764"/>
      <c r="R3622" s="764"/>
      <c r="S3622" s="764"/>
      <c r="T3622" s="764"/>
      <c r="U3622" s="764"/>
      <c r="V3622" s="764"/>
      <c r="W3622" s="764"/>
      <c r="X3622" s="764"/>
      <c r="Y3622" s="764"/>
      <c r="Z3622" s="764"/>
      <c r="AA3622" s="764"/>
      <c r="AB3622" s="764"/>
      <c r="AC3622" s="764"/>
    </row>
    <row r="3623">
      <c r="A3623" s="613"/>
      <c r="B3623" s="594"/>
      <c r="C3623" s="4"/>
      <c r="F3623" s="764"/>
      <c r="G3623" s="764"/>
      <c r="H3623" s="764"/>
      <c r="I3623" s="764"/>
      <c r="J3623" s="764"/>
      <c r="K3623" s="764"/>
      <c r="L3623" s="764"/>
      <c r="M3623" s="764"/>
      <c r="N3623" s="764"/>
      <c r="O3623" s="764"/>
      <c r="P3623" s="764"/>
      <c r="Q3623" s="764"/>
      <c r="R3623" s="764"/>
      <c r="S3623" s="764"/>
      <c r="T3623" s="764"/>
      <c r="U3623" s="764"/>
      <c r="V3623" s="764"/>
      <c r="W3623" s="764"/>
      <c r="X3623" s="764"/>
      <c r="Y3623" s="764"/>
      <c r="Z3623" s="764"/>
      <c r="AA3623" s="764"/>
      <c r="AB3623" s="764"/>
      <c r="AC3623" s="764"/>
    </row>
    <row r="3624">
      <c r="A3624" s="613"/>
      <c r="B3624" s="594"/>
      <c r="C3624" s="4"/>
      <c r="F3624" s="764"/>
      <c r="G3624" s="764"/>
      <c r="H3624" s="764"/>
      <c r="I3624" s="764"/>
      <c r="J3624" s="764"/>
      <c r="K3624" s="764"/>
      <c r="L3624" s="764"/>
      <c r="M3624" s="764"/>
      <c r="N3624" s="764"/>
      <c r="O3624" s="764"/>
      <c r="P3624" s="764"/>
      <c r="Q3624" s="764"/>
      <c r="R3624" s="764"/>
      <c r="S3624" s="764"/>
      <c r="T3624" s="764"/>
      <c r="U3624" s="764"/>
      <c r="V3624" s="764"/>
      <c r="W3624" s="764"/>
      <c r="X3624" s="764"/>
      <c r="Y3624" s="764"/>
      <c r="Z3624" s="764"/>
      <c r="AA3624" s="764"/>
      <c r="AB3624" s="764"/>
      <c r="AC3624" s="764"/>
    </row>
    <row r="3625">
      <c r="A3625" s="613"/>
      <c r="B3625" s="594"/>
      <c r="C3625" s="4"/>
      <c r="F3625" s="764"/>
      <c r="G3625" s="764"/>
      <c r="H3625" s="764"/>
      <c r="I3625" s="764"/>
      <c r="J3625" s="764"/>
      <c r="K3625" s="764"/>
      <c r="L3625" s="764"/>
      <c r="M3625" s="764"/>
      <c r="N3625" s="764"/>
      <c r="O3625" s="764"/>
      <c r="P3625" s="764"/>
      <c r="Q3625" s="764"/>
      <c r="R3625" s="764"/>
      <c r="S3625" s="764"/>
      <c r="T3625" s="764"/>
      <c r="U3625" s="764"/>
      <c r="V3625" s="764"/>
      <c r="W3625" s="764"/>
      <c r="X3625" s="764"/>
      <c r="Y3625" s="764"/>
      <c r="Z3625" s="764"/>
      <c r="AA3625" s="764"/>
      <c r="AB3625" s="764"/>
      <c r="AC3625" s="764"/>
    </row>
    <row r="3626">
      <c r="A3626" s="613"/>
      <c r="B3626" s="594"/>
      <c r="C3626" s="4"/>
      <c r="F3626" s="764"/>
      <c r="G3626" s="764"/>
      <c r="H3626" s="764"/>
      <c r="I3626" s="764"/>
      <c r="J3626" s="764"/>
      <c r="K3626" s="764"/>
      <c r="L3626" s="764"/>
      <c r="M3626" s="764"/>
      <c r="N3626" s="764"/>
      <c r="O3626" s="764"/>
      <c r="P3626" s="764"/>
      <c r="Q3626" s="764"/>
      <c r="R3626" s="764"/>
      <c r="S3626" s="764"/>
      <c r="T3626" s="764"/>
      <c r="U3626" s="764"/>
      <c r="V3626" s="764"/>
      <c r="W3626" s="764"/>
      <c r="X3626" s="764"/>
      <c r="Y3626" s="764"/>
      <c r="Z3626" s="764"/>
      <c r="AA3626" s="764"/>
      <c r="AB3626" s="764"/>
      <c r="AC3626" s="764"/>
    </row>
    <row r="3627">
      <c r="A3627" s="613"/>
      <c r="B3627" s="594"/>
      <c r="C3627" s="4"/>
      <c r="F3627" s="764"/>
      <c r="G3627" s="764"/>
      <c r="H3627" s="764"/>
      <c r="I3627" s="764"/>
      <c r="J3627" s="764"/>
      <c r="K3627" s="764"/>
      <c r="L3627" s="764"/>
      <c r="M3627" s="764"/>
      <c r="N3627" s="764"/>
      <c r="O3627" s="764"/>
      <c r="P3627" s="764"/>
      <c r="Q3627" s="764"/>
      <c r="R3627" s="764"/>
      <c r="S3627" s="764"/>
      <c r="T3627" s="764"/>
      <c r="U3627" s="764"/>
      <c r="V3627" s="764"/>
      <c r="W3627" s="764"/>
      <c r="X3627" s="764"/>
      <c r="Y3627" s="764"/>
      <c r="Z3627" s="764"/>
      <c r="AA3627" s="764"/>
      <c r="AB3627" s="764"/>
      <c r="AC3627" s="764"/>
    </row>
    <row r="3628">
      <c r="A3628" s="613"/>
      <c r="B3628" s="594"/>
      <c r="C3628" s="4"/>
      <c r="F3628" s="764"/>
      <c r="G3628" s="764"/>
      <c r="H3628" s="764"/>
      <c r="I3628" s="764"/>
      <c r="J3628" s="764"/>
      <c r="K3628" s="764"/>
      <c r="L3628" s="764"/>
      <c r="M3628" s="764"/>
      <c r="N3628" s="764"/>
      <c r="O3628" s="764"/>
      <c r="P3628" s="764"/>
      <c r="Q3628" s="764"/>
      <c r="R3628" s="764"/>
      <c r="S3628" s="764"/>
      <c r="T3628" s="764"/>
      <c r="U3628" s="764"/>
      <c r="V3628" s="764"/>
      <c r="W3628" s="764"/>
      <c r="X3628" s="764"/>
      <c r="Y3628" s="764"/>
      <c r="Z3628" s="764"/>
      <c r="AA3628" s="764"/>
      <c r="AB3628" s="764"/>
      <c r="AC3628" s="764"/>
    </row>
    <row r="3629">
      <c r="A3629" s="613"/>
      <c r="B3629" s="594"/>
      <c r="C3629" s="4"/>
      <c r="F3629" s="764"/>
      <c r="G3629" s="764"/>
      <c r="H3629" s="764"/>
      <c r="I3629" s="764"/>
      <c r="J3629" s="764"/>
      <c r="K3629" s="764"/>
      <c r="L3629" s="764"/>
      <c r="M3629" s="764"/>
      <c r="N3629" s="764"/>
      <c r="O3629" s="764"/>
      <c r="P3629" s="764"/>
      <c r="Q3629" s="764"/>
      <c r="R3629" s="764"/>
      <c r="S3629" s="764"/>
      <c r="T3629" s="764"/>
      <c r="U3629" s="764"/>
      <c r="V3629" s="764"/>
      <c r="W3629" s="764"/>
      <c r="X3629" s="764"/>
      <c r="Y3629" s="764"/>
      <c r="Z3629" s="764"/>
      <c r="AA3629" s="764"/>
      <c r="AB3629" s="764"/>
      <c r="AC3629" s="764"/>
    </row>
    <row r="3630">
      <c r="A3630" s="613"/>
      <c r="B3630" s="594"/>
      <c r="C3630" s="4"/>
      <c r="F3630" s="764"/>
      <c r="G3630" s="764"/>
      <c r="H3630" s="764"/>
      <c r="I3630" s="764"/>
      <c r="J3630" s="764"/>
      <c r="K3630" s="764"/>
      <c r="L3630" s="764"/>
      <c r="M3630" s="764"/>
      <c r="N3630" s="764"/>
      <c r="O3630" s="764"/>
      <c r="P3630" s="764"/>
      <c r="Q3630" s="764"/>
      <c r="R3630" s="764"/>
      <c r="S3630" s="764"/>
      <c r="T3630" s="764"/>
      <c r="U3630" s="764"/>
      <c r="V3630" s="764"/>
      <c r="W3630" s="764"/>
      <c r="X3630" s="764"/>
      <c r="Y3630" s="764"/>
      <c r="Z3630" s="764"/>
      <c r="AA3630" s="764"/>
      <c r="AB3630" s="764"/>
      <c r="AC3630" s="764"/>
    </row>
    <row r="3631">
      <c r="A3631" s="613"/>
      <c r="B3631" s="594"/>
      <c r="C3631" s="4"/>
      <c r="F3631" s="764"/>
      <c r="G3631" s="764"/>
      <c r="H3631" s="764"/>
      <c r="I3631" s="764"/>
      <c r="J3631" s="764"/>
      <c r="K3631" s="764"/>
      <c r="L3631" s="764"/>
      <c r="M3631" s="764"/>
      <c r="N3631" s="764"/>
      <c r="O3631" s="764"/>
      <c r="P3631" s="764"/>
      <c r="Q3631" s="764"/>
      <c r="R3631" s="764"/>
      <c r="S3631" s="764"/>
      <c r="T3631" s="764"/>
      <c r="U3631" s="764"/>
      <c r="V3631" s="764"/>
      <c r="W3631" s="764"/>
      <c r="X3631" s="764"/>
      <c r="Y3631" s="764"/>
      <c r="Z3631" s="764"/>
      <c r="AA3631" s="764"/>
      <c r="AB3631" s="764"/>
      <c r="AC3631" s="764"/>
    </row>
    <row r="3632">
      <c r="A3632" s="613"/>
      <c r="B3632" s="594"/>
      <c r="C3632" s="4"/>
      <c r="F3632" s="764"/>
      <c r="G3632" s="764"/>
      <c r="H3632" s="764"/>
      <c r="I3632" s="764"/>
      <c r="J3632" s="764"/>
      <c r="K3632" s="764"/>
      <c r="L3632" s="764"/>
      <c r="M3632" s="764"/>
      <c r="N3632" s="764"/>
      <c r="O3632" s="764"/>
      <c r="P3632" s="764"/>
      <c r="Q3632" s="764"/>
      <c r="R3632" s="764"/>
      <c r="S3632" s="764"/>
      <c r="T3632" s="764"/>
      <c r="U3632" s="764"/>
      <c r="V3632" s="764"/>
      <c r="W3632" s="764"/>
      <c r="X3632" s="764"/>
      <c r="Y3632" s="764"/>
      <c r="Z3632" s="764"/>
      <c r="AA3632" s="764"/>
      <c r="AB3632" s="764"/>
      <c r="AC3632" s="764"/>
    </row>
    <row r="3633">
      <c r="A3633" s="613"/>
      <c r="B3633" s="594"/>
      <c r="C3633" s="4"/>
      <c r="F3633" s="764"/>
      <c r="G3633" s="764"/>
      <c r="H3633" s="764"/>
      <c r="I3633" s="764"/>
      <c r="J3633" s="764"/>
      <c r="K3633" s="764"/>
      <c r="L3633" s="764"/>
      <c r="M3633" s="764"/>
      <c r="N3633" s="764"/>
      <c r="O3633" s="764"/>
      <c r="P3633" s="764"/>
      <c r="Q3633" s="764"/>
      <c r="R3633" s="764"/>
      <c r="S3633" s="764"/>
      <c r="T3633" s="764"/>
      <c r="U3633" s="764"/>
      <c r="V3633" s="764"/>
      <c r="W3633" s="764"/>
      <c r="X3633" s="764"/>
      <c r="Y3633" s="764"/>
      <c r="Z3633" s="764"/>
      <c r="AA3633" s="764"/>
      <c r="AB3633" s="764"/>
      <c r="AC3633" s="764"/>
    </row>
    <row r="3634">
      <c r="A3634" s="613"/>
      <c r="B3634" s="594"/>
      <c r="C3634" s="4"/>
      <c r="F3634" s="764"/>
      <c r="G3634" s="764"/>
      <c r="H3634" s="764"/>
      <c r="I3634" s="764"/>
      <c r="J3634" s="764"/>
      <c r="K3634" s="764"/>
      <c r="L3634" s="764"/>
      <c r="M3634" s="764"/>
      <c r="N3634" s="764"/>
      <c r="O3634" s="764"/>
      <c r="P3634" s="764"/>
      <c r="Q3634" s="764"/>
      <c r="R3634" s="764"/>
      <c r="S3634" s="764"/>
      <c r="T3634" s="764"/>
      <c r="U3634" s="764"/>
      <c r="V3634" s="764"/>
      <c r="W3634" s="764"/>
      <c r="X3634" s="764"/>
      <c r="Y3634" s="764"/>
      <c r="Z3634" s="764"/>
      <c r="AA3634" s="764"/>
      <c r="AB3634" s="764"/>
      <c r="AC3634" s="764"/>
    </row>
    <row r="3635">
      <c r="A3635" s="613"/>
      <c r="B3635" s="594"/>
      <c r="C3635" s="4"/>
      <c r="F3635" s="764"/>
      <c r="G3635" s="764"/>
      <c r="H3635" s="764"/>
      <c r="I3635" s="764"/>
      <c r="J3635" s="764"/>
      <c r="K3635" s="764"/>
      <c r="L3635" s="764"/>
      <c r="M3635" s="764"/>
      <c r="N3635" s="764"/>
      <c r="O3635" s="764"/>
      <c r="P3635" s="764"/>
      <c r="Q3635" s="764"/>
      <c r="R3635" s="764"/>
      <c r="S3635" s="764"/>
      <c r="T3635" s="764"/>
      <c r="U3635" s="764"/>
      <c r="V3635" s="764"/>
      <c r="W3635" s="764"/>
      <c r="X3635" s="764"/>
      <c r="Y3635" s="764"/>
      <c r="Z3635" s="764"/>
      <c r="AA3635" s="764"/>
      <c r="AB3635" s="764"/>
      <c r="AC3635" s="764"/>
    </row>
    <row r="3636">
      <c r="A3636" s="613"/>
      <c r="B3636" s="594"/>
      <c r="C3636" s="4"/>
      <c r="F3636" s="764"/>
      <c r="G3636" s="764"/>
      <c r="H3636" s="764"/>
      <c r="I3636" s="764"/>
      <c r="J3636" s="764"/>
      <c r="K3636" s="764"/>
      <c r="L3636" s="764"/>
      <c r="M3636" s="764"/>
      <c r="N3636" s="764"/>
      <c r="O3636" s="764"/>
      <c r="P3636" s="764"/>
      <c r="Q3636" s="764"/>
      <c r="R3636" s="764"/>
      <c r="S3636" s="764"/>
      <c r="T3636" s="764"/>
      <c r="U3636" s="764"/>
      <c r="V3636" s="764"/>
      <c r="W3636" s="764"/>
      <c r="X3636" s="764"/>
      <c r="Y3636" s="764"/>
      <c r="Z3636" s="764"/>
      <c r="AA3636" s="764"/>
      <c r="AB3636" s="764"/>
      <c r="AC3636" s="764"/>
    </row>
    <row r="3637">
      <c r="A3637" s="613"/>
      <c r="B3637" s="594"/>
      <c r="C3637" s="4"/>
      <c r="F3637" s="764"/>
      <c r="G3637" s="764"/>
      <c r="H3637" s="764"/>
      <c r="I3637" s="764"/>
      <c r="J3637" s="764"/>
      <c r="K3637" s="764"/>
      <c r="L3637" s="764"/>
      <c r="M3637" s="764"/>
      <c r="N3637" s="764"/>
      <c r="O3637" s="764"/>
      <c r="P3637" s="764"/>
      <c r="Q3637" s="764"/>
      <c r="R3637" s="764"/>
      <c r="S3637" s="764"/>
      <c r="T3637" s="764"/>
      <c r="U3637" s="764"/>
      <c r="V3637" s="764"/>
      <c r="W3637" s="764"/>
      <c r="X3637" s="764"/>
      <c r="Y3637" s="764"/>
      <c r="Z3637" s="764"/>
      <c r="AA3637" s="764"/>
      <c r="AB3637" s="764"/>
      <c r="AC3637" s="764"/>
    </row>
    <row r="3638">
      <c r="A3638" s="613"/>
      <c r="B3638" s="594"/>
      <c r="C3638" s="4"/>
      <c r="F3638" s="764"/>
      <c r="G3638" s="764"/>
      <c r="H3638" s="764"/>
      <c r="I3638" s="764"/>
      <c r="J3638" s="764"/>
      <c r="K3638" s="764"/>
      <c r="L3638" s="764"/>
      <c r="M3638" s="764"/>
      <c r="N3638" s="764"/>
      <c r="O3638" s="764"/>
      <c r="P3638" s="764"/>
      <c r="Q3638" s="764"/>
      <c r="R3638" s="764"/>
      <c r="S3638" s="764"/>
      <c r="T3638" s="764"/>
      <c r="U3638" s="764"/>
      <c r="V3638" s="764"/>
      <c r="W3638" s="764"/>
      <c r="X3638" s="764"/>
      <c r="Y3638" s="764"/>
      <c r="Z3638" s="764"/>
      <c r="AA3638" s="764"/>
      <c r="AB3638" s="764"/>
      <c r="AC3638" s="764"/>
    </row>
    <row r="3639">
      <c r="A3639" s="613"/>
      <c r="B3639" s="594"/>
      <c r="C3639" s="4"/>
      <c r="F3639" s="764"/>
      <c r="G3639" s="764"/>
      <c r="H3639" s="764"/>
      <c r="I3639" s="764"/>
      <c r="J3639" s="764"/>
      <c r="K3639" s="764"/>
      <c r="L3639" s="764"/>
      <c r="M3639" s="764"/>
      <c r="N3639" s="764"/>
      <c r="O3639" s="764"/>
      <c r="P3639" s="764"/>
      <c r="Q3639" s="764"/>
      <c r="R3639" s="764"/>
      <c r="S3639" s="764"/>
      <c r="T3639" s="764"/>
      <c r="U3639" s="764"/>
      <c r="V3639" s="764"/>
      <c r="W3639" s="764"/>
      <c r="X3639" s="764"/>
      <c r="Y3639" s="764"/>
      <c r="Z3639" s="764"/>
      <c r="AA3639" s="764"/>
      <c r="AB3639" s="764"/>
      <c r="AC3639" s="764"/>
    </row>
    <row r="3640">
      <c r="A3640" s="613"/>
      <c r="B3640" s="594"/>
      <c r="C3640" s="4"/>
      <c r="F3640" s="764"/>
      <c r="G3640" s="764"/>
      <c r="H3640" s="764"/>
      <c r="I3640" s="764"/>
      <c r="J3640" s="764"/>
      <c r="K3640" s="764"/>
      <c r="L3640" s="764"/>
      <c r="M3640" s="764"/>
      <c r="N3640" s="764"/>
      <c r="O3640" s="764"/>
      <c r="P3640" s="764"/>
      <c r="Q3640" s="764"/>
      <c r="R3640" s="764"/>
      <c r="S3640" s="764"/>
      <c r="T3640" s="764"/>
      <c r="U3640" s="764"/>
      <c r="V3640" s="764"/>
      <c r="W3640" s="764"/>
      <c r="X3640" s="764"/>
      <c r="Y3640" s="764"/>
      <c r="Z3640" s="764"/>
      <c r="AA3640" s="764"/>
      <c r="AB3640" s="764"/>
      <c r="AC3640" s="764"/>
    </row>
    <row r="3641">
      <c r="A3641" s="613"/>
      <c r="B3641" s="594"/>
      <c r="C3641" s="4"/>
      <c r="F3641" s="764"/>
      <c r="G3641" s="764"/>
      <c r="H3641" s="764"/>
      <c r="I3641" s="764"/>
      <c r="J3641" s="764"/>
      <c r="K3641" s="764"/>
      <c r="L3641" s="764"/>
      <c r="M3641" s="764"/>
      <c r="N3641" s="764"/>
      <c r="O3641" s="764"/>
      <c r="P3641" s="764"/>
      <c r="Q3641" s="764"/>
      <c r="R3641" s="764"/>
      <c r="S3641" s="764"/>
      <c r="T3641" s="764"/>
      <c r="U3641" s="764"/>
      <c r="V3641" s="764"/>
      <c r="W3641" s="764"/>
      <c r="X3641" s="764"/>
      <c r="Y3641" s="764"/>
      <c r="Z3641" s="764"/>
      <c r="AA3641" s="764"/>
      <c r="AB3641" s="764"/>
      <c r="AC3641" s="764"/>
    </row>
    <row r="3642">
      <c r="A3642" s="613"/>
      <c r="B3642" s="594"/>
      <c r="C3642" s="4"/>
      <c r="F3642" s="764"/>
      <c r="G3642" s="764"/>
      <c r="H3642" s="764"/>
      <c r="I3642" s="764"/>
      <c r="J3642" s="764"/>
      <c r="K3642" s="764"/>
      <c r="L3642" s="764"/>
      <c r="M3642" s="764"/>
      <c r="N3642" s="764"/>
      <c r="O3642" s="764"/>
      <c r="P3642" s="764"/>
      <c r="Q3642" s="764"/>
      <c r="R3642" s="764"/>
      <c r="S3642" s="764"/>
      <c r="T3642" s="764"/>
      <c r="U3642" s="764"/>
      <c r="V3642" s="764"/>
      <c r="W3642" s="764"/>
      <c r="X3642" s="764"/>
      <c r="Y3642" s="764"/>
      <c r="Z3642" s="764"/>
      <c r="AA3642" s="764"/>
      <c r="AB3642" s="764"/>
      <c r="AC3642" s="764"/>
    </row>
    <row r="3643">
      <c r="A3643" s="613"/>
      <c r="B3643" s="594"/>
      <c r="C3643" s="4"/>
      <c r="F3643" s="764"/>
      <c r="G3643" s="764"/>
      <c r="H3643" s="764"/>
      <c r="I3643" s="764"/>
      <c r="J3643" s="764"/>
      <c r="K3643" s="764"/>
      <c r="L3643" s="764"/>
      <c r="M3643" s="764"/>
      <c r="N3643" s="764"/>
      <c r="O3643" s="764"/>
      <c r="P3643" s="764"/>
      <c r="Q3643" s="764"/>
      <c r="R3643" s="764"/>
      <c r="S3643" s="764"/>
      <c r="T3643" s="764"/>
      <c r="U3643" s="764"/>
      <c r="V3643" s="764"/>
      <c r="W3643" s="764"/>
      <c r="X3643" s="764"/>
      <c r="Y3643" s="764"/>
      <c r="Z3643" s="764"/>
      <c r="AA3643" s="764"/>
      <c r="AB3643" s="764"/>
      <c r="AC3643" s="764"/>
    </row>
    <row r="3644">
      <c r="A3644" s="613"/>
      <c r="B3644" s="594"/>
      <c r="C3644" s="4"/>
      <c r="F3644" s="764"/>
      <c r="G3644" s="764"/>
      <c r="H3644" s="764"/>
      <c r="I3644" s="764"/>
      <c r="J3644" s="764"/>
      <c r="K3644" s="764"/>
      <c r="L3644" s="764"/>
      <c r="M3644" s="764"/>
      <c r="N3644" s="764"/>
      <c r="O3644" s="764"/>
      <c r="P3644" s="764"/>
      <c r="Q3644" s="764"/>
      <c r="R3644" s="764"/>
      <c r="S3644" s="764"/>
      <c r="T3644" s="764"/>
      <c r="U3644" s="764"/>
      <c r="V3644" s="764"/>
      <c r="W3644" s="764"/>
      <c r="X3644" s="764"/>
      <c r="Y3644" s="764"/>
      <c r="Z3644" s="764"/>
      <c r="AA3644" s="764"/>
      <c r="AB3644" s="764"/>
      <c r="AC3644" s="764"/>
    </row>
    <row r="3645">
      <c r="A3645" s="613"/>
      <c r="B3645" s="594"/>
      <c r="C3645" s="4"/>
      <c r="F3645" s="764"/>
      <c r="G3645" s="764"/>
      <c r="H3645" s="764"/>
      <c r="I3645" s="764"/>
      <c r="J3645" s="764"/>
      <c r="K3645" s="764"/>
      <c r="L3645" s="764"/>
      <c r="M3645" s="764"/>
      <c r="N3645" s="764"/>
      <c r="O3645" s="764"/>
      <c r="P3645" s="764"/>
      <c r="Q3645" s="764"/>
      <c r="R3645" s="764"/>
      <c r="S3645" s="764"/>
      <c r="T3645" s="764"/>
      <c r="U3645" s="764"/>
      <c r="V3645" s="764"/>
      <c r="W3645" s="764"/>
      <c r="X3645" s="764"/>
      <c r="Y3645" s="764"/>
      <c r="Z3645" s="764"/>
      <c r="AA3645" s="764"/>
      <c r="AB3645" s="764"/>
      <c r="AC3645" s="764"/>
    </row>
    <row r="3646">
      <c r="A3646" s="613"/>
      <c r="B3646" s="594"/>
      <c r="C3646" s="4"/>
      <c r="F3646" s="764"/>
      <c r="G3646" s="764"/>
      <c r="H3646" s="764"/>
      <c r="I3646" s="764"/>
      <c r="J3646" s="764"/>
      <c r="K3646" s="764"/>
      <c r="L3646" s="764"/>
      <c r="M3646" s="764"/>
      <c r="N3646" s="764"/>
      <c r="O3646" s="764"/>
      <c r="P3646" s="764"/>
      <c r="Q3646" s="764"/>
      <c r="R3646" s="764"/>
      <c r="S3646" s="764"/>
      <c r="T3646" s="764"/>
      <c r="U3646" s="764"/>
      <c r="V3646" s="764"/>
      <c r="W3646" s="764"/>
      <c r="X3646" s="764"/>
      <c r="Y3646" s="764"/>
      <c r="Z3646" s="764"/>
      <c r="AA3646" s="764"/>
      <c r="AB3646" s="764"/>
      <c r="AC3646" s="764"/>
    </row>
    <row r="3647">
      <c r="A3647" s="613"/>
      <c r="B3647" s="594"/>
      <c r="C3647" s="4"/>
      <c r="F3647" s="764"/>
      <c r="G3647" s="764"/>
      <c r="H3647" s="764"/>
      <c r="I3647" s="764"/>
      <c r="J3647" s="764"/>
      <c r="K3647" s="764"/>
      <c r="L3647" s="764"/>
      <c r="M3647" s="764"/>
      <c r="N3647" s="764"/>
      <c r="O3647" s="764"/>
      <c r="P3647" s="764"/>
      <c r="Q3647" s="764"/>
      <c r="R3647" s="764"/>
      <c r="S3647" s="764"/>
      <c r="T3647" s="764"/>
      <c r="U3647" s="764"/>
      <c r="V3647" s="764"/>
      <c r="W3647" s="764"/>
      <c r="X3647" s="764"/>
      <c r="Y3647" s="764"/>
      <c r="Z3647" s="764"/>
      <c r="AA3647" s="764"/>
      <c r="AB3647" s="764"/>
      <c r="AC3647" s="764"/>
    </row>
    <row r="3648">
      <c r="A3648" s="613"/>
      <c r="B3648" s="594"/>
      <c r="C3648" s="4"/>
      <c r="F3648" s="764"/>
      <c r="G3648" s="764"/>
      <c r="H3648" s="764"/>
      <c r="I3648" s="764"/>
      <c r="J3648" s="764"/>
      <c r="K3648" s="764"/>
      <c r="L3648" s="764"/>
      <c r="M3648" s="764"/>
      <c r="N3648" s="764"/>
      <c r="O3648" s="764"/>
      <c r="P3648" s="764"/>
      <c r="Q3648" s="764"/>
      <c r="R3648" s="764"/>
      <c r="S3648" s="764"/>
      <c r="T3648" s="764"/>
      <c r="U3648" s="764"/>
      <c r="V3648" s="764"/>
      <c r="W3648" s="764"/>
      <c r="X3648" s="764"/>
      <c r="Y3648" s="764"/>
      <c r="Z3648" s="764"/>
      <c r="AA3648" s="764"/>
      <c r="AB3648" s="764"/>
      <c r="AC3648" s="764"/>
    </row>
    <row r="3649">
      <c r="A3649" s="613"/>
      <c r="B3649" s="594"/>
      <c r="C3649" s="4"/>
      <c r="F3649" s="764"/>
      <c r="G3649" s="764"/>
      <c r="H3649" s="764"/>
      <c r="I3649" s="764"/>
      <c r="J3649" s="764"/>
      <c r="K3649" s="764"/>
      <c r="L3649" s="764"/>
      <c r="M3649" s="764"/>
      <c r="N3649" s="764"/>
      <c r="O3649" s="764"/>
      <c r="P3649" s="764"/>
      <c r="Q3649" s="764"/>
      <c r="R3649" s="764"/>
      <c r="S3649" s="764"/>
      <c r="T3649" s="764"/>
      <c r="U3649" s="764"/>
      <c r="V3649" s="764"/>
      <c r="W3649" s="764"/>
      <c r="X3649" s="764"/>
      <c r="Y3649" s="764"/>
      <c r="Z3649" s="764"/>
      <c r="AA3649" s="764"/>
      <c r="AB3649" s="764"/>
      <c r="AC3649" s="764"/>
    </row>
    <row r="3650">
      <c r="A3650" s="613"/>
      <c r="B3650" s="594"/>
      <c r="C3650" s="4"/>
      <c r="F3650" s="764"/>
      <c r="G3650" s="764"/>
      <c r="H3650" s="764"/>
      <c r="I3650" s="764"/>
      <c r="J3650" s="764"/>
      <c r="K3650" s="764"/>
      <c r="L3650" s="764"/>
      <c r="M3650" s="764"/>
      <c r="N3650" s="764"/>
      <c r="O3650" s="764"/>
      <c r="P3650" s="764"/>
      <c r="Q3650" s="764"/>
      <c r="R3650" s="764"/>
      <c r="S3650" s="764"/>
      <c r="T3650" s="764"/>
      <c r="U3650" s="764"/>
      <c r="V3650" s="764"/>
      <c r="W3650" s="764"/>
      <c r="X3650" s="764"/>
      <c r="Y3650" s="764"/>
      <c r="Z3650" s="764"/>
      <c r="AA3650" s="764"/>
      <c r="AB3650" s="764"/>
      <c r="AC3650" s="764"/>
    </row>
    <row r="3651">
      <c r="A3651" s="613"/>
      <c r="B3651" s="594"/>
      <c r="C3651" s="4"/>
      <c r="F3651" s="764"/>
      <c r="G3651" s="764"/>
      <c r="H3651" s="764"/>
      <c r="I3651" s="764"/>
      <c r="J3651" s="764"/>
      <c r="K3651" s="764"/>
      <c r="L3651" s="764"/>
      <c r="M3651" s="764"/>
      <c r="N3651" s="764"/>
      <c r="O3651" s="764"/>
      <c r="P3651" s="764"/>
      <c r="Q3651" s="764"/>
      <c r="R3651" s="764"/>
      <c r="S3651" s="764"/>
      <c r="T3651" s="764"/>
      <c r="U3651" s="764"/>
      <c r="V3651" s="764"/>
      <c r="W3651" s="764"/>
      <c r="X3651" s="764"/>
      <c r="Y3651" s="764"/>
      <c r="Z3651" s="764"/>
      <c r="AA3651" s="764"/>
      <c r="AB3651" s="764"/>
      <c r="AC3651" s="764"/>
    </row>
    <row r="3652">
      <c r="A3652" s="613"/>
      <c r="B3652" s="594"/>
      <c r="C3652" s="4"/>
      <c r="F3652" s="764"/>
      <c r="G3652" s="764"/>
      <c r="H3652" s="764"/>
      <c r="I3652" s="764"/>
      <c r="J3652" s="764"/>
      <c r="K3652" s="764"/>
      <c r="L3652" s="764"/>
      <c r="M3652" s="764"/>
      <c r="N3652" s="764"/>
      <c r="O3652" s="764"/>
      <c r="P3652" s="764"/>
      <c r="Q3652" s="764"/>
      <c r="R3652" s="764"/>
      <c r="S3652" s="764"/>
      <c r="T3652" s="764"/>
      <c r="U3652" s="764"/>
      <c r="V3652" s="764"/>
      <c r="W3652" s="764"/>
      <c r="X3652" s="764"/>
      <c r="Y3652" s="764"/>
      <c r="Z3652" s="764"/>
      <c r="AA3652" s="764"/>
      <c r="AB3652" s="764"/>
      <c r="AC3652" s="764"/>
    </row>
    <row r="3653">
      <c r="A3653" s="613"/>
      <c r="B3653" s="594"/>
      <c r="C3653" s="4"/>
      <c r="F3653" s="764"/>
      <c r="G3653" s="764"/>
      <c r="H3653" s="764"/>
      <c r="I3653" s="764"/>
      <c r="J3653" s="764"/>
      <c r="K3653" s="764"/>
      <c r="L3653" s="764"/>
      <c r="M3653" s="764"/>
      <c r="N3653" s="764"/>
      <c r="O3653" s="764"/>
      <c r="P3653" s="764"/>
      <c r="Q3653" s="764"/>
      <c r="R3653" s="764"/>
      <c r="S3653" s="764"/>
      <c r="T3653" s="764"/>
      <c r="U3653" s="764"/>
      <c r="V3653" s="764"/>
      <c r="W3653" s="764"/>
      <c r="X3653" s="764"/>
      <c r="Y3653" s="764"/>
      <c r="Z3653" s="764"/>
      <c r="AA3653" s="764"/>
      <c r="AB3653" s="764"/>
      <c r="AC3653" s="764"/>
    </row>
    <row r="3654">
      <c r="A3654" s="613"/>
      <c r="B3654" s="594"/>
      <c r="C3654" s="4"/>
      <c r="F3654" s="764"/>
      <c r="G3654" s="764"/>
      <c r="H3654" s="764"/>
      <c r="I3654" s="764"/>
      <c r="J3654" s="764"/>
      <c r="K3654" s="764"/>
      <c r="L3654" s="764"/>
      <c r="M3654" s="764"/>
      <c r="N3654" s="764"/>
      <c r="O3654" s="764"/>
      <c r="P3654" s="764"/>
      <c r="Q3654" s="764"/>
      <c r="R3654" s="764"/>
      <c r="S3654" s="764"/>
      <c r="T3654" s="764"/>
      <c r="U3654" s="764"/>
      <c r="V3654" s="764"/>
      <c r="W3654" s="764"/>
      <c r="X3654" s="764"/>
      <c r="Y3654" s="764"/>
      <c r="Z3654" s="764"/>
      <c r="AA3654" s="764"/>
      <c r="AB3654" s="764"/>
      <c r="AC3654" s="764"/>
    </row>
    <row r="3655">
      <c r="A3655" s="613"/>
      <c r="B3655" s="594"/>
      <c r="C3655" s="4"/>
      <c r="F3655" s="764"/>
      <c r="G3655" s="764"/>
      <c r="H3655" s="764"/>
      <c r="I3655" s="764"/>
      <c r="J3655" s="764"/>
      <c r="K3655" s="764"/>
      <c r="L3655" s="764"/>
      <c r="M3655" s="764"/>
      <c r="N3655" s="764"/>
      <c r="O3655" s="764"/>
      <c r="P3655" s="764"/>
      <c r="Q3655" s="764"/>
      <c r="R3655" s="764"/>
      <c r="S3655" s="764"/>
      <c r="T3655" s="764"/>
      <c r="U3655" s="764"/>
      <c r="V3655" s="764"/>
      <c r="W3655" s="764"/>
      <c r="X3655" s="764"/>
      <c r="Y3655" s="764"/>
      <c r="Z3655" s="764"/>
      <c r="AA3655" s="764"/>
      <c r="AB3655" s="764"/>
      <c r="AC3655" s="764"/>
    </row>
    <row r="3656">
      <c r="C3656" s="4"/>
      <c r="F3656" s="764"/>
      <c r="G3656" s="764"/>
      <c r="H3656" s="764"/>
      <c r="I3656" s="764"/>
      <c r="J3656" s="764"/>
      <c r="K3656" s="764"/>
      <c r="L3656" s="764"/>
      <c r="M3656" s="764"/>
      <c r="N3656" s="764"/>
      <c r="O3656" s="764"/>
      <c r="P3656" s="764"/>
      <c r="Q3656" s="764"/>
      <c r="R3656" s="764"/>
      <c r="S3656" s="764"/>
      <c r="T3656" s="764"/>
      <c r="U3656" s="764"/>
      <c r="V3656" s="764"/>
      <c r="W3656" s="764"/>
      <c r="X3656" s="764"/>
      <c r="Y3656" s="764"/>
      <c r="Z3656" s="764"/>
      <c r="AA3656" s="764"/>
      <c r="AB3656" s="764"/>
      <c r="AC3656" s="764"/>
    </row>
  </sheetData>
  <conditionalFormatting sqref="A2511:A2512 A2687:A2688 B2720:B2721 A2737:A2759 B2757 A2770:A2798 B2793 A3133:A3134 B3134">
    <cfRule type="containsBlanks" dxfId="0" priority="1">
      <formula>LEN(TRIM(A2511))=0</formula>
    </cfRule>
  </conditionalFormatting>
  <conditionalFormatting sqref="A2940:A2946">
    <cfRule type="notContainsBlanks" dxfId="1" priority="2">
      <formula>LEN(TRIM(A2940))&gt;0</formula>
    </cfRule>
  </conditionalFormatting>
  <conditionalFormatting sqref="C1886">
    <cfRule type="notContainsBlanks" dxfId="2" priority="3">
      <formula>LEN(TRIM(C1886))&gt;0</formula>
    </cfRule>
  </conditionalFormatting>
  <hyperlinks>
    <hyperlink r:id="rId1" ref="B1"/>
    <hyperlink r:id="rId2" ref="C40"/>
    <hyperlink r:id="rId3" ref="A49"/>
    <hyperlink r:id="rId4" ref="A89"/>
    <hyperlink r:id="rId5" ref="A106"/>
    <hyperlink r:id="rId6" ref="A107"/>
    <hyperlink r:id="rId7" location="gid=434562170" ref="C111"/>
    <hyperlink r:id="rId8" ref="B120"/>
    <hyperlink r:id="rId9" ref="A129"/>
    <hyperlink r:id="rId10" ref="A146"/>
    <hyperlink r:id="rId11" ref="B151"/>
    <hyperlink r:id="rId12" ref="A155"/>
    <hyperlink r:id="rId13" ref="A168"/>
    <hyperlink r:id="rId14" location="p21230" ref="C201"/>
    <hyperlink r:id="rId15" ref="A254"/>
    <hyperlink r:id="rId16" ref="A318"/>
    <hyperlink r:id="rId17" ref="B318"/>
    <hyperlink r:id="rId18" location="p21202" ref="C332"/>
    <hyperlink r:id="rId19" ref="B334"/>
    <hyperlink r:id="rId20" ref="A353"/>
    <hyperlink r:id="rId21" ref="C401"/>
    <hyperlink r:id="rId22" ref="A530"/>
    <hyperlink r:id="rId23" ref="A531"/>
    <hyperlink r:id="rId24" ref="B531"/>
    <hyperlink r:id="rId25" ref="A534"/>
    <hyperlink r:id="rId26" ref="A535"/>
    <hyperlink r:id="rId27" ref="A556"/>
    <hyperlink r:id="rId28" ref="A571"/>
    <hyperlink r:id="rId29" ref="B573"/>
    <hyperlink r:id="rId30" ref="B597"/>
    <hyperlink r:id="rId31" ref="B601"/>
    <hyperlink r:id="rId32" ref="A603"/>
    <hyperlink r:id="rId33" ref="B618"/>
    <hyperlink r:id="rId34" ref="B643"/>
    <hyperlink r:id="rId35" ref="A656"/>
    <hyperlink r:id="rId36" ref="C672"/>
    <hyperlink r:id="rId37" ref="A673"/>
    <hyperlink r:id="rId38" ref="C676"/>
    <hyperlink r:id="rId39" ref="A677"/>
    <hyperlink r:id="rId40" ref="D681"/>
    <hyperlink r:id="rId41" ref="C682"/>
    <hyperlink r:id="rId42" ref="B683"/>
    <hyperlink r:id="rId43" ref="B685"/>
    <hyperlink r:id="rId44" ref="B687"/>
    <hyperlink r:id="rId45" ref="A696"/>
    <hyperlink r:id="rId46" ref="A711"/>
    <hyperlink r:id="rId47" ref="B724"/>
    <hyperlink r:id="rId48" ref="A748"/>
    <hyperlink r:id="rId49" ref="C781"/>
    <hyperlink r:id="rId50" ref="B782"/>
    <hyperlink r:id="rId51" location="gid=711818988" ref="A786"/>
    <hyperlink r:id="rId52" ref="A874"/>
    <hyperlink r:id="rId53" ref="A952"/>
    <hyperlink r:id="rId54" location="matchcrisis" ref="A1000"/>
    <hyperlink r:id="rId55" location="matchcrisis" ref="A1002"/>
    <hyperlink r:id="rId56" ref="C1024"/>
    <hyperlink r:id="rId57" location="gid=0" ref="A1105"/>
    <hyperlink r:id="rId58" location="gid=0" ref="B1142"/>
    <hyperlink r:id="rId59" ref="B1149"/>
    <hyperlink r:id="rId60" ref="C1210"/>
    <hyperlink r:id="rId61" ref="B1242"/>
    <hyperlink r:id="rId62" ref="B1349"/>
    <hyperlink r:id="rId63" ref="A1350"/>
    <hyperlink r:id="rId64" ref="B1350"/>
    <hyperlink r:id="rId65" ref="B1381"/>
    <hyperlink r:id="rId66" ref="A1392"/>
    <hyperlink r:id="rId67" ref="B1426"/>
    <hyperlink r:id="rId68" ref="A1457"/>
    <hyperlink r:id="rId69" ref="C1476"/>
    <hyperlink r:id="rId70" ref="B1483"/>
    <hyperlink r:id="rId71" ref="B1567"/>
    <hyperlink r:id="rId72" location="gid=762986581" ref="A1592"/>
    <hyperlink r:id="rId73" ref="B1606"/>
    <hyperlink r:id="rId74" ref="B1634"/>
    <hyperlink r:id="rId75" ref="A1666"/>
    <hyperlink r:id="rId76" ref="C1732"/>
    <hyperlink r:id="rId77" ref="B1818"/>
    <hyperlink r:id="rId78" ref="A1828"/>
    <hyperlink r:id="rId79" ref="B1828"/>
    <hyperlink r:id="rId80" ref="A1837"/>
    <hyperlink r:id="rId81" location="/" ref="A1845"/>
    <hyperlink r:id="rId82" ref="A1890"/>
    <hyperlink r:id="rId83" ref="B1925"/>
    <hyperlink r:id="rId84" ref="A1945"/>
    <hyperlink r:id="rId85" ref="C1945"/>
    <hyperlink r:id="rId86" ref="B1947"/>
    <hyperlink r:id="rId87" ref="A1957"/>
    <hyperlink r:id="rId88" ref="A1967"/>
    <hyperlink r:id="rId89" ref="A1969"/>
    <hyperlink r:id="rId90" ref="C1970"/>
    <hyperlink r:id="rId91" location="3Its" ref="B1991"/>
    <hyperlink r:id="rId92" ref="A2110"/>
    <hyperlink r:id="rId93" ref="A2111"/>
    <hyperlink r:id="rId94" ref="B2120"/>
    <hyperlink r:id="rId95" ref="B2135"/>
    <hyperlink r:id="rId96" ref="C2145"/>
    <hyperlink r:id="rId97" ref="D2154"/>
    <hyperlink r:id="rId98" ref="B2161"/>
    <hyperlink r:id="rId99" ref="B2163"/>
    <hyperlink r:id="rId100" ref="C2163"/>
    <hyperlink r:id="rId101" ref="B2164"/>
    <hyperlink r:id="rId102" ref="C2167"/>
    <hyperlink r:id="rId103" ref="A2182"/>
    <hyperlink r:id="rId104" ref="B2182"/>
    <hyperlink r:id="rId105" ref="A2184"/>
    <hyperlink r:id="rId106" ref="A2189"/>
    <hyperlink r:id="rId107" location="!/vizhome/PDSurvey2020-Final/Desktoptablet" ref="B2206"/>
    <hyperlink r:id="rId108" ref="A2214"/>
    <hyperlink r:id="rId109" ref="A2220"/>
    <hyperlink r:id="rId110" ref="A2223"/>
    <hyperlink r:id="rId111" ref="A2248"/>
    <hyperlink r:id="rId112" ref="A2255"/>
    <hyperlink r:id="rId113" ref="B2276"/>
    <hyperlink r:id="rId114" ref="B2284"/>
    <hyperlink r:id="rId115" ref="B2301"/>
    <hyperlink r:id="rId116" ref="A2327"/>
    <hyperlink r:id="rId117" ref="B2330"/>
    <hyperlink r:id="rId118" ref="C2331"/>
    <hyperlink r:id="rId119" ref="A2349"/>
    <hyperlink r:id="rId120" ref="A2350"/>
    <hyperlink r:id="rId121" ref="A2373"/>
    <hyperlink r:id="rId122" ref="B2376"/>
    <hyperlink r:id="rId123" ref="B2392"/>
    <hyperlink r:id="rId124" ref="B2395"/>
    <hyperlink r:id="rId125" ref="A2397"/>
    <hyperlink r:id="rId126" ref="A2402"/>
    <hyperlink r:id="rId127" ref="B2414"/>
    <hyperlink r:id="rId128" ref="A2423"/>
    <hyperlink r:id="rId129" location="Procedure" ref="C2433"/>
    <hyperlink r:id="rId130" ref="A2457"/>
    <hyperlink r:id="rId131" ref="C2461"/>
    <hyperlink r:id="rId132" ref="A2475"/>
    <hyperlink r:id="rId133" ref="A2481"/>
    <hyperlink r:id="rId134" ref="B2489"/>
    <hyperlink r:id="rId135" ref="A2513"/>
    <hyperlink r:id="rId136" ref="A2518"/>
    <hyperlink r:id="rId137" location="!/vizhome/PDSurvey2020-Final/Desktoptablet" ref="A2529"/>
    <hyperlink r:id="rId138" ref="A2530"/>
    <hyperlink r:id="rId139" ref="B2534"/>
    <hyperlink r:id="rId140" ref="A2535"/>
    <hyperlink r:id="rId141" ref="C2542"/>
    <hyperlink r:id="rId142" ref="A2552"/>
    <hyperlink r:id="rId143" ref="C2554"/>
    <hyperlink r:id="rId144" ref="C2561"/>
    <hyperlink r:id="rId145" ref="A2578"/>
    <hyperlink r:id="rId146" ref="B2581"/>
    <hyperlink r:id="rId147" ref="A2592"/>
    <hyperlink r:id="rId148" ref="D2592"/>
    <hyperlink r:id="rId149" location="!/vizhome/PDSurvey2020-Final/Desktoptablet" ref="A2593"/>
    <hyperlink r:id="rId150" ref="A2595"/>
    <hyperlink r:id="rId151" ref="A2597"/>
    <hyperlink r:id="rId152" ref="B2598"/>
    <hyperlink r:id="rId153" ref="A2599"/>
    <hyperlink r:id="rId154" ref="B2621"/>
    <hyperlink r:id="rId155" ref="B2622"/>
    <hyperlink r:id="rId156" ref="A2624"/>
    <hyperlink r:id="rId157" ref="A2634"/>
    <hyperlink r:id="rId158" ref="A2649"/>
    <hyperlink r:id="rId159" ref="A2650"/>
    <hyperlink r:id="rId160" ref="A2668"/>
    <hyperlink r:id="rId161" ref="A2669"/>
    <hyperlink r:id="rId162" ref="B2670"/>
    <hyperlink r:id="rId163" ref="A2672"/>
    <hyperlink r:id="rId164" ref="A2674"/>
    <hyperlink r:id="rId165" ref="A2675"/>
    <hyperlink r:id="rId166" ref="A2677"/>
    <hyperlink r:id="rId167" ref="A2684"/>
    <hyperlink r:id="rId168" ref="A2687"/>
    <hyperlink r:id="rId169" ref="C2689"/>
    <hyperlink r:id="rId170" ref="A2691"/>
    <hyperlink r:id="rId171" ref="A2692"/>
    <hyperlink r:id="rId172" ref="A2693"/>
    <hyperlink r:id="rId173" ref="A2694"/>
    <hyperlink r:id="rId174" ref="A2696"/>
    <hyperlink r:id="rId175" ref="A2697"/>
    <hyperlink r:id="rId176" ref="A2698"/>
    <hyperlink r:id="rId177" ref="B2698"/>
    <hyperlink r:id="rId178" ref="A2701"/>
    <hyperlink r:id="rId179" ref="A2703"/>
    <hyperlink r:id="rId180" ref="B2703"/>
    <hyperlink r:id="rId181" ref="B2705"/>
    <hyperlink r:id="rId182" ref="A2707"/>
    <hyperlink r:id="rId183" ref="A2708"/>
    <hyperlink r:id="rId184" ref="A2709"/>
    <hyperlink r:id="rId185" ref="A2710"/>
    <hyperlink r:id="rId186" ref="A2711"/>
    <hyperlink r:id="rId187" ref="A2720"/>
    <hyperlink r:id="rId188" ref="A2721"/>
    <hyperlink r:id="rId189" ref="A2722"/>
    <hyperlink r:id="rId190" ref="A2727"/>
    <hyperlink r:id="rId191" ref="B2727"/>
    <hyperlink r:id="rId192" ref="A2733"/>
    <hyperlink r:id="rId193" ref="A2734"/>
    <hyperlink r:id="rId194" ref="B2734"/>
    <hyperlink r:id="rId195" ref="A2735"/>
    <hyperlink r:id="rId196" ref="A2736"/>
    <hyperlink r:id="rId197" ref="A2743"/>
    <hyperlink r:id="rId198" ref="A2747"/>
    <hyperlink r:id="rId199" ref="A2748"/>
    <hyperlink r:id="rId200" ref="A2753"/>
    <hyperlink r:id="rId201" ref="A2758"/>
    <hyperlink r:id="rId202" ref="A2759"/>
    <hyperlink r:id="rId203" ref="A2762"/>
    <hyperlink r:id="rId204" ref="C2764"/>
    <hyperlink r:id="rId205" ref="A2765"/>
    <hyperlink r:id="rId206" ref="A2766"/>
    <hyperlink r:id="rId207" ref="A2768"/>
    <hyperlink r:id="rId208" ref="A2769"/>
    <hyperlink r:id="rId209" ref="B2775"/>
    <hyperlink r:id="rId210" ref="A2776"/>
    <hyperlink r:id="rId211" ref="A2777"/>
    <hyperlink r:id="rId212" ref="A2778"/>
    <hyperlink r:id="rId213" ref="A2787"/>
    <hyperlink r:id="rId214" ref="A2788"/>
    <hyperlink r:id="rId215" ref="B2792"/>
    <hyperlink r:id="rId216" ref="A2796"/>
    <hyperlink r:id="rId217" ref="A2797"/>
    <hyperlink r:id="rId218" ref="A2798"/>
    <hyperlink r:id="rId219" ref="B2798"/>
    <hyperlink r:id="rId220" ref="A2799"/>
    <hyperlink r:id="rId221" ref="A2803"/>
    <hyperlink r:id="rId222" ref="B2803"/>
    <hyperlink r:id="rId223" ref="A2805"/>
    <hyperlink r:id="rId224" location="/p-elective-details/?returnUrl=find-electives&amp;electiveId=180352" ref="A2806"/>
    <hyperlink r:id="rId225" ref="A2807"/>
    <hyperlink r:id="rId226" ref="B2810"/>
    <hyperlink r:id="rId227" ref="A2812"/>
    <hyperlink r:id="rId228" ref="A2813"/>
    <hyperlink r:id="rId229" ref="A2816"/>
    <hyperlink r:id="rId230" ref="A2817"/>
    <hyperlink r:id="rId231" ref="A2823"/>
    <hyperlink r:id="rId232" ref="A2830"/>
    <hyperlink r:id="rId233" ref="A2835"/>
    <hyperlink r:id="rId234" ref="A2841"/>
    <hyperlink r:id="rId235" ref="A2844"/>
    <hyperlink r:id="rId236" ref="A2846"/>
    <hyperlink r:id="rId237" ref="A2848"/>
    <hyperlink r:id="rId238" ref="A2852"/>
    <hyperlink r:id="rId239" ref="A2853"/>
    <hyperlink r:id="rId240" ref="A2854"/>
    <hyperlink r:id="rId241" ref="B2854"/>
    <hyperlink r:id="rId242" ref="B2856"/>
    <hyperlink r:id="rId243" ref="A2873"/>
    <hyperlink r:id="rId244" ref="B2874"/>
    <hyperlink r:id="rId245" ref="A2877"/>
    <hyperlink r:id="rId246" ref="A2881"/>
    <hyperlink r:id="rId247" ref="B2890"/>
    <hyperlink r:id="rId248" ref="D2890"/>
    <hyperlink r:id="rId249" ref="E2890"/>
    <hyperlink r:id="rId250" ref="B2891"/>
    <hyperlink r:id="rId251" ref="A2904"/>
    <hyperlink r:id="rId252" ref="A2910"/>
    <hyperlink r:id="rId253" ref="A2913"/>
    <hyperlink r:id="rId254" ref="A2921"/>
    <hyperlink r:id="rId255" ref="A2922"/>
    <hyperlink r:id="rId256" ref="A2926"/>
    <hyperlink r:id="rId257" ref="A2930"/>
    <hyperlink r:id="rId258" ref="A2936"/>
    <hyperlink r:id="rId259" ref="A2943"/>
    <hyperlink r:id="rId260" ref="A2949"/>
    <hyperlink r:id="rId261" ref="B2949"/>
    <hyperlink r:id="rId262" ref="A2951"/>
    <hyperlink r:id="rId263" ref="A2954"/>
    <hyperlink r:id="rId264" ref="C2962"/>
    <hyperlink r:id="rId265" ref="A2963"/>
    <hyperlink r:id="rId266" ref="C2969"/>
    <hyperlink r:id="rId267" ref="A2972"/>
    <hyperlink r:id="rId268" ref="A2973"/>
    <hyperlink r:id="rId269" ref="C2977"/>
    <hyperlink r:id="rId270" ref="A2978"/>
    <hyperlink r:id="rId271" ref="A2987"/>
    <hyperlink r:id="rId272" ref="A2988"/>
    <hyperlink r:id="rId273" ref="A2991"/>
    <hyperlink r:id="rId274" ref="B2991"/>
    <hyperlink r:id="rId275" ref="A2999"/>
    <hyperlink r:id="rId276" ref="A3002"/>
    <hyperlink r:id="rId277" ref="A3004"/>
    <hyperlink r:id="rId278" ref="A3011"/>
    <hyperlink r:id="rId279" ref="A3012"/>
    <hyperlink r:id="rId280" ref="B3021"/>
    <hyperlink r:id="rId281" ref="B3028"/>
    <hyperlink r:id="rId282" ref="B3029"/>
    <hyperlink r:id="rId283" ref="A3040"/>
    <hyperlink r:id="rId284" ref="B3040"/>
    <hyperlink r:id="rId285" ref="B3107"/>
    <hyperlink r:id="rId286" ref="A3119"/>
    <hyperlink r:id="rId287" ref="A3133"/>
  </hyperlinks>
  <printOptions gridLines="1" horizontalCentered="1"/>
  <pageMargins bottom="0.75" footer="0.0" header="0.0" left="0.7" right="0.7" top="0.75"/>
  <pageSetup cellComments="atEnd" orientation="landscape" pageOrder="overThenDown"/>
  <drawing r:id="rId288"/>
  <tableParts count="3">
    <tablePart r:id="rId292"/>
    <tablePart r:id="rId293"/>
    <tablePart r:id="rId294"/>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sheetPr>
  <sheetViews>
    <sheetView workbookViewId="0">
      <pane xSplit="2.0" topLeftCell="C1" activePane="topRight" state="frozen"/>
      <selection activeCell="D2" sqref="D2" pane="topRight"/>
    </sheetView>
  </sheetViews>
  <sheetFormatPr customHeight="1" defaultColWidth="14.43" defaultRowHeight="15.75"/>
  <cols>
    <col customWidth="1" min="1" max="1" width="32.0"/>
    <col customWidth="1" min="2" max="2" width="5.86"/>
    <col customWidth="1" min="3" max="3" width="12.86"/>
    <col customWidth="1" min="4" max="4" width="16.71"/>
    <col customWidth="1" min="5" max="5" width="13.71"/>
    <col customWidth="1" min="7" max="7" width="21.86"/>
    <col customWidth="1" min="8" max="8" width="19.57"/>
    <col customWidth="1" min="12" max="12" width="12.14"/>
    <col customWidth="1" min="13" max="13" width="28.0"/>
    <col customWidth="1" min="14" max="14" width="27.71"/>
    <col customWidth="1" min="15" max="15" width="34.57"/>
    <col customWidth="1" min="16" max="16" width="55.14"/>
  </cols>
  <sheetData>
    <row r="1" ht="42.75" customHeight="1">
      <c r="A1" s="1413"/>
      <c r="B1" s="1414" t="s">
        <v>13648</v>
      </c>
      <c r="C1" s="1415"/>
      <c r="D1" s="1415"/>
      <c r="E1" s="1415"/>
      <c r="F1" s="1415"/>
      <c r="G1" s="1635" t="s">
        <v>13649</v>
      </c>
      <c r="H1" s="1415" t="s">
        <v>13650</v>
      </c>
      <c r="I1" s="1414" t="s">
        <v>13134</v>
      </c>
      <c r="J1" s="1415" t="s">
        <v>13135</v>
      </c>
      <c r="K1" s="1414" t="s">
        <v>13136</v>
      </c>
      <c r="L1" s="1415" t="s">
        <v>9516</v>
      </c>
      <c r="M1" s="1496" t="s">
        <v>13210</v>
      </c>
      <c r="N1" s="1497" t="s">
        <v>13138</v>
      </c>
      <c r="O1" s="1415" t="s">
        <v>13139</v>
      </c>
      <c r="P1" s="1415" t="s">
        <v>13211</v>
      </c>
      <c r="Q1" s="1601"/>
    </row>
    <row r="2">
      <c r="A2" s="1420"/>
      <c r="B2" s="1420"/>
      <c r="C2" s="1421" t="s">
        <v>10106</v>
      </c>
      <c r="D2" s="1422" t="s">
        <v>10107</v>
      </c>
      <c r="E2" s="1421" t="s">
        <v>10108</v>
      </c>
      <c r="F2" s="1421" t="s">
        <v>13142</v>
      </c>
      <c r="I2" s="1420"/>
      <c r="K2" s="1420"/>
      <c r="M2" s="1420"/>
      <c r="N2" s="1499"/>
    </row>
    <row r="3">
      <c r="A3" s="1424"/>
      <c r="B3" s="1229"/>
      <c r="C3" s="1425" t="s">
        <v>13651</v>
      </c>
      <c r="H3" s="1563"/>
      <c r="I3" s="1599"/>
      <c r="J3" s="1501"/>
      <c r="K3" s="1490"/>
      <c r="M3" s="1502"/>
      <c r="N3" s="1501"/>
      <c r="P3" s="5"/>
    </row>
    <row r="4">
      <c r="A4" s="1427" t="s">
        <v>12314</v>
      </c>
      <c r="B4" s="1432">
        <v>2.0</v>
      </c>
      <c r="C4" s="1433">
        <v>43812.0</v>
      </c>
      <c r="D4" s="1433">
        <v>43815.0</v>
      </c>
      <c r="E4" s="1428"/>
      <c r="F4" s="1428"/>
      <c r="G4" s="1636" t="s">
        <v>13652</v>
      </c>
      <c r="H4" s="1637">
        <v>43766.0</v>
      </c>
      <c r="I4" s="1599"/>
      <c r="J4" s="1489"/>
      <c r="K4" s="1490"/>
      <c r="M4" s="1502"/>
      <c r="N4" s="1501"/>
      <c r="P4" s="5"/>
    </row>
    <row r="5">
      <c r="A5" s="1427" t="s">
        <v>8587</v>
      </c>
      <c r="B5" s="1432">
        <v>2.0</v>
      </c>
      <c r="C5" s="1433">
        <v>43806.0</v>
      </c>
      <c r="D5" s="1428"/>
      <c r="E5" s="1428"/>
      <c r="F5" s="1428"/>
      <c r="G5" s="1638" t="s">
        <v>13653</v>
      </c>
      <c r="H5" s="1639">
        <v>43760.0</v>
      </c>
      <c r="I5" s="1599"/>
      <c r="J5" s="1501"/>
      <c r="K5" s="1490"/>
      <c r="M5" s="1502"/>
      <c r="N5" s="1501"/>
      <c r="P5" s="5"/>
    </row>
    <row r="6">
      <c r="A6" s="1427" t="s">
        <v>9457</v>
      </c>
      <c r="B6" s="1432">
        <v>5.0</v>
      </c>
      <c r="C6" s="1436">
        <v>43784.0</v>
      </c>
      <c r="D6" s="1433">
        <v>43812.0</v>
      </c>
      <c r="E6" s="1433">
        <v>43840.0</v>
      </c>
      <c r="F6" s="1428"/>
      <c r="G6" s="1636" t="s">
        <v>13654</v>
      </c>
      <c r="H6" s="1640">
        <v>43763.0</v>
      </c>
      <c r="I6" s="1641"/>
      <c r="J6" s="1501"/>
      <c r="K6" s="1490"/>
      <c r="M6" s="1509" t="s">
        <v>13655</v>
      </c>
      <c r="N6" s="1501"/>
      <c r="P6" s="5"/>
    </row>
    <row r="7">
      <c r="A7" s="1427" t="s">
        <v>8588</v>
      </c>
      <c r="B7" s="1432">
        <v>1.0</v>
      </c>
      <c r="C7" s="1428"/>
      <c r="D7" s="1428"/>
      <c r="F7" s="1428"/>
      <c r="G7" s="1638" t="s">
        <v>13653</v>
      </c>
      <c r="H7" s="1640">
        <v>43763.0</v>
      </c>
      <c r="I7" s="1642"/>
      <c r="J7" s="1501"/>
      <c r="K7" s="1490"/>
      <c r="M7" s="1502"/>
      <c r="N7" s="1501"/>
      <c r="P7" s="5"/>
    </row>
    <row r="8" ht="42.0" customHeight="1">
      <c r="A8" s="1427" t="s">
        <v>9485</v>
      </c>
      <c r="B8" s="1432">
        <v>4.0</v>
      </c>
      <c r="C8" s="850" t="s">
        <v>13656</v>
      </c>
      <c r="D8" s="1433">
        <v>43819.0</v>
      </c>
      <c r="E8" s="1433">
        <v>43820.0</v>
      </c>
      <c r="F8" s="1433">
        <v>43866.0</v>
      </c>
      <c r="G8" s="1636" t="s">
        <v>13657</v>
      </c>
      <c r="H8" s="1640">
        <v>43757.0</v>
      </c>
      <c r="I8" s="1641">
        <v>43759.0</v>
      </c>
      <c r="J8" s="1514">
        <v>43775.0</v>
      </c>
      <c r="K8" s="1490"/>
      <c r="M8" s="1502"/>
      <c r="N8" s="1501"/>
      <c r="P8" s="5"/>
    </row>
    <row r="9">
      <c r="A9" s="1427" t="s">
        <v>9415</v>
      </c>
      <c r="B9" s="1442">
        <v>4.0</v>
      </c>
      <c r="C9" s="1433">
        <v>43784.0</v>
      </c>
      <c r="D9" s="1433">
        <v>43813.0</v>
      </c>
      <c r="E9" s="1443">
        <v>43841.0</v>
      </c>
      <c r="G9" s="1636" t="s">
        <v>13658</v>
      </c>
      <c r="H9" s="1643">
        <v>43770.0</v>
      </c>
      <c r="I9" s="1599"/>
      <c r="J9" s="1514">
        <v>43770.0</v>
      </c>
      <c r="K9" s="1490"/>
      <c r="M9" s="1502"/>
      <c r="N9" s="1501"/>
      <c r="P9" s="5"/>
    </row>
    <row r="10">
      <c r="A10" s="1448" t="s">
        <v>9477</v>
      </c>
      <c r="B10" s="1449">
        <v>2.0</v>
      </c>
      <c r="C10" s="1433">
        <v>43804.0</v>
      </c>
      <c r="D10" s="1433">
        <v>43837.0</v>
      </c>
      <c r="E10" s="1433">
        <v>43864.0</v>
      </c>
      <c r="F10" s="1428"/>
      <c r="G10" s="1638" t="s">
        <v>13659</v>
      </c>
      <c r="H10" s="1639">
        <v>43754.0</v>
      </c>
      <c r="I10" s="1599"/>
      <c r="J10" s="1501"/>
      <c r="K10" s="1490"/>
      <c r="M10" s="1509" t="s">
        <v>13660</v>
      </c>
      <c r="N10" s="1489" t="s">
        <v>13156</v>
      </c>
      <c r="O10" s="50" t="s">
        <v>7370</v>
      </c>
      <c r="P10" s="5"/>
    </row>
    <row r="11">
      <c r="A11" s="1427" t="s">
        <v>9422</v>
      </c>
      <c r="B11" s="1432">
        <v>3.0</v>
      </c>
      <c r="C11" s="1433">
        <v>43811.0</v>
      </c>
      <c r="D11" s="1433">
        <v>43812.0</v>
      </c>
      <c r="G11" s="1636" t="s">
        <v>13661</v>
      </c>
      <c r="H11" s="1644">
        <v>43768.0</v>
      </c>
      <c r="I11" s="1599"/>
      <c r="J11" s="1489"/>
      <c r="K11" s="1490"/>
      <c r="M11" s="1502"/>
      <c r="N11" s="1489" t="s">
        <v>7370</v>
      </c>
      <c r="O11" s="50" t="s">
        <v>7370</v>
      </c>
      <c r="P11" s="5"/>
    </row>
    <row r="12">
      <c r="A12" s="1427" t="s">
        <v>9465</v>
      </c>
      <c r="B12" s="1432">
        <v>1.0</v>
      </c>
      <c r="C12" s="1433">
        <v>43787.0</v>
      </c>
      <c r="D12" s="1433">
        <v>43801.0</v>
      </c>
      <c r="G12" s="1638" t="s">
        <v>13662</v>
      </c>
      <c r="H12" s="1640">
        <v>43752.0</v>
      </c>
      <c r="I12" s="1599"/>
      <c r="J12" s="1501"/>
      <c r="K12" s="1490"/>
      <c r="M12" s="1502"/>
      <c r="N12" s="1501"/>
      <c r="P12" s="5"/>
    </row>
    <row r="13">
      <c r="A13" s="1427" t="s">
        <v>8589</v>
      </c>
      <c r="B13" s="1432">
        <v>2.0</v>
      </c>
      <c r="C13" s="1428"/>
      <c r="G13" s="1638" t="s">
        <v>13653</v>
      </c>
      <c r="H13" s="1563"/>
      <c r="I13" s="1599"/>
      <c r="J13" s="1501"/>
      <c r="K13" s="1490"/>
      <c r="M13" s="1502"/>
      <c r="N13" s="1501"/>
      <c r="P13" s="5"/>
    </row>
    <row r="14">
      <c r="A14" s="1427" t="s">
        <v>8590</v>
      </c>
      <c r="B14" s="1432">
        <v>1.0</v>
      </c>
      <c r="C14" s="1433">
        <v>43806.0</v>
      </c>
      <c r="F14" s="1428"/>
      <c r="G14" s="1638" t="s">
        <v>13653</v>
      </c>
      <c r="H14" s="1563"/>
      <c r="I14" s="1599"/>
      <c r="J14" s="1501"/>
      <c r="K14" s="1520"/>
      <c r="M14" s="1502"/>
      <c r="N14" s="1501"/>
      <c r="P14" s="5"/>
    </row>
    <row r="15">
      <c r="A15" s="1427" t="s">
        <v>9423</v>
      </c>
      <c r="B15" s="1432">
        <v>4.0</v>
      </c>
      <c r="C15" s="1433">
        <v>43812.0</v>
      </c>
      <c r="D15" s="1433">
        <v>43813.0</v>
      </c>
      <c r="E15" s="1433">
        <v>43838.0</v>
      </c>
      <c r="F15" s="1433">
        <v>43845.0</v>
      </c>
      <c r="G15" s="1638" t="s">
        <v>13663</v>
      </c>
      <c r="H15" s="1640">
        <v>43768.0</v>
      </c>
      <c r="I15" s="1599"/>
      <c r="J15" s="1521">
        <v>43774.0</v>
      </c>
      <c r="K15" s="1522">
        <v>43802.0</v>
      </c>
      <c r="M15" s="1509" t="s">
        <v>13660</v>
      </c>
      <c r="N15" s="1489" t="s">
        <v>7370</v>
      </c>
      <c r="O15" s="50" t="s">
        <v>13664</v>
      </c>
      <c r="P15" s="5"/>
    </row>
    <row r="16">
      <c r="A16" s="1454" t="s">
        <v>10140</v>
      </c>
      <c r="B16" s="1432">
        <v>1.0</v>
      </c>
      <c r="C16" s="1433">
        <v>43812.0</v>
      </c>
      <c r="D16" s="1433">
        <v>43838.0</v>
      </c>
      <c r="E16" s="1433"/>
      <c r="F16" s="1428"/>
      <c r="G16" s="1638"/>
      <c r="H16" s="1640">
        <v>43768.0</v>
      </c>
      <c r="I16" s="1599"/>
      <c r="J16" s="1521">
        <v>43774.0</v>
      </c>
      <c r="K16" s="1490"/>
      <c r="M16" s="1509" t="s">
        <v>13660</v>
      </c>
      <c r="N16" s="1489" t="s">
        <v>7370</v>
      </c>
      <c r="O16" s="50" t="s">
        <v>13664</v>
      </c>
      <c r="P16" s="5"/>
    </row>
    <row r="17">
      <c r="A17" s="1455" t="s">
        <v>9424</v>
      </c>
      <c r="B17" s="1432">
        <v>3.0</v>
      </c>
      <c r="C17" s="1433">
        <v>43813.0</v>
      </c>
      <c r="D17" s="1433">
        <v>43815.0</v>
      </c>
      <c r="E17" s="1433">
        <v>43834.0</v>
      </c>
      <c r="F17" s="1433">
        <v>43840.0</v>
      </c>
      <c r="G17" s="1636" t="s">
        <v>13658</v>
      </c>
      <c r="H17" s="1639">
        <v>43759.0</v>
      </c>
      <c r="I17" s="1599"/>
      <c r="J17" s="1489"/>
      <c r="K17" s="1490"/>
      <c r="L17" s="1436">
        <v>43769.0</v>
      </c>
      <c r="M17" s="1502"/>
      <c r="N17" s="1501"/>
      <c r="P17" s="5"/>
    </row>
    <row r="18">
      <c r="A18" s="1427" t="s">
        <v>9435</v>
      </c>
      <c r="B18" s="1432">
        <v>4.0</v>
      </c>
      <c r="C18" s="1433">
        <v>43833.0</v>
      </c>
      <c r="D18" s="1433">
        <v>43834.0</v>
      </c>
      <c r="E18" s="1433">
        <v>43835.0</v>
      </c>
      <c r="F18" s="1428"/>
      <c r="G18" s="1636" t="s">
        <v>13652</v>
      </c>
      <c r="H18" s="1639">
        <v>43767.0</v>
      </c>
      <c r="I18" s="1599"/>
      <c r="J18" s="1489"/>
      <c r="K18" s="1490"/>
      <c r="M18" s="1502"/>
      <c r="N18" s="1489" t="s">
        <v>7370</v>
      </c>
      <c r="O18" s="50" t="s">
        <v>13665</v>
      </c>
      <c r="P18" s="5"/>
    </row>
    <row r="19">
      <c r="A19" s="1427" t="s">
        <v>9481</v>
      </c>
      <c r="B19" s="1432">
        <v>1.0</v>
      </c>
      <c r="C19" s="1433">
        <v>43770.0</v>
      </c>
      <c r="D19" s="1428"/>
      <c r="E19" s="1428"/>
      <c r="F19" s="1428"/>
      <c r="G19" s="1638" t="s">
        <v>13666</v>
      </c>
      <c r="H19" s="1640">
        <v>43755.0</v>
      </c>
      <c r="I19" s="1490"/>
      <c r="J19" s="1524">
        <v>43756.0</v>
      </c>
      <c r="K19" s="1522">
        <v>43759.0</v>
      </c>
      <c r="L19" s="1436">
        <v>43756.0</v>
      </c>
      <c r="M19" s="1502"/>
      <c r="N19" s="1501"/>
      <c r="P19" s="5"/>
    </row>
    <row r="20">
      <c r="A20" s="1427" t="s">
        <v>9467</v>
      </c>
      <c r="B20" s="1432">
        <v>2.0</v>
      </c>
      <c r="C20" s="1433">
        <v>43837.0</v>
      </c>
      <c r="D20" s="1428"/>
      <c r="E20" s="1428"/>
      <c r="G20" s="1638" t="s">
        <v>13667</v>
      </c>
      <c r="H20" s="1640">
        <v>43776.0</v>
      </c>
      <c r="I20" s="1645"/>
      <c r="J20" s="1489"/>
      <c r="K20" s="1490"/>
      <c r="M20" s="1502"/>
      <c r="N20" s="1501"/>
      <c r="P20" s="5"/>
    </row>
    <row r="21">
      <c r="A21" s="1427" t="s">
        <v>9488</v>
      </c>
      <c r="B21" s="1432">
        <v>2.0</v>
      </c>
      <c r="C21" s="1433">
        <v>43840.0</v>
      </c>
      <c r="D21" s="1433">
        <v>43843.0</v>
      </c>
      <c r="E21" s="1428"/>
      <c r="F21" s="50" t="s">
        <v>87</v>
      </c>
      <c r="G21" s="1638" t="s">
        <v>13658</v>
      </c>
      <c r="H21" s="1646">
        <v>43768.0</v>
      </c>
      <c r="I21" s="1599"/>
      <c r="J21" s="1501"/>
      <c r="K21" s="1490"/>
      <c r="M21" s="1502"/>
      <c r="N21" s="1501"/>
      <c r="P21" s="5"/>
    </row>
    <row r="22">
      <c r="A22" s="1427" t="s">
        <v>11246</v>
      </c>
      <c r="B22" s="1432">
        <v>1.0</v>
      </c>
      <c r="C22" s="1433">
        <v>43804.0</v>
      </c>
      <c r="D22" s="1428"/>
      <c r="E22" s="1428"/>
      <c r="F22" s="1428"/>
      <c r="G22" s="1638" t="s">
        <v>13668</v>
      </c>
      <c r="H22" s="1640">
        <v>43746.0</v>
      </c>
      <c r="I22" s="1599"/>
      <c r="J22" s="1501"/>
      <c r="K22" s="1490"/>
      <c r="M22" s="1502"/>
      <c r="N22" s="1501"/>
      <c r="P22" s="5"/>
    </row>
    <row r="23">
      <c r="A23" s="1427" t="s">
        <v>9411</v>
      </c>
      <c r="B23" s="1432">
        <v>6.0</v>
      </c>
      <c r="C23" s="1647">
        <v>43843.0</v>
      </c>
      <c r="D23" s="1647">
        <v>43853.0</v>
      </c>
      <c r="E23" s="1647">
        <v>43854.0</v>
      </c>
      <c r="F23" s="1428"/>
      <c r="G23" s="1638" t="s">
        <v>13669</v>
      </c>
      <c r="H23" s="1639">
        <v>43777.0</v>
      </c>
      <c r="I23" s="1599"/>
      <c r="J23" s="1489"/>
      <c r="K23" s="1490"/>
      <c r="M23" s="1502"/>
      <c r="N23" s="1489" t="s">
        <v>7370</v>
      </c>
      <c r="O23" s="50" t="s">
        <v>7370</v>
      </c>
      <c r="P23" s="5"/>
    </row>
    <row r="24">
      <c r="A24" s="1427" t="s">
        <v>11261</v>
      </c>
      <c r="B24" s="1432">
        <v>3.0</v>
      </c>
      <c r="C24" s="1433">
        <v>43817.0</v>
      </c>
      <c r="D24" s="1433">
        <v>43838.0</v>
      </c>
      <c r="E24" s="1433">
        <v>43845.0</v>
      </c>
      <c r="F24" s="1428"/>
      <c r="G24" s="1638" t="s">
        <v>13661</v>
      </c>
      <c r="H24" s="1639">
        <v>43762.0</v>
      </c>
      <c r="I24" s="1599"/>
      <c r="J24" s="1501"/>
      <c r="K24" s="1490"/>
      <c r="M24" s="1502"/>
      <c r="N24" s="1489" t="s">
        <v>7370</v>
      </c>
      <c r="O24" s="50" t="s">
        <v>7370</v>
      </c>
      <c r="P24" s="5"/>
    </row>
    <row r="25">
      <c r="A25" s="1427" t="s">
        <v>11267</v>
      </c>
      <c r="B25" s="1432">
        <v>3.0</v>
      </c>
      <c r="C25" s="1433">
        <v>43785.0</v>
      </c>
      <c r="D25" s="1433">
        <v>43841.0</v>
      </c>
      <c r="E25" s="1428"/>
      <c r="F25" s="1428"/>
      <c r="G25" s="1638" t="s">
        <v>13652</v>
      </c>
      <c r="H25" s="1639">
        <v>43763.0</v>
      </c>
      <c r="I25" s="1599"/>
      <c r="J25" s="1501"/>
      <c r="K25" s="1490"/>
      <c r="L25" s="883">
        <v>43763.0</v>
      </c>
      <c r="M25" s="1502"/>
      <c r="N25" s="50" t="s">
        <v>13670</v>
      </c>
      <c r="O25" s="50" t="s">
        <v>13151</v>
      </c>
      <c r="P25" s="43" t="s">
        <v>13671</v>
      </c>
    </row>
    <row r="26">
      <c r="A26" s="1454" t="s">
        <v>11286</v>
      </c>
      <c r="B26" s="1432">
        <v>1.0</v>
      </c>
      <c r="C26" s="1428"/>
      <c r="D26" s="1428"/>
      <c r="E26" s="1428"/>
      <c r="F26" s="1428"/>
      <c r="G26" s="1638" t="s">
        <v>13672</v>
      </c>
      <c r="H26" s="1639">
        <v>43763.0</v>
      </c>
      <c r="I26" s="1599"/>
      <c r="J26" s="1501"/>
      <c r="K26" s="1490"/>
      <c r="M26" s="1502"/>
      <c r="P26" s="5"/>
    </row>
    <row r="27">
      <c r="A27" s="1427" t="s">
        <v>11289</v>
      </c>
      <c r="B27" s="1432">
        <v>3.0</v>
      </c>
      <c r="C27" s="1433">
        <v>43808.0</v>
      </c>
      <c r="D27" s="1433">
        <v>43844.0</v>
      </c>
      <c r="E27" s="1428"/>
      <c r="F27" s="1428"/>
      <c r="G27" s="1638" t="s">
        <v>13662</v>
      </c>
      <c r="H27" s="1640">
        <v>43770.0</v>
      </c>
      <c r="I27" s="1599"/>
      <c r="J27" s="1501"/>
      <c r="K27" s="1490"/>
      <c r="M27" s="1502"/>
      <c r="P27" s="5"/>
    </row>
    <row r="28">
      <c r="A28" s="1454" t="s">
        <v>11305</v>
      </c>
      <c r="B28" s="1432">
        <v>2.0</v>
      </c>
      <c r="C28" s="1433"/>
      <c r="D28" s="1433"/>
      <c r="E28" s="1428"/>
      <c r="F28" s="1428"/>
      <c r="G28" s="1638" t="s">
        <v>13672</v>
      </c>
      <c r="H28" s="1639">
        <v>43770.0</v>
      </c>
      <c r="I28" s="1599"/>
      <c r="J28" s="1501"/>
      <c r="K28" s="1490"/>
      <c r="L28" s="1065"/>
      <c r="M28" s="1502"/>
      <c r="P28" s="43"/>
    </row>
    <row r="29">
      <c r="A29" s="1427" t="s">
        <v>11307</v>
      </c>
      <c r="B29" s="1432">
        <v>2.0</v>
      </c>
      <c r="C29" s="1433">
        <v>43784.0</v>
      </c>
      <c r="D29" s="1433">
        <v>43838.0</v>
      </c>
      <c r="E29" s="1428"/>
      <c r="F29" s="1428"/>
      <c r="G29" s="1638" t="s">
        <v>13657</v>
      </c>
      <c r="H29" s="1639">
        <v>43757.0</v>
      </c>
      <c r="I29" s="1599"/>
      <c r="J29" s="1501"/>
      <c r="K29" s="1490"/>
      <c r="L29" s="1065">
        <v>43759.0</v>
      </c>
      <c r="M29" s="1502"/>
      <c r="P29" s="43" t="s">
        <v>13673</v>
      </c>
    </row>
    <row r="30">
      <c r="A30" s="1427" t="s">
        <v>8592</v>
      </c>
      <c r="B30" s="1432">
        <v>1.0</v>
      </c>
      <c r="G30" s="1638" t="s">
        <v>13674</v>
      </c>
      <c r="H30" s="1563"/>
      <c r="I30" s="1599"/>
      <c r="J30" s="1501"/>
      <c r="K30" s="1490"/>
      <c r="M30" s="1502"/>
      <c r="P30" s="5"/>
    </row>
    <row r="31">
      <c r="A31" s="1427" t="s">
        <v>8594</v>
      </c>
      <c r="B31" s="1432">
        <v>1.0</v>
      </c>
      <c r="C31" s="1433">
        <v>43855.0</v>
      </c>
      <c r="D31" s="1428"/>
      <c r="E31" s="1428"/>
      <c r="F31" s="1428"/>
      <c r="G31" s="1638" t="s">
        <v>13653</v>
      </c>
      <c r="H31" s="1639">
        <v>43811.0</v>
      </c>
      <c r="I31" s="1490"/>
      <c r="J31" s="1501"/>
      <c r="K31" s="1490"/>
      <c r="M31" s="1502"/>
      <c r="N31" s="1501"/>
      <c r="P31" s="5"/>
    </row>
    <row r="32">
      <c r="A32" s="1427" t="s">
        <v>9449</v>
      </c>
      <c r="B32" s="1432">
        <v>3.0</v>
      </c>
      <c r="C32" s="1433">
        <v>43842.0</v>
      </c>
      <c r="D32" s="1433">
        <v>43856.0</v>
      </c>
      <c r="E32" s="1428"/>
      <c r="F32" s="1428"/>
      <c r="G32" s="1638" t="s">
        <v>13657</v>
      </c>
      <c r="H32" s="1639">
        <v>43750.0</v>
      </c>
      <c r="I32" s="1599"/>
      <c r="J32" s="1501"/>
      <c r="K32" s="1490"/>
      <c r="M32" s="1509" t="s">
        <v>13675</v>
      </c>
      <c r="N32" s="50" t="s">
        <v>13676</v>
      </c>
      <c r="O32" s="50" t="s">
        <v>7370</v>
      </c>
      <c r="P32" s="1222"/>
    </row>
    <row r="33">
      <c r="A33" s="1427" t="s">
        <v>9463</v>
      </c>
      <c r="B33" s="1432">
        <v>3.0</v>
      </c>
      <c r="C33" s="1433">
        <v>43815.0</v>
      </c>
      <c r="D33" s="1433">
        <v>43816.0</v>
      </c>
      <c r="E33" s="1428"/>
      <c r="F33" s="1428"/>
      <c r="G33" s="1638" t="s">
        <v>13657</v>
      </c>
      <c r="H33" s="1639">
        <v>43759.0</v>
      </c>
      <c r="I33" s="1599"/>
      <c r="J33" s="1501"/>
      <c r="K33" s="1490"/>
      <c r="M33" s="1509" t="s">
        <v>13677</v>
      </c>
      <c r="N33" s="1501"/>
      <c r="P33" s="5"/>
    </row>
    <row r="34">
      <c r="A34" s="1427" t="s">
        <v>9468</v>
      </c>
      <c r="B34" s="1432">
        <v>4.0</v>
      </c>
      <c r="C34" s="1648">
        <v>43808.0</v>
      </c>
      <c r="D34" s="1648">
        <v>43809.0</v>
      </c>
      <c r="E34" s="1433">
        <v>43836.0</v>
      </c>
      <c r="F34" s="1428"/>
      <c r="G34" s="1638"/>
      <c r="H34" s="1639">
        <v>43763.0</v>
      </c>
      <c r="I34" s="1599"/>
      <c r="J34" s="1501"/>
      <c r="K34" s="1490"/>
      <c r="M34" s="1502"/>
      <c r="N34" s="1489" t="s">
        <v>7370</v>
      </c>
      <c r="P34" s="5"/>
    </row>
    <row r="35">
      <c r="A35" s="1427" t="s">
        <v>9489</v>
      </c>
      <c r="B35" s="1432">
        <v>3.0</v>
      </c>
      <c r="C35" s="1433">
        <v>43834.0</v>
      </c>
      <c r="D35" s="1433">
        <v>43841.0</v>
      </c>
      <c r="E35" s="1428"/>
      <c r="F35" s="1428"/>
      <c r="G35" s="1638" t="s">
        <v>13652</v>
      </c>
      <c r="H35" s="1639">
        <v>43761.0</v>
      </c>
      <c r="I35" s="1599"/>
      <c r="J35" s="1501"/>
      <c r="K35" s="1490"/>
      <c r="M35" s="1502"/>
      <c r="N35" s="1501"/>
      <c r="P35" s="5"/>
    </row>
    <row r="36">
      <c r="A36" s="1464" t="s">
        <v>9490</v>
      </c>
      <c r="B36" s="1432">
        <v>2.0</v>
      </c>
      <c r="C36" s="50" t="s">
        <v>13678</v>
      </c>
      <c r="D36" s="1433">
        <v>43842.0</v>
      </c>
      <c r="E36" s="1428"/>
      <c r="F36" s="1428"/>
      <c r="G36" s="1638" t="s">
        <v>13653</v>
      </c>
      <c r="H36" s="1563"/>
      <c r="I36" s="1599"/>
      <c r="J36" s="1501"/>
      <c r="K36" s="1490"/>
      <c r="M36" s="1502"/>
      <c r="N36" s="1501"/>
      <c r="P36" s="5"/>
    </row>
    <row r="37">
      <c r="A37" s="1427" t="s">
        <v>9491</v>
      </c>
      <c r="B37" s="1432">
        <v>1.0</v>
      </c>
      <c r="C37" s="1433">
        <v>43833.0</v>
      </c>
      <c r="D37" s="1433">
        <v>43837.0</v>
      </c>
      <c r="E37" s="1428"/>
      <c r="F37" s="1428"/>
      <c r="G37" s="1636" t="s">
        <v>13657</v>
      </c>
      <c r="H37" s="1639">
        <v>43757.0</v>
      </c>
      <c r="I37" s="1599"/>
      <c r="J37" s="1521">
        <v>43773.0</v>
      </c>
      <c r="K37" s="1490"/>
      <c r="M37" s="1502"/>
      <c r="N37" s="1501"/>
      <c r="P37" s="5"/>
    </row>
    <row r="38">
      <c r="A38" s="1427" t="s">
        <v>9420</v>
      </c>
      <c r="B38" s="1432">
        <v>4.0</v>
      </c>
      <c r="C38" s="1433">
        <v>43802.0</v>
      </c>
      <c r="D38" s="1433">
        <v>43810.0</v>
      </c>
      <c r="E38" s="1433">
        <v>43815.0</v>
      </c>
      <c r="F38" s="1428"/>
      <c r="G38" s="1638" t="s">
        <v>13679</v>
      </c>
      <c r="H38" s="1639">
        <v>43776.0</v>
      </c>
      <c r="I38" s="1490"/>
      <c r="J38" s="1501"/>
      <c r="K38" s="1490"/>
      <c r="M38" s="1502"/>
      <c r="N38" s="1501"/>
      <c r="P38" s="5"/>
    </row>
    <row r="39">
      <c r="A39" s="1454" t="s">
        <v>10129</v>
      </c>
      <c r="B39" s="1432">
        <v>1.0</v>
      </c>
      <c r="C39" s="1428"/>
      <c r="D39" s="1428"/>
      <c r="E39" s="1428"/>
      <c r="F39" s="1428"/>
      <c r="G39" s="1638" t="s">
        <v>13680</v>
      </c>
      <c r="H39" s="1563"/>
      <c r="I39" s="1490"/>
      <c r="J39" s="1501"/>
      <c r="K39" s="1490"/>
      <c r="M39" s="1502"/>
      <c r="N39" s="1501"/>
      <c r="P39" s="5"/>
    </row>
    <row r="40">
      <c r="A40" s="1427" t="s">
        <v>9436</v>
      </c>
      <c r="B40" s="1432">
        <v>2.0</v>
      </c>
      <c r="C40" s="1433">
        <v>43838.0</v>
      </c>
      <c r="D40" s="1433">
        <v>43840.0</v>
      </c>
      <c r="E40" s="1433">
        <v>43845.0</v>
      </c>
      <c r="F40" s="1428"/>
      <c r="G40" s="1638" t="s">
        <v>13681</v>
      </c>
      <c r="H40" s="1649">
        <v>43774.0</v>
      </c>
      <c r="I40" s="1599"/>
      <c r="J40" s="1501"/>
      <c r="K40" s="1490"/>
      <c r="M40" s="1502"/>
      <c r="N40" s="1501"/>
      <c r="P40" s="5"/>
    </row>
    <row r="41">
      <c r="A41" s="1427" t="s">
        <v>9417</v>
      </c>
      <c r="B41" s="1432">
        <v>5.0</v>
      </c>
      <c r="C41" s="1433">
        <v>43787.0</v>
      </c>
      <c r="D41" s="1650">
        <v>43788.0</v>
      </c>
      <c r="E41" s="1650">
        <v>43836.0</v>
      </c>
      <c r="F41" s="1650">
        <v>43837.0</v>
      </c>
      <c r="G41" s="1638" t="s">
        <v>13682</v>
      </c>
      <c r="H41" s="1640">
        <v>43759.0</v>
      </c>
      <c r="I41" s="1599"/>
      <c r="J41" s="1514">
        <v>43763.0</v>
      </c>
      <c r="K41" s="1490"/>
      <c r="M41" s="1502"/>
      <c r="N41" s="1489" t="s">
        <v>13683</v>
      </c>
      <c r="O41" s="50" t="s">
        <v>13676</v>
      </c>
      <c r="P41" s="5"/>
    </row>
    <row r="42">
      <c r="A42" s="1427" t="s">
        <v>9431</v>
      </c>
      <c r="B42" s="1432">
        <v>3.0</v>
      </c>
      <c r="C42" s="1433">
        <v>43810.0</v>
      </c>
      <c r="D42" s="1433">
        <v>43837.0</v>
      </c>
      <c r="E42" s="1433">
        <v>43838.0</v>
      </c>
      <c r="F42" s="1428"/>
      <c r="G42" s="1638" t="s">
        <v>13658</v>
      </c>
      <c r="H42" s="1651">
        <v>43768.0</v>
      </c>
      <c r="I42" s="1599"/>
      <c r="J42" s="1514">
        <v>43768.0</v>
      </c>
      <c r="K42" s="1490"/>
      <c r="M42" s="1502"/>
      <c r="N42" s="1501"/>
      <c r="P42" s="5"/>
    </row>
    <row r="43">
      <c r="A43" s="1427" t="s">
        <v>9492</v>
      </c>
      <c r="B43" s="1432">
        <v>2.0</v>
      </c>
      <c r="C43" s="1648">
        <v>43805.0</v>
      </c>
      <c r="D43" s="1428"/>
      <c r="E43" s="1428"/>
      <c r="F43" s="1428"/>
      <c r="G43" s="1638" t="s">
        <v>13653</v>
      </c>
      <c r="H43" s="1640">
        <v>43739.0</v>
      </c>
      <c r="I43" s="1599"/>
      <c r="J43" s="1501"/>
      <c r="K43" s="1490"/>
      <c r="M43" s="1502"/>
      <c r="N43" s="1501"/>
      <c r="P43" s="5"/>
    </row>
    <row r="44">
      <c r="A44" s="1427" t="s">
        <v>9493</v>
      </c>
      <c r="B44" s="1432">
        <v>3.0</v>
      </c>
      <c r="C44" s="1433">
        <v>43784.0</v>
      </c>
      <c r="D44" s="1433">
        <v>43808.0</v>
      </c>
      <c r="E44" s="1433">
        <v>43846.0</v>
      </c>
      <c r="F44" s="1428"/>
      <c r="G44" s="1636" t="s">
        <v>13657</v>
      </c>
      <c r="H44" s="1639">
        <v>43759.0</v>
      </c>
      <c r="I44" s="1599"/>
      <c r="J44" s="1501"/>
      <c r="K44" s="1490"/>
      <c r="L44" s="1065">
        <v>43763.0</v>
      </c>
      <c r="M44" s="1502"/>
      <c r="N44" s="1501"/>
      <c r="P44" s="5"/>
    </row>
    <row r="45">
      <c r="A45" s="1427" t="s">
        <v>9494</v>
      </c>
      <c r="B45" s="1432">
        <v>3.0</v>
      </c>
      <c r="C45" s="1433">
        <v>43840.0</v>
      </c>
      <c r="D45" s="1433">
        <v>43841.0</v>
      </c>
      <c r="E45" s="1428"/>
      <c r="F45" s="1428"/>
      <c r="G45" s="1638" t="s">
        <v>13684</v>
      </c>
      <c r="H45" s="1500">
        <v>43767.0</v>
      </c>
      <c r="I45" s="1599"/>
      <c r="J45" s="1514">
        <v>43767.0</v>
      </c>
      <c r="K45" s="1490"/>
      <c r="L45" s="1065">
        <v>43767.0</v>
      </c>
      <c r="M45" s="1502"/>
      <c r="N45" s="1501"/>
      <c r="P45" s="5"/>
    </row>
    <row r="46">
      <c r="A46" s="1427" t="s">
        <v>9441</v>
      </c>
      <c r="B46" s="1432">
        <v>4.0</v>
      </c>
      <c r="C46" s="1433">
        <v>43813.0</v>
      </c>
      <c r="D46" s="1433">
        <v>43840.0</v>
      </c>
      <c r="E46" s="1433">
        <v>43841.0</v>
      </c>
      <c r="F46" s="1428"/>
      <c r="G46" s="1638" t="s">
        <v>13666</v>
      </c>
      <c r="H46" s="1639">
        <v>43763.0</v>
      </c>
      <c r="I46" s="1599"/>
      <c r="J46" s="1501"/>
      <c r="K46" s="1490"/>
      <c r="L46" s="883">
        <v>43763.0</v>
      </c>
      <c r="M46" s="1502"/>
      <c r="N46" s="1489" t="s">
        <v>13145</v>
      </c>
      <c r="O46" s="1537" t="s">
        <v>13172</v>
      </c>
      <c r="P46" s="5"/>
    </row>
    <row r="47">
      <c r="A47" s="1427" t="s">
        <v>9425</v>
      </c>
      <c r="B47" s="1432">
        <v>3.0</v>
      </c>
      <c r="C47" s="1433">
        <v>43818.0</v>
      </c>
      <c r="D47" s="1433">
        <v>43839.0</v>
      </c>
      <c r="E47" s="1428"/>
      <c r="F47" s="1428"/>
      <c r="G47" s="1638" t="s">
        <v>13685</v>
      </c>
      <c r="H47" s="1639">
        <v>43759.0</v>
      </c>
      <c r="I47" s="1490"/>
      <c r="J47" s="1501"/>
      <c r="K47" s="1490"/>
      <c r="M47" s="1502"/>
      <c r="N47" s="1501"/>
      <c r="P47" s="5"/>
    </row>
    <row r="48">
      <c r="A48" s="1427" t="s">
        <v>9455</v>
      </c>
      <c r="B48" s="1432">
        <v>4.0</v>
      </c>
      <c r="C48" s="1433">
        <v>43803.0</v>
      </c>
      <c r="D48" s="1433">
        <v>43808.0</v>
      </c>
      <c r="E48" s="1433">
        <v>43812.0</v>
      </c>
      <c r="F48" s="1428"/>
      <c r="G48" s="1636" t="s">
        <v>13652</v>
      </c>
      <c r="H48" s="1639">
        <v>43761.0</v>
      </c>
      <c r="I48" s="1599"/>
      <c r="J48" s="1501"/>
      <c r="K48" s="1490"/>
      <c r="M48" s="1502"/>
      <c r="N48" s="1501"/>
      <c r="P48" s="5"/>
    </row>
    <row r="49">
      <c r="A49" s="1464" t="s">
        <v>9495</v>
      </c>
      <c r="B49" s="1432">
        <v>3.0</v>
      </c>
      <c r="C49" s="50" t="s">
        <v>13678</v>
      </c>
      <c r="D49" s="1428"/>
      <c r="E49" s="1428"/>
      <c r="F49" s="1428"/>
      <c r="G49" s="1638" t="s">
        <v>13653</v>
      </c>
      <c r="H49" s="1563"/>
      <c r="I49" s="1599"/>
      <c r="J49" s="1489" t="s">
        <v>87</v>
      </c>
      <c r="K49" s="1490"/>
      <c r="M49" s="1502"/>
      <c r="N49" s="1501"/>
      <c r="P49" s="5"/>
    </row>
    <row r="50">
      <c r="A50" s="1464" t="s">
        <v>9496</v>
      </c>
      <c r="B50" s="1432">
        <v>2.0</v>
      </c>
      <c r="C50" s="50" t="s">
        <v>13678</v>
      </c>
      <c r="D50" s="1428"/>
      <c r="E50" s="1428"/>
      <c r="F50" s="1428"/>
      <c r="G50" s="1638" t="s">
        <v>13653</v>
      </c>
      <c r="H50" s="1563"/>
      <c r="I50" s="1599"/>
      <c r="J50" s="1501"/>
      <c r="K50" s="1490"/>
      <c r="M50" s="1502"/>
      <c r="N50" s="1501"/>
      <c r="P50" s="5"/>
    </row>
    <row r="51">
      <c r="A51" s="1464" t="s">
        <v>9497</v>
      </c>
      <c r="B51" s="1432">
        <v>2.0</v>
      </c>
      <c r="C51" s="50" t="s">
        <v>13678</v>
      </c>
      <c r="D51" s="1428"/>
      <c r="E51" s="1428"/>
      <c r="F51" s="1428"/>
      <c r="G51" s="1638" t="s">
        <v>13653</v>
      </c>
      <c r="H51" s="1563"/>
      <c r="I51" s="1599"/>
      <c r="J51" s="1501"/>
      <c r="K51" s="1490"/>
      <c r="M51" s="1502"/>
      <c r="N51" s="1501"/>
      <c r="P51" s="5"/>
    </row>
    <row r="52">
      <c r="A52" s="1427" t="s">
        <v>9432</v>
      </c>
      <c r="B52" s="1432">
        <v>4.0</v>
      </c>
      <c r="C52" s="1433">
        <v>43802.0</v>
      </c>
      <c r="D52" s="1433">
        <v>43806.0</v>
      </c>
      <c r="E52" s="1433">
        <v>43812.0</v>
      </c>
      <c r="F52" s="1428"/>
      <c r="G52" s="1638" t="s">
        <v>13686</v>
      </c>
      <c r="H52" s="1649">
        <v>43774.0</v>
      </c>
      <c r="I52" s="1599"/>
      <c r="J52" s="1501"/>
      <c r="K52" s="1490"/>
      <c r="M52" s="1502"/>
      <c r="N52" s="1501"/>
      <c r="P52" s="5"/>
    </row>
    <row r="53">
      <c r="A53" s="1427" t="s">
        <v>9442</v>
      </c>
      <c r="B53" s="1432">
        <v>4.0</v>
      </c>
      <c r="C53" s="1433">
        <v>43805.0</v>
      </c>
      <c r="D53" s="1433">
        <v>43813.0</v>
      </c>
      <c r="E53" s="1428"/>
      <c r="F53" s="1428"/>
      <c r="G53" s="1638" t="s">
        <v>13687</v>
      </c>
      <c r="H53" s="1640">
        <v>43766.0</v>
      </c>
      <c r="I53" s="1652" t="s">
        <v>13688</v>
      </c>
      <c r="J53" s="1501"/>
      <c r="K53" s="1490"/>
      <c r="M53" s="1502"/>
      <c r="N53" s="1489" t="s">
        <v>13178</v>
      </c>
      <c r="P53" s="5"/>
    </row>
    <row r="54">
      <c r="A54" s="1427" t="s">
        <v>10119</v>
      </c>
      <c r="B54" s="1432">
        <v>5.0</v>
      </c>
      <c r="C54" s="1433">
        <v>43809.0</v>
      </c>
      <c r="D54" s="1433">
        <v>43813.0</v>
      </c>
      <c r="E54" s="1428"/>
      <c r="F54" s="1428"/>
      <c r="G54" s="1638" t="s">
        <v>13689</v>
      </c>
      <c r="H54" s="1639">
        <v>43752.0</v>
      </c>
      <c r="I54" s="1653"/>
      <c r="J54" s="1524">
        <v>43752.0</v>
      </c>
      <c r="K54" s="1522">
        <v>43767.0</v>
      </c>
      <c r="L54" s="50" t="s">
        <v>13690</v>
      </c>
      <c r="M54" s="1509" t="s">
        <v>13691</v>
      </c>
      <c r="N54" s="1489" t="s">
        <v>7370</v>
      </c>
      <c r="O54" s="50" t="s">
        <v>7370</v>
      </c>
      <c r="P54" s="5"/>
    </row>
    <row r="55" ht="32.25" customHeight="1">
      <c r="A55" s="1427" t="s">
        <v>8595</v>
      </c>
      <c r="B55" s="1432">
        <v>2.0</v>
      </c>
      <c r="G55" s="1638" t="s">
        <v>13653</v>
      </c>
      <c r="I55" s="1599"/>
      <c r="J55" s="1501"/>
      <c r="K55" s="1490"/>
      <c r="M55" s="1490"/>
      <c r="P55" s="5"/>
    </row>
    <row r="56">
      <c r="A56" s="1427" t="s">
        <v>9418</v>
      </c>
      <c r="B56" s="1432">
        <v>3.0</v>
      </c>
      <c r="C56" s="1433">
        <v>43787.0</v>
      </c>
      <c r="D56" s="1469">
        <v>43815.0</v>
      </c>
      <c r="E56" s="1469">
        <v>43857.0</v>
      </c>
      <c r="F56" s="1428"/>
      <c r="G56" s="1638" t="s">
        <v>13661</v>
      </c>
      <c r="H56" s="1646">
        <v>43766.0</v>
      </c>
      <c r="I56" s="1652" t="s">
        <v>13692</v>
      </c>
      <c r="J56" s="1521">
        <v>43773.0</v>
      </c>
      <c r="K56" s="1490"/>
      <c r="L56" s="883">
        <v>43773.0</v>
      </c>
      <c r="M56" s="1509" t="s">
        <v>13693</v>
      </c>
      <c r="N56" s="1489" t="s">
        <v>13694</v>
      </c>
      <c r="P56" s="5"/>
    </row>
    <row r="57">
      <c r="A57" s="1427" t="s">
        <v>9456</v>
      </c>
      <c r="B57" s="1432">
        <v>2.0</v>
      </c>
      <c r="C57" s="1433">
        <v>43810.0</v>
      </c>
      <c r="D57" s="1433">
        <v>43833.0</v>
      </c>
      <c r="E57" s="1436">
        <v>43847.0</v>
      </c>
      <c r="F57" s="1428"/>
      <c r="G57" s="1638" t="s">
        <v>13687</v>
      </c>
      <c r="H57" s="1640">
        <v>43770.0</v>
      </c>
      <c r="I57" s="1599"/>
      <c r="J57" s="1501"/>
      <c r="K57" s="1490"/>
      <c r="M57" s="1502"/>
      <c r="N57" s="1501"/>
      <c r="P57" s="5"/>
    </row>
    <row r="58">
      <c r="A58" s="1454" t="s">
        <v>10141</v>
      </c>
      <c r="B58" s="1432">
        <v>1.0</v>
      </c>
      <c r="C58" s="1433">
        <v>43810.0</v>
      </c>
      <c r="D58" s="1433">
        <v>43833.0</v>
      </c>
      <c r="E58" s="1433">
        <v>43847.0</v>
      </c>
      <c r="F58" s="1428"/>
      <c r="G58" s="1638" t="s">
        <v>13680</v>
      </c>
      <c r="H58" s="1563"/>
      <c r="I58" s="1599"/>
      <c r="J58" s="1501"/>
      <c r="K58" s="1490"/>
      <c r="M58" s="1502"/>
      <c r="N58" s="1501"/>
      <c r="P58" s="5"/>
    </row>
    <row r="59">
      <c r="A59" s="1427" t="s">
        <v>8596</v>
      </c>
      <c r="B59" s="1432">
        <v>3.0</v>
      </c>
      <c r="C59" s="1428"/>
      <c r="D59" s="1428"/>
      <c r="E59" s="1428"/>
      <c r="F59" s="1428"/>
      <c r="G59" s="1638" t="s">
        <v>13658</v>
      </c>
      <c r="H59" s="1563"/>
      <c r="I59" s="1599"/>
      <c r="J59" s="1501"/>
      <c r="K59" s="1490"/>
      <c r="M59" s="1502"/>
      <c r="N59" s="1501"/>
      <c r="P59" s="5"/>
    </row>
    <row r="60">
      <c r="A60" s="1427" t="s">
        <v>9437</v>
      </c>
      <c r="B60" s="1432">
        <v>2.0</v>
      </c>
      <c r="C60" s="1433">
        <v>43785.0</v>
      </c>
      <c r="D60" s="1433">
        <v>43805.0</v>
      </c>
      <c r="E60" s="1433">
        <v>43841.0</v>
      </c>
      <c r="F60" s="1428"/>
      <c r="G60" s="1638" t="s">
        <v>13687</v>
      </c>
      <c r="H60" s="1639">
        <v>43770.0</v>
      </c>
      <c r="I60" s="1599"/>
      <c r="J60" s="1501"/>
      <c r="K60" s="1490"/>
      <c r="M60" s="1502"/>
      <c r="N60" s="1501"/>
      <c r="P60" s="5"/>
    </row>
    <row r="61">
      <c r="A61" s="1427" t="s">
        <v>9438</v>
      </c>
      <c r="B61" s="1432">
        <v>4.0</v>
      </c>
      <c r="C61" s="1433">
        <v>43810.0</v>
      </c>
      <c r="D61" s="1433">
        <v>43813.0</v>
      </c>
      <c r="E61" s="1433">
        <v>43838.0</v>
      </c>
      <c r="F61" s="1428"/>
      <c r="G61" s="1638" t="s">
        <v>13662</v>
      </c>
      <c r="H61" s="1654">
        <v>43767.0</v>
      </c>
      <c r="I61" s="1599"/>
      <c r="J61" s="1501"/>
      <c r="K61" s="1490"/>
      <c r="M61" s="1502"/>
      <c r="N61" s="1501"/>
      <c r="P61" s="5"/>
    </row>
    <row r="62">
      <c r="A62" s="1464" t="s">
        <v>9498</v>
      </c>
      <c r="B62" s="1432">
        <v>2.0</v>
      </c>
      <c r="C62" s="50" t="s">
        <v>13678</v>
      </c>
      <c r="D62" s="1428"/>
      <c r="E62" s="1428"/>
      <c r="F62" s="1428"/>
      <c r="G62" s="1638" t="s">
        <v>13653</v>
      </c>
      <c r="H62" s="1563"/>
      <c r="I62" s="1599"/>
      <c r="J62" s="1501"/>
      <c r="K62" s="1490"/>
      <c r="M62" s="1509" t="s">
        <v>87</v>
      </c>
      <c r="N62" s="1501"/>
      <c r="P62" s="5"/>
    </row>
    <row r="63">
      <c r="A63" s="1427" t="s">
        <v>9426</v>
      </c>
      <c r="B63" s="1432">
        <v>5.0</v>
      </c>
      <c r="C63" s="1433">
        <v>43803.0</v>
      </c>
      <c r="D63" s="1433">
        <v>43813.0</v>
      </c>
      <c r="E63" s="1433">
        <v>43845.0</v>
      </c>
      <c r="F63" s="1433">
        <v>43862.0</v>
      </c>
      <c r="G63" s="1638" t="s">
        <v>13658</v>
      </c>
      <c r="H63" s="1639">
        <v>43766.0</v>
      </c>
      <c r="I63" s="1599"/>
      <c r="J63" s="1501"/>
      <c r="K63" s="1490"/>
      <c r="M63" s="1509" t="s">
        <v>13695</v>
      </c>
      <c r="N63" s="50" t="s">
        <v>13696</v>
      </c>
      <c r="O63" s="50" t="s">
        <v>13696</v>
      </c>
      <c r="P63" s="5"/>
    </row>
    <row r="64">
      <c r="A64" s="1427" t="s">
        <v>9473</v>
      </c>
      <c r="B64" s="1432">
        <v>2.0</v>
      </c>
      <c r="C64" s="1472">
        <v>43812.0</v>
      </c>
      <c r="D64" s="1472">
        <v>43815.0</v>
      </c>
      <c r="E64" s="1428"/>
      <c r="G64" s="1638" t="s">
        <v>13657</v>
      </c>
      <c r="H64" s="1640">
        <v>43757.0</v>
      </c>
      <c r="I64" s="1599"/>
      <c r="J64" s="1501"/>
      <c r="K64" s="1490"/>
      <c r="M64" s="1502"/>
      <c r="N64" s="1501"/>
      <c r="P64" s="5"/>
    </row>
    <row r="65">
      <c r="A65" s="1427" t="s">
        <v>8597</v>
      </c>
      <c r="B65" s="1432">
        <v>1.0</v>
      </c>
      <c r="C65" s="883">
        <v>43838.0</v>
      </c>
      <c r="D65" s="1433"/>
      <c r="E65" s="1428"/>
      <c r="F65" s="1428"/>
      <c r="G65" s="1638" t="s">
        <v>13653</v>
      </c>
      <c r="H65" s="1639">
        <v>43780.0</v>
      </c>
      <c r="I65" s="1599"/>
      <c r="J65" s="1501"/>
      <c r="K65" s="1490"/>
      <c r="M65" s="1502"/>
      <c r="N65" s="1501"/>
      <c r="P65" s="5"/>
    </row>
    <row r="66">
      <c r="A66" s="1427" t="s">
        <v>9470</v>
      </c>
      <c r="B66" s="1432">
        <v>2.0</v>
      </c>
      <c r="C66" s="1655">
        <v>43840.0</v>
      </c>
      <c r="D66" s="1655">
        <v>43841.0</v>
      </c>
      <c r="E66" s="1428"/>
      <c r="F66" s="1428"/>
      <c r="G66" s="1638" t="s">
        <v>13686</v>
      </c>
      <c r="H66" s="1640">
        <v>43774.0</v>
      </c>
      <c r="I66" s="1599"/>
      <c r="J66" s="1524">
        <v>43775.0</v>
      </c>
      <c r="K66" s="1520" t="s">
        <v>13697</v>
      </c>
      <c r="M66" s="1502"/>
      <c r="N66" s="1501"/>
      <c r="P66" s="5"/>
    </row>
    <row r="67">
      <c r="A67" s="1427" t="s">
        <v>9413</v>
      </c>
      <c r="B67" s="1432">
        <v>5.0</v>
      </c>
      <c r="C67" s="1433">
        <v>43844.0</v>
      </c>
      <c r="D67" s="1433">
        <v>43845.0</v>
      </c>
      <c r="E67" s="1428"/>
      <c r="F67" s="1428"/>
      <c r="G67" s="1638" t="s">
        <v>13662</v>
      </c>
      <c r="H67" s="1640">
        <v>43770.0</v>
      </c>
      <c r="I67" s="1599"/>
      <c r="J67" s="1524">
        <v>43770.0</v>
      </c>
      <c r="K67" s="1490"/>
      <c r="L67" s="883">
        <v>43770.0</v>
      </c>
      <c r="M67" s="1502"/>
      <c r="N67" s="1501"/>
      <c r="P67" s="5"/>
    </row>
    <row r="68">
      <c r="A68" s="1427" t="s">
        <v>12482</v>
      </c>
      <c r="B68" s="1432">
        <v>1.0</v>
      </c>
      <c r="C68" s="1433">
        <v>43789.0</v>
      </c>
      <c r="D68" s="1433">
        <v>43806.0</v>
      </c>
      <c r="E68" s="1433">
        <v>43818.0</v>
      </c>
      <c r="G68" s="1638" t="s">
        <v>13652</v>
      </c>
      <c r="H68" s="1640">
        <v>43756.0</v>
      </c>
      <c r="I68" s="1599"/>
      <c r="J68" s="1501"/>
      <c r="K68" s="1490"/>
      <c r="M68" s="1502"/>
      <c r="N68" s="1501"/>
      <c r="P68" s="5"/>
    </row>
    <row r="69">
      <c r="A69" s="1427" t="s">
        <v>9499</v>
      </c>
      <c r="B69" s="1432">
        <v>3.0</v>
      </c>
      <c r="C69" s="1433">
        <v>43807.0</v>
      </c>
      <c r="D69" s="1433">
        <v>43811.0</v>
      </c>
      <c r="E69" s="1433">
        <v>43842.0</v>
      </c>
      <c r="F69" s="1428"/>
      <c r="G69" s="1638" t="s">
        <v>13662</v>
      </c>
      <c r="H69" s="1639">
        <v>43759.0</v>
      </c>
      <c r="I69" s="1653">
        <v>43761.0</v>
      </c>
      <c r="J69" s="1501"/>
      <c r="K69" s="1490"/>
      <c r="L69" s="883">
        <v>43769.0</v>
      </c>
      <c r="M69" s="1502"/>
      <c r="N69" s="1501"/>
      <c r="P69" s="5"/>
    </row>
    <row r="70">
      <c r="A70" s="1427" t="s">
        <v>9500</v>
      </c>
      <c r="B70" s="1432">
        <v>3.0</v>
      </c>
      <c r="C70" s="1433">
        <v>43784.0</v>
      </c>
      <c r="D70" s="1433">
        <v>43785.0</v>
      </c>
      <c r="E70" s="1433">
        <v>43787.0</v>
      </c>
      <c r="F70" s="1428"/>
      <c r="G70" s="1638" t="s">
        <v>13698</v>
      </c>
      <c r="H70" s="1639">
        <v>43759.0</v>
      </c>
      <c r="I70" s="1599"/>
      <c r="J70" s="1501"/>
      <c r="K70" s="1490"/>
      <c r="M70" s="1502"/>
      <c r="N70" s="1501"/>
      <c r="P70" s="5"/>
    </row>
    <row r="71">
      <c r="A71" s="1427" t="s">
        <v>9501</v>
      </c>
      <c r="B71" s="1432">
        <v>3.0</v>
      </c>
      <c r="C71" s="1433">
        <v>43812.0</v>
      </c>
      <c r="D71" s="1433">
        <v>43840.0</v>
      </c>
      <c r="E71" s="1428"/>
      <c r="F71" s="1428"/>
      <c r="G71" s="1638" t="s">
        <v>13687</v>
      </c>
      <c r="H71" s="1646">
        <v>43766.0</v>
      </c>
      <c r="I71" s="1599"/>
      <c r="J71" s="1501"/>
      <c r="K71" s="1490"/>
      <c r="M71" s="1502"/>
      <c r="N71" s="1501"/>
      <c r="P71" s="5"/>
    </row>
    <row r="72">
      <c r="A72" s="1427" t="s">
        <v>10139</v>
      </c>
      <c r="B72" s="1432">
        <v>1.0</v>
      </c>
      <c r="C72" s="1433">
        <v>43839.0</v>
      </c>
      <c r="D72" s="1433">
        <v>43840.0</v>
      </c>
      <c r="E72" s="1433">
        <v>43841.0</v>
      </c>
      <c r="F72" s="1428"/>
      <c r="G72" s="1638" t="s">
        <v>13666</v>
      </c>
      <c r="H72" s="1640">
        <v>43773.0</v>
      </c>
      <c r="I72" s="1599"/>
      <c r="J72" s="1501"/>
      <c r="K72" s="1490"/>
      <c r="M72" s="1502"/>
      <c r="N72" s="1501"/>
      <c r="P72" s="5"/>
    </row>
    <row r="73">
      <c r="A73" s="1427" t="s">
        <v>9503</v>
      </c>
      <c r="B73" s="1432">
        <v>1.0</v>
      </c>
      <c r="C73" s="1473">
        <v>43784.0</v>
      </c>
      <c r="D73" s="1473">
        <v>43812.0</v>
      </c>
      <c r="G73" s="1638" t="s">
        <v>13699</v>
      </c>
      <c r="H73" s="1654">
        <v>43727.0</v>
      </c>
      <c r="I73" s="1656">
        <v>43747.0</v>
      </c>
      <c r="J73" s="1501"/>
      <c r="K73" s="1490"/>
      <c r="M73" s="1509" t="s">
        <v>13700</v>
      </c>
      <c r="N73" s="1489" t="s">
        <v>13701</v>
      </c>
      <c r="O73" s="50" t="s">
        <v>7370</v>
      </c>
      <c r="P73" s="5"/>
    </row>
    <row r="74">
      <c r="A74" s="1464" t="s">
        <v>9504</v>
      </c>
      <c r="B74" s="1432">
        <v>2.0</v>
      </c>
      <c r="C74" s="50" t="s">
        <v>13702</v>
      </c>
      <c r="D74" s="1428"/>
      <c r="E74" s="1428"/>
      <c r="F74" s="1428"/>
      <c r="G74" s="1638" t="s">
        <v>13653</v>
      </c>
      <c r="I74" s="1599"/>
      <c r="J74" s="1501"/>
      <c r="K74" s="1490"/>
      <c r="M74" s="1502"/>
      <c r="N74" s="1501"/>
      <c r="P74" s="5"/>
    </row>
    <row r="75">
      <c r="A75" s="1427" t="s">
        <v>9505</v>
      </c>
      <c r="B75" s="1432">
        <v>2.0</v>
      </c>
      <c r="C75" s="1433">
        <v>43803.0</v>
      </c>
      <c r="D75" s="1433">
        <v>43817.0</v>
      </c>
      <c r="E75" s="1428"/>
      <c r="F75" s="1428"/>
      <c r="G75" s="1638" t="s">
        <v>13703</v>
      </c>
      <c r="H75" s="1639">
        <v>43773.0</v>
      </c>
      <c r="I75" s="1599"/>
      <c r="J75" s="1514">
        <v>43773.0</v>
      </c>
      <c r="K75" s="1490"/>
      <c r="M75" s="1502"/>
      <c r="N75" s="1501"/>
      <c r="P75" s="5"/>
    </row>
    <row r="76">
      <c r="A76" s="1427" t="s">
        <v>9482</v>
      </c>
      <c r="B76" s="1432">
        <v>3.0</v>
      </c>
      <c r="C76" s="1433">
        <v>43777.0</v>
      </c>
      <c r="D76" s="1433">
        <v>43782.0</v>
      </c>
      <c r="E76" s="1433">
        <v>43803.0</v>
      </c>
      <c r="F76" s="1433">
        <v>43810.0</v>
      </c>
      <c r="G76" s="1638" t="s">
        <v>13657</v>
      </c>
      <c r="H76" s="1639">
        <v>43757.0</v>
      </c>
      <c r="I76" s="1599"/>
      <c r="J76" s="1501"/>
      <c r="K76" s="1490"/>
      <c r="M76" s="1502"/>
      <c r="N76" s="1501"/>
      <c r="P76" s="5"/>
    </row>
    <row r="77">
      <c r="A77" s="1427" t="s">
        <v>9427</v>
      </c>
      <c r="B77" s="1432">
        <v>5.0</v>
      </c>
      <c r="C77" s="1433">
        <v>43805.0</v>
      </c>
      <c r="D77" s="1657">
        <v>43838.0</v>
      </c>
      <c r="E77" s="1428"/>
      <c r="F77" s="1428"/>
      <c r="G77" s="1638" t="s">
        <v>13704</v>
      </c>
      <c r="H77" s="1639">
        <v>43762.0</v>
      </c>
      <c r="I77" s="1653">
        <v>43781.0</v>
      </c>
      <c r="J77" s="1501"/>
      <c r="K77" s="1490"/>
      <c r="M77" s="1502"/>
      <c r="N77" s="1489" t="s">
        <v>13145</v>
      </c>
      <c r="O77" s="50" t="s">
        <v>13705</v>
      </c>
      <c r="P77" s="5"/>
    </row>
    <row r="78" ht="40.5" customHeight="1">
      <c r="A78" s="1427" t="s">
        <v>9483</v>
      </c>
      <c r="B78" s="1432">
        <v>2.0</v>
      </c>
      <c r="C78" s="1433">
        <v>43805.0</v>
      </c>
      <c r="D78" s="1433">
        <v>43812.0</v>
      </c>
      <c r="E78" s="1433"/>
      <c r="F78" s="1428"/>
      <c r="G78" s="1638" t="s">
        <v>13685</v>
      </c>
      <c r="H78" s="1640">
        <v>43756.0</v>
      </c>
      <c r="I78" s="1599"/>
      <c r="J78" s="1501"/>
      <c r="K78" s="1490"/>
      <c r="M78" s="1509" t="s">
        <v>13706</v>
      </c>
      <c r="N78" s="1489" t="s">
        <v>13676</v>
      </c>
      <c r="O78" s="50" t="s">
        <v>13707</v>
      </c>
      <c r="P78" s="5"/>
    </row>
    <row r="79">
      <c r="A79" s="1427" t="s">
        <v>9419</v>
      </c>
      <c r="B79" s="1432">
        <v>4.0</v>
      </c>
      <c r="C79" s="1433">
        <v>43787.0</v>
      </c>
      <c r="D79" s="1433">
        <v>43801.0</v>
      </c>
      <c r="E79" s="1433">
        <v>43836.0</v>
      </c>
      <c r="F79" s="1428"/>
      <c r="G79" s="1638" t="s">
        <v>13698</v>
      </c>
      <c r="H79" s="1639">
        <v>43752.0</v>
      </c>
      <c r="I79" s="1599"/>
      <c r="J79" s="1501"/>
      <c r="K79" s="1490"/>
      <c r="M79" s="1502"/>
      <c r="N79" s="1501"/>
      <c r="P79" s="5"/>
    </row>
    <row r="80">
      <c r="A80" s="1427" t="s">
        <v>9466</v>
      </c>
      <c r="B80" s="1432">
        <v>1.0</v>
      </c>
      <c r="C80" s="1433">
        <v>43805.0</v>
      </c>
      <c r="D80" s="1433">
        <v>43836.0</v>
      </c>
      <c r="E80" s="1428"/>
      <c r="F80" s="1428"/>
      <c r="G80" s="1638" t="s">
        <v>13652</v>
      </c>
      <c r="H80" s="1639">
        <v>43763.0</v>
      </c>
      <c r="I80" s="1599"/>
      <c r="J80" s="1501"/>
      <c r="K80" s="1490"/>
      <c r="M80" s="1509" t="s">
        <v>13708</v>
      </c>
      <c r="P80" s="5"/>
    </row>
    <row r="81">
      <c r="A81" s="1427" t="s">
        <v>9453</v>
      </c>
      <c r="B81" s="1432">
        <v>3.0</v>
      </c>
      <c r="C81" s="1433">
        <v>43833.0</v>
      </c>
      <c r="D81" s="1433">
        <v>43834.0</v>
      </c>
      <c r="E81" s="1428"/>
      <c r="F81" s="1433"/>
      <c r="G81" s="1638" t="s">
        <v>13684</v>
      </c>
      <c r="H81" s="1639">
        <v>43768.0</v>
      </c>
      <c r="I81" s="1599"/>
      <c r="J81" s="1514">
        <v>43770.0</v>
      </c>
      <c r="K81" s="1490"/>
      <c r="M81" s="1502"/>
      <c r="N81" s="1501"/>
      <c r="P81" s="5"/>
    </row>
    <row r="82">
      <c r="A82" s="1427" t="s">
        <v>9462</v>
      </c>
      <c r="B82" s="1432">
        <v>2.0</v>
      </c>
      <c r="C82" s="1433">
        <v>43804.0</v>
      </c>
      <c r="D82" s="1433">
        <v>43812.0</v>
      </c>
      <c r="E82" s="1428"/>
      <c r="F82" s="1428"/>
      <c r="G82" s="1638" t="s">
        <v>13652</v>
      </c>
      <c r="H82" s="1639">
        <v>43761.0</v>
      </c>
      <c r="I82" s="1599"/>
      <c r="J82" s="1514"/>
      <c r="K82" s="1546">
        <v>43770.0</v>
      </c>
      <c r="M82" s="1502"/>
      <c r="N82" s="1501"/>
      <c r="P82" s="5"/>
    </row>
    <row r="83">
      <c r="A83" s="1427" t="s">
        <v>9443</v>
      </c>
      <c r="B83" s="1432">
        <v>3.0</v>
      </c>
      <c r="C83" s="1433">
        <v>43805.0</v>
      </c>
      <c r="D83" s="1433">
        <v>43812.0</v>
      </c>
      <c r="E83" s="1433">
        <v>43819.0</v>
      </c>
      <c r="F83" s="1428"/>
      <c r="G83" s="1638" t="s">
        <v>13687</v>
      </c>
      <c r="H83" s="1639">
        <v>43759.0</v>
      </c>
      <c r="I83" s="1599"/>
      <c r="J83" s="1501"/>
      <c r="K83" s="1490"/>
      <c r="M83" s="1502"/>
      <c r="N83" s="1489" t="s">
        <v>13676</v>
      </c>
      <c r="O83" s="50" t="s">
        <v>13676</v>
      </c>
      <c r="P83" s="5"/>
    </row>
    <row r="84">
      <c r="A84" s="1427" t="s">
        <v>9446</v>
      </c>
      <c r="B84" s="1432">
        <v>5.0</v>
      </c>
      <c r="C84" s="1433">
        <v>43836.0</v>
      </c>
      <c r="D84" s="1433">
        <v>43843.0</v>
      </c>
      <c r="E84" s="1428"/>
      <c r="G84" s="1638" t="s">
        <v>13657</v>
      </c>
      <c r="H84" s="1646">
        <v>43759.0</v>
      </c>
      <c r="I84" s="1599"/>
      <c r="J84" s="1524">
        <v>43759.0</v>
      </c>
      <c r="K84" s="1490"/>
      <c r="L84" s="883">
        <v>43759.0</v>
      </c>
      <c r="M84" s="1502"/>
      <c r="N84" s="1489" t="s">
        <v>7370</v>
      </c>
      <c r="O84" s="50" t="s">
        <v>13709</v>
      </c>
      <c r="P84" s="5"/>
    </row>
    <row r="85">
      <c r="A85" s="1427" t="s">
        <v>9450</v>
      </c>
      <c r="B85" s="1432">
        <v>3.0</v>
      </c>
      <c r="C85" s="1433">
        <v>43808.0</v>
      </c>
      <c r="D85" s="1433">
        <v>43812.0</v>
      </c>
      <c r="E85" s="1433">
        <v>43836.0</v>
      </c>
      <c r="F85" s="1428"/>
      <c r="G85" s="1638" t="s">
        <v>13652</v>
      </c>
      <c r="H85" s="1639">
        <v>43775.0</v>
      </c>
      <c r="I85" s="1599"/>
      <c r="J85" s="1501"/>
      <c r="K85" s="1490"/>
      <c r="M85" s="1502"/>
      <c r="N85" s="1501"/>
      <c r="P85" s="5"/>
    </row>
    <row r="86">
      <c r="A86" s="1427" t="s">
        <v>9428</v>
      </c>
      <c r="B86" s="1432">
        <v>3.0</v>
      </c>
      <c r="C86" s="1433">
        <v>43846.0</v>
      </c>
      <c r="D86" s="1433">
        <v>43854.0</v>
      </c>
      <c r="E86" s="1433"/>
      <c r="F86" s="1428"/>
      <c r="G86" s="1638" t="s">
        <v>13686</v>
      </c>
      <c r="H86" s="1639">
        <v>43773.0</v>
      </c>
      <c r="I86" s="1599"/>
      <c r="J86" s="1501"/>
      <c r="K86" s="1490"/>
      <c r="M86" s="1502"/>
      <c r="N86" s="1489" t="s">
        <v>7370</v>
      </c>
      <c r="O86" s="50" t="s">
        <v>13710</v>
      </c>
      <c r="P86" s="5"/>
    </row>
    <row r="87">
      <c r="A87" s="1427" t="s">
        <v>10124</v>
      </c>
      <c r="B87" s="1432">
        <v>4.0</v>
      </c>
      <c r="C87" s="1433">
        <v>43812.0</v>
      </c>
      <c r="D87" s="1433">
        <v>43813.0</v>
      </c>
      <c r="E87" s="1433">
        <v>43840.0</v>
      </c>
      <c r="G87" s="1638" t="s">
        <v>13685</v>
      </c>
      <c r="H87" s="1639">
        <v>43755.0</v>
      </c>
      <c r="I87" s="1599"/>
      <c r="J87" s="1501"/>
      <c r="K87" s="1490"/>
      <c r="M87" s="1502"/>
      <c r="N87" s="1489" t="s">
        <v>13711</v>
      </c>
      <c r="O87" s="50" t="s">
        <v>13712</v>
      </c>
      <c r="P87" s="5"/>
    </row>
    <row r="88">
      <c r="A88" s="1427" t="s">
        <v>9464</v>
      </c>
      <c r="B88" s="1432">
        <v>3.0</v>
      </c>
      <c r="C88" s="1433">
        <v>43804.0</v>
      </c>
      <c r="D88" s="1433">
        <v>43811.0</v>
      </c>
      <c r="E88" s="1433"/>
      <c r="F88" s="1428"/>
      <c r="G88" s="1636" t="s">
        <v>13657</v>
      </c>
      <c r="H88" s="1639">
        <v>43756.0</v>
      </c>
      <c r="I88" s="1653">
        <v>43759.0</v>
      </c>
      <c r="J88" s="1501"/>
      <c r="K88" s="1490"/>
      <c r="L88" s="1065">
        <v>43767.0</v>
      </c>
      <c r="M88" s="1502"/>
      <c r="N88" s="1489" t="s">
        <v>13711</v>
      </c>
      <c r="O88" s="50" t="s">
        <v>13710</v>
      </c>
      <c r="P88" s="5"/>
    </row>
    <row r="89">
      <c r="A89" s="1454" t="s">
        <v>10142</v>
      </c>
      <c r="B89" s="1432">
        <v>1.0</v>
      </c>
      <c r="C89" s="1433">
        <v>43818.0</v>
      </c>
      <c r="D89" s="1428"/>
      <c r="E89" s="1433"/>
      <c r="F89" s="1428"/>
      <c r="G89" s="1638" t="s">
        <v>13713</v>
      </c>
      <c r="H89" s="1639">
        <v>43759.0</v>
      </c>
      <c r="I89" s="1599"/>
      <c r="J89" s="1524">
        <v>43761.0</v>
      </c>
      <c r="K89" s="1490"/>
      <c r="L89" s="883">
        <v>43767.0</v>
      </c>
      <c r="M89" s="1502"/>
      <c r="N89" s="1501"/>
      <c r="P89" s="5"/>
    </row>
    <row r="90">
      <c r="A90" s="1427" t="s">
        <v>9479</v>
      </c>
      <c r="B90" s="1432">
        <v>2.0</v>
      </c>
      <c r="C90" s="1433">
        <v>43812.0</v>
      </c>
      <c r="D90" s="1433">
        <v>43813.0</v>
      </c>
      <c r="E90" s="1428"/>
      <c r="F90" s="1428"/>
      <c r="G90" s="1638" t="s">
        <v>13714</v>
      </c>
      <c r="H90" s="1640">
        <v>43770.0</v>
      </c>
      <c r="I90" s="1599"/>
      <c r="J90" s="1501"/>
      <c r="K90" s="1490"/>
      <c r="M90" s="1502"/>
      <c r="N90" s="1501"/>
      <c r="P90" s="5"/>
    </row>
    <row r="91">
      <c r="A91" s="1427" t="s">
        <v>11838</v>
      </c>
      <c r="B91" s="1432">
        <v>3.0</v>
      </c>
      <c r="C91" s="1433">
        <v>43810.0</v>
      </c>
      <c r="D91" s="1433">
        <v>43860.0</v>
      </c>
      <c r="E91" s="1433">
        <v>43861.0</v>
      </c>
      <c r="F91" s="1428"/>
      <c r="G91" s="1638" t="s">
        <v>13666</v>
      </c>
      <c r="H91" s="1639">
        <v>43759.0</v>
      </c>
      <c r="I91" s="1599"/>
      <c r="J91" s="1501"/>
      <c r="K91" s="1490"/>
      <c r="M91" s="1502"/>
      <c r="N91" s="1489" t="s">
        <v>7370</v>
      </c>
      <c r="O91" s="50" t="s">
        <v>13715</v>
      </c>
      <c r="P91" s="5"/>
    </row>
    <row r="92">
      <c r="A92" s="1427" t="s">
        <v>9506</v>
      </c>
      <c r="B92" s="1432">
        <v>3.0</v>
      </c>
      <c r="C92" s="1433">
        <v>43805.0</v>
      </c>
      <c r="D92" s="1433">
        <v>43806.0</v>
      </c>
      <c r="E92" s="1433">
        <v>43836.0</v>
      </c>
      <c r="F92" s="1428"/>
      <c r="G92" s="1638" t="s">
        <v>13657</v>
      </c>
      <c r="H92" s="1639">
        <v>43759.0</v>
      </c>
      <c r="I92" s="1653">
        <v>43760.0</v>
      </c>
      <c r="J92" s="1501"/>
      <c r="K92" s="1490"/>
      <c r="M92" s="1502"/>
      <c r="N92" s="1489" t="s">
        <v>13716</v>
      </c>
      <c r="O92" s="50" t="s">
        <v>13159</v>
      </c>
      <c r="P92" s="43"/>
    </row>
    <row r="93">
      <c r="A93" s="1427" t="s">
        <v>9421</v>
      </c>
      <c r="B93" s="1432">
        <v>3.0</v>
      </c>
      <c r="C93" s="1436">
        <v>43813.0</v>
      </c>
      <c r="D93" s="1474"/>
      <c r="G93" s="1638" t="s">
        <v>13657</v>
      </c>
      <c r="H93" s="1639">
        <v>43776.0</v>
      </c>
      <c r="I93" s="1599"/>
      <c r="J93" s="1501"/>
      <c r="K93" s="1490"/>
      <c r="M93" s="1502"/>
      <c r="N93" s="1501"/>
      <c r="P93" s="5"/>
    </row>
    <row r="94">
      <c r="A94" s="1454" t="s">
        <v>10137</v>
      </c>
      <c r="B94" s="1432">
        <v>2.0</v>
      </c>
      <c r="C94" s="1433">
        <v>43843.0</v>
      </c>
      <c r="D94" s="1428"/>
      <c r="E94" s="1428"/>
      <c r="F94" s="1428"/>
      <c r="G94" s="1638" t="s">
        <v>13680</v>
      </c>
      <c r="H94" s="1639">
        <v>43777.0</v>
      </c>
      <c r="I94" s="1599"/>
      <c r="J94" s="1501"/>
      <c r="K94" s="1490"/>
      <c r="M94" s="1502"/>
      <c r="N94" s="1501"/>
      <c r="P94" s="5"/>
    </row>
    <row r="95">
      <c r="A95" s="1427" t="s">
        <v>9451</v>
      </c>
      <c r="B95" s="1432">
        <v>4.0</v>
      </c>
      <c r="C95" s="1433">
        <v>43785.0</v>
      </c>
      <c r="D95" s="1433">
        <v>43805.0</v>
      </c>
      <c r="E95" s="1433">
        <v>43808.0</v>
      </c>
      <c r="F95" s="1428"/>
      <c r="G95" s="1638" t="s">
        <v>13657</v>
      </c>
      <c r="H95" s="1639">
        <v>43756.0</v>
      </c>
      <c r="I95" s="1599"/>
      <c r="J95" s="1524">
        <v>43763.0</v>
      </c>
      <c r="K95" s="1490"/>
      <c r="L95" s="883">
        <v>43763.0</v>
      </c>
      <c r="M95" s="1509" t="s">
        <v>13717</v>
      </c>
      <c r="N95" s="1489" t="s">
        <v>13718</v>
      </c>
      <c r="O95" s="50" t="s">
        <v>7370</v>
      </c>
      <c r="P95" s="5"/>
    </row>
    <row r="96">
      <c r="A96" s="1427" t="s">
        <v>9474</v>
      </c>
      <c r="B96" s="1432">
        <v>4.0</v>
      </c>
      <c r="C96" s="1433">
        <v>43805.0</v>
      </c>
      <c r="D96" s="1433">
        <v>43806.0</v>
      </c>
      <c r="E96" s="1433">
        <v>43847.0</v>
      </c>
      <c r="F96" s="1433">
        <v>43848.0</v>
      </c>
      <c r="G96" s="1638" t="s">
        <v>13657</v>
      </c>
      <c r="H96" s="1639">
        <v>43757.0</v>
      </c>
      <c r="I96" s="1599"/>
      <c r="J96" s="1524">
        <v>43756.0</v>
      </c>
      <c r="K96" s="1490"/>
      <c r="M96" s="1502"/>
      <c r="N96" s="1489" t="s">
        <v>13718</v>
      </c>
      <c r="O96" s="50" t="s">
        <v>7370</v>
      </c>
      <c r="P96" s="5"/>
    </row>
    <row r="97">
      <c r="A97" s="1427" t="s">
        <v>9507</v>
      </c>
      <c r="B97" s="1432">
        <v>2.0</v>
      </c>
      <c r="C97" s="1477">
        <v>43787.0</v>
      </c>
      <c r="D97" s="1658">
        <v>43805.0</v>
      </c>
      <c r="E97" s="1658">
        <v>43808.0</v>
      </c>
      <c r="F97" s="1428"/>
      <c r="G97" s="1638" t="s">
        <v>13657</v>
      </c>
      <c r="H97" s="1639">
        <v>43759.0</v>
      </c>
      <c r="I97" s="1599"/>
      <c r="J97" s="1501"/>
      <c r="K97" s="1490"/>
      <c r="M97" s="1502"/>
      <c r="N97" s="1501"/>
      <c r="P97" s="5"/>
    </row>
    <row r="98">
      <c r="A98" s="1427" t="s">
        <v>9447</v>
      </c>
      <c r="B98" s="1432">
        <v>3.0</v>
      </c>
      <c r="C98" s="1433">
        <v>43810.0</v>
      </c>
      <c r="D98" s="1433">
        <v>43811.0</v>
      </c>
      <c r="E98" s="1428"/>
      <c r="F98" s="1428"/>
      <c r="G98" s="1638" t="s">
        <v>13714</v>
      </c>
      <c r="H98" s="1646">
        <v>43770.0</v>
      </c>
      <c r="I98" s="1599"/>
      <c r="J98" s="1501"/>
      <c r="K98" s="1490"/>
      <c r="M98" s="1502"/>
      <c r="N98" s="1501"/>
      <c r="P98" s="5"/>
    </row>
    <row r="99">
      <c r="A99" s="1427" t="s">
        <v>9407</v>
      </c>
      <c r="B99" s="1432">
        <v>4.0</v>
      </c>
      <c r="C99" s="1433">
        <v>43804.0</v>
      </c>
      <c r="D99" s="1433">
        <v>43805.0</v>
      </c>
      <c r="E99" s="1428"/>
      <c r="F99" s="1428"/>
      <c r="G99" s="1638" t="s">
        <v>13654</v>
      </c>
      <c r="H99" s="1646">
        <v>43766.0</v>
      </c>
      <c r="I99" s="1641"/>
      <c r="J99" s="1501"/>
      <c r="K99" s="1490"/>
      <c r="L99" s="883">
        <v>43768.0</v>
      </c>
      <c r="M99" s="1502"/>
      <c r="N99" s="1489" t="s">
        <v>13719</v>
      </c>
      <c r="O99" s="50" t="s">
        <v>13720</v>
      </c>
      <c r="P99" s="5"/>
    </row>
    <row r="100">
      <c r="A100" s="1454" t="s">
        <v>10133</v>
      </c>
      <c r="B100" s="1432">
        <v>1.0</v>
      </c>
      <c r="C100" s="1433">
        <v>43804.0</v>
      </c>
      <c r="D100" s="1433">
        <v>43805.0</v>
      </c>
      <c r="E100" s="1428"/>
      <c r="F100" s="1428"/>
      <c r="G100" s="1638" t="s">
        <v>13672</v>
      </c>
      <c r="H100" s="1646">
        <v>43766.0</v>
      </c>
      <c r="I100" s="1599"/>
      <c r="J100" s="1501"/>
      <c r="K100" s="1490"/>
      <c r="L100" s="883">
        <v>43768.0</v>
      </c>
      <c r="M100" s="1502"/>
      <c r="N100" s="1489" t="s">
        <v>13719</v>
      </c>
      <c r="O100" s="50" t="s">
        <v>13720</v>
      </c>
      <c r="P100" s="5"/>
    </row>
    <row r="101">
      <c r="A101" s="1427" t="s">
        <v>9439</v>
      </c>
      <c r="B101" s="1432">
        <v>4.0</v>
      </c>
      <c r="C101" s="1433">
        <v>43840.0</v>
      </c>
      <c r="D101" s="1433">
        <v>43841.0</v>
      </c>
      <c r="E101" s="1433">
        <v>43854.0</v>
      </c>
      <c r="F101" s="1433">
        <v>43855.0</v>
      </c>
      <c r="G101" s="1638" t="s">
        <v>13714</v>
      </c>
      <c r="H101" s="1649">
        <v>43773.0</v>
      </c>
      <c r="I101" s="1659">
        <v>43774.0</v>
      </c>
      <c r="J101" s="1501"/>
      <c r="K101" s="1490"/>
      <c r="M101" s="1502"/>
      <c r="N101" s="50" t="s">
        <v>13719</v>
      </c>
      <c r="O101" s="1489" t="s">
        <v>13676</v>
      </c>
      <c r="P101" s="5"/>
    </row>
    <row r="102">
      <c r="A102" s="1427" t="s">
        <v>9458</v>
      </c>
      <c r="B102" s="1432">
        <v>3.0</v>
      </c>
      <c r="C102" s="1433">
        <v>43753.0</v>
      </c>
      <c r="D102" s="1433">
        <v>43788.0</v>
      </c>
      <c r="E102" s="1433">
        <v>43804.0</v>
      </c>
      <c r="F102" s="1433">
        <v>43838.0</v>
      </c>
      <c r="G102" s="1638" t="s">
        <v>13654</v>
      </c>
      <c r="H102" s="1640">
        <v>43754.0</v>
      </c>
      <c r="I102" s="1599"/>
      <c r="J102" s="1501"/>
      <c r="K102" s="1490"/>
      <c r="M102" s="1509" t="s">
        <v>13721</v>
      </c>
      <c r="N102" s="1489" t="s">
        <v>13676</v>
      </c>
      <c r="O102" s="50" t="s">
        <v>13722</v>
      </c>
      <c r="P102" s="5"/>
    </row>
    <row r="103">
      <c r="A103" s="1427" t="s">
        <v>11933</v>
      </c>
      <c r="B103" s="1432">
        <v>3.0</v>
      </c>
      <c r="C103" s="1433">
        <v>43816.0</v>
      </c>
      <c r="D103" s="1433">
        <v>43817.0</v>
      </c>
      <c r="E103" s="1428"/>
      <c r="F103" s="1428"/>
      <c r="G103" s="1638" t="s">
        <v>13684</v>
      </c>
      <c r="H103" s="1640">
        <v>43770.0</v>
      </c>
      <c r="I103" s="1599"/>
      <c r="J103" s="1501"/>
      <c r="K103" s="1490"/>
      <c r="M103" s="1502"/>
      <c r="N103" s="1501"/>
      <c r="P103" s="5"/>
    </row>
    <row r="104">
      <c r="A104" s="1427" t="s">
        <v>11938</v>
      </c>
      <c r="B104" s="1432">
        <v>3.0</v>
      </c>
      <c r="C104" s="1433">
        <v>43833.0</v>
      </c>
      <c r="D104" s="1433">
        <v>43836.0</v>
      </c>
      <c r="E104" s="1433">
        <v>43838.0</v>
      </c>
      <c r="F104" s="1428"/>
      <c r="G104" s="1638" t="s">
        <v>13652</v>
      </c>
      <c r="H104" s="1639">
        <v>43759.0</v>
      </c>
      <c r="I104" s="1599"/>
      <c r="J104" s="1501"/>
      <c r="K104" s="1490"/>
      <c r="M104" s="1502"/>
      <c r="N104" s="1489" t="s">
        <v>7370</v>
      </c>
      <c r="O104" s="50" t="s">
        <v>13720</v>
      </c>
      <c r="P104" s="5"/>
    </row>
    <row r="105">
      <c r="A105" s="1427" t="s">
        <v>9484</v>
      </c>
      <c r="B105" s="1432">
        <v>1.0</v>
      </c>
      <c r="C105" s="1433">
        <v>43806.0</v>
      </c>
      <c r="D105" s="1433">
        <v>43842.0</v>
      </c>
      <c r="E105" s="1428"/>
      <c r="F105" s="1428"/>
      <c r="G105" s="1638" t="s">
        <v>13661</v>
      </c>
      <c r="H105" s="1646">
        <v>43766.0</v>
      </c>
      <c r="I105" s="1599"/>
      <c r="J105" s="1501"/>
      <c r="K105" s="1490"/>
      <c r="M105" s="1509" t="s">
        <v>13723</v>
      </c>
      <c r="N105" s="1489" t="s">
        <v>7370</v>
      </c>
      <c r="O105" s="50" t="s">
        <v>13724</v>
      </c>
      <c r="P105" s="5"/>
    </row>
    <row r="106">
      <c r="A106" s="1427" t="s">
        <v>9478</v>
      </c>
      <c r="B106" s="1432">
        <v>2.0</v>
      </c>
      <c r="C106" s="1433">
        <v>43805.0</v>
      </c>
      <c r="D106" s="1433">
        <v>43812.0</v>
      </c>
      <c r="E106" s="1433">
        <v>43840.0</v>
      </c>
      <c r="F106" s="1428"/>
      <c r="G106" s="1638" t="s">
        <v>13652</v>
      </c>
      <c r="H106" s="1646">
        <v>43766.0</v>
      </c>
      <c r="I106" s="1599"/>
      <c r="J106" s="1501"/>
      <c r="K106" s="1490"/>
      <c r="M106" s="1502"/>
      <c r="N106" s="1501"/>
      <c r="P106" s="5"/>
    </row>
    <row r="107">
      <c r="A107" s="1427" t="s">
        <v>9434</v>
      </c>
      <c r="B107" s="1432">
        <v>4.0</v>
      </c>
      <c r="C107" s="1433">
        <v>43834.0</v>
      </c>
      <c r="D107" s="1433">
        <v>43841.0</v>
      </c>
      <c r="E107" s="1428"/>
      <c r="F107" s="1428"/>
      <c r="G107" s="1638" t="s">
        <v>13686</v>
      </c>
      <c r="H107" s="1646">
        <v>43761.0</v>
      </c>
      <c r="I107" s="1599"/>
      <c r="J107" s="1501"/>
      <c r="K107" s="1490"/>
      <c r="M107" s="1502"/>
      <c r="N107" s="1501"/>
      <c r="P107" s="5"/>
    </row>
    <row r="108">
      <c r="A108" s="1454" t="s">
        <v>10130</v>
      </c>
      <c r="B108" s="1432">
        <v>1.0</v>
      </c>
      <c r="C108" s="1428"/>
      <c r="D108" s="1428"/>
      <c r="E108" s="1428"/>
      <c r="F108" s="1428"/>
      <c r="G108" s="1638" t="s">
        <v>13713</v>
      </c>
      <c r="H108" s="1646">
        <v>43761.0</v>
      </c>
      <c r="I108" s="1599"/>
      <c r="J108" s="1501"/>
      <c r="K108" s="1490"/>
      <c r="M108" s="1502"/>
      <c r="N108" s="1501"/>
      <c r="P108" s="5"/>
    </row>
    <row r="109">
      <c r="A109" s="1427" t="s">
        <v>9480</v>
      </c>
      <c r="B109" s="1432">
        <v>2.0</v>
      </c>
      <c r="C109" s="1433">
        <v>43768.0</v>
      </c>
      <c r="D109" s="1433">
        <v>43775.0</v>
      </c>
      <c r="E109" s="1433">
        <v>43817.0</v>
      </c>
      <c r="F109" s="1428"/>
      <c r="G109" s="1638" t="s">
        <v>13725</v>
      </c>
      <c r="H109" s="1660">
        <v>43741.0</v>
      </c>
      <c r="I109" s="1599"/>
      <c r="J109" s="1501"/>
      <c r="K109" s="1490"/>
      <c r="L109" s="883"/>
      <c r="M109" s="1509" t="s">
        <v>13726</v>
      </c>
      <c r="N109" s="1489" t="s">
        <v>13727</v>
      </c>
      <c r="O109" s="50"/>
      <c r="P109" s="5"/>
    </row>
    <row r="110">
      <c r="A110" s="1427" t="s">
        <v>9410</v>
      </c>
      <c r="B110" s="1432">
        <v>5.0</v>
      </c>
      <c r="C110" s="1433">
        <v>43812.0</v>
      </c>
      <c r="D110" s="1433">
        <v>43813.0</v>
      </c>
      <c r="E110" s="1428"/>
      <c r="F110" s="1428"/>
      <c r="G110" s="1638" t="s">
        <v>13687</v>
      </c>
      <c r="H110" s="1639">
        <v>43760.0</v>
      </c>
      <c r="I110" s="1599"/>
      <c r="J110" s="1501"/>
      <c r="K110" s="1490"/>
      <c r="L110" s="883">
        <v>43767.0</v>
      </c>
      <c r="M110" s="1509" t="s">
        <v>13728</v>
      </c>
      <c r="N110" s="1489" t="s">
        <v>7370</v>
      </c>
      <c r="O110" s="50" t="s">
        <v>13729</v>
      </c>
      <c r="P110" s="5"/>
    </row>
    <row r="111">
      <c r="A111" s="1427" t="s">
        <v>9508</v>
      </c>
      <c r="B111" s="1432">
        <v>2.0</v>
      </c>
      <c r="C111" s="1433">
        <v>43862.0</v>
      </c>
      <c r="D111" s="1428"/>
      <c r="E111" s="1428"/>
      <c r="F111" s="1428"/>
      <c r="G111" s="1638" t="s">
        <v>13653</v>
      </c>
      <c r="H111" s="1639">
        <v>43791.0</v>
      </c>
      <c r="I111" s="1661" t="s">
        <v>13730</v>
      </c>
      <c r="J111" s="1501"/>
      <c r="K111" s="1490"/>
      <c r="M111" s="1502"/>
      <c r="N111" s="1489" t="s">
        <v>13145</v>
      </c>
      <c r="P111" s="5"/>
    </row>
    <row r="112" ht="31.5" customHeight="1">
      <c r="A112" s="1427" t="s">
        <v>9445</v>
      </c>
      <c r="B112" s="1485">
        <v>3.0</v>
      </c>
      <c r="C112" s="1433">
        <v>43785.0</v>
      </c>
      <c r="D112" s="1433">
        <v>43806.0</v>
      </c>
      <c r="E112" s="1433">
        <v>43811.0</v>
      </c>
      <c r="F112" s="1428"/>
      <c r="G112" s="1638" t="s">
        <v>13704</v>
      </c>
      <c r="H112" s="1640">
        <v>43752.0</v>
      </c>
      <c r="I112" s="1599"/>
      <c r="J112" s="1489" t="s">
        <v>13731</v>
      </c>
      <c r="K112" s="1490"/>
      <c r="L112" s="883">
        <v>43755.0</v>
      </c>
      <c r="M112" s="1502"/>
      <c r="N112" s="1489" t="s">
        <v>13676</v>
      </c>
      <c r="O112" s="50" t="s">
        <v>13732</v>
      </c>
      <c r="P112" s="5"/>
    </row>
    <row r="113">
      <c r="A113" s="1427" t="s">
        <v>9460</v>
      </c>
      <c r="B113" s="1432">
        <v>2.0</v>
      </c>
      <c r="C113" s="1433">
        <v>43783.0</v>
      </c>
      <c r="D113" s="1433">
        <v>43813.0</v>
      </c>
      <c r="E113" s="1428"/>
      <c r="F113" s="1428"/>
      <c r="G113" s="1638" t="s">
        <v>13689</v>
      </c>
      <c r="H113" s="1640">
        <v>43753.0</v>
      </c>
      <c r="I113" s="1599"/>
      <c r="J113" s="1501"/>
      <c r="K113" s="1490"/>
      <c r="M113" s="1509" t="s">
        <v>13700</v>
      </c>
      <c r="N113" s="1489" t="s">
        <v>13733</v>
      </c>
      <c r="O113" s="50" t="s">
        <v>13156</v>
      </c>
      <c r="P113" s="5"/>
    </row>
    <row r="114">
      <c r="A114" s="1427" t="s">
        <v>12027</v>
      </c>
      <c r="B114" s="1432">
        <v>4.0</v>
      </c>
      <c r="C114" s="1433">
        <v>43839.0</v>
      </c>
      <c r="D114" s="1433">
        <v>43840.0</v>
      </c>
      <c r="E114" s="1428"/>
      <c r="F114" s="1428"/>
      <c r="G114" s="1638" t="s">
        <v>13657</v>
      </c>
      <c r="H114" s="1640">
        <v>43757.0</v>
      </c>
      <c r="I114" s="1599"/>
      <c r="J114" s="1501"/>
      <c r="K114" s="1490"/>
      <c r="M114" s="1509" t="s">
        <v>13734</v>
      </c>
      <c r="N114" s="50" t="s">
        <v>13156</v>
      </c>
      <c r="O114" s="50" t="s">
        <v>13156</v>
      </c>
      <c r="P114" s="5"/>
    </row>
    <row r="115">
      <c r="A115" s="1427" t="s">
        <v>10143</v>
      </c>
      <c r="B115" s="1432">
        <v>4.0</v>
      </c>
      <c r="C115" s="1433">
        <v>43790.0</v>
      </c>
      <c r="D115" s="1433">
        <v>43805.0</v>
      </c>
      <c r="E115" s="1433">
        <v>43809.0</v>
      </c>
      <c r="F115" s="1428"/>
      <c r="G115" s="1638" t="s">
        <v>13735</v>
      </c>
      <c r="H115" s="1639">
        <v>43738.0</v>
      </c>
      <c r="I115" s="1662">
        <v>43756.0</v>
      </c>
      <c r="J115" s="1501"/>
      <c r="K115" s="1490"/>
      <c r="M115" s="1509" t="s">
        <v>13700</v>
      </c>
      <c r="N115" s="1489" t="s">
        <v>13156</v>
      </c>
      <c r="O115" s="50" t="s">
        <v>13736</v>
      </c>
      <c r="P115" s="5"/>
    </row>
    <row r="116">
      <c r="A116" s="1427" t="s">
        <v>9486</v>
      </c>
      <c r="B116" s="1432">
        <v>3.0</v>
      </c>
      <c r="C116" s="1433">
        <v>43811.0</v>
      </c>
      <c r="D116" s="1433">
        <v>43833.0</v>
      </c>
      <c r="E116" s="1433">
        <v>43853.0</v>
      </c>
      <c r="F116" s="1428"/>
      <c r="G116" s="1638" t="s">
        <v>13737</v>
      </c>
      <c r="H116" s="1639">
        <v>43777.0</v>
      </c>
      <c r="I116" s="1599"/>
      <c r="J116" s="1501"/>
      <c r="K116" s="1490"/>
      <c r="M116" s="1509" t="s">
        <v>13738</v>
      </c>
      <c r="N116" s="1489" t="s">
        <v>13676</v>
      </c>
      <c r="O116" s="50" t="s">
        <v>13676</v>
      </c>
      <c r="P116" s="5"/>
    </row>
    <row r="117">
      <c r="A117" s="1427" t="s">
        <v>9475</v>
      </c>
      <c r="B117" s="1432">
        <v>2.0</v>
      </c>
      <c r="C117" s="1433">
        <v>43788.0</v>
      </c>
      <c r="D117" s="1433">
        <v>43802.0</v>
      </c>
      <c r="E117" s="1433">
        <v>43837.0</v>
      </c>
      <c r="F117" s="1428"/>
      <c r="G117" s="1638" t="s">
        <v>13735</v>
      </c>
      <c r="H117" s="1639">
        <v>43759.0</v>
      </c>
      <c r="I117" s="1599"/>
      <c r="J117" s="1501"/>
      <c r="K117" s="1490"/>
      <c r="M117" s="1502"/>
      <c r="N117" s="1501"/>
      <c r="P117" s="5"/>
    </row>
    <row r="118">
      <c r="A118" s="1427" t="s">
        <v>9476</v>
      </c>
      <c r="B118" s="1432">
        <v>3.0</v>
      </c>
      <c r="C118" s="1433">
        <v>43784.0</v>
      </c>
      <c r="D118" s="1433">
        <v>43803.0</v>
      </c>
      <c r="E118" s="1433">
        <v>43808.0</v>
      </c>
      <c r="F118" s="1433">
        <v>43817.0</v>
      </c>
      <c r="G118" s="1638" t="s">
        <v>13657</v>
      </c>
      <c r="H118" s="1640">
        <v>43756.0</v>
      </c>
      <c r="I118" s="1599"/>
      <c r="J118" s="1501"/>
      <c r="K118" s="1490"/>
      <c r="M118" s="1502"/>
      <c r="N118" s="1501"/>
      <c r="P118" s="5"/>
    </row>
    <row r="119">
      <c r="A119" s="1427" t="s">
        <v>9440</v>
      </c>
      <c r="B119" s="1432">
        <v>4.0</v>
      </c>
      <c r="C119" s="1433">
        <v>43839.0</v>
      </c>
      <c r="D119" s="1433">
        <v>43840.0</v>
      </c>
      <c r="E119" s="1433">
        <v>43843.0</v>
      </c>
      <c r="F119" s="1428"/>
      <c r="G119" s="1638" t="s">
        <v>13739</v>
      </c>
      <c r="H119" s="1639">
        <v>43790.0</v>
      </c>
      <c r="I119" s="1599"/>
      <c r="J119" s="1501"/>
      <c r="K119" s="1490"/>
      <c r="M119" s="1502"/>
      <c r="N119" s="1501"/>
      <c r="P119" s="5"/>
    </row>
    <row r="120">
      <c r="A120" s="1427" t="s">
        <v>9448</v>
      </c>
      <c r="B120" s="1432">
        <v>3.0</v>
      </c>
      <c r="C120" s="1433">
        <v>43840.0</v>
      </c>
      <c r="D120" s="1433">
        <v>43841.0</v>
      </c>
      <c r="E120" s="1428"/>
      <c r="F120" s="1428"/>
      <c r="G120" s="1638" t="s">
        <v>13687</v>
      </c>
      <c r="H120" s="1663">
        <v>43762.0</v>
      </c>
      <c r="I120" s="1599"/>
      <c r="J120" s="1514">
        <v>43767.0</v>
      </c>
      <c r="K120" s="1490"/>
      <c r="M120" s="1502"/>
      <c r="N120" s="1501"/>
      <c r="P120" s="5"/>
    </row>
    <row r="121">
      <c r="A121" s="1427" t="s">
        <v>9509</v>
      </c>
      <c r="B121" s="1432">
        <v>1.0</v>
      </c>
      <c r="C121" s="1433">
        <v>43832.0</v>
      </c>
      <c r="D121" s="1433">
        <v>43838.0</v>
      </c>
      <c r="E121" s="1428"/>
      <c r="F121" s="1428"/>
      <c r="G121" s="1638" t="s">
        <v>13658</v>
      </c>
      <c r="H121" s="1654">
        <v>43769.0</v>
      </c>
      <c r="I121" s="1599"/>
      <c r="J121" s="1501"/>
      <c r="K121" s="1490"/>
      <c r="M121" s="1502"/>
      <c r="N121" s="1501"/>
      <c r="P121" s="5"/>
    </row>
    <row r="122">
      <c r="A122" s="1427" t="s">
        <v>9444</v>
      </c>
      <c r="B122" s="1432">
        <v>3.0</v>
      </c>
      <c r="C122" s="850" t="s">
        <v>13740</v>
      </c>
      <c r="D122" s="1433">
        <v>43806.0</v>
      </c>
      <c r="E122" s="1436">
        <v>43812.0</v>
      </c>
      <c r="F122" s="1436">
        <v>43813.0</v>
      </c>
      <c r="G122" s="1638" t="s">
        <v>13666</v>
      </c>
      <c r="H122" s="1639">
        <v>43769.0</v>
      </c>
      <c r="I122" s="1641"/>
      <c r="J122" s="1501"/>
      <c r="K122" s="1509" t="s">
        <v>13741</v>
      </c>
      <c r="M122" s="1502"/>
      <c r="N122" s="1501"/>
      <c r="P122" s="5"/>
    </row>
    <row r="123">
      <c r="A123" s="1427" t="s">
        <v>9409</v>
      </c>
      <c r="B123" s="1432">
        <v>3.0</v>
      </c>
      <c r="C123" s="1433">
        <v>43804.0</v>
      </c>
      <c r="D123" s="1433">
        <v>43805.0</v>
      </c>
      <c r="E123" s="1428"/>
      <c r="F123" s="1428"/>
      <c r="G123" s="1638" t="s">
        <v>13662</v>
      </c>
      <c r="H123" s="1639">
        <v>43759.0</v>
      </c>
      <c r="I123" s="1599"/>
      <c r="J123" s="1514">
        <v>43768.0</v>
      </c>
      <c r="K123" s="1546">
        <v>43782.0</v>
      </c>
      <c r="L123" s="1065">
        <v>43784.0</v>
      </c>
      <c r="M123" s="1552">
        <v>43804.0</v>
      </c>
      <c r="N123" s="1489" t="s">
        <v>13156</v>
      </c>
      <c r="O123" s="50" t="s">
        <v>13742</v>
      </c>
      <c r="P123" s="5"/>
    </row>
    <row r="124">
      <c r="A124" s="1454" t="s">
        <v>10127</v>
      </c>
      <c r="B124" s="1432">
        <v>1.0</v>
      </c>
      <c r="C124" s="1433">
        <v>43804.0</v>
      </c>
      <c r="D124" s="1433">
        <v>43805.0</v>
      </c>
      <c r="E124" s="1428"/>
      <c r="F124" s="1428"/>
      <c r="G124" s="1638" t="s">
        <v>13662</v>
      </c>
      <c r="H124" s="1639">
        <v>43759.0</v>
      </c>
      <c r="I124" s="1599"/>
      <c r="J124" s="1501"/>
      <c r="K124" s="1490"/>
      <c r="L124" s="1065">
        <v>43784.0</v>
      </c>
      <c r="M124" s="1502"/>
      <c r="N124" s="1501"/>
      <c r="P124" s="5"/>
    </row>
    <row r="125">
      <c r="A125" s="1427" t="s">
        <v>9430</v>
      </c>
      <c r="B125" s="1432">
        <v>3.0</v>
      </c>
      <c r="C125" s="1433">
        <v>43804.0</v>
      </c>
      <c r="D125" s="1433">
        <v>43805.0</v>
      </c>
      <c r="E125" s="1433">
        <v>43808.0</v>
      </c>
      <c r="F125" s="1433">
        <v>43809.0</v>
      </c>
      <c r="G125" s="1638" t="s">
        <v>13662</v>
      </c>
      <c r="H125" s="1639">
        <v>43758.0</v>
      </c>
      <c r="I125" s="1641">
        <v>43763.0</v>
      </c>
      <c r="J125" s="1501"/>
      <c r="K125" s="1490"/>
      <c r="M125" s="1502"/>
      <c r="N125" s="1501"/>
      <c r="P125" s="5"/>
    </row>
    <row r="126">
      <c r="A126" s="1427" t="s">
        <v>8598</v>
      </c>
      <c r="B126" s="1432">
        <v>1.0</v>
      </c>
      <c r="C126" s="1664">
        <v>43811.0</v>
      </c>
      <c r="D126" s="1665">
        <v>43812.0</v>
      </c>
      <c r="E126" s="1428"/>
      <c r="F126" s="1428"/>
      <c r="G126" s="1638" t="s">
        <v>13662</v>
      </c>
      <c r="H126" s="1639">
        <v>43768.0</v>
      </c>
      <c r="I126" s="1599"/>
      <c r="J126" s="1501"/>
      <c r="K126" s="1490"/>
      <c r="M126" s="1502"/>
      <c r="N126" s="1501"/>
      <c r="P126" s="5"/>
    </row>
    <row r="127" ht="26.25" customHeight="1">
      <c r="A127" s="1427" t="s">
        <v>9414</v>
      </c>
      <c r="B127" s="1432">
        <v>5.0</v>
      </c>
      <c r="C127" s="1433">
        <v>43811.0</v>
      </c>
      <c r="D127" s="1433">
        <v>43812.0</v>
      </c>
      <c r="E127" s="1428"/>
      <c r="F127" s="1428"/>
      <c r="G127" s="1638" t="s">
        <v>13662</v>
      </c>
      <c r="H127" s="1640">
        <v>43769.0</v>
      </c>
      <c r="I127" s="1599"/>
      <c r="J127" s="1514">
        <v>43769.0</v>
      </c>
      <c r="K127" s="1490"/>
      <c r="L127" s="883">
        <v>43769.0</v>
      </c>
      <c r="M127" s="1554" t="s">
        <v>13743</v>
      </c>
      <c r="N127" s="1501"/>
      <c r="P127" s="5"/>
    </row>
    <row r="128">
      <c r="A128" s="1427" t="s">
        <v>9408</v>
      </c>
      <c r="B128" s="1432">
        <v>5.0</v>
      </c>
      <c r="C128" s="1433">
        <v>43840.0</v>
      </c>
      <c r="D128" s="1433">
        <v>43841.0</v>
      </c>
      <c r="E128" s="1428"/>
      <c r="G128" s="1638" t="s">
        <v>13744</v>
      </c>
      <c r="H128" s="1639">
        <v>43794.0</v>
      </c>
      <c r="I128" s="1599"/>
      <c r="J128" s="1501"/>
      <c r="K128" s="1490"/>
      <c r="M128" s="1502"/>
      <c r="N128" s="1489" t="s">
        <v>13745</v>
      </c>
      <c r="P128" s="5"/>
    </row>
    <row r="129">
      <c r="A129" s="1427" t="s">
        <v>9510</v>
      </c>
      <c r="B129" s="1432">
        <v>2.0</v>
      </c>
      <c r="C129" s="1433">
        <v>43834.0</v>
      </c>
      <c r="D129" s="1433">
        <v>43836.0</v>
      </c>
      <c r="E129" s="1428"/>
      <c r="F129" s="1428"/>
      <c r="G129" s="1638" t="s">
        <v>13657</v>
      </c>
      <c r="H129" s="1639">
        <v>43759.0</v>
      </c>
      <c r="I129" s="1599"/>
      <c r="J129" s="1501"/>
      <c r="K129" s="1490"/>
      <c r="M129" s="1502"/>
      <c r="N129" s="1501"/>
      <c r="P129" s="5"/>
    </row>
    <row r="130">
      <c r="A130" s="1427" t="s">
        <v>9431</v>
      </c>
      <c r="B130" s="1432">
        <v>3.0</v>
      </c>
      <c r="C130" s="1433">
        <v>43854.0</v>
      </c>
      <c r="D130" s="1433">
        <v>43855.0</v>
      </c>
      <c r="E130" s="1433"/>
      <c r="F130" s="1428"/>
      <c r="G130" s="1638" t="s">
        <v>13662</v>
      </c>
      <c r="H130" s="1646">
        <v>43767.0</v>
      </c>
      <c r="I130" s="1490"/>
      <c r="K130" s="1490"/>
      <c r="L130" s="1065">
        <v>43767.0</v>
      </c>
      <c r="M130" s="1502"/>
      <c r="N130" s="1501"/>
      <c r="P130" s="5"/>
    </row>
    <row r="131">
      <c r="A131" s="1427" t="s">
        <v>9412</v>
      </c>
      <c r="B131" s="1432">
        <v>3.0</v>
      </c>
      <c r="C131" s="1433">
        <v>43813.0</v>
      </c>
      <c r="D131" s="1433">
        <v>43841.0</v>
      </c>
      <c r="E131" s="1428"/>
      <c r="G131" s="1638" t="s">
        <v>13652</v>
      </c>
      <c r="H131" s="1639">
        <v>43760.0</v>
      </c>
      <c r="I131" s="1490"/>
      <c r="J131" s="1065">
        <v>43766.0</v>
      </c>
      <c r="K131" s="1490"/>
      <c r="M131" s="1502"/>
      <c r="N131" s="1501"/>
      <c r="P131" s="5"/>
    </row>
    <row r="132">
      <c r="A132" s="1454" t="s">
        <v>10150</v>
      </c>
      <c r="B132" s="1432">
        <v>2.0</v>
      </c>
      <c r="C132" s="1433">
        <v>43813.0</v>
      </c>
      <c r="D132" s="1433">
        <v>43841.0</v>
      </c>
      <c r="E132" s="1428"/>
      <c r="F132" s="1428"/>
      <c r="G132" s="1638" t="s">
        <v>13672</v>
      </c>
      <c r="H132" s="1639">
        <v>43760.0</v>
      </c>
      <c r="I132" s="1599"/>
      <c r="K132" s="1490"/>
      <c r="M132" s="1509" t="s">
        <v>13700</v>
      </c>
      <c r="N132" s="1501"/>
      <c r="P132" s="5"/>
    </row>
    <row r="133">
      <c r="A133" s="1427" t="s">
        <v>9454</v>
      </c>
      <c r="B133" s="1432">
        <v>4.0</v>
      </c>
      <c r="C133" s="1433">
        <v>43781.0</v>
      </c>
      <c r="D133" s="1433">
        <v>43789.0</v>
      </c>
      <c r="E133" s="1433">
        <v>43805.0</v>
      </c>
      <c r="F133" s="1428"/>
      <c r="G133" s="1638" t="s">
        <v>13682</v>
      </c>
      <c r="H133" s="1640">
        <v>43752.0</v>
      </c>
      <c r="I133" s="1599"/>
      <c r="K133" s="1490"/>
      <c r="M133" s="1509" t="s">
        <v>13700</v>
      </c>
      <c r="N133" s="1489" t="s">
        <v>13676</v>
      </c>
      <c r="O133" s="50" t="s">
        <v>13676</v>
      </c>
      <c r="P133" s="5"/>
    </row>
    <row r="134">
      <c r="A134" s="1427" t="s">
        <v>9471</v>
      </c>
      <c r="B134" s="1432">
        <v>3.0</v>
      </c>
      <c r="C134" s="1433">
        <v>43801.0</v>
      </c>
      <c r="D134" s="1433">
        <v>43812.0</v>
      </c>
      <c r="E134" s="1433">
        <v>43815.0</v>
      </c>
      <c r="F134" s="1428"/>
      <c r="G134" s="1638" t="s">
        <v>13657</v>
      </c>
      <c r="H134" s="1640">
        <v>43756.0</v>
      </c>
      <c r="I134" s="1599"/>
      <c r="K134" s="1490"/>
      <c r="M134" s="1502"/>
      <c r="N134" s="1501"/>
      <c r="P134" s="5"/>
    </row>
    <row r="135">
      <c r="A135" s="1427" t="s">
        <v>8599</v>
      </c>
      <c r="B135" s="1432">
        <v>1.0</v>
      </c>
      <c r="C135" s="1433">
        <v>43791.0</v>
      </c>
      <c r="D135" s="1428"/>
      <c r="E135" s="1428"/>
      <c r="F135" s="1428"/>
      <c r="G135" s="1638" t="s">
        <v>13737</v>
      </c>
      <c r="H135" s="1639">
        <v>43748.0</v>
      </c>
      <c r="I135" s="1599"/>
      <c r="K135" s="1490"/>
      <c r="M135" s="1502"/>
      <c r="N135" s="1501"/>
      <c r="P135" s="5"/>
    </row>
    <row r="136">
      <c r="A136" s="1424" t="s">
        <v>9433</v>
      </c>
      <c r="B136" s="1432">
        <v>3.0</v>
      </c>
      <c r="C136" s="1433">
        <v>43812.0</v>
      </c>
      <c r="D136" s="1433">
        <v>43840.0</v>
      </c>
      <c r="E136" s="1428"/>
      <c r="F136" s="1428"/>
      <c r="G136" s="1638" t="s">
        <v>13746</v>
      </c>
      <c r="H136" s="1639">
        <v>43759.0</v>
      </c>
      <c r="I136" s="1599"/>
      <c r="K136" s="1490"/>
      <c r="M136" s="1502"/>
      <c r="N136" s="1489" t="s">
        <v>13156</v>
      </c>
      <c r="O136" s="50" t="s">
        <v>13156</v>
      </c>
      <c r="P136" s="5"/>
    </row>
    <row r="137">
      <c r="A137" s="1424" t="s">
        <v>10154</v>
      </c>
      <c r="B137" s="1432">
        <v>2.0</v>
      </c>
      <c r="C137" s="1433">
        <v>43802.0</v>
      </c>
      <c r="D137" s="1433">
        <v>43804.0</v>
      </c>
      <c r="E137" s="1433">
        <v>43810.0</v>
      </c>
      <c r="F137" s="1428"/>
      <c r="G137" s="1638" t="s">
        <v>13653</v>
      </c>
      <c r="H137" s="1500">
        <v>43774.0</v>
      </c>
      <c r="I137" s="1652"/>
      <c r="K137" s="1490"/>
      <c r="M137" s="1502"/>
      <c r="N137" s="1501"/>
      <c r="P137" s="5"/>
    </row>
    <row r="138">
      <c r="A138" s="1424">
        <f>COUNTA(A4:A137)</f>
        <v>134</v>
      </c>
      <c r="B138" s="1582">
        <f>SUM(B4:B137)</f>
        <v>363</v>
      </c>
      <c r="C138" s="50" t="s">
        <v>13747</v>
      </c>
      <c r="D138" s="1428"/>
      <c r="E138" s="1428"/>
      <c r="F138" s="1428"/>
      <c r="G138" s="1595"/>
      <c r="H138" s="1563"/>
      <c r="I138" s="1599"/>
      <c r="K138" s="1490"/>
      <c r="M138" s="1502"/>
      <c r="P138" s="5"/>
    </row>
    <row r="139">
      <c r="A139" s="1424">
        <f>A138-5</f>
        <v>129</v>
      </c>
      <c r="B139" s="1564">
        <f>B138-(B74+sum(B49:B51)+B36+B62)</f>
        <v>350</v>
      </c>
      <c r="C139" s="50" t="s">
        <v>12305</v>
      </c>
      <c r="D139" s="1428"/>
      <c r="E139" s="1428"/>
      <c r="F139" s="1428"/>
      <c r="G139" s="1595"/>
      <c r="H139" s="1563"/>
      <c r="I139" s="1599"/>
      <c r="K139" s="1490"/>
      <c r="M139" s="1502"/>
      <c r="P139" s="5"/>
    </row>
    <row r="140">
      <c r="A140" s="1566"/>
      <c r="B140" s="1567"/>
      <c r="C140" s="1428"/>
      <c r="D140" s="1428"/>
      <c r="E140" s="1428"/>
      <c r="F140" s="1428"/>
      <c r="G140" s="1595"/>
      <c r="H140" s="1563"/>
      <c r="I140" s="1599"/>
      <c r="K140" s="1490"/>
      <c r="M140" s="1502"/>
      <c r="P140" s="5"/>
    </row>
    <row r="141">
      <c r="A141" s="1566"/>
      <c r="B141" s="1567"/>
      <c r="C141" s="1428"/>
      <c r="D141" s="1428"/>
      <c r="E141" s="1428"/>
      <c r="F141" s="1428"/>
      <c r="G141" s="1666" t="s">
        <v>13748</v>
      </c>
      <c r="H141" s="972">
        <f>COUNTIF('2019-2020 IV Dates'!H1:H137, "&lt;="&amp;today())</f>
        <v>121</v>
      </c>
      <c r="I141" s="1645"/>
      <c r="K141" s="1490"/>
      <c r="M141" s="1502"/>
      <c r="P141" s="5"/>
    </row>
    <row r="142">
      <c r="A142" s="1566"/>
      <c r="B142" s="1567"/>
      <c r="C142" s="1428"/>
      <c r="D142" s="1428"/>
      <c r="E142" s="1428"/>
      <c r="F142" s="1428"/>
      <c r="G142" s="1667" t="s">
        <v>13749</v>
      </c>
      <c r="H142" s="1612">
        <f>H141/(A138-3)</f>
        <v>0.9236641221</v>
      </c>
      <c r="I142" s="1599"/>
      <c r="K142" s="1490"/>
      <c r="M142" s="1502"/>
      <c r="P142" s="5"/>
    </row>
    <row r="143">
      <c r="A143" s="1566"/>
      <c r="B143" s="1567"/>
      <c r="C143" s="1428"/>
      <c r="D143" s="1428"/>
      <c r="E143" s="1428"/>
      <c r="F143" s="1428"/>
      <c r="G143" s="1595"/>
      <c r="H143" s="1563"/>
      <c r="I143" s="1599"/>
      <c r="K143" s="1490"/>
      <c r="M143" s="1502"/>
      <c r="P143" s="5"/>
    </row>
    <row r="144">
      <c r="A144" s="1566"/>
      <c r="B144" s="1567"/>
      <c r="C144" s="1428"/>
      <c r="D144" s="1428"/>
      <c r="E144" s="1428"/>
      <c r="F144" s="1428"/>
      <c r="G144" s="1595"/>
      <c r="H144" s="1563"/>
      <c r="I144" s="1599"/>
      <c r="K144" s="1613"/>
      <c r="M144" s="1502"/>
      <c r="P144" s="5"/>
    </row>
    <row r="145">
      <c r="A145" s="1566"/>
      <c r="B145" s="1567"/>
      <c r="C145" s="1428"/>
      <c r="D145" s="1428"/>
      <c r="E145" s="1428"/>
      <c r="F145" s="1428"/>
      <c r="G145" s="1595"/>
      <c r="H145" s="1563"/>
      <c r="I145" s="1599"/>
      <c r="K145" s="1490"/>
      <c r="M145" s="1502"/>
      <c r="P145" s="5"/>
    </row>
    <row r="146">
      <c r="A146" s="1486"/>
      <c r="B146" s="1567"/>
      <c r="C146" s="1428"/>
      <c r="D146" s="1428"/>
      <c r="E146" s="1428"/>
      <c r="F146" s="1428"/>
      <c r="G146" s="1595"/>
      <c r="H146" s="1563"/>
      <c r="I146" s="1599"/>
      <c r="K146" s="1490"/>
      <c r="M146" s="1502"/>
      <c r="P146" s="5"/>
    </row>
    <row r="147">
      <c r="A147" s="1589"/>
      <c r="B147" s="1567"/>
      <c r="C147" s="1428"/>
      <c r="D147" s="1428"/>
      <c r="E147" s="1428"/>
      <c r="F147" s="1428"/>
      <c r="G147" s="1595"/>
      <c r="H147" s="1563"/>
      <c r="I147" s="1599"/>
      <c r="K147" s="1490"/>
      <c r="M147" s="1502"/>
      <c r="P147" s="5"/>
    </row>
    <row r="148">
      <c r="A148" s="1424"/>
      <c r="B148" s="1561"/>
      <c r="C148" s="1428"/>
      <c r="D148" s="1428"/>
      <c r="E148" s="1428"/>
      <c r="F148" s="1428"/>
      <c r="G148" s="1595"/>
      <c r="H148" s="1563"/>
      <c r="I148" s="1599"/>
      <c r="K148" s="1490"/>
      <c r="M148" s="1502"/>
      <c r="P148" s="5"/>
    </row>
    <row r="149">
      <c r="A149" s="1424"/>
      <c r="B149" s="1561"/>
      <c r="C149" s="1428"/>
      <c r="D149" s="1428"/>
      <c r="E149" s="1428"/>
      <c r="F149" s="1428"/>
      <c r="G149" s="1595"/>
      <c r="H149" s="1563"/>
      <c r="I149" s="1599"/>
      <c r="K149" s="1490"/>
      <c r="M149" s="1502"/>
      <c r="P149" s="5"/>
    </row>
    <row r="150">
      <c r="A150" s="1424"/>
      <c r="B150" s="1561"/>
      <c r="C150" s="1428"/>
      <c r="D150" s="1428"/>
      <c r="E150" s="1428"/>
      <c r="F150" s="1428"/>
      <c r="G150" s="1595"/>
      <c r="H150" s="1563"/>
      <c r="I150" s="1599"/>
      <c r="K150" s="1490"/>
      <c r="M150" s="1502"/>
      <c r="P150" s="5"/>
    </row>
    <row r="151">
      <c r="A151" s="1424"/>
      <c r="B151" s="1561"/>
      <c r="C151" s="1428"/>
      <c r="D151" s="1428"/>
      <c r="E151" s="1428"/>
      <c r="F151" s="1428"/>
      <c r="G151" s="1595"/>
      <c r="H151" s="1563"/>
      <c r="I151" s="1599"/>
      <c r="K151" s="1490"/>
      <c r="M151" s="1502"/>
      <c r="P151" s="5"/>
    </row>
    <row r="152">
      <c r="A152" s="1424"/>
      <c r="B152" s="1561"/>
      <c r="C152" s="1428"/>
      <c r="D152" s="1428"/>
      <c r="E152" s="1428"/>
      <c r="H152" s="1563"/>
      <c r="I152" s="1599"/>
      <c r="K152" s="1490"/>
      <c r="M152" s="1502"/>
      <c r="P152" s="5"/>
    </row>
    <row r="153">
      <c r="A153" s="1424"/>
      <c r="B153" s="1561"/>
      <c r="C153" s="1428"/>
      <c r="D153" s="1428"/>
      <c r="E153" s="1428"/>
      <c r="H153" s="1563"/>
      <c r="I153" s="1599"/>
      <c r="K153" s="1490"/>
      <c r="M153" s="1502"/>
      <c r="P153" s="5"/>
    </row>
    <row r="154">
      <c r="A154" s="1424"/>
      <c r="B154" s="1561"/>
      <c r="C154" s="1428"/>
      <c r="D154" s="1428"/>
      <c r="E154" s="1428"/>
      <c r="H154" s="1563"/>
      <c r="I154" s="1599"/>
      <c r="K154" s="1490"/>
      <c r="M154" s="1502"/>
      <c r="P154" s="5"/>
    </row>
    <row r="155">
      <c r="A155" s="1424"/>
      <c r="B155" s="1561"/>
      <c r="C155" s="1428"/>
      <c r="D155" s="1428"/>
      <c r="E155" s="1428"/>
      <c r="F155" s="1428"/>
      <c r="G155" s="1428"/>
      <c r="H155" s="1595"/>
      <c r="I155" s="1599"/>
      <c r="K155" s="1490"/>
      <c r="M155" s="1502"/>
      <c r="P155" s="5"/>
    </row>
    <row r="156">
      <c r="A156" s="1424"/>
      <c r="B156" s="1561"/>
      <c r="C156" s="1428"/>
      <c r="D156" s="1428"/>
      <c r="E156" s="1428"/>
      <c r="F156" s="1428"/>
      <c r="G156" s="1428"/>
      <c r="H156" s="1595"/>
      <c r="I156" s="1599"/>
      <c r="K156" s="1490"/>
      <c r="M156" s="1502"/>
      <c r="P156" s="5"/>
    </row>
    <row r="157">
      <c r="A157" s="1424"/>
      <c r="B157" s="1561"/>
      <c r="C157" s="1428"/>
      <c r="D157" s="1428"/>
      <c r="E157" s="1428"/>
      <c r="F157" s="1428"/>
      <c r="G157" s="1428"/>
      <c r="H157" s="1595"/>
      <c r="I157" s="1490"/>
      <c r="K157" s="1490"/>
      <c r="M157" s="1502"/>
      <c r="P157" s="5"/>
    </row>
    <row r="158">
      <c r="A158" s="1424"/>
      <c r="B158" s="1561"/>
      <c r="C158" s="1428"/>
      <c r="D158" s="1428"/>
      <c r="E158" s="1428"/>
      <c r="F158" s="1428"/>
      <c r="G158" s="1595"/>
      <c r="H158" s="1563"/>
      <c r="I158" s="1490"/>
      <c r="K158" s="1490"/>
      <c r="M158" s="1502"/>
      <c r="P158" s="5"/>
    </row>
    <row r="159">
      <c r="A159" s="1424"/>
      <c r="B159" s="1561"/>
      <c r="C159" s="1428"/>
      <c r="D159" s="1428"/>
      <c r="E159" s="1428"/>
      <c r="F159" s="1428"/>
      <c r="G159" s="1595"/>
      <c r="H159" s="1563"/>
      <c r="I159" s="1490"/>
      <c r="K159" s="1490"/>
      <c r="M159" s="1502"/>
      <c r="P159" s="5"/>
    </row>
    <row r="160">
      <c r="A160" s="1424"/>
      <c r="B160" s="1561"/>
      <c r="C160" s="1428"/>
      <c r="D160" s="1428"/>
      <c r="E160" s="1428"/>
      <c r="F160" s="1428"/>
      <c r="G160" s="1595"/>
      <c r="H160" s="1563"/>
      <c r="I160" s="1599"/>
      <c r="K160" s="1490"/>
      <c r="M160" s="1502"/>
      <c r="P160" s="5"/>
    </row>
    <row r="161">
      <c r="A161" s="1424"/>
      <c r="B161" s="1561"/>
      <c r="C161" s="1428"/>
      <c r="D161" s="1428"/>
      <c r="E161" s="1428"/>
      <c r="F161" s="1428"/>
      <c r="G161" s="1595"/>
      <c r="H161" s="1563"/>
      <c r="I161" s="1599"/>
      <c r="K161" s="1490"/>
      <c r="M161" s="1502"/>
      <c r="P161" s="5"/>
    </row>
    <row r="162">
      <c r="A162" s="1424"/>
      <c r="B162" s="1561"/>
      <c r="C162" s="1428"/>
      <c r="D162" s="1428"/>
      <c r="E162" s="1428"/>
      <c r="F162" s="1428"/>
      <c r="G162" s="1595"/>
      <c r="H162" s="1563"/>
      <c r="I162" s="1616"/>
      <c r="K162" s="1490"/>
      <c r="M162" s="1502"/>
      <c r="P162" s="5"/>
    </row>
    <row r="163">
      <c r="A163" s="1424"/>
      <c r="B163" s="1561"/>
      <c r="C163" s="1428"/>
      <c r="D163" s="1428"/>
      <c r="E163" s="1428"/>
      <c r="F163" s="1428"/>
      <c r="G163" s="1595"/>
      <c r="H163" s="1563"/>
      <c r="I163" s="1616"/>
      <c r="K163" s="1490"/>
      <c r="M163" s="1502"/>
      <c r="P163" s="5"/>
    </row>
    <row r="164">
      <c r="A164" s="1424"/>
      <c r="B164" s="1561"/>
      <c r="C164" s="1428"/>
      <c r="D164" s="1428"/>
      <c r="E164" s="1428"/>
      <c r="F164" s="1428"/>
      <c r="G164" s="1595"/>
      <c r="H164" s="1563"/>
      <c r="I164" s="1616"/>
      <c r="K164" s="1490"/>
      <c r="M164" s="1502"/>
      <c r="P164" s="5"/>
    </row>
    <row r="165">
      <c r="A165" s="1424"/>
      <c r="B165" s="1561"/>
      <c r="C165" s="1428"/>
      <c r="D165" s="1428"/>
      <c r="E165" s="1428"/>
      <c r="F165" s="1428"/>
      <c r="G165" s="1595"/>
      <c r="H165" s="1563"/>
      <c r="I165" s="1599"/>
      <c r="K165" s="1490"/>
      <c r="M165" s="1502"/>
      <c r="P165" s="5"/>
    </row>
    <row r="166">
      <c r="A166" s="1424"/>
      <c r="B166" s="1561"/>
      <c r="C166" s="1428"/>
      <c r="D166" s="1428"/>
      <c r="E166" s="1428"/>
      <c r="F166" s="1428"/>
      <c r="G166" s="1595"/>
      <c r="H166" s="1563"/>
      <c r="I166" s="1599"/>
      <c r="K166" s="1490"/>
      <c r="M166" s="1502"/>
      <c r="P166" s="5"/>
    </row>
    <row r="167">
      <c r="A167" s="1424"/>
      <c r="B167" s="1561"/>
      <c r="C167" s="1428"/>
      <c r="D167" s="1428"/>
      <c r="E167" s="1428"/>
      <c r="F167" s="1428"/>
      <c r="G167" s="1595"/>
      <c r="H167" s="1563"/>
      <c r="I167" s="1599"/>
      <c r="K167" s="1490"/>
      <c r="M167" s="1502"/>
      <c r="P167" s="5"/>
    </row>
    <row r="168">
      <c r="A168" s="1424"/>
      <c r="B168" s="1561"/>
      <c r="C168" s="1428"/>
      <c r="D168" s="1428"/>
      <c r="E168" s="1428"/>
      <c r="F168" s="1428"/>
      <c r="G168" s="1595"/>
      <c r="H168" s="1563"/>
      <c r="I168" s="1599"/>
      <c r="K168" s="1490"/>
      <c r="M168" s="1502"/>
      <c r="P168" s="5"/>
    </row>
    <row r="169">
      <c r="A169" s="1424"/>
      <c r="B169" s="1561"/>
      <c r="C169" s="1428"/>
      <c r="D169" s="1428"/>
      <c r="E169" s="1428"/>
      <c r="F169" s="1428"/>
      <c r="H169" s="1563"/>
      <c r="I169" s="1599"/>
      <c r="K169" s="1490"/>
      <c r="M169" s="1502"/>
      <c r="P169" s="5"/>
    </row>
    <row r="170">
      <c r="A170" s="1424"/>
      <c r="B170" s="1561"/>
      <c r="C170" s="1428"/>
      <c r="D170" s="1428"/>
      <c r="E170" s="1428"/>
      <c r="F170" s="1428"/>
      <c r="G170" s="1595"/>
      <c r="H170" s="1563"/>
      <c r="I170" s="1599"/>
      <c r="K170" s="1490"/>
      <c r="M170" s="1502"/>
      <c r="P170" s="5"/>
    </row>
    <row r="171">
      <c r="A171" s="1424"/>
      <c r="B171" s="1561"/>
      <c r="C171" s="1428"/>
      <c r="D171" s="1428"/>
      <c r="E171" s="1428"/>
      <c r="F171" s="1428"/>
      <c r="G171" s="1595"/>
      <c r="H171" s="1563"/>
      <c r="I171" s="1599"/>
      <c r="K171" s="1490"/>
      <c r="M171" s="1502"/>
      <c r="P171" s="5"/>
    </row>
    <row r="172">
      <c r="A172" s="1424"/>
      <c r="B172" s="1561"/>
      <c r="C172" s="1428"/>
      <c r="D172" s="1428"/>
      <c r="E172" s="1428"/>
      <c r="F172" s="1428"/>
      <c r="G172" s="1595"/>
      <c r="H172" s="1563"/>
      <c r="I172" s="1599"/>
      <c r="K172" s="1490"/>
      <c r="M172" s="1502"/>
      <c r="P172" s="5"/>
    </row>
    <row r="173">
      <c r="A173" s="1424"/>
      <c r="B173" s="1561"/>
      <c r="C173" s="1428"/>
      <c r="D173" s="1428"/>
      <c r="E173" s="1428"/>
      <c r="F173" s="1428"/>
      <c r="G173" s="1595"/>
      <c r="H173" s="1563"/>
      <c r="I173" s="1599"/>
      <c r="K173" s="1490"/>
      <c r="M173" s="1502"/>
      <c r="P173" s="5"/>
    </row>
    <row r="174">
      <c r="A174" s="1424"/>
      <c r="B174" s="1561"/>
      <c r="C174" s="1428"/>
      <c r="D174" s="1428"/>
      <c r="E174" s="1428"/>
      <c r="F174" s="1428"/>
      <c r="G174" s="1595"/>
      <c r="H174" s="1563"/>
      <c r="I174" s="1599"/>
      <c r="K174" s="1490"/>
      <c r="M174" s="1502"/>
      <c r="P174" s="5"/>
    </row>
    <row r="175">
      <c r="A175" s="1424"/>
      <c r="B175" s="1561"/>
      <c r="C175" s="1428"/>
      <c r="D175" s="1428"/>
      <c r="E175" s="1428"/>
      <c r="F175" s="1428"/>
      <c r="G175" s="1595"/>
      <c r="H175" s="1563"/>
      <c r="I175" s="1599"/>
      <c r="K175" s="1490"/>
      <c r="M175" s="1502"/>
      <c r="P175" s="5"/>
    </row>
    <row r="176">
      <c r="A176" s="1424"/>
      <c r="B176" s="1561"/>
      <c r="C176" s="1428"/>
      <c r="D176" s="1428"/>
      <c r="E176" s="1428"/>
      <c r="F176" s="1428"/>
      <c r="G176" s="1595"/>
      <c r="H176" s="1563"/>
      <c r="I176" s="1599"/>
      <c r="K176" s="1490"/>
      <c r="M176" s="1502"/>
      <c r="P176" s="5"/>
    </row>
    <row r="177">
      <c r="A177" s="1424"/>
      <c r="B177" s="1561"/>
      <c r="C177" s="1428"/>
      <c r="D177" s="1428"/>
      <c r="E177" s="1428"/>
      <c r="F177" s="1428"/>
      <c r="G177" s="1595"/>
      <c r="H177" s="1563"/>
      <c r="I177" s="1599"/>
      <c r="K177" s="1490"/>
      <c r="M177" s="1502"/>
      <c r="P177" s="5"/>
    </row>
    <row r="178">
      <c r="A178" s="1424"/>
      <c r="B178" s="1561"/>
      <c r="C178" s="1428"/>
      <c r="D178" s="1428"/>
      <c r="E178" s="1428"/>
      <c r="F178" s="1428"/>
      <c r="G178" s="1595"/>
      <c r="H178" s="1563"/>
      <c r="I178" s="1599"/>
      <c r="K178" s="1490"/>
      <c r="M178" s="1502"/>
      <c r="P178" s="5"/>
    </row>
    <row r="179">
      <c r="A179" s="1424"/>
      <c r="B179" s="1561"/>
      <c r="C179" s="1428"/>
      <c r="D179" s="1428"/>
      <c r="E179" s="1428"/>
      <c r="F179" s="1428"/>
      <c r="G179" s="1595"/>
      <c r="H179" s="1563"/>
      <c r="I179" s="1599"/>
      <c r="K179" s="1490"/>
      <c r="M179" s="1502"/>
      <c r="P179" s="5"/>
    </row>
    <row r="180">
      <c r="A180" s="1424"/>
      <c r="B180" s="1561"/>
      <c r="C180" s="1428"/>
      <c r="D180" s="1428"/>
      <c r="E180" s="1428"/>
      <c r="F180" s="1428"/>
      <c r="G180" s="1595"/>
      <c r="H180" s="1563"/>
      <c r="I180" s="1599"/>
      <c r="K180" s="1490"/>
      <c r="M180" s="1502"/>
      <c r="P180" s="5"/>
    </row>
    <row r="181">
      <c r="A181" s="1424"/>
      <c r="B181" s="1561"/>
      <c r="C181" s="1428"/>
      <c r="D181" s="1428"/>
      <c r="E181" s="1428"/>
      <c r="F181" s="1428"/>
      <c r="G181" s="1595"/>
      <c r="H181" s="1563"/>
      <c r="I181" s="1599"/>
      <c r="K181" s="1490"/>
      <c r="M181" s="1502"/>
      <c r="P181" s="5"/>
    </row>
    <row r="182">
      <c r="A182" s="1424"/>
      <c r="B182" s="1561"/>
      <c r="C182" s="1428"/>
      <c r="D182" s="1428"/>
      <c r="E182" s="1428"/>
      <c r="F182" s="1428"/>
      <c r="G182" s="1595"/>
      <c r="H182" s="1563"/>
      <c r="I182" s="1599"/>
      <c r="K182" s="1490"/>
      <c r="M182" s="1502"/>
      <c r="P182" s="5"/>
    </row>
    <row r="183">
      <c r="A183" s="1424"/>
      <c r="B183" s="1561"/>
      <c r="C183" s="1428"/>
      <c r="D183" s="1428"/>
      <c r="E183" s="1428"/>
      <c r="F183" s="1428"/>
      <c r="G183" s="1595"/>
      <c r="H183" s="1563"/>
      <c r="I183" s="1599"/>
      <c r="K183" s="1490"/>
      <c r="M183" s="1502"/>
      <c r="P183" s="5"/>
    </row>
    <row r="184">
      <c r="A184" s="1424"/>
      <c r="B184" s="1561"/>
      <c r="C184" s="1428"/>
      <c r="D184" s="1428"/>
      <c r="E184" s="1428"/>
      <c r="F184" s="1428"/>
      <c r="G184" s="1595"/>
      <c r="H184" s="1563"/>
      <c r="I184" s="1599"/>
      <c r="K184" s="1490"/>
      <c r="M184" s="1502"/>
      <c r="P184" s="5"/>
    </row>
    <row r="185">
      <c r="A185" s="1424"/>
      <c r="B185" s="1561"/>
      <c r="C185" s="1428"/>
      <c r="D185" s="1428"/>
      <c r="E185" s="1428"/>
      <c r="F185" s="1428"/>
      <c r="G185" s="1595"/>
      <c r="H185" s="1563"/>
      <c r="I185" s="1599"/>
      <c r="K185" s="1490"/>
      <c r="M185" s="1502"/>
      <c r="P185" s="5"/>
    </row>
    <row r="186">
      <c r="A186" s="1424"/>
      <c r="B186" s="1561"/>
      <c r="C186" s="1428"/>
      <c r="D186" s="1428"/>
      <c r="E186" s="1428"/>
      <c r="F186" s="1428"/>
      <c r="G186" s="1595"/>
      <c r="H186" s="1563"/>
      <c r="I186" s="1599"/>
      <c r="K186" s="1490"/>
      <c r="M186" s="1502"/>
      <c r="P186" s="5"/>
    </row>
    <row r="187">
      <c r="A187" s="1424"/>
      <c r="B187" s="1561"/>
      <c r="C187" s="1428"/>
      <c r="D187" s="1428"/>
      <c r="E187" s="1428"/>
      <c r="F187" s="1428"/>
      <c r="G187" s="1595"/>
      <c r="H187" s="1563"/>
      <c r="I187" s="1599"/>
      <c r="K187" s="1490"/>
      <c r="M187" s="1502"/>
      <c r="P187" s="5"/>
    </row>
    <row r="188">
      <c r="A188" s="1424"/>
      <c r="B188" s="1561"/>
      <c r="C188" s="1428"/>
      <c r="D188" s="1428"/>
      <c r="E188" s="1428"/>
      <c r="F188" s="1428"/>
      <c r="G188" s="1595"/>
      <c r="H188" s="1563"/>
      <c r="I188" s="1599"/>
      <c r="K188" s="1490"/>
      <c r="M188" s="1502"/>
      <c r="P188" s="5"/>
    </row>
    <row r="189">
      <c r="A189" s="1424"/>
      <c r="B189" s="1561"/>
      <c r="C189" s="1428"/>
      <c r="D189" s="1428"/>
      <c r="E189" s="1428"/>
      <c r="F189" s="1428"/>
      <c r="G189" s="1595"/>
      <c r="H189" s="1563"/>
      <c r="I189" s="1599"/>
      <c r="K189" s="1490"/>
      <c r="M189" s="1502"/>
      <c r="P189" s="5"/>
    </row>
    <row r="190">
      <c r="A190" s="1424"/>
      <c r="B190" s="1561"/>
      <c r="C190" s="1428"/>
      <c r="D190" s="1428"/>
      <c r="E190" s="1428"/>
      <c r="F190" s="1428"/>
      <c r="G190" s="1595"/>
      <c r="H190" s="1563"/>
      <c r="I190" s="1599"/>
      <c r="K190" s="1490"/>
      <c r="M190" s="1502"/>
      <c r="P190" s="5"/>
    </row>
    <row r="191">
      <c r="A191" s="1424"/>
      <c r="B191" s="1561"/>
      <c r="C191" s="1428"/>
      <c r="D191" s="1428"/>
      <c r="E191" s="1428"/>
      <c r="F191" s="1428"/>
      <c r="G191" s="1595"/>
      <c r="H191" s="1563"/>
      <c r="I191" s="1599"/>
      <c r="K191" s="1490"/>
      <c r="M191" s="1502"/>
      <c r="P191" s="5"/>
    </row>
    <row r="192">
      <c r="A192" s="1424"/>
      <c r="B192" s="1561"/>
      <c r="C192" s="1428"/>
      <c r="D192" s="1428"/>
      <c r="E192" s="1428"/>
      <c r="F192" s="1428"/>
      <c r="G192" s="1595"/>
      <c r="H192" s="1563"/>
      <c r="I192" s="1599"/>
      <c r="K192" s="1490"/>
      <c r="M192" s="1502"/>
      <c r="P192" s="5"/>
    </row>
    <row r="193">
      <c r="A193" s="1424"/>
      <c r="B193" s="1561"/>
      <c r="C193" s="1428"/>
      <c r="D193" s="1428"/>
      <c r="E193" s="1428"/>
      <c r="F193" s="1428"/>
      <c r="G193" s="1595"/>
      <c r="H193" s="1563"/>
      <c r="I193" s="1599"/>
      <c r="K193" s="1490"/>
      <c r="M193" s="1502"/>
      <c r="P193" s="5"/>
    </row>
    <row r="194">
      <c r="A194" s="1424"/>
      <c r="B194" s="1561"/>
      <c r="C194" s="1428"/>
      <c r="D194" s="1428"/>
      <c r="E194" s="1428"/>
      <c r="F194" s="1428"/>
      <c r="G194" s="1595"/>
      <c r="H194" s="1563"/>
      <c r="I194" s="1599"/>
      <c r="K194" s="1490"/>
      <c r="M194" s="1502"/>
      <c r="P194" s="5"/>
    </row>
    <row r="195">
      <c r="A195" s="1424"/>
      <c r="B195" s="1561"/>
      <c r="C195" s="1428"/>
      <c r="D195" s="1428"/>
      <c r="E195" s="1428"/>
      <c r="F195" s="1428"/>
      <c r="G195" s="1595"/>
      <c r="H195" s="1563"/>
      <c r="I195" s="1599"/>
      <c r="K195" s="1490"/>
      <c r="M195" s="1502"/>
      <c r="P195" s="5"/>
    </row>
    <row r="196">
      <c r="A196" s="1424"/>
      <c r="B196" s="1561"/>
      <c r="C196" s="1428"/>
      <c r="D196" s="1428"/>
      <c r="E196" s="1428"/>
      <c r="F196" s="1428"/>
      <c r="G196" s="1595"/>
      <c r="H196" s="1563"/>
      <c r="I196" s="1599"/>
      <c r="K196" s="1490"/>
      <c r="M196" s="1502"/>
      <c r="P196" s="5"/>
    </row>
    <row r="197">
      <c r="A197" s="1424"/>
      <c r="B197" s="1561"/>
      <c r="C197" s="1428"/>
      <c r="D197" s="1428"/>
      <c r="E197" s="1428"/>
      <c r="F197" s="1428"/>
      <c r="G197" s="1595"/>
      <c r="H197" s="1563"/>
      <c r="I197" s="1599"/>
      <c r="K197" s="1490"/>
      <c r="M197" s="1502"/>
      <c r="P197" s="5"/>
    </row>
    <row r="198">
      <c r="A198" s="1424"/>
      <c r="B198" s="1561"/>
      <c r="C198" s="1428"/>
      <c r="D198" s="1428"/>
      <c r="E198" s="1428"/>
      <c r="F198" s="1428"/>
      <c r="G198" s="1595"/>
      <c r="H198" s="1563"/>
      <c r="I198" s="1599"/>
      <c r="K198" s="1490"/>
      <c r="M198" s="1502"/>
      <c r="P198" s="5"/>
    </row>
    <row r="199">
      <c r="A199" s="1424"/>
      <c r="B199" s="1561"/>
      <c r="C199" s="1428"/>
      <c r="D199" s="1428"/>
      <c r="E199" s="1428"/>
      <c r="F199" s="1428"/>
      <c r="G199" s="1595"/>
      <c r="H199" s="1563"/>
      <c r="I199" s="1599"/>
      <c r="K199" s="1490"/>
      <c r="M199" s="1502"/>
      <c r="P199" s="5"/>
    </row>
    <row r="200">
      <c r="A200" s="1424"/>
      <c r="B200" s="1561"/>
      <c r="C200" s="1428"/>
      <c r="D200" s="1428"/>
      <c r="E200" s="1428"/>
      <c r="F200" s="1428"/>
      <c r="G200" s="1595"/>
      <c r="H200" s="1563"/>
      <c r="I200" s="1599"/>
      <c r="K200" s="1490"/>
      <c r="M200" s="1502"/>
      <c r="P200" s="5"/>
    </row>
    <row r="201">
      <c r="A201" s="1424"/>
      <c r="B201" s="1561"/>
      <c r="C201" s="1428"/>
      <c r="D201" s="1428"/>
      <c r="E201" s="1428"/>
      <c r="F201" s="1428"/>
      <c r="G201" s="1595"/>
      <c r="H201" s="1563"/>
      <c r="I201" s="1599"/>
      <c r="K201" s="1490"/>
      <c r="M201" s="1502"/>
      <c r="P201" s="5"/>
    </row>
    <row r="202">
      <c r="A202" s="1424"/>
      <c r="B202" s="1561"/>
      <c r="C202" s="1428"/>
      <c r="D202" s="1428"/>
      <c r="E202" s="1428"/>
      <c r="F202" s="1428"/>
      <c r="G202" s="1595"/>
      <c r="H202" s="1563"/>
      <c r="I202" s="1599"/>
      <c r="K202" s="1490"/>
      <c r="M202" s="1502"/>
      <c r="P202" s="5"/>
    </row>
    <row r="203">
      <c r="A203" s="1424"/>
      <c r="B203" s="1561"/>
      <c r="C203" s="1428"/>
      <c r="D203" s="1428"/>
      <c r="E203" s="1428"/>
      <c r="F203" s="1428"/>
      <c r="G203" s="1595"/>
      <c r="H203" s="1563"/>
      <c r="I203" s="1599"/>
      <c r="K203" s="1490"/>
      <c r="M203" s="1502"/>
      <c r="P203" s="5"/>
    </row>
    <row r="204">
      <c r="A204" s="1424"/>
      <c r="B204" s="1561"/>
      <c r="C204" s="1428"/>
      <c r="D204" s="1428"/>
      <c r="E204" s="1428"/>
      <c r="F204" s="1428"/>
      <c r="G204" s="1595"/>
      <c r="H204" s="1563"/>
      <c r="I204" s="1599"/>
      <c r="K204" s="1490"/>
      <c r="M204" s="1502"/>
      <c r="P204" s="5"/>
    </row>
    <row r="205">
      <c r="A205" s="1424"/>
      <c r="B205" s="1561"/>
      <c r="C205" s="1428"/>
      <c r="D205" s="1428"/>
      <c r="E205" s="1428"/>
      <c r="F205" s="1428"/>
      <c r="G205" s="1595"/>
      <c r="H205" s="1563"/>
      <c r="I205" s="1599"/>
      <c r="K205" s="1490"/>
      <c r="M205" s="1502"/>
      <c r="P205" s="5"/>
    </row>
    <row r="206">
      <c r="A206" s="1424"/>
      <c r="B206" s="1561"/>
      <c r="C206" s="1428"/>
      <c r="D206" s="1428"/>
      <c r="E206" s="1428"/>
      <c r="F206" s="1428"/>
      <c r="G206" s="1595"/>
      <c r="H206" s="1563"/>
      <c r="I206" s="1599"/>
      <c r="K206" s="1490"/>
      <c r="M206" s="1502"/>
      <c r="P206" s="5"/>
    </row>
    <row r="207">
      <c r="A207" s="1424"/>
      <c r="B207" s="1561"/>
      <c r="C207" s="1428"/>
      <c r="D207" s="1428"/>
      <c r="E207" s="1428"/>
      <c r="F207" s="1428"/>
      <c r="G207" s="1595"/>
      <c r="H207" s="1563"/>
      <c r="I207" s="1599"/>
      <c r="K207" s="1490"/>
      <c r="M207" s="1502"/>
      <c r="P207" s="5"/>
    </row>
    <row r="208">
      <c r="A208" s="1424"/>
      <c r="B208" s="1561"/>
      <c r="C208" s="1428"/>
      <c r="D208" s="1428"/>
      <c r="E208" s="1428"/>
      <c r="F208" s="1428"/>
      <c r="G208" s="1595"/>
      <c r="H208" s="1563"/>
      <c r="I208" s="1599"/>
      <c r="K208" s="1490"/>
      <c r="M208" s="1502"/>
      <c r="P208" s="5"/>
    </row>
    <row r="209">
      <c r="A209" s="1424"/>
      <c r="B209" s="1561"/>
      <c r="C209" s="1428"/>
      <c r="D209" s="1428"/>
      <c r="E209" s="1428"/>
      <c r="F209" s="1428"/>
      <c r="G209" s="1595"/>
      <c r="H209" s="1563"/>
      <c r="I209" s="1599"/>
      <c r="K209" s="1490"/>
      <c r="M209" s="1502"/>
      <c r="P209" s="5"/>
    </row>
    <row r="210">
      <c r="A210" s="1424"/>
      <c r="B210" s="1561"/>
      <c r="C210" s="1428"/>
      <c r="D210" s="1428"/>
      <c r="E210" s="1428"/>
      <c r="F210" s="1428"/>
      <c r="G210" s="1595"/>
      <c r="H210" s="1563"/>
      <c r="I210" s="1599"/>
      <c r="K210" s="1490"/>
      <c r="M210" s="1502"/>
      <c r="P210" s="5"/>
    </row>
    <row r="211">
      <c r="A211" s="1424"/>
      <c r="B211" s="1561"/>
      <c r="C211" s="1428"/>
      <c r="D211" s="1428"/>
      <c r="E211" s="1428"/>
      <c r="F211" s="1428"/>
      <c r="G211" s="1595"/>
      <c r="H211" s="1563"/>
      <c r="I211" s="1599"/>
      <c r="K211" s="1490"/>
      <c r="M211" s="1502"/>
      <c r="P211" s="5"/>
    </row>
    <row r="212">
      <c r="A212" s="1424"/>
      <c r="B212" s="1561"/>
      <c r="C212" s="1428"/>
      <c r="D212" s="1428"/>
      <c r="E212" s="1428"/>
      <c r="F212" s="1428"/>
      <c r="G212" s="1595"/>
      <c r="H212" s="1563"/>
      <c r="I212" s="1599"/>
      <c r="K212" s="1490"/>
      <c r="M212" s="1502"/>
      <c r="P212" s="5"/>
    </row>
    <row r="213">
      <c r="A213" s="1424"/>
      <c r="B213" s="1561"/>
      <c r="C213" s="1428"/>
      <c r="D213" s="1428"/>
      <c r="E213" s="1428"/>
      <c r="F213" s="1428"/>
      <c r="G213" s="1595"/>
      <c r="H213" s="1563"/>
      <c r="I213" s="1599"/>
      <c r="K213" s="1490"/>
      <c r="M213" s="1502"/>
      <c r="P213" s="5"/>
    </row>
    <row r="214">
      <c r="A214" s="1424"/>
      <c r="B214" s="1561"/>
      <c r="C214" s="1428"/>
      <c r="D214" s="1428"/>
      <c r="E214" s="1428"/>
      <c r="F214" s="1428"/>
      <c r="G214" s="1595"/>
      <c r="H214" s="1563"/>
      <c r="I214" s="1599"/>
      <c r="K214" s="1490"/>
      <c r="M214" s="1502"/>
      <c r="P214" s="5"/>
    </row>
    <row r="215">
      <c r="A215" s="1424"/>
      <c r="B215" s="1561"/>
      <c r="C215" s="1428"/>
      <c r="D215" s="1428"/>
      <c r="E215" s="1428"/>
      <c r="F215" s="1428"/>
      <c r="G215" s="1595"/>
      <c r="H215" s="1563"/>
      <c r="I215" s="1599"/>
      <c r="K215" s="1490"/>
      <c r="M215" s="1502"/>
      <c r="P215" s="5"/>
    </row>
    <row r="216">
      <c r="A216" s="1424"/>
      <c r="B216" s="1561"/>
      <c r="C216" s="1428"/>
      <c r="D216" s="1428"/>
      <c r="E216" s="1428"/>
      <c r="F216" s="1428"/>
      <c r="G216" s="1595"/>
      <c r="H216" s="1563"/>
      <c r="I216" s="1599"/>
      <c r="K216" s="1490"/>
      <c r="M216" s="1502"/>
      <c r="P216" s="5"/>
    </row>
    <row r="217">
      <c r="A217" s="1424"/>
      <c r="B217" s="1561"/>
      <c r="C217" s="1428"/>
      <c r="D217" s="1428"/>
      <c r="E217" s="1428"/>
      <c r="F217" s="1428"/>
      <c r="G217" s="1595"/>
      <c r="H217" s="1563"/>
      <c r="I217" s="1599"/>
      <c r="K217" s="1490"/>
      <c r="M217" s="1502"/>
      <c r="P217" s="5"/>
    </row>
    <row r="218">
      <c r="A218" s="1424"/>
      <c r="B218" s="1561"/>
      <c r="C218" s="1428"/>
      <c r="D218" s="1428"/>
      <c r="E218" s="1428"/>
      <c r="F218" s="1428"/>
      <c r="G218" s="1595"/>
      <c r="H218" s="1563"/>
      <c r="I218" s="1599"/>
      <c r="K218" s="1490"/>
      <c r="M218" s="1502"/>
      <c r="P218" s="5"/>
    </row>
    <row r="219">
      <c r="A219" s="1424"/>
      <c r="B219" s="1561"/>
      <c r="C219" s="1428"/>
      <c r="D219" s="1428"/>
      <c r="E219" s="1428"/>
      <c r="F219" s="1428"/>
      <c r="G219" s="1595"/>
      <c r="H219" s="1563"/>
      <c r="I219" s="1599"/>
      <c r="K219" s="1490"/>
      <c r="M219" s="1502"/>
      <c r="P219" s="5"/>
    </row>
    <row r="220">
      <c r="A220" s="1424"/>
      <c r="B220" s="1561"/>
      <c r="C220" s="1428"/>
      <c r="D220" s="1428"/>
      <c r="E220" s="1428"/>
      <c r="F220" s="1428"/>
      <c r="G220" s="1595"/>
      <c r="H220" s="1563"/>
      <c r="I220" s="1599"/>
      <c r="K220" s="1490"/>
      <c r="M220" s="1502"/>
      <c r="P220" s="5"/>
    </row>
    <row r="221">
      <c r="A221" s="1424"/>
      <c r="B221" s="1561"/>
      <c r="C221" s="1428"/>
      <c r="D221" s="1428"/>
      <c r="E221" s="1428"/>
      <c r="F221" s="1428"/>
      <c r="G221" s="1595"/>
      <c r="H221" s="1563"/>
      <c r="I221" s="1599"/>
      <c r="K221" s="1490"/>
      <c r="M221" s="1502"/>
      <c r="P221" s="5"/>
    </row>
    <row r="222">
      <c r="A222" s="1424"/>
      <c r="B222" s="1561"/>
      <c r="C222" s="1428"/>
      <c r="D222" s="1428"/>
      <c r="E222" s="1428"/>
      <c r="F222" s="1428"/>
      <c r="G222" s="1595"/>
      <c r="H222" s="1563"/>
      <c r="I222" s="1599"/>
      <c r="K222" s="1490"/>
      <c r="M222" s="1502"/>
      <c r="P222" s="5"/>
    </row>
    <row r="223">
      <c r="A223" s="1424"/>
      <c r="B223" s="1561"/>
      <c r="C223" s="1428"/>
      <c r="D223" s="1428"/>
      <c r="E223" s="1428"/>
      <c r="F223" s="1428"/>
      <c r="G223" s="1595"/>
      <c r="H223" s="1563"/>
      <c r="I223" s="1599"/>
      <c r="K223" s="1490"/>
      <c r="M223" s="1502"/>
      <c r="P223" s="5"/>
    </row>
    <row r="224">
      <c r="A224" s="1424"/>
      <c r="B224" s="1561"/>
      <c r="C224" s="1428"/>
      <c r="D224" s="1428"/>
      <c r="E224" s="1428"/>
      <c r="F224" s="1428"/>
      <c r="G224" s="1595"/>
      <c r="H224" s="1563"/>
      <c r="I224" s="1599"/>
      <c r="K224" s="1490"/>
      <c r="M224" s="1502"/>
      <c r="P224" s="5"/>
    </row>
    <row r="225">
      <c r="A225" s="1424"/>
      <c r="B225" s="1561"/>
      <c r="C225" s="1428"/>
      <c r="D225" s="1428"/>
      <c r="E225" s="1428"/>
      <c r="F225" s="1428"/>
      <c r="G225" s="1595"/>
      <c r="H225" s="1563"/>
      <c r="I225" s="1599"/>
      <c r="K225" s="1490"/>
      <c r="M225" s="1502"/>
      <c r="P225" s="5"/>
    </row>
    <row r="226">
      <c r="A226" s="1424"/>
      <c r="B226" s="1561"/>
      <c r="C226" s="1428"/>
      <c r="D226" s="1428"/>
      <c r="E226" s="1428"/>
      <c r="F226" s="1428"/>
      <c r="G226" s="1595"/>
      <c r="H226" s="1563"/>
      <c r="I226" s="1599"/>
      <c r="K226" s="1490"/>
      <c r="M226" s="1502"/>
      <c r="P226" s="5"/>
    </row>
    <row r="227">
      <c r="A227" s="1424"/>
      <c r="B227" s="1561"/>
      <c r="C227" s="1428"/>
      <c r="D227" s="1428"/>
      <c r="E227" s="1428"/>
      <c r="F227" s="1428"/>
      <c r="G227" s="1595"/>
      <c r="H227" s="1563"/>
      <c r="I227" s="1599"/>
      <c r="K227" s="1490"/>
      <c r="M227" s="1502"/>
      <c r="P227" s="5"/>
    </row>
    <row r="228">
      <c r="A228" s="1424"/>
      <c r="B228" s="1561"/>
      <c r="C228" s="1428"/>
      <c r="D228" s="1428"/>
      <c r="E228" s="1428"/>
      <c r="F228" s="1428"/>
      <c r="G228" s="1595"/>
      <c r="H228" s="1563"/>
      <c r="I228" s="1599"/>
      <c r="K228" s="1490"/>
      <c r="M228" s="1502"/>
      <c r="P228" s="5"/>
    </row>
    <row r="229">
      <c r="A229" s="1424"/>
      <c r="B229" s="1561"/>
      <c r="C229" s="1428"/>
      <c r="D229" s="1428"/>
      <c r="E229" s="1428"/>
      <c r="F229" s="1428"/>
      <c r="G229" s="1595"/>
      <c r="H229" s="1563"/>
      <c r="I229" s="1599"/>
      <c r="K229" s="1490"/>
      <c r="M229" s="1502"/>
      <c r="P229" s="5"/>
    </row>
    <row r="230">
      <c r="A230" s="1424"/>
      <c r="B230" s="1561"/>
      <c r="C230" s="1428"/>
      <c r="D230" s="1428"/>
      <c r="E230" s="1428"/>
      <c r="F230" s="1428"/>
      <c r="G230" s="1595"/>
      <c r="H230" s="1563"/>
      <c r="I230" s="1599"/>
      <c r="K230" s="1490"/>
      <c r="M230" s="1502"/>
      <c r="P230" s="5"/>
    </row>
    <row r="231">
      <c r="A231" s="1424"/>
      <c r="B231" s="1561"/>
      <c r="C231" s="1428"/>
      <c r="D231" s="1428"/>
      <c r="E231" s="1428"/>
      <c r="F231" s="1428"/>
      <c r="G231" s="1595"/>
      <c r="H231" s="1563"/>
      <c r="I231" s="1599"/>
      <c r="K231" s="1490"/>
      <c r="M231" s="1502"/>
      <c r="P231" s="5"/>
    </row>
    <row r="232">
      <c r="A232" s="1424"/>
      <c r="B232" s="1561"/>
      <c r="C232" s="1428"/>
      <c r="D232" s="1428"/>
      <c r="E232" s="1428"/>
      <c r="F232" s="1428"/>
      <c r="G232" s="1595"/>
      <c r="H232" s="1563"/>
      <c r="I232" s="1599"/>
      <c r="K232" s="1490"/>
      <c r="M232" s="1502"/>
      <c r="P232" s="5"/>
    </row>
    <row r="233">
      <c r="A233" s="1424"/>
      <c r="B233" s="1561"/>
      <c r="C233" s="1428"/>
      <c r="D233" s="1428"/>
      <c r="E233" s="1428"/>
      <c r="F233" s="1428"/>
      <c r="G233" s="1595"/>
      <c r="H233" s="1563"/>
      <c r="I233" s="1599"/>
      <c r="K233" s="1490"/>
      <c r="M233" s="1502"/>
      <c r="P233" s="5"/>
    </row>
    <row r="234">
      <c r="A234" s="1424"/>
      <c r="B234" s="1561"/>
      <c r="C234" s="1428"/>
      <c r="D234" s="1428"/>
      <c r="E234" s="1428"/>
      <c r="F234" s="1428"/>
      <c r="G234" s="1595"/>
      <c r="H234" s="1563"/>
      <c r="I234" s="1599"/>
      <c r="K234" s="1490"/>
      <c r="M234" s="1502"/>
      <c r="P234" s="5"/>
    </row>
    <row r="235">
      <c r="A235" s="1424"/>
      <c r="B235" s="1561"/>
      <c r="C235" s="1428"/>
      <c r="D235" s="1428"/>
      <c r="E235" s="1428"/>
      <c r="F235" s="1428"/>
      <c r="G235" s="1595"/>
      <c r="H235" s="1563"/>
      <c r="I235" s="1599"/>
      <c r="K235" s="1490"/>
      <c r="M235" s="1502"/>
      <c r="P235" s="5"/>
    </row>
    <row r="236">
      <c r="A236" s="1424"/>
      <c r="B236" s="1561"/>
      <c r="C236" s="1428"/>
      <c r="D236" s="1428"/>
      <c r="E236" s="1428"/>
      <c r="F236" s="1428"/>
      <c r="G236" s="1595"/>
      <c r="H236" s="1563"/>
      <c r="I236" s="1599"/>
      <c r="K236" s="1490"/>
      <c r="M236" s="1502"/>
      <c r="P236" s="5"/>
    </row>
    <row r="237">
      <c r="A237" s="1424"/>
      <c r="B237" s="1561"/>
      <c r="C237" s="1428"/>
      <c r="D237" s="1428"/>
      <c r="E237" s="1428"/>
      <c r="F237" s="1428"/>
      <c r="G237" s="1595"/>
      <c r="H237" s="1563"/>
      <c r="I237" s="1599"/>
      <c r="K237" s="1490"/>
      <c r="M237" s="1502"/>
      <c r="P237" s="5"/>
    </row>
    <row r="238">
      <c r="A238" s="1424"/>
      <c r="B238" s="1561"/>
      <c r="C238" s="1428"/>
      <c r="D238" s="1428"/>
      <c r="E238" s="1428"/>
      <c r="F238" s="1428"/>
      <c r="G238" s="1595"/>
      <c r="H238" s="1563"/>
      <c r="I238" s="1599"/>
      <c r="K238" s="1490"/>
      <c r="M238" s="1502"/>
      <c r="P238" s="5"/>
    </row>
    <row r="239">
      <c r="A239" s="1424"/>
      <c r="B239" s="1561"/>
      <c r="C239" s="1428"/>
      <c r="D239" s="1428"/>
      <c r="E239" s="1428"/>
      <c r="F239" s="1428"/>
      <c r="G239" s="1595"/>
      <c r="H239" s="1563"/>
      <c r="I239" s="1599"/>
      <c r="K239" s="1490"/>
      <c r="M239" s="1502"/>
      <c r="P239" s="5"/>
    </row>
    <row r="240">
      <c r="A240" s="1424"/>
      <c r="B240" s="1561"/>
      <c r="C240" s="1428"/>
      <c r="D240" s="1428"/>
      <c r="E240" s="1428"/>
      <c r="F240" s="1428"/>
      <c r="G240" s="1595"/>
      <c r="H240" s="1563"/>
      <c r="I240" s="1599"/>
      <c r="K240" s="1490"/>
      <c r="M240" s="1502"/>
      <c r="P240" s="5"/>
    </row>
    <row r="241">
      <c r="A241" s="1424"/>
      <c r="B241" s="1561"/>
      <c r="C241" s="1428"/>
      <c r="D241" s="1428"/>
      <c r="E241" s="1428"/>
      <c r="F241" s="1428"/>
      <c r="G241" s="1595"/>
      <c r="H241" s="1563"/>
      <c r="I241" s="1599"/>
      <c r="K241" s="1490"/>
      <c r="M241" s="1502"/>
      <c r="P241" s="5"/>
    </row>
    <row r="242">
      <c r="A242" s="1424"/>
      <c r="B242" s="1561"/>
      <c r="C242" s="1428"/>
      <c r="D242" s="1428"/>
      <c r="E242" s="1428"/>
      <c r="F242" s="1428"/>
      <c r="G242" s="1595"/>
      <c r="H242" s="1563"/>
      <c r="I242" s="1599"/>
      <c r="K242" s="1490"/>
      <c r="M242" s="1502"/>
      <c r="P242" s="5"/>
    </row>
    <row r="243">
      <c r="A243" s="1424"/>
      <c r="B243" s="1561"/>
      <c r="C243" s="1428"/>
      <c r="D243" s="1428"/>
      <c r="E243" s="1428"/>
      <c r="F243" s="1428"/>
      <c r="G243" s="1595"/>
      <c r="H243" s="1563"/>
      <c r="I243" s="1599"/>
      <c r="K243" s="1490"/>
      <c r="M243" s="1502"/>
      <c r="P243" s="5"/>
    </row>
    <row r="244">
      <c r="A244" s="1424"/>
      <c r="B244" s="1561"/>
      <c r="C244" s="1428"/>
      <c r="D244" s="1428"/>
      <c r="E244" s="1428"/>
      <c r="F244" s="1428"/>
      <c r="G244" s="1595"/>
      <c r="H244" s="1563"/>
      <c r="I244" s="1599"/>
      <c r="K244" s="1490"/>
      <c r="M244" s="1502"/>
      <c r="P244" s="5"/>
    </row>
    <row r="245">
      <c r="A245" s="1424"/>
      <c r="B245" s="1561"/>
      <c r="C245" s="1428"/>
      <c r="D245" s="1428"/>
      <c r="E245" s="1428"/>
      <c r="F245" s="1428"/>
      <c r="G245" s="1595"/>
      <c r="H245" s="1563"/>
      <c r="I245" s="1599"/>
      <c r="K245" s="1490"/>
      <c r="M245" s="1502"/>
      <c r="P245" s="5"/>
    </row>
    <row r="246">
      <c r="A246" s="1424"/>
      <c r="B246" s="1561"/>
      <c r="C246" s="1428"/>
      <c r="D246" s="1428"/>
      <c r="E246" s="1428"/>
      <c r="F246" s="1428"/>
      <c r="G246" s="1595"/>
      <c r="H246" s="1563"/>
      <c r="I246" s="1599"/>
      <c r="K246" s="1490"/>
      <c r="M246" s="1502"/>
      <c r="P246" s="5"/>
    </row>
    <row r="247">
      <c r="A247" s="1424"/>
      <c r="B247" s="1561"/>
      <c r="C247" s="1428"/>
      <c r="D247" s="1428"/>
      <c r="E247" s="1428"/>
      <c r="F247" s="1428"/>
      <c r="G247" s="1595"/>
      <c r="H247" s="1563"/>
      <c r="I247" s="1599"/>
      <c r="K247" s="1490"/>
      <c r="M247" s="1502"/>
      <c r="P247" s="5"/>
    </row>
    <row r="248">
      <c r="A248" s="1424"/>
      <c r="B248" s="1561"/>
      <c r="C248" s="1428"/>
      <c r="D248" s="1428"/>
      <c r="E248" s="1428"/>
      <c r="F248" s="1428"/>
      <c r="G248" s="1595"/>
      <c r="H248" s="1563"/>
      <c r="I248" s="1599"/>
      <c r="K248" s="1490"/>
      <c r="M248" s="1502"/>
      <c r="P248" s="5"/>
    </row>
    <row r="249">
      <c r="A249" s="1424"/>
      <c r="B249" s="1561"/>
      <c r="C249" s="1428"/>
      <c r="D249" s="1428"/>
      <c r="E249" s="1428"/>
      <c r="F249" s="1428"/>
      <c r="G249" s="1595"/>
      <c r="H249" s="1563"/>
      <c r="I249" s="1599"/>
      <c r="K249" s="1490"/>
      <c r="M249" s="1502"/>
      <c r="P249" s="5"/>
    </row>
    <row r="250">
      <c r="A250" s="1424"/>
      <c r="B250" s="1561"/>
      <c r="C250" s="1428"/>
      <c r="D250" s="1428"/>
      <c r="E250" s="1428"/>
      <c r="F250" s="1428"/>
      <c r="G250" s="1595"/>
      <c r="H250" s="1563"/>
      <c r="I250" s="1599"/>
      <c r="K250" s="1490"/>
      <c r="M250" s="1502"/>
      <c r="P250" s="5"/>
    </row>
    <row r="251">
      <c r="A251" s="1424"/>
      <c r="B251" s="1561"/>
      <c r="C251" s="1428"/>
      <c r="D251" s="1428"/>
      <c r="E251" s="1428"/>
      <c r="F251" s="1428"/>
      <c r="G251" s="1595"/>
      <c r="H251" s="1563"/>
      <c r="I251" s="1599"/>
      <c r="K251" s="1490"/>
      <c r="M251" s="1502"/>
      <c r="P251" s="5"/>
    </row>
    <row r="252">
      <c r="A252" s="1424"/>
      <c r="B252" s="1561"/>
      <c r="C252" s="1428"/>
      <c r="D252" s="1428"/>
      <c r="E252" s="1428"/>
      <c r="F252" s="1428"/>
      <c r="G252" s="1595"/>
      <c r="H252" s="1563"/>
      <c r="I252" s="1599"/>
      <c r="K252" s="1490"/>
      <c r="M252" s="1502"/>
      <c r="P252" s="5"/>
    </row>
    <row r="253">
      <c r="A253" s="1424"/>
      <c r="B253" s="1561"/>
      <c r="C253" s="1428"/>
      <c r="D253" s="1428"/>
      <c r="E253" s="1428"/>
      <c r="F253" s="1428"/>
      <c r="G253" s="1595"/>
      <c r="H253" s="1563"/>
      <c r="I253" s="1599"/>
      <c r="K253" s="1490"/>
      <c r="M253" s="1502"/>
      <c r="P253" s="5"/>
    </row>
    <row r="254">
      <c r="A254" s="1424"/>
      <c r="B254" s="1561"/>
      <c r="C254" s="1428"/>
      <c r="D254" s="1428"/>
      <c r="E254" s="1428"/>
      <c r="F254" s="1428"/>
      <c r="G254" s="1595"/>
      <c r="H254" s="1563"/>
      <c r="I254" s="1599"/>
      <c r="K254" s="1490"/>
      <c r="M254" s="1502"/>
      <c r="P254" s="5"/>
    </row>
    <row r="255">
      <c r="A255" s="1424"/>
      <c r="B255" s="1561"/>
      <c r="C255" s="1428"/>
      <c r="D255" s="1428"/>
      <c r="E255" s="1428"/>
      <c r="F255" s="1428"/>
      <c r="G255" s="1595"/>
      <c r="H255" s="1563"/>
      <c r="I255" s="1599"/>
      <c r="K255" s="1490"/>
      <c r="M255" s="1502"/>
      <c r="P255" s="5"/>
    </row>
    <row r="256">
      <c r="A256" s="1424"/>
      <c r="B256" s="1561"/>
      <c r="C256" s="1428"/>
      <c r="D256" s="1428"/>
      <c r="E256" s="1428"/>
      <c r="F256" s="1428"/>
      <c r="G256" s="1595"/>
      <c r="H256" s="1563"/>
      <c r="I256" s="1599"/>
      <c r="K256" s="1490"/>
      <c r="M256" s="1502"/>
      <c r="P256" s="5"/>
    </row>
    <row r="257">
      <c r="A257" s="1424"/>
      <c r="B257" s="1561"/>
      <c r="C257" s="1428"/>
      <c r="D257" s="1428"/>
      <c r="E257" s="1428"/>
      <c r="F257" s="1428"/>
      <c r="G257" s="1595"/>
      <c r="H257" s="1563"/>
      <c r="I257" s="1599"/>
      <c r="K257" s="1490"/>
      <c r="M257" s="1502"/>
      <c r="P257" s="5"/>
    </row>
    <row r="258">
      <c r="A258" s="1424"/>
      <c r="B258" s="1561"/>
      <c r="C258" s="1428"/>
      <c r="D258" s="1428"/>
      <c r="E258" s="1428"/>
      <c r="F258" s="1428"/>
      <c r="G258" s="1595"/>
      <c r="H258" s="1563"/>
      <c r="I258" s="1599"/>
      <c r="K258" s="1490"/>
      <c r="M258" s="1502"/>
      <c r="P258" s="5"/>
    </row>
    <row r="259">
      <c r="A259" s="1424"/>
      <c r="B259" s="1561"/>
      <c r="C259" s="1428"/>
      <c r="D259" s="1428"/>
      <c r="E259" s="1428"/>
      <c r="F259" s="1428"/>
      <c r="G259" s="1595"/>
      <c r="H259" s="1563"/>
      <c r="I259" s="1599"/>
      <c r="K259" s="1490"/>
      <c r="M259" s="1502"/>
      <c r="P259" s="5"/>
    </row>
    <row r="260">
      <c r="A260" s="1424"/>
      <c r="B260" s="1561"/>
      <c r="C260" s="1428"/>
      <c r="D260" s="1428"/>
      <c r="E260" s="1428"/>
      <c r="F260" s="1428"/>
      <c r="G260" s="1595"/>
      <c r="H260" s="1563"/>
      <c r="I260" s="1599"/>
      <c r="K260" s="1490"/>
      <c r="M260" s="1502"/>
      <c r="P260" s="5"/>
    </row>
    <row r="261">
      <c r="A261" s="1424"/>
      <c r="B261" s="1561"/>
      <c r="C261" s="1428"/>
      <c r="D261" s="1428"/>
      <c r="E261" s="1428"/>
      <c r="F261" s="1428"/>
      <c r="G261" s="1595"/>
      <c r="H261" s="1563"/>
      <c r="I261" s="1599"/>
      <c r="K261" s="1490"/>
      <c r="M261" s="1502"/>
      <c r="P261" s="5"/>
    </row>
    <row r="262">
      <c r="A262" s="1424"/>
      <c r="B262" s="1561"/>
      <c r="C262" s="1428"/>
      <c r="D262" s="1428"/>
      <c r="E262" s="1428"/>
      <c r="F262" s="1428"/>
      <c r="G262" s="1595"/>
      <c r="H262" s="1563"/>
      <c r="I262" s="1599"/>
      <c r="K262" s="1490"/>
      <c r="M262" s="1502"/>
      <c r="P262" s="5"/>
    </row>
    <row r="263">
      <c r="A263" s="1424"/>
      <c r="B263" s="1561"/>
      <c r="C263" s="1428"/>
      <c r="D263" s="1428"/>
      <c r="E263" s="1428"/>
      <c r="F263" s="1428"/>
      <c r="G263" s="1595"/>
      <c r="H263" s="1563"/>
      <c r="I263" s="1599"/>
      <c r="K263" s="1490"/>
      <c r="M263" s="1502"/>
      <c r="P263" s="5"/>
    </row>
    <row r="264">
      <c r="A264" s="1424"/>
      <c r="B264" s="1561"/>
      <c r="C264" s="1428"/>
      <c r="D264" s="1428"/>
      <c r="E264" s="1428"/>
      <c r="F264" s="1428"/>
      <c r="G264" s="1595"/>
      <c r="H264" s="1563"/>
      <c r="I264" s="1599"/>
      <c r="K264" s="1490"/>
      <c r="M264" s="1502"/>
      <c r="P264" s="5"/>
    </row>
    <row r="265">
      <c r="A265" s="1424"/>
      <c r="B265" s="1561"/>
      <c r="C265" s="1428"/>
      <c r="D265" s="1428"/>
      <c r="E265" s="1428"/>
      <c r="F265" s="1428"/>
      <c r="G265" s="1595"/>
      <c r="H265" s="1563"/>
      <c r="I265" s="1599"/>
      <c r="K265" s="1490"/>
      <c r="M265" s="1502"/>
      <c r="P265" s="5"/>
    </row>
    <row r="266">
      <c r="A266" s="1424"/>
      <c r="B266" s="1561"/>
      <c r="C266" s="1428"/>
      <c r="D266" s="1428"/>
      <c r="E266" s="1428"/>
      <c r="F266" s="1428"/>
      <c r="G266" s="1595"/>
      <c r="H266" s="1563"/>
      <c r="I266" s="1599"/>
      <c r="K266" s="1490"/>
      <c r="M266" s="1502"/>
      <c r="P266" s="5"/>
    </row>
    <row r="267">
      <c r="A267" s="1424"/>
      <c r="B267" s="1561"/>
      <c r="C267" s="1428"/>
      <c r="D267" s="1428"/>
      <c r="E267" s="1428"/>
      <c r="F267" s="1428"/>
      <c r="G267" s="1595"/>
      <c r="H267" s="1563"/>
      <c r="I267" s="1599"/>
      <c r="K267" s="1490"/>
      <c r="M267" s="1502"/>
      <c r="P267" s="5"/>
    </row>
    <row r="268">
      <c r="A268" s="1424"/>
      <c r="B268" s="1561"/>
      <c r="C268" s="1428"/>
      <c r="D268" s="1428"/>
      <c r="E268" s="1428"/>
      <c r="F268" s="1428"/>
      <c r="G268" s="1595"/>
      <c r="H268" s="1563"/>
      <c r="I268" s="1599"/>
      <c r="K268" s="1490"/>
      <c r="M268" s="1502"/>
      <c r="P268" s="5"/>
    </row>
    <row r="269">
      <c r="A269" s="1424"/>
      <c r="B269" s="1561"/>
      <c r="C269" s="1428"/>
      <c r="D269" s="1428"/>
      <c r="E269" s="1428"/>
      <c r="F269" s="1428"/>
      <c r="G269" s="1595"/>
      <c r="H269" s="1563"/>
      <c r="I269" s="1599"/>
      <c r="K269" s="1490"/>
      <c r="M269" s="1502"/>
      <c r="P269" s="5"/>
    </row>
    <row r="270">
      <c r="A270" s="1424"/>
      <c r="B270" s="1561"/>
      <c r="C270" s="1428"/>
      <c r="D270" s="1428"/>
      <c r="E270" s="1428"/>
      <c r="F270" s="1428"/>
      <c r="G270" s="1595"/>
      <c r="H270" s="1563"/>
      <c r="I270" s="1599"/>
      <c r="K270" s="1490"/>
      <c r="M270" s="1502"/>
      <c r="P270" s="5"/>
    </row>
    <row r="271">
      <c r="A271" s="1424"/>
      <c r="B271" s="1561"/>
      <c r="C271" s="1428"/>
      <c r="D271" s="1428"/>
      <c r="E271" s="1428"/>
      <c r="F271" s="1428"/>
      <c r="G271" s="1595"/>
      <c r="H271" s="1563"/>
      <c r="I271" s="1599"/>
      <c r="K271" s="1490"/>
      <c r="M271" s="1502"/>
      <c r="P271" s="5"/>
    </row>
    <row r="272">
      <c r="A272" s="1424"/>
      <c r="B272" s="1561"/>
      <c r="C272" s="1428"/>
      <c r="D272" s="1428"/>
      <c r="E272" s="1428"/>
      <c r="F272" s="1428"/>
      <c r="G272" s="1595"/>
      <c r="H272" s="1563"/>
      <c r="I272" s="1599"/>
      <c r="K272" s="1490"/>
      <c r="M272" s="1502"/>
      <c r="P272" s="5"/>
    </row>
    <row r="273">
      <c r="A273" s="1424"/>
      <c r="B273" s="1561"/>
      <c r="C273" s="1428"/>
      <c r="D273" s="1428"/>
      <c r="E273" s="1428"/>
      <c r="F273" s="1428"/>
      <c r="G273" s="1595"/>
      <c r="H273" s="1563"/>
      <c r="I273" s="1599"/>
      <c r="K273" s="1490"/>
      <c r="M273" s="1502"/>
      <c r="P273" s="5"/>
    </row>
    <row r="274">
      <c r="A274" s="1424"/>
      <c r="B274" s="1561"/>
      <c r="C274" s="1428"/>
      <c r="D274" s="1428"/>
      <c r="E274" s="1428"/>
      <c r="F274" s="1428"/>
      <c r="G274" s="1595"/>
      <c r="H274" s="1563"/>
      <c r="I274" s="1599"/>
      <c r="K274" s="1490"/>
      <c r="M274" s="1502"/>
      <c r="P274" s="5"/>
    </row>
    <row r="275">
      <c r="A275" s="1424"/>
      <c r="B275" s="1561"/>
      <c r="C275" s="1428"/>
      <c r="D275" s="1428"/>
      <c r="E275" s="1428"/>
      <c r="F275" s="1428"/>
      <c r="G275" s="1595"/>
      <c r="H275" s="1563"/>
      <c r="I275" s="1599"/>
      <c r="K275" s="1490"/>
      <c r="M275" s="1502"/>
      <c r="P275" s="5"/>
    </row>
    <row r="276">
      <c r="A276" s="1424"/>
      <c r="B276" s="1561"/>
      <c r="C276" s="1428"/>
      <c r="D276" s="1428"/>
      <c r="E276" s="1428"/>
      <c r="F276" s="1428"/>
      <c r="G276" s="1595"/>
      <c r="H276" s="1563"/>
      <c r="I276" s="1599"/>
      <c r="K276" s="1490"/>
      <c r="M276" s="1502"/>
      <c r="P276" s="5"/>
    </row>
    <row r="277">
      <c r="A277" s="1424"/>
      <c r="B277" s="1561"/>
      <c r="C277" s="1428"/>
      <c r="D277" s="1428"/>
      <c r="E277" s="1428"/>
      <c r="F277" s="1428"/>
      <c r="G277" s="1595"/>
      <c r="H277" s="1563"/>
      <c r="I277" s="1599"/>
      <c r="K277" s="1490"/>
      <c r="M277" s="1502"/>
      <c r="P277" s="5"/>
    </row>
    <row r="278">
      <c r="A278" s="1424"/>
      <c r="B278" s="1561"/>
      <c r="C278" s="1428"/>
      <c r="D278" s="1428"/>
      <c r="E278" s="1428"/>
      <c r="F278" s="1428"/>
      <c r="G278" s="1595"/>
      <c r="H278" s="1563"/>
      <c r="I278" s="1599"/>
      <c r="K278" s="1490"/>
      <c r="M278" s="1502"/>
      <c r="P278" s="5"/>
    </row>
    <row r="279">
      <c r="A279" s="1424"/>
      <c r="B279" s="1561"/>
      <c r="C279" s="1428"/>
      <c r="D279" s="1428"/>
      <c r="E279" s="1428"/>
      <c r="F279" s="1428"/>
      <c r="G279" s="1595"/>
      <c r="H279" s="1563"/>
      <c r="I279" s="1599"/>
      <c r="K279" s="1490"/>
      <c r="M279" s="1502"/>
      <c r="P279" s="5"/>
    </row>
    <row r="280">
      <c r="A280" s="1424"/>
      <c r="B280" s="1561"/>
      <c r="C280" s="1428"/>
      <c r="D280" s="1428"/>
      <c r="E280" s="1428"/>
      <c r="F280" s="1428"/>
      <c r="G280" s="1595"/>
      <c r="H280" s="1563"/>
      <c r="I280" s="1599"/>
      <c r="K280" s="1490"/>
      <c r="M280" s="1502"/>
      <c r="P280" s="5"/>
    </row>
    <row r="281">
      <c r="A281" s="1424"/>
      <c r="B281" s="1561"/>
      <c r="C281" s="1428"/>
      <c r="D281" s="1428"/>
      <c r="E281" s="1428"/>
      <c r="F281" s="1428"/>
      <c r="G281" s="1595"/>
      <c r="H281" s="1563"/>
      <c r="I281" s="1599"/>
      <c r="K281" s="1490"/>
      <c r="M281" s="1502"/>
      <c r="P281" s="5"/>
    </row>
    <row r="282">
      <c r="A282" s="1424"/>
      <c r="B282" s="1561"/>
      <c r="C282" s="1428"/>
      <c r="D282" s="1428"/>
      <c r="E282" s="1428"/>
      <c r="F282" s="1428"/>
      <c r="G282" s="1595"/>
      <c r="H282" s="1563"/>
      <c r="I282" s="1599"/>
      <c r="K282" s="1490"/>
      <c r="M282" s="1502"/>
      <c r="P282" s="5"/>
    </row>
    <row r="283">
      <c r="A283" s="1424"/>
      <c r="B283" s="1561"/>
      <c r="C283" s="1428"/>
      <c r="D283" s="1428"/>
      <c r="E283" s="1428"/>
      <c r="F283" s="1428"/>
      <c r="G283" s="1595"/>
      <c r="H283" s="1563"/>
      <c r="I283" s="1599"/>
      <c r="K283" s="1490"/>
      <c r="M283" s="1502"/>
      <c r="P283" s="5"/>
    </row>
    <row r="284">
      <c r="A284" s="1424"/>
      <c r="B284" s="1561"/>
      <c r="C284" s="1428"/>
      <c r="D284" s="1428"/>
      <c r="E284" s="1428"/>
      <c r="F284" s="1428"/>
      <c r="G284" s="1595"/>
      <c r="H284" s="1563"/>
      <c r="I284" s="1599"/>
      <c r="K284" s="1490"/>
      <c r="M284" s="1502"/>
      <c r="P284" s="5"/>
    </row>
    <row r="285">
      <c r="A285" s="1424"/>
      <c r="B285" s="1561"/>
      <c r="C285" s="1428"/>
      <c r="D285" s="1428"/>
      <c r="E285" s="1428"/>
      <c r="F285" s="1428"/>
      <c r="G285" s="1595"/>
      <c r="H285" s="1563"/>
      <c r="I285" s="1599"/>
      <c r="K285" s="1490"/>
      <c r="M285" s="1502"/>
      <c r="P285" s="5"/>
    </row>
    <row r="286">
      <c r="A286" s="1424"/>
      <c r="B286" s="1561"/>
      <c r="C286" s="1428"/>
      <c r="D286" s="1428"/>
      <c r="E286" s="1428"/>
      <c r="F286" s="1428"/>
      <c r="G286" s="1595"/>
      <c r="H286" s="1563"/>
      <c r="I286" s="1599"/>
      <c r="K286" s="1490"/>
      <c r="M286" s="1502"/>
      <c r="P286" s="5"/>
    </row>
    <row r="287">
      <c r="A287" s="1424"/>
      <c r="B287" s="1561"/>
      <c r="C287" s="1428"/>
      <c r="D287" s="1428"/>
      <c r="E287" s="1428"/>
      <c r="F287" s="1428"/>
      <c r="G287" s="1595"/>
      <c r="H287" s="1563"/>
      <c r="I287" s="1599"/>
      <c r="K287" s="1490"/>
      <c r="M287" s="1502"/>
      <c r="P287" s="5"/>
    </row>
    <row r="288">
      <c r="A288" s="1424"/>
      <c r="B288" s="1561"/>
      <c r="C288" s="1428"/>
      <c r="D288" s="1428"/>
      <c r="E288" s="1428"/>
      <c r="F288" s="1428"/>
      <c r="G288" s="1595"/>
      <c r="H288" s="1563"/>
      <c r="I288" s="1599"/>
      <c r="K288" s="1490"/>
      <c r="M288" s="1502"/>
      <c r="P288" s="5"/>
    </row>
    <row r="289">
      <c r="A289" s="1424"/>
      <c r="B289" s="1561"/>
      <c r="C289" s="1428"/>
      <c r="D289" s="1428"/>
      <c r="E289" s="1428"/>
      <c r="F289" s="1428"/>
      <c r="G289" s="1595"/>
      <c r="H289" s="1563"/>
      <c r="I289" s="1599"/>
      <c r="K289" s="1490"/>
      <c r="M289" s="1502"/>
      <c r="P289" s="5"/>
    </row>
    <row r="290">
      <c r="A290" s="1424"/>
      <c r="B290" s="1561"/>
      <c r="C290" s="1428"/>
      <c r="D290" s="1428"/>
      <c r="E290" s="1428"/>
      <c r="F290" s="1428"/>
      <c r="G290" s="1595"/>
      <c r="H290" s="1563"/>
      <c r="I290" s="1599"/>
      <c r="K290" s="1490"/>
      <c r="M290" s="1502"/>
      <c r="P290" s="5"/>
    </row>
    <row r="291">
      <c r="A291" s="1424"/>
      <c r="B291" s="1561"/>
      <c r="C291" s="1428"/>
      <c r="D291" s="1428"/>
      <c r="E291" s="1428"/>
      <c r="F291" s="1428"/>
      <c r="G291" s="1595"/>
      <c r="H291" s="1563"/>
      <c r="I291" s="1599"/>
      <c r="K291" s="1490"/>
      <c r="M291" s="1502"/>
      <c r="P291" s="5"/>
    </row>
    <row r="292">
      <c r="A292" s="1424"/>
      <c r="B292" s="1561"/>
      <c r="C292" s="1428"/>
      <c r="D292" s="1428"/>
      <c r="E292" s="1428"/>
      <c r="F292" s="1428"/>
      <c r="G292" s="1595"/>
      <c r="H292" s="1563"/>
      <c r="I292" s="1599"/>
      <c r="K292" s="1490"/>
      <c r="M292" s="1502"/>
      <c r="P292" s="5"/>
    </row>
    <row r="293">
      <c r="A293" s="1424"/>
      <c r="B293" s="1561"/>
      <c r="C293" s="1428"/>
      <c r="D293" s="1428"/>
      <c r="E293" s="1428"/>
      <c r="F293" s="1428"/>
      <c r="G293" s="1595"/>
      <c r="H293" s="1563"/>
      <c r="I293" s="1599"/>
      <c r="K293" s="1490"/>
      <c r="M293" s="1502"/>
      <c r="P293" s="5"/>
    </row>
    <row r="294">
      <c r="A294" s="1424"/>
      <c r="B294" s="1561"/>
      <c r="C294" s="1428"/>
      <c r="D294" s="1428"/>
      <c r="E294" s="1428"/>
      <c r="F294" s="1428"/>
      <c r="G294" s="1595"/>
      <c r="H294" s="1563"/>
      <c r="I294" s="1599"/>
      <c r="K294" s="1490"/>
      <c r="M294" s="1502"/>
      <c r="P294" s="5"/>
    </row>
    <row r="295">
      <c r="A295" s="1424"/>
      <c r="B295" s="1561"/>
      <c r="C295" s="1428"/>
      <c r="D295" s="1428"/>
      <c r="E295" s="1428"/>
      <c r="F295" s="1428"/>
      <c r="G295" s="1595"/>
      <c r="H295" s="1563"/>
      <c r="I295" s="1599"/>
      <c r="K295" s="1490"/>
      <c r="M295" s="1502"/>
      <c r="P295" s="5"/>
    </row>
    <row r="296">
      <c r="A296" s="1424"/>
      <c r="B296" s="1561"/>
      <c r="C296" s="1428"/>
      <c r="D296" s="1428"/>
      <c r="E296" s="1428"/>
      <c r="F296" s="1428"/>
      <c r="G296" s="1595"/>
      <c r="H296" s="1563"/>
      <c r="I296" s="1599"/>
      <c r="K296" s="1490"/>
      <c r="M296" s="1502"/>
      <c r="P296" s="5"/>
    </row>
    <row r="297">
      <c r="A297" s="1424"/>
      <c r="B297" s="1561"/>
      <c r="C297" s="1428"/>
      <c r="D297" s="1428"/>
      <c r="E297" s="1428"/>
      <c r="F297" s="1428"/>
      <c r="G297" s="1595"/>
      <c r="H297" s="1563"/>
      <c r="I297" s="1599"/>
      <c r="K297" s="1490"/>
      <c r="M297" s="1502"/>
      <c r="P297" s="5"/>
    </row>
    <row r="298">
      <c r="A298" s="1424"/>
      <c r="B298" s="1561"/>
      <c r="C298" s="1428"/>
      <c r="D298" s="1428"/>
      <c r="E298" s="1428"/>
      <c r="F298" s="1428"/>
      <c r="G298" s="1595"/>
      <c r="H298" s="1563"/>
      <c r="I298" s="1599"/>
      <c r="K298" s="1490"/>
      <c r="M298" s="1502"/>
      <c r="P298" s="5"/>
    </row>
    <row r="299">
      <c r="A299" s="1424"/>
      <c r="B299" s="1561"/>
      <c r="C299" s="1428"/>
      <c r="D299" s="1428"/>
      <c r="E299" s="1428"/>
      <c r="F299" s="1428"/>
      <c r="G299" s="1595"/>
      <c r="H299" s="1563"/>
      <c r="I299" s="1599"/>
      <c r="K299" s="1490"/>
      <c r="M299" s="1502"/>
      <c r="P299" s="5"/>
    </row>
    <row r="300">
      <c r="A300" s="1424"/>
      <c r="B300" s="1561"/>
      <c r="C300" s="1428"/>
      <c r="D300" s="1428"/>
      <c r="E300" s="1428"/>
      <c r="F300" s="1428"/>
      <c r="G300" s="1595"/>
      <c r="H300" s="1563"/>
      <c r="I300" s="1599"/>
      <c r="K300" s="1490"/>
      <c r="M300" s="1502"/>
      <c r="P300" s="5"/>
    </row>
    <row r="301">
      <c r="A301" s="1424"/>
      <c r="B301" s="1561"/>
      <c r="C301" s="1428"/>
      <c r="D301" s="1428"/>
      <c r="E301" s="1428"/>
      <c r="F301" s="1428"/>
      <c r="G301" s="1595"/>
      <c r="H301" s="1563"/>
      <c r="I301" s="1599"/>
      <c r="K301" s="1490"/>
      <c r="M301" s="1502"/>
      <c r="P301" s="5"/>
    </row>
    <row r="302">
      <c r="A302" s="1424"/>
      <c r="B302" s="1561"/>
      <c r="C302" s="1428"/>
      <c r="D302" s="1428"/>
      <c r="E302" s="1428"/>
      <c r="F302" s="1428"/>
      <c r="G302" s="1595"/>
      <c r="H302" s="1563"/>
      <c r="I302" s="1599"/>
      <c r="K302" s="1490"/>
      <c r="M302" s="1502"/>
      <c r="P302" s="5"/>
    </row>
    <row r="303">
      <c r="A303" s="1424"/>
      <c r="B303" s="1561"/>
      <c r="C303" s="1428"/>
      <c r="D303" s="1428"/>
      <c r="E303" s="1428"/>
      <c r="F303" s="1428"/>
      <c r="G303" s="1595"/>
      <c r="H303" s="1563"/>
      <c r="I303" s="1599"/>
      <c r="K303" s="1490"/>
      <c r="M303" s="1502"/>
      <c r="P303" s="5"/>
    </row>
    <row r="304">
      <c r="A304" s="1424"/>
      <c r="B304" s="1561"/>
      <c r="C304" s="1428"/>
      <c r="D304" s="1428"/>
      <c r="E304" s="1428"/>
      <c r="F304" s="1428"/>
      <c r="G304" s="1595"/>
      <c r="H304" s="1563"/>
      <c r="I304" s="1599"/>
      <c r="K304" s="1490"/>
      <c r="M304" s="1502"/>
      <c r="P304" s="5"/>
    </row>
    <row r="305">
      <c r="A305" s="1424"/>
      <c r="B305" s="1561"/>
      <c r="C305" s="1428"/>
      <c r="D305" s="1428"/>
      <c r="E305" s="1428"/>
      <c r="F305" s="1428"/>
      <c r="G305" s="1595"/>
      <c r="H305" s="1563"/>
      <c r="I305" s="1599"/>
      <c r="K305" s="1490"/>
      <c r="M305" s="1502"/>
      <c r="P305" s="5"/>
    </row>
    <row r="306">
      <c r="A306" s="1424"/>
      <c r="B306" s="1561"/>
      <c r="C306" s="1428"/>
      <c r="D306" s="1428"/>
      <c r="E306" s="1428"/>
      <c r="F306" s="1428"/>
      <c r="G306" s="1595"/>
      <c r="H306" s="1563"/>
      <c r="I306" s="1599"/>
      <c r="K306" s="1490"/>
      <c r="M306" s="1502"/>
      <c r="P306" s="5"/>
    </row>
    <row r="307">
      <c r="A307" s="1424"/>
      <c r="B307" s="1561"/>
      <c r="C307" s="1428"/>
      <c r="D307" s="1428"/>
      <c r="E307" s="1428"/>
      <c r="F307" s="1428"/>
      <c r="G307" s="1595"/>
      <c r="H307" s="1563"/>
      <c r="I307" s="1599"/>
      <c r="K307" s="1490"/>
      <c r="M307" s="1502"/>
      <c r="P307" s="5"/>
    </row>
    <row r="308">
      <c r="A308" s="1424"/>
      <c r="B308" s="1561"/>
      <c r="C308" s="1428"/>
      <c r="D308" s="1428"/>
      <c r="E308" s="1428"/>
      <c r="F308" s="1428"/>
      <c r="G308" s="1595"/>
      <c r="H308" s="1563"/>
      <c r="I308" s="1599"/>
      <c r="K308" s="1490"/>
      <c r="M308" s="1502"/>
      <c r="P308" s="5"/>
    </row>
    <row r="309">
      <c r="A309" s="1424"/>
      <c r="B309" s="1561"/>
      <c r="C309" s="1428"/>
      <c r="D309" s="1428"/>
      <c r="E309" s="1428"/>
      <c r="F309" s="1428"/>
      <c r="G309" s="1595"/>
      <c r="H309" s="1563"/>
      <c r="I309" s="1599"/>
      <c r="K309" s="1490"/>
      <c r="M309" s="1502"/>
      <c r="P309" s="5"/>
    </row>
    <row r="310">
      <c r="A310" s="1424"/>
      <c r="B310" s="1561"/>
      <c r="C310" s="1428"/>
      <c r="D310" s="1428"/>
      <c r="E310" s="1428"/>
      <c r="F310" s="1428"/>
      <c r="G310" s="1595"/>
      <c r="H310" s="1563"/>
      <c r="I310" s="1599"/>
      <c r="K310" s="1490"/>
      <c r="M310" s="1502"/>
      <c r="P310" s="5"/>
    </row>
    <row r="311">
      <c r="A311" s="1424"/>
      <c r="B311" s="1561"/>
      <c r="C311" s="1428"/>
      <c r="D311" s="1428"/>
      <c r="E311" s="1428"/>
      <c r="F311" s="1428"/>
      <c r="G311" s="1595"/>
      <c r="H311" s="1563"/>
      <c r="I311" s="1599"/>
      <c r="K311" s="1490"/>
      <c r="M311" s="1502"/>
      <c r="P311" s="5"/>
    </row>
    <row r="312">
      <c r="A312" s="1424"/>
      <c r="B312" s="1561"/>
      <c r="C312" s="1428"/>
      <c r="D312" s="1428"/>
      <c r="E312" s="1428"/>
      <c r="F312" s="1428"/>
      <c r="G312" s="1595"/>
      <c r="H312" s="1563"/>
      <c r="I312" s="1599"/>
      <c r="K312" s="1490"/>
      <c r="M312" s="1502"/>
      <c r="P312" s="5"/>
    </row>
    <row r="313">
      <c r="A313" s="1424"/>
      <c r="B313" s="1561"/>
      <c r="C313" s="1428"/>
      <c r="D313" s="1428"/>
      <c r="E313" s="1428"/>
      <c r="F313" s="1428"/>
      <c r="G313" s="1595"/>
      <c r="H313" s="1563"/>
      <c r="I313" s="1599"/>
      <c r="K313" s="1490"/>
      <c r="M313" s="1502"/>
      <c r="P313" s="5"/>
    </row>
    <row r="314">
      <c r="A314" s="1424"/>
      <c r="B314" s="1561"/>
      <c r="C314" s="1428"/>
      <c r="D314" s="1428"/>
      <c r="E314" s="1428"/>
      <c r="F314" s="1428"/>
      <c r="G314" s="1595"/>
      <c r="H314" s="1563"/>
      <c r="I314" s="1599"/>
      <c r="K314" s="1490"/>
      <c r="M314" s="1502"/>
      <c r="P314" s="5"/>
    </row>
    <row r="315">
      <c r="A315" s="1424"/>
      <c r="B315" s="1561"/>
      <c r="C315" s="1428"/>
      <c r="D315" s="1428"/>
      <c r="E315" s="1428"/>
      <c r="F315" s="1428"/>
      <c r="G315" s="1595"/>
      <c r="H315" s="1563"/>
      <c r="I315" s="1599"/>
      <c r="K315" s="1490"/>
      <c r="M315" s="1502"/>
      <c r="P315" s="5"/>
    </row>
    <row r="316">
      <c r="A316" s="1424"/>
      <c r="B316" s="1561"/>
      <c r="C316" s="1428"/>
      <c r="D316" s="1428"/>
      <c r="E316" s="1428"/>
      <c r="F316" s="1428"/>
      <c r="G316" s="1595"/>
      <c r="H316" s="1563"/>
      <c r="I316" s="1599"/>
      <c r="K316" s="1490"/>
      <c r="M316" s="1502"/>
      <c r="P316" s="5"/>
    </row>
    <row r="317">
      <c r="A317" s="1424"/>
      <c r="B317" s="1561"/>
      <c r="C317" s="1428"/>
      <c r="D317" s="1428"/>
      <c r="E317" s="1428"/>
      <c r="F317" s="1428"/>
      <c r="G317" s="1595"/>
      <c r="H317" s="1563"/>
      <c r="I317" s="1599"/>
      <c r="K317" s="1490"/>
      <c r="M317" s="1502"/>
      <c r="P317" s="5"/>
    </row>
    <row r="318">
      <c r="A318" s="1424"/>
      <c r="B318" s="1561"/>
      <c r="C318" s="1428"/>
      <c r="D318" s="1428"/>
      <c r="E318" s="1428"/>
      <c r="F318" s="1428"/>
      <c r="G318" s="1595"/>
      <c r="H318" s="1563"/>
      <c r="I318" s="1599"/>
      <c r="K318" s="1490"/>
      <c r="M318" s="1502"/>
      <c r="P318" s="5"/>
    </row>
    <row r="319">
      <c r="A319" s="1424"/>
      <c r="B319" s="1561"/>
      <c r="C319" s="1428"/>
      <c r="D319" s="1428"/>
      <c r="E319" s="1428"/>
      <c r="F319" s="1428"/>
      <c r="G319" s="1595"/>
      <c r="H319" s="1563"/>
      <c r="I319" s="1599"/>
      <c r="K319" s="1490"/>
      <c r="M319" s="1502"/>
      <c r="P319" s="5"/>
    </row>
    <row r="320">
      <c r="A320" s="1424"/>
      <c r="B320" s="1561"/>
      <c r="C320" s="1428"/>
      <c r="D320" s="1428"/>
      <c r="E320" s="1428"/>
      <c r="F320" s="1428"/>
      <c r="G320" s="1595"/>
      <c r="H320" s="1563"/>
      <c r="I320" s="1599"/>
      <c r="K320" s="1490"/>
      <c r="M320" s="1502"/>
      <c r="P320" s="5"/>
    </row>
    <row r="321">
      <c r="A321" s="1424"/>
      <c r="B321" s="1561"/>
      <c r="C321" s="1428"/>
      <c r="D321" s="1428"/>
      <c r="E321" s="1428"/>
      <c r="F321" s="1428"/>
      <c r="G321" s="1595"/>
      <c r="H321" s="1563"/>
      <c r="I321" s="1599"/>
      <c r="K321" s="1490"/>
      <c r="M321" s="1502"/>
      <c r="P321" s="5"/>
    </row>
    <row r="322">
      <c r="A322" s="1424"/>
      <c r="B322" s="1561"/>
      <c r="C322" s="1428"/>
      <c r="D322" s="1428"/>
      <c r="E322" s="1428"/>
      <c r="F322" s="1428"/>
      <c r="G322" s="1595"/>
      <c r="H322" s="1563"/>
      <c r="I322" s="1599"/>
      <c r="K322" s="1490"/>
      <c r="M322" s="1502"/>
      <c r="P322" s="5"/>
    </row>
    <row r="323">
      <c r="A323" s="1424"/>
      <c r="B323" s="1561"/>
      <c r="C323" s="1428"/>
      <c r="D323" s="1428"/>
      <c r="E323" s="1428"/>
      <c r="F323" s="1428"/>
      <c r="G323" s="1595"/>
      <c r="H323" s="1563"/>
      <c r="I323" s="1599"/>
      <c r="K323" s="1490"/>
      <c r="M323" s="1502"/>
      <c r="P323" s="5"/>
    </row>
    <row r="324">
      <c r="A324" s="1424"/>
      <c r="B324" s="1561"/>
      <c r="C324" s="1428"/>
      <c r="D324" s="1428"/>
      <c r="E324" s="1428"/>
      <c r="F324" s="1428"/>
      <c r="G324" s="1595"/>
      <c r="H324" s="1563"/>
      <c r="I324" s="1599"/>
      <c r="K324" s="1490"/>
      <c r="M324" s="1502"/>
      <c r="P324" s="5"/>
    </row>
    <row r="325">
      <c r="A325" s="1424"/>
      <c r="B325" s="1561"/>
      <c r="C325" s="1428"/>
      <c r="D325" s="1428"/>
      <c r="E325" s="1428"/>
      <c r="F325" s="1428"/>
      <c r="G325" s="1595"/>
      <c r="H325" s="1563"/>
      <c r="I325" s="1599"/>
      <c r="K325" s="1490"/>
      <c r="M325" s="1502"/>
      <c r="P325" s="5"/>
    </row>
    <row r="326">
      <c r="A326" s="1424"/>
      <c r="B326" s="1561"/>
      <c r="C326" s="1428"/>
      <c r="D326" s="1428"/>
      <c r="E326" s="1428"/>
      <c r="F326" s="1428"/>
      <c r="G326" s="1595"/>
      <c r="H326" s="1563"/>
      <c r="I326" s="1599"/>
      <c r="K326" s="1490"/>
      <c r="M326" s="1502"/>
      <c r="P326" s="5"/>
    </row>
    <row r="327">
      <c r="A327" s="1424"/>
      <c r="B327" s="1561"/>
      <c r="C327" s="1428"/>
      <c r="D327" s="1428"/>
      <c r="E327" s="1428"/>
      <c r="F327" s="1428"/>
      <c r="G327" s="1595"/>
      <c r="H327" s="1563"/>
      <c r="I327" s="1599"/>
      <c r="K327" s="1490"/>
      <c r="M327" s="1502"/>
      <c r="P327" s="5"/>
    </row>
    <row r="328">
      <c r="A328" s="1424"/>
      <c r="B328" s="1561"/>
      <c r="C328" s="1428"/>
      <c r="D328" s="1428"/>
      <c r="E328" s="1428"/>
      <c r="F328" s="1428"/>
      <c r="G328" s="1595"/>
      <c r="H328" s="1563"/>
      <c r="I328" s="1599"/>
      <c r="K328" s="1490"/>
      <c r="M328" s="1502"/>
      <c r="P328" s="5"/>
    </row>
    <row r="329">
      <c r="A329" s="1424"/>
      <c r="B329" s="1561"/>
      <c r="C329" s="1428"/>
      <c r="D329" s="1428"/>
      <c r="E329" s="1428"/>
      <c r="F329" s="1428"/>
      <c r="G329" s="1595"/>
      <c r="H329" s="1563"/>
      <c r="I329" s="1599"/>
      <c r="K329" s="1490"/>
      <c r="M329" s="1502"/>
      <c r="P329" s="5"/>
    </row>
    <row r="330">
      <c r="A330" s="1424"/>
      <c r="B330" s="1561"/>
      <c r="C330" s="1428"/>
      <c r="D330" s="1428"/>
      <c r="E330" s="1428"/>
      <c r="F330" s="1428"/>
      <c r="G330" s="1595"/>
      <c r="H330" s="1563"/>
      <c r="I330" s="1599"/>
      <c r="K330" s="1490"/>
      <c r="M330" s="1502"/>
      <c r="P330" s="5"/>
    </row>
    <row r="331">
      <c r="A331" s="1424"/>
      <c r="B331" s="1561"/>
      <c r="C331" s="1428"/>
      <c r="D331" s="1428"/>
      <c r="E331" s="1428"/>
      <c r="F331" s="1428"/>
      <c r="G331" s="1595"/>
      <c r="H331" s="1563"/>
      <c r="I331" s="1599"/>
      <c r="K331" s="1490"/>
      <c r="M331" s="1502"/>
      <c r="P331" s="5"/>
    </row>
    <row r="332">
      <c r="A332" s="1424"/>
      <c r="B332" s="1561"/>
      <c r="C332" s="1428"/>
      <c r="D332" s="1428"/>
      <c r="E332" s="1428"/>
      <c r="F332" s="1428"/>
      <c r="G332" s="1595"/>
      <c r="H332" s="1563"/>
      <c r="I332" s="1599"/>
      <c r="K332" s="1490"/>
      <c r="M332" s="1502"/>
      <c r="P332" s="5"/>
    </row>
    <row r="333">
      <c r="A333" s="1424"/>
      <c r="B333" s="1561"/>
      <c r="C333" s="1428"/>
      <c r="D333" s="1428"/>
      <c r="E333" s="1428"/>
      <c r="F333" s="1428"/>
      <c r="G333" s="1595"/>
      <c r="H333" s="1563"/>
      <c r="I333" s="1599"/>
      <c r="K333" s="1490"/>
      <c r="M333" s="1502"/>
      <c r="P333" s="5"/>
    </row>
    <row r="334">
      <c r="A334" s="1424"/>
      <c r="B334" s="1561"/>
      <c r="C334" s="1428"/>
      <c r="D334" s="1428"/>
      <c r="E334" s="1428"/>
      <c r="F334" s="1428"/>
      <c r="G334" s="1595"/>
      <c r="H334" s="1563"/>
      <c r="I334" s="1599"/>
      <c r="K334" s="1490"/>
      <c r="M334" s="1502"/>
      <c r="P334" s="5"/>
    </row>
    <row r="335">
      <c r="A335" s="1424"/>
      <c r="B335" s="1561"/>
      <c r="C335" s="1428"/>
      <c r="D335" s="1428"/>
      <c r="E335" s="1428"/>
      <c r="F335" s="1428"/>
      <c r="G335" s="1595"/>
      <c r="H335" s="1563"/>
      <c r="I335" s="1599"/>
      <c r="K335" s="1490"/>
      <c r="M335" s="1502"/>
      <c r="P335" s="5"/>
    </row>
    <row r="336">
      <c r="A336" s="1424"/>
      <c r="B336" s="1561"/>
      <c r="C336" s="1428"/>
      <c r="D336" s="1428"/>
      <c r="E336" s="1428"/>
      <c r="F336" s="1428"/>
      <c r="G336" s="1595"/>
      <c r="H336" s="1563"/>
      <c r="I336" s="1599"/>
      <c r="K336" s="1490"/>
      <c r="M336" s="1502"/>
      <c r="P336" s="5"/>
    </row>
    <row r="337">
      <c r="A337" s="1424"/>
      <c r="B337" s="1561"/>
      <c r="C337" s="1428"/>
      <c r="D337" s="1428"/>
      <c r="E337" s="1428"/>
      <c r="F337" s="1428"/>
      <c r="G337" s="1595"/>
      <c r="H337" s="1563"/>
      <c r="I337" s="1599"/>
      <c r="K337" s="1490"/>
      <c r="M337" s="1502"/>
      <c r="P337" s="5"/>
    </row>
    <row r="338">
      <c r="A338" s="1424"/>
      <c r="B338" s="1561"/>
      <c r="C338" s="1428"/>
      <c r="D338" s="1428"/>
      <c r="E338" s="1428"/>
      <c r="F338" s="1428"/>
      <c r="G338" s="1595"/>
      <c r="H338" s="1563"/>
      <c r="I338" s="1599"/>
      <c r="K338" s="1490"/>
      <c r="M338" s="1502"/>
      <c r="P338" s="5"/>
    </row>
    <row r="339">
      <c r="A339" s="1424"/>
      <c r="B339" s="1561"/>
      <c r="C339" s="1428"/>
      <c r="D339" s="1428"/>
      <c r="E339" s="1428"/>
      <c r="F339" s="1428"/>
      <c r="G339" s="1595"/>
      <c r="H339" s="1563"/>
      <c r="I339" s="1599"/>
      <c r="K339" s="1490"/>
      <c r="M339" s="1502"/>
      <c r="P339" s="5"/>
    </row>
    <row r="340">
      <c r="A340" s="1424"/>
      <c r="B340" s="1561"/>
      <c r="C340" s="1428"/>
      <c r="D340" s="1428"/>
      <c r="E340" s="1428"/>
      <c r="F340" s="1428"/>
      <c r="G340" s="1595"/>
      <c r="H340" s="1563"/>
      <c r="I340" s="1599"/>
      <c r="K340" s="1490"/>
      <c r="M340" s="1502"/>
      <c r="P340" s="5"/>
    </row>
    <row r="341">
      <c r="A341" s="1424"/>
      <c r="B341" s="1561"/>
      <c r="C341" s="1428"/>
      <c r="D341" s="1428"/>
      <c r="E341" s="1428"/>
      <c r="F341" s="1428"/>
      <c r="G341" s="1595"/>
      <c r="H341" s="1563"/>
      <c r="I341" s="1599"/>
      <c r="K341" s="1490"/>
      <c r="M341" s="1502"/>
      <c r="P341" s="5"/>
    </row>
    <row r="342">
      <c r="A342" s="1424"/>
      <c r="B342" s="1561"/>
      <c r="C342" s="1428"/>
      <c r="D342" s="1428"/>
      <c r="E342" s="1428"/>
      <c r="F342" s="1428"/>
      <c r="G342" s="1595"/>
      <c r="H342" s="1563"/>
      <c r="I342" s="1599"/>
      <c r="K342" s="1490"/>
      <c r="M342" s="1502"/>
      <c r="P342" s="5"/>
    </row>
    <row r="343">
      <c r="A343" s="1424"/>
      <c r="B343" s="1561"/>
      <c r="C343" s="1428"/>
      <c r="D343" s="1428"/>
      <c r="E343" s="1428"/>
      <c r="F343" s="1428"/>
      <c r="G343" s="1595"/>
      <c r="H343" s="1563"/>
      <c r="I343" s="1599"/>
      <c r="K343" s="1490"/>
      <c r="M343" s="1502"/>
      <c r="P343" s="5"/>
    </row>
    <row r="344">
      <c r="A344" s="1424"/>
      <c r="B344" s="1561"/>
      <c r="C344" s="1428"/>
      <c r="D344" s="1428"/>
      <c r="E344" s="1428"/>
      <c r="F344" s="1428"/>
      <c r="G344" s="1595"/>
      <c r="H344" s="1563"/>
      <c r="I344" s="1599"/>
      <c r="K344" s="1490"/>
      <c r="M344" s="1502"/>
      <c r="P344" s="5"/>
    </row>
    <row r="345">
      <c r="A345" s="1424"/>
      <c r="B345" s="1561"/>
      <c r="C345" s="1428"/>
      <c r="D345" s="1428"/>
      <c r="E345" s="1428"/>
      <c r="F345" s="1428"/>
      <c r="G345" s="1595"/>
      <c r="H345" s="1563"/>
      <c r="I345" s="1599"/>
      <c r="K345" s="1490"/>
      <c r="M345" s="1502"/>
      <c r="P345" s="5"/>
    </row>
    <row r="346">
      <c r="A346" s="1424"/>
      <c r="B346" s="1561"/>
      <c r="C346" s="1428"/>
      <c r="D346" s="1428"/>
      <c r="E346" s="1428"/>
      <c r="F346" s="1428"/>
      <c r="G346" s="1595"/>
      <c r="H346" s="1563"/>
      <c r="I346" s="1599"/>
      <c r="K346" s="1490"/>
      <c r="M346" s="1502"/>
      <c r="P346" s="5"/>
    </row>
    <row r="347">
      <c r="A347" s="1424"/>
      <c r="B347" s="1561"/>
      <c r="C347" s="1428"/>
      <c r="D347" s="1428"/>
      <c r="E347" s="1428"/>
      <c r="F347" s="1428"/>
      <c r="G347" s="1595"/>
      <c r="H347" s="1563"/>
      <c r="I347" s="1599"/>
      <c r="K347" s="1490"/>
      <c r="M347" s="1502"/>
      <c r="P347" s="5"/>
    </row>
    <row r="348">
      <c r="A348" s="1424"/>
      <c r="B348" s="1561"/>
      <c r="C348" s="1428"/>
      <c r="D348" s="1428"/>
      <c r="E348" s="1428"/>
      <c r="F348" s="1428"/>
      <c r="G348" s="1595"/>
      <c r="H348" s="1563"/>
      <c r="I348" s="1599"/>
      <c r="K348" s="1490"/>
      <c r="M348" s="1502"/>
      <c r="P348" s="5"/>
    </row>
    <row r="349">
      <c r="A349" s="1424"/>
      <c r="B349" s="1561"/>
      <c r="C349" s="1428"/>
      <c r="D349" s="1428"/>
      <c r="E349" s="1428"/>
      <c r="F349" s="1428"/>
      <c r="G349" s="1595"/>
      <c r="H349" s="1563"/>
      <c r="I349" s="1599"/>
      <c r="K349" s="1490"/>
      <c r="M349" s="1502"/>
      <c r="P349" s="5"/>
    </row>
    <row r="350">
      <c r="A350" s="1424"/>
      <c r="B350" s="1561"/>
      <c r="C350" s="1428"/>
      <c r="D350" s="1428"/>
      <c r="E350" s="1428"/>
      <c r="F350" s="1428"/>
      <c r="G350" s="1595"/>
      <c r="H350" s="1563"/>
      <c r="I350" s="1599"/>
      <c r="K350" s="1490"/>
      <c r="M350" s="1502"/>
      <c r="P350" s="5"/>
    </row>
    <row r="351">
      <c r="A351" s="1424"/>
      <c r="B351" s="1561"/>
      <c r="C351" s="1428"/>
      <c r="D351" s="1428"/>
      <c r="E351" s="1428"/>
      <c r="F351" s="1428"/>
      <c r="G351" s="1595"/>
      <c r="H351" s="1563"/>
      <c r="I351" s="1599"/>
      <c r="K351" s="1490"/>
      <c r="M351" s="1502"/>
      <c r="P351" s="5"/>
    </row>
    <row r="352">
      <c r="A352" s="1424"/>
      <c r="B352" s="1561"/>
      <c r="C352" s="1428"/>
      <c r="D352" s="1428"/>
      <c r="E352" s="1428"/>
      <c r="F352" s="1428"/>
      <c r="G352" s="1595"/>
      <c r="H352" s="1563"/>
      <c r="I352" s="1599"/>
      <c r="K352" s="1490"/>
      <c r="M352" s="1502"/>
      <c r="P352" s="5"/>
    </row>
    <row r="353">
      <c r="A353" s="1424"/>
      <c r="B353" s="1561"/>
      <c r="C353" s="1428"/>
      <c r="D353" s="1428"/>
      <c r="E353" s="1428"/>
      <c r="F353" s="1428"/>
      <c r="G353" s="1595"/>
      <c r="H353" s="1563"/>
      <c r="I353" s="1599"/>
      <c r="K353" s="1490"/>
      <c r="M353" s="1502"/>
      <c r="P353" s="5"/>
    </row>
    <row r="354">
      <c r="A354" s="1424"/>
      <c r="B354" s="1561"/>
      <c r="C354" s="1428"/>
      <c r="D354" s="1428"/>
      <c r="E354" s="1428"/>
      <c r="F354" s="1428"/>
      <c r="G354" s="1595"/>
      <c r="H354" s="1563"/>
      <c r="I354" s="1599"/>
      <c r="K354" s="1490"/>
      <c r="M354" s="1502"/>
      <c r="P354" s="5"/>
    </row>
    <row r="355">
      <c r="A355" s="1424"/>
      <c r="B355" s="1561"/>
      <c r="C355" s="1428"/>
      <c r="D355" s="1428"/>
      <c r="E355" s="1428"/>
      <c r="F355" s="1428"/>
      <c r="G355" s="1595"/>
      <c r="H355" s="1563"/>
      <c r="I355" s="1599"/>
      <c r="K355" s="1490"/>
      <c r="M355" s="1502"/>
      <c r="P355" s="5"/>
    </row>
    <row r="356">
      <c r="A356" s="1424"/>
      <c r="B356" s="1561"/>
      <c r="C356" s="1428"/>
      <c r="D356" s="1428"/>
      <c r="E356" s="1428"/>
      <c r="F356" s="1428"/>
      <c r="G356" s="1595"/>
      <c r="H356" s="1563"/>
      <c r="I356" s="1599"/>
      <c r="K356" s="1490"/>
      <c r="M356" s="1502"/>
      <c r="P356" s="5"/>
    </row>
    <row r="357">
      <c r="A357" s="1424"/>
      <c r="B357" s="1561"/>
      <c r="C357" s="1428"/>
      <c r="D357" s="1428"/>
      <c r="E357" s="1428"/>
      <c r="F357" s="1428"/>
      <c r="G357" s="1595"/>
      <c r="H357" s="1563"/>
      <c r="I357" s="1599"/>
      <c r="K357" s="1490"/>
      <c r="M357" s="1502"/>
      <c r="P357" s="5"/>
    </row>
    <row r="358">
      <c r="A358" s="1424"/>
      <c r="B358" s="1561"/>
      <c r="C358" s="1428"/>
      <c r="D358" s="1428"/>
      <c r="E358" s="1428"/>
      <c r="F358" s="1428"/>
      <c r="G358" s="1595"/>
      <c r="H358" s="1563"/>
      <c r="I358" s="1599"/>
      <c r="K358" s="1490"/>
      <c r="M358" s="1502"/>
      <c r="P358" s="5"/>
    </row>
    <row r="359">
      <c r="A359" s="1424"/>
      <c r="B359" s="1561"/>
      <c r="C359" s="1428"/>
      <c r="D359" s="1428"/>
      <c r="E359" s="1428"/>
      <c r="F359" s="1428"/>
      <c r="G359" s="1595"/>
      <c r="H359" s="1563"/>
      <c r="I359" s="1599"/>
      <c r="K359" s="1490"/>
      <c r="M359" s="1502"/>
      <c r="P359" s="5"/>
    </row>
    <row r="360">
      <c r="A360" s="1424"/>
      <c r="B360" s="1561"/>
      <c r="C360" s="1428"/>
      <c r="D360" s="1428"/>
      <c r="E360" s="1428"/>
      <c r="F360" s="1428"/>
      <c r="G360" s="1595"/>
      <c r="H360" s="1563"/>
      <c r="I360" s="1599"/>
      <c r="K360" s="1490"/>
      <c r="M360" s="1502"/>
      <c r="P360" s="5"/>
    </row>
    <row r="361">
      <c r="A361" s="1424"/>
      <c r="B361" s="1561"/>
      <c r="C361" s="1428"/>
      <c r="D361" s="1428"/>
      <c r="E361" s="1428"/>
      <c r="F361" s="1428"/>
      <c r="G361" s="1595"/>
      <c r="H361" s="1563"/>
      <c r="I361" s="1599"/>
      <c r="K361" s="1490"/>
      <c r="M361" s="1502"/>
      <c r="P361" s="5"/>
    </row>
    <row r="362">
      <c r="A362" s="1424"/>
      <c r="B362" s="1561"/>
      <c r="C362" s="1428"/>
      <c r="D362" s="1428"/>
      <c r="E362" s="1428"/>
      <c r="F362" s="1428"/>
      <c r="G362" s="1595"/>
      <c r="H362" s="1563"/>
      <c r="I362" s="1599"/>
      <c r="K362" s="1490"/>
      <c r="M362" s="1502"/>
      <c r="P362" s="5"/>
    </row>
    <row r="363">
      <c r="A363" s="1424"/>
      <c r="B363" s="1561"/>
      <c r="C363" s="1428"/>
      <c r="D363" s="1428"/>
      <c r="E363" s="1428"/>
      <c r="F363" s="1428"/>
      <c r="G363" s="1595"/>
      <c r="H363" s="1563"/>
      <c r="I363" s="1599"/>
      <c r="K363" s="1490"/>
      <c r="M363" s="1502"/>
      <c r="P363" s="5"/>
    </row>
    <row r="364">
      <c r="A364" s="1424"/>
      <c r="B364" s="1561"/>
      <c r="C364" s="1428"/>
      <c r="D364" s="1428"/>
      <c r="E364" s="1428"/>
      <c r="F364" s="1428"/>
      <c r="G364" s="1595"/>
      <c r="H364" s="1563"/>
      <c r="I364" s="1599"/>
      <c r="K364" s="1490"/>
      <c r="M364" s="1502"/>
      <c r="P364" s="5"/>
    </row>
    <row r="365">
      <c r="A365" s="1424"/>
      <c r="B365" s="1561"/>
      <c r="C365" s="1428"/>
      <c r="D365" s="1428"/>
      <c r="E365" s="1428"/>
      <c r="F365" s="1428"/>
      <c r="G365" s="1595"/>
      <c r="H365" s="1563"/>
      <c r="I365" s="1599"/>
      <c r="K365" s="1490"/>
      <c r="M365" s="1502"/>
      <c r="P365" s="5"/>
    </row>
    <row r="366">
      <c r="A366" s="1424"/>
      <c r="B366" s="1561"/>
      <c r="C366" s="1428"/>
      <c r="D366" s="1428"/>
      <c r="E366" s="1428"/>
      <c r="F366" s="1428"/>
      <c r="G366" s="1595"/>
      <c r="H366" s="1563"/>
      <c r="I366" s="1599"/>
      <c r="K366" s="1490"/>
      <c r="M366" s="1502"/>
      <c r="P366" s="5"/>
    </row>
    <row r="367">
      <c r="A367" s="1424"/>
      <c r="B367" s="1561"/>
      <c r="C367" s="1428"/>
      <c r="D367" s="1428"/>
      <c r="E367" s="1428"/>
      <c r="F367" s="1428"/>
      <c r="G367" s="1595"/>
      <c r="H367" s="1563"/>
      <c r="I367" s="1599"/>
      <c r="K367" s="1490"/>
      <c r="M367" s="1502"/>
      <c r="P367" s="5"/>
    </row>
    <row r="368">
      <c r="A368" s="1424"/>
      <c r="B368" s="1561"/>
      <c r="C368" s="1428"/>
      <c r="D368" s="1428"/>
      <c r="E368" s="1428"/>
      <c r="F368" s="1428"/>
      <c r="G368" s="1595"/>
      <c r="H368" s="1563"/>
      <c r="I368" s="1599"/>
      <c r="K368" s="1490"/>
      <c r="M368" s="1502"/>
      <c r="P368" s="5"/>
    </row>
    <row r="369">
      <c r="A369" s="1424"/>
      <c r="B369" s="1561"/>
      <c r="C369" s="1428"/>
      <c r="D369" s="1428"/>
      <c r="E369" s="1428"/>
      <c r="F369" s="1428"/>
      <c r="G369" s="1595"/>
      <c r="H369" s="1563"/>
      <c r="I369" s="1599"/>
      <c r="K369" s="1490"/>
      <c r="M369" s="1502"/>
      <c r="P369" s="5"/>
    </row>
    <row r="370">
      <c r="A370" s="1424"/>
      <c r="B370" s="1561"/>
      <c r="C370" s="1428"/>
      <c r="D370" s="1428"/>
      <c r="E370" s="1428"/>
      <c r="F370" s="1428"/>
      <c r="G370" s="1595"/>
      <c r="H370" s="1563"/>
      <c r="I370" s="1599"/>
      <c r="K370" s="1490"/>
      <c r="M370" s="1502"/>
      <c r="P370" s="5"/>
    </row>
    <row r="371">
      <c r="A371" s="1424"/>
      <c r="B371" s="1561"/>
      <c r="C371" s="1428"/>
      <c r="D371" s="1428"/>
      <c r="E371" s="1428"/>
      <c r="F371" s="1428"/>
      <c r="G371" s="1595"/>
      <c r="H371" s="1563"/>
      <c r="I371" s="1599"/>
      <c r="K371" s="1490"/>
      <c r="M371" s="1502"/>
      <c r="P371" s="5"/>
    </row>
    <row r="372">
      <c r="A372" s="1424"/>
      <c r="B372" s="1561"/>
      <c r="C372" s="1428"/>
      <c r="D372" s="1428"/>
      <c r="E372" s="1428"/>
      <c r="F372" s="1428"/>
      <c r="G372" s="1595"/>
      <c r="H372" s="1563"/>
      <c r="I372" s="1599"/>
      <c r="K372" s="1490"/>
      <c r="M372" s="1502"/>
      <c r="P372" s="5"/>
    </row>
    <row r="373">
      <c r="A373" s="1424"/>
      <c r="B373" s="1561"/>
      <c r="C373" s="1428"/>
      <c r="D373" s="1428"/>
      <c r="E373" s="1428"/>
      <c r="F373" s="1428"/>
      <c r="G373" s="1595"/>
      <c r="H373" s="1563"/>
      <c r="I373" s="1599"/>
      <c r="K373" s="1490"/>
      <c r="M373" s="1502"/>
      <c r="P373" s="5"/>
    </row>
    <row r="374">
      <c r="A374" s="1424"/>
      <c r="B374" s="1561"/>
      <c r="C374" s="1428"/>
      <c r="D374" s="1428"/>
      <c r="E374" s="1428"/>
      <c r="F374" s="1428"/>
      <c r="G374" s="1595"/>
      <c r="H374" s="1563"/>
      <c r="I374" s="1599"/>
      <c r="K374" s="1490"/>
      <c r="M374" s="1502"/>
      <c r="P374" s="5"/>
    </row>
    <row r="375">
      <c r="A375" s="1424"/>
      <c r="B375" s="1561"/>
      <c r="C375" s="1428"/>
      <c r="D375" s="1428"/>
      <c r="E375" s="1428"/>
      <c r="F375" s="1428"/>
      <c r="G375" s="1595"/>
      <c r="H375" s="1563"/>
      <c r="I375" s="1599"/>
      <c r="K375" s="1490"/>
      <c r="M375" s="1502"/>
      <c r="P375" s="5"/>
    </row>
    <row r="376">
      <c r="A376" s="1424"/>
      <c r="B376" s="1561"/>
      <c r="C376" s="1428"/>
      <c r="D376" s="1428"/>
      <c r="E376" s="1428"/>
      <c r="F376" s="1428"/>
      <c r="G376" s="1595"/>
      <c r="H376" s="1563"/>
      <c r="I376" s="1599"/>
      <c r="K376" s="1490"/>
      <c r="M376" s="1502"/>
      <c r="P376" s="5"/>
    </row>
    <row r="377">
      <c r="A377" s="1424"/>
      <c r="B377" s="1561"/>
      <c r="C377" s="1428"/>
      <c r="D377" s="1428"/>
      <c r="E377" s="1428"/>
      <c r="F377" s="1428"/>
      <c r="G377" s="1595"/>
      <c r="H377" s="1563"/>
      <c r="I377" s="1599"/>
      <c r="K377" s="1490"/>
      <c r="M377" s="1502"/>
      <c r="P377" s="5"/>
    </row>
    <row r="378">
      <c r="A378" s="1424"/>
      <c r="B378" s="1561"/>
      <c r="C378" s="1428"/>
      <c r="D378" s="1428"/>
      <c r="E378" s="1428"/>
      <c r="F378" s="1428"/>
      <c r="G378" s="1595"/>
      <c r="H378" s="1563"/>
      <c r="I378" s="1599"/>
      <c r="K378" s="1490"/>
      <c r="M378" s="1502"/>
      <c r="P378" s="5"/>
    </row>
    <row r="379">
      <c r="A379" s="1424"/>
      <c r="B379" s="1561"/>
      <c r="C379" s="1428"/>
      <c r="D379" s="1428"/>
      <c r="E379" s="1428"/>
      <c r="F379" s="1428"/>
      <c r="G379" s="1595"/>
      <c r="H379" s="1563"/>
      <c r="I379" s="1599"/>
      <c r="K379" s="1490"/>
      <c r="M379" s="1502"/>
      <c r="P379" s="5"/>
    </row>
    <row r="380">
      <c r="A380" s="1424"/>
      <c r="B380" s="1561"/>
      <c r="C380" s="1428"/>
      <c r="D380" s="1428"/>
      <c r="E380" s="1428"/>
      <c r="F380" s="1428"/>
      <c r="G380" s="1595"/>
      <c r="H380" s="1563"/>
      <c r="I380" s="1599"/>
      <c r="K380" s="1490"/>
      <c r="M380" s="1502"/>
      <c r="P380" s="5"/>
    </row>
    <row r="381">
      <c r="A381" s="1424"/>
      <c r="B381" s="1561"/>
      <c r="C381" s="1428"/>
      <c r="D381" s="1428"/>
      <c r="E381" s="1428"/>
      <c r="F381" s="1428"/>
      <c r="G381" s="1595"/>
      <c r="H381" s="1563"/>
      <c r="I381" s="1599"/>
      <c r="K381" s="1490"/>
      <c r="M381" s="1502"/>
      <c r="P381" s="5"/>
    </row>
    <row r="382">
      <c r="A382" s="1424"/>
      <c r="B382" s="1561"/>
      <c r="C382" s="1428"/>
      <c r="D382" s="1428"/>
      <c r="E382" s="1428"/>
      <c r="F382" s="1428"/>
      <c r="G382" s="1595"/>
      <c r="H382" s="1563"/>
      <c r="I382" s="1599"/>
      <c r="K382" s="1490"/>
      <c r="M382" s="1502"/>
      <c r="P382" s="5"/>
    </row>
    <row r="383">
      <c r="A383" s="1424"/>
      <c r="B383" s="1561"/>
      <c r="C383" s="1428"/>
      <c r="D383" s="1428"/>
      <c r="E383" s="1428"/>
      <c r="F383" s="1428"/>
      <c r="G383" s="1595"/>
      <c r="H383" s="1563"/>
      <c r="I383" s="1599"/>
      <c r="K383" s="1490"/>
      <c r="M383" s="1502"/>
      <c r="P383" s="5"/>
    </row>
    <row r="384">
      <c r="A384" s="1424"/>
      <c r="B384" s="1561"/>
      <c r="C384" s="1428"/>
      <c r="D384" s="1428"/>
      <c r="E384" s="1428"/>
      <c r="F384" s="1428"/>
      <c r="G384" s="1595"/>
      <c r="H384" s="1563"/>
      <c r="I384" s="1599"/>
      <c r="K384" s="1490"/>
      <c r="M384" s="1502"/>
      <c r="P384" s="5"/>
    </row>
    <row r="385">
      <c r="A385" s="1424"/>
      <c r="B385" s="1561"/>
      <c r="C385" s="1428"/>
      <c r="D385" s="1428"/>
      <c r="E385" s="1428"/>
      <c r="F385" s="1428"/>
      <c r="G385" s="1595"/>
      <c r="H385" s="1563"/>
      <c r="I385" s="1599"/>
      <c r="K385" s="1490"/>
      <c r="M385" s="1502"/>
      <c r="P385" s="5"/>
    </row>
    <row r="386">
      <c r="A386" s="1424"/>
      <c r="B386" s="1561"/>
      <c r="C386" s="1428"/>
      <c r="D386" s="1428"/>
      <c r="E386" s="1428"/>
      <c r="F386" s="1428"/>
      <c r="G386" s="1595"/>
      <c r="H386" s="1563"/>
      <c r="I386" s="1599"/>
      <c r="K386" s="1490"/>
      <c r="M386" s="1502"/>
      <c r="P386" s="5"/>
    </row>
    <row r="387">
      <c r="A387" s="1424"/>
      <c r="B387" s="1561"/>
      <c r="C387" s="1428"/>
      <c r="D387" s="1428"/>
      <c r="E387" s="1428"/>
      <c r="F387" s="1428"/>
      <c r="G387" s="1595"/>
      <c r="H387" s="1563"/>
      <c r="I387" s="1599"/>
      <c r="K387" s="1490"/>
      <c r="M387" s="1502"/>
      <c r="P387" s="5"/>
    </row>
    <row r="388">
      <c r="A388" s="1424"/>
      <c r="B388" s="1561"/>
      <c r="C388" s="1428"/>
      <c r="D388" s="1428"/>
      <c r="E388" s="1428"/>
      <c r="F388" s="1428"/>
      <c r="G388" s="1595"/>
      <c r="H388" s="1563"/>
      <c r="I388" s="1599"/>
      <c r="K388" s="1490"/>
      <c r="M388" s="1502"/>
      <c r="P388" s="5"/>
    </row>
    <row r="389">
      <c r="A389" s="1424"/>
      <c r="B389" s="1561"/>
      <c r="C389" s="1428"/>
      <c r="D389" s="1428"/>
      <c r="E389" s="1428"/>
      <c r="F389" s="1428"/>
      <c r="G389" s="1595"/>
      <c r="H389" s="1563"/>
      <c r="I389" s="1599"/>
      <c r="K389" s="1490"/>
      <c r="M389" s="1502"/>
      <c r="P389" s="5"/>
    </row>
    <row r="390">
      <c r="A390" s="1424"/>
      <c r="B390" s="1561"/>
      <c r="C390" s="1428"/>
      <c r="D390" s="1428"/>
      <c r="E390" s="1428"/>
      <c r="F390" s="1428"/>
      <c r="G390" s="1595"/>
      <c r="H390" s="1563"/>
      <c r="I390" s="1599"/>
      <c r="K390" s="1490"/>
      <c r="M390" s="1502"/>
      <c r="P390" s="5"/>
    </row>
    <row r="391">
      <c r="A391" s="1424"/>
      <c r="B391" s="1561"/>
      <c r="C391" s="1428"/>
      <c r="D391" s="1428"/>
      <c r="E391" s="1428"/>
      <c r="F391" s="1428"/>
      <c r="G391" s="1595"/>
      <c r="H391" s="1563"/>
      <c r="I391" s="1599"/>
      <c r="K391" s="1490"/>
      <c r="M391" s="1502"/>
      <c r="P391" s="5"/>
    </row>
    <row r="392">
      <c r="A392" s="1424"/>
      <c r="B392" s="1561"/>
      <c r="C392" s="1428"/>
      <c r="D392" s="1428"/>
      <c r="E392" s="1428"/>
      <c r="F392" s="1428"/>
      <c r="G392" s="1595"/>
      <c r="H392" s="1563"/>
      <c r="I392" s="1599"/>
      <c r="K392" s="1490"/>
      <c r="M392" s="1502"/>
      <c r="P392" s="5"/>
    </row>
    <row r="393">
      <c r="A393" s="1424"/>
      <c r="B393" s="1561"/>
      <c r="C393" s="1428"/>
      <c r="D393" s="1428"/>
      <c r="E393" s="1428"/>
      <c r="F393" s="1428"/>
      <c r="G393" s="1595"/>
      <c r="H393" s="1563"/>
      <c r="I393" s="1599"/>
      <c r="K393" s="1490"/>
      <c r="M393" s="1502"/>
      <c r="P393" s="5"/>
    </row>
    <row r="394">
      <c r="A394" s="1424"/>
      <c r="B394" s="1561"/>
      <c r="C394" s="1428"/>
      <c r="D394" s="1428"/>
      <c r="E394" s="1428"/>
      <c r="F394" s="1428"/>
      <c r="G394" s="1595"/>
      <c r="H394" s="1563"/>
      <c r="I394" s="1599"/>
      <c r="K394" s="1490"/>
      <c r="M394" s="1502"/>
      <c r="P394" s="5"/>
    </row>
    <row r="395">
      <c r="A395" s="1424"/>
      <c r="B395" s="1561"/>
      <c r="C395" s="1428"/>
      <c r="D395" s="1428"/>
      <c r="E395" s="1428"/>
      <c r="F395" s="1428"/>
      <c r="G395" s="1595"/>
      <c r="H395" s="1563"/>
      <c r="I395" s="1599"/>
      <c r="K395" s="1490"/>
      <c r="M395" s="1502"/>
      <c r="P395" s="5"/>
    </row>
    <row r="396">
      <c r="A396" s="1424"/>
      <c r="B396" s="1561"/>
      <c r="C396" s="1428"/>
      <c r="D396" s="1428"/>
      <c r="E396" s="1428"/>
      <c r="F396" s="1428"/>
      <c r="G396" s="1595"/>
      <c r="H396" s="1563"/>
      <c r="I396" s="1599"/>
      <c r="K396" s="1490"/>
      <c r="M396" s="1502"/>
      <c r="P396" s="5"/>
    </row>
    <row r="397">
      <c r="A397" s="1424"/>
      <c r="B397" s="1561"/>
      <c r="C397" s="1428"/>
      <c r="D397" s="1428"/>
      <c r="E397" s="1428"/>
      <c r="F397" s="1428"/>
      <c r="G397" s="1595"/>
      <c r="H397" s="1563"/>
      <c r="I397" s="1599"/>
      <c r="K397" s="1490"/>
      <c r="M397" s="1502"/>
      <c r="P397" s="5"/>
    </row>
    <row r="398">
      <c r="A398" s="1424"/>
      <c r="B398" s="1561"/>
      <c r="C398" s="1428"/>
      <c r="D398" s="1428"/>
      <c r="E398" s="1428"/>
      <c r="F398" s="1428"/>
      <c r="G398" s="1595"/>
      <c r="H398" s="1563"/>
      <c r="I398" s="1599"/>
      <c r="K398" s="1490"/>
      <c r="M398" s="1502"/>
      <c r="P398" s="5"/>
    </row>
    <row r="399">
      <c r="A399" s="1424"/>
      <c r="B399" s="1561"/>
      <c r="C399" s="1428"/>
      <c r="D399" s="1428"/>
      <c r="E399" s="1428"/>
      <c r="F399" s="1428"/>
      <c r="G399" s="1595"/>
      <c r="H399" s="1563"/>
      <c r="I399" s="1599"/>
      <c r="K399" s="1490"/>
      <c r="M399" s="1502"/>
      <c r="P399" s="5"/>
    </row>
    <row r="400">
      <c r="A400" s="1424"/>
      <c r="B400" s="1561"/>
      <c r="C400" s="1428"/>
      <c r="D400" s="1428"/>
      <c r="E400" s="1428"/>
      <c r="F400" s="1428"/>
      <c r="G400" s="1595"/>
      <c r="H400" s="1563"/>
      <c r="I400" s="1599"/>
      <c r="K400" s="1490"/>
      <c r="M400" s="1502"/>
      <c r="P400" s="5"/>
    </row>
    <row r="401">
      <c r="A401" s="1424"/>
      <c r="B401" s="1561"/>
      <c r="C401" s="1428"/>
      <c r="D401" s="1428"/>
      <c r="E401" s="1428"/>
      <c r="F401" s="1428"/>
      <c r="G401" s="1595"/>
      <c r="H401" s="1563"/>
      <c r="I401" s="1599"/>
      <c r="K401" s="1490"/>
      <c r="M401" s="1502"/>
      <c r="P401" s="5"/>
    </row>
    <row r="402">
      <c r="A402" s="1424"/>
      <c r="B402" s="1561"/>
      <c r="C402" s="1428"/>
      <c r="D402" s="1428"/>
      <c r="E402" s="1428"/>
      <c r="F402" s="1428"/>
      <c r="G402" s="1595"/>
      <c r="H402" s="1563"/>
      <c r="I402" s="1599"/>
      <c r="K402" s="1490"/>
      <c r="M402" s="1502"/>
      <c r="P402" s="5"/>
    </row>
    <row r="403">
      <c r="A403" s="1424"/>
      <c r="B403" s="1561"/>
      <c r="C403" s="1428"/>
      <c r="D403" s="1428"/>
      <c r="E403" s="1428"/>
      <c r="F403" s="1428"/>
      <c r="G403" s="1595"/>
      <c r="H403" s="1563"/>
      <c r="I403" s="1599"/>
      <c r="K403" s="1490"/>
      <c r="M403" s="1502"/>
      <c r="P403" s="5"/>
    </row>
    <row r="404">
      <c r="A404" s="1424"/>
      <c r="B404" s="1561"/>
      <c r="C404" s="1428"/>
      <c r="D404" s="1428"/>
      <c r="E404" s="1428"/>
      <c r="F404" s="1428"/>
      <c r="G404" s="1595"/>
      <c r="H404" s="1563"/>
      <c r="I404" s="1599"/>
      <c r="K404" s="1490"/>
      <c r="M404" s="1502"/>
      <c r="P404" s="5"/>
    </row>
    <row r="405">
      <c r="A405" s="1424"/>
      <c r="B405" s="1561"/>
      <c r="C405" s="1428"/>
      <c r="D405" s="1428"/>
      <c r="E405" s="1428"/>
      <c r="F405" s="1428"/>
      <c r="G405" s="1595"/>
      <c r="H405" s="1563"/>
      <c r="I405" s="1599"/>
      <c r="K405" s="1490"/>
      <c r="M405" s="1502"/>
      <c r="P405" s="5"/>
    </row>
    <row r="406">
      <c r="A406" s="1424"/>
      <c r="B406" s="1561"/>
      <c r="C406" s="1428"/>
      <c r="D406" s="1428"/>
      <c r="E406" s="1428"/>
      <c r="F406" s="1428"/>
      <c r="G406" s="1668"/>
      <c r="H406" s="1563"/>
      <c r="I406" s="1599"/>
      <c r="K406" s="1490"/>
      <c r="M406" s="1502"/>
      <c r="P406" s="5"/>
    </row>
    <row r="407">
      <c r="A407" s="1424"/>
      <c r="B407" s="1561"/>
      <c r="C407" s="1428"/>
      <c r="D407" s="1428"/>
      <c r="E407" s="1428"/>
      <c r="F407" s="1428"/>
      <c r="G407" s="1668"/>
      <c r="H407" s="1563"/>
      <c r="I407" s="1599"/>
      <c r="K407" s="1490"/>
      <c r="M407" s="1502"/>
      <c r="P407" s="5"/>
    </row>
    <row r="408">
      <c r="A408" s="1424"/>
      <c r="B408" s="1561"/>
      <c r="C408" s="1428"/>
      <c r="D408" s="1428"/>
      <c r="E408" s="1428"/>
      <c r="F408" s="1428"/>
      <c r="G408" s="1668"/>
      <c r="H408" s="1563"/>
      <c r="I408" s="1599"/>
      <c r="K408" s="1490"/>
      <c r="M408" s="1502"/>
      <c r="P408" s="5"/>
    </row>
    <row r="409">
      <c r="A409" s="1424"/>
      <c r="B409" s="1561"/>
      <c r="C409" s="1428"/>
      <c r="D409" s="1428"/>
      <c r="E409" s="1428"/>
      <c r="F409" s="1428"/>
      <c r="G409" s="1668"/>
      <c r="H409" s="1563"/>
      <c r="I409" s="1599"/>
      <c r="K409" s="1490"/>
      <c r="M409" s="1502"/>
      <c r="P409" s="5"/>
    </row>
    <row r="410">
      <c r="A410" s="1424"/>
      <c r="B410" s="1561"/>
      <c r="C410" s="1428"/>
      <c r="D410" s="1428"/>
      <c r="E410" s="1428"/>
      <c r="F410" s="1428"/>
      <c r="G410" s="1668"/>
      <c r="H410" s="1563"/>
      <c r="I410" s="1599"/>
      <c r="K410" s="1490"/>
      <c r="M410" s="1502"/>
      <c r="P410" s="5"/>
    </row>
    <row r="411">
      <c r="A411" s="1424"/>
      <c r="B411" s="1561"/>
      <c r="C411" s="1428"/>
      <c r="D411" s="1428"/>
      <c r="E411" s="1428"/>
      <c r="F411" s="1428"/>
      <c r="G411" s="1668"/>
      <c r="H411" s="1563"/>
      <c r="I411" s="1599"/>
      <c r="K411" s="1490"/>
      <c r="M411" s="1502"/>
      <c r="P411" s="5"/>
    </row>
    <row r="412">
      <c r="A412" s="1424"/>
      <c r="B412" s="1561"/>
      <c r="C412" s="1428"/>
      <c r="D412" s="1428"/>
      <c r="E412" s="1428"/>
      <c r="F412" s="1428"/>
      <c r="G412" s="1668"/>
      <c r="H412" s="1563"/>
      <c r="I412" s="1599"/>
      <c r="K412" s="1490"/>
      <c r="M412" s="1502"/>
      <c r="P412" s="5"/>
    </row>
    <row r="413">
      <c r="A413" s="1424"/>
      <c r="B413" s="1561"/>
      <c r="C413" s="1428"/>
      <c r="D413" s="1428"/>
      <c r="E413" s="1428"/>
      <c r="F413" s="1428"/>
      <c r="G413" s="1668"/>
      <c r="H413" s="1563"/>
      <c r="I413" s="1599"/>
      <c r="K413" s="1490"/>
      <c r="M413" s="1502"/>
      <c r="P413" s="5"/>
    </row>
    <row r="414">
      <c r="A414" s="1424"/>
      <c r="B414" s="1561"/>
      <c r="C414" s="1428"/>
      <c r="D414" s="1428"/>
      <c r="E414" s="1428"/>
      <c r="F414" s="1428"/>
      <c r="G414" s="1668"/>
      <c r="H414" s="1563"/>
      <c r="I414" s="1599"/>
      <c r="K414" s="1490"/>
      <c r="M414" s="1502"/>
      <c r="P414" s="5"/>
    </row>
    <row r="415">
      <c r="A415" s="1424"/>
      <c r="B415" s="1561"/>
      <c r="C415" s="1428"/>
      <c r="D415" s="1428"/>
      <c r="E415" s="1428"/>
      <c r="F415" s="1428"/>
      <c r="G415" s="1668"/>
      <c r="H415" s="1563"/>
      <c r="I415" s="1599"/>
      <c r="K415" s="1490"/>
      <c r="M415" s="1502"/>
      <c r="P415" s="5"/>
    </row>
    <row r="416">
      <c r="A416" s="1424"/>
      <c r="B416" s="1561"/>
      <c r="C416" s="1428"/>
      <c r="D416" s="1428"/>
      <c r="E416" s="1428"/>
      <c r="F416" s="1428"/>
      <c r="G416" s="1668"/>
      <c r="H416" s="1563"/>
      <c r="I416" s="1599"/>
      <c r="K416" s="1490"/>
      <c r="M416" s="1502"/>
      <c r="P416" s="5"/>
    </row>
    <row r="417">
      <c r="A417" s="1424"/>
      <c r="B417" s="1561"/>
      <c r="C417" s="1428"/>
      <c r="D417" s="1428"/>
      <c r="E417" s="1428"/>
      <c r="F417" s="1428"/>
      <c r="G417" s="1668"/>
      <c r="H417" s="1563"/>
      <c r="I417" s="1599"/>
      <c r="K417" s="1490"/>
      <c r="M417" s="1502"/>
      <c r="P417" s="5"/>
    </row>
    <row r="418">
      <c r="A418" s="1424"/>
      <c r="B418" s="1561"/>
      <c r="C418" s="1428"/>
      <c r="D418" s="1428"/>
      <c r="E418" s="1428"/>
      <c r="F418" s="1428"/>
      <c r="G418" s="1668"/>
      <c r="H418" s="1563"/>
      <c r="I418" s="1599"/>
      <c r="K418" s="1490"/>
      <c r="M418" s="1502"/>
      <c r="P418" s="5"/>
    </row>
    <row r="419">
      <c r="A419" s="1424"/>
      <c r="B419" s="1561"/>
      <c r="C419" s="1428"/>
      <c r="D419" s="1428"/>
      <c r="E419" s="1428"/>
      <c r="F419" s="1428"/>
      <c r="G419" s="1668"/>
      <c r="H419" s="1563"/>
      <c r="I419" s="1599"/>
      <c r="K419" s="1490"/>
      <c r="M419" s="1502"/>
      <c r="P419" s="5"/>
    </row>
    <row r="420">
      <c r="A420" s="1424"/>
      <c r="B420" s="1561"/>
      <c r="C420" s="1428"/>
      <c r="D420" s="1428"/>
      <c r="E420" s="1428"/>
      <c r="F420" s="1428"/>
      <c r="G420" s="1668"/>
      <c r="H420" s="1563"/>
      <c r="I420" s="1599"/>
      <c r="K420" s="1490"/>
      <c r="M420" s="1502"/>
      <c r="P420" s="5"/>
    </row>
    <row r="421">
      <c r="A421" s="1424"/>
      <c r="B421" s="1561"/>
      <c r="C421" s="1428"/>
      <c r="D421" s="1428"/>
      <c r="E421" s="1428"/>
      <c r="F421" s="1428"/>
      <c r="G421" s="1668"/>
      <c r="H421" s="1563"/>
      <c r="I421" s="1599"/>
      <c r="K421" s="1490"/>
      <c r="M421" s="1502"/>
      <c r="P421" s="5"/>
    </row>
    <row r="422">
      <c r="A422" s="1424"/>
      <c r="B422" s="1561"/>
      <c r="C422" s="1428"/>
      <c r="D422" s="1428"/>
      <c r="E422" s="1428"/>
      <c r="F422" s="1428"/>
      <c r="G422" s="1668"/>
      <c r="H422" s="1563"/>
      <c r="I422" s="1599"/>
      <c r="K422" s="1490"/>
      <c r="M422" s="1502"/>
      <c r="P422" s="5"/>
    </row>
    <row r="423">
      <c r="A423" s="1424"/>
      <c r="B423" s="1561"/>
      <c r="C423" s="1428"/>
      <c r="D423" s="1428"/>
      <c r="E423" s="1428"/>
      <c r="F423" s="1428"/>
      <c r="G423" s="1668"/>
      <c r="H423" s="1563"/>
      <c r="I423" s="1599"/>
      <c r="K423" s="1490"/>
      <c r="M423" s="1502"/>
      <c r="P423" s="5"/>
    </row>
    <row r="424">
      <c r="A424" s="1424"/>
      <c r="B424" s="1561"/>
      <c r="C424" s="1428"/>
      <c r="D424" s="1428"/>
      <c r="E424" s="1428"/>
      <c r="F424" s="1428"/>
      <c r="G424" s="1668"/>
      <c r="H424" s="1563"/>
      <c r="I424" s="1599"/>
      <c r="K424" s="1490"/>
      <c r="M424" s="1502"/>
      <c r="P424" s="5"/>
    </row>
    <row r="425">
      <c r="A425" s="1424"/>
      <c r="B425" s="1561"/>
      <c r="C425" s="1428"/>
      <c r="D425" s="1428"/>
      <c r="E425" s="1428"/>
      <c r="F425" s="1428"/>
      <c r="G425" s="1668"/>
      <c r="H425" s="1563"/>
      <c r="I425" s="1599"/>
      <c r="K425" s="1490"/>
      <c r="M425" s="1502"/>
      <c r="P425" s="5"/>
    </row>
    <row r="426">
      <c r="A426" s="1424"/>
      <c r="B426" s="1561"/>
      <c r="C426" s="1428"/>
      <c r="D426" s="1428"/>
      <c r="E426" s="1428"/>
      <c r="F426" s="1428"/>
      <c r="G426" s="1668"/>
      <c r="H426" s="1563"/>
      <c r="I426" s="1599"/>
      <c r="K426" s="1490"/>
      <c r="M426" s="1502"/>
      <c r="P426" s="5"/>
    </row>
    <row r="427">
      <c r="A427" s="1424"/>
      <c r="B427" s="1561"/>
      <c r="C427" s="1428"/>
      <c r="D427" s="1428"/>
      <c r="E427" s="1428"/>
      <c r="F427" s="1428"/>
      <c r="G427" s="1668"/>
      <c r="H427" s="1563"/>
      <c r="I427" s="1599"/>
      <c r="K427" s="1490"/>
      <c r="M427" s="1502"/>
      <c r="P427" s="5"/>
    </row>
    <row r="428">
      <c r="A428" s="1424"/>
      <c r="B428" s="1561"/>
      <c r="C428" s="1428"/>
      <c r="D428" s="1428"/>
      <c r="E428" s="1428"/>
      <c r="F428" s="1428"/>
      <c r="G428" s="1668"/>
      <c r="H428" s="1563"/>
      <c r="I428" s="1599"/>
      <c r="K428" s="1490"/>
      <c r="M428" s="1502"/>
      <c r="P428" s="5"/>
    </row>
    <row r="429">
      <c r="A429" s="1424"/>
      <c r="B429" s="1561"/>
      <c r="C429" s="1428"/>
      <c r="D429" s="1428"/>
      <c r="E429" s="1428"/>
      <c r="F429" s="1428"/>
      <c r="G429" s="1668"/>
      <c r="H429" s="1563"/>
      <c r="I429" s="1599"/>
      <c r="K429" s="1490"/>
      <c r="M429" s="1502"/>
      <c r="P429" s="5"/>
    </row>
    <row r="430">
      <c r="A430" s="1424"/>
      <c r="B430" s="1561"/>
      <c r="C430" s="1428"/>
      <c r="D430" s="1428"/>
      <c r="E430" s="1428"/>
      <c r="F430" s="1428"/>
      <c r="G430" s="1668"/>
      <c r="H430" s="1563"/>
      <c r="I430" s="1599"/>
      <c r="K430" s="1490"/>
      <c r="M430" s="1502"/>
      <c r="P430" s="5"/>
    </row>
    <row r="431">
      <c r="A431" s="1424"/>
      <c r="B431" s="1561"/>
      <c r="C431" s="1428"/>
      <c r="D431" s="1428"/>
      <c r="E431" s="1428"/>
      <c r="F431" s="1428"/>
      <c r="G431" s="1668"/>
      <c r="H431" s="1563"/>
      <c r="I431" s="1599"/>
      <c r="K431" s="1490"/>
      <c r="M431" s="1502"/>
      <c r="P431" s="5"/>
    </row>
    <row r="432">
      <c r="A432" s="1424"/>
      <c r="B432" s="1561"/>
      <c r="C432" s="1428"/>
      <c r="D432" s="1428"/>
      <c r="E432" s="1428"/>
      <c r="F432" s="1428"/>
      <c r="G432" s="1668"/>
      <c r="H432" s="1563"/>
      <c r="I432" s="1599"/>
      <c r="K432" s="1490"/>
      <c r="M432" s="1502"/>
      <c r="P432" s="5"/>
    </row>
    <row r="433">
      <c r="A433" s="1424"/>
      <c r="B433" s="1561"/>
      <c r="C433" s="1428"/>
      <c r="D433" s="1428"/>
      <c r="E433" s="1428"/>
      <c r="F433" s="1428"/>
      <c r="G433" s="1668"/>
      <c r="H433" s="1563"/>
      <c r="I433" s="1599"/>
      <c r="K433" s="1490"/>
      <c r="M433" s="1502"/>
      <c r="P433" s="5"/>
    </row>
    <row r="434">
      <c r="A434" s="1424"/>
      <c r="B434" s="1561"/>
      <c r="C434" s="1428"/>
      <c r="D434" s="1428"/>
      <c r="E434" s="1428"/>
      <c r="F434" s="1428"/>
      <c r="G434" s="1668"/>
      <c r="H434" s="1563"/>
      <c r="I434" s="1599"/>
      <c r="K434" s="1490"/>
      <c r="M434" s="1502"/>
      <c r="P434" s="5"/>
    </row>
    <row r="435">
      <c r="A435" s="1424"/>
      <c r="B435" s="1561"/>
      <c r="C435" s="1428"/>
      <c r="D435" s="1428"/>
      <c r="E435" s="1428"/>
      <c r="F435" s="1428"/>
      <c r="G435" s="1668"/>
      <c r="H435" s="1563"/>
      <c r="I435" s="1599"/>
      <c r="K435" s="1490"/>
      <c r="M435" s="1502"/>
      <c r="P435" s="5"/>
    </row>
    <row r="436">
      <c r="A436" s="1424"/>
      <c r="B436" s="1561"/>
      <c r="C436" s="1428"/>
      <c r="D436" s="1428"/>
      <c r="E436" s="1428"/>
      <c r="F436" s="1428"/>
      <c r="G436" s="1668"/>
      <c r="H436" s="1563"/>
      <c r="I436" s="1599"/>
      <c r="K436" s="1490"/>
      <c r="M436" s="1502"/>
      <c r="P436" s="5"/>
    </row>
    <row r="437">
      <c r="A437" s="1424"/>
      <c r="B437" s="1561"/>
      <c r="C437" s="1428"/>
      <c r="D437" s="1428"/>
      <c r="E437" s="1428"/>
      <c r="F437" s="1428"/>
      <c r="G437" s="1668"/>
      <c r="H437" s="1563"/>
      <c r="I437" s="1599"/>
      <c r="K437" s="1490"/>
      <c r="M437" s="1502"/>
      <c r="P437" s="5"/>
    </row>
    <row r="438">
      <c r="A438" s="1424"/>
      <c r="B438" s="1561"/>
      <c r="C438" s="1428"/>
      <c r="D438" s="1428"/>
      <c r="E438" s="1428"/>
      <c r="F438" s="1428"/>
      <c r="G438" s="1668"/>
      <c r="H438" s="1563"/>
      <c r="I438" s="1599"/>
      <c r="K438" s="1490"/>
      <c r="M438" s="1502"/>
      <c r="P438" s="5"/>
    </row>
    <row r="439">
      <c r="A439" s="1424"/>
      <c r="B439" s="1561"/>
      <c r="C439" s="1428"/>
      <c r="D439" s="1428"/>
      <c r="E439" s="1428"/>
      <c r="F439" s="1428"/>
      <c r="G439" s="1668"/>
      <c r="H439" s="1563"/>
      <c r="I439" s="1599"/>
      <c r="K439" s="1490"/>
      <c r="M439" s="1502"/>
      <c r="P439" s="5"/>
    </row>
    <row r="440">
      <c r="A440" s="1424"/>
      <c r="B440" s="1561"/>
      <c r="C440" s="1428"/>
      <c r="D440" s="1428"/>
      <c r="E440" s="1428"/>
      <c r="F440" s="1428"/>
      <c r="G440" s="1668"/>
      <c r="H440" s="1563"/>
      <c r="I440" s="1599"/>
      <c r="K440" s="1490"/>
      <c r="M440" s="1502"/>
      <c r="P440" s="5"/>
    </row>
    <row r="441">
      <c r="A441" s="1424"/>
      <c r="B441" s="1561"/>
      <c r="C441" s="1428"/>
      <c r="D441" s="1428"/>
      <c r="E441" s="1428"/>
      <c r="F441" s="1428"/>
      <c r="G441" s="1668"/>
      <c r="H441" s="1563"/>
      <c r="I441" s="1599"/>
      <c r="K441" s="1490"/>
      <c r="M441" s="1502"/>
      <c r="P441" s="5"/>
    </row>
    <row r="442">
      <c r="A442" s="1424"/>
      <c r="B442" s="1561"/>
      <c r="C442" s="1428"/>
      <c r="D442" s="1428"/>
      <c r="E442" s="1428"/>
      <c r="F442" s="1428"/>
      <c r="G442" s="1668"/>
      <c r="H442" s="1563"/>
      <c r="I442" s="1599"/>
      <c r="K442" s="1490"/>
      <c r="M442" s="1502"/>
      <c r="P442" s="5"/>
    </row>
    <row r="443">
      <c r="A443" s="1424"/>
      <c r="B443" s="1561"/>
      <c r="C443" s="1428"/>
      <c r="D443" s="1428"/>
      <c r="E443" s="1428"/>
      <c r="F443" s="1428"/>
      <c r="G443" s="1668"/>
      <c r="H443" s="1563"/>
      <c r="I443" s="1599"/>
      <c r="K443" s="1490"/>
      <c r="M443" s="1502"/>
      <c r="P443" s="5"/>
    </row>
    <row r="444">
      <c r="A444" s="1424"/>
      <c r="B444" s="1561"/>
      <c r="C444" s="1428"/>
      <c r="D444" s="1428"/>
      <c r="E444" s="1428"/>
      <c r="F444" s="1428"/>
      <c r="G444" s="1668"/>
      <c r="H444" s="1563"/>
      <c r="I444" s="1599"/>
      <c r="K444" s="1490"/>
      <c r="M444" s="1502"/>
      <c r="P444" s="5"/>
    </row>
    <row r="445">
      <c r="A445" s="1424"/>
      <c r="B445" s="1561"/>
      <c r="C445" s="1428"/>
      <c r="D445" s="1428"/>
      <c r="E445" s="1428"/>
      <c r="F445" s="1428"/>
      <c r="G445" s="1668"/>
      <c r="H445" s="1563"/>
      <c r="I445" s="1599"/>
      <c r="K445" s="1490"/>
      <c r="M445" s="1502"/>
      <c r="P445" s="5"/>
    </row>
    <row r="446">
      <c r="A446" s="1424"/>
      <c r="B446" s="1561"/>
      <c r="C446" s="1428"/>
      <c r="D446" s="1428"/>
      <c r="E446" s="1428"/>
      <c r="F446" s="1428"/>
      <c r="G446" s="1668"/>
      <c r="H446" s="1563"/>
      <c r="I446" s="1599"/>
      <c r="K446" s="1490"/>
      <c r="M446" s="1502"/>
      <c r="P446" s="5"/>
    </row>
    <row r="447">
      <c r="A447" s="1424"/>
      <c r="B447" s="1561"/>
      <c r="C447" s="1428"/>
      <c r="D447" s="1428"/>
      <c r="E447" s="1428"/>
      <c r="F447" s="1428"/>
      <c r="G447" s="1668"/>
      <c r="H447" s="1563"/>
      <c r="I447" s="1599"/>
      <c r="K447" s="1490"/>
      <c r="M447" s="1502"/>
      <c r="P447" s="5"/>
    </row>
    <row r="448">
      <c r="A448" s="1424"/>
      <c r="B448" s="1561"/>
      <c r="C448" s="1428"/>
      <c r="D448" s="1428"/>
      <c r="E448" s="1428"/>
      <c r="F448" s="1428"/>
      <c r="G448" s="1668"/>
      <c r="H448" s="1563"/>
      <c r="I448" s="1599"/>
      <c r="K448" s="1490"/>
      <c r="M448" s="1502"/>
      <c r="P448" s="5"/>
    </row>
    <row r="449">
      <c r="A449" s="1424"/>
      <c r="B449" s="1561"/>
      <c r="C449" s="1428"/>
      <c r="D449" s="1428"/>
      <c r="E449" s="1428"/>
      <c r="F449" s="1428"/>
      <c r="G449" s="1668"/>
      <c r="H449" s="1563"/>
      <c r="I449" s="1599"/>
      <c r="K449" s="1490"/>
      <c r="M449" s="1502"/>
      <c r="P449" s="5"/>
    </row>
    <row r="450">
      <c r="A450" s="1424"/>
      <c r="B450" s="1561"/>
      <c r="C450" s="1428"/>
      <c r="D450" s="1428"/>
      <c r="E450" s="1428"/>
      <c r="F450" s="1428"/>
      <c r="G450" s="1668"/>
      <c r="H450" s="1563"/>
      <c r="I450" s="1599"/>
      <c r="K450" s="1490"/>
      <c r="M450" s="1502"/>
      <c r="P450" s="5"/>
    </row>
    <row r="451">
      <c r="A451" s="1424"/>
      <c r="B451" s="1561"/>
      <c r="C451" s="1428"/>
      <c r="D451" s="1428"/>
      <c r="E451" s="1428"/>
      <c r="F451" s="1428"/>
      <c r="G451" s="1668"/>
      <c r="H451" s="1563"/>
      <c r="I451" s="1599"/>
      <c r="K451" s="1490"/>
      <c r="M451" s="1502"/>
      <c r="P451" s="5"/>
    </row>
    <row r="452">
      <c r="A452" s="1424"/>
      <c r="B452" s="1561"/>
      <c r="C452" s="1428"/>
      <c r="D452" s="1428"/>
      <c r="E452" s="1428"/>
      <c r="F452" s="1428"/>
      <c r="G452" s="1668"/>
      <c r="H452" s="1563"/>
      <c r="I452" s="1599"/>
      <c r="K452" s="1490"/>
      <c r="M452" s="1502"/>
      <c r="P452" s="5"/>
    </row>
    <row r="453">
      <c r="A453" s="1424"/>
      <c r="B453" s="1561"/>
      <c r="C453" s="1428"/>
      <c r="D453" s="1428"/>
      <c r="E453" s="1428"/>
      <c r="F453" s="1428"/>
      <c r="G453" s="1668"/>
      <c r="H453" s="1563"/>
      <c r="I453" s="1599"/>
      <c r="K453" s="1490"/>
      <c r="M453" s="1502"/>
      <c r="P453" s="5"/>
    </row>
    <row r="454">
      <c r="A454" s="1424"/>
      <c r="B454" s="1561"/>
      <c r="C454" s="1428"/>
      <c r="D454" s="1428"/>
      <c r="E454" s="1428"/>
      <c r="F454" s="1428"/>
      <c r="G454" s="1668"/>
      <c r="H454" s="1563"/>
      <c r="I454" s="1599"/>
      <c r="K454" s="1490"/>
      <c r="M454" s="1502"/>
      <c r="P454" s="5"/>
    </row>
    <row r="455">
      <c r="A455" s="1424"/>
      <c r="B455" s="1561"/>
      <c r="C455" s="1428"/>
      <c r="D455" s="1428"/>
      <c r="E455" s="1428"/>
      <c r="F455" s="1428"/>
      <c r="G455" s="1668"/>
      <c r="H455" s="1563"/>
      <c r="I455" s="1599"/>
      <c r="K455" s="1490"/>
      <c r="M455" s="1502"/>
      <c r="P455" s="5"/>
    </row>
    <row r="456">
      <c r="A456" s="1424"/>
      <c r="B456" s="1561"/>
      <c r="C456" s="1428"/>
      <c r="D456" s="1428"/>
      <c r="E456" s="1428"/>
      <c r="F456" s="1428"/>
      <c r="G456" s="1668"/>
      <c r="H456" s="1563"/>
      <c r="I456" s="1599"/>
      <c r="K456" s="1490"/>
      <c r="M456" s="1502"/>
      <c r="P456" s="5"/>
    </row>
    <row r="457">
      <c r="A457" s="1424"/>
      <c r="B457" s="1561"/>
      <c r="C457" s="1428"/>
      <c r="D457" s="1428"/>
      <c r="E457" s="1428"/>
      <c r="F457" s="1428"/>
      <c r="G457" s="1668"/>
      <c r="H457" s="1563"/>
      <c r="I457" s="1599"/>
      <c r="K457" s="1490"/>
      <c r="M457" s="1502"/>
      <c r="P457" s="5"/>
    </row>
    <row r="458">
      <c r="A458" s="1424"/>
      <c r="B458" s="1561"/>
      <c r="C458" s="1428"/>
      <c r="D458" s="1428"/>
      <c r="E458" s="1428"/>
      <c r="F458" s="1428"/>
      <c r="G458" s="1668"/>
      <c r="H458" s="1563"/>
      <c r="I458" s="1599"/>
      <c r="K458" s="1490"/>
      <c r="M458" s="1502"/>
      <c r="P458" s="5"/>
    </row>
    <row r="459">
      <c r="A459" s="1424"/>
      <c r="B459" s="1561"/>
      <c r="C459" s="1428"/>
      <c r="D459" s="1428"/>
      <c r="E459" s="1428"/>
      <c r="F459" s="1428"/>
      <c r="G459" s="1668"/>
      <c r="H459" s="1563"/>
      <c r="I459" s="1599"/>
      <c r="K459" s="1490"/>
      <c r="M459" s="1502"/>
      <c r="P459" s="5"/>
    </row>
    <row r="460">
      <c r="A460" s="1424"/>
      <c r="B460" s="1561"/>
      <c r="C460" s="1428"/>
      <c r="D460" s="1428"/>
      <c r="E460" s="1428"/>
      <c r="F460" s="1428"/>
      <c r="G460" s="1668"/>
      <c r="H460" s="1563"/>
      <c r="I460" s="1599"/>
      <c r="K460" s="1490"/>
      <c r="M460" s="1502"/>
      <c r="P460" s="5"/>
    </row>
    <row r="461">
      <c r="A461" s="1424"/>
      <c r="B461" s="1561"/>
      <c r="C461" s="1428"/>
      <c r="D461" s="1428"/>
      <c r="E461" s="1428"/>
      <c r="F461" s="1428"/>
      <c r="G461" s="1668"/>
      <c r="H461" s="1563"/>
      <c r="I461" s="1599"/>
      <c r="K461" s="1490"/>
      <c r="M461" s="1502"/>
      <c r="P461" s="5"/>
    </row>
    <row r="462">
      <c r="A462" s="1424"/>
      <c r="B462" s="1561"/>
      <c r="C462" s="1428"/>
      <c r="D462" s="1428"/>
      <c r="E462" s="1428"/>
      <c r="F462" s="1428"/>
      <c r="G462" s="1668"/>
      <c r="H462" s="1563"/>
      <c r="I462" s="1599"/>
      <c r="K462" s="1490"/>
      <c r="M462" s="1502"/>
      <c r="P462" s="5"/>
    </row>
    <row r="463">
      <c r="A463" s="1424"/>
      <c r="B463" s="1561"/>
      <c r="C463" s="1428"/>
      <c r="D463" s="1428"/>
      <c r="E463" s="1428"/>
      <c r="F463" s="1428"/>
      <c r="G463" s="1668"/>
      <c r="H463" s="1563"/>
      <c r="I463" s="1599"/>
      <c r="K463" s="1490"/>
      <c r="M463" s="1502"/>
      <c r="P463" s="5"/>
    </row>
    <row r="464">
      <c r="A464" s="1424"/>
      <c r="B464" s="1561"/>
      <c r="C464" s="1428"/>
      <c r="D464" s="1428"/>
      <c r="E464" s="1428"/>
      <c r="F464" s="1428"/>
      <c r="G464" s="1668"/>
      <c r="H464" s="1563"/>
      <c r="I464" s="1599"/>
      <c r="K464" s="1490"/>
      <c r="M464" s="1502"/>
      <c r="P464" s="5"/>
    </row>
    <row r="465">
      <c r="A465" s="1424"/>
      <c r="B465" s="1561"/>
      <c r="C465" s="1428"/>
      <c r="D465" s="1428"/>
      <c r="E465" s="1428"/>
      <c r="F465" s="1428"/>
      <c r="G465" s="1668"/>
      <c r="H465" s="1563"/>
      <c r="I465" s="1599"/>
      <c r="K465" s="1490"/>
      <c r="M465" s="1502"/>
      <c r="P465" s="5"/>
    </row>
    <row r="466">
      <c r="A466" s="1424"/>
      <c r="B466" s="1561"/>
      <c r="C466" s="1428"/>
      <c r="D466" s="1428"/>
      <c r="E466" s="1428"/>
      <c r="F466" s="1428"/>
      <c r="G466" s="1668"/>
      <c r="H466" s="1563"/>
      <c r="I466" s="1599"/>
      <c r="K466" s="1490"/>
      <c r="M466" s="1502"/>
      <c r="P466" s="5"/>
    </row>
    <row r="467">
      <c r="A467" s="1424"/>
      <c r="B467" s="1561"/>
      <c r="C467" s="1428"/>
      <c r="D467" s="1428"/>
      <c r="E467" s="1428"/>
      <c r="F467" s="1428"/>
      <c r="G467" s="1668"/>
      <c r="H467" s="1563"/>
      <c r="I467" s="1599"/>
      <c r="K467" s="1490"/>
      <c r="M467" s="1502"/>
      <c r="P467" s="5"/>
    </row>
    <row r="468">
      <c r="A468" s="1424"/>
      <c r="B468" s="1561"/>
      <c r="C468" s="1428"/>
      <c r="D468" s="1428"/>
      <c r="E468" s="1428"/>
      <c r="F468" s="1428"/>
      <c r="G468" s="1668"/>
      <c r="H468" s="1563"/>
      <c r="I468" s="1599"/>
      <c r="K468" s="1490"/>
      <c r="M468" s="1502"/>
      <c r="P468" s="5"/>
    </row>
    <row r="469">
      <c r="A469" s="1424"/>
      <c r="B469" s="1561"/>
      <c r="C469" s="1428"/>
      <c r="D469" s="1428"/>
      <c r="E469" s="1428"/>
      <c r="F469" s="1428"/>
      <c r="G469" s="1668"/>
      <c r="H469" s="1563"/>
      <c r="I469" s="1599"/>
      <c r="K469" s="1490"/>
      <c r="M469" s="1502"/>
      <c r="P469" s="5"/>
    </row>
    <row r="470">
      <c r="A470" s="1424"/>
      <c r="B470" s="1561"/>
      <c r="C470" s="1428"/>
      <c r="D470" s="1428"/>
      <c r="E470" s="1428"/>
      <c r="F470" s="1428"/>
      <c r="G470" s="1668"/>
      <c r="H470" s="1563"/>
      <c r="I470" s="1599"/>
      <c r="K470" s="1490"/>
      <c r="M470" s="1502"/>
      <c r="P470" s="5"/>
    </row>
    <row r="471">
      <c r="A471" s="1424"/>
      <c r="B471" s="1561"/>
      <c r="C471" s="1428"/>
      <c r="D471" s="1428"/>
      <c r="E471" s="1428"/>
      <c r="F471" s="1428"/>
      <c r="G471" s="1668"/>
      <c r="H471" s="1563"/>
      <c r="I471" s="1599"/>
      <c r="K471" s="1490"/>
      <c r="M471" s="1502"/>
      <c r="P471" s="5"/>
    </row>
    <row r="472">
      <c r="A472" s="1424"/>
      <c r="B472" s="1561"/>
      <c r="C472" s="1428"/>
      <c r="D472" s="1428"/>
      <c r="E472" s="1428"/>
      <c r="F472" s="1428"/>
      <c r="G472" s="1668"/>
      <c r="H472" s="1563"/>
      <c r="I472" s="1599"/>
      <c r="K472" s="1490"/>
      <c r="M472" s="1502"/>
      <c r="P472" s="5"/>
    </row>
    <row r="473">
      <c r="A473" s="1424"/>
      <c r="B473" s="1561"/>
      <c r="C473" s="1428"/>
      <c r="D473" s="1428"/>
      <c r="E473" s="1428"/>
      <c r="F473" s="1428"/>
      <c r="G473" s="1668"/>
      <c r="H473" s="1563"/>
      <c r="I473" s="1599"/>
      <c r="K473" s="1490"/>
      <c r="M473" s="1502"/>
      <c r="P473" s="5"/>
    </row>
    <row r="474">
      <c r="A474" s="1424"/>
      <c r="B474" s="1561"/>
      <c r="C474" s="1428"/>
      <c r="D474" s="1428"/>
      <c r="E474" s="1428"/>
      <c r="F474" s="1428"/>
      <c r="G474" s="1668"/>
      <c r="H474" s="1563"/>
      <c r="I474" s="1599"/>
      <c r="K474" s="1490"/>
      <c r="M474" s="1502"/>
      <c r="P474" s="5"/>
    </row>
    <row r="475">
      <c r="A475" s="1424"/>
      <c r="B475" s="1561"/>
      <c r="C475" s="1428"/>
      <c r="D475" s="1428"/>
      <c r="E475" s="1428"/>
      <c r="F475" s="1428"/>
      <c r="G475" s="1668"/>
      <c r="H475" s="1563"/>
      <c r="I475" s="1599"/>
      <c r="K475" s="1490"/>
      <c r="M475" s="1502"/>
      <c r="P475" s="5"/>
    </row>
    <row r="476">
      <c r="A476" s="1424"/>
      <c r="B476" s="1561"/>
      <c r="C476" s="1428"/>
      <c r="D476" s="1428"/>
      <c r="E476" s="1428"/>
      <c r="F476" s="1428"/>
      <c r="G476" s="1668"/>
      <c r="H476" s="1563"/>
      <c r="I476" s="1599"/>
      <c r="K476" s="1490"/>
      <c r="M476" s="1502"/>
      <c r="P476" s="5"/>
    </row>
    <row r="477">
      <c r="A477" s="1424"/>
      <c r="B477" s="1561"/>
      <c r="C477" s="1428"/>
      <c r="D477" s="1428"/>
      <c r="E477" s="1428"/>
      <c r="F477" s="1428"/>
      <c r="G477" s="1668"/>
      <c r="H477" s="1563"/>
      <c r="I477" s="1599"/>
      <c r="K477" s="1490"/>
      <c r="M477" s="1502"/>
      <c r="P477" s="5"/>
    </row>
    <row r="478">
      <c r="A478" s="1424"/>
      <c r="B478" s="1561"/>
      <c r="C478" s="1428"/>
      <c r="D478" s="1428"/>
      <c r="E478" s="1428"/>
      <c r="F478" s="1428"/>
      <c r="G478" s="1668"/>
      <c r="H478" s="1563"/>
      <c r="I478" s="1599"/>
      <c r="K478" s="1490"/>
      <c r="M478" s="1502"/>
      <c r="P478" s="5"/>
    </row>
    <row r="479">
      <c r="A479" s="1424"/>
      <c r="B479" s="1561"/>
      <c r="C479" s="1428"/>
      <c r="D479" s="1428"/>
      <c r="E479" s="1428"/>
      <c r="F479" s="1428"/>
      <c r="G479" s="1668"/>
      <c r="H479" s="1563"/>
      <c r="I479" s="1599"/>
      <c r="K479" s="1490"/>
      <c r="M479" s="1502"/>
      <c r="P479" s="5"/>
    </row>
    <row r="480">
      <c r="A480" s="1424"/>
      <c r="B480" s="1561"/>
      <c r="C480" s="1428"/>
      <c r="D480" s="1428"/>
      <c r="E480" s="1428"/>
      <c r="F480" s="1428"/>
      <c r="G480" s="1668"/>
      <c r="H480" s="1563"/>
      <c r="I480" s="1599"/>
      <c r="K480" s="1490"/>
      <c r="M480" s="1502"/>
      <c r="P480" s="5"/>
    </row>
    <row r="481">
      <c r="A481" s="1424"/>
      <c r="B481" s="1561"/>
      <c r="C481" s="1428"/>
      <c r="D481" s="1428"/>
      <c r="E481" s="1428"/>
      <c r="F481" s="1428"/>
      <c r="G481" s="1668"/>
      <c r="H481" s="1563"/>
      <c r="I481" s="1599"/>
      <c r="K481" s="1490"/>
      <c r="M481" s="1502"/>
      <c r="P481" s="5"/>
    </row>
    <row r="482">
      <c r="A482" s="1424"/>
      <c r="B482" s="1561"/>
      <c r="C482" s="1428"/>
      <c r="D482" s="1428"/>
      <c r="E482" s="1428"/>
      <c r="F482" s="1428"/>
      <c r="G482" s="1668"/>
      <c r="H482" s="1563"/>
      <c r="I482" s="1599"/>
      <c r="K482" s="1490"/>
      <c r="M482" s="1502"/>
      <c r="P482" s="5"/>
    </row>
    <row r="483">
      <c r="A483" s="1424"/>
      <c r="B483" s="1561"/>
      <c r="C483" s="1428"/>
      <c r="D483" s="1428"/>
      <c r="E483" s="1428"/>
      <c r="F483" s="1428"/>
      <c r="G483" s="1668"/>
      <c r="H483" s="1563"/>
      <c r="I483" s="1599"/>
      <c r="K483" s="1490"/>
      <c r="M483" s="1502"/>
      <c r="P483" s="5"/>
    </row>
    <row r="484">
      <c r="A484" s="1424"/>
      <c r="B484" s="1561"/>
      <c r="C484" s="1428"/>
      <c r="D484" s="1428"/>
      <c r="E484" s="1428"/>
      <c r="F484" s="1428"/>
      <c r="G484" s="1668"/>
      <c r="H484" s="1563"/>
      <c r="I484" s="1599"/>
      <c r="K484" s="1490"/>
      <c r="M484" s="1502"/>
      <c r="P484" s="5"/>
    </row>
    <row r="485">
      <c r="A485" s="1424"/>
      <c r="B485" s="1561"/>
      <c r="C485" s="1428"/>
      <c r="D485" s="1428"/>
      <c r="E485" s="1428"/>
      <c r="F485" s="1428"/>
      <c r="G485" s="1668"/>
      <c r="H485" s="1563"/>
      <c r="I485" s="1599"/>
      <c r="K485" s="1490"/>
      <c r="M485" s="1502"/>
      <c r="P485" s="5"/>
    </row>
    <row r="486">
      <c r="A486" s="1424"/>
      <c r="B486" s="1561"/>
      <c r="C486" s="1428"/>
      <c r="D486" s="1428"/>
      <c r="E486" s="1428"/>
      <c r="F486" s="1428"/>
      <c r="G486" s="1668"/>
      <c r="H486" s="1563"/>
      <c r="I486" s="1599"/>
      <c r="K486" s="1490"/>
      <c r="M486" s="1502"/>
      <c r="P486" s="5"/>
    </row>
    <row r="487">
      <c r="A487" s="1424"/>
      <c r="B487" s="1561"/>
      <c r="C487" s="1428"/>
      <c r="D487" s="1428"/>
      <c r="E487" s="1428"/>
      <c r="F487" s="1428"/>
      <c r="G487" s="1668"/>
      <c r="H487" s="1563"/>
      <c r="I487" s="1599"/>
      <c r="K487" s="1490"/>
      <c r="M487" s="1502"/>
      <c r="P487" s="5"/>
    </row>
    <row r="488">
      <c r="A488" s="1424"/>
      <c r="B488" s="1561"/>
      <c r="C488" s="1428"/>
      <c r="D488" s="1428"/>
      <c r="E488" s="1428"/>
      <c r="F488" s="1428"/>
      <c r="G488" s="1668"/>
      <c r="H488" s="1563"/>
      <c r="I488" s="1599"/>
      <c r="K488" s="1490"/>
      <c r="M488" s="1502"/>
      <c r="P488" s="5"/>
    </row>
    <row r="489">
      <c r="A489" s="1424"/>
      <c r="B489" s="1561"/>
      <c r="C489" s="1428"/>
      <c r="D489" s="1428"/>
      <c r="E489" s="1428"/>
      <c r="F489" s="1428"/>
      <c r="G489" s="1668"/>
      <c r="H489" s="1563"/>
      <c r="I489" s="1599"/>
      <c r="K489" s="1490"/>
      <c r="M489" s="1502"/>
      <c r="P489" s="5"/>
    </row>
    <row r="490">
      <c r="A490" s="1424"/>
      <c r="B490" s="1561"/>
      <c r="C490" s="1428"/>
      <c r="D490" s="1428"/>
      <c r="E490" s="1428"/>
      <c r="F490" s="1428"/>
      <c r="G490" s="1668"/>
      <c r="H490" s="1563"/>
      <c r="I490" s="1599"/>
      <c r="K490" s="1490"/>
      <c r="M490" s="1502"/>
      <c r="P490" s="5"/>
    </row>
    <row r="491">
      <c r="A491" s="1424"/>
      <c r="B491" s="1561"/>
      <c r="C491" s="1428"/>
      <c r="D491" s="1428"/>
      <c r="E491" s="1428"/>
      <c r="F491" s="1428"/>
      <c r="G491" s="1668"/>
      <c r="H491" s="1563"/>
      <c r="I491" s="1599"/>
      <c r="K491" s="1490"/>
      <c r="M491" s="1502"/>
      <c r="P491" s="5"/>
    </row>
    <row r="492">
      <c r="A492" s="1424"/>
      <c r="B492" s="1561"/>
      <c r="C492" s="1428"/>
      <c r="D492" s="1428"/>
      <c r="E492" s="1428"/>
      <c r="F492" s="1428"/>
      <c r="G492" s="1668"/>
      <c r="H492" s="1563"/>
      <c r="I492" s="1599"/>
      <c r="K492" s="1490"/>
      <c r="M492" s="1502"/>
      <c r="P492" s="5"/>
    </row>
    <row r="493">
      <c r="A493" s="1424"/>
      <c r="B493" s="1561"/>
      <c r="C493" s="1428"/>
      <c r="D493" s="1428"/>
      <c r="E493" s="1428"/>
      <c r="F493" s="1428"/>
      <c r="G493" s="1668"/>
      <c r="H493" s="1563"/>
      <c r="I493" s="1599"/>
      <c r="K493" s="1490"/>
      <c r="M493" s="1502"/>
      <c r="P493" s="5"/>
    </row>
    <row r="494">
      <c r="A494" s="1424"/>
      <c r="B494" s="1561"/>
      <c r="C494" s="1428"/>
      <c r="D494" s="1428"/>
      <c r="E494" s="1428"/>
      <c r="F494" s="1428"/>
      <c r="G494" s="1668"/>
      <c r="H494" s="1563"/>
      <c r="I494" s="1599"/>
      <c r="K494" s="1490"/>
      <c r="M494" s="1502"/>
      <c r="P494" s="5"/>
    </row>
    <row r="495">
      <c r="A495" s="1424"/>
      <c r="B495" s="1561"/>
      <c r="C495" s="1428"/>
      <c r="D495" s="1428"/>
      <c r="E495" s="1428"/>
      <c r="F495" s="1428"/>
      <c r="G495" s="1668"/>
      <c r="H495" s="1563"/>
      <c r="I495" s="1599"/>
      <c r="K495" s="1490"/>
      <c r="M495" s="1502"/>
      <c r="P495" s="5"/>
    </row>
    <row r="496">
      <c r="A496" s="1424"/>
      <c r="B496" s="1561"/>
      <c r="C496" s="1428"/>
      <c r="D496" s="1428"/>
      <c r="E496" s="1428"/>
      <c r="F496" s="1428"/>
      <c r="G496" s="1668"/>
      <c r="H496" s="1563"/>
      <c r="I496" s="1599"/>
      <c r="K496" s="1490"/>
      <c r="M496" s="1502"/>
      <c r="P496" s="5"/>
    </row>
    <row r="497">
      <c r="A497" s="1424"/>
      <c r="B497" s="1561"/>
      <c r="C497" s="1428"/>
      <c r="D497" s="1428"/>
      <c r="E497" s="1428"/>
      <c r="F497" s="1428"/>
      <c r="G497" s="1668"/>
      <c r="H497" s="1563"/>
      <c r="I497" s="1599"/>
      <c r="K497" s="1490"/>
      <c r="M497" s="1502"/>
      <c r="P497" s="5"/>
    </row>
    <row r="498">
      <c r="A498" s="1424"/>
      <c r="B498" s="1561"/>
      <c r="C498" s="1428"/>
      <c r="D498" s="1428"/>
      <c r="E498" s="1428"/>
      <c r="F498" s="1428"/>
      <c r="G498" s="1668"/>
      <c r="H498" s="1563"/>
      <c r="I498" s="1599"/>
      <c r="K498" s="1490"/>
      <c r="M498" s="1502"/>
      <c r="P498" s="5"/>
    </row>
    <row r="499">
      <c r="A499" s="1424"/>
      <c r="B499" s="1561"/>
      <c r="C499" s="1428"/>
      <c r="D499" s="1428"/>
      <c r="E499" s="1428"/>
      <c r="F499" s="1428"/>
      <c r="G499" s="1668"/>
      <c r="H499" s="1563"/>
      <c r="I499" s="1599"/>
      <c r="K499" s="1490"/>
      <c r="M499" s="1502"/>
      <c r="P499" s="5"/>
    </row>
    <row r="500">
      <c r="A500" s="1424"/>
      <c r="B500" s="1561"/>
      <c r="C500" s="1428"/>
      <c r="D500" s="1428"/>
      <c r="E500" s="1428"/>
      <c r="F500" s="1428"/>
      <c r="G500" s="1668"/>
      <c r="H500" s="1563"/>
      <c r="I500" s="1599"/>
      <c r="K500" s="1490"/>
      <c r="M500" s="1502"/>
      <c r="P500" s="5"/>
    </row>
    <row r="501">
      <c r="A501" s="1424"/>
      <c r="B501" s="1561"/>
      <c r="C501" s="1428"/>
      <c r="D501" s="1428"/>
      <c r="E501" s="1428"/>
      <c r="F501" s="1428"/>
      <c r="G501" s="1668"/>
      <c r="H501" s="1563"/>
      <c r="I501" s="1599"/>
      <c r="K501" s="1490"/>
      <c r="M501" s="1502"/>
      <c r="P501" s="5"/>
    </row>
    <row r="502">
      <c r="A502" s="1424"/>
      <c r="B502" s="1561"/>
      <c r="C502" s="1428"/>
      <c r="D502" s="1428"/>
      <c r="E502" s="1428"/>
      <c r="F502" s="1428"/>
      <c r="G502" s="1668"/>
      <c r="H502" s="1563"/>
      <c r="I502" s="1599"/>
      <c r="K502" s="1490"/>
      <c r="M502" s="1502"/>
      <c r="P502" s="5"/>
    </row>
    <row r="503">
      <c r="A503" s="1424"/>
      <c r="B503" s="1561"/>
      <c r="C503" s="1428"/>
      <c r="D503" s="1428"/>
      <c r="E503" s="1428"/>
      <c r="F503" s="1428"/>
      <c r="G503" s="1668"/>
      <c r="H503" s="1563"/>
      <c r="I503" s="1599"/>
      <c r="J503" s="50" t="s">
        <v>87</v>
      </c>
      <c r="K503" s="1490"/>
      <c r="M503" s="1502"/>
      <c r="P503" s="5"/>
    </row>
    <row r="504">
      <c r="A504" s="1424"/>
      <c r="B504" s="1561"/>
      <c r="C504" s="1428"/>
      <c r="D504" s="1428"/>
      <c r="E504" s="1428"/>
      <c r="F504" s="1428"/>
      <c r="G504" s="1668"/>
      <c r="H504" s="1563"/>
      <c r="I504" s="1599"/>
      <c r="K504" s="1490"/>
      <c r="M504" s="1502"/>
      <c r="P504" s="5"/>
    </row>
    <row r="505">
      <c r="A505" s="1424"/>
      <c r="B505" s="1561"/>
      <c r="C505" s="1428"/>
      <c r="D505" s="1428"/>
      <c r="E505" s="1428"/>
      <c r="F505" s="1428"/>
      <c r="G505" s="1668"/>
      <c r="H505" s="1563"/>
      <c r="I505" s="1599"/>
      <c r="K505" s="1490"/>
      <c r="M505" s="1502"/>
      <c r="P505" s="5"/>
    </row>
    <row r="506">
      <c r="A506" s="1424"/>
      <c r="B506" s="1561"/>
      <c r="C506" s="1428"/>
      <c r="D506" s="1428"/>
      <c r="E506" s="1428"/>
      <c r="F506" s="1428"/>
      <c r="G506" s="1668"/>
      <c r="H506" s="1563"/>
      <c r="I506" s="1599"/>
      <c r="K506" s="1490"/>
      <c r="M506" s="1502"/>
      <c r="P506" s="5"/>
    </row>
    <row r="507">
      <c r="A507" s="1424"/>
      <c r="B507" s="1561"/>
      <c r="C507" s="1428"/>
      <c r="D507" s="1428"/>
      <c r="E507" s="1428"/>
      <c r="F507" s="1428"/>
      <c r="G507" s="1668"/>
      <c r="H507" s="1563"/>
      <c r="I507" s="1599"/>
      <c r="K507" s="1490"/>
      <c r="M507" s="1502"/>
      <c r="P507" s="5"/>
    </row>
    <row r="508">
      <c r="A508" s="1424"/>
      <c r="B508" s="1561"/>
      <c r="C508" s="1428"/>
      <c r="D508" s="1428"/>
      <c r="E508" s="1428"/>
      <c r="F508" s="1428"/>
      <c r="G508" s="1668"/>
      <c r="H508" s="1563"/>
      <c r="I508" s="1599"/>
      <c r="K508" s="1490"/>
      <c r="M508" s="1502"/>
      <c r="P508" s="5"/>
    </row>
    <row r="509">
      <c r="A509" s="1424"/>
      <c r="B509" s="1561"/>
      <c r="C509" s="1428"/>
      <c r="D509" s="1428"/>
      <c r="E509" s="1428"/>
      <c r="F509" s="1428"/>
      <c r="G509" s="1668"/>
      <c r="H509" s="1563"/>
      <c r="I509" s="1599"/>
      <c r="K509" s="1490"/>
      <c r="M509" s="1502"/>
      <c r="P509" s="5"/>
    </row>
    <row r="510">
      <c r="A510" s="1424"/>
      <c r="B510" s="1561"/>
      <c r="C510" s="1428"/>
      <c r="D510" s="1428"/>
      <c r="E510" s="1428"/>
      <c r="F510" s="1428"/>
      <c r="G510" s="1668"/>
      <c r="H510" s="1563"/>
      <c r="I510" s="1599"/>
      <c r="K510" s="1490"/>
      <c r="M510" s="1502"/>
      <c r="P510" s="5"/>
    </row>
    <row r="511">
      <c r="A511" s="1424"/>
      <c r="B511" s="1561"/>
      <c r="C511" s="1428"/>
      <c r="D511" s="1428"/>
      <c r="E511" s="1428"/>
      <c r="F511" s="1428"/>
      <c r="G511" s="1668"/>
      <c r="H511" s="1563"/>
      <c r="I511" s="1599"/>
      <c r="K511" s="1490"/>
      <c r="M511" s="1502"/>
      <c r="P511" s="5"/>
    </row>
    <row r="512">
      <c r="A512" s="1424"/>
      <c r="B512" s="1561"/>
      <c r="C512" s="1428"/>
      <c r="D512" s="1428"/>
      <c r="E512" s="1428"/>
      <c r="F512" s="1428"/>
      <c r="G512" s="1668"/>
      <c r="H512" s="1563"/>
      <c r="I512" s="1599"/>
      <c r="K512" s="1490"/>
      <c r="M512" s="1502"/>
      <c r="P512" s="5"/>
    </row>
    <row r="513">
      <c r="A513" s="1424"/>
      <c r="B513" s="1561"/>
      <c r="C513" s="1428"/>
      <c r="D513" s="1428"/>
      <c r="E513" s="1428"/>
      <c r="F513" s="1428"/>
      <c r="G513" s="1668"/>
      <c r="H513" s="1563"/>
      <c r="I513" s="1599"/>
      <c r="K513" s="1490"/>
      <c r="M513" s="1502"/>
      <c r="P513" s="5"/>
    </row>
    <row r="514">
      <c r="A514" s="1424"/>
      <c r="B514" s="1561"/>
      <c r="C514" s="1428"/>
      <c r="D514" s="1428"/>
      <c r="E514" s="1428"/>
      <c r="F514" s="1428"/>
      <c r="G514" s="1668"/>
      <c r="H514" s="1563"/>
      <c r="I514" s="1599"/>
      <c r="K514" s="1490"/>
      <c r="M514" s="1502"/>
      <c r="P514" s="5"/>
    </row>
    <row r="515">
      <c r="A515" s="1424"/>
      <c r="B515" s="1561"/>
      <c r="C515" s="1428"/>
      <c r="D515" s="1428"/>
      <c r="E515" s="1428"/>
      <c r="F515" s="1428"/>
      <c r="G515" s="1668"/>
      <c r="H515" s="1563"/>
      <c r="I515" s="1599"/>
      <c r="K515" s="1490"/>
      <c r="M515" s="1502"/>
      <c r="P515" s="5"/>
    </row>
    <row r="516">
      <c r="A516" s="1424"/>
      <c r="B516" s="1561"/>
      <c r="C516" s="1428"/>
      <c r="D516" s="1428"/>
      <c r="E516" s="1428"/>
      <c r="F516" s="1428"/>
      <c r="G516" s="1668"/>
      <c r="H516" s="1563"/>
      <c r="I516" s="1599"/>
      <c r="K516" s="1490"/>
      <c r="M516" s="1502"/>
      <c r="P516" s="5"/>
    </row>
    <row r="517">
      <c r="A517" s="1424"/>
      <c r="B517" s="1561"/>
      <c r="C517" s="1428"/>
      <c r="D517" s="1428"/>
      <c r="E517" s="1428"/>
      <c r="F517" s="1428"/>
      <c r="G517" s="1668"/>
      <c r="H517" s="1563"/>
      <c r="I517" s="1599"/>
      <c r="K517" s="1490"/>
      <c r="M517" s="1502"/>
      <c r="P517" s="5"/>
    </row>
    <row r="518">
      <c r="A518" s="1424"/>
      <c r="B518" s="1561"/>
      <c r="C518" s="1428"/>
      <c r="D518" s="1428"/>
      <c r="E518" s="1428"/>
      <c r="F518" s="1428"/>
      <c r="G518" s="1668"/>
      <c r="H518" s="1563"/>
      <c r="I518" s="1599"/>
      <c r="K518" s="1490"/>
      <c r="M518" s="1502"/>
      <c r="P518" s="5"/>
    </row>
    <row r="519">
      <c r="A519" s="1424"/>
      <c r="B519" s="1561"/>
      <c r="C519" s="1428"/>
      <c r="D519" s="1428"/>
      <c r="E519" s="1428"/>
      <c r="F519" s="1428"/>
      <c r="G519" s="1668"/>
      <c r="H519" s="1563"/>
      <c r="I519" s="1599"/>
      <c r="K519" s="1490"/>
      <c r="M519" s="1502"/>
      <c r="P519" s="5"/>
    </row>
    <row r="520">
      <c r="A520" s="1424"/>
      <c r="B520" s="1561"/>
      <c r="C520" s="1428"/>
      <c r="D520" s="1428"/>
      <c r="E520" s="1428"/>
      <c r="F520" s="1428"/>
      <c r="G520" s="1668"/>
      <c r="H520" s="1563"/>
      <c r="I520" s="1599"/>
      <c r="K520" s="1490"/>
      <c r="M520" s="1502"/>
      <c r="P520" s="5"/>
    </row>
    <row r="521">
      <c r="A521" s="1424"/>
      <c r="B521" s="1561"/>
      <c r="C521" s="1428"/>
      <c r="D521" s="1428"/>
      <c r="E521" s="1428"/>
      <c r="F521" s="1428"/>
      <c r="G521" s="1668"/>
      <c r="H521" s="1563"/>
      <c r="I521" s="1599"/>
      <c r="K521" s="1490"/>
      <c r="M521" s="1502"/>
      <c r="P521" s="5"/>
    </row>
    <row r="522">
      <c r="A522" s="1424"/>
      <c r="B522" s="1561"/>
      <c r="C522" s="1428"/>
      <c r="D522" s="1428"/>
      <c r="E522" s="1428"/>
      <c r="F522" s="1428"/>
      <c r="G522" s="1668"/>
      <c r="H522" s="1563"/>
      <c r="I522" s="1599"/>
      <c r="K522" s="1490"/>
      <c r="M522" s="1502"/>
      <c r="P522" s="5"/>
    </row>
    <row r="523">
      <c r="A523" s="1424"/>
      <c r="B523" s="1561"/>
      <c r="C523" s="1428"/>
      <c r="D523" s="1428"/>
      <c r="E523" s="1428"/>
      <c r="F523" s="1428"/>
      <c r="G523" s="1668"/>
      <c r="H523" s="1563"/>
      <c r="I523" s="1599"/>
      <c r="K523" s="1490"/>
      <c r="M523" s="1502"/>
      <c r="P523" s="5"/>
    </row>
    <row r="524">
      <c r="A524" s="1424"/>
      <c r="B524" s="1561"/>
      <c r="C524" s="1428"/>
      <c r="D524" s="1428"/>
      <c r="E524" s="1428"/>
      <c r="F524" s="1428"/>
      <c r="G524" s="1668"/>
      <c r="H524" s="1563"/>
      <c r="I524" s="1599"/>
      <c r="K524" s="1490"/>
      <c r="M524" s="1502"/>
      <c r="P524" s="5"/>
    </row>
    <row r="525">
      <c r="A525" s="1424"/>
      <c r="B525" s="1561"/>
      <c r="C525" s="1428"/>
      <c r="D525" s="1428"/>
      <c r="E525" s="1428"/>
      <c r="F525" s="1428"/>
      <c r="G525" s="1668"/>
      <c r="H525" s="1563"/>
      <c r="I525" s="1599"/>
      <c r="K525" s="1490"/>
      <c r="M525" s="1502"/>
      <c r="P525" s="5"/>
    </row>
    <row r="526">
      <c r="A526" s="1424"/>
      <c r="B526" s="1561"/>
      <c r="C526" s="1428"/>
      <c r="D526" s="1428"/>
      <c r="E526" s="1428"/>
      <c r="F526" s="1428"/>
      <c r="G526" s="1668"/>
      <c r="H526" s="1563"/>
      <c r="I526" s="1599"/>
      <c r="K526" s="1490"/>
      <c r="M526" s="1502"/>
      <c r="P526" s="5"/>
    </row>
    <row r="527">
      <c r="A527" s="1424"/>
      <c r="B527" s="1561"/>
      <c r="C527" s="1428"/>
      <c r="D527" s="1428"/>
      <c r="E527" s="1428"/>
      <c r="F527" s="1428"/>
      <c r="G527" s="1668"/>
      <c r="H527" s="1563"/>
      <c r="I527" s="1599"/>
      <c r="K527" s="1490"/>
      <c r="M527" s="1502"/>
      <c r="P527" s="5"/>
    </row>
    <row r="528">
      <c r="A528" s="1424"/>
      <c r="B528" s="1561"/>
      <c r="C528" s="1428"/>
      <c r="D528" s="1428"/>
      <c r="E528" s="1428"/>
      <c r="F528" s="1428"/>
      <c r="G528" s="1668"/>
      <c r="H528" s="1563"/>
      <c r="I528" s="1599"/>
      <c r="K528" s="1490"/>
      <c r="M528" s="1502"/>
      <c r="P528" s="5"/>
    </row>
    <row r="529">
      <c r="A529" s="1424"/>
      <c r="B529" s="1561"/>
      <c r="C529" s="1428"/>
      <c r="D529" s="1428"/>
      <c r="E529" s="1428"/>
      <c r="F529" s="1428"/>
      <c r="G529" s="1668"/>
      <c r="H529" s="1563"/>
      <c r="I529" s="1599"/>
      <c r="K529" s="1490"/>
      <c r="M529" s="1502"/>
      <c r="P529" s="5"/>
    </row>
    <row r="530">
      <c r="A530" s="1424"/>
      <c r="B530" s="1561"/>
      <c r="C530" s="1428"/>
      <c r="D530" s="1428"/>
      <c r="E530" s="1428"/>
      <c r="F530" s="1428"/>
      <c r="G530" s="1668"/>
      <c r="H530" s="1563"/>
      <c r="I530" s="1599"/>
      <c r="K530" s="1490"/>
      <c r="M530" s="1502"/>
      <c r="P530" s="5"/>
    </row>
    <row r="531">
      <c r="A531" s="1424"/>
      <c r="B531" s="1561"/>
      <c r="C531" s="1428"/>
      <c r="D531" s="1428"/>
      <c r="E531" s="1428"/>
      <c r="F531" s="1428"/>
      <c r="G531" s="1668"/>
      <c r="H531" s="1563"/>
      <c r="I531" s="1599"/>
      <c r="K531" s="1490"/>
      <c r="M531" s="1502"/>
      <c r="P531" s="5"/>
    </row>
    <row r="532">
      <c r="A532" s="1424"/>
      <c r="B532" s="1561"/>
      <c r="C532" s="1428"/>
      <c r="D532" s="1428"/>
      <c r="E532" s="1428"/>
      <c r="F532" s="1428"/>
      <c r="G532" s="1668"/>
      <c r="H532" s="1563"/>
      <c r="I532" s="1599"/>
      <c r="K532" s="1490"/>
      <c r="M532" s="1502"/>
      <c r="P532" s="5"/>
    </row>
    <row r="533">
      <c r="A533" s="1424"/>
      <c r="B533" s="1561"/>
      <c r="C533" s="1428"/>
      <c r="D533" s="1428"/>
      <c r="E533" s="1428"/>
      <c r="F533" s="1428"/>
      <c r="G533" s="1668"/>
      <c r="H533" s="1563"/>
      <c r="I533" s="1599"/>
      <c r="K533" s="1490"/>
      <c r="M533" s="1502"/>
      <c r="P533" s="5"/>
    </row>
    <row r="534">
      <c r="A534" s="1424"/>
      <c r="B534" s="1561"/>
      <c r="C534" s="1428"/>
      <c r="D534" s="1428"/>
      <c r="E534" s="1428"/>
      <c r="F534" s="1428"/>
      <c r="G534" s="1668"/>
      <c r="H534" s="1563"/>
      <c r="I534" s="1599"/>
      <c r="K534" s="1490"/>
      <c r="M534" s="1502"/>
      <c r="P534" s="5"/>
    </row>
    <row r="535">
      <c r="A535" s="1424"/>
      <c r="B535" s="1561"/>
      <c r="C535" s="1428"/>
      <c r="D535" s="1428"/>
      <c r="E535" s="1428"/>
      <c r="F535" s="1428"/>
      <c r="G535" s="1668"/>
      <c r="H535" s="1563"/>
      <c r="I535" s="1599"/>
      <c r="K535" s="1490"/>
      <c r="M535" s="1502"/>
      <c r="P535" s="5"/>
    </row>
    <row r="536">
      <c r="A536" s="1424"/>
      <c r="B536" s="1561"/>
      <c r="C536" s="1428"/>
      <c r="D536" s="1428"/>
      <c r="E536" s="1428"/>
      <c r="F536" s="1428"/>
      <c r="G536" s="1668"/>
      <c r="H536" s="1563"/>
      <c r="I536" s="1599"/>
      <c r="K536" s="1490"/>
      <c r="M536" s="1502"/>
      <c r="P536" s="5"/>
    </row>
    <row r="537">
      <c r="A537" s="1424"/>
      <c r="B537" s="1561"/>
      <c r="C537" s="1428"/>
      <c r="D537" s="1428"/>
      <c r="E537" s="1428"/>
      <c r="F537" s="1428"/>
      <c r="G537" s="1668"/>
      <c r="H537" s="1563"/>
      <c r="I537" s="1599"/>
      <c r="K537" s="1490"/>
      <c r="M537" s="1502"/>
      <c r="P537" s="5"/>
    </row>
    <row r="538">
      <c r="A538" s="1424"/>
      <c r="B538" s="1561"/>
      <c r="C538" s="1428"/>
      <c r="D538" s="1428"/>
      <c r="E538" s="1428"/>
      <c r="F538" s="1428"/>
      <c r="G538" s="1668"/>
      <c r="H538" s="1563"/>
      <c r="I538" s="1599"/>
      <c r="K538" s="1490"/>
      <c r="M538" s="1502"/>
      <c r="P538" s="5"/>
    </row>
    <row r="539">
      <c r="A539" s="1424"/>
      <c r="B539" s="1561"/>
      <c r="C539" s="1428"/>
      <c r="D539" s="1428"/>
      <c r="E539" s="1428"/>
      <c r="F539" s="1428"/>
      <c r="G539" s="1668"/>
      <c r="H539" s="1563"/>
      <c r="I539" s="1599"/>
      <c r="K539" s="1490"/>
      <c r="M539" s="1502"/>
      <c r="P539" s="5"/>
    </row>
    <row r="540">
      <c r="A540" s="1424"/>
      <c r="B540" s="1561"/>
      <c r="C540" s="1428"/>
      <c r="D540" s="1428"/>
      <c r="E540" s="1428"/>
      <c r="F540" s="1428"/>
      <c r="G540" s="1668"/>
      <c r="H540" s="1563"/>
      <c r="I540" s="1599"/>
      <c r="K540" s="1490"/>
      <c r="M540" s="1502"/>
      <c r="P540" s="5"/>
    </row>
    <row r="541">
      <c r="A541" s="1424"/>
      <c r="B541" s="1561"/>
      <c r="C541" s="1428"/>
      <c r="D541" s="1428"/>
      <c r="E541" s="1428"/>
      <c r="F541" s="1428"/>
      <c r="G541" s="1668"/>
      <c r="H541" s="1563"/>
      <c r="I541" s="1599"/>
      <c r="K541" s="1490"/>
      <c r="M541" s="1502"/>
      <c r="P541" s="5"/>
    </row>
    <row r="542">
      <c r="A542" s="1424"/>
      <c r="B542" s="1561"/>
      <c r="C542" s="1428"/>
      <c r="D542" s="1428"/>
      <c r="E542" s="1428"/>
      <c r="F542" s="1428"/>
      <c r="G542" s="1668"/>
      <c r="H542" s="1563"/>
      <c r="I542" s="1599"/>
      <c r="K542" s="1490"/>
      <c r="M542" s="1502"/>
      <c r="P542" s="5"/>
    </row>
    <row r="543">
      <c r="A543" s="1424"/>
      <c r="B543" s="1561"/>
      <c r="C543" s="1428"/>
      <c r="D543" s="1428"/>
      <c r="E543" s="1428"/>
      <c r="F543" s="1428"/>
      <c r="G543" s="1668"/>
      <c r="H543" s="1563"/>
      <c r="I543" s="1599"/>
      <c r="K543" s="1490"/>
      <c r="M543" s="1502"/>
      <c r="P543" s="5"/>
    </row>
    <row r="544">
      <c r="A544" s="1424"/>
      <c r="B544" s="1561"/>
      <c r="C544" s="1428"/>
      <c r="D544" s="1428"/>
      <c r="E544" s="1428"/>
      <c r="F544" s="1428"/>
      <c r="G544" s="1668"/>
      <c r="H544" s="1563"/>
      <c r="I544" s="1599"/>
      <c r="K544" s="1490"/>
      <c r="M544" s="1502"/>
      <c r="P544" s="5"/>
    </row>
    <row r="545">
      <c r="A545" s="1424"/>
      <c r="B545" s="1561"/>
      <c r="C545" s="1428"/>
      <c r="D545" s="1428"/>
      <c r="E545" s="1428"/>
      <c r="F545" s="1428"/>
      <c r="G545" s="1668"/>
      <c r="H545" s="1563"/>
      <c r="I545" s="1599"/>
      <c r="K545" s="1490"/>
      <c r="M545" s="1502"/>
      <c r="P545" s="5"/>
    </row>
    <row r="546">
      <c r="A546" s="1424"/>
      <c r="B546" s="1561"/>
      <c r="C546" s="1428"/>
      <c r="D546" s="1428"/>
      <c r="E546" s="1428"/>
      <c r="F546" s="1428"/>
      <c r="G546" s="1668"/>
      <c r="H546" s="1563"/>
      <c r="I546" s="1599"/>
      <c r="K546" s="1490"/>
      <c r="M546" s="1502"/>
      <c r="P546" s="5"/>
    </row>
    <row r="547">
      <c r="A547" s="1424"/>
      <c r="B547" s="1561"/>
      <c r="C547" s="1428"/>
      <c r="D547" s="1428"/>
      <c r="E547" s="1428"/>
      <c r="F547" s="1428"/>
      <c r="G547" s="1668"/>
      <c r="H547" s="1563"/>
      <c r="I547" s="1599"/>
      <c r="K547" s="1490"/>
      <c r="M547" s="1502"/>
      <c r="P547" s="5"/>
    </row>
    <row r="548">
      <c r="A548" s="1424"/>
      <c r="B548" s="1561"/>
      <c r="C548" s="1428"/>
      <c r="D548" s="1428"/>
      <c r="E548" s="1428"/>
      <c r="F548" s="1428"/>
      <c r="G548" s="1668"/>
      <c r="H548" s="1563"/>
      <c r="I548" s="1599"/>
      <c r="K548" s="1490"/>
      <c r="M548" s="1502"/>
      <c r="P548" s="5"/>
    </row>
    <row r="549">
      <c r="A549" s="1424"/>
      <c r="B549" s="1561"/>
      <c r="C549" s="1428"/>
      <c r="D549" s="1428"/>
      <c r="E549" s="1428"/>
      <c r="F549" s="1428"/>
      <c r="G549" s="1668"/>
      <c r="H549" s="1563"/>
      <c r="I549" s="1599"/>
      <c r="K549" s="1490"/>
      <c r="M549" s="1502"/>
      <c r="P549" s="5"/>
    </row>
    <row r="550">
      <c r="A550" s="1424"/>
      <c r="B550" s="1561"/>
      <c r="C550" s="1428"/>
      <c r="D550" s="1428"/>
      <c r="E550" s="1428"/>
      <c r="F550" s="1428"/>
      <c r="G550" s="1668"/>
      <c r="H550" s="1563"/>
      <c r="I550" s="1599"/>
      <c r="K550" s="1490"/>
      <c r="M550" s="1502"/>
      <c r="P550" s="5"/>
    </row>
    <row r="551">
      <c r="A551" s="1424"/>
      <c r="B551" s="1561"/>
      <c r="C551" s="1428"/>
      <c r="D551" s="1428"/>
      <c r="E551" s="1428"/>
      <c r="F551" s="1428"/>
      <c r="G551" s="1668"/>
      <c r="H551" s="1563"/>
      <c r="I551" s="1599"/>
      <c r="K551" s="1490"/>
      <c r="M551" s="1502"/>
      <c r="P551" s="5"/>
    </row>
    <row r="552">
      <c r="A552" s="1424"/>
      <c r="B552" s="1561"/>
      <c r="C552" s="1428"/>
      <c r="D552" s="1428"/>
      <c r="E552" s="1428"/>
      <c r="F552" s="1428"/>
      <c r="G552" s="1668"/>
      <c r="H552" s="1563"/>
      <c r="I552" s="1599"/>
      <c r="K552" s="1490"/>
      <c r="M552" s="1502"/>
      <c r="P552" s="5"/>
    </row>
    <row r="553">
      <c r="A553" s="1424"/>
      <c r="B553" s="1561"/>
      <c r="C553" s="1428"/>
      <c r="D553" s="1428"/>
      <c r="E553" s="1428"/>
      <c r="F553" s="1428"/>
      <c r="G553" s="1668"/>
      <c r="H553" s="1563"/>
      <c r="I553" s="1599"/>
      <c r="K553" s="1490"/>
      <c r="M553" s="1502"/>
      <c r="P553" s="5"/>
    </row>
    <row r="554">
      <c r="A554" s="1424"/>
      <c r="B554" s="1561"/>
      <c r="C554" s="1428"/>
      <c r="D554" s="1428"/>
      <c r="E554" s="1428"/>
      <c r="F554" s="1428"/>
      <c r="G554" s="1668"/>
      <c r="H554" s="1563"/>
      <c r="I554" s="1599"/>
      <c r="K554" s="1490"/>
      <c r="M554" s="1502"/>
      <c r="P554" s="5"/>
    </row>
    <row r="555">
      <c r="A555" s="1424"/>
      <c r="B555" s="1561"/>
      <c r="C555" s="1428"/>
      <c r="D555" s="1428"/>
      <c r="E555" s="1428"/>
      <c r="F555" s="1428"/>
      <c r="G555" s="1668"/>
      <c r="H555" s="1563"/>
      <c r="I555" s="1599"/>
      <c r="K555" s="1490"/>
      <c r="M555" s="1502"/>
      <c r="P555" s="5"/>
    </row>
    <row r="556">
      <c r="A556" s="1424"/>
      <c r="B556" s="1561"/>
      <c r="C556" s="1428"/>
      <c r="D556" s="1428"/>
      <c r="E556" s="1428"/>
      <c r="F556" s="1428"/>
      <c r="G556" s="1668"/>
      <c r="H556" s="1563"/>
      <c r="I556" s="1599"/>
      <c r="K556" s="1490"/>
      <c r="M556" s="1502"/>
      <c r="P556" s="5"/>
    </row>
    <row r="557">
      <c r="A557" s="1424"/>
      <c r="B557" s="1561"/>
      <c r="C557" s="1428"/>
      <c r="D557" s="1428"/>
      <c r="E557" s="1428"/>
      <c r="F557" s="1428"/>
      <c r="G557" s="1668"/>
      <c r="H557" s="1563"/>
      <c r="I557" s="1599"/>
      <c r="K557" s="1490"/>
      <c r="M557" s="1502"/>
      <c r="P557" s="5"/>
    </row>
    <row r="558">
      <c r="A558" s="1424"/>
      <c r="B558" s="1561"/>
      <c r="C558" s="1428"/>
      <c r="D558" s="1428"/>
      <c r="E558" s="1428"/>
      <c r="F558" s="1428"/>
      <c r="G558" s="1668"/>
      <c r="H558" s="1563"/>
      <c r="I558" s="1599"/>
      <c r="K558" s="1490"/>
      <c r="M558" s="1502"/>
      <c r="P558" s="5"/>
    </row>
    <row r="559">
      <c r="A559" s="1424"/>
      <c r="B559" s="1561"/>
      <c r="C559" s="1428"/>
      <c r="D559" s="1428"/>
      <c r="E559" s="1428"/>
      <c r="F559" s="1428"/>
      <c r="G559" s="1668"/>
      <c r="H559" s="1563"/>
      <c r="I559" s="1599"/>
      <c r="K559" s="1490"/>
      <c r="M559" s="1502"/>
      <c r="P559" s="5"/>
    </row>
    <row r="560">
      <c r="A560" s="1424"/>
      <c r="B560" s="1561"/>
      <c r="C560" s="1428"/>
      <c r="D560" s="1428"/>
      <c r="E560" s="1428"/>
      <c r="F560" s="1428"/>
      <c r="G560" s="1668"/>
      <c r="H560" s="1563"/>
      <c r="I560" s="1599"/>
      <c r="K560" s="1490"/>
      <c r="M560" s="1502"/>
      <c r="P560" s="5"/>
    </row>
    <row r="561">
      <c r="A561" s="1424"/>
      <c r="B561" s="1561"/>
      <c r="C561" s="1428"/>
      <c r="D561" s="1428"/>
      <c r="E561" s="1428"/>
      <c r="F561" s="1428"/>
      <c r="G561" s="1668"/>
      <c r="H561" s="1563"/>
      <c r="I561" s="1599"/>
      <c r="K561" s="1490"/>
      <c r="M561" s="1502"/>
      <c r="P561" s="5"/>
    </row>
    <row r="562">
      <c r="A562" s="1424"/>
      <c r="B562" s="1561"/>
      <c r="C562" s="1428"/>
      <c r="D562" s="1428"/>
      <c r="E562" s="1428"/>
      <c r="F562" s="1428"/>
      <c r="G562" s="1668"/>
      <c r="H562" s="1563"/>
      <c r="I562" s="1599"/>
      <c r="K562" s="1490"/>
      <c r="M562" s="1502"/>
      <c r="P562" s="5"/>
    </row>
    <row r="563">
      <c r="A563" s="1424"/>
      <c r="B563" s="1561"/>
      <c r="C563" s="1428"/>
      <c r="D563" s="1428"/>
      <c r="E563" s="1428"/>
      <c r="F563" s="1428"/>
      <c r="G563" s="1668"/>
      <c r="H563" s="1563"/>
      <c r="I563" s="1599"/>
      <c r="K563" s="1490"/>
      <c r="M563" s="1502"/>
      <c r="P563" s="5"/>
    </row>
    <row r="564">
      <c r="A564" s="1424"/>
      <c r="B564" s="1561"/>
      <c r="C564" s="1428"/>
      <c r="D564" s="1428"/>
      <c r="E564" s="1428"/>
      <c r="F564" s="1428"/>
      <c r="G564" s="1668"/>
      <c r="H564" s="1563"/>
      <c r="I564" s="1599"/>
      <c r="K564" s="1490"/>
      <c r="M564" s="1502"/>
      <c r="P564" s="5"/>
    </row>
    <row r="565">
      <c r="A565" s="1424"/>
      <c r="B565" s="1561"/>
      <c r="C565" s="1428"/>
      <c r="D565" s="1428"/>
      <c r="E565" s="1428"/>
      <c r="F565" s="1428"/>
      <c r="G565" s="1668"/>
      <c r="H565" s="1563"/>
      <c r="I565" s="1599"/>
      <c r="K565" s="1490"/>
      <c r="M565" s="1502"/>
      <c r="P565" s="5"/>
    </row>
    <row r="566">
      <c r="A566" s="1424"/>
      <c r="B566" s="1561"/>
      <c r="C566" s="1428"/>
      <c r="D566" s="1428"/>
      <c r="E566" s="1428"/>
      <c r="F566" s="1428"/>
      <c r="G566" s="1668"/>
      <c r="H566" s="1563"/>
      <c r="I566" s="1599"/>
      <c r="K566" s="1490"/>
      <c r="M566" s="1502"/>
      <c r="P566" s="5"/>
    </row>
    <row r="567">
      <c r="A567" s="1424"/>
      <c r="B567" s="1561"/>
      <c r="C567" s="1428"/>
      <c r="D567" s="1428"/>
      <c r="E567" s="1428"/>
      <c r="F567" s="1428"/>
      <c r="G567" s="1668"/>
      <c r="H567" s="1563"/>
      <c r="I567" s="1599"/>
      <c r="K567" s="1490"/>
      <c r="M567" s="1502"/>
      <c r="P567" s="5"/>
    </row>
    <row r="568">
      <c r="A568" s="1424"/>
      <c r="B568" s="1561"/>
      <c r="C568" s="1428"/>
      <c r="D568" s="1428"/>
      <c r="E568" s="1428"/>
      <c r="F568" s="1428"/>
      <c r="G568" s="1668"/>
      <c r="H568" s="1563"/>
      <c r="I568" s="1599"/>
      <c r="K568" s="1490"/>
      <c r="M568" s="1502"/>
      <c r="P568" s="5"/>
    </row>
    <row r="569">
      <c r="A569" s="1424"/>
      <c r="B569" s="1561"/>
      <c r="C569" s="1428"/>
      <c r="D569" s="1428"/>
      <c r="E569" s="1428"/>
      <c r="F569" s="1428"/>
      <c r="G569" s="1668"/>
      <c r="H569" s="1563"/>
      <c r="I569" s="1599"/>
      <c r="K569" s="1490"/>
      <c r="M569" s="1502"/>
      <c r="P569" s="5"/>
    </row>
    <row r="570">
      <c r="A570" s="1424"/>
      <c r="B570" s="1561"/>
      <c r="C570" s="1428"/>
      <c r="D570" s="1428"/>
      <c r="E570" s="1428"/>
      <c r="F570" s="1428"/>
      <c r="G570" s="1668"/>
      <c r="H570" s="1563"/>
      <c r="I570" s="1599"/>
      <c r="K570" s="1490"/>
      <c r="M570" s="1502"/>
      <c r="P570" s="5"/>
    </row>
    <row r="571">
      <c r="A571" s="1424"/>
      <c r="B571" s="1561"/>
      <c r="C571" s="1428"/>
      <c r="D571" s="1428"/>
      <c r="E571" s="1428"/>
      <c r="F571" s="1428"/>
      <c r="G571" s="1668"/>
      <c r="H571" s="1563"/>
      <c r="I571" s="1599"/>
      <c r="K571" s="1490"/>
      <c r="M571" s="1502"/>
      <c r="P571" s="5"/>
    </row>
    <row r="572">
      <c r="A572" s="1424"/>
      <c r="B572" s="1561"/>
      <c r="C572" s="1428"/>
      <c r="D572" s="1428"/>
      <c r="E572" s="1428"/>
      <c r="F572" s="1428"/>
      <c r="G572" s="1668"/>
      <c r="H572" s="1563"/>
      <c r="I572" s="1599"/>
      <c r="K572" s="1490"/>
      <c r="M572" s="1502"/>
      <c r="P572" s="5"/>
    </row>
    <row r="573">
      <c r="A573" s="1424"/>
      <c r="B573" s="1561"/>
      <c r="C573" s="1428"/>
      <c r="D573" s="1428"/>
      <c r="E573" s="1428"/>
      <c r="F573" s="1428"/>
      <c r="G573" s="1668"/>
      <c r="H573" s="1563"/>
      <c r="I573" s="1599"/>
      <c r="K573" s="1490"/>
      <c r="M573" s="1502"/>
      <c r="P573" s="5"/>
    </row>
    <row r="574">
      <c r="A574" s="1424"/>
      <c r="B574" s="1561"/>
      <c r="C574" s="1428"/>
      <c r="D574" s="1428"/>
      <c r="E574" s="1428"/>
      <c r="F574" s="1428"/>
      <c r="G574" s="1668"/>
      <c r="H574" s="1563"/>
      <c r="I574" s="1599"/>
      <c r="K574" s="1490"/>
      <c r="M574" s="1502"/>
      <c r="P574" s="5"/>
    </row>
    <row r="575">
      <c r="A575" s="1424"/>
      <c r="B575" s="1561"/>
      <c r="C575" s="1428"/>
      <c r="D575" s="1428"/>
      <c r="E575" s="1428"/>
      <c r="F575" s="1428"/>
      <c r="G575" s="1668"/>
      <c r="H575" s="1563"/>
      <c r="I575" s="1599"/>
      <c r="K575" s="1490"/>
      <c r="M575" s="1502"/>
      <c r="P575" s="5"/>
    </row>
    <row r="576">
      <c r="A576" s="1424"/>
      <c r="B576" s="1561"/>
      <c r="C576" s="1428"/>
      <c r="D576" s="1428"/>
      <c r="E576" s="1428"/>
      <c r="F576" s="1428"/>
      <c r="G576" s="1668"/>
      <c r="H576" s="1563"/>
      <c r="I576" s="1599"/>
      <c r="K576" s="1490"/>
      <c r="M576" s="1502"/>
      <c r="P576" s="5"/>
    </row>
    <row r="577">
      <c r="A577" s="1424"/>
      <c r="B577" s="1561"/>
      <c r="C577" s="1428"/>
      <c r="D577" s="1428"/>
      <c r="E577" s="1428"/>
      <c r="F577" s="1428"/>
      <c r="G577" s="1668"/>
      <c r="H577" s="1563"/>
      <c r="I577" s="1599"/>
      <c r="K577" s="1490"/>
      <c r="M577" s="1502"/>
      <c r="P577" s="5"/>
    </row>
    <row r="578">
      <c r="A578" s="1424"/>
      <c r="B578" s="1561"/>
      <c r="C578" s="1428"/>
      <c r="D578" s="1428"/>
      <c r="E578" s="1428"/>
      <c r="F578" s="1428"/>
      <c r="G578" s="1668"/>
      <c r="H578" s="1563"/>
      <c r="I578" s="1599"/>
      <c r="K578" s="1490"/>
      <c r="M578" s="1502"/>
      <c r="P578" s="5"/>
    </row>
    <row r="579">
      <c r="A579" s="1424"/>
      <c r="B579" s="1561"/>
      <c r="C579" s="1428"/>
      <c r="D579" s="1428"/>
      <c r="E579" s="1428"/>
      <c r="F579" s="1428"/>
      <c r="G579" s="1668"/>
      <c r="H579" s="1563"/>
      <c r="I579" s="1599"/>
      <c r="K579" s="1490"/>
      <c r="M579" s="1502"/>
      <c r="P579" s="5"/>
    </row>
    <row r="580">
      <c r="A580" s="1424"/>
      <c r="B580" s="1561"/>
      <c r="C580" s="1428"/>
      <c r="D580" s="1428"/>
      <c r="E580" s="1428"/>
      <c r="F580" s="1428"/>
      <c r="G580" s="1668"/>
      <c r="H580" s="1563"/>
      <c r="I580" s="1599"/>
      <c r="K580" s="1490"/>
      <c r="M580" s="1502"/>
      <c r="P580" s="5"/>
    </row>
    <row r="581">
      <c r="A581" s="1424"/>
      <c r="B581" s="1561"/>
      <c r="C581" s="1428"/>
      <c r="D581" s="1428"/>
      <c r="E581" s="1428"/>
      <c r="F581" s="1428"/>
      <c r="G581" s="1668"/>
      <c r="H581" s="1563"/>
      <c r="I581" s="1599"/>
      <c r="K581" s="1490"/>
      <c r="M581" s="1502"/>
      <c r="P581" s="5"/>
    </row>
    <row r="582">
      <c r="A582" s="1424"/>
      <c r="B582" s="1561"/>
      <c r="C582" s="1428"/>
      <c r="D582" s="1428"/>
      <c r="E582" s="1428"/>
      <c r="F582" s="1428"/>
      <c r="G582" s="1668"/>
      <c r="H582" s="1563"/>
      <c r="I582" s="1599"/>
      <c r="K582" s="1490"/>
      <c r="M582" s="1502"/>
      <c r="P582" s="5"/>
    </row>
    <row r="583">
      <c r="A583" s="1424"/>
      <c r="B583" s="1561"/>
      <c r="C583" s="1428"/>
      <c r="D583" s="1428"/>
      <c r="E583" s="1428"/>
      <c r="F583" s="1428"/>
      <c r="G583" s="1668"/>
      <c r="H583" s="1563"/>
      <c r="I583" s="1599"/>
      <c r="K583" s="1490"/>
      <c r="M583" s="1502"/>
      <c r="P583" s="5"/>
    </row>
    <row r="584">
      <c r="A584" s="1424"/>
      <c r="B584" s="1561"/>
      <c r="C584" s="1428"/>
      <c r="D584" s="1428"/>
      <c r="E584" s="1428"/>
      <c r="F584" s="1428"/>
      <c r="G584" s="1668"/>
      <c r="H584" s="1563"/>
      <c r="I584" s="1599"/>
      <c r="K584" s="1490"/>
      <c r="M584" s="1502"/>
      <c r="P584" s="5"/>
    </row>
    <row r="585">
      <c r="A585" s="1424"/>
      <c r="B585" s="1561"/>
      <c r="C585" s="1428"/>
      <c r="D585" s="1428"/>
      <c r="E585" s="1428"/>
      <c r="F585" s="1428"/>
      <c r="G585" s="1668"/>
      <c r="H585" s="1563"/>
      <c r="I585" s="1599"/>
      <c r="K585" s="1490"/>
      <c r="M585" s="1502"/>
      <c r="P585" s="5"/>
    </row>
    <row r="586">
      <c r="A586" s="1424"/>
      <c r="B586" s="1561"/>
      <c r="C586" s="1428"/>
      <c r="D586" s="1428"/>
      <c r="E586" s="1428"/>
      <c r="F586" s="1428"/>
      <c r="G586" s="1668"/>
      <c r="H586" s="1563"/>
      <c r="I586" s="1599"/>
      <c r="K586" s="1490"/>
      <c r="M586" s="1502"/>
      <c r="P586" s="5"/>
    </row>
    <row r="587">
      <c r="A587" s="1424"/>
      <c r="B587" s="1561"/>
      <c r="C587" s="1428"/>
      <c r="D587" s="1428"/>
      <c r="E587" s="1428"/>
      <c r="F587" s="1428"/>
      <c r="G587" s="1668"/>
      <c r="H587" s="1563"/>
      <c r="I587" s="1599"/>
      <c r="K587" s="1490"/>
      <c r="M587" s="1502"/>
      <c r="P587" s="5"/>
    </row>
    <row r="588">
      <c r="A588" s="1424"/>
      <c r="B588" s="1561"/>
      <c r="C588" s="1428"/>
      <c r="D588" s="1428"/>
      <c r="E588" s="1428"/>
      <c r="F588" s="1428"/>
      <c r="G588" s="1668"/>
      <c r="H588" s="1563"/>
      <c r="I588" s="1599"/>
      <c r="K588" s="1490"/>
      <c r="M588" s="1502"/>
      <c r="P588" s="5"/>
    </row>
    <row r="589">
      <c r="A589" s="1424"/>
      <c r="B589" s="1561"/>
      <c r="C589" s="1428"/>
      <c r="D589" s="1428"/>
      <c r="E589" s="1428"/>
      <c r="F589" s="1428"/>
      <c r="G589" s="1668"/>
      <c r="H589" s="1563"/>
      <c r="I589" s="1599"/>
      <c r="K589" s="1490"/>
      <c r="M589" s="1502"/>
      <c r="P589" s="5"/>
    </row>
    <row r="590">
      <c r="A590" s="1424"/>
      <c r="B590" s="1561"/>
      <c r="C590" s="1428"/>
      <c r="D590" s="1428"/>
      <c r="E590" s="1428"/>
      <c r="F590" s="1428"/>
      <c r="G590" s="1668"/>
      <c r="H590" s="1563"/>
      <c r="I590" s="1599"/>
      <c r="K590" s="1490"/>
      <c r="M590" s="1502"/>
      <c r="P590" s="5"/>
    </row>
    <row r="591">
      <c r="A591" s="1424"/>
      <c r="B591" s="1561"/>
      <c r="C591" s="1428"/>
      <c r="D591" s="1428"/>
      <c r="E591" s="1428"/>
      <c r="F591" s="1428"/>
      <c r="G591" s="1668"/>
      <c r="H591" s="1563"/>
      <c r="I591" s="1599"/>
      <c r="K591" s="1490"/>
      <c r="M591" s="1502"/>
      <c r="P591" s="5"/>
    </row>
    <row r="592">
      <c r="A592" s="1424"/>
      <c r="B592" s="1561"/>
      <c r="C592" s="1428"/>
      <c r="D592" s="1428"/>
      <c r="E592" s="1428"/>
      <c r="F592" s="1428"/>
      <c r="G592" s="1668"/>
      <c r="H592" s="1563"/>
      <c r="I592" s="1599"/>
      <c r="K592" s="1490"/>
      <c r="M592" s="1502"/>
      <c r="P592" s="5"/>
    </row>
    <row r="593">
      <c r="A593" s="1424"/>
      <c r="B593" s="1561"/>
      <c r="C593" s="1428"/>
      <c r="D593" s="1428"/>
      <c r="E593" s="1428"/>
      <c r="F593" s="1428"/>
      <c r="G593" s="1668"/>
      <c r="H593" s="1563"/>
      <c r="I593" s="1599"/>
      <c r="K593" s="1490"/>
      <c r="M593" s="1502"/>
      <c r="P593" s="5"/>
    </row>
    <row r="594">
      <c r="A594" s="1424"/>
      <c r="B594" s="1561"/>
      <c r="C594" s="1428"/>
      <c r="D594" s="1428"/>
      <c r="E594" s="1428"/>
      <c r="F594" s="1428"/>
      <c r="G594" s="1668"/>
      <c r="H594" s="1563"/>
      <c r="I594" s="1599"/>
      <c r="K594" s="1490"/>
      <c r="M594" s="1502"/>
      <c r="P594" s="5"/>
    </row>
    <row r="595">
      <c r="A595" s="1424"/>
      <c r="B595" s="1561"/>
      <c r="C595" s="1428"/>
      <c r="D595" s="1428"/>
      <c r="E595" s="1428"/>
      <c r="F595" s="1428"/>
      <c r="G595" s="1668"/>
      <c r="H595" s="1563"/>
      <c r="I595" s="1599"/>
      <c r="K595" s="1490"/>
      <c r="M595" s="1502"/>
      <c r="P595" s="5"/>
    </row>
    <row r="596">
      <c r="A596" s="1424"/>
      <c r="B596" s="1561"/>
      <c r="C596" s="1428"/>
      <c r="D596" s="1428"/>
      <c r="E596" s="1428"/>
      <c r="F596" s="1428"/>
      <c r="G596" s="1668"/>
      <c r="H596" s="1563"/>
      <c r="I596" s="1599"/>
      <c r="K596" s="1490"/>
      <c r="M596" s="1502"/>
      <c r="P596" s="5"/>
    </row>
    <row r="597">
      <c r="A597" s="1424"/>
      <c r="B597" s="1561"/>
      <c r="C597" s="1428"/>
      <c r="D597" s="1428"/>
      <c r="E597" s="1428"/>
      <c r="F597" s="1428"/>
      <c r="G597" s="1668"/>
      <c r="H597" s="1563"/>
      <c r="I597" s="1599"/>
      <c r="K597" s="1490"/>
      <c r="M597" s="1502"/>
      <c r="P597" s="5"/>
    </row>
    <row r="598">
      <c r="A598" s="1424"/>
      <c r="B598" s="1561"/>
      <c r="C598" s="1428"/>
      <c r="D598" s="1428"/>
      <c r="E598" s="1428"/>
      <c r="F598" s="1428"/>
      <c r="G598" s="1668"/>
      <c r="H598" s="1563"/>
      <c r="I598" s="1599"/>
      <c r="K598" s="1490"/>
      <c r="M598" s="1502"/>
      <c r="P598" s="5"/>
    </row>
    <row r="599">
      <c r="A599" s="1424"/>
      <c r="B599" s="1561"/>
      <c r="C599" s="1428"/>
      <c r="D599" s="1428"/>
      <c r="E599" s="1428"/>
      <c r="F599" s="1428"/>
      <c r="G599" s="1668"/>
      <c r="H599" s="1563"/>
      <c r="I599" s="1599"/>
      <c r="K599" s="1490"/>
      <c r="M599" s="1502"/>
      <c r="P599" s="5"/>
    </row>
    <row r="600">
      <c r="A600" s="1424"/>
      <c r="B600" s="1561"/>
      <c r="C600" s="1428"/>
      <c r="D600" s="1428"/>
      <c r="E600" s="1428"/>
      <c r="F600" s="1428"/>
      <c r="G600" s="1668"/>
      <c r="H600" s="1563"/>
      <c r="I600" s="1599"/>
      <c r="K600" s="1490"/>
      <c r="M600" s="1502"/>
      <c r="P600" s="5"/>
    </row>
    <row r="601">
      <c r="A601" s="1424"/>
      <c r="B601" s="1561"/>
      <c r="C601" s="1428"/>
      <c r="D601" s="1428"/>
      <c r="E601" s="1428"/>
      <c r="F601" s="1428"/>
      <c r="G601" s="1668"/>
      <c r="H601" s="1563"/>
      <c r="I601" s="1599"/>
      <c r="K601" s="1490"/>
      <c r="M601" s="1502"/>
      <c r="P601" s="5"/>
    </row>
    <row r="602">
      <c r="A602" s="1424"/>
      <c r="B602" s="1561"/>
      <c r="C602" s="1428"/>
      <c r="D602" s="1428"/>
      <c r="E602" s="1428"/>
      <c r="F602" s="1428"/>
      <c r="G602" s="1668"/>
      <c r="H602" s="1563"/>
      <c r="I602" s="1599"/>
      <c r="K602" s="1490"/>
      <c r="M602" s="1502"/>
      <c r="P602" s="5"/>
    </row>
    <row r="603">
      <c r="A603" s="1424"/>
      <c r="B603" s="1561"/>
      <c r="C603" s="1428"/>
      <c r="D603" s="1428"/>
      <c r="E603" s="1428"/>
      <c r="F603" s="1428"/>
      <c r="G603" s="1668"/>
      <c r="H603" s="1563"/>
      <c r="I603" s="1599"/>
      <c r="K603" s="1490"/>
      <c r="M603" s="1502"/>
      <c r="P603" s="5"/>
    </row>
    <row r="604">
      <c r="A604" s="1424"/>
      <c r="B604" s="1561"/>
      <c r="C604" s="1428"/>
      <c r="D604" s="1428"/>
      <c r="E604" s="1428"/>
      <c r="F604" s="1428"/>
      <c r="G604" s="1668"/>
      <c r="H604" s="1563"/>
      <c r="I604" s="1599"/>
      <c r="K604" s="1490"/>
      <c r="M604" s="1502"/>
      <c r="P604" s="5"/>
    </row>
    <row r="605">
      <c r="A605" s="1424"/>
      <c r="B605" s="1561"/>
      <c r="C605" s="1428"/>
      <c r="D605" s="1428"/>
      <c r="E605" s="1428"/>
      <c r="F605" s="1428"/>
      <c r="G605" s="1668"/>
      <c r="H605" s="1563"/>
      <c r="I605" s="1599"/>
      <c r="K605" s="1490"/>
      <c r="M605" s="1502"/>
      <c r="P605" s="5"/>
    </row>
    <row r="606">
      <c r="A606" s="1424"/>
      <c r="B606" s="1561"/>
      <c r="C606" s="1428"/>
      <c r="D606" s="1428"/>
      <c r="E606" s="1428"/>
      <c r="F606" s="1428"/>
      <c r="G606" s="1668"/>
      <c r="H606" s="1563"/>
      <c r="I606" s="1599"/>
      <c r="K606" s="1490"/>
      <c r="M606" s="1502"/>
      <c r="P606" s="5"/>
    </row>
    <row r="607">
      <c r="A607" s="1424"/>
      <c r="B607" s="1561"/>
      <c r="C607" s="1428"/>
      <c r="D607" s="1428"/>
      <c r="E607" s="1428"/>
      <c r="F607" s="1428"/>
      <c r="G607" s="1668"/>
      <c r="H607" s="1563"/>
      <c r="I607" s="1599"/>
      <c r="K607" s="1490"/>
      <c r="M607" s="1502"/>
      <c r="P607" s="5"/>
    </row>
    <row r="608">
      <c r="A608" s="1424"/>
      <c r="B608" s="1561"/>
      <c r="C608" s="1428"/>
      <c r="D608" s="1428"/>
      <c r="E608" s="1428"/>
      <c r="F608" s="1428"/>
      <c r="G608" s="1668"/>
      <c r="H608" s="1563"/>
      <c r="I608" s="1599"/>
      <c r="K608" s="1490"/>
      <c r="M608" s="1502"/>
      <c r="P608" s="5"/>
    </row>
    <row r="609">
      <c r="A609" s="1424"/>
      <c r="B609" s="1561"/>
      <c r="C609" s="1428"/>
      <c r="D609" s="1428"/>
      <c r="E609" s="1428"/>
      <c r="F609" s="1428"/>
      <c r="G609" s="1668"/>
      <c r="H609" s="1563"/>
      <c r="I609" s="1599"/>
      <c r="K609" s="1490"/>
      <c r="M609" s="1502"/>
      <c r="P609" s="5"/>
    </row>
    <row r="610">
      <c r="A610" s="1424"/>
      <c r="B610" s="1561"/>
      <c r="C610" s="1428"/>
      <c r="D610" s="1428"/>
      <c r="E610" s="1428"/>
      <c r="F610" s="1428"/>
      <c r="G610" s="1668"/>
      <c r="H610" s="1563"/>
      <c r="I610" s="1599"/>
      <c r="K610" s="1490"/>
      <c r="M610" s="1502"/>
      <c r="P610" s="5"/>
    </row>
    <row r="611">
      <c r="A611" s="1424"/>
      <c r="B611" s="1561"/>
      <c r="C611" s="1428"/>
      <c r="D611" s="1428"/>
      <c r="E611" s="1428"/>
      <c r="F611" s="1428"/>
      <c r="G611" s="1668"/>
      <c r="H611" s="1563"/>
      <c r="I611" s="1599"/>
      <c r="K611" s="1490"/>
      <c r="M611" s="1502"/>
      <c r="P611" s="5"/>
    </row>
    <row r="612">
      <c r="A612" s="1424"/>
      <c r="B612" s="1561"/>
      <c r="C612" s="1428"/>
      <c r="D612" s="1428"/>
      <c r="E612" s="1428"/>
      <c r="F612" s="1428"/>
      <c r="G612" s="1668"/>
      <c r="H612" s="1563"/>
      <c r="I612" s="1599"/>
      <c r="K612" s="1490"/>
      <c r="M612" s="1502"/>
      <c r="P612" s="5"/>
    </row>
    <row r="613">
      <c r="A613" s="1424"/>
      <c r="B613" s="1561"/>
      <c r="C613" s="1428"/>
      <c r="D613" s="1428"/>
      <c r="E613" s="1428"/>
      <c r="F613" s="1428"/>
      <c r="G613" s="1668"/>
      <c r="H613" s="1563"/>
      <c r="I613" s="1599"/>
      <c r="K613" s="1490"/>
      <c r="M613" s="1502"/>
      <c r="P613" s="5"/>
    </row>
    <row r="614">
      <c r="A614" s="1424"/>
      <c r="B614" s="1561"/>
      <c r="C614" s="1428"/>
      <c r="D614" s="1428"/>
      <c r="E614" s="1428"/>
      <c r="F614" s="1428"/>
      <c r="G614" s="1668"/>
      <c r="H614" s="1563"/>
      <c r="I614" s="1599"/>
      <c r="K614" s="1490"/>
      <c r="M614" s="1502"/>
      <c r="P614" s="5"/>
    </row>
    <row r="615">
      <c r="A615" s="1424"/>
      <c r="B615" s="1561"/>
      <c r="C615" s="1428"/>
      <c r="D615" s="1428"/>
      <c r="E615" s="1428"/>
      <c r="F615" s="1428"/>
      <c r="G615" s="1668"/>
      <c r="H615" s="1563"/>
      <c r="I615" s="1599"/>
      <c r="K615" s="1490"/>
      <c r="M615" s="1502"/>
      <c r="P615" s="5"/>
    </row>
    <row r="616">
      <c r="A616" s="1424"/>
      <c r="B616" s="1561"/>
      <c r="C616" s="1428"/>
      <c r="D616" s="1428"/>
      <c r="E616" s="1428"/>
      <c r="F616" s="1428"/>
      <c r="G616" s="1668"/>
      <c r="H616" s="1563"/>
      <c r="I616" s="1599"/>
      <c r="K616" s="1490"/>
      <c r="M616" s="1502"/>
      <c r="P616" s="5"/>
    </row>
    <row r="617">
      <c r="A617" s="1424"/>
      <c r="B617" s="1561"/>
      <c r="C617" s="1428"/>
      <c r="D617" s="1428"/>
      <c r="E617" s="1428"/>
      <c r="F617" s="1428"/>
      <c r="G617" s="1668"/>
      <c r="H617" s="1563"/>
      <c r="I617" s="1599"/>
      <c r="K617" s="1490"/>
      <c r="M617" s="1502"/>
      <c r="P617" s="5"/>
    </row>
    <row r="618">
      <c r="A618" s="1424"/>
      <c r="B618" s="1561"/>
      <c r="C618" s="1428"/>
      <c r="D618" s="1428"/>
      <c r="E618" s="1428"/>
      <c r="F618" s="1428"/>
      <c r="G618" s="1668"/>
      <c r="H618" s="1563"/>
      <c r="I618" s="1599"/>
      <c r="K618" s="1490"/>
      <c r="M618" s="1502"/>
      <c r="P618" s="5"/>
    </row>
    <row r="619">
      <c r="A619" s="1424"/>
      <c r="B619" s="1561"/>
      <c r="C619" s="1428"/>
      <c r="D619" s="1428"/>
      <c r="E619" s="1428"/>
      <c r="F619" s="1428"/>
      <c r="G619" s="1668"/>
      <c r="H619" s="1563"/>
      <c r="I619" s="1599"/>
      <c r="K619" s="1490"/>
      <c r="M619" s="1502"/>
      <c r="P619" s="5"/>
    </row>
    <row r="620">
      <c r="A620" s="1424"/>
      <c r="B620" s="1561"/>
      <c r="C620" s="1428"/>
      <c r="D620" s="1428"/>
      <c r="E620" s="1428"/>
      <c r="F620" s="1428"/>
      <c r="G620" s="1668"/>
      <c r="H620" s="1563"/>
      <c r="I620" s="1599"/>
      <c r="K620" s="1490"/>
      <c r="M620" s="1502"/>
      <c r="P620" s="5"/>
    </row>
    <row r="621">
      <c r="A621" s="1424"/>
      <c r="B621" s="1561"/>
      <c r="C621" s="1428"/>
      <c r="D621" s="1428"/>
      <c r="E621" s="1428"/>
      <c r="F621" s="1428"/>
      <c r="G621" s="1668"/>
      <c r="H621" s="1563"/>
      <c r="I621" s="1599"/>
      <c r="K621" s="1490"/>
      <c r="M621" s="1502"/>
      <c r="P621" s="5"/>
    </row>
    <row r="622">
      <c r="A622" s="1424"/>
      <c r="B622" s="1561"/>
      <c r="C622" s="1428"/>
      <c r="D622" s="1428"/>
      <c r="E622" s="1428"/>
      <c r="F622" s="1428"/>
      <c r="G622" s="1668"/>
      <c r="H622" s="1563"/>
      <c r="I622" s="1599"/>
      <c r="K622" s="1490"/>
      <c r="M622" s="1502"/>
      <c r="P622" s="5"/>
    </row>
    <row r="623">
      <c r="A623" s="1424"/>
      <c r="B623" s="1561"/>
      <c r="C623" s="1428"/>
      <c r="D623" s="1428"/>
      <c r="E623" s="1428"/>
      <c r="F623" s="1428"/>
      <c r="G623" s="1668"/>
      <c r="H623" s="1563"/>
      <c r="I623" s="1599"/>
      <c r="K623" s="1490"/>
      <c r="M623" s="1502"/>
      <c r="P623" s="5"/>
    </row>
    <row r="624">
      <c r="A624" s="1424"/>
      <c r="B624" s="1561"/>
      <c r="C624" s="1428"/>
      <c r="D624" s="1428"/>
      <c r="E624" s="1428"/>
      <c r="F624" s="1428"/>
      <c r="G624" s="1668"/>
      <c r="H624" s="1563"/>
      <c r="I624" s="1599"/>
      <c r="K624" s="1490"/>
      <c r="M624" s="1502"/>
      <c r="P624" s="5"/>
    </row>
    <row r="625">
      <c r="A625" s="1424"/>
      <c r="B625" s="1561"/>
      <c r="C625" s="1428"/>
      <c r="D625" s="1428"/>
      <c r="E625" s="1428"/>
      <c r="F625" s="1428"/>
      <c r="G625" s="1668"/>
      <c r="H625" s="1563"/>
      <c r="I625" s="1599"/>
      <c r="K625" s="1490"/>
      <c r="M625" s="1502"/>
      <c r="P625" s="5"/>
    </row>
    <row r="626">
      <c r="A626" s="1424"/>
      <c r="B626" s="1561"/>
      <c r="C626" s="1428"/>
      <c r="D626" s="1428"/>
      <c r="E626" s="1428"/>
      <c r="F626" s="1428"/>
      <c r="G626" s="1668"/>
      <c r="H626" s="1563"/>
      <c r="I626" s="1599"/>
      <c r="K626" s="1490"/>
      <c r="M626" s="1502"/>
      <c r="P626" s="5"/>
    </row>
    <row r="627">
      <c r="A627" s="1424"/>
      <c r="B627" s="1561"/>
      <c r="C627" s="1428"/>
      <c r="D627" s="1428"/>
      <c r="E627" s="1428"/>
      <c r="F627" s="1428"/>
      <c r="G627" s="1668"/>
      <c r="H627" s="1563"/>
      <c r="I627" s="1599"/>
      <c r="K627" s="1490"/>
      <c r="M627" s="1502"/>
      <c r="P627" s="5"/>
    </row>
    <row r="628">
      <c r="A628" s="1424"/>
      <c r="B628" s="1561"/>
      <c r="C628" s="1428"/>
      <c r="D628" s="1428"/>
      <c r="E628" s="1428"/>
      <c r="F628" s="1428"/>
      <c r="G628" s="1668"/>
      <c r="H628" s="1563"/>
      <c r="I628" s="1599"/>
      <c r="K628" s="1490"/>
      <c r="M628" s="1502"/>
      <c r="P628" s="5"/>
    </row>
    <row r="629">
      <c r="A629" s="1424"/>
      <c r="B629" s="1561"/>
      <c r="C629" s="1428"/>
      <c r="D629" s="1428"/>
      <c r="E629" s="1428"/>
      <c r="F629" s="1428"/>
      <c r="G629" s="1668"/>
      <c r="H629" s="1563"/>
      <c r="I629" s="1599"/>
      <c r="K629" s="1490"/>
      <c r="M629" s="1502"/>
      <c r="P629" s="5"/>
    </row>
    <row r="630">
      <c r="A630" s="1424"/>
      <c r="B630" s="1561"/>
      <c r="C630" s="1428"/>
      <c r="D630" s="1428"/>
      <c r="E630" s="1428"/>
      <c r="F630" s="1428"/>
      <c r="G630" s="1668"/>
      <c r="H630" s="1563"/>
      <c r="I630" s="1599"/>
      <c r="K630" s="1490"/>
      <c r="M630" s="1502"/>
      <c r="P630" s="5"/>
    </row>
    <row r="631">
      <c r="A631" s="1424"/>
      <c r="B631" s="1561"/>
      <c r="C631" s="1428"/>
      <c r="D631" s="1428"/>
      <c r="E631" s="1428"/>
      <c r="F631" s="1428"/>
      <c r="G631" s="1668"/>
      <c r="H631" s="1563"/>
      <c r="I631" s="1599"/>
      <c r="K631" s="1490"/>
      <c r="M631" s="1502"/>
      <c r="P631" s="5"/>
    </row>
    <row r="632">
      <c r="A632" s="1424"/>
      <c r="B632" s="1561"/>
      <c r="C632" s="1428"/>
      <c r="D632" s="1428"/>
      <c r="E632" s="1428"/>
      <c r="F632" s="1428"/>
      <c r="G632" s="1668"/>
      <c r="H632" s="1563"/>
      <c r="I632" s="1599"/>
      <c r="K632" s="1490"/>
      <c r="M632" s="1502"/>
      <c r="P632" s="5"/>
    </row>
    <row r="633">
      <c r="A633" s="1424"/>
      <c r="B633" s="1561"/>
      <c r="C633" s="1428"/>
      <c r="D633" s="1428"/>
      <c r="E633" s="1428"/>
      <c r="F633" s="1428"/>
      <c r="G633" s="1668"/>
      <c r="H633" s="1563"/>
      <c r="I633" s="1599"/>
      <c r="K633" s="1490"/>
      <c r="M633" s="1502"/>
      <c r="P633" s="5"/>
    </row>
    <row r="634">
      <c r="A634" s="1424"/>
      <c r="B634" s="1561"/>
      <c r="C634" s="1428"/>
      <c r="D634" s="1428"/>
      <c r="E634" s="1428"/>
      <c r="F634" s="1428"/>
      <c r="G634" s="1668"/>
      <c r="H634" s="1563"/>
      <c r="I634" s="1599"/>
      <c r="K634" s="1490"/>
      <c r="M634" s="1502"/>
      <c r="P634" s="5"/>
    </row>
    <row r="635">
      <c r="A635" s="1424"/>
      <c r="B635" s="1561"/>
      <c r="C635" s="1428"/>
      <c r="D635" s="1428"/>
      <c r="E635" s="1428"/>
      <c r="F635" s="1428"/>
      <c r="G635" s="1668"/>
      <c r="H635" s="1563"/>
      <c r="I635" s="1599"/>
      <c r="K635" s="1490"/>
      <c r="M635" s="1502"/>
      <c r="P635" s="5"/>
    </row>
    <row r="636">
      <c r="A636" s="1424"/>
      <c r="B636" s="1561"/>
      <c r="C636" s="1428"/>
      <c r="D636" s="1428"/>
      <c r="E636" s="1428"/>
      <c r="F636" s="1428"/>
      <c r="G636" s="1668"/>
      <c r="H636" s="1563"/>
      <c r="I636" s="1599"/>
      <c r="K636" s="1490"/>
      <c r="M636" s="1502"/>
      <c r="P636" s="5"/>
    </row>
    <row r="637">
      <c r="A637" s="1424"/>
      <c r="B637" s="1561"/>
      <c r="C637" s="1428"/>
      <c r="D637" s="1428"/>
      <c r="E637" s="1428"/>
      <c r="F637" s="1428"/>
      <c r="G637" s="1668"/>
      <c r="H637" s="1563"/>
      <c r="I637" s="1599"/>
      <c r="K637" s="1490"/>
      <c r="M637" s="1502"/>
      <c r="P637" s="5"/>
    </row>
    <row r="638">
      <c r="A638" s="1424"/>
      <c r="B638" s="1561"/>
      <c r="C638" s="1428"/>
      <c r="D638" s="1428"/>
      <c r="E638" s="1428"/>
      <c r="F638" s="1428"/>
      <c r="G638" s="1668"/>
      <c r="H638" s="1563"/>
      <c r="I638" s="1599"/>
      <c r="K638" s="1490"/>
      <c r="M638" s="1502"/>
      <c r="P638" s="5"/>
    </row>
    <row r="639">
      <c r="A639" s="1424"/>
      <c r="B639" s="1561"/>
      <c r="C639" s="1428"/>
      <c r="D639" s="1428"/>
      <c r="E639" s="1428"/>
      <c r="F639" s="1428"/>
      <c r="G639" s="1668"/>
      <c r="H639" s="1563"/>
      <c r="I639" s="1599"/>
      <c r="K639" s="1490"/>
      <c r="M639" s="1502"/>
      <c r="P639" s="5"/>
    </row>
    <row r="640">
      <c r="A640" s="1424"/>
      <c r="B640" s="1561"/>
      <c r="C640" s="1428"/>
      <c r="D640" s="1428"/>
      <c r="E640" s="1428"/>
      <c r="F640" s="1428"/>
      <c r="G640" s="1668"/>
      <c r="H640" s="1563"/>
      <c r="I640" s="1599"/>
      <c r="K640" s="1490"/>
      <c r="M640" s="1502"/>
      <c r="P640" s="5"/>
    </row>
    <row r="641">
      <c r="A641" s="1424"/>
      <c r="B641" s="1561"/>
      <c r="C641" s="1428"/>
      <c r="D641" s="1428"/>
      <c r="E641" s="1428"/>
      <c r="F641" s="1428"/>
      <c r="G641" s="1668"/>
      <c r="H641" s="1563"/>
      <c r="I641" s="1599"/>
      <c r="K641" s="1490"/>
      <c r="M641" s="1502"/>
      <c r="P641" s="5"/>
    </row>
    <row r="642">
      <c r="A642" s="1424"/>
      <c r="B642" s="1561"/>
      <c r="C642" s="1428"/>
      <c r="D642" s="1428"/>
      <c r="E642" s="1428"/>
      <c r="F642" s="1428"/>
      <c r="G642" s="1668"/>
      <c r="H642" s="1563"/>
      <c r="I642" s="1599"/>
      <c r="K642" s="1490"/>
      <c r="M642" s="1502"/>
      <c r="P642" s="5"/>
    </row>
    <row r="643">
      <c r="A643" s="1424"/>
      <c r="B643" s="1561"/>
      <c r="C643" s="1428"/>
      <c r="D643" s="1428"/>
      <c r="E643" s="1428"/>
      <c r="F643" s="1428"/>
      <c r="G643" s="1668"/>
      <c r="H643" s="1563"/>
      <c r="I643" s="1599"/>
      <c r="K643" s="1490"/>
      <c r="M643" s="1502"/>
      <c r="P643" s="5"/>
    </row>
    <row r="644">
      <c r="A644" s="1424"/>
      <c r="B644" s="1561"/>
      <c r="C644" s="1428"/>
      <c r="D644" s="1428"/>
      <c r="E644" s="1428"/>
      <c r="F644" s="1428"/>
      <c r="G644" s="1668"/>
      <c r="H644" s="1563"/>
      <c r="I644" s="1599"/>
      <c r="K644" s="1490"/>
      <c r="M644" s="1502"/>
      <c r="P644" s="5"/>
    </row>
    <row r="645">
      <c r="A645" s="1424"/>
      <c r="B645" s="1561"/>
      <c r="C645" s="1428"/>
      <c r="D645" s="1428"/>
      <c r="E645" s="1428"/>
      <c r="F645" s="1428"/>
      <c r="G645" s="1668"/>
      <c r="H645" s="1563"/>
      <c r="I645" s="1599"/>
      <c r="K645" s="1490"/>
      <c r="M645" s="1502"/>
      <c r="P645" s="5"/>
    </row>
    <row r="646">
      <c r="A646" s="1424"/>
      <c r="B646" s="1561"/>
      <c r="C646" s="1428"/>
      <c r="D646" s="1428"/>
      <c r="E646" s="1428"/>
      <c r="F646" s="1428"/>
      <c r="G646" s="1668"/>
      <c r="H646" s="1563"/>
      <c r="I646" s="1599"/>
      <c r="K646" s="1490"/>
      <c r="M646" s="1502"/>
      <c r="P646" s="5"/>
    </row>
    <row r="647">
      <c r="A647" s="1424"/>
      <c r="B647" s="1561"/>
      <c r="C647" s="1428"/>
      <c r="D647" s="1428"/>
      <c r="E647" s="1428"/>
      <c r="F647" s="1428"/>
      <c r="G647" s="1668"/>
      <c r="H647" s="1563"/>
      <c r="I647" s="1599"/>
      <c r="K647" s="1490"/>
      <c r="M647" s="1502"/>
      <c r="P647" s="5"/>
    </row>
    <row r="648">
      <c r="A648" s="1424"/>
      <c r="B648" s="1561"/>
      <c r="C648" s="1428"/>
      <c r="D648" s="1428"/>
      <c r="E648" s="1428"/>
      <c r="F648" s="1428"/>
      <c r="G648" s="1668"/>
      <c r="H648" s="1563"/>
      <c r="I648" s="1599"/>
      <c r="K648" s="1490"/>
      <c r="M648" s="1502"/>
      <c r="P648" s="5"/>
    </row>
    <row r="649">
      <c r="A649" s="1424"/>
      <c r="B649" s="1561"/>
      <c r="C649" s="1428"/>
      <c r="D649" s="1428"/>
      <c r="E649" s="1428"/>
      <c r="F649" s="1428"/>
      <c r="G649" s="1668"/>
      <c r="H649" s="1563"/>
      <c r="I649" s="1599"/>
      <c r="K649" s="1490"/>
      <c r="M649" s="1502"/>
      <c r="P649" s="5"/>
    </row>
    <row r="650">
      <c r="A650" s="1424"/>
      <c r="B650" s="1561"/>
      <c r="C650" s="1428"/>
      <c r="D650" s="1428"/>
      <c r="E650" s="1428"/>
      <c r="F650" s="1428"/>
      <c r="G650" s="1668"/>
      <c r="H650" s="1563"/>
      <c r="I650" s="1599"/>
      <c r="K650" s="1490"/>
      <c r="M650" s="1502"/>
      <c r="P650" s="5"/>
    </row>
    <row r="651">
      <c r="A651" s="1424"/>
      <c r="B651" s="1561"/>
      <c r="C651" s="1428"/>
      <c r="D651" s="1428"/>
      <c r="E651" s="1428"/>
      <c r="F651" s="1428"/>
      <c r="G651" s="1668"/>
      <c r="H651" s="1563"/>
      <c r="I651" s="1599"/>
      <c r="K651" s="1490"/>
      <c r="M651" s="1502"/>
      <c r="P651" s="5"/>
    </row>
    <row r="652">
      <c r="A652" s="1424"/>
      <c r="B652" s="1561"/>
      <c r="C652" s="1428"/>
      <c r="D652" s="1428"/>
      <c r="E652" s="1428"/>
      <c r="F652" s="1428"/>
      <c r="G652" s="1668"/>
      <c r="H652" s="1563"/>
      <c r="I652" s="1599"/>
      <c r="K652" s="1490"/>
      <c r="M652" s="1502"/>
      <c r="P652" s="5"/>
    </row>
    <row r="653">
      <c r="A653" s="1424"/>
      <c r="B653" s="1561"/>
      <c r="C653" s="1428"/>
      <c r="D653" s="1428"/>
      <c r="E653" s="1428"/>
      <c r="F653" s="1428"/>
      <c r="G653" s="1668"/>
      <c r="H653" s="1563"/>
      <c r="I653" s="1599"/>
      <c r="K653" s="1490"/>
      <c r="M653" s="1502"/>
      <c r="P653" s="5"/>
    </row>
    <row r="654">
      <c r="A654" s="1424"/>
      <c r="B654" s="1561"/>
      <c r="C654" s="1428"/>
      <c r="D654" s="1428"/>
      <c r="E654" s="1428"/>
      <c r="F654" s="1428"/>
      <c r="G654" s="1668"/>
      <c r="H654" s="1563"/>
      <c r="I654" s="1599"/>
      <c r="K654" s="1490"/>
      <c r="M654" s="1502"/>
      <c r="P654" s="5"/>
    </row>
    <row r="655">
      <c r="A655" s="1424"/>
      <c r="B655" s="1561"/>
      <c r="C655" s="1428"/>
      <c r="D655" s="1428"/>
      <c r="E655" s="1428"/>
      <c r="F655" s="1428"/>
      <c r="G655" s="1668"/>
      <c r="H655" s="1563"/>
      <c r="I655" s="1599"/>
      <c r="K655" s="1490"/>
      <c r="M655" s="1502"/>
      <c r="P655" s="5"/>
    </row>
    <row r="656">
      <c r="A656" s="1424"/>
      <c r="B656" s="1561"/>
      <c r="C656" s="1428"/>
      <c r="D656" s="1428"/>
      <c r="E656" s="1428"/>
      <c r="F656" s="1428"/>
      <c r="G656" s="1668"/>
      <c r="H656" s="1563"/>
      <c r="I656" s="1599"/>
      <c r="K656" s="1490"/>
      <c r="M656" s="1502"/>
      <c r="P656" s="5"/>
    </row>
    <row r="657">
      <c r="A657" s="1424"/>
      <c r="B657" s="1561"/>
      <c r="C657" s="1428"/>
      <c r="D657" s="1428"/>
      <c r="E657" s="1428"/>
      <c r="F657" s="1428"/>
      <c r="G657" s="1668"/>
      <c r="H657" s="1563"/>
      <c r="I657" s="1599"/>
      <c r="K657" s="1490"/>
      <c r="M657" s="1502"/>
      <c r="P657" s="5"/>
    </row>
    <row r="658">
      <c r="A658" s="1424"/>
      <c r="B658" s="1561"/>
      <c r="C658" s="1428"/>
      <c r="D658" s="1428"/>
      <c r="E658" s="1428"/>
      <c r="F658" s="1428"/>
      <c r="G658" s="1668"/>
      <c r="H658" s="1563"/>
      <c r="I658" s="1599"/>
      <c r="K658" s="1490"/>
      <c r="M658" s="1502"/>
      <c r="P658" s="5"/>
    </row>
    <row r="659">
      <c r="A659" s="1424"/>
      <c r="B659" s="1561"/>
      <c r="C659" s="1428"/>
      <c r="D659" s="1428"/>
      <c r="E659" s="1428"/>
      <c r="F659" s="1428"/>
      <c r="G659" s="1668"/>
      <c r="H659" s="1563"/>
      <c r="I659" s="1599"/>
      <c r="K659" s="1490"/>
      <c r="M659" s="1502"/>
      <c r="P659" s="5"/>
    </row>
    <row r="660">
      <c r="A660" s="1424"/>
      <c r="B660" s="1561"/>
      <c r="C660" s="1428"/>
      <c r="D660" s="1428"/>
      <c r="E660" s="1428"/>
      <c r="F660" s="1428"/>
      <c r="G660" s="1668"/>
      <c r="H660" s="1563"/>
      <c r="I660" s="1599"/>
      <c r="K660" s="1490"/>
      <c r="M660" s="1502"/>
      <c r="P660" s="5"/>
    </row>
    <row r="661">
      <c r="A661" s="1424"/>
      <c r="B661" s="1561"/>
      <c r="C661" s="1428"/>
      <c r="D661" s="1428"/>
      <c r="E661" s="1428"/>
      <c r="F661" s="1428"/>
      <c r="G661" s="1668"/>
      <c r="H661" s="1563"/>
      <c r="I661" s="1599"/>
      <c r="K661" s="1490"/>
      <c r="M661" s="1502"/>
      <c r="P661" s="5"/>
    </row>
    <row r="662">
      <c r="A662" s="1424"/>
      <c r="B662" s="1561"/>
      <c r="C662" s="1428"/>
      <c r="D662" s="1428"/>
      <c r="E662" s="1428"/>
      <c r="F662" s="1428"/>
      <c r="G662" s="1668"/>
      <c r="H662" s="1563"/>
      <c r="I662" s="1599"/>
      <c r="K662" s="1490"/>
      <c r="M662" s="1502"/>
      <c r="P662" s="5"/>
    </row>
    <row r="663">
      <c r="A663" s="1424"/>
      <c r="B663" s="1561"/>
      <c r="C663" s="1428"/>
      <c r="D663" s="1428"/>
      <c r="E663" s="1428"/>
      <c r="F663" s="1428"/>
      <c r="G663" s="1668"/>
      <c r="H663" s="1563"/>
      <c r="I663" s="1599"/>
      <c r="K663" s="1490"/>
      <c r="M663" s="1502"/>
      <c r="P663" s="5"/>
    </row>
    <row r="664">
      <c r="A664" s="1424"/>
      <c r="B664" s="1561"/>
      <c r="C664" s="1428"/>
      <c r="D664" s="1428"/>
      <c r="E664" s="1428"/>
      <c r="F664" s="1428"/>
      <c r="G664" s="1668"/>
      <c r="H664" s="1563"/>
      <c r="I664" s="1599"/>
      <c r="K664" s="1490"/>
      <c r="M664" s="1502"/>
      <c r="P664" s="5"/>
    </row>
    <row r="665">
      <c r="A665" s="1424"/>
      <c r="B665" s="1561"/>
      <c r="C665" s="1428"/>
      <c r="D665" s="1428"/>
      <c r="E665" s="1428"/>
      <c r="F665" s="1428"/>
      <c r="G665" s="1668"/>
      <c r="H665" s="1563"/>
      <c r="I665" s="1599"/>
      <c r="K665" s="1490"/>
      <c r="M665" s="1502"/>
      <c r="P665" s="5"/>
    </row>
    <row r="666">
      <c r="A666" s="1424"/>
      <c r="B666" s="1561"/>
      <c r="C666" s="1428"/>
      <c r="D666" s="1428"/>
      <c r="E666" s="1428"/>
      <c r="F666" s="1428"/>
      <c r="G666" s="1668"/>
      <c r="H666" s="1563"/>
      <c r="I666" s="1599"/>
      <c r="K666" s="1490"/>
      <c r="M666" s="1502"/>
      <c r="P666" s="5"/>
    </row>
    <row r="667">
      <c r="A667" s="1424"/>
      <c r="B667" s="1561"/>
      <c r="C667" s="1428"/>
      <c r="D667" s="1428"/>
      <c r="E667" s="1428"/>
      <c r="F667" s="1428"/>
      <c r="G667" s="1668"/>
      <c r="H667" s="1563"/>
      <c r="I667" s="1599"/>
      <c r="K667" s="1490"/>
      <c r="M667" s="1502"/>
      <c r="P667" s="5"/>
    </row>
    <row r="668">
      <c r="A668" s="1424"/>
      <c r="B668" s="1561"/>
      <c r="C668" s="1428"/>
      <c r="D668" s="1428"/>
      <c r="E668" s="1428"/>
      <c r="F668" s="1428"/>
      <c r="G668" s="1668"/>
      <c r="H668" s="1563"/>
      <c r="I668" s="1599"/>
      <c r="K668" s="1490"/>
      <c r="M668" s="1502"/>
      <c r="P668" s="5"/>
    </row>
    <row r="669">
      <c r="A669" s="1424"/>
      <c r="B669" s="1561"/>
      <c r="C669" s="1428"/>
      <c r="D669" s="1428"/>
      <c r="E669" s="1428"/>
      <c r="F669" s="1428"/>
      <c r="G669" s="1668"/>
      <c r="H669" s="1563"/>
      <c r="I669" s="1599"/>
      <c r="K669" s="1490"/>
      <c r="M669" s="1502"/>
      <c r="P669" s="5"/>
    </row>
    <row r="670">
      <c r="A670" s="1424"/>
      <c r="B670" s="1561"/>
      <c r="C670" s="1428"/>
      <c r="D670" s="1428"/>
      <c r="E670" s="1428"/>
      <c r="F670" s="1428"/>
      <c r="G670" s="1668"/>
      <c r="H670" s="1563"/>
      <c r="I670" s="1599"/>
      <c r="K670" s="1490"/>
      <c r="M670" s="1502"/>
      <c r="P670" s="5"/>
    </row>
    <row r="671">
      <c r="A671" s="1424"/>
      <c r="B671" s="1561"/>
      <c r="C671" s="1428"/>
      <c r="D671" s="1428"/>
      <c r="E671" s="1428"/>
      <c r="F671" s="1428"/>
      <c r="G671" s="1668"/>
      <c r="H671" s="1563"/>
      <c r="I671" s="1599"/>
      <c r="K671" s="1490"/>
      <c r="M671" s="1502"/>
      <c r="P671" s="5"/>
    </row>
    <row r="672">
      <c r="A672" s="1424"/>
      <c r="B672" s="1561"/>
      <c r="C672" s="1428"/>
      <c r="D672" s="1428"/>
      <c r="E672" s="1428"/>
      <c r="F672" s="1428"/>
      <c r="G672" s="1668"/>
      <c r="H672" s="1563"/>
      <c r="I672" s="1599"/>
      <c r="K672" s="1490"/>
      <c r="M672" s="1502"/>
      <c r="P672" s="5"/>
    </row>
    <row r="673">
      <c r="A673" s="1424"/>
      <c r="B673" s="1561"/>
      <c r="C673" s="1428"/>
      <c r="D673" s="1428"/>
      <c r="E673" s="1428"/>
      <c r="F673" s="1428"/>
      <c r="G673" s="1668"/>
      <c r="H673" s="1563"/>
      <c r="I673" s="1599"/>
      <c r="K673" s="1490"/>
      <c r="M673" s="1502"/>
      <c r="P673" s="5"/>
    </row>
    <row r="674">
      <c r="A674" s="1424"/>
      <c r="B674" s="1561"/>
      <c r="C674" s="1428"/>
      <c r="D674" s="1428"/>
      <c r="E674" s="1428"/>
      <c r="F674" s="1428"/>
      <c r="G674" s="1668"/>
      <c r="H674" s="1563"/>
      <c r="I674" s="1599"/>
      <c r="K674" s="1490"/>
      <c r="M674" s="1502"/>
      <c r="P674" s="5"/>
    </row>
    <row r="675">
      <c r="A675" s="1424"/>
      <c r="B675" s="1561"/>
      <c r="C675" s="1428"/>
      <c r="D675" s="1428"/>
      <c r="E675" s="1428"/>
      <c r="F675" s="1428"/>
      <c r="G675" s="1668"/>
      <c r="H675" s="1563"/>
      <c r="I675" s="1599"/>
      <c r="K675" s="1490"/>
      <c r="M675" s="1502"/>
      <c r="P675" s="5"/>
    </row>
    <row r="676">
      <c r="A676" s="1424"/>
      <c r="B676" s="1561"/>
      <c r="C676" s="1428"/>
      <c r="D676" s="1428"/>
      <c r="E676" s="1428"/>
      <c r="F676" s="1428"/>
      <c r="G676" s="1668"/>
      <c r="H676" s="1563"/>
      <c r="I676" s="1599"/>
      <c r="K676" s="1490"/>
      <c r="M676" s="1502"/>
      <c r="P676" s="5"/>
    </row>
    <row r="677">
      <c r="A677" s="1424"/>
      <c r="B677" s="1561"/>
      <c r="C677" s="1428"/>
      <c r="D677" s="1428"/>
      <c r="E677" s="1428"/>
      <c r="F677" s="1428"/>
      <c r="G677" s="1668"/>
      <c r="H677" s="1563"/>
      <c r="I677" s="1599"/>
      <c r="K677" s="1490"/>
      <c r="M677" s="1502"/>
      <c r="P677" s="5"/>
    </row>
    <row r="678">
      <c r="A678" s="1424"/>
      <c r="B678" s="1561"/>
      <c r="C678" s="1428"/>
      <c r="D678" s="1428"/>
      <c r="E678" s="1428"/>
      <c r="F678" s="1428"/>
      <c r="G678" s="1668"/>
      <c r="H678" s="1563"/>
      <c r="I678" s="1599"/>
      <c r="K678" s="1490"/>
      <c r="M678" s="1502"/>
      <c r="P678" s="5"/>
    </row>
    <row r="679">
      <c r="A679" s="1424"/>
      <c r="B679" s="1561"/>
      <c r="C679" s="1428"/>
      <c r="D679" s="1428"/>
      <c r="E679" s="1428"/>
      <c r="F679" s="1428"/>
      <c r="G679" s="1668"/>
      <c r="H679" s="1563"/>
      <c r="I679" s="1599"/>
      <c r="K679" s="1490"/>
      <c r="M679" s="1502"/>
      <c r="P679" s="5"/>
    </row>
    <row r="680">
      <c r="A680" s="1424"/>
      <c r="B680" s="1561"/>
      <c r="C680" s="1428"/>
      <c r="D680" s="1428"/>
      <c r="E680" s="1428"/>
      <c r="F680" s="1428"/>
      <c r="G680" s="1668"/>
      <c r="H680" s="1563"/>
      <c r="I680" s="1599"/>
      <c r="K680" s="1490"/>
      <c r="M680" s="1502"/>
      <c r="P680" s="5"/>
    </row>
    <row r="681">
      <c r="A681" s="1424"/>
      <c r="B681" s="1561"/>
      <c r="C681" s="1428"/>
      <c r="D681" s="1428"/>
      <c r="E681" s="1428"/>
      <c r="F681" s="1428"/>
      <c r="G681" s="1668"/>
      <c r="H681" s="1563"/>
      <c r="I681" s="1599"/>
      <c r="K681" s="1490"/>
      <c r="M681" s="1502"/>
      <c r="P681" s="5"/>
    </row>
    <row r="682">
      <c r="A682" s="1424"/>
      <c r="B682" s="1561"/>
      <c r="C682" s="1428"/>
      <c r="D682" s="1428"/>
      <c r="E682" s="1428"/>
      <c r="F682" s="1428"/>
      <c r="G682" s="1668"/>
      <c r="H682" s="1563"/>
      <c r="I682" s="1599"/>
      <c r="K682" s="1490"/>
      <c r="M682" s="1502"/>
      <c r="P682" s="5"/>
    </row>
    <row r="683">
      <c r="A683" s="1424"/>
      <c r="B683" s="1561"/>
      <c r="C683" s="1428"/>
      <c r="D683" s="1428"/>
      <c r="E683" s="1428"/>
      <c r="F683" s="1428"/>
      <c r="G683" s="1668"/>
      <c r="H683" s="1563"/>
      <c r="I683" s="1599"/>
      <c r="K683" s="1490"/>
      <c r="M683" s="1502"/>
      <c r="P683" s="5"/>
    </row>
    <row r="684">
      <c r="A684" s="1424"/>
      <c r="B684" s="1561"/>
      <c r="C684" s="1428"/>
      <c r="D684" s="1428"/>
      <c r="E684" s="1428"/>
      <c r="F684" s="1428"/>
      <c r="G684" s="1668"/>
      <c r="H684" s="1563"/>
      <c r="I684" s="1599"/>
      <c r="K684" s="1490"/>
      <c r="M684" s="1502"/>
      <c r="P684" s="5"/>
    </row>
    <row r="685">
      <c r="A685" s="1424"/>
      <c r="B685" s="1561"/>
      <c r="C685" s="1428"/>
      <c r="D685" s="1428"/>
      <c r="E685" s="1428"/>
      <c r="F685" s="1428"/>
      <c r="G685" s="1668"/>
      <c r="H685" s="1563"/>
      <c r="I685" s="1599"/>
      <c r="K685" s="1490"/>
      <c r="M685" s="1502"/>
      <c r="P685" s="5"/>
    </row>
    <row r="686">
      <c r="A686" s="1424"/>
      <c r="B686" s="1561"/>
      <c r="C686" s="1428"/>
      <c r="D686" s="1428"/>
      <c r="E686" s="1428"/>
      <c r="F686" s="1428"/>
      <c r="G686" s="1668"/>
      <c r="H686" s="1563"/>
      <c r="I686" s="1599"/>
      <c r="K686" s="1490"/>
      <c r="M686" s="1502"/>
      <c r="P686" s="5"/>
    </row>
    <row r="687">
      <c r="A687" s="1424"/>
      <c r="B687" s="1561"/>
      <c r="C687" s="1428"/>
      <c r="D687" s="1428"/>
      <c r="E687" s="1428"/>
      <c r="F687" s="1428"/>
      <c r="G687" s="1668"/>
      <c r="H687" s="1563"/>
      <c r="I687" s="1599"/>
      <c r="K687" s="1490"/>
      <c r="M687" s="1502"/>
      <c r="P687" s="5"/>
    </row>
    <row r="688">
      <c r="A688" s="1424"/>
      <c r="B688" s="1561"/>
      <c r="C688" s="1428"/>
      <c r="D688" s="1428"/>
      <c r="E688" s="1428"/>
      <c r="F688" s="1428"/>
      <c r="G688" s="1668"/>
      <c r="H688" s="1563"/>
      <c r="I688" s="1599"/>
      <c r="K688" s="1490"/>
      <c r="M688" s="1502"/>
      <c r="P688" s="5"/>
    </row>
    <row r="689">
      <c r="A689" s="1424"/>
      <c r="B689" s="1561"/>
      <c r="C689" s="1428"/>
      <c r="D689" s="1428"/>
      <c r="E689" s="1428"/>
      <c r="F689" s="1428"/>
      <c r="G689" s="1668"/>
      <c r="H689" s="1563"/>
      <c r="I689" s="1599"/>
      <c r="K689" s="1490"/>
      <c r="M689" s="1502"/>
      <c r="P689" s="5"/>
    </row>
    <row r="690">
      <c r="A690" s="1424"/>
      <c r="B690" s="1561"/>
      <c r="C690" s="1428"/>
      <c r="D690" s="1428"/>
      <c r="E690" s="1428"/>
      <c r="F690" s="1428"/>
      <c r="G690" s="1668"/>
      <c r="H690" s="1563"/>
      <c r="I690" s="1599"/>
      <c r="K690" s="1490"/>
      <c r="M690" s="1502"/>
      <c r="P690" s="5"/>
    </row>
    <row r="691">
      <c r="A691" s="1424"/>
      <c r="B691" s="1561"/>
      <c r="C691" s="1428"/>
      <c r="D691" s="1428"/>
      <c r="E691" s="1428"/>
      <c r="F691" s="1428"/>
      <c r="G691" s="1668"/>
      <c r="H691" s="1563"/>
      <c r="I691" s="1599"/>
      <c r="K691" s="1490"/>
      <c r="M691" s="1502"/>
      <c r="P691" s="5"/>
    </row>
    <row r="692">
      <c r="A692" s="1424"/>
      <c r="B692" s="1561"/>
      <c r="C692" s="1428"/>
      <c r="D692" s="1428"/>
      <c r="E692" s="1428"/>
      <c r="F692" s="1428"/>
      <c r="G692" s="1668"/>
      <c r="H692" s="1563"/>
      <c r="I692" s="1599"/>
      <c r="K692" s="1490"/>
      <c r="M692" s="1502"/>
      <c r="P692" s="5"/>
    </row>
    <row r="693">
      <c r="A693" s="1424"/>
      <c r="B693" s="1561"/>
      <c r="C693" s="1428"/>
      <c r="D693" s="1428"/>
      <c r="E693" s="1428"/>
      <c r="F693" s="1428"/>
      <c r="G693" s="1668"/>
      <c r="H693" s="1563"/>
      <c r="I693" s="1599"/>
      <c r="K693" s="1490"/>
      <c r="M693" s="1502"/>
      <c r="P693" s="5"/>
    </row>
    <row r="694">
      <c r="A694" s="1424"/>
      <c r="B694" s="1561"/>
      <c r="C694" s="1428"/>
      <c r="D694" s="1428"/>
      <c r="E694" s="1428"/>
      <c r="F694" s="1428"/>
      <c r="G694" s="1668"/>
      <c r="H694" s="1563"/>
      <c r="I694" s="1599"/>
      <c r="K694" s="1490"/>
      <c r="M694" s="1502"/>
      <c r="P694" s="5"/>
    </row>
    <row r="695">
      <c r="A695" s="1424"/>
      <c r="B695" s="1561"/>
      <c r="C695" s="1428"/>
      <c r="D695" s="1428"/>
      <c r="E695" s="1428"/>
      <c r="F695" s="1428"/>
      <c r="G695" s="1668"/>
      <c r="H695" s="1563"/>
      <c r="I695" s="1599"/>
      <c r="K695" s="1490"/>
      <c r="M695" s="1502"/>
      <c r="P695" s="5"/>
    </row>
    <row r="696">
      <c r="A696" s="1424"/>
      <c r="B696" s="1561"/>
      <c r="C696" s="1428"/>
      <c r="D696" s="1428"/>
      <c r="E696" s="1428"/>
      <c r="F696" s="1428"/>
      <c r="G696" s="1668"/>
      <c r="H696" s="1563"/>
      <c r="I696" s="1599"/>
      <c r="K696" s="1490"/>
      <c r="M696" s="1502"/>
      <c r="P696" s="5"/>
    </row>
    <row r="697">
      <c r="A697" s="1424"/>
      <c r="B697" s="1561"/>
      <c r="C697" s="1428"/>
      <c r="D697" s="1428"/>
      <c r="E697" s="1428"/>
      <c r="F697" s="1428"/>
      <c r="G697" s="1668"/>
      <c r="H697" s="1563"/>
      <c r="I697" s="1599"/>
      <c r="K697" s="1490"/>
      <c r="M697" s="1502"/>
      <c r="P697" s="5"/>
    </row>
    <row r="698">
      <c r="A698" s="1424"/>
      <c r="B698" s="1561"/>
      <c r="C698" s="1428"/>
      <c r="D698" s="1428"/>
      <c r="E698" s="1428"/>
      <c r="F698" s="1428"/>
      <c r="G698" s="1668"/>
      <c r="H698" s="1563"/>
      <c r="I698" s="1599"/>
      <c r="K698" s="1490"/>
      <c r="M698" s="1502"/>
      <c r="P698" s="5"/>
    </row>
    <row r="699">
      <c r="A699" s="1424"/>
      <c r="B699" s="1561"/>
      <c r="C699" s="1428"/>
      <c r="D699" s="1428"/>
      <c r="E699" s="1428"/>
      <c r="F699" s="1428"/>
      <c r="G699" s="1668"/>
      <c r="H699" s="1563"/>
      <c r="I699" s="1599"/>
      <c r="K699" s="1490"/>
      <c r="M699" s="1502"/>
      <c r="P699" s="5"/>
    </row>
    <row r="700">
      <c r="A700" s="1424"/>
      <c r="B700" s="1561"/>
      <c r="C700" s="1428"/>
      <c r="D700" s="1428"/>
      <c r="E700" s="1428"/>
      <c r="F700" s="1428"/>
      <c r="G700" s="1668"/>
      <c r="H700" s="1563"/>
      <c r="I700" s="1599"/>
      <c r="K700" s="1490"/>
      <c r="M700" s="1502"/>
      <c r="P700" s="5"/>
    </row>
    <row r="701">
      <c r="A701" s="1424"/>
      <c r="B701" s="1561"/>
      <c r="C701" s="1428"/>
      <c r="D701" s="1428"/>
      <c r="E701" s="1428"/>
      <c r="F701" s="1428"/>
      <c r="G701" s="1668"/>
      <c r="H701" s="1563"/>
      <c r="I701" s="1599"/>
      <c r="K701" s="1490"/>
      <c r="M701" s="1502"/>
      <c r="P701" s="5"/>
    </row>
    <row r="702">
      <c r="A702" s="1424"/>
      <c r="B702" s="1561"/>
      <c r="C702" s="1428"/>
      <c r="D702" s="1428"/>
      <c r="E702" s="1428"/>
      <c r="F702" s="1428"/>
      <c r="G702" s="1668"/>
      <c r="H702" s="1563"/>
      <c r="I702" s="1599"/>
      <c r="K702" s="1490"/>
      <c r="M702" s="1502"/>
      <c r="P702" s="5"/>
    </row>
    <row r="703">
      <c r="A703" s="1424"/>
      <c r="B703" s="1561"/>
      <c r="C703" s="1428"/>
      <c r="D703" s="1428"/>
      <c r="E703" s="1428"/>
      <c r="F703" s="1428"/>
      <c r="G703" s="1668"/>
      <c r="H703" s="1563"/>
      <c r="I703" s="1599"/>
      <c r="K703" s="1490"/>
      <c r="M703" s="1502"/>
      <c r="P703" s="5"/>
    </row>
    <row r="704">
      <c r="A704" s="1424"/>
      <c r="B704" s="1561"/>
      <c r="C704" s="1428"/>
      <c r="D704" s="1428"/>
      <c r="E704" s="1428"/>
      <c r="F704" s="1428"/>
      <c r="G704" s="1668"/>
      <c r="H704" s="1563"/>
      <c r="I704" s="1599"/>
      <c r="K704" s="1490"/>
      <c r="M704" s="1502"/>
      <c r="P704" s="5"/>
    </row>
    <row r="705">
      <c r="A705" s="1424"/>
      <c r="B705" s="1561"/>
      <c r="C705" s="1428"/>
      <c r="D705" s="1428"/>
      <c r="E705" s="1428"/>
      <c r="F705" s="1428"/>
      <c r="G705" s="1668"/>
      <c r="H705" s="1563"/>
      <c r="I705" s="1599"/>
      <c r="K705" s="1490"/>
      <c r="M705" s="1502"/>
      <c r="P705" s="5"/>
    </row>
    <row r="706">
      <c r="A706" s="1424"/>
      <c r="B706" s="1561"/>
      <c r="C706" s="1428"/>
      <c r="D706" s="1428"/>
      <c r="E706" s="1428"/>
      <c r="F706" s="1428"/>
      <c r="G706" s="1668"/>
      <c r="H706" s="1563"/>
      <c r="I706" s="1599"/>
      <c r="K706" s="1490"/>
      <c r="M706" s="1502"/>
      <c r="P706" s="5"/>
    </row>
    <row r="707">
      <c r="A707" s="1424"/>
      <c r="B707" s="1561"/>
      <c r="C707" s="1428"/>
      <c r="D707" s="1428"/>
      <c r="E707" s="1428"/>
      <c r="F707" s="1428"/>
      <c r="G707" s="1668"/>
      <c r="H707" s="1563"/>
      <c r="I707" s="1599"/>
      <c r="K707" s="1490"/>
      <c r="M707" s="1502"/>
      <c r="P707" s="5"/>
    </row>
    <row r="708">
      <c r="A708" s="1424"/>
      <c r="B708" s="1561"/>
      <c r="C708" s="1428"/>
      <c r="D708" s="1428"/>
      <c r="E708" s="1428"/>
      <c r="F708" s="1428"/>
      <c r="G708" s="1668"/>
      <c r="H708" s="1563"/>
      <c r="I708" s="1599"/>
      <c r="K708" s="1490"/>
      <c r="M708" s="1502"/>
      <c r="P708" s="5"/>
    </row>
    <row r="709">
      <c r="A709" s="1424"/>
      <c r="B709" s="1561"/>
      <c r="C709" s="1428"/>
      <c r="D709" s="1428"/>
      <c r="E709" s="1428"/>
      <c r="F709" s="1428"/>
      <c r="G709" s="1668"/>
      <c r="H709" s="1563"/>
      <c r="I709" s="1599"/>
      <c r="K709" s="1490"/>
      <c r="M709" s="1502"/>
      <c r="P709" s="5"/>
    </row>
    <row r="710">
      <c r="A710" s="1424"/>
      <c r="B710" s="1561"/>
      <c r="C710" s="1428"/>
      <c r="D710" s="1428"/>
      <c r="E710" s="1428"/>
      <c r="F710" s="1428"/>
      <c r="G710" s="1668"/>
      <c r="H710" s="1563"/>
      <c r="I710" s="1599"/>
      <c r="K710" s="1490"/>
      <c r="M710" s="1502"/>
      <c r="P710" s="5"/>
    </row>
    <row r="711">
      <c r="A711" s="1424"/>
      <c r="B711" s="1561"/>
      <c r="C711" s="1428"/>
      <c r="D711" s="1428"/>
      <c r="E711" s="1428"/>
      <c r="F711" s="1428"/>
      <c r="G711" s="1668"/>
      <c r="H711" s="1563"/>
      <c r="I711" s="1599"/>
      <c r="K711" s="1490"/>
      <c r="M711" s="1502"/>
      <c r="P711" s="5"/>
    </row>
    <row r="712">
      <c r="A712" s="1424"/>
      <c r="B712" s="1561"/>
      <c r="C712" s="1428"/>
      <c r="D712" s="1428"/>
      <c r="E712" s="1428"/>
      <c r="F712" s="1428"/>
      <c r="G712" s="1668"/>
      <c r="H712" s="1563"/>
      <c r="I712" s="1599"/>
      <c r="K712" s="1490"/>
      <c r="M712" s="1502"/>
      <c r="P712" s="5"/>
    </row>
    <row r="713">
      <c r="A713" s="1424"/>
      <c r="B713" s="1561"/>
      <c r="C713" s="1428"/>
      <c r="D713" s="1428"/>
      <c r="E713" s="1428"/>
      <c r="F713" s="1428"/>
      <c r="G713" s="1668"/>
      <c r="H713" s="1563"/>
      <c r="I713" s="1599"/>
      <c r="K713" s="1490"/>
      <c r="M713" s="1502"/>
      <c r="P713" s="5"/>
    </row>
    <row r="714">
      <c r="A714" s="1424"/>
      <c r="B714" s="1561"/>
      <c r="C714" s="1428"/>
      <c r="D714" s="1428"/>
      <c r="E714" s="1428"/>
      <c r="F714" s="1428"/>
      <c r="G714" s="1668"/>
      <c r="H714" s="1563"/>
      <c r="I714" s="1599"/>
      <c r="K714" s="1490"/>
      <c r="M714" s="1502"/>
      <c r="P714" s="5"/>
    </row>
    <row r="715">
      <c r="A715" s="1424"/>
      <c r="B715" s="1561"/>
      <c r="C715" s="1428"/>
      <c r="D715" s="1428"/>
      <c r="E715" s="1428"/>
      <c r="F715" s="1428"/>
      <c r="G715" s="1668"/>
      <c r="H715" s="1563"/>
      <c r="I715" s="1599"/>
      <c r="K715" s="1490"/>
      <c r="M715" s="1502"/>
      <c r="P715" s="5"/>
    </row>
    <row r="716">
      <c r="A716" s="1424"/>
      <c r="B716" s="1561"/>
      <c r="C716" s="1428"/>
      <c r="D716" s="1428"/>
      <c r="E716" s="1428"/>
      <c r="F716" s="1428"/>
      <c r="G716" s="1668"/>
      <c r="H716" s="1563"/>
      <c r="I716" s="1599"/>
      <c r="K716" s="1490"/>
      <c r="M716" s="1502"/>
      <c r="P716" s="5"/>
    </row>
    <row r="717">
      <c r="A717" s="1424"/>
      <c r="B717" s="1561"/>
      <c r="C717" s="1428"/>
      <c r="D717" s="1428"/>
      <c r="E717" s="1428"/>
      <c r="F717" s="1428"/>
      <c r="G717" s="1668"/>
      <c r="H717" s="1563"/>
      <c r="I717" s="1599"/>
      <c r="K717" s="1490"/>
      <c r="M717" s="1502"/>
      <c r="P717" s="5"/>
    </row>
    <row r="718">
      <c r="A718" s="1424"/>
      <c r="B718" s="1561"/>
      <c r="C718" s="1428"/>
      <c r="D718" s="1428"/>
      <c r="E718" s="1428"/>
      <c r="F718" s="1428"/>
      <c r="G718" s="1668"/>
      <c r="H718" s="1563"/>
      <c r="I718" s="1599"/>
      <c r="K718" s="1490"/>
      <c r="M718" s="1502"/>
      <c r="P718" s="5"/>
    </row>
    <row r="719">
      <c r="A719" s="1424"/>
      <c r="B719" s="1561"/>
      <c r="C719" s="1428"/>
      <c r="D719" s="1428"/>
      <c r="E719" s="1428"/>
      <c r="F719" s="1428"/>
      <c r="G719" s="1668"/>
      <c r="H719" s="1563"/>
      <c r="I719" s="1599"/>
      <c r="K719" s="1490"/>
      <c r="M719" s="1502"/>
      <c r="P719" s="5"/>
    </row>
    <row r="720">
      <c r="A720" s="1424"/>
      <c r="B720" s="1561"/>
      <c r="C720" s="1428"/>
      <c r="D720" s="1428"/>
      <c r="E720" s="1428"/>
      <c r="F720" s="1428"/>
      <c r="G720" s="1668"/>
      <c r="H720" s="1563"/>
      <c r="I720" s="1599"/>
      <c r="K720" s="1490"/>
      <c r="M720" s="1502"/>
      <c r="P720" s="5"/>
    </row>
    <row r="721">
      <c r="A721" s="1424"/>
      <c r="B721" s="1561"/>
      <c r="C721" s="1428"/>
      <c r="D721" s="1428"/>
      <c r="E721" s="1428"/>
      <c r="F721" s="1428"/>
      <c r="G721" s="1668"/>
      <c r="H721" s="1563"/>
      <c r="I721" s="1599"/>
      <c r="K721" s="1490"/>
      <c r="M721" s="1502"/>
      <c r="P721" s="5"/>
    </row>
    <row r="722">
      <c r="A722" s="1424"/>
      <c r="B722" s="1561"/>
      <c r="C722" s="1428"/>
      <c r="D722" s="1428"/>
      <c r="E722" s="1428"/>
      <c r="F722" s="1428"/>
      <c r="G722" s="1668"/>
      <c r="H722" s="1563"/>
      <c r="I722" s="1599"/>
      <c r="K722" s="1490"/>
      <c r="M722" s="1502"/>
      <c r="P722" s="5"/>
    </row>
    <row r="723">
      <c r="A723" s="1424"/>
      <c r="B723" s="1561"/>
      <c r="C723" s="1428"/>
      <c r="D723" s="1428"/>
      <c r="E723" s="1428"/>
      <c r="F723" s="1428"/>
      <c r="G723" s="1668"/>
      <c r="H723" s="1563"/>
      <c r="I723" s="1599"/>
      <c r="K723" s="1490"/>
      <c r="M723" s="1502"/>
      <c r="P723" s="5"/>
    </row>
    <row r="724">
      <c r="A724" s="1424"/>
      <c r="B724" s="1561"/>
      <c r="C724" s="1428"/>
      <c r="D724" s="1428"/>
      <c r="E724" s="1428"/>
      <c r="F724" s="1428"/>
      <c r="G724" s="1668"/>
      <c r="H724" s="1563"/>
      <c r="I724" s="1599"/>
      <c r="K724" s="1490"/>
      <c r="M724" s="1502"/>
      <c r="P724" s="5"/>
    </row>
    <row r="725">
      <c r="A725" s="1424"/>
      <c r="B725" s="1561"/>
      <c r="C725" s="1428"/>
      <c r="D725" s="1428"/>
      <c r="E725" s="1428"/>
      <c r="F725" s="1428"/>
      <c r="G725" s="1668"/>
      <c r="H725" s="1563"/>
      <c r="I725" s="1599"/>
      <c r="K725" s="1490"/>
      <c r="M725" s="1502"/>
      <c r="P725" s="5"/>
    </row>
    <row r="726">
      <c r="A726" s="1424"/>
      <c r="B726" s="1561"/>
      <c r="C726" s="1428"/>
      <c r="D726" s="1428"/>
      <c r="E726" s="1428"/>
      <c r="F726" s="1428"/>
      <c r="G726" s="1668"/>
      <c r="H726" s="1563"/>
      <c r="I726" s="1599"/>
      <c r="K726" s="1490"/>
      <c r="M726" s="1502"/>
      <c r="P726" s="5"/>
    </row>
    <row r="727">
      <c r="A727" s="1424"/>
      <c r="B727" s="1561"/>
      <c r="C727" s="1428"/>
      <c r="D727" s="1428"/>
      <c r="E727" s="1428"/>
      <c r="F727" s="1428"/>
      <c r="G727" s="1668"/>
      <c r="H727" s="1563"/>
      <c r="I727" s="1599"/>
      <c r="K727" s="1490"/>
      <c r="M727" s="1502"/>
      <c r="P727" s="5"/>
    </row>
    <row r="728">
      <c r="A728" s="1424"/>
      <c r="B728" s="1561"/>
      <c r="C728" s="1428"/>
      <c r="D728" s="1428"/>
      <c r="E728" s="1428"/>
      <c r="F728" s="1428"/>
      <c r="G728" s="1668"/>
      <c r="H728" s="1563"/>
      <c r="I728" s="1599"/>
      <c r="K728" s="1490"/>
      <c r="M728" s="1502"/>
      <c r="P728" s="5"/>
    </row>
    <row r="729">
      <c r="A729" s="1424"/>
      <c r="B729" s="1561"/>
      <c r="C729" s="1428"/>
      <c r="D729" s="1428"/>
      <c r="E729" s="1428"/>
      <c r="F729" s="1428"/>
      <c r="G729" s="1668"/>
      <c r="H729" s="1563"/>
      <c r="I729" s="1599"/>
      <c r="K729" s="1490"/>
      <c r="M729" s="1502"/>
      <c r="P729" s="5"/>
    </row>
    <row r="730">
      <c r="A730" s="1424"/>
      <c r="B730" s="1561"/>
      <c r="C730" s="1428"/>
      <c r="D730" s="1428"/>
      <c r="E730" s="1428"/>
      <c r="F730" s="1428"/>
      <c r="G730" s="1668"/>
      <c r="H730" s="1563"/>
      <c r="I730" s="1599"/>
      <c r="K730" s="1490"/>
      <c r="M730" s="1502"/>
      <c r="P730" s="5"/>
    </row>
    <row r="731">
      <c r="A731" s="1424"/>
      <c r="B731" s="1561"/>
      <c r="C731" s="1428"/>
      <c r="D731" s="1428"/>
      <c r="E731" s="1428"/>
      <c r="F731" s="1428"/>
      <c r="G731" s="1668"/>
      <c r="H731" s="1563"/>
      <c r="I731" s="1599"/>
      <c r="K731" s="1490"/>
      <c r="M731" s="1502"/>
      <c r="P731" s="5"/>
    </row>
    <row r="732">
      <c r="A732" s="1424"/>
      <c r="B732" s="1561"/>
      <c r="C732" s="1428"/>
      <c r="D732" s="1428"/>
      <c r="E732" s="1428"/>
      <c r="F732" s="1428"/>
      <c r="G732" s="1668"/>
      <c r="H732" s="1563"/>
      <c r="I732" s="1599"/>
      <c r="K732" s="1490"/>
      <c r="M732" s="1502"/>
      <c r="P732" s="5"/>
    </row>
    <row r="733">
      <c r="A733" s="1424"/>
      <c r="B733" s="1561"/>
      <c r="C733" s="1428"/>
      <c r="D733" s="1428"/>
      <c r="E733" s="1428"/>
      <c r="F733" s="1428"/>
      <c r="G733" s="1668"/>
      <c r="H733" s="1563"/>
      <c r="I733" s="1599"/>
      <c r="K733" s="1490"/>
      <c r="M733" s="1502"/>
      <c r="P733" s="5"/>
    </row>
    <row r="734">
      <c r="A734" s="1424"/>
      <c r="B734" s="1561"/>
      <c r="C734" s="1428"/>
      <c r="D734" s="1428"/>
      <c r="E734" s="1428"/>
      <c r="F734" s="1428"/>
      <c r="G734" s="1668"/>
      <c r="H734" s="1563"/>
      <c r="I734" s="1599"/>
      <c r="K734" s="1490"/>
      <c r="M734" s="1502"/>
      <c r="P734" s="5"/>
    </row>
    <row r="735">
      <c r="A735" s="1424"/>
      <c r="B735" s="1561"/>
      <c r="C735" s="1428"/>
      <c r="D735" s="1428"/>
      <c r="E735" s="1428"/>
      <c r="F735" s="1428"/>
      <c r="G735" s="1668"/>
      <c r="H735" s="1563"/>
      <c r="I735" s="1599"/>
      <c r="K735" s="1490"/>
      <c r="M735" s="1502"/>
      <c r="P735" s="5"/>
    </row>
    <row r="736">
      <c r="A736" s="1424"/>
      <c r="B736" s="1561"/>
      <c r="C736" s="1428"/>
      <c r="D736" s="1428"/>
      <c r="E736" s="1428"/>
      <c r="F736" s="1428"/>
      <c r="G736" s="1668"/>
      <c r="H736" s="1563"/>
      <c r="I736" s="1599"/>
      <c r="K736" s="1490"/>
      <c r="M736" s="1502"/>
      <c r="P736" s="5"/>
    </row>
    <row r="737">
      <c r="A737" s="1424"/>
      <c r="B737" s="1561"/>
      <c r="C737" s="1428"/>
      <c r="D737" s="1428"/>
      <c r="E737" s="1428"/>
      <c r="F737" s="1428"/>
      <c r="G737" s="1668"/>
      <c r="H737" s="1563"/>
      <c r="I737" s="1599"/>
      <c r="K737" s="1490"/>
      <c r="M737" s="1502"/>
      <c r="P737" s="5"/>
    </row>
    <row r="738">
      <c r="A738" s="1424"/>
      <c r="B738" s="1561"/>
      <c r="C738" s="1428"/>
      <c r="D738" s="1428"/>
      <c r="E738" s="1428"/>
      <c r="F738" s="1428"/>
      <c r="G738" s="1668"/>
      <c r="H738" s="1563"/>
      <c r="I738" s="1599"/>
      <c r="K738" s="1490"/>
      <c r="M738" s="1502"/>
      <c r="P738" s="5"/>
    </row>
    <row r="739">
      <c r="A739" s="1424"/>
      <c r="B739" s="1561"/>
      <c r="C739" s="1428"/>
      <c r="D739" s="1428"/>
      <c r="E739" s="1428"/>
      <c r="F739" s="1428"/>
      <c r="G739" s="1668"/>
      <c r="H739" s="1563"/>
      <c r="I739" s="1599"/>
      <c r="K739" s="1490"/>
      <c r="M739" s="1502"/>
      <c r="P739" s="5"/>
    </row>
    <row r="740">
      <c r="A740" s="1424"/>
      <c r="B740" s="1561"/>
      <c r="C740" s="1428"/>
      <c r="D740" s="1428"/>
      <c r="E740" s="1428"/>
      <c r="F740" s="1428"/>
      <c r="G740" s="1668"/>
      <c r="H740" s="1563"/>
      <c r="I740" s="1599"/>
      <c r="K740" s="1490"/>
      <c r="M740" s="1502"/>
      <c r="P740" s="5"/>
    </row>
    <row r="741">
      <c r="A741" s="1424"/>
      <c r="B741" s="1561"/>
      <c r="C741" s="1428"/>
      <c r="D741" s="1428"/>
      <c r="E741" s="1428"/>
      <c r="F741" s="1428"/>
      <c r="G741" s="1668"/>
      <c r="H741" s="1563"/>
      <c r="I741" s="1599"/>
      <c r="K741" s="1490"/>
      <c r="M741" s="1502"/>
      <c r="P741" s="5"/>
    </row>
    <row r="742">
      <c r="A742" s="1424"/>
      <c r="B742" s="1561"/>
      <c r="C742" s="1428"/>
      <c r="D742" s="1428"/>
      <c r="E742" s="1428"/>
      <c r="F742" s="1428"/>
      <c r="G742" s="1668"/>
      <c r="H742" s="1563"/>
      <c r="I742" s="1599"/>
      <c r="K742" s="1490"/>
      <c r="M742" s="1502"/>
      <c r="P742" s="5"/>
    </row>
    <row r="743">
      <c r="A743" s="1424"/>
      <c r="B743" s="1561"/>
      <c r="C743" s="1428"/>
      <c r="D743" s="1428"/>
      <c r="E743" s="1428"/>
      <c r="F743" s="1428"/>
      <c r="G743" s="1668"/>
      <c r="H743" s="1563"/>
      <c r="I743" s="1599"/>
      <c r="K743" s="1490"/>
      <c r="M743" s="1502"/>
      <c r="P743" s="5"/>
    </row>
    <row r="744">
      <c r="A744" s="1424"/>
      <c r="B744" s="1561"/>
      <c r="C744" s="1428"/>
      <c r="D744" s="1428"/>
      <c r="E744" s="1428"/>
      <c r="F744" s="1428"/>
      <c r="G744" s="1668"/>
      <c r="H744" s="1563"/>
      <c r="I744" s="1599"/>
      <c r="K744" s="1490"/>
      <c r="M744" s="1502"/>
      <c r="P744" s="5"/>
    </row>
    <row r="745">
      <c r="A745" s="1424"/>
      <c r="B745" s="1561"/>
      <c r="C745" s="1428"/>
      <c r="D745" s="1428"/>
      <c r="E745" s="1428"/>
      <c r="F745" s="1428"/>
      <c r="G745" s="1668"/>
      <c r="H745" s="1563"/>
      <c r="I745" s="1599"/>
      <c r="K745" s="1490"/>
      <c r="M745" s="1502"/>
      <c r="P745" s="5"/>
    </row>
    <row r="746">
      <c r="A746" s="1424"/>
      <c r="B746" s="1561"/>
      <c r="C746" s="1428"/>
      <c r="D746" s="1428"/>
      <c r="E746" s="1428"/>
      <c r="F746" s="1428"/>
      <c r="G746" s="1668"/>
      <c r="H746" s="1563"/>
      <c r="I746" s="1599"/>
      <c r="K746" s="1490"/>
      <c r="M746" s="1502"/>
      <c r="P746" s="5"/>
    </row>
    <row r="747">
      <c r="A747" s="1424"/>
      <c r="B747" s="1561"/>
      <c r="C747" s="1428"/>
      <c r="D747" s="1428"/>
      <c r="E747" s="1428"/>
      <c r="F747" s="1428"/>
      <c r="G747" s="1668"/>
      <c r="H747" s="1563"/>
      <c r="I747" s="1599"/>
      <c r="K747" s="1490"/>
      <c r="M747" s="1502"/>
      <c r="P747" s="5"/>
    </row>
    <row r="748">
      <c r="A748" s="1424"/>
      <c r="B748" s="1561"/>
      <c r="C748" s="1428"/>
      <c r="D748" s="1428"/>
      <c r="E748" s="1428"/>
      <c r="F748" s="1428"/>
      <c r="G748" s="1668"/>
      <c r="H748" s="1563"/>
      <c r="I748" s="1599"/>
      <c r="K748" s="1490"/>
      <c r="M748" s="1502"/>
      <c r="P748" s="5"/>
    </row>
    <row r="749">
      <c r="A749" s="1424"/>
      <c r="B749" s="1561"/>
      <c r="C749" s="1428"/>
      <c r="D749" s="1428"/>
      <c r="E749" s="1428"/>
      <c r="F749" s="1428"/>
      <c r="G749" s="1668"/>
      <c r="H749" s="1563"/>
      <c r="I749" s="1599"/>
      <c r="K749" s="1490"/>
      <c r="M749" s="1502"/>
      <c r="P749" s="5"/>
    </row>
    <row r="750">
      <c r="A750" s="1424"/>
      <c r="B750" s="1561"/>
      <c r="C750" s="1428"/>
      <c r="D750" s="1428"/>
      <c r="E750" s="1428"/>
      <c r="F750" s="1428"/>
      <c r="G750" s="1668"/>
      <c r="H750" s="1563"/>
      <c r="I750" s="1599"/>
      <c r="K750" s="1490"/>
      <c r="M750" s="1502"/>
      <c r="P750" s="5"/>
    </row>
    <row r="751">
      <c r="A751" s="1424"/>
      <c r="B751" s="1561"/>
      <c r="C751" s="1428"/>
      <c r="D751" s="1428"/>
      <c r="E751" s="1428"/>
      <c r="F751" s="1428"/>
      <c r="G751" s="1668"/>
      <c r="H751" s="1563"/>
      <c r="I751" s="1599"/>
      <c r="K751" s="1490"/>
      <c r="M751" s="1502"/>
      <c r="P751" s="5"/>
    </row>
    <row r="752">
      <c r="A752" s="1424"/>
      <c r="B752" s="1561"/>
      <c r="C752" s="1428"/>
      <c r="D752" s="1428"/>
      <c r="E752" s="1428"/>
      <c r="F752" s="1428"/>
      <c r="G752" s="1668"/>
      <c r="H752" s="1563"/>
      <c r="I752" s="1599"/>
      <c r="K752" s="1490"/>
      <c r="M752" s="1502"/>
      <c r="P752" s="5"/>
    </row>
    <row r="753">
      <c r="A753" s="1424"/>
      <c r="B753" s="1561"/>
      <c r="C753" s="1428"/>
      <c r="D753" s="1428"/>
      <c r="E753" s="1428"/>
      <c r="F753" s="1428"/>
      <c r="G753" s="1668"/>
      <c r="H753" s="1563"/>
      <c r="I753" s="1599"/>
      <c r="K753" s="1490"/>
      <c r="M753" s="1502"/>
      <c r="P753" s="5"/>
    </row>
    <row r="754">
      <c r="A754" s="1424"/>
      <c r="B754" s="1561"/>
      <c r="C754" s="1428"/>
      <c r="D754" s="1428"/>
      <c r="E754" s="1428"/>
      <c r="F754" s="1428"/>
      <c r="G754" s="1668"/>
      <c r="H754" s="1563"/>
      <c r="I754" s="1599"/>
      <c r="K754" s="1490"/>
      <c r="M754" s="1502"/>
      <c r="P754" s="5"/>
    </row>
    <row r="755">
      <c r="A755" s="1424"/>
      <c r="B755" s="1561"/>
      <c r="C755" s="1428"/>
      <c r="D755" s="1428"/>
      <c r="E755" s="1428"/>
      <c r="F755" s="1428"/>
      <c r="G755" s="1668"/>
      <c r="H755" s="1563"/>
      <c r="I755" s="1599"/>
      <c r="K755" s="1490"/>
      <c r="M755" s="1502"/>
      <c r="P755" s="5"/>
    </row>
    <row r="756">
      <c r="A756" s="1424"/>
      <c r="B756" s="1561"/>
      <c r="C756" s="1428"/>
      <c r="D756" s="1428"/>
      <c r="E756" s="1428"/>
      <c r="F756" s="1428"/>
      <c r="G756" s="1668"/>
      <c r="H756" s="1563"/>
      <c r="I756" s="1599"/>
      <c r="K756" s="1490"/>
      <c r="M756" s="1502"/>
      <c r="P756" s="5"/>
    </row>
    <row r="757">
      <c r="A757" s="1424"/>
      <c r="B757" s="1561"/>
      <c r="C757" s="1428"/>
      <c r="D757" s="1428"/>
      <c r="E757" s="1428"/>
      <c r="F757" s="1428"/>
      <c r="G757" s="1668"/>
      <c r="H757" s="1563"/>
      <c r="I757" s="1599"/>
      <c r="K757" s="1490"/>
      <c r="M757" s="1502"/>
      <c r="P757" s="5"/>
    </row>
    <row r="758">
      <c r="A758" s="1424"/>
      <c r="B758" s="1561"/>
      <c r="C758" s="1428"/>
      <c r="D758" s="1428"/>
      <c r="E758" s="1428"/>
      <c r="F758" s="1428"/>
      <c r="G758" s="1668"/>
      <c r="H758" s="1563"/>
      <c r="I758" s="1599"/>
      <c r="K758" s="1490"/>
      <c r="M758" s="1502"/>
      <c r="P758" s="5"/>
    </row>
    <row r="759">
      <c r="A759" s="1424"/>
      <c r="B759" s="1561"/>
      <c r="C759" s="1428"/>
      <c r="D759" s="1428"/>
      <c r="E759" s="1428"/>
      <c r="F759" s="1428"/>
      <c r="G759" s="1668"/>
      <c r="H759" s="1563"/>
      <c r="I759" s="1599"/>
      <c r="K759" s="1490"/>
      <c r="M759" s="1502"/>
      <c r="P759" s="5"/>
    </row>
    <row r="760">
      <c r="A760" s="1424"/>
      <c r="B760" s="1561"/>
      <c r="C760" s="1428"/>
      <c r="D760" s="1428"/>
      <c r="E760" s="1428"/>
      <c r="F760" s="1428"/>
      <c r="G760" s="1668"/>
      <c r="H760" s="1563"/>
      <c r="I760" s="1599"/>
      <c r="K760" s="1490"/>
      <c r="M760" s="1502"/>
      <c r="P760" s="5"/>
    </row>
    <row r="761">
      <c r="A761" s="1424"/>
      <c r="B761" s="1561"/>
      <c r="C761" s="1428"/>
      <c r="D761" s="1428"/>
      <c r="E761" s="1428"/>
      <c r="F761" s="1428"/>
      <c r="G761" s="1668"/>
      <c r="H761" s="1563"/>
      <c r="I761" s="1599"/>
      <c r="K761" s="1490"/>
      <c r="M761" s="1502"/>
      <c r="P761" s="5"/>
    </row>
    <row r="762">
      <c r="A762" s="1424"/>
      <c r="B762" s="1561"/>
      <c r="C762" s="1428"/>
      <c r="D762" s="1428"/>
      <c r="E762" s="1428"/>
      <c r="F762" s="1428"/>
      <c r="G762" s="1668"/>
      <c r="H762" s="1563"/>
      <c r="I762" s="1599"/>
      <c r="K762" s="1490"/>
      <c r="M762" s="1502"/>
      <c r="P762" s="5"/>
    </row>
    <row r="763">
      <c r="A763" s="1424"/>
      <c r="B763" s="1561"/>
      <c r="C763" s="1428"/>
      <c r="D763" s="1428"/>
      <c r="E763" s="1428"/>
      <c r="F763" s="1428"/>
      <c r="G763" s="1668"/>
      <c r="H763" s="1563"/>
      <c r="I763" s="1599"/>
      <c r="K763" s="1490"/>
      <c r="M763" s="1502"/>
      <c r="P763" s="5"/>
    </row>
    <row r="764">
      <c r="A764" s="1424"/>
      <c r="B764" s="1561"/>
      <c r="C764" s="1428"/>
      <c r="D764" s="1428"/>
      <c r="E764" s="1428"/>
      <c r="F764" s="1428"/>
      <c r="G764" s="1668"/>
      <c r="H764" s="1563"/>
      <c r="I764" s="1599"/>
      <c r="K764" s="1490"/>
      <c r="M764" s="1502"/>
      <c r="P764" s="5"/>
    </row>
    <row r="765">
      <c r="A765" s="1424"/>
      <c r="B765" s="1561"/>
      <c r="C765" s="1428"/>
      <c r="D765" s="1428"/>
      <c r="E765" s="1428"/>
      <c r="F765" s="1428"/>
      <c r="G765" s="1668"/>
      <c r="H765" s="1563"/>
      <c r="I765" s="1599"/>
      <c r="K765" s="1490"/>
      <c r="M765" s="1502"/>
      <c r="P765" s="5"/>
    </row>
    <row r="766">
      <c r="A766" s="1424"/>
      <c r="B766" s="1561"/>
      <c r="C766" s="1428"/>
      <c r="D766" s="1428"/>
      <c r="E766" s="1428"/>
      <c r="F766" s="1428"/>
      <c r="G766" s="1668"/>
      <c r="H766" s="1563"/>
      <c r="I766" s="1599"/>
      <c r="K766" s="1490"/>
      <c r="M766" s="1502"/>
      <c r="P766" s="5"/>
    </row>
    <row r="767">
      <c r="A767" s="1424"/>
      <c r="B767" s="1561"/>
      <c r="C767" s="1428"/>
      <c r="D767" s="1428"/>
      <c r="E767" s="1428"/>
      <c r="F767" s="1428"/>
      <c r="G767" s="1668"/>
      <c r="H767" s="1563"/>
      <c r="I767" s="1599"/>
      <c r="K767" s="1490"/>
      <c r="M767" s="1502"/>
      <c r="P767" s="5"/>
    </row>
    <row r="768">
      <c r="A768" s="1424"/>
      <c r="B768" s="1561"/>
      <c r="C768" s="1428"/>
      <c r="D768" s="1428"/>
      <c r="E768" s="1428"/>
      <c r="F768" s="1428"/>
      <c r="G768" s="1668"/>
      <c r="H768" s="1563"/>
      <c r="I768" s="1599"/>
      <c r="K768" s="1490"/>
      <c r="M768" s="1502"/>
      <c r="P768" s="5"/>
    </row>
    <row r="769">
      <c r="A769" s="1424"/>
      <c r="B769" s="1561"/>
      <c r="C769" s="1428"/>
      <c r="D769" s="1428"/>
      <c r="E769" s="1428"/>
      <c r="F769" s="1428"/>
      <c r="G769" s="1668"/>
      <c r="H769" s="1563"/>
      <c r="I769" s="1599"/>
      <c r="K769" s="1490"/>
      <c r="M769" s="1502"/>
      <c r="P769" s="5"/>
    </row>
    <row r="770">
      <c r="A770" s="1424"/>
      <c r="B770" s="1561"/>
      <c r="C770" s="1428"/>
      <c r="D770" s="1428"/>
      <c r="E770" s="1428"/>
      <c r="F770" s="1428"/>
      <c r="G770" s="1668"/>
      <c r="H770" s="1563"/>
      <c r="I770" s="1599"/>
      <c r="K770" s="1490"/>
      <c r="M770" s="1502"/>
      <c r="P770" s="5"/>
    </row>
    <row r="771">
      <c r="A771" s="1424"/>
      <c r="B771" s="1561"/>
      <c r="C771" s="1428"/>
      <c r="D771" s="1428"/>
      <c r="E771" s="1428"/>
      <c r="F771" s="1428"/>
      <c r="G771" s="1668"/>
      <c r="H771" s="1563"/>
      <c r="I771" s="1599"/>
      <c r="K771" s="1490"/>
      <c r="M771" s="1502"/>
      <c r="P771" s="5"/>
    </row>
    <row r="772">
      <c r="A772" s="1424"/>
      <c r="B772" s="1561"/>
      <c r="C772" s="1428"/>
      <c r="D772" s="1428"/>
      <c r="E772" s="1428"/>
      <c r="F772" s="1428"/>
      <c r="G772" s="1668"/>
      <c r="H772" s="1563"/>
      <c r="I772" s="1599"/>
      <c r="K772" s="1490"/>
      <c r="M772" s="1502"/>
      <c r="P772" s="5"/>
    </row>
    <row r="773">
      <c r="A773" s="1424"/>
      <c r="B773" s="1561"/>
      <c r="C773" s="1428"/>
      <c r="D773" s="1428"/>
      <c r="E773" s="1428"/>
      <c r="F773" s="1428"/>
      <c r="G773" s="1668"/>
      <c r="H773" s="1563"/>
      <c r="I773" s="1599"/>
      <c r="K773" s="1490"/>
      <c r="M773" s="1502"/>
      <c r="P773" s="5"/>
    </row>
    <row r="774">
      <c r="A774" s="1424"/>
      <c r="B774" s="1561"/>
      <c r="C774" s="1428"/>
      <c r="D774" s="1428"/>
      <c r="E774" s="1428"/>
      <c r="F774" s="1428"/>
      <c r="G774" s="1668"/>
      <c r="H774" s="1563"/>
      <c r="I774" s="1599"/>
      <c r="K774" s="1490"/>
      <c r="M774" s="1502"/>
      <c r="P774" s="5"/>
    </row>
    <row r="775">
      <c r="A775" s="1424"/>
      <c r="B775" s="1561"/>
      <c r="C775" s="1428"/>
      <c r="D775" s="1428"/>
      <c r="E775" s="1428"/>
      <c r="F775" s="1428"/>
      <c r="G775" s="1668"/>
      <c r="H775" s="1563"/>
      <c r="I775" s="1599"/>
      <c r="K775" s="1490"/>
      <c r="M775" s="1502"/>
      <c r="P775" s="5"/>
    </row>
    <row r="776">
      <c r="A776" s="1424"/>
      <c r="B776" s="1561"/>
      <c r="C776" s="1428"/>
      <c r="D776" s="1428"/>
      <c r="E776" s="1428"/>
      <c r="F776" s="1428"/>
      <c r="G776" s="1668"/>
      <c r="H776" s="1563"/>
      <c r="I776" s="1599"/>
      <c r="K776" s="1490"/>
      <c r="M776" s="1502"/>
      <c r="P776" s="5"/>
    </row>
    <row r="777">
      <c r="A777" s="1424"/>
      <c r="B777" s="1561"/>
      <c r="C777" s="1428"/>
      <c r="D777" s="1428"/>
      <c r="E777" s="1428"/>
      <c r="F777" s="1428"/>
      <c r="G777" s="1668"/>
      <c r="H777" s="1563"/>
      <c r="I777" s="1599"/>
      <c r="K777" s="1490"/>
      <c r="M777" s="1502"/>
      <c r="P777" s="5"/>
    </row>
    <row r="778">
      <c r="A778" s="1424"/>
      <c r="B778" s="1561"/>
      <c r="C778" s="1428"/>
      <c r="D778" s="1428"/>
      <c r="E778" s="1428"/>
      <c r="F778" s="1428"/>
      <c r="G778" s="1668"/>
      <c r="H778" s="1563"/>
      <c r="I778" s="1599"/>
      <c r="K778" s="1490"/>
      <c r="M778" s="1502"/>
      <c r="P778" s="5"/>
    </row>
    <row r="779">
      <c r="A779" s="1424"/>
      <c r="B779" s="1561"/>
      <c r="C779" s="1428"/>
      <c r="D779" s="1428"/>
      <c r="E779" s="1428"/>
      <c r="F779" s="1428"/>
      <c r="G779" s="1668"/>
      <c r="H779" s="1563"/>
      <c r="I779" s="1599"/>
      <c r="K779" s="1490"/>
      <c r="M779" s="1502"/>
      <c r="P779" s="5"/>
    </row>
    <row r="780">
      <c r="A780" s="1424"/>
      <c r="B780" s="1561"/>
      <c r="C780" s="1428"/>
      <c r="D780" s="1428"/>
      <c r="E780" s="1428"/>
      <c r="F780" s="1428"/>
      <c r="G780" s="1668"/>
      <c r="H780" s="1563"/>
      <c r="I780" s="1599"/>
      <c r="K780" s="1490"/>
      <c r="M780" s="1502"/>
      <c r="P780" s="5"/>
    </row>
    <row r="781">
      <c r="A781" s="1424"/>
      <c r="B781" s="1561"/>
      <c r="C781" s="1428"/>
      <c r="D781" s="1428"/>
      <c r="E781" s="1428"/>
      <c r="F781" s="1428"/>
      <c r="G781" s="1668"/>
      <c r="H781" s="1563"/>
      <c r="I781" s="1599"/>
      <c r="K781" s="1490"/>
      <c r="M781" s="1502"/>
      <c r="P781" s="5"/>
    </row>
    <row r="782">
      <c r="A782" s="1424"/>
      <c r="B782" s="1561"/>
      <c r="C782" s="1428"/>
      <c r="D782" s="1428"/>
      <c r="E782" s="1428"/>
      <c r="F782" s="1428"/>
      <c r="G782" s="1668"/>
      <c r="H782" s="1563"/>
      <c r="I782" s="1599"/>
      <c r="K782" s="1490"/>
      <c r="M782" s="1502"/>
      <c r="P782" s="5"/>
    </row>
    <row r="783">
      <c r="A783" s="1424"/>
      <c r="B783" s="1561"/>
      <c r="C783" s="1428"/>
      <c r="D783" s="1428"/>
      <c r="E783" s="1428"/>
      <c r="F783" s="1428"/>
      <c r="G783" s="1668"/>
      <c r="H783" s="1563"/>
      <c r="I783" s="1599"/>
      <c r="K783" s="1490"/>
      <c r="M783" s="1502"/>
      <c r="P783" s="5"/>
    </row>
    <row r="784">
      <c r="A784" s="1424"/>
      <c r="B784" s="1561"/>
      <c r="C784" s="1428"/>
      <c r="D784" s="1428"/>
      <c r="E784" s="1428"/>
      <c r="F784" s="1428"/>
      <c r="G784" s="1668"/>
      <c r="H784" s="1563"/>
      <c r="I784" s="1599"/>
      <c r="K784" s="1490"/>
      <c r="M784" s="1502"/>
      <c r="P784" s="5"/>
    </row>
    <row r="785">
      <c r="A785" s="1424"/>
      <c r="B785" s="1561"/>
      <c r="C785" s="1428"/>
      <c r="D785" s="1428"/>
      <c r="E785" s="1428"/>
      <c r="F785" s="1428"/>
      <c r="G785" s="1668"/>
      <c r="H785" s="1563"/>
      <c r="I785" s="1599"/>
      <c r="K785" s="1490"/>
      <c r="M785" s="1502"/>
      <c r="P785" s="5"/>
    </row>
    <row r="786">
      <c r="A786" s="1424"/>
      <c r="B786" s="1561"/>
      <c r="C786" s="1428"/>
      <c r="D786" s="1428"/>
      <c r="E786" s="1428"/>
      <c r="F786" s="1428"/>
      <c r="G786" s="1668"/>
      <c r="H786" s="1563"/>
      <c r="I786" s="1599"/>
      <c r="K786" s="1490"/>
      <c r="M786" s="1502"/>
      <c r="P786" s="5"/>
    </row>
    <row r="787">
      <c r="A787" s="1424"/>
      <c r="B787" s="1561"/>
      <c r="C787" s="1428"/>
      <c r="D787" s="1428"/>
      <c r="E787" s="1428"/>
      <c r="F787" s="1428"/>
      <c r="G787" s="1668"/>
      <c r="H787" s="1563"/>
      <c r="I787" s="1599"/>
      <c r="K787" s="1490"/>
      <c r="M787" s="1502"/>
      <c r="P787" s="5"/>
    </row>
    <row r="788">
      <c r="A788" s="1424"/>
      <c r="B788" s="1561"/>
      <c r="C788" s="1428"/>
      <c r="D788" s="1428"/>
      <c r="E788" s="1428"/>
      <c r="F788" s="1428"/>
      <c r="G788" s="1668"/>
      <c r="H788" s="1563"/>
      <c r="I788" s="1599"/>
      <c r="K788" s="1490"/>
      <c r="M788" s="1502"/>
      <c r="P788" s="5"/>
    </row>
    <row r="789">
      <c r="A789" s="1424"/>
      <c r="B789" s="1561"/>
      <c r="C789" s="1428"/>
      <c r="D789" s="1428"/>
      <c r="E789" s="1428"/>
      <c r="F789" s="1428"/>
      <c r="G789" s="1668"/>
      <c r="H789" s="1563"/>
      <c r="I789" s="1599"/>
      <c r="K789" s="1490"/>
      <c r="M789" s="1502"/>
      <c r="P789" s="5"/>
    </row>
    <row r="790">
      <c r="A790" s="1424"/>
      <c r="B790" s="1561"/>
      <c r="C790" s="1428"/>
      <c r="D790" s="1428"/>
      <c r="E790" s="1428"/>
      <c r="F790" s="1428"/>
      <c r="G790" s="1668"/>
      <c r="H790" s="1563"/>
      <c r="I790" s="1599"/>
      <c r="K790" s="1490"/>
      <c r="M790" s="1502"/>
      <c r="P790" s="5"/>
    </row>
    <row r="791">
      <c r="A791" s="1424"/>
      <c r="B791" s="1561"/>
      <c r="C791" s="1428"/>
      <c r="D791" s="1428"/>
      <c r="E791" s="1428"/>
      <c r="F791" s="1428"/>
      <c r="G791" s="1668"/>
      <c r="H791" s="1563"/>
      <c r="I791" s="1599"/>
      <c r="K791" s="1490"/>
      <c r="M791" s="1502"/>
      <c r="P791" s="5"/>
    </row>
    <row r="792">
      <c r="A792" s="1424"/>
      <c r="B792" s="1561"/>
      <c r="C792" s="1428"/>
      <c r="D792" s="1428"/>
      <c r="E792" s="1428"/>
      <c r="F792" s="1428"/>
      <c r="G792" s="1668"/>
      <c r="H792" s="1563"/>
      <c r="I792" s="1599"/>
      <c r="K792" s="1490"/>
      <c r="M792" s="1502"/>
      <c r="P792" s="5"/>
    </row>
    <row r="793">
      <c r="A793" s="1424"/>
      <c r="B793" s="1561"/>
      <c r="C793" s="1428"/>
      <c r="D793" s="1428"/>
      <c r="E793" s="1428"/>
      <c r="F793" s="1428"/>
      <c r="G793" s="1668"/>
      <c r="H793" s="1563"/>
      <c r="I793" s="1599"/>
      <c r="K793" s="1490"/>
      <c r="M793" s="1502"/>
      <c r="P793" s="5"/>
    </row>
    <row r="794">
      <c r="A794" s="1424"/>
      <c r="B794" s="1561"/>
      <c r="C794" s="1428"/>
      <c r="D794" s="1428"/>
      <c r="E794" s="1428"/>
      <c r="F794" s="1428"/>
      <c r="G794" s="1668"/>
      <c r="H794" s="1563"/>
      <c r="I794" s="1599"/>
      <c r="K794" s="1490"/>
      <c r="M794" s="1502"/>
      <c r="P794" s="5"/>
    </row>
    <row r="795">
      <c r="A795" s="1424"/>
      <c r="B795" s="1561"/>
      <c r="C795" s="1428"/>
      <c r="D795" s="1428"/>
      <c r="E795" s="1428"/>
      <c r="F795" s="1428"/>
      <c r="G795" s="1668"/>
      <c r="H795" s="1563"/>
      <c r="I795" s="1599"/>
      <c r="K795" s="1490"/>
      <c r="M795" s="1502"/>
      <c r="P795" s="5"/>
    </row>
    <row r="796">
      <c r="A796" s="1424"/>
      <c r="B796" s="1561"/>
      <c r="C796" s="1428"/>
      <c r="D796" s="1428"/>
      <c r="E796" s="1428"/>
      <c r="F796" s="1428"/>
      <c r="G796" s="1668"/>
      <c r="H796" s="1563"/>
      <c r="I796" s="1599"/>
      <c r="K796" s="1490"/>
      <c r="M796" s="1502"/>
      <c r="P796" s="5"/>
    </row>
    <row r="797">
      <c r="A797" s="1424"/>
      <c r="B797" s="1561"/>
      <c r="C797" s="1428"/>
      <c r="D797" s="1428"/>
      <c r="E797" s="1428"/>
      <c r="F797" s="1428"/>
      <c r="G797" s="1668"/>
      <c r="H797" s="1563"/>
      <c r="I797" s="1599"/>
      <c r="K797" s="1490"/>
      <c r="M797" s="1502"/>
      <c r="P797" s="5"/>
    </row>
    <row r="798">
      <c r="A798" s="1424"/>
      <c r="B798" s="1561"/>
      <c r="C798" s="1428"/>
      <c r="D798" s="1428"/>
      <c r="E798" s="1428"/>
      <c r="F798" s="1428"/>
      <c r="G798" s="1668"/>
      <c r="H798" s="1563"/>
      <c r="I798" s="1599"/>
      <c r="K798" s="1490"/>
      <c r="M798" s="1502"/>
      <c r="P798" s="5"/>
    </row>
    <row r="799">
      <c r="A799" s="1424"/>
      <c r="B799" s="1561"/>
      <c r="C799" s="1428"/>
      <c r="D799" s="1428"/>
      <c r="E799" s="1428"/>
      <c r="F799" s="1428"/>
      <c r="G799" s="1668"/>
      <c r="H799" s="1563"/>
      <c r="I799" s="1599"/>
      <c r="K799" s="1490"/>
      <c r="M799" s="1502"/>
      <c r="P799" s="5"/>
    </row>
    <row r="800">
      <c r="A800" s="1424"/>
      <c r="B800" s="1561"/>
      <c r="C800" s="1428"/>
      <c r="D800" s="1428"/>
      <c r="E800" s="1428"/>
      <c r="F800" s="1428"/>
      <c r="G800" s="1668"/>
      <c r="H800" s="1563"/>
      <c r="I800" s="1599"/>
      <c r="K800" s="1490"/>
      <c r="M800" s="1502"/>
      <c r="P800" s="5"/>
    </row>
    <row r="801">
      <c r="A801" s="1424"/>
      <c r="B801" s="1561"/>
      <c r="C801" s="1428"/>
      <c r="D801" s="1428"/>
      <c r="E801" s="1428"/>
      <c r="F801" s="1428"/>
      <c r="G801" s="1668"/>
      <c r="H801" s="1563"/>
      <c r="I801" s="1599"/>
      <c r="K801" s="1490"/>
      <c r="M801" s="1502"/>
      <c r="P801" s="5"/>
    </row>
    <row r="802">
      <c r="A802" s="1424"/>
      <c r="B802" s="1561"/>
      <c r="C802" s="1428"/>
      <c r="D802" s="1428"/>
      <c r="E802" s="1428"/>
      <c r="F802" s="1428"/>
      <c r="G802" s="1668"/>
      <c r="H802" s="1563"/>
      <c r="I802" s="1599"/>
      <c r="K802" s="1490"/>
      <c r="M802" s="1502"/>
      <c r="P802" s="5"/>
    </row>
    <row r="803">
      <c r="A803" s="1424"/>
      <c r="B803" s="1561"/>
      <c r="C803" s="1428"/>
      <c r="D803" s="1428"/>
      <c r="E803" s="1428"/>
      <c r="F803" s="1428"/>
      <c r="G803" s="1668"/>
      <c r="H803" s="1563"/>
      <c r="I803" s="1599"/>
      <c r="K803" s="1490"/>
      <c r="M803" s="1502"/>
      <c r="P803" s="5"/>
    </row>
    <row r="804">
      <c r="A804" s="1424"/>
      <c r="B804" s="1561"/>
      <c r="C804" s="1428"/>
      <c r="D804" s="1428"/>
      <c r="E804" s="1428"/>
      <c r="F804" s="1428"/>
      <c r="G804" s="1668"/>
      <c r="H804" s="1563"/>
      <c r="I804" s="1599"/>
      <c r="K804" s="1490"/>
      <c r="M804" s="1502"/>
      <c r="P804" s="5"/>
    </row>
    <row r="805">
      <c r="A805" s="1424"/>
      <c r="B805" s="1561"/>
      <c r="C805" s="1428"/>
      <c r="D805" s="1428"/>
      <c r="E805" s="1428"/>
      <c r="F805" s="1428"/>
      <c r="G805" s="1668"/>
      <c r="H805" s="1563"/>
      <c r="I805" s="1599"/>
      <c r="K805" s="1490"/>
      <c r="M805" s="1502"/>
      <c r="P805" s="5"/>
    </row>
    <row r="806">
      <c r="A806" s="1424"/>
      <c r="B806" s="1561"/>
      <c r="C806" s="1428"/>
      <c r="D806" s="1428"/>
      <c r="E806" s="1428"/>
      <c r="F806" s="1428"/>
      <c r="G806" s="1668"/>
      <c r="H806" s="1563"/>
      <c r="I806" s="1599"/>
      <c r="K806" s="1490"/>
      <c r="M806" s="1502"/>
      <c r="P806" s="5"/>
    </row>
    <row r="807">
      <c r="A807" s="1424"/>
      <c r="B807" s="1561"/>
      <c r="C807" s="1428"/>
      <c r="D807" s="1428"/>
      <c r="E807" s="1428"/>
      <c r="F807" s="1428"/>
      <c r="G807" s="1668"/>
      <c r="H807" s="1563"/>
      <c r="I807" s="1599"/>
      <c r="K807" s="1490"/>
      <c r="M807" s="1502"/>
      <c r="P807" s="5"/>
    </row>
    <row r="808">
      <c r="A808" s="1424"/>
      <c r="B808" s="1561"/>
      <c r="C808" s="1428"/>
      <c r="D808" s="1428"/>
      <c r="E808" s="1428"/>
      <c r="F808" s="1428"/>
      <c r="G808" s="1668"/>
      <c r="H808" s="1563"/>
      <c r="I808" s="1599"/>
      <c r="K808" s="1490"/>
      <c r="M808" s="1502"/>
      <c r="P808" s="5"/>
    </row>
    <row r="809">
      <c r="A809" s="1424"/>
      <c r="B809" s="1561"/>
      <c r="C809" s="1428"/>
      <c r="D809" s="1428"/>
      <c r="E809" s="1428"/>
      <c r="F809" s="1428"/>
      <c r="G809" s="1668"/>
      <c r="H809" s="1563"/>
      <c r="I809" s="1599"/>
      <c r="K809" s="1490"/>
      <c r="M809" s="1502"/>
      <c r="P809" s="5"/>
    </row>
    <row r="810">
      <c r="A810" s="1424"/>
      <c r="B810" s="1561"/>
      <c r="C810" s="1428"/>
      <c r="D810" s="1428"/>
      <c r="E810" s="1428"/>
      <c r="F810" s="1428"/>
      <c r="G810" s="1668"/>
      <c r="H810" s="1563"/>
      <c r="I810" s="1599"/>
      <c r="K810" s="1490"/>
      <c r="M810" s="1502"/>
      <c r="P810" s="5"/>
    </row>
    <row r="811">
      <c r="A811" s="1424"/>
      <c r="B811" s="1561"/>
      <c r="C811" s="1428"/>
      <c r="D811" s="1428"/>
      <c r="E811" s="1428"/>
      <c r="F811" s="1428"/>
      <c r="G811" s="1668"/>
      <c r="H811" s="1563"/>
      <c r="I811" s="1599"/>
      <c r="K811" s="1490"/>
      <c r="M811" s="1502"/>
      <c r="P811" s="5"/>
    </row>
    <row r="812">
      <c r="A812" s="1424"/>
      <c r="B812" s="1561"/>
      <c r="C812" s="1428"/>
      <c r="D812" s="1428"/>
      <c r="E812" s="1428"/>
      <c r="F812" s="1428"/>
      <c r="G812" s="1668"/>
      <c r="H812" s="1563"/>
      <c r="I812" s="1599"/>
      <c r="K812" s="1490"/>
      <c r="M812" s="1502"/>
      <c r="P812" s="5"/>
    </row>
    <row r="813">
      <c r="A813" s="1424"/>
      <c r="B813" s="1561"/>
      <c r="C813" s="1428"/>
      <c r="D813" s="1428"/>
      <c r="E813" s="1428"/>
      <c r="F813" s="1428"/>
      <c r="G813" s="1668"/>
      <c r="H813" s="1563"/>
      <c r="I813" s="1599"/>
      <c r="K813" s="1490"/>
      <c r="M813" s="1502"/>
      <c r="P813" s="5"/>
    </row>
    <row r="814">
      <c r="A814" s="1424"/>
      <c r="B814" s="1561"/>
      <c r="C814" s="1428"/>
      <c r="D814" s="1428"/>
      <c r="E814" s="1428"/>
      <c r="F814" s="1428"/>
      <c r="G814" s="1668"/>
      <c r="H814" s="1563"/>
      <c r="I814" s="1599"/>
      <c r="K814" s="1490"/>
      <c r="M814" s="1502"/>
      <c r="P814" s="5"/>
    </row>
    <row r="815">
      <c r="A815" s="1424"/>
      <c r="B815" s="1561"/>
      <c r="C815" s="1428"/>
      <c r="D815" s="1428"/>
      <c r="E815" s="1428"/>
      <c r="F815" s="1428"/>
      <c r="G815" s="1668"/>
      <c r="H815" s="1563"/>
      <c r="I815" s="1599"/>
      <c r="K815" s="1490"/>
      <c r="M815" s="1502"/>
      <c r="P815" s="5"/>
    </row>
    <row r="816">
      <c r="A816" s="1424"/>
      <c r="B816" s="1561"/>
      <c r="C816" s="1428"/>
      <c r="D816" s="1428"/>
      <c r="E816" s="1428"/>
      <c r="F816" s="1428"/>
      <c r="G816" s="1668"/>
      <c r="H816" s="1563"/>
      <c r="I816" s="1599"/>
      <c r="K816" s="1490"/>
      <c r="M816" s="1502"/>
      <c r="P816" s="5"/>
    </row>
    <row r="817">
      <c r="A817" s="1424"/>
      <c r="B817" s="1561"/>
      <c r="C817" s="1428"/>
      <c r="D817" s="1428"/>
      <c r="E817" s="1428"/>
      <c r="F817" s="1428"/>
      <c r="G817" s="1668"/>
      <c r="H817" s="1563"/>
      <c r="I817" s="1599"/>
      <c r="K817" s="1490"/>
      <c r="M817" s="1502"/>
      <c r="P817" s="5"/>
    </row>
    <row r="818">
      <c r="A818" s="1424"/>
      <c r="B818" s="1561"/>
      <c r="C818" s="1428"/>
      <c r="D818" s="1428"/>
      <c r="E818" s="1428"/>
      <c r="F818" s="1428"/>
      <c r="G818" s="1668"/>
      <c r="H818" s="1563"/>
      <c r="I818" s="1599"/>
      <c r="K818" s="1490"/>
      <c r="M818" s="1502"/>
      <c r="P818" s="5"/>
    </row>
    <row r="819">
      <c r="A819" s="1424"/>
      <c r="B819" s="1561"/>
      <c r="C819" s="1428"/>
      <c r="D819" s="1428"/>
      <c r="E819" s="1428"/>
      <c r="F819" s="1428"/>
      <c r="G819" s="1668"/>
      <c r="H819" s="1563"/>
      <c r="I819" s="1599"/>
      <c r="K819" s="1490"/>
      <c r="M819" s="1502"/>
      <c r="P819" s="5"/>
    </row>
    <row r="820">
      <c r="A820" s="1424"/>
      <c r="B820" s="1561"/>
      <c r="C820" s="1428"/>
      <c r="D820" s="1428"/>
      <c r="E820" s="1428"/>
      <c r="F820" s="1428"/>
      <c r="G820" s="1668"/>
      <c r="H820" s="1563"/>
      <c r="I820" s="1599"/>
      <c r="K820" s="1490"/>
      <c r="M820" s="1502"/>
      <c r="P820" s="5"/>
    </row>
    <row r="821">
      <c r="A821" s="1424"/>
      <c r="B821" s="1561"/>
      <c r="C821" s="1428"/>
      <c r="D821" s="1428"/>
      <c r="E821" s="1428"/>
      <c r="F821" s="1428"/>
      <c r="G821" s="1668"/>
      <c r="H821" s="1563"/>
      <c r="I821" s="1599"/>
      <c r="K821" s="1490"/>
      <c r="M821" s="1502"/>
      <c r="P821" s="5"/>
    </row>
    <row r="822">
      <c r="A822" s="1424"/>
      <c r="B822" s="1561"/>
      <c r="C822" s="1428"/>
      <c r="D822" s="1428"/>
      <c r="E822" s="1428"/>
      <c r="F822" s="1428"/>
      <c r="G822" s="1668"/>
      <c r="H822" s="1563"/>
      <c r="I822" s="1599"/>
      <c r="K822" s="1490"/>
      <c r="M822" s="1502"/>
      <c r="P822" s="5"/>
    </row>
    <row r="823">
      <c r="A823" s="1424"/>
      <c r="B823" s="1561"/>
      <c r="C823" s="1428"/>
      <c r="D823" s="1428"/>
      <c r="E823" s="1428"/>
      <c r="F823" s="1428"/>
      <c r="G823" s="1668"/>
      <c r="H823" s="1563"/>
      <c r="I823" s="1599"/>
      <c r="K823" s="1490"/>
      <c r="M823" s="1502"/>
      <c r="P823" s="5"/>
    </row>
    <row r="824">
      <c r="A824" s="1424"/>
      <c r="B824" s="1561"/>
      <c r="C824" s="1428"/>
      <c r="D824" s="1428"/>
      <c r="E824" s="1428"/>
      <c r="F824" s="1428"/>
      <c r="G824" s="1668"/>
      <c r="H824" s="1563"/>
      <c r="I824" s="1599"/>
      <c r="K824" s="1490"/>
      <c r="M824" s="1502"/>
      <c r="P824" s="5"/>
    </row>
    <row r="825">
      <c r="A825" s="1424"/>
      <c r="B825" s="1561"/>
      <c r="C825" s="1428"/>
      <c r="D825" s="1428"/>
      <c r="E825" s="1428"/>
      <c r="F825" s="1428"/>
      <c r="G825" s="1668"/>
      <c r="H825" s="1563"/>
      <c r="I825" s="1599"/>
      <c r="K825" s="1490"/>
      <c r="M825" s="1502"/>
      <c r="P825" s="5"/>
    </row>
    <row r="826">
      <c r="A826" s="1424"/>
      <c r="B826" s="1561"/>
      <c r="C826" s="1428"/>
      <c r="D826" s="1428"/>
      <c r="E826" s="1428"/>
      <c r="F826" s="1428"/>
      <c r="G826" s="1668"/>
      <c r="H826" s="1563"/>
      <c r="I826" s="1599"/>
      <c r="K826" s="1490"/>
      <c r="M826" s="1502"/>
      <c r="P826" s="5"/>
    </row>
    <row r="827">
      <c r="A827" s="1424"/>
      <c r="B827" s="1561"/>
      <c r="C827" s="1428"/>
      <c r="D827" s="1428"/>
      <c r="E827" s="1428"/>
      <c r="F827" s="1428"/>
      <c r="G827" s="1668"/>
      <c r="H827" s="1563"/>
      <c r="I827" s="1599"/>
      <c r="K827" s="1490"/>
      <c r="M827" s="1502"/>
      <c r="P827" s="5"/>
    </row>
    <row r="828">
      <c r="A828" s="1424"/>
      <c r="B828" s="1561"/>
      <c r="C828" s="1428"/>
      <c r="D828" s="1428"/>
      <c r="E828" s="1428"/>
      <c r="F828" s="1428"/>
      <c r="G828" s="1668"/>
      <c r="H828" s="1563"/>
      <c r="I828" s="1599"/>
      <c r="K828" s="1490"/>
      <c r="M828" s="1502"/>
      <c r="P828" s="5"/>
    </row>
    <row r="829">
      <c r="A829" s="1424"/>
      <c r="B829" s="1561"/>
      <c r="C829" s="1428"/>
      <c r="D829" s="1428"/>
      <c r="E829" s="1428"/>
      <c r="F829" s="1428"/>
      <c r="G829" s="1668"/>
      <c r="H829" s="1563"/>
      <c r="I829" s="1599"/>
      <c r="K829" s="1490"/>
      <c r="M829" s="1502"/>
      <c r="P829" s="5"/>
    </row>
    <row r="830">
      <c r="A830" s="1424"/>
      <c r="B830" s="1561"/>
      <c r="C830" s="1428"/>
      <c r="D830" s="1428"/>
      <c r="E830" s="1428"/>
      <c r="F830" s="1428"/>
      <c r="G830" s="1668"/>
      <c r="H830" s="1563"/>
      <c r="I830" s="1599"/>
      <c r="K830" s="1490"/>
      <c r="M830" s="1502"/>
      <c r="P830" s="5"/>
    </row>
    <row r="831">
      <c r="A831" s="1424"/>
      <c r="B831" s="1561"/>
      <c r="C831" s="1428"/>
      <c r="D831" s="1428"/>
      <c r="E831" s="1428"/>
      <c r="F831" s="1428"/>
      <c r="G831" s="1668"/>
      <c r="H831" s="1563"/>
      <c r="I831" s="1599"/>
      <c r="K831" s="1490"/>
      <c r="M831" s="1502"/>
      <c r="P831" s="5"/>
    </row>
    <row r="832">
      <c r="A832" s="1424"/>
      <c r="B832" s="1561"/>
      <c r="C832" s="1428"/>
      <c r="D832" s="1428"/>
      <c r="E832" s="1428"/>
      <c r="F832" s="1428"/>
      <c r="G832" s="1668"/>
      <c r="H832" s="1563"/>
      <c r="I832" s="1599"/>
      <c r="K832" s="1490"/>
      <c r="M832" s="1502"/>
      <c r="P832" s="5"/>
    </row>
    <row r="833">
      <c r="A833" s="1424"/>
      <c r="B833" s="1561"/>
      <c r="C833" s="1428"/>
      <c r="D833" s="1428"/>
      <c r="E833" s="1428"/>
      <c r="F833" s="1428"/>
      <c r="G833" s="1668"/>
      <c r="H833" s="1563"/>
      <c r="I833" s="1599"/>
      <c r="K833" s="1490"/>
      <c r="M833" s="1502"/>
      <c r="P833" s="5"/>
    </row>
    <row r="834">
      <c r="A834" s="1424"/>
      <c r="B834" s="1561"/>
      <c r="C834" s="1428"/>
      <c r="D834" s="1428"/>
      <c r="E834" s="1428"/>
      <c r="F834" s="1428"/>
      <c r="G834" s="1668"/>
      <c r="H834" s="1563"/>
      <c r="I834" s="1599"/>
      <c r="K834" s="1490"/>
      <c r="M834" s="1502"/>
      <c r="P834" s="5"/>
    </row>
    <row r="835">
      <c r="A835" s="1424"/>
      <c r="B835" s="1561"/>
      <c r="C835" s="1428"/>
      <c r="D835" s="1428"/>
      <c r="E835" s="1428"/>
      <c r="F835" s="1428"/>
      <c r="G835" s="1668"/>
      <c r="H835" s="1563"/>
      <c r="I835" s="1599"/>
      <c r="K835" s="1490"/>
      <c r="M835" s="1502"/>
      <c r="P835" s="5"/>
    </row>
    <row r="836">
      <c r="A836" s="1424"/>
      <c r="B836" s="1561"/>
      <c r="C836" s="1428"/>
      <c r="D836" s="1428"/>
      <c r="E836" s="1428"/>
      <c r="F836" s="1428"/>
      <c r="G836" s="1668"/>
      <c r="H836" s="1563"/>
      <c r="I836" s="1599"/>
      <c r="K836" s="1490"/>
      <c r="M836" s="1502"/>
      <c r="P836" s="5"/>
    </row>
    <row r="837">
      <c r="A837" s="1424"/>
      <c r="B837" s="1561"/>
      <c r="C837" s="1428"/>
      <c r="D837" s="1428"/>
      <c r="E837" s="1428"/>
      <c r="F837" s="1428"/>
      <c r="G837" s="1668"/>
      <c r="H837" s="1563"/>
      <c r="I837" s="1599"/>
      <c r="K837" s="1490"/>
      <c r="M837" s="1502"/>
      <c r="P837" s="5"/>
    </row>
    <row r="838">
      <c r="A838" s="1424"/>
      <c r="B838" s="1561"/>
      <c r="C838" s="1428"/>
      <c r="D838" s="1428"/>
      <c r="E838" s="1428"/>
      <c r="F838" s="1428"/>
      <c r="G838" s="1668"/>
      <c r="H838" s="1563"/>
      <c r="I838" s="1599"/>
      <c r="K838" s="1490"/>
      <c r="M838" s="1502"/>
      <c r="P838" s="5"/>
    </row>
    <row r="839">
      <c r="A839" s="1424"/>
      <c r="B839" s="1561"/>
      <c r="C839" s="1428"/>
      <c r="D839" s="1428"/>
      <c r="E839" s="1428"/>
      <c r="F839" s="1428"/>
      <c r="G839" s="1668"/>
      <c r="H839" s="1563"/>
      <c r="I839" s="1599"/>
      <c r="K839" s="1490"/>
      <c r="M839" s="1502"/>
      <c r="P839" s="5"/>
    </row>
    <row r="840">
      <c r="A840" s="1424"/>
      <c r="B840" s="1561"/>
      <c r="C840" s="1428"/>
      <c r="D840" s="1428"/>
      <c r="E840" s="1428"/>
      <c r="F840" s="1428"/>
      <c r="G840" s="1668"/>
      <c r="H840" s="1563"/>
      <c r="I840" s="1599"/>
      <c r="K840" s="1490"/>
      <c r="M840" s="1502"/>
      <c r="P840" s="5"/>
    </row>
    <row r="841">
      <c r="A841" s="1424"/>
      <c r="B841" s="1561"/>
      <c r="C841" s="1428"/>
      <c r="D841" s="1428"/>
      <c r="E841" s="1428"/>
      <c r="F841" s="1428"/>
      <c r="G841" s="1668"/>
      <c r="H841" s="1563"/>
      <c r="I841" s="1599"/>
      <c r="K841" s="1490"/>
      <c r="M841" s="1502"/>
      <c r="P841" s="5"/>
    </row>
    <row r="842">
      <c r="A842" s="1424"/>
      <c r="B842" s="1561"/>
      <c r="C842" s="1428"/>
      <c r="D842" s="1428"/>
      <c r="E842" s="1428"/>
      <c r="F842" s="1428"/>
      <c r="G842" s="1668"/>
      <c r="H842" s="1563"/>
      <c r="I842" s="1599"/>
      <c r="K842" s="1490"/>
      <c r="M842" s="1502"/>
      <c r="P842" s="5"/>
    </row>
    <row r="843">
      <c r="A843" s="1424"/>
      <c r="B843" s="1561"/>
      <c r="C843" s="1428"/>
      <c r="D843" s="1428"/>
      <c r="E843" s="1428"/>
      <c r="F843" s="1428"/>
      <c r="G843" s="1668"/>
      <c r="H843" s="1563"/>
      <c r="I843" s="1599"/>
      <c r="K843" s="1490"/>
      <c r="M843" s="1502"/>
      <c r="P843" s="5"/>
    </row>
    <row r="844">
      <c r="A844" s="1424"/>
      <c r="B844" s="1561"/>
      <c r="C844" s="1428"/>
      <c r="D844" s="1428"/>
      <c r="E844" s="1428"/>
      <c r="F844" s="1428"/>
      <c r="G844" s="1668"/>
      <c r="H844" s="1563"/>
      <c r="I844" s="1599"/>
      <c r="K844" s="1490"/>
      <c r="M844" s="1502"/>
      <c r="P844" s="5"/>
    </row>
    <row r="845">
      <c r="A845" s="1424"/>
      <c r="B845" s="1561"/>
      <c r="C845" s="1428"/>
      <c r="D845" s="1428"/>
      <c r="E845" s="1428"/>
      <c r="F845" s="1428"/>
      <c r="G845" s="1668"/>
      <c r="H845" s="1563"/>
      <c r="I845" s="1599"/>
      <c r="K845" s="1490"/>
      <c r="M845" s="1502"/>
      <c r="P845" s="5"/>
    </row>
    <row r="846">
      <c r="A846" s="1424"/>
      <c r="B846" s="1561"/>
      <c r="C846" s="1428"/>
      <c r="D846" s="1428"/>
      <c r="E846" s="1428"/>
      <c r="F846" s="1428"/>
      <c r="G846" s="1668"/>
      <c r="H846" s="1563"/>
      <c r="I846" s="1599"/>
      <c r="K846" s="1490"/>
      <c r="M846" s="1502"/>
      <c r="P846" s="5"/>
    </row>
    <row r="847">
      <c r="A847" s="1424"/>
      <c r="B847" s="1561"/>
      <c r="C847" s="1428"/>
      <c r="D847" s="1428"/>
      <c r="E847" s="1428"/>
      <c r="F847" s="1428"/>
      <c r="G847" s="1668"/>
      <c r="H847" s="1563"/>
      <c r="I847" s="1599"/>
      <c r="K847" s="1490"/>
      <c r="M847" s="1502"/>
      <c r="P847" s="5"/>
    </row>
    <row r="848">
      <c r="A848" s="1424"/>
      <c r="B848" s="1561"/>
      <c r="C848" s="1428"/>
      <c r="D848" s="1428"/>
      <c r="E848" s="1428"/>
      <c r="F848" s="1428"/>
      <c r="G848" s="1668"/>
      <c r="H848" s="1563"/>
      <c r="I848" s="1599"/>
      <c r="K848" s="1490"/>
      <c r="M848" s="1502"/>
      <c r="P848" s="5"/>
    </row>
    <row r="849">
      <c r="A849" s="1424"/>
      <c r="B849" s="1561"/>
      <c r="C849" s="1428"/>
      <c r="D849" s="1428"/>
      <c r="E849" s="1428"/>
      <c r="F849" s="1428"/>
      <c r="G849" s="1668"/>
      <c r="H849" s="1563"/>
      <c r="I849" s="1599"/>
      <c r="K849" s="1490"/>
      <c r="M849" s="1502"/>
      <c r="P849" s="5"/>
    </row>
    <row r="850">
      <c r="A850" s="1424"/>
      <c r="B850" s="1561"/>
      <c r="C850" s="1428"/>
      <c r="D850" s="1428"/>
      <c r="E850" s="1428"/>
      <c r="F850" s="1428"/>
      <c r="G850" s="1668"/>
      <c r="H850" s="1563"/>
      <c r="I850" s="1599"/>
      <c r="K850" s="1490"/>
      <c r="M850" s="1502"/>
      <c r="P850" s="5"/>
    </row>
    <row r="851">
      <c r="A851" s="1424"/>
      <c r="B851" s="1561"/>
      <c r="C851" s="1428"/>
      <c r="D851" s="1428"/>
      <c r="E851" s="1428"/>
      <c r="F851" s="1428"/>
      <c r="G851" s="1668"/>
      <c r="H851" s="1563"/>
      <c r="I851" s="1599"/>
      <c r="K851" s="1490"/>
      <c r="M851" s="1502"/>
      <c r="P851" s="5"/>
    </row>
    <row r="852">
      <c r="A852" s="1424"/>
      <c r="B852" s="1561"/>
      <c r="C852" s="1428"/>
      <c r="D852" s="1428"/>
      <c r="E852" s="1428"/>
      <c r="F852" s="1428"/>
      <c r="G852" s="1668"/>
      <c r="H852" s="1563"/>
      <c r="I852" s="1599"/>
      <c r="K852" s="1490"/>
      <c r="M852" s="1502"/>
      <c r="P852" s="5"/>
    </row>
    <row r="853">
      <c r="A853" s="1424"/>
      <c r="B853" s="1561"/>
      <c r="C853" s="1428"/>
      <c r="D853" s="1428"/>
      <c r="E853" s="1428"/>
      <c r="F853" s="1428"/>
      <c r="G853" s="1668"/>
      <c r="H853" s="1563"/>
      <c r="I853" s="1599"/>
      <c r="K853" s="1490"/>
      <c r="M853" s="1502"/>
      <c r="P853" s="5"/>
    </row>
    <row r="854">
      <c r="A854" s="1424"/>
      <c r="B854" s="1561"/>
      <c r="C854" s="1428"/>
      <c r="D854" s="1428"/>
      <c r="E854" s="1428"/>
      <c r="F854" s="1428"/>
      <c r="G854" s="1668"/>
      <c r="H854" s="1563"/>
      <c r="I854" s="1599"/>
      <c r="K854" s="1490"/>
      <c r="M854" s="1502"/>
      <c r="P854" s="5"/>
    </row>
    <row r="855">
      <c r="A855" s="1424"/>
      <c r="B855" s="1561"/>
      <c r="C855" s="1428"/>
      <c r="D855" s="1428"/>
      <c r="E855" s="1428"/>
      <c r="F855" s="1428"/>
      <c r="G855" s="1668"/>
      <c r="H855" s="1563"/>
      <c r="I855" s="1599"/>
      <c r="K855" s="1490"/>
      <c r="M855" s="1502"/>
      <c r="P855" s="5"/>
    </row>
    <row r="856">
      <c r="A856" s="1424"/>
      <c r="B856" s="1561"/>
      <c r="C856" s="1428"/>
      <c r="D856" s="1428"/>
      <c r="E856" s="1428"/>
      <c r="F856" s="1428"/>
      <c r="G856" s="1668"/>
      <c r="H856" s="1563"/>
      <c r="I856" s="1599"/>
      <c r="K856" s="1490"/>
      <c r="M856" s="1502"/>
      <c r="P856" s="5"/>
    </row>
    <row r="857">
      <c r="A857" s="1424"/>
      <c r="B857" s="1561"/>
      <c r="C857" s="1428"/>
      <c r="D857" s="1428"/>
      <c r="E857" s="1428"/>
      <c r="F857" s="1428"/>
      <c r="G857" s="1668"/>
      <c r="H857" s="1563"/>
      <c r="I857" s="1599"/>
      <c r="K857" s="1490"/>
      <c r="M857" s="1502"/>
      <c r="P857" s="5"/>
    </row>
    <row r="858">
      <c r="A858" s="1424"/>
      <c r="B858" s="1561"/>
      <c r="C858" s="1428"/>
      <c r="D858" s="1428"/>
      <c r="E858" s="1428"/>
      <c r="F858" s="1428"/>
      <c r="G858" s="1668"/>
      <c r="H858" s="1563"/>
      <c r="I858" s="1599"/>
      <c r="K858" s="1490"/>
      <c r="M858" s="1502"/>
      <c r="P858" s="5"/>
    </row>
    <row r="859">
      <c r="A859" s="1424"/>
      <c r="B859" s="1561"/>
      <c r="C859" s="1428"/>
      <c r="D859" s="1428"/>
      <c r="E859" s="1428"/>
      <c r="F859" s="1428"/>
      <c r="G859" s="1668"/>
      <c r="H859" s="1563"/>
      <c r="I859" s="1599"/>
      <c r="K859" s="1490"/>
      <c r="M859" s="1502"/>
      <c r="P859" s="5"/>
    </row>
    <row r="860">
      <c r="A860" s="1424"/>
      <c r="B860" s="1561"/>
      <c r="C860" s="1428"/>
      <c r="D860" s="1428"/>
      <c r="E860" s="1428"/>
      <c r="F860" s="1428"/>
      <c r="G860" s="1668"/>
      <c r="H860" s="1563"/>
      <c r="I860" s="1599"/>
      <c r="K860" s="1490"/>
      <c r="M860" s="1502"/>
      <c r="P860" s="5"/>
    </row>
    <row r="861">
      <c r="A861" s="1424"/>
      <c r="B861" s="1561"/>
      <c r="C861" s="1428"/>
      <c r="D861" s="1428"/>
      <c r="E861" s="1428"/>
      <c r="F861" s="1428"/>
      <c r="G861" s="1668"/>
      <c r="H861" s="1563"/>
      <c r="I861" s="1599"/>
      <c r="K861" s="1490"/>
      <c r="M861" s="1502"/>
      <c r="P861" s="5"/>
    </row>
    <row r="862">
      <c r="A862" s="1424"/>
      <c r="B862" s="1561"/>
      <c r="C862" s="1428"/>
      <c r="D862" s="1428"/>
      <c r="E862" s="1428"/>
      <c r="F862" s="1428"/>
      <c r="G862" s="1668"/>
      <c r="H862" s="1563"/>
      <c r="I862" s="1599"/>
      <c r="K862" s="1490"/>
      <c r="M862" s="1502"/>
      <c r="P862" s="5"/>
    </row>
    <row r="863">
      <c r="A863" s="1424"/>
      <c r="B863" s="1561"/>
      <c r="C863" s="1428"/>
      <c r="D863" s="1428"/>
      <c r="E863" s="1428"/>
      <c r="F863" s="1428"/>
      <c r="G863" s="1668"/>
      <c r="H863" s="1563"/>
      <c r="I863" s="1599"/>
      <c r="K863" s="1490"/>
      <c r="M863" s="1502"/>
      <c r="P863" s="5"/>
    </row>
    <row r="864">
      <c r="A864" s="1424"/>
      <c r="B864" s="1561"/>
      <c r="C864" s="1428"/>
      <c r="D864" s="1428"/>
      <c r="E864" s="1428"/>
      <c r="F864" s="1428"/>
      <c r="G864" s="1668"/>
      <c r="H864" s="1563"/>
      <c r="I864" s="1599"/>
      <c r="K864" s="1490"/>
      <c r="M864" s="1502"/>
      <c r="P864" s="5"/>
    </row>
    <row r="865">
      <c r="A865" s="1424"/>
      <c r="B865" s="1561"/>
      <c r="C865" s="1428"/>
      <c r="D865" s="1428"/>
      <c r="E865" s="1428"/>
      <c r="F865" s="1428"/>
      <c r="G865" s="1668"/>
      <c r="H865" s="1563"/>
      <c r="I865" s="1599"/>
      <c r="K865" s="1490"/>
      <c r="M865" s="1502"/>
      <c r="P865" s="5"/>
    </row>
    <row r="866">
      <c r="A866" s="1424"/>
      <c r="B866" s="1561"/>
      <c r="C866" s="1428"/>
      <c r="D866" s="1428"/>
      <c r="E866" s="1428"/>
      <c r="F866" s="1428"/>
      <c r="G866" s="1668"/>
      <c r="H866" s="1563"/>
      <c r="I866" s="1599"/>
      <c r="K866" s="1490"/>
      <c r="M866" s="1502"/>
      <c r="P866" s="5"/>
    </row>
    <row r="867">
      <c r="A867" s="1424"/>
      <c r="B867" s="1561"/>
      <c r="C867" s="1428"/>
      <c r="D867" s="1428"/>
      <c r="E867" s="1428"/>
      <c r="F867" s="1428"/>
      <c r="G867" s="1668"/>
      <c r="H867" s="1563"/>
      <c r="I867" s="1599"/>
      <c r="K867" s="1490"/>
      <c r="M867" s="1502"/>
      <c r="P867" s="5"/>
    </row>
    <row r="868">
      <c r="A868" s="1424"/>
      <c r="B868" s="1561"/>
      <c r="C868" s="1428"/>
      <c r="D868" s="1428"/>
      <c r="E868" s="1428"/>
      <c r="F868" s="1428"/>
      <c r="G868" s="1668"/>
      <c r="H868" s="1563"/>
      <c r="I868" s="1599"/>
      <c r="K868" s="1490"/>
      <c r="M868" s="1502"/>
      <c r="P868" s="5"/>
    </row>
    <row r="869">
      <c r="A869" s="1424"/>
      <c r="B869" s="1561"/>
      <c r="C869" s="1428"/>
      <c r="D869" s="1428"/>
      <c r="E869" s="1428"/>
      <c r="F869" s="1428"/>
      <c r="G869" s="1668"/>
      <c r="H869" s="1563"/>
      <c r="I869" s="1599"/>
      <c r="K869" s="1490"/>
      <c r="M869" s="1502"/>
      <c r="P869" s="5"/>
    </row>
    <row r="870">
      <c r="A870" s="1424"/>
      <c r="B870" s="1561"/>
      <c r="C870" s="1428"/>
      <c r="D870" s="1428"/>
      <c r="E870" s="1428"/>
      <c r="F870" s="1428"/>
      <c r="G870" s="1668"/>
      <c r="H870" s="1563"/>
      <c r="I870" s="1599"/>
      <c r="K870" s="1490"/>
      <c r="M870" s="1502"/>
      <c r="P870" s="5"/>
    </row>
    <row r="871">
      <c r="A871" s="1424"/>
      <c r="B871" s="1561"/>
      <c r="C871" s="1428"/>
      <c r="D871" s="1428"/>
      <c r="E871" s="1428"/>
      <c r="F871" s="1428"/>
      <c r="G871" s="1668"/>
      <c r="H871" s="1563"/>
      <c r="I871" s="1599"/>
      <c r="K871" s="1490"/>
      <c r="M871" s="1502"/>
      <c r="P871" s="5"/>
    </row>
    <row r="872">
      <c r="A872" s="1424"/>
      <c r="B872" s="1561"/>
      <c r="C872" s="1428"/>
      <c r="D872" s="1428"/>
      <c r="E872" s="1428"/>
      <c r="F872" s="1428"/>
      <c r="G872" s="1668"/>
      <c r="H872" s="1563"/>
      <c r="I872" s="1599"/>
      <c r="K872" s="1490"/>
      <c r="M872" s="1502"/>
      <c r="P872" s="5"/>
    </row>
    <row r="873">
      <c r="A873" s="1424"/>
      <c r="B873" s="1561"/>
      <c r="C873" s="1428"/>
      <c r="D873" s="1428"/>
      <c r="E873" s="1428"/>
      <c r="F873" s="1428"/>
      <c r="G873" s="1668"/>
      <c r="H873" s="1563"/>
      <c r="I873" s="1599"/>
      <c r="K873" s="1490"/>
      <c r="M873" s="1502"/>
      <c r="P873" s="5"/>
    </row>
    <row r="874">
      <c r="A874" s="1424"/>
      <c r="B874" s="1561"/>
      <c r="C874" s="1428"/>
      <c r="D874" s="1428"/>
      <c r="E874" s="1428"/>
      <c r="F874" s="1428"/>
      <c r="G874" s="1668"/>
      <c r="H874" s="1563"/>
      <c r="I874" s="1599"/>
      <c r="K874" s="1490"/>
      <c r="M874" s="1502"/>
      <c r="P874" s="5"/>
    </row>
    <row r="875">
      <c r="A875" s="1424"/>
      <c r="B875" s="1561"/>
      <c r="C875" s="1428"/>
      <c r="D875" s="1428"/>
      <c r="E875" s="1428"/>
      <c r="F875" s="1428"/>
      <c r="G875" s="1668"/>
      <c r="H875" s="1563"/>
      <c r="I875" s="1599"/>
      <c r="K875" s="1490"/>
      <c r="M875" s="1502"/>
      <c r="P875" s="5"/>
    </row>
    <row r="876">
      <c r="A876" s="1424"/>
      <c r="B876" s="1561"/>
      <c r="C876" s="1428"/>
      <c r="D876" s="1428"/>
      <c r="E876" s="1428"/>
      <c r="F876" s="1428"/>
      <c r="G876" s="1668"/>
      <c r="H876" s="1563"/>
      <c r="I876" s="1599"/>
      <c r="K876" s="1490"/>
      <c r="M876" s="1502"/>
      <c r="P876" s="5"/>
    </row>
    <row r="877">
      <c r="A877" s="1424"/>
      <c r="B877" s="1561"/>
      <c r="C877" s="1428"/>
      <c r="D877" s="1428"/>
      <c r="E877" s="1428"/>
      <c r="F877" s="1428"/>
      <c r="G877" s="1668"/>
      <c r="H877" s="1563"/>
      <c r="I877" s="1599"/>
      <c r="K877" s="1490"/>
      <c r="M877" s="1502"/>
      <c r="P877" s="5"/>
    </row>
    <row r="878">
      <c r="A878" s="1424"/>
      <c r="B878" s="1561"/>
      <c r="C878" s="1428"/>
      <c r="D878" s="1428"/>
      <c r="E878" s="1428"/>
      <c r="F878" s="1428"/>
      <c r="G878" s="1668"/>
      <c r="H878" s="1563"/>
      <c r="I878" s="1599"/>
      <c r="K878" s="1490"/>
      <c r="M878" s="1502"/>
      <c r="P878" s="5"/>
    </row>
    <row r="879">
      <c r="A879" s="1424"/>
      <c r="B879" s="1561"/>
      <c r="C879" s="1428"/>
      <c r="D879" s="1428"/>
      <c r="E879" s="1428"/>
      <c r="F879" s="1428"/>
      <c r="G879" s="1668"/>
      <c r="H879" s="1563"/>
      <c r="I879" s="1599"/>
      <c r="K879" s="1490"/>
      <c r="M879" s="1502"/>
      <c r="P879" s="5"/>
    </row>
    <row r="880">
      <c r="A880" s="1424"/>
      <c r="B880" s="1561"/>
      <c r="C880" s="1428"/>
      <c r="D880" s="1428"/>
      <c r="E880" s="1428"/>
      <c r="F880" s="1428"/>
      <c r="G880" s="1668"/>
      <c r="H880" s="1563"/>
      <c r="I880" s="1599"/>
      <c r="K880" s="1490"/>
      <c r="M880" s="1502"/>
      <c r="P880" s="5"/>
    </row>
    <row r="881">
      <c r="A881" s="1424"/>
      <c r="B881" s="1561"/>
      <c r="C881" s="1428"/>
      <c r="D881" s="1428"/>
      <c r="E881" s="1428"/>
      <c r="F881" s="1428"/>
      <c r="G881" s="1668"/>
      <c r="H881" s="1563"/>
      <c r="I881" s="1599"/>
      <c r="K881" s="1490"/>
      <c r="M881" s="1502"/>
      <c r="P881" s="5"/>
    </row>
    <row r="882">
      <c r="A882" s="1424"/>
      <c r="B882" s="1561"/>
      <c r="C882" s="1428"/>
      <c r="D882" s="1428"/>
      <c r="E882" s="1428"/>
      <c r="F882" s="1428"/>
      <c r="G882" s="1668"/>
      <c r="H882" s="1563"/>
      <c r="I882" s="1599"/>
      <c r="K882" s="1490"/>
      <c r="M882" s="1502"/>
      <c r="P882" s="5"/>
    </row>
    <row r="883">
      <c r="A883" s="1424"/>
      <c r="B883" s="1561"/>
      <c r="C883" s="1428"/>
      <c r="D883" s="1428"/>
      <c r="E883" s="1428"/>
      <c r="F883" s="1428"/>
      <c r="G883" s="1668"/>
      <c r="H883" s="1563"/>
      <c r="I883" s="1599"/>
      <c r="K883" s="1490"/>
      <c r="M883" s="1502"/>
      <c r="P883" s="5"/>
    </row>
    <row r="884">
      <c r="A884" s="1424"/>
      <c r="B884" s="1561"/>
      <c r="C884" s="1428"/>
      <c r="D884" s="1428"/>
      <c r="E884" s="1428"/>
      <c r="F884" s="1428"/>
      <c r="G884" s="1668"/>
      <c r="H884" s="1563"/>
      <c r="I884" s="1599"/>
      <c r="K884" s="1490"/>
      <c r="M884" s="1502"/>
      <c r="P884" s="5"/>
    </row>
    <row r="885">
      <c r="A885" s="1424"/>
      <c r="B885" s="1561"/>
      <c r="C885" s="1428"/>
      <c r="D885" s="1428"/>
      <c r="E885" s="1428"/>
      <c r="F885" s="1428"/>
      <c r="G885" s="1668"/>
      <c r="H885" s="1563"/>
      <c r="I885" s="1599"/>
      <c r="K885" s="1490"/>
      <c r="M885" s="1502"/>
      <c r="P885" s="5"/>
    </row>
    <row r="886">
      <c r="A886" s="1424"/>
      <c r="B886" s="1561"/>
      <c r="C886" s="1428"/>
      <c r="D886" s="1428"/>
      <c r="E886" s="1428"/>
      <c r="F886" s="1428"/>
      <c r="G886" s="1668"/>
      <c r="H886" s="1563"/>
      <c r="I886" s="1599"/>
      <c r="K886" s="1490"/>
      <c r="M886" s="1502"/>
      <c r="P886" s="5"/>
    </row>
    <row r="887">
      <c r="A887" s="1424"/>
      <c r="B887" s="1561"/>
      <c r="C887" s="1428"/>
      <c r="D887" s="1428"/>
      <c r="E887" s="1428"/>
      <c r="F887" s="1428"/>
      <c r="G887" s="1668"/>
      <c r="H887" s="1563"/>
      <c r="I887" s="1599"/>
      <c r="K887" s="1490"/>
      <c r="M887" s="1502"/>
      <c r="P887" s="5"/>
    </row>
    <row r="888">
      <c r="A888" s="1424"/>
      <c r="B888" s="1561"/>
      <c r="C888" s="1428"/>
      <c r="D888" s="1428"/>
      <c r="E888" s="1428"/>
      <c r="F888" s="1428"/>
      <c r="G888" s="1668"/>
      <c r="H888" s="1563"/>
      <c r="I888" s="1599"/>
      <c r="K888" s="1490"/>
      <c r="M888" s="1502"/>
      <c r="P888" s="5"/>
    </row>
    <row r="889">
      <c r="A889" s="1424"/>
      <c r="B889" s="1561"/>
      <c r="C889" s="1428"/>
      <c r="D889" s="1428"/>
      <c r="E889" s="1428"/>
      <c r="F889" s="1428"/>
      <c r="G889" s="1668"/>
      <c r="H889" s="1563"/>
      <c r="I889" s="1599"/>
      <c r="K889" s="1490"/>
      <c r="M889" s="1502"/>
      <c r="P889" s="5"/>
    </row>
    <row r="890">
      <c r="A890" s="1424"/>
      <c r="B890" s="1561"/>
      <c r="C890" s="1428"/>
      <c r="D890" s="1428"/>
      <c r="E890" s="1428"/>
      <c r="F890" s="1428"/>
      <c r="G890" s="1668"/>
      <c r="H890" s="1563"/>
      <c r="I890" s="1599"/>
      <c r="K890" s="1490"/>
      <c r="M890" s="1502"/>
      <c r="P890" s="5"/>
    </row>
    <row r="891">
      <c r="A891" s="1424"/>
      <c r="B891" s="1561"/>
      <c r="C891" s="1428"/>
      <c r="D891" s="1428"/>
      <c r="E891" s="1428"/>
      <c r="F891" s="1428"/>
      <c r="G891" s="1668"/>
      <c r="H891" s="1563"/>
      <c r="I891" s="1599"/>
      <c r="K891" s="1490"/>
      <c r="M891" s="1502"/>
      <c r="P891" s="5"/>
    </row>
    <row r="892">
      <c r="A892" s="1424"/>
      <c r="B892" s="1561"/>
      <c r="C892" s="1428"/>
      <c r="D892" s="1428"/>
      <c r="E892" s="1428"/>
      <c r="F892" s="1428"/>
      <c r="G892" s="1668"/>
      <c r="H892" s="1563"/>
      <c r="I892" s="1599"/>
      <c r="K892" s="1490"/>
      <c r="M892" s="1502"/>
      <c r="P892" s="5"/>
    </row>
    <row r="893">
      <c r="A893" s="1424"/>
      <c r="B893" s="1561"/>
      <c r="C893" s="1428"/>
      <c r="D893" s="1428"/>
      <c r="E893" s="1428"/>
      <c r="F893" s="1428"/>
      <c r="G893" s="1668"/>
      <c r="H893" s="1563"/>
      <c r="I893" s="1599"/>
      <c r="K893" s="1490"/>
      <c r="M893" s="1502"/>
      <c r="P893" s="5"/>
    </row>
    <row r="894">
      <c r="A894" s="1424"/>
      <c r="B894" s="1561"/>
      <c r="C894" s="1428"/>
      <c r="D894" s="1428"/>
      <c r="E894" s="1428"/>
      <c r="F894" s="1428"/>
      <c r="G894" s="1668"/>
      <c r="H894" s="1563"/>
      <c r="I894" s="1599"/>
      <c r="K894" s="1490"/>
      <c r="M894" s="1502"/>
      <c r="P894" s="5"/>
    </row>
    <row r="895">
      <c r="A895" s="1424"/>
      <c r="B895" s="1561"/>
      <c r="C895" s="1428"/>
      <c r="D895" s="1428"/>
      <c r="E895" s="1428"/>
      <c r="F895" s="1428"/>
      <c r="G895" s="1668"/>
      <c r="H895" s="1563"/>
      <c r="I895" s="1599"/>
      <c r="K895" s="1490"/>
      <c r="M895" s="1502"/>
      <c r="P895" s="5"/>
    </row>
    <row r="896">
      <c r="A896" s="1424"/>
      <c r="B896" s="1561"/>
      <c r="C896" s="1428"/>
      <c r="D896" s="1428"/>
      <c r="E896" s="1428"/>
      <c r="F896" s="1428"/>
      <c r="G896" s="1668"/>
      <c r="H896" s="1563"/>
      <c r="I896" s="1599"/>
      <c r="K896" s="1490"/>
      <c r="M896" s="1502"/>
      <c r="P896" s="5"/>
    </row>
    <row r="897">
      <c r="A897" s="1424"/>
      <c r="B897" s="1561"/>
      <c r="C897" s="1428"/>
      <c r="D897" s="1428"/>
      <c r="E897" s="1428"/>
      <c r="F897" s="1428"/>
      <c r="G897" s="1668"/>
      <c r="H897" s="1563"/>
      <c r="I897" s="1599"/>
      <c r="K897" s="1490"/>
      <c r="M897" s="1502"/>
      <c r="P897" s="5"/>
    </row>
    <row r="898">
      <c r="A898" s="1424"/>
      <c r="B898" s="1561"/>
      <c r="C898" s="1428"/>
      <c r="D898" s="1428"/>
      <c r="E898" s="1428"/>
      <c r="F898" s="1428"/>
      <c r="G898" s="1668"/>
      <c r="H898" s="1563"/>
      <c r="I898" s="1599"/>
      <c r="K898" s="1490"/>
      <c r="M898" s="1502"/>
      <c r="P898" s="5"/>
    </row>
    <row r="899">
      <c r="A899" s="1424"/>
      <c r="B899" s="1561"/>
      <c r="C899" s="1428"/>
      <c r="D899" s="1428"/>
      <c r="E899" s="1428"/>
      <c r="F899" s="1428"/>
      <c r="G899" s="1668"/>
      <c r="H899" s="1563"/>
      <c r="I899" s="1599"/>
      <c r="K899" s="1490"/>
      <c r="M899" s="1502"/>
      <c r="P899" s="5"/>
    </row>
    <row r="900">
      <c r="A900" s="1424"/>
      <c r="B900" s="1561"/>
      <c r="C900" s="1428"/>
      <c r="D900" s="1428"/>
      <c r="E900" s="1428"/>
      <c r="F900" s="1428"/>
      <c r="G900" s="1668"/>
      <c r="H900" s="1563"/>
      <c r="I900" s="1599"/>
      <c r="K900" s="1490"/>
      <c r="M900" s="1502"/>
      <c r="P900" s="5"/>
    </row>
    <row r="901">
      <c r="A901" s="1424"/>
      <c r="B901" s="1561"/>
      <c r="C901" s="1428"/>
      <c r="D901" s="1428"/>
      <c r="E901" s="1428"/>
      <c r="F901" s="1428"/>
      <c r="G901" s="1668"/>
      <c r="H901" s="1563"/>
      <c r="I901" s="1599"/>
      <c r="K901" s="1490"/>
      <c r="M901" s="1502"/>
      <c r="P901" s="5"/>
    </row>
    <row r="902">
      <c r="A902" s="1424"/>
      <c r="B902" s="1561"/>
      <c r="C902" s="1428"/>
      <c r="D902" s="1428"/>
      <c r="E902" s="1428"/>
      <c r="F902" s="1428"/>
      <c r="G902" s="1668"/>
      <c r="H902" s="1563"/>
      <c r="I902" s="1599"/>
      <c r="K902" s="1490"/>
      <c r="M902" s="1502"/>
      <c r="P902" s="5"/>
    </row>
    <row r="903">
      <c r="A903" s="1424"/>
      <c r="B903" s="1561"/>
      <c r="C903" s="1428"/>
      <c r="D903" s="1428"/>
      <c r="E903" s="1428"/>
      <c r="F903" s="1428"/>
      <c r="G903" s="1668"/>
      <c r="H903" s="1563"/>
      <c r="I903" s="1599"/>
      <c r="K903" s="1490"/>
      <c r="M903" s="1502"/>
      <c r="P903" s="5"/>
    </row>
    <row r="904">
      <c r="A904" s="1424"/>
      <c r="B904" s="1561"/>
      <c r="C904" s="1428"/>
      <c r="D904" s="1428"/>
      <c r="E904" s="1428"/>
      <c r="F904" s="1428"/>
      <c r="G904" s="1668"/>
      <c r="H904" s="1563"/>
      <c r="I904" s="1599"/>
      <c r="K904" s="1490"/>
      <c r="M904" s="1502"/>
      <c r="P904" s="5"/>
    </row>
    <row r="905">
      <c r="A905" s="1424"/>
      <c r="B905" s="1561"/>
      <c r="C905" s="1428"/>
      <c r="D905" s="1428"/>
      <c r="E905" s="1428"/>
      <c r="F905" s="1428"/>
      <c r="G905" s="1668"/>
      <c r="H905" s="1563"/>
      <c r="I905" s="1599"/>
      <c r="K905" s="1490"/>
      <c r="M905" s="1502"/>
      <c r="P905" s="5"/>
    </row>
    <row r="906">
      <c r="A906" s="1424"/>
      <c r="B906" s="1561"/>
      <c r="C906" s="1428"/>
      <c r="D906" s="1428"/>
      <c r="E906" s="1428"/>
      <c r="F906" s="1428"/>
      <c r="G906" s="1668"/>
      <c r="H906" s="1563"/>
      <c r="I906" s="1599"/>
      <c r="K906" s="1490"/>
      <c r="M906" s="1502"/>
      <c r="P906" s="5"/>
    </row>
    <row r="907">
      <c r="A907" s="1424"/>
      <c r="B907" s="1561"/>
      <c r="C907" s="1428"/>
      <c r="D907" s="1428"/>
      <c r="E907" s="1428"/>
      <c r="F907" s="1428"/>
      <c r="G907" s="1668"/>
      <c r="H907" s="1563"/>
      <c r="I907" s="1599"/>
      <c r="K907" s="1490"/>
      <c r="M907" s="1502"/>
      <c r="P907" s="5"/>
    </row>
    <row r="908">
      <c r="A908" s="1424"/>
      <c r="B908" s="1561"/>
      <c r="C908" s="1428"/>
      <c r="D908" s="1428"/>
      <c r="E908" s="1428"/>
      <c r="F908" s="1428"/>
      <c r="G908" s="1668"/>
      <c r="H908" s="1563"/>
      <c r="I908" s="1599"/>
      <c r="K908" s="1490"/>
      <c r="M908" s="1502"/>
      <c r="P908" s="5"/>
    </row>
    <row r="909">
      <c r="A909" s="1424"/>
      <c r="B909" s="1561"/>
      <c r="C909" s="1428"/>
      <c r="D909" s="1428"/>
      <c r="E909" s="1428"/>
      <c r="F909" s="1428"/>
      <c r="G909" s="1668"/>
      <c r="H909" s="1563"/>
      <c r="I909" s="1599"/>
      <c r="K909" s="1490"/>
      <c r="M909" s="1502"/>
      <c r="P909" s="5"/>
    </row>
    <row r="910">
      <c r="A910" s="1424"/>
      <c r="B910" s="1561"/>
      <c r="C910" s="1428"/>
      <c r="D910" s="1428"/>
      <c r="E910" s="1428"/>
      <c r="F910" s="1428"/>
      <c r="G910" s="1668"/>
      <c r="H910" s="1563"/>
      <c r="I910" s="1599"/>
      <c r="K910" s="1490"/>
      <c r="M910" s="1502"/>
      <c r="P910" s="5"/>
    </row>
    <row r="911">
      <c r="A911" s="1424"/>
      <c r="B911" s="1561"/>
      <c r="C911" s="1428"/>
      <c r="D911" s="1428"/>
      <c r="E911" s="1428"/>
      <c r="F911" s="1428"/>
      <c r="G911" s="1668"/>
      <c r="H911" s="1563"/>
      <c r="I911" s="1599"/>
      <c r="K911" s="1490"/>
      <c r="M911" s="1502"/>
      <c r="P911" s="5"/>
    </row>
    <row r="912">
      <c r="A912" s="1424"/>
      <c r="B912" s="1561"/>
      <c r="C912" s="1428"/>
      <c r="D912" s="1428"/>
      <c r="E912" s="1428"/>
      <c r="F912" s="1428"/>
      <c r="G912" s="1668"/>
      <c r="H912" s="1563"/>
      <c r="I912" s="1599"/>
      <c r="K912" s="1490"/>
      <c r="M912" s="1502"/>
      <c r="P912" s="5"/>
    </row>
    <row r="913">
      <c r="A913" s="1424"/>
      <c r="B913" s="1561"/>
      <c r="C913" s="1428"/>
      <c r="D913" s="1428"/>
      <c r="E913" s="1428"/>
      <c r="F913" s="1428"/>
      <c r="G913" s="1668"/>
      <c r="H913" s="1563"/>
      <c r="I913" s="1599"/>
      <c r="K913" s="1490"/>
      <c r="M913" s="1502"/>
      <c r="P913" s="5"/>
    </row>
    <row r="914">
      <c r="A914" s="1424"/>
      <c r="B914" s="1561"/>
      <c r="C914" s="1428"/>
      <c r="D914" s="1428"/>
      <c r="E914" s="1428"/>
      <c r="F914" s="1428"/>
      <c r="G914" s="1668"/>
      <c r="H914" s="1563"/>
      <c r="I914" s="1599"/>
      <c r="K914" s="1490"/>
      <c r="M914" s="1502"/>
      <c r="P914" s="5"/>
    </row>
    <row r="915">
      <c r="A915" s="1424"/>
      <c r="B915" s="1561"/>
      <c r="C915" s="1428"/>
      <c r="D915" s="1428"/>
      <c r="E915" s="1428"/>
      <c r="F915" s="1428"/>
      <c r="G915" s="1668"/>
      <c r="H915" s="1563"/>
      <c r="I915" s="1599"/>
      <c r="K915" s="1490"/>
      <c r="M915" s="1502"/>
      <c r="P915" s="5"/>
    </row>
    <row r="916">
      <c r="A916" s="1424"/>
      <c r="B916" s="1561"/>
      <c r="C916" s="1428"/>
      <c r="D916" s="1428"/>
      <c r="E916" s="1428"/>
      <c r="F916" s="1428"/>
      <c r="G916" s="1668"/>
      <c r="H916" s="1563"/>
      <c r="I916" s="1599"/>
      <c r="K916" s="1490"/>
      <c r="M916" s="1502"/>
      <c r="P916" s="5"/>
    </row>
    <row r="917">
      <c r="A917" s="1424"/>
      <c r="B917" s="1561"/>
      <c r="C917" s="1428"/>
      <c r="D917" s="1428"/>
      <c r="E917" s="1428"/>
      <c r="F917" s="1428"/>
      <c r="G917" s="1668"/>
      <c r="H917" s="1563"/>
      <c r="I917" s="1599"/>
      <c r="K917" s="1490"/>
      <c r="M917" s="1502"/>
      <c r="P917" s="5"/>
    </row>
    <row r="918">
      <c r="A918" s="1424"/>
      <c r="B918" s="1561"/>
      <c r="C918" s="1428"/>
      <c r="D918" s="1428"/>
      <c r="E918" s="1428"/>
      <c r="F918" s="1428"/>
      <c r="G918" s="1668"/>
      <c r="H918" s="1563"/>
      <c r="I918" s="1599"/>
      <c r="K918" s="1490"/>
      <c r="M918" s="1502"/>
      <c r="P918" s="5"/>
    </row>
    <row r="919">
      <c r="A919" s="1424"/>
      <c r="B919" s="1561"/>
      <c r="C919" s="1428"/>
      <c r="D919" s="1428"/>
      <c r="E919" s="1428"/>
      <c r="F919" s="1428"/>
      <c r="G919" s="1668"/>
      <c r="H919" s="1563"/>
      <c r="I919" s="1599"/>
      <c r="K919" s="1490"/>
      <c r="M919" s="1502"/>
      <c r="P919" s="5"/>
    </row>
    <row r="920">
      <c r="A920" s="1424"/>
      <c r="B920" s="1561"/>
      <c r="C920" s="1428"/>
      <c r="D920" s="1428"/>
      <c r="E920" s="1428"/>
      <c r="F920" s="1428"/>
      <c r="G920" s="1668"/>
      <c r="H920" s="1563"/>
      <c r="I920" s="1599"/>
      <c r="K920" s="1490"/>
      <c r="M920" s="1502"/>
      <c r="P920" s="5"/>
    </row>
    <row r="921">
      <c r="A921" s="1424"/>
      <c r="B921" s="1561"/>
      <c r="C921" s="1428"/>
      <c r="D921" s="1428"/>
      <c r="E921" s="1428"/>
      <c r="F921" s="1428"/>
      <c r="G921" s="1668"/>
      <c r="H921" s="1563"/>
      <c r="I921" s="1599"/>
      <c r="K921" s="1490"/>
      <c r="M921" s="1502"/>
      <c r="P921" s="5"/>
    </row>
    <row r="922">
      <c r="A922" s="1424"/>
      <c r="B922" s="1561"/>
      <c r="C922" s="1428"/>
      <c r="D922" s="1428"/>
      <c r="E922" s="1428"/>
      <c r="F922" s="1428"/>
      <c r="G922" s="1668"/>
      <c r="H922" s="1563"/>
      <c r="I922" s="1599"/>
      <c r="K922" s="1490"/>
      <c r="M922" s="1502"/>
      <c r="P922" s="5"/>
    </row>
    <row r="923">
      <c r="A923" s="1424"/>
      <c r="B923" s="1561"/>
      <c r="C923" s="1428"/>
      <c r="D923" s="1428"/>
      <c r="E923" s="1428"/>
      <c r="F923" s="1428"/>
      <c r="G923" s="1668"/>
      <c r="H923" s="1563"/>
      <c r="I923" s="1599"/>
      <c r="K923" s="1490"/>
      <c r="M923" s="1502"/>
      <c r="P923" s="5"/>
    </row>
    <row r="924">
      <c r="A924" s="1424"/>
      <c r="B924" s="1561"/>
      <c r="C924" s="1428"/>
      <c r="D924" s="1428"/>
      <c r="E924" s="1428"/>
      <c r="F924" s="1428"/>
      <c r="G924" s="1668"/>
      <c r="H924" s="1563"/>
      <c r="I924" s="1599"/>
      <c r="K924" s="1490"/>
      <c r="M924" s="1502"/>
      <c r="P924" s="5"/>
    </row>
    <row r="925">
      <c r="A925" s="1424"/>
      <c r="B925" s="1561"/>
      <c r="C925" s="1428"/>
      <c r="D925" s="1428"/>
      <c r="E925" s="1428"/>
      <c r="F925" s="1428"/>
      <c r="G925" s="1668"/>
      <c r="H925" s="1563"/>
      <c r="I925" s="1599"/>
      <c r="K925" s="1490"/>
      <c r="M925" s="1502"/>
      <c r="P925" s="5"/>
    </row>
    <row r="926">
      <c r="A926" s="1424"/>
      <c r="B926" s="1561"/>
      <c r="C926" s="1428"/>
      <c r="D926" s="1428"/>
      <c r="E926" s="1428"/>
      <c r="F926" s="1428"/>
      <c r="G926" s="1668"/>
      <c r="H926" s="1563"/>
      <c r="I926" s="1599"/>
      <c r="K926" s="1490"/>
      <c r="M926" s="1502"/>
      <c r="P926" s="5"/>
    </row>
    <row r="927">
      <c r="A927" s="1424"/>
      <c r="B927" s="1561"/>
      <c r="C927" s="1428"/>
      <c r="D927" s="1428"/>
      <c r="E927" s="1428"/>
      <c r="F927" s="1428"/>
      <c r="G927" s="1668"/>
      <c r="H927" s="1563"/>
      <c r="I927" s="1599"/>
      <c r="K927" s="1490"/>
      <c r="M927" s="1502"/>
      <c r="P927" s="5"/>
    </row>
    <row r="928">
      <c r="A928" s="1424"/>
      <c r="B928" s="1561"/>
      <c r="C928" s="1428"/>
      <c r="D928" s="1428"/>
      <c r="E928" s="1428"/>
      <c r="F928" s="1428"/>
      <c r="G928" s="1668"/>
      <c r="H928" s="1563"/>
      <c r="I928" s="1599"/>
      <c r="K928" s="1490"/>
      <c r="M928" s="1502"/>
      <c r="P928" s="5"/>
    </row>
    <row r="929">
      <c r="A929" s="1424"/>
      <c r="B929" s="1561"/>
      <c r="C929" s="1428"/>
      <c r="D929" s="1428"/>
      <c r="E929" s="1428"/>
      <c r="F929" s="1428"/>
      <c r="G929" s="1668"/>
      <c r="H929" s="1563"/>
      <c r="I929" s="1599"/>
      <c r="K929" s="1490"/>
      <c r="M929" s="1502"/>
      <c r="P929" s="5"/>
    </row>
    <row r="930">
      <c r="A930" s="1424"/>
      <c r="B930" s="1561"/>
      <c r="C930" s="1428"/>
      <c r="D930" s="1428"/>
      <c r="E930" s="1428"/>
      <c r="F930" s="1428"/>
      <c r="G930" s="1668"/>
      <c r="H930" s="1563"/>
      <c r="I930" s="1599"/>
      <c r="K930" s="1490"/>
      <c r="M930" s="1502"/>
      <c r="P930" s="5"/>
    </row>
    <row r="931">
      <c r="A931" s="1424"/>
      <c r="B931" s="1561"/>
      <c r="C931" s="1428"/>
      <c r="D931" s="1428"/>
      <c r="E931" s="1428"/>
      <c r="F931" s="1428"/>
      <c r="G931" s="1668"/>
      <c r="H931" s="1563"/>
      <c r="I931" s="1599"/>
      <c r="K931" s="1490"/>
      <c r="M931" s="1502"/>
      <c r="P931" s="5"/>
    </row>
    <row r="932">
      <c r="A932" s="1424"/>
      <c r="B932" s="1561"/>
      <c r="C932" s="1428"/>
      <c r="D932" s="1428"/>
      <c r="E932" s="1428"/>
      <c r="F932" s="1428"/>
      <c r="G932" s="1668"/>
      <c r="H932" s="1563"/>
      <c r="I932" s="1599"/>
      <c r="K932" s="1490"/>
      <c r="M932" s="1502"/>
      <c r="P932" s="5"/>
    </row>
    <row r="933">
      <c r="A933" s="1424"/>
      <c r="B933" s="1561"/>
      <c r="C933" s="1428"/>
      <c r="D933" s="1428"/>
      <c r="E933" s="1428"/>
      <c r="F933" s="1428"/>
      <c r="G933" s="1668"/>
      <c r="H933" s="1563"/>
      <c r="I933" s="1599"/>
      <c r="K933" s="1490"/>
      <c r="M933" s="1502"/>
      <c r="P933" s="5"/>
    </row>
    <row r="934">
      <c r="A934" s="1424"/>
      <c r="B934" s="1561"/>
      <c r="C934" s="1428"/>
      <c r="D934" s="1428"/>
      <c r="E934" s="1428"/>
      <c r="F934" s="1428"/>
      <c r="G934" s="1668"/>
      <c r="H934" s="1563"/>
      <c r="I934" s="1599"/>
      <c r="K934" s="1490"/>
      <c r="M934" s="1502"/>
      <c r="P934" s="5"/>
    </row>
    <row r="935">
      <c r="A935" s="1424"/>
      <c r="B935" s="1561"/>
      <c r="C935" s="1428"/>
      <c r="D935" s="1428"/>
      <c r="E935" s="1428"/>
      <c r="F935" s="1428"/>
      <c r="G935" s="1668"/>
      <c r="H935" s="1563"/>
      <c r="I935" s="1599"/>
      <c r="K935" s="1490"/>
      <c r="M935" s="1502"/>
      <c r="P935" s="5"/>
    </row>
    <row r="936">
      <c r="A936" s="1424"/>
      <c r="B936" s="1561"/>
      <c r="C936" s="1428"/>
      <c r="D936" s="1428"/>
      <c r="E936" s="1428"/>
      <c r="F936" s="1428"/>
      <c r="G936" s="1668"/>
      <c r="H936" s="1563"/>
      <c r="I936" s="1599"/>
      <c r="K936" s="1490"/>
      <c r="M936" s="1502"/>
      <c r="P936" s="5"/>
    </row>
    <row r="937">
      <c r="A937" s="1424"/>
      <c r="B937" s="1561"/>
      <c r="C937" s="1428"/>
      <c r="D937" s="1428"/>
      <c r="E937" s="1428"/>
      <c r="F937" s="1428"/>
      <c r="G937" s="1668"/>
      <c r="H937" s="1563"/>
      <c r="I937" s="1599"/>
      <c r="K937" s="1490"/>
      <c r="M937" s="1502"/>
      <c r="P937" s="5"/>
    </row>
    <row r="938">
      <c r="A938" s="1424"/>
      <c r="B938" s="1561"/>
      <c r="C938" s="1428"/>
      <c r="D938" s="1428"/>
      <c r="E938" s="1428"/>
      <c r="F938" s="1428"/>
      <c r="G938" s="1668"/>
      <c r="H938" s="1563"/>
      <c r="I938" s="1599"/>
      <c r="K938" s="1490"/>
      <c r="M938" s="1502"/>
      <c r="P938" s="5"/>
    </row>
    <row r="939">
      <c r="A939" s="1424"/>
      <c r="B939" s="1561"/>
      <c r="C939" s="1428"/>
      <c r="D939" s="1428"/>
      <c r="E939" s="1428"/>
      <c r="F939" s="1428"/>
      <c r="G939" s="1668"/>
      <c r="H939" s="1563"/>
      <c r="I939" s="1599"/>
      <c r="K939" s="1490"/>
      <c r="M939" s="1502"/>
      <c r="P939" s="5"/>
    </row>
    <row r="940">
      <c r="A940" s="1424"/>
      <c r="B940" s="1561"/>
      <c r="C940" s="1428"/>
      <c r="D940" s="1428"/>
      <c r="E940" s="1428"/>
      <c r="F940" s="1428"/>
      <c r="G940" s="1668"/>
      <c r="H940" s="1563"/>
      <c r="I940" s="1599"/>
      <c r="K940" s="1490"/>
      <c r="M940" s="1502"/>
      <c r="P940" s="5"/>
    </row>
    <row r="941">
      <c r="A941" s="1424"/>
      <c r="B941" s="1561"/>
      <c r="C941" s="1428"/>
      <c r="D941" s="1428"/>
      <c r="E941" s="1428"/>
      <c r="F941" s="1428"/>
      <c r="G941" s="1668"/>
      <c r="H941" s="1563"/>
      <c r="I941" s="1599"/>
      <c r="K941" s="1490"/>
      <c r="M941" s="1502"/>
      <c r="P941" s="5"/>
    </row>
    <row r="942">
      <c r="A942" s="1424"/>
      <c r="B942" s="1561"/>
      <c r="C942" s="1428"/>
      <c r="D942" s="1428"/>
      <c r="E942" s="1428"/>
      <c r="F942" s="1428"/>
      <c r="G942" s="1668"/>
      <c r="H942" s="1563"/>
      <c r="I942" s="1599"/>
      <c r="K942" s="1490"/>
      <c r="M942" s="1502"/>
      <c r="P942" s="5"/>
    </row>
    <row r="943">
      <c r="A943" s="1424"/>
      <c r="B943" s="1561"/>
      <c r="C943" s="1428"/>
      <c r="D943" s="1428"/>
      <c r="E943" s="1428"/>
      <c r="F943" s="1428"/>
      <c r="G943" s="1668"/>
      <c r="H943" s="1563"/>
      <c r="I943" s="1599"/>
      <c r="K943" s="1490"/>
      <c r="M943" s="1502"/>
      <c r="P943" s="5"/>
    </row>
    <row r="944">
      <c r="A944" s="1424"/>
      <c r="B944" s="1561"/>
      <c r="C944" s="1428"/>
      <c r="D944" s="1428"/>
      <c r="E944" s="1428"/>
      <c r="F944" s="1428"/>
      <c r="G944" s="1668"/>
      <c r="H944" s="1563"/>
      <c r="I944" s="1599"/>
      <c r="K944" s="1490"/>
      <c r="M944" s="1502"/>
      <c r="P944" s="5"/>
    </row>
    <row r="945">
      <c r="A945" s="1424"/>
      <c r="B945" s="1561"/>
      <c r="C945" s="1428"/>
      <c r="D945" s="1428"/>
      <c r="E945" s="1428"/>
      <c r="F945" s="1428"/>
      <c r="G945" s="1668"/>
      <c r="H945" s="1563"/>
      <c r="I945" s="1599"/>
      <c r="K945" s="1490"/>
      <c r="M945" s="1502"/>
      <c r="P945" s="5"/>
    </row>
    <row r="946">
      <c r="A946" s="1424"/>
      <c r="B946" s="1561"/>
      <c r="C946" s="1428"/>
      <c r="D946" s="1428"/>
      <c r="E946" s="1428"/>
      <c r="F946" s="1428"/>
      <c r="G946" s="1668"/>
      <c r="H946" s="1563"/>
      <c r="I946" s="1599"/>
      <c r="K946" s="1490"/>
      <c r="M946" s="1502"/>
      <c r="P946" s="5"/>
    </row>
    <row r="947">
      <c r="A947" s="1424"/>
      <c r="B947" s="1561"/>
      <c r="C947" s="1428"/>
      <c r="D947" s="1428"/>
      <c r="E947" s="1428"/>
      <c r="F947" s="1428"/>
      <c r="G947" s="1668"/>
      <c r="H947" s="1563"/>
      <c r="I947" s="1599"/>
      <c r="K947" s="1490"/>
      <c r="M947" s="1502"/>
      <c r="P947" s="5"/>
    </row>
    <row r="948">
      <c r="A948" s="1424"/>
      <c r="B948" s="1561"/>
      <c r="C948" s="1428"/>
      <c r="D948" s="1428"/>
      <c r="E948" s="1428"/>
      <c r="F948" s="1428"/>
      <c r="G948" s="1668"/>
      <c r="H948" s="1563"/>
      <c r="I948" s="1599"/>
      <c r="K948" s="1490"/>
      <c r="M948" s="1502"/>
      <c r="P948" s="5"/>
    </row>
    <row r="949">
      <c r="A949" s="1424"/>
      <c r="B949" s="1561"/>
      <c r="C949" s="1428"/>
      <c r="D949" s="1428"/>
      <c r="E949" s="1428"/>
      <c r="F949" s="1428"/>
      <c r="G949" s="1668"/>
      <c r="H949" s="1563"/>
      <c r="I949" s="1599"/>
      <c r="K949" s="1490"/>
      <c r="M949" s="1502"/>
      <c r="P949" s="5"/>
    </row>
    <row r="950">
      <c r="A950" s="1424"/>
      <c r="B950" s="1561"/>
      <c r="C950" s="1428"/>
      <c r="D950" s="1428"/>
      <c r="E950" s="1428"/>
      <c r="F950" s="1428"/>
      <c r="G950" s="1668"/>
      <c r="H950" s="1563"/>
      <c r="I950" s="1599"/>
      <c r="K950" s="1490"/>
      <c r="M950" s="1502"/>
      <c r="P950" s="5"/>
    </row>
    <row r="951">
      <c r="A951" s="1424"/>
      <c r="B951" s="1561"/>
      <c r="C951" s="1428"/>
      <c r="D951" s="1428"/>
      <c r="E951" s="1428"/>
      <c r="F951" s="1428"/>
      <c r="G951" s="1668"/>
      <c r="H951" s="1563"/>
      <c r="I951" s="1599"/>
      <c r="K951" s="1490"/>
      <c r="M951" s="1502"/>
      <c r="P951" s="5"/>
    </row>
    <row r="952">
      <c r="A952" s="1424"/>
      <c r="B952" s="1561"/>
      <c r="C952" s="1428"/>
      <c r="D952" s="1428"/>
      <c r="E952" s="1428"/>
      <c r="F952" s="1428"/>
      <c r="G952" s="1668"/>
      <c r="H952" s="1563"/>
      <c r="I952" s="1599"/>
      <c r="K952" s="1490"/>
      <c r="M952" s="1502"/>
      <c r="P952" s="5"/>
    </row>
    <row r="953">
      <c r="A953" s="1424"/>
      <c r="B953" s="1561"/>
      <c r="C953" s="1428"/>
      <c r="D953" s="1428"/>
      <c r="E953" s="1428"/>
      <c r="F953" s="1428"/>
      <c r="G953" s="1668"/>
      <c r="H953" s="1563"/>
      <c r="I953" s="1599"/>
      <c r="K953" s="1490"/>
      <c r="M953" s="1502"/>
      <c r="P953" s="5"/>
    </row>
    <row r="954">
      <c r="A954" s="1424"/>
      <c r="B954" s="1561"/>
      <c r="C954" s="1428"/>
      <c r="D954" s="1428"/>
      <c r="E954" s="1428"/>
      <c r="F954" s="1428"/>
      <c r="G954" s="1668"/>
      <c r="H954" s="1563"/>
      <c r="I954" s="1599"/>
      <c r="K954" s="1490"/>
      <c r="M954" s="1502"/>
      <c r="P954" s="5"/>
    </row>
    <row r="955">
      <c r="A955" s="1424"/>
      <c r="B955" s="1561"/>
      <c r="C955" s="1428"/>
      <c r="D955" s="1428"/>
      <c r="E955" s="1428"/>
      <c r="F955" s="1428"/>
      <c r="G955" s="1668"/>
      <c r="H955" s="1563"/>
      <c r="I955" s="1599"/>
      <c r="K955" s="1490"/>
      <c r="M955" s="1502"/>
      <c r="P955" s="5"/>
    </row>
    <row r="956">
      <c r="A956" s="1424"/>
      <c r="B956" s="1561"/>
      <c r="C956" s="1428"/>
      <c r="D956" s="1428"/>
      <c r="E956" s="1428"/>
      <c r="F956" s="1428"/>
      <c r="G956" s="1668"/>
      <c r="H956" s="1563"/>
      <c r="I956" s="1599"/>
      <c r="K956" s="1490"/>
      <c r="M956" s="1502"/>
      <c r="P956" s="5"/>
    </row>
    <row r="957">
      <c r="A957" s="1424"/>
      <c r="B957" s="1561"/>
      <c r="C957" s="1428"/>
      <c r="D957" s="1428"/>
      <c r="E957" s="1428"/>
      <c r="F957" s="1428"/>
      <c r="G957" s="1668"/>
      <c r="H957" s="1563"/>
      <c r="I957" s="1599"/>
      <c r="K957" s="1490"/>
      <c r="M957" s="1502"/>
      <c r="P957" s="5"/>
    </row>
    <row r="958">
      <c r="A958" s="1424"/>
      <c r="B958" s="1561"/>
      <c r="C958" s="1428"/>
      <c r="D958" s="1428"/>
      <c r="E958" s="1428"/>
      <c r="F958" s="1428"/>
      <c r="G958" s="1668"/>
      <c r="H958" s="1563"/>
      <c r="I958" s="1599"/>
      <c r="K958" s="1490"/>
      <c r="M958" s="1502"/>
      <c r="P958" s="5"/>
    </row>
    <row r="959">
      <c r="A959" s="1424"/>
      <c r="B959" s="1561"/>
      <c r="C959" s="1428"/>
      <c r="D959" s="1428"/>
      <c r="E959" s="1428"/>
      <c r="F959" s="1428"/>
      <c r="G959" s="1668"/>
      <c r="H959" s="1563"/>
      <c r="I959" s="1599"/>
      <c r="K959" s="1490"/>
      <c r="M959" s="1502"/>
      <c r="P959" s="5"/>
    </row>
    <row r="960">
      <c r="A960" s="1424"/>
      <c r="B960" s="1561"/>
      <c r="C960" s="1428"/>
      <c r="D960" s="1428"/>
      <c r="E960" s="1428"/>
      <c r="F960" s="1428"/>
      <c r="G960" s="1668"/>
      <c r="H960" s="1563"/>
      <c r="I960" s="1599"/>
      <c r="K960" s="1490"/>
      <c r="M960" s="1502"/>
      <c r="P960" s="5"/>
    </row>
    <row r="961">
      <c r="A961" s="1424"/>
      <c r="B961" s="1561"/>
      <c r="C961" s="1428"/>
      <c r="D961" s="1428"/>
      <c r="E961" s="1428"/>
      <c r="F961" s="1428"/>
      <c r="G961" s="1668"/>
      <c r="H961" s="1563"/>
      <c r="I961" s="1599"/>
      <c r="K961" s="1490"/>
      <c r="M961" s="1502"/>
      <c r="P961" s="5"/>
    </row>
    <row r="962">
      <c r="A962" s="1424"/>
      <c r="B962" s="1561"/>
      <c r="C962" s="1428"/>
      <c r="D962" s="1428"/>
      <c r="E962" s="1428"/>
      <c r="F962" s="1428"/>
      <c r="G962" s="1668"/>
      <c r="H962" s="1563"/>
      <c r="I962" s="1599"/>
      <c r="K962" s="1490"/>
      <c r="M962" s="1502"/>
      <c r="P962" s="5"/>
    </row>
    <row r="963">
      <c r="A963" s="1424"/>
      <c r="B963" s="1561"/>
      <c r="C963" s="1428"/>
      <c r="D963" s="1428"/>
      <c r="E963" s="1428"/>
      <c r="F963" s="1428"/>
      <c r="G963" s="1668"/>
      <c r="H963" s="1563"/>
      <c r="I963" s="1599"/>
      <c r="K963" s="1490"/>
      <c r="M963" s="1502"/>
      <c r="P963" s="5"/>
    </row>
    <row r="964">
      <c r="A964" s="1424"/>
      <c r="B964" s="1561"/>
      <c r="C964" s="1428"/>
      <c r="D964" s="1428"/>
      <c r="E964" s="1428"/>
      <c r="F964" s="1428"/>
      <c r="G964" s="1668"/>
      <c r="H964" s="1563"/>
      <c r="I964" s="1599"/>
      <c r="K964" s="1490"/>
      <c r="M964" s="1502"/>
      <c r="P964" s="5"/>
    </row>
    <row r="965">
      <c r="A965" s="1424"/>
      <c r="B965" s="1561"/>
      <c r="C965" s="1428"/>
      <c r="D965" s="1428"/>
      <c r="E965" s="1428"/>
      <c r="F965" s="1428"/>
      <c r="G965" s="1668"/>
      <c r="H965" s="1563"/>
      <c r="I965" s="1599"/>
      <c r="K965" s="1490"/>
      <c r="M965" s="1502"/>
      <c r="P965" s="5"/>
    </row>
    <row r="966">
      <c r="A966" s="1424"/>
      <c r="B966" s="1561"/>
      <c r="C966" s="1428"/>
      <c r="D966" s="1428"/>
      <c r="E966" s="1428"/>
      <c r="F966" s="1428"/>
      <c r="G966" s="1668"/>
      <c r="H966" s="1563"/>
      <c r="I966" s="1599"/>
      <c r="K966" s="1490"/>
      <c r="M966" s="1502"/>
      <c r="P966" s="5"/>
    </row>
    <row r="967">
      <c r="A967" s="1424"/>
      <c r="B967" s="1561"/>
      <c r="C967" s="1428"/>
      <c r="D967" s="1428"/>
      <c r="E967" s="1428"/>
      <c r="F967" s="1428"/>
      <c r="G967" s="1668"/>
      <c r="H967" s="1563"/>
      <c r="I967" s="1599"/>
      <c r="K967" s="1490"/>
      <c r="M967" s="1502"/>
      <c r="P967" s="5"/>
    </row>
    <row r="968">
      <c r="A968" s="1424"/>
      <c r="B968" s="1561"/>
      <c r="C968" s="1428"/>
      <c r="D968" s="1428"/>
      <c r="E968" s="1428"/>
      <c r="F968" s="1428"/>
      <c r="G968" s="1668"/>
      <c r="H968" s="1563"/>
      <c r="I968" s="1599"/>
      <c r="K968" s="1490"/>
      <c r="M968" s="1502"/>
      <c r="P968" s="5"/>
    </row>
    <row r="969">
      <c r="A969" s="1424"/>
      <c r="B969" s="1561"/>
      <c r="C969" s="1428"/>
      <c r="D969" s="1428"/>
      <c r="E969" s="1428"/>
      <c r="F969" s="1428"/>
      <c r="G969" s="1668"/>
      <c r="H969" s="1563"/>
      <c r="I969" s="1599"/>
      <c r="K969" s="1490"/>
      <c r="M969" s="1502"/>
      <c r="P969" s="5"/>
    </row>
    <row r="970">
      <c r="A970" s="1424"/>
      <c r="B970" s="1561"/>
      <c r="C970" s="1428"/>
      <c r="D970" s="1428"/>
      <c r="E970" s="1428"/>
      <c r="F970" s="1428"/>
      <c r="G970" s="1668"/>
      <c r="H970" s="1563"/>
      <c r="I970" s="1599"/>
      <c r="K970" s="1490"/>
      <c r="M970" s="1502"/>
      <c r="P970" s="5"/>
    </row>
    <row r="971">
      <c r="A971" s="1424"/>
      <c r="B971" s="1561"/>
      <c r="C971" s="1428"/>
      <c r="D971" s="1428"/>
      <c r="E971" s="1428"/>
      <c r="F971" s="1428"/>
      <c r="G971" s="1668"/>
      <c r="H971" s="1563"/>
      <c r="I971" s="1599"/>
      <c r="K971" s="1490"/>
      <c r="M971" s="1502"/>
      <c r="P971" s="5"/>
    </row>
    <row r="972">
      <c r="A972" s="1424"/>
      <c r="B972" s="1561"/>
      <c r="C972" s="1428"/>
      <c r="D972" s="1428"/>
      <c r="E972" s="1428"/>
      <c r="F972" s="1428"/>
      <c r="G972" s="1668"/>
      <c r="H972" s="1563"/>
      <c r="I972" s="1599"/>
      <c r="K972" s="1490"/>
      <c r="M972" s="1502"/>
      <c r="P972" s="5"/>
    </row>
    <row r="973">
      <c r="A973" s="1424"/>
      <c r="B973" s="1561"/>
      <c r="C973" s="1428"/>
      <c r="D973" s="1428"/>
      <c r="E973" s="1428"/>
      <c r="F973" s="1428"/>
      <c r="G973" s="1668"/>
      <c r="H973" s="1563"/>
      <c r="I973" s="1599"/>
      <c r="K973" s="1490"/>
      <c r="M973" s="1502"/>
      <c r="P973" s="5"/>
    </row>
    <row r="974">
      <c r="A974" s="1424"/>
      <c r="B974" s="1561"/>
      <c r="C974" s="1428"/>
      <c r="D974" s="1428"/>
      <c r="E974" s="1428"/>
      <c r="F974" s="1428"/>
      <c r="G974" s="1668"/>
      <c r="H974" s="1563"/>
      <c r="I974" s="1599"/>
      <c r="K974" s="1490"/>
      <c r="M974" s="1502"/>
      <c r="P974" s="5"/>
    </row>
    <row r="975">
      <c r="A975" s="1424"/>
      <c r="B975" s="1561"/>
      <c r="C975" s="1428"/>
      <c r="D975" s="1428"/>
      <c r="E975" s="1428"/>
      <c r="F975" s="1428"/>
      <c r="G975" s="1668"/>
      <c r="H975" s="1563"/>
      <c r="I975" s="1599"/>
      <c r="K975" s="1490"/>
      <c r="M975" s="1502"/>
      <c r="P975" s="5"/>
    </row>
    <row r="976">
      <c r="A976" s="1424"/>
      <c r="B976" s="1561"/>
      <c r="C976" s="1428"/>
      <c r="D976" s="1428"/>
      <c r="E976" s="1428"/>
      <c r="F976" s="1428"/>
      <c r="G976" s="1668"/>
      <c r="H976" s="1563"/>
      <c r="I976" s="1599"/>
      <c r="K976" s="1490"/>
      <c r="M976" s="1502"/>
      <c r="P976" s="5"/>
    </row>
    <row r="977">
      <c r="A977" s="1424"/>
      <c r="B977" s="1561"/>
      <c r="C977" s="1428"/>
      <c r="D977" s="1428"/>
      <c r="E977" s="1428"/>
      <c r="F977" s="1428"/>
      <c r="G977" s="1668"/>
      <c r="H977" s="1563"/>
      <c r="I977" s="1599"/>
      <c r="K977" s="1490"/>
      <c r="M977" s="1502"/>
      <c r="P977" s="5"/>
    </row>
    <row r="978">
      <c r="A978" s="1424"/>
      <c r="B978" s="1561"/>
      <c r="C978" s="1428"/>
      <c r="D978" s="1428"/>
      <c r="E978" s="1428"/>
      <c r="F978" s="1428"/>
      <c r="G978" s="1668"/>
      <c r="H978" s="1563"/>
      <c r="I978" s="1599"/>
      <c r="K978" s="1490"/>
      <c r="M978" s="1502"/>
      <c r="P978" s="5"/>
    </row>
    <row r="979">
      <c r="A979" s="1424"/>
      <c r="B979" s="1561"/>
      <c r="C979" s="1428"/>
      <c r="D979" s="1428"/>
      <c r="E979" s="1428"/>
      <c r="F979" s="1428"/>
      <c r="G979" s="1668"/>
      <c r="H979" s="1563"/>
      <c r="I979" s="1599"/>
      <c r="K979" s="1490"/>
      <c r="M979" s="1502"/>
      <c r="P979" s="5"/>
    </row>
    <row r="980">
      <c r="A980" s="1424"/>
      <c r="B980" s="1561"/>
      <c r="C980" s="1428"/>
      <c r="D980" s="1428"/>
      <c r="E980" s="1428"/>
      <c r="F980" s="1428"/>
      <c r="G980" s="1668"/>
      <c r="H980" s="1563"/>
      <c r="I980" s="1599"/>
      <c r="K980" s="1490"/>
      <c r="M980" s="1502"/>
      <c r="P980" s="5"/>
    </row>
    <row r="981">
      <c r="A981" s="1424"/>
      <c r="B981" s="1561"/>
      <c r="C981" s="1428"/>
      <c r="D981" s="1428"/>
      <c r="E981" s="1428"/>
      <c r="F981" s="1428"/>
      <c r="G981" s="1668"/>
      <c r="H981" s="1563"/>
      <c r="I981" s="1599"/>
      <c r="K981" s="1490"/>
      <c r="M981" s="1502"/>
      <c r="P981" s="5"/>
    </row>
    <row r="982">
      <c r="A982" s="1424"/>
      <c r="B982" s="1561"/>
      <c r="C982" s="1428"/>
      <c r="D982" s="1428"/>
      <c r="E982" s="1428"/>
      <c r="F982" s="1428"/>
      <c r="G982" s="1668"/>
      <c r="H982" s="1563"/>
      <c r="I982" s="1599"/>
      <c r="K982" s="1490"/>
      <c r="M982" s="1502"/>
      <c r="P982" s="5"/>
    </row>
    <row r="983">
      <c r="A983" s="1424"/>
      <c r="B983" s="1561"/>
      <c r="C983" s="1428"/>
      <c r="D983" s="1428"/>
      <c r="E983" s="1428"/>
      <c r="F983" s="1428"/>
      <c r="G983" s="1668"/>
      <c r="H983" s="1563"/>
      <c r="I983" s="1599"/>
      <c r="K983" s="1490"/>
      <c r="M983" s="1502"/>
      <c r="P983" s="5"/>
    </row>
    <row r="984">
      <c r="A984" s="1424"/>
      <c r="B984" s="1561"/>
      <c r="C984" s="1428"/>
      <c r="D984" s="1428"/>
      <c r="E984" s="1428"/>
      <c r="F984" s="1428"/>
      <c r="G984" s="1668"/>
      <c r="H984" s="1563"/>
      <c r="I984" s="1599"/>
      <c r="K984" s="1490"/>
      <c r="M984" s="1502"/>
      <c r="P984" s="5"/>
    </row>
    <row r="985">
      <c r="A985" s="1424"/>
      <c r="B985" s="1561"/>
      <c r="C985" s="1428"/>
      <c r="D985" s="1428"/>
      <c r="E985" s="1428"/>
      <c r="F985" s="1428"/>
      <c r="G985" s="1668"/>
      <c r="H985" s="1563"/>
      <c r="I985" s="1599"/>
      <c r="K985" s="1490"/>
      <c r="M985" s="1502"/>
      <c r="P985" s="5"/>
    </row>
    <row r="986">
      <c r="A986" s="1424"/>
      <c r="B986" s="1561"/>
      <c r="C986" s="1428"/>
      <c r="D986" s="1428"/>
      <c r="E986" s="1428"/>
      <c r="F986" s="1428"/>
      <c r="G986" s="1668"/>
      <c r="H986" s="1563"/>
      <c r="I986" s="1599"/>
      <c r="K986" s="1490"/>
      <c r="M986" s="1502"/>
      <c r="P986" s="5"/>
    </row>
    <row r="987">
      <c r="A987" s="1424"/>
      <c r="B987" s="1561"/>
      <c r="C987" s="1428"/>
      <c r="D987" s="1428"/>
      <c r="E987" s="1428"/>
      <c r="F987" s="1428"/>
      <c r="G987" s="1668"/>
      <c r="H987" s="1563"/>
      <c r="I987" s="1599"/>
      <c r="K987" s="1490"/>
      <c r="M987" s="1502"/>
      <c r="P987" s="5"/>
    </row>
    <row r="988">
      <c r="A988" s="1424"/>
      <c r="B988" s="1561"/>
      <c r="C988" s="1428"/>
      <c r="D988" s="1428"/>
      <c r="E988" s="1428"/>
      <c r="F988" s="1428"/>
      <c r="G988" s="1668"/>
      <c r="H988" s="1563"/>
      <c r="I988" s="1599"/>
      <c r="K988" s="1490"/>
      <c r="M988" s="1502"/>
      <c r="P988" s="5"/>
    </row>
    <row r="989">
      <c r="A989" s="1424"/>
      <c r="B989" s="1561"/>
      <c r="C989" s="1428"/>
      <c r="D989" s="1428"/>
      <c r="E989" s="1428"/>
      <c r="F989" s="1428"/>
      <c r="G989" s="1668"/>
      <c r="H989" s="1563"/>
      <c r="I989" s="1599"/>
      <c r="K989" s="1490"/>
      <c r="M989" s="1502"/>
      <c r="P989" s="5"/>
    </row>
    <row r="990">
      <c r="A990" s="1424"/>
      <c r="B990" s="1561"/>
      <c r="C990" s="1428"/>
      <c r="D990" s="1428"/>
      <c r="E990" s="1428"/>
      <c r="F990" s="1428"/>
      <c r="G990" s="1668"/>
      <c r="H990" s="1563"/>
      <c r="I990" s="1599"/>
      <c r="K990" s="1490"/>
      <c r="M990" s="1502"/>
      <c r="P990" s="5"/>
    </row>
    <row r="991">
      <c r="A991" s="1424"/>
      <c r="B991" s="1561"/>
      <c r="C991" s="1428"/>
      <c r="D991" s="1428"/>
      <c r="E991" s="1428"/>
      <c r="F991" s="1428"/>
      <c r="G991" s="1668"/>
      <c r="H991" s="1563"/>
      <c r="I991" s="1599"/>
      <c r="K991" s="1490"/>
      <c r="M991" s="1502"/>
      <c r="P991" s="5"/>
    </row>
    <row r="992">
      <c r="A992" s="1424"/>
      <c r="B992" s="1561"/>
      <c r="C992" s="1428"/>
      <c r="D992" s="1428"/>
      <c r="E992" s="1428"/>
      <c r="F992" s="1428"/>
      <c r="G992" s="1668"/>
      <c r="H992" s="1563"/>
      <c r="I992" s="1599"/>
      <c r="K992" s="1490"/>
      <c r="M992" s="1502"/>
      <c r="P992" s="5"/>
    </row>
    <row r="993">
      <c r="A993" s="1424"/>
      <c r="B993" s="1561"/>
      <c r="C993" s="1428"/>
      <c r="D993" s="1428"/>
      <c r="E993" s="1428"/>
      <c r="F993" s="1428"/>
      <c r="G993" s="1668"/>
      <c r="H993" s="1563"/>
      <c r="I993" s="1599"/>
      <c r="K993" s="1490"/>
      <c r="M993" s="1502"/>
      <c r="P993" s="5"/>
    </row>
    <row r="994">
      <c r="A994" s="1424"/>
      <c r="B994" s="1561"/>
      <c r="C994" s="1428"/>
      <c r="D994" s="1428"/>
      <c r="E994" s="1428"/>
      <c r="F994" s="1428"/>
      <c r="G994" s="1668"/>
      <c r="H994" s="1563"/>
      <c r="I994" s="1599"/>
      <c r="K994" s="1490"/>
      <c r="M994" s="1502"/>
      <c r="P994" s="5"/>
    </row>
    <row r="995">
      <c r="A995" s="1424"/>
      <c r="B995" s="1561"/>
      <c r="C995" s="1428"/>
      <c r="D995" s="1428"/>
      <c r="E995" s="1428"/>
      <c r="F995" s="1428"/>
      <c r="G995" s="1668"/>
      <c r="H995" s="1563"/>
      <c r="I995" s="1599"/>
      <c r="K995" s="1490"/>
      <c r="M995" s="1502"/>
      <c r="P995" s="5"/>
    </row>
    <row r="996">
      <c r="A996" s="1424"/>
      <c r="B996" s="1561"/>
      <c r="C996" s="1428"/>
      <c r="D996" s="1428"/>
      <c r="E996" s="1428"/>
      <c r="F996" s="1428"/>
      <c r="G996" s="1668"/>
      <c r="H996" s="1563"/>
      <c r="I996" s="1599"/>
      <c r="K996" s="1490"/>
      <c r="M996" s="1502"/>
      <c r="P996" s="5"/>
    </row>
    <row r="997">
      <c r="A997" s="1424"/>
      <c r="B997" s="1561"/>
      <c r="C997" s="1428"/>
      <c r="D997" s="1428"/>
      <c r="E997" s="1428"/>
      <c r="F997" s="1428"/>
      <c r="G997" s="1668"/>
      <c r="H997" s="1563"/>
      <c r="I997" s="1599"/>
      <c r="K997" s="1490"/>
      <c r="M997" s="1502"/>
      <c r="P997" s="5"/>
    </row>
    <row r="998">
      <c r="A998" s="1424"/>
      <c r="B998" s="1561"/>
      <c r="C998" s="1428"/>
      <c r="D998" s="1428"/>
      <c r="E998" s="1428"/>
      <c r="F998" s="1428"/>
      <c r="G998" s="1668"/>
      <c r="H998" s="1563"/>
      <c r="I998" s="1599"/>
      <c r="K998" s="1490"/>
      <c r="M998" s="1502"/>
      <c r="P998" s="5"/>
    </row>
    <row r="999">
      <c r="A999" s="1424"/>
      <c r="B999" s="1561"/>
      <c r="C999" s="1428"/>
      <c r="D999" s="1428"/>
      <c r="E999" s="1428"/>
      <c r="F999" s="1428"/>
      <c r="G999" s="1668"/>
      <c r="H999" s="1563"/>
      <c r="I999" s="1599"/>
      <c r="K999" s="1490"/>
      <c r="M999" s="1502"/>
      <c r="P999" s="5"/>
    </row>
    <row r="1000">
      <c r="A1000" s="1424"/>
      <c r="B1000" s="1561"/>
      <c r="C1000" s="1428"/>
      <c r="D1000" s="1428"/>
      <c r="E1000" s="1428"/>
      <c r="F1000" s="1428"/>
      <c r="G1000" s="1668"/>
      <c r="H1000" s="1563"/>
      <c r="I1000" s="1599"/>
      <c r="K1000" s="1490"/>
      <c r="M1000" s="1502"/>
      <c r="P1000" s="5"/>
    </row>
    <row r="1001">
      <c r="A1001" s="1424"/>
      <c r="B1001" s="1561"/>
      <c r="C1001" s="1428"/>
      <c r="D1001" s="1428"/>
      <c r="E1001" s="1428"/>
      <c r="F1001" s="1428"/>
      <c r="G1001" s="1668"/>
      <c r="H1001" s="1563"/>
      <c r="I1001" s="1599"/>
      <c r="K1001" s="1490"/>
      <c r="M1001" s="1502"/>
      <c r="P1001" s="5"/>
    </row>
    <row r="1002">
      <c r="A1002" s="1424"/>
      <c r="B1002" s="1561"/>
      <c r="C1002" s="1428"/>
      <c r="D1002" s="1428"/>
      <c r="E1002" s="1428"/>
      <c r="F1002" s="1428"/>
      <c r="G1002" s="1668"/>
      <c r="H1002" s="1563"/>
      <c r="I1002" s="1599"/>
      <c r="K1002" s="1490"/>
      <c r="M1002" s="1502"/>
      <c r="P1002" s="5"/>
    </row>
    <row r="1003">
      <c r="A1003" s="1424"/>
      <c r="B1003" s="1561"/>
      <c r="C1003" s="1428"/>
      <c r="D1003" s="1428"/>
      <c r="E1003" s="1428"/>
      <c r="F1003" s="1428"/>
      <c r="G1003" s="1668"/>
      <c r="H1003" s="1563"/>
      <c r="I1003" s="1599"/>
      <c r="K1003" s="1490"/>
      <c r="M1003" s="1502"/>
      <c r="P1003" s="5"/>
    </row>
    <row r="1004">
      <c r="A1004" s="1424"/>
      <c r="B1004" s="1561"/>
      <c r="C1004" s="1428"/>
      <c r="D1004" s="1428"/>
      <c r="E1004" s="1428"/>
      <c r="F1004" s="1428"/>
      <c r="G1004" s="1668"/>
      <c r="H1004" s="1563"/>
      <c r="I1004" s="1599"/>
      <c r="K1004" s="1490"/>
      <c r="M1004" s="1502"/>
      <c r="P1004" s="5"/>
    </row>
    <row r="1005">
      <c r="A1005" s="1424"/>
      <c r="B1005" s="1561"/>
      <c r="C1005" s="1428"/>
      <c r="D1005" s="1428"/>
      <c r="E1005" s="1428"/>
      <c r="F1005" s="1428"/>
      <c r="G1005" s="1668"/>
      <c r="H1005" s="1563"/>
      <c r="I1005" s="1599"/>
      <c r="K1005" s="1490"/>
      <c r="M1005" s="1502"/>
      <c r="P1005" s="5"/>
    </row>
    <row r="1006">
      <c r="A1006" s="1424"/>
      <c r="B1006" s="1561"/>
      <c r="C1006" s="1428"/>
      <c r="D1006" s="1428"/>
      <c r="E1006" s="1428"/>
      <c r="F1006" s="1428"/>
      <c r="G1006" s="1668"/>
      <c r="H1006" s="1563"/>
      <c r="I1006" s="1599"/>
      <c r="K1006" s="1490"/>
      <c r="M1006" s="1502"/>
      <c r="P1006" s="5"/>
    </row>
    <row r="1007">
      <c r="A1007" s="1424"/>
      <c r="B1007" s="1561"/>
      <c r="C1007" s="1428"/>
      <c r="D1007" s="1428"/>
      <c r="E1007" s="1428"/>
      <c r="F1007" s="1428"/>
      <c r="G1007" s="1668"/>
      <c r="H1007" s="1563"/>
      <c r="I1007" s="1599"/>
      <c r="K1007" s="1490"/>
      <c r="M1007" s="1502"/>
      <c r="P1007" s="5"/>
    </row>
    <row r="1008">
      <c r="A1008" s="1424"/>
      <c r="B1008" s="1561"/>
      <c r="C1008" s="1428"/>
      <c r="D1008" s="1428"/>
      <c r="E1008" s="1428"/>
      <c r="F1008" s="1428"/>
      <c r="G1008" s="1668"/>
      <c r="H1008" s="1563"/>
      <c r="I1008" s="1599"/>
      <c r="K1008" s="1490"/>
      <c r="M1008" s="1502"/>
      <c r="P1008" s="5"/>
    </row>
    <row r="1009">
      <c r="A1009" s="1424"/>
      <c r="B1009" s="1561"/>
      <c r="C1009" s="1428"/>
      <c r="D1009" s="1428"/>
      <c r="E1009" s="1428"/>
      <c r="F1009" s="1428"/>
      <c r="G1009" s="1668"/>
      <c r="H1009" s="1563"/>
      <c r="I1009" s="1599"/>
      <c r="K1009" s="1490"/>
      <c r="M1009" s="1502"/>
      <c r="P1009" s="5"/>
    </row>
    <row r="1010">
      <c r="A1010" s="1424"/>
      <c r="B1010" s="1561"/>
      <c r="C1010" s="1428"/>
      <c r="D1010" s="1428"/>
      <c r="E1010" s="1428"/>
      <c r="F1010" s="1428"/>
      <c r="G1010" s="1668"/>
      <c r="H1010" s="1563"/>
      <c r="I1010" s="1599"/>
      <c r="K1010" s="1490"/>
      <c r="M1010" s="1502"/>
      <c r="P1010" s="5"/>
    </row>
    <row r="1011">
      <c r="A1011" s="1424"/>
      <c r="B1011" s="1561"/>
      <c r="C1011" s="1428"/>
      <c r="D1011" s="1428"/>
      <c r="E1011" s="1428"/>
      <c r="F1011" s="1428"/>
      <c r="G1011" s="1668"/>
      <c r="H1011" s="1563"/>
      <c r="I1011" s="1599"/>
      <c r="K1011" s="1490"/>
      <c r="M1011" s="1502"/>
      <c r="P1011" s="5"/>
    </row>
    <row r="1012">
      <c r="A1012" s="1424"/>
      <c r="B1012" s="1561"/>
      <c r="C1012" s="1428"/>
      <c r="D1012" s="1428"/>
      <c r="E1012" s="1428"/>
      <c r="F1012" s="1428"/>
      <c r="G1012" s="1668"/>
      <c r="H1012" s="1563"/>
      <c r="I1012" s="1599"/>
      <c r="K1012" s="1490"/>
      <c r="M1012" s="1502"/>
      <c r="P1012" s="5"/>
    </row>
    <row r="1013">
      <c r="A1013" s="1424"/>
      <c r="B1013" s="1561"/>
      <c r="C1013" s="1428"/>
      <c r="D1013" s="1428"/>
      <c r="E1013" s="1428"/>
      <c r="F1013" s="1428"/>
      <c r="G1013" s="1668"/>
      <c r="H1013" s="1563"/>
      <c r="I1013" s="1599"/>
      <c r="K1013" s="1490"/>
      <c r="M1013" s="1502"/>
      <c r="P1013" s="5"/>
    </row>
    <row r="1014">
      <c r="A1014" s="1424"/>
      <c r="B1014" s="1561"/>
      <c r="C1014" s="1428"/>
      <c r="D1014" s="1428"/>
      <c r="E1014" s="1428"/>
      <c r="F1014" s="1428"/>
      <c r="G1014" s="1668"/>
      <c r="H1014" s="1563"/>
      <c r="I1014" s="1599"/>
      <c r="K1014" s="1490"/>
      <c r="M1014" s="1502"/>
      <c r="P1014" s="5"/>
    </row>
    <row r="1015">
      <c r="A1015" s="1424"/>
      <c r="B1015" s="1561"/>
      <c r="C1015" s="1428"/>
      <c r="D1015" s="1428"/>
      <c r="E1015" s="1428"/>
      <c r="F1015" s="1428"/>
      <c r="G1015" s="1668"/>
      <c r="H1015" s="1563"/>
      <c r="I1015" s="1599"/>
      <c r="K1015" s="1490"/>
      <c r="M1015" s="1502"/>
      <c r="P1015" s="5"/>
    </row>
    <row r="1016">
      <c r="A1016" s="1424"/>
      <c r="B1016" s="1561"/>
      <c r="C1016" s="1428"/>
      <c r="D1016" s="1428"/>
      <c r="E1016" s="1428"/>
      <c r="F1016" s="1428"/>
      <c r="G1016" s="1668"/>
      <c r="H1016" s="1563"/>
      <c r="I1016" s="1599"/>
      <c r="K1016" s="1490"/>
      <c r="M1016" s="1502"/>
      <c r="P1016" s="5"/>
    </row>
    <row r="1017">
      <c r="A1017" s="1424"/>
      <c r="B1017" s="1561"/>
      <c r="C1017" s="1428"/>
      <c r="D1017" s="1428"/>
      <c r="E1017" s="1428"/>
      <c r="F1017" s="1428"/>
      <c r="G1017" s="1668"/>
      <c r="H1017" s="1563"/>
      <c r="I1017" s="1599"/>
      <c r="K1017" s="1490"/>
      <c r="M1017" s="1502"/>
      <c r="P1017" s="5"/>
    </row>
    <row r="1018">
      <c r="A1018" s="1424"/>
      <c r="B1018" s="1561"/>
      <c r="C1018" s="1428"/>
      <c r="D1018" s="1428"/>
      <c r="E1018" s="1428"/>
      <c r="F1018" s="1428"/>
      <c r="G1018" s="1668"/>
      <c r="H1018" s="1563"/>
      <c r="I1018" s="1599"/>
      <c r="K1018" s="1490"/>
      <c r="M1018" s="1502"/>
      <c r="P1018" s="5"/>
    </row>
    <row r="1019">
      <c r="A1019" s="1424"/>
      <c r="B1019" s="1561"/>
      <c r="C1019" s="1428"/>
      <c r="D1019" s="1428"/>
      <c r="E1019" s="1428"/>
      <c r="F1019" s="1428"/>
      <c r="G1019" s="1668"/>
      <c r="H1019" s="1563"/>
      <c r="I1019" s="1599"/>
      <c r="K1019" s="1490"/>
      <c r="M1019" s="1502"/>
      <c r="P1019" s="5"/>
    </row>
    <row r="1020">
      <c r="A1020" s="1424"/>
      <c r="B1020" s="1561"/>
      <c r="C1020" s="1428"/>
      <c r="D1020" s="1428"/>
      <c r="E1020" s="1428"/>
      <c r="F1020" s="1428"/>
      <c r="G1020" s="1668"/>
      <c r="H1020" s="1563"/>
      <c r="I1020" s="1599"/>
      <c r="K1020" s="1490"/>
      <c r="M1020" s="1502"/>
      <c r="P1020" s="5"/>
    </row>
    <row r="1021">
      <c r="A1021" s="1424"/>
      <c r="B1021" s="1561"/>
      <c r="C1021" s="1428"/>
      <c r="D1021" s="1428"/>
      <c r="E1021" s="1428"/>
      <c r="F1021" s="1428"/>
      <c r="G1021" s="1668"/>
      <c r="H1021" s="1563"/>
      <c r="I1021" s="1599"/>
      <c r="K1021" s="1490"/>
      <c r="M1021" s="1502"/>
      <c r="P1021" s="5"/>
    </row>
    <row r="1022">
      <c r="A1022" s="1424"/>
      <c r="B1022" s="1561"/>
      <c r="C1022" s="1428"/>
      <c r="D1022" s="1428"/>
      <c r="E1022" s="1428"/>
      <c r="F1022" s="1428"/>
      <c r="G1022" s="1668"/>
      <c r="H1022" s="1563"/>
      <c r="I1022" s="1599"/>
      <c r="K1022" s="1490"/>
      <c r="M1022" s="1502"/>
      <c r="P1022" s="5"/>
    </row>
    <row r="1023">
      <c r="A1023" s="1424"/>
      <c r="B1023" s="1561"/>
      <c r="C1023" s="1428"/>
      <c r="D1023" s="1428"/>
      <c r="E1023" s="1428"/>
      <c r="F1023" s="1428"/>
      <c r="G1023" s="1668"/>
      <c r="H1023" s="1563"/>
      <c r="I1023" s="1599"/>
      <c r="K1023" s="1490"/>
      <c r="M1023" s="1502"/>
      <c r="P1023" s="5"/>
    </row>
    <row r="1024">
      <c r="A1024" s="1424"/>
      <c r="B1024" s="1561"/>
      <c r="C1024" s="1428"/>
      <c r="D1024" s="1428"/>
      <c r="E1024" s="1428"/>
      <c r="F1024" s="1428"/>
      <c r="G1024" s="1668"/>
      <c r="H1024" s="1563"/>
      <c r="I1024" s="1599"/>
      <c r="K1024" s="1490"/>
      <c r="M1024" s="1502"/>
      <c r="P1024" s="5"/>
    </row>
    <row r="1025">
      <c r="A1025" s="1424"/>
      <c r="B1025" s="1561"/>
      <c r="C1025" s="1428"/>
      <c r="D1025" s="1428"/>
      <c r="E1025" s="1428"/>
      <c r="F1025" s="1428"/>
      <c r="G1025" s="1668"/>
      <c r="H1025" s="1563"/>
      <c r="I1025" s="1599"/>
      <c r="K1025" s="1490"/>
      <c r="M1025" s="1502"/>
      <c r="P1025" s="5"/>
    </row>
    <row r="1026">
      <c r="A1026" s="1424"/>
      <c r="B1026" s="1561"/>
      <c r="C1026" s="1428"/>
      <c r="D1026" s="1428"/>
      <c r="E1026" s="1428"/>
      <c r="F1026" s="1428"/>
      <c r="G1026" s="1668"/>
      <c r="H1026" s="1563"/>
      <c r="I1026" s="1599"/>
      <c r="K1026" s="1490"/>
      <c r="M1026" s="1502"/>
      <c r="P1026" s="5"/>
    </row>
    <row r="1027">
      <c r="A1027" s="1424"/>
      <c r="B1027" s="1561"/>
      <c r="C1027" s="1428"/>
      <c r="D1027" s="1428"/>
      <c r="E1027" s="1428"/>
      <c r="F1027" s="1428"/>
      <c r="G1027" s="1668"/>
      <c r="H1027" s="1563"/>
      <c r="I1027" s="1599"/>
      <c r="K1027" s="1490"/>
      <c r="M1027" s="1502"/>
      <c r="P1027" s="5"/>
    </row>
    <row r="1028">
      <c r="A1028" s="1424"/>
      <c r="B1028" s="1561"/>
      <c r="C1028" s="1428"/>
      <c r="D1028" s="1428"/>
      <c r="E1028" s="1428"/>
      <c r="F1028" s="1428"/>
      <c r="G1028" s="1668"/>
      <c r="H1028" s="1563"/>
      <c r="I1028" s="1599"/>
      <c r="K1028" s="1490"/>
      <c r="M1028" s="1502"/>
      <c r="P1028" s="5"/>
    </row>
    <row r="1029">
      <c r="A1029" s="1424"/>
      <c r="B1029" s="1561"/>
      <c r="C1029" s="1428"/>
      <c r="D1029" s="1428"/>
      <c r="E1029" s="1428"/>
      <c r="F1029" s="1428"/>
      <c r="G1029" s="1668"/>
      <c r="H1029" s="1563"/>
      <c r="I1029" s="1599"/>
      <c r="K1029" s="1490"/>
      <c r="M1029" s="1502"/>
      <c r="P1029" s="5"/>
    </row>
    <row r="1030">
      <c r="A1030" s="1424"/>
      <c r="B1030" s="1561"/>
      <c r="C1030" s="1428"/>
      <c r="D1030" s="1428"/>
      <c r="E1030" s="1428"/>
      <c r="F1030" s="1428"/>
      <c r="G1030" s="1668"/>
      <c r="H1030" s="1563"/>
      <c r="I1030" s="1599"/>
      <c r="K1030" s="1490"/>
      <c r="M1030" s="1502"/>
      <c r="P1030" s="5"/>
    </row>
    <row r="1031">
      <c r="A1031" s="1424"/>
      <c r="B1031" s="1561"/>
      <c r="C1031" s="1428"/>
      <c r="D1031" s="1428"/>
      <c r="E1031" s="1428"/>
      <c r="F1031" s="1428"/>
      <c r="G1031" s="1668"/>
      <c r="H1031" s="1563"/>
      <c r="I1031" s="1599"/>
      <c r="K1031" s="1490"/>
      <c r="M1031" s="1502"/>
      <c r="P1031" s="5"/>
    </row>
    <row r="1032">
      <c r="A1032" s="1424"/>
      <c r="B1032" s="1561"/>
      <c r="C1032" s="1428"/>
      <c r="D1032" s="1428"/>
      <c r="E1032" s="1428"/>
      <c r="F1032" s="1428"/>
      <c r="G1032" s="1668"/>
      <c r="H1032" s="1563"/>
      <c r="I1032" s="1599"/>
      <c r="K1032" s="1490"/>
      <c r="M1032" s="1502"/>
      <c r="P1032" s="5"/>
    </row>
    <row r="1033">
      <c r="A1033" s="1424"/>
      <c r="B1033" s="1561"/>
      <c r="C1033" s="1428"/>
      <c r="D1033" s="1428"/>
      <c r="E1033" s="1428"/>
      <c r="F1033" s="1428"/>
      <c r="G1033" s="1668"/>
      <c r="H1033" s="1563"/>
      <c r="I1033" s="1599"/>
      <c r="K1033" s="1490"/>
      <c r="M1033" s="1502"/>
      <c r="P1033" s="5"/>
    </row>
    <row r="1034">
      <c r="A1034" s="1424"/>
      <c r="B1034" s="1561"/>
      <c r="C1034" s="1428"/>
      <c r="D1034" s="1428"/>
      <c r="E1034" s="1428"/>
      <c r="F1034" s="1428"/>
      <c r="G1034" s="1668"/>
      <c r="H1034" s="1563"/>
      <c r="I1034" s="1599"/>
      <c r="K1034" s="1490"/>
      <c r="M1034" s="1502"/>
      <c r="P1034" s="5"/>
    </row>
    <row r="1035">
      <c r="A1035" s="1424"/>
      <c r="B1035" s="1561"/>
      <c r="C1035" s="1428"/>
      <c r="D1035" s="1428"/>
      <c r="E1035" s="1428"/>
      <c r="F1035" s="1428"/>
      <c r="G1035" s="1668"/>
      <c r="H1035" s="1563"/>
      <c r="I1035" s="1599"/>
      <c r="K1035" s="1490"/>
      <c r="M1035" s="1502"/>
      <c r="P1035" s="5"/>
    </row>
    <row r="1036">
      <c r="A1036" s="1424"/>
      <c r="B1036" s="1561"/>
      <c r="C1036" s="1428"/>
      <c r="D1036" s="1428"/>
      <c r="E1036" s="1428"/>
      <c r="F1036" s="1428"/>
      <c r="G1036" s="1668"/>
      <c r="H1036" s="1563"/>
      <c r="I1036" s="1599"/>
      <c r="K1036" s="1490"/>
      <c r="M1036" s="1502"/>
      <c r="P1036" s="5"/>
    </row>
    <row r="1037">
      <c r="A1037" s="1424"/>
      <c r="B1037" s="1561"/>
      <c r="C1037" s="1428"/>
      <c r="D1037" s="1428"/>
      <c r="E1037" s="1428"/>
      <c r="F1037" s="1428"/>
      <c r="G1037" s="1668"/>
      <c r="H1037" s="1563"/>
      <c r="I1037" s="1599"/>
      <c r="K1037" s="1490"/>
      <c r="M1037" s="1502"/>
      <c r="P1037" s="5"/>
    </row>
    <row r="1038">
      <c r="A1038" s="1424"/>
      <c r="B1038" s="1561"/>
      <c r="C1038" s="1428"/>
      <c r="D1038" s="1428"/>
      <c r="E1038" s="1428"/>
      <c r="F1038" s="1428"/>
      <c r="G1038" s="1668"/>
      <c r="H1038" s="1563"/>
      <c r="I1038" s="1599"/>
      <c r="K1038" s="1490"/>
      <c r="M1038" s="1502"/>
      <c r="P1038" s="5"/>
    </row>
    <row r="1039">
      <c r="A1039" s="1424"/>
      <c r="B1039" s="1561"/>
      <c r="C1039" s="1428"/>
      <c r="D1039" s="1428"/>
      <c r="E1039" s="1428"/>
      <c r="F1039" s="1428"/>
      <c r="G1039" s="1668"/>
      <c r="H1039" s="1563"/>
      <c r="I1039" s="1599"/>
      <c r="K1039" s="1490"/>
      <c r="M1039" s="1502"/>
      <c r="P1039" s="5"/>
    </row>
    <row r="1040">
      <c r="A1040" s="1424"/>
      <c r="B1040" s="1561"/>
      <c r="C1040" s="1428"/>
      <c r="D1040" s="1428"/>
      <c r="E1040" s="1428"/>
      <c r="F1040" s="1428"/>
      <c r="G1040" s="1668"/>
      <c r="H1040" s="1563"/>
      <c r="I1040" s="1599"/>
      <c r="K1040" s="1490"/>
      <c r="M1040" s="1502"/>
      <c r="P1040" s="5"/>
    </row>
    <row r="1041">
      <c r="A1041" s="1424"/>
      <c r="B1041" s="1561"/>
      <c r="C1041" s="1428"/>
      <c r="D1041" s="1428"/>
      <c r="E1041" s="1428"/>
      <c r="F1041" s="1428"/>
      <c r="G1041" s="1668"/>
      <c r="H1041" s="1563"/>
      <c r="I1041" s="1599"/>
      <c r="K1041" s="1490"/>
      <c r="M1041" s="1502"/>
      <c r="P1041" s="5"/>
    </row>
    <row r="1042">
      <c r="A1042" s="1424"/>
      <c r="B1042" s="1561"/>
      <c r="C1042" s="1428"/>
      <c r="D1042" s="1428"/>
      <c r="E1042" s="1428"/>
      <c r="F1042" s="1428"/>
      <c r="G1042" s="1668"/>
      <c r="H1042" s="1563"/>
      <c r="I1042" s="1599"/>
      <c r="K1042" s="1490"/>
      <c r="M1042" s="1502"/>
      <c r="P1042" s="5"/>
    </row>
    <row r="1043">
      <c r="A1043" s="1424"/>
      <c r="B1043" s="1561"/>
      <c r="C1043" s="1428"/>
      <c r="D1043" s="1428"/>
      <c r="E1043" s="1428"/>
      <c r="F1043" s="1428"/>
      <c r="G1043" s="1668"/>
      <c r="H1043" s="1563"/>
      <c r="I1043" s="1599"/>
      <c r="K1043" s="1490"/>
      <c r="M1043" s="1502"/>
      <c r="P1043" s="5"/>
    </row>
    <row r="1044">
      <c r="A1044" s="1424"/>
      <c r="B1044" s="1561"/>
      <c r="C1044" s="1428"/>
      <c r="D1044" s="1428"/>
      <c r="E1044" s="1428"/>
      <c r="F1044" s="1428"/>
      <c r="G1044" s="1668"/>
      <c r="H1044" s="1563"/>
      <c r="I1044" s="1599"/>
      <c r="K1044" s="1490"/>
      <c r="M1044" s="1502"/>
      <c r="P1044" s="5"/>
    </row>
    <row r="1045">
      <c r="A1045" s="1424"/>
      <c r="B1045" s="1561"/>
      <c r="C1045" s="1428"/>
      <c r="D1045" s="1428"/>
      <c r="E1045" s="1428"/>
      <c r="F1045" s="1428"/>
      <c r="G1045" s="1668"/>
      <c r="H1045" s="1563"/>
      <c r="I1045" s="1599"/>
      <c r="K1045" s="1490"/>
      <c r="M1045" s="1502"/>
      <c r="P1045" s="5"/>
    </row>
    <row r="1046">
      <c r="A1046" s="1424"/>
      <c r="B1046" s="1561"/>
      <c r="C1046" s="1428"/>
      <c r="D1046" s="1428"/>
      <c r="E1046" s="1428"/>
      <c r="F1046" s="1428"/>
      <c r="G1046" s="1668"/>
      <c r="H1046" s="1563"/>
      <c r="I1046" s="1599"/>
      <c r="K1046" s="1490"/>
      <c r="M1046" s="1502"/>
      <c r="P1046" s="5"/>
    </row>
    <row r="1047">
      <c r="A1047" s="1424"/>
      <c r="B1047" s="1561"/>
      <c r="C1047" s="1428"/>
      <c r="D1047" s="1428"/>
      <c r="E1047" s="1428"/>
      <c r="F1047" s="1428"/>
      <c r="G1047" s="1668"/>
      <c r="H1047" s="1563"/>
      <c r="I1047" s="1599"/>
      <c r="K1047" s="1490"/>
      <c r="M1047" s="1502"/>
      <c r="P1047" s="5"/>
    </row>
    <row r="1048">
      <c r="A1048" s="1424"/>
      <c r="B1048" s="1561"/>
      <c r="C1048" s="1428"/>
      <c r="D1048" s="1428"/>
      <c r="E1048" s="1428"/>
      <c r="F1048" s="1428"/>
      <c r="G1048" s="1668"/>
      <c r="H1048" s="1563"/>
      <c r="I1048" s="1599"/>
      <c r="K1048" s="1490"/>
      <c r="M1048" s="1502"/>
      <c r="P1048" s="5"/>
    </row>
    <row r="1049">
      <c r="A1049" s="1424"/>
      <c r="B1049" s="1561"/>
      <c r="C1049" s="1428"/>
      <c r="D1049" s="1428"/>
      <c r="E1049" s="1428"/>
      <c r="F1049" s="1428"/>
      <c r="G1049" s="1668"/>
      <c r="H1049" s="1563"/>
      <c r="I1049" s="1599"/>
      <c r="K1049" s="1490"/>
      <c r="M1049" s="1502"/>
      <c r="P1049" s="5"/>
    </row>
    <row r="1050">
      <c r="A1050" s="1424"/>
      <c r="B1050" s="1561"/>
      <c r="C1050" s="1428"/>
      <c r="D1050" s="1428"/>
      <c r="E1050" s="1428"/>
      <c r="F1050" s="1428"/>
      <c r="G1050" s="1668"/>
      <c r="H1050" s="1563"/>
      <c r="I1050" s="1599"/>
      <c r="K1050" s="1490"/>
      <c r="M1050" s="1502"/>
      <c r="P1050" s="5"/>
    </row>
    <row r="1051">
      <c r="A1051" s="1424"/>
      <c r="B1051" s="1561"/>
      <c r="C1051" s="1428"/>
      <c r="D1051" s="1428"/>
      <c r="E1051" s="1428"/>
      <c r="F1051" s="1428"/>
      <c r="G1051" s="1668"/>
      <c r="H1051" s="1563"/>
      <c r="I1051" s="1599"/>
      <c r="K1051" s="1490"/>
      <c r="M1051" s="1502"/>
      <c r="P1051" s="5"/>
    </row>
    <row r="1052">
      <c r="A1052" s="1424"/>
      <c r="B1052" s="1561"/>
      <c r="C1052" s="1428"/>
      <c r="D1052" s="1428"/>
      <c r="E1052" s="1428"/>
      <c r="F1052" s="1428"/>
      <c r="G1052" s="1668"/>
      <c r="H1052" s="1563"/>
      <c r="I1052" s="1599"/>
      <c r="K1052" s="1490"/>
      <c r="M1052" s="1502"/>
      <c r="P1052" s="5"/>
    </row>
    <row r="1053">
      <c r="A1053" s="1424"/>
      <c r="B1053" s="1561"/>
      <c r="C1053" s="1428"/>
      <c r="D1053" s="1428"/>
      <c r="E1053" s="1428"/>
      <c r="F1053" s="1428"/>
      <c r="G1053" s="1668"/>
      <c r="H1053" s="1563"/>
      <c r="I1053" s="1599"/>
      <c r="K1053" s="1490"/>
      <c r="M1053" s="1502"/>
      <c r="P1053" s="5"/>
    </row>
    <row r="1054">
      <c r="A1054" s="1424"/>
      <c r="B1054" s="1561"/>
      <c r="C1054" s="1428"/>
      <c r="D1054" s="1428"/>
      <c r="E1054" s="1428"/>
      <c r="F1054" s="1428"/>
      <c r="G1054" s="1668"/>
      <c r="H1054" s="1563"/>
      <c r="I1054" s="1599"/>
      <c r="K1054" s="1490"/>
      <c r="M1054" s="1502"/>
      <c r="P1054" s="5"/>
    </row>
    <row r="1055">
      <c r="A1055" s="1424"/>
      <c r="B1055" s="1561"/>
      <c r="C1055" s="1428"/>
      <c r="D1055" s="1428"/>
      <c r="E1055" s="1428"/>
      <c r="F1055" s="1428"/>
      <c r="G1055" s="1668"/>
      <c r="H1055" s="1563"/>
      <c r="I1055" s="1599"/>
      <c r="K1055" s="1490"/>
      <c r="M1055" s="1502"/>
      <c r="P1055" s="5"/>
    </row>
    <row r="1056">
      <c r="A1056" s="1424"/>
      <c r="B1056" s="1561"/>
      <c r="C1056" s="1428"/>
      <c r="D1056" s="1428"/>
      <c r="E1056" s="1428"/>
      <c r="F1056" s="1428"/>
      <c r="G1056" s="1668"/>
      <c r="H1056" s="1563"/>
      <c r="I1056" s="1599"/>
      <c r="K1056" s="1490"/>
      <c r="M1056" s="1502"/>
      <c r="P1056" s="5"/>
    </row>
    <row r="1057">
      <c r="A1057" s="1424"/>
      <c r="B1057" s="1561"/>
      <c r="C1057" s="1428"/>
      <c r="D1057" s="1428"/>
      <c r="E1057" s="1428"/>
      <c r="F1057" s="1428"/>
      <c r="G1057" s="1668"/>
      <c r="H1057" s="1563"/>
      <c r="I1057" s="1599"/>
      <c r="K1057" s="1490"/>
      <c r="M1057" s="1502"/>
      <c r="P1057" s="5"/>
    </row>
    <row r="1058">
      <c r="A1058" s="1424"/>
      <c r="B1058" s="1561"/>
      <c r="C1058" s="1428"/>
      <c r="D1058" s="1428"/>
      <c r="E1058" s="1428"/>
      <c r="F1058" s="1428"/>
      <c r="G1058" s="1668"/>
      <c r="H1058" s="1563"/>
      <c r="I1058" s="1599"/>
      <c r="K1058" s="1490"/>
      <c r="M1058" s="1502"/>
      <c r="P1058" s="5"/>
    </row>
    <row r="1059">
      <c r="A1059" s="1424"/>
      <c r="B1059" s="1561"/>
      <c r="C1059" s="1428"/>
      <c r="D1059" s="1428"/>
      <c r="E1059" s="1428"/>
      <c r="F1059" s="1428"/>
      <c r="G1059" s="1668"/>
      <c r="H1059" s="1563"/>
      <c r="I1059" s="1599"/>
      <c r="K1059" s="1490"/>
      <c r="M1059" s="1502"/>
      <c r="P1059" s="5"/>
    </row>
    <row r="1060">
      <c r="A1060" s="1424"/>
      <c r="B1060" s="1561"/>
      <c r="C1060" s="1428"/>
      <c r="D1060" s="1428"/>
      <c r="E1060" s="1428"/>
      <c r="F1060" s="1428"/>
      <c r="G1060" s="1668"/>
      <c r="H1060" s="1563"/>
      <c r="I1060" s="1599"/>
      <c r="K1060" s="1490"/>
      <c r="M1060" s="1502"/>
      <c r="P1060" s="5"/>
    </row>
    <row r="1061">
      <c r="A1061" s="1424"/>
      <c r="B1061" s="1561"/>
      <c r="C1061" s="1428"/>
      <c r="D1061" s="1428"/>
      <c r="E1061" s="1428"/>
      <c r="F1061" s="1428"/>
      <c r="G1061" s="1668"/>
      <c r="H1061" s="1563"/>
      <c r="I1061" s="1599"/>
      <c r="K1061" s="1490"/>
      <c r="M1061" s="1502"/>
      <c r="P1061" s="5"/>
    </row>
    <row r="1062">
      <c r="A1062" s="1424"/>
      <c r="B1062" s="1561"/>
      <c r="C1062" s="1428"/>
      <c r="D1062" s="1428"/>
      <c r="E1062" s="1428"/>
      <c r="F1062" s="1428"/>
      <c r="G1062" s="1668"/>
      <c r="H1062" s="1563"/>
      <c r="I1062" s="1599"/>
      <c r="K1062" s="1490"/>
      <c r="M1062" s="1502"/>
      <c r="P1062" s="5"/>
    </row>
    <row r="1063">
      <c r="A1063" s="1424"/>
      <c r="B1063" s="1561"/>
      <c r="C1063" s="1428"/>
      <c r="D1063" s="1428"/>
      <c r="E1063" s="1428"/>
      <c r="F1063" s="1428"/>
      <c r="G1063" s="1668"/>
      <c r="H1063" s="1563"/>
      <c r="I1063" s="1599"/>
      <c r="K1063" s="1490"/>
      <c r="M1063" s="1502"/>
      <c r="P1063" s="5"/>
    </row>
    <row r="1064">
      <c r="A1064" s="1424"/>
      <c r="B1064" s="1561"/>
      <c r="C1064" s="1428"/>
      <c r="D1064" s="1428"/>
      <c r="E1064" s="1428"/>
      <c r="F1064" s="1428"/>
      <c r="G1064" s="1668"/>
      <c r="H1064" s="1563"/>
      <c r="I1064" s="1599"/>
      <c r="K1064" s="1490"/>
      <c r="M1064" s="1502"/>
      <c r="P1064" s="5"/>
    </row>
    <row r="1065">
      <c r="A1065" s="1424"/>
      <c r="B1065" s="1561"/>
      <c r="C1065" s="1428"/>
      <c r="D1065" s="1428"/>
      <c r="E1065" s="1428"/>
      <c r="F1065" s="1428"/>
      <c r="G1065" s="1668"/>
      <c r="H1065" s="1563"/>
      <c r="I1065" s="1599"/>
      <c r="K1065" s="1490"/>
      <c r="M1065" s="1502"/>
      <c r="P1065" s="5"/>
    </row>
    <row r="1066">
      <c r="A1066" s="1424"/>
      <c r="B1066" s="1561"/>
      <c r="C1066" s="1428"/>
      <c r="D1066" s="1428"/>
      <c r="E1066" s="1428"/>
      <c r="F1066" s="1428"/>
      <c r="G1066" s="1668"/>
      <c r="H1066" s="1563"/>
      <c r="I1066" s="1599"/>
      <c r="K1066" s="1490"/>
      <c r="M1066" s="1502"/>
      <c r="P1066" s="5"/>
    </row>
    <row r="1067">
      <c r="A1067" s="1424"/>
      <c r="B1067" s="1561"/>
      <c r="C1067" s="1428"/>
      <c r="D1067" s="1428"/>
      <c r="E1067" s="1428"/>
      <c r="F1067" s="1428"/>
      <c r="G1067" s="1668"/>
      <c r="H1067" s="1563"/>
      <c r="I1067" s="1599"/>
      <c r="K1067" s="1490"/>
      <c r="M1067" s="1502"/>
      <c r="P1067" s="5"/>
    </row>
    <row r="1068">
      <c r="A1068" s="1424"/>
      <c r="B1068" s="1561"/>
      <c r="C1068" s="1428"/>
      <c r="D1068" s="1428"/>
      <c r="E1068" s="1428"/>
      <c r="F1068" s="1428"/>
      <c r="G1068" s="1668"/>
      <c r="H1068" s="1563"/>
      <c r="I1068" s="1599"/>
      <c r="K1068" s="1490"/>
      <c r="M1068" s="1502"/>
      <c r="P1068" s="5"/>
    </row>
    <row r="1069">
      <c r="A1069" s="1424"/>
      <c r="B1069" s="1561"/>
      <c r="C1069" s="1428"/>
      <c r="D1069" s="1428"/>
      <c r="E1069" s="1428"/>
      <c r="F1069" s="1428"/>
      <c r="G1069" s="1668"/>
      <c r="H1069" s="1563"/>
      <c r="I1069" s="1599"/>
      <c r="K1069" s="1490"/>
      <c r="M1069" s="1502"/>
      <c r="P1069" s="5"/>
    </row>
    <row r="1070">
      <c r="A1070" s="1424"/>
      <c r="B1070" s="1561"/>
      <c r="C1070" s="1428"/>
      <c r="D1070" s="1428"/>
      <c r="E1070" s="1428"/>
      <c r="F1070" s="1428"/>
      <c r="G1070" s="1668"/>
      <c r="H1070" s="1563"/>
      <c r="I1070" s="1599"/>
      <c r="K1070" s="1490"/>
      <c r="M1070" s="1502"/>
      <c r="P1070" s="5"/>
    </row>
    <row r="1071">
      <c r="A1071" s="1424"/>
      <c r="B1071" s="1561"/>
      <c r="C1071" s="1428"/>
      <c r="D1071" s="1428"/>
      <c r="E1071" s="1428"/>
      <c r="F1071" s="1428"/>
      <c r="G1071" s="1668"/>
      <c r="H1071" s="1563"/>
      <c r="I1071" s="1599"/>
      <c r="K1071" s="1490"/>
      <c r="M1071" s="1502"/>
      <c r="P1071" s="5"/>
    </row>
    <row r="1072">
      <c r="A1072" s="1424"/>
      <c r="B1072" s="1561"/>
      <c r="C1072" s="1428"/>
      <c r="D1072" s="1428"/>
      <c r="E1072" s="1428"/>
      <c r="F1072" s="1428"/>
      <c r="G1072" s="1668"/>
      <c r="H1072" s="1563"/>
      <c r="I1072" s="1599"/>
      <c r="K1072" s="1490"/>
      <c r="M1072" s="1502"/>
      <c r="P1072" s="5"/>
    </row>
    <row r="1073">
      <c r="A1073" s="1424"/>
      <c r="B1073" s="1561"/>
      <c r="C1073" s="1428"/>
      <c r="D1073" s="1428"/>
      <c r="E1073" s="1428"/>
      <c r="F1073" s="1428"/>
      <c r="G1073" s="1668"/>
      <c r="H1073" s="1563"/>
      <c r="I1073" s="1599"/>
      <c r="K1073" s="1490"/>
      <c r="M1073" s="1502"/>
      <c r="P1073" s="5"/>
    </row>
    <row r="1074">
      <c r="A1074" s="1424"/>
      <c r="B1074" s="1561"/>
      <c r="C1074" s="1428"/>
      <c r="D1074" s="1428"/>
      <c r="E1074" s="1428"/>
      <c r="F1074" s="1428"/>
      <c r="G1074" s="1668"/>
      <c r="H1074" s="1563"/>
      <c r="I1074" s="1599"/>
      <c r="K1074" s="1490"/>
      <c r="M1074" s="1502"/>
      <c r="P1074" s="5"/>
    </row>
    <row r="1075">
      <c r="A1075" s="1424"/>
      <c r="B1075" s="1561"/>
      <c r="C1075" s="1428"/>
      <c r="D1075" s="1428"/>
      <c r="E1075" s="1428"/>
      <c r="F1075" s="1428"/>
      <c r="G1075" s="1668"/>
      <c r="H1075" s="1563"/>
      <c r="I1075" s="1599"/>
      <c r="K1075" s="1490"/>
      <c r="M1075" s="1502"/>
      <c r="P1075" s="5"/>
    </row>
    <row r="1076">
      <c r="A1076" s="1424"/>
      <c r="B1076" s="1561"/>
      <c r="C1076" s="1428"/>
      <c r="D1076" s="1428"/>
      <c r="E1076" s="1428"/>
      <c r="F1076" s="1428"/>
      <c r="G1076" s="1668"/>
      <c r="H1076" s="1563"/>
      <c r="I1076" s="1599"/>
      <c r="K1076" s="1490"/>
      <c r="M1076" s="1502"/>
      <c r="P1076" s="5"/>
    </row>
    <row r="1077">
      <c r="A1077" s="1424"/>
      <c r="B1077" s="1561"/>
      <c r="C1077" s="1428"/>
      <c r="D1077" s="1428"/>
      <c r="E1077" s="1428"/>
      <c r="F1077" s="1428"/>
      <c r="G1077" s="1668"/>
      <c r="H1077" s="1563"/>
      <c r="I1077" s="1599"/>
      <c r="K1077" s="1490"/>
      <c r="M1077" s="1502"/>
      <c r="P1077" s="5"/>
    </row>
    <row r="1078">
      <c r="A1078" s="1424"/>
      <c r="B1078" s="1561"/>
      <c r="C1078" s="1428"/>
      <c r="D1078" s="1428"/>
      <c r="E1078" s="1428"/>
      <c r="F1078" s="1428"/>
      <c r="G1078" s="1668"/>
      <c r="H1078" s="1563"/>
      <c r="I1078" s="1599"/>
      <c r="K1078" s="1490"/>
      <c r="M1078" s="1502"/>
      <c r="P1078" s="5"/>
    </row>
    <row r="1079">
      <c r="A1079" s="1424"/>
      <c r="B1079" s="1561"/>
      <c r="C1079" s="1428"/>
      <c r="D1079" s="1428"/>
      <c r="E1079" s="1428"/>
      <c r="F1079" s="1428"/>
      <c r="G1079" s="1668"/>
      <c r="H1079" s="1563"/>
      <c r="I1079" s="1599"/>
      <c r="K1079" s="1490"/>
      <c r="M1079" s="1502"/>
      <c r="P1079" s="5"/>
    </row>
    <row r="1080">
      <c r="A1080" s="1424"/>
      <c r="B1080" s="1561"/>
      <c r="C1080" s="1428"/>
      <c r="D1080" s="1428"/>
      <c r="E1080" s="1428"/>
      <c r="F1080" s="1428"/>
      <c r="G1080" s="1668"/>
      <c r="H1080" s="1563"/>
      <c r="I1080" s="1599"/>
      <c r="K1080" s="1490"/>
      <c r="M1080" s="1502"/>
      <c r="P1080" s="5"/>
    </row>
    <row r="1081">
      <c r="A1081" s="1424"/>
      <c r="B1081" s="1561"/>
      <c r="C1081" s="1428"/>
      <c r="D1081" s="1428"/>
      <c r="E1081" s="1428"/>
      <c r="F1081" s="1428"/>
      <c r="G1081" s="1668"/>
      <c r="H1081" s="1563"/>
      <c r="I1081" s="1599"/>
      <c r="K1081" s="1490"/>
      <c r="M1081" s="1502"/>
      <c r="P1081" s="5"/>
    </row>
    <row r="1082">
      <c r="A1082" s="1424"/>
      <c r="B1082" s="1561"/>
      <c r="C1082" s="1428"/>
      <c r="D1082" s="1428"/>
      <c r="E1082" s="1428"/>
      <c r="F1082" s="1428"/>
      <c r="G1082" s="1668"/>
      <c r="H1082" s="1563"/>
      <c r="I1082" s="1599"/>
      <c r="K1082" s="1490"/>
      <c r="M1082" s="1502"/>
      <c r="P1082" s="5"/>
    </row>
    <row r="1083">
      <c r="A1083" s="1424"/>
      <c r="B1083" s="1561"/>
      <c r="C1083" s="1428"/>
      <c r="D1083" s="1428"/>
      <c r="E1083" s="1428"/>
      <c r="F1083" s="1428"/>
      <c r="G1083" s="1668"/>
      <c r="H1083" s="1563"/>
      <c r="I1083" s="1599"/>
      <c r="K1083" s="1490"/>
      <c r="M1083" s="1502"/>
      <c r="P1083" s="5"/>
    </row>
    <row r="1084">
      <c r="A1084" s="1424"/>
      <c r="B1084" s="1561"/>
      <c r="C1084" s="1428"/>
      <c r="D1084" s="1428"/>
      <c r="E1084" s="1428"/>
      <c r="F1084" s="1428"/>
      <c r="G1084" s="1668"/>
      <c r="H1084" s="1563"/>
      <c r="I1084" s="1599"/>
      <c r="K1084" s="1490"/>
      <c r="M1084" s="1502"/>
      <c r="P1084" s="5"/>
    </row>
    <row r="1085">
      <c r="A1085" s="1424"/>
      <c r="B1085" s="1561"/>
      <c r="C1085" s="1428"/>
      <c r="D1085" s="1428"/>
      <c r="E1085" s="1428"/>
      <c r="F1085" s="1428"/>
      <c r="G1085" s="1668"/>
      <c r="H1085" s="1563"/>
      <c r="I1085" s="1599"/>
      <c r="K1085" s="1490"/>
      <c r="M1085" s="1502"/>
      <c r="P1085" s="5"/>
    </row>
    <row r="1086">
      <c r="A1086" s="1424"/>
      <c r="B1086" s="1561"/>
      <c r="C1086" s="1428"/>
      <c r="D1086" s="1428"/>
      <c r="E1086" s="1428"/>
      <c r="F1086" s="1428"/>
      <c r="G1086" s="1668"/>
      <c r="H1086" s="1563"/>
      <c r="I1086" s="1599"/>
      <c r="K1086" s="1490"/>
      <c r="M1086" s="1502"/>
      <c r="P1086" s="5"/>
    </row>
    <row r="1087">
      <c r="A1087" s="1424"/>
      <c r="B1087" s="1561"/>
      <c r="C1087" s="1428"/>
      <c r="D1087" s="1428"/>
      <c r="E1087" s="1428"/>
      <c r="F1087" s="1428"/>
      <c r="G1087" s="1668"/>
      <c r="H1087" s="1563"/>
      <c r="I1087" s="1599"/>
      <c r="K1087" s="1490"/>
      <c r="M1087" s="1502"/>
      <c r="P1087" s="5"/>
    </row>
    <row r="1088">
      <c r="A1088" s="1424"/>
      <c r="B1088" s="1561"/>
      <c r="C1088" s="1428"/>
      <c r="D1088" s="1428"/>
      <c r="E1088" s="1428"/>
      <c r="F1088" s="1428"/>
      <c r="G1088" s="1668"/>
      <c r="H1088" s="1563"/>
      <c r="I1088" s="1599"/>
      <c r="K1088" s="1490"/>
      <c r="M1088" s="1502"/>
      <c r="P1088" s="5"/>
    </row>
    <row r="1089">
      <c r="A1089" s="1424"/>
      <c r="B1089" s="1561"/>
      <c r="C1089" s="1428"/>
      <c r="D1089" s="1428"/>
      <c r="E1089" s="1428"/>
      <c r="F1089" s="1428"/>
      <c r="G1089" s="1668"/>
      <c r="H1089" s="1563"/>
      <c r="I1089" s="1599"/>
      <c r="K1089" s="1490"/>
      <c r="M1089" s="1502"/>
      <c r="P1089" s="5"/>
    </row>
    <row r="1090">
      <c r="A1090" s="1424"/>
      <c r="B1090" s="1561"/>
      <c r="C1090" s="1428"/>
      <c r="D1090" s="1428"/>
      <c r="E1090" s="1428"/>
      <c r="F1090" s="1428"/>
      <c r="G1090" s="1668"/>
      <c r="H1090" s="1563"/>
      <c r="I1090" s="1599"/>
      <c r="K1090" s="1490"/>
      <c r="M1090" s="1502"/>
      <c r="P1090" s="5"/>
    </row>
    <row r="1091">
      <c r="A1091" s="1424"/>
      <c r="B1091" s="1561"/>
      <c r="C1091" s="1428"/>
      <c r="D1091" s="1428"/>
      <c r="E1091" s="1428"/>
      <c r="F1091" s="1428"/>
      <c r="G1091" s="1668"/>
      <c r="H1091" s="1563"/>
      <c r="I1091" s="1599"/>
      <c r="K1091" s="1490"/>
      <c r="M1091" s="1502"/>
      <c r="P1091" s="5"/>
    </row>
    <row r="1092">
      <c r="A1092" s="1424"/>
      <c r="B1092" s="1561"/>
      <c r="C1092" s="1428"/>
      <c r="D1092" s="1428"/>
      <c r="E1092" s="1428"/>
      <c r="F1092" s="1428"/>
      <c r="G1092" s="1668"/>
      <c r="H1092" s="1563"/>
      <c r="I1092" s="1599"/>
      <c r="K1092" s="1490"/>
      <c r="M1092" s="1502"/>
      <c r="P1092" s="5"/>
    </row>
    <row r="1093">
      <c r="A1093" s="1424"/>
      <c r="B1093" s="1561"/>
      <c r="C1093" s="1428"/>
      <c r="D1093" s="1428"/>
      <c r="E1093" s="1428"/>
      <c r="F1093" s="1428"/>
      <c r="G1093" s="1668"/>
      <c r="H1093" s="1563"/>
      <c r="I1093" s="1599"/>
      <c r="K1093" s="1490"/>
      <c r="M1093" s="1502"/>
      <c r="P1093" s="5"/>
    </row>
    <row r="1094">
      <c r="A1094" s="1424"/>
      <c r="B1094" s="1561"/>
      <c r="C1094" s="1428"/>
      <c r="D1094" s="1428"/>
      <c r="E1094" s="1428"/>
      <c r="F1094" s="1428"/>
      <c r="G1094" s="1668"/>
      <c r="H1094" s="1563"/>
      <c r="I1094" s="1599"/>
      <c r="K1094" s="1490"/>
      <c r="M1094" s="1502"/>
      <c r="P1094" s="5"/>
    </row>
    <row r="1095">
      <c r="A1095" s="1424"/>
      <c r="B1095" s="1561"/>
      <c r="C1095" s="1428"/>
      <c r="D1095" s="1428"/>
      <c r="E1095" s="1428"/>
      <c r="F1095" s="1428"/>
      <c r="G1095" s="1668"/>
      <c r="H1095" s="1563"/>
      <c r="I1095" s="1599"/>
      <c r="K1095" s="1490"/>
      <c r="M1095" s="1502"/>
      <c r="P1095" s="5"/>
    </row>
    <row r="1096">
      <c r="A1096" s="1424"/>
      <c r="B1096" s="1561"/>
      <c r="C1096" s="1428"/>
      <c r="D1096" s="1428"/>
      <c r="E1096" s="1428"/>
      <c r="F1096" s="1428"/>
      <c r="G1096" s="1668"/>
      <c r="H1096" s="1563"/>
      <c r="I1096" s="1599"/>
      <c r="K1096" s="1490"/>
      <c r="M1096" s="1502"/>
      <c r="P1096" s="5"/>
    </row>
    <row r="1097">
      <c r="A1097" s="1424"/>
      <c r="B1097" s="1561"/>
      <c r="C1097" s="1428"/>
      <c r="D1097" s="1428"/>
      <c r="E1097" s="1428"/>
      <c r="F1097" s="1428"/>
      <c r="G1097" s="1668"/>
      <c r="H1097" s="1563"/>
      <c r="I1097" s="1599"/>
      <c r="K1097" s="1490"/>
      <c r="M1097" s="1502"/>
      <c r="P1097" s="5"/>
    </row>
    <row r="1098">
      <c r="A1098" s="1424"/>
      <c r="B1098" s="1561"/>
      <c r="C1098" s="1428"/>
      <c r="D1098" s="1428"/>
      <c r="E1098" s="1428"/>
      <c r="F1098" s="1428"/>
      <c r="G1098" s="1668"/>
      <c r="H1098" s="1563"/>
      <c r="I1098" s="1599"/>
      <c r="K1098" s="1490"/>
      <c r="M1098" s="1502"/>
      <c r="P1098" s="5"/>
    </row>
    <row r="1099">
      <c r="A1099" s="1424"/>
      <c r="B1099" s="1561"/>
      <c r="C1099" s="1428"/>
      <c r="D1099" s="1428"/>
      <c r="E1099" s="1428"/>
      <c r="F1099" s="1428"/>
      <c r="G1099" s="1668"/>
      <c r="H1099" s="1563"/>
      <c r="I1099" s="1599"/>
      <c r="K1099" s="1490"/>
      <c r="M1099" s="1502"/>
      <c r="P1099" s="5"/>
    </row>
    <row r="1100">
      <c r="A1100" s="1424"/>
      <c r="B1100" s="1561"/>
      <c r="C1100" s="1428"/>
      <c r="D1100" s="1428"/>
      <c r="E1100" s="1428"/>
      <c r="F1100" s="1428"/>
      <c r="G1100" s="1668"/>
      <c r="H1100" s="1563"/>
      <c r="I1100" s="1599"/>
      <c r="K1100" s="1490"/>
      <c r="M1100" s="1502"/>
      <c r="P1100" s="5"/>
    </row>
    <row r="1101">
      <c r="A1101" s="1424"/>
      <c r="B1101" s="1561"/>
      <c r="C1101" s="1428"/>
      <c r="D1101" s="1428"/>
      <c r="E1101" s="1428"/>
      <c r="F1101" s="1428"/>
      <c r="G1101" s="1668"/>
      <c r="H1101" s="1563"/>
      <c r="I1101" s="1599"/>
      <c r="K1101" s="1490"/>
      <c r="M1101" s="1502"/>
      <c r="P1101" s="5"/>
    </row>
    <row r="1102">
      <c r="A1102" s="1424"/>
      <c r="B1102" s="1561"/>
      <c r="C1102" s="1428"/>
      <c r="D1102" s="1428"/>
      <c r="E1102" s="1428"/>
      <c r="F1102" s="1428"/>
      <c r="G1102" s="1668"/>
      <c r="H1102" s="1563"/>
      <c r="I1102" s="1599"/>
      <c r="K1102" s="1490"/>
      <c r="M1102" s="1502"/>
      <c r="P1102" s="5"/>
    </row>
    <row r="1103">
      <c r="A1103" s="1424"/>
      <c r="B1103" s="1561"/>
      <c r="C1103" s="1428"/>
      <c r="D1103" s="1428"/>
      <c r="E1103" s="1428"/>
      <c r="F1103" s="1428"/>
      <c r="G1103" s="1668"/>
      <c r="H1103" s="1563"/>
      <c r="I1103" s="1599"/>
      <c r="K1103" s="1490"/>
      <c r="M1103" s="1502"/>
      <c r="P1103" s="5"/>
    </row>
    <row r="1104">
      <c r="A1104" s="1424"/>
      <c r="B1104" s="1561"/>
      <c r="C1104" s="1428"/>
      <c r="D1104" s="1428"/>
      <c r="E1104" s="1428"/>
      <c r="F1104" s="1428"/>
      <c r="G1104" s="1668"/>
      <c r="H1104" s="1563"/>
      <c r="I1104" s="1599"/>
      <c r="K1104" s="1490"/>
      <c r="M1104" s="1502"/>
      <c r="P1104" s="5"/>
    </row>
    <row r="1105">
      <c r="A1105" s="1424"/>
      <c r="B1105" s="1561"/>
      <c r="C1105" s="1428"/>
      <c r="D1105" s="1428"/>
      <c r="E1105" s="1428"/>
      <c r="F1105" s="1428"/>
      <c r="G1105" s="1668"/>
      <c r="H1105" s="1563"/>
      <c r="I1105" s="1599"/>
      <c r="K1105" s="1490"/>
      <c r="M1105" s="1502"/>
      <c r="P1105" s="5"/>
    </row>
    <row r="1106">
      <c r="A1106" s="1424"/>
      <c r="B1106" s="1561"/>
      <c r="C1106" s="1428"/>
      <c r="D1106" s="1428"/>
      <c r="E1106" s="1428"/>
      <c r="F1106" s="1428"/>
      <c r="G1106" s="1668"/>
      <c r="H1106" s="1563"/>
      <c r="I1106" s="1599"/>
      <c r="K1106" s="1490"/>
      <c r="M1106" s="1502"/>
      <c r="P1106" s="5"/>
    </row>
    <row r="1107">
      <c r="A1107" s="1424"/>
      <c r="B1107" s="1561"/>
      <c r="C1107" s="1428"/>
      <c r="D1107" s="1428"/>
      <c r="E1107" s="1428"/>
      <c r="F1107" s="1428"/>
      <c r="G1107" s="1668"/>
      <c r="H1107" s="1563"/>
      <c r="I1107" s="1599"/>
      <c r="K1107" s="1490"/>
      <c r="M1107" s="1502"/>
      <c r="P1107" s="5"/>
    </row>
    <row r="1108">
      <c r="A1108" s="1424"/>
      <c r="B1108" s="1561"/>
      <c r="C1108" s="1428"/>
      <c r="D1108" s="1428"/>
      <c r="E1108" s="1428"/>
      <c r="F1108" s="1428"/>
      <c r="G1108" s="1668"/>
      <c r="H1108" s="1563"/>
      <c r="I1108" s="1599"/>
      <c r="K1108" s="1490"/>
      <c r="M1108" s="1502"/>
      <c r="P1108" s="5"/>
    </row>
    <row r="1109">
      <c r="A1109" s="1424"/>
      <c r="B1109" s="1561"/>
      <c r="C1109" s="1428"/>
      <c r="D1109" s="1428"/>
      <c r="E1109" s="1428"/>
      <c r="F1109" s="1428"/>
      <c r="G1109" s="1668"/>
      <c r="H1109" s="1563"/>
      <c r="I1109" s="1599"/>
      <c r="K1109" s="1490"/>
      <c r="M1109" s="1502"/>
      <c r="P1109" s="5"/>
    </row>
    <row r="1110">
      <c r="A1110" s="1424"/>
      <c r="B1110" s="1561"/>
      <c r="C1110" s="1428"/>
      <c r="D1110" s="1428"/>
      <c r="E1110" s="1428"/>
      <c r="F1110" s="1428"/>
      <c r="G1110" s="1668"/>
      <c r="H1110" s="1563"/>
      <c r="I1110" s="1599"/>
      <c r="K1110" s="1490"/>
      <c r="M1110" s="1502"/>
      <c r="P1110" s="5"/>
    </row>
    <row r="1111">
      <c r="A1111" s="1424"/>
      <c r="B1111" s="1561"/>
      <c r="C1111" s="1428"/>
      <c r="D1111" s="1428"/>
      <c r="E1111" s="1428"/>
      <c r="F1111" s="1428"/>
      <c r="G1111" s="1668"/>
      <c r="H1111" s="1563"/>
      <c r="I1111" s="1599"/>
      <c r="K1111" s="1490"/>
      <c r="M1111" s="1502"/>
      <c r="P1111" s="5"/>
    </row>
    <row r="1112">
      <c r="A1112" s="1424"/>
      <c r="B1112" s="1561"/>
      <c r="C1112" s="1428"/>
      <c r="D1112" s="1428"/>
      <c r="E1112" s="1428"/>
      <c r="F1112" s="1428"/>
      <c r="G1112" s="1668"/>
      <c r="H1112" s="1563"/>
      <c r="I1112" s="1599"/>
      <c r="K1112" s="1490"/>
      <c r="M1112" s="1502"/>
      <c r="P1112" s="5"/>
    </row>
    <row r="1113">
      <c r="A1113" s="1424"/>
      <c r="B1113" s="1561"/>
      <c r="C1113" s="1428"/>
      <c r="D1113" s="1428"/>
      <c r="E1113" s="1428"/>
      <c r="F1113" s="1428"/>
      <c r="G1113" s="1668"/>
      <c r="H1113" s="1563"/>
      <c r="I1113" s="1599"/>
      <c r="K1113" s="1490"/>
      <c r="M1113" s="1502"/>
      <c r="P1113" s="5"/>
    </row>
    <row r="1114">
      <c r="A1114" s="1424"/>
      <c r="B1114" s="1561"/>
      <c r="C1114" s="1428"/>
      <c r="D1114" s="1428"/>
      <c r="E1114" s="1428"/>
      <c r="F1114" s="1428"/>
      <c r="G1114" s="1668"/>
      <c r="H1114" s="1563"/>
      <c r="I1114" s="1599"/>
      <c r="K1114" s="1490"/>
      <c r="M1114" s="1502"/>
      <c r="P1114" s="5"/>
    </row>
    <row r="1115">
      <c r="A1115" s="1424"/>
      <c r="B1115" s="1561"/>
      <c r="C1115" s="1428"/>
      <c r="D1115" s="1428"/>
      <c r="E1115" s="1428"/>
      <c r="F1115" s="1428"/>
      <c r="G1115" s="1668"/>
      <c r="H1115" s="1563"/>
      <c r="I1115" s="1599"/>
      <c r="K1115" s="1490"/>
      <c r="M1115" s="1502"/>
      <c r="P1115" s="5"/>
    </row>
    <row r="1116">
      <c r="A1116" s="1424"/>
      <c r="B1116" s="1561"/>
      <c r="C1116" s="1428"/>
      <c r="D1116" s="1428"/>
      <c r="E1116" s="1428"/>
      <c r="F1116" s="1428"/>
      <c r="G1116" s="1668"/>
      <c r="H1116" s="1563"/>
      <c r="I1116" s="1599"/>
      <c r="K1116" s="1490"/>
      <c r="M1116" s="1502"/>
      <c r="P1116" s="5"/>
    </row>
    <row r="1117">
      <c r="A1117" s="1424"/>
      <c r="B1117" s="1561"/>
      <c r="C1117" s="1428"/>
      <c r="D1117" s="1428"/>
      <c r="E1117" s="1428"/>
      <c r="F1117" s="1428"/>
      <c r="G1117" s="1668"/>
      <c r="H1117" s="1563"/>
      <c r="I1117" s="1599"/>
      <c r="K1117" s="1490"/>
      <c r="M1117" s="1502"/>
      <c r="P1117" s="5"/>
    </row>
    <row r="1118">
      <c r="A1118" s="1424"/>
      <c r="B1118" s="1561"/>
      <c r="C1118" s="1428"/>
      <c r="D1118" s="1428"/>
      <c r="E1118" s="1428"/>
      <c r="F1118" s="1428"/>
      <c r="G1118" s="1668"/>
      <c r="H1118" s="1563"/>
      <c r="I1118" s="1599"/>
      <c r="K1118" s="1490"/>
      <c r="M1118" s="1502"/>
      <c r="P1118" s="5"/>
    </row>
    <row r="1119">
      <c r="A1119" s="1424"/>
      <c r="B1119" s="1561"/>
      <c r="C1119" s="1428"/>
      <c r="D1119" s="1428"/>
      <c r="E1119" s="1428"/>
      <c r="F1119" s="1428"/>
      <c r="G1119" s="1668"/>
      <c r="H1119" s="1563"/>
      <c r="I1119" s="1599"/>
      <c r="K1119" s="1490"/>
      <c r="M1119" s="1502"/>
      <c r="P1119" s="5"/>
    </row>
    <row r="1120">
      <c r="A1120" s="1424"/>
      <c r="B1120" s="1561"/>
      <c r="C1120" s="1428"/>
      <c r="D1120" s="1428"/>
      <c r="E1120" s="1428"/>
      <c r="F1120" s="1428"/>
      <c r="G1120" s="1668"/>
      <c r="H1120" s="1563"/>
      <c r="I1120" s="1599"/>
      <c r="K1120" s="1490"/>
      <c r="M1120" s="1502"/>
      <c r="P1120" s="5"/>
    </row>
    <row r="1121">
      <c r="A1121" s="1424"/>
      <c r="B1121" s="1561"/>
      <c r="C1121" s="1428"/>
      <c r="D1121" s="1428"/>
      <c r="E1121" s="1428"/>
      <c r="F1121" s="1428"/>
      <c r="G1121" s="1668"/>
      <c r="H1121" s="1563"/>
      <c r="I1121" s="1599"/>
      <c r="K1121" s="1490"/>
      <c r="M1121" s="1502"/>
      <c r="P1121" s="5"/>
    </row>
    <row r="1122">
      <c r="A1122" s="1424"/>
      <c r="B1122" s="1561"/>
      <c r="C1122" s="1428"/>
      <c r="D1122" s="1428"/>
      <c r="E1122" s="1428"/>
      <c r="F1122" s="1428"/>
      <c r="G1122" s="1668"/>
      <c r="H1122" s="1563"/>
      <c r="I1122" s="1599"/>
      <c r="K1122" s="1490"/>
      <c r="M1122" s="1502"/>
      <c r="P1122" s="5"/>
    </row>
    <row r="1123">
      <c r="A1123" s="1424"/>
      <c r="B1123" s="1561"/>
      <c r="C1123" s="1428"/>
      <c r="D1123" s="1428"/>
      <c r="E1123" s="1428"/>
      <c r="F1123" s="1428"/>
      <c r="G1123" s="1668"/>
      <c r="H1123" s="1563"/>
      <c r="I1123" s="1599"/>
      <c r="K1123" s="1490"/>
      <c r="M1123" s="1502"/>
      <c r="P1123" s="5"/>
    </row>
    <row r="1124">
      <c r="A1124" s="1424"/>
      <c r="B1124" s="1561"/>
      <c r="C1124" s="1428"/>
      <c r="D1124" s="1428"/>
      <c r="E1124" s="1428"/>
      <c r="F1124" s="1428"/>
      <c r="G1124" s="1668"/>
      <c r="H1124" s="1563"/>
      <c r="I1124" s="1599"/>
      <c r="K1124" s="1490"/>
      <c r="M1124" s="1502"/>
      <c r="P1124" s="5"/>
    </row>
    <row r="1125">
      <c r="A1125" s="1424"/>
      <c r="B1125" s="1561"/>
      <c r="C1125" s="1428"/>
      <c r="D1125" s="1428"/>
      <c r="E1125" s="1428"/>
      <c r="F1125" s="1428"/>
      <c r="G1125" s="1668"/>
      <c r="H1125" s="1563"/>
      <c r="I1125" s="1599"/>
      <c r="K1125" s="1490"/>
      <c r="M1125" s="1502"/>
      <c r="P1125" s="5"/>
    </row>
    <row r="1126">
      <c r="A1126" s="1424"/>
      <c r="B1126" s="1561"/>
      <c r="C1126" s="1428"/>
      <c r="D1126" s="1428"/>
      <c r="E1126" s="1428"/>
      <c r="F1126" s="1428"/>
      <c r="G1126" s="1668"/>
      <c r="H1126" s="1563"/>
      <c r="I1126" s="1599"/>
      <c r="K1126" s="1490"/>
      <c r="M1126" s="1502"/>
      <c r="P1126" s="5"/>
    </row>
    <row r="1127">
      <c r="A1127" s="1424"/>
      <c r="B1127" s="1561"/>
      <c r="C1127" s="1428"/>
      <c r="D1127" s="1428"/>
      <c r="E1127" s="1428"/>
      <c r="F1127" s="1428"/>
      <c r="G1127" s="1668"/>
      <c r="H1127" s="1563"/>
      <c r="I1127" s="1599"/>
      <c r="K1127" s="1490"/>
      <c r="M1127" s="1502"/>
      <c r="P1127" s="5"/>
    </row>
    <row r="1128">
      <c r="A1128" s="1424"/>
      <c r="B1128" s="1561"/>
      <c r="C1128" s="1428"/>
      <c r="D1128" s="1428"/>
      <c r="E1128" s="1428"/>
      <c r="F1128" s="1428"/>
      <c r="G1128" s="1668"/>
      <c r="H1128" s="1563"/>
      <c r="I1128" s="1599"/>
      <c r="K1128" s="1490"/>
      <c r="M1128" s="1502"/>
      <c r="P1128" s="5"/>
    </row>
    <row r="1129">
      <c r="A1129" s="1424"/>
      <c r="B1129" s="1561"/>
      <c r="C1129" s="1428"/>
      <c r="D1129" s="1428"/>
      <c r="E1129" s="1428"/>
      <c r="F1129" s="1428"/>
      <c r="G1129" s="1668"/>
      <c r="H1129" s="1563"/>
      <c r="I1129" s="1599"/>
      <c r="K1129" s="1490"/>
      <c r="M1129" s="1502"/>
      <c r="P1129" s="5"/>
    </row>
    <row r="1130">
      <c r="A1130" s="1424"/>
      <c r="B1130" s="1561"/>
      <c r="C1130" s="1428"/>
      <c r="D1130" s="1428"/>
      <c r="E1130" s="1428"/>
      <c r="F1130" s="1428"/>
      <c r="G1130" s="1668"/>
      <c r="H1130" s="1563"/>
      <c r="I1130" s="1599"/>
      <c r="K1130" s="1490"/>
      <c r="M1130" s="1502"/>
      <c r="P1130" s="5"/>
    </row>
    <row r="1131">
      <c r="A1131" s="1424"/>
      <c r="B1131" s="1561"/>
      <c r="C1131" s="1428"/>
      <c r="D1131" s="1428"/>
      <c r="E1131" s="1428"/>
      <c r="F1131" s="1428"/>
      <c r="G1131" s="1668"/>
      <c r="H1131" s="1563"/>
      <c r="I1131" s="1599"/>
      <c r="K1131" s="1490"/>
      <c r="M1131" s="1502"/>
      <c r="P1131" s="5"/>
    </row>
    <row r="1132">
      <c r="A1132" s="1424"/>
      <c r="B1132" s="1561"/>
      <c r="C1132" s="1428"/>
      <c r="D1132" s="1428"/>
      <c r="E1132" s="1428"/>
      <c r="F1132" s="1428"/>
      <c r="G1132" s="1668"/>
      <c r="H1132" s="1563"/>
      <c r="I1132" s="1599"/>
      <c r="K1132" s="1490"/>
      <c r="M1132" s="1502"/>
      <c r="P1132" s="5"/>
    </row>
    <row r="1133">
      <c r="A1133" s="1424"/>
      <c r="B1133" s="1561"/>
      <c r="C1133" s="1428"/>
      <c r="D1133" s="1428"/>
      <c r="E1133" s="1428"/>
      <c r="F1133" s="1428"/>
      <c r="G1133" s="1668"/>
      <c r="H1133" s="1563"/>
      <c r="I1133" s="1599"/>
      <c r="K1133" s="1490"/>
      <c r="M1133" s="1502"/>
      <c r="P1133" s="5"/>
    </row>
    <row r="1134">
      <c r="A1134" s="1424"/>
      <c r="B1134" s="1561"/>
      <c r="C1134" s="1428"/>
      <c r="D1134" s="1428"/>
      <c r="E1134" s="1428"/>
      <c r="F1134" s="1428"/>
      <c r="G1134" s="1668"/>
      <c r="H1134" s="1563"/>
      <c r="I1134" s="1599"/>
      <c r="K1134" s="1490"/>
      <c r="M1134" s="1502"/>
      <c r="P1134" s="5"/>
    </row>
    <row r="1135">
      <c r="A1135" s="1424"/>
      <c r="B1135" s="1561"/>
      <c r="C1135" s="1428"/>
      <c r="D1135" s="1428"/>
      <c r="E1135" s="1428"/>
      <c r="F1135" s="1428"/>
      <c r="G1135" s="1668"/>
      <c r="H1135" s="1563"/>
      <c r="I1135" s="1599"/>
      <c r="K1135" s="1490"/>
      <c r="M1135" s="1502"/>
      <c r="P1135" s="5"/>
    </row>
    <row r="1136">
      <c r="A1136" s="1424"/>
      <c r="B1136" s="1561"/>
      <c r="C1136" s="1428"/>
      <c r="D1136" s="1428"/>
      <c r="E1136" s="1428"/>
      <c r="F1136" s="1428"/>
      <c r="G1136" s="1668"/>
      <c r="H1136" s="1563"/>
      <c r="I1136" s="1599"/>
      <c r="K1136" s="1490"/>
      <c r="M1136" s="1502"/>
      <c r="P1136" s="5"/>
    </row>
    <row r="1137">
      <c r="A1137" s="1424"/>
      <c r="B1137" s="1561"/>
      <c r="C1137" s="1428"/>
      <c r="D1137" s="1428"/>
      <c r="E1137" s="1428"/>
      <c r="F1137" s="1428"/>
      <c r="G1137" s="1668"/>
      <c r="H1137" s="1563"/>
      <c r="I1137" s="1599"/>
      <c r="K1137" s="1490"/>
      <c r="M1137" s="1502"/>
      <c r="P1137" s="5"/>
    </row>
    <row r="1138">
      <c r="A1138" s="1424"/>
      <c r="B1138" s="1561"/>
      <c r="C1138" s="1428"/>
      <c r="D1138" s="1428"/>
      <c r="E1138" s="1428"/>
      <c r="F1138" s="1428"/>
      <c r="G1138" s="1668"/>
      <c r="H1138" s="1563"/>
      <c r="I1138" s="1599"/>
      <c r="K1138" s="1490"/>
      <c r="M1138" s="1502"/>
      <c r="P1138" s="5"/>
    </row>
  </sheetData>
  <mergeCells count="14">
    <mergeCell ref="L1:L2"/>
    <mergeCell ref="M1:M2"/>
    <mergeCell ref="N1:N2"/>
    <mergeCell ref="O1:O2"/>
    <mergeCell ref="P1:P2"/>
    <mergeCell ref="Q1:Q2"/>
    <mergeCell ref="A1:A2"/>
    <mergeCell ref="B1:B2"/>
    <mergeCell ref="G1:G2"/>
    <mergeCell ref="H1:H2"/>
    <mergeCell ref="I1:I2"/>
    <mergeCell ref="J1:J2"/>
    <mergeCell ref="K1:K2"/>
    <mergeCell ref="C3:G3"/>
  </mergeCells>
  <conditionalFormatting sqref="A3:A145 B3:B137 B140:B1138 A148:A1138">
    <cfRule type="containsBlanks" dxfId="0" priority="1">
      <formula>LEN(TRIM(A3))=0</formula>
    </cfRule>
  </conditionalFormatting>
  <conditionalFormatting sqref="N1:N54 O1:O24 O31:O1138 N56:N79 N81:N100 N102:N1138">
    <cfRule type="containsText" dxfId="2" priority="2" operator="containsText" text="ERA">
      <formula>NOT(ISERROR(SEARCH(("ERA"),(N1))))</formula>
    </cfRule>
  </conditionalFormatting>
  <conditionalFormatting sqref="N1:N54 O1:O24 O31:O1138 N56:N79 N81:N100 N102:N1138">
    <cfRule type="containsText" dxfId="12" priority="3" operator="containsText" text="email">
      <formula>NOT(ISERROR(SEARCH(("email"),(N1))))</formula>
    </cfRule>
  </conditionalFormatting>
  <conditionalFormatting sqref="N1:N54 O1:O24 O31:O1138 N56:N79 N81:N100 N102:N1138">
    <cfRule type="containsText" dxfId="15" priority="4" operator="containsText" text="phone">
      <formula>NOT(ISERROR(SEARCH(("phone"),(N1))))</formula>
    </cfRule>
  </conditionalFormatting>
  <conditionalFormatting sqref="N1:N54 O1:O24 O31:O1138 N56:N79 N81:N100 N102:N1138">
    <cfRule type="containsText" dxfId="16" priority="5" operator="containsText" text="thalamus">
      <formula>NOT(ISERROR(SEARCH(("thalamus"),(N1))))</formula>
    </cfRule>
  </conditionalFormatting>
  <conditionalFormatting sqref="N1:N54 O1:O24 O31:O1138 N56:N79 N81:N100 N102:N1138">
    <cfRule type="containsText" dxfId="16" priority="6" operator="containsText" text="broker">
      <formula>NOT(ISERROR(SEARCH(("broker"),(N1))))</formula>
    </cfRule>
  </conditionalFormatting>
  <conditionalFormatting sqref="C1:C29 D1:D12 E1:E10 F1:F8 G5 G7 F10:G10 G13:G16 F14:F19 D15:E54 G19:G36 F21:F51 C31:C54 G38:G43 G45:G47 G49:G51 F53:F54 G53:G87 C56:C1138 D56:D92 E56:E1138 F56:F67 F69:F83 F85:F92 G89:G151 D94:D1138 F94:F130 F132:F151 A146:B147 F155:F1138 G155:G168 H155:H157 G170:G1138">
    <cfRule type="expression" dxfId="14" priority="7">
      <formula>AND(ISNUMBER(C1),TRUNC(C1)&gt;TODAY())</formula>
    </cfRule>
  </conditionalFormatting>
  <conditionalFormatting sqref="C1:C29 D1:D12 E1:E10 F1:F8 G5 G7 F10:G10 G13:G16 F14:F19 D15:E54 G19:G36 F21:F51 C31:C54 G38:G43 G45:G47 G49:G51 F53:F54 G53:G87 C56:C1138 D56:D92 E56:E1138 F56:F67 F69:F83 F85:F92 G89:G151 D94:D1138 F94:F130 F132:F151 A146:B147 F155:F1138 G155:G168 H155:H157 G170:G1138">
    <cfRule type="expression" dxfId="17" priority="8">
      <formula>AND(ISNUMBER(C1),TRUNC(C1)&lt;TODAY())</formula>
    </cfRule>
  </conditionalFormatting>
  <conditionalFormatting sqref="C41">
    <cfRule type="notContainsBlanks" dxfId="2" priority="9">
      <formula>LEN(TRIM(C41))&gt;0</formula>
    </cfRule>
  </conditionalFormatting>
  <conditionalFormatting sqref="H3 H5:H54 H56:H73 I73 H75:H137 I111">
    <cfRule type="timePeriod" dxfId="18" priority="10" timePeriod="today"/>
  </conditionalFormatting>
  <conditionalFormatting sqref="H3 H5:H54 H56:H73 I73 H75:H137 I111">
    <cfRule type="expression" dxfId="19" priority="11">
      <formula>AND(ISNUMBER(H3),TRUNC(H3)&lt;TODAY())</formula>
    </cfRule>
  </conditionalFormatting>
  <conditionalFormatting sqref="H3 H5:H54 H56:H73 I73 H75:H137 I111">
    <cfRule type="expression" dxfId="14" priority="12">
      <formula>AND(ISNUMBER(H3),TRUNC(H3)&gt;TODAY())</formula>
    </cfRule>
  </conditionalFormatting>
  <conditionalFormatting sqref="I3">
    <cfRule type="notContainsBlanks" dxfId="2" priority="13">
      <formula>LEN(TRIM(I3))&gt;0</formula>
    </cfRule>
  </conditionalFormatting>
  <conditionalFormatting sqref="C4">
    <cfRule type="notContainsBlanks" dxfId="2" priority="14">
      <formula>LEN(TRIM(C4))&gt;0</formula>
    </cfRule>
  </conditionalFormatting>
  <conditionalFormatting sqref="C65">
    <cfRule type="colorScale" priority="15">
      <colorScale>
        <cfvo type="min"/>
        <cfvo type="max"/>
        <color rgb="FF57BB8A"/>
        <color rgb="FFFFFFFF"/>
      </colorScale>
    </cfRule>
  </conditionalFormatting>
  <printOptions gridLines="1" horizontalCentered="1"/>
  <pageMargins bottom="0.75" footer="0.0" header="0.0" left="0.25" right="0.25" top="0.75"/>
  <pageSetup cellComments="atEnd" orientation="landscape" pageOrder="overThenDown"/>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75.29"/>
  </cols>
  <sheetData>
    <row r="1">
      <c r="A1" s="1470" t="s">
        <v>13750</v>
      </c>
      <c r="B1" s="1669" t="s">
        <v>13751</v>
      </c>
      <c r="C1" s="1670" t="s">
        <v>13752</v>
      </c>
    </row>
    <row r="2">
      <c r="A2" s="1671">
        <v>44151.0</v>
      </c>
      <c r="B2" s="1672" t="str">
        <f t="shared" ref="B2:B106" si="1">text(A2,"yyyy-MM-dd")</f>
        <v>2020-11-16</v>
      </c>
      <c r="C2" s="1451" t="str">
        <f>IFERROR(__xludf.DUMMYFUNCTION("ArrayFormula( CONCATENATE(query('2020-2021 IV Dates'!A$4:H$137,""select A where (C = date '""&amp;B2&amp;""') or (D = date '""&amp;B2&amp;""') or (E = date '""&amp;B2&amp;""') or (F = date '""&amp;B2&amp;""') or (G = date '""&amp;B2&amp;""') or (H = date '""&amp;B2&amp;""')"", FALSE) &amp; CHAR(10) ) )"),"Wayne State University School of Medicine Program
")</f>
        <v>Wayne State University School of Medicine Program
</v>
      </c>
    </row>
    <row r="3">
      <c r="A3" s="1671">
        <v>44152.0</v>
      </c>
      <c r="B3" s="1672" t="str">
        <f t="shared" si="1"/>
        <v>2020-11-17</v>
      </c>
      <c r="C3" s="1451" t="str">
        <f>IFERROR(__xludf.DUMMYFUNCTION("ArrayFormula( CONCATENATE(query('2020-2021 IV Dates'!A$4:H$137,""select A where (C = date '""&amp;B3&amp;""') or (D = date '""&amp;B3&amp;""') or (E = date '""&amp;B3&amp;""') or (F = date '""&amp;B3&amp;""') or (G = date '""&amp;B3&amp;""') or (H = date '""&amp;B3&amp;""')"", FALSE) &amp; CHAR(10) ) )"),"#N/A")</f>
        <v>#N/A</v>
      </c>
    </row>
    <row r="4">
      <c r="A4" s="1671">
        <v>44153.0</v>
      </c>
      <c r="B4" s="1672" t="str">
        <f t="shared" si="1"/>
        <v>2020-11-18</v>
      </c>
      <c r="C4" s="1451" t="str">
        <f>IFERROR(__xludf.DUMMYFUNCTION("ArrayFormula( CONCATENATE(query('2020-2021 IV Dates'!A$4:H$137,""select A where (C = date '""&amp;B4&amp;""') or (D = date '""&amp;B4&amp;""') or (E = date '""&amp;B4&amp;""') or (F = date '""&amp;B4&amp;""') or (G = date '""&amp;B4&amp;""') or (H = date '""&amp;B4&amp;""')"", FALSE) &amp; CHAR(10) ) )"),"Loyola University Medical Center Program
University of Mississippi Medical Center Program
University of Oklahoma Health Sciences Center Program
")</f>
        <v>Loyola University Medical Center Program
University of Mississippi Medical Center Program
University of Oklahoma Health Sciences Center Program
</v>
      </c>
    </row>
    <row r="5">
      <c r="A5" s="1671">
        <v>44154.0</v>
      </c>
      <c r="B5" s="1672" t="str">
        <f t="shared" si="1"/>
        <v>2020-11-19</v>
      </c>
      <c r="C5" s="1451" t="str">
        <f>IFERROR(__xludf.DUMMYFUNCTION("ArrayFormula( CONCATENATE(query('2020-2021 IV Dates'!A$4:H$137,""select A where (C = date '""&amp;B5&amp;""') or (D = date '""&amp;B5&amp;""') or (E = date '""&amp;B5&amp;""') or (F = date '""&amp;B5&amp;""') or (G = date '""&amp;B5&amp;""') or (H = date '""&amp;B5&amp;""')"", FALSE) &amp; CHAR(10) ) )"),"University of South Florida Morsani Program
")</f>
        <v>University of South Florida Morsani Program
</v>
      </c>
    </row>
    <row r="6">
      <c r="A6" s="1671">
        <v>44155.0</v>
      </c>
      <c r="B6" s="1672" t="str">
        <f t="shared" si="1"/>
        <v>2020-11-20</v>
      </c>
      <c r="C6" s="1451" t="str">
        <f>IFERROR(__xludf.DUMMYFUNCTION("ArrayFormula( CONCATENATE(query('2020-2021 IV Dates'!A$4:H$137,""select A where (C = date '""&amp;B6&amp;""') or (D = date '""&amp;B6&amp;""') or (E = date '""&amp;B6&amp;""') or (F = date '""&amp;B6&amp;""') or (G = date '""&amp;B6&amp;""') or (H = date '""&amp;B6&amp;""')"", FALSE) &amp; CHAR(10) ) )"),"Baylor College of Medicine Program
SUNY Upstate Medical University Program
Western Reserve Hospital Program [DO]
")</f>
        <v>Baylor College of Medicine Program
SUNY Upstate Medical University Program
Western Reserve Hospital Program [DO]
</v>
      </c>
    </row>
    <row r="7">
      <c r="A7" s="1671">
        <v>44156.0</v>
      </c>
      <c r="B7" s="1672" t="str">
        <f t="shared" si="1"/>
        <v>2020-11-21</v>
      </c>
      <c r="C7" s="1451" t="str">
        <f>IFERROR(__xludf.DUMMYFUNCTION("ArrayFormula( CONCATENATE(query('2020-2021 IV Dates'!A$4:H$137,""select A where (C = date '""&amp;B7&amp;""') or (D = date '""&amp;B7&amp;""') or (E = date '""&amp;B7&amp;""') or (F = date '""&amp;B7&amp;""') or (G = date '""&amp;B7&amp;""') or (H = date '""&amp;B7&amp;""')"", FALSE) &amp; CHAR(10) ) )"),"#N/A")</f>
        <v>#N/A</v>
      </c>
    </row>
    <row r="8">
      <c r="A8" s="1671">
        <v>44157.0</v>
      </c>
      <c r="B8" s="1672" t="str">
        <f t="shared" si="1"/>
        <v>2020-11-22</v>
      </c>
      <c r="C8" s="1451" t="str">
        <f>IFERROR(__xludf.DUMMYFUNCTION("ArrayFormula( CONCATENATE(query('2020-2021 IV Dates'!A$4:H$137,""select A where (C = date '""&amp;B8&amp;""') or (D = date '""&amp;B8&amp;""') or (E = date '""&amp;B8&amp;""') or (F = date '""&amp;B8&amp;""') or (G = date '""&amp;B8&amp;""') or (H = date '""&amp;B8&amp;""')"", FALSE) &amp; CHAR(10) ) )"),"#N/A")</f>
        <v>#N/A</v>
      </c>
    </row>
    <row r="9">
      <c r="A9" s="1671">
        <v>44158.0</v>
      </c>
      <c r="B9" s="1672" t="str">
        <f t="shared" si="1"/>
        <v>2020-11-23</v>
      </c>
      <c r="C9" s="1451" t="str">
        <f>IFERROR(__xludf.DUMMYFUNCTION("ArrayFormula( CONCATENATE(query('2020-2021 IV Dates'!A$4:H$137,""select A where (C = date '""&amp;B9&amp;""') or (D = date '""&amp;B9&amp;""') or (E = date '""&amp;B9&amp;""') or (F = date '""&amp;B9&amp;""') or (G = date '""&amp;B9&amp;""') or (H = date '""&amp;B9&amp;""')"", FALSE) &amp; CHAR(10) ) )"),"Cooper Hospital-University Medical Center Program
University of Louisville School of Medicine Program
")</f>
        <v>Cooper Hospital-University Medical Center Program
University of Louisville School of Medicine Program
</v>
      </c>
    </row>
    <row r="10">
      <c r="A10" s="1671">
        <v>44159.0</v>
      </c>
      <c r="B10" s="1672" t="str">
        <f t="shared" si="1"/>
        <v>2020-11-24</v>
      </c>
      <c r="C10" s="1451" t="str">
        <f>IFERROR(__xludf.DUMMYFUNCTION("ArrayFormula( CONCATENATE(query('2020-2021 IV Dates'!A$4:H$137,""select A where (C = date '""&amp;B10&amp;""') or (D = date '""&amp;B10&amp;""') or (E = date '""&amp;B10&amp;""') or (F = date '""&amp;B10&amp;""') or (G = date '""&amp;B10&amp;""') or (H = date '""&amp;B10&amp;""')"", FALSE) &amp; CHAR(10) )"&amp;" )"),"#N/A")</f>
        <v>#N/A</v>
      </c>
    </row>
    <row r="11">
      <c r="A11" s="1671">
        <v>44160.0</v>
      </c>
      <c r="B11" s="1672" t="str">
        <f t="shared" si="1"/>
        <v>2020-11-25</v>
      </c>
      <c r="C11" s="1451" t="str">
        <f>IFERROR(__xludf.DUMMYFUNCTION("ArrayFormula( CONCATENATE(query('2020-2021 IV Dates'!A$4:H$137,""select A where (C = date '""&amp;B11&amp;""') or (D = date '""&amp;B11&amp;""') or (E = date '""&amp;B11&amp;""') or (F = date '""&amp;B11&amp;""') or (G = date '""&amp;B11&amp;""') or (H = date '""&amp;B11&amp;""')"", FALSE) &amp; CHAR(10) )"&amp;" )"),"#N/A")</f>
        <v>#N/A</v>
      </c>
    </row>
    <row r="12">
      <c r="A12" s="1671">
        <v>44161.0</v>
      </c>
      <c r="B12" s="1672" t="str">
        <f t="shared" si="1"/>
        <v>2020-11-26</v>
      </c>
      <c r="C12" s="1451" t="str">
        <f>IFERROR(__xludf.DUMMYFUNCTION("ArrayFormula( CONCATENATE(query('2020-2021 IV Dates'!A$4:H$137,""select A where (C = date '""&amp;B12&amp;""') or (D = date '""&amp;B12&amp;""') or (E = date '""&amp;B12&amp;""') or (F = date '""&amp;B12&amp;""') or (G = date '""&amp;B12&amp;""') or (H = date '""&amp;B12&amp;""')"", FALSE) &amp; CHAR(10) )"&amp;" )"),"#N/A")</f>
        <v>#N/A</v>
      </c>
    </row>
    <row r="13">
      <c r="A13" s="1671">
        <v>44162.0</v>
      </c>
      <c r="B13" s="1672" t="str">
        <f t="shared" si="1"/>
        <v>2020-11-27</v>
      </c>
      <c r="C13" s="1451" t="str">
        <f>IFERROR(__xludf.DUMMYFUNCTION("ArrayFormula( CONCATENATE(query('2020-2021 IV Dates'!A$4:H$137,""select A where (C = date '""&amp;B13&amp;""') or (D = date '""&amp;B13&amp;""') or (E = date '""&amp;B13&amp;""') or (F = date '""&amp;B13&amp;""') or (G = date '""&amp;B13&amp;""') or (H = date '""&amp;B13&amp;""')"", FALSE) &amp; CHAR(10) )"&amp;" )"),"#N/A")</f>
        <v>#N/A</v>
      </c>
    </row>
    <row r="14">
      <c r="A14" s="1671">
        <v>44163.0</v>
      </c>
      <c r="B14" s="1672" t="str">
        <f t="shared" si="1"/>
        <v>2020-11-28</v>
      </c>
      <c r="C14" s="1451" t="str">
        <f>IFERROR(__xludf.DUMMYFUNCTION("ArrayFormula( CONCATENATE(query('2020-2021 IV Dates'!A$4:H$137,""select A where (C = date '""&amp;B14&amp;""') or (D = date '""&amp;B14&amp;""') or (E = date '""&amp;B14&amp;""') or (F = date '""&amp;B14&amp;""') or (G = date '""&amp;B14&amp;""') or (H = date '""&amp;B14&amp;""')"", FALSE) &amp; CHAR(10) )"&amp;" )"),"#N/A")</f>
        <v>#N/A</v>
      </c>
    </row>
    <row r="15">
      <c r="A15" s="1671">
        <v>44164.0</v>
      </c>
      <c r="B15" s="1672" t="str">
        <f t="shared" si="1"/>
        <v>2020-11-29</v>
      </c>
      <c r="C15" s="1451" t="str">
        <f>IFERROR(__xludf.DUMMYFUNCTION("ArrayFormula( CONCATENATE(query('2020-2021 IV Dates'!A$4:H$137,""select A where (C = date '""&amp;B15&amp;""') or (D = date '""&amp;B15&amp;""') or (E = date '""&amp;B15&amp;""') or (F = date '""&amp;B15&amp;""') or (G = date '""&amp;B15&amp;""') or (H = date '""&amp;B15&amp;""')"", FALSE) &amp; CHAR(10) )"&amp;" )"),"#N/A")</f>
        <v>#N/A</v>
      </c>
    </row>
    <row r="16">
      <c r="A16" s="1671">
        <v>44165.0</v>
      </c>
      <c r="B16" s="1672" t="str">
        <f t="shared" si="1"/>
        <v>2020-11-30</v>
      </c>
      <c r="C16" s="1451" t="str">
        <f>IFERROR(__xludf.DUMMYFUNCTION("ArrayFormula( CONCATENATE(query('2020-2021 IV Dates'!A$4:H$137,""select A where (C = date '""&amp;B16&amp;""') or (D = date '""&amp;B16&amp;""') or (E = date '""&amp;B16&amp;""') or (F = date '""&amp;B16&amp;""') or (G = date '""&amp;B16&amp;""') or (H = date '""&amp;B16&amp;""')"", FALSE) &amp; CHAR(10) )"&amp;" )"),"Cooper Hospital-University Medical Center Program
University of Iowa Hospitals and Clinics Program
West Virginia University Program
")</f>
        <v>Cooper Hospital-University Medical Center Program
University of Iowa Hospitals and Clinics Program
West Virginia University Program
</v>
      </c>
    </row>
    <row r="17">
      <c r="A17" s="1671">
        <v>44166.0</v>
      </c>
      <c r="B17" s="1672" t="str">
        <f t="shared" si="1"/>
        <v>2020-12-01</v>
      </c>
      <c r="C17" s="1451" t="str">
        <f>IFERROR(__xludf.DUMMYFUNCTION("ArrayFormula( CONCATENATE(query('2020-2021 IV Dates'!A$4:H$137,""select A where (C = date '""&amp;B17&amp;""') or (D = date '""&amp;B17&amp;""') or (E = date '""&amp;B17&amp;""') or (F = date '""&amp;B17&amp;""') or (G = date '""&amp;B17&amp;""') or (H = date '""&amp;B17&amp;""')"", FALSE) &amp; CHAR(10) )"&amp;" )"),"New York Presbyterian Hospital (Columbia and Cornell Campus) Program
University of Mississippi Medical Center Program
Wayne State University School of Medicine Program
")</f>
        <v>New York Presbyterian Hospital (Columbia and Cornell Campus) Program
University of Mississippi Medical Center Program
Wayne State University School of Medicine Program
</v>
      </c>
    </row>
    <row r="18">
      <c r="A18" s="1671">
        <v>44167.0</v>
      </c>
      <c r="B18" s="1672" t="str">
        <f t="shared" si="1"/>
        <v>2020-12-02</v>
      </c>
      <c r="C18" s="1451" t="str">
        <f>IFERROR(__xludf.DUMMYFUNCTION("ArrayFormula( CONCATENATE(query('2020-2021 IV Dates'!A$4:H$137,""select A where (C = date '""&amp;B18&amp;""') or (D = date '""&amp;B18&amp;""') or (E = date '""&amp;B18&amp;""') or (F = date '""&amp;B18&amp;""') or (G = date '""&amp;B18&amp;""') or (H = date '""&amp;B18&amp;""')"", FALSE) &amp; CHAR(10) )"&amp;" )"),"Medical College of Georgia Program
Penn State Milton S Hershey Medical Center Program
Penn State Milton S Hershey Medical Center Program - Research
")</f>
        <v>Medical College of Georgia Program
Penn State Milton S Hershey Medical Center Program
Penn State Milton S Hershey Medical Center Program - Research
</v>
      </c>
    </row>
    <row r="19">
      <c r="A19" s="1671">
        <v>44168.0</v>
      </c>
      <c r="B19" s="1672" t="str">
        <f t="shared" si="1"/>
        <v>2020-12-03</v>
      </c>
      <c r="C19" s="1451" t="str">
        <f>IFERROR(__xludf.DUMMYFUNCTION("ArrayFormula( CONCATENATE(query('2020-2021 IV Dates'!A$4:H$137,""select A where (C = date '""&amp;B19&amp;""') or (D = date '""&amp;B19&amp;""') or (E = date '""&amp;B19&amp;""') or (F = date '""&amp;B19&amp;""') or (G = date '""&amp;B19&amp;""') or (H = date '""&amp;B19&amp;""')"", FALSE) &amp; CHAR(10) )"&amp;" )"),"Henry Ford Macomb Hospital Program [DO}
Southern Illinois University Program
University of Michigan Health System Program
University of Michigan Health System Program - Research
University of Washington Program - 6 year
University of Washington Program - "&amp;"Research 7 year
University of Wisconsin Hospitals and Clinics Program
")</f>
        <v>Henry Ford Macomb Hospital Program [DO}
Southern Illinois University Program
University of Michigan Health System Program
University of Michigan Health System Program - Research
University of Washington Program - 6 year
University of Washington Program - Research 7 year
University of Wisconsin Hospitals and Clinics Program
</v>
      </c>
    </row>
    <row r="20">
      <c r="A20" s="1671">
        <v>44169.0</v>
      </c>
      <c r="B20" s="1672" t="str">
        <f t="shared" si="1"/>
        <v>2020-12-04</v>
      </c>
      <c r="C20" s="1451" t="str">
        <f>IFERROR(__xludf.DUMMYFUNCTION("ArrayFormula( CONCATENATE(query('2020-2021 IV Dates'!A$4:H$137,""select A where (C = date '""&amp;B20&amp;""') or (D = date '""&amp;B20&amp;""') or (E = date '""&amp;B20&amp;""') or (F = date '""&amp;B20&amp;""') or (G = date '""&amp;B20&amp;""') or (H = date '""&amp;B20&amp;""')"", FALSE) &amp; CHAR(10) )"&amp;" )"),"Case Western Reserve University/University Hospitals Cleveland Medical Center Program
New York University School of Medicine Program (NYU)
Rush University Medical Center Program
Southern Illinois University Program
University at Buffalo Program
University"&amp;" of Kentucky College of Medicine Program
University of Michigan Health System Program
University of Michigan Health System Program - Research
University of New Mexico School of Medicine Program
University of Washington Program - 6 year
University of Washi"&amp;"ngton Program - Research 7 year
University of Wisconsin Hospitals and Clinics Program
West Virginia University Program
Yale-New Haven Medical Center Program
")</f>
        <v>Case Western Reserve University/University Hospitals Cleveland Medical Center Program
New York University School of Medicine Program (NYU)
Rush University Medical Center Program
Southern Illinois University Program
University at Buffalo Program
University of Kentucky College of Medicine Program
University of Michigan Health System Program
University of Michigan Health System Program - Research
University of New Mexico School of Medicine Program
University of Washington Program - 6 year
University of Washington Program - Research 7 year
University of Wisconsin Hospitals and Clinics Program
West Virginia University Program
Yale-New Haven Medical Center Program
</v>
      </c>
    </row>
    <row r="21">
      <c r="A21" s="1671">
        <v>44170.0</v>
      </c>
      <c r="B21" s="1672" t="str">
        <f t="shared" si="1"/>
        <v>2020-12-05</v>
      </c>
      <c r="C21" s="1451" t="str">
        <f>IFERROR(__xludf.DUMMYFUNCTION("ArrayFormula( CONCATENATE(query('2020-2021 IV Dates'!A$4:H$137,""select A where (C = date '""&amp;B21&amp;""') or (D = date '""&amp;B21&amp;""') or (E = date '""&amp;B21&amp;""') or (F = date '""&amp;B21&amp;""') or (G = date '""&amp;B21&amp;""') or (H = date '""&amp;B21&amp;""')"", FALSE) &amp; CHAR(10) )"&amp;" )"),"Case Western Reserve University/University Hospitals Cleveland Medical Center Program
Geisinger Health System Program
New York Presbyterian Hospital (Columbia and Cornell Campus) Program
New York University School of Medicine Program (NYU)
Sidney Kimmel M"&amp;"edical College at Thomas Jefferson University/TJUH Program
University of Kentucky College of Medicine Program
")</f>
        <v>Case Western Reserve University/University Hospitals Cleveland Medical Center Program
Geisinger Health System Program
New York Presbyterian Hospital (Columbia and Cornell Campus) Program
New York University School of Medicine Program (NYU)
Sidney Kimmel Medical College at Thomas Jefferson University/TJUH Program
University of Kentucky College of Medicine Program
</v>
      </c>
    </row>
    <row r="22">
      <c r="A22" s="1671">
        <v>44171.0</v>
      </c>
      <c r="B22" s="1672" t="str">
        <f t="shared" si="1"/>
        <v>2020-12-06</v>
      </c>
      <c r="C22" s="1451" t="str">
        <f>IFERROR(__xludf.DUMMYFUNCTION("ArrayFormula( CONCATENATE(query('2020-2021 IV Dates'!A$4:H$137,""select A where (C = date '""&amp;B22&amp;""') or (D = date '""&amp;B22&amp;""') or (E = date '""&amp;B22&amp;""') or (F = date '""&amp;B22&amp;""') or (G = date '""&amp;B22&amp;""') or (H = date '""&amp;B22&amp;""')"", FALSE) &amp; CHAR(10) )"&amp;" )"),"#N/A")</f>
        <v>#N/A</v>
      </c>
    </row>
    <row r="23">
      <c r="A23" s="1671">
        <v>44172.0</v>
      </c>
      <c r="B23" s="1672" t="str">
        <f t="shared" si="1"/>
        <v>2020-12-07</v>
      </c>
      <c r="C23" s="1451" t="str">
        <f>IFERROR(__xludf.DUMMYFUNCTION("ArrayFormula( CONCATENATE(query('2020-2021 IV Dates'!A$4:H$137,""select A where (C = date '""&amp;B23&amp;""') or (D = date '""&amp;B23&amp;""') or (E = date '""&amp;B23&amp;""') or (F = date '""&amp;B23&amp;""') or (G = date '""&amp;B23&amp;""') or (H = date '""&amp;B23&amp;""')"", FALSE) &amp; CHAR(10) )"&amp;" )"),"Boston University Medical Center Program
Cedars-Sinai Medical Center Program
Louisiana State University Program
SUNY Upstate Medical University Program
University at Buffalo Program
University of Alabama Medical Center Program
University of Wisconsin Hosp"&amp;"itals and Clinics Program
West Virginia University Program
")</f>
        <v>Boston University Medical Center Program
Cedars-Sinai Medical Center Program
Louisiana State University Program
SUNY Upstate Medical University Program
University at Buffalo Program
University of Alabama Medical Center Program
University of Wisconsin Hospitals and Clinics Program
West Virginia University Program
</v>
      </c>
    </row>
    <row r="24">
      <c r="A24" s="1671">
        <v>44173.0</v>
      </c>
      <c r="B24" s="1672" t="str">
        <f t="shared" si="1"/>
        <v>2020-12-08</v>
      </c>
      <c r="C24" s="1451" t="str">
        <f>IFERROR(__xludf.DUMMYFUNCTION("ArrayFormula( CONCATENATE(query('2020-2021 IV Dates'!A$4:H$137,""select A where (C = date '""&amp;B24&amp;""') or (D = date '""&amp;B24&amp;""') or (E = date '""&amp;B24&amp;""') or (F = date '""&amp;B24&amp;""') or (G = date '""&amp;B24&amp;""') or (H = date '""&amp;B24&amp;""')"", FALSE) &amp; CHAR(10) )"&amp;" )"),"Louisiana State University Program
Ohio State University Hospital Program (OSU)
University of Iowa Hospitals and Clinics Program
University of Texas Medical Branch Hospitals Program
Yale-New Haven Medical Center Program
")</f>
        <v>Louisiana State University Program
Ohio State University Hospital Program (OSU)
University of Iowa Hospitals and Clinics Program
University of Texas Medical Branch Hospitals Program
Yale-New Haven Medical Center Program
</v>
      </c>
    </row>
    <row r="25">
      <c r="A25" s="1671">
        <v>44174.0</v>
      </c>
      <c r="B25" s="1672" t="str">
        <f t="shared" si="1"/>
        <v>2020-12-09</v>
      </c>
      <c r="C25" s="1451" t="str">
        <f>IFERROR(__xludf.DUMMYFUNCTION("ArrayFormula( CONCATENATE(query('2020-2021 IV Dates'!A$4:H$137,""select A where (C = date '""&amp;B25&amp;""') or (D = date '""&amp;B25&amp;""') or (E = date '""&amp;B25&amp;""') or (F = date '""&amp;B25&amp;""') or (G = date '""&amp;B25&amp;""') or (H = date '""&amp;B25&amp;""')"", FALSE) &amp; CHAR(10) )"&amp;" )"),"Cedars-Sinai Medical Center Program
Indiana
Kaiser
Massachusetts Eye and Ear Infirmary/Harvard Medical School Program
Massachusetts Eye and Ear Infirmary/Harvard Medical School Program - Research
Northwestern
Rutgers New Jersey Medical School Program
Univ"&amp;"ersity of New Mexico School of Medicine Program
University of Oklahoma Health Sciences Center Program
Wayne State University School of Medicine Program
")</f>
        <v>Cedars-Sinai Medical Center Program
Indiana
Kaiser
Massachusetts Eye and Ear Infirmary/Harvard Medical School Program
Massachusetts Eye and Ear Infirmary/Harvard Medical School Program - Research
Northwestern
Rutgers New Jersey Medical School Program
University of New Mexico School of Medicine Program
University of Oklahoma Health Sciences Center Program
Wayne State University School of Medicine Program
</v>
      </c>
    </row>
    <row r="26">
      <c r="A26" s="1671">
        <v>44175.0</v>
      </c>
      <c r="B26" s="1672" t="str">
        <f t="shared" si="1"/>
        <v>2020-12-10</v>
      </c>
      <c r="C26" s="1451" t="str">
        <f>IFERROR(__xludf.DUMMYFUNCTION("ArrayFormula( CONCATENATE(query('2020-2021 IV Dates'!A$4:H$137,""select A where (C = date '""&amp;B26&amp;""') or (D = date '""&amp;B26&amp;""') or (E = date '""&amp;B26&amp;""') or (F = date '""&amp;B26&amp;""') or (G = date '""&amp;B26&amp;""') or (H = date '""&amp;B26&amp;""')"", FALSE) &amp; CHAR(10) )"&amp;" )"),"SUNY Health Science Center at Brooklyn Program
University of California (Irvine) Program
McGovern Medical School (University of Texas Health Science Center at Houston) Program
")</f>
        <v>SUNY Health Science Center at Brooklyn Program
University of California (Irvine) Program
McGovern Medical School (University of Texas Health Science Center at Houston) Program
</v>
      </c>
    </row>
    <row r="27">
      <c r="A27" s="1671">
        <v>44176.0</v>
      </c>
      <c r="B27" s="1672" t="str">
        <f t="shared" si="1"/>
        <v>2020-12-11</v>
      </c>
      <c r="C27" s="1451" t="str">
        <f>IFERROR(__xludf.DUMMYFUNCTION("ArrayFormula( CONCATENATE(query('2020-2021 IV Dates'!A$4:H$137,""select A where (C = date '""&amp;B27&amp;""') or (D = date '""&amp;B27&amp;""') or (E = date '""&amp;B27&amp;""') or (F = date '""&amp;B27&amp;""') or (G = date '""&amp;B27&amp;""') or (H = date '""&amp;B27&amp;""')"", FALSE) &amp; CHAR(10) )"&amp;" )"),"Albany Medical Center Program
Baylor College of Medicine Program
New York Presbyterian Hospital (Columbia and Cornell Campus) Program
Northwestern
Texas Tech University Health Sciences Center at Lubbock Program
University of Connecticut Program
University"&amp;" of Louisville School of Medicine Program
Jackson Memorial Hospital/University of Miami
University of Pennsylvania Health System Program
University of Southern California/LAC+USC Medical Center Program
University of Tennessee Program 
")</f>
        <v>Albany Medical Center Program
Baylor College of Medicine Program
New York Presbyterian Hospital (Columbia and Cornell Campus) Program
Northwestern
Texas Tech University Health Sciences Center at Lubbock Program
University of Connecticut Program
University of Louisville School of Medicine Program
Jackson Memorial Hospital/University of Miami
University of Pennsylvania Health System Program
University of Southern California/LAC+USC Medical Center Program
University of Tennessee Program 
</v>
      </c>
    </row>
    <row r="28">
      <c r="A28" s="1671">
        <v>44177.0</v>
      </c>
      <c r="B28" s="1672" t="str">
        <f t="shared" si="1"/>
        <v>2020-12-12</v>
      </c>
      <c r="C28" s="1451" t="str">
        <f>IFERROR(__xludf.DUMMYFUNCTION("ArrayFormula( CONCATENATE(query('2020-2021 IV Dates'!A$4:H$137,""select A where (C = date '""&amp;B28&amp;""') or (D = date '""&amp;B28&amp;""') or (E = date '""&amp;B28&amp;""') or (F = date '""&amp;B28&amp;""') or (G = date '""&amp;B28&amp;""') or (H = date '""&amp;B28&amp;""')"", FALSE) &amp; CHAR(10) )"&amp;" )"),"Medical University of South Carolina Program
Rutgers New Jersey Medical School Program
University of Iowa Hospitals and Clinics Program
University of Kansas School of Medicine Program
Jackson Memorial Hospital/University of Miami
University of Nevada Las "&amp;"Vegas (UNLV) School of Medicine Program
University of Pennsylvania Health System Program
University of South Florida Morsani Program
University of Southern California/LAC+USC Medical Center Program
Washington University/B-JH/SLCH Consortium Program
")</f>
        <v>Medical University of South Carolina Program
Rutgers New Jersey Medical School Program
University of Iowa Hospitals and Clinics Program
University of Kansas School of Medicine Program
Jackson Memorial Hospital/University of Miami
University of Nevada Las Vegas (UNLV) School of Medicine Program
University of Pennsylvania Health System Program
University of South Florida Morsani Program
University of Southern California/LAC+USC Medical Center Program
Washington University/B-JH/SLCH Consortium Program
</v>
      </c>
    </row>
    <row r="29">
      <c r="A29" s="1671">
        <v>44178.0</v>
      </c>
      <c r="B29" s="1672" t="str">
        <f t="shared" si="1"/>
        <v>2020-12-13</v>
      </c>
      <c r="C29" s="1451" t="str">
        <f>IFERROR(__xludf.DUMMYFUNCTION("ArrayFormula( CONCATENATE(query('2020-2021 IV Dates'!A$4:H$137,""select A where (C = date '""&amp;B29&amp;""') or (D = date '""&amp;B29&amp;""') or (E = date '""&amp;B29&amp;""') or (F = date '""&amp;B29&amp;""') or (G = date '""&amp;B29&amp;""') or (H = date '""&amp;B29&amp;""')"", FALSE) &amp; CHAR(10) )"&amp;" )"),"University of Connecticut Program
")</f>
        <v>University of Connecticut Program
</v>
      </c>
    </row>
    <row r="30">
      <c r="A30" s="1671">
        <v>44179.0</v>
      </c>
      <c r="B30" s="1672" t="str">
        <f t="shared" si="1"/>
        <v>2020-12-14</v>
      </c>
      <c r="C30" s="1451" t="str">
        <f>IFERROR(__xludf.DUMMYFUNCTION("ArrayFormula( CONCATENATE(query('2020-2021 IV Dates'!A$4:H$137,""select A where (C = date '""&amp;B30&amp;""') or (D = date '""&amp;B30&amp;""') or (E = date '""&amp;B30&amp;""') or (F = date '""&amp;B30&amp;""') or (G = date '""&amp;B30&amp;""') or (H = date '""&amp;B30&amp;""')"", FALSE) &amp; CHAR(10) )"&amp;" )"),"Albany Medical Center Program
Eastern Virginia Medical School Program
Massachusetts Eye and Ear Infirmary/Harvard Medical School Program
Massachusetts Eye and Ear Infirmary/Harvard Medical School Program - Research
Medical College of Georgia Program
Orego"&amp;"n Health &amp; Science University Program (OHSU)
SUNY Upstate Medical University Program
University of Arizona College of Medicine-Tucson Program
University of California Davis Health Program
University of Kansas School of Medicine Program
University of Louis"&amp;"ville School of Medicine Program
")</f>
        <v>Albany Medical Center Program
Eastern Virginia Medical School Program
Massachusetts Eye and Ear Infirmary/Harvard Medical School Program
Massachusetts Eye and Ear Infirmary/Harvard Medical School Program - Research
Medical College of Georgia Program
Oregon Health &amp; Science University Program (OHSU)
SUNY Upstate Medical University Program
University of Arizona College of Medicine-Tucson Program
University of California Davis Health Program
University of Kansas School of Medicine Program
University of Louisville School of Medicine Program
</v>
      </c>
    </row>
    <row r="31">
      <c r="A31" s="1671">
        <v>44180.0</v>
      </c>
      <c r="B31" s="1672" t="str">
        <f t="shared" si="1"/>
        <v>2020-12-15</v>
      </c>
      <c r="C31" s="1451" t="str">
        <f>IFERROR(__xludf.DUMMYFUNCTION("ArrayFormula( CONCATENATE(query('2020-2021 IV Dates'!A$4:H$137,""select A where (C = date '""&amp;B31&amp;""') or (D = date '""&amp;B31&amp;""') or (E = date '""&amp;B31&amp;""') or (F = date '""&amp;B31&amp;""') or (G = date '""&amp;B31&amp;""') or (H = date '""&amp;B31&amp;""')"", FALSE) &amp; CHAR(10) )"&amp;" )"),"Duke University Hospital Program
Duke University Hospital Program - Research
Louisiana State University (Shreveport) Program
Penn State Milton S Hershey Medical Center Program
Penn State Milton S Hershey Medical Center Program - Research
Tufts Medical Cen"&amp;"ter Program
University of Arizona College of Medicine-Tucson Program
University of Florida
University of Missouri - Columbia Program
University of Tennessee Program 
University of Texas Health San Antonio
")</f>
        <v>Duke University Hospital Program
Duke University Hospital Program - Research
Louisiana State University (Shreveport) Program
Penn State Milton S Hershey Medical Center Program
Penn State Milton S Hershey Medical Center Program - Research
Tufts Medical Center Program
University of Arizona College of Medicine-Tucson Program
University of Florida
University of Missouri - Columbia Program
University of Tennessee Program 
University of Texas Health San Antonio
</v>
      </c>
    </row>
    <row r="32">
      <c r="A32" s="1671">
        <v>44181.0</v>
      </c>
      <c r="B32" s="1672" t="str">
        <f t="shared" si="1"/>
        <v>2020-12-16</v>
      </c>
      <c r="C32" s="1451" t="str">
        <f>IFERROR(__xludf.DUMMYFUNCTION("ArrayFormula( CONCATENATE(query('2020-2021 IV Dates'!A$4:H$137,""select A where (C = date '""&amp;B32&amp;""') or (D = date '""&amp;B32&amp;""') or (E = date '""&amp;B32&amp;""') or (F = date '""&amp;B32&amp;""') or (G = date '""&amp;B32&amp;""') or (H = date '""&amp;B32&amp;""')"", FALSE) &amp; CHAR(10) )"&amp;" )"),"Kaiser
Louisiana State University (Shreveport) Program
Sidney Kimmel Medical College at Thomas Jefferson University/TJUH Program
SUNY Upstate Medical University Program
University of Mississippi Medical Center Program
Wayne State University School of Medi"&amp;"cine Program
")</f>
        <v>Kaiser
Louisiana State University (Shreveport) Program
Sidney Kimmel Medical College at Thomas Jefferson University/TJUH Program
SUNY Upstate Medical University Program
University of Mississippi Medical Center Program
Wayne State University School of Medicine Program
</v>
      </c>
    </row>
    <row r="33">
      <c r="A33" s="1671">
        <v>44182.0</v>
      </c>
      <c r="B33" s="1672" t="str">
        <f t="shared" si="1"/>
        <v>2020-12-17</v>
      </c>
      <c r="C33" s="1451" t="str">
        <f>IFERROR(__xludf.DUMMYFUNCTION("ArrayFormula( CONCATENATE(query('2020-2021 IV Dates'!A$4:H$137,""select A where (C = date '""&amp;B33&amp;""') or (D = date '""&amp;B33&amp;""') or (E = date '""&amp;B33&amp;""') or (F = date '""&amp;B33&amp;""') or (G = date '""&amp;B33&amp;""') or (H = date '""&amp;B33&amp;""')"", FALSE) &amp; CHAR(10) )"&amp;" )"),"Duke University Hospital Program
Duke University Hospital Program - Research
MedStar Health/Georgetown University Hospital Program
Tulane University Program
University of Rochester Program
")</f>
        <v>Duke University Hospital Program
Duke University Hospital Program - Research
MedStar Health/Georgetown University Hospital Program
Tulane University Program
University of Rochester Program
</v>
      </c>
    </row>
    <row r="34">
      <c r="A34" s="1671">
        <v>44183.0</v>
      </c>
      <c r="B34" s="1672" t="str">
        <f t="shared" si="1"/>
        <v>2020-12-18</v>
      </c>
      <c r="C34" s="1451" t="str">
        <f>IFERROR(__xludf.DUMMYFUNCTION("ArrayFormula( CONCATENATE(query('2020-2021 IV Dates'!A$4:H$137,""select A where (C = date '""&amp;B34&amp;""') or (D = date '""&amp;B34&amp;""') or (E = date '""&amp;B34&amp;""') or (F = date '""&amp;B34&amp;""') or (G = date '""&amp;B34&amp;""') or (H = date '""&amp;B34&amp;""')"", FALSE) &amp; CHAR(10) )"&amp;" )"),"Temple University Hospital Program
University of California (Irvine) Program
University of Illinois College of Medicine at Chicago Program
University of Texas Medical Branch Hospitals Program
Washington University/B-JH/SLCH Consortium Program - Research
")</f>
        <v>Temple University Hospital Program
University of California (Irvine) Program
University of Illinois College of Medicine at Chicago Program
University of Texas Medical Branch Hospitals Program
Washington University/B-JH/SLCH Consortium Program - Research
</v>
      </c>
    </row>
    <row r="35">
      <c r="A35" s="1671">
        <v>44184.0</v>
      </c>
      <c r="B35" s="1672" t="str">
        <f t="shared" si="1"/>
        <v>2020-12-19</v>
      </c>
      <c r="C35" s="1451" t="str">
        <f>IFERROR(__xludf.DUMMYFUNCTION("ArrayFormula( CONCATENATE(query('2020-2021 IV Dates'!A$4:H$137,""select A where (C = date '""&amp;B35&amp;""') or (D = date '""&amp;B35&amp;""') or (E = date '""&amp;B35&amp;""') or (F = date '""&amp;B35&amp;""') or (G = date '""&amp;B35&amp;""') or (H = date '""&amp;B35&amp;""')"", FALSE) &amp; CHAR(10) )"&amp;" )"),"Doctors Hospital/OhioHealth Program [DO]
Ohio State University Hospital Program (OSU)
UCLA David Geffen School of Medicine/UCLA Medical Center Program
Washington University/B-JH/SLCH Consortium Program
")</f>
        <v>Doctors Hospital/OhioHealth Program [DO]
Ohio State University Hospital Program (OSU)
UCLA David Geffen School of Medicine/UCLA Medical Center Program
Washington University/B-JH/SLCH Consortium Program
</v>
      </c>
    </row>
    <row r="36">
      <c r="A36" s="1671">
        <v>44185.0</v>
      </c>
      <c r="B36" s="1672" t="str">
        <f t="shared" si="1"/>
        <v>2020-12-20</v>
      </c>
      <c r="C36" s="1451" t="str">
        <f>IFERROR(__xludf.DUMMYFUNCTION("ArrayFormula( CONCATENATE(query('2020-2021 IV Dates'!A$4:H$137,""select A where (C = date '""&amp;B36&amp;""') or (D = date '""&amp;B36&amp;""') or (E = date '""&amp;B36&amp;""') or (F = date '""&amp;B36&amp;""') or (G = date '""&amp;B36&amp;""') or (H = date '""&amp;B36&amp;""')"", FALSE) &amp; CHAR(10) )"&amp;" )"),"#N/A")</f>
        <v>#N/A</v>
      </c>
    </row>
    <row r="37">
      <c r="A37" s="1671">
        <v>44186.0</v>
      </c>
      <c r="B37" s="1672" t="str">
        <f t="shared" si="1"/>
        <v>2020-12-21</v>
      </c>
      <c r="C37" s="1451" t="str">
        <f>IFERROR(__xludf.DUMMYFUNCTION("ArrayFormula( CONCATENATE(query('2020-2021 IV Dates'!A$4:H$137,""select A where (C = date '""&amp;B37&amp;""') or (D = date '""&amp;B37&amp;""') or (E = date '""&amp;B37&amp;""') or (F = date '""&amp;B37&amp;""') or (G = date '""&amp;B37&amp;""') or (H = date '""&amp;B37&amp;""')"", FALSE) &amp; CHAR(10) )"&amp;" )"),"Beth Israel Deaconess/Harvard
")</f>
        <v>Beth Israel Deaconess/Harvard
</v>
      </c>
    </row>
    <row r="38">
      <c r="A38" s="1671">
        <v>44187.0</v>
      </c>
      <c r="B38" s="1672" t="str">
        <f t="shared" si="1"/>
        <v>2020-12-22</v>
      </c>
      <c r="C38" s="1451" t="str">
        <f>IFERROR(__xludf.DUMMYFUNCTION("ArrayFormula( CONCATENATE(query('2020-2021 IV Dates'!A$4:H$137,""select A where (C = date '""&amp;B38&amp;""') or (D = date '""&amp;B38&amp;""') or (E = date '""&amp;B38&amp;""') or (F = date '""&amp;B38&amp;""') or (G = date '""&amp;B38&amp;""') or (H = date '""&amp;B38&amp;""')"", FALSE) &amp; CHAR(10) )"&amp;" )"),"Massachusetts Eye and Ear Infirmary/Harvard Medical School Program
Massachusetts Eye and Ear Infirmary/Harvard Medical School Program - Research
")</f>
        <v>Massachusetts Eye and Ear Infirmary/Harvard Medical School Program
Massachusetts Eye and Ear Infirmary/Harvard Medical School Program - Research
</v>
      </c>
    </row>
    <row r="39">
      <c r="A39" s="1671">
        <v>44188.0</v>
      </c>
      <c r="B39" s="1672" t="str">
        <f t="shared" si="1"/>
        <v>2020-12-23</v>
      </c>
      <c r="C39" s="1451" t="str">
        <f>IFERROR(__xludf.DUMMYFUNCTION("ArrayFormula( CONCATENATE(query('2020-2021 IV Dates'!A$4:H$137,""select A where (C = date '""&amp;B39&amp;""') or (D = date '""&amp;B39&amp;""') or (E = date '""&amp;B39&amp;""') or (F = date '""&amp;B39&amp;""') or (G = date '""&amp;B39&amp;""') or (H = date '""&amp;B39&amp;""')"", FALSE) &amp; CHAR(10) )"&amp;" )"),"#N/A")</f>
        <v>#N/A</v>
      </c>
    </row>
    <row r="40">
      <c r="A40" s="1671">
        <v>44189.0</v>
      </c>
      <c r="B40" s="1672" t="str">
        <f t="shared" si="1"/>
        <v>2020-12-24</v>
      </c>
      <c r="C40" s="1451" t="str">
        <f>IFERROR(__xludf.DUMMYFUNCTION("ArrayFormula( CONCATENATE(query('2020-2021 IV Dates'!A$4:H$137,""select A where (C = date '""&amp;B40&amp;""') or (D = date '""&amp;B40&amp;""') or (E = date '""&amp;B40&amp;""') or (F = date '""&amp;B40&amp;""') or (G = date '""&amp;B40&amp;""') or (H = date '""&amp;B40&amp;""')"", FALSE) &amp; CHAR(10) )"&amp;" )"),"#N/A")</f>
        <v>#N/A</v>
      </c>
    </row>
    <row r="41">
      <c r="A41" s="1671">
        <v>44190.0</v>
      </c>
      <c r="B41" s="1672" t="str">
        <f t="shared" si="1"/>
        <v>2020-12-25</v>
      </c>
      <c r="C41" s="1451" t="str">
        <f>IFERROR(__xludf.DUMMYFUNCTION("ArrayFormula( CONCATENATE(query('2020-2021 IV Dates'!A$4:H$137,""select A where (C = date '""&amp;B41&amp;""') or (D = date '""&amp;B41&amp;""') or (E = date '""&amp;B41&amp;""') or (F = date '""&amp;B41&amp;""') or (G = date '""&amp;B41&amp;""') or (H = date '""&amp;B41&amp;""')"", FALSE) &amp; CHAR(10) )"&amp;" )"),"#N/A")</f>
        <v>#N/A</v>
      </c>
    </row>
    <row r="42">
      <c r="A42" s="1671">
        <v>44191.0</v>
      </c>
      <c r="B42" s="1672" t="str">
        <f t="shared" si="1"/>
        <v>2020-12-26</v>
      </c>
      <c r="C42" s="1451" t="str">
        <f>IFERROR(__xludf.DUMMYFUNCTION("ArrayFormula( CONCATENATE(query('2020-2021 IV Dates'!A$4:H$137,""select A where (C = date '""&amp;B42&amp;""') or (D = date '""&amp;B42&amp;""') or (E = date '""&amp;B42&amp;""') or (F = date '""&amp;B42&amp;""') or (G = date '""&amp;B42&amp;""') or (H = date '""&amp;B42&amp;""')"", FALSE) &amp; CHAR(10) )"&amp;" )"),"#N/A")</f>
        <v>#N/A</v>
      </c>
    </row>
    <row r="43">
      <c r="A43" s="1671">
        <v>44192.0</v>
      </c>
      <c r="B43" s="1672" t="str">
        <f t="shared" si="1"/>
        <v>2020-12-27</v>
      </c>
      <c r="C43" s="1451" t="str">
        <f>IFERROR(__xludf.DUMMYFUNCTION("ArrayFormula( CONCATENATE(query('2020-2021 IV Dates'!A$4:H$137,""select A where (C = date '""&amp;B43&amp;""') or (D = date '""&amp;B43&amp;""') or (E = date '""&amp;B43&amp;""') or (F = date '""&amp;B43&amp;""') or (G = date '""&amp;B43&amp;""') or (H = date '""&amp;B43&amp;""')"", FALSE) &amp; CHAR(10) )"&amp;" )"),"#N/A")</f>
        <v>#N/A</v>
      </c>
    </row>
    <row r="44">
      <c r="A44" s="1671">
        <v>44193.0</v>
      </c>
      <c r="B44" s="1672" t="str">
        <f t="shared" si="1"/>
        <v>2020-12-28</v>
      </c>
      <c r="C44" s="1451" t="str">
        <f>IFERROR(__xludf.DUMMYFUNCTION("ArrayFormula( CONCATENATE(query('2020-2021 IV Dates'!A$4:H$137,""select A where (C = date '""&amp;B44&amp;""') or (D = date '""&amp;B44&amp;""') or (E = date '""&amp;B44&amp;""') or (F = date '""&amp;B44&amp;""') or (G = date '""&amp;B44&amp;""') or (H = date '""&amp;B44&amp;""')"", FALSE) &amp; CHAR(10) )"&amp;" )"),"#N/A")</f>
        <v>#N/A</v>
      </c>
    </row>
    <row r="45">
      <c r="A45" s="1671">
        <v>44194.0</v>
      </c>
      <c r="B45" s="1672" t="str">
        <f t="shared" si="1"/>
        <v>2020-12-29</v>
      </c>
      <c r="C45" s="1451" t="str">
        <f>IFERROR(__xludf.DUMMYFUNCTION("ArrayFormula( CONCATENATE(query('2020-2021 IV Dates'!A$4:H$137,""select A where (C = date '""&amp;B45&amp;""') or (D = date '""&amp;B45&amp;""') or (E = date '""&amp;B45&amp;""') or (F = date '""&amp;B45&amp;""') or (G = date '""&amp;B45&amp;""') or (H = date '""&amp;B45&amp;""')"", FALSE) &amp; CHAR(10) )"&amp;" )"),"#N/A")</f>
        <v>#N/A</v>
      </c>
    </row>
    <row r="46">
      <c r="A46" s="1671">
        <v>44195.0</v>
      </c>
      <c r="B46" s="1672" t="str">
        <f t="shared" si="1"/>
        <v>2020-12-30</v>
      </c>
      <c r="C46" s="1451" t="str">
        <f>IFERROR(__xludf.DUMMYFUNCTION("ArrayFormula( CONCATENATE(query('2020-2021 IV Dates'!A$4:H$137,""select A where (C = date '""&amp;B46&amp;""') or (D = date '""&amp;B46&amp;""') or (E = date '""&amp;B46&amp;""') or (F = date '""&amp;B46&amp;""') or (G = date '""&amp;B46&amp;""') or (H = date '""&amp;B46&amp;""')"", FALSE) &amp; CHAR(10) )"&amp;" )"),"#N/A")</f>
        <v>#N/A</v>
      </c>
    </row>
    <row r="47">
      <c r="A47" s="1671">
        <v>44196.0</v>
      </c>
      <c r="B47" s="1672" t="str">
        <f t="shared" si="1"/>
        <v>2020-12-31</v>
      </c>
      <c r="C47" s="1451" t="str">
        <f>IFERROR(__xludf.DUMMYFUNCTION("ArrayFormula( CONCATENATE(query('2020-2021 IV Dates'!A$4:H$137,""select A where (C = date '""&amp;B47&amp;""') or (D = date '""&amp;B47&amp;""') or (E = date '""&amp;B47&amp;""') or (F = date '""&amp;B47&amp;""') or (G = date '""&amp;B47&amp;""') or (H = date '""&amp;B47&amp;""')"", FALSE) &amp; CHAR(10) )"&amp;" )"),"#N/A")</f>
        <v>#N/A</v>
      </c>
    </row>
    <row r="48">
      <c r="A48" s="1671">
        <v>44197.0</v>
      </c>
      <c r="B48" s="1672" t="str">
        <f t="shared" si="1"/>
        <v>2021-01-01</v>
      </c>
      <c r="C48" s="1451" t="str">
        <f>IFERROR(__xludf.DUMMYFUNCTION("ArrayFormula( CONCATENATE(query('2020-2021 IV Dates'!A$4:H$137,""select A where (C = date '""&amp;B48&amp;""') or (D = date '""&amp;B48&amp;""') or (E = date '""&amp;B48&amp;""') or (F = date '""&amp;B48&amp;""') or (G = date '""&amp;B48&amp;""') or (H = date '""&amp;B48&amp;""')"", FALSE) &amp; CHAR(10) )"&amp;" )"),"#N/A")</f>
        <v>#N/A</v>
      </c>
    </row>
    <row r="49">
      <c r="A49" s="1671">
        <v>44198.0</v>
      </c>
      <c r="B49" s="1672" t="str">
        <f t="shared" si="1"/>
        <v>2021-01-02</v>
      </c>
      <c r="C49" s="1451" t="str">
        <f>IFERROR(__xludf.DUMMYFUNCTION("ArrayFormula( CONCATENATE(query('2020-2021 IV Dates'!A$4:H$137,""select A where (C = date '""&amp;B49&amp;""') or (D = date '""&amp;B49&amp;""') or (E = date '""&amp;B49&amp;""') or (F = date '""&amp;B49&amp;""') or (G = date '""&amp;B49&amp;""') or (H = date '""&amp;B49&amp;""')"", FALSE) &amp; CHAR(10) )"&amp;" )"),"#N/A")</f>
        <v>#N/A</v>
      </c>
    </row>
    <row r="50">
      <c r="A50" s="1671">
        <v>44199.0</v>
      </c>
      <c r="B50" s="1672" t="str">
        <f t="shared" si="1"/>
        <v>2021-01-03</v>
      </c>
      <c r="C50" s="1451" t="str">
        <f>IFERROR(__xludf.DUMMYFUNCTION("ArrayFormula( CONCATENATE(query('2020-2021 IV Dates'!A$4:H$137,""select A where (C = date '""&amp;B50&amp;""') or (D = date '""&amp;B50&amp;""') or (E = date '""&amp;B50&amp;""') or (F = date '""&amp;B50&amp;""') or (G = date '""&amp;B50&amp;""') or (H = date '""&amp;B50&amp;""')"", FALSE) &amp; CHAR(10) )"&amp;" )"),"#N/A")</f>
        <v>#N/A</v>
      </c>
    </row>
    <row r="51">
      <c r="A51" s="1671">
        <v>44200.0</v>
      </c>
      <c r="B51" s="1672" t="str">
        <f t="shared" si="1"/>
        <v>2021-01-04</v>
      </c>
      <c r="C51" s="1451" t="str">
        <f>IFERROR(__xludf.DUMMYFUNCTION("ArrayFormula( CONCATENATE(query('2020-2021 IV Dates'!A$4:H$137,""select A where (C = date '""&amp;B51&amp;""') or (D = date '""&amp;B51&amp;""') or (E = date '""&amp;B51&amp;""') or (F = date '""&amp;B51&amp;""') or (G = date '""&amp;B51&amp;""') or (H = date '""&amp;B51&amp;""')"", FALSE) &amp; CHAR(10) )"&amp;" )"),"University of California (San Francisco) Program
University of Texas Medical Branch Hospitals Program
")</f>
        <v>University of California (San Francisco) Program
University of Texas Medical Branch Hospitals Program
</v>
      </c>
    </row>
    <row r="52">
      <c r="A52" s="1671">
        <v>44201.0</v>
      </c>
      <c r="B52" s="1672" t="str">
        <f t="shared" si="1"/>
        <v>2021-01-05</v>
      </c>
      <c r="C52" s="1673" t="s">
        <v>13753</v>
      </c>
    </row>
    <row r="53">
      <c r="A53" s="1671">
        <v>44202.0</v>
      </c>
      <c r="B53" s="1672" t="str">
        <f t="shared" si="1"/>
        <v>2021-01-06</v>
      </c>
      <c r="C53" s="1451" t="str">
        <f>IFERROR(__xludf.DUMMYFUNCTION("ArrayFormula( CONCATENATE(query('2020-2021 IV Dates'!A$4:H$137,""select A where (C = date '""&amp;B53&amp;""') or (D = date '""&amp;B53&amp;""') or (E = date '""&amp;B53&amp;""') or (F = date '""&amp;B53&amp;""') or (G = date '""&amp;B53&amp;""') or (H = date '""&amp;B53&amp;""')"", FALSE) &amp; CHAR(10) )"&amp;" )"),"Eastern Virginia Medical School Program
Rutgers New Jersey Medical School Program
University of California (Irvine) Program
University of Minnesota Program
University of Missouri - Columbia Program
University of Texas Southwestern Medical School Program
U"&amp;"niversity of Vermont Medical Center Program
University of Washington Program - 6 year
University of Washington Program - Research 7 year
UPMC Medical Education (Erie) Program [DO]
")</f>
        <v>Eastern Virginia Medical School Program
Rutgers New Jersey Medical School Program
University of California (Irvine) Program
University of Minnesota Program
University of Missouri - Columbia Program
University of Texas Southwestern Medical School Program
University of Vermont Medical Center Program
University of Washington Program - 6 year
University of Washington Program - Research 7 year
UPMC Medical Education (Erie) Program [DO]
</v>
      </c>
    </row>
    <row r="54">
      <c r="A54" s="1671">
        <v>44203.0</v>
      </c>
      <c r="B54" s="1672" t="str">
        <f t="shared" si="1"/>
        <v>2021-01-07</v>
      </c>
      <c r="C54" s="1451" t="str">
        <f>IFERROR(__xludf.DUMMYFUNCTION("ArrayFormula( CONCATENATE(query('2020-2021 IV Dates'!A$4:H$137,""select A where (C = date '""&amp;B54&amp;""') or (D = date '""&amp;B54&amp;""') or (E = date '""&amp;B54&amp;""') or (F = date '""&amp;B54&amp;""') or (G = date '""&amp;B54&amp;""') or (H = date '""&amp;B54&amp;""')"", FALSE) &amp; CHAR(10) )"&amp;" )"),"Ascension Macomb-Oakland Hospital Program [DO]
Mayo Clinic College of Medicine and Science (Arizona) Program
Medical College of Georgia Program
MedStar Health/Georgetown University Hospital Program
Texas A&amp;M College of Medicine-Scott and White Medical Cen"&amp;"ter (Temple) 
 Program
University of Chicago Program
University of Colorado Program
University of Mississippi Medical Center Program
University of Rochester Program
University of Texas Southwestern Medical School Program
Wake Forest University School of M"&amp;"edicine Program
")</f>
        <v>Ascension Macomb-Oakland Hospital Program [DO]
Mayo Clinic College of Medicine and Science (Arizona) Program
Medical College of Georgia Program
MedStar Health/Georgetown University Hospital Program
Texas A&amp;M College of Medicine-Scott and White Medical Center (Temple) 
 Program
University of Chicago Program
University of Colorado Program
University of Mississippi Medical Center Program
University of Rochester Program
University of Texas Southwestern Medical School Program
Wake Forest University School of Medicine Program
</v>
      </c>
    </row>
    <row r="55">
      <c r="A55" s="1671">
        <v>44204.0</v>
      </c>
      <c r="B55" s="1672" t="str">
        <f t="shared" si="1"/>
        <v>2021-01-08</v>
      </c>
      <c r="C55" s="1451" t="str">
        <f>IFERROR(__xludf.DUMMYFUNCTION("ArrayFormula( CONCATENATE(query('2020-2021 IV Dates'!A$4:H$137,""select A where (C = date '""&amp;B55&amp;""') or (D = date '""&amp;B55&amp;""') or (E = date '""&amp;B55&amp;""') or (F = date '""&amp;B55&amp;""') or (G = date '""&amp;B55&amp;""') or (H = date '""&amp;B55&amp;""')"", FALSE) &amp; CHAR(10) )"&amp;" )"),"Case Western Reserve University/University Hospitals Cleveland Medical Center Program
Duke University Hospital Program
Duke University Hospital Program - Research
Johns Hopkins
Kaiser
Medical University of South Carolina Program
Penn State Milton S Hershe"&amp;"y Medical Center Program
Penn State Milton S Hershey Medical Center Program - Research
St Louis University School of Medicine Program
Texas A&amp;M College of Medicine-Scott and White Medical Center (Temple) 
 Program
University of Arkansas for Medical Scienc"&amp;"es Program
University of California (San Francisco) Program
Jackson Memorial Hospital/University of Miami
University of Utah Health Program
Wake Forest University School of Medicine Program
")</f>
        <v>Case Western Reserve University/University Hospitals Cleveland Medical Center Program
Duke University Hospital Program
Duke University Hospital Program - Research
Johns Hopkins
Kaiser
Medical University of South Carolina Program
Penn State Milton S Hershey Medical Center Program
Penn State Milton S Hershey Medical Center Program - Research
St Louis University School of Medicine Program
Texas A&amp;M College of Medicine-Scott and White Medical Center (Temple) 
 Program
University of Arkansas for Medical Sciences Program
University of California (San Francisco) Program
Jackson Memorial Hospital/University of Miami
University of Utah Health Program
Wake Forest University School of Medicine Program
</v>
      </c>
    </row>
    <row r="56">
      <c r="A56" s="1671">
        <v>44205.0</v>
      </c>
      <c r="B56" s="1672" t="str">
        <f t="shared" si="1"/>
        <v>2021-01-09</v>
      </c>
      <c r="C56" s="1451" t="str">
        <f>IFERROR(__xludf.DUMMYFUNCTION("ArrayFormula( CONCATENATE(query('2020-2021 IV Dates'!A$4:H$137,""select A where (C = date '""&amp;B56&amp;""') or (D = date '""&amp;B56&amp;""') or (E = date '""&amp;B56&amp;""') or (F = date '""&amp;B56&amp;""') or (G = date '""&amp;B56&amp;""') or (H = date '""&amp;B56&amp;""')"", FALSE) &amp; CHAR(10) )"&amp;" )"),"Ascension Macomb-Oakland Hospital Program [DO]
Case Western Reserve University/University Hospitals Cleveland Medical Center Program
Duke University Hospital Program
Duke University Hospital Program - Research
Loyola University Medical Center Program
Rush"&amp;" University Medical Center Program
St Louis University School of Medicine Program
Texas A&amp;M College of Medicine-Scott and White Medical Center (Temple) 
 Program
University of Arkansas for Medical Sciences Program
University of Iowa Hospitals and Clinics "&amp;"Program
Jackson Memorial Hospital/University of Miami
University of Minnesota Program
University of Rochester Program
University of Utah Health Program
University of Virginia
Virginia Commonwealth University Health System Program
Wake Forest University Sc"&amp;"hool of Medicine Program
")</f>
        <v>Ascension Macomb-Oakland Hospital Program [DO]
Case Western Reserve University/University Hospitals Cleveland Medical Center Program
Duke University Hospital Program
Duke University Hospital Program - Research
Loyola University Medical Center Program
Rush University Medical Center Program
St Louis University School of Medicine Program
Texas A&amp;M College of Medicine-Scott and White Medical Center (Temple) 
 Program
University of Arkansas for Medical Sciences Program
University of Iowa Hospitals and Clinics Program
Jackson Memorial Hospital/University of Miami
University of Minnesota Program
University of Rochester Program
University of Utah Health Program
University of Virginia
Virginia Commonwealth University Health System Program
Wake Forest University School of Medicine Program
</v>
      </c>
    </row>
    <row r="57">
      <c r="A57" s="1671">
        <v>44206.0</v>
      </c>
      <c r="B57" s="1672" t="str">
        <f t="shared" si="1"/>
        <v>2021-01-10</v>
      </c>
      <c r="C57" s="1451" t="str">
        <f>IFERROR(__xludf.DUMMYFUNCTION("ArrayFormula( CONCATENATE(query('2020-2021 IV Dates'!A$4:H$137,""select A where (C = date '""&amp;B57&amp;""') or (D = date '""&amp;B57&amp;""') or (E = date '""&amp;B57&amp;""') or (F = date '""&amp;B57&amp;""') or (G = date '""&amp;B57&amp;""') or (H = date '""&amp;B57&amp;""')"", FALSE) &amp; CHAR(10) )"&amp;" )"),"Mayo Clinic College of Medicine and Science (Arizona) Program
UCLA David Geffen School of Medicine/UCLA Medical Center Program
University of Nevada Las Vegas (UNLV) School of Medicine Program
")</f>
        <v>Mayo Clinic College of Medicine and Science (Arizona) Program
UCLA David Geffen School of Medicine/UCLA Medical Center Program
University of Nevada Las Vegas (UNLV) School of Medicine Program
</v>
      </c>
    </row>
    <row r="58">
      <c r="A58" s="1671">
        <v>44207.0</v>
      </c>
      <c r="B58" s="1672" t="str">
        <f t="shared" si="1"/>
        <v>2021-01-11</v>
      </c>
      <c r="C58" s="1451" t="str">
        <f>IFERROR(__xludf.DUMMYFUNCTION("ArrayFormula( CONCATENATE(query('2020-2021 IV Dates'!A$4:H$137,""select A where (C = date '""&amp;B58&amp;""') or (D = date '""&amp;B58&amp;""') or (E = date '""&amp;B58&amp;""') or (F = date '""&amp;B58&amp;""') or (G = date '""&amp;B58&amp;""') or (H = date '""&amp;B58&amp;""')"", FALSE) &amp; CHAR(10) )"&amp;" )"),"Johns Hopkins
Louisiana State University Program
Mayo Clinic College of Medicine and Science (Arizona) Program
Montefiore Medical Center/Albert Einstein College of Medicine Program
Oregon Health &amp; Science University Program (OHSU)
Stonybrook University Pr"&amp;"ogram
University of Alabama Medical Center Program
University of California (San Francisco) Program
University of Illinois College of Medicine at Chicago Program
University of Kentucky College of Medicine Program
University of Nebraska Medical Center Coll"&amp;"ege of Medicine Program
University of New Mexico School of Medicine Program
Virginia Commonwealth University Health System Program
")</f>
        <v>Johns Hopkins
Louisiana State University Program
Mayo Clinic College of Medicine and Science (Arizona) Program
Montefiore Medical Center/Albert Einstein College of Medicine Program
Oregon Health &amp; Science University Program (OHSU)
Stonybrook University Program
University of Alabama Medical Center Program
University of California (San Francisco) Program
University of Illinois College of Medicine at Chicago Program
University of Kentucky College of Medicine Program
University of Nebraska Medical Center College of Medicine Program
University of New Mexico School of Medicine Program
Virginia Commonwealth University Health System Program
</v>
      </c>
    </row>
    <row r="59">
      <c r="A59" s="1671">
        <v>44208.0</v>
      </c>
      <c r="B59" s="1672" t="str">
        <f t="shared" si="1"/>
        <v>2021-01-12</v>
      </c>
      <c r="C59" s="1451" t="str">
        <f>IFERROR(__xludf.DUMMYFUNCTION("ArrayFormula( CONCATENATE(query('2020-2021 IV Dates'!A$4:H$137,""select A where (C = date '""&amp;B59&amp;""') or (D = date '""&amp;B59&amp;""') or (E = date '""&amp;B59&amp;""') or (F = date '""&amp;B59&amp;""') or (G = date '""&amp;B59&amp;""') or (H = date '""&amp;B59&amp;""')"", FALSE) &amp; CHAR(10) )"&amp;" )"),"Beaumont Health (Farmington Hills) Program [DO]
Eastern Virginia Medical School Program
George Washington University Program
Medical College of Wisconsin Affiliated Hospitals Program
Northwestern
Stanford Health Care-Sponsored Stanford University Program
"&amp;"Tulane University Program
University of Texas Health San Antonio
")</f>
        <v>Beaumont Health (Farmington Hills) Program [DO]
Eastern Virginia Medical School Program
George Washington University Program
Medical College of Wisconsin Affiliated Hospitals Program
Northwestern
Stanford Health Care-Sponsored Stanford University Program
Tulane University Program
University of Texas Health San Antonio
</v>
      </c>
    </row>
    <row r="60">
      <c r="A60" s="1671">
        <v>44209.0</v>
      </c>
      <c r="B60" s="1672" t="str">
        <f t="shared" si="1"/>
        <v>2021-01-13</v>
      </c>
      <c r="C60" s="1451" t="str">
        <f>IFERROR(__xludf.DUMMYFUNCTION("ArrayFormula( CONCATENATE(query('2020-2021 IV Dates'!A$4:H$137,""select A where (C = date '""&amp;B60&amp;""') or (D = date '""&amp;B60&amp;""') or (E = date '""&amp;B60&amp;""') or (F = date '""&amp;B60&amp;""') or (G = date '""&amp;B60&amp;""') or (H = date '""&amp;B60&amp;""')"", FALSE) &amp; CHAR(10) )"&amp;" )"),"Detroit Medical Center Corporation Program [DO]
Indiana
Kaiser
Montefiore Medical Center/Albert Einstein College of Medicine Program
Northwestern
Sidney Kimmel Medical College at Thomas Jefferson University/TJUH Program
St Elizabeth Boardman Hospital Prog"&amp;"ram [DO]
Stanford Health Care-Sponsored Stanford University Program
University of Arizona College of Medicine-Tucson Program
University of Maryland Program
University of Minnesota Program
University of Nebraska Medical Center College of Medicine Program
U"&amp;"niversity of Oklahoma Health Sciences Center Program
University of Texas Medical Branch Hospitals Program
University of Texas Southwestern Medical School Program
")</f>
        <v>Detroit Medical Center Corporation Program [DO]
Indiana
Kaiser
Montefiore Medical Center/Albert Einstein College of Medicine Program
Northwestern
Sidney Kimmel Medical College at Thomas Jefferson University/TJUH Program
St Elizabeth Boardman Hospital Program [DO]
Stanford Health Care-Sponsored Stanford University Program
University of Arizona College of Medicine-Tucson Program
University of Maryland Program
University of Minnesota Program
University of Nebraska Medical Center College of Medicine Program
University of Oklahoma Health Sciences Center Program
University of Texas Medical Branch Hospitals Program
University of Texas Southwestern Medical School Program
</v>
      </c>
    </row>
    <row r="61">
      <c r="A61" s="1671">
        <v>44210.0</v>
      </c>
      <c r="B61" s="1672" t="str">
        <f t="shared" si="1"/>
        <v>2021-01-14</v>
      </c>
      <c r="C61" s="1451" t="str">
        <f>IFERROR(__xludf.DUMMYFUNCTION("ArrayFormula( CONCATENATE(query('2020-2021 IV Dates'!A$4:H$137,""select A where (C = date '""&amp;B61&amp;""') or (D = date '""&amp;B61&amp;""') or (E = date '""&amp;B61&amp;""') or (F = date '""&amp;B61&amp;""') or (G = date '""&amp;B61&amp;""') or (H = date '""&amp;B61&amp;""')"", FALSE) &amp; CHAR(10) )"&amp;" )"),"Ascension Macomb-Oakland Hospital Program [DO]
Mayo Clinic College of Medicine and Science (Rochester) Program
Tufts Medical Center Program
University of Arizona College of Medicine-Tucson Program
University of Colorado Program
University of Kentucky Coll"&amp;"ege of Medicine Program
University of Maryland Program
University of Rochester Program
McGovern Medical School (University of Texas Health Science Center at Houston) Program
University of Texas Southwestern Medical School Program
University of Vermont Med"&amp;"ical Center Program
University of Virginia
")</f>
        <v>Ascension Macomb-Oakland Hospital Program [DO]
Mayo Clinic College of Medicine and Science (Rochester) Program
Tufts Medical Center Program
University of Arizona College of Medicine-Tucson Program
University of Colorado Program
University of Kentucky College of Medicine Program
University of Maryland Program
University of Rochester Program
McGovern Medical School (University of Texas Health Science Center at Houston) Program
University of Texas Southwestern Medical School Program
University of Vermont Medical Center Program
University of Virginia
</v>
      </c>
    </row>
    <row r="62">
      <c r="A62" s="1671">
        <v>44211.0</v>
      </c>
      <c r="B62" s="1672" t="str">
        <f t="shared" si="1"/>
        <v>2021-01-15</v>
      </c>
      <c r="C62" s="1451" t="str">
        <f>IFERROR(__xludf.DUMMYFUNCTION("ArrayFormula( CONCATENATE(query('2020-2021 IV Dates'!A$4:H$137,""select A where (C = date '""&amp;B62&amp;""') or (D = date '""&amp;B62&amp;""') or (E = date '""&amp;B62&amp;""') or (F = date '""&amp;B62&amp;""') or (G = date '""&amp;B62&amp;""') or (H = date '""&amp;B62&amp;""')"", FALSE) &amp; CHAR(10) )"&amp;" )"),"Baylor College of Medicine Program
Mayo Clinic College of Medicine and Science (Rochester) Program
Medical College of Wisconsin Affiliated Hospitals Program
Montefiore Medical Center/Albert Einstein College of Medicine Program
Texas Tech University Health"&amp;" Sciences Center at Lubbock Program
University of Chicago Program
University of Missouri - Columbia Program
University of Nebraska Medical Center College of Medicine Program
")</f>
        <v>Baylor College of Medicine Program
Mayo Clinic College of Medicine and Science (Rochester) Program
Medical College of Wisconsin Affiliated Hospitals Program
Montefiore Medical Center/Albert Einstein College of Medicine Program
Texas Tech University Health Sciences Center at Lubbock Program
University of Chicago Program
University of Missouri - Columbia Program
University of Nebraska Medical Center College of Medicine Program
</v>
      </c>
    </row>
    <row r="63">
      <c r="A63" s="1671">
        <v>44212.0</v>
      </c>
      <c r="B63" s="1672" t="str">
        <f t="shared" si="1"/>
        <v>2021-01-16</v>
      </c>
      <c r="C63" s="1451" t="str">
        <f>IFERROR(__xludf.DUMMYFUNCTION("ArrayFormula( CONCATENATE(query('2020-2021 IV Dates'!A$4:H$137,""select A where (C = date '""&amp;B63&amp;""') or (D = date '""&amp;B63&amp;""') or (E = date '""&amp;B63&amp;""') or (F = date '""&amp;B63&amp;""') or (G = date '""&amp;B63&amp;""') or (H = date '""&amp;B63&amp;""')"", FALSE) &amp; CHAR(10) )"&amp;" )"),"Ascension Macomb-Oakland Hospital Program [DO]
Kettering Health Network Program [DO]
Medical College of Wisconsin Affiliated Hospitals Program
UCLA David Geffen School of Medicine/UCLA Medical Center Program
University of Louisville School of Medicine Pro"&amp;"gram
University of Virginia
")</f>
        <v>Ascension Macomb-Oakland Hospital Program [DO]
Kettering Health Network Program [DO]
Medical College of Wisconsin Affiliated Hospitals Program
UCLA David Geffen School of Medicine/UCLA Medical Center Program
University of Louisville School of Medicine Program
University of Virginia
</v>
      </c>
    </row>
    <row r="64">
      <c r="A64" s="1671">
        <v>44213.0</v>
      </c>
      <c r="B64" s="1672" t="str">
        <f t="shared" si="1"/>
        <v>2021-01-17</v>
      </c>
      <c r="C64" s="1451" t="str">
        <f>IFERROR(__xludf.DUMMYFUNCTION("ArrayFormula( CONCATENATE(query('2020-2021 IV Dates'!A$4:H$137,""select A where (C = date '""&amp;B64&amp;""') or (D = date '""&amp;B64&amp;""') or (E = date '""&amp;B64&amp;""') or (F = date '""&amp;B64&amp;""') or (G = date '""&amp;B64&amp;""') or (H = date '""&amp;B64&amp;""')"", FALSE) &amp; CHAR(10) )"&amp;" )"),"#N/A")</f>
        <v>#N/A</v>
      </c>
    </row>
    <row r="65">
      <c r="A65" s="1671">
        <v>44214.0</v>
      </c>
      <c r="B65" s="1672" t="str">
        <f t="shared" si="1"/>
        <v>2021-01-18</v>
      </c>
      <c r="C65" s="1451" t="str">
        <f>IFERROR(__xludf.DUMMYFUNCTION("ArrayFormula( CONCATENATE(query('2020-2021 IV Dates'!A$4:H$137,""select A where (C = date '""&amp;B65&amp;""') or (D = date '""&amp;B65&amp;""') or (E = date '""&amp;B65&amp;""') or (F = date '""&amp;B65&amp;""') or (G = date '""&amp;B65&amp;""') or (H = date '""&amp;B65&amp;""')"", FALSE) &amp; CHAR(10) )"&amp;" )"),"#N/A")</f>
        <v>#N/A</v>
      </c>
    </row>
    <row r="66">
      <c r="A66" s="1671">
        <v>44215.0</v>
      </c>
      <c r="B66" s="1672" t="str">
        <f t="shared" si="1"/>
        <v>2021-01-19</v>
      </c>
      <c r="C66" s="1451" t="str">
        <f>IFERROR(__xludf.DUMMYFUNCTION("ArrayFormula( CONCATENATE(query('2020-2021 IV Dates'!A$4:H$137,""select A where (C = date '""&amp;B66&amp;""') or (D = date '""&amp;B66&amp;""') or (E = date '""&amp;B66&amp;""') or (F = date '""&amp;B66&amp;""') or (G = date '""&amp;B66&amp;""') or (H = date '""&amp;B66&amp;""')"", FALSE) &amp; CHAR(10) )"&amp;" )"),"Cedars-Sinai Medical Center Program
University of California (San Diego) Medical Center Program
University of Iowa Hospitals and Clinics Program - Research
")</f>
        <v>Cedars-Sinai Medical Center Program
University of California (San Diego) Medical Center Program
University of Iowa Hospitals and Clinics Program - Research
</v>
      </c>
    </row>
    <row r="67">
      <c r="A67" s="1671">
        <v>44216.0</v>
      </c>
      <c r="B67" s="1672" t="str">
        <f t="shared" si="1"/>
        <v>2021-01-20</v>
      </c>
      <c r="C67" s="1451" t="str">
        <f>IFERROR(__xludf.DUMMYFUNCTION("ArrayFormula( CONCATENATE(query('2020-2021 IV Dates'!A$4:H$137,""select A where (C = date '""&amp;B67&amp;""') or (D = date '""&amp;B67&amp;""') or (E = date '""&amp;B67&amp;""') or (F = date '""&amp;B67&amp;""') or (G = date '""&amp;B67&amp;""') or (H = date '""&amp;B67&amp;""')"", FALSE) &amp; CHAR(10) )"&amp;" )"),"Mayo Clinic College of Medicine and Science (Rochester) Program
Rutgers New Jersey Medical School Program
Tulane University Program
")</f>
        <v>Mayo Clinic College of Medicine and Science (Rochester) Program
Rutgers New Jersey Medical School Program
Tulane University Program
</v>
      </c>
    </row>
    <row r="68">
      <c r="A68" s="1671">
        <v>44217.0</v>
      </c>
      <c r="B68" s="1672" t="str">
        <f t="shared" si="1"/>
        <v>2021-01-21</v>
      </c>
      <c r="C68" s="1451" t="str">
        <f>IFERROR(__xludf.DUMMYFUNCTION("ArrayFormula( CONCATENATE(query('2020-2021 IV Dates'!A$4:H$137,""select A where (C = date '""&amp;B68&amp;""') or (D = date '""&amp;B68&amp;""') or (E = date '""&amp;B68&amp;""') or (F = date '""&amp;B68&amp;""') or (G = date '""&amp;B68&amp;""') or (H = date '""&amp;B68&amp;""')"", FALSE) &amp; CHAR(10) )"&amp;" )"),"Cedars-Sinai Medical Center Program
Eastern Virginia Medical School Program
Icahn School of Medicine at Mount Sinai/New York Eye and Ear Infirmary/Mount Sinai Program
MedStar Health/Georgetown University Hospital Program
University of Colorado Program - R"&amp;"esearch
University of Vermont Medical Center Program
UPMC Medical Education (Pittsburgh) Program
Vanderbilt University Medical Center Program
")</f>
        <v>Cedars-Sinai Medical Center Program
Eastern Virginia Medical School Program
Icahn School of Medicine at Mount Sinai/New York Eye and Ear Infirmary/Mount Sinai Program
MedStar Health/Georgetown University Hospital Program
University of Colorado Program - Research
University of Vermont Medical Center Program
UPMC Medical Education (Pittsburgh) Program
Vanderbilt University Medical Center Program
</v>
      </c>
    </row>
    <row r="69">
      <c r="A69" s="1671">
        <v>44218.0</v>
      </c>
      <c r="B69" s="1672" t="str">
        <f t="shared" si="1"/>
        <v>2021-01-22</v>
      </c>
      <c r="C69" s="1451" t="str">
        <f>IFERROR(__xludf.DUMMYFUNCTION("ArrayFormula( CONCATENATE(query('2020-2021 IV Dates'!A$4:H$137,""select A where (C = date '""&amp;B69&amp;""') or (D = date '""&amp;B69&amp;""') or (E = date '""&amp;B69&amp;""') or (F = date '""&amp;B69&amp;""') or (G = date '""&amp;B69&amp;""') or (H = date '""&amp;B69&amp;""')"", FALSE) &amp; CHAR(10) )"&amp;" )"),"Baylor College of Medicine Program
Beth Israel Deaconess/Harvard
Mayo Clinic College of Medicine and Science (Rochester) Program
McLaren Health Care/Oakland/MSU Program [DO]
Stonybrook University Program
University of California (Irvine) Program
Universit"&amp;"y of California (San Diego) Medical Center Program
McGovern Medical School (University of Texas Health Science Center at Houston) Program
UPMC Medical Education (Pittsburgh) Program
Vanderbilt University Medical Center Program
Washington University/B-JH/S"&amp;"LCH Consortium Program
")</f>
        <v>Baylor College of Medicine Program
Beth Israel Deaconess/Harvard
Mayo Clinic College of Medicine and Science (Rochester) Program
McLaren Health Care/Oakland/MSU Program [DO]
Stonybrook University Program
University of California (Irvine) Program
University of California (San Diego) Medical Center Program
McGovern Medical School (University of Texas Health Science Center at Houston) Program
UPMC Medical Education (Pittsburgh) Program
Vanderbilt University Medical Center Program
Washington University/B-JH/SLCH Consortium Program
</v>
      </c>
    </row>
    <row r="70">
      <c r="A70" s="1671">
        <v>44219.0</v>
      </c>
      <c r="B70" s="1672" t="str">
        <f t="shared" si="1"/>
        <v>2021-01-23</v>
      </c>
      <c r="C70" s="1451" t="str">
        <f>IFERROR(__xludf.DUMMYFUNCTION("ArrayFormula( CONCATENATE(query('2020-2021 IV Dates'!A$4:H$137,""select A where (C = date '""&amp;B70&amp;""') or (D = date '""&amp;B70&amp;""') or (E = date '""&amp;B70&amp;""') or (F = date '""&amp;B70&amp;""') or (G = date '""&amp;B70&amp;""') or (H = date '""&amp;B70&amp;""')"", FALSE) &amp; CHAR(10) )"&amp;" )"),"Medical University of South Carolina Program
Oklahoma State University Center for Health Sciences Program [DO]
Sidney Kimmel Medical College at Thomas Jefferson University/TJUH Program
University of Illinois College of Medicine at Chicago Program
Universi"&amp;"ty of Kansas School of Medicine Program
University of Minnesota Program
Vanderbilt University Medical Center Program
Washington University/B-JH/SLCH Consortium Program - Research
")</f>
        <v>Medical University of South Carolina Program
Oklahoma State University Center for Health Sciences Program [DO]
Sidney Kimmel Medical College at Thomas Jefferson University/TJUH Program
University of Illinois College of Medicine at Chicago Program
University of Kansas School of Medicine Program
University of Minnesota Program
Vanderbilt University Medical Center Program
Washington University/B-JH/SLCH Consortium Program - Research
</v>
      </c>
    </row>
    <row r="71">
      <c r="A71" s="1671">
        <v>44220.0</v>
      </c>
      <c r="B71" s="1672" t="str">
        <f t="shared" si="1"/>
        <v>2021-01-24</v>
      </c>
      <c r="C71" s="1451" t="str">
        <f>IFERROR(__xludf.DUMMYFUNCTION("ArrayFormula( CONCATENATE(query('2020-2021 IV Dates'!A$4:H$137,""select A where (C = date '""&amp;B71&amp;""') or (D = date '""&amp;B71&amp;""') or (E = date '""&amp;B71&amp;""') or (F = date '""&amp;B71&amp;""') or (G = date '""&amp;B71&amp;""') or (H = date '""&amp;B71&amp;""')"", FALSE) &amp; CHAR(10) )"&amp;" )"),"Loma Linda University Health Education Consortium Program
")</f>
        <v>Loma Linda University Health Education Consortium Program
</v>
      </c>
    </row>
    <row r="72">
      <c r="A72" s="1671">
        <v>44221.0</v>
      </c>
      <c r="B72" s="1672" t="str">
        <f t="shared" si="1"/>
        <v>2021-01-25</v>
      </c>
      <c r="C72" s="1451" t="str">
        <f>IFERROR(__xludf.DUMMYFUNCTION("ArrayFormula( CONCATENATE(query('2020-2021 IV Dates'!A$4:H$137,""select A where (C = date '""&amp;B72&amp;""') or (D = date '""&amp;B72&amp;""') or (E = date '""&amp;B72&amp;""') or (F = date '""&amp;B72&amp;""') or (G = date '""&amp;B72&amp;""') or (H = date '""&amp;B72&amp;""')"", FALSE) &amp; CHAR(10) )"&amp;" )"),"Icahn School of Medicine at Mount Sinai/New York Eye and Ear Infirmary/Mount Sinai Program
University of California (San Diego) Medical Center Program
University of Iowa Hospitals and Clinics Program - Research
")</f>
        <v>Icahn School of Medicine at Mount Sinai/New York Eye and Ear Infirmary/Mount Sinai Program
University of California (San Diego) Medical Center Program
University of Iowa Hospitals and Clinics Program - Research
</v>
      </c>
    </row>
    <row r="73">
      <c r="A73" s="1671">
        <v>44222.0</v>
      </c>
      <c r="B73" s="1672" t="str">
        <f t="shared" si="1"/>
        <v>2021-01-26</v>
      </c>
      <c r="C73" s="1451" t="str">
        <f>IFERROR(__xludf.DUMMYFUNCTION("ArrayFormula( CONCATENATE(query('2020-2021 IV Dates'!A$4:H$137,""select A where (C = date '""&amp;B73&amp;""') or (D = date '""&amp;B73&amp;""') or (E = date '""&amp;B73&amp;""') or (F = date '""&amp;B73&amp;""') or (G = date '""&amp;B73&amp;""') or (H = date '""&amp;B73&amp;""')"", FALSE) &amp; CHAR(10) )"&amp;" )"),"#N/A")</f>
        <v>#N/A</v>
      </c>
    </row>
    <row r="74">
      <c r="A74" s="1671">
        <v>44223.0</v>
      </c>
      <c r="B74" s="1672" t="str">
        <f t="shared" si="1"/>
        <v>2021-01-27</v>
      </c>
      <c r="C74" s="1451" t="str">
        <f>IFERROR(__xludf.DUMMYFUNCTION("ArrayFormula( CONCATENATE(query('2020-2021 IV Dates'!A$4:H$137,""select A where (C = date '""&amp;B74&amp;""') or (D = date '""&amp;B74&amp;""') or (E = date '""&amp;B74&amp;""') or (F = date '""&amp;B74&amp;""') or (G = date '""&amp;B74&amp;""') or (H = date '""&amp;B74&amp;""')"", FALSE) &amp; CHAR(10) )"&amp;" )"),"Stonybrook University Program
University of Florida
")</f>
        <v>Stonybrook University Program
University of Florida
</v>
      </c>
    </row>
    <row r="75">
      <c r="A75" s="1671">
        <v>44224.0</v>
      </c>
      <c r="B75" s="1672" t="str">
        <f t="shared" si="1"/>
        <v>2021-01-28</v>
      </c>
      <c r="C75" s="1451" t="str">
        <f>IFERROR(__xludf.DUMMYFUNCTION("ArrayFormula( CONCATENATE(query('2020-2021 IV Dates'!A$4:H$137,""select A where (C = date '""&amp;B75&amp;""') or (D = date '""&amp;B75&amp;""') or (E = date '""&amp;B75&amp;""') or (F = date '""&amp;B75&amp;""') or (G = date '""&amp;B75&amp;""') or (H = date '""&amp;B75&amp;""')"", FALSE) &amp; CHAR(10) )"&amp;" )"),"Cleveland Clinic Foundation Program
")</f>
        <v>Cleveland Clinic Foundation Program
</v>
      </c>
    </row>
    <row r="76">
      <c r="A76" s="1671">
        <v>44225.0</v>
      </c>
      <c r="B76" s="1672" t="str">
        <f t="shared" si="1"/>
        <v>2021-01-29</v>
      </c>
      <c r="C76" s="1451" t="str">
        <f>IFERROR(__xludf.DUMMYFUNCTION("ArrayFormula( CONCATENATE(query('2020-2021 IV Dates'!A$4:H$137,""select A where (C = date '""&amp;B76&amp;""') or (D = date '""&amp;B76&amp;""') or (E = date '""&amp;B76&amp;""') or (F = date '""&amp;B76&amp;""') or (G = date '""&amp;B76&amp;""') or (H = date '""&amp;B76&amp;""')"", FALSE) &amp; CHAR(10) )"&amp;" )"),"Icahn School of Medicine at Mount Sinai/New York Eye and Ear Infirmary/Mount Sinai Program
McLaren Health Care/Oakland/MSU Program [DO]
University of California (San Diego) Medical Center Program
")</f>
        <v>Icahn School of Medicine at Mount Sinai/New York Eye and Ear Infirmary/Mount Sinai Program
McLaren Health Care/Oakland/MSU Program [DO]
University of California (San Diego) Medical Center Program
</v>
      </c>
    </row>
    <row r="77">
      <c r="A77" s="1671">
        <v>44226.0</v>
      </c>
      <c r="B77" s="1672" t="str">
        <f t="shared" si="1"/>
        <v>2021-01-30</v>
      </c>
      <c r="C77" s="1451" t="str">
        <f>IFERROR(__xludf.DUMMYFUNCTION("ArrayFormula( CONCATENATE(query('2020-2021 IV Dates'!A$4:H$137,""select A where (C = date '""&amp;B77&amp;""') or (D = date '""&amp;B77&amp;""') or (E = date '""&amp;B77&amp;""') or (F = date '""&amp;B77&amp;""') or (G = date '""&amp;B77&amp;""') or (H = date '""&amp;B77&amp;""')"", FALSE) &amp; CHAR(10) )"&amp;" )"),"University of Nevada Las Vegas (UNLV) School of Medicine Program
")</f>
        <v>University of Nevada Las Vegas (UNLV) School of Medicine Program
</v>
      </c>
    </row>
    <row r="78">
      <c r="A78" s="1671">
        <v>44227.0</v>
      </c>
      <c r="B78" s="1672" t="str">
        <f t="shared" si="1"/>
        <v>2021-01-31</v>
      </c>
      <c r="C78" s="1451" t="str">
        <f>IFERROR(__xludf.DUMMYFUNCTION("ArrayFormula( CONCATENATE(query('2020-2021 IV Dates'!A$4:H$137,""select A where (C = date '""&amp;B78&amp;""') or (D = date '""&amp;B78&amp;""') or (E = date '""&amp;B78&amp;""') or (F = date '""&amp;B78&amp;""') or (G = date '""&amp;B78&amp;""') or (H = date '""&amp;B78&amp;""')"", FALSE) &amp; CHAR(10) )"&amp;" )"),"Loma Linda University Health Education Consortium Program
")</f>
        <v>Loma Linda University Health Education Consortium Program
</v>
      </c>
    </row>
    <row r="79">
      <c r="A79" s="1671">
        <v>44228.0</v>
      </c>
      <c r="B79" s="1672" t="str">
        <f t="shared" si="1"/>
        <v>2021-02-01</v>
      </c>
      <c r="C79" s="1451" t="str">
        <f>IFERROR(__xludf.DUMMYFUNCTION("ArrayFormula( CONCATENATE(query('2020-2021 IV Dates'!A$4:H$137,""select A where (C = date '""&amp;B79&amp;""') or (D = date '""&amp;B79&amp;""') or (E = date '""&amp;B79&amp;""') or (F = date '""&amp;B79&amp;""') or (G = date '""&amp;B79&amp;""') or (H = date '""&amp;B79&amp;""')"", FALSE) &amp; CHAR(10) )"&amp;" )"),"University of Alabama Medical Center Program
University of Mississippi Medical Center Program
")</f>
        <v>University of Alabama Medical Center Program
University of Mississippi Medical Center Program
</v>
      </c>
    </row>
    <row r="80">
      <c r="A80" s="1671">
        <v>44229.0</v>
      </c>
      <c r="B80" s="1672" t="str">
        <f t="shared" si="1"/>
        <v>2021-02-02</v>
      </c>
      <c r="C80" s="1451" t="str">
        <f>IFERROR(__xludf.DUMMYFUNCTION("ArrayFormula( CONCATENATE(query('2020-2021 IV Dates'!A$4:H$137,""select A where (C = date '""&amp;B80&amp;""') or (D = date '""&amp;B80&amp;""') or (E = date '""&amp;B80&amp;""') or (F = date '""&amp;B80&amp;""') or (G = date '""&amp;B80&amp;""') or (H = date '""&amp;B80&amp;""')"", FALSE) &amp; CHAR(10) )"&amp;" )"),"University of Texas Health San Antonio
")</f>
        <v>University of Texas Health San Antonio
</v>
      </c>
    </row>
    <row r="81">
      <c r="A81" s="1671">
        <v>44230.0</v>
      </c>
      <c r="B81" s="1672" t="str">
        <f t="shared" si="1"/>
        <v>2021-02-03</v>
      </c>
      <c r="C81" s="1451" t="str">
        <f>IFERROR(__xludf.DUMMYFUNCTION("ArrayFormula( CONCATENATE(query('2020-2021 IV Dates'!A$4:H$137,""select A where (C = date '""&amp;B81&amp;""') or (D = date '""&amp;B81&amp;""') or (E = date '""&amp;B81&amp;""') or (F = date '""&amp;B81&amp;""') or (G = date '""&amp;B81&amp;""') or (H = date '""&amp;B81&amp;""')"", FALSE) &amp; CHAR(10) )"&amp;" )"),"#N/A")</f>
        <v>#N/A</v>
      </c>
    </row>
    <row r="82">
      <c r="A82" s="1671">
        <v>44231.0</v>
      </c>
      <c r="B82" s="1672" t="str">
        <f t="shared" si="1"/>
        <v>2021-02-04</v>
      </c>
      <c r="C82" s="1451" t="str">
        <f>IFERROR(__xludf.DUMMYFUNCTION("ArrayFormula( CONCATENATE(query('2020-2021 IV Dates'!A$4:H$137,""select A where (C = date '""&amp;B82&amp;""') or (D = date '""&amp;B82&amp;""') or (E = date '""&amp;B82&amp;""') or (F = date '""&amp;B82&amp;""') or (G = date '""&amp;B82&amp;""') or (H = date '""&amp;B82&amp;""')"", FALSE) &amp; CHAR(10) )"&amp;" )"),"#N/A")</f>
        <v>#N/A</v>
      </c>
    </row>
    <row r="83">
      <c r="A83" s="1671">
        <v>44232.0</v>
      </c>
      <c r="B83" s="1672" t="str">
        <f t="shared" si="1"/>
        <v>2021-02-05</v>
      </c>
      <c r="C83" s="1451" t="str">
        <f>IFERROR(__xludf.DUMMYFUNCTION("ArrayFormula( CONCATENATE(query('2020-2021 IV Dates'!A$4:H$137,""select A where (C = date '""&amp;B83&amp;""') or (D = date '""&amp;B83&amp;""') or (E = date '""&amp;B83&amp;""') or (F = date '""&amp;B83&amp;""') or (G = date '""&amp;B83&amp;""') or (H = date '""&amp;B83&amp;""')"", FALSE) &amp; CHAR(10) )"&amp;" )"),"Cleveland Clinic Foundation Program
University of Illinois College of Medicine at Chicago Program
")</f>
        <v>Cleveland Clinic Foundation Program
University of Illinois College of Medicine at Chicago Program
</v>
      </c>
    </row>
    <row r="84">
      <c r="A84" s="1671">
        <v>44233.0</v>
      </c>
      <c r="B84" s="1672" t="str">
        <f t="shared" si="1"/>
        <v>2021-02-06</v>
      </c>
      <c r="C84" s="1451" t="str">
        <f>IFERROR(__xludf.DUMMYFUNCTION("ArrayFormula( CONCATENATE(query('2020-2021 IV Dates'!A$4:H$137,""select A where (C = date '""&amp;B84&amp;""') or (D = date '""&amp;B84&amp;""') or (E = date '""&amp;B84&amp;""') or (F = date '""&amp;B84&amp;""') or (G = date '""&amp;B84&amp;""') or (H = date '""&amp;B84&amp;""')"", FALSE) &amp; CHAR(10) )"&amp;" )"),"University of Puerto Rico Program
")</f>
        <v>University of Puerto Rico Program
</v>
      </c>
    </row>
    <row r="85">
      <c r="A85" s="1671">
        <v>44234.0</v>
      </c>
      <c r="B85" s="1672" t="str">
        <f t="shared" si="1"/>
        <v>2021-02-07</v>
      </c>
      <c r="C85" s="1451" t="str">
        <f>IFERROR(__xludf.DUMMYFUNCTION("ArrayFormula( CONCATENATE(query('2020-2021 IV Dates'!A$4:H$137,""select A where (C = date '""&amp;B85&amp;""') or (D = date '""&amp;B85&amp;""') or (E = date '""&amp;B85&amp;""') or (F = date '""&amp;B85&amp;""') or (G = date '""&amp;B85&amp;""') or (H = date '""&amp;B85&amp;""')"", FALSE) &amp; CHAR(10) )"&amp;" )"),"#N/A")</f>
        <v>#N/A</v>
      </c>
    </row>
    <row r="86">
      <c r="A86" s="1671">
        <v>44235.0</v>
      </c>
      <c r="B86" s="1672" t="str">
        <f t="shared" si="1"/>
        <v>2021-02-08</v>
      </c>
      <c r="C86" s="1451" t="str">
        <f>IFERROR(__xludf.DUMMYFUNCTION("ArrayFormula( CONCATENATE(query('2020-2021 IV Dates'!A$4:H$137,""select A where (C = date '""&amp;B86&amp;""') or (D = date '""&amp;B86&amp;""') or (E = date '""&amp;B86&amp;""') or (F = date '""&amp;B86&amp;""') or (G = date '""&amp;B86&amp;""') or (H = date '""&amp;B86&amp;""')"", FALSE) &amp; CHAR(10) )"&amp;" )"),"Oregon Health &amp; Science University Program (OHSU)
")</f>
        <v>Oregon Health &amp; Science University Program (OHSU)
</v>
      </c>
    </row>
    <row r="87">
      <c r="A87" s="1671">
        <v>44236.0</v>
      </c>
      <c r="B87" s="1672" t="str">
        <f t="shared" si="1"/>
        <v>2021-02-09</v>
      </c>
      <c r="C87" s="1451" t="str">
        <f>IFERROR(__xludf.DUMMYFUNCTION("ArrayFormula( CONCATENATE(query('2020-2021 IV Dates'!A$4:H$137,""select A where (C = date '""&amp;B87&amp;""') or (D = date '""&amp;B87&amp;""') or (E = date '""&amp;B87&amp;""') or (F = date '""&amp;B87&amp;""') or (G = date '""&amp;B87&amp;""') or (H = date '""&amp;B87&amp;""')"", FALSE) &amp; CHAR(10) )"&amp;" )"),"#N/A")</f>
        <v>#N/A</v>
      </c>
    </row>
    <row r="88">
      <c r="A88" s="1671">
        <v>44237.0</v>
      </c>
      <c r="B88" s="1672" t="str">
        <f t="shared" si="1"/>
        <v>2021-02-10</v>
      </c>
      <c r="C88" s="1451" t="str">
        <f>IFERROR(__xludf.DUMMYFUNCTION("ArrayFormula( CONCATENATE(query('2020-2021 IV Dates'!A$4:H$137,""select A where (C = date '""&amp;B88&amp;""') or (D = date '""&amp;B88&amp;""') or (E = date '""&amp;B88&amp;""') or (F = date '""&amp;B88&amp;""') or (G = date '""&amp;B88&amp;""') or (H = date '""&amp;B88&amp;""')"", FALSE) &amp; CHAR(10) )"&amp;" )"),"#N/A")</f>
        <v>#N/A</v>
      </c>
    </row>
    <row r="89">
      <c r="A89" s="1671">
        <v>44238.0</v>
      </c>
      <c r="B89" s="1672" t="str">
        <f t="shared" si="1"/>
        <v>2021-02-11</v>
      </c>
      <c r="C89" s="1451" t="str">
        <f>IFERROR(__xludf.DUMMYFUNCTION("ArrayFormula( CONCATENATE(query('2020-2021 IV Dates'!A$4:H$137,""select A where (C = date '""&amp;B89&amp;""') or (D = date '""&amp;B89&amp;""') or (E = date '""&amp;B89&amp;""') or (F = date '""&amp;B89&amp;""') or (G = date '""&amp;B89&amp;""') or (H = date '""&amp;B89&amp;""')"", FALSE) &amp; CHAR(10) )"&amp;" )"),"#N/A")</f>
        <v>#N/A</v>
      </c>
    </row>
    <row r="90">
      <c r="A90" s="1671">
        <v>44239.0</v>
      </c>
      <c r="B90" s="1672" t="str">
        <f t="shared" si="1"/>
        <v>2021-02-12</v>
      </c>
      <c r="C90" s="1451" t="str">
        <f>IFERROR(__xludf.DUMMYFUNCTION("ArrayFormula( CONCATENATE(query('2020-2021 IV Dates'!A$4:H$137,""select A where (C = date '""&amp;B90&amp;""') or (D = date '""&amp;B90&amp;""') or (E = date '""&amp;B90&amp;""') or (F = date '""&amp;B90&amp;""') or (G = date '""&amp;B90&amp;""') or (H = date '""&amp;B90&amp;""')"", FALSE) &amp; CHAR(10) )"&amp;" )"),"Texas Tech University Health Sciences Center at Lubbock Program
")</f>
        <v>Texas Tech University Health Sciences Center at Lubbock Program
</v>
      </c>
    </row>
    <row r="91">
      <c r="A91" s="1671">
        <v>44240.0</v>
      </c>
      <c r="B91" s="1672" t="str">
        <f t="shared" si="1"/>
        <v>2021-02-13</v>
      </c>
      <c r="C91" s="1451" t="str">
        <f>IFERROR(__xludf.DUMMYFUNCTION("ArrayFormula( CONCATENATE(query('2020-2021 IV Dates'!A$4:H$137,""select A where (C = date '""&amp;B91&amp;""') or (D = date '""&amp;B91&amp;""') or (E = date '""&amp;B91&amp;""') or (F = date '""&amp;B91&amp;""') or (G = date '""&amp;B91&amp;""') or (H = date '""&amp;B91&amp;""')"", FALSE) &amp; CHAR(10) )"&amp;" )"),"#N/A")</f>
        <v>#N/A</v>
      </c>
    </row>
    <row r="92">
      <c r="A92" s="1671">
        <v>44241.0</v>
      </c>
      <c r="B92" s="1672" t="str">
        <f t="shared" si="1"/>
        <v>2021-02-14</v>
      </c>
      <c r="C92" s="1451" t="str">
        <f>IFERROR(__xludf.DUMMYFUNCTION("ArrayFormula( CONCATENATE(query('2020-2021 IV Dates'!A$4:H$137,""select A where (C = date '""&amp;B92&amp;""') or (D = date '""&amp;B92&amp;""') or (E = date '""&amp;B92&amp;""') or (F = date '""&amp;B92&amp;""') or (G = date '""&amp;B92&amp;""') or (H = date '""&amp;B92&amp;""')"", FALSE) &amp; CHAR(10) )"&amp;" )"),"#N/A")</f>
        <v>#N/A</v>
      </c>
    </row>
    <row r="93">
      <c r="A93" s="1671">
        <v>44242.0</v>
      </c>
      <c r="B93" s="1672" t="str">
        <f t="shared" si="1"/>
        <v>2021-02-15</v>
      </c>
      <c r="C93" s="1451" t="str">
        <f>IFERROR(__xludf.DUMMYFUNCTION("ArrayFormula( CONCATENATE(query('2020-2021 IV Dates'!A$4:H$137,""select A where (C = date '""&amp;B93&amp;""') or (D = date '""&amp;B93&amp;""') or (E = date '""&amp;B93&amp;""') or (F = date '""&amp;B93&amp;""') or (G = date '""&amp;B93&amp;""') or (H = date '""&amp;B93&amp;""')"", FALSE) &amp; CHAR(10) )"&amp;" )"),"#N/A")</f>
        <v>#N/A</v>
      </c>
    </row>
    <row r="94">
      <c r="A94" s="1671">
        <v>44243.0</v>
      </c>
      <c r="B94" s="1672" t="str">
        <f t="shared" si="1"/>
        <v>2021-02-16</v>
      </c>
      <c r="C94" s="1451" t="str">
        <f>IFERROR(__xludf.DUMMYFUNCTION("ArrayFormula( CONCATENATE(query('2020-2021 IV Dates'!A$4:H$137,""select A where (C = date '""&amp;B94&amp;""') or (D = date '""&amp;B94&amp;""') or (E = date '""&amp;B94&amp;""') or (F = date '""&amp;B94&amp;""') or (G = date '""&amp;B94&amp;""') or (H = date '""&amp;B94&amp;""')"", FALSE) &amp; CHAR(10) )"&amp;" )"),"#N/A")</f>
        <v>#N/A</v>
      </c>
    </row>
    <row r="95">
      <c r="A95" s="1671">
        <v>44244.0</v>
      </c>
      <c r="B95" s="1672" t="str">
        <f t="shared" si="1"/>
        <v>2021-02-17</v>
      </c>
      <c r="C95" s="1451" t="str">
        <f>IFERROR(__xludf.DUMMYFUNCTION("ArrayFormula( CONCATENATE(query('2020-2021 IV Dates'!A$4:H$137,""select A where (C = date '""&amp;B95&amp;""') or (D = date '""&amp;B95&amp;""') or (E = date '""&amp;B95&amp;""') or (F = date '""&amp;B95&amp;""') or (G = date '""&amp;B95&amp;""') or (H = date '""&amp;B95&amp;""')"", FALSE) &amp; CHAR(10) )"&amp;" )"),"Cleveland Clinic Foundation Program
")</f>
        <v>Cleveland Clinic Foundation Program
</v>
      </c>
    </row>
    <row r="96">
      <c r="A96" s="1671">
        <v>44245.0</v>
      </c>
      <c r="B96" s="1672" t="str">
        <f t="shared" si="1"/>
        <v>2021-02-18</v>
      </c>
      <c r="C96" s="1451" t="str">
        <f>IFERROR(__xludf.DUMMYFUNCTION("ArrayFormula( CONCATENATE(query('2020-2021 IV Dates'!A$4:H$137,""select A where (C = date '""&amp;B96&amp;""') or (D = date '""&amp;B96&amp;""') or (E = date '""&amp;B96&amp;""') or (F = date '""&amp;B96&amp;""') or (G = date '""&amp;B96&amp;""') or (H = date '""&amp;B96&amp;""')"", FALSE) &amp; CHAR(10) )"&amp;" )"),"#N/A")</f>
        <v>#N/A</v>
      </c>
    </row>
    <row r="97">
      <c r="A97" s="1671">
        <v>44246.0</v>
      </c>
      <c r="B97" s="1672" t="str">
        <f t="shared" si="1"/>
        <v>2021-02-19</v>
      </c>
      <c r="C97" s="1451" t="str">
        <f>IFERROR(__xludf.DUMMYFUNCTION("ArrayFormula( CONCATENATE(query('2020-2021 IV Dates'!A$4:H$137,""select A where (C = date '""&amp;B97&amp;""') or (D = date '""&amp;B97&amp;""') or (E = date '""&amp;B97&amp;""') or (F = date '""&amp;B97&amp;""') or (G = date '""&amp;B97&amp;""') or (H = date '""&amp;B97&amp;""')"", FALSE) &amp; CHAR(10) )"&amp;" )"),"#N/A")</f>
        <v>#N/A</v>
      </c>
    </row>
    <row r="98">
      <c r="A98" s="1671">
        <v>44247.0</v>
      </c>
      <c r="B98" s="1672" t="str">
        <f t="shared" si="1"/>
        <v>2021-02-20</v>
      </c>
      <c r="C98" s="1451" t="str">
        <f>IFERROR(__xludf.DUMMYFUNCTION("ArrayFormula( CONCATENATE(query('2020-2021 IV Dates'!A$4:H$137,""select A where (C = date '""&amp;B98&amp;""') or (D = date '""&amp;B98&amp;""') or (E = date '""&amp;B98&amp;""') or (F = date '""&amp;B98&amp;""') or (G = date '""&amp;B98&amp;""') or (H = date '""&amp;B98&amp;""')"", FALSE) &amp; CHAR(10) )"&amp;" )"),"#N/A")</f>
        <v>#N/A</v>
      </c>
    </row>
    <row r="99">
      <c r="A99" s="1671">
        <v>44248.0</v>
      </c>
      <c r="B99" s="1672" t="str">
        <f t="shared" si="1"/>
        <v>2021-02-21</v>
      </c>
      <c r="C99" s="1451" t="str">
        <f>IFERROR(__xludf.DUMMYFUNCTION("ArrayFormula( CONCATENATE(query('2020-2021 IV Dates'!A$4:H$137,""select A where (C = date '""&amp;B99&amp;""') or (D = date '""&amp;B99&amp;""') or (E = date '""&amp;B99&amp;""') or (F = date '""&amp;B99&amp;""') or (G = date '""&amp;B99&amp;""') or (H = date '""&amp;B99&amp;""')"", FALSE) &amp; CHAR(10) )"&amp;" )"),"#N/A")</f>
        <v>#N/A</v>
      </c>
    </row>
    <row r="100">
      <c r="A100" s="1671">
        <v>44249.0</v>
      </c>
      <c r="B100" s="1672" t="str">
        <f t="shared" si="1"/>
        <v>2021-02-22</v>
      </c>
      <c r="C100" s="1451" t="str">
        <f>IFERROR(__xludf.DUMMYFUNCTION("ArrayFormula( CONCATENATE(query('2020-2021 IV Dates'!A$4:H$137,""select A where (C = date '""&amp;B100&amp;""') or (D = date '""&amp;B100&amp;""') or (E = date '""&amp;B100&amp;""') or (F = date '""&amp;B100&amp;""') or (G = date '""&amp;B100&amp;""') or (H = date '""&amp;B100&amp;""')"", FALSE) &amp; CHAR"&amp;"(10) ) )"),"Oregon Health &amp; Science University Program (OHSU)
")</f>
        <v>Oregon Health &amp; Science University Program (OHSU)
</v>
      </c>
    </row>
    <row r="101">
      <c r="A101" s="1671">
        <v>44250.0</v>
      </c>
      <c r="B101" s="1672" t="str">
        <f t="shared" si="1"/>
        <v>2021-02-23</v>
      </c>
      <c r="C101" s="1451" t="str">
        <f>IFERROR(__xludf.DUMMYFUNCTION("ArrayFormula( CONCATENATE(query('2020-2021 IV Dates'!A$4:H$137,""select A where (C = date '""&amp;B101&amp;""') or (D = date '""&amp;B101&amp;""') or (E = date '""&amp;B101&amp;""') or (F = date '""&amp;B101&amp;""') or (G = date '""&amp;B101&amp;""') or (H = date '""&amp;B101&amp;""')"", FALSE) &amp; CHAR"&amp;"(10) ) )"),"#N/A")</f>
        <v>#N/A</v>
      </c>
    </row>
    <row r="102">
      <c r="A102" s="1671">
        <v>44251.0</v>
      </c>
      <c r="B102" s="1672" t="str">
        <f t="shared" si="1"/>
        <v>2021-02-24</v>
      </c>
      <c r="C102" s="1451" t="str">
        <f>IFERROR(__xludf.DUMMYFUNCTION("ArrayFormula( CONCATENATE(query('2020-2021 IV Dates'!A$4:H$137,""select A where (C = date '""&amp;B102&amp;""') or (D = date '""&amp;B102&amp;""') or (E = date '""&amp;B102&amp;""') or (F = date '""&amp;B102&amp;""') or (G = date '""&amp;B102&amp;""') or (H = date '""&amp;B102&amp;""')"", FALSE) &amp; CHAR"&amp;"(10) ) )"),"#N/A")</f>
        <v>#N/A</v>
      </c>
    </row>
    <row r="103">
      <c r="A103" s="1671">
        <v>44252.0</v>
      </c>
      <c r="B103" s="1672" t="str">
        <f t="shared" si="1"/>
        <v>2021-02-25</v>
      </c>
      <c r="C103" s="1451" t="str">
        <f>IFERROR(__xludf.DUMMYFUNCTION("ArrayFormula( CONCATENATE(query('2020-2021 IV Dates'!A$4:H$137,""select A where (C = date '""&amp;B103&amp;""') or (D = date '""&amp;B103&amp;""') or (E = date '""&amp;B103&amp;""') or (F = date '""&amp;B103&amp;""') or (G = date '""&amp;B103&amp;""') or (H = date '""&amp;B103&amp;""')"", FALSE) &amp; CHAR"&amp;"(10) ) )"),"#N/A")</f>
        <v>#N/A</v>
      </c>
    </row>
    <row r="104">
      <c r="A104" s="1671">
        <v>44253.0</v>
      </c>
      <c r="B104" s="1672" t="str">
        <f t="shared" si="1"/>
        <v>2021-02-26</v>
      </c>
      <c r="C104" s="1451" t="str">
        <f>IFERROR(__xludf.DUMMYFUNCTION("ArrayFormula( CONCATENATE(query('2020-2021 IV Dates'!A$4:H$137,""select A where (C = date '""&amp;B104&amp;""') or (D = date '""&amp;B104&amp;""') or (E = date '""&amp;B104&amp;""') or (F = date '""&amp;B104&amp;""') or (G = date '""&amp;B104&amp;""') or (H = date '""&amp;B104&amp;""')"", FALSE) &amp; CHAR"&amp;"(10) ) )"),"#N/A")</f>
        <v>#N/A</v>
      </c>
    </row>
    <row r="105">
      <c r="A105" s="1671">
        <v>44254.0</v>
      </c>
      <c r="B105" s="1672" t="str">
        <f t="shared" si="1"/>
        <v>2021-02-27</v>
      </c>
      <c r="C105" s="1451" t="str">
        <f>IFERROR(__xludf.DUMMYFUNCTION("ArrayFormula( CONCATENATE(query('2020-2021 IV Dates'!A$4:H$137,""select A where (C = date '""&amp;B105&amp;""') or (D = date '""&amp;B105&amp;""') or (E = date '""&amp;B105&amp;""') or (F = date '""&amp;B105&amp;""') or (G = date '""&amp;B105&amp;""') or (H = date '""&amp;B105&amp;""')"", FALSE) &amp; CHAR"&amp;"(10) ) )"),"#N/A")</f>
        <v>#N/A</v>
      </c>
    </row>
    <row r="106">
      <c r="A106" s="1671">
        <v>44255.0</v>
      </c>
      <c r="B106" s="1672" t="str">
        <f t="shared" si="1"/>
        <v>2021-02-28</v>
      </c>
      <c r="C106" s="1451" t="str">
        <f>IFERROR(__xludf.DUMMYFUNCTION("ArrayFormula( CONCATENATE(query('2020-2021 IV Dates'!A$4:H$137,""select A where (C = date '""&amp;B106&amp;""') or (D = date '""&amp;B106&amp;""') or (E = date '""&amp;B106&amp;""') or (F = date '""&amp;B106&amp;""') or (G = date '""&amp;B106&amp;""') or (H = date '""&amp;B106&amp;""')"", FALSE) &amp; CHAR"&amp;"(10) ) )"),"#N/A")</f>
        <v>#N/A</v>
      </c>
    </row>
    <row r="107">
      <c r="A107" s="1674"/>
      <c r="B107" s="1039"/>
      <c r="C107" s="51"/>
    </row>
    <row r="108">
      <c r="A108" s="1674"/>
      <c r="B108" s="1039"/>
      <c r="C108" s="51"/>
    </row>
    <row r="109">
      <c r="A109" s="1674"/>
      <c r="B109" s="1039"/>
      <c r="C109" s="51"/>
    </row>
    <row r="110">
      <c r="A110" s="1674"/>
      <c r="B110" s="1039"/>
      <c r="C110" s="51"/>
    </row>
    <row r="111">
      <c r="A111" s="1674"/>
      <c r="B111" s="1039"/>
      <c r="C111" s="51"/>
    </row>
    <row r="112">
      <c r="A112" s="1674"/>
      <c r="B112" s="1039"/>
      <c r="C112" s="51"/>
    </row>
    <row r="113">
      <c r="A113" s="1674"/>
      <c r="B113" s="1039"/>
      <c r="C113" s="51"/>
    </row>
    <row r="114">
      <c r="A114" s="1674"/>
      <c r="B114" s="1039"/>
      <c r="C114" s="51"/>
    </row>
    <row r="115">
      <c r="A115" s="1674"/>
      <c r="B115" s="1039"/>
      <c r="C115" s="51"/>
    </row>
    <row r="116">
      <c r="A116" s="1674"/>
      <c r="B116" s="1039"/>
      <c r="C116" s="51"/>
    </row>
    <row r="117">
      <c r="A117" s="1674"/>
      <c r="B117" s="1039"/>
      <c r="C117" s="51"/>
    </row>
    <row r="118">
      <c r="A118" s="1674"/>
      <c r="B118" s="1039"/>
      <c r="C118" s="51"/>
    </row>
    <row r="119">
      <c r="A119" s="1674"/>
      <c r="B119" s="1039"/>
      <c r="C119" s="51"/>
    </row>
    <row r="120">
      <c r="A120" s="1674"/>
      <c r="B120" s="1039"/>
      <c r="C120" s="51"/>
    </row>
    <row r="121">
      <c r="A121" s="1674"/>
      <c r="B121" s="1039"/>
      <c r="C121" s="51"/>
    </row>
    <row r="122">
      <c r="A122" s="1674"/>
      <c r="B122" s="1039"/>
      <c r="C122" s="51"/>
    </row>
    <row r="123">
      <c r="A123" s="1674"/>
      <c r="B123" s="1039"/>
      <c r="C123" s="51"/>
    </row>
    <row r="124">
      <c r="A124" s="1674"/>
      <c r="B124" s="1039"/>
      <c r="C124" s="51"/>
    </row>
    <row r="125">
      <c r="A125" s="1674"/>
      <c r="B125" s="1039"/>
      <c r="C125" s="51"/>
    </row>
    <row r="126">
      <c r="A126" s="1674"/>
      <c r="B126" s="1039"/>
      <c r="C126" s="51"/>
    </row>
    <row r="127">
      <c r="A127" s="1674"/>
      <c r="B127" s="1039"/>
      <c r="C127" s="51"/>
    </row>
    <row r="128">
      <c r="A128" s="1674"/>
      <c r="B128" s="1039"/>
      <c r="C128" s="51"/>
    </row>
    <row r="129">
      <c r="A129" s="1674"/>
      <c r="B129" s="1039"/>
      <c r="C129" s="51"/>
    </row>
    <row r="130">
      <c r="A130" s="1674"/>
      <c r="B130" s="1039"/>
      <c r="C130" s="51"/>
    </row>
    <row r="131">
      <c r="A131" s="1674"/>
      <c r="B131" s="1039"/>
      <c r="C131" s="51"/>
    </row>
    <row r="132">
      <c r="A132" s="1674"/>
      <c r="B132" s="1039"/>
      <c r="C132" s="51"/>
    </row>
    <row r="133">
      <c r="A133" s="1674"/>
      <c r="B133" s="1039"/>
      <c r="C133" s="51"/>
    </row>
    <row r="134">
      <c r="A134" s="1674"/>
      <c r="B134" s="1039"/>
      <c r="C134" s="51"/>
    </row>
    <row r="135">
      <c r="A135" s="1674"/>
      <c r="B135" s="1039"/>
      <c r="C135" s="51"/>
    </row>
    <row r="136">
      <c r="A136" s="1674"/>
      <c r="B136" s="1039"/>
      <c r="C136" s="51"/>
    </row>
    <row r="137">
      <c r="A137" s="1674"/>
      <c r="B137" s="1039"/>
      <c r="C137" s="51"/>
    </row>
    <row r="138">
      <c r="A138" s="1674"/>
      <c r="B138" s="1039"/>
      <c r="C138" s="51"/>
    </row>
    <row r="139">
      <c r="A139" s="1674"/>
      <c r="B139" s="1039"/>
      <c r="C139" s="51"/>
    </row>
    <row r="140">
      <c r="A140" s="1674"/>
      <c r="B140" s="1039"/>
      <c r="C140" s="51"/>
    </row>
    <row r="141">
      <c r="A141" s="1674"/>
      <c r="B141" s="1039"/>
      <c r="C141" s="51"/>
    </row>
    <row r="142">
      <c r="A142" s="1674"/>
      <c r="B142" s="1039"/>
      <c r="C142" s="51"/>
    </row>
    <row r="143">
      <c r="A143" s="1674"/>
      <c r="B143" s="1039"/>
      <c r="C143" s="51"/>
    </row>
    <row r="144">
      <c r="A144" s="1674"/>
      <c r="B144" s="1039"/>
      <c r="C144" s="51"/>
    </row>
    <row r="145">
      <c r="A145" s="1674"/>
      <c r="B145" s="1039"/>
      <c r="C145" s="51"/>
    </row>
    <row r="146">
      <c r="A146" s="1674"/>
      <c r="B146" s="1039"/>
      <c r="C146" s="51"/>
    </row>
    <row r="147">
      <c r="A147" s="1674"/>
      <c r="B147" s="1039"/>
      <c r="C147" s="51"/>
    </row>
    <row r="148">
      <c r="A148" s="1674"/>
      <c r="B148" s="1039"/>
      <c r="C148" s="51"/>
    </row>
    <row r="149">
      <c r="A149" s="1674"/>
      <c r="B149" s="1039"/>
      <c r="C149" s="51"/>
    </row>
    <row r="150">
      <c r="A150" s="1674"/>
      <c r="B150" s="1039"/>
      <c r="C150" s="51"/>
    </row>
    <row r="151">
      <c r="A151" s="1674"/>
      <c r="B151" s="1039"/>
      <c r="C151" s="51"/>
    </row>
    <row r="152">
      <c r="A152" s="1674"/>
      <c r="B152" s="1039"/>
      <c r="C152" s="51"/>
    </row>
    <row r="153">
      <c r="A153" s="1674"/>
      <c r="B153" s="1039"/>
      <c r="C153" s="51"/>
    </row>
    <row r="154">
      <c r="A154" s="1674"/>
      <c r="B154" s="1039"/>
      <c r="C154" s="51"/>
    </row>
    <row r="155">
      <c r="A155" s="1674"/>
      <c r="B155" s="1039"/>
      <c r="C155" s="51"/>
    </row>
    <row r="156">
      <c r="A156" s="1674"/>
      <c r="B156" s="1039"/>
      <c r="C156" s="51"/>
    </row>
    <row r="157">
      <c r="A157" s="1674"/>
      <c r="B157" s="1039"/>
      <c r="C157" s="51"/>
    </row>
    <row r="158">
      <c r="A158" s="1674"/>
      <c r="B158" s="1039"/>
      <c r="C158" s="51"/>
    </row>
    <row r="159">
      <c r="A159" s="1674"/>
      <c r="B159" s="1039"/>
      <c r="C159" s="51"/>
    </row>
    <row r="160">
      <c r="A160" s="1674"/>
      <c r="B160" s="1039"/>
      <c r="C160" s="51"/>
    </row>
    <row r="161">
      <c r="A161" s="1674"/>
      <c r="B161" s="1039"/>
      <c r="C161" s="51"/>
    </row>
    <row r="162">
      <c r="A162" s="1674"/>
      <c r="B162" s="1039"/>
      <c r="C162" s="51"/>
    </row>
    <row r="163">
      <c r="A163" s="1674"/>
      <c r="B163" s="1039"/>
      <c r="C163" s="51"/>
    </row>
    <row r="164">
      <c r="A164" s="1674"/>
      <c r="B164" s="1039"/>
      <c r="C164" s="51"/>
    </row>
    <row r="165">
      <c r="A165" s="1674"/>
      <c r="B165" s="1039"/>
      <c r="C165" s="51"/>
    </row>
    <row r="166">
      <c r="A166" s="1674"/>
      <c r="B166" s="1039"/>
      <c r="C166" s="51"/>
    </row>
    <row r="167">
      <c r="A167" s="1674"/>
      <c r="B167" s="1039"/>
      <c r="C167" s="51"/>
    </row>
    <row r="168">
      <c r="A168" s="1674"/>
      <c r="B168" s="1039"/>
      <c r="C168" s="51"/>
    </row>
    <row r="169">
      <c r="A169" s="1674"/>
      <c r="B169" s="1039"/>
      <c r="C169" s="51"/>
    </row>
    <row r="170">
      <c r="A170" s="1674"/>
      <c r="B170" s="1039"/>
      <c r="C170" s="51"/>
    </row>
    <row r="171">
      <c r="A171" s="1674"/>
      <c r="B171" s="1039"/>
      <c r="C171" s="51"/>
    </row>
    <row r="172">
      <c r="A172" s="1674"/>
      <c r="B172" s="1039"/>
      <c r="C172" s="51"/>
    </row>
    <row r="173">
      <c r="A173" s="1674"/>
      <c r="B173" s="1039"/>
      <c r="C173" s="51"/>
    </row>
    <row r="174">
      <c r="A174" s="1674"/>
      <c r="B174" s="1039"/>
      <c r="C174" s="51"/>
    </row>
    <row r="175">
      <c r="A175" s="1674"/>
      <c r="B175" s="1039"/>
      <c r="C175" s="51"/>
    </row>
    <row r="176">
      <c r="A176" s="1674"/>
      <c r="B176" s="1039"/>
      <c r="C176" s="51"/>
    </row>
    <row r="177">
      <c r="A177" s="1674"/>
      <c r="B177" s="1039"/>
      <c r="C177" s="51"/>
    </row>
    <row r="178">
      <c r="A178" s="1674"/>
      <c r="B178" s="1039"/>
      <c r="C178" s="51"/>
    </row>
    <row r="179">
      <c r="A179" s="1674"/>
      <c r="B179" s="1039"/>
      <c r="C179" s="51"/>
    </row>
    <row r="180">
      <c r="A180" s="1674"/>
      <c r="B180" s="1039"/>
      <c r="C180" s="51"/>
    </row>
    <row r="181">
      <c r="A181" s="1674"/>
      <c r="B181" s="1039"/>
      <c r="C181" s="51"/>
    </row>
    <row r="182">
      <c r="A182" s="1674"/>
      <c r="B182" s="1039"/>
      <c r="C182" s="51"/>
    </row>
    <row r="183">
      <c r="A183" s="1674"/>
      <c r="B183" s="1039"/>
      <c r="C183" s="51"/>
    </row>
    <row r="184">
      <c r="A184" s="1674"/>
      <c r="B184" s="1039"/>
      <c r="C184" s="51"/>
    </row>
    <row r="185">
      <c r="A185" s="1674"/>
      <c r="B185" s="1039"/>
      <c r="C185" s="51"/>
    </row>
    <row r="186">
      <c r="A186" s="1674"/>
      <c r="B186" s="1039"/>
      <c r="C186" s="51"/>
    </row>
    <row r="187">
      <c r="A187" s="1674"/>
      <c r="B187" s="1039"/>
      <c r="C187" s="51"/>
    </row>
    <row r="188">
      <c r="A188" s="1674"/>
      <c r="B188" s="1039"/>
      <c r="C188" s="51"/>
    </row>
    <row r="189">
      <c r="A189" s="1674"/>
      <c r="B189" s="1039"/>
      <c r="C189" s="51"/>
    </row>
    <row r="190">
      <c r="A190" s="1674"/>
      <c r="B190" s="1039"/>
      <c r="C190" s="51"/>
    </row>
    <row r="191">
      <c r="A191" s="1674"/>
      <c r="B191" s="1039"/>
      <c r="C191" s="51"/>
    </row>
    <row r="192">
      <c r="A192" s="1674"/>
      <c r="B192" s="1039"/>
      <c r="C192" s="51"/>
    </row>
    <row r="193">
      <c r="A193" s="1674"/>
      <c r="B193" s="1039"/>
      <c r="C193" s="51"/>
    </row>
    <row r="194">
      <c r="A194" s="1674"/>
      <c r="B194" s="1039"/>
      <c r="C194" s="51"/>
    </row>
    <row r="195">
      <c r="A195" s="1674"/>
      <c r="B195" s="1039"/>
      <c r="C195" s="51"/>
    </row>
    <row r="196">
      <c r="A196" s="1674"/>
      <c r="B196" s="1039"/>
      <c r="C196" s="51"/>
    </row>
    <row r="197">
      <c r="A197" s="1674"/>
      <c r="B197" s="1039"/>
      <c r="C197" s="51"/>
    </row>
    <row r="198">
      <c r="A198" s="1674"/>
      <c r="B198" s="1039"/>
      <c r="C198" s="51"/>
    </row>
    <row r="199">
      <c r="A199" s="1674"/>
      <c r="B199" s="1039"/>
      <c r="C199" s="51"/>
    </row>
    <row r="200">
      <c r="A200" s="1674"/>
      <c r="B200" s="1039"/>
      <c r="C200" s="51"/>
    </row>
    <row r="201">
      <c r="A201" s="1674"/>
      <c r="B201" s="1039"/>
      <c r="C201" s="51"/>
    </row>
    <row r="202">
      <c r="A202" s="1674"/>
      <c r="B202" s="1039"/>
      <c r="C202" s="51"/>
    </row>
    <row r="203">
      <c r="A203" s="1674"/>
      <c r="B203" s="1039"/>
      <c r="C203" s="51"/>
    </row>
    <row r="204">
      <c r="A204" s="1674"/>
      <c r="B204" s="1039"/>
      <c r="C204" s="51"/>
    </row>
    <row r="205">
      <c r="A205" s="1674"/>
      <c r="B205" s="1039"/>
      <c r="C205" s="51"/>
    </row>
    <row r="206">
      <c r="A206" s="1674"/>
      <c r="B206" s="1039"/>
      <c r="C206" s="51"/>
    </row>
    <row r="207">
      <c r="A207" s="1674"/>
      <c r="B207" s="1039"/>
      <c r="C207" s="51"/>
    </row>
    <row r="208">
      <c r="A208" s="1674"/>
      <c r="B208" s="1039"/>
      <c r="C208" s="51"/>
    </row>
    <row r="209">
      <c r="A209" s="1674"/>
      <c r="B209" s="1039"/>
      <c r="C209" s="51"/>
    </row>
    <row r="210">
      <c r="A210" s="1674"/>
      <c r="B210" s="1039"/>
      <c r="C210" s="51"/>
    </row>
    <row r="211">
      <c r="A211" s="1674"/>
      <c r="B211" s="1039"/>
      <c r="C211" s="51"/>
    </row>
    <row r="212">
      <c r="A212" s="1674"/>
      <c r="B212" s="1039"/>
      <c r="C212" s="51"/>
    </row>
    <row r="213">
      <c r="A213" s="1674"/>
      <c r="B213" s="1039"/>
      <c r="C213" s="51"/>
    </row>
    <row r="214">
      <c r="A214" s="1674"/>
      <c r="B214" s="1039"/>
      <c r="C214" s="51"/>
    </row>
    <row r="215">
      <c r="A215" s="1674"/>
      <c r="B215" s="1039"/>
      <c r="C215" s="51"/>
    </row>
    <row r="216">
      <c r="A216" s="1674"/>
      <c r="B216" s="1039"/>
      <c r="C216" s="51"/>
    </row>
    <row r="217">
      <c r="A217" s="1674"/>
      <c r="B217" s="1039"/>
      <c r="C217" s="51"/>
    </row>
    <row r="218">
      <c r="A218" s="1674"/>
      <c r="B218" s="1039"/>
      <c r="C218" s="51"/>
    </row>
    <row r="219">
      <c r="A219" s="1674"/>
      <c r="B219" s="1039"/>
      <c r="C219" s="51"/>
    </row>
    <row r="220">
      <c r="A220" s="1674"/>
      <c r="B220" s="1039"/>
      <c r="C220" s="51"/>
    </row>
    <row r="221">
      <c r="A221" s="1674"/>
      <c r="B221" s="1039"/>
      <c r="C221" s="51"/>
    </row>
    <row r="222">
      <c r="A222" s="1674"/>
      <c r="B222" s="1039"/>
      <c r="C222" s="51"/>
    </row>
    <row r="223">
      <c r="A223" s="1674"/>
      <c r="B223" s="1039"/>
      <c r="C223" s="51"/>
    </row>
    <row r="224">
      <c r="A224" s="1674"/>
      <c r="B224" s="1039"/>
      <c r="C224" s="51"/>
    </row>
    <row r="225">
      <c r="A225" s="1674"/>
      <c r="B225" s="1039"/>
      <c r="C225" s="51"/>
    </row>
    <row r="226">
      <c r="A226" s="1674"/>
      <c r="B226" s="1039"/>
      <c r="C226" s="51"/>
    </row>
    <row r="227">
      <c r="A227" s="1674"/>
      <c r="B227" s="1039"/>
      <c r="C227" s="51"/>
    </row>
    <row r="228">
      <c r="A228" s="1674"/>
      <c r="B228" s="1039"/>
      <c r="C228" s="51"/>
    </row>
    <row r="229">
      <c r="A229" s="1674"/>
      <c r="B229" s="1039"/>
      <c r="C229" s="51"/>
    </row>
    <row r="230">
      <c r="A230" s="1674"/>
      <c r="B230" s="1039"/>
      <c r="C230" s="51"/>
    </row>
    <row r="231">
      <c r="A231" s="1674"/>
      <c r="B231" s="1039"/>
      <c r="C231" s="51"/>
    </row>
    <row r="232">
      <c r="A232" s="1674"/>
      <c r="B232" s="1039"/>
      <c r="C232" s="51"/>
    </row>
    <row r="233">
      <c r="A233" s="1674"/>
      <c r="B233" s="1039"/>
      <c r="C233" s="51"/>
    </row>
    <row r="234">
      <c r="A234" s="1674"/>
      <c r="B234" s="1039"/>
      <c r="C234" s="51"/>
    </row>
    <row r="235">
      <c r="A235" s="1674"/>
      <c r="B235" s="1039"/>
      <c r="C235" s="51"/>
    </row>
    <row r="236">
      <c r="A236" s="1674"/>
      <c r="B236" s="1039"/>
      <c r="C236" s="51"/>
    </row>
    <row r="237">
      <c r="A237" s="1674"/>
      <c r="B237" s="1039"/>
      <c r="C237" s="51"/>
    </row>
    <row r="238">
      <c r="A238" s="1674"/>
      <c r="B238" s="1039"/>
      <c r="C238" s="51"/>
    </row>
    <row r="239">
      <c r="A239" s="1674"/>
      <c r="B239" s="1039"/>
      <c r="C239" s="51"/>
    </row>
    <row r="240">
      <c r="A240" s="1674"/>
      <c r="B240" s="1039"/>
      <c r="C240" s="51"/>
    </row>
    <row r="241">
      <c r="A241" s="1674"/>
      <c r="B241" s="1039"/>
      <c r="C241" s="51"/>
    </row>
    <row r="242">
      <c r="A242" s="1674"/>
      <c r="B242" s="1039"/>
      <c r="C242" s="51"/>
    </row>
    <row r="243">
      <c r="A243" s="1674"/>
      <c r="B243" s="1039"/>
      <c r="C243" s="51"/>
    </row>
    <row r="244">
      <c r="A244" s="1674"/>
      <c r="B244" s="1039"/>
      <c r="C244" s="51"/>
    </row>
    <row r="245">
      <c r="A245" s="1674"/>
      <c r="B245" s="1039"/>
      <c r="C245" s="51"/>
    </row>
    <row r="246">
      <c r="A246" s="1674"/>
      <c r="B246" s="1039"/>
      <c r="C246" s="51"/>
    </row>
    <row r="247">
      <c r="A247" s="1674"/>
      <c r="B247" s="1039"/>
      <c r="C247" s="51"/>
    </row>
    <row r="248">
      <c r="A248" s="1674"/>
      <c r="B248" s="1039"/>
      <c r="C248" s="51"/>
    </row>
    <row r="249">
      <c r="A249" s="1674"/>
      <c r="B249" s="1039"/>
      <c r="C249" s="51"/>
    </row>
    <row r="250">
      <c r="A250" s="1674"/>
      <c r="B250" s="1039"/>
      <c r="C250" s="51"/>
    </row>
    <row r="251">
      <c r="A251" s="1674"/>
      <c r="B251" s="1039"/>
      <c r="C251" s="51"/>
    </row>
    <row r="252">
      <c r="A252" s="1674"/>
      <c r="B252" s="1039"/>
      <c r="C252" s="51"/>
    </row>
    <row r="253">
      <c r="A253" s="1674"/>
      <c r="B253" s="1039"/>
      <c r="C253" s="51"/>
    </row>
    <row r="254">
      <c r="A254" s="1674"/>
      <c r="B254" s="1039"/>
      <c r="C254" s="51"/>
    </row>
    <row r="255">
      <c r="A255" s="1674"/>
      <c r="B255" s="1039"/>
      <c r="C255" s="51"/>
    </row>
    <row r="256">
      <c r="A256" s="1674"/>
      <c r="B256" s="1039"/>
      <c r="C256" s="51"/>
    </row>
    <row r="257">
      <c r="A257" s="1674"/>
      <c r="B257" s="1039"/>
      <c r="C257" s="51"/>
    </row>
    <row r="258">
      <c r="A258" s="1674"/>
      <c r="B258" s="1039"/>
      <c r="C258" s="51"/>
    </row>
    <row r="259">
      <c r="A259" s="1674"/>
      <c r="B259" s="1039"/>
      <c r="C259" s="51"/>
    </row>
    <row r="260">
      <c r="A260" s="1674"/>
      <c r="B260" s="1039"/>
      <c r="C260" s="51"/>
    </row>
    <row r="261">
      <c r="A261" s="1674"/>
      <c r="B261" s="1039"/>
      <c r="C261" s="51"/>
    </row>
    <row r="262">
      <c r="A262" s="1674"/>
      <c r="B262" s="1039"/>
      <c r="C262" s="51"/>
    </row>
    <row r="263">
      <c r="A263" s="1674"/>
      <c r="B263" s="1039"/>
      <c r="C263" s="51"/>
    </row>
    <row r="264">
      <c r="A264" s="1674"/>
      <c r="B264" s="1039"/>
      <c r="C264" s="51"/>
    </row>
    <row r="265">
      <c r="A265" s="1674"/>
      <c r="B265" s="1039"/>
      <c r="C265" s="51"/>
    </row>
    <row r="266">
      <c r="A266" s="1674"/>
      <c r="B266" s="1039"/>
      <c r="C266" s="51"/>
    </row>
    <row r="267">
      <c r="A267" s="1674"/>
      <c r="B267" s="1039"/>
      <c r="C267" s="51"/>
    </row>
    <row r="268">
      <c r="A268" s="1674"/>
      <c r="B268" s="1039"/>
      <c r="C268" s="51"/>
    </row>
    <row r="269">
      <c r="A269" s="1674"/>
      <c r="B269" s="1039"/>
      <c r="C269" s="51"/>
    </row>
    <row r="270">
      <c r="A270" s="1674"/>
      <c r="B270" s="1039"/>
      <c r="C270" s="51"/>
    </row>
    <row r="271">
      <c r="A271" s="1674"/>
      <c r="B271" s="1039"/>
      <c r="C271" s="51"/>
    </row>
    <row r="272">
      <c r="A272" s="1674"/>
      <c r="B272" s="1039"/>
      <c r="C272" s="51"/>
    </row>
    <row r="273">
      <c r="A273" s="1674"/>
      <c r="B273" s="1039"/>
      <c r="C273" s="51"/>
    </row>
    <row r="274">
      <c r="A274" s="1674"/>
      <c r="B274" s="1039"/>
      <c r="C274" s="51"/>
    </row>
    <row r="275">
      <c r="A275" s="1674"/>
      <c r="B275" s="1039"/>
      <c r="C275" s="51"/>
    </row>
    <row r="276">
      <c r="A276" s="1674"/>
      <c r="B276" s="1039"/>
      <c r="C276" s="51"/>
    </row>
    <row r="277">
      <c r="A277" s="1674"/>
      <c r="B277" s="1039"/>
      <c r="C277" s="51"/>
    </row>
    <row r="278">
      <c r="A278" s="1674"/>
      <c r="B278" s="1039"/>
      <c r="C278" s="51"/>
    </row>
    <row r="279">
      <c r="A279" s="1674"/>
      <c r="B279" s="1039"/>
      <c r="C279" s="51"/>
    </row>
    <row r="280">
      <c r="A280" s="1674"/>
      <c r="B280" s="1039"/>
      <c r="C280" s="51"/>
    </row>
    <row r="281">
      <c r="A281" s="1674"/>
      <c r="B281" s="1039"/>
      <c r="C281" s="51"/>
    </row>
    <row r="282">
      <c r="A282" s="1674"/>
      <c r="B282" s="1039"/>
      <c r="C282" s="51"/>
    </row>
    <row r="283">
      <c r="A283" s="1674"/>
      <c r="B283" s="1039"/>
      <c r="C283" s="51"/>
    </row>
    <row r="284">
      <c r="A284" s="1674"/>
      <c r="B284" s="1039"/>
      <c r="C284" s="51"/>
    </row>
    <row r="285">
      <c r="A285" s="1674"/>
      <c r="B285" s="1039"/>
      <c r="C285" s="51"/>
    </row>
    <row r="286">
      <c r="A286" s="1674"/>
      <c r="B286" s="1039"/>
      <c r="C286" s="51"/>
    </row>
    <row r="287">
      <c r="A287" s="1674"/>
      <c r="B287" s="1039"/>
      <c r="C287" s="51"/>
    </row>
    <row r="288">
      <c r="A288" s="1674"/>
      <c r="B288" s="1039"/>
      <c r="C288" s="51"/>
    </row>
    <row r="289">
      <c r="A289" s="1674"/>
      <c r="B289" s="1039"/>
      <c r="C289" s="51"/>
    </row>
    <row r="290">
      <c r="A290" s="1674"/>
      <c r="B290" s="1039"/>
      <c r="C290" s="51"/>
    </row>
    <row r="291">
      <c r="A291" s="1674"/>
      <c r="B291" s="1039"/>
      <c r="C291" s="51"/>
    </row>
    <row r="292">
      <c r="A292" s="1674"/>
      <c r="B292" s="1039"/>
      <c r="C292" s="51"/>
    </row>
    <row r="293">
      <c r="A293" s="1674"/>
      <c r="B293" s="1039"/>
      <c r="C293" s="51"/>
    </row>
    <row r="294">
      <c r="A294" s="1674"/>
      <c r="B294" s="1039"/>
      <c r="C294" s="51"/>
    </row>
    <row r="295">
      <c r="A295" s="1674"/>
      <c r="B295" s="1039"/>
      <c r="C295" s="51"/>
    </row>
    <row r="296">
      <c r="A296" s="1674"/>
      <c r="B296" s="1039"/>
      <c r="C296" s="51"/>
    </row>
    <row r="297">
      <c r="A297" s="1674"/>
      <c r="B297" s="1039"/>
      <c r="C297" s="51"/>
    </row>
    <row r="298">
      <c r="A298" s="1674"/>
      <c r="B298" s="1039"/>
      <c r="C298" s="51"/>
    </row>
    <row r="299">
      <c r="A299" s="1674"/>
      <c r="B299" s="1039"/>
      <c r="C299" s="51"/>
    </row>
    <row r="300">
      <c r="A300" s="1674"/>
      <c r="B300" s="1039"/>
      <c r="C300" s="51"/>
    </row>
    <row r="301">
      <c r="A301" s="1674"/>
      <c r="B301" s="1039"/>
      <c r="C301" s="51"/>
    </row>
    <row r="302">
      <c r="A302" s="1674"/>
      <c r="B302" s="1039"/>
      <c r="C302" s="51"/>
    </row>
    <row r="303">
      <c r="A303" s="1674"/>
      <c r="B303" s="1039"/>
      <c r="C303" s="51"/>
    </row>
    <row r="304">
      <c r="A304" s="1674"/>
      <c r="B304" s="1039"/>
      <c r="C304" s="51"/>
    </row>
    <row r="305">
      <c r="A305" s="1674"/>
      <c r="B305" s="1039"/>
      <c r="C305" s="51"/>
    </row>
    <row r="306">
      <c r="A306" s="1674"/>
      <c r="B306" s="1039"/>
      <c r="C306" s="51"/>
    </row>
    <row r="307">
      <c r="A307" s="1674"/>
      <c r="B307" s="1039"/>
      <c r="C307" s="51"/>
    </row>
    <row r="308">
      <c r="A308" s="1674"/>
      <c r="B308" s="1039"/>
      <c r="C308" s="51"/>
    </row>
    <row r="309">
      <c r="A309" s="1674"/>
      <c r="B309" s="1039"/>
      <c r="C309" s="51"/>
    </row>
    <row r="310">
      <c r="A310" s="1674"/>
      <c r="B310" s="1039"/>
      <c r="C310" s="51"/>
    </row>
    <row r="311">
      <c r="A311" s="1674"/>
      <c r="B311" s="1039"/>
      <c r="C311" s="51"/>
    </row>
    <row r="312">
      <c r="A312" s="1674"/>
      <c r="B312" s="1039"/>
      <c r="C312" s="51"/>
    </row>
    <row r="313">
      <c r="A313" s="1674"/>
      <c r="B313" s="1039"/>
      <c r="C313" s="51"/>
    </row>
    <row r="314">
      <c r="A314" s="1674"/>
      <c r="B314" s="1039"/>
      <c r="C314" s="51"/>
    </row>
    <row r="315">
      <c r="A315" s="1674"/>
      <c r="B315" s="1039"/>
      <c r="C315" s="51"/>
    </row>
    <row r="316">
      <c r="A316" s="1674"/>
      <c r="B316" s="1039"/>
      <c r="C316" s="51"/>
    </row>
    <row r="317">
      <c r="A317" s="1674"/>
      <c r="B317" s="1039"/>
      <c r="C317" s="51"/>
    </row>
    <row r="318">
      <c r="A318" s="1674"/>
      <c r="B318" s="1039"/>
      <c r="C318" s="51"/>
    </row>
    <row r="319">
      <c r="A319" s="1674"/>
      <c r="B319" s="1039"/>
      <c r="C319" s="51"/>
    </row>
    <row r="320">
      <c r="A320" s="1674"/>
      <c r="B320" s="1039"/>
      <c r="C320" s="51"/>
    </row>
    <row r="321">
      <c r="A321" s="1674"/>
      <c r="B321" s="1039"/>
      <c r="C321" s="51"/>
    </row>
    <row r="322">
      <c r="A322" s="1674"/>
      <c r="B322" s="1039"/>
      <c r="C322" s="51"/>
    </row>
    <row r="323">
      <c r="A323" s="1674"/>
      <c r="B323" s="1039"/>
      <c r="C323" s="51"/>
    </row>
    <row r="324">
      <c r="A324" s="1674"/>
      <c r="B324" s="1039"/>
      <c r="C324" s="51"/>
    </row>
    <row r="325">
      <c r="A325" s="1674"/>
      <c r="B325" s="1039"/>
      <c r="C325" s="51"/>
    </row>
    <row r="326">
      <c r="A326" s="1674"/>
      <c r="B326" s="1039"/>
      <c r="C326" s="51"/>
    </row>
    <row r="327">
      <c r="A327" s="1674"/>
      <c r="B327" s="1039"/>
      <c r="C327" s="51"/>
    </row>
    <row r="328">
      <c r="A328" s="1674"/>
      <c r="B328" s="1039"/>
      <c r="C328" s="51"/>
    </row>
    <row r="329">
      <c r="A329" s="1674"/>
      <c r="B329" s="1039"/>
      <c r="C329" s="51"/>
    </row>
    <row r="330">
      <c r="A330" s="1674"/>
      <c r="B330" s="1039"/>
      <c r="C330" s="51"/>
    </row>
    <row r="331">
      <c r="A331" s="1674"/>
      <c r="B331" s="1039"/>
      <c r="C331" s="51"/>
    </row>
    <row r="332">
      <c r="A332" s="1674"/>
      <c r="B332" s="1039"/>
      <c r="C332" s="51"/>
    </row>
    <row r="333">
      <c r="A333" s="1674"/>
      <c r="B333" s="1039"/>
      <c r="C333" s="51"/>
    </row>
    <row r="334">
      <c r="A334" s="1674"/>
      <c r="B334" s="1039"/>
      <c r="C334" s="51"/>
    </row>
    <row r="335">
      <c r="A335" s="1674"/>
      <c r="B335" s="1039"/>
      <c r="C335" s="51"/>
    </row>
    <row r="336">
      <c r="A336" s="1674"/>
      <c r="B336" s="1039"/>
      <c r="C336" s="51"/>
    </row>
    <row r="337">
      <c r="A337" s="1674"/>
      <c r="B337" s="1039"/>
      <c r="C337" s="51"/>
    </row>
    <row r="338">
      <c r="A338" s="1674"/>
      <c r="B338" s="1039"/>
      <c r="C338" s="51"/>
    </row>
    <row r="339">
      <c r="A339" s="1674"/>
      <c r="B339" s="1039"/>
      <c r="C339" s="51"/>
    </row>
    <row r="340">
      <c r="A340" s="1674"/>
      <c r="B340" s="1039"/>
      <c r="C340" s="51"/>
    </row>
    <row r="341">
      <c r="A341" s="1674"/>
      <c r="B341" s="1039"/>
      <c r="C341" s="51"/>
    </row>
    <row r="342">
      <c r="A342" s="1674"/>
      <c r="B342" s="1039"/>
      <c r="C342" s="51"/>
    </row>
    <row r="343">
      <c r="A343" s="1674"/>
      <c r="B343" s="1039"/>
      <c r="C343" s="51"/>
    </row>
    <row r="344">
      <c r="A344" s="1674"/>
      <c r="B344" s="1039"/>
      <c r="C344" s="51"/>
    </row>
    <row r="345">
      <c r="A345" s="1674"/>
      <c r="B345" s="1039"/>
      <c r="C345" s="51"/>
    </row>
    <row r="346">
      <c r="A346" s="1674"/>
      <c r="B346" s="1039"/>
      <c r="C346" s="51"/>
    </row>
    <row r="347">
      <c r="A347" s="1674"/>
      <c r="B347" s="1039"/>
      <c r="C347" s="51"/>
    </row>
    <row r="348">
      <c r="A348" s="1674"/>
      <c r="B348" s="1039"/>
      <c r="C348" s="51"/>
    </row>
    <row r="349">
      <c r="A349" s="1674"/>
      <c r="B349" s="1039"/>
      <c r="C349" s="51"/>
    </row>
    <row r="350">
      <c r="A350" s="1674"/>
      <c r="B350" s="1039"/>
      <c r="C350" s="51"/>
    </row>
    <row r="351">
      <c r="A351" s="1674"/>
      <c r="B351" s="1039"/>
      <c r="C351" s="51"/>
    </row>
    <row r="352">
      <c r="A352" s="1674"/>
      <c r="B352" s="1039"/>
      <c r="C352" s="51"/>
    </row>
    <row r="353">
      <c r="A353" s="1674"/>
      <c r="B353" s="1039"/>
      <c r="C353" s="51"/>
    </row>
    <row r="354">
      <c r="A354" s="1674"/>
      <c r="B354" s="1039"/>
      <c r="C354" s="51"/>
    </row>
    <row r="355">
      <c r="A355" s="1674"/>
      <c r="B355" s="1039"/>
      <c r="C355" s="51"/>
    </row>
    <row r="356">
      <c r="A356" s="1674"/>
      <c r="B356" s="1039"/>
      <c r="C356" s="51"/>
    </row>
    <row r="357">
      <c r="A357" s="1674"/>
      <c r="B357" s="1039"/>
      <c r="C357" s="51"/>
    </row>
    <row r="358">
      <c r="A358" s="1674"/>
      <c r="B358" s="1039"/>
      <c r="C358" s="51"/>
    </row>
    <row r="359">
      <c r="A359" s="1674"/>
      <c r="B359" s="1039"/>
      <c r="C359" s="51"/>
    </row>
    <row r="360">
      <c r="A360" s="1674"/>
      <c r="B360" s="1039"/>
      <c r="C360" s="51"/>
    </row>
    <row r="361">
      <c r="A361" s="1674"/>
      <c r="B361" s="1039"/>
      <c r="C361" s="51"/>
    </row>
    <row r="362">
      <c r="A362" s="1674"/>
      <c r="B362" s="1039"/>
      <c r="C362" s="51"/>
    </row>
    <row r="363">
      <c r="A363" s="1674"/>
      <c r="B363" s="1039"/>
      <c r="C363" s="51"/>
    </row>
    <row r="364">
      <c r="A364" s="1674"/>
      <c r="B364" s="1039"/>
      <c r="C364" s="51"/>
    </row>
    <row r="365">
      <c r="A365" s="1674"/>
      <c r="B365" s="1039"/>
      <c r="C365" s="51"/>
    </row>
    <row r="366">
      <c r="A366" s="1674"/>
      <c r="B366" s="1039"/>
      <c r="C366" s="51"/>
    </row>
    <row r="367">
      <c r="A367" s="1674"/>
      <c r="B367" s="1039"/>
      <c r="C367" s="51"/>
    </row>
    <row r="368">
      <c r="A368" s="1674"/>
      <c r="B368" s="1039"/>
      <c r="C368" s="51"/>
    </row>
    <row r="369">
      <c r="A369" s="1674"/>
      <c r="B369" s="1039"/>
      <c r="C369" s="51"/>
    </row>
    <row r="370">
      <c r="A370" s="1674"/>
      <c r="B370" s="1039"/>
      <c r="C370" s="51"/>
    </row>
    <row r="371">
      <c r="A371" s="1674"/>
      <c r="B371" s="1039"/>
      <c r="C371" s="51"/>
    </row>
    <row r="372">
      <c r="A372" s="1674"/>
      <c r="B372" s="1039"/>
      <c r="C372" s="51"/>
    </row>
    <row r="373">
      <c r="A373" s="1674"/>
      <c r="B373" s="1039"/>
      <c r="C373" s="51"/>
    </row>
    <row r="374">
      <c r="A374" s="1674"/>
      <c r="B374" s="1039"/>
      <c r="C374" s="51"/>
    </row>
    <row r="375">
      <c r="A375" s="1674"/>
      <c r="B375" s="1039"/>
      <c r="C375" s="51"/>
    </row>
    <row r="376">
      <c r="A376" s="1674"/>
      <c r="B376" s="1039"/>
      <c r="C376" s="51"/>
    </row>
    <row r="377">
      <c r="A377" s="1674"/>
      <c r="B377" s="1039"/>
      <c r="C377" s="51"/>
    </row>
    <row r="378">
      <c r="A378" s="1674"/>
      <c r="B378" s="1039"/>
      <c r="C378" s="51"/>
    </row>
    <row r="379">
      <c r="A379" s="1674"/>
      <c r="B379" s="1039"/>
      <c r="C379" s="51"/>
    </row>
    <row r="380">
      <c r="A380" s="1674"/>
      <c r="B380" s="1039"/>
      <c r="C380" s="51"/>
    </row>
    <row r="381">
      <c r="A381" s="1674"/>
      <c r="B381" s="1039"/>
      <c r="C381" s="51"/>
    </row>
    <row r="382">
      <c r="A382" s="1674"/>
      <c r="B382" s="1039"/>
      <c r="C382" s="51"/>
    </row>
    <row r="383">
      <c r="A383" s="1674"/>
      <c r="B383" s="1039"/>
      <c r="C383" s="51"/>
    </row>
    <row r="384">
      <c r="A384" s="1674"/>
      <c r="B384" s="1039"/>
      <c r="C384" s="51"/>
    </row>
    <row r="385">
      <c r="A385" s="1674"/>
      <c r="B385" s="1039"/>
      <c r="C385" s="51"/>
    </row>
    <row r="386">
      <c r="A386" s="1674"/>
      <c r="B386" s="1039"/>
      <c r="C386" s="51"/>
    </row>
    <row r="387">
      <c r="A387" s="1674"/>
      <c r="B387" s="1039"/>
      <c r="C387" s="51"/>
    </row>
    <row r="388">
      <c r="A388" s="1674"/>
      <c r="B388" s="1039"/>
      <c r="C388" s="51"/>
    </row>
    <row r="389">
      <c r="A389" s="1674"/>
      <c r="B389" s="1039"/>
      <c r="C389" s="51"/>
    </row>
    <row r="390">
      <c r="A390" s="1674"/>
      <c r="B390" s="1039"/>
      <c r="C390" s="51"/>
    </row>
    <row r="391">
      <c r="A391" s="1674"/>
      <c r="B391" s="1039"/>
      <c r="C391" s="51"/>
    </row>
    <row r="392">
      <c r="A392" s="1674"/>
      <c r="B392" s="1039"/>
      <c r="C392" s="51"/>
    </row>
    <row r="393">
      <c r="A393" s="1674"/>
      <c r="B393" s="1039"/>
      <c r="C393" s="51"/>
    </row>
    <row r="394">
      <c r="A394" s="1674"/>
      <c r="B394" s="1039"/>
      <c r="C394" s="51"/>
    </row>
    <row r="395">
      <c r="A395" s="1674"/>
      <c r="B395" s="1039"/>
      <c r="C395" s="51"/>
    </row>
    <row r="396">
      <c r="A396" s="1674"/>
      <c r="B396" s="1039"/>
      <c r="C396" s="51"/>
    </row>
    <row r="397">
      <c r="A397" s="1674"/>
      <c r="B397" s="1039"/>
      <c r="C397" s="51"/>
    </row>
    <row r="398">
      <c r="A398" s="1674"/>
      <c r="B398" s="1039"/>
      <c r="C398" s="51"/>
    </row>
    <row r="399">
      <c r="A399" s="1674"/>
      <c r="B399" s="1039"/>
      <c r="C399" s="51"/>
    </row>
    <row r="400">
      <c r="A400" s="1674"/>
      <c r="B400" s="1039"/>
      <c r="C400" s="51"/>
    </row>
    <row r="401">
      <c r="A401" s="1674"/>
      <c r="B401" s="1039"/>
      <c r="C401" s="51"/>
    </row>
    <row r="402">
      <c r="A402" s="1674"/>
      <c r="B402" s="1039"/>
      <c r="C402" s="51"/>
    </row>
    <row r="403">
      <c r="A403" s="1674"/>
      <c r="B403" s="1039"/>
      <c r="C403" s="51"/>
    </row>
    <row r="404">
      <c r="A404" s="1674"/>
      <c r="B404" s="1039"/>
      <c r="C404" s="51"/>
    </row>
    <row r="405">
      <c r="A405" s="1674"/>
      <c r="B405" s="1039"/>
      <c r="C405" s="51"/>
    </row>
    <row r="406">
      <c r="A406" s="1674"/>
      <c r="B406" s="1039"/>
      <c r="C406" s="51"/>
    </row>
    <row r="407">
      <c r="A407" s="1674"/>
      <c r="B407" s="1039"/>
      <c r="C407" s="51"/>
    </row>
    <row r="408">
      <c r="A408" s="1674"/>
      <c r="B408" s="1039"/>
      <c r="C408" s="51"/>
    </row>
    <row r="409">
      <c r="A409" s="1674"/>
      <c r="B409" s="1039"/>
      <c r="C409" s="51"/>
    </row>
    <row r="410">
      <c r="A410" s="1674"/>
      <c r="B410" s="1039"/>
      <c r="C410" s="51"/>
    </row>
    <row r="411">
      <c r="A411" s="1674"/>
      <c r="B411" s="1039"/>
      <c r="C411" s="51"/>
    </row>
    <row r="412">
      <c r="A412" s="1674"/>
      <c r="B412" s="1039"/>
      <c r="C412" s="51"/>
    </row>
    <row r="413">
      <c r="A413" s="1674"/>
      <c r="B413" s="1039"/>
      <c r="C413" s="51"/>
    </row>
    <row r="414">
      <c r="A414" s="1674"/>
      <c r="B414" s="1039"/>
      <c r="C414" s="51"/>
    </row>
    <row r="415">
      <c r="A415" s="1674"/>
      <c r="B415" s="1039"/>
      <c r="C415" s="51"/>
    </row>
    <row r="416">
      <c r="A416" s="1674"/>
      <c r="B416" s="1039"/>
      <c r="C416" s="51"/>
    </row>
    <row r="417">
      <c r="A417" s="1674"/>
      <c r="B417" s="1039"/>
      <c r="C417" s="51"/>
    </row>
    <row r="418">
      <c r="A418" s="1674"/>
      <c r="B418" s="1039"/>
      <c r="C418" s="51"/>
    </row>
    <row r="419">
      <c r="A419" s="1674"/>
      <c r="B419" s="1039"/>
      <c r="C419" s="51"/>
    </row>
    <row r="420">
      <c r="A420" s="1674"/>
      <c r="B420" s="1039"/>
      <c r="C420" s="51"/>
    </row>
    <row r="421">
      <c r="A421" s="1674"/>
      <c r="B421" s="1039"/>
      <c r="C421" s="51"/>
    </row>
    <row r="422">
      <c r="A422" s="1674"/>
      <c r="B422" s="1039"/>
      <c r="C422" s="51"/>
    </row>
    <row r="423">
      <c r="A423" s="1674"/>
      <c r="B423" s="1039"/>
      <c r="C423" s="51"/>
    </row>
    <row r="424">
      <c r="A424" s="1674"/>
      <c r="B424" s="1039"/>
      <c r="C424" s="51"/>
    </row>
    <row r="425">
      <c r="A425" s="1674"/>
      <c r="B425" s="1039"/>
      <c r="C425" s="51"/>
    </row>
    <row r="426">
      <c r="A426" s="1674"/>
      <c r="B426" s="1039"/>
      <c r="C426" s="51"/>
    </row>
    <row r="427">
      <c r="A427" s="1674"/>
      <c r="B427" s="1039"/>
      <c r="C427" s="51"/>
    </row>
    <row r="428">
      <c r="A428" s="1674"/>
      <c r="B428" s="1039"/>
      <c r="C428" s="51"/>
    </row>
    <row r="429">
      <c r="A429" s="1674"/>
      <c r="B429" s="1039"/>
      <c r="C429" s="51"/>
    </row>
    <row r="430">
      <c r="A430" s="1674"/>
      <c r="B430" s="1039"/>
      <c r="C430" s="51"/>
    </row>
    <row r="431">
      <c r="A431" s="1674"/>
      <c r="B431" s="1039"/>
      <c r="C431" s="51"/>
    </row>
    <row r="432">
      <c r="A432" s="1674"/>
      <c r="B432" s="1039"/>
      <c r="C432" s="51"/>
    </row>
    <row r="433">
      <c r="A433" s="1674"/>
      <c r="B433" s="1039"/>
      <c r="C433" s="51"/>
    </row>
    <row r="434">
      <c r="A434" s="1674"/>
      <c r="B434" s="1039"/>
      <c r="C434" s="51"/>
    </row>
    <row r="435">
      <c r="A435" s="1674"/>
      <c r="B435" s="1039"/>
      <c r="C435" s="51"/>
    </row>
    <row r="436">
      <c r="A436" s="1674"/>
      <c r="B436" s="1039"/>
      <c r="C436" s="51"/>
    </row>
    <row r="437">
      <c r="A437" s="1674"/>
      <c r="B437" s="1039"/>
      <c r="C437" s="51"/>
    </row>
    <row r="438">
      <c r="A438" s="1674"/>
      <c r="B438" s="1039"/>
      <c r="C438" s="51"/>
    </row>
    <row r="439">
      <c r="A439" s="1674"/>
      <c r="B439" s="1039"/>
      <c r="C439" s="51"/>
    </row>
    <row r="440">
      <c r="A440" s="1674"/>
      <c r="B440" s="1039"/>
      <c r="C440" s="51"/>
    </row>
    <row r="441">
      <c r="A441" s="1674"/>
      <c r="B441" s="1039"/>
      <c r="C441" s="51"/>
    </row>
    <row r="442">
      <c r="A442" s="1674"/>
      <c r="B442" s="1039"/>
      <c r="C442" s="51"/>
    </row>
    <row r="443">
      <c r="A443" s="1674"/>
      <c r="B443" s="1039"/>
      <c r="C443" s="51"/>
    </row>
    <row r="444">
      <c r="A444" s="1674"/>
      <c r="B444" s="1039"/>
      <c r="C444" s="51"/>
    </row>
    <row r="445">
      <c r="A445" s="1674"/>
      <c r="B445" s="1039"/>
      <c r="C445" s="51"/>
    </row>
    <row r="446">
      <c r="A446" s="1674"/>
      <c r="B446" s="1039"/>
      <c r="C446" s="51"/>
    </row>
    <row r="447">
      <c r="A447" s="1674"/>
      <c r="B447" s="1039"/>
      <c r="C447" s="51"/>
    </row>
    <row r="448">
      <c r="A448" s="1674"/>
      <c r="B448" s="1039"/>
      <c r="C448" s="51"/>
    </row>
    <row r="449">
      <c r="A449" s="1674"/>
      <c r="B449" s="1039"/>
      <c r="C449" s="51"/>
    </row>
    <row r="450">
      <c r="A450" s="1674"/>
      <c r="B450" s="1039"/>
      <c r="C450" s="51"/>
    </row>
    <row r="451">
      <c r="A451" s="1674"/>
      <c r="B451" s="1039"/>
      <c r="C451" s="51"/>
    </row>
    <row r="452">
      <c r="A452" s="1674"/>
      <c r="B452" s="1039"/>
      <c r="C452" s="51"/>
    </row>
    <row r="453">
      <c r="A453" s="1674"/>
      <c r="B453" s="1039"/>
      <c r="C453" s="51"/>
    </row>
    <row r="454">
      <c r="A454" s="1674"/>
      <c r="B454" s="1039"/>
      <c r="C454" s="51"/>
    </row>
    <row r="455">
      <c r="A455" s="1674"/>
      <c r="B455" s="1039"/>
      <c r="C455" s="51"/>
    </row>
    <row r="456">
      <c r="A456" s="1674"/>
      <c r="B456" s="1039"/>
      <c r="C456" s="51"/>
    </row>
    <row r="457">
      <c r="A457" s="1674"/>
      <c r="B457" s="1039"/>
      <c r="C457" s="51"/>
    </row>
    <row r="458">
      <c r="A458" s="1674"/>
      <c r="B458" s="1039"/>
      <c r="C458" s="51"/>
    </row>
    <row r="459">
      <c r="A459" s="1674"/>
      <c r="B459" s="1039"/>
      <c r="C459" s="51"/>
    </row>
    <row r="460">
      <c r="A460" s="1674"/>
      <c r="B460" s="1039"/>
      <c r="C460" s="51"/>
    </row>
    <row r="461">
      <c r="A461" s="1674"/>
      <c r="B461" s="1039"/>
      <c r="C461" s="51"/>
    </row>
    <row r="462">
      <c r="A462" s="1674"/>
      <c r="B462" s="1039"/>
      <c r="C462" s="51"/>
    </row>
    <row r="463">
      <c r="A463" s="1674"/>
      <c r="B463" s="1039"/>
      <c r="C463" s="51"/>
    </row>
    <row r="464">
      <c r="A464" s="1674"/>
      <c r="B464" s="1039"/>
      <c r="C464" s="51"/>
    </row>
    <row r="465">
      <c r="A465" s="1674"/>
      <c r="B465" s="1039"/>
      <c r="C465" s="51"/>
    </row>
    <row r="466">
      <c r="A466" s="1674"/>
      <c r="B466" s="1039"/>
      <c r="C466" s="51"/>
    </row>
    <row r="467">
      <c r="A467" s="1674"/>
      <c r="B467" s="1039"/>
      <c r="C467" s="51"/>
    </row>
    <row r="468">
      <c r="A468" s="1674"/>
      <c r="B468" s="1039"/>
      <c r="C468" s="51"/>
    </row>
    <row r="469">
      <c r="A469" s="1674"/>
      <c r="B469" s="1039"/>
      <c r="C469" s="51"/>
    </row>
    <row r="470">
      <c r="A470" s="1674"/>
      <c r="B470" s="1039"/>
      <c r="C470" s="51"/>
    </row>
    <row r="471">
      <c r="A471" s="1674"/>
      <c r="B471" s="1039"/>
      <c r="C471" s="51"/>
    </row>
    <row r="472">
      <c r="A472" s="1674"/>
      <c r="B472" s="1039"/>
      <c r="C472" s="51"/>
    </row>
    <row r="473">
      <c r="A473" s="1674"/>
      <c r="B473" s="1039"/>
      <c r="C473" s="51"/>
    </row>
    <row r="474">
      <c r="A474" s="1674"/>
      <c r="B474" s="1039"/>
      <c r="C474" s="51"/>
    </row>
    <row r="475">
      <c r="A475" s="1674"/>
      <c r="B475" s="1039"/>
      <c r="C475" s="51"/>
    </row>
    <row r="476">
      <c r="A476" s="1674"/>
      <c r="B476" s="1039"/>
      <c r="C476" s="51"/>
    </row>
    <row r="477">
      <c r="A477" s="1674"/>
      <c r="B477" s="1039"/>
      <c r="C477" s="51"/>
    </row>
    <row r="478">
      <c r="A478" s="1674"/>
      <c r="B478" s="1039"/>
      <c r="C478" s="51"/>
    </row>
    <row r="479">
      <c r="A479" s="1674"/>
      <c r="B479" s="1039"/>
      <c r="C479" s="51"/>
    </row>
    <row r="480">
      <c r="A480" s="1674"/>
      <c r="B480" s="1039"/>
      <c r="C480" s="51"/>
    </row>
    <row r="481">
      <c r="A481" s="1674"/>
      <c r="B481" s="1039"/>
      <c r="C481" s="51"/>
    </row>
    <row r="482">
      <c r="A482" s="1674"/>
      <c r="B482" s="1039"/>
      <c r="C482" s="51"/>
    </row>
    <row r="483">
      <c r="A483" s="1674"/>
      <c r="B483" s="1039"/>
      <c r="C483" s="51"/>
    </row>
    <row r="484">
      <c r="A484" s="1674"/>
      <c r="B484" s="1039"/>
      <c r="C484" s="51"/>
    </row>
    <row r="485">
      <c r="A485" s="1674"/>
      <c r="B485" s="1039"/>
      <c r="C485" s="51"/>
    </row>
    <row r="486">
      <c r="A486" s="1674"/>
      <c r="B486" s="1039"/>
      <c r="C486" s="51"/>
    </row>
    <row r="487">
      <c r="A487" s="1674"/>
      <c r="B487" s="1039"/>
      <c r="C487" s="51"/>
    </row>
    <row r="488">
      <c r="A488" s="1674"/>
      <c r="B488" s="1039"/>
      <c r="C488" s="51"/>
    </row>
    <row r="489">
      <c r="A489" s="1674"/>
      <c r="B489" s="1039"/>
      <c r="C489" s="51"/>
    </row>
    <row r="490">
      <c r="A490" s="1674"/>
      <c r="B490" s="1039"/>
      <c r="C490" s="51"/>
    </row>
    <row r="491">
      <c r="A491" s="1674"/>
      <c r="B491" s="1039"/>
      <c r="C491" s="51"/>
    </row>
    <row r="492">
      <c r="A492" s="1674"/>
      <c r="B492" s="1039"/>
      <c r="C492" s="51"/>
    </row>
    <row r="493">
      <c r="A493" s="1674"/>
      <c r="B493" s="1039"/>
      <c r="C493" s="51"/>
    </row>
    <row r="494">
      <c r="A494" s="1674"/>
      <c r="B494" s="1039"/>
      <c r="C494" s="51"/>
    </row>
    <row r="495">
      <c r="A495" s="1674"/>
      <c r="B495" s="1039"/>
      <c r="C495" s="51"/>
    </row>
    <row r="496">
      <c r="A496" s="1674"/>
      <c r="B496" s="1039"/>
      <c r="C496" s="51"/>
    </row>
    <row r="497">
      <c r="A497" s="1674"/>
      <c r="B497" s="1039"/>
      <c r="C497" s="51"/>
    </row>
    <row r="498">
      <c r="A498" s="1674"/>
      <c r="B498" s="1039"/>
      <c r="C498" s="51"/>
    </row>
    <row r="499">
      <c r="A499" s="1674"/>
      <c r="B499" s="1039"/>
      <c r="C499" s="51"/>
    </row>
    <row r="500">
      <c r="A500" s="1674"/>
      <c r="B500" s="1039"/>
      <c r="C500" s="51"/>
    </row>
    <row r="501">
      <c r="A501" s="1674"/>
      <c r="B501" s="1039"/>
      <c r="C501" s="51"/>
    </row>
    <row r="502">
      <c r="A502" s="1674"/>
      <c r="B502" s="1039"/>
      <c r="C502" s="51"/>
    </row>
    <row r="503">
      <c r="A503" s="1674"/>
      <c r="B503" s="1039"/>
      <c r="C503" s="51"/>
    </row>
    <row r="504">
      <c r="A504" s="1674"/>
      <c r="B504" s="1039"/>
      <c r="C504" s="51"/>
    </row>
    <row r="505">
      <c r="A505" s="1674"/>
      <c r="B505" s="1039"/>
      <c r="C505" s="51"/>
    </row>
    <row r="506">
      <c r="A506" s="1674"/>
      <c r="B506" s="1039"/>
      <c r="C506" s="51"/>
    </row>
    <row r="507">
      <c r="A507" s="1674"/>
      <c r="B507" s="1039"/>
      <c r="C507" s="51"/>
    </row>
    <row r="508">
      <c r="A508" s="1674"/>
      <c r="B508" s="1039"/>
      <c r="C508" s="51"/>
    </row>
    <row r="509">
      <c r="A509" s="1674"/>
      <c r="B509" s="1039"/>
      <c r="C509" s="51"/>
    </row>
    <row r="510">
      <c r="A510" s="1674"/>
      <c r="B510" s="1039"/>
      <c r="C510" s="51"/>
    </row>
    <row r="511">
      <c r="A511" s="1674"/>
      <c r="B511" s="1039"/>
      <c r="C511" s="51"/>
    </row>
    <row r="512">
      <c r="A512" s="1674"/>
      <c r="B512" s="1039"/>
      <c r="C512" s="51"/>
    </row>
    <row r="513">
      <c r="A513" s="1674"/>
      <c r="B513" s="1039"/>
      <c r="C513" s="51"/>
    </row>
    <row r="514">
      <c r="A514" s="1674"/>
      <c r="B514" s="1039"/>
      <c r="C514" s="51"/>
    </row>
    <row r="515">
      <c r="A515" s="1674"/>
      <c r="B515" s="1039"/>
      <c r="C515" s="51"/>
    </row>
    <row r="516">
      <c r="A516" s="1674"/>
      <c r="B516" s="1039"/>
      <c r="C516" s="51"/>
    </row>
    <row r="517">
      <c r="A517" s="1674"/>
      <c r="B517" s="1039"/>
      <c r="C517" s="51"/>
    </row>
    <row r="518">
      <c r="A518" s="1674"/>
      <c r="B518" s="1039"/>
      <c r="C518" s="51"/>
    </row>
    <row r="519">
      <c r="A519" s="1674"/>
      <c r="B519" s="1039"/>
      <c r="C519" s="51"/>
    </row>
    <row r="520">
      <c r="A520" s="1674"/>
      <c r="B520" s="1039"/>
      <c r="C520" s="51"/>
    </row>
    <row r="521">
      <c r="A521" s="1674"/>
      <c r="B521" s="1039"/>
      <c r="C521" s="51"/>
    </row>
    <row r="522">
      <c r="A522" s="1674"/>
      <c r="B522" s="1039"/>
      <c r="C522" s="51"/>
    </row>
    <row r="523">
      <c r="A523" s="1674"/>
      <c r="B523" s="1039"/>
      <c r="C523" s="51"/>
    </row>
    <row r="524">
      <c r="A524" s="1674"/>
      <c r="B524" s="1039"/>
      <c r="C524" s="51"/>
    </row>
    <row r="525">
      <c r="A525" s="1674"/>
      <c r="B525" s="1039"/>
      <c r="C525" s="51"/>
    </row>
    <row r="526">
      <c r="A526" s="1674"/>
      <c r="B526" s="1039"/>
      <c r="C526" s="51"/>
    </row>
    <row r="527">
      <c r="A527" s="1674"/>
      <c r="B527" s="1039"/>
      <c r="C527" s="51"/>
    </row>
    <row r="528">
      <c r="A528" s="1674"/>
      <c r="B528" s="1039"/>
      <c r="C528" s="51"/>
    </row>
    <row r="529">
      <c r="A529" s="1674"/>
      <c r="B529" s="1039"/>
      <c r="C529" s="51"/>
    </row>
    <row r="530">
      <c r="A530" s="1674"/>
      <c r="B530" s="1039"/>
      <c r="C530" s="51"/>
    </row>
    <row r="531">
      <c r="A531" s="1674"/>
      <c r="B531" s="1039"/>
      <c r="C531" s="51"/>
    </row>
    <row r="532">
      <c r="A532" s="1674"/>
      <c r="B532" s="1039"/>
      <c r="C532" s="51"/>
    </row>
    <row r="533">
      <c r="A533" s="1674"/>
      <c r="B533" s="1039"/>
      <c r="C533" s="51"/>
    </row>
    <row r="534">
      <c r="A534" s="1674"/>
      <c r="B534" s="1039"/>
      <c r="C534" s="51"/>
    </row>
    <row r="535">
      <c r="A535" s="1674"/>
      <c r="B535" s="1039"/>
      <c r="C535" s="51"/>
    </row>
    <row r="536">
      <c r="A536" s="1674"/>
      <c r="B536" s="1039"/>
      <c r="C536" s="51"/>
    </row>
    <row r="537">
      <c r="A537" s="1674"/>
      <c r="B537" s="1039"/>
      <c r="C537" s="51"/>
    </row>
    <row r="538">
      <c r="A538" s="1674"/>
      <c r="B538" s="1039"/>
      <c r="C538" s="51"/>
    </row>
    <row r="539">
      <c r="A539" s="1674"/>
      <c r="B539" s="1039"/>
      <c r="C539" s="51"/>
    </row>
    <row r="540">
      <c r="A540" s="1674"/>
      <c r="B540" s="1039"/>
      <c r="C540" s="51"/>
    </row>
    <row r="541">
      <c r="A541" s="1674"/>
      <c r="B541" s="1039"/>
      <c r="C541" s="51"/>
    </row>
    <row r="542">
      <c r="A542" s="1674"/>
      <c r="B542" s="1039"/>
      <c r="C542" s="51"/>
    </row>
    <row r="543">
      <c r="A543" s="1674"/>
      <c r="B543" s="1039"/>
      <c r="C543" s="51"/>
    </row>
    <row r="544">
      <c r="A544" s="1674"/>
      <c r="B544" s="1039"/>
      <c r="C544" s="51"/>
    </row>
    <row r="545">
      <c r="A545" s="1674"/>
      <c r="B545" s="1039"/>
      <c r="C545" s="51"/>
    </row>
    <row r="546">
      <c r="A546" s="1674"/>
      <c r="B546" s="1039"/>
      <c r="C546" s="51"/>
    </row>
    <row r="547">
      <c r="A547" s="1674"/>
      <c r="B547" s="1039"/>
      <c r="C547" s="51"/>
    </row>
    <row r="548">
      <c r="A548" s="1674"/>
      <c r="B548" s="1039"/>
      <c r="C548" s="51"/>
    </row>
    <row r="549">
      <c r="A549" s="1674"/>
      <c r="B549" s="1039"/>
      <c r="C549" s="51"/>
    </row>
    <row r="550">
      <c r="A550" s="1674"/>
      <c r="B550" s="1039"/>
      <c r="C550" s="51"/>
    </row>
    <row r="551">
      <c r="A551" s="1674"/>
      <c r="B551" s="1039"/>
      <c r="C551" s="51"/>
    </row>
    <row r="552">
      <c r="A552" s="1674"/>
      <c r="B552" s="1039"/>
      <c r="C552" s="51"/>
    </row>
    <row r="553">
      <c r="A553" s="1674"/>
      <c r="B553" s="1039"/>
      <c r="C553" s="51"/>
    </row>
    <row r="554">
      <c r="A554" s="1674"/>
      <c r="B554" s="1039"/>
      <c r="C554" s="51"/>
    </row>
    <row r="555">
      <c r="A555" s="1674"/>
      <c r="B555" s="1039"/>
      <c r="C555" s="51"/>
    </row>
    <row r="556">
      <c r="A556" s="1674"/>
      <c r="B556" s="1039"/>
      <c r="C556" s="51"/>
    </row>
    <row r="557">
      <c r="A557" s="1674"/>
      <c r="B557" s="1039"/>
      <c r="C557" s="51"/>
    </row>
    <row r="558">
      <c r="A558" s="1674"/>
      <c r="B558" s="1039"/>
      <c r="C558" s="51"/>
    </row>
    <row r="559">
      <c r="A559" s="1674"/>
      <c r="B559" s="1039"/>
      <c r="C559" s="51"/>
    </row>
    <row r="560">
      <c r="A560" s="1674"/>
      <c r="B560" s="1039"/>
      <c r="C560" s="51"/>
    </row>
    <row r="561">
      <c r="A561" s="1674"/>
      <c r="B561" s="1039"/>
      <c r="C561" s="51"/>
    </row>
    <row r="562">
      <c r="A562" s="1674"/>
      <c r="B562" s="1039"/>
      <c r="C562" s="51"/>
    </row>
    <row r="563">
      <c r="A563" s="1674"/>
      <c r="B563" s="1039"/>
      <c r="C563" s="51"/>
    </row>
    <row r="564">
      <c r="A564" s="1674"/>
      <c r="B564" s="1039"/>
      <c r="C564" s="51"/>
    </row>
    <row r="565">
      <c r="A565" s="1674"/>
      <c r="B565" s="1039"/>
      <c r="C565" s="51"/>
    </row>
    <row r="566">
      <c r="A566" s="1674"/>
      <c r="B566" s="1039"/>
      <c r="C566" s="51"/>
    </row>
    <row r="567">
      <c r="A567" s="1674"/>
      <c r="B567" s="1039"/>
      <c r="C567" s="51"/>
    </row>
    <row r="568">
      <c r="A568" s="1674"/>
      <c r="B568" s="1039"/>
      <c r="C568" s="51"/>
    </row>
    <row r="569">
      <c r="A569" s="1674"/>
      <c r="B569" s="1039"/>
      <c r="C569" s="51"/>
    </row>
    <row r="570">
      <c r="A570" s="1674"/>
      <c r="B570" s="1039"/>
      <c r="C570" s="51"/>
    </row>
    <row r="571">
      <c r="A571" s="1674"/>
      <c r="B571" s="1039"/>
      <c r="C571" s="51"/>
    </row>
    <row r="572">
      <c r="A572" s="1674"/>
      <c r="B572" s="1039"/>
      <c r="C572" s="51"/>
    </row>
    <row r="573">
      <c r="A573" s="1674"/>
      <c r="B573" s="1039"/>
      <c r="C573" s="51"/>
    </row>
    <row r="574">
      <c r="A574" s="1674"/>
      <c r="B574" s="1039"/>
      <c r="C574" s="51"/>
    </row>
    <row r="575">
      <c r="A575" s="1674"/>
      <c r="B575" s="1039"/>
      <c r="C575" s="51"/>
    </row>
    <row r="576">
      <c r="A576" s="1674"/>
      <c r="B576" s="1039"/>
      <c r="C576" s="51"/>
    </row>
    <row r="577">
      <c r="A577" s="1674"/>
      <c r="B577" s="1039"/>
      <c r="C577" s="51"/>
    </row>
    <row r="578">
      <c r="A578" s="1674"/>
      <c r="B578" s="1039"/>
      <c r="C578" s="51"/>
    </row>
    <row r="579">
      <c r="A579" s="1674"/>
      <c r="B579" s="1039"/>
      <c r="C579" s="51"/>
    </row>
    <row r="580">
      <c r="A580" s="1674"/>
      <c r="B580" s="1039"/>
      <c r="C580" s="51"/>
    </row>
    <row r="581">
      <c r="A581" s="1674"/>
      <c r="B581" s="1039"/>
      <c r="C581" s="51"/>
    </row>
    <row r="582">
      <c r="A582" s="1674"/>
      <c r="B582" s="1039"/>
      <c r="C582" s="51"/>
    </row>
    <row r="583">
      <c r="A583" s="1674"/>
      <c r="B583" s="1039"/>
      <c r="C583" s="51"/>
    </row>
    <row r="584">
      <c r="A584" s="1674"/>
      <c r="B584" s="1039"/>
      <c r="C584" s="51"/>
    </row>
    <row r="585">
      <c r="A585" s="1674"/>
      <c r="B585" s="1039"/>
      <c r="C585" s="51"/>
    </row>
    <row r="586">
      <c r="A586" s="1674"/>
      <c r="B586" s="1039"/>
      <c r="C586" s="51"/>
    </row>
    <row r="587">
      <c r="A587" s="1674"/>
      <c r="B587" s="1039"/>
      <c r="C587" s="51"/>
    </row>
    <row r="588">
      <c r="A588" s="1674"/>
      <c r="B588" s="1039"/>
      <c r="C588" s="51"/>
    </row>
    <row r="589">
      <c r="A589" s="1674"/>
      <c r="B589" s="1039"/>
      <c r="C589" s="51"/>
    </row>
    <row r="590">
      <c r="A590" s="1674"/>
      <c r="B590" s="1039"/>
      <c r="C590" s="51"/>
    </row>
    <row r="591">
      <c r="A591" s="1674"/>
      <c r="B591" s="1039"/>
      <c r="C591" s="51"/>
    </row>
    <row r="592">
      <c r="A592" s="1674"/>
      <c r="B592" s="1039"/>
      <c r="C592" s="51"/>
    </row>
    <row r="593">
      <c r="A593" s="1674"/>
      <c r="B593" s="1039"/>
      <c r="C593" s="51"/>
    </row>
    <row r="594">
      <c r="A594" s="1674"/>
      <c r="B594" s="1039"/>
      <c r="C594" s="51"/>
    </row>
    <row r="595">
      <c r="A595" s="1674"/>
      <c r="B595" s="1039"/>
      <c r="C595" s="51"/>
    </row>
    <row r="596">
      <c r="A596" s="1674"/>
      <c r="B596" s="1039"/>
      <c r="C596" s="51"/>
    </row>
    <row r="597">
      <c r="A597" s="1674"/>
      <c r="B597" s="1039"/>
      <c r="C597" s="51"/>
    </row>
    <row r="598">
      <c r="A598" s="1674"/>
      <c r="B598" s="1039"/>
      <c r="C598" s="51"/>
    </row>
    <row r="599">
      <c r="A599" s="1674"/>
      <c r="B599" s="1039"/>
      <c r="C599" s="51"/>
    </row>
    <row r="600">
      <c r="A600" s="1674"/>
      <c r="B600" s="1039"/>
      <c r="C600" s="51"/>
    </row>
    <row r="601">
      <c r="A601" s="1674"/>
      <c r="B601" s="1039"/>
      <c r="C601" s="51"/>
    </row>
    <row r="602">
      <c r="A602" s="1674"/>
      <c r="B602" s="1039"/>
      <c r="C602" s="51"/>
    </row>
    <row r="603">
      <c r="A603" s="1674"/>
      <c r="B603" s="1039"/>
      <c r="C603" s="51"/>
    </row>
    <row r="604">
      <c r="A604" s="1674"/>
      <c r="B604" s="1039"/>
      <c r="C604" s="51"/>
    </row>
    <row r="605">
      <c r="A605" s="1674"/>
      <c r="B605" s="1039"/>
      <c r="C605" s="51"/>
    </row>
    <row r="606">
      <c r="A606" s="1674"/>
      <c r="B606" s="1039"/>
      <c r="C606" s="51"/>
    </row>
    <row r="607">
      <c r="A607" s="1674"/>
      <c r="B607" s="1039"/>
      <c r="C607" s="51"/>
    </row>
    <row r="608">
      <c r="A608" s="1674"/>
      <c r="B608" s="1039"/>
      <c r="C608" s="51"/>
    </row>
    <row r="609">
      <c r="A609" s="1674"/>
      <c r="B609" s="1039"/>
      <c r="C609" s="51"/>
    </row>
    <row r="610">
      <c r="A610" s="1674"/>
      <c r="B610" s="1039"/>
      <c r="C610" s="51"/>
    </row>
    <row r="611">
      <c r="A611" s="1674"/>
      <c r="B611" s="1039"/>
      <c r="C611" s="51"/>
    </row>
    <row r="612">
      <c r="A612" s="1674"/>
      <c r="B612" s="1039"/>
      <c r="C612" s="51"/>
    </row>
    <row r="613">
      <c r="A613" s="1674"/>
      <c r="B613" s="1039"/>
      <c r="C613" s="51"/>
    </row>
    <row r="614">
      <c r="A614" s="1674"/>
      <c r="B614" s="1039"/>
      <c r="C614" s="51"/>
    </row>
    <row r="615">
      <c r="A615" s="1674"/>
      <c r="B615" s="1039"/>
      <c r="C615" s="51"/>
    </row>
    <row r="616">
      <c r="A616" s="1674"/>
      <c r="B616" s="1039"/>
      <c r="C616" s="51"/>
    </row>
    <row r="617">
      <c r="A617" s="1674"/>
      <c r="B617" s="1039"/>
      <c r="C617" s="51"/>
    </row>
    <row r="618">
      <c r="A618" s="1674"/>
      <c r="B618" s="1039"/>
      <c r="C618" s="51"/>
    </row>
    <row r="619">
      <c r="A619" s="1674"/>
      <c r="B619" s="1039"/>
      <c r="C619" s="51"/>
    </row>
    <row r="620">
      <c r="A620" s="1674"/>
      <c r="B620" s="1039"/>
      <c r="C620" s="51"/>
    </row>
    <row r="621">
      <c r="A621" s="1674"/>
      <c r="B621" s="1039"/>
      <c r="C621" s="51"/>
    </row>
    <row r="622">
      <c r="A622" s="1674"/>
      <c r="B622" s="1039"/>
      <c r="C622" s="51"/>
    </row>
    <row r="623">
      <c r="A623" s="1674"/>
      <c r="B623" s="1039"/>
      <c r="C623" s="51"/>
    </row>
    <row r="624">
      <c r="A624" s="1674"/>
      <c r="B624" s="1039"/>
      <c r="C624" s="51"/>
    </row>
    <row r="625">
      <c r="A625" s="1674"/>
      <c r="B625" s="1039"/>
      <c r="C625" s="51"/>
    </row>
    <row r="626">
      <c r="A626" s="1674"/>
      <c r="B626" s="1039"/>
      <c r="C626" s="51"/>
    </row>
    <row r="627">
      <c r="A627" s="1674"/>
      <c r="B627" s="1039"/>
      <c r="C627" s="51"/>
    </row>
    <row r="628">
      <c r="A628" s="1674"/>
      <c r="B628" s="1039"/>
      <c r="C628" s="51"/>
    </row>
    <row r="629">
      <c r="A629" s="1674"/>
      <c r="B629" s="1039"/>
      <c r="C629" s="51"/>
    </row>
    <row r="630">
      <c r="A630" s="1674"/>
      <c r="B630" s="1039"/>
      <c r="C630" s="51"/>
    </row>
    <row r="631">
      <c r="A631" s="1674"/>
      <c r="B631" s="1039"/>
      <c r="C631" s="51"/>
    </row>
    <row r="632">
      <c r="A632" s="1674"/>
      <c r="B632" s="1039"/>
      <c r="C632" s="51"/>
    </row>
    <row r="633">
      <c r="A633" s="1674"/>
      <c r="B633" s="1039"/>
      <c r="C633" s="51"/>
    </row>
    <row r="634">
      <c r="A634" s="1674"/>
      <c r="B634" s="1039"/>
      <c r="C634" s="51"/>
    </row>
    <row r="635">
      <c r="A635" s="1674"/>
      <c r="B635" s="1039"/>
      <c r="C635" s="51"/>
    </row>
    <row r="636">
      <c r="A636" s="1674"/>
      <c r="B636" s="1039"/>
      <c r="C636" s="51"/>
    </row>
    <row r="637">
      <c r="A637" s="1674"/>
      <c r="B637" s="1039"/>
      <c r="C637" s="51"/>
    </row>
    <row r="638">
      <c r="A638" s="1674"/>
      <c r="B638" s="1039"/>
      <c r="C638" s="51"/>
    </row>
    <row r="639">
      <c r="A639" s="1674"/>
      <c r="B639" s="1039"/>
      <c r="C639" s="51"/>
    </row>
    <row r="640">
      <c r="A640" s="1674"/>
      <c r="B640" s="1039"/>
      <c r="C640" s="51"/>
    </row>
    <row r="641">
      <c r="A641" s="1674"/>
      <c r="B641" s="1039"/>
      <c r="C641" s="51"/>
    </row>
    <row r="642">
      <c r="A642" s="1674"/>
      <c r="B642" s="1039"/>
      <c r="C642" s="51"/>
    </row>
    <row r="643">
      <c r="A643" s="1674"/>
      <c r="B643" s="1039"/>
      <c r="C643" s="51"/>
    </row>
    <row r="644">
      <c r="A644" s="1674"/>
      <c r="B644" s="1039"/>
      <c r="C644" s="51"/>
    </row>
    <row r="645">
      <c r="A645" s="1674"/>
      <c r="B645" s="1039"/>
      <c r="C645" s="51"/>
    </row>
    <row r="646">
      <c r="A646" s="1674"/>
      <c r="B646" s="1039"/>
      <c r="C646" s="51"/>
    </row>
    <row r="647">
      <c r="A647" s="1674"/>
      <c r="B647" s="1039"/>
      <c r="C647" s="51"/>
    </row>
    <row r="648">
      <c r="A648" s="1674"/>
      <c r="B648" s="1039"/>
      <c r="C648" s="51"/>
    </row>
    <row r="649">
      <c r="A649" s="1674"/>
      <c r="B649" s="1039"/>
      <c r="C649" s="51"/>
    </row>
    <row r="650">
      <c r="A650" s="1674"/>
      <c r="B650" s="1039"/>
      <c r="C650" s="51"/>
    </row>
    <row r="651">
      <c r="A651" s="1674"/>
      <c r="B651" s="1039"/>
      <c r="C651" s="51"/>
    </row>
    <row r="652">
      <c r="A652" s="1674"/>
      <c r="B652" s="1039"/>
      <c r="C652" s="51"/>
    </row>
    <row r="653">
      <c r="A653" s="1674"/>
      <c r="B653" s="1039"/>
      <c r="C653" s="51"/>
    </row>
    <row r="654">
      <c r="A654" s="1674"/>
      <c r="B654" s="1039"/>
      <c r="C654" s="51"/>
    </row>
    <row r="655">
      <c r="A655" s="1674"/>
      <c r="B655" s="1039"/>
      <c r="C655" s="51"/>
    </row>
    <row r="656">
      <c r="A656" s="1674"/>
      <c r="B656" s="1039"/>
      <c r="C656" s="51"/>
    </row>
    <row r="657">
      <c r="A657" s="1674"/>
      <c r="B657" s="1039"/>
      <c r="C657" s="51"/>
    </row>
    <row r="658">
      <c r="A658" s="1674"/>
      <c r="B658" s="1039"/>
      <c r="C658" s="51"/>
    </row>
    <row r="659">
      <c r="A659" s="1674"/>
      <c r="B659" s="1039"/>
      <c r="C659" s="51"/>
    </row>
    <row r="660">
      <c r="A660" s="1674"/>
      <c r="B660" s="1039"/>
      <c r="C660" s="51"/>
    </row>
    <row r="661">
      <c r="A661" s="1674"/>
      <c r="B661" s="1039"/>
      <c r="C661" s="51"/>
    </row>
    <row r="662">
      <c r="A662" s="1674"/>
      <c r="B662" s="1039"/>
      <c r="C662" s="51"/>
    </row>
    <row r="663">
      <c r="A663" s="1674"/>
      <c r="B663" s="1039"/>
      <c r="C663" s="51"/>
    </row>
    <row r="664">
      <c r="A664" s="1674"/>
      <c r="B664" s="1039"/>
      <c r="C664" s="51"/>
    </row>
    <row r="665">
      <c r="A665" s="1674"/>
      <c r="B665" s="1039"/>
      <c r="C665" s="51"/>
    </row>
    <row r="666">
      <c r="A666" s="1674"/>
      <c r="B666" s="1039"/>
      <c r="C666" s="51"/>
    </row>
    <row r="667">
      <c r="A667" s="1674"/>
      <c r="B667" s="1039"/>
      <c r="C667" s="51"/>
    </row>
    <row r="668">
      <c r="A668" s="1674"/>
      <c r="B668" s="1039"/>
      <c r="C668" s="51"/>
    </row>
    <row r="669">
      <c r="A669" s="1674"/>
      <c r="B669" s="1039"/>
      <c r="C669" s="51"/>
    </row>
    <row r="670">
      <c r="A670" s="1674"/>
      <c r="B670" s="1039"/>
      <c r="C670" s="51"/>
    </row>
    <row r="671">
      <c r="A671" s="1674"/>
      <c r="B671" s="1039"/>
      <c r="C671" s="51"/>
    </row>
    <row r="672">
      <c r="A672" s="1674"/>
      <c r="B672" s="1039"/>
      <c r="C672" s="51"/>
    </row>
    <row r="673">
      <c r="A673" s="1674"/>
      <c r="B673" s="1039"/>
      <c r="C673" s="51"/>
    </row>
    <row r="674">
      <c r="A674" s="1674"/>
      <c r="B674" s="1039"/>
      <c r="C674" s="51"/>
    </row>
    <row r="675">
      <c r="A675" s="1674"/>
      <c r="B675" s="1039"/>
      <c r="C675" s="51"/>
    </row>
    <row r="676">
      <c r="A676" s="1674"/>
      <c r="B676" s="1039"/>
      <c r="C676" s="51"/>
    </row>
    <row r="677">
      <c r="A677" s="1674"/>
      <c r="B677" s="1039"/>
      <c r="C677" s="51"/>
    </row>
    <row r="678">
      <c r="A678" s="1674"/>
      <c r="B678" s="1039"/>
      <c r="C678" s="51"/>
    </row>
    <row r="679">
      <c r="A679" s="1674"/>
      <c r="B679" s="1039"/>
      <c r="C679" s="51"/>
    </row>
    <row r="680">
      <c r="A680" s="1674"/>
      <c r="B680" s="1039"/>
      <c r="C680" s="51"/>
    </row>
    <row r="681">
      <c r="A681" s="1674"/>
      <c r="B681" s="1039"/>
      <c r="C681" s="51"/>
    </row>
    <row r="682">
      <c r="A682" s="1674"/>
      <c r="B682" s="1039"/>
      <c r="C682" s="51"/>
    </row>
    <row r="683">
      <c r="A683" s="1674"/>
      <c r="B683" s="1039"/>
      <c r="C683" s="51"/>
    </row>
    <row r="684">
      <c r="A684" s="1674"/>
      <c r="B684" s="1039"/>
      <c r="C684" s="51"/>
    </row>
    <row r="685">
      <c r="A685" s="1674"/>
      <c r="B685" s="1039"/>
      <c r="C685" s="51"/>
    </row>
    <row r="686">
      <c r="A686" s="1674"/>
      <c r="B686" s="1039"/>
      <c r="C686" s="51"/>
    </row>
    <row r="687">
      <c r="A687" s="1674"/>
      <c r="B687" s="1039"/>
      <c r="C687" s="51"/>
    </row>
    <row r="688">
      <c r="A688" s="1674"/>
      <c r="B688" s="1039"/>
      <c r="C688" s="51"/>
    </row>
    <row r="689">
      <c r="A689" s="1674"/>
      <c r="B689" s="1039"/>
      <c r="C689" s="51"/>
    </row>
    <row r="690">
      <c r="A690" s="1674"/>
      <c r="B690" s="1039"/>
      <c r="C690" s="51"/>
    </row>
    <row r="691">
      <c r="A691" s="1674"/>
      <c r="B691" s="1039"/>
      <c r="C691" s="51"/>
    </row>
    <row r="692">
      <c r="A692" s="1674"/>
      <c r="B692" s="1039"/>
      <c r="C692" s="51"/>
    </row>
    <row r="693">
      <c r="A693" s="1674"/>
      <c r="B693" s="1039"/>
      <c r="C693" s="51"/>
    </row>
    <row r="694">
      <c r="A694" s="1674"/>
      <c r="B694" s="1039"/>
      <c r="C694" s="51"/>
    </row>
    <row r="695">
      <c r="A695" s="1674"/>
      <c r="B695" s="1039"/>
      <c r="C695" s="51"/>
    </row>
    <row r="696">
      <c r="A696" s="1674"/>
      <c r="B696" s="1039"/>
      <c r="C696" s="51"/>
    </row>
    <row r="697">
      <c r="A697" s="1674"/>
      <c r="B697" s="1039"/>
      <c r="C697" s="51"/>
    </row>
    <row r="698">
      <c r="A698" s="1674"/>
      <c r="B698" s="1039"/>
      <c r="C698" s="51"/>
    </row>
    <row r="699">
      <c r="A699" s="1674"/>
      <c r="B699" s="1039"/>
      <c r="C699" s="51"/>
    </row>
    <row r="700">
      <c r="A700" s="1674"/>
      <c r="B700" s="1039"/>
      <c r="C700" s="51"/>
    </row>
    <row r="701">
      <c r="A701" s="1674"/>
      <c r="B701" s="1039"/>
      <c r="C701" s="51"/>
    </row>
    <row r="702">
      <c r="A702" s="1674"/>
      <c r="B702" s="1039"/>
      <c r="C702" s="51"/>
    </row>
    <row r="703">
      <c r="A703" s="1674"/>
      <c r="B703" s="1039"/>
      <c r="C703" s="51"/>
    </row>
    <row r="704">
      <c r="A704" s="1674"/>
      <c r="B704" s="1039"/>
      <c r="C704" s="51"/>
    </row>
    <row r="705">
      <c r="A705" s="1674"/>
      <c r="B705" s="1039"/>
      <c r="C705" s="51"/>
    </row>
    <row r="706">
      <c r="A706" s="1674"/>
      <c r="B706" s="1039"/>
      <c r="C706" s="51"/>
    </row>
    <row r="707">
      <c r="A707" s="1674"/>
      <c r="B707" s="1039"/>
      <c r="C707" s="51"/>
    </row>
    <row r="708">
      <c r="A708" s="1674"/>
      <c r="B708" s="1039"/>
      <c r="C708" s="51"/>
    </row>
    <row r="709">
      <c r="A709" s="1674"/>
      <c r="B709" s="1039"/>
      <c r="C709" s="51"/>
    </row>
    <row r="710">
      <c r="A710" s="1674"/>
      <c r="B710" s="1039"/>
      <c r="C710" s="51"/>
    </row>
    <row r="711">
      <c r="A711" s="1674"/>
      <c r="B711" s="1039"/>
      <c r="C711" s="51"/>
    </row>
    <row r="712">
      <c r="A712" s="1674"/>
      <c r="B712" s="1039"/>
      <c r="C712" s="51"/>
    </row>
    <row r="713">
      <c r="A713" s="1674"/>
      <c r="B713" s="1039"/>
      <c r="C713" s="51"/>
    </row>
    <row r="714">
      <c r="A714" s="1674"/>
      <c r="B714" s="1039"/>
      <c r="C714" s="51"/>
    </row>
    <row r="715">
      <c r="A715" s="1674"/>
      <c r="B715" s="1039"/>
      <c r="C715" s="51"/>
    </row>
    <row r="716">
      <c r="A716" s="1674"/>
      <c r="B716" s="1039"/>
      <c r="C716" s="51"/>
    </row>
    <row r="717">
      <c r="A717" s="1674"/>
      <c r="B717" s="1039"/>
      <c r="C717" s="51"/>
    </row>
    <row r="718">
      <c r="A718" s="1674"/>
      <c r="B718" s="1039"/>
      <c r="C718" s="51"/>
    </row>
    <row r="719">
      <c r="A719" s="1674"/>
      <c r="B719" s="1039"/>
      <c r="C719" s="51"/>
    </row>
    <row r="720">
      <c r="A720" s="1674"/>
      <c r="B720" s="1039"/>
      <c r="C720" s="51"/>
    </row>
    <row r="721">
      <c r="A721" s="1674"/>
      <c r="B721" s="1039"/>
      <c r="C721" s="51"/>
    </row>
    <row r="722">
      <c r="A722" s="1674"/>
      <c r="B722" s="1039"/>
      <c r="C722" s="51"/>
    </row>
    <row r="723">
      <c r="A723" s="1674"/>
      <c r="B723" s="1039"/>
      <c r="C723" s="51"/>
    </row>
    <row r="724">
      <c r="A724" s="1674"/>
      <c r="B724" s="1039"/>
      <c r="C724" s="51"/>
    </row>
    <row r="725">
      <c r="A725" s="1674"/>
      <c r="B725" s="1039"/>
      <c r="C725" s="51"/>
    </row>
    <row r="726">
      <c r="A726" s="1674"/>
      <c r="B726" s="1039"/>
      <c r="C726" s="51"/>
    </row>
    <row r="727">
      <c r="A727" s="1674"/>
      <c r="B727" s="1039"/>
      <c r="C727" s="51"/>
    </row>
    <row r="728">
      <c r="A728" s="1674"/>
      <c r="B728" s="1039"/>
      <c r="C728" s="51"/>
    </row>
    <row r="729">
      <c r="A729" s="1674"/>
      <c r="B729" s="1039"/>
      <c r="C729" s="51"/>
    </row>
    <row r="730">
      <c r="A730" s="1674"/>
      <c r="B730" s="1039"/>
      <c r="C730" s="51"/>
    </row>
    <row r="731">
      <c r="A731" s="1674"/>
      <c r="B731" s="1039"/>
      <c r="C731" s="51"/>
    </row>
    <row r="732">
      <c r="A732" s="1674"/>
      <c r="B732" s="1039"/>
      <c r="C732" s="51"/>
    </row>
    <row r="733">
      <c r="A733" s="1674"/>
      <c r="B733" s="1039"/>
      <c r="C733" s="51"/>
    </row>
    <row r="734">
      <c r="A734" s="1674"/>
      <c r="B734" s="1039"/>
      <c r="C734" s="51"/>
    </row>
    <row r="735">
      <c r="A735" s="1674"/>
      <c r="B735" s="1039"/>
      <c r="C735" s="51"/>
    </row>
    <row r="736">
      <c r="A736" s="1674"/>
      <c r="B736" s="1039"/>
      <c r="C736" s="51"/>
    </row>
    <row r="737">
      <c r="A737" s="1674"/>
      <c r="B737" s="1039"/>
      <c r="C737" s="51"/>
    </row>
    <row r="738">
      <c r="A738" s="1674"/>
      <c r="B738" s="1039"/>
      <c r="C738" s="51"/>
    </row>
    <row r="739">
      <c r="A739" s="1674"/>
      <c r="B739" s="1039"/>
      <c r="C739" s="51"/>
    </row>
    <row r="740">
      <c r="A740" s="1674"/>
      <c r="B740" s="1039"/>
      <c r="C740" s="51"/>
    </row>
    <row r="741">
      <c r="A741" s="1674"/>
      <c r="B741" s="1039"/>
      <c r="C741" s="51"/>
    </row>
    <row r="742">
      <c r="A742" s="1674"/>
      <c r="B742" s="1039"/>
      <c r="C742" s="51"/>
    </row>
    <row r="743">
      <c r="A743" s="1674"/>
      <c r="B743" s="1039"/>
      <c r="C743" s="51"/>
    </row>
    <row r="744">
      <c r="A744" s="1674"/>
      <c r="B744" s="1039"/>
      <c r="C744" s="51"/>
    </row>
    <row r="745">
      <c r="A745" s="1674"/>
      <c r="B745" s="1039"/>
      <c r="C745" s="51"/>
    </row>
    <row r="746">
      <c r="A746" s="1674"/>
      <c r="B746" s="1039"/>
      <c r="C746" s="51"/>
    </row>
    <row r="747">
      <c r="A747" s="1674"/>
      <c r="B747" s="1039"/>
      <c r="C747" s="51"/>
    </row>
    <row r="748">
      <c r="A748" s="1674"/>
      <c r="B748" s="1039"/>
      <c r="C748" s="51"/>
    </row>
    <row r="749">
      <c r="A749" s="1674"/>
      <c r="B749" s="1039"/>
      <c r="C749" s="51"/>
    </row>
    <row r="750">
      <c r="A750" s="1674"/>
      <c r="B750" s="1039"/>
      <c r="C750" s="51"/>
    </row>
    <row r="751">
      <c r="A751" s="1674"/>
      <c r="B751" s="1039"/>
      <c r="C751" s="51"/>
    </row>
    <row r="752">
      <c r="A752" s="1674"/>
      <c r="B752" s="1039"/>
      <c r="C752" s="51"/>
    </row>
    <row r="753">
      <c r="A753" s="1674"/>
      <c r="B753" s="1039"/>
      <c r="C753" s="51"/>
    </row>
    <row r="754">
      <c r="A754" s="1674"/>
      <c r="B754" s="1039"/>
      <c r="C754" s="51"/>
    </row>
    <row r="755">
      <c r="A755" s="1674"/>
      <c r="B755" s="1039"/>
      <c r="C755" s="51"/>
    </row>
    <row r="756">
      <c r="A756" s="1674"/>
      <c r="B756" s="1039"/>
      <c r="C756" s="51"/>
    </row>
    <row r="757">
      <c r="A757" s="1674"/>
      <c r="B757" s="1039"/>
      <c r="C757" s="51"/>
    </row>
    <row r="758">
      <c r="A758" s="1674"/>
      <c r="B758" s="1039"/>
      <c r="C758" s="51"/>
    </row>
    <row r="759">
      <c r="A759" s="1674"/>
      <c r="B759" s="1039"/>
      <c r="C759" s="51"/>
    </row>
    <row r="760">
      <c r="A760" s="1674"/>
      <c r="B760" s="1039"/>
      <c r="C760" s="51"/>
    </row>
    <row r="761">
      <c r="A761" s="1674"/>
      <c r="B761" s="1039"/>
      <c r="C761" s="51"/>
    </row>
    <row r="762">
      <c r="A762" s="1674"/>
      <c r="B762" s="1039"/>
      <c r="C762" s="51"/>
    </row>
    <row r="763">
      <c r="A763" s="1674"/>
      <c r="B763" s="1039"/>
      <c r="C763" s="51"/>
    </row>
    <row r="764">
      <c r="A764" s="1674"/>
      <c r="B764" s="1039"/>
      <c r="C764" s="51"/>
    </row>
    <row r="765">
      <c r="A765" s="1674"/>
      <c r="B765" s="1039"/>
      <c r="C765" s="51"/>
    </row>
    <row r="766">
      <c r="A766" s="1674"/>
      <c r="B766" s="1039"/>
      <c r="C766" s="51"/>
    </row>
    <row r="767">
      <c r="A767" s="1674"/>
      <c r="B767" s="1039"/>
      <c r="C767" s="51"/>
    </row>
    <row r="768">
      <c r="A768" s="1674"/>
      <c r="B768" s="1039"/>
      <c r="C768" s="51"/>
    </row>
    <row r="769">
      <c r="A769" s="1674"/>
      <c r="B769" s="1039"/>
      <c r="C769" s="51"/>
    </row>
    <row r="770">
      <c r="A770" s="1674"/>
      <c r="B770" s="1039"/>
      <c r="C770" s="51"/>
    </row>
    <row r="771">
      <c r="A771" s="1674"/>
      <c r="B771" s="1039"/>
      <c r="C771" s="51"/>
    </row>
    <row r="772">
      <c r="A772" s="1674"/>
      <c r="B772" s="1039"/>
      <c r="C772" s="51"/>
    </row>
    <row r="773">
      <c r="A773" s="1674"/>
      <c r="B773" s="1039"/>
      <c r="C773" s="51"/>
    </row>
    <row r="774">
      <c r="A774" s="1674"/>
      <c r="B774" s="1039"/>
      <c r="C774" s="51"/>
    </row>
    <row r="775">
      <c r="A775" s="1674"/>
      <c r="B775" s="1039"/>
      <c r="C775" s="51"/>
    </row>
    <row r="776">
      <c r="A776" s="1674"/>
      <c r="B776" s="1039"/>
      <c r="C776" s="51"/>
    </row>
    <row r="777">
      <c r="A777" s="1674"/>
      <c r="B777" s="1039"/>
      <c r="C777" s="51"/>
    </row>
    <row r="778">
      <c r="A778" s="1674"/>
      <c r="B778" s="1039"/>
      <c r="C778" s="51"/>
    </row>
    <row r="779">
      <c r="A779" s="1674"/>
      <c r="B779" s="1039"/>
      <c r="C779" s="51"/>
    </row>
    <row r="780">
      <c r="A780" s="1674"/>
      <c r="B780" s="1039"/>
      <c r="C780" s="51"/>
    </row>
    <row r="781">
      <c r="A781" s="1674"/>
      <c r="B781" s="1039"/>
      <c r="C781" s="51"/>
    </row>
    <row r="782">
      <c r="A782" s="1674"/>
      <c r="B782" s="1039"/>
      <c r="C782" s="51"/>
    </row>
    <row r="783">
      <c r="A783" s="1674"/>
      <c r="B783" s="1039"/>
      <c r="C783" s="51"/>
    </row>
    <row r="784">
      <c r="A784" s="1674"/>
      <c r="B784" s="1039"/>
      <c r="C784" s="51"/>
    </row>
    <row r="785">
      <c r="A785" s="1674"/>
      <c r="B785" s="1039"/>
      <c r="C785" s="51"/>
    </row>
    <row r="786">
      <c r="A786" s="1674"/>
      <c r="B786" s="1039"/>
      <c r="C786" s="51"/>
    </row>
    <row r="787">
      <c r="A787" s="1674"/>
      <c r="B787" s="1039"/>
      <c r="C787" s="51"/>
    </row>
    <row r="788">
      <c r="A788" s="1674"/>
      <c r="B788" s="1039"/>
      <c r="C788" s="51"/>
    </row>
    <row r="789">
      <c r="A789" s="1674"/>
      <c r="B789" s="1039"/>
      <c r="C789" s="51"/>
    </row>
    <row r="790">
      <c r="A790" s="1674"/>
      <c r="B790" s="1039"/>
      <c r="C790" s="51"/>
    </row>
    <row r="791">
      <c r="A791" s="1674"/>
      <c r="B791" s="1039"/>
      <c r="C791" s="51"/>
    </row>
    <row r="792">
      <c r="A792" s="1674"/>
      <c r="B792" s="1039"/>
      <c r="C792" s="51"/>
    </row>
    <row r="793">
      <c r="A793" s="1674"/>
      <c r="B793" s="1039"/>
      <c r="C793" s="51"/>
    </row>
    <row r="794">
      <c r="A794" s="1674"/>
      <c r="B794" s="1039"/>
      <c r="C794" s="51"/>
    </row>
    <row r="795">
      <c r="A795" s="1674"/>
      <c r="B795" s="1039"/>
      <c r="C795" s="51"/>
    </row>
    <row r="796">
      <c r="A796" s="1674"/>
      <c r="B796" s="1039"/>
      <c r="C796" s="51"/>
    </row>
    <row r="797">
      <c r="A797" s="1674"/>
      <c r="B797" s="1039"/>
      <c r="C797" s="51"/>
    </row>
    <row r="798">
      <c r="A798" s="1674"/>
      <c r="B798" s="1039"/>
      <c r="C798" s="51"/>
    </row>
    <row r="799">
      <c r="A799" s="1674"/>
      <c r="B799" s="1039"/>
      <c r="C799" s="51"/>
    </row>
    <row r="800">
      <c r="A800" s="1674"/>
      <c r="B800" s="1039"/>
      <c r="C800" s="51"/>
    </row>
    <row r="801">
      <c r="A801" s="1674"/>
      <c r="B801" s="1039"/>
      <c r="C801" s="51"/>
    </row>
    <row r="802">
      <c r="A802" s="1674"/>
      <c r="B802" s="1039"/>
      <c r="C802" s="51"/>
    </row>
    <row r="803">
      <c r="A803" s="1674"/>
      <c r="B803" s="1039"/>
      <c r="C803" s="51"/>
    </row>
    <row r="804">
      <c r="A804" s="1674"/>
      <c r="B804" s="1039"/>
      <c r="C804" s="51"/>
    </row>
    <row r="805">
      <c r="A805" s="1674"/>
      <c r="B805" s="1039"/>
      <c r="C805" s="51"/>
    </row>
    <row r="806">
      <c r="A806" s="1674"/>
      <c r="B806" s="1039"/>
      <c r="C806" s="51"/>
    </row>
    <row r="807">
      <c r="A807" s="1674"/>
      <c r="B807" s="1039"/>
      <c r="C807" s="51"/>
    </row>
    <row r="808">
      <c r="A808" s="1674"/>
      <c r="B808" s="1039"/>
      <c r="C808" s="51"/>
    </row>
    <row r="809">
      <c r="A809" s="1674"/>
      <c r="B809" s="1039"/>
      <c r="C809" s="51"/>
    </row>
    <row r="810">
      <c r="A810" s="1674"/>
      <c r="B810" s="1039"/>
      <c r="C810" s="51"/>
    </row>
    <row r="811">
      <c r="A811" s="1674"/>
      <c r="B811" s="1039"/>
      <c r="C811" s="51"/>
    </row>
    <row r="812">
      <c r="A812" s="1674"/>
      <c r="B812" s="1039"/>
      <c r="C812" s="51"/>
    </row>
    <row r="813">
      <c r="A813" s="1674"/>
      <c r="B813" s="1039"/>
      <c r="C813" s="51"/>
    </row>
    <row r="814">
      <c r="A814" s="1674"/>
      <c r="B814" s="1039"/>
      <c r="C814" s="51"/>
    </row>
    <row r="815">
      <c r="A815" s="1674"/>
      <c r="B815" s="1039"/>
      <c r="C815" s="51"/>
    </row>
    <row r="816">
      <c r="A816" s="1674"/>
      <c r="B816" s="1039"/>
      <c r="C816" s="51"/>
    </row>
    <row r="817">
      <c r="A817" s="1674"/>
      <c r="B817" s="1039"/>
      <c r="C817" s="51"/>
    </row>
    <row r="818">
      <c r="A818" s="1674"/>
      <c r="B818" s="1039"/>
      <c r="C818" s="51"/>
    </row>
    <row r="819">
      <c r="A819" s="1674"/>
      <c r="B819" s="1039"/>
      <c r="C819" s="51"/>
    </row>
    <row r="820">
      <c r="A820" s="1674"/>
      <c r="B820" s="1039"/>
      <c r="C820" s="51"/>
    </row>
    <row r="821">
      <c r="A821" s="1674"/>
      <c r="B821" s="1039"/>
      <c r="C821" s="51"/>
    </row>
    <row r="822">
      <c r="A822" s="1674"/>
      <c r="B822" s="1039"/>
      <c r="C822" s="51"/>
    </row>
    <row r="823">
      <c r="A823" s="1674"/>
      <c r="B823" s="1039"/>
      <c r="C823" s="51"/>
    </row>
    <row r="824">
      <c r="A824" s="1674"/>
      <c r="B824" s="1039"/>
      <c r="C824" s="51"/>
    </row>
    <row r="825">
      <c r="A825" s="1674"/>
      <c r="B825" s="1039"/>
      <c r="C825" s="51"/>
    </row>
    <row r="826">
      <c r="A826" s="1674"/>
      <c r="B826" s="1039"/>
      <c r="C826" s="51"/>
    </row>
    <row r="827">
      <c r="A827" s="1674"/>
      <c r="B827" s="1039"/>
      <c r="C827" s="51"/>
    </row>
    <row r="828">
      <c r="A828" s="1674"/>
      <c r="B828" s="1039"/>
      <c r="C828" s="51"/>
    </row>
    <row r="829">
      <c r="A829" s="1674"/>
      <c r="B829" s="1039"/>
      <c r="C829" s="51"/>
    </row>
    <row r="830">
      <c r="A830" s="1674"/>
      <c r="B830" s="1039"/>
      <c r="C830" s="51"/>
    </row>
    <row r="831">
      <c r="A831" s="1674"/>
      <c r="B831" s="1039"/>
      <c r="C831" s="51"/>
    </row>
    <row r="832">
      <c r="A832" s="1674"/>
      <c r="B832" s="1039"/>
      <c r="C832" s="51"/>
    </row>
    <row r="833">
      <c r="A833" s="1674"/>
      <c r="B833" s="1039"/>
      <c r="C833" s="51"/>
    </row>
    <row r="834">
      <c r="A834" s="1674"/>
      <c r="B834" s="1039"/>
      <c r="C834" s="51"/>
    </row>
    <row r="835">
      <c r="A835" s="1674"/>
      <c r="B835" s="1039"/>
      <c r="C835" s="51"/>
    </row>
    <row r="836">
      <c r="A836" s="1674"/>
      <c r="B836" s="1039"/>
      <c r="C836" s="51"/>
    </row>
    <row r="837">
      <c r="A837" s="1674"/>
      <c r="B837" s="1039"/>
      <c r="C837" s="51"/>
    </row>
    <row r="838">
      <c r="A838" s="1674"/>
      <c r="B838" s="1039"/>
      <c r="C838" s="51"/>
    </row>
    <row r="839">
      <c r="A839" s="1674"/>
      <c r="B839" s="1039"/>
      <c r="C839" s="51"/>
    </row>
    <row r="840">
      <c r="A840" s="1674"/>
      <c r="B840" s="1039"/>
      <c r="C840" s="51"/>
    </row>
    <row r="841">
      <c r="A841" s="1674"/>
      <c r="B841" s="1039"/>
      <c r="C841" s="51"/>
    </row>
    <row r="842">
      <c r="A842" s="1674"/>
      <c r="B842" s="1039"/>
      <c r="C842" s="51"/>
    </row>
    <row r="843">
      <c r="A843" s="1674"/>
      <c r="B843" s="1039"/>
      <c r="C843" s="51"/>
    </row>
    <row r="844">
      <c r="A844" s="1674"/>
      <c r="B844" s="1039"/>
      <c r="C844" s="51"/>
    </row>
    <row r="845">
      <c r="A845" s="1674"/>
      <c r="B845" s="1039"/>
      <c r="C845" s="51"/>
    </row>
    <row r="846">
      <c r="A846" s="1674"/>
      <c r="B846" s="1039"/>
      <c r="C846" s="51"/>
    </row>
    <row r="847">
      <c r="A847" s="1674"/>
      <c r="B847" s="1039"/>
      <c r="C847" s="51"/>
    </row>
    <row r="848">
      <c r="A848" s="1674"/>
      <c r="B848" s="1039"/>
      <c r="C848" s="51"/>
    </row>
    <row r="849">
      <c r="A849" s="1674"/>
      <c r="B849" s="1039"/>
      <c r="C849" s="51"/>
    </row>
    <row r="850">
      <c r="A850" s="1674"/>
      <c r="B850" s="1039"/>
      <c r="C850" s="51"/>
    </row>
    <row r="851">
      <c r="A851" s="1674"/>
      <c r="B851" s="1039"/>
      <c r="C851" s="51"/>
    </row>
    <row r="852">
      <c r="A852" s="1674"/>
      <c r="B852" s="1039"/>
      <c r="C852" s="51"/>
    </row>
    <row r="853">
      <c r="A853" s="1674"/>
      <c r="B853" s="1039"/>
      <c r="C853" s="51"/>
    </row>
    <row r="854">
      <c r="A854" s="1674"/>
      <c r="B854" s="1039"/>
      <c r="C854" s="51"/>
    </row>
    <row r="855">
      <c r="A855" s="1674"/>
      <c r="B855" s="1039"/>
      <c r="C855" s="51"/>
    </row>
    <row r="856">
      <c r="A856" s="1674"/>
      <c r="B856" s="1039"/>
      <c r="C856" s="51"/>
    </row>
    <row r="857">
      <c r="A857" s="1674"/>
      <c r="B857" s="1039"/>
      <c r="C857" s="51"/>
    </row>
    <row r="858">
      <c r="A858" s="1674"/>
      <c r="B858" s="1039"/>
      <c r="C858" s="51"/>
    </row>
    <row r="859">
      <c r="A859" s="1674"/>
      <c r="B859" s="1039"/>
      <c r="C859" s="51"/>
    </row>
    <row r="860">
      <c r="A860" s="1674"/>
      <c r="B860" s="1039"/>
      <c r="C860" s="51"/>
    </row>
    <row r="861">
      <c r="A861" s="1674"/>
      <c r="B861" s="1039"/>
      <c r="C861" s="51"/>
    </row>
    <row r="862">
      <c r="A862" s="1674"/>
      <c r="B862" s="1039"/>
      <c r="C862" s="51"/>
    </row>
    <row r="863">
      <c r="A863" s="1674"/>
      <c r="B863" s="1039"/>
      <c r="C863" s="51"/>
    </row>
    <row r="864">
      <c r="A864" s="1674"/>
      <c r="B864" s="1039"/>
      <c r="C864" s="51"/>
    </row>
    <row r="865">
      <c r="A865" s="1674"/>
      <c r="B865" s="1039"/>
      <c r="C865" s="51"/>
    </row>
    <row r="866">
      <c r="A866" s="1674"/>
      <c r="B866" s="1039"/>
      <c r="C866" s="51"/>
    </row>
    <row r="867">
      <c r="A867" s="1674"/>
      <c r="B867" s="1039"/>
      <c r="C867" s="51"/>
    </row>
    <row r="868">
      <c r="A868" s="1674"/>
      <c r="B868" s="1039"/>
      <c r="C868" s="51"/>
    </row>
    <row r="869">
      <c r="A869" s="1674"/>
      <c r="B869" s="1039"/>
      <c r="C869" s="51"/>
    </row>
    <row r="870">
      <c r="A870" s="1674"/>
      <c r="B870" s="1039"/>
      <c r="C870" s="51"/>
    </row>
    <row r="871">
      <c r="A871" s="1674"/>
      <c r="B871" s="1039"/>
      <c r="C871" s="51"/>
    </row>
    <row r="872">
      <c r="A872" s="1674"/>
      <c r="B872" s="1039"/>
      <c r="C872" s="51"/>
    </row>
    <row r="873">
      <c r="A873" s="1674"/>
      <c r="B873" s="1039"/>
      <c r="C873" s="51"/>
    </row>
    <row r="874">
      <c r="A874" s="1674"/>
      <c r="B874" s="1039"/>
      <c r="C874" s="51"/>
    </row>
    <row r="875">
      <c r="A875" s="1674"/>
      <c r="B875" s="1039"/>
      <c r="C875" s="51"/>
    </row>
    <row r="876">
      <c r="A876" s="1674"/>
      <c r="B876" s="1039"/>
      <c r="C876" s="51"/>
    </row>
    <row r="877">
      <c r="A877" s="1674"/>
      <c r="B877" s="1039"/>
      <c r="C877" s="51"/>
    </row>
    <row r="878">
      <c r="A878" s="1674"/>
      <c r="B878" s="1039"/>
      <c r="C878" s="51"/>
    </row>
    <row r="879">
      <c r="A879" s="1674"/>
      <c r="B879" s="1039"/>
      <c r="C879" s="51"/>
    </row>
    <row r="880">
      <c r="A880" s="1674"/>
      <c r="B880" s="1039"/>
      <c r="C880" s="51"/>
    </row>
    <row r="881">
      <c r="A881" s="1674"/>
      <c r="B881" s="1039"/>
      <c r="C881" s="51"/>
    </row>
    <row r="882">
      <c r="A882" s="1674"/>
      <c r="B882" s="1039"/>
      <c r="C882" s="51"/>
    </row>
    <row r="883">
      <c r="A883" s="1674"/>
      <c r="B883" s="1039"/>
      <c r="C883" s="51"/>
    </row>
    <row r="884">
      <c r="A884" s="1674"/>
      <c r="B884" s="1039"/>
      <c r="C884" s="51"/>
    </row>
    <row r="885">
      <c r="A885" s="1674"/>
      <c r="B885" s="1039"/>
      <c r="C885" s="51"/>
    </row>
    <row r="886">
      <c r="A886" s="1674"/>
      <c r="B886" s="1039"/>
      <c r="C886" s="51"/>
    </row>
    <row r="887">
      <c r="A887" s="1674"/>
      <c r="B887" s="1039"/>
      <c r="C887" s="51"/>
    </row>
    <row r="888">
      <c r="A888" s="1674"/>
      <c r="B888" s="1039"/>
      <c r="C888" s="51"/>
    </row>
    <row r="889">
      <c r="A889" s="1674"/>
      <c r="B889" s="1039"/>
      <c r="C889" s="51"/>
    </row>
    <row r="890">
      <c r="A890" s="1674"/>
      <c r="B890" s="1039"/>
      <c r="C890" s="51"/>
    </row>
    <row r="891">
      <c r="A891" s="1674"/>
      <c r="B891" s="1039"/>
      <c r="C891" s="51"/>
    </row>
    <row r="892">
      <c r="A892" s="1674"/>
      <c r="B892" s="1039"/>
      <c r="C892" s="51"/>
    </row>
    <row r="893">
      <c r="A893" s="1674"/>
      <c r="B893" s="1039"/>
      <c r="C893" s="51"/>
    </row>
    <row r="894">
      <c r="A894" s="1674"/>
      <c r="B894" s="1039"/>
      <c r="C894" s="51"/>
    </row>
    <row r="895">
      <c r="A895" s="1674"/>
      <c r="B895" s="1039"/>
      <c r="C895" s="51"/>
    </row>
    <row r="896">
      <c r="A896" s="1674"/>
      <c r="B896" s="1039"/>
      <c r="C896" s="51"/>
    </row>
    <row r="897">
      <c r="A897" s="1674"/>
      <c r="B897" s="1039"/>
      <c r="C897" s="51"/>
    </row>
    <row r="898">
      <c r="A898" s="1674"/>
      <c r="B898" s="1039"/>
      <c r="C898" s="51"/>
    </row>
    <row r="899">
      <c r="A899" s="1674"/>
      <c r="B899" s="1039"/>
      <c r="C899" s="51"/>
    </row>
    <row r="900">
      <c r="A900" s="1674"/>
      <c r="B900" s="1039"/>
      <c r="C900" s="51"/>
    </row>
    <row r="901">
      <c r="A901" s="1674"/>
      <c r="B901" s="1039"/>
      <c r="C901" s="51"/>
    </row>
    <row r="902">
      <c r="A902" s="1674"/>
      <c r="B902" s="1039"/>
      <c r="C902" s="51"/>
    </row>
    <row r="903">
      <c r="A903" s="1674"/>
      <c r="B903" s="1039"/>
      <c r="C903" s="51"/>
    </row>
    <row r="904">
      <c r="A904" s="1674"/>
      <c r="B904" s="1039"/>
      <c r="C904" s="51"/>
    </row>
    <row r="905">
      <c r="A905" s="1674"/>
      <c r="B905" s="1039"/>
      <c r="C905" s="51"/>
    </row>
    <row r="906">
      <c r="A906" s="1674"/>
      <c r="B906" s="1039"/>
      <c r="C906" s="51"/>
    </row>
    <row r="907">
      <c r="A907" s="1674"/>
      <c r="B907" s="1039"/>
      <c r="C907" s="51"/>
    </row>
    <row r="908">
      <c r="A908" s="1674"/>
      <c r="B908" s="1039"/>
      <c r="C908" s="51"/>
    </row>
    <row r="909">
      <c r="A909" s="1674"/>
      <c r="B909" s="1039"/>
      <c r="C909" s="51"/>
    </row>
    <row r="910">
      <c r="A910" s="1674"/>
      <c r="B910" s="1039"/>
      <c r="C910" s="51"/>
    </row>
    <row r="911">
      <c r="A911" s="1674"/>
      <c r="B911" s="1039"/>
      <c r="C911" s="51"/>
    </row>
    <row r="912">
      <c r="A912" s="1674"/>
      <c r="B912" s="1039"/>
      <c r="C912" s="51"/>
    </row>
    <row r="913">
      <c r="A913" s="1674"/>
      <c r="B913" s="1039"/>
      <c r="C913" s="51"/>
    </row>
    <row r="914">
      <c r="A914" s="1674"/>
      <c r="B914" s="1039"/>
      <c r="C914" s="51"/>
    </row>
    <row r="915">
      <c r="A915" s="1674"/>
      <c r="B915" s="1039"/>
      <c r="C915" s="51"/>
    </row>
    <row r="916">
      <c r="A916" s="1674"/>
      <c r="B916" s="1039"/>
      <c r="C916" s="51"/>
    </row>
    <row r="917">
      <c r="A917" s="1674"/>
      <c r="B917" s="1039"/>
      <c r="C917" s="51"/>
    </row>
    <row r="918">
      <c r="A918" s="1674"/>
      <c r="B918" s="1039"/>
      <c r="C918" s="51"/>
    </row>
    <row r="919">
      <c r="A919" s="1674"/>
      <c r="B919" s="1039"/>
      <c r="C919" s="51"/>
    </row>
    <row r="920">
      <c r="A920" s="1674"/>
      <c r="B920" s="1039"/>
      <c r="C920" s="51"/>
    </row>
    <row r="921">
      <c r="A921" s="1674"/>
      <c r="B921" s="1039"/>
      <c r="C921" s="51"/>
    </row>
    <row r="922">
      <c r="A922" s="1674"/>
      <c r="B922" s="1039"/>
      <c r="C922" s="51"/>
    </row>
    <row r="923">
      <c r="A923" s="1674"/>
      <c r="B923" s="1039"/>
      <c r="C923" s="51"/>
    </row>
    <row r="924">
      <c r="A924" s="1674"/>
      <c r="B924" s="1039"/>
      <c r="C924" s="51"/>
    </row>
    <row r="925">
      <c r="A925" s="1674"/>
      <c r="B925" s="1039"/>
      <c r="C925" s="51"/>
    </row>
    <row r="926">
      <c r="A926" s="1674"/>
      <c r="B926" s="1039"/>
      <c r="C926" s="51"/>
    </row>
    <row r="927">
      <c r="A927" s="1674"/>
      <c r="B927" s="1039"/>
      <c r="C927" s="51"/>
    </row>
    <row r="928">
      <c r="A928" s="1674"/>
      <c r="B928" s="1039"/>
      <c r="C928" s="51"/>
    </row>
    <row r="929">
      <c r="A929" s="1674"/>
      <c r="B929" s="1039"/>
      <c r="C929" s="51"/>
    </row>
    <row r="930">
      <c r="A930" s="1674"/>
      <c r="B930" s="1039"/>
      <c r="C930" s="51"/>
    </row>
    <row r="931">
      <c r="A931" s="1674"/>
      <c r="B931" s="1039"/>
      <c r="C931" s="51"/>
    </row>
    <row r="932">
      <c r="A932" s="1674"/>
      <c r="B932" s="1039"/>
      <c r="C932" s="51"/>
    </row>
    <row r="933">
      <c r="A933" s="1674"/>
      <c r="B933" s="1039"/>
      <c r="C933" s="51"/>
    </row>
    <row r="934">
      <c r="A934" s="1674"/>
      <c r="B934" s="1039"/>
      <c r="C934" s="51"/>
    </row>
    <row r="935">
      <c r="A935" s="1674"/>
      <c r="B935" s="1039"/>
      <c r="C935" s="51"/>
    </row>
    <row r="936">
      <c r="A936" s="1674"/>
      <c r="B936" s="1039"/>
      <c r="C936" s="51"/>
    </row>
    <row r="937">
      <c r="A937" s="1674"/>
      <c r="B937" s="1039"/>
      <c r="C937" s="51"/>
    </row>
    <row r="938">
      <c r="A938" s="1674"/>
      <c r="B938" s="1039"/>
      <c r="C938" s="51"/>
    </row>
    <row r="939">
      <c r="A939" s="1674"/>
      <c r="B939" s="1039"/>
      <c r="C939" s="51"/>
    </row>
    <row r="940">
      <c r="A940" s="1674"/>
      <c r="B940" s="1039"/>
      <c r="C940" s="51"/>
    </row>
    <row r="941">
      <c r="A941" s="1674"/>
      <c r="B941" s="1039"/>
      <c r="C941" s="51"/>
    </row>
    <row r="942">
      <c r="A942" s="1674"/>
      <c r="B942" s="1039"/>
      <c r="C942" s="51"/>
    </row>
    <row r="943">
      <c r="A943" s="1674"/>
      <c r="B943" s="1039"/>
      <c r="C943" s="51"/>
    </row>
    <row r="944">
      <c r="A944" s="1674"/>
      <c r="B944" s="1039"/>
      <c r="C944" s="51"/>
    </row>
    <row r="945">
      <c r="A945" s="1674"/>
      <c r="B945" s="1039"/>
      <c r="C945" s="51"/>
    </row>
    <row r="946">
      <c r="A946" s="1674"/>
      <c r="B946" s="1039"/>
      <c r="C946" s="51"/>
    </row>
    <row r="947">
      <c r="A947" s="1674"/>
      <c r="B947" s="1039"/>
      <c r="C947" s="51"/>
    </row>
    <row r="948">
      <c r="A948" s="1674"/>
      <c r="B948" s="1039"/>
      <c r="C948" s="51"/>
    </row>
    <row r="949">
      <c r="A949" s="1674"/>
      <c r="B949" s="1039"/>
      <c r="C949" s="51"/>
    </row>
    <row r="950">
      <c r="A950" s="1674"/>
      <c r="B950" s="1039"/>
      <c r="C950" s="51"/>
    </row>
    <row r="951">
      <c r="A951" s="1674"/>
      <c r="B951" s="1039"/>
      <c r="C951" s="51"/>
    </row>
    <row r="952">
      <c r="A952" s="1674"/>
      <c r="B952" s="1039"/>
      <c r="C952" s="51"/>
    </row>
    <row r="953">
      <c r="A953" s="1674"/>
      <c r="B953" s="1039"/>
      <c r="C953" s="51"/>
    </row>
    <row r="954">
      <c r="A954" s="1674"/>
      <c r="B954" s="1039"/>
      <c r="C954" s="51"/>
    </row>
    <row r="955">
      <c r="A955" s="1674"/>
      <c r="B955" s="1039"/>
      <c r="C955" s="51"/>
    </row>
    <row r="956">
      <c r="A956" s="1674"/>
      <c r="B956" s="1039"/>
      <c r="C956" s="51"/>
    </row>
    <row r="957">
      <c r="A957" s="1674"/>
      <c r="B957" s="1039"/>
      <c r="C957" s="51"/>
    </row>
    <row r="958">
      <c r="A958" s="1674"/>
      <c r="B958" s="1039"/>
      <c r="C958" s="51"/>
    </row>
    <row r="959">
      <c r="A959" s="1674"/>
      <c r="B959" s="1039"/>
      <c r="C959" s="51"/>
    </row>
    <row r="960">
      <c r="A960" s="1674"/>
      <c r="B960" s="1039"/>
      <c r="C960" s="51"/>
    </row>
    <row r="961">
      <c r="A961" s="1674"/>
      <c r="B961" s="1039"/>
      <c r="C961" s="51"/>
    </row>
    <row r="962">
      <c r="A962" s="1674"/>
      <c r="B962" s="1039"/>
      <c r="C962" s="51"/>
    </row>
    <row r="963">
      <c r="A963" s="1674"/>
      <c r="B963" s="1039"/>
      <c r="C963" s="51"/>
    </row>
    <row r="964">
      <c r="A964" s="1674"/>
      <c r="B964" s="1039"/>
      <c r="C964" s="51"/>
    </row>
    <row r="965">
      <c r="A965" s="1674"/>
      <c r="B965" s="1039"/>
      <c r="C965" s="51"/>
    </row>
    <row r="966">
      <c r="A966" s="1674"/>
      <c r="B966" s="1039"/>
      <c r="C966" s="51"/>
    </row>
    <row r="967">
      <c r="A967" s="1674"/>
      <c r="B967" s="1039"/>
      <c r="C967" s="51"/>
    </row>
    <row r="968">
      <c r="A968" s="1674"/>
      <c r="B968" s="1039"/>
      <c r="C968" s="51"/>
    </row>
    <row r="969">
      <c r="A969" s="1674"/>
      <c r="B969" s="1039"/>
      <c r="C969" s="51"/>
    </row>
    <row r="970">
      <c r="A970" s="1674"/>
      <c r="B970" s="1039"/>
      <c r="C970" s="51"/>
    </row>
    <row r="971">
      <c r="A971" s="1674"/>
      <c r="B971" s="1039"/>
      <c r="C971" s="51"/>
    </row>
    <row r="972">
      <c r="A972" s="1674"/>
      <c r="B972" s="1039"/>
      <c r="C972" s="51"/>
    </row>
    <row r="973">
      <c r="A973" s="1674"/>
      <c r="B973" s="1039"/>
      <c r="C973" s="51"/>
    </row>
    <row r="974">
      <c r="A974" s="1674"/>
      <c r="B974" s="1039"/>
      <c r="C974" s="51"/>
    </row>
    <row r="975">
      <c r="A975" s="1674"/>
      <c r="B975" s="1039"/>
      <c r="C975" s="51"/>
    </row>
    <row r="976">
      <c r="A976" s="1674"/>
      <c r="B976" s="1039"/>
      <c r="C976" s="51"/>
    </row>
    <row r="977">
      <c r="A977" s="1674"/>
      <c r="B977" s="1039"/>
      <c r="C977" s="51"/>
    </row>
    <row r="978">
      <c r="A978" s="1674"/>
      <c r="B978" s="1039"/>
      <c r="C978" s="51"/>
    </row>
    <row r="979">
      <c r="A979" s="1674"/>
      <c r="B979" s="1039"/>
      <c r="C979" s="51"/>
    </row>
    <row r="980">
      <c r="A980" s="1674"/>
      <c r="B980" s="1039"/>
      <c r="C980" s="51"/>
    </row>
    <row r="981">
      <c r="A981" s="1674"/>
      <c r="B981" s="1039"/>
      <c r="C981" s="51"/>
    </row>
    <row r="982">
      <c r="A982" s="1674"/>
      <c r="B982" s="1039"/>
      <c r="C982" s="51"/>
    </row>
    <row r="983">
      <c r="A983" s="1674"/>
      <c r="B983" s="1039"/>
      <c r="C983" s="51"/>
    </row>
    <row r="984">
      <c r="A984" s="1674"/>
      <c r="B984" s="1039"/>
      <c r="C984" s="51"/>
    </row>
    <row r="985">
      <c r="A985" s="1674"/>
      <c r="B985" s="1039"/>
      <c r="C985" s="51"/>
    </row>
    <row r="986">
      <c r="A986" s="1674"/>
      <c r="B986" s="1039"/>
      <c r="C986" s="51"/>
    </row>
    <row r="987">
      <c r="A987" s="1674"/>
      <c r="B987" s="1039"/>
      <c r="C987" s="51"/>
    </row>
    <row r="988">
      <c r="A988" s="1674"/>
      <c r="B988" s="1039"/>
      <c r="C988" s="51"/>
    </row>
    <row r="989">
      <c r="A989" s="1674"/>
      <c r="B989" s="1039"/>
      <c r="C989" s="51"/>
    </row>
    <row r="990">
      <c r="A990" s="1674"/>
      <c r="B990" s="1039"/>
      <c r="C990" s="51"/>
    </row>
    <row r="991">
      <c r="A991" s="1674"/>
      <c r="B991" s="1039"/>
      <c r="C991" s="51"/>
    </row>
    <row r="992">
      <c r="A992" s="1674"/>
      <c r="B992" s="1039"/>
      <c r="C992" s="51"/>
    </row>
    <row r="993">
      <c r="A993" s="1674"/>
      <c r="B993" s="1039"/>
      <c r="C993" s="51"/>
    </row>
    <row r="994">
      <c r="A994" s="1674"/>
      <c r="B994" s="1039"/>
      <c r="C994" s="51"/>
    </row>
    <row r="995">
      <c r="A995" s="1674"/>
      <c r="B995" s="1039"/>
      <c r="C995" s="51"/>
    </row>
    <row r="996">
      <c r="A996" s="1674"/>
      <c r="B996" s="1039"/>
      <c r="C996" s="51"/>
    </row>
    <row r="997">
      <c r="A997" s="1674"/>
      <c r="B997" s="1039"/>
      <c r="C997" s="51"/>
    </row>
    <row r="998">
      <c r="A998" s="1674"/>
      <c r="B998" s="1039"/>
      <c r="C998" s="51"/>
    </row>
    <row r="999">
      <c r="A999" s="1674"/>
      <c r="B999" s="1039"/>
      <c r="C999" s="51"/>
    </row>
    <row r="1000">
      <c r="A1000" s="1674"/>
      <c r="B1000" s="1039"/>
      <c r="C1000" s="51"/>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pageSetUpPr fitToPage="1"/>
  </sheetPr>
  <sheetViews>
    <sheetView workbookViewId="0">
      <pane xSplit="1.0" topLeftCell="B1" activePane="topRight" state="frozen"/>
      <selection activeCell="C2" sqref="C2" pane="topRight"/>
    </sheetView>
  </sheetViews>
  <sheetFormatPr customHeight="1" defaultColWidth="14.43" defaultRowHeight="15.75"/>
  <cols>
    <col customWidth="1" min="1" max="1" width="22.0"/>
    <col customWidth="1" min="2" max="2" width="10.29"/>
    <col customWidth="1" min="3" max="3" width="10.43"/>
    <col customWidth="1" min="4" max="4" width="10.57"/>
    <col customWidth="1" min="5" max="5" width="10.43"/>
    <col customWidth="1" min="6" max="6" width="11.71"/>
    <col customWidth="1" min="7" max="7" width="11.29"/>
    <col customWidth="1" min="8" max="8" width="11.0"/>
    <col customWidth="1" min="9" max="9" width="10.43"/>
    <col customWidth="1" min="10" max="10" width="11.57"/>
    <col customWidth="1" min="11" max="11" width="20.86"/>
    <col customWidth="1" min="12" max="12" width="14.71"/>
    <col customWidth="1" min="13" max="13" width="15.71"/>
    <col customWidth="1" min="14" max="14" width="53.71"/>
    <col customWidth="1" min="15" max="15" width="29.14"/>
    <col customWidth="1" min="16" max="28" width="11.43"/>
  </cols>
  <sheetData>
    <row r="1">
      <c r="A1" s="358" t="s">
        <v>13754</v>
      </c>
      <c r="B1" s="815">
        <f>countifs(#REF!, "&gt;"&amp;today())</f>
        <v>0</v>
      </c>
      <c r="E1" s="1675"/>
    </row>
    <row r="2">
      <c r="A2" s="1676">
        <v>3.0</v>
      </c>
      <c r="B2" s="1677"/>
      <c r="C2" s="1677"/>
      <c r="D2" s="1677"/>
      <c r="E2" s="1677"/>
      <c r="F2" s="1677" t="s">
        <v>13755</v>
      </c>
      <c r="G2" s="1677" t="s">
        <v>13134</v>
      </c>
      <c r="H2" s="1677" t="s">
        <v>13135</v>
      </c>
      <c r="I2" s="1677" t="s">
        <v>13136</v>
      </c>
      <c r="J2" s="1677" t="s">
        <v>9516</v>
      </c>
      <c r="K2" s="1678" t="s">
        <v>13210</v>
      </c>
      <c r="L2" s="1679" t="s">
        <v>13138</v>
      </c>
      <c r="M2" s="1680" t="s">
        <v>13139</v>
      </c>
      <c r="N2" s="1680" t="s">
        <v>10158</v>
      </c>
      <c r="O2" s="1681"/>
      <c r="P2" s="1681"/>
      <c r="Q2" s="1681"/>
      <c r="R2" s="1681"/>
      <c r="S2" s="1681"/>
      <c r="T2" s="1681"/>
      <c r="U2" s="1681"/>
      <c r="V2" s="1681"/>
      <c r="W2" s="1681"/>
      <c r="X2" s="1681"/>
      <c r="Y2" s="1681"/>
      <c r="Z2" s="1681"/>
      <c r="AA2" s="1681"/>
      <c r="AB2" s="1681"/>
    </row>
    <row r="3">
      <c r="A3" s="547" t="s">
        <v>13756</v>
      </c>
      <c r="B3" s="1682"/>
      <c r="C3" s="1682"/>
      <c r="D3" s="1682"/>
      <c r="E3" s="1683"/>
      <c r="F3" s="1682"/>
      <c r="G3" s="1684"/>
      <c r="H3" s="1684"/>
      <c r="I3" s="1684"/>
      <c r="J3" s="1684"/>
      <c r="K3" s="1684"/>
      <c r="L3" s="1684"/>
      <c r="M3" s="1684"/>
      <c r="N3" s="1684"/>
      <c r="O3" s="1684"/>
      <c r="P3" s="1684"/>
      <c r="Q3" s="1684"/>
      <c r="R3" s="1684"/>
      <c r="S3" s="1684"/>
      <c r="T3" s="1684"/>
      <c r="U3" s="1684"/>
      <c r="V3" s="1684"/>
      <c r="W3" s="1684"/>
      <c r="X3" s="1684"/>
      <c r="Y3" s="1684"/>
      <c r="Z3" s="1684"/>
      <c r="AA3" s="1684"/>
      <c r="AB3" s="1684"/>
    </row>
    <row r="4">
      <c r="A4" s="1685" t="s">
        <v>12712</v>
      </c>
      <c r="B4" s="1686">
        <v>43441.0</v>
      </c>
      <c r="C4" s="1687">
        <v>43444.0</v>
      </c>
      <c r="D4" s="1688"/>
      <c r="E4" s="1689"/>
      <c r="F4" s="1690">
        <v>43402.0</v>
      </c>
      <c r="G4" s="1691">
        <v>43404.0</v>
      </c>
      <c r="H4" s="1692"/>
      <c r="I4" s="1692"/>
      <c r="J4" s="1692"/>
      <c r="K4" s="1693"/>
      <c r="L4" s="1694" t="s">
        <v>13676</v>
      </c>
      <c r="M4" s="1695"/>
      <c r="N4" s="1695"/>
      <c r="O4" s="1696"/>
      <c r="P4" s="1684"/>
      <c r="Q4" s="1684"/>
      <c r="R4" s="1684"/>
      <c r="S4" s="1684"/>
      <c r="T4" s="1684"/>
      <c r="U4" s="1684"/>
      <c r="V4" s="1684"/>
      <c r="W4" s="1684"/>
      <c r="X4" s="1684"/>
      <c r="Y4" s="1684"/>
      <c r="Z4" s="1684"/>
      <c r="AA4" s="1684"/>
      <c r="AB4" s="1684"/>
    </row>
    <row r="5">
      <c r="A5" s="1697" t="s">
        <v>7383</v>
      </c>
      <c r="B5" s="1698">
        <v>43432.0</v>
      </c>
      <c r="C5" s="1687">
        <v>43437.0</v>
      </c>
      <c r="D5" s="1686">
        <v>43441.0</v>
      </c>
      <c r="E5" s="1693"/>
      <c r="F5" s="1690">
        <v>43402.0</v>
      </c>
      <c r="G5" s="1694" t="s">
        <v>13757</v>
      </c>
      <c r="H5" s="1691">
        <v>43412.0</v>
      </c>
      <c r="I5" s="1692"/>
      <c r="J5" s="1691">
        <v>43419.0</v>
      </c>
      <c r="K5" s="1694" t="s">
        <v>13758</v>
      </c>
      <c r="L5" s="1693"/>
      <c r="M5" s="1695"/>
      <c r="N5" s="1695"/>
      <c r="O5" s="1684"/>
      <c r="P5" s="1684"/>
      <c r="Q5" s="1684"/>
      <c r="R5" s="1684"/>
      <c r="S5" s="1684"/>
      <c r="T5" s="1684"/>
      <c r="U5" s="1684"/>
      <c r="V5" s="1684"/>
      <c r="W5" s="1684"/>
      <c r="X5" s="1684"/>
      <c r="Y5" s="1684"/>
      <c r="Z5" s="1684"/>
      <c r="AA5" s="1684"/>
      <c r="AB5" s="1684"/>
    </row>
    <row r="6">
      <c r="A6" s="1697" t="s">
        <v>7421</v>
      </c>
      <c r="B6" s="1698">
        <v>43448.0</v>
      </c>
      <c r="C6" s="1687">
        <v>43451.0</v>
      </c>
      <c r="D6" s="1699">
        <v>43476.0</v>
      </c>
      <c r="E6" s="1693"/>
      <c r="F6" s="1690">
        <v>43395.0</v>
      </c>
      <c r="G6" s="1694" t="s">
        <v>13759</v>
      </c>
      <c r="H6" s="1694" t="s">
        <v>87</v>
      </c>
      <c r="I6" s="1692"/>
      <c r="J6" s="1692"/>
      <c r="K6" s="1694" t="s">
        <v>13758</v>
      </c>
      <c r="L6" s="1694" t="s">
        <v>7370</v>
      </c>
      <c r="M6" s="630"/>
      <c r="N6" s="630" t="s">
        <v>13760</v>
      </c>
      <c r="O6" s="1684"/>
      <c r="P6" s="1684"/>
      <c r="Q6" s="1684"/>
      <c r="R6" s="1684"/>
      <c r="S6" s="1684"/>
      <c r="T6" s="1684"/>
      <c r="U6" s="1684"/>
      <c r="V6" s="1684"/>
      <c r="W6" s="1684"/>
      <c r="X6" s="1684"/>
      <c r="Y6" s="1684"/>
      <c r="Z6" s="1684"/>
      <c r="AA6" s="1684"/>
      <c r="AB6" s="1684"/>
    </row>
    <row r="7">
      <c r="A7" s="1697" t="s">
        <v>7424</v>
      </c>
      <c r="B7" s="1700">
        <v>43420.0</v>
      </c>
      <c r="C7" s="1701">
        <v>43434.0</v>
      </c>
      <c r="D7" s="1698">
        <v>43476.0</v>
      </c>
      <c r="E7" s="1702"/>
      <c r="F7" s="1690">
        <v>43399.0</v>
      </c>
      <c r="G7" s="1694" t="s">
        <v>13761</v>
      </c>
      <c r="H7" s="1692"/>
      <c r="I7" s="1692"/>
      <c r="J7" s="1692"/>
      <c r="K7" s="1694" t="s">
        <v>13762</v>
      </c>
      <c r="L7" s="1694" t="s">
        <v>13156</v>
      </c>
      <c r="M7" s="630" t="s">
        <v>13156</v>
      </c>
      <c r="N7" s="1695"/>
      <c r="O7" s="1684"/>
      <c r="P7" s="1684"/>
      <c r="Q7" s="1684"/>
      <c r="R7" s="1684"/>
      <c r="S7" s="1684"/>
      <c r="T7" s="1684"/>
      <c r="U7" s="1684"/>
      <c r="V7" s="1684"/>
      <c r="W7" s="1684"/>
      <c r="X7" s="1684"/>
      <c r="Y7" s="1684"/>
      <c r="Z7" s="1684"/>
      <c r="AA7" s="1684"/>
      <c r="AB7" s="1684"/>
    </row>
    <row r="8">
      <c r="A8" s="1697" t="s">
        <v>7441</v>
      </c>
      <c r="B8" s="1686">
        <v>43448.0</v>
      </c>
      <c r="C8" s="1687">
        <v>43449.0</v>
      </c>
      <c r="D8" s="1689"/>
      <c r="E8" s="1703"/>
      <c r="F8" s="1690">
        <v>43395.0</v>
      </c>
      <c r="G8" s="1692"/>
      <c r="H8" s="1691">
        <v>43418.0</v>
      </c>
      <c r="I8" s="1692"/>
      <c r="J8" s="1691">
        <v>43418.0</v>
      </c>
      <c r="K8" s="1704">
        <v>43448.0</v>
      </c>
      <c r="L8" s="1693"/>
      <c r="M8" s="1695"/>
      <c r="N8" s="1695"/>
      <c r="O8" s="1684"/>
      <c r="P8" s="1684"/>
      <c r="Q8" s="1684"/>
      <c r="R8" s="1684"/>
      <c r="S8" s="1684"/>
      <c r="T8" s="1684"/>
      <c r="U8" s="1684"/>
      <c r="V8" s="1684"/>
      <c r="W8" s="1684"/>
      <c r="X8" s="1684"/>
      <c r="Y8" s="1684"/>
      <c r="Z8" s="1684"/>
      <c r="AA8" s="1684"/>
      <c r="AB8" s="1684"/>
    </row>
    <row r="9">
      <c r="A9" s="1697" t="s">
        <v>13763</v>
      </c>
      <c r="B9" s="1687">
        <v>43442.0</v>
      </c>
      <c r="C9" s="1687">
        <v>43477.0</v>
      </c>
      <c r="D9" s="1687">
        <v>43491.0</v>
      </c>
      <c r="E9" s="1702"/>
      <c r="F9" s="1690">
        <v>43406.0</v>
      </c>
      <c r="G9" s="1705"/>
      <c r="H9" s="1706">
        <v>43406.0</v>
      </c>
      <c r="I9" s="1692"/>
      <c r="J9" s="1691">
        <v>43412.0</v>
      </c>
      <c r="K9" s="1693"/>
      <c r="L9" s="1693"/>
      <c r="M9" s="1695"/>
      <c r="N9" s="1695"/>
      <c r="O9" s="1684"/>
      <c r="P9" s="1684"/>
      <c r="Q9" s="1684"/>
      <c r="R9" s="1684"/>
      <c r="S9" s="1684"/>
      <c r="T9" s="1684"/>
      <c r="U9" s="1684"/>
      <c r="V9" s="1684"/>
      <c r="W9" s="1684"/>
      <c r="X9" s="1684"/>
      <c r="Y9" s="1684"/>
      <c r="Z9" s="1684"/>
      <c r="AA9" s="1684"/>
      <c r="AB9" s="1684"/>
    </row>
    <row r="10">
      <c r="A10" s="1697" t="s">
        <v>7485</v>
      </c>
      <c r="B10" s="1686">
        <v>43440.0</v>
      </c>
      <c r="C10" s="1687">
        <v>43441.0</v>
      </c>
      <c r="D10" s="1707"/>
      <c r="E10" s="1707"/>
      <c r="F10" s="1690">
        <v>43397.0</v>
      </c>
      <c r="G10" s="1691">
        <v>43418.0</v>
      </c>
      <c r="H10" s="1691">
        <v>43399.0</v>
      </c>
      <c r="I10" s="630" t="s">
        <v>13764</v>
      </c>
      <c r="J10" s="1707"/>
      <c r="K10" s="1707"/>
      <c r="L10" s="1707"/>
      <c r="M10" s="1707"/>
      <c r="N10" s="1707"/>
      <c r="O10" s="1707"/>
      <c r="P10" s="1707"/>
      <c r="Q10" s="1707"/>
      <c r="R10" s="1707"/>
      <c r="S10" s="1707"/>
      <c r="T10" s="1707"/>
      <c r="U10" s="1707"/>
      <c r="V10" s="1707"/>
      <c r="W10" s="1707"/>
      <c r="X10" s="1707"/>
      <c r="Y10" s="1707"/>
      <c r="Z10" s="1707"/>
      <c r="AA10" s="1707"/>
      <c r="AB10" s="1707"/>
    </row>
    <row r="11">
      <c r="A11" s="1697" t="s">
        <v>7499</v>
      </c>
      <c r="B11" s="1686">
        <v>43433.0</v>
      </c>
      <c r="C11" s="1687">
        <v>43440.0</v>
      </c>
      <c r="D11" s="1708" t="s">
        <v>13765</v>
      </c>
      <c r="E11" s="1693"/>
      <c r="F11" s="1690">
        <v>43395.0</v>
      </c>
      <c r="G11" s="1692"/>
      <c r="H11" s="1691">
        <v>43403.0</v>
      </c>
      <c r="I11" s="1691">
        <v>43418.0</v>
      </c>
      <c r="J11" s="1691">
        <v>43398.0</v>
      </c>
      <c r="K11" s="1694" t="s">
        <v>13766</v>
      </c>
      <c r="L11" s="1694" t="s">
        <v>13676</v>
      </c>
      <c r="M11" s="1695"/>
      <c r="N11" s="1695"/>
      <c r="O11" s="1684"/>
      <c r="P11" s="1684"/>
      <c r="Q11" s="1684"/>
      <c r="R11" s="1684"/>
      <c r="S11" s="1684"/>
      <c r="T11" s="1684"/>
      <c r="U11" s="1684"/>
      <c r="V11" s="1684"/>
      <c r="W11" s="1684"/>
      <c r="X11" s="1684"/>
      <c r="Y11" s="1684"/>
      <c r="Z11" s="1684"/>
      <c r="AA11" s="1684"/>
      <c r="AB11" s="1684"/>
    </row>
    <row r="12">
      <c r="A12" s="1709" t="s">
        <v>7520</v>
      </c>
      <c r="B12" s="1710">
        <v>43437.0</v>
      </c>
      <c r="C12" s="1710">
        <v>43444.0</v>
      </c>
      <c r="D12" s="1711">
        <v>43479.0</v>
      </c>
      <c r="E12" s="1695"/>
      <c r="F12" s="1712">
        <v>43403.0</v>
      </c>
      <c r="G12" s="630" t="s">
        <v>13767</v>
      </c>
      <c r="H12" s="1695"/>
      <c r="I12" s="1695"/>
      <c r="J12" s="1695"/>
      <c r="K12" s="630" t="s">
        <v>13768</v>
      </c>
      <c r="L12" s="630" t="s">
        <v>13769</v>
      </c>
      <c r="M12" s="630"/>
      <c r="N12" s="630" t="s">
        <v>13770</v>
      </c>
      <c r="O12" s="1684"/>
      <c r="P12" s="1684"/>
      <c r="Q12" s="1684"/>
      <c r="R12" s="1684"/>
      <c r="S12" s="1684"/>
      <c r="T12" s="1684"/>
      <c r="U12" s="1684"/>
      <c r="V12" s="1684"/>
      <c r="W12" s="1684"/>
      <c r="X12" s="1684"/>
      <c r="Y12" s="1684"/>
      <c r="Z12" s="1684"/>
      <c r="AA12" s="1684"/>
      <c r="AB12" s="1684"/>
    </row>
    <row r="13">
      <c r="A13" s="1697" t="s">
        <v>7469</v>
      </c>
      <c r="B13" s="1686">
        <v>43468.0</v>
      </c>
      <c r="C13" s="1701">
        <v>43472.0</v>
      </c>
      <c r="D13" s="1713"/>
      <c r="E13" s="1695"/>
      <c r="F13" s="1690">
        <v>43395.0</v>
      </c>
      <c r="G13" s="1692"/>
      <c r="H13" s="1691">
        <v>43397.0</v>
      </c>
      <c r="I13" s="1691">
        <v>43404.0</v>
      </c>
      <c r="J13" s="1691">
        <v>43412.0</v>
      </c>
      <c r="K13" s="1694" t="s">
        <v>13758</v>
      </c>
      <c r="L13" s="1694" t="s">
        <v>7370</v>
      </c>
      <c r="N13" s="1695"/>
      <c r="O13" s="1684"/>
      <c r="P13" s="1684"/>
      <c r="Q13" s="1684"/>
      <c r="R13" s="1684"/>
      <c r="S13" s="1684"/>
      <c r="T13" s="1684"/>
      <c r="U13" s="1684"/>
      <c r="V13" s="1684"/>
      <c r="W13" s="1684"/>
      <c r="X13" s="1684"/>
      <c r="Y13" s="1684"/>
      <c r="Z13" s="1684"/>
      <c r="AA13" s="1684"/>
      <c r="AB13" s="1684"/>
    </row>
    <row r="14">
      <c r="A14" s="1685" t="s">
        <v>7534</v>
      </c>
      <c r="B14" s="1714">
        <v>43448.0</v>
      </c>
      <c r="C14" s="1701">
        <v>43449.0</v>
      </c>
      <c r="D14" s="1701">
        <v>43474.0</v>
      </c>
      <c r="E14" s="1695"/>
      <c r="F14" s="1715">
        <v>43398.0</v>
      </c>
      <c r="G14" s="1692"/>
      <c r="H14" s="1692"/>
      <c r="I14" s="1692"/>
      <c r="J14" s="1691">
        <v>43433.0</v>
      </c>
      <c r="K14" s="1716"/>
      <c r="L14" s="1694" t="s">
        <v>7370</v>
      </c>
      <c r="M14" s="1695"/>
      <c r="N14" s="1695"/>
      <c r="O14" s="1684"/>
      <c r="P14" s="1684"/>
      <c r="Q14" s="1684"/>
      <c r="R14" s="1684"/>
      <c r="S14" s="1684"/>
      <c r="T14" s="1684"/>
      <c r="U14" s="1684"/>
      <c r="V14" s="1684"/>
      <c r="W14" s="1684"/>
      <c r="X14" s="1684"/>
      <c r="Y14" s="1684"/>
      <c r="Z14" s="1684"/>
      <c r="AA14" s="1684"/>
      <c r="AB14" s="1684"/>
    </row>
    <row r="15">
      <c r="A15" s="1685" t="s">
        <v>9957</v>
      </c>
      <c r="B15" s="1698">
        <v>43437.0</v>
      </c>
      <c r="C15" s="1687">
        <v>43442.0</v>
      </c>
      <c r="D15" s="1686">
        <v>43451.0</v>
      </c>
      <c r="E15" s="1717">
        <v>43476.0</v>
      </c>
      <c r="F15" s="1690">
        <v>43406.0</v>
      </c>
      <c r="G15" s="1694" t="s">
        <v>13771</v>
      </c>
      <c r="H15" s="1691">
        <v>43424.0</v>
      </c>
      <c r="I15" s="1692"/>
      <c r="J15" s="1692"/>
      <c r="K15" s="1693"/>
      <c r="L15" s="1694" t="s">
        <v>9188</v>
      </c>
      <c r="M15" s="1695"/>
      <c r="N15" s="1695"/>
      <c r="O15" s="1684"/>
      <c r="P15" s="1684"/>
      <c r="Q15" s="1684"/>
      <c r="R15" s="1684"/>
      <c r="S15" s="1684"/>
      <c r="T15" s="1684"/>
      <c r="U15" s="1684"/>
      <c r="V15" s="1684"/>
      <c r="W15" s="1684"/>
      <c r="X15" s="1684"/>
      <c r="Y15" s="1684"/>
      <c r="Z15" s="1684"/>
      <c r="AA15" s="1684"/>
      <c r="AB15" s="1684"/>
    </row>
    <row r="16">
      <c r="A16" s="1685" t="s">
        <v>7556</v>
      </c>
      <c r="B16" s="1686">
        <v>43448.0</v>
      </c>
      <c r="C16" s="1687">
        <v>43449.0</v>
      </c>
      <c r="D16" s="1718">
        <v>43450.0</v>
      </c>
      <c r="E16" s="1695"/>
      <c r="F16" s="1690">
        <v>43402.0</v>
      </c>
      <c r="G16" s="1694" t="s">
        <v>13772</v>
      </c>
      <c r="H16" s="1692"/>
      <c r="I16" s="1692"/>
      <c r="J16" s="1692"/>
      <c r="K16" s="1694" t="s">
        <v>13773</v>
      </c>
      <c r="L16" s="1694" t="s">
        <v>7370</v>
      </c>
      <c r="M16" s="630" t="s">
        <v>13156</v>
      </c>
      <c r="N16" s="1695"/>
      <c r="O16" s="1684"/>
      <c r="P16" s="1684"/>
      <c r="Q16" s="1684"/>
      <c r="R16" s="1684"/>
      <c r="S16" s="1684"/>
      <c r="T16" s="1684"/>
      <c r="U16" s="1684"/>
      <c r="V16" s="1684"/>
      <c r="W16" s="1684"/>
      <c r="X16" s="1684"/>
      <c r="Y16" s="1684"/>
      <c r="Z16" s="1684"/>
      <c r="AA16" s="1684"/>
      <c r="AB16" s="1684"/>
    </row>
    <row r="17">
      <c r="A17" s="1719" t="s">
        <v>13774</v>
      </c>
      <c r="B17" s="1720"/>
      <c r="C17" s="1721"/>
      <c r="D17" s="1720"/>
      <c r="E17" s="1722"/>
      <c r="F17" s="99" t="s">
        <v>13775</v>
      </c>
      <c r="G17" s="1723"/>
      <c r="H17" s="1723"/>
      <c r="I17" s="1723"/>
      <c r="J17" s="1723"/>
      <c r="K17" s="1724"/>
      <c r="L17" s="1724"/>
      <c r="M17" s="1724"/>
      <c r="N17" s="1724"/>
      <c r="O17" s="1725"/>
      <c r="P17" s="1725"/>
      <c r="Q17" s="1725"/>
      <c r="R17" s="1725"/>
      <c r="S17" s="1725"/>
      <c r="T17" s="1725"/>
      <c r="U17" s="1725"/>
      <c r="V17" s="1725"/>
      <c r="W17" s="1725"/>
      <c r="X17" s="1725"/>
      <c r="Y17" s="1725"/>
      <c r="Z17" s="1725"/>
      <c r="AA17" s="1725"/>
      <c r="AB17" s="1725"/>
    </row>
    <row r="18">
      <c r="A18" s="1685" t="s">
        <v>7576</v>
      </c>
      <c r="B18" s="1686">
        <v>43420.0</v>
      </c>
      <c r="C18" s="1692"/>
      <c r="D18" s="1713"/>
      <c r="E18" s="1695"/>
      <c r="F18" s="1690">
        <v>43396.0</v>
      </c>
      <c r="G18" s="1692"/>
      <c r="H18" s="1692"/>
      <c r="I18" s="1692"/>
      <c r="J18" s="1692"/>
      <c r="K18" s="1694" t="s">
        <v>13766</v>
      </c>
      <c r="L18" s="1694" t="s">
        <v>7370</v>
      </c>
      <c r="M18" s="1695"/>
      <c r="N18" s="1695"/>
      <c r="O18" s="1684"/>
      <c r="P18" s="1684"/>
      <c r="Q18" s="1684"/>
      <c r="R18" s="1684"/>
      <c r="S18" s="1684"/>
      <c r="T18" s="1684"/>
      <c r="U18" s="1684"/>
      <c r="V18" s="1684"/>
      <c r="W18" s="1684"/>
      <c r="X18" s="1684"/>
      <c r="Y18" s="1684"/>
      <c r="Z18" s="1684"/>
      <c r="AA18" s="1684"/>
      <c r="AB18" s="1684"/>
    </row>
    <row r="19">
      <c r="A19" s="1685" t="s">
        <v>7579</v>
      </c>
      <c r="B19" s="1686">
        <v>43473.0</v>
      </c>
      <c r="C19" s="1726"/>
      <c r="D19" s="1692"/>
      <c r="E19" s="1695"/>
      <c r="F19" s="1690">
        <v>43416.0</v>
      </c>
      <c r="G19" s="1692"/>
      <c r="H19" s="1692"/>
      <c r="I19" s="1692"/>
      <c r="J19" s="1692"/>
      <c r="K19" s="1693"/>
      <c r="L19" s="1693"/>
      <c r="M19" s="1695"/>
      <c r="N19" s="1695"/>
      <c r="O19" s="1684"/>
      <c r="P19" s="1684"/>
      <c r="Q19" s="1684"/>
      <c r="R19" s="1684"/>
      <c r="S19" s="1684"/>
      <c r="T19" s="1684"/>
      <c r="U19" s="1684"/>
      <c r="V19" s="1684"/>
      <c r="W19" s="1684"/>
      <c r="X19" s="1684"/>
      <c r="Y19" s="1684"/>
      <c r="Z19" s="1684"/>
      <c r="AA19" s="1684"/>
      <c r="AB19" s="1684"/>
    </row>
    <row r="20">
      <c r="A20" s="1685" t="s">
        <v>7390</v>
      </c>
      <c r="B20" s="1686">
        <v>43447.0</v>
      </c>
      <c r="C20" s="1687">
        <v>43475.0</v>
      </c>
      <c r="D20" s="1713"/>
      <c r="E20" s="1727"/>
      <c r="F20" s="1690">
        <v>43392.0</v>
      </c>
      <c r="G20" s="1692"/>
      <c r="H20" s="1691">
        <v>43420.0</v>
      </c>
      <c r="I20" s="1694" t="s">
        <v>13776</v>
      </c>
      <c r="J20" s="1691">
        <v>43420.0</v>
      </c>
      <c r="K20" s="1694" t="s">
        <v>13758</v>
      </c>
      <c r="L20" s="1694" t="s">
        <v>13676</v>
      </c>
      <c r="M20" s="1695"/>
      <c r="N20" s="1695"/>
      <c r="O20" s="1684"/>
      <c r="P20" s="1684"/>
      <c r="Q20" s="1684"/>
      <c r="R20" s="1684"/>
      <c r="S20" s="1684"/>
      <c r="T20" s="1684"/>
      <c r="U20" s="1684"/>
      <c r="V20" s="1684"/>
      <c r="W20" s="1684"/>
      <c r="X20" s="1684"/>
      <c r="Y20" s="1684"/>
      <c r="Z20" s="1684"/>
      <c r="AA20" s="1684"/>
      <c r="AB20" s="1684"/>
    </row>
    <row r="21">
      <c r="A21" s="1719" t="s">
        <v>13777</v>
      </c>
      <c r="B21" s="1728">
        <v>43413.0</v>
      </c>
      <c r="C21" s="1721"/>
      <c r="D21" s="1720"/>
      <c r="E21" s="1729"/>
      <c r="F21" s="1721"/>
      <c r="G21" s="1724"/>
      <c r="H21" s="1724"/>
      <c r="I21" s="1724"/>
      <c r="J21" s="1724"/>
      <c r="K21" s="1724"/>
      <c r="L21" s="1724"/>
      <c r="M21" s="1724"/>
      <c r="N21" s="1724"/>
      <c r="O21" s="1725"/>
      <c r="P21" s="1725"/>
      <c r="Q21" s="1725"/>
      <c r="R21" s="1725"/>
      <c r="S21" s="1725"/>
      <c r="T21" s="1725"/>
      <c r="U21" s="1725"/>
      <c r="V21" s="1725"/>
      <c r="W21" s="1725"/>
      <c r="X21" s="1725"/>
      <c r="Y21" s="1725"/>
      <c r="Z21" s="1725"/>
      <c r="AA21" s="1725"/>
      <c r="AB21" s="1725"/>
    </row>
    <row r="22">
      <c r="A22" s="1709" t="s">
        <v>7594</v>
      </c>
      <c r="B22" s="1686">
        <v>43476.0</v>
      </c>
      <c r="C22" s="1730">
        <v>43479.0</v>
      </c>
      <c r="D22" s="1713"/>
      <c r="E22" s="1695"/>
      <c r="F22" s="1690">
        <v>43406.0</v>
      </c>
      <c r="G22" s="1692"/>
      <c r="H22" s="1692"/>
      <c r="I22" s="1692"/>
      <c r="J22" s="1692"/>
      <c r="K22" s="1693"/>
      <c r="L22" s="1693"/>
      <c r="M22" s="1695"/>
      <c r="N22" s="1695"/>
      <c r="O22" s="1684"/>
      <c r="P22" s="1684"/>
      <c r="Q22" s="1684"/>
      <c r="R22" s="1684"/>
      <c r="S22" s="1684"/>
      <c r="T22" s="1684"/>
      <c r="U22" s="1684"/>
      <c r="V22" s="1684"/>
      <c r="W22" s="1684"/>
      <c r="X22" s="1684"/>
      <c r="Y22" s="1684"/>
      <c r="Z22" s="1684"/>
      <c r="AA22" s="1684"/>
      <c r="AB22" s="1684"/>
    </row>
    <row r="23">
      <c r="A23" s="1719" t="s">
        <v>13778</v>
      </c>
      <c r="B23" s="1728">
        <v>43440.0</v>
      </c>
      <c r="C23" s="1721"/>
      <c r="D23" s="1720"/>
      <c r="E23" s="1720"/>
      <c r="F23" s="1731">
        <v>43416.0</v>
      </c>
      <c r="G23" s="1723"/>
      <c r="H23" s="1723"/>
      <c r="I23" s="1723"/>
      <c r="J23" s="1723"/>
      <c r="K23" s="1724"/>
      <c r="L23" s="1724"/>
      <c r="M23" s="1724"/>
      <c r="N23" s="1724"/>
      <c r="O23" s="1725"/>
      <c r="P23" s="1725"/>
      <c r="Q23" s="1725"/>
      <c r="R23" s="1725"/>
      <c r="S23" s="1725"/>
      <c r="T23" s="1725"/>
      <c r="U23" s="1725"/>
      <c r="V23" s="1725"/>
      <c r="W23" s="1725"/>
      <c r="X23" s="1725"/>
      <c r="Y23" s="1725"/>
      <c r="Z23" s="1725"/>
      <c r="AA23" s="1725"/>
      <c r="AB23" s="1725"/>
    </row>
    <row r="24">
      <c r="A24" s="1709" t="s">
        <v>13778</v>
      </c>
      <c r="B24" s="1686">
        <v>43476.0</v>
      </c>
      <c r="C24" s="1730">
        <v>43479.0</v>
      </c>
      <c r="D24" s="1713"/>
      <c r="E24" s="1732"/>
      <c r="F24" s="1690">
        <v>43406.0</v>
      </c>
      <c r="G24" s="1692"/>
      <c r="H24" s="1692"/>
      <c r="I24" s="1692"/>
      <c r="J24" s="1692"/>
      <c r="K24" s="1693"/>
      <c r="L24" s="1693"/>
      <c r="M24" s="1695"/>
      <c r="N24" s="1695"/>
      <c r="O24" s="1684"/>
      <c r="P24" s="1684"/>
      <c r="Q24" s="1684"/>
      <c r="R24" s="1684"/>
      <c r="S24" s="1684"/>
      <c r="T24" s="1684"/>
      <c r="U24" s="1684"/>
      <c r="V24" s="1684"/>
      <c r="W24" s="1684"/>
      <c r="X24" s="1684"/>
      <c r="Y24" s="1684"/>
      <c r="Z24" s="1684"/>
      <c r="AA24" s="1684"/>
      <c r="AB24" s="1684"/>
    </row>
    <row r="25">
      <c r="A25" s="1685" t="s">
        <v>7612</v>
      </c>
      <c r="B25" s="1687">
        <v>43446.0</v>
      </c>
      <c r="C25" s="1687">
        <v>43448.0</v>
      </c>
      <c r="D25" s="1687">
        <v>43474.0</v>
      </c>
      <c r="E25" s="1733"/>
      <c r="F25" s="1690">
        <v>43397.0</v>
      </c>
      <c r="G25" s="1692"/>
      <c r="H25" s="1692"/>
      <c r="I25" s="1692"/>
      <c r="J25" s="1692"/>
      <c r="K25" s="1694"/>
      <c r="L25" s="1693"/>
      <c r="M25" s="1695"/>
      <c r="N25" s="1695"/>
      <c r="O25" s="1684"/>
      <c r="P25" s="1684"/>
      <c r="Q25" s="1684"/>
      <c r="R25" s="1684"/>
      <c r="S25" s="1684"/>
      <c r="T25" s="1684"/>
      <c r="U25" s="1684"/>
      <c r="V25" s="1684"/>
      <c r="W25" s="1684"/>
      <c r="X25" s="1684"/>
      <c r="Y25" s="1684"/>
      <c r="Z25" s="1684"/>
      <c r="AA25" s="1684"/>
      <c r="AB25" s="1684"/>
    </row>
    <row r="26">
      <c r="A26" s="1697" t="s">
        <v>13779</v>
      </c>
      <c r="B26" s="1687">
        <v>43421.0</v>
      </c>
      <c r="C26" s="1698">
        <v>43437.0</v>
      </c>
      <c r="D26" s="1692"/>
      <c r="E26" s="1733"/>
      <c r="F26" s="1690">
        <v>43395.0</v>
      </c>
      <c r="G26" s="1692"/>
      <c r="H26" s="1691">
        <v>43396.0</v>
      </c>
      <c r="I26" s="1692"/>
      <c r="J26" s="1691">
        <v>43396.0</v>
      </c>
      <c r="K26" s="1694" t="s">
        <v>13780</v>
      </c>
      <c r="L26" s="1694" t="s">
        <v>13676</v>
      </c>
      <c r="M26" s="1695"/>
      <c r="N26" s="1695"/>
      <c r="O26" s="1684"/>
      <c r="P26" s="1684"/>
      <c r="Q26" s="1684"/>
      <c r="R26" s="1684"/>
      <c r="S26" s="1684"/>
      <c r="T26" s="1684"/>
      <c r="U26" s="1684"/>
      <c r="V26" s="1684"/>
      <c r="W26" s="1684"/>
      <c r="X26" s="1684"/>
      <c r="Y26" s="1684"/>
      <c r="Z26" s="1684"/>
      <c r="AA26" s="1684"/>
      <c r="AB26" s="1684"/>
    </row>
    <row r="27">
      <c r="A27" s="1685" t="s">
        <v>7924</v>
      </c>
      <c r="B27" s="1699">
        <v>43435.0</v>
      </c>
      <c r="C27" s="1701">
        <v>43446.0</v>
      </c>
      <c r="D27" s="1699">
        <v>43474.0</v>
      </c>
      <c r="E27" s="1699">
        <v>43491.0</v>
      </c>
      <c r="F27" s="1690">
        <v>43406.0</v>
      </c>
      <c r="G27" s="1694" t="s">
        <v>13781</v>
      </c>
      <c r="H27" s="1692"/>
      <c r="I27" s="1692"/>
      <c r="J27" s="1692"/>
      <c r="K27" s="1693"/>
      <c r="L27" s="1693"/>
      <c r="M27" s="1695"/>
      <c r="N27" s="1695"/>
      <c r="O27" s="1684"/>
      <c r="P27" s="1684"/>
      <c r="Q27" s="1684"/>
      <c r="R27" s="1684"/>
      <c r="S27" s="1684"/>
      <c r="T27" s="1684"/>
      <c r="U27" s="1684"/>
      <c r="V27" s="1684"/>
      <c r="W27" s="1684"/>
      <c r="X27" s="1684"/>
      <c r="Y27" s="1684"/>
      <c r="Z27" s="1684"/>
      <c r="AA27" s="1684"/>
      <c r="AB27" s="1684"/>
    </row>
    <row r="28">
      <c r="A28" s="1685" t="s">
        <v>13782</v>
      </c>
      <c r="B28" s="1686">
        <v>43437.0</v>
      </c>
      <c r="C28" s="1687">
        <v>43473.0</v>
      </c>
      <c r="D28" s="1713"/>
      <c r="E28" s="1713"/>
      <c r="F28" s="1690">
        <v>43403.0</v>
      </c>
      <c r="G28" s="1692"/>
      <c r="H28" s="1691">
        <v>43410.0</v>
      </c>
      <c r="I28" s="1692"/>
      <c r="J28" s="1692"/>
      <c r="K28" s="1693"/>
      <c r="L28" s="1694" t="s">
        <v>13676</v>
      </c>
      <c r="M28" s="630" t="s">
        <v>13172</v>
      </c>
      <c r="N28" s="630" t="s">
        <v>13783</v>
      </c>
      <c r="O28" s="1684"/>
      <c r="P28" s="1684"/>
      <c r="Q28" s="1684"/>
      <c r="R28" s="1684"/>
      <c r="S28" s="1684"/>
      <c r="T28" s="1684"/>
      <c r="U28" s="1684"/>
      <c r="V28" s="1684"/>
      <c r="W28" s="1684"/>
      <c r="X28" s="1684"/>
      <c r="Y28" s="1684"/>
      <c r="Z28" s="1684"/>
      <c r="AA28" s="1684"/>
      <c r="AB28" s="1684"/>
    </row>
    <row r="29">
      <c r="A29" s="1685" t="s">
        <v>12717</v>
      </c>
      <c r="B29" s="1686">
        <v>43417.0</v>
      </c>
      <c r="C29" s="1687">
        <v>43441.0</v>
      </c>
      <c r="D29" s="1686">
        <v>43109.0</v>
      </c>
      <c r="E29" s="1734"/>
      <c r="F29" s="1690">
        <v>43395.0</v>
      </c>
      <c r="G29" s="1691"/>
      <c r="H29" s="1691">
        <v>43395.0</v>
      </c>
      <c r="I29" s="1694" t="s">
        <v>13784</v>
      </c>
      <c r="J29" s="1691">
        <v>43397.0</v>
      </c>
      <c r="K29" s="1693"/>
      <c r="L29" s="1694" t="s">
        <v>7370</v>
      </c>
      <c r="M29" s="1695"/>
      <c r="N29" s="1695"/>
      <c r="O29" s="1684"/>
      <c r="P29" s="1684"/>
      <c r="Q29" s="1684"/>
      <c r="R29" s="1684"/>
      <c r="S29" s="1684"/>
      <c r="T29" s="1684"/>
      <c r="U29" s="1684"/>
      <c r="V29" s="1684"/>
      <c r="W29" s="1684"/>
      <c r="X29" s="1684"/>
      <c r="Y29" s="1684"/>
      <c r="Z29" s="1684"/>
      <c r="AA29" s="1684"/>
      <c r="AB29" s="1684"/>
    </row>
    <row r="30">
      <c r="A30" s="1697" t="s">
        <v>7662</v>
      </c>
      <c r="B30" s="1686">
        <v>43420.0</v>
      </c>
      <c r="C30" s="1687">
        <v>43435.0</v>
      </c>
      <c r="D30" s="1718">
        <v>43437.0</v>
      </c>
      <c r="E30" s="1695"/>
      <c r="F30" s="1690">
        <v>43395.0</v>
      </c>
      <c r="G30" s="1692"/>
      <c r="H30" s="1691">
        <v>43399.0</v>
      </c>
      <c r="I30" s="1694" t="s">
        <v>13785</v>
      </c>
      <c r="J30" s="1691">
        <v>43397.0</v>
      </c>
      <c r="K30" s="1694" t="s">
        <v>13786</v>
      </c>
      <c r="L30" s="1694" t="s">
        <v>13156</v>
      </c>
      <c r="M30" s="630" t="s">
        <v>13156</v>
      </c>
      <c r="N30" s="1695"/>
      <c r="O30" s="1684"/>
      <c r="P30" s="1684"/>
      <c r="Q30" s="1684"/>
      <c r="R30" s="1684"/>
      <c r="S30" s="1684"/>
      <c r="T30" s="1684"/>
      <c r="U30" s="1684"/>
      <c r="V30" s="1684"/>
      <c r="W30" s="1684"/>
      <c r="X30" s="1684"/>
      <c r="Y30" s="1684"/>
      <c r="Z30" s="1684"/>
      <c r="AA30" s="1684"/>
      <c r="AB30" s="1684"/>
    </row>
    <row r="31">
      <c r="A31" s="1697" t="s">
        <v>7691</v>
      </c>
      <c r="B31" s="1735">
        <v>43471.0</v>
      </c>
      <c r="C31" s="1687">
        <v>43485.0</v>
      </c>
      <c r="D31" s="1713"/>
      <c r="E31" s="1695"/>
      <c r="F31" s="1690">
        <v>43395.0</v>
      </c>
      <c r="G31" s="1692"/>
      <c r="H31" s="1692"/>
      <c r="I31" s="1692"/>
      <c r="J31" s="1692"/>
      <c r="K31" s="1693"/>
      <c r="L31" s="1694" t="s">
        <v>13676</v>
      </c>
      <c r="M31" s="1695"/>
      <c r="N31" s="1695"/>
      <c r="O31" s="1684"/>
      <c r="P31" s="1684"/>
      <c r="Q31" s="1684"/>
      <c r="R31" s="1684"/>
      <c r="S31" s="1684"/>
      <c r="T31" s="1684"/>
      <c r="U31" s="1684"/>
      <c r="V31" s="1684"/>
      <c r="W31" s="1684"/>
      <c r="X31" s="1684"/>
      <c r="Y31" s="1684"/>
      <c r="Z31" s="1684"/>
      <c r="AA31" s="1684"/>
      <c r="AB31" s="1684"/>
    </row>
    <row r="32">
      <c r="A32" s="1697" t="s">
        <v>7702</v>
      </c>
      <c r="B32" s="1686">
        <v>43430.0</v>
      </c>
      <c r="C32" s="1687">
        <v>43441.0</v>
      </c>
      <c r="D32" s="1698">
        <v>43444.0</v>
      </c>
      <c r="E32" s="1695"/>
      <c r="F32" s="1690">
        <v>43395.0</v>
      </c>
      <c r="G32" s="1706">
        <v>43398.0</v>
      </c>
      <c r="H32" s="1705"/>
      <c r="I32" s="1705"/>
      <c r="J32" s="1706">
        <v>43396.0</v>
      </c>
      <c r="K32" s="1693"/>
      <c r="L32" s="1693"/>
      <c r="M32" s="1736"/>
      <c r="N32" s="1736" t="s">
        <v>13787</v>
      </c>
      <c r="O32" s="1684"/>
      <c r="P32" s="1684"/>
      <c r="Q32" s="1684"/>
      <c r="R32" s="1684"/>
      <c r="S32" s="1684"/>
      <c r="T32" s="1684"/>
      <c r="U32" s="1684"/>
      <c r="V32" s="1684"/>
      <c r="W32" s="1684"/>
      <c r="X32" s="1684"/>
      <c r="Y32" s="1684"/>
      <c r="Z32" s="1684"/>
      <c r="AA32" s="1684"/>
      <c r="AB32" s="1684"/>
    </row>
    <row r="33">
      <c r="A33" s="1685" t="s">
        <v>7501</v>
      </c>
      <c r="B33" s="1698">
        <v>43470.0</v>
      </c>
      <c r="C33" s="1687">
        <v>43477.0</v>
      </c>
      <c r="D33" s="1713"/>
      <c r="E33" s="1732"/>
      <c r="F33" s="1690">
        <v>43402.0</v>
      </c>
      <c r="G33" s="1692"/>
      <c r="H33" s="1692"/>
      <c r="I33" s="1691">
        <v>43472.0</v>
      </c>
      <c r="J33" s="1692"/>
      <c r="K33" s="1693"/>
      <c r="L33" s="1694" t="s">
        <v>7370</v>
      </c>
      <c r="M33" s="1695"/>
      <c r="N33" s="1695"/>
      <c r="O33" s="1684"/>
      <c r="P33" s="1684"/>
      <c r="Q33" s="1684"/>
      <c r="R33" s="1684"/>
      <c r="S33" s="1684"/>
      <c r="T33" s="1684"/>
      <c r="U33" s="1684"/>
      <c r="V33" s="1684"/>
      <c r="W33" s="1684"/>
      <c r="X33" s="1684"/>
      <c r="Y33" s="1684"/>
      <c r="Z33" s="1684"/>
      <c r="AA33" s="1684"/>
      <c r="AB33" s="1684"/>
    </row>
    <row r="34">
      <c r="A34" s="1685" t="s">
        <v>13788</v>
      </c>
      <c r="B34" s="1686">
        <v>43437.0</v>
      </c>
      <c r="C34" s="1687">
        <v>43438.0</v>
      </c>
      <c r="D34" s="1686">
        <v>43107.0</v>
      </c>
      <c r="E34" s="1732"/>
      <c r="F34" s="1712">
        <v>43396.0</v>
      </c>
      <c r="G34" s="1692"/>
      <c r="H34" s="1692"/>
      <c r="I34" s="1692"/>
      <c r="J34" s="1692"/>
      <c r="K34" s="1694" t="s">
        <v>13789</v>
      </c>
      <c r="L34" s="1693"/>
      <c r="M34" s="1695"/>
      <c r="N34" s="1695"/>
      <c r="O34" s="1684"/>
      <c r="P34" s="1684"/>
      <c r="Q34" s="1684"/>
      <c r="R34" s="1684"/>
      <c r="S34" s="1684"/>
      <c r="T34" s="1684"/>
      <c r="U34" s="1684"/>
      <c r="V34" s="1684"/>
      <c r="W34" s="1684"/>
      <c r="X34" s="1684"/>
      <c r="Y34" s="1684"/>
      <c r="Z34" s="1684"/>
      <c r="AA34" s="1684"/>
      <c r="AB34" s="1684"/>
    </row>
    <row r="35">
      <c r="A35" s="1685" t="s">
        <v>9156</v>
      </c>
      <c r="B35" s="1686">
        <v>43441.0</v>
      </c>
      <c r="C35" s="1687">
        <v>43444.0</v>
      </c>
      <c r="D35" s="1713"/>
      <c r="E35" s="1733"/>
      <c r="F35" s="1690">
        <v>43395.0</v>
      </c>
      <c r="G35" s="1694" t="s">
        <v>13790</v>
      </c>
      <c r="H35" s="1692"/>
      <c r="I35" s="1692"/>
      <c r="J35" s="1692"/>
      <c r="K35" s="1694" t="s">
        <v>13791</v>
      </c>
      <c r="L35" s="1694" t="s">
        <v>13676</v>
      </c>
      <c r="M35" s="630"/>
      <c r="N35" s="630" t="s">
        <v>13792</v>
      </c>
      <c r="O35" s="1684"/>
      <c r="P35" s="1684"/>
      <c r="Q35" s="1684"/>
      <c r="R35" s="1684"/>
      <c r="S35" s="1684"/>
      <c r="T35" s="1684"/>
      <c r="U35" s="1684"/>
      <c r="V35" s="1684"/>
      <c r="W35" s="1684"/>
      <c r="X35" s="1684"/>
      <c r="Y35" s="1684"/>
      <c r="Z35" s="1684"/>
      <c r="AA35" s="1684"/>
      <c r="AB35" s="1684"/>
    </row>
    <row r="36">
      <c r="A36" s="1685" t="s">
        <v>7739</v>
      </c>
      <c r="B36" s="1686">
        <v>43446.0</v>
      </c>
      <c r="C36" s="1687">
        <v>43447.0</v>
      </c>
      <c r="D36" s="1689"/>
      <c r="E36" s="1695"/>
      <c r="F36" s="1690">
        <v>43409.0</v>
      </c>
      <c r="G36" s="1692"/>
      <c r="H36" s="1692"/>
      <c r="I36" s="1692"/>
      <c r="J36" s="1692"/>
      <c r="K36" s="1693"/>
      <c r="L36" s="1693"/>
      <c r="M36" s="1695"/>
      <c r="N36" s="1695"/>
      <c r="O36" s="1684"/>
      <c r="P36" s="1684"/>
      <c r="Q36" s="1684"/>
      <c r="R36" s="1684"/>
      <c r="S36" s="1684"/>
      <c r="T36" s="1684"/>
      <c r="U36" s="1684"/>
      <c r="V36" s="1684"/>
      <c r="W36" s="1684"/>
      <c r="X36" s="1684"/>
      <c r="Y36" s="1684"/>
      <c r="Z36" s="1684"/>
      <c r="AA36" s="1684"/>
      <c r="AB36" s="1684"/>
    </row>
    <row r="37">
      <c r="A37" s="1685" t="s">
        <v>13793</v>
      </c>
      <c r="B37" s="1699">
        <v>43437.0</v>
      </c>
      <c r="C37" s="1701">
        <v>43446.0</v>
      </c>
      <c r="D37" s="1699">
        <v>43452.0</v>
      </c>
      <c r="E37" s="1733"/>
      <c r="F37" s="1690">
        <v>43409.0</v>
      </c>
      <c r="G37" s="1692"/>
      <c r="H37" s="1692"/>
      <c r="I37" s="1692"/>
      <c r="J37" s="1691">
        <v>43434.0</v>
      </c>
      <c r="K37" s="1693"/>
      <c r="L37" s="1694" t="s">
        <v>13156</v>
      </c>
      <c r="M37" s="630" t="s">
        <v>13794</v>
      </c>
      <c r="N37" s="1695"/>
      <c r="O37" s="1684"/>
      <c r="P37" s="1684"/>
      <c r="Q37" s="1684"/>
      <c r="R37" s="1684"/>
      <c r="S37" s="1684"/>
      <c r="T37" s="1684"/>
      <c r="U37" s="1684"/>
      <c r="V37" s="1684"/>
      <c r="W37" s="1684"/>
      <c r="X37" s="1684"/>
      <c r="Y37" s="1684"/>
      <c r="Z37" s="1684"/>
      <c r="AA37" s="1684"/>
      <c r="AB37" s="1684"/>
    </row>
    <row r="38">
      <c r="A38" s="1709" t="s">
        <v>13795</v>
      </c>
      <c r="B38" s="1737">
        <v>43472.0</v>
      </c>
      <c r="C38" s="1738">
        <v>43476.0</v>
      </c>
      <c r="D38" s="1739">
        <v>43479.0</v>
      </c>
      <c r="E38" s="1695"/>
      <c r="F38" s="1690">
        <v>43404.0</v>
      </c>
      <c r="G38" s="1691">
        <v>43425.0</v>
      </c>
      <c r="H38" s="1692"/>
      <c r="I38" s="1692"/>
      <c r="J38" s="1692"/>
      <c r="K38" s="1694" t="s">
        <v>13768</v>
      </c>
      <c r="L38" s="1694" t="s">
        <v>13159</v>
      </c>
      <c r="M38" s="1695"/>
      <c r="N38" s="1695"/>
      <c r="O38" s="1684"/>
      <c r="P38" s="1684"/>
      <c r="Q38" s="1684"/>
      <c r="R38" s="1684"/>
      <c r="S38" s="1684"/>
      <c r="T38" s="1684"/>
      <c r="U38" s="1684"/>
      <c r="V38" s="1684"/>
      <c r="W38" s="1684"/>
      <c r="X38" s="1684"/>
      <c r="Y38" s="1684"/>
      <c r="Z38" s="1684"/>
      <c r="AA38" s="1684"/>
      <c r="AB38" s="1684"/>
    </row>
    <row r="39">
      <c r="A39" s="1709" t="s">
        <v>12718</v>
      </c>
      <c r="B39" s="1686">
        <v>43423.0</v>
      </c>
      <c r="C39" s="1687">
        <v>43424.0</v>
      </c>
      <c r="D39" s="1740">
        <v>43479.0</v>
      </c>
      <c r="E39" s="1741"/>
      <c r="F39" s="1742">
        <v>43390.0</v>
      </c>
      <c r="G39" s="1692"/>
      <c r="H39" s="1691">
        <v>43397.0</v>
      </c>
      <c r="I39" s="1692"/>
      <c r="J39" s="1691">
        <v>43397.0</v>
      </c>
      <c r="K39" s="1694" t="s">
        <v>13796</v>
      </c>
      <c r="L39" s="1694" t="s">
        <v>13676</v>
      </c>
      <c r="M39" s="630" t="s">
        <v>13172</v>
      </c>
      <c r="N39" s="630"/>
      <c r="O39" s="1684"/>
      <c r="P39" s="1684"/>
      <c r="Q39" s="1684"/>
      <c r="R39" s="1684"/>
      <c r="S39" s="1684"/>
      <c r="T39" s="1684"/>
      <c r="U39" s="1684"/>
      <c r="V39" s="1684"/>
      <c r="W39" s="1684"/>
      <c r="X39" s="1684"/>
      <c r="Y39" s="1684"/>
      <c r="Z39" s="1684"/>
      <c r="AA39" s="1684"/>
      <c r="AB39" s="1684"/>
    </row>
    <row r="40">
      <c r="A40" s="1685" t="s">
        <v>13797</v>
      </c>
      <c r="B40" s="1699">
        <v>43483.0</v>
      </c>
      <c r="C40" s="1701">
        <v>43484.0</v>
      </c>
      <c r="D40" s="1743"/>
      <c r="E40" s="1695"/>
      <c r="F40" s="1690">
        <v>43410.0</v>
      </c>
      <c r="G40" s="1692"/>
      <c r="H40" s="1691">
        <v>43410.0</v>
      </c>
      <c r="I40" s="1694" t="s">
        <v>13798</v>
      </c>
      <c r="J40" s="1691">
        <v>43410.0</v>
      </c>
      <c r="K40" s="1694" t="s">
        <v>13799</v>
      </c>
      <c r="L40" s="1694" t="s">
        <v>13676</v>
      </c>
      <c r="M40" s="1695"/>
      <c r="N40" s="1695"/>
      <c r="O40" s="1684"/>
      <c r="P40" s="1684"/>
      <c r="Q40" s="1684"/>
      <c r="R40" s="1684"/>
      <c r="S40" s="1684"/>
      <c r="T40" s="1684"/>
      <c r="U40" s="1684"/>
      <c r="V40" s="1684"/>
      <c r="W40" s="1684"/>
      <c r="X40" s="1684"/>
      <c r="Y40" s="1684"/>
      <c r="Z40" s="1684"/>
      <c r="AA40" s="1684"/>
      <c r="AB40" s="1684"/>
    </row>
    <row r="41">
      <c r="A41" s="1685" t="s">
        <v>7540</v>
      </c>
      <c r="B41" s="1686">
        <v>43449.0</v>
      </c>
      <c r="C41" s="1687">
        <v>43477.0</v>
      </c>
      <c r="D41" s="1692"/>
      <c r="E41" s="1695"/>
      <c r="F41" s="1712">
        <v>43402.0</v>
      </c>
      <c r="G41" s="1694"/>
      <c r="H41" s="1691">
        <v>43403.0</v>
      </c>
      <c r="I41" s="1691">
        <v>43453.0</v>
      </c>
      <c r="J41" s="1691">
        <v>43402.0</v>
      </c>
      <c r="K41" s="1694" t="s">
        <v>13800</v>
      </c>
      <c r="L41" s="1694" t="s">
        <v>13676</v>
      </c>
      <c r="M41" s="630" t="s">
        <v>13172</v>
      </c>
      <c r="O41" s="1684"/>
      <c r="P41" s="1684"/>
      <c r="Q41" s="1684"/>
      <c r="R41" s="1684"/>
      <c r="S41" s="1684"/>
      <c r="T41" s="1684"/>
      <c r="U41" s="1684"/>
      <c r="V41" s="1684"/>
      <c r="W41" s="1684"/>
      <c r="X41" s="1684"/>
      <c r="Y41" s="1684"/>
      <c r="Z41" s="1684"/>
      <c r="AA41" s="1684"/>
      <c r="AB41" s="1684"/>
    </row>
    <row r="42">
      <c r="A42" s="1685" t="s">
        <v>7820</v>
      </c>
      <c r="B42" s="1735">
        <v>43440.0</v>
      </c>
      <c r="C42" s="1735">
        <v>43441.0</v>
      </c>
      <c r="D42" s="1744"/>
      <c r="E42" s="1695"/>
      <c r="F42" s="1690">
        <v>43399.0</v>
      </c>
      <c r="G42" s="1692"/>
      <c r="H42" s="1692"/>
      <c r="I42" s="1692"/>
      <c r="J42" s="1691">
        <v>43402.0</v>
      </c>
      <c r="K42" s="1694" t="s">
        <v>13801</v>
      </c>
      <c r="L42" s="1694" t="s">
        <v>7370</v>
      </c>
      <c r="M42" s="630" t="s">
        <v>13720</v>
      </c>
      <c r="O42" s="1684"/>
      <c r="P42" s="1684"/>
      <c r="Q42" s="1684"/>
      <c r="R42" s="1684"/>
      <c r="S42" s="1684"/>
      <c r="T42" s="1684"/>
      <c r="U42" s="1684"/>
      <c r="V42" s="1684"/>
      <c r="W42" s="1684"/>
      <c r="X42" s="1684"/>
      <c r="Y42" s="1684"/>
      <c r="Z42" s="1684"/>
      <c r="AA42" s="1684"/>
      <c r="AB42" s="1684"/>
    </row>
    <row r="43">
      <c r="A43" s="1709" t="s">
        <v>12720</v>
      </c>
      <c r="B43" s="1686">
        <v>43469.0</v>
      </c>
      <c r="C43" s="1687">
        <v>43475.0</v>
      </c>
      <c r="D43" s="1730">
        <v>43479.0</v>
      </c>
      <c r="E43" s="1695"/>
      <c r="F43" s="1745">
        <v>43411.0</v>
      </c>
      <c r="G43" s="1692"/>
      <c r="H43" s="1692"/>
      <c r="I43" s="1692"/>
      <c r="J43" s="1691">
        <v>43468.0</v>
      </c>
      <c r="K43" s="1693"/>
      <c r="L43" s="1693"/>
      <c r="M43" s="1695"/>
      <c r="N43" s="1695"/>
      <c r="O43" s="1684"/>
      <c r="P43" s="1684"/>
      <c r="Q43" s="1684"/>
      <c r="R43" s="1684"/>
      <c r="S43" s="1684"/>
      <c r="T43" s="1684"/>
      <c r="U43" s="1684"/>
      <c r="V43" s="1684"/>
      <c r="W43" s="1684"/>
      <c r="X43" s="1684"/>
      <c r="Y43" s="1684"/>
      <c r="Z43" s="1684"/>
      <c r="AA43" s="1684"/>
      <c r="AB43" s="1684"/>
    </row>
    <row r="44">
      <c r="A44" s="1697" t="s">
        <v>13802</v>
      </c>
      <c r="B44" s="1686">
        <v>43476.0</v>
      </c>
      <c r="C44" s="1687">
        <v>43477.0</v>
      </c>
      <c r="D44" s="1695"/>
      <c r="E44" s="1695"/>
      <c r="F44" s="1690">
        <v>43396.0</v>
      </c>
      <c r="G44" s="1692"/>
      <c r="H44" s="1691">
        <v>43397.0</v>
      </c>
      <c r="I44" s="1692"/>
      <c r="J44" s="1746">
        <v>43424.0</v>
      </c>
      <c r="K44" s="1747">
        <v>43111.0</v>
      </c>
      <c r="L44" s="1694" t="s">
        <v>13676</v>
      </c>
      <c r="M44" s="630" t="s">
        <v>13145</v>
      </c>
      <c r="N44" s="630"/>
      <c r="O44" s="1684"/>
      <c r="P44" s="1684"/>
      <c r="Q44" s="1684"/>
      <c r="R44" s="1684"/>
      <c r="S44" s="1684"/>
      <c r="T44" s="1684"/>
      <c r="U44" s="1684"/>
      <c r="V44" s="1684"/>
      <c r="W44" s="1684"/>
      <c r="X44" s="1684"/>
      <c r="Y44" s="1684"/>
      <c r="Z44" s="1684"/>
      <c r="AA44" s="1684"/>
      <c r="AB44" s="1684"/>
    </row>
    <row r="45">
      <c r="A45" s="1685" t="s">
        <v>7892</v>
      </c>
      <c r="B45" s="1686">
        <v>43469.0</v>
      </c>
      <c r="C45" s="1687">
        <v>43473.0</v>
      </c>
      <c r="D45" s="1686">
        <v>43475.0</v>
      </c>
      <c r="E45" s="1695"/>
      <c r="F45" s="1690">
        <v>43402.0</v>
      </c>
      <c r="G45" s="1692"/>
      <c r="H45" s="1692"/>
      <c r="I45" s="1692"/>
      <c r="J45" s="1692"/>
      <c r="K45" s="1693"/>
      <c r="L45" s="1694" t="s">
        <v>13803</v>
      </c>
      <c r="M45" s="1695"/>
      <c r="N45" s="1695"/>
      <c r="O45" s="1684"/>
      <c r="P45" s="1684"/>
      <c r="Q45" s="1684"/>
      <c r="R45" s="1684"/>
      <c r="S45" s="1684"/>
      <c r="T45" s="1684"/>
      <c r="U45" s="1684"/>
      <c r="V45" s="1684"/>
      <c r="W45" s="1684"/>
      <c r="X45" s="1684"/>
      <c r="Y45" s="1684"/>
      <c r="Z45" s="1684"/>
      <c r="AA45" s="1684"/>
      <c r="AB45" s="1684"/>
    </row>
    <row r="46" ht="37.5" customHeight="1">
      <c r="A46" s="1685" t="s">
        <v>7561</v>
      </c>
      <c r="B46" s="1686">
        <v>43441.0</v>
      </c>
      <c r="C46" s="1687">
        <v>43473.0</v>
      </c>
      <c r="D46" s="1686">
        <v>43474.0</v>
      </c>
      <c r="E46" s="1695"/>
      <c r="F46" s="1690">
        <v>43406.0</v>
      </c>
      <c r="H46" s="1691">
        <v>43406.0</v>
      </c>
      <c r="I46" s="1694" t="s">
        <v>13804</v>
      </c>
      <c r="J46" s="1692"/>
      <c r="K46" s="1693"/>
      <c r="L46" s="1694" t="s">
        <v>13676</v>
      </c>
      <c r="M46" s="1695"/>
      <c r="N46" s="1695"/>
      <c r="O46" s="1684"/>
      <c r="P46" s="1684"/>
      <c r="Q46" s="1684"/>
      <c r="R46" s="1684"/>
      <c r="S46" s="1684"/>
      <c r="T46" s="1684"/>
      <c r="U46" s="1684"/>
      <c r="V46" s="1684"/>
      <c r="W46" s="1684"/>
      <c r="X46" s="1684"/>
      <c r="Y46" s="1684"/>
      <c r="Z46" s="1684"/>
      <c r="AA46" s="1684"/>
      <c r="AB46" s="1684"/>
    </row>
    <row r="47">
      <c r="A47" s="1685" t="s">
        <v>7908</v>
      </c>
      <c r="B47" s="1686">
        <v>43431.0</v>
      </c>
      <c r="C47" s="1687">
        <v>43435.0</v>
      </c>
      <c r="D47" s="1686">
        <v>43441.0</v>
      </c>
      <c r="E47" s="1695"/>
      <c r="F47" s="1690">
        <v>43412.0</v>
      </c>
      <c r="G47" s="1691">
        <v>43423.0</v>
      </c>
      <c r="H47" s="1691">
        <v>43413.0</v>
      </c>
      <c r="I47" s="1692"/>
      <c r="J47" s="1692"/>
      <c r="K47" s="1693"/>
      <c r="L47" s="1694" t="s">
        <v>13676</v>
      </c>
      <c r="M47" s="1695"/>
      <c r="N47" s="1695"/>
      <c r="O47" s="1684"/>
      <c r="P47" s="1684"/>
      <c r="Q47" s="1684"/>
      <c r="R47" s="1684"/>
      <c r="S47" s="1684"/>
      <c r="T47" s="1684"/>
      <c r="U47" s="1684"/>
      <c r="V47" s="1684"/>
      <c r="W47" s="1684"/>
      <c r="X47" s="1684"/>
      <c r="Y47" s="1684"/>
      <c r="Z47" s="1684"/>
      <c r="AA47" s="1684"/>
      <c r="AB47" s="1684"/>
    </row>
    <row r="48">
      <c r="A48" s="1685" t="s">
        <v>7920</v>
      </c>
      <c r="B48" s="1686">
        <v>43441.0</v>
      </c>
      <c r="C48" s="1687">
        <v>43442.0</v>
      </c>
      <c r="D48" s="1704"/>
      <c r="E48" s="1695"/>
      <c r="F48" s="1690">
        <v>43398.0</v>
      </c>
      <c r="G48" s="1694" t="s">
        <v>13805</v>
      </c>
      <c r="H48" s="1692"/>
      <c r="I48" s="1691">
        <v>43424.0</v>
      </c>
      <c r="J48" s="1692"/>
      <c r="K48" s="1716"/>
      <c r="L48" s="1694" t="s">
        <v>9188</v>
      </c>
      <c r="M48" s="630" t="s">
        <v>13745</v>
      </c>
      <c r="N48" s="1695"/>
      <c r="O48" s="1684"/>
      <c r="P48" s="1684"/>
      <c r="Q48" s="1684"/>
      <c r="R48" s="1684"/>
      <c r="S48" s="1684"/>
      <c r="T48" s="1684"/>
      <c r="U48" s="1684"/>
      <c r="V48" s="1684"/>
      <c r="W48" s="1684"/>
      <c r="X48" s="1684"/>
      <c r="Y48" s="1684"/>
      <c r="Z48" s="1684"/>
      <c r="AA48" s="1684"/>
      <c r="AB48" s="1684"/>
    </row>
    <row r="49">
      <c r="A49" s="1685" t="s">
        <v>7466</v>
      </c>
      <c r="B49" s="1686">
        <v>43445.0</v>
      </c>
      <c r="C49" s="1687">
        <v>43449.0</v>
      </c>
      <c r="D49" s="1692"/>
      <c r="E49" s="1705"/>
      <c r="F49" s="1742">
        <v>43389.0</v>
      </c>
      <c r="H49" s="1691">
        <v>43389.0</v>
      </c>
      <c r="I49" s="1691">
        <v>43430.0</v>
      </c>
      <c r="J49" s="1691">
        <v>43390.0</v>
      </c>
      <c r="K49" s="1694" t="s">
        <v>13796</v>
      </c>
      <c r="L49" s="1694" t="s">
        <v>13156</v>
      </c>
      <c r="M49" s="1695"/>
      <c r="N49" s="1695"/>
      <c r="O49" s="1684"/>
      <c r="P49" s="1684"/>
      <c r="Q49" s="1684"/>
      <c r="R49" s="1684"/>
      <c r="S49" s="1684"/>
      <c r="T49" s="1684"/>
      <c r="U49" s="1684"/>
      <c r="V49" s="1684"/>
      <c r="W49" s="1684"/>
      <c r="X49" s="1684"/>
      <c r="Y49" s="1684"/>
      <c r="Z49" s="1684"/>
      <c r="AA49" s="1684"/>
      <c r="AB49" s="1684"/>
    </row>
    <row r="50">
      <c r="A50" s="1685" t="s">
        <v>7511</v>
      </c>
      <c r="B50" s="1686"/>
      <c r="C50" s="1687">
        <v>43451.0</v>
      </c>
      <c r="D50" s="1698">
        <v>43493.0</v>
      </c>
      <c r="E50" s="1695"/>
      <c r="F50" s="1690">
        <v>43397.0</v>
      </c>
      <c r="G50" s="1694" t="s">
        <v>13806</v>
      </c>
      <c r="H50" s="1691">
        <v>43404.0</v>
      </c>
      <c r="I50" s="1691"/>
      <c r="J50" s="1691">
        <v>43404.0</v>
      </c>
      <c r="K50" s="1694" t="s">
        <v>13768</v>
      </c>
      <c r="L50" s="1694" t="s">
        <v>9188</v>
      </c>
      <c r="M50" s="630" t="s">
        <v>13807</v>
      </c>
      <c r="N50" s="1695"/>
      <c r="O50" s="1684"/>
      <c r="P50" s="1684"/>
      <c r="Q50" s="1684"/>
      <c r="R50" s="1684"/>
      <c r="S50" s="1684"/>
      <c r="T50" s="1684"/>
      <c r="U50" s="1684"/>
      <c r="V50" s="1684"/>
      <c r="W50" s="1684"/>
      <c r="X50" s="1684"/>
      <c r="Y50" s="1684"/>
      <c r="Z50" s="1684"/>
      <c r="AA50" s="1684"/>
      <c r="AB50" s="1684"/>
    </row>
    <row r="51" ht="19.5" customHeight="1">
      <c r="A51" s="1685" t="s">
        <v>7948</v>
      </c>
      <c r="B51" s="1686">
        <v>43404.0</v>
      </c>
      <c r="C51" s="1687">
        <v>43474.0</v>
      </c>
      <c r="D51" s="1686">
        <v>43488.0</v>
      </c>
      <c r="E51" s="1695"/>
      <c r="F51" s="1742">
        <v>43376.0</v>
      </c>
      <c r="G51" s="1692"/>
      <c r="H51" s="1692"/>
      <c r="I51" s="1692"/>
      <c r="J51" s="1692"/>
      <c r="K51" s="1694" t="s">
        <v>13758</v>
      </c>
      <c r="L51" s="1694" t="s">
        <v>7370</v>
      </c>
      <c r="M51" s="1695"/>
      <c r="N51" s="1695"/>
      <c r="O51" s="1684"/>
      <c r="P51" s="1684"/>
      <c r="Q51" s="1684"/>
      <c r="R51" s="1684"/>
      <c r="S51" s="1684"/>
      <c r="T51" s="1684"/>
      <c r="U51" s="1684"/>
      <c r="V51" s="1684"/>
      <c r="W51" s="1684"/>
      <c r="X51" s="1684"/>
      <c r="Y51" s="1684"/>
      <c r="Z51" s="1684"/>
      <c r="AA51" s="1684"/>
      <c r="AB51" s="1684"/>
    </row>
    <row r="52" ht="16.5" customHeight="1">
      <c r="A52" s="1719" t="s">
        <v>13808</v>
      </c>
      <c r="B52" s="1728">
        <v>43441.0</v>
      </c>
      <c r="C52" s="1721"/>
      <c r="D52" s="1721"/>
      <c r="E52" s="1722"/>
      <c r="F52" s="1731">
        <v>43406.0</v>
      </c>
      <c r="G52" s="1723"/>
      <c r="H52" s="1723"/>
      <c r="I52" s="1723"/>
      <c r="J52" s="1723"/>
      <c r="K52" s="1723"/>
      <c r="L52" s="1724"/>
      <c r="M52" s="1724"/>
      <c r="N52" s="1724"/>
      <c r="O52" s="1725"/>
      <c r="P52" s="1725"/>
      <c r="Q52" s="1725"/>
      <c r="R52" s="1725"/>
      <c r="S52" s="1725"/>
      <c r="T52" s="1725"/>
      <c r="U52" s="1725"/>
      <c r="V52" s="1725"/>
      <c r="W52" s="1725"/>
      <c r="X52" s="1725"/>
      <c r="Y52" s="1725"/>
      <c r="Z52" s="1725"/>
      <c r="AA52" s="1725"/>
      <c r="AB52" s="1725"/>
    </row>
    <row r="53">
      <c r="A53" s="1685" t="s">
        <v>12722</v>
      </c>
      <c r="B53" s="1737">
        <v>43448.0</v>
      </c>
      <c r="C53" s="1738">
        <v>43473.0</v>
      </c>
      <c r="D53" s="1738">
        <v>43476.0</v>
      </c>
      <c r="E53" s="1695"/>
      <c r="F53" s="1690">
        <v>43398.0</v>
      </c>
      <c r="G53" s="1694" t="s">
        <v>13809</v>
      </c>
      <c r="H53" s="1692"/>
      <c r="I53" s="1692"/>
      <c r="J53" s="1692"/>
      <c r="K53" s="1702"/>
      <c r="L53" s="1693"/>
      <c r="M53" s="1695"/>
      <c r="N53" s="1695"/>
      <c r="O53" s="1684"/>
      <c r="P53" s="1684"/>
      <c r="Q53" s="1684"/>
      <c r="R53" s="1684"/>
      <c r="S53" s="1684"/>
      <c r="T53" s="1684"/>
      <c r="U53" s="1684"/>
      <c r="V53" s="1684"/>
      <c r="W53" s="1684"/>
      <c r="X53" s="1684"/>
      <c r="Y53" s="1684"/>
      <c r="Z53" s="1684"/>
      <c r="AA53" s="1684"/>
      <c r="AB53" s="1684"/>
    </row>
    <row r="54">
      <c r="A54" s="1697" t="s">
        <v>7558</v>
      </c>
      <c r="B54" s="1686">
        <v>43421.0</v>
      </c>
      <c r="C54" s="1687">
        <v>43435.0</v>
      </c>
      <c r="D54" s="1686">
        <v>43477.0</v>
      </c>
      <c r="E54" s="1695"/>
      <c r="F54" s="1690">
        <v>43398.0</v>
      </c>
      <c r="G54" s="1691">
        <v>43416.0</v>
      </c>
      <c r="H54" s="1691">
        <v>43410.0</v>
      </c>
      <c r="I54" s="1691">
        <v>43432.0</v>
      </c>
      <c r="J54" s="1692"/>
      <c r="K54" s="1694" t="s">
        <v>13768</v>
      </c>
      <c r="L54" s="1694" t="s">
        <v>13676</v>
      </c>
      <c r="M54" s="630"/>
      <c r="N54" s="630"/>
      <c r="O54" s="1684"/>
      <c r="P54" s="1684"/>
      <c r="Q54" s="1684"/>
      <c r="R54" s="1684"/>
      <c r="S54" s="1684"/>
      <c r="T54" s="1684"/>
      <c r="U54" s="1684"/>
      <c r="V54" s="1684"/>
      <c r="W54" s="1684"/>
      <c r="X54" s="1684"/>
      <c r="Y54" s="1684"/>
      <c r="Z54" s="1684"/>
      <c r="AA54" s="1684"/>
      <c r="AB54" s="1684"/>
    </row>
    <row r="55">
      <c r="A55" s="1685" t="s">
        <v>13810</v>
      </c>
      <c r="B55" s="1686">
        <v>43439.0</v>
      </c>
      <c r="C55" s="1687">
        <v>43442.0</v>
      </c>
      <c r="D55" s="1686">
        <v>43474.0</v>
      </c>
      <c r="E55" s="1695"/>
      <c r="F55" s="1690">
        <v>43403.0</v>
      </c>
      <c r="G55" s="1692"/>
      <c r="H55" s="1692"/>
      <c r="I55" s="1691">
        <v>43439.0</v>
      </c>
      <c r="J55" s="1692"/>
      <c r="K55" s="1694" t="s">
        <v>13768</v>
      </c>
      <c r="L55" s="1694" t="s">
        <v>13676</v>
      </c>
      <c r="M55" s="630"/>
      <c r="N55" s="630"/>
      <c r="O55" s="1684"/>
      <c r="P55" s="1684"/>
      <c r="Q55" s="1684"/>
      <c r="R55" s="1684"/>
      <c r="S55" s="1684"/>
      <c r="T55" s="1684"/>
      <c r="U55" s="1684"/>
      <c r="V55" s="1684"/>
      <c r="W55" s="1684"/>
      <c r="X55" s="1684"/>
      <c r="Y55" s="1684"/>
      <c r="Z55" s="1684"/>
      <c r="AA55" s="1684"/>
      <c r="AB55" s="1684"/>
    </row>
    <row r="56">
      <c r="A56" s="1685" t="s">
        <v>13811</v>
      </c>
      <c r="B56" s="1686">
        <v>43476.0</v>
      </c>
      <c r="C56" s="1687">
        <v>43477.0</v>
      </c>
      <c r="D56" s="1713"/>
      <c r="E56" s="1732"/>
      <c r="F56" s="1690">
        <v>43412.0</v>
      </c>
      <c r="G56" s="1691">
        <v>43416.0</v>
      </c>
      <c r="H56" s="1691">
        <v>43413.0</v>
      </c>
      <c r="I56" s="1694" t="s">
        <v>13812</v>
      </c>
      <c r="J56" s="1692"/>
      <c r="K56" s="1694" t="s">
        <v>13768</v>
      </c>
      <c r="L56" s="1694" t="s">
        <v>13676</v>
      </c>
      <c r="M56" s="630" t="s">
        <v>13145</v>
      </c>
      <c r="N56" s="1695"/>
      <c r="O56" s="1684"/>
      <c r="P56" s="1684"/>
      <c r="Q56" s="1684"/>
      <c r="R56" s="1684"/>
      <c r="S56" s="1684"/>
      <c r="T56" s="1684"/>
      <c r="U56" s="1684"/>
      <c r="V56" s="1684"/>
      <c r="W56" s="1684"/>
      <c r="X56" s="1684"/>
      <c r="Y56" s="1684"/>
      <c r="Z56" s="1684"/>
      <c r="AA56" s="1684"/>
      <c r="AB56" s="1684"/>
    </row>
    <row r="57">
      <c r="A57" s="1685" t="s">
        <v>8026</v>
      </c>
      <c r="B57" s="1686">
        <v>43434.0</v>
      </c>
      <c r="C57" s="1687">
        <v>43437.0</v>
      </c>
      <c r="D57" s="1713"/>
      <c r="E57" s="1695"/>
      <c r="F57" s="1690">
        <v>43395.0</v>
      </c>
      <c r="G57" s="1692"/>
      <c r="H57" s="1691">
        <v>43418.0</v>
      </c>
      <c r="I57" s="1692"/>
      <c r="J57" s="1692"/>
      <c r="K57" s="1694" t="s">
        <v>13768</v>
      </c>
      <c r="L57" s="1694" t="s">
        <v>7370</v>
      </c>
      <c r="M57" s="1695"/>
      <c r="N57" s="1695"/>
      <c r="O57" s="1684"/>
      <c r="P57" s="1684"/>
      <c r="Q57" s="1684"/>
      <c r="R57" s="1684"/>
      <c r="S57" s="1684"/>
      <c r="T57" s="1684"/>
      <c r="U57" s="1684"/>
      <c r="V57" s="1684"/>
      <c r="W57" s="1684"/>
      <c r="X57" s="1684"/>
      <c r="Y57" s="1684"/>
      <c r="Z57" s="1684"/>
      <c r="AA57" s="1684"/>
      <c r="AB57" s="1684"/>
    </row>
    <row r="58">
      <c r="A58" s="1748" t="s">
        <v>7694</v>
      </c>
      <c r="B58" s="1749">
        <v>43481.0</v>
      </c>
      <c r="C58" s="1687">
        <v>43482.0</v>
      </c>
      <c r="D58" s="1693"/>
      <c r="E58" s="1695"/>
      <c r="F58" s="1690">
        <v>43403.0</v>
      </c>
      <c r="G58" s="1692"/>
      <c r="H58" s="1691">
        <v>43403.0</v>
      </c>
      <c r="I58" s="1692"/>
      <c r="J58" s="1691">
        <v>43403.0</v>
      </c>
      <c r="K58" s="1703"/>
      <c r="L58" s="1694" t="s">
        <v>13803</v>
      </c>
      <c r="M58" s="1695"/>
      <c r="N58" s="1695"/>
      <c r="O58" s="1684"/>
      <c r="P58" s="1684"/>
      <c r="Q58" s="1684"/>
      <c r="R58" s="1684"/>
      <c r="S58" s="1684"/>
      <c r="T58" s="1684"/>
      <c r="U58" s="1684"/>
      <c r="V58" s="1684"/>
      <c r="W58" s="1684"/>
      <c r="X58" s="1684"/>
      <c r="Y58" s="1684"/>
      <c r="Z58" s="1684"/>
      <c r="AA58" s="1684"/>
      <c r="AB58" s="1684"/>
    </row>
    <row r="59">
      <c r="A59" s="1697" t="s">
        <v>7377</v>
      </c>
      <c r="B59" s="1698">
        <v>43432.0</v>
      </c>
      <c r="C59" s="1687">
        <v>43449.0</v>
      </c>
      <c r="D59" s="1687">
        <v>43477.0</v>
      </c>
      <c r="E59" s="1695"/>
      <c r="F59" s="1690">
        <v>43402.0</v>
      </c>
      <c r="G59" s="1688">
        <v>43413.0</v>
      </c>
      <c r="H59" s="1692"/>
      <c r="I59" s="1692"/>
      <c r="J59" s="1692"/>
      <c r="K59" s="1693"/>
      <c r="L59" s="1694" t="s">
        <v>13676</v>
      </c>
      <c r="M59" s="1695"/>
      <c r="N59" s="1695"/>
      <c r="O59" s="1684"/>
      <c r="P59" s="1684"/>
      <c r="Q59" s="1684"/>
      <c r="R59" s="1684"/>
      <c r="S59" s="1684"/>
      <c r="T59" s="1684"/>
      <c r="U59" s="1684"/>
      <c r="V59" s="1684"/>
      <c r="W59" s="1684"/>
      <c r="X59" s="1684"/>
      <c r="Y59" s="1684"/>
      <c r="Z59" s="1684"/>
      <c r="AA59" s="1684"/>
      <c r="AB59" s="1684"/>
    </row>
    <row r="60">
      <c r="A60" s="1685" t="s">
        <v>13813</v>
      </c>
      <c r="B60" s="1686">
        <v>43434.0</v>
      </c>
      <c r="C60" s="1687">
        <v>43448.0</v>
      </c>
      <c r="D60" s="1695"/>
      <c r="E60" s="1695"/>
      <c r="F60" s="1742">
        <v>43392.0</v>
      </c>
      <c r="G60" s="1691">
        <v>43397.0</v>
      </c>
      <c r="H60" s="1688">
        <v>43397.0</v>
      </c>
      <c r="I60" s="1691">
        <v>43430.0</v>
      </c>
      <c r="J60" s="1692"/>
      <c r="K60" s="1694" t="s">
        <v>13768</v>
      </c>
      <c r="L60" s="1694" t="s">
        <v>13676</v>
      </c>
      <c r="M60" s="630" t="s">
        <v>13145</v>
      </c>
      <c r="N60" s="630"/>
      <c r="O60" s="242"/>
      <c r="P60" s="1684"/>
      <c r="Q60" s="1684"/>
      <c r="R60" s="1684"/>
      <c r="S60" s="1684"/>
      <c r="T60" s="1684"/>
      <c r="U60" s="1684"/>
      <c r="V60" s="1684"/>
      <c r="W60" s="1684"/>
      <c r="X60" s="1684"/>
      <c r="Y60" s="1684"/>
      <c r="Z60" s="1684"/>
      <c r="AA60" s="1684"/>
      <c r="AB60" s="1684"/>
    </row>
    <row r="61">
      <c r="A61" s="1750" t="s">
        <v>13814</v>
      </c>
      <c r="B61" s="1686">
        <v>43440.0</v>
      </c>
      <c r="C61" s="1687">
        <v>43475.0</v>
      </c>
      <c r="D61" s="1713"/>
      <c r="E61" s="1693"/>
      <c r="F61" s="1712">
        <v>43403.0</v>
      </c>
      <c r="G61" s="1694" t="s">
        <v>13815</v>
      </c>
      <c r="H61" s="1692"/>
      <c r="I61" s="1692"/>
      <c r="J61" s="1692"/>
      <c r="K61" s="1693"/>
      <c r="L61" s="1694" t="s">
        <v>7370</v>
      </c>
      <c r="M61" s="630"/>
      <c r="N61" s="630" t="s">
        <v>13816</v>
      </c>
      <c r="O61" s="1684"/>
      <c r="P61" s="1684"/>
      <c r="Q61" s="1684"/>
      <c r="R61" s="1684"/>
      <c r="S61" s="1684"/>
      <c r="T61" s="1684"/>
      <c r="U61" s="1684"/>
      <c r="V61" s="1684"/>
      <c r="W61" s="1684"/>
      <c r="X61" s="1684"/>
      <c r="Y61" s="1684"/>
      <c r="Z61" s="1684"/>
      <c r="AA61" s="1684"/>
      <c r="AB61" s="1684"/>
    </row>
    <row r="62">
      <c r="A62" s="1697" t="s">
        <v>13817</v>
      </c>
      <c r="B62" s="1686">
        <v>43419.0</v>
      </c>
      <c r="C62" s="1687">
        <v>43420.0</v>
      </c>
      <c r="D62" s="1698">
        <v>43423.0</v>
      </c>
      <c r="E62" s="1695"/>
      <c r="F62" s="1712">
        <v>43382.0</v>
      </c>
      <c r="G62" s="1692"/>
      <c r="H62" s="1692"/>
      <c r="I62" s="1692"/>
      <c r="J62" s="1692"/>
      <c r="K62" s="1694" t="s">
        <v>13818</v>
      </c>
      <c r="L62" s="1694" t="s">
        <v>13676</v>
      </c>
      <c r="M62" s="630" t="s">
        <v>13172</v>
      </c>
      <c r="N62" s="630"/>
      <c r="O62" s="1684"/>
      <c r="P62" s="1684"/>
      <c r="Q62" s="1684"/>
      <c r="R62" s="1684"/>
      <c r="S62" s="1684"/>
      <c r="T62" s="1684"/>
      <c r="U62" s="1684"/>
      <c r="V62" s="1684"/>
      <c r="W62" s="1684"/>
      <c r="X62" s="1684"/>
      <c r="Y62" s="1684"/>
      <c r="Z62" s="1684"/>
      <c r="AA62" s="1684"/>
      <c r="AB62" s="1684"/>
    </row>
    <row r="63">
      <c r="A63" s="1685" t="s">
        <v>7523</v>
      </c>
      <c r="B63" s="1686">
        <v>43434.0</v>
      </c>
      <c r="C63" s="1687">
        <v>43448.0</v>
      </c>
      <c r="D63" s="1713"/>
      <c r="E63" s="1695"/>
      <c r="F63" s="1690">
        <v>43398.0</v>
      </c>
      <c r="G63" s="1691">
        <v>43421.0</v>
      </c>
      <c r="H63" s="1692"/>
      <c r="I63" s="1692"/>
      <c r="J63" s="1692"/>
      <c r="K63" s="1693"/>
      <c r="L63" s="1694" t="s">
        <v>13676</v>
      </c>
      <c r="M63" s="1695"/>
      <c r="N63" s="1695"/>
      <c r="O63" s="1684"/>
      <c r="P63" s="1684"/>
      <c r="Q63" s="1684"/>
      <c r="R63" s="1684"/>
      <c r="S63" s="1684"/>
      <c r="T63" s="1684"/>
      <c r="U63" s="1684"/>
      <c r="V63" s="1684"/>
      <c r="W63" s="1684"/>
      <c r="X63" s="1684"/>
      <c r="Y63" s="1684"/>
      <c r="Z63" s="1684"/>
      <c r="AA63" s="1684"/>
      <c r="AB63" s="1684"/>
    </row>
    <row r="64">
      <c r="A64" s="1697" t="s">
        <v>8076</v>
      </c>
      <c r="B64" s="1687">
        <v>43445.0</v>
      </c>
      <c r="C64" s="1687">
        <v>43448.0</v>
      </c>
      <c r="D64" s="1746"/>
      <c r="E64" s="1751"/>
      <c r="F64" s="1742">
        <v>43391.0</v>
      </c>
      <c r="G64" s="1691"/>
      <c r="H64" s="1691">
        <v>43392.0</v>
      </c>
      <c r="I64" s="1692"/>
      <c r="J64" s="1692"/>
      <c r="K64" s="1694" t="s">
        <v>13758</v>
      </c>
      <c r="L64" s="1694" t="s">
        <v>13676</v>
      </c>
      <c r="M64" s="630" t="s">
        <v>13156</v>
      </c>
      <c r="N64" s="630"/>
      <c r="O64" s="1682"/>
      <c r="P64" s="1682"/>
      <c r="Q64" s="1682"/>
      <c r="R64" s="1682"/>
      <c r="S64" s="1682"/>
      <c r="T64" s="1682"/>
      <c r="U64" s="1682"/>
      <c r="V64" s="1682"/>
      <c r="W64" s="1682"/>
      <c r="X64" s="1682"/>
      <c r="Y64" s="1682"/>
      <c r="Z64" s="1682"/>
      <c r="AA64" s="1682"/>
      <c r="AB64" s="1682"/>
    </row>
    <row r="65">
      <c r="A65" s="1685" t="s">
        <v>12727</v>
      </c>
      <c r="B65" s="1686">
        <v>43434.0</v>
      </c>
      <c r="C65" s="1687">
        <v>43435.0</v>
      </c>
      <c r="D65" s="1698">
        <v>43441.0</v>
      </c>
      <c r="E65" s="1752">
        <v>43442.0</v>
      </c>
      <c r="F65" s="1690">
        <v>43396.0</v>
      </c>
      <c r="G65" s="1692"/>
      <c r="H65" s="1692"/>
      <c r="I65" s="1692"/>
      <c r="J65" s="1692"/>
      <c r="K65" s="1693"/>
      <c r="L65" s="1693"/>
      <c r="M65" s="1695"/>
      <c r="N65" s="1695"/>
      <c r="O65" s="1684"/>
      <c r="P65" s="1684"/>
      <c r="Q65" s="1684"/>
      <c r="R65" s="1684"/>
      <c r="S65" s="1684"/>
      <c r="T65" s="1684"/>
      <c r="U65" s="1684"/>
      <c r="V65" s="1684"/>
      <c r="W65" s="1684"/>
      <c r="X65" s="1684"/>
      <c r="Y65" s="1684"/>
      <c r="Z65" s="1684"/>
      <c r="AA65" s="1684"/>
      <c r="AB65" s="1684"/>
    </row>
    <row r="66">
      <c r="A66" s="1685" t="s">
        <v>13819</v>
      </c>
      <c r="B66" s="1686">
        <v>43420.0</v>
      </c>
      <c r="C66" s="1687">
        <v>43448.0</v>
      </c>
      <c r="D66" s="1693"/>
      <c r="E66" s="1695"/>
      <c r="F66" s="1753">
        <v>43362.0</v>
      </c>
      <c r="G66" s="1692"/>
      <c r="H66" s="1692"/>
      <c r="I66" s="1692"/>
      <c r="J66" s="1692"/>
      <c r="K66" s="1694" t="s">
        <v>13820</v>
      </c>
      <c r="L66" s="1694" t="s">
        <v>7370</v>
      </c>
      <c r="M66" s="1695"/>
      <c r="N66" s="1695"/>
      <c r="O66" s="1684"/>
      <c r="P66" s="1684"/>
      <c r="Q66" s="1684"/>
      <c r="R66" s="1684"/>
      <c r="S66" s="1684"/>
      <c r="T66" s="1684"/>
      <c r="U66" s="1684"/>
      <c r="V66" s="1684"/>
      <c r="W66" s="1684"/>
      <c r="X66" s="1684"/>
      <c r="Y66" s="1684"/>
      <c r="Z66" s="1684"/>
      <c r="AA66" s="1684"/>
      <c r="AB66" s="1684"/>
    </row>
    <row r="67" ht="15.0" customHeight="1">
      <c r="A67" s="1685" t="s">
        <v>7644</v>
      </c>
      <c r="B67" s="1698">
        <v>43439.0</v>
      </c>
      <c r="C67" s="1698">
        <v>43445.0</v>
      </c>
      <c r="D67" s="1713"/>
      <c r="E67" s="1732"/>
      <c r="F67" s="1690">
        <v>43405.0</v>
      </c>
      <c r="G67" s="1692"/>
      <c r="H67" s="1692"/>
      <c r="I67" s="1692"/>
      <c r="J67" s="1692"/>
      <c r="K67" s="1693"/>
      <c r="L67" s="1693"/>
      <c r="M67" s="1695"/>
      <c r="N67" s="1695"/>
      <c r="O67" s="1684"/>
      <c r="P67" s="1684"/>
      <c r="Q67" s="1684"/>
      <c r="R67" s="1684"/>
      <c r="S67" s="1684"/>
      <c r="T67" s="1684"/>
      <c r="U67" s="1684"/>
      <c r="V67" s="1684"/>
      <c r="W67" s="1684"/>
      <c r="X67" s="1684"/>
      <c r="Y67" s="1684"/>
      <c r="Z67" s="1684"/>
      <c r="AA67" s="1684"/>
      <c r="AB67" s="1684"/>
    </row>
    <row r="68">
      <c r="A68" s="1685" t="s">
        <v>7437</v>
      </c>
      <c r="B68" s="1686">
        <v>43418.0</v>
      </c>
      <c r="C68" s="1687">
        <v>43439.0</v>
      </c>
      <c r="D68" s="1698">
        <v>43446.0</v>
      </c>
      <c r="E68" s="1695"/>
      <c r="F68" s="1690">
        <v>43395.0</v>
      </c>
      <c r="G68" s="1692"/>
      <c r="H68" s="1692"/>
      <c r="I68" s="1692"/>
      <c r="J68" s="1692"/>
      <c r="K68" s="1694" t="s">
        <v>13820</v>
      </c>
      <c r="L68" s="1694" t="s">
        <v>7370</v>
      </c>
      <c r="M68" s="1695"/>
      <c r="N68" s="1695"/>
      <c r="O68" s="1684"/>
      <c r="P68" s="1684"/>
      <c r="Q68" s="1684"/>
      <c r="R68" s="1684"/>
      <c r="S68" s="1684"/>
      <c r="T68" s="1684"/>
      <c r="U68" s="1684"/>
      <c r="V68" s="1684"/>
      <c r="W68" s="1684"/>
      <c r="X68" s="1684"/>
      <c r="Y68" s="1684"/>
      <c r="Z68" s="1684"/>
      <c r="AA68" s="1684"/>
      <c r="AB68" s="1684"/>
    </row>
    <row r="69">
      <c r="A69" s="1697" t="s">
        <v>13821</v>
      </c>
      <c r="B69" s="1686">
        <v>43441.0</v>
      </c>
      <c r="C69" s="1687">
        <v>43442.0</v>
      </c>
      <c r="D69" s="1686">
        <v>43477.0</v>
      </c>
      <c r="E69" s="1695"/>
      <c r="F69" s="1742">
        <v>43392.0</v>
      </c>
      <c r="G69" s="1694" t="s">
        <v>13822</v>
      </c>
      <c r="H69" s="1692"/>
      <c r="I69" s="1692"/>
      <c r="J69" s="1692"/>
      <c r="K69" s="1694" t="s">
        <v>13758</v>
      </c>
      <c r="L69" s="1694" t="s">
        <v>13676</v>
      </c>
      <c r="M69" s="630" t="s">
        <v>13172</v>
      </c>
      <c r="N69" s="630"/>
      <c r="O69" s="1684"/>
      <c r="P69" s="1684"/>
      <c r="Q69" s="1684"/>
      <c r="R69" s="1684"/>
      <c r="S69" s="1684"/>
      <c r="T69" s="1684"/>
      <c r="U69" s="1684"/>
      <c r="V69" s="1684"/>
      <c r="W69" s="1684"/>
      <c r="X69" s="1684"/>
      <c r="Y69" s="1684"/>
      <c r="Z69" s="1684"/>
      <c r="AA69" s="1684"/>
      <c r="AB69" s="1684"/>
    </row>
    <row r="70">
      <c r="A70" s="1685" t="s">
        <v>13823</v>
      </c>
      <c r="B70" s="1686">
        <v>43441.0</v>
      </c>
      <c r="C70" s="1687">
        <v>43442.0</v>
      </c>
      <c r="D70" s="1735">
        <v>43472.0</v>
      </c>
      <c r="E70" s="1695"/>
      <c r="F70" s="1691">
        <v>43395.0</v>
      </c>
      <c r="G70" s="1691">
        <v>43430.0</v>
      </c>
      <c r="H70" s="1692"/>
      <c r="I70" s="1692"/>
      <c r="J70" s="1692"/>
      <c r="K70" s="1694" t="s">
        <v>13824</v>
      </c>
      <c r="L70" s="1694" t="s">
        <v>13676</v>
      </c>
      <c r="M70" s="630" t="s">
        <v>13172</v>
      </c>
      <c r="N70" s="630"/>
      <c r="O70" s="1684"/>
      <c r="P70" s="1684"/>
      <c r="Q70" s="1684"/>
      <c r="R70" s="1684"/>
      <c r="S70" s="1684"/>
      <c r="T70" s="1684"/>
      <c r="U70" s="1684"/>
      <c r="V70" s="1684"/>
      <c r="W70" s="1684"/>
      <c r="X70" s="1684"/>
      <c r="Y70" s="1684"/>
      <c r="Z70" s="1684"/>
      <c r="AA70" s="1684"/>
      <c r="AB70" s="1684"/>
    </row>
    <row r="71">
      <c r="A71" s="1685" t="s">
        <v>13825</v>
      </c>
      <c r="B71" s="1686">
        <v>43434.0</v>
      </c>
      <c r="C71" s="1687">
        <v>43435.0</v>
      </c>
      <c r="D71" s="1735">
        <v>43476.0</v>
      </c>
      <c r="E71" s="1710">
        <v>43477.0</v>
      </c>
      <c r="F71" s="1690">
        <v>43395.0</v>
      </c>
      <c r="G71" s="1692"/>
      <c r="H71" s="1691">
        <v>43395.0</v>
      </c>
      <c r="I71" s="1692"/>
      <c r="J71" s="1691">
        <v>43397.0</v>
      </c>
      <c r="K71" s="1694" t="s">
        <v>13826</v>
      </c>
      <c r="L71" s="1693"/>
      <c r="M71" s="1695"/>
      <c r="N71" s="1695"/>
      <c r="O71" s="1684"/>
      <c r="P71" s="1684"/>
      <c r="Q71" s="1684"/>
      <c r="R71" s="1684"/>
      <c r="S71" s="1684"/>
      <c r="T71" s="1684"/>
      <c r="U71" s="1684"/>
      <c r="V71" s="1684"/>
      <c r="W71" s="1684"/>
      <c r="X71" s="1684"/>
      <c r="Y71" s="1684"/>
      <c r="Z71" s="1684"/>
      <c r="AA71" s="1684"/>
      <c r="AB71" s="1684"/>
    </row>
    <row r="72">
      <c r="A72" s="1685" t="s">
        <v>13827</v>
      </c>
      <c r="B72" s="1686">
        <v>43419.0</v>
      </c>
      <c r="C72" s="1687">
        <v>43421.0</v>
      </c>
      <c r="D72" s="1686">
        <v>43435.0</v>
      </c>
      <c r="E72" s="1710">
        <v>43440.0</v>
      </c>
      <c r="F72" s="1742">
        <v>43388.0</v>
      </c>
      <c r="G72" s="1754">
        <v>43412.0</v>
      </c>
      <c r="H72" s="1691">
        <v>43389.0</v>
      </c>
      <c r="I72" s="1694" t="s">
        <v>13828</v>
      </c>
      <c r="J72" s="1691">
        <v>43388.0</v>
      </c>
      <c r="K72" s="1694" t="s">
        <v>13829</v>
      </c>
      <c r="L72" s="1694" t="s">
        <v>13676</v>
      </c>
      <c r="M72" s="1695"/>
      <c r="N72" s="1695"/>
      <c r="O72" s="1684"/>
      <c r="P72" s="1684"/>
      <c r="Q72" s="1684"/>
      <c r="R72" s="1684"/>
      <c r="S72" s="1684"/>
      <c r="T72" s="1684"/>
      <c r="U72" s="1684"/>
      <c r="V72" s="1684"/>
      <c r="W72" s="1684"/>
      <c r="X72" s="1684"/>
      <c r="Y72" s="1684"/>
      <c r="Z72" s="1684"/>
      <c r="AA72" s="1684"/>
      <c r="AB72" s="1684"/>
    </row>
    <row r="73">
      <c r="A73" s="1697" t="s">
        <v>13830</v>
      </c>
      <c r="B73" s="1698">
        <v>43419.0</v>
      </c>
      <c r="C73" s="1687">
        <v>43477.0</v>
      </c>
      <c r="D73" s="1693"/>
      <c r="E73" s="1695"/>
      <c r="F73" s="1742">
        <v>43389.0</v>
      </c>
      <c r="G73" s="1691">
        <v>43434.0</v>
      </c>
      <c r="H73" s="1691"/>
      <c r="I73" s="1692"/>
      <c r="J73" s="1692"/>
      <c r="K73" s="1694" t="s">
        <v>13831</v>
      </c>
      <c r="L73" s="1694" t="s">
        <v>13676</v>
      </c>
      <c r="M73" s="1695"/>
      <c r="N73" s="1695"/>
      <c r="O73" s="1684"/>
      <c r="P73" s="1684"/>
      <c r="Q73" s="1684"/>
      <c r="R73" s="1684"/>
      <c r="S73" s="1684"/>
      <c r="T73" s="1684"/>
      <c r="U73" s="1684"/>
      <c r="V73" s="1684"/>
      <c r="W73" s="1684"/>
      <c r="X73" s="1684"/>
      <c r="Y73" s="1684"/>
      <c r="Z73" s="1684"/>
      <c r="AA73" s="1684"/>
      <c r="AB73" s="1684"/>
    </row>
    <row r="74">
      <c r="A74" s="1685" t="s">
        <v>10229</v>
      </c>
      <c r="B74" s="1686">
        <v>43433.0</v>
      </c>
      <c r="C74" s="1735">
        <v>43434.0</v>
      </c>
      <c r="D74" s="1687">
        <v>43444.0</v>
      </c>
      <c r="E74" s="1710">
        <v>43445.0</v>
      </c>
      <c r="F74" s="1690">
        <v>43397.0</v>
      </c>
      <c r="G74" s="1691">
        <v>43419.0</v>
      </c>
      <c r="H74" s="1692"/>
      <c r="I74" s="1705"/>
      <c r="J74" s="1705"/>
      <c r="K74" s="1694" t="s">
        <v>13832</v>
      </c>
      <c r="L74" s="1694" t="s">
        <v>13833</v>
      </c>
      <c r="M74" s="1695"/>
      <c r="N74" s="1695"/>
      <c r="O74" s="1684"/>
      <c r="P74" s="1684"/>
      <c r="Q74" s="1684"/>
      <c r="R74" s="1684"/>
      <c r="S74" s="1684"/>
      <c r="T74" s="1684"/>
      <c r="U74" s="1684"/>
      <c r="V74" s="1684"/>
      <c r="W74" s="1684"/>
      <c r="X74" s="1684"/>
      <c r="Y74" s="1684"/>
      <c r="Z74" s="1684"/>
      <c r="AA74" s="1684"/>
      <c r="AB74" s="1684"/>
    </row>
    <row r="75">
      <c r="A75" s="1697" t="s">
        <v>7620</v>
      </c>
      <c r="B75" s="1755">
        <v>43409.0</v>
      </c>
      <c r="C75" s="1756">
        <v>43451.0</v>
      </c>
      <c r="D75" s="1757">
        <v>43472.0</v>
      </c>
      <c r="E75" s="1695"/>
      <c r="F75" s="1742">
        <v>43382.0</v>
      </c>
      <c r="G75" s="1706">
        <v>43431.0</v>
      </c>
      <c r="H75" s="1705"/>
      <c r="I75" s="1705"/>
      <c r="J75" s="1705"/>
      <c r="K75" s="1758" t="s">
        <v>13834</v>
      </c>
      <c r="L75" s="630" t="s">
        <v>7370</v>
      </c>
      <c r="M75" s="1695"/>
      <c r="N75" s="1695"/>
      <c r="O75" s="1684"/>
      <c r="P75" s="1684"/>
      <c r="Q75" s="1684"/>
      <c r="R75" s="1684"/>
      <c r="S75" s="1684"/>
      <c r="T75" s="1684"/>
      <c r="U75" s="1684"/>
      <c r="V75" s="1684"/>
      <c r="W75" s="1684"/>
      <c r="X75" s="1684"/>
      <c r="Y75" s="1684"/>
      <c r="Z75" s="1684"/>
      <c r="AA75" s="1684"/>
      <c r="AB75" s="1684"/>
    </row>
    <row r="76">
      <c r="A76" s="1685" t="s">
        <v>8117</v>
      </c>
      <c r="B76" s="1686">
        <v>43448.0</v>
      </c>
      <c r="C76" s="1687">
        <v>43451.0</v>
      </c>
      <c r="D76" s="1698">
        <v>43467.0</v>
      </c>
      <c r="E76" s="1695"/>
      <c r="F76" s="1690">
        <v>43402.0</v>
      </c>
      <c r="G76" s="1694" t="s">
        <v>13835</v>
      </c>
      <c r="H76" s="1692"/>
      <c r="I76" s="1692"/>
      <c r="J76" s="1692"/>
      <c r="K76" s="1694" t="s">
        <v>13836</v>
      </c>
      <c r="L76" s="1694" t="s">
        <v>13837</v>
      </c>
      <c r="M76" s="1695"/>
      <c r="N76" s="1695"/>
      <c r="O76" s="1684"/>
      <c r="P76" s="1684"/>
      <c r="Q76" s="1684"/>
      <c r="R76" s="1684"/>
      <c r="S76" s="1684"/>
      <c r="T76" s="1684"/>
      <c r="U76" s="1684"/>
      <c r="V76" s="1684"/>
      <c r="W76" s="1684"/>
      <c r="X76" s="1684"/>
      <c r="Y76" s="1684"/>
      <c r="Z76" s="1684"/>
      <c r="AA76" s="1684"/>
      <c r="AB76" s="1684"/>
    </row>
    <row r="77">
      <c r="A77" s="1685" t="s">
        <v>8126</v>
      </c>
      <c r="B77" s="1686">
        <v>43434.0</v>
      </c>
      <c r="C77" s="1687">
        <v>43447.0</v>
      </c>
      <c r="D77" s="1693"/>
      <c r="E77" s="1695"/>
      <c r="F77" s="1690">
        <v>43402.0</v>
      </c>
      <c r="G77" s="1691">
        <v>43419.0</v>
      </c>
      <c r="H77" s="1692"/>
      <c r="I77" s="1692"/>
      <c r="J77" s="1692"/>
      <c r="K77" s="1693"/>
      <c r="L77" s="1694" t="s">
        <v>7370</v>
      </c>
      <c r="M77" s="1695"/>
      <c r="N77" s="1695"/>
      <c r="O77" s="1684"/>
      <c r="P77" s="1684"/>
      <c r="Q77" s="1684"/>
      <c r="R77" s="1684"/>
      <c r="S77" s="1684"/>
      <c r="T77" s="1684"/>
      <c r="U77" s="1684"/>
      <c r="V77" s="1684"/>
      <c r="W77" s="1684"/>
      <c r="X77" s="1684"/>
      <c r="Y77" s="1684"/>
      <c r="Z77" s="1684"/>
      <c r="AA77" s="1684"/>
      <c r="AB77" s="1684"/>
    </row>
    <row r="78">
      <c r="A78" s="1750" t="s">
        <v>7636</v>
      </c>
      <c r="B78" s="1686">
        <v>43441.0</v>
      </c>
      <c r="C78" s="1687">
        <v>43448.0</v>
      </c>
      <c r="D78" s="1698">
        <v>43476.0</v>
      </c>
      <c r="E78" s="1695"/>
      <c r="F78" s="1690">
        <v>43398.0</v>
      </c>
      <c r="G78" s="1691">
        <v>43403.0</v>
      </c>
      <c r="H78" s="1692"/>
      <c r="I78" s="1692"/>
      <c r="J78" s="1691"/>
      <c r="K78" s="1693"/>
      <c r="L78" s="1693"/>
      <c r="M78" s="1695"/>
      <c r="N78" s="1695"/>
      <c r="O78" s="1684"/>
      <c r="P78" s="1684"/>
      <c r="Q78" s="1684"/>
      <c r="R78" s="1684"/>
      <c r="S78" s="1684"/>
      <c r="T78" s="1684"/>
      <c r="U78" s="1684"/>
      <c r="V78" s="1684"/>
      <c r="W78" s="1684"/>
      <c r="X78" s="1684"/>
      <c r="Y78" s="1684"/>
      <c r="Z78" s="1684"/>
      <c r="AA78" s="1684"/>
      <c r="AB78" s="1684"/>
    </row>
    <row r="79">
      <c r="A79" s="1685" t="s">
        <v>8130</v>
      </c>
      <c r="B79" s="1686">
        <v>43420.0</v>
      </c>
      <c r="C79" s="1687">
        <v>43441.0</v>
      </c>
      <c r="D79" s="1698">
        <v>43483.0</v>
      </c>
      <c r="E79" s="1695"/>
      <c r="F79" s="1690">
        <v>43388.0</v>
      </c>
      <c r="G79" s="1691">
        <v>43418.0</v>
      </c>
      <c r="H79" s="1692"/>
      <c r="I79" s="1692"/>
      <c r="J79" s="1692"/>
      <c r="K79" s="1694" t="s">
        <v>13758</v>
      </c>
      <c r="L79" s="1694" t="s">
        <v>13676</v>
      </c>
      <c r="M79" s="630" t="s">
        <v>13156</v>
      </c>
      <c r="N79" s="1695"/>
      <c r="O79" s="1684"/>
      <c r="P79" s="1684"/>
      <c r="Q79" s="1684"/>
      <c r="R79" s="1684"/>
      <c r="S79" s="1684"/>
      <c r="T79" s="1684"/>
      <c r="U79" s="1684"/>
      <c r="V79" s="1684"/>
      <c r="W79" s="1684"/>
      <c r="X79" s="1684"/>
      <c r="Y79" s="1684"/>
      <c r="Z79" s="1684"/>
      <c r="AA79" s="1684"/>
      <c r="AB79" s="1684"/>
    </row>
    <row r="80">
      <c r="A80" s="1697" t="s">
        <v>7386</v>
      </c>
      <c r="B80" s="1686">
        <v>43441.0</v>
      </c>
      <c r="C80" s="1687">
        <v>43442.0</v>
      </c>
      <c r="D80" s="1713"/>
      <c r="E80" s="1732"/>
      <c r="F80" s="1690">
        <v>43409.0</v>
      </c>
      <c r="G80" s="1694" t="s">
        <v>13838</v>
      </c>
      <c r="H80" s="1692"/>
      <c r="I80" s="1692"/>
      <c r="J80" s="1692"/>
      <c r="K80" s="1694" t="s">
        <v>13768</v>
      </c>
      <c r="L80" s="1694" t="s">
        <v>13676</v>
      </c>
      <c r="M80" s="1695"/>
      <c r="N80" s="1695"/>
      <c r="O80" s="1684"/>
      <c r="P80" s="1684"/>
      <c r="Q80" s="1684"/>
      <c r="R80" s="1684"/>
      <c r="S80" s="1684"/>
      <c r="T80" s="1684"/>
      <c r="U80" s="1684"/>
      <c r="V80" s="1684"/>
      <c r="W80" s="1684"/>
      <c r="X80" s="1684"/>
      <c r="Y80" s="1684"/>
      <c r="Z80" s="1684"/>
      <c r="AA80" s="1684"/>
      <c r="AB80" s="1684"/>
    </row>
    <row r="81">
      <c r="A81" s="1685" t="s">
        <v>8059</v>
      </c>
      <c r="B81" s="1686">
        <v>43472.0</v>
      </c>
      <c r="C81" s="1687">
        <v>43479.0</v>
      </c>
      <c r="D81" s="1693"/>
      <c r="E81" s="1695"/>
      <c r="F81" s="1690">
        <v>43395.0</v>
      </c>
      <c r="G81" s="1691">
        <v>43467.0</v>
      </c>
      <c r="H81" s="1691">
        <v>43395.0</v>
      </c>
      <c r="I81" s="1691">
        <v>43395.0</v>
      </c>
      <c r="J81" s="1691">
        <v>43395.0</v>
      </c>
      <c r="K81" s="1694" t="s">
        <v>13796</v>
      </c>
      <c r="L81" s="1694" t="s">
        <v>7370</v>
      </c>
      <c r="M81" s="1695"/>
      <c r="N81" s="1695"/>
      <c r="O81" s="1684"/>
      <c r="P81" s="1684"/>
      <c r="Q81" s="1684"/>
      <c r="R81" s="1684"/>
      <c r="S81" s="1684"/>
      <c r="T81" s="1684"/>
      <c r="U81" s="1684"/>
      <c r="V81" s="1684"/>
      <c r="W81" s="1684"/>
      <c r="X81" s="1684"/>
      <c r="Y81" s="1684"/>
      <c r="Z81" s="1684"/>
      <c r="AA81" s="1684"/>
      <c r="AB81" s="1684"/>
    </row>
    <row r="82">
      <c r="A82" s="1685" t="s">
        <v>7440</v>
      </c>
      <c r="B82" s="1686">
        <v>43442.0</v>
      </c>
      <c r="C82" s="1687">
        <v>43470.0</v>
      </c>
      <c r="D82" s="1693"/>
      <c r="E82" s="1695"/>
      <c r="F82" s="1690">
        <v>43412.0</v>
      </c>
      <c r="G82" s="1691">
        <v>43416.0</v>
      </c>
      <c r="H82" s="1691">
        <v>43413.0</v>
      </c>
      <c r="I82" s="1692"/>
      <c r="J82" s="1692"/>
      <c r="K82" s="1694" t="s">
        <v>13758</v>
      </c>
      <c r="L82" s="1694" t="s">
        <v>13676</v>
      </c>
      <c r="M82" s="1695"/>
      <c r="N82" s="1695"/>
      <c r="O82" s="1684"/>
      <c r="P82" s="1684"/>
      <c r="Q82" s="1684"/>
      <c r="R82" s="1684"/>
      <c r="S82" s="1684"/>
      <c r="T82" s="1684"/>
      <c r="U82" s="1684"/>
      <c r="V82" s="1684"/>
      <c r="W82" s="1684"/>
      <c r="X82" s="1684"/>
      <c r="Y82" s="1684"/>
      <c r="Z82" s="1684"/>
      <c r="AA82" s="1684"/>
      <c r="AB82" s="1684"/>
    </row>
    <row r="83" ht="27.0" customHeight="1">
      <c r="A83" s="1697" t="s">
        <v>7404</v>
      </c>
      <c r="B83" s="1686">
        <v>43441.0</v>
      </c>
      <c r="C83" s="1687">
        <v>43472.0</v>
      </c>
      <c r="D83" s="1693"/>
      <c r="E83" s="1695"/>
      <c r="F83" s="1690">
        <v>43402.0</v>
      </c>
      <c r="G83" s="1691">
        <v>43409.0</v>
      </c>
      <c r="H83" s="1692"/>
      <c r="I83" s="1692"/>
      <c r="J83" s="1692"/>
      <c r="K83" s="1693"/>
      <c r="L83" s="1693"/>
      <c r="M83" s="1695"/>
      <c r="N83" s="1695"/>
      <c r="O83" s="1684"/>
      <c r="P83" s="1684"/>
      <c r="Q83" s="1684"/>
      <c r="R83" s="1684"/>
      <c r="S83" s="1684"/>
      <c r="T83" s="1684"/>
      <c r="U83" s="1684"/>
      <c r="V83" s="1684"/>
      <c r="W83" s="1684"/>
      <c r="X83" s="1684"/>
      <c r="Y83" s="1684"/>
      <c r="Z83" s="1684"/>
      <c r="AA83" s="1684"/>
      <c r="AB83" s="1684"/>
    </row>
    <row r="84">
      <c r="A84" s="1685" t="s">
        <v>10046</v>
      </c>
      <c r="B84" s="1686">
        <v>43469.0</v>
      </c>
      <c r="C84" s="1687">
        <v>43470.0</v>
      </c>
      <c r="D84" s="1693"/>
      <c r="E84" s="1695"/>
      <c r="F84" s="1690">
        <v>43410.0</v>
      </c>
      <c r="G84" s="1706">
        <v>43417.0</v>
      </c>
      <c r="H84" s="630"/>
      <c r="I84" s="1694" t="s">
        <v>13839</v>
      </c>
      <c r="J84" s="1692"/>
      <c r="K84" s="1694" t="s">
        <v>13840</v>
      </c>
      <c r="L84" s="1694" t="s">
        <v>13676</v>
      </c>
      <c r="M84" s="1695"/>
      <c r="N84" s="1695"/>
      <c r="O84" s="1684"/>
      <c r="P84" s="1684"/>
      <c r="Q84" s="1684"/>
      <c r="R84" s="1684"/>
      <c r="S84" s="1684"/>
      <c r="T84" s="1684"/>
      <c r="U84" s="1684"/>
      <c r="V84" s="1684"/>
      <c r="W84" s="1684"/>
      <c r="X84" s="1684"/>
      <c r="Y84" s="1684"/>
      <c r="Z84" s="1684"/>
      <c r="AA84" s="1684"/>
      <c r="AB84" s="1684"/>
    </row>
    <row r="85">
      <c r="A85" s="1751" t="s">
        <v>8178</v>
      </c>
      <c r="B85" s="1698">
        <v>43489.0</v>
      </c>
      <c r="C85" s="1691">
        <v>43504.0</v>
      </c>
      <c r="D85" s="1693"/>
      <c r="E85" s="1695"/>
      <c r="F85" s="1690">
        <v>43412.0</v>
      </c>
      <c r="G85" s="1691"/>
      <c r="H85" s="1691">
        <v>43412.0</v>
      </c>
      <c r="I85" s="1692"/>
      <c r="J85" s="1691">
        <v>43411.0</v>
      </c>
      <c r="K85" s="1693"/>
      <c r="L85" s="1693"/>
      <c r="M85" s="1695"/>
      <c r="N85" s="1695"/>
      <c r="O85" s="1684"/>
      <c r="P85" s="1684"/>
      <c r="Q85" s="1684"/>
      <c r="R85" s="1684"/>
      <c r="S85" s="1684"/>
      <c r="T85" s="1684"/>
      <c r="U85" s="1684"/>
      <c r="V85" s="1684"/>
      <c r="W85" s="1684"/>
      <c r="X85" s="1684"/>
      <c r="Y85" s="1684"/>
      <c r="Z85" s="1684"/>
      <c r="AA85" s="1684"/>
      <c r="AB85" s="1684"/>
    </row>
    <row r="86">
      <c r="A86" s="1685" t="s">
        <v>8213</v>
      </c>
      <c r="B86" s="1686">
        <v>43445.0</v>
      </c>
      <c r="C86" s="1687">
        <v>43479.0</v>
      </c>
      <c r="D86" s="1686">
        <v>43495.0</v>
      </c>
      <c r="E86" s="1695"/>
      <c r="F86" s="1690">
        <v>43396.0</v>
      </c>
      <c r="G86" s="1705"/>
      <c r="H86" s="1706">
        <v>43418.0</v>
      </c>
      <c r="I86" s="1692"/>
      <c r="J86" s="1692"/>
      <c r="K86" s="1702"/>
      <c r="L86" s="1693"/>
      <c r="M86" s="1695"/>
      <c r="N86" s="1695"/>
      <c r="O86" s="1684"/>
      <c r="P86" s="1684"/>
      <c r="Q86" s="1684"/>
      <c r="R86" s="1684"/>
      <c r="S86" s="1684"/>
      <c r="T86" s="1684"/>
      <c r="U86" s="1684"/>
      <c r="V86" s="1684"/>
      <c r="W86" s="1684"/>
      <c r="X86" s="1684"/>
      <c r="Y86" s="1684"/>
      <c r="Z86" s="1684"/>
      <c r="AA86" s="1684"/>
      <c r="AB86" s="1684"/>
    </row>
    <row r="87">
      <c r="A87" s="1697" t="s">
        <v>7844</v>
      </c>
      <c r="B87" s="1698">
        <v>43469.0</v>
      </c>
      <c r="C87" s="1687">
        <v>43470.0</v>
      </c>
      <c r="D87" s="1687">
        <v>43483.0</v>
      </c>
      <c r="E87" s="1759">
        <v>43484.0</v>
      </c>
      <c r="F87" s="1690">
        <v>43409.0</v>
      </c>
      <c r="G87" s="1705"/>
      <c r="H87" s="1705"/>
      <c r="I87" s="1706">
        <v>43452.0</v>
      </c>
      <c r="J87" s="1705"/>
      <c r="K87" s="1694" t="s">
        <v>13841</v>
      </c>
      <c r="L87" s="1693"/>
      <c r="M87" s="1695"/>
      <c r="N87" s="1695"/>
      <c r="O87" s="1684"/>
      <c r="P87" s="1684"/>
      <c r="Q87" s="1684"/>
      <c r="R87" s="1684"/>
      <c r="S87" s="1684"/>
      <c r="T87" s="1684"/>
      <c r="U87" s="1684"/>
      <c r="V87" s="1684"/>
      <c r="W87" s="1684"/>
      <c r="X87" s="1684"/>
      <c r="Y87" s="1684"/>
      <c r="Z87" s="1684"/>
      <c r="AA87" s="1684"/>
      <c r="AB87" s="1684"/>
    </row>
    <row r="88">
      <c r="A88" s="1685" t="s">
        <v>10053</v>
      </c>
      <c r="B88" s="1686">
        <v>43418.0</v>
      </c>
      <c r="C88" s="1687">
        <v>43438.0</v>
      </c>
      <c r="D88" s="1698">
        <v>43475.0</v>
      </c>
      <c r="E88" s="1695"/>
      <c r="F88" s="1690">
        <v>43399.0</v>
      </c>
      <c r="G88" s="1692"/>
      <c r="H88" s="1692"/>
      <c r="I88" s="1692"/>
      <c r="J88" s="1692"/>
      <c r="K88" s="1693"/>
      <c r="L88" s="1693"/>
      <c r="M88" s="1695"/>
      <c r="N88" s="1695"/>
      <c r="O88" s="1684"/>
      <c r="P88" s="1684"/>
      <c r="Q88" s="1684"/>
      <c r="R88" s="1684"/>
      <c r="S88" s="1684"/>
      <c r="T88" s="1684"/>
      <c r="U88" s="1684"/>
      <c r="V88" s="1684"/>
      <c r="W88" s="1684"/>
      <c r="X88" s="1684"/>
      <c r="Y88" s="1684"/>
      <c r="Z88" s="1684"/>
      <c r="AA88" s="1684"/>
      <c r="AB88" s="1684"/>
    </row>
    <row r="89" ht="34.5" customHeight="1">
      <c r="A89" s="1685" t="s">
        <v>12730</v>
      </c>
      <c r="B89" s="1686">
        <v>43445.0</v>
      </c>
      <c r="C89" s="1687">
        <v>43446.0</v>
      </c>
      <c r="D89" s="1689"/>
      <c r="E89" s="1695"/>
      <c r="F89" s="1690">
        <v>43410.0</v>
      </c>
      <c r="G89" s="1692"/>
      <c r="H89" s="1692"/>
      <c r="I89" s="1692"/>
      <c r="J89" s="1692"/>
      <c r="K89" s="1694"/>
      <c r="L89" s="1693"/>
      <c r="M89" s="1695"/>
      <c r="N89" s="1695"/>
      <c r="O89" s="1684"/>
      <c r="P89" s="1684"/>
      <c r="Q89" s="1684"/>
      <c r="R89" s="1684"/>
      <c r="S89" s="1684"/>
      <c r="T89" s="1684"/>
      <c r="U89" s="1684"/>
      <c r="V89" s="1684"/>
      <c r="W89" s="1684"/>
      <c r="X89" s="1684"/>
      <c r="Y89" s="1684"/>
      <c r="Z89" s="1684"/>
      <c r="AA89" s="1684"/>
      <c r="AB89" s="1684"/>
    </row>
    <row r="90">
      <c r="A90" s="1685" t="s">
        <v>13842</v>
      </c>
      <c r="B90" s="1686">
        <v>43449.0</v>
      </c>
      <c r="C90" s="1687">
        <v>43478.0</v>
      </c>
      <c r="D90" s="1689"/>
      <c r="E90" s="1695"/>
      <c r="F90" s="1690">
        <v>43397.0</v>
      </c>
      <c r="G90" s="1706">
        <v>43420.0</v>
      </c>
      <c r="H90" s="1706">
        <v>43423.0</v>
      </c>
      <c r="I90" s="1692"/>
      <c r="J90" s="1692"/>
      <c r="K90" s="1693"/>
      <c r="L90" s="1693"/>
      <c r="M90" s="1695"/>
      <c r="N90" s="1695"/>
      <c r="O90" s="1684"/>
      <c r="P90" s="1684"/>
      <c r="Q90" s="1684"/>
      <c r="R90" s="1684"/>
      <c r="S90" s="1684"/>
      <c r="T90" s="1684"/>
      <c r="U90" s="1684"/>
      <c r="V90" s="1684"/>
      <c r="W90" s="1684"/>
      <c r="X90" s="1684"/>
      <c r="Y90" s="1684"/>
      <c r="Z90" s="1684"/>
      <c r="AA90" s="1684"/>
      <c r="AB90" s="1684"/>
    </row>
    <row r="91">
      <c r="A91" s="1685" t="s">
        <v>10057</v>
      </c>
      <c r="B91" s="1686">
        <v>43437.0</v>
      </c>
      <c r="C91" s="1687">
        <v>43445.0</v>
      </c>
      <c r="D91" s="1698">
        <v>43481.0</v>
      </c>
      <c r="E91" s="1695"/>
      <c r="F91" s="1690">
        <v>43402.0</v>
      </c>
      <c r="G91" s="1706">
        <v>43403.0</v>
      </c>
      <c r="H91" s="1705"/>
      <c r="I91" s="1692"/>
      <c r="J91" s="1692"/>
      <c r="K91" s="1693"/>
      <c r="L91" s="1694" t="s">
        <v>13676</v>
      </c>
      <c r="M91" s="1695"/>
      <c r="N91" s="1695"/>
      <c r="O91" s="1684"/>
      <c r="P91" s="1684"/>
      <c r="Q91" s="1684"/>
      <c r="R91" s="1684"/>
      <c r="S91" s="1684"/>
      <c r="T91" s="1684"/>
      <c r="U91" s="1684"/>
      <c r="V91" s="1684"/>
      <c r="W91" s="1684"/>
      <c r="X91" s="1684"/>
      <c r="Y91" s="1684"/>
      <c r="Z91" s="1684"/>
      <c r="AA91" s="1684"/>
      <c r="AB91" s="1684"/>
    </row>
    <row r="92">
      <c r="A92" s="1685" t="s">
        <v>9197</v>
      </c>
      <c r="B92" s="1699">
        <v>43441.0</v>
      </c>
      <c r="C92" s="1701">
        <v>43442.0</v>
      </c>
      <c r="D92" s="1693"/>
      <c r="E92" s="1695"/>
      <c r="F92" s="1690">
        <v>43398.0</v>
      </c>
      <c r="G92" s="1760"/>
      <c r="H92" s="1760"/>
      <c r="I92" s="1692"/>
      <c r="J92" s="1691">
        <v>43411.0</v>
      </c>
      <c r="K92" s="1694" t="s">
        <v>13843</v>
      </c>
      <c r="L92" s="1694" t="s">
        <v>13676</v>
      </c>
      <c r="M92" s="630" t="s">
        <v>13156</v>
      </c>
      <c r="N92" s="1695"/>
      <c r="O92" s="1684"/>
      <c r="P92" s="1684"/>
      <c r="Q92" s="1684"/>
      <c r="R92" s="1684"/>
      <c r="S92" s="1684"/>
      <c r="T92" s="1684"/>
      <c r="U92" s="1684"/>
      <c r="V92" s="1684"/>
      <c r="W92" s="1684"/>
      <c r="X92" s="1684"/>
      <c r="Y92" s="1684"/>
      <c r="Z92" s="1684"/>
      <c r="AA92" s="1684"/>
      <c r="AB92" s="1684"/>
    </row>
    <row r="93">
      <c r="A93" s="1685" t="s">
        <v>13844</v>
      </c>
      <c r="B93" s="1687">
        <v>43493.0</v>
      </c>
      <c r="C93" s="1687">
        <v>43494.0</v>
      </c>
      <c r="D93" s="1720"/>
      <c r="E93" s="1722"/>
      <c r="F93" s="1761">
        <v>43403.0</v>
      </c>
      <c r="G93" s="1723"/>
      <c r="H93" s="1723"/>
      <c r="I93" s="1723"/>
      <c r="J93" s="1723"/>
      <c r="K93" s="1724"/>
      <c r="L93" s="1724"/>
      <c r="M93" s="1724"/>
      <c r="N93" s="1724"/>
      <c r="O93" s="1725"/>
      <c r="P93" s="1725"/>
      <c r="Q93" s="1725"/>
      <c r="R93" s="1725"/>
      <c r="S93" s="1725"/>
      <c r="T93" s="1725"/>
      <c r="U93" s="1725"/>
      <c r="V93" s="1725"/>
      <c r="W93" s="1725"/>
      <c r="X93" s="1725"/>
      <c r="Y93" s="1725"/>
      <c r="Z93" s="1725"/>
      <c r="AA93" s="1725"/>
      <c r="AB93" s="1725"/>
    </row>
    <row r="94">
      <c r="A94" s="1685" t="s">
        <v>8033</v>
      </c>
      <c r="B94" s="1744"/>
      <c r="C94" s="1692"/>
      <c r="D94" s="1693"/>
      <c r="E94" s="1695"/>
      <c r="F94" s="1742"/>
      <c r="G94" s="1692"/>
      <c r="H94" s="1692"/>
      <c r="I94" s="1692"/>
      <c r="J94" s="1692"/>
      <c r="K94" s="1693"/>
      <c r="L94" s="1693"/>
      <c r="M94" s="1695"/>
      <c r="N94" s="1695"/>
      <c r="O94" s="1684"/>
      <c r="P94" s="1684"/>
      <c r="Q94" s="1684"/>
      <c r="R94" s="1684"/>
      <c r="S94" s="1684"/>
      <c r="T94" s="1684"/>
      <c r="U94" s="1684"/>
      <c r="V94" s="1684"/>
      <c r="W94" s="1684"/>
      <c r="X94" s="1684"/>
      <c r="Y94" s="1684"/>
      <c r="Z94" s="1684"/>
      <c r="AA94" s="1684"/>
      <c r="AB94" s="1684"/>
    </row>
    <row r="95">
      <c r="A95" s="1762" t="s">
        <v>13845</v>
      </c>
      <c r="B95" s="1698">
        <v>43490.0</v>
      </c>
      <c r="C95" s="1694"/>
      <c r="D95" s="1693"/>
      <c r="E95" s="1695"/>
      <c r="F95" s="1742"/>
      <c r="G95" s="1692"/>
      <c r="H95" s="1692"/>
      <c r="I95" s="1692"/>
      <c r="J95" s="1692"/>
      <c r="K95" s="1693"/>
      <c r="L95" s="1693"/>
      <c r="M95" s="630"/>
      <c r="N95" s="630"/>
      <c r="O95" s="1684"/>
      <c r="P95" s="1684"/>
      <c r="Q95" s="1684"/>
      <c r="R95" s="1684"/>
      <c r="S95" s="1684"/>
      <c r="T95" s="1684"/>
      <c r="U95" s="1684"/>
      <c r="V95" s="1684"/>
      <c r="W95" s="1684"/>
      <c r="X95" s="1684"/>
      <c r="Y95" s="1684"/>
      <c r="Z95" s="1684"/>
      <c r="AA95" s="1684"/>
      <c r="AB95" s="1684"/>
    </row>
    <row r="96" ht="30.0" customHeight="1">
      <c r="A96" s="1685" t="s">
        <v>7400</v>
      </c>
      <c r="B96" s="1687">
        <v>43448.0</v>
      </c>
      <c r="C96" s="1687">
        <v>43441.0</v>
      </c>
      <c r="D96" s="1687">
        <v>43469.0</v>
      </c>
      <c r="E96" s="1733"/>
      <c r="F96" s="1690">
        <v>43395.0</v>
      </c>
      <c r="G96" s="1692"/>
      <c r="H96" s="1691">
        <v>43395.0</v>
      </c>
      <c r="I96" s="1691">
        <v>43423.0</v>
      </c>
      <c r="J96" s="1691">
        <v>43402.0</v>
      </c>
      <c r="K96" s="1694" t="s">
        <v>13796</v>
      </c>
      <c r="L96" s="1694" t="s">
        <v>7370</v>
      </c>
      <c r="M96" s="1695"/>
      <c r="N96" s="1695"/>
      <c r="O96" s="1684"/>
      <c r="P96" s="1684"/>
      <c r="Q96" s="1684"/>
      <c r="R96" s="1684"/>
      <c r="S96" s="1684"/>
      <c r="T96" s="1684"/>
      <c r="U96" s="1684"/>
      <c r="V96" s="1684"/>
      <c r="W96" s="1684"/>
      <c r="X96" s="1684"/>
      <c r="Y96" s="1684"/>
      <c r="Z96" s="1684"/>
      <c r="AA96" s="1684"/>
      <c r="AB96" s="1684"/>
    </row>
    <row r="97">
      <c r="A97" s="1685" t="s">
        <v>7905</v>
      </c>
      <c r="B97" s="1735">
        <v>43440.0</v>
      </c>
      <c r="D97" s="1693"/>
      <c r="E97" s="1695"/>
      <c r="F97" s="1690">
        <v>43395.0</v>
      </c>
      <c r="G97" s="1691">
        <v>43430.0</v>
      </c>
      <c r="H97" s="1694" t="s">
        <v>13846</v>
      </c>
      <c r="I97" s="1692"/>
      <c r="J97" s="1692"/>
      <c r="K97" s="1694" t="s">
        <v>13847</v>
      </c>
      <c r="L97" s="1694" t="s">
        <v>7370</v>
      </c>
      <c r="M97" s="1695"/>
      <c r="N97" s="1695"/>
      <c r="O97" s="1684"/>
      <c r="P97" s="1684"/>
      <c r="Q97" s="1684"/>
      <c r="R97" s="1684"/>
      <c r="S97" s="1684"/>
      <c r="T97" s="1684"/>
      <c r="U97" s="1684"/>
      <c r="V97" s="1684"/>
      <c r="W97" s="1684"/>
      <c r="X97" s="1684"/>
      <c r="Y97" s="1684"/>
      <c r="Z97" s="1684"/>
      <c r="AA97" s="1684"/>
      <c r="AB97" s="1684"/>
    </row>
    <row r="98">
      <c r="A98" s="1685" t="s">
        <v>7504</v>
      </c>
      <c r="B98" s="1687">
        <v>43431.0</v>
      </c>
      <c r="C98" s="1698">
        <v>43445.0</v>
      </c>
      <c r="D98" s="1752">
        <v>43473.0</v>
      </c>
      <c r="E98" s="1695"/>
      <c r="F98" s="1742">
        <v>43391.0</v>
      </c>
      <c r="G98" s="1692"/>
      <c r="H98" s="1691">
        <v>43396.0</v>
      </c>
      <c r="I98" s="1691">
        <v>43405.0</v>
      </c>
      <c r="J98" s="1692"/>
      <c r="K98" s="1694" t="s">
        <v>13758</v>
      </c>
      <c r="L98" s="1694" t="s">
        <v>13676</v>
      </c>
      <c r="M98" s="630" t="s">
        <v>13156</v>
      </c>
      <c r="N98" s="630" t="s">
        <v>13848</v>
      </c>
      <c r="O98" s="1684"/>
      <c r="P98" s="1684"/>
      <c r="Q98" s="1684"/>
      <c r="R98" s="1684"/>
      <c r="S98" s="1684"/>
      <c r="T98" s="1684"/>
      <c r="U98" s="1684"/>
      <c r="V98" s="1684"/>
      <c r="W98" s="1684"/>
      <c r="X98" s="1684"/>
      <c r="Y98" s="1684"/>
      <c r="Z98" s="1684"/>
      <c r="AA98" s="1684"/>
      <c r="AB98" s="1684"/>
    </row>
    <row r="99">
      <c r="A99" s="1685" t="s">
        <v>7791</v>
      </c>
      <c r="B99" s="1686">
        <v>43433.0</v>
      </c>
      <c r="C99" s="1687">
        <v>43447.0</v>
      </c>
      <c r="D99" s="1687">
        <v>43475.0</v>
      </c>
      <c r="E99" s="1695"/>
      <c r="F99" s="1690">
        <v>43407.0</v>
      </c>
      <c r="G99" s="1694" t="s">
        <v>13849</v>
      </c>
      <c r="H99" s="1694" t="s">
        <v>13850</v>
      </c>
      <c r="I99" s="1695"/>
      <c r="J99" s="1692"/>
      <c r="K99" s="1694" t="s">
        <v>13758</v>
      </c>
      <c r="L99" s="1693"/>
      <c r="M99" s="1695"/>
      <c r="N99" s="1695"/>
      <c r="O99" s="1684"/>
      <c r="P99" s="1684"/>
      <c r="Q99" s="1684"/>
      <c r="R99" s="1684"/>
      <c r="S99" s="1684"/>
      <c r="T99" s="1684"/>
      <c r="U99" s="1684"/>
      <c r="V99" s="1684"/>
      <c r="W99" s="1684"/>
      <c r="X99" s="1684"/>
      <c r="Y99" s="1684"/>
      <c r="Z99" s="1684"/>
      <c r="AA99" s="1684"/>
      <c r="AB99" s="1684"/>
    </row>
    <row r="100">
      <c r="A100" s="1697" t="s">
        <v>8221</v>
      </c>
      <c r="B100" s="1686">
        <v>43476.0</v>
      </c>
      <c r="C100" s="1687">
        <v>43477.0</v>
      </c>
      <c r="D100" s="1713"/>
      <c r="E100" s="1695"/>
      <c r="F100" s="1690">
        <v>43398.0</v>
      </c>
      <c r="G100" s="1692"/>
      <c r="H100" s="1691">
        <v>43398.0</v>
      </c>
      <c r="I100" s="1692"/>
      <c r="J100" s="1691">
        <v>43398.0</v>
      </c>
      <c r="K100" s="1693"/>
      <c r="L100" s="1694" t="s">
        <v>13172</v>
      </c>
      <c r="M100" s="1695"/>
      <c r="N100" s="1695"/>
      <c r="O100" s="1684"/>
      <c r="P100" s="1684"/>
      <c r="Q100" s="1684"/>
      <c r="R100" s="1684"/>
      <c r="S100" s="1684"/>
      <c r="T100" s="1684"/>
      <c r="U100" s="1684"/>
      <c r="V100" s="1684"/>
      <c r="W100" s="1684"/>
      <c r="X100" s="1684"/>
      <c r="Y100" s="1684"/>
      <c r="Z100" s="1684"/>
      <c r="AA100" s="1684"/>
      <c r="AB100" s="1684"/>
    </row>
    <row r="101">
      <c r="A101" s="1685" t="s">
        <v>8229</v>
      </c>
      <c r="B101" s="1700">
        <v>43418.0</v>
      </c>
      <c r="C101" s="1710">
        <v>43441.0</v>
      </c>
      <c r="D101" s="1701">
        <v>43446.0</v>
      </c>
      <c r="E101" s="1687">
        <v>43451.0</v>
      </c>
      <c r="F101" s="1690">
        <v>43395.0</v>
      </c>
      <c r="G101" s="1692"/>
      <c r="H101" s="1692"/>
      <c r="I101" s="1692"/>
      <c r="J101" s="1692"/>
      <c r="K101" s="1694" t="s">
        <v>13758</v>
      </c>
      <c r="L101" s="1694" t="s">
        <v>13159</v>
      </c>
      <c r="M101" s="1695"/>
      <c r="N101" s="1695"/>
      <c r="O101" s="1684"/>
      <c r="P101" s="1684"/>
      <c r="Q101" s="1684"/>
      <c r="R101" s="1684"/>
      <c r="S101" s="1684"/>
      <c r="T101" s="1684"/>
      <c r="U101" s="1684"/>
      <c r="V101" s="1684"/>
      <c r="W101" s="1684"/>
      <c r="X101" s="1684"/>
      <c r="Y101" s="1684"/>
      <c r="Z101" s="1684"/>
      <c r="AA101" s="1684"/>
      <c r="AB101" s="1684"/>
    </row>
    <row r="102">
      <c r="A102" s="1750" t="s">
        <v>9041</v>
      </c>
      <c r="B102" s="1735">
        <v>43475.0</v>
      </c>
      <c r="C102" s="1687">
        <v>43476.0</v>
      </c>
      <c r="D102" s="1763">
        <v>43479.0</v>
      </c>
      <c r="E102" s="1695"/>
      <c r="F102" s="1690">
        <v>43418.0</v>
      </c>
      <c r="G102" s="1691">
        <v>43438.0</v>
      </c>
      <c r="H102" s="1691">
        <v>43419.0</v>
      </c>
      <c r="I102" s="1692"/>
      <c r="J102" s="1692"/>
      <c r="K102" s="1693"/>
      <c r="L102" s="1694" t="s">
        <v>13676</v>
      </c>
      <c r="M102" s="630" t="s">
        <v>13172</v>
      </c>
      <c r="N102" s="1695"/>
      <c r="O102" s="1684"/>
      <c r="P102" s="1684"/>
      <c r="Q102" s="1684"/>
      <c r="R102" s="1684"/>
      <c r="S102" s="1684"/>
      <c r="T102" s="1684"/>
      <c r="U102" s="1684"/>
      <c r="V102" s="1684"/>
      <c r="W102" s="1684"/>
      <c r="X102" s="1684"/>
      <c r="Y102" s="1684"/>
      <c r="Z102" s="1684"/>
      <c r="AA102" s="1684"/>
      <c r="AB102" s="1684"/>
    </row>
    <row r="103">
      <c r="A103" s="1697" t="s">
        <v>7596</v>
      </c>
      <c r="B103" s="1686">
        <v>43440.0</v>
      </c>
      <c r="C103" s="1687">
        <v>43442.0</v>
      </c>
      <c r="D103" s="1698">
        <v>43449.0</v>
      </c>
      <c r="E103" s="1695"/>
      <c r="F103" s="1690">
        <v>43396.0</v>
      </c>
      <c r="G103" s="1691">
        <v>43402.0</v>
      </c>
      <c r="H103" s="1692"/>
      <c r="I103" s="1692"/>
      <c r="J103" s="1692"/>
      <c r="K103" s="1694" t="s">
        <v>13768</v>
      </c>
      <c r="L103" s="1694" t="s">
        <v>13851</v>
      </c>
      <c r="M103" s="630" t="s">
        <v>13156</v>
      </c>
      <c r="N103" s="1695"/>
      <c r="O103" s="1684"/>
      <c r="P103" s="1684"/>
      <c r="Q103" s="1684"/>
      <c r="R103" s="1684"/>
      <c r="S103" s="1684"/>
      <c r="T103" s="1684"/>
      <c r="U103" s="1684"/>
      <c r="V103" s="1684"/>
      <c r="W103" s="1684"/>
      <c r="X103" s="1684"/>
      <c r="Y103" s="1684"/>
      <c r="Z103" s="1684"/>
      <c r="AA103" s="1684"/>
      <c r="AB103" s="1684"/>
    </row>
    <row r="104">
      <c r="A104" s="1405" t="s">
        <v>13852</v>
      </c>
      <c r="B104" s="1686">
        <v>43476.0</v>
      </c>
      <c r="C104" s="1687">
        <v>43477.0</v>
      </c>
      <c r="D104" s="1702"/>
      <c r="E104" s="1733"/>
      <c r="F104" s="1690">
        <v>43423.0</v>
      </c>
      <c r="G104" s="1691"/>
      <c r="H104" s="1691">
        <v>43430.0</v>
      </c>
      <c r="I104" s="1692"/>
      <c r="J104" s="1691">
        <v>43430.0</v>
      </c>
      <c r="K104" s="1693"/>
      <c r="L104" s="1694" t="s">
        <v>13745</v>
      </c>
      <c r="M104" s="1695"/>
      <c r="N104" s="1695"/>
      <c r="O104" s="1684"/>
      <c r="P104" s="1684"/>
      <c r="Q104" s="1684"/>
      <c r="R104" s="1684"/>
      <c r="S104" s="1684"/>
      <c r="T104" s="1684"/>
      <c r="U104" s="1684"/>
      <c r="V104" s="1684"/>
      <c r="W104" s="1684"/>
      <c r="X104" s="1684"/>
      <c r="Y104" s="1684"/>
      <c r="Z104" s="1684"/>
      <c r="AA104" s="1684"/>
      <c r="AB104" s="1684"/>
    </row>
    <row r="105">
      <c r="A105" s="1685" t="s">
        <v>7544</v>
      </c>
      <c r="B105" s="1686">
        <v>43477.0</v>
      </c>
      <c r="C105" s="1687">
        <v>43479.0</v>
      </c>
      <c r="D105" s="1693"/>
      <c r="E105" s="1695"/>
      <c r="F105" s="1690">
        <v>43395.0</v>
      </c>
      <c r="G105" s="1692"/>
      <c r="H105" s="1692"/>
      <c r="I105" s="1692"/>
      <c r="J105" s="1692"/>
      <c r="K105" s="1693"/>
      <c r="L105" s="1693"/>
      <c r="M105" s="1695"/>
      <c r="N105" s="1695"/>
      <c r="O105" s="1684"/>
      <c r="P105" s="1684"/>
      <c r="Q105" s="1684"/>
      <c r="R105" s="1684"/>
      <c r="S105" s="1684"/>
      <c r="T105" s="1684"/>
      <c r="U105" s="1684"/>
      <c r="V105" s="1684"/>
      <c r="W105" s="1684"/>
      <c r="X105" s="1684"/>
      <c r="Y105" s="1684"/>
      <c r="Z105" s="1684"/>
      <c r="AA105" s="1684"/>
      <c r="AB105" s="1684"/>
    </row>
    <row r="106">
      <c r="A106" s="1685" t="s">
        <v>8241</v>
      </c>
      <c r="B106" s="1686">
        <v>43467.0</v>
      </c>
      <c r="C106" s="1687">
        <v>43475.0</v>
      </c>
      <c r="D106" s="1693"/>
      <c r="E106" s="1695"/>
      <c r="F106" s="1690">
        <v>43406.0</v>
      </c>
      <c r="G106" s="1692"/>
      <c r="H106" s="1692"/>
      <c r="I106" s="1692"/>
      <c r="J106" s="1692"/>
      <c r="K106" s="1693"/>
      <c r="L106" s="1693"/>
      <c r="M106" s="1695"/>
      <c r="N106" s="1695"/>
      <c r="O106" s="1684"/>
      <c r="P106" s="1684"/>
      <c r="Q106" s="1684"/>
      <c r="R106" s="1684"/>
      <c r="S106" s="1684"/>
      <c r="T106" s="1684"/>
      <c r="U106" s="1684"/>
      <c r="V106" s="1684"/>
      <c r="W106" s="1684"/>
      <c r="X106" s="1684"/>
      <c r="Y106" s="1684"/>
      <c r="Z106" s="1684"/>
      <c r="AA106" s="1684"/>
      <c r="AB106" s="1684"/>
    </row>
    <row r="107">
      <c r="A107" s="1685" t="s">
        <v>8252</v>
      </c>
      <c r="B107" s="1686">
        <v>43490.0</v>
      </c>
      <c r="C107" s="1687">
        <v>43491.0</v>
      </c>
      <c r="D107" s="1693"/>
      <c r="E107" s="1732"/>
      <c r="F107" s="1690">
        <v>43403.0</v>
      </c>
      <c r="G107" s="1692"/>
      <c r="H107" s="1691">
        <v>43403.0</v>
      </c>
      <c r="I107" s="1692"/>
      <c r="J107" s="1691">
        <v>43770.0</v>
      </c>
      <c r="K107" s="1693"/>
      <c r="L107" s="1693"/>
      <c r="M107" s="1695"/>
      <c r="N107" s="1695"/>
      <c r="O107" s="1684"/>
      <c r="P107" s="1684"/>
      <c r="Q107" s="1684"/>
      <c r="R107" s="1684"/>
      <c r="S107" s="1684"/>
      <c r="T107" s="1684"/>
      <c r="U107" s="1684"/>
      <c r="V107" s="1684"/>
      <c r="W107" s="1684"/>
      <c r="X107" s="1684"/>
      <c r="Y107" s="1684"/>
      <c r="Z107" s="1684"/>
      <c r="AA107" s="1684"/>
      <c r="AB107" s="1684"/>
    </row>
    <row r="108">
      <c r="A108" s="1748" t="s">
        <v>12737</v>
      </c>
      <c r="B108" s="1687">
        <v>43449.0</v>
      </c>
      <c r="C108" s="1687">
        <v>43484.0</v>
      </c>
      <c r="D108" s="1713"/>
      <c r="E108" s="1695"/>
      <c r="F108" s="1690">
        <v>43402.0</v>
      </c>
      <c r="G108" s="1692"/>
      <c r="H108" s="1694" t="s">
        <v>13853</v>
      </c>
      <c r="I108" s="1691">
        <v>43430.0</v>
      </c>
      <c r="J108" s="1692"/>
      <c r="K108" s="1694" t="s">
        <v>13768</v>
      </c>
      <c r="L108" s="1694" t="s">
        <v>13156</v>
      </c>
      <c r="M108" s="630" t="s">
        <v>13156</v>
      </c>
      <c r="N108" s="630" t="s">
        <v>13854</v>
      </c>
      <c r="O108" s="1684"/>
      <c r="P108" s="1684"/>
      <c r="Q108" s="1684"/>
      <c r="R108" s="1684"/>
      <c r="S108" s="1684"/>
      <c r="T108" s="1684"/>
      <c r="U108" s="1684"/>
      <c r="V108" s="1684"/>
      <c r="W108" s="1684"/>
      <c r="X108" s="1684"/>
      <c r="Y108" s="1684"/>
      <c r="Z108" s="1684"/>
      <c r="AA108" s="1684"/>
      <c r="AB108" s="1684"/>
    </row>
    <row r="109" ht="29.25" customHeight="1">
      <c r="A109" s="1685" t="s">
        <v>8099</v>
      </c>
      <c r="B109" s="1686">
        <v>43418.0</v>
      </c>
      <c r="C109" s="1687">
        <v>43432.0</v>
      </c>
      <c r="D109" s="1686">
        <v>43439.0</v>
      </c>
      <c r="E109" s="1695"/>
      <c r="F109" s="1764">
        <v>43390.0</v>
      </c>
      <c r="G109" s="1694" t="s">
        <v>13855</v>
      </c>
      <c r="H109" s="1692"/>
      <c r="I109" s="1692"/>
      <c r="J109" s="1692"/>
      <c r="K109" s="1694" t="s">
        <v>13768</v>
      </c>
      <c r="L109" s="1694" t="s">
        <v>13676</v>
      </c>
      <c r="M109" s="1695"/>
      <c r="N109" s="1695"/>
      <c r="O109" s="1684"/>
      <c r="P109" s="1684"/>
      <c r="Q109" s="1684"/>
      <c r="R109" s="1684"/>
      <c r="S109" s="1684"/>
      <c r="T109" s="1684"/>
      <c r="U109" s="1684"/>
      <c r="V109" s="1684"/>
      <c r="W109" s="1684"/>
      <c r="X109" s="1684"/>
      <c r="Y109" s="1684"/>
      <c r="Z109" s="1684"/>
      <c r="AA109" s="1684"/>
      <c r="AB109" s="1684"/>
    </row>
    <row r="110">
      <c r="A110" s="1685" t="s">
        <v>13856</v>
      </c>
      <c r="B110" s="1687">
        <v>43434.0</v>
      </c>
      <c r="C110" s="1687">
        <v>43437.0</v>
      </c>
      <c r="D110" s="1687">
        <v>43809.0</v>
      </c>
      <c r="E110" s="630" t="s">
        <v>87</v>
      </c>
      <c r="F110" s="1690">
        <v>43395.0</v>
      </c>
      <c r="G110" s="1694" t="s">
        <v>13857</v>
      </c>
      <c r="H110" s="1692"/>
      <c r="I110" s="1692"/>
      <c r="J110" s="1692"/>
      <c r="K110" s="1702"/>
      <c r="L110" s="1694" t="s">
        <v>13676</v>
      </c>
      <c r="M110" s="1695"/>
      <c r="N110" s="1695"/>
      <c r="O110" s="1684"/>
      <c r="P110" s="1684"/>
      <c r="Q110" s="1684"/>
      <c r="R110" s="1684"/>
      <c r="S110" s="1684"/>
      <c r="T110" s="1684"/>
      <c r="U110" s="1684"/>
      <c r="V110" s="1684"/>
      <c r="W110" s="1684"/>
      <c r="X110" s="1684"/>
      <c r="Y110" s="1684"/>
      <c r="Z110" s="1684"/>
      <c r="AA110" s="1684"/>
      <c r="AB110" s="1684"/>
    </row>
    <row r="111">
      <c r="A111" s="1719" t="s">
        <v>13858</v>
      </c>
      <c r="B111" s="1406">
        <v>43434.0</v>
      </c>
      <c r="C111" s="1721"/>
      <c r="D111" s="1729"/>
      <c r="E111" s="1722"/>
      <c r="F111" s="1765">
        <v>43407.0</v>
      </c>
      <c r="G111" s="1723"/>
      <c r="H111" s="1723"/>
      <c r="I111" s="1724"/>
      <c r="J111" s="1724"/>
      <c r="K111" s="1724"/>
      <c r="L111" s="1724"/>
      <c r="M111" s="1724"/>
      <c r="N111" s="1724"/>
      <c r="O111" s="1725"/>
      <c r="P111" s="1725"/>
      <c r="Q111" s="1725"/>
      <c r="R111" s="1725"/>
      <c r="S111" s="1725"/>
      <c r="T111" s="1725"/>
      <c r="U111" s="1725"/>
      <c r="V111" s="1725"/>
      <c r="W111" s="1725"/>
      <c r="X111" s="1725"/>
      <c r="Y111" s="1725"/>
      <c r="Z111" s="1725"/>
      <c r="AA111" s="1725"/>
      <c r="AB111" s="1725"/>
    </row>
    <row r="112">
      <c r="A112" s="1685" t="s">
        <v>1878</v>
      </c>
      <c r="B112" s="1766">
        <v>43435.0</v>
      </c>
      <c r="C112" s="1766">
        <v>43469.0</v>
      </c>
      <c r="D112" s="1693"/>
      <c r="E112" s="1695"/>
      <c r="F112" s="1690">
        <v>43395.0</v>
      </c>
      <c r="G112" s="1691">
        <v>43396.0</v>
      </c>
      <c r="H112" s="1691">
        <v>43397.0</v>
      </c>
      <c r="I112" s="1692"/>
      <c r="J112" s="1692"/>
      <c r="K112" s="1694" t="s">
        <v>13766</v>
      </c>
      <c r="L112" s="1694" t="s">
        <v>7370</v>
      </c>
      <c r="M112" s="1695"/>
      <c r="N112" s="1695"/>
      <c r="O112" s="1684"/>
      <c r="P112" s="1684"/>
      <c r="Q112" s="1684"/>
      <c r="R112" s="1684"/>
      <c r="S112" s="1684"/>
      <c r="T112" s="1684"/>
      <c r="U112" s="1684"/>
      <c r="V112" s="1684"/>
      <c r="W112" s="1684"/>
      <c r="X112" s="1684"/>
      <c r="Y112" s="1684"/>
      <c r="Z112" s="1684"/>
      <c r="AA112" s="1684"/>
      <c r="AB112" s="1684"/>
    </row>
    <row r="113">
      <c r="D113" s="1693"/>
      <c r="E113" s="1695"/>
      <c r="F113" s="1690">
        <v>43403.0</v>
      </c>
      <c r="G113" s="1692"/>
      <c r="H113" s="1691">
        <v>43403.0</v>
      </c>
      <c r="I113" s="1692"/>
      <c r="J113" s="1691">
        <v>43403.0</v>
      </c>
      <c r="K113" s="1694" t="s">
        <v>13859</v>
      </c>
      <c r="L113" s="1694" t="s">
        <v>7370</v>
      </c>
      <c r="M113" s="1695"/>
      <c r="N113" s="1695"/>
      <c r="O113" s="1684"/>
      <c r="P113" s="1684"/>
      <c r="Q113" s="1684"/>
      <c r="R113" s="1684"/>
      <c r="S113" s="1684"/>
      <c r="T113" s="1684"/>
      <c r="U113" s="1684"/>
      <c r="V113" s="1684"/>
      <c r="W113" s="1684"/>
      <c r="X113" s="1684"/>
      <c r="Y113" s="1684"/>
      <c r="Z113" s="1684"/>
      <c r="AA113" s="1684"/>
      <c r="AB113" s="1684"/>
    </row>
    <row r="114">
      <c r="A114" s="1767"/>
      <c r="B114" s="1768"/>
      <c r="C114" s="1768"/>
      <c r="D114" s="1768"/>
      <c r="E114" s="1769"/>
      <c r="F114" s="1768"/>
      <c r="G114" s="1770"/>
      <c r="H114" s="1770"/>
      <c r="I114" s="1770"/>
      <c r="J114" s="1770"/>
      <c r="K114" s="1770"/>
      <c r="L114" s="1770"/>
      <c r="M114" s="1770"/>
      <c r="N114" s="1770"/>
      <c r="O114" s="1770"/>
      <c r="P114" s="1770"/>
      <c r="Q114" s="1770"/>
      <c r="R114" s="1770"/>
      <c r="S114" s="1770"/>
      <c r="T114" s="1770"/>
      <c r="U114" s="1770"/>
      <c r="V114" s="1770"/>
      <c r="W114" s="1770"/>
      <c r="X114" s="1770"/>
      <c r="Y114" s="1770"/>
      <c r="Z114" s="1770"/>
      <c r="AA114" s="1770"/>
      <c r="AB114" s="1770"/>
    </row>
    <row r="115">
      <c r="A115" s="705"/>
      <c r="E115" s="1675"/>
    </row>
    <row r="116">
      <c r="A116" s="547" t="s">
        <v>13860</v>
      </c>
      <c r="B116" s="1682"/>
      <c r="C116" s="1682"/>
      <c r="D116" s="1682"/>
      <c r="E116" s="1771">
        <f>count(F:F)</f>
        <v>106</v>
      </c>
      <c r="F116" s="1682"/>
      <c r="G116" s="1684"/>
      <c r="H116" s="1684"/>
      <c r="I116" s="1684"/>
      <c r="J116" s="1684"/>
      <c r="K116" s="1684"/>
      <c r="L116" s="1684"/>
      <c r="M116" s="1684"/>
      <c r="N116" s="1684"/>
      <c r="O116" s="1684"/>
      <c r="P116" s="1684"/>
      <c r="Q116" s="1684"/>
      <c r="R116" s="1684"/>
      <c r="S116" s="1684"/>
      <c r="T116" s="1684"/>
      <c r="U116" s="1684"/>
      <c r="V116" s="1684"/>
      <c r="W116" s="1684"/>
      <c r="X116" s="1684"/>
      <c r="Y116" s="1684"/>
      <c r="Z116" s="1684"/>
      <c r="AA116" s="1684"/>
      <c r="AB116" s="1684"/>
    </row>
    <row r="117">
      <c r="A117" s="547" t="s">
        <v>13861</v>
      </c>
      <c r="B117" s="1682"/>
      <c r="C117" s="1682"/>
      <c r="D117" s="1682"/>
      <c r="E117" s="1771">
        <f>countA(#REF!)-E116</f>
        <v>-105</v>
      </c>
      <c r="F117" s="1682"/>
      <c r="G117" s="1684"/>
      <c r="H117" s="1684"/>
      <c r="I117" s="1684"/>
      <c r="J117" s="1684"/>
      <c r="K117" s="1684"/>
      <c r="L117" s="1684"/>
      <c r="M117" s="1684"/>
      <c r="N117" s="1684"/>
      <c r="O117" s="1684"/>
      <c r="P117" s="1684"/>
      <c r="Q117" s="1684"/>
      <c r="R117" s="1684"/>
      <c r="S117" s="1684"/>
      <c r="T117" s="1684"/>
      <c r="U117" s="1684"/>
      <c r="V117" s="1684"/>
      <c r="W117" s="1684"/>
      <c r="X117" s="1684"/>
      <c r="Y117" s="1684"/>
      <c r="Z117" s="1684"/>
      <c r="AA117" s="1684"/>
      <c r="AB117" s="1684"/>
    </row>
    <row r="118">
      <c r="A118" s="705"/>
      <c r="E118" s="1675"/>
    </row>
    <row r="119">
      <c r="A119" s="705"/>
      <c r="E119" s="1675"/>
    </row>
    <row r="120">
      <c r="A120" s="705"/>
      <c r="E120" s="1675"/>
    </row>
    <row r="121">
      <c r="A121" s="705"/>
      <c r="E121" s="1675"/>
    </row>
    <row r="122">
      <c r="A122" s="705"/>
      <c r="E122" s="1675"/>
    </row>
    <row r="123">
      <c r="A123" s="705"/>
      <c r="E123" s="1675"/>
    </row>
    <row r="124">
      <c r="A124" s="705"/>
      <c r="E124" s="1675"/>
    </row>
    <row r="125">
      <c r="A125" s="705"/>
      <c r="E125" s="1675"/>
    </row>
  </sheetData>
  <conditionalFormatting sqref="A1:A56 B1:J1 D8:E8 I8:K8 M8:AB8 A58:A88 A90:A91 A93:A100 B98:C98 A102 A104:A113 A115:A116">
    <cfRule type="notContainsBlanks" dxfId="20" priority="1">
      <formula>LEN(TRIM(A1))&gt;0</formula>
    </cfRule>
  </conditionalFormatting>
  <conditionalFormatting sqref="L1:L113 L115:L116">
    <cfRule type="containsText" dxfId="2" priority="2" operator="containsText" text="ERA">
      <formula>NOT(ISERROR(SEARCH(("ERA"),(L1))))</formula>
    </cfRule>
  </conditionalFormatting>
  <conditionalFormatting sqref="L1:L113 L115:L116">
    <cfRule type="containsText" dxfId="12" priority="3" operator="containsText" text="email">
      <formula>NOT(ISERROR(SEARCH(("email"),(L1))))</formula>
    </cfRule>
  </conditionalFormatting>
  <conditionalFormatting sqref="L1:L113 L115:L116">
    <cfRule type="containsText" dxfId="15" priority="4" operator="containsText" text="phone">
      <formula>NOT(ISERROR(SEARCH(("phone"),(L1))))</formula>
    </cfRule>
  </conditionalFormatting>
  <conditionalFormatting sqref="L1:L113 L115:L116">
    <cfRule type="containsText" dxfId="16" priority="5" operator="containsText" text="thalamus">
      <formula>NOT(ISERROR(SEARCH(("thalamus"),(L1))))</formula>
    </cfRule>
  </conditionalFormatting>
  <conditionalFormatting sqref="L1:L113 L115:L116">
    <cfRule type="containsText" dxfId="16" priority="6" operator="containsText" text="broker">
      <formula>NOT(ISERROR(SEARCH(("broker"),(L1))))</formula>
    </cfRule>
  </conditionalFormatting>
  <conditionalFormatting sqref="C91">
    <cfRule type="notContainsBlanks" dxfId="2" priority="7">
      <formula>LEN(TRIM(C91))&gt;0</formula>
    </cfRule>
  </conditionalFormatting>
  <hyperlinks>
    <hyperlink r:id="rId1" ref="B14"/>
  </hyperlinks>
  <printOptions gridLines="1" horizontalCentered="1"/>
  <pageMargins bottom="0.75" footer="0.0" header="0.0" left="0.7" right="0.7" top="0.75"/>
  <pageSetup fitToHeight="0" cellComments="atEnd" orientation="landscape" pageOrder="overThenDown"/>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4.43" defaultRowHeight="15.75"/>
  <cols>
    <col customWidth="1" min="1" max="1" width="46.43"/>
    <col customWidth="1" min="2" max="2" width="37.86"/>
    <col customWidth="1" min="3" max="3" width="19.57"/>
    <col customWidth="1" min="4" max="4" width="39.71"/>
    <col customWidth="1" min="5" max="5" width="41.57"/>
    <col customWidth="1" min="6" max="6" width="70.71"/>
    <col customWidth="1" min="7" max="7" width="77.43"/>
  </cols>
  <sheetData>
    <row r="15" ht="17.25" customHeight="1"/>
    <row r="17" ht="16.5" customHeight="1"/>
    <row r="18" ht="15.75" customHeight="1"/>
    <row r="36">
      <c r="A36" s="1772" t="s">
        <v>7390</v>
      </c>
      <c r="B36" s="1773" t="s">
        <v>13862</v>
      </c>
      <c r="C36" s="1774" t="s">
        <v>2249</v>
      </c>
      <c r="D36" s="1775" t="s">
        <v>10044</v>
      </c>
      <c r="E36" s="1776" t="s">
        <v>13863</v>
      </c>
      <c r="F36" s="1777"/>
      <c r="G36" s="1778"/>
      <c r="H36" s="1779"/>
      <c r="I36" s="1780"/>
      <c r="J36" s="1780"/>
      <c r="K36" s="1780"/>
      <c r="L36" s="1780"/>
      <c r="M36" s="1780"/>
      <c r="N36" s="1780"/>
      <c r="O36" s="1780"/>
      <c r="P36" s="1780"/>
      <c r="Q36" s="1780"/>
      <c r="R36" s="1780"/>
      <c r="S36" s="1780"/>
      <c r="T36" s="1780"/>
      <c r="U36" s="1780"/>
      <c r="V36" s="1780"/>
      <c r="W36" s="1780"/>
      <c r="X36" s="1780"/>
      <c r="Y36" s="1780"/>
    </row>
    <row r="37">
      <c r="A37" s="1781" t="s">
        <v>7390</v>
      </c>
      <c r="B37" s="1782" t="s">
        <v>13864</v>
      </c>
      <c r="C37" s="1783" t="s">
        <v>2249</v>
      </c>
      <c r="D37" s="1784" t="s">
        <v>13865</v>
      </c>
      <c r="E37" s="1785" t="s">
        <v>13866</v>
      </c>
      <c r="F37" s="1786"/>
      <c r="G37" s="1778"/>
      <c r="H37" s="1779"/>
      <c r="I37" s="1780"/>
      <c r="J37" s="1780"/>
      <c r="K37" s="1780"/>
      <c r="L37" s="1780"/>
      <c r="M37" s="1780"/>
      <c r="N37" s="1780"/>
      <c r="O37" s="1780"/>
      <c r="P37" s="1780"/>
      <c r="Q37" s="1780"/>
      <c r="R37" s="1780"/>
      <c r="S37" s="1780"/>
      <c r="T37" s="1780"/>
      <c r="U37" s="1780"/>
      <c r="V37" s="1780"/>
      <c r="W37" s="1780"/>
      <c r="X37" s="1780"/>
      <c r="Y37" s="1780"/>
    </row>
    <row r="38" ht="18.0" customHeight="1">
      <c r="A38" s="1781" t="s">
        <v>7594</v>
      </c>
      <c r="B38" s="1782" t="s">
        <v>13867</v>
      </c>
      <c r="C38" s="1787" t="s">
        <v>1871</v>
      </c>
      <c r="D38" s="1784" t="s">
        <v>13868</v>
      </c>
      <c r="E38" s="1520" t="s">
        <v>13869</v>
      </c>
      <c r="F38" s="1786"/>
      <c r="G38" s="1778"/>
      <c r="H38" s="1779"/>
      <c r="I38" s="1780"/>
      <c r="J38" s="1780"/>
      <c r="K38" s="1780"/>
      <c r="L38" s="1780"/>
      <c r="M38" s="1780"/>
      <c r="N38" s="1780"/>
      <c r="O38" s="1780"/>
      <c r="P38" s="1780"/>
      <c r="Q38" s="1780"/>
      <c r="R38" s="1780"/>
      <c r="S38" s="1780"/>
      <c r="T38" s="1780"/>
      <c r="U38" s="1780"/>
      <c r="V38" s="1780"/>
      <c r="W38" s="1780"/>
      <c r="X38" s="1780"/>
      <c r="Y38" s="1780"/>
    </row>
    <row r="39">
      <c r="A39" s="1781" t="s">
        <v>7594</v>
      </c>
      <c r="B39" s="1782" t="s">
        <v>13870</v>
      </c>
      <c r="C39" s="1787" t="s">
        <v>1871</v>
      </c>
      <c r="D39" s="1788" t="s">
        <v>8065</v>
      </c>
      <c r="E39" s="1785" t="s">
        <v>13871</v>
      </c>
      <c r="F39" s="1789"/>
      <c r="G39" s="1778"/>
      <c r="H39" s="1779"/>
      <c r="I39" s="1780"/>
      <c r="J39" s="1780"/>
      <c r="K39" s="1780"/>
      <c r="L39" s="1780"/>
      <c r="M39" s="1780"/>
      <c r="N39" s="1780"/>
      <c r="O39" s="1780"/>
      <c r="P39" s="1780"/>
      <c r="Q39" s="1780"/>
      <c r="R39" s="1780"/>
      <c r="S39" s="1780"/>
      <c r="T39" s="1780"/>
      <c r="U39" s="1780"/>
      <c r="V39" s="1780"/>
      <c r="W39" s="1780"/>
      <c r="X39" s="1780"/>
      <c r="Y39" s="1780"/>
    </row>
    <row r="40">
      <c r="A40" s="1790" t="s">
        <v>7594</v>
      </c>
      <c r="B40" s="1791"/>
      <c r="C40" s="1792"/>
      <c r="D40" s="1793"/>
      <c r="E40" s="1794"/>
      <c r="F40" s="1795"/>
      <c r="G40" s="1778"/>
      <c r="H40" s="1779"/>
      <c r="I40" s="1780"/>
      <c r="J40" s="1780"/>
      <c r="K40" s="1780"/>
      <c r="L40" s="1780"/>
      <c r="M40" s="1780"/>
      <c r="N40" s="1780"/>
      <c r="O40" s="1780"/>
      <c r="P40" s="1780"/>
      <c r="Q40" s="1780"/>
      <c r="R40" s="1780"/>
      <c r="S40" s="1780"/>
      <c r="T40" s="1780"/>
      <c r="U40" s="1780"/>
      <c r="V40" s="1780"/>
      <c r="W40" s="1780"/>
      <c r="X40" s="1780"/>
      <c r="Y40" s="1780"/>
    </row>
    <row r="41">
      <c r="A41" s="1796" t="s">
        <v>7599</v>
      </c>
      <c r="B41" s="1782" t="s">
        <v>13872</v>
      </c>
      <c r="C41" s="1797"/>
      <c r="D41" s="1798"/>
      <c r="E41" s="1799"/>
      <c r="F41" s="1786"/>
      <c r="G41" s="1778"/>
      <c r="H41" s="1779"/>
      <c r="I41" s="1780"/>
      <c r="J41" s="1780"/>
      <c r="K41" s="1780"/>
      <c r="L41" s="1780"/>
      <c r="M41" s="1780"/>
      <c r="N41" s="1780"/>
      <c r="O41" s="1780"/>
      <c r="P41" s="1780"/>
      <c r="Q41" s="1780"/>
      <c r="R41" s="1780"/>
      <c r="S41" s="1780"/>
      <c r="T41" s="1780"/>
      <c r="U41" s="1780"/>
      <c r="V41" s="1780"/>
      <c r="W41" s="1780"/>
      <c r="X41" s="1780"/>
      <c r="Y41" s="1780"/>
    </row>
    <row r="42">
      <c r="A42" s="1800" t="s">
        <v>7604</v>
      </c>
      <c r="B42" s="1801" t="s">
        <v>13873</v>
      </c>
      <c r="C42" s="1774" t="s">
        <v>7382</v>
      </c>
      <c r="D42" s="1802" t="s">
        <v>9472</v>
      </c>
      <c r="E42" s="1776" t="s">
        <v>13874</v>
      </c>
      <c r="F42" s="1803" t="s">
        <v>13875</v>
      </c>
      <c r="G42" s="1778"/>
      <c r="H42" s="1779"/>
      <c r="I42" s="1780"/>
      <c r="J42" s="1780"/>
      <c r="K42" s="1780"/>
      <c r="L42" s="1780"/>
      <c r="M42" s="1780"/>
      <c r="N42" s="1780"/>
      <c r="O42" s="1780"/>
      <c r="P42" s="1780"/>
      <c r="Q42" s="1780"/>
      <c r="R42" s="1780"/>
      <c r="S42" s="1780"/>
      <c r="T42" s="1780"/>
      <c r="U42" s="1780"/>
      <c r="V42" s="1780"/>
      <c r="W42" s="1780"/>
      <c r="X42" s="1780"/>
      <c r="Y42" s="1780"/>
    </row>
    <row r="43">
      <c r="A43" s="1796" t="s">
        <v>7604</v>
      </c>
      <c r="B43" s="1804"/>
      <c r="C43" s="1797"/>
      <c r="D43" s="1805"/>
      <c r="E43" s="1799"/>
      <c r="F43" s="1786"/>
      <c r="G43" s="1778"/>
      <c r="H43" s="1779"/>
      <c r="I43" s="1780"/>
      <c r="J43" s="1780"/>
      <c r="K43" s="1780"/>
      <c r="L43" s="1780"/>
      <c r="M43" s="1780"/>
      <c r="N43" s="1780"/>
      <c r="O43" s="1780"/>
      <c r="P43" s="1780"/>
      <c r="Q43" s="1780"/>
      <c r="R43" s="1780"/>
      <c r="S43" s="1780"/>
      <c r="T43" s="1780"/>
      <c r="U43" s="1780"/>
      <c r="V43" s="1780"/>
      <c r="W43" s="1780"/>
      <c r="X43" s="1780"/>
      <c r="Y43" s="1780"/>
    </row>
    <row r="44">
      <c r="A44" s="1790" t="s">
        <v>7612</v>
      </c>
      <c r="B44" s="1806" t="s">
        <v>13876</v>
      </c>
      <c r="C44" s="1807" t="s">
        <v>2249</v>
      </c>
      <c r="D44" s="1808" t="s">
        <v>13877</v>
      </c>
      <c r="E44" s="1809" t="s">
        <v>13878</v>
      </c>
      <c r="F44" s="1795"/>
      <c r="G44" s="1778"/>
      <c r="H44" s="1779"/>
      <c r="I44" s="1780"/>
      <c r="J44" s="1780"/>
      <c r="K44" s="1780"/>
      <c r="L44" s="1780"/>
      <c r="M44" s="1780"/>
      <c r="N44" s="1780"/>
      <c r="O44" s="1780"/>
      <c r="P44" s="1780"/>
      <c r="Q44" s="1780"/>
      <c r="R44" s="1780"/>
      <c r="S44" s="1780"/>
      <c r="T44" s="1780"/>
      <c r="U44" s="1780"/>
      <c r="V44" s="1780"/>
      <c r="W44" s="1780"/>
      <c r="X44" s="1780"/>
      <c r="Y44" s="1780"/>
    </row>
    <row r="45">
      <c r="A45" s="1772" t="s">
        <v>7612</v>
      </c>
      <c r="B45" s="1773" t="s">
        <v>13879</v>
      </c>
      <c r="C45" s="1774" t="s">
        <v>2249</v>
      </c>
      <c r="D45" s="1802" t="s">
        <v>13880</v>
      </c>
      <c r="E45" s="1776" t="s">
        <v>13881</v>
      </c>
      <c r="F45" s="1803" t="s">
        <v>13882</v>
      </c>
      <c r="G45" s="1778"/>
      <c r="H45" s="1779"/>
      <c r="I45" s="1780"/>
      <c r="J45" s="1780"/>
      <c r="K45" s="1780"/>
      <c r="L45" s="1780"/>
      <c r="M45" s="1780"/>
      <c r="N45" s="1780"/>
      <c r="O45" s="1780"/>
      <c r="P45" s="1780"/>
      <c r="Q45" s="1780"/>
      <c r="R45" s="1780"/>
      <c r="S45" s="1780"/>
      <c r="T45" s="1780"/>
      <c r="U45" s="1780"/>
      <c r="V45" s="1780"/>
      <c r="W45" s="1780"/>
      <c r="X45" s="1780"/>
      <c r="Y45" s="1780"/>
    </row>
    <row r="46">
      <c r="A46" s="1781" t="s">
        <v>7612</v>
      </c>
      <c r="B46" s="1810"/>
      <c r="C46" s="1797"/>
      <c r="D46" s="1798"/>
      <c r="E46" s="1799"/>
      <c r="F46" s="1786"/>
      <c r="G46" s="1778"/>
      <c r="H46" s="1779"/>
      <c r="I46" s="1780"/>
      <c r="J46" s="1780"/>
      <c r="K46" s="1780"/>
      <c r="L46" s="1780"/>
      <c r="M46" s="1780"/>
      <c r="N46" s="1780"/>
      <c r="O46" s="1780"/>
      <c r="P46" s="1780"/>
      <c r="Q46" s="1780"/>
      <c r="R46" s="1780"/>
      <c r="S46" s="1780"/>
      <c r="T46" s="1780"/>
      <c r="U46" s="1780"/>
      <c r="V46" s="1780"/>
      <c r="W46" s="1780"/>
      <c r="X46" s="1780"/>
      <c r="Y46" s="1780"/>
    </row>
    <row r="47">
      <c r="A47" s="1781" t="s">
        <v>7624</v>
      </c>
      <c r="B47" s="1782" t="s">
        <v>13883</v>
      </c>
      <c r="C47" s="1787" t="s">
        <v>1871</v>
      </c>
      <c r="D47" s="1811" t="s">
        <v>13884</v>
      </c>
      <c r="E47" s="1785" t="s">
        <v>13885</v>
      </c>
      <c r="F47" s="1789" t="s">
        <v>13886</v>
      </c>
      <c r="G47" s="1778"/>
      <c r="H47" s="1779"/>
      <c r="I47" s="1780"/>
      <c r="J47" s="1780"/>
      <c r="K47" s="1780"/>
      <c r="L47" s="1780"/>
      <c r="M47" s="1780"/>
      <c r="N47" s="1780"/>
      <c r="O47" s="1780"/>
      <c r="P47" s="1780"/>
      <c r="Q47" s="1780"/>
      <c r="R47" s="1780"/>
      <c r="S47" s="1780"/>
      <c r="T47" s="1780"/>
      <c r="U47" s="1780"/>
      <c r="V47" s="1780"/>
      <c r="W47" s="1780"/>
      <c r="X47" s="1780"/>
      <c r="Y47" s="1780"/>
    </row>
    <row r="48">
      <c r="A48" s="1781" t="s">
        <v>7624</v>
      </c>
      <c r="B48" s="1782" t="s">
        <v>13887</v>
      </c>
      <c r="C48" s="1783" t="s">
        <v>2249</v>
      </c>
      <c r="D48" s="1811" t="s">
        <v>7561</v>
      </c>
      <c r="E48" s="1785" t="s">
        <v>13888</v>
      </c>
      <c r="F48" s="1789" t="s">
        <v>13889</v>
      </c>
      <c r="G48" s="1778"/>
      <c r="H48" s="1779"/>
      <c r="I48" s="1780"/>
      <c r="J48" s="1780"/>
      <c r="K48" s="1780"/>
      <c r="L48" s="1780"/>
      <c r="M48" s="1780"/>
      <c r="N48" s="1780"/>
      <c r="O48" s="1780"/>
      <c r="P48" s="1780"/>
      <c r="Q48" s="1780"/>
      <c r="R48" s="1780"/>
      <c r="S48" s="1780"/>
      <c r="T48" s="1780"/>
      <c r="U48" s="1780"/>
      <c r="V48" s="1780"/>
      <c r="W48" s="1780"/>
      <c r="X48" s="1780"/>
      <c r="Y48" s="1780"/>
    </row>
    <row r="49">
      <c r="A49" s="1790" t="s">
        <v>7624</v>
      </c>
      <c r="B49" s="1806" t="s">
        <v>13890</v>
      </c>
      <c r="C49" s="1807" t="s">
        <v>2249</v>
      </c>
      <c r="D49" s="1812" t="s">
        <v>13891</v>
      </c>
      <c r="E49" s="1813" t="s">
        <v>13892</v>
      </c>
      <c r="F49" s="1814" t="s">
        <v>13893</v>
      </c>
      <c r="G49" s="1797"/>
      <c r="H49" s="1815"/>
      <c r="I49" s="1780"/>
      <c r="J49" s="1780"/>
      <c r="K49" s="1780"/>
      <c r="L49" s="1780"/>
      <c r="M49" s="1780"/>
      <c r="N49" s="1780"/>
      <c r="O49" s="1780"/>
      <c r="P49" s="1780"/>
      <c r="Q49" s="1780"/>
      <c r="R49" s="1780"/>
      <c r="S49" s="1780"/>
      <c r="T49" s="1780"/>
      <c r="U49" s="1780"/>
      <c r="V49" s="1780"/>
      <c r="W49" s="1780"/>
      <c r="X49" s="1780"/>
      <c r="Y49" s="1780"/>
    </row>
    <row r="50">
      <c r="A50" s="1796" t="s">
        <v>7634</v>
      </c>
      <c r="B50" s="1782" t="s">
        <v>13894</v>
      </c>
      <c r="C50" s="1783" t="s">
        <v>2249</v>
      </c>
      <c r="D50" s="1811" t="s">
        <v>13895</v>
      </c>
      <c r="E50" s="1785" t="s">
        <v>13896</v>
      </c>
      <c r="F50" s="1786"/>
      <c r="G50" s="1778"/>
      <c r="H50" s="1779"/>
      <c r="I50" s="1780"/>
      <c r="J50" s="1780"/>
      <c r="K50" s="1780"/>
      <c r="L50" s="1780"/>
      <c r="M50" s="1780"/>
      <c r="N50" s="1780"/>
      <c r="O50" s="1780"/>
      <c r="P50" s="1780"/>
      <c r="Q50" s="1780"/>
      <c r="R50" s="1780"/>
      <c r="S50" s="1780"/>
      <c r="T50" s="1780"/>
      <c r="U50" s="1780"/>
      <c r="V50" s="1780"/>
      <c r="W50" s="1780"/>
      <c r="X50" s="1780"/>
      <c r="Y50" s="1780"/>
    </row>
    <row r="51">
      <c r="A51" s="1796" t="s">
        <v>7634</v>
      </c>
      <c r="B51" s="1782" t="s">
        <v>13897</v>
      </c>
      <c r="C51" s="1787" t="s">
        <v>2249</v>
      </c>
      <c r="D51" s="1816" t="s">
        <v>13898</v>
      </c>
      <c r="E51" s="1785" t="s">
        <v>13899</v>
      </c>
      <c r="F51" s="1789" t="s">
        <v>13900</v>
      </c>
      <c r="G51" s="1778"/>
      <c r="H51" s="1779"/>
      <c r="I51" s="1780"/>
      <c r="J51" s="1780"/>
      <c r="K51" s="1780"/>
      <c r="L51" s="1780"/>
      <c r="M51" s="1780"/>
      <c r="N51" s="1780"/>
      <c r="O51" s="1780"/>
      <c r="P51" s="1780"/>
      <c r="Q51" s="1780"/>
      <c r="R51" s="1780"/>
      <c r="S51" s="1780"/>
      <c r="T51" s="1780"/>
      <c r="U51" s="1780"/>
      <c r="V51" s="1780"/>
      <c r="W51" s="1780"/>
      <c r="X51" s="1780"/>
      <c r="Y51" s="1780"/>
    </row>
    <row r="52">
      <c r="A52" s="1781" t="s">
        <v>7642</v>
      </c>
      <c r="B52" s="1782" t="s">
        <v>13901</v>
      </c>
      <c r="C52" s="1783" t="s">
        <v>2249</v>
      </c>
      <c r="D52" s="1811" t="s">
        <v>7511</v>
      </c>
      <c r="E52" s="1785" t="s">
        <v>13902</v>
      </c>
      <c r="F52" s="1789" t="s">
        <v>13903</v>
      </c>
      <c r="G52" s="1778"/>
      <c r="H52" s="1779"/>
      <c r="I52" s="1780"/>
      <c r="J52" s="1780"/>
      <c r="K52" s="1780"/>
      <c r="L52" s="1780"/>
      <c r="M52" s="1780"/>
      <c r="N52" s="1780"/>
      <c r="O52" s="1780"/>
      <c r="P52" s="1780"/>
      <c r="Q52" s="1780"/>
      <c r="R52" s="1780"/>
      <c r="S52" s="1780"/>
      <c r="T52" s="1780"/>
      <c r="U52" s="1780"/>
      <c r="V52" s="1780"/>
      <c r="W52" s="1780"/>
      <c r="X52" s="1780"/>
      <c r="Y52" s="1780"/>
    </row>
    <row r="53">
      <c r="A53" s="1772" t="s">
        <v>7642</v>
      </c>
      <c r="B53" s="1773" t="s">
        <v>13904</v>
      </c>
      <c r="C53" s="1774" t="s">
        <v>1871</v>
      </c>
      <c r="D53" s="1775" t="s">
        <v>7694</v>
      </c>
      <c r="E53" s="1776" t="s">
        <v>13905</v>
      </c>
      <c r="F53" s="1803" t="s">
        <v>13906</v>
      </c>
      <c r="G53" s="1778"/>
      <c r="H53" s="1779"/>
      <c r="I53" s="1780"/>
      <c r="J53" s="1780"/>
      <c r="K53" s="1780"/>
      <c r="L53" s="1780"/>
      <c r="M53" s="1780"/>
      <c r="N53" s="1780"/>
      <c r="O53" s="1780"/>
      <c r="P53" s="1780"/>
      <c r="Q53" s="1780"/>
      <c r="R53" s="1780"/>
      <c r="S53" s="1780"/>
      <c r="T53" s="1780"/>
      <c r="U53" s="1780"/>
      <c r="V53" s="1780"/>
      <c r="W53" s="1780"/>
      <c r="X53" s="1780"/>
      <c r="Y53" s="1780"/>
    </row>
    <row r="54">
      <c r="A54" s="1781" t="s">
        <v>7642</v>
      </c>
      <c r="B54" s="1782" t="s">
        <v>13907</v>
      </c>
      <c r="C54" s="1817" t="s">
        <v>2249</v>
      </c>
      <c r="D54" s="1811" t="s">
        <v>13908</v>
      </c>
      <c r="E54" s="1785" t="s">
        <v>13909</v>
      </c>
      <c r="F54" s="1786"/>
      <c r="G54" s="1778"/>
      <c r="H54" s="1779"/>
      <c r="I54" s="1780"/>
      <c r="J54" s="1780"/>
      <c r="K54" s="1780"/>
      <c r="L54" s="1780"/>
      <c r="M54" s="1780"/>
      <c r="N54" s="1780"/>
      <c r="O54" s="1780"/>
      <c r="P54" s="1780"/>
      <c r="Q54" s="1780"/>
      <c r="R54" s="1780"/>
      <c r="S54" s="1780"/>
      <c r="T54" s="1780"/>
      <c r="U54" s="1780"/>
      <c r="V54" s="1780"/>
      <c r="W54" s="1780"/>
      <c r="X54" s="1780"/>
      <c r="Y54" s="1780"/>
    </row>
    <row r="55">
      <c r="A55" s="1796" t="s">
        <v>7648</v>
      </c>
      <c r="B55" s="1782" t="s">
        <v>13910</v>
      </c>
      <c r="C55" s="1787" t="s">
        <v>7382</v>
      </c>
      <c r="D55" s="1811" t="s">
        <v>7980</v>
      </c>
      <c r="E55" s="1785" t="s">
        <v>13911</v>
      </c>
      <c r="F55" s="1786"/>
      <c r="G55" s="1778"/>
      <c r="H55" s="1779"/>
      <c r="I55" s="1780"/>
      <c r="J55" s="1780"/>
      <c r="K55" s="1780"/>
      <c r="L55" s="1780"/>
      <c r="M55" s="1780"/>
      <c r="N55" s="1780"/>
      <c r="O55" s="1780"/>
      <c r="P55" s="1780"/>
      <c r="Q55" s="1780"/>
      <c r="R55" s="1780"/>
      <c r="S55" s="1780"/>
      <c r="T55" s="1780"/>
      <c r="U55" s="1780"/>
      <c r="V55" s="1780"/>
      <c r="W55" s="1780"/>
      <c r="X55" s="1780"/>
      <c r="Y55" s="1780"/>
    </row>
    <row r="56">
      <c r="A56" s="1796" t="s">
        <v>7648</v>
      </c>
      <c r="B56" s="1782" t="s">
        <v>13912</v>
      </c>
      <c r="C56" s="1818" t="s">
        <v>2249</v>
      </c>
      <c r="D56" s="1819" t="s">
        <v>8121</v>
      </c>
      <c r="E56" s="1520" t="s">
        <v>13913</v>
      </c>
      <c r="F56" s="1789" t="s">
        <v>13914</v>
      </c>
      <c r="G56" s="1778"/>
      <c r="H56" s="1779"/>
      <c r="I56" s="1780"/>
      <c r="J56" s="1780"/>
      <c r="K56" s="1780"/>
      <c r="L56" s="1780"/>
      <c r="M56" s="1780"/>
      <c r="N56" s="1780"/>
      <c r="O56" s="1780"/>
      <c r="P56" s="1780"/>
      <c r="Q56" s="1780"/>
      <c r="R56" s="1780"/>
      <c r="S56" s="1780"/>
      <c r="T56" s="1780"/>
      <c r="U56" s="1780"/>
      <c r="V56" s="1780"/>
      <c r="W56" s="1780"/>
      <c r="X56" s="1780"/>
      <c r="Y56" s="1780"/>
    </row>
    <row r="57">
      <c r="A57" s="1781" t="s">
        <v>7651</v>
      </c>
      <c r="B57" s="1782" t="s">
        <v>13915</v>
      </c>
      <c r="C57" s="1787" t="s">
        <v>2249</v>
      </c>
      <c r="D57" s="1816" t="s">
        <v>9281</v>
      </c>
      <c r="E57" s="1799"/>
      <c r="F57" s="1786"/>
      <c r="G57" s="1778"/>
      <c r="H57" s="1779"/>
      <c r="I57" s="1780"/>
      <c r="J57" s="1780"/>
      <c r="K57" s="1780"/>
      <c r="L57" s="1780"/>
      <c r="M57" s="1780"/>
      <c r="N57" s="1780"/>
      <c r="O57" s="1780"/>
      <c r="P57" s="1780"/>
      <c r="Q57" s="1780"/>
      <c r="R57" s="1780"/>
      <c r="S57" s="1780"/>
      <c r="T57" s="1780"/>
      <c r="U57" s="1780"/>
      <c r="V57" s="1780"/>
      <c r="W57" s="1780"/>
      <c r="X57" s="1780"/>
      <c r="Y57" s="1780"/>
    </row>
    <row r="58">
      <c r="A58" s="1781" t="s">
        <v>7651</v>
      </c>
      <c r="B58" s="1782" t="s">
        <v>13916</v>
      </c>
      <c r="C58" s="1817" t="s">
        <v>2249</v>
      </c>
      <c r="D58" s="1784" t="s">
        <v>10051</v>
      </c>
      <c r="E58" s="1799"/>
      <c r="F58" s="1820" t="s">
        <v>13917</v>
      </c>
      <c r="G58" s="1778"/>
      <c r="H58" s="1779"/>
      <c r="I58" s="1780"/>
      <c r="J58" s="1780"/>
      <c r="K58" s="1780"/>
      <c r="L58" s="1780"/>
      <c r="M58" s="1780"/>
      <c r="N58" s="1780"/>
      <c r="O58" s="1780"/>
      <c r="P58" s="1780"/>
      <c r="Q58" s="1780"/>
      <c r="R58" s="1780"/>
      <c r="S58" s="1780"/>
      <c r="T58" s="1780"/>
      <c r="U58" s="1780"/>
      <c r="V58" s="1780"/>
      <c r="W58" s="1780"/>
      <c r="X58" s="1780"/>
      <c r="Y58" s="1780"/>
    </row>
    <row r="59">
      <c r="A59" s="1790" t="s">
        <v>7662</v>
      </c>
      <c r="B59" s="1806" t="s">
        <v>13918</v>
      </c>
      <c r="C59" s="1821" t="s">
        <v>2249</v>
      </c>
      <c r="D59" s="1808" t="s">
        <v>13919</v>
      </c>
      <c r="E59" s="1813" t="s">
        <v>13920</v>
      </c>
      <c r="F59" s="1814" t="s">
        <v>13921</v>
      </c>
      <c r="G59" s="1822"/>
      <c r="H59" s="1823"/>
      <c r="I59" s="1780"/>
      <c r="J59" s="1780"/>
      <c r="K59" s="1780"/>
      <c r="L59" s="1780"/>
      <c r="M59" s="1780"/>
      <c r="N59" s="1780"/>
      <c r="O59" s="1780"/>
      <c r="P59" s="1780"/>
      <c r="Q59" s="1780"/>
      <c r="R59" s="1780"/>
      <c r="S59" s="1780"/>
      <c r="T59" s="1780"/>
      <c r="U59" s="1780"/>
      <c r="V59" s="1780"/>
      <c r="W59" s="1780"/>
      <c r="X59" s="1780"/>
      <c r="Y59" s="1780"/>
    </row>
    <row r="60">
      <c r="A60" s="1772" t="s">
        <v>7662</v>
      </c>
      <c r="B60" s="1773" t="s">
        <v>13922</v>
      </c>
      <c r="C60" s="1824" t="s">
        <v>2249</v>
      </c>
      <c r="D60" s="1802" t="s">
        <v>13923</v>
      </c>
      <c r="E60" s="1776" t="s">
        <v>13924</v>
      </c>
      <c r="F60" s="1777"/>
      <c r="G60" s="1778"/>
      <c r="H60" s="1779"/>
      <c r="I60" s="1780"/>
      <c r="J60" s="1780"/>
      <c r="K60" s="1780"/>
      <c r="L60" s="1780"/>
      <c r="M60" s="1780"/>
      <c r="N60" s="1780"/>
      <c r="O60" s="1780"/>
      <c r="P60" s="1780"/>
      <c r="Q60" s="1780"/>
      <c r="R60" s="1780"/>
      <c r="S60" s="1780"/>
      <c r="T60" s="1780"/>
      <c r="U60" s="1780"/>
      <c r="V60" s="1780"/>
      <c r="W60" s="1780"/>
      <c r="X60" s="1780"/>
      <c r="Y60" s="1780"/>
    </row>
    <row r="61">
      <c r="A61" s="1781" t="s">
        <v>7662</v>
      </c>
      <c r="B61" s="1782" t="s">
        <v>13925</v>
      </c>
      <c r="C61" s="1787" t="s">
        <v>7382</v>
      </c>
      <c r="D61" s="1784" t="s">
        <v>13926</v>
      </c>
      <c r="E61" s="1799"/>
      <c r="F61" s="1786"/>
      <c r="G61" s="1778"/>
      <c r="H61" s="1779"/>
      <c r="I61" s="1780"/>
      <c r="J61" s="1780"/>
      <c r="K61" s="1780"/>
      <c r="L61" s="1780"/>
      <c r="M61" s="1780"/>
      <c r="N61" s="1780"/>
      <c r="O61" s="1780"/>
      <c r="P61" s="1780"/>
      <c r="Q61" s="1780"/>
      <c r="R61" s="1780"/>
      <c r="S61" s="1780"/>
      <c r="T61" s="1780"/>
      <c r="U61" s="1780"/>
      <c r="V61" s="1780"/>
      <c r="W61" s="1780"/>
      <c r="X61" s="1780"/>
      <c r="Y61" s="1780"/>
    </row>
    <row r="62">
      <c r="A62" s="1781" t="s">
        <v>7662</v>
      </c>
      <c r="B62" s="1782" t="s">
        <v>13927</v>
      </c>
      <c r="C62" s="1787" t="s">
        <v>1871</v>
      </c>
      <c r="D62" s="1784" t="s">
        <v>13928</v>
      </c>
      <c r="E62" s="1799"/>
      <c r="F62" s="1789" t="s">
        <v>13929</v>
      </c>
      <c r="G62" s="1778"/>
      <c r="H62" s="1779"/>
      <c r="I62" s="1780"/>
      <c r="J62" s="1780"/>
      <c r="K62" s="1780"/>
      <c r="L62" s="1780"/>
      <c r="M62" s="1780"/>
      <c r="N62" s="1780"/>
      <c r="O62" s="1780"/>
      <c r="P62" s="1780"/>
      <c r="Q62" s="1780"/>
      <c r="R62" s="1780"/>
      <c r="S62" s="1780"/>
      <c r="T62" s="1780"/>
      <c r="U62" s="1780"/>
      <c r="V62" s="1780"/>
      <c r="W62" s="1780"/>
      <c r="X62" s="1780"/>
      <c r="Y62" s="1780"/>
    </row>
    <row r="63">
      <c r="A63" s="1796" t="s">
        <v>7679</v>
      </c>
      <c r="B63" s="1782" t="s">
        <v>13930</v>
      </c>
      <c r="C63" s="1818" t="s">
        <v>2249</v>
      </c>
      <c r="D63" s="1816" t="s">
        <v>7501</v>
      </c>
      <c r="E63" s="1799"/>
      <c r="F63" s="1786"/>
      <c r="G63" s="1778"/>
      <c r="H63" s="1779"/>
      <c r="I63" s="1780"/>
      <c r="J63" s="1780"/>
      <c r="K63" s="1780"/>
      <c r="L63" s="1780"/>
      <c r="M63" s="1780"/>
      <c r="N63" s="1780"/>
      <c r="O63" s="1780"/>
      <c r="P63" s="1780"/>
      <c r="Q63" s="1780"/>
      <c r="R63" s="1780"/>
      <c r="S63" s="1780"/>
      <c r="T63" s="1780"/>
      <c r="U63" s="1780"/>
      <c r="V63" s="1780"/>
      <c r="W63" s="1780"/>
      <c r="X63" s="1780"/>
      <c r="Y63" s="1780"/>
    </row>
    <row r="64">
      <c r="A64" s="1796" t="s">
        <v>7681</v>
      </c>
      <c r="B64" s="1782" t="s">
        <v>13931</v>
      </c>
      <c r="C64" s="1783" t="s">
        <v>1871</v>
      </c>
      <c r="D64" s="1784" t="s">
        <v>8271</v>
      </c>
      <c r="E64" s="1799"/>
      <c r="F64" s="1789" t="s">
        <v>13932</v>
      </c>
      <c r="G64" s="1778"/>
      <c r="H64" s="1779"/>
      <c r="I64" s="1780"/>
      <c r="J64" s="1780"/>
      <c r="K64" s="1780"/>
      <c r="L64" s="1780"/>
      <c r="M64" s="1780"/>
      <c r="N64" s="1780"/>
      <c r="O64" s="1780"/>
      <c r="P64" s="1780"/>
      <c r="Q64" s="1780"/>
      <c r="R64" s="1780"/>
      <c r="S64" s="1780"/>
      <c r="T64" s="1780"/>
      <c r="U64" s="1780"/>
      <c r="V64" s="1780"/>
      <c r="W64" s="1780"/>
      <c r="X64" s="1780"/>
      <c r="Y64" s="1780"/>
    </row>
    <row r="65">
      <c r="A65" s="1825" t="s">
        <v>7681</v>
      </c>
      <c r="B65" s="1826" t="s">
        <v>13933</v>
      </c>
      <c r="C65" s="1827" t="s">
        <v>2249</v>
      </c>
      <c r="D65" s="1828" t="s">
        <v>13934</v>
      </c>
      <c r="E65" s="1829" t="s">
        <v>13935</v>
      </c>
      <c r="F65" s="1830" t="s">
        <v>13936</v>
      </c>
      <c r="G65" s="1831"/>
      <c r="H65" s="1832"/>
      <c r="I65" s="1780"/>
      <c r="J65" s="1780"/>
      <c r="K65" s="1780"/>
      <c r="L65" s="1780"/>
      <c r="M65" s="1780"/>
      <c r="N65" s="1780"/>
      <c r="O65" s="1780"/>
      <c r="P65" s="1780"/>
      <c r="Q65" s="1780"/>
      <c r="R65" s="1780"/>
      <c r="S65" s="1780"/>
      <c r="T65" s="1780"/>
      <c r="U65" s="1780"/>
      <c r="V65" s="1780"/>
      <c r="W65" s="1780"/>
      <c r="X65" s="1780"/>
      <c r="Y65" s="1780"/>
    </row>
    <row r="66">
      <c r="A66" s="1781" t="s">
        <v>7681</v>
      </c>
      <c r="B66" s="1782" t="s">
        <v>13937</v>
      </c>
      <c r="C66" s="1778"/>
      <c r="D66" s="1833"/>
      <c r="E66" s="1799"/>
      <c r="F66" s="1786"/>
      <c r="G66" s="1778"/>
      <c r="H66" s="1779"/>
      <c r="I66" s="1780"/>
      <c r="J66" s="1780"/>
      <c r="K66" s="1780"/>
      <c r="L66" s="1780"/>
      <c r="M66" s="1780"/>
      <c r="N66" s="1780"/>
      <c r="O66" s="1780"/>
      <c r="P66" s="1780"/>
      <c r="Q66" s="1780"/>
      <c r="R66" s="1780"/>
      <c r="S66" s="1780"/>
      <c r="T66" s="1780"/>
      <c r="U66" s="1780"/>
      <c r="V66" s="1780"/>
      <c r="W66" s="1780"/>
      <c r="X66" s="1780"/>
      <c r="Y66" s="1780"/>
    </row>
    <row r="67" ht="19.5" customHeight="1">
      <c r="A67" s="1781" t="s">
        <v>7681</v>
      </c>
      <c r="B67" s="1782" t="s">
        <v>13938</v>
      </c>
      <c r="C67" s="1778"/>
      <c r="D67" s="1834"/>
      <c r="E67" s="1799"/>
      <c r="F67" s="1789" t="s">
        <v>13939</v>
      </c>
      <c r="G67" s="1778"/>
      <c r="H67" s="1779"/>
      <c r="I67" s="1780"/>
      <c r="J67" s="1780"/>
      <c r="K67" s="1780"/>
      <c r="L67" s="1780"/>
      <c r="M67" s="1780"/>
      <c r="N67" s="1780"/>
      <c r="O67" s="1780"/>
      <c r="P67" s="1780"/>
      <c r="Q67" s="1780"/>
      <c r="R67" s="1780"/>
      <c r="S67" s="1780"/>
      <c r="T67" s="1780"/>
      <c r="U67" s="1780"/>
      <c r="V67" s="1780"/>
      <c r="W67" s="1780"/>
      <c r="X67" s="1780"/>
      <c r="Y67" s="1780"/>
    </row>
    <row r="68">
      <c r="A68" s="1796" t="s">
        <v>7689</v>
      </c>
      <c r="B68" s="1835" t="s">
        <v>13940</v>
      </c>
      <c r="C68" s="1783" t="s">
        <v>1871</v>
      </c>
      <c r="D68" s="1811" t="s">
        <v>10080</v>
      </c>
      <c r="E68" s="1785" t="s">
        <v>13941</v>
      </c>
      <c r="F68" s="1786"/>
      <c r="G68" s="1778"/>
      <c r="H68" s="1779"/>
      <c r="I68" s="1780"/>
      <c r="J68" s="1780"/>
      <c r="K68" s="1780"/>
      <c r="L68" s="1780"/>
      <c r="M68" s="1780"/>
      <c r="N68" s="1780"/>
      <c r="O68" s="1780"/>
      <c r="P68" s="1780"/>
      <c r="Q68" s="1780"/>
      <c r="R68" s="1780"/>
      <c r="S68" s="1780"/>
      <c r="T68" s="1780"/>
      <c r="U68" s="1780"/>
      <c r="V68" s="1780"/>
      <c r="W68" s="1780"/>
      <c r="X68" s="1780"/>
      <c r="Y68" s="1780"/>
    </row>
    <row r="69">
      <c r="A69" s="1781" t="s">
        <v>7691</v>
      </c>
      <c r="B69" s="1835" t="s">
        <v>13942</v>
      </c>
      <c r="C69" s="1783" t="s">
        <v>7382</v>
      </c>
      <c r="D69" s="1811" t="s">
        <v>13943</v>
      </c>
      <c r="E69" s="1799"/>
      <c r="F69" s="1789" t="s">
        <v>13944</v>
      </c>
      <c r="G69" s="1778"/>
      <c r="H69" s="1779"/>
      <c r="I69" s="1780"/>
      <c r="J69" s="1780"/>
      <c r="K69" s="1780"/>
      <c r="L69" s="1780"/>
      <c r="M69" s="1780"/>
      <c r="N69" s="1780"/>
      <c r="O69" s="1780"/>
      <c r="P69" s="1780"/>
      <c r="Q69" s="1780"/>
      <c r="R69" s="1780"/>
      <c r="S69" s="1780"/>
      <c r="T69" s="1780"/>
      <c r="U69" s="1780"/>
      <c r="V69" s="1780"/>
      <c r="W69" s="1780"/>
      <c r="X69" s="1780"/>
      <c r="Y69" s="1780"/>
    </row>
    <row r="70" ht="17.25" customHeight="1">
      <c r="A70" s="1836" t="s">
        <v>7691</v>
      </c>
      <c r="B70" s="1826" t="s">
        <v>13945</v>
      </c>
      <c r="C70" s="1837" t="s">
        <v>2249</v>
      </c>
      <c r="D70" s="1828" t="s">
        <v>13946</v>
      </c>
      <c r="E70" s="1838"/>
      <c r="F70" s="1830" t="s">
        <v>13947</v>
      </c>
      <c r="G70" s="1778"/>
      <c r="H70" s="1779"/>
      <c r="I70" s="1780"/>
      <c r="J70" s="1780"/>
      <c r="K70" s="1780"/>
      <c r="L70" s="1780"/>
      <c r="M70" s="1780"/>
      <c r="N70" s="1780"/>
      <c r="O70" s="1780"/>
      <c r="P70" s="1780"/>
      <c r="Q70" s="1780"/>
      <c r="R70" s="1780"/>
      <c r="S70" s="1780"/>
      <c r="T70" s="1780"/>
      <c r="U70" s="1780"/>
      <c r="V70" s="1780"/>
      <c r="W70" s="1780"/>
      <c r="X70" s="1780"/>
      <c r="Y70" s="1780"/>
    </row>
    <row r="71">
      <c r="A71" s="1781" t="s">
        <v>7691</v>
      </c>
      <c r="B71" s="1782" t="s">
        <v>13948</v>
      </c>
      <c r="C71" s="1787" t="s">
        <v>2249</v>
      </c>
      <c r="D71" s="1784" t="s">
        <v>8031</v>
      </c>
      <c r="E71" s="1799"/>
      <c r="F71" s="1789" t="s">
        <v>13949</v>
      </c>
      <c r="G71" s="1778"/>
      <c r="H71" s="1779"/>
      <c r="I71" s="1780"/>
      <c r="J71" s="1780"/>
      <c r="K71" s="1780"/>
      <c r="L71" s="1780"/>
      <c r="M71" s="1780"/>
      <c r="N71" s="1780"/>
      <c r="O71" s="1780"/>
      <c r="P71" s="1780"/>
      <c r="Q71" s="1780"/>
      <c r="R71" s="1780"/>
      <c r="S71" s="1780"/>
      <c r="T71" s="1780"/>
      <c r="U71" s="1780"/>
      <c r="V71" s="1780"/>
      <c r="W71" s="1780"/>
      <c r="X71" s="1780"/>
      <c r="Y71" s="1780"/>
    </row>
    <row r="72">
      <c r="A72" s="1781" t="s">
        <v>7702</v>
      </c>
      <c r="B72" s="1782" t="s">
        <v>13950</v>
      </c>
      <c r="C72" s="1818" t="s">
        <v>2249</v>
      </c>
      <c r="D72" s="1784" t="s">
        <v>7905</v>
      </c>
      <c r="E72" s="1799"/>
      <c r="F72" s="1789" t="s">
        <v>13951</v>
      </c>
      <c r="G72" s="1778"/>
      <c r="H72" s="1779"/>
      <c r="I72" s="1780"/>
      <c r="J72" s="1780"/>
      <c r="K72" s="1780"/>
      <c r="L72" s="1780"/>
      <c r="M72" s="1780"/>
      <c r="N72" s="1780"/>
      <c r="O72" s="1780"/>
      <c r="P72" s="1780"/>
      <c r="Q72" s="1780"/>
      <c r="R72" s="1780"/>
      <c r="S72" s="1780"/>
      <c r="T72" s="1780"/>
      <c r="U72" s="1780"/>
      <c r="V72" s="1780"/>
      <c r="W72" s="1780"/>
      <c r="X72" s="1780"/>
      <c r="Y72" s="1780"/>
    </row>
    <row r="73">
      <c r="A73" s="1781" t="s">
        <v>7702</v>
      </c>
      <c r="B73" s="1782" t="s">
        <v>87</v>
      </c>
      <c r="C73" s="1778"/>
      <c r="D73" s="1834"/>
      <c r="E73" s="1799"/>
      <c r="F73" s="1786"/>
      <c r="G73" s="1778"/>
      <c r="H73" s="1779"/>
      <c r="I73" s="1780"/>
      <c r="J73" s="1780"/>
      <c r="K73" s="1780"/>
      <c r="L73" s="1780"/>
      <c r="M73" s="1780"/>
      <c r="N73" s="1780"/>
      <c r="O73" s="1780"/>
      <c r="P73" s="1780"/>
      <c r="Q73" s="1780"/>
      <c r="R73" s="1780"/>
      <c r="S73" s="1780"/>
      <c r="T73" s="1780"/>
      <c r="U73" s="1780"/>
      <c r="V73" s="1780"/>
      <c r="W73" s="1780"/>
      <c r="X73" s="1780"/>
      <c r="Y73" s="1780"/>
    </row>
    <row r="74">
      <c r="A74" s="1790" t="s">
        <v>7702</v>
      </c>
      <c r="B74" s="1839"/>
      <c r="C74" s="1792"/>
      <c r="D74" s="1840"/>
      <c r="E74" s="1794"/>
      <c r="F74" s="1795"/>
      <c r="G74" s="1778"/>
      <c r="H74" s="1779"/>
      <c r="I74" s="1780"/>
      <c r="J74" s="1780"/>
      <c r="K74" s="1780"/>
      <c r="L74" s="1780"/>
      <c r="M74" s="1780"/>
      <c r="N74" s="1780"/>
      <c r="O74" s="1780"/>
      <c r="P74" s="1780"/>
      <c r="Q74" s="1780"/>
      <c r="R74" s="1780"/>
      <c r="S74" s="1780"/>
      <c r="T74" s="1780"/>
      <c r="U74" s="1780"/>
      <c r="V74" s="1780"/>
      <c r="W74" s="1780"/>
      <c r="X74" s="1780"/>
      <c r="Y74" s="1780"/>
    </row>
    <row r="75">
      <c r="A75" s="1781" t="s">
        <v>7501</v>
      </c>
      <c r="B75" s="1782" t="s">
        <v>13952</v>
      </c>
      <c r="C75" s="1817" t="s">
        <v>2249</v>
      </c>
      <c r="D75" s="1811" t="s">
        <v>8271</v>
      </c>
      <c r="E75" s="1841"/>
      <c r="F75" s="1842" t="s">
        <v>13953</v>
      </c>
      <c r="G75" s="1797"/>
      <c r="H75" s="1815"/>
      <c r="I75" s="1780"/>
      <c r="J75" s="1780"/>
      <c r="K75" s="1780"/>
      <c r="L75" s="1780"/>
      <c r="M75" s="1780"/>
      <c r="N75" s="1780"/>
      <c r="O75" s="1780"/>
      <c r="P75" s="1780"/>
      <c r="Q75" s="1780"/>
      <c r="R75" s="1780"/>
      <c r="S75" s="1780"/>
      <c r="T75" s="1780"/>
      <c r="U75" s="1780"/>
      <c r="V75" s="1780"/>
      <c r="W75" s="1780"/>
      <c r="X75" s="1780"/>
      <c r="Y75" s="1780"/>
    </row>
    <row r="76">
      <c r="A76" s="1772" t="s">
        <v>7501</v>
      </c>
      <c r="B76" s="1773" t="s">
        <v>13954</v>
      </c>
      <c r="C76" s="1774" t="s">
        <v>1871</v>
      </c>
      <c r="D76" s="1802" t="s">
        <v>13955</v>
      </c>
      <c r="E76" s="1843"/>
      <c r="F76" s="1803" t="s">
        <v>13956</v>
      </c>
      <c r="G76" s="1778"/>
      <c r="H76" s="1779"/>
      <c r="I76" s="1780"/>
      <c r="J76" s="1780"/>
      <c r="K76" s="1780"/>
      <c r="L76" s="1780"/>
      <c r="M76" s="1780"/>
      <c r="N76" s="1780"/>
      <c r="O76" s="1780"/>
      <c r="P76" s="1780"/>
      <c r="Q76" s="1780"/>
      <c r="R76" s="1780"/>
      <c r="S76" s="1780"/>
      <c r="T76" s="1780"/>
      <c r="U76" s="1780"/>
      <c r="V76" s="1780"/>
      <c r="W76" s="1780"/>
      <c r="X76" s="1780"/>
      <c r="Y76" s="1780"/>
    </row>
    <row r="77">
      <c r="A77" s="1781" t="s">
        <v>7501</v>
      </c>
      <c r="B77" s="1782" t="s">
        <v>13957</v>
      </c>
      <c r="C77" s="1783" t="s">
        <v>1871</v>
      </c>
      <c r="D77" s="1784" t="s">
        <v>8099</v>
      </c>
      <c r="E77" s="1799"/>
      <c r="F77" s="1786"/>
      <c r="G77" s="1778"/>
      <c r="H77" s="1779"/>
      <c r="I77" s="1780"/>
      <c r="J77" s="1780"/>
      <c r="K77" s="1780"/>
      <c r="L77" s="1780"/>
      <c r="M77" s="1780"/>
      <c r="N77" s="1780"/>
      <c r="O77" s="1780"/>
      <c r="P77" s="1780"/>
      <c r="Q77" s="1780"/>
      <c r="R77" s="1780"/>
      <c r="S77" s="1780"/>
      <c r="T77" s="1780"/>
      <c r="U77" s="1780"/>
      <c r="V77" s="1780"/>
      <c r="W77" s="1780"/>
      <c r="X77" s="1780"/>
      <c r="Y77" s="1780"/>
    </row>
    <row r="78">
      <c r="A78" s="1781" t="s">
        <v>7707</v>
      </c>
      <c r="B78" s="1782" t="s">
        <v>13958</v>
      </c>
      <c r="C78" s="1783" t="s">
        <v>1871</v>
      </c>
      <c r="D78" s="1784" t="s">
        <v>13959</v>
      </c>
      <c r="E78" s="1799"/>
      <c r="F78" s="1786"/>
      <c r="G78" s="1778"/>
      <c r="H78" s="1779"/>
      <c r="I78" s="1780"/>
      <c r="J78" s="1780"/>
      <c r="K78" s="1780"/>
      <c r="L78" s="1780"/>
      <c r="M78" s="1780"/>
      <c r="N78" s="1780"/>
      <c r="O78" s="1780"/>
      <c r="P78" s="1780"/>
      <c r="Q78" s="1780"/>
      <c r="R78" s="1780"/>
      <c r="S78" s="1780"/>
      <c r="T78" s="1780"/>
      <c r="U78" s="1780"/>
      <c r="V78" s="1780"/>
      <c r="W78" s="1780"/>
      <c r="X78" s="1780"/>
      <c r="Y78" s="1780"/>
    </row>
    <row r="79">
      <c r="A79" s="1781" t="s">
        <v>7707</v>
      </c>
      <c r="B79" s="1782" t="s">
        <v>13960</v>
      </c>
      <c r="C79" s="1787" t="s">
        <v>2249</v>
      </c>
      <c r="D79" s="1811" t="s">
        <v>9993</v>
      </c>
      <c r="E79" s="1844" t="s">
        <v>13961</v>
      </c>
      <c r="F79" s="1845"/>
      <c r="G79" s="1846"/>
      <c r="H79" s="1847"/>
      <c r="I79" s="1780"/>
      <c r="J79" s="1780"/>
      <c r="K79" s="1780"/>
      <c r="L79" s="1780"/>
      <c r="M79" s="1780"/>
      <c r="N79" s="1780"/>
      <c r="O79" s="1780"/>
      <c r="P79" s="1780"/>
      <c r="Q79" s="1780"/>
      <c r="R79" s="1780"/>
      <c r="S79" s="1780"/>
      <c r="T79" s="1780"/>
      <c r="U79" s="1780"/>
      <c r="V79" s="1780"/>
      <c r="W79" s="1780"/>
      <c r="X79" s="1780"/>
      <c r="Y79" s="1780"/>
    </row>
    <row r="80">
      <c r="A80" s="1790" t="s">
        <v>7707</v>
      </c>
      <c r="B80" s="1791"/>
      <c r="C80" s="1848"/>
      <c r="D80" s="1840"/>
      <c r="E80" s="1794"/>
      <c r="F80" s="1795"/>
      <c r="G80" s="1778"/>
      <c r="H80" s="1779"/>
      <c r="I80" s="1780"/>
      <c r="J80" s="1780"/>
      <c r="K80" s="1780"/>
      <c r="L80" s="1780"/>
      <c r="M80" s="1780"/>
      <c r="N80" s="1780"/>
      <c r="O80" s="1780"/>
      <c r="P80" s="1780"/>
      <c r="Q80" s="1780"/>
      <c r="R80" s="1780"/>
      <c r="S80" s="1780"/>
      <c r="T80" s="1780"/>
      <c r="U80" s="1780"/>
      <c r="V80" s="1780"/>
      <c r="W80" s="1780"/>
      <c r="X80" s="1780"/>
      <c r="Y80" s="1780"/>
    </row>
    <row r="81">
      <c r="A81" s="1781" t="s">
        <v>7707</v>
      </c>
      <c r="B81" s="1849"/>
      <c r="C81" s="1778"/>
      <c r="D81" s="1833"/>
      <c r="E81" s="1799"/>
      <c r="F81" s="1786"/>
      <c r="G81" s="1778"/>
      <c r="H81" s="1779"/>
      <c r="I81" s="1780"/>
      <c r="J81" s="1780"/>
      <c r="K81" s="1780"/>
      <c r="L81" s="1780"/>
      <c r="M81" s="1780"/>
      <c r="N81" s="1780"/>
      <c r="O81" s="1780"/>
      <c r="P81" s="1780"/>
      <c r="Q81" s="1780"/>
      <c r="R81" s="1780"/>
      <c r="S81" s="1780"/>
      <c r="T81" s="1780"/>
      <c r="U81" s="1780"/>
      <c r="V81" s="1780"/>
      <c r="W81" s="1780"/>
      <c r="X81" s="1780"/>
      <c r="Y81" s="1780"/>
    </row>
    <row r="82">
      <c r="A82" s="1781" t="s">
        <v>7718</v>
      </c>
      <c r="B82" s="1782" t="s">
        <v>13962</v>
      </c>
      <c r="C82" s="1850" t="s">
        <v>7382</v>
      </c>
      <c r="D82" s="1784" t="s">
        <v>13959</v>
      </c>
      <c r="E82" s="1785" t="s">
        <v>13963</v>
      </c>
      <c r="F82" s="1789" t="s">
        <v>13964</v>
      </c>
      <c r="G82" s="1778"/>
      <c r="H82" s="1779"/>
      <c r="I82" s="1780"/>
      <c r="J82" s="1780"/>
      <c r="K82" s="1780"/>
      <c r="L82" s="1780"/>
      <c r="M82" s="1780"/>
      <c r="N82" s="1780"/>
      <c r="O82" s="1780"/>
      <c r="P82" s="1780"/>
      <c r="Q82" s="1780"/>
      <c r="R82" s="1780"/>
      <c r="S82" s="1780"/>
      <c r="T82" s="1780"/>
      <c r="U82" s="1780"/>
      <c r="V82" s="1780"/>
      <c r="W82" s="1780"/>
      <c r="X82" s="1780"/>
      <c r="Y82" s="1780"/>
    </row>
    <row r="83">
      <c r="A83" s="1772" t="s">
        <v>7718</v>
      </c>
      <c r="B83" s="1773" t="s">
        <v>13965</v>
      </c>
      <c r="C83" s="1851" t="s">
        <v>7382</v>
      </c>
      <c r="D83" s="1775" t="s">
        <v>13959</v>
      </c>
      <c r="E83" s="1776"/>
      <c r="F83" s="1777"/>
      <c r="G83" s="1778"/>
      <c r="H83" s="1779"/>
      <c r="I83" s="1780"/>
      <c r="J83" s="1780"/>
      <c r="K83" s="1780"/>
      <c r="L83" s="1780"/>
      <c r="M83" s="1780"/>
      <c r="N83" s="1780"/>
      <c r="O83" s="1780"/>
      <c r="P83" s="1780"/>
      <c r="Q83" s="1780"/>
      <c r="R83" s="1780"/>
      <c r="S83" s="1780"/>
      <c r="T83" s="1780"/>
      <c r="U83" s="1780"/>
      <c r="V83" s="1780"/>
      <c r="W83" s="1780"/>
      <c r="X83" s="1780"/>
      <c r="Y83" s="1780"/>
    </row>
    <row r="84">
      <c r="A84" s="1781" t="s">
        <v>7718</v>
      </c>
      <c r="B84" s="1782" t="s">
        <v>13966</v>
      </c>
      <c r="C84" s="1787" t="s">
        <v>2249</v>
      </c>
      <c r="D84" s="1816" t="s">
        <v>8229</v>
      </c>
      <c r="E84" s="1852" t="s">
        <v>13967</v>
      </c>
      <c r="F84" s="1842" t="s">
        <v>13968</v>
      </c>
      <c r="G84" s="1797"/>
      <c r="H84" s="1815"/>
      <c r="I84" s="1780"/>
      <c r="J84" s="1780"/>
      <c r="K84" s="1780"/>
      <c r="L84" s="1780"/>
      <c r="M84" s="1780"/>
      <c r="N84" s="1780"/>
      <c r="O84" s="1780"/>
      <c r="P84" s="1780"/>
      <c r="Q84" s="1780"/>
      <c r="R84" s="1780"/>
      <c r="S84" s="1780"/>
      <c r="T84" s="1780"/>
      <c r="U84" s="1780"/>
      <c r="V84" s="1780"/>
      <c r="W84" s="1780"/>
      <c r="X84" s="1780"/>
      <c r="Y84" s="1780"/>
    </row>
    <row r="85">
      <c r="A85" s="1796" t="s">
        <v>7738</v>
      </c>
      <c r="B85" s="1849"/>
      <c r="C85" s="1853"/>
      <c r="D85" s="1811" t="s">
        <v>13969</v>
      </c>
      <c r="E85" s="1799"/>
      <c r="F85" s="1786"/>
      <c r="G85" s="1778"/>
      <c r="H85" s="1779"/>
      <c r="I85" s="1780"/>
      <c r="J85" s="1780"/>
      <c r="K85" s="1780"/>
      <c r="L85" s="1780"/>
      <c r="M85" s="1780"/>
      <c r="N85" s="1780"/>
      <c r="O85" s="1780"/>
      <c r="P85" s="1780"/>
      <c r="Q85" s="1780"/>
      <c r="R85" s="1780"/>
      <c r="S85" s="1780"/>
      <c r="T85" s="1780"/>
      <c r="U85" s="1780"/>
      <c r="V85" s="1780"/>
      <c r="W85" s="1780"/>
      <c r="X85" s="1780"/>
      <c r="Y85" s="1780"/>
    </row>
    <row r="86">
      <c r="A86" s="1781" t="s">
        <v>7739</v>
      </c>
      <c r="B86" s="1782" t="s">
        <v>13970</v>
      </c>
      <c r="C86" s="1850" t="s">
        <v>2249</v>
      </c>
      <c r="D86" s="1811" t="s">
        <v>7554</v>
      </c>
      <c r="E86" s="1785" t="s">
        <v>13971</v>
      </c>
      <c r="F86" s="1786"/>
      <c r="G86" s="1778"/>
      <c r="H86" s="1779"/>
      <c r="I86" s="1780"/>
      <c r="J86" s="1780"/>
      <c r="K86" s="1780"/>
      <c r="L86" s="1780"/>
      <c r="M86" s="1780"/>
      <c r="N86" s="1780"/>
      <c r="O86" s="1780"/>
      <c r="P86" s="1780"/>
      <c r="Q86" s="1780"/>
      <c r="R86" s="1780"/>
      <c r="S86" s="1780"/>
      <c r="T86" s="1780"/>
      <c r="U86" s="1780"/>
      <c r="V86" s="1780"/>
      <c r="W86" s="1780"/>
      <c r="X86" s="1780"/>
      <c r="Y86" s="1780"/>
    </row>
    <row r="87">
      <c r="A87" s="1836" t="s">
        <v>7739</v>
      </c>
      <c r="B87" s="1826" t="s">
        <v>13972</v>
      </c>
      <c r="C87" s="1854" t="s">
        <v>2249</v>
      </c>
      <c r="D87" s="1828" t="s">
        <v>13946</v>
      </c>
      <c r="E87" s="1838"/>
      <c r="F87" s="1855"/>
      <c r="G87" s="1778"/>
      <c r="H87" s="1779"/>
      <c r="I87" s="1780"/>
      <c r="J87" s="1780"/>
      <c r="K87" s="1780"/>
      <c r="L87" s="1780"/>
      <c r="M87" s="1780"/>
      <c r="N87" s="1780"/>
      <c r="O87" s="1780"/>
      <c r="P87" s="1780"/>
      <c r="Q87" s="1780"/>
      <c r="R87" s="1780"/>
      <c r="S87" s="1780"/>
      <c r="T87" s="1780"/>
      <c r="U87" s="1780"/>
      <c r="V87" s="1780"/>
      <c r="W87" s="1780"/>
      <c r="X87" s="1780"/>
      <c r="Y87" s="1780"/>
    </row>
    <row r="88">
      <c r="A88" s="1781" t="s">
        <v>7739</v>
      </c>
      <c r="B88" s="1782" t="s">
        <v>13973</v>
      </c>
      <c r="C88" s="1850" t="s">
        <v>1871</v>
      </c>
      <c r="D88" s="1811" t="s">
        <v>13974</v>
      </c>
      <c r="E88" s="1799"/>
      <c r="F88" s="1786"/>
      <c r="G88" s="1778"/>
      <c r="H88" s="1779"/>
      <c r="I88" s="1780"/>
      <c r="J88" s="1780"/>
      <c r="K88" s="1780"/>
      <c r="L88" s="1780"/>
      <c r="M88" s="1780"/>
      <c r="N88" s="1780"/>
      <c r="O88" s="1780"/>
      <c r="P88" s="1780"/>
      <c r="Q88" s="1780"/>
      <c r="R88" s="1780"/>
      <c r="S88" s="1780"/>
      <c r="T88" s="1780"/>
      <c r="U88" s="1780"/>
      <c r="V88" s="1780"/>
      <c r="W88" s="1780"/>
      <c r="X88" s="1780"/>
      <c r="Y88" s="1780"/>
    </row>
    <row r="89">
      <c r="A89" s="1781" t="s">
        <v>7746</v>
      </c>
      <c r="B89" s="1782" t="s">
        <v>13975</v>
      </c>
      <c r="C89" s="1850" t="s">
        <v>2249</v>
      </c>
      <c r="D89" s="1811" t="s">
        <v>7982</v>
      </c>
      <c r="E89" s="1785" t="s">
        <v>13976</v>
      </c>
      <c r="F89" s="1786"/>
      <c r="G89" s="1778"/>
      <c r="H89" s="1779"/>
      <c r="I89" s="1780"/>
      <c r="J89" s="1780"/>
      <c r="K89" s="1780"/>
      <c r="L89" s="1780"/>
      <c r="M89" s="1780"/>
      <c r="N89" s="1780"/>
      <c r="O89" s="1780"/>
      <c r="P89" s="1780"/>
      <c r="Q89" s="1780"/>
      <c r="R89" s="1780"/>
      <c r="S89" s="1780"/>
      <c r="T89" s="1780"/>
      <c r="U89" s="1780"/>
      <c r="V89" s="1780"/>
      <c r="W89" s="1780"/>
      <c r="X89" s="1780"/>
      <c r="Y89" s="1780"/>
    </row>
    <row r="90">
      <c r="A90" s="1781" t="s">
        <v>7746</v>
      </c>
      <c r="B90" s="1782" t="s">
        <v>13977</v>
      </c>
      <c r="C90" s="1850" t="s">
        <v>1871</v>
      </c>
      <c r="D90" s="1811" t="s">
        <v>9095</v>
      </c>
      <c r="E90" s="1785" t="s">
        <v>13978</v>
      </c>
      <c r="F90" s="1786"/>
      <c r="G90" s="1778"/>
      <c r="H90" s="1779"/>
      <c r="I90" s="1780"/>
      <c r="J90" s="1780"/>
      <c r="K90" s="1780"/>
      <c r="L90" s="1780"/>
      <c r="M90" s="1780"/>
      <c r="N90" s="1780"/>
      <c r="O90" s="1780"/>
      <c r="P90" s="1780"/>
      <c r="Q90" s="1780"/>
      <c r="R90" s="1780"/>
      <c r="S90" s="1780"/>
      <c r="T90" s="1780"/>
      <c r="U90" s="1780"/>
      <c r="V90" s="1780"/>
      <c r="W90" s="1780"/>
      <c r="X90" s="1780"/>
      <c r="Y90" s="1780"/>
    </row>
    <row r="91">
      <c r="A91" s="1790" t="s">
        <v>7746</v>
      </c>
      <c r="B91" s="1806" t="s">
        <v>13979</v>
      </c>
      <c r="C91" s="1856" t="s">
        <v>1871</v>
      </c>
      <c r="D91" s="1808" t="s">
        <v>7609</v>
      </c>
      <c r="E91" s="1809"/>
      <c r="F91" s="1795"/>
      <c r="G91" s="1778"/>
      <c r="H91" s="1779"/>
      <c r="I91" s="1780"/>
      <c r="J91" s="1780"/>
      <c r="K91" s="1780"/>
      <c r="L91" s="1780"/>
      <c r="M91" s="1780"/>
      <c r="N91" s="1780"/>
      <c r="O91" s="1780"/>
      <c r="P91" s="1780"/>
      <c r="Q91" s="1780"/>
      <c r="R91" s="1780"/>
      <c r="S91" s="1780"/>
      <c r="T91" s="1780"/>
      <c r="U91" s="1780"/>
      <c r="V91" s="1780"/>
      <c r="W91" s="1780"/>
      <c r="X91" s="1780"/>
      <c r="Y91" s="1780"/>
    </row>
    <row r="92">
      <c r="A92" s="1781" t="s">
        <v>7746</v>
      </c>
      <c r="B92" s="1782" t="s">
        <v>13980</v>
      </c>
      <c r="C92" s="1850" t="s">
        <v>2249</v>
      </c>
      <c r="D92" s="1811" t="s">
        <v>7617</v>
      </c>
      <c r="E92" s="1799"/>
      <c r="F92" s="1786"/>
      <c r="G92" s="1778"/>
      <c r="H92" s="1779"/>
      <c r="I92" s="1780"/>
      <c r="J92" s="1780"/>
      <c r="K92" s="1780"/>
      <c r="L92" s="1780"/>
      <c r="M92" s="1780"/>
      <c r="N92" s="1780"/>
      <c r="O92" s="1780"/>
      <c r="P92" s="1780"/>
      <c r="Q92" s="1780"/>
      <c r="R92" s="1780"/>
      <c r="S92" s="1780"/>
      <c r="T92" s="1780"/>
      <c r="U92" s="1780"/>
      <c r="V92" s="1780"/>
      <c r="W92" s="1780"/>
      <c r="X92" s="1780"/>
      <c r="Y92" s="1780"/>
    </row>
    <row r="93">
      <c r="A93" s="1796" t="s">
        <v>7757</v>
      </c>
      <c r="B93" s="1782" t="s">
        <v>13981</v>
      </c>
      <c r="C93" s="1850" t="s">
        <v>1871</v>
      </c>
      <c r="D93" s="1784" t="s">
        <v>7705</v>
      </c>
      <c r="E93" s="1520" t="s">
        <v>13982</v>
      </c>
      <c r="F93" s="1789" t="s">
        <v>13983</v>
      </c>
      <c r="G93" s="1778"/>
      <c r="H93" s="1779"/>
      <c r="I93" s="1780"/>
      <c r="J93" s="1780"/>
      <c r="K93" s="1780"/>
      <c r="L93" s="1780"/>
      <c r="M93" s="1780"/>
      <c r="N93" s="1780"/>
      <c r="O93" s="1780"/>
      <c r="P93" s="1780"/>
      <c r="Q93" s="1780"/>
      <c r="R93" s="1780"/>
      <c r="S93" s="1780"/>
      <c r="T93" s="1780"/>
      <c r="U93" s="1780"/>
      <c r="V93" s="1780"/>
      <c r="W93" s="1780"/>
      <c r="X93" s="1780"/>
      <c r="Y93" s="1780"/>
    </row>
    <row r="94">
      <c r="A94" s="1781" t="s">
        <v>7761</v>
      </c>
      <c r="B94" s="1782" t="s">
        <v>13984</v>
      </c>
      <c r="C94" s="1850" t="s">
        <v>2249</v>
      </c>
      <c r="D94" s="1784" t="s">
        <v>7511</v>
      </c>
      <c r="E94" s="1799"/>
      <c r="F94" s="1786"/>
      <c r="G94" s="1778"/>
      <c r="H94" s="1779"/>
      <c r="I94" s="1780"/>
      <c r="J94" s="1780"/>
      <c r="K94" s="1780"/>
      <c r="L94" s="1780"/>
      <c r="M94" s="1780"/>
      <c r="N94" s="1780"/>
      <c r="O94" s="1780"/>
      <c r="P94" s="1780"/>
      <c r="Q94" s="1780"/>
      <c r="R94" s="1780"/>
      <c r="S94" s="1780"/>
      <c r="T94" s="1780"/>
      <c r="U94" s="1780"/>
      <c r="V94" s="1780"/>
      <c r="W94" s="1780"/>
      <c r="X94" s="1780"/>
      <c r="Y94" s="1780"/>
    </row>
    <row r="95">
      <c r="A95" s="1772" t="s">
        <v>7761</v>
      </c>
      <c r="B95" s="1773" t="s">
        <v>13985</v>
      </c>
      <c r="C95" s="1857"/>
      <c r="D95" s="1802" t="s">
        <v>7905</v>
      </c>
      <c r="E95" s="1843"/>
      <c r="F95" s="1777"/>
      <c r="G95" s="1778"/>
      <c r="H95" s="1779"/>
      <c r="I95" s="1780"/>
      <c r="J95" s="1780"/>
      <c r="K95" s="1780"/>
      <c r="L95" s="1780"/>
      <c r="M95" s="1780"/>
      <c r="N95" s="1780"/>
      <c r="O95" s="1780"/>
      <c r="P95" s="1780"/>
      <c r="Q95" s="1780"/>
      <c r="R95" s="1780"/>
      <c r="S95" s="1780"/>
      <c r="T95" s="1780"/>
      <c r="U95" s="1780"/>
      <c r="V95" s="1780"/>
      <c r="W95" s="1780"/>
      <c r="X95" s="1780"/>
      <c r="Y95" s="1780"/>
    </row>
    <row r="96">
      <c r="A96" s="1781" t="s">
        <v>7767</v>
      </c>
      <c r="B96" s="1782" t="s">
        <v>13986</v>
      </c>
      <c r="C96" s="1817" t="s">
        <v>1871</v>
      </c>
      <c r="D96" s="1784" t="s">
        <v>13987</v>
      </c>
      <c r="E96" s="1799"/>
      <c r="F96" s="1789" t="s">
        <v>13988</v>
      </c>
      <c r="G96" s="1778"/>
      <c r="H96" s="1779"/>
      <c r="I96" s="1780"/>
      <c r="J96" s="1780"/>
      <c r="K96" s="1780"/>
      <c r="L96" s="1780"/>
      <c r="M96" s="1780"/>
      <c r="N96" s="1780"/>
      <c r="O96" s="1780"/>
      <c r="P96" s="1780"/>
      <c r="Q96" s="1780"/>
      <c r="R96" s="1780"/>
      <c r="S96" s="1780"/>
      <c r="T96" s="1780"/>
      <c r="U96" s="1780"/>
      <c r="V96" s="1780"/>
      <c r="W96" s="1780"/>
      <c r="X96" s="1780"/>
      <c r="Y96" s="1780"/>
    </row>
    <row r="97">
      <c r="A97" s="1781" t="s">
        <v>7767</v>
      </c>
      <c r="B97" s="1782" t="s">
        <v>13989</v>
      </c>
      <c r="C97" s="1817" t="s">
        <v>2249</v>
      </c>
      <c r="D97" s="1784" t="s">
        <v>13990</v>
      </c>
      <c r="E97" s="1841"/>
      <c r="F97" s="1858"/>
      <c r="G97" s="1797"/>
      <c r="H97" s="1815"/>
      <c r="I97" s="1780"/>
      <c r="J97" s="1780"/>
      <c r="K97" s="1780"/>
      <c r="L97" s="1780"/>
      <c r="M97" s="1780"/>
      <c r="N97" s="1780"/>
      <c r="O97" s="1780"/>
      <c r="P97" s="1780"/>
      <c r="Q97" s="1780"/>
      <c r="R97" s="1780"/>
      <c r="S97" s="1780"/>
      <c r="T97" s="1780"/>
      <c r="U97" s="1780"/>
      <c r="V97" s="1780"/>
      <c r="W97" s="1780"/>
      <c r="X97" s="1780"/>
      <c r="Y97" s="1780"/>
    </row>
    <row r="98">
      <c r="A98" s="1790" t="s">
        <v>7767</v>
      </c>
      <c r="B98" s="1806" t="s">
        <v>13991</v>
      </c>
      <c r="C98" s="1859"/>
      <c r="D98" s="1860" t="s">
        <v>13992</v>
      </c>
      <c r="E98" s="1861"/>
      <c r="F98" s="1814" t="s">
        <v>13993</v>
      </c>
      <c r="G98" s="1822"/>
      <c r="H98" s="1823"/>
      <c r="I98" s="1780"/>
      <c r="J98" s="1780"/>
      <c r="K98" s="1780"/>
      <c r="L98" s="1780"/>
      <c r="M98" s="1780"/>
      <c r="N98" s="1780"/>
      <c r="O98" s="1780"/>
      <c r="P98" s="1780"/>
      <c r="Q98" s="1780"/>
      <c r="R98" s="1780"/>
      <c r="S98" s="1780"/>
      <c r="T98" s="1780"/>
      <c r="U98" s="1780"/>
      <c r="V98" s="1780"/>
      <c r="W98" s="1780"/>
      <c r="X98" s="1780"/>
      <c r="Y98" s="1780"/>
    </row>
    <row r="99">
      <c r="A99" s="1781" t="s">
        <v>7767</v>
      </c>
      <c r="B99" s="1782" t="s">
        <v>13994</v>
      </c>
      <c r="C99" s="1817" t="s">
        <v>1871</v>
      </c>
      <c r="D99" s="1784" t="s">
        <v>13995</v>
      </c>
      <c r="E99" s="1785" t="s">
        <v>13996</v>
      </c>
      <c r="F99" s="1862"/>
      <c r="G99" s="1831"/>
      <c r="H99" s="1832"/>
      <c r="I99" s="1780"/>
      <c r="J99" s="1780"/>
      <c r="K99" s="1780"/>
      <c r="L99" s="1780"/>
      <c r="M99" s="1780"/>
      <c r="N99" s="1780"/>
      <c r="O99" s="1780"/>
      <c r="P99" s="1780"/>
      <c r="Q99" s="1780"/>
      <c r="R99" s="1780"/>
      <c r="S99" s="1780"/>
      <c r="T99" s="1780"/>
      <c r="U99" s="1780"/>
      <c r="V99" s="1780"/>
      <c r="W99" s="1780"/>
      <c r="X99" s="1780"/>
      <c r="Y99" s="1780"/>
    </row>
    <row r="100">
      <c r="A100" s="1781" t="s">
        <v>7767</v>
      </c>
      <c r="B100" s="1782" t="s">
        <v>13997</v>
      </c>
      <c r="C100" s="1863" t="s">
        <v>2249</v>
      </c>
      <c r="D100" s="1784" t="s">
        <v>8221</v>
      </c>
      <c r="E100" s="1799"/>
      <c r="F100" s="1789" t="s">
        <v>13998</v>
      </c>
      <c r="G100" s="1818" t="s">
        <v>13999</v>
      </c>
      <c r="H100" s="1779"/>
      <c r="I100" s="1780"/>
      <c r="J100" s="1780"/>
      <c r="K100" s="1780"/>
      <c r="L100" s="1780"/>
      <c r="M100" s="1780"/>
      <c r="N100" s="1780"/>
      <c r="O100" s="1780"/>
      <c r="P100" s="1780"/>
      <c r="Q100" s="1780"/>
      <c r="R100" s="1780"/>
      <c r="S100" s="1780"/>
      <c r="T100" s="1780"/>
      <c r="U100" s="1780"/>
      <c r="V100" s="1780"/>
      <c r="W100" s="1780"/>
      <c r="X100" s="1780"/>
      <c r="Y100" s="1780"/>
    </row>
    <row r="101">
      <c r="A101" s="1796" t="s">
        <v>7786</v>
      </c>
      <c r="B101" s="1782" t="s">
        <v>14000</v>
      </c>
      <c r="C101" s="1787" t="s">
        <v>2249</v>
      </c>
      <c r="D101" s="1864" t="s">
        <v>14001</v>
      </c>
      <c r="E101" s="1841"/>
      <c r="F101" s="1858"/>
      <c r="G101" s="1797"/>
      <c r="H101" s="1815"/>
      <c r="I101" s="1780"/>
      <c r="J101" s="1780"/>
      <c r="K101" s="1780"/>
      <c r="L101" s="1780"/>
      <c r="M101" s="1780"/>
      <c r="N101" s="1780"/>
      <c r="O101" s="1780"/>
      <c r="P101" s="1780"/>
      <c r="Q101" s="1780"/>
      <c r="R101" s="1780"/>
      <c r="S101" s="1780"/>
      <c r="T101" s="1780"/>
      <c r="U101" s="1780"/>
      <c r="V101" s="1780"/>
      <c r="W101" s="1780"/>
      <c r="X101" s="1780"/>
      <c r="Y101" s="1780"/>
    </row>
    <row r="102">
      <c r="A102" s="1865" t="s">
        <v>7786</v>
      </c>
      <c r="B102" s="1773" t="s">
        <v>14002</v>
      </c>
      <c r="C102" s="1866" t="s">
        <v>1871</v>
      </c>
      <c r="D102" s="1775" t="s">
        <v>7466</v>
      </c>
      <c r="E102" s="1867" t="s">
        <v>14003</v>
      </c>
      <c r="F102" s="1868" t="s">
        <v>14004</v>
      </c>
      <c r="G102" s="1869"/>
      <c r="H102" s="1870"/>
      <c r="I102" s="1780"/>
      <c r="J102" s="1780"/>
      <c r="K102" s="1780"/>
      <c r="L102" s="1780"/>
      <c r="M102" s="1780"/>
      <c r="N102" s="1780"/>
      <c r="O102" s="1780"/>
      <c r="P102" s="1780"/>
      <c r="Q102" s="1780"/>
      <c r="R102" s="1780"/>
      <c r="S102" s="1780"/>
      <c r="T102" s="1780"/>
      <c r="U102" s="1780"/>
      <c r="V102" s="1780"/>
      <c r="W102" s="1780"/>
      <c r="X102" s="1780"/>
      <c r="Y102" s="1780"/>
    </row>
    <row r="103" ht="15.0" customHeight="1">
      <c r="A103" s="1796" t="s">
        <v>7786</v>
      </c>
      <c r="B103" s="1782" t="s">
        <v>14005</v>
      </c>
      <c r="C103" s="1817" t="s">
        <v>1871</v>
      </c>
      <c r="D103" s="1816" t="s">
        <v>7905</v>
      </c>
      <c r="E103" s="1871"/>
      <c r="F103" s="1845"/>
      <c r="G103" s="1846"/>
      <c r="H103" s="1847"/>
      <c r="I103" s="1780"/>
      <c r="J103" s="1780"/>
      <c r="K103" s="1780"/>
      <c r="L103" s="1780"/>
      <c r="M103" s="1780"/>
      <c r="N103" s="1780"/>
      <c r="O103" s="1780"/>
      <c r="P103" s="1780"/>
      <c r="Q103" s="1780"/>
      <c r="R103" s="1780"/>
      <c r="S103" s="1780"/>
      <c r="T103" s="1780"/>
      <c r="U103" s="1780"/>
      <c r="V103" s="1780"/>
      <c r="W103" s="1780"/>
      <c r="X103" s="1780"/>
      <c r="Y103" s="1780"/>
    </row>
    <row r="104" ht="15.0" customHeight="1">
      <c r="A104" s="1796" t="s">
        <v>7794</v>
      </c>
      <c r="B104" s="1782" t="s">
        <v>14006</v>
      </c>
      <c r="C104" s="1817" t="s">
        <v>1871</v>
      </c>
      <c r="D104" s="1784" t="s">
        <v>14007</v>
      </c>
      <c r="E104" s="1852" t="s">
        <v>14008</v>
      </c>
      <c r="F104" s="1858"/>
      <c r="G104" s="1797"/>
      <c r="H104" s="1815"/>
      <c r="I104" s="1780"/>
      <c r="J104" s="1780"/>
      <c r="K104" s="1780"/>
      <c r="L104" s="1780"/>
      <c r="M104" s="1780"/>
      <c r="N104" s="1780"/>
      <c r="O104" s="1780"/>
      <c r="P104" s="1780"/>
      <c r="Q104" s="1780"/>
      <c r="R104" s="1780"/>
      <c r="S104" s="1780"/>
      <c r="T104" s="1780"/>
      <c r="U104" s="1780"/>
      <c r="V104" s="1780"/>
      <c r="W104" s="1780"/>
      <c r="X104" s="1780"/>
      <c r="Y104" s="1780"/>
    </row>
    <row r="105" ht="15.0" customHeight="1">
      <c r="A105" s="1796" t="s">
        <v>7794</v>
      </c>
      <c r="B105" s="1849"/>
      <c r="C105" s="1872"/>
      <c r="D105" s="1798"/>
      <c r="E105" s="1841"/>
      <c r="F105" s="1858"/>
      <c r="G105" s="1797"/>
      <c r="H105" s="1815"/>
      <c r="I105" s="1780"/>
      <c r="J105" s="1780"/>
      <c r="K105" s="1780"/>
      <c r="L105" s="1780"/>
      <c r="M105" s="1780"/>
      <c r="N105" s="1780"/>
      <c r="O105" s="1780"/>
      <c r="P105" s="1780"/>
      <c r="Q105" s="1780"/>
      <c r="R105" s="1780"/>
      <c r="S105" s="1780"/>
      <c r="T105" s="1780"/>
      <c r="U105" s="1780"/>
      <c r="V105" s="1780"/>
      <c r="W105" s="1780"/>
      <c r="X105" s="1780"/>
      <c r="Y105" s="1780"/>
    </row>
    <row r="106">
      <c r="A106" s="1790" t="s">
        <v>7686</v>
      </c>
      <c r="B106" s="1806" t="s">
        <v>14009</v>
      </c>
      <c r="C106" s="1873" t="s">
        <v>2249</v>
      </c>
      <c r="D106" s="1808" t="s">
        <v>7471</v>
      </c>
      <c r="E106" s="1813" t="s">
        <v>14010</v>
      </c>
      <c r="F106" s="1814" t="s">
        <v>14011</v>
      </c>
      <c r="G106" s="1797"/>
      <c r="H106" s="1815"/>
      <c r="I106" s="1780"/>
      <c r="J106" s="1780"/>
      <c r="K106" s="1780"/>
      <c r="L106" s="1780"/>
      <c r="M106" s="1780"/>
      <c r="N106" s="1780"/>
      <c r="O106" s="1780"/>
      <c r="P106" s="1780"/>
      <c r="Q106" s="1780"/>
      <c r="R106" s="1780"/>
      <c r="S106" s="1780"/>
      <c r="T106" s="1780"/>
      <c r="U106" s="1780"/>
      <c r="V106" s="1780"/>
      <c r="W106" s="1780"/>
      <c r="X106" s="1780"/>
      <c r="Y106" s="1780"/>
    </row>
    <row r="107">
      <c r="A107" s="1772" t="s">
        <v>7686</v>
      </c>
      <c r="B107" s="1773" t="s">
        <v>14012</v>
      </c>
      <c r="C107" s="1866" t="s">
        <v>7382</v>
      </c>
      <c r="D107" s="1802" t="s">
        <v>7686</v>
      </c>
      <c r="E107" s="1843"/>
      <c r="F107" s="1803" t="s">
        <v>4585</v>
      </c>
      <c r="G107" s="1778"/>
      <c r="H107" s="1779"/>
      <c r="I107" s="1780"/>
      <c r="J107" s="1780"/>
      <c r="K107" s="1780"/>
      <c r="L107" s="1780"/>
      <c r="M107" s="1780"/>
      <c r="N107" s="1780"/>
      <c r="O107" s="1780"/>
      <c r="P107" s="1780"/>
      <c r="Q107" s="1780"/>
      <c r="R107" s="1780"/>
      <c r="S107" s="1780"/>
      <c r="T107" s="1780"/>
      <c r="U107" s="1780"/>
      <c r="V107" s="1780"/>
      <c r="W107" s="1780"/>
      <c r="X107" s="1780"/>
      <c r="Y107" s="1780"/>
    </row>
    <row r="108">
      <c r="A108" s="1781" t="s">
        <v>7686</v>
      </c>
      <c r="B108" s="1782" t="s">
        <v>14013</v>
      </c>
      <c r="C108" s="1787" t="s">
        <v>2249</v>
      </c>
      <c r="D108" s="1784" t="s">
        <v>7822</v>
      </c>
      <c r="E108" s="1785" t="s">
        <v>14014</v>
      </c>
      <c r="F108" s="1789" t="s">
        <v>14015</v>
      </c>
      <c r="G108" s="1778"/>
      <c r="H108" s="1779"/>
      <c r="I108" s="1780"/>
      <c r="J108" s="1780"/>
      <c r="K108" s="1780"/>
      <c r="L108" s="1780"/>
      <c r="M108" s="1780"/>
      <c r="N108" s="1780"/>
      <c r="O108" s="1780"/>
      <c r="P108" s="1780"/>
      <c r="Q108" s="1780"/>
      <c r="R108" s="1780"/>
      <c r="S108" s="1780"/>
      <c r="T108" s="1780"/>
      <c r="U108" s="1780"/>
      <c r="V108" s="1780"/>
      <c r="W108" s="1780"/>
      <c r="X108" s="1780"/>
      <c r="Y108" s="1780"/>
    </row>
    <row r="109">
      <c r="A109" s="1781" t="s">
        <v>7540</v>
      </c>
      <c r="B109" s="1782" t="s">
        <v>14016</v>
      </c>
      <c r="C109" s="1783" t="s">
        <v>2249</v>
      </c>
      <c r="D109" s="1811" t="s">
        <v>7471</v>
      </c>
      <c r="E109" s="1785" t="s">
        <v>14017</v>
      </c>
      <c r="F109" s="1786"/>
      <c r="G109" s="1778"/>
      <c r="H109" s="1779"/>
      <c r="I109" s="1780"/>
      <c r="J109" s="1780"/>
      <c r="K109" s="1780"/>
      <c r="L109" s="1780"/>
      <c r="M109" s="1780"/>
      <c r="N109" s="1780"/>
      <c r="O109" s="1780"/>
      <c r="P109" s="1780"/>
      <c r="Q109" s="1780"/>
      <c r="R109" s="1780"/>
      <c r="S109" s="1780"/>
      <c r="T109" s="1780"/>
      <c r="U109" s="1780"/>
      <c r="V109" s="1780"/>
      <c r="W109" s="1780"/>
      <c r="X109" s="1780"/>
      <c r="Y109" s="1780"/>
    </row>
    <row r="110">
      <c r="A110" s="1781" t="s">
        <v>7540</v>
      </c>
      <c r="B110" s="1782" t="s">
        <v>14018</v>
      </c>
      <c r="C110" s="1787" t="s">
        <v>1871</v>
      </c>
      <c r="D110" s="1811" t="s">
        <v>14019</v>
      </c>
      <c r="E110" s="1785" t="s">
        <v>14020</v>
      </c>
      <c r="F110" s="1789" t="s">
        <v>14021</v>
      </c>
      <c r="G110" s="1778"/>
      <c r="H110" s="1779"/>
      <c r="I110" s="1780"/>
      <c r="J110" s="1780"/>
      <c r="K110" s="1780"/>
      <c r="L110" s="1780"/>
      <c r="M110" s="1780"/>
      <c r="N110" s="1780"/>
      <c r="O110" s="1780"/>
      <c r="P110" s="1780"/>
      <c r="Q110" s="1780"/>
      <c r="R110" s="1780"/>
      <c r="S110" s="1780"/>
      <c r="T110" s="1780"/>
      <c r="U110" s="1780"/>
      <c r="V110" s="1780"/>
      <c r="W110" s="1780"/>
      <c r="X110" s="1780"/>
      <c r="Y110" s="1780"/>
    </row>
    <row r="111">
      <c r="A111" s="1790" t="s">
        <v>7540</v>
      </c>
      <c r="B111" s="1806" t="s">
        <v>14022</v>
      </c>
      <c r="C111" s="1873" t="s">
        <v>2249</v>
      </c>
      <c r="D111" s="1860" t="s">
        <v>7748</v>
      </c>
      <c r="E111" s="1794"/>
      <c r="F111" s="1795"/>
      <c r="G111" s="1778"/>
      <c r="H111" s="1779"/>
      <c r="I111" s="1780"/>
      <c r="J111" s="1780"/>
      <c r="K111" s="1780"/>
      <c r="L111" s="1780"/>
      <c r="M111" s="1780"/>
      <c r="N111" s="1780"/>
      <c r="O111" s="1780"/>
      <c r="P111" s="1780"/>
      <c r="Q111" s="1780"/>
      <c r="R111" s="1780"/>
      <c r="S111" s="1780"/>
      <c r="T111" s="1780"/>
      <c r="U111" s="1780"/>
      <c r="V111" s="1780"/>
      <c r="W111" s="1780"/>
      <c r="X111" s="1780"/>
      <c r="Y111" s="1780"/>
    </row>
    <row r="112">
      <c r="A112" s="1796" t="s">
        <v>7817</v>
      </c>
      <c r="B112" s="1782" t="s">
        <v>14023</v>
      </c>
      <c r="C112" s="1783" t="s">
        <v>7382</v>
      </c>
      <c r="D112" s="1811" t="s">
        <v>7540</v>
      </c>
      <c r="E112" s="1871"/>
      <c r="F112" s="1845"/>
      <c r="G112" s="1846"/>
      <c r="H112" s="1847"/>
      <c r="I112" s="1780"/>
      <c r="J112" s="1780"/>
      <c r="K112" s="1780"/>
      <c r="L112" s="1780"/>
      <c r="M112" s="1780"/>
      <c r="N112" s="1780"/>
      <c r="O112" s="1780"/>
      <c r="P112" s="1780"/>
      <c r="Q112" s="1780"/>
      <c r="R112" s="1780"/>
      <c r="S112" s="1780"/>
      <c r="T112" s="1780"/>
      <c r="U112" s="1780"/>
      <c r="V112" s="1780"/>
      <c r="W112" s="1780"/>
      <c r="X112" s="1780"/>
      <c r="Y112" s="1780"/>
    </row>
    <row r="113">
      <c r="A113" s="1781" t="s">
        <v>7820</v>
      </c>
      <c r="B113" s="1782" t="s">
        <v>14024</v>
      </c>
      <c r="C113" s="1787" t="s">
        <v>1871</v>
      </c>
      <c r="D113" s="1784" t="s">
        <v>7471</v>
      </c>
      <c r="E113" s="1799"/>
      <c r="F113" s="1789" t="s">
        <v>14025</v>
      </c>
      <c r="G113" s="1778"/>
      <c r="H113" s="1779"/>
      <c r="I113" s="1780"/>
      <c r="J113" s="1780"/>
      <c r="K113" s="1780"/>
      <c r="L113" s="1780"/>
      <c r="M113" s="1780"/>
      <c r="N113" s="1780"/>
      <c r="O113" s="1780"/>
      <c r="P113" s="1780"/>
      <c r="Q113" s="1780"/>
      <c r="R113" s="1780"/>
      <c r="S113" s="1780"/>
      <c r="T113" s="1780"/>
      <c r="U113" s="1780"/>
      <c r="V113" s="1780"/>
      <c r="W113" s="1780"/>
      <c r="X113" s="1780"/>
      <c r="Y113" s="1780"/>
    </row>
    <row r="114">
      <c r="A114" s="1874" t="s">
        <v>7820</v>
      </c>
      <c r="B114" s="1773" t="s">
        <v>14026</v>
      </c>
      <c r="C114" s="1774" t="s">
        <v>1871</v>
      </c>
      <c r="D114" s="1775" t="s">
        <v>7392</v>
      </c>
      <c r="E114" s="1776" t="s">
        <v>14027</v>
      </c>
      <c r="F114" s="1803" t="s">
        <v>14028</v>
      </c>
      <c r="G114" s="1818" t="s">
        <v>14029</v>
      </c>
      <c r="H114" s="1832"/>
      <c r="I114" s="1780"/>
      <c r="J114" s="1780"/>
      <c r="K114" s="1780"/>
      <c r="L114" s="1780"/>
      <c r="M114" s="1780"/>
      <c r="N114" s="1780"/>
      <c r="O114" s="1780"/>
      <c r="P114" s="1780"/>
      <c r="Q114" s="1780"/>
      <c r="R114" s="1780"/>
      <c r="S114" s="1780"/>
      <c r="T114" s="1780"/>
      <c r="U114" s="1780"/>
      <c r="V114" s="1780"/>
      <c r="W114" s="1780"/>
      <c r="X114" s="1780"/>
      <c r="Y114" s="1780"/>
    </row>
    <row r="115">
      <c r="A115" s="1781" t="s">
        <v>7820</v>
      </c>
      <c r="B115" s="1782" t="s">
        <v>14030</v>
      </c>
      <c r="C115" s="1787" t="s">
        <v>1871</v>
      </c>
      <c r="D115" s="1784" t="s">
        <v>14031</v>
      </c>
      <c r="E115" s="1799"/>
      <c r="F115" s="1789" t="s">
        <v>14032</v>
      </c>
      <c r="G115" s="1778"/>
      <c r="H115" s="1779"/>
      <c r="I115" s="1780"/>
      <c r="J115" s="1780"/>
      <c r="K115" s="1780"/>
      <c r="L115" s="1780"/>
      <c r="M115" s="1780"/>
      <c r="N115" s="1780"/>
      <c r="O115" s="1780"/>
      <c r="P115" s="1780"/>
      <c r="Q115" s="1780"/>
      <c r="R115" s="1780"/>
      <c r="S115" s="1780"/>
      <c r="T115" s="1780"/>
      <c r="U115" s="1780"/>
      <c r="V115" s="1780"/>
      <c r="W115" s="1780"/>
      <c r="X115" s="1780"/>
      <c r="Y115" s="1780"/>
    </row>
    <row r="116">
      <c r="A116" s="1781" t="s">
        <v>7820</v>
      </c>
      <c r="B116" s="1782" t="s">
        <v>14033</v>
      </c>
      <c r="C116" s="1787" t="s">
        <v>7382</v>
      </c>
      <c r="D116" s="1811" t="s">
        <v>7822</v>
      </c>
      <c r="E116" s="1785" t="s">
        <v>14034</v>
      </c>
      <c r="F116" s="1789" t="s">
        <v>14035</v>
      </c>
      <c r="G116" s="1778"/>
      <c r="H116" s="1779"/>
      <c r="I116" s="1780"/>
      <c r="J116" s="1780"/>
      <c r="K116" s="1780"/>
      <c r="L116" s="1780"/>
      <c r="M116" s="1780"/>
      <c r="N116" s="1780"/>
      <c r="O116" s="1780"/>
      <c r="P116" s="1780"/>
      <c r="Q116" s="1780"/>
      <c r="R116" s="1780"/>
      <c r="S116" s="1780"/>
      <c r="T116" s="1780"/>
      <c r="U116" s="1780"/>
      <c r="V116" s="1780"/>
      <c r="W116" s="1780"/>
      <c r="X116" s="1780"/>
      <c r="Y116" s="1780"/>
    </row>
    <row r="117">
      <c r="A117" s="1796" t="s">
        <v>7834</v>
      </c>
      <c r="B117" s="1782" t="s">
        <v>14036</v>
      </c>
      <c r="C117" s="1818" t="s">
        <v>1871</v>
      </c>
      <c r="D117" s="1784" t="s">
        <v>14037</v>
      </c>
      <c r="E117" s="1799"/>
      <c r="F117" s="1789" t="s">
        <v>14038</v>
      </c>
      <c r="G117" s="1818" t="s">
        <v>14039</v>
      </c>
      <c r="H117" s="1779"/>
      <c r="I117" s="1780"/>
      <c r="J117" s="1780"/>
      <c r="K117" s="1780"/>
      <c r="L117" s="1780"/>
      <c r="M117" s="1780"/>
      <c r="N117" s="1780"/>
      <c r="O117" s="1780"/>
      <c r="P117" s="1780"/>
      <c r="Q117" s="1780"/>
      <c r="R117" s="1780"/>
      <c r="S117" s="1780"/>
      <c r="T117" s="1780"/>
      <c r="U117" s="1780"/>
      <c r="V117" s="1780"/>
      <c r="W117" s="1780"/>
      <c r="X117" s="1780"/>
      <c r="Y117" s="1780"/>
    </row>
    <row r="118">
      <c r="A118" s="1781" t="s">
        <v>7838</v>
      </c>
      <c r="B118" s="1782" t="s">
        <v>14040</v>
      </c>
      <c r="C118" s="1787" t="s">
        <v>1871</v>
      </c>
      <c r="D118" s="1811" t="s">
        <v>14041</v>
      </c>
      <c r="E118" s="1871"/>
      <c r="F118" s="1875" t="s">
        <v>14042</v>
      </c>
      <c r="G118" s="1846"/>
      <c r="H118" s="1847"/>
      <c r="I118" s="1780"/>
      <c r="J118" s="1780"/>
      <c r="K118" s="1780"/>
      <c r="L118" s="1780"/>
      <c r="M118" s="1780"/>
      <c r="N118" s="1780"/>
      <c r="O118" s="1780"/>
      <c r="P118" s="1780"/>
      <c r="Q118" s="1780"/>
      <c r="R118" s="1780"/>
      <c r="S118" s="1780"/>
      <c r="T118" s="1780"/>
      <c r="U118" s="1780"/>
      <c r="V118" s="1780"/>
      <c r="W118" s="1780"/>
      <c r="X118" s="1780"/>
      <c r="Y118" s="1780"/>
    </row>
    <row r="119">
      <c r="A119" s="1781" t="s">
        <v>7838</v>
      </c>
      <c r="B119" s="1782" t="s">
        <v>14043</v>
      </c>
      <c r="C119" s="1783" t="s">
        <v>2249</v>
      </c>
      <c r="D119" s="1784" t="s">
        <v>14044</v>
      </c>
      <c r="E119" s="1785"/>
      <c r="F119" s="1789" t="s">
        <v>14045</v>
      </c>
      <c r="G119" s="1778"/>
      <c r="H119" s="1779"/>
      <c r="I119" s="1780"/>
      <c r="J119" s="1780"/>
      <c r="K119" s="1780"/>
      <c r="L119" s="1780"/>
      <c r="M119" s="1780"/>
      <c r="N119" s="1780"/>
      <c r="O119" s="1780"/>
      <c r="P119" s="1780"/>
      <c r="Q119" s="1780"/>
      <c r="R119" s="1780"/>
      <c r="S119" s="1780"/>
      <c r="T119" s="1780"/>
      <c r="U119" s="1780"/>
      <c r="V119" s="1780"/>
      <c r="W119" s="1780"/>
      <c r="X119" s="1780"/>
      <c r="Y119" s="1780"/>
    </row>
    <row r="120">
      <c r="A120" s="1790" t="s">
        <v>7838</v>
      </c>
      <c r="B120" s="1806" t="s">
        <v>14046</v>
      </c>
      <c r="C120" s="1807" t="s">
        <v>2249</v>
      </c>
      <c r="D120" s="1808" t="s">
        <v>14047</v>
      </c>
      <c r="E120" s="1876" t="s">
        <v>14048</v>
      </c>
      <c r="F120" s="1877" t="s">
        <v>14049</v>
      </c>
      <c r="G120" s="1846"/>
      <c r="H120" s="1847"/>
      <c r="I120" s="1780"/>
      <c r="J120" s="1780"/>
      <c r="K120" s="1780"/>
      <c r="L120" s="1780"/>
      <c r="M120" s="1780"/>
      <c r="N120" s="1780"/>
      <c r="O120" s="1780"/>
      <c r="P120" s="1780"/>
      <c r="Q120" s="1780"/>
      <c r="R120" s="1780"/>
      <c r="S120" s="1780"/>
      <c r="T120" s="1780"/>
      <c r="U120" s="1780"/>
      <c r="V120" s="1780"/>
      <c r="W120" s="1780"/>
      <c r="X120" s="1780"/>
      <c r="Y120" s="1780"/>
    </row>
    <row r="121">
      <c r="A121" s="1781" t="s">
        <v>7838</v>
      </c>
      <c r="B121" s="1782" t="s">
        <v>14050</v>
      </c>
      <c r="C121" s="1783" t="s">
        <v>7382</v>
      </c>
      <c r="D121" s="1784" t="s">
        <v>14051</v>
      </c>
      <c r="E121" s="1799"/>
      <c r="F121" s="1789" t="s">
        <v>14052</v>
      </c>
      <c r="G121" s="1778"/>
      <c r="H121" s="1779"/>
      <c r="I121" s="1780"/>
      <c r="J121" s="1780"/>
      <c r="K121" s="1780"/>
      <c r="L121" s="1780"/>
      <c r="M121" s="1780"/>
      <c r="N121" s="1780"/>
      <c r="O121" s="1780"/>
      <c r="P121" s="1780"/>
      <c r="Q121" s="1780"/>
      <c r="R121" s="1780"/>
      <c r="S121" s="1780"/>
      <c r="T121" s="1780"/>
      <c r="U121" s="1780"/>
      <c r="V121" s="1780"/>
      <c r="W121" s="1780"/>
      <c r="X121" s="1780"/>
      <c r="Y121" s="1780"/>
    </row>
    <row r="122">
      <c r="A122" s="1781" t="s">
        <v>7856</v>
      </c>
      <c r="B122" s="1782" t="s">
        <v>14053</v>
      </c>
      <c r="C122" s="1787" t="s">
        <v>2249</v>
      </c>
      <c r="D122" s="1811" t="s">
        <v>7620</v>
      </c>
      <c r="E122" s="1799"/>
      <c r="F122" s="1786"/>
      <c r="G122" s="1778"/>
      <c r="H122" s="1779"/>
      <c r="I122" s="1780"/>
      <c r="J122" s="1780"/>
      <c r="K122" s="1780"/>
      <c r="L122" s="1780"/>
      <c r="M122" s="1780"/>
      <c r="N122" s="1780"/>
      <c r="O122" s="1780"/>
      <c r="P122" s="1780"/>
      <c r="Q122" s="1780"/>
      <c r="R122" s="1780"/>
      <c r="S122" s="1780"/>
      <c r="T122" s="1780"/>
      <c r="U122" s="1780"/>
      <c r="V122" s="1780"/>
      <c r="W122" s="1780"/>
      <c r="X122" s="1780"/>
      <c r="Y122" s="1780"/>
    </row>
    <row r="123">
      <c r="A123" s="1865" t="s">
        <v>7856</v>
      </c>
      <c r="B123" s="1773" t="s">
        <v>14054</v>
      </c>
      <c r="C123" s="1774" t="s">
        <v>2249</v>
      </c>
      <c r="D123" s="1775" t="s">
        <v>8207</v>
      </c>
      <c r="E123" s="1776" t="s">
        <v>14055</v>
      </c>
      <c r="F123" s="1777"/>
      <c r="G123" s="1778"/>
      <c r="H123" s="1779"/>
      <c r="I123" s="1780"/>
      <c r="J123" s="1780"/>
      <c r="K123" s="1780"/>
      <c r="L123" s="1780"/>
      <c r="M123" s="1780"/>
      <c r="N123" s="1780"/>
      <c r="O123" s="1780"/>
      <c r="P123" s="1780"/>
      <c r="Q123" s="1780"/>
      <c r="R123" s="1780"/>
      <c r="S123" s="1780"/>
      <c r="T123" s="1780"/>
      <c r="U123" s="1780"/>
      <c r="V123" s="1780"/>
      <c r="W123" s="1780"/>
      <c r="X123" s="1780"/>
      <c r="Y123" s="1780"/>
    </row>
    <row r="124">
      <c r="A124" s="1781" t="s">
        <v>7856</v>
      </c>
      <c r="B124" s="1782" t="s">
        <v>14056</v>
      </c>
      <c r="C124" s="1783" t="s">
        <v>7382</v>
      </c>
      <c r="D124" s="1878"/>
      <c r="E124" s="1799"/>
      <c r="F124" s="1786"/>
      <c r="G124" s="1778"/>
      <c r="H124" s="1779"/>
      <c r="I124" s="1780"/>
      <c r="J124" s="1780"/>
      <c r="K124" s="1780"/>
      <c r="L124" s="1780"/>
      <c r="M124" s="1780"/>
      <c r="N124" s="1780"/>
      <c r="O124" s="1780"/>
      <c r="P124" s="1780"/>
      <c r="Q124" s="1780"/>
      <c r="R124" s="1780"/>
      <c r="S124" s="1780"/>
      <c r="T124" s="1780"/>
      <c r="U124" s="1780"/>
      <c r="V124" s="1780"/>
      <c r="W124" s="1780"/>
      <c r="X124" s="1780"/>
      <c r="Y124" s="1780"/>
    </row>
    <row r="125">
      <c r="A125" s="1781" t="s">
        <v>7860</v>
      </c>
      <c r="B125" s="1782" t="s">
        <v>14057</v>
      </c>
      <c r="C125" s="1787" t="s">
        <v>2249</v>
      </c>
      <c r="D125" s="1878"/>
      <c r="E125" s="1799"/>
      <c r="F125" s="1786"/>
      <c r="G125" s="1778"/>
      <c r="H125" s="1779"/>
      <c r="I125" s="1780"/>
      <c r="J125" s="1780"/>
      <c r="K125" s="1780"/>
      <c r="L125" s="1780"/>
      <c r="M125" s="1780"/>
      <c r="N125" s="1780"/>
      <c r="O125" s="1780"/>
      <c r="P125" s="1780"/>
      <c r="Q125" s="1780"/>
      <c r="R125" s="1780"/>
      <c r="S125" s="1780"/>
      <c r="T125" s="1780"/>
      <c r="U125" s="1780"/>
      <c r="V125" s="1780"/>
      <c r="W125" s="1780"/>
      <c r="X125" s="1780"/>
      <c r="Y125" s="1780"/>
    </row>
    <row r="126">
      <c r="A126" s="1796" t="s">
        <v>7860</v>
      </c>
      <c r="B126" s="1782" t="s">
        <v>14058</v>
      </c>
      <c r="C126" s="1787" t="s">
        <v>2249</v>
      </c>
      <c r="D126" s="1878"/>
      <c r="E126" s="1799"/>
      <c r="F126" s="1786"/>
      <c r="G126" s="1778"/>
      <c r="H126" s="1779"/>
      <c r="I126" s="1780"/>
      <c r="J126" s="1780"/>
      <c r="K126" s="1780"/>
      <c r="L126" s="1780"/>
      <c r="M126" s="1780"/>
      <c r="N126" s="1780"/>
      <c r="O126" s="1780"/>
      <c r="P126" s="1780"/>
      <c r="Q126" s="1780"/>
      <c r="R126" s="1780"/>
      <c r="S126" s="1780"/>
      <c r="T126" s="1780"/>
      <c r="U126" s="1780"/>
      <c r="V126" s="1780"/>
      <c r="W126" s="1780"/>
      <c r="X126" s="1780"/>
      <c r="Y126" s="1780"/>
    </row>
    <row r="127">
      <c r="A127" s="1781" t="s">
        <v>7860</v>
      </c>
      <c r="B127" s="1782" t="s">
        <v>14059</v>
      </c>
      <c r="C127" s="1866" t="s">
        <v>2249</v>
      </c>
      <c r="D127" s="1798"/>
      <c r="E127" s="1799"/>
      <c r="F127" s="1786"/>
      <c r="G127" s="1778"/>
      <c r="H127" s="1779"/>
      <c r="I127" s="1780"/>
      <c r="J127" s="1780"/>
      <c r="K127" s="1780"/>
      <c r="L127" s="1780"/>
      <c r="M127" s="1780"/>
      <c r="N127" s="1780"/>
      <c r="O127" s="1780"/>
      <c r="P127" s="1780"/>
      <c r="Q127" s="1780"/>
      <c r="R127" s="1780"/>
      <c r="S127" s="1780"/>
      <c r="T127" s="1780"/>
      <c r="U127" s="1780"/>
      <c r="V127" s="1780"/>
      <c r="W127" s="1780"/>
      <c r="X127" s="1780"/>
      <c r="Y127" s="1780"/>
    </row>
    <row r="128">
      <c r="A128" s="1790" t="s">
        <v>7864</v>
      </c>
      <c r="B128" s="1879" t="s">
        <v>14060</v>
      </c>
      <c r="C128" s="1880" t="s">
        <v>2249</v>
      </c>
      <c r="D128" s="1808" t="s">
        <v>7392</v>
      </c>
      <c r="E128" s="1794"/>
      <c r="F128" s="1881" t="s">
        <v>14061</v>
      </c>
      <c r="G128" s="1778"/>
      <c r="H128" s="1779"/>
      <c r="I128" s="1780"/>
      <c r="J128" s="1780"/>
      <c r="K128" s="1780"/>
      <c r="L128" s="1780"/>
      <c r="M128" s="1780"/>
      <c r="N128" s="1780"/>
      <c r="O128" s="1780"/>
      <c r="P128" s="1780"/>
      <c r="Q128" s="1780"/>
      <c r="R128" s="1780"/>
      <c r="S128" s="1780"/>
      <c r="T128" s="1780"/>
      <c r="U128" s="1780"/>
      <c r="V128" s="1780"/>
      <c r="W128" s="1780"/>
      <c r="X128" s="1780"/>
      <c r="Y128" s="1780"/>
    </row>
    <row r="129">
      <c r="A129" s="1772" t="s">
        <v>7864</v>
      </c>
      <c r="B129" s="1773" t="s">
        <v>14062</v>
      </c>
      <c r="C129" s="1866" t="s">
        <v>1871</v>
      </c>
      <c r="D129" s="1802" t="s">
        <v>7877</v>
      </c>
      <c r="E129" s="1776" t="s">
        <v>14063</v>
      </c>
      <c r="F129" s="1803" t="s">
        <v>14064</v>
      </c>
      <c r="G129" s="1831"/>
      <c r="H129" s="1832"/>
      <c r="I129" s="1780"/>
      <c r="J129" s="1780"/>
      <c r="K129" s="1780"/>
      <c r="L129" s="1780"/>
      <c r="M129" s="1780"/>
      <c r="N129" s="1780"/>
      <c r="O129" s="1780"/>
      <c r="P129" s="1780"/>
      <c r="Q129" s="1780"/>
      <c r="R129" s="1780"/>
      <c r="S129" s="1780"/>
      <c r="T129" s="1780"/>
      <c r="U129" s="1780"/>
      <c r="V129" s="1780"/>
      <c r="W129" s="1780"/>
      <c r="X129" s="1780"/>
      <c r="Y129" s="1780"/>
    </row>
    <row r="130">
      <c r="A130" s="1781" t="s">
        <v>7864</v>
      </c>
      <c r="B130" s="1782" t="s">
        <v>14065</v>
      </c>
      <c r="C130" s="1817" t="s">
        <v>7382</v>
      </c>
      <c r="D130" s="1784" t="s">
        <v>9095</v>
      </c>
      <c r="E130" s="1799"/>
      <c r="F130" s="1786"/>
      <c r="G130" s="1778"/>
      <c r="H130" s="1882"/>
      <c r="I130" s="1780"/>
      <c r="J130" s="1780"/>
      <c r="K130" s="1780"/>
      <c r="L130" s="1780"/>
      <c r="M130" s="1780"/>
      <c r="N130" s="1780"/>
      <c r="O130" s="1780"/>
      <c r="P130" s="1780"/>
      <c r="Q130" s="1780"/>
      <c r="R130" s="1780"/>
      <c r="S130" s="1780"/>
      <c r="T130" s="1780"/>
      <c r="U130" s="1780"/>
      <c r="V130" s="1780"/>
      <c r="W130" s="1780"/>
      <c r="X130" s="1780"/>
      <c r="Y130" s="1780"/>
    </row>
    <row r="131">
      <c r="A131" s="1781" t="s">
        <v>7864</v>
      </c>
      <c r="B131" s="1782" t="s">
        <v>14066</v>
      </c>
      <c r="C131" s="1787" t="s">
        <v>7382</v>
      </c>
      <c r="D131" s="1811" t="s">
        <v>9095</v>
      </c>
      <c r="E131" s="1799"/>
      <c r="F131" s="1786"/>
      <c r="G131" s="1778"/>
      <c r="H131" s="1779"/>
      <c r="I131" s="1780"/>
      <c r="J131" s="1780"/>
      <c r="K131" s="1780"/>
      <c r="L131" s="1780"/>
      <c r="M131" s="1780"/>
      <c r="N131" s="1780"/>
      <c r="O131" s="1780"/>
      <c r="P131" s="1780"/>
      <c r="Q131" s="1780"/>
      <c r="R131" s="1780"/>
      <c r="S131" s="1780"/>
      <c r="T131" s="1780"/>
      <c r="U131" s="1780"/>
      <c r="V131" s="1780"/>
      <c r="W131" s="1780"/>
      <c r="X131" s="1780"/>
      <c r="Y131" s="1780"/>
    </row>
    <row r="132">
      <c r="A132" s="1781" t="s">
        <v>7864</v>
      </c>
      <c r="B132" s="1782" t="s">
        <v>14067</v>
      </c>
      <c r="C132" s="1787" t="s">
        <v>7382</v>
      </c>
      <c r="D132" s="1811" t="s">
        <v>9095</v>
      </c>
      <c r="E132" s="1883" t="s">
        <v>14068</v>
      </c>
      <c r="F132" s="1884" t="s">
        <v>14069</v>
      </c>
      <c r="G132" s="1885"/>
      <c r="H132" s="1886"/>
      <c r="I132" s="1780"/>
      <c r="J132" s="1780"/>
      <c r="K132" s="1780"/>
      <c r="L132" s="1780"/>
      <c r="M132" s="1780"/>
      <c r="N132" s="1780"/>
      <c r="O132" s="1780"/>
      <c r="P132" s="1780"/>
      <c r="Q132" s="1780"/>
      <c r="R132" s="1780"/>
      <c r="S132" s="1780"/>
      <c r="T132" s="1780"/>
      <c r="U132" s="1780"/>
      <c r="V132" s="1780"/>
      <c r="W132" s="1780"/>
      <c r="X132" s="1780"/>
      <c r="Y132" s="1780"/>
    </row>
    <row r="133">
      <c r="A133" s="1781" t="s">
        <v>7864</v>
      </c>
      <c r="B133" s="1782" t="s">
        <v>14070</v>
      </c>
      <c r="C133" s="1817" t="s">
        <v>7382</v>
      </c>
      <c r="D133" s="1784" t="s">
        <v>9095</v>
      </c>
      <c r="E133" s="1799"/>
      <c r="F133" s="1789" t="s">
        <v>14071</v>
      </c>
      <c r="G133" s="1778"/>
      <c r="H133" s="1779"/>
      <c r="I133" s="1780"/>
      <c r="J133" s="1780"/>
      <c r="K133" s="1780"/>
      <c r="L133" s="1780"/>
      <c r="M133" s="1780"/>
      <c r="N133" s="1780"/>
      <c r="O133" s="1780"/>
      <c r="P133" s="1780"/>
      <c r="Q133" s="1780"/>
      <c r="R133" s="1780"/>
      <c r="S133" s="1780"/>
      <c r="T133" s="1780"/>
      <c r="U133" s="1780"/>
      <c r="V133" s="1780"/>
      <c r="W133" s="1780"/>
      <c r="X133" s="1780"/>
      <c r="Y133" s="1780"/>
    </row>
    <row r="134">
      <c r="A134" s="1796" t="s">
        <v>7877</v>
      </c>
      <c r="B134" s="1782" t="s">
        <v>14072</v>
      </c>
      <c r="C134" s="1787" t="s">
        <v>2249</v>
      </c>
      <c r="D134" s="1784" t="s">
        <v>7471</v>
      </c>
      <c r="E134" s="1887" t="s">
        <v>14073</v>
      </c>
      <c r="F134" s="1789" t="s">
        <v>14074</v>
      </c>
      <c r="G134" s="1831"/>
      <c r="H134" s="1832"/>
      <c r="I134" s="1780"/>
      <c r="J134" s="1780"/>
      <c r="K134" s="1780"/>
      <c r="L134" s="1780"/>
      <c r="M134" s="1780"/>
      <c r="N134" s="1780"/>
      <c r="O134" s="1780"/>
      <c r="P134" s="1780"/>
      <c r="Q134" s="1780"/>
      <c r="R134" s="1780"/>
      <c r="S134" s="1780"/>
      <c r="T134" s="1780"/>
      <c r="U134" s="1780"/>
      <c r="V134" s="1780"/>
      <c r="W134" s="1780"/>
      <c r="X134" s="1780"/>
      <c r="Y134" s="1780"/>
    </row>
    <row r="135">
      <c r="A135" s="1796" t="s">
        <v>7877</v>
      </c>
      <c r="B135" s="1888" t="s">
        <v>14075</v>
      </c>
      <c r="C135" s="1489" t="s">
        <v>2249</v>
      </c>
      <c r="D135" s="1784" t="s">
        <v>7392</v>
      </c>
      <c r="E135" s="1799"/>
      <c r="F135" s="1789" t="s">
        <v>14076</v>
      </c>
      <c r="G135" s="1778"/>
      <c r="H135" s="1779"/>
      <c r="I135" s="1780"/>
      <c r="J135" s="1780"/>
      <c r="K135" s="1780"/>
      <c r="L135" s="1780"/>
      <c r="M135" s="1780"/>
      <c r="N135" s="1780"/>
      <c r="O135" s="1780"/>
      <c r="P135" s="1780"/>
      <c r="Q135" s="1780"/>
      <c r="R135" s="1780"/>
      <c r="S135" s="1780"/>
      <c r="T135" s="1780"/>
      <c r="U135" s="1780"/>
      <c r="V135" s="1780"/>
      <c r="W135" s="1780"/>
      <c r="X135" s="1780"/>
      <c r="Y135" s="1780"/>
    </row>
    <row r="136" ht="17.25" customHeight="1">
      <c r="A136" s="1889" t="s">
        <v>7877</v>
      </c>
      <c r="B136" s="1806" t="s">
        <v>14077</v>
      </c>
      <c r="C136" s="1487" t="s">
        <v>2249</v>
      </c>
      <c r="D136" s="1808" t="s">
        <v>14078</v>
      </c>
      <c r="E136" s="1794"/>
      <c r="F136" s="1795"/>
      <c r="G136" s="1778"/>
      <c r="H136" s="1779"/>
      <c r="I136" s="1780"/>
      <c r="J136" s="1780"/>
      <c r="K136" s="1780"/>
      <c r="L136" s="1780"/>
      <c r="M136" s="1780"/>
      <c r="N136" s="1780"/>
      <c r="O136" s="1780"/>
      <c r="P136" s="1780"/>
      <c r="Q136" s="1780"/>
      <c r="R136" s="1780"/>
      <c r="S136" s="1780"/>
      <c r="T136" s="1780"/>
      <c r="U136" s="1780"/>
      <c r="V136" s="1780"/>
      <c r="W136" s="1780"/>
      <c r="X136" s="1780"/>
      <c r="Y136" s="1780"/>
    </row>
    <row r="137">
      <c r="A137" s="1796" t="s">
        <v>7877</v>
      </c>
      <c r="B137" s="1835" t="s">
        <v>14079</v>
      </c>
      <c r="C137" s="50" t="s">
        <v>2249</v>
      </c>
      <c r="D137" s="1784" t="s">
        <v>12790</v>
      </c>
      <c r="E137" s="1799"/>
      <c r="F137" s="1789" t="s">
        <v>14080</v>
      </c>
      <c r="G137" s="1778"/>
      <c r="H137" s="1779"/>
      <c r="I137" s="1780"/>
      <c r="J137" s="1780"/>
      <c r="K137" s="1780"/>
      <c r="L137" s="1780"/>
      <c r="M137" s="1780"/>
      <c r="N137" s="1780"/>
      <c r="O137" s="1780"/>
      <c r="P137" s="1780"/>
      <c r="Q137" s="1780"/>
      <c r="R137" s="1780"/>
      <c r="S137" s="1780"/>
      <c r="T137" s="1780"/>
      <c r="U137" s="1780"/>
      <c r="V137" s="1780"/>
      <c r="W137" s="1780"/>
      <c r="X137" s="1780"/>
      <c r="Y137" s="1780"/>
    </row>
    <row r="138">
      <c r="A138" s="1796" t="s">
        <v>14081</v>
      </c>
      <c r="B138" s="1782" t="s">
        <v>14082</v>
      </c>
      <c r="D138" s="1784" t="s">
        <v>14083</v>
      </c>
      <c r="E138" s="1799"/>
      <c r="F138" s="1786"/>
      <c r="G138" s="1778"/>
      <c r="H138" s="1779"/>
      <c r="I138" s="1780"/>
      <c r="J138" s="1780"/>
      <c r="K138" s="1780"/>
      <c r="L138" s="1780"/>
      <c r="M138" s="1780"/>
      <c r="N138" s="1780"/>
      <c r="O138" s="1780"/>
      <c r="P138" s="1780"/>
      <c r="Q138" s="1780"/>
      <c r="R138" s="1780"/>
      <c r="S138" s="1780"/>
      <c r="T138" s="1780"/>
      <c r="U138" s="1780"/>
      <c r="V138" s="1780"/>
      <c r="W138" s="1780"/>
      <c r="X138" s="1780"/>
      <c r="Y138" s="1780"/>
    </row>
    <row r="139">
      <c r="A139" s="1890" t="s">
        <v>7888</v>
      </c>
      <c r="B139" s="1891"/>
      <c r="D139" s="1892"/>
      <c r="E139" s="1893"/>
      <c r="F139" s="1777"/>
      <c r="G139" s="1778"/>
      <c r="H139" s="1779"/>
      <c r="I139" s="1780"/>
      <c r="J139" s="1780"/>
      <c r="K139" s="1780"/>
      <c r="L139" s="1780"/>
      <c r="M139" s="1780"/>
      <c r="N139" s="1780"/>
      <c r="O139" s="1780"/>
      <c r="P139" s="1780"/>
      <c r="Q139" s="1780"/>
      <c r="R139" s="1780"/>
      <c r="S139" s="1780"/>
      <c r="T139" s="1780"/>
      <c r="U139" s="1780"/>
      <c r="V139" s="1780"/>
      <c r="W139" s="1780"/>
      <c r="X139" s="1780"/>
      <c r="Y139" s="1780"/>
    </row>
    <row r="140">
      <c r="A140" s="1865" t="s">
        <v>7889</v>
      </c>
      <c r="B140" s="1891"/>
      <c r="D140" s="1802" t="s">
        <v>7912</v>
      </c>
      <c r="E140" s="1843"/>
      <c r="F140" s="1777"/>
      <c r="G140" s="1778"/>
      <c r="H140" s="1779"/>
      <c r="I140" s="1780"/>
      <c r="J140" s="1780"/>
      <c r="K140" s="1780"/>
      <c r="L140" s="1780"/>
      <c r="M140" s="1780"/>
      <c r="N140" s="1780"/>
      <c r="O140" s="1780"/>
      <c r="P140" s="1780"/>
      <c r="Q140" s="1780"/>
      <c r="R140" s="1780"/>
      <c r="S140" s="1780"/>
      <c r="T140" s="1780"/>
      <c r="U140" s="1780"/>
      <c r="V140" s="1780"/>
      <c r="W140" s="1780"/>
      <c r="X140" s="1780"/>
      <c r="Y140" s="1780"/>
    </row>
    <row r="141">
      <c r="A141" s="1781" t="s">
        <v>7892</v>
      </c>
      <c r="B141" s="1782" t="s">
        <v>14084</v>
      </c>
      <c r="C141" s="50" t="s">
        <v>2249</v>
      </c>
      <c r="D141" s="1784" t="s">
        <v>7501</v>
      </c>
      <c r="E141" s="1799"/>
      <c r="F141" s="1786"/>
      <c r="G141" s="1778"/>
      <c r="H141" s="1779"/>
      <c r="I141" s="1780"/>
      <c r="J141" s="1780"/>
      <c r="K141" s="1780"/>
      <c r="L141" s="1780"/>
      <c r="M141" s="1780"/>
      <c r="N141" s="1780"/>
      <c r="O141" s="1780"/>
      <c r="P141" s="1780"/>
      <c r="Q141" s="1780"/>
      <c r="R141" s="1780"/>
      <c r="S141" s="1780"/>
      <c r="T141" s="1780"/>
      <c r="U141" s="1780"/>
      <c r="V141" s="1780"/>
      <c r="W141" s="1780"/>
      <c r="X141" s="1780"/>
      <c r="Y141" s="1780"/>
    </row>
    <row r="142">
      <c r="A142" s="1836" t="s">
        <v>7892</v>
      </c>
      <c r="C142" s="50" t="s">
        <v>2249</v>
      </c>
      <c r="D142" s="1784" t="s">
        <v>14085</v>
      </c>
      <c r="E142" s="1829" t="s">
        <v>14086</v>
      </c>
      <c r="F142" s="1830" t="s">
        <v>14087</v>
      </c>
      <c r="G142" s="1778"/>
      <c r="H142" s="1779"/>
      <c r="I142" s="1780"/>
      <c r="J142" s="1780"/>
      <c r="K142" s="1780"/>
      <c r="L142" s="1780"/>
      <c r="M142" s="1780"/>
      <c r="N142" s="1780"/>
      <c r="O142" s="1780"/>
      <c r="P142" s="1780"/>
      <c r="Q142" s="1780"/>
      <c r="R142" s="1780"/>
      <c r="S142" s="1780"/>
      <c r="T142" s="1780"/>
      <c r="U142" s="1780"/>
      <c r="V142" s="1780"/>
      <c r="W142" s="1780"/>
      <c r="X142" s="1780"/>
      <c r="Y142" s="1780"/>
    </row>
    <row r="143">
      <c r="A143" s="1781" t="s">
        <v>7892</v>
      </c>
      <c r="B143" s="1826" t="s">
        <v>14088</v>
      </c>
      <c r="C143" s="50" t="s">
        <v>2249</v>
      </c>
      <c r="D143" s="1784" t="s">
        <v>14089</v>
      </c>
      <c r="E143" s="1785" t="s">
        <v>14090</v>
      </c>
      <c r="F143" s="1789" t="s">
        <v>14091</v>
      </c>
      <c r="G143" s="1778"/>
      <c r="H143" s="1779"/>
      <c r="I143" s="1780"/>
      <c r="J143" s="1780"/>
      <c r="K143" s="1780"/>
      <c r="L143" s="1780"/>
      <c r="M143" s="1780"/>
      <c r="N143" s="1780"/>
      <c r="O143" s="1780"/>
      <c r="P143" s="1780"/>
      <c r="Q143" s="1780"/>
      <c r="R143" s="1780"/>
      <c r="S143" s="1780"/>
      <c r="T143" s="1780"/>
      <c r="U143" s="1780"/>
      <c r="V143" s="1780"/>
      <c r="W143" s="1780"/>
      <c r="X143" s="1780"/>
      <c r="Y143" s="1780"/>
    </row>
    <row r="144">
      <c r="A144" s="1781" t="s">
        <v>7899</v>
      </c>
      <c r="B144" s="1782" t="s">
        <v>14092</v>
      </c>
      <c r="C144" s="50" t="s">
        <v>2249</v>
      </c>
      <c r="D144" s="1784" t="s">
        <v>7691</v>
      </c>
      <c r="E144" s="1785" t="s">
        <v>14093</v>
      </c>
      <c r="F144" s="1789" t="s">
        <v>14094</v>
      </c>
      <c r="G144" s="1831"/>
      <c r="H144" s="1832"/>
      <c r="I144" s="1780"/>
      <c r="J144" s="1780"/>
      <c r="K144" s="1780"/>
      <c r="L144" s="1780"/>
      <c r="M144" s="1780"/>
      <c r="N144" s="1780"/>
      <c r="O144" s="1780"/>
      <c r="P144" s="1780"/>
      <c r="Q144" s="1780"/>
      <c r="R144" s="1780"/>
      <c r="S144" s="1780"/>
      <c r="T144" s="1780"/>
      <c r="U144" s="1780"/>
      <c r="V144" s="1780"/>
      <c r="W144" s="1780"/>
      <c r="X144" s="1780"/>
      <c r="Y144" s="1780"/>
    </row>
    <row r="145">
      <c r="A145" s="1781" t="s">
        <v>7899</v>
      </c>
      <c r="B145" s="1782" t="s">
        <v>14095</v>
      </c>
      <c r="C145" s="50" t="s">
        <v>2249</v>
      </c>
      <c r="D145" s="1811" t="s">
        <v>7644</v>
      </c>
      <c r="E145" s="1785" t="s">
        <v>14096</v>
      </c>
      <c r="F145" s="1786"/>
      <c r="G145" s="1778"/>
      <c r="H145" s="1779"/>
      <c r="I145" s="1780"/>
      <c r="J145" s="1780"/>
      <c r="K145" s="1780"/>
      <c r="L145" s="1780"/>
      <c r="M145" s="1780"/>
      <c r="N145" s="1780"/>
      <c r="O145" s="1780"/>
      <c r="P145" s="1780"/>
      <c r="Q145" s="1780"/>
      <c r="R145" s="1780"/>
      <c r="S145" s="1780"/>
      <c r="T145" s="1780"/>
      <c r="U145" s="1780"/>
      <c r="V145" s="1780"/>
      <c r="W145" s="1780"/>
      <c r="X145" s="1780"/>
      <c r="Y145" s="1780"/>
    </row>
    <row r="146">
      <c r="A146" s="1790" t="s">
        <v>7561</v>
      </c>
      <c r="B146" s="1806" t="s">
        <v>14097</v>
      </c>
      <c r="C146" s="1894" t="s">
        <v>2249</v>
      </c>
      <c r="D146" s="1860" t="s">
        <v>7822</v>
      </c>
      <c r="E146" s="1809" t="s">
        <v>14098</v>
      </c>
      <c r="F146" s="1881" t="s">
        <v>14099</v>
      </c>
      <c r="G146" s="1778"/>
      <c r="H146" s="1779"/>
      <c r="I146" s="1780"/>
      <c r="J146" s="1780"/>
      <c r="K146" s="1780"/>
      <c r="L146" s="1780"/>
      <c r="M146" s="1780"/>
      <c r="N146" s="1780"/>
      <c r="O146" s="1780"/>
      <c r="P146" s="1780"/>
      <c r="Q146" s="1780"/>
      <c r="R146" s="1780"/>
      <c r="S146" s="1780"/>
      <c r="T146" s="1780"/>
      <c r="U146" s="1780"/>
      <c r="V146" s="1780"/>
      <c r="W146" s="1780"/>
      <c r="X146" s="1780"/>
      <c r="Y146" s="1780"/>
    </row>
    <row r="147">
      <c r="A147" s="1772" t="s">
        <v>7561</v>
      </c>
      <c r="B147" s="1773" t="s">
        <v>14100</v>
      </c>
      <c r="C147" s="1895" t="s">
        <v>2249</v>
      </c>
      <c r="D147" s="1775" t="s">
        <v>7617</v>
      </c>
      <c r="E147" s="1776" t="s">
        <v>14101</v>
      </c>
      <c r="F147" s="1803" t="s">
        <v>14102</v>
      </c>
      <c r="G147" s="1818" t="s">
        <v>14103</v>
      </c>
      <c r="H147" s="1832"/>
      <c r="I147" s="1780"/>
      <c r="J147" s="1780"/>
      <c r="K147" s="1780"/>
      <c r="L147" s="1780"/>
      <c r="M147" s="1780"/>
      <c r="N147" s="1780"/>
      <c r="O147" s="1780"/>
      <c r="P147" s="1780"/>
      <c r="Q147" s="1780"/>
      <c r="R147" s="1780"/>
      <c r="S147" s="1780"/>
      <c r="T147" s="1780"/>
      <c r="U147" s="1780"/>
      <c r="V147" s="1780"/>
      <c r="W147" s="1780"/>
      <c r="X147" s="1780"/>
      <c r="Y147" s="1780"/>
    </row>
    <row r="148">
      <c r="A148" s="1781" t="s">
        <v>7561</v>
      </c>
      <c r="B148" s="1810"/>
      <c r="C148" s="1787" t="s">
        <v>2249</v>
      </c>
      <c r="D148" s="1878"/>
      <c r="E148" s="1799"/>
      <c r="F148" s="1789"/>
      <c r="G148" s="1778"/>
      <c r="H148" s="1779"/>
      <c r="I148" s="1780"/>
      <c r="J148" s="1780"/>
      <c r="K148" s="1780"/>
      <c r="L148" s="1780"/>
      <c r="M148" s="1780"/>
      <c r="N148" s="1780"/>
      <c r="O148" s="1780"/>
      <c r="P148" s="1780"/>
      <c r="Q148" s="1780"/>
      <c r="R148" s="1780"/>
      <c r="S148" s="1780"/>
      <c r="T148" s="1780"/>
      <c r="U148" s="1780"/>
      <c r="V148" s="1780"/>
      <c r="W148" s="1780"/>
      <c r="X148" s="1780"/>
      <c r="Y148" s="1780"/>
    </row>
    <row r="149">
      <c r="A149" s="1796" t="s">
        <v>7908</v>
      </c>
      <c r="B149" s="1782" t="s">
        <v>14104</v>
      </c>
      <c r="C149" s="1817" t="s">
        <v>2249</v>
      </c>
      <c r="D149" s="1784" t="s">
        <v>7383</v>
      </c>
      <c r="E149" s="1785" t="s">
        <v>14105</v>
      </c>
      <c r="F149" s="1786"/>
      <c r="G149" s="1778"/>
      <c r="H149" s="1779"/>
      <c r="I149" s="1780"/>
      <c r="J149" s="1780"/>
      <c r="K149" s="1780"/>
      <c r="L149" s="1780"/>
      <c r="M149" s="1780"/>
      <c r="N149" s="1780"/>
      <c r="O149" s="1780"/>
      <c r="P149" s="1780"/>
      <c r="Q149" s="1780"/>
      <c r="R149" s="1780"/>
      <c r="S149" s="1780"/>
      <c r="T149" s="1780"/>
      <c r="U149" s="1780"/>
      <c r="V149" s="1780"/>
      <c r="W149" s="1780"/>
      <c r="X149" s="1780"/>
      <c r="Y149" s="1780"/>
    </row>
    <row r="150">
      <c r="A150" s="1796" t="s">
        <v>7908</v>
      </c>
      <c r="B150" s="1782" t="s">
        <v>14106</v>
      </c>
      <c r="C150" s="1817" t="s">
        <v>7382</v>
      </c>
      <c r="D150" s="1864" t="s">
        <v>7912</v>
      </c>
      <c r="E150" s="1844" t="s">
        <v>14107</v>
      </c>
      <c r="F150" s="1896" t="s">
        <v>14108</v>
      </c>
      <c r="G150" s="1897"/>
      <c r="H150" s="1898"/>
      <c r="I150" s="1780"/>
      <c r="J150" s="1780"/>
      <c r="K150" s="1780"/>
      <c r="L150" s="1780"/>
      <c r="M150" s="1780"/>
      <c r="N150" s="1780"/>
      <c r="O150" s="1780"/>
      <c r="P150" s="1780"/>
      <c r="Q150" s="1780"/>
      <c r="R150" s="1780"/>
      <c r="S150" s="1780"/>
      <c r="T150" s="1780"/>
      <c r="U150" s="1780"/>
      <c r="V150" s="1780"/>
      <c r="W150" s="1780"/>
      <c r="X150" s="1780"/>
      <c r="Y150" s="1780"/>
    </row>
    <row r="151">
      <c r="A151" s="1889" t="s">
        <v>7908</v>
      </c>
      <c r="B151" s="1806" t="s">
        <v>14109</v>
      </c>
      <c r="C151" s="1873" t="s">
        <v>7382</v>
      </c>
      <c r="D151" s="1808" t="s">
        <v>7912</v>
      </c>
      <c r="E151" s="1794"/>
      <c r="F151" s="1881" t="s">
        <v>14110</v>
      </c>
      <c r="G151" s="1778"/>
      <c r="H151" s="1779"/>
      <c r="I151" s="1780"/>
      <c r="J151" s="1780"/>
      <c r="K151" s="1780"/>
      <c r="L151" s="1780"/>
      <c r="M151" s="1780"/>
      <c r="N151" s="1780"/>
      <c r="O151" s="1780"/>
      <c r="P151" s="1780"/>
      <c r="Q151" s="1780"/>
      <c r="R151" s="1780"/>
      <c r="S151" s="1780"/>
      <c r="T151" s="1780"/>
      <c r="U151" s="1780"/>
      <c r="V151" s="1780"/>
      <c r="W151" s="1780"/>
      <c r="X151" s="1780"/>
      <c r="Y151" s="1780"/>
    </row>
    <row r="152">
      <c r="A152" s="1796" t="s">
        <v>7908</v>
      </c>
      <c r="B152" s="1782" t="s">
        <v>14060</v>
      </c>
      <c r="C152" s="1787" t="s">
        <v>2249</v>
      </c>
      <c r="D152" s="1899" t="s">
        <v>7982</v>
      </c>
      <c r="E152" s="1785" t="s">
        <v>14111</v>
      </c>
      <c r="F152" s="1789" t="s">
        <v>14112</v>
      </c>
      <c r="G152" s="1831"/>
      <c r="H152" s="1832"/>
      <c r="I152" s="1780"/>
      <c r="J152" s="1780"/>
      <c r="K152" s="1780"/>
      <c r="L152" s="1780"/>
      <c r="M152" s="1780"/>
      <c r="N152" s="1780"/>
      <c r="O152" s="1780"/>
      <c r="P152" s="1780"/>
      <c r="Q152" s="1780"/>
      <c r="R152" s="1780"/>
      <c r="S152" s="1780"/>
      <c r="T152" s="1780"/>
      <c r="U152" s="1780"/>
      <c r="V152" s="1780"/>
      <c r="W152" s="1780"/>
      <c r="X152" s="1780"/>
      <c r="Y152" s="1780"/>
    </row>
    <row r="153">
      <c r="A153" s="1781" t="s">
        <v>7920</v>
      </c>
      <c r="B153" s="1782" t="s">
        <v>14113</v>
      </c>
      <c r="C153" s="1817" t="s">
        <v>1871</v>
      </c>
      <c r="D153" s="1816" t="s">
        <v>7579</v>
      </c>
      <c r="E153" s="1852" t="s">
        <v>14114</v>
      </c>
      <c r="F153" s="1842" t="s">
        <v>14115</v>
      </c>
      <c r="G153" s="1797"/>
      <c r="H153" s="1815"/>
      <c r="I153" s="1780"/>
      <c r="J153" s="1780"/>
      <c r="K153" s="1780"/>
      <c r="L153" s="1780"/>
      <c r="M153" s="1780"/>
      <c r="N153" s="1780"/>
      <c r="O153" s="1780"/>
      <c r="P153" s="1780"/>
      <c r="Q153" s="1780"/>
      <c r="R153" s="1780"/>
      <c r="S153" s="1780"/>
      <c r="T153" s="1780"/>
      <c r="U153" s="1780"/>
      <c r="V153" s="1780"/>
      <c r="W153" s="1780"/>
      <c r="X153" s="1780"/>
      <c r="Y153" s="1780"/>
    </row>
    <row r="154">
      <c r="A154" s="1772" t="s">
        <v>7920</v>
      </c>
      <c r="B154" s="1773" t="s">
        <v>14116</v>
      </c>
      <c r="C154" s="1866" t="s">
        <v>2249</v>
      </c>
      <c r="D154" s="1775" t="s">
        <v>7579</v>
      </c>
      <c r="E154" s="1900" t="s">
        <v>14117</v>
      </c>
      <c r="F154" s="1901" t="s">
        <v>14118</v>
      </c>
      <c r="G154" s="1797"/>
      <c r="H154" s="1815"/>
      <c r="I154" s="1780"/>
      <c r="J154" s="1780"/>
      <c r="K154" s="1780"/>
      <c r="L154" s="1780"/>
      <c r="M154" s="1780"/>
      <c r="N154" s="1780"/>
      <c r="O154" s="1780"/>
      <c r="P154" s="1780"/>
      <c r="Q154" s="1780"/>
      <c r="R154" s="1780"/>
      <c r="S154" s="1780"/>
      <c r="T154" s="1780"/>
      <c r="U154" s="1780"/>
      <c r="V154" s="1780"/>
      <c r="W154" s="1780"/>
      <c r="X154" s="1780"/>
      <c r="Y154" s="1780"/>
    </row>
    <row r="155">
      <c r="A155" s="1781" t="s">
        <v>7920</v>
      </c>
      <c r="B155" s="1782" t="s">
        <v>14119</v>
      </c>
      <c r="C155" s="1817" t="s">
        <v>7382</v>
      </c>
      <c r="D155" s="1784" t="s">
        <v>7920</v>
      </c>
      <c r="E155" s="1785" t="s">
        <v>14120</v>
      </c>
      <c r="F155" s="1789" t="s">
        <v>14121</v>
      </c>
      <c r="G155" s="1778"/>
      <c r="H155" s="1779"/>
      <c r="I155" s="1780"/>
      <c r="J155" s="1780"/>
      <c r="K155" s="1780"/>
      <c r="L155" s="1780"/>
      <c r="M155" s="1780"/>
      <c r="N155" s="1780"/>
      <c r="O155" s="1780"/>
      <c r="P155" s="1780"/>
      <c r="Q155" s="1780"/>
      <c r="R155" s="1780"/>
      <c r="S155" s="1780"/>
      <c r="T155" s="1780"/>
      <c r="U155" s="1780"/>
      <c r="V155" s="1780"/>
      <c r="W155" s="1780"/>
      <c r="X155" s="1780"/>
      <c r="Y155" s="1780"/>
    </row>
    <row r="156">
      <c r="A156" s="1781" t="s">
        <v>7920</v>
      </c>
      <c r="B156" s="1849"/>
      <c r="C156" s="1787" t="s">
        <v>7382</v>
      </c>
      <c r="D156" s="1834"/>
      <c r="E156" s="1799"/>
      <c r="F156" s="1786"/>
      <c r="G156" s="1778"/>
      <c r="H156" s="1779"/>
      <c r="I156" s="1780"/>
      <c r="J156" s="1780"/>
      <c r="K156" s="1780"/>
      <c r="L156" s="1780"/>
      <c r="M156" s="1780"/>
      <c r="N156" s="1780"/>
      <c r="O156" s="1780"/>
      <c r="P156" s="1780"/>
      <c r="Q156" s="1780"/>
      <c r="R156" s="1780"/>
      <c r="S156" s="1780"/>
      <c r="T156" s="1780"/>
      <c r="U156" s="1780"/>
      <c r="V156" s="1780"/>
      <c r="W156" s="1780"/>
      <c r="X156" s="1780"/>
      <c r="Y156" s="1780"/>
    </row>
    <row r="157">
      <c r="A157" s="1781" t="s">
        <v>7466</v>
      </c>
      <c r="B157" s="1782" t="s">
        <v>14122</v>
      </c>
      <c r="C157" s="1787" t="s">
        <v>2249</v>
      </c>
      <c r="D157" s="1784" t="s">
        <v>7374</v>
      </c>
      <c r="E157" s="1785" t="s">
        <v>14123</v>
      </c>
      <c r="F157" s="1789" t="s">
        <v>14124</v>
      </c>
      <c r="G157" s="1831"/>
      <c r="H157" s="1832"/>
      <c r="I157" s="1780"/>
      <c r="J157" s="1780"/>
      <c r="K157" s="1780"/>
      <c r="L157" s="1780"/>
      <c r="M157" s="1780"/>
      <c r="N157" s="1780"/>
      <c r="O157" s="1780"/>
      <c r="P157" s="1780"/>
      <c r="Q157" s="1780"/>
      <c r="R157" s="1780"/>
      <c r="S157" s="1780"/>
      <c r="T157" s="1780"/>
      <c r="U157" s="1780"/>
      <c r="V157" s="1780"/>
      <c r="W157" s="1780"/>
      <c r="X157" s="1780"/>
      <c r="Y157" s="1780"/>
    </row>
    <row r="158">
      <c r="A158" s="1781" t="s">
        <v>7466</v>
      </c>
      <c r="B158" s="1782" t="s">
        <v>14125</v>
      </c>
      <c r="C158" s="1783" t="s">
        <v>2249</v>
      </c>
      <c r="D158" s="1784" t="s">
        <v>7466</v>
      </c>
      <c r="E158" s="1785" t="s">
        <v>14126</v>
      </c>
      <c r="F158" s="1789" t="s">
        <v>14127</v>
      </c>
      <c r="G158" s="1831"/>
      <c r="H158" s="1832"/>
      <c r="I158" s="1780"/>
      <c r="J158" s="1780"/>
      <c r="K158" s="1780"/>
      <c r="L158" s="1780"/>
      <c r="M158" s="1780"/>
      <c r="N158" s="1780"/>
      <c r="O158" s="1780"/>
      <c r="P158" s="1780"/>
      <c r="Q158" s="1780"/>
      <c r="R158" s="1780"/>
      <c r="S158" s="1780"/>
      <c r="T158" s="1780"/>
      <c r="U158" s="1780"/>
      <c r="V158" s="1780"/>
      <c r="W158" s="1780"/>
      <c r="X158" s="1780"/>
      <c r="Y158" s="1780"/>
    </row>
    <row r="159">
      <c r="A159" s="1790" t="s">
        <v>7466</v>
      </c>
      <c r="B159" s="1806" t="s">
        <v>14128</v>
      </c>
      <c r="C159" s="1873" t="s">
        <v>1871</v>
      </c>
      <c r="D159" s="1808" t="s">
        <v>7466</v>
      </c>
      <c r="E159" s="1809" t="s">
        <v>14129</v>
      </c>
      <c r="F159" s="1881" t="s">
        <v>14130</v>
      </c>
      <c r="G159" s="1778"/>
      <c r="H159" s="1779"/>
      <c r="I159" s="1780"/>
      <c r="J159" s="1780"/>
      <c r="K159" s="1780"/>
      <c r="L159" s="1780"/>
      <c r="M159" s="1780"/>
      <c r="N159" s="1780"/>
      <c r="O159" s="1780"/>
      <c r="P159" s="1780"/>
      <c r="Q159" s="1780"/>
      <c r="R159" s="1780"/>
      <c r="S159" s="1780"/>
      <c r="T159" s="1780"/>
      <c r="U159" s="1780"/>
      <c r="V159" s="1780"/>
      <c r="W159" s="1780"/>
      <c r="X159" s="1780"/>
      <c r="Y159" s="1780"/>
    </row>
    <row r="160">
      <c r="A160" s="1902" t="s">
        <v>7466</v>
      </c>
      <c r="B160" s="1782" t="s">
        <v>14131</v>
      </c>
      <c r="C160" s="1787" t="s">
        <v>1871</v>
      </c>
      <c r="D160" s="1784" t="s">
        <v>7822</v>
      </c>
      <c r="E160" s="1785" t="s">
        <v>14132</v>
      </c>
      <c r="F160" s="1786"/>
      <c r="G160" s="1831"/>
      <c r="H160" s="1832"/>
      <c r="I160" s="1780"/>
      <c r="J160" s="1780"/>
      <c r="K160" s="1780"/>
      <c r="L160" s="1780"/>
      <c r="M160" s="1780"/>
      <c r="N160" s="1780"/>
      <c r="O160" s="1780"/>
      <c r="P160" s="1780"/>
      <c r="Q160" s="1780"/>
      <c r="R160" s="1780"/>
      <c r="S160" s="1780"/>
      <c r="T160" s="1780"/>
      <c r="U160" s="1780"/>
      <c r="V160" s="1780"/>
      <c r="W160" s="1780"/>
      <c r="X160" s="1780"/>
      <c r="Y160" s="1780"/>
    </row>
    <row r="161">
      <c r="A161" s="1781" t="s">
        <v>7466</v>
      </c>
      <c r="B161" s="1810"/>
      <c r="C161" s="1903"/>
      <c r="D161" s="1834"/>
      <c r="E161" s="1799"/>
      <c r="F161" s="1786"/>
      <c r="G161" s="1778"/>
      <c r="H161" s="1779"/>
      <c r="I161" s="1780"/>
      <c r="J161" s="1780"/>
      <c r="K161" s="1780"/>
      <c r="L161" s="1780"/>
      <c r="M161" s="1780"/>
      <c r="N161" s="1780"/>
      <c r="O161" s="1780"/>
      <c r="P161" s="1780"/>
      <c r="Q161" s="1780"/>
      <c r="R161" s="1780"/>
      <c r="S161" s="1780"/>
      <c r="T161" s="1780"/>
      <c r="U161" s="1780"/>
      <c r="V161" s="1780"/>
      <c r="W161" s="1780"/>
      <c r="X161" s="1780"/>
      <c r="Y161" s="1780"/>
    </row>
    <row r="162">
      <c r="A162" s="1796" t="s">
        <v>7941</v>
      </c>
      <c r="B162" s="1849"/>
      <c r="C162" s="1904"/>
      <c r="D162" s="1834"/>
      <c r="E162" s="1799"/>
      <c r="F162" s="1786"/>
      <c r="G162" s="1778"/>
      <c r="H162" s="1779"/>
      <c r="I162" s="1780"/>
      <c r="J162" s="1780"/>
      <c r="K162" s="1780"/>
      <c r="L162" s="1780"/>
      <c r="M162" s="1780"/>
      <c r="N162" s="1780"/>
      <c r="O162" s="1780"/>
      <c r="P162" s="1780"/>
      <c r="Q162" s="1780"/>
      <c r="R162" s="1780"/>
      <c r="S162" s="1780"/>
      <c r="T162" s="1780"/>
      <c r="U162" s="1780"/>
      <c r="V162" s="1780"/>
      <c r="W162" s="1780"/>
      <c r="X162" s="1780"/>
      <c r="Y162" s="1780"/>
    </row>
    <row r="163">
      <c r="A163" s="1772" t="s">
        <v>7511</v>
      </c>
      <c r="B163" s="1773" t="s">
        <v>14133</v>
      </c>
      <c r="C163" s="1905" t="s">
        <v>2249</v>
      </c>
      <c r="D163" s="1775" t="s">
        <v>7532</v>
      </c>
      <c r="E163" s="1843"/>
      <c r="F163" s="1803" t="s">
        <v>14134</v>
      </c>
      <c r="G163" s="1778"/>
      <c r="H163" s="1779"/>
      <c r="I163" s="1780"/>
      <c r="J163" s="1780"/>
      <c r="K163" s="1780"/>
      <c r="L163" s="1780"/>
      <c r="M163" s="1780"/>
      <c r="N163" s="1780"/>
      <c r="O163" s="1780"/>
      <c r="P163" s="1780"/>
      <c r="Q163" s="1780"/>
      <c r="R163" s="1780"/>
      <c r="S163" s="1780"/>
      <c r="T163" s="1780"/>
      <c r="U163" s="1780"/>
      <c r="V163" s="1780"/>
      <c r="W163" s="1780"/>
      <c r="X163" s="1780"/>
      <c r="Y163" s="1780"/>
    </row>
    <row r="164">
      <c r="A164" s="1781" t="s">
        <v>7511</v>
      </c>
      <c r="B164" s="1782" t="s">
        <v>14135</v>
      </c>
      <c r="C164" s="1817" t="s">
        <v>7382</v>
      </c>
      <c r="D164" s="1784" t="s">
        <v>7511</v>
      </c>
      <c r="E164" s="1785" t="s">
        <v>14136</v>
      </c>
      <c r="F164" s="1786"/>
      <c r="G164" s="1778"/>
      <c r="H164" s="1779"/>
      <c r="I164" s="1780"/>
      <c r="J164" s="1780"/>
      <c r="K164" s="1780"/>
      <c r="L164" s="1780"/>
      <c r="M164" s="1780"/>
      <c r="N164" s="1780"/>
      <c r="O164" s="1780"/>
      <c r="P164" s="1780"/>
      <c r="Q164" s="1780"/>
      <c r="R164" s="1780"/>
      <c r="S164" s="1780"/>
      <c r="T164" s="1780"/>
      <c r="U164" s="1780"/>
      <c r="V164" s="1780"/>
      <c r="W164" s="1780"/>
      <c r="X164" s="1780"/>
      <c r="Y164" s="1780"/>
    </row>
    <row r="165">
      <c r="A165" s="1790" t="s">
        <v>7511</v>
      </c>
      <c r="B165" s="1806" t="s">
        <v>14137</v>
      </c>
      <c r="C165" s="1906" t="s">
        <v>2249</v>
      </c>
      <c r="D165" s="1860" t="s">
        <v>7596</v>
      </c>
      <c r="E165" s="1794"/>
      <c r="F165" s="1881" t="s">
        <v>14138</v>
      </c>
      <c r="G165" s="1831"/>
      <c r="H165" s="1832"/>
      <c r="I165" s="1780"/>
      <c r="J165" s="1780"/>
      <c r="K165" s="1780"/>
      <c r="L165" s="1780"/>
      <c r="M165" s="1780"/>
      <c r="N165" s="1780"/>
      <c r="O165" s="1780"/>
      <c r="P165" s="1780"/>
      <c r="Q165" s="1780"/>
      <c r="R165" s="1780"/>
      <c r="S165" s="1780"/>
      <c r="T165" s="1780"/>
      <c r="U165" s="1780"/>
      <c r="V165" s="1780"/>
      <c r="W165" s="1780"/>
      <c r="X165" s="1780"/>
      <c r="Y165" s="1780"/>
    </row>
    <row r="166">
      <c r="A166" s="1781" t="s">
        <v>7948</v>
      </c>
      <c r="B166" s="1782" t="s">
        <v>14139</v>
      </c>
      <c r="C166" s="1787"/>
      <c r="D166" s="1784" t="s">
        <v>7877</v>
      </c>
      <c r="E166" s="1799"/>
      <c r="F166" s="1786"/>
      <c r="G166" s="1778"/>
      <c r="H166" s="1779"/>
      <c r="I166" s="1780"/>
      <c r="J166" s="1780"/>
      <c r="K166" s="1780"/>
      <c r="L166" s="1780"/>
      <c r="M166" s="1780"/>
      <c r="N166" s="1780"/>
      <c r="O166" s="1780"/>
      <c r="P166" s="1780"/>
      <c r="Q166" s="1780"/>
      <c r="R166" s="1780"/>
      <c r="S166" s="1780"/>
      <c r="T166" s="1780"/>
      <c r="U166" s="1780"/>
      <c r="V166" s="1780"/>
      <c r="W166" s="1780"/>
      <c r="X166" s="1780"/>
      <c r="Y166" s="1780"/>
    </row>
    <row r="167">
      <c r="A167" s="1772" t="s">
        <v>7948</v>
      </c>
      <c r="B167" s="1773" t="s">
        <v>14140</v>
      </c>
      <c r="C167" s="1783" t="s">
        <v>12026</v>
      </c>
      <c r="D167" s="1775" t="s">
        <v>14141</v>
      </c>
      <c r="E167" s="1843"/>
      <c r="F167" s="1777"/>
      <c r="G167" s="1778"/>
      <c r="H167" s="1779"/>
      <c r="I167" s="1780"/>
      <c r="J167" s="1780"/>
      <c r="K167" s="1780"/>
      <c r="L167" s="1780"/>
      <c r="M167" s="1780"/>
      <c r="N167" s="1780"/>
      <c r="O167" s="1780"/>
      <c r="P167" s="1780"/>
      <c r="Q167" s="1780"/>
      <c r="R167" s="1780"/>
      <c r="S167" s="1780"/>
      <c r="T167" s="1780"/>
      <c r="U167" s="1780"/>
      <c r="V167" s="1780"/>
      <c r="W167" s="1780"/>
      <c r="X167" s="1780"/>
      <c r="Y167" s="1780"/>
    </row>
    <row r="168">
      <c r="A168" s="1907" t="s">
        <v>7948</v>
      </c>
      <c r="B168" s="1810"/>
      <c r="C168" s="1787"/>
      <c r="D168" s="1908"/>
      <c r="E168" s="1779"/>
      <c r="F168" s="1786"/>
      <c r="G168" s="1778"/>
      <c r="H168" s="1779"/>
      <c r="I168" s="1780"/>
      <c r="J168" s="1780"/>
      <c r="K168" s="1780"/>
      <c r="L168" s="1780"/>
      <c r="M168" s="1780"/>
      <c r="N168" s="1780"/>
      <c r="O168" s="1780"/>
      <c r="P168" s="1780"/>
      <c r="Q168" s="1780"/>
      <c r="R168" s="1780"/>
      <c r="S168" s="1780"/>
      <c r="T168" s="1780"/>
      <c r="U168" s="1780"/>
      <c r="V168" s="1780"/>
      <c r="W168" s="1780"/>
      <c r="X168" s="1780"/>
      <c r="Y168" s="1780"/>
    </row>
    <row r="169">
      <c r="A169" s="1796" t="s">
        <v>7954</v>
      </c>
      <c r="B169" s="1909" t="s">
        <v>14142</v>
      </c>
      <c r="C169" s="1807" t="s">
        <v>7403</v>
      </c>
      <c r="D169" s="1784" t="s">
        <v>14143</v>
      </c>
      <c r="E169" s="1785" t="s">
        <v>14144</v>
      </c>
      <c r="F169" s="1786"/>
      <c r="G169" s="1778"/>
      <c r="H169" s="1779"/>
      <c r="I169" s="1780"/>
      <c r="J169" s="1780"/>
      <c r="K169" s="1780"/>
      <c r="L169" s="1780"/>
      <c r="M169" s="1780"/>
      <c r="N169" s="1780"/>
      <c r="O169" s="1780"/>
      <c r="P169" s="1780"/>
      <c r="Q169" s="1780"/>
      <c r="R169" s="1780"/>
      <c r="S169" s="1780"/>
      <c r="T169" s="1780"/>
      <c r="U169" s="1780"/>
      <c r="V169" s="1780"/>
      <c r="W169" s="1780"/>
      <c r="X169" s="1780"/>
      <c r="Y169" s="1780"/>
    </row>
    <row r="170">
      <c r="A170" s="1796" t="s">
        <v>7958</v>
      </c>
      <c r="B170" s="1909" t="s">
        <v>14145</v>
      </c>
      <c r="C170" s="1774" t="s">
        <v>1871</v>
      </c>
      <c r="D170" s="1784" t="s">
        <v>14146</v>
      </c>
      <c r="E170" s="1785" t="s">
        <v>14147</v>
      </c>
      <c r="F170" s="1786"/>
      <c r="G170" s="1778"/>
      <c r="H170" s="1779"/>
      <c r="I170" s="1780"/>
      <c r="J170" s="1780"/>
      <c r="K170" s="1780"/>
      <c r="L170" s="1780"/>
      <c r="M170" s="1780"/>
      <c r="N170" s="1780"/>
      <c r="O170" s="1780"/>
      <c r="P170" s="1780"/>
      <c r="Q170" s="1780"/>
      <c r="R170" s="1780"/>
      <c r="S170" s="1780"/>
      <c r="T170" s="1780"/>
      <c r="U170" s="1780"/>
      <c r="V170" s="1780"/>
      <c r="W170" s="1780"/>
      <c r="X170" s="1780"/>
      <c r="Y170" s="1780"/>
    </row>
    <row r="171">
      <c r="A171" s="1889" t="s">
        <v>7958</v>
      </c>
      <c r="B171" s="1910" t="s">
        <v>14148</v>
      </c>
      <c r="C171" s="1807" t="s">
        <v>7382</v>
      </c>
      <c r="D171" s="1911" t="s">
        <v>13808</v>
      </c>
      <c r="E171" s="1809" t="s">
        <v>14149</v>
      </c>
      <c r="F171" s="1881" t="s">
        <v>14150</v>
      </c>
      <c r="G171" s="1778"/>
      <c r="H171" s="1779"/>
      <c r="I171" s="1780"/>
      <c r="J171" s="1780"/>
      <c r="K171" s="1780"/>
      <c r="L171" s="1780"/>
      <c r="M171" s="1780"/>
      <c r="N171" s="1780"/>
      <c r="O171" s="1780"/>
      <c r="P171" s="1780"/>
      <c r="Q171" s="1780"/>
      <c r="R171" s="1780"/>
      <c r="S171" s="1780"/>
      <c r="T171" s="1780"/>
      <c r="U171" s="1780"/>
      <c r="V171" s="1780"/>
      <c r="W171" s="1780"/>
      <c r="X171" s="1780"/>
      <c r="Y171" s="1780"/>
    </row>
    <row r="172">
      <c r="A172" s="1889" t="s">
        <v>7958</v>
      </c>
      <c r="B172" s="1912"/>
      <c r="C172" s="1913"/>
      <c r="D172" s="1914"/>
      <c r="E172" s="1861"/>
      <c r="F172" s="1915"/>
      <c r="G172" s="1797"/>
      <c r="H172" s="1815"/>
      <c r="I172" s="1780"/>
      <c r="J172" s="1780"/>
      <c r="K172" s="1780"/>
      <c r="L172" s="1780"/>
      <c r="M172" s="1780"/>
      <c r="N172" s="1780"/>
      <c r="O172" s="1780"/>
      <c r="P172" s="1780"/>
      <c r="Q172" s="1780"/>
      <c r="R172" s="1780"/>
      <c r="S172" s="1780"/>
      <c r="T172" s="1780"/>
      <c r="U172" s="1780"/>
      <c r="V172" s="1780"/>
      <c r="W172" s="1780"/>
      <c r="X172" s="1780"/>
      <c r="Y172" s="1780"/>
    </row>
    <row r="173">
      <c r="A173" s="1796" t="s">
        <v>7966</v>
      </c>
      <c r="B173" s="1909" t="s">
        <v>14151</v>
      </c>
      <c r="C173" s="1787" t="s">
        <v>2249</v>
      </c>
      <c r="D173" s="1784" t="s">
        <v>14152</v>
      </c>
      <c r="E173" s="1799"/>
      <c r="F173" s="1786"/>
      <c r="G173" s="1778"/>
      <c r="H173" s="1779"/>
      <c r="I173" s="1780"/>
      <c r="J173" s="1780"/>
      <c r="K173" s="1780"/>
      <c r="L173" s="1780"/>
      <c r="M173" s="1780"/>
      <c r="N173" s="1780"/>
      <c r="O173" s="1780"/>
      <c r="P173" s="1780"/>
      <c r="Q173" s="1780"/>
      <c r="R173" s="1780"/>
      <c r="S173" s="1780"/>
      <c r="T173" s="1780"/>
      <c r="U173" s="1780"/>
      <c r="V173" s="1780"/>
      <c r="W173" s="1780"/>
      <c r="X173" s="1780"/>
      <c r="Y173" s="1780"/>
    </row>
    <row r="174">
      <c r="A174" s="1865" t="s">
        <v>7970</v>
      </c>
      <c r="B174" s="1916" t="s">
        <v>14153</v>
      </c>
      <c r="C174" s="1774" t="s">
        <v>2249</v>
      </c>
      <c r="D174" s="1775" t="s">
        <v>14154</v>
      </c>
      <c r="E174" s="1776" t="s">
        <v>14155</v>
      </c>
      <c r="F174" s="1777"/>
      <c r="G174" s="1778"/>
      <c r="H174" s="1779"/>
      <c r="I174" s="1780"/>
      <c r="J174" s="1780"/>
      <c r="K174" s="1780"/>
      <c r="L174" s="1780"/>
      <c r="M174" s="1780"/>
      <c r="N174" s="1780"/>
      <c r="O174" s="1780"/>
      <c r="P174" s="1780"/>
      <c r="Q174" s="1780"/>
      <c r="R174" s="1780"/>
      <c r="S174" s="1780"/>
      <c r="T174" s="1780"/>
      <c r="U174" s="1780"/>
      <c r="V174" s="1780"/>
      <c r="W174" s="1780"/>
      <c r="X174" s="1780"/>
      <c r="Y174" s="1780"/>
    </row>
    <row r="175">
      <c r="A175" s="1781" t="s">
        <v>7973</v>
      </c>
      <c r="B175" s="1835" t="s">
        <v>14156</v>
      </c>
      <c r="C175" s="1818" t="s">
        <v>1871</v>
      </c>
      <c r="D175" s="1917" t="s">
        <v>14157</v>
      </c>
      <c r="E175" s="1785" t="s">
        <v>14158</v>
      </c>
      <c r="F175" s="1862"/>
      <c r="G175" s="1831"/>
      <c r="H175" s="1832"/>
      <c r="I175" s="1780"/>
      <c r="J175" s="1780"/>
      <c r="K175" s="1780"/>
      <c r="L175" s="1780"/>
      <c r="M175" s="1780"/>
      <c r="N175" s="1780"/>
      <c r="O175" s="1780"/>
      <c r="P175" s="1780"/>
      <c r="Q175" s="1780"/>
      <c r="R175" s="1780"/>
      <c r="S175" s="1780"/>
      <c r="T175" s="1780"/>
      <c r="U175" s="1780"/>
      <c r="V175" s="1780"/>
      <c r="W175" s="1780"/>
      <c r="X175" s="1780"/>
      <c r="Y175" s="1780"/>
    </row>
    <row r="176">
      <c r="A176" s="1781" t="s">
        <v>7973</v>
      </c>
      <c r="B176" s="1835" t="s">
        <v>14159</v>
      </c>
      <c r="C176" s="1787" t="s">
        <v>2249</v>
      </c>
      <c r="D176" s="1816" t="s">
        <v>7982</v>
      </c>
      <c r="E176" s="1841"/>
      <c r="F176" s="1918" t="s">
        <v>14160</v>
      </c>
      <c r="G176" s="1797"/>
      <c r="H176" s="1815"/>
      <c r="I176" s="1780"/>
      <c r="J176" s="1780"/>
      <c r="K176" s="1780"/>
      <c r="L176" s="1780"/>
      <c r="M176" s="1780"/>
      <c r="N176" s="1780"/>
      <c r="O176" s="1780"/>
      <c r="P176" s="1780"/>
      <c r="Q176" s="1780"/>
      <c r="R176" s="1780"/>
      <c r="S176" s="1780"/>
      <c r="T176" s="1780"/>
      <c r="U176" s="1780"/>
      <c r="V176" s="1780"/>
      <c r="W176" s="1780"/>
      <c r="X176" s="1780"/>
      <c r="Y176" s="1780"/>
    </row>
    <row r="177">
      <c r="A177" s="1790" t="s">
        <v>7973</v>
      </c>
      <c r="B177" s="1910" t="s">
        <v>14161</v>
      </c>
      <c r="C177" s="1807" t="s">
        <v>1871</v>
      </c>
      <c r="D177" s="1808" t="s">
        <v>7877</v>
      </c>
      <c r="E177" s="1794"/>
      <c r="F177" s="1795"/>
      <c r="G177" s="1778"/>
      <c r="H177" s="1779"/>
      <c r="I177" s="1780"/>
      <c r="J177" s="1780"/>
      <c r="K177" s="1780"/>
      <c r="L177" s="1780"/>
      <c r="M177" s="1780"/>
      <c r="N177" s="1780"/>
      <c r="O177" s="1780"/>
      <c r="P177" s="1780"/>
      <c r="Q177" s="1780"/>
      <c r="R177" s="1780"/>
      <c r="S177" s="1780"/>
      <c r="T177" s="1780"/>
      <c r="U177" s="1780"/>
      <c r="V177" s="1780"/>
      <c r="W177" s="1780"/>
      <c r="X177" s="1780"/>
      <c r="Y177" s="1780"/>
    </row>
    <row r="178">
      <c r="A178" s="1781" t="s">
        <v>7973</v>
      </c>
      <c r="B178" s="1835" t="s">
        <v>14162</v>
      </c>
      <c r="C178" s="1787" t="s">
        <v>2249</v>
      </c>
      <c r="D178" s="1784" t="s">
        <v>14083</v>
      </c>
      <c r="E178" s="1785" t="s">
        <v>14163</v>
      </c>
      <c r="F178" s="1918" t="s">
        <v>14164</v>
      </c>
      <c r="G178" s="1778"/>
      <c r="H178" s="1779"/>
      <c r="I178" s="1780"/>
      <c r="J178" s="1780"/>
      <c r="K178" s="1780"/>
      <c r="L178" s="1780"/>
      <c r="M178" s="1780"/>
      <c r="N178" s="1780"/>
      <c r="O178" s="1780"/>
      <c r="P178" s="1780"/>
      <c r="Q178" s="1780"/>
      <c r="R178" s="1780"/>
      <c r="S178" s="1780"/>
      <c r="T178" s="1780"/>
      <c r="U178" s="1780"/>
      <c r="V178" s="1780"/>
      <c r="W178" s="1780"/>
      <c r="X178" s="1780"/>
      <c r="Y178" s="1780"/>
    </row>
    <row r="179">
      <c r="A179" s="1781" t="s">
        <v>7973</v>
      </c>
      <c r="B179" s="1835" t="s">
        <v>14165</v>
      </c>
      <c r="C179" s="1818" t="s">
        <v>2249</v>
      </c>
      <c r="D179" s="1917" t="s">
        <v>7544</v>
      </c>
      <c r="E179" s="1785" t="s">
        <v>14166</v>
      </c>
      <c r="F179" s="1789" t="s">
        <v>14167</v>
      </c>
      <c r="G179" s="1778"/>
      <c r="H179" s="1779"/>
      <c r="I179" s="1780"/>
      <c r="J179" s="1780"/>
      <c r="K179" s="1780"/>
      <c r="L179" s="1780"/>
      <c r="M179" s="1780"/>
      <c r="N179" s="1780"/>
      <c r="O179" s="1780"/>
      <c r="P179" s="1780"/>
      <c r="Q179" s="1780"/>
      <c r="R179" s="1780"/>
      <c r="S179" s="1780"/>
      <c r="T179" s="1780"/>
      <c r="U179" s="1780"/>
      <c r="V179" s="1780"/>
      <c r="W179" s="1780"/>
      <c r="X179" s="1780"/>
      <c r="Y179" s="1780"/>
    </row>
    <row r="180">
      <c r="A180" s="1796" t="s">
        <v>7984</v>
      </c>
      <c r="B180" s="1909" t="s">
        <v>14168</v>
      </c>
      <c r="C180" s="1817" t="s">
        <v>1871</v>
      </c>
      <c r="D180" s="1784" t="s">
        <v>7601</v>
      </c>
      <c r="E180" s="1852" t="s">
        <v>14169</v>
      </c>
      <c r="F180" s="1858"/>
      <c r="G180" s="1797"/>
      <c r="H180" s="1815"/>
      <c r="I180" s="1780"/>
      <c r="J180" s="1780"/>
      <c r="K180" s="1780"/>
      <c r="L180" s="1780"/>
      <c r="M180" s="1780"/>
      <c r="N180" s="1780"/>
      <c r="O180" s="1780"/>
      <c r="P180" s="1780"/>
      <c r="Q180" s="1780"/>
      <c r="R180" s="1780"/>
      <c r="S180" s="1780"/>
      <c r="T180" s="1780"/>
      <c r="U180" s="1780"/>
      <c r="V180" s="1780"/>
      <c r="W180" s="1780"/>
      <c r="X180" s="1780"/>
      <c r="Y180" s="1780"/>
    </row>
    <row r="181">
      <c r="A181" s="1781" t="s">
        <v>7986</v>
      </c>
      <c r="B181" s="1919"/>
      <c r="C181" s="1872"/>
      <c r="D181" s="1834"/>
      <c r="E181" s="1841"/>
      <c r="F181" s="1858"/>
      <c r="G181" s="1797"/>
      <c r="H181" s="1815"/>
      <c r="I181" s="1780"/>
      <c r="J181" s="1780"/>
      <c r="K181" s="1780"/>
      <c r="L181" s="1780"/>
      <c r="M181" s="1780"/>
      <c r="N181" s="1780"/>
      <c r="O181" s="1780"/>
      <c r="P181" s="1780"/>
      <c r="Q181" s="1780"/>
      <c r="R181" s="1780"/>
      <c r="S181" s="1780"/>
      <c r="T181" s="1780"/>
      <c r="U181" s="1780"/>
      <c r="V181" s="1780"/>
      <c r="W181" s="1780"/>
      <c r="X181" s="1780"/>
      <c r="Y181" s="1780"/>
    </row>
    <row r="182">
      <c r="A182" s="1836" t="s">
        <v>7986</v>
      </c>
      <c r="B182" s="1920"/>
      <c r="C182" s="1921"/>
      <c r="D182" s="1922"/>
      <c r="E182" s="1838"/>
      <c r="F182" s="1855"/>
      <c r="G182" s="1778"/>
      <c r="H182" s="1779"/>
      <c r="I182" s="1780"/>
      <c r="J182" s="1780"/>
      <c r="K182" s="1780"/>
      <c r="L182" s="1780"/>
      <c r="M182" s="1780"/>
      <c r="N182" s="1780"/>
      <c r="O182" s="1780"/>
      <c r="P182" s="1780"/>
      <c r="Q182" s="1780"/>
      <c r="R182" s="1780"/>
      <c r="S182" s="1780"/>
      <c r="T182" s="1780"/>
      <c r="U182" s="1780"/>
      <c r="V182" s="1780"/>
      <c r="W182" s="1780"/>
      <c r="X182" s="1780"/>
      <c r="Y182" s="1780"/>
    </row>
    <row r="183">
      <c r="A183" s="1781" t="s">
        <v>7989</v>
      </c>
      <c r="B183" s="1909" t="s">
        <v>14170</v>
      </c>
      <c r="C183" s="1787" t="s">
        <v>2249</v>
      </c>
      <c r="D183" s="1811" t="s">
        <v>7879</v>
      </c>
      <c r="E183" s="1785" t="s">
        <v>14171</v>
      </c>
      <c r="F183" s="1786"/>
      <c r="G183" s="1778"/>
      <c r="H183" s="1779"/>
      <c r="I183" s="1780"/>
      <c r="J183" s="1780"/>
      <c r="K183" s="1780"/>
      <c r="L183" s="1780"/>
      <c r="M183" s="1780"/>
      <c r="N183" s="1780"/>
      <c r="O183" s="1780"/>
      <c r="P183" s="1780"/>
      <c r="Q183" s="1780"/>
      <c r="R183" s="1780"/>
      <c r="S183" s="1780"/>
      <c r="T183" s="1780"/>
      <c r="U183" s="1780"/>
      <c r="V183" s="1780"/>
      <c r="W183" s="1780"/>
      <c r="X183" s="1780"/>
      <c r="Y183" s="1780"/>
    </row>
    <row r="184">
      <c r="A184" s="1781" t="s">
        <v>7989</v>
      </c>
      <c r="B184" s="1835" t="s">
        <v>14172</v>
      </c>
      <c r="C184" s="1778"/>
      <c r="D184" s="1784" t="s">
        <v>14173</v>
      </c>
      <c r="E184" s="1799"/>
      <c r="F184" s="1786"/>
      <c r="G184" s="1778"/>
      <c r="H184" s="1779"/>
      <c r="I184" s="1780"/>
      <c r="J184" s="1780"/>
      <c r="K184" s="1780"/>
      <c r="L184" s="1780"/>
      <c r="M184" s="1780"/>
      <c r="N184" s="1780"/>
      <c r="O184" s="1780"/>
      <c r="P184" s="1780"/>
      <c r="Q184" s="1780"/>
      <c r="R184" s="1780"/>
      <c r="S184" s="1780"/>
      <c r="T184" s="1780"/>
      <c r="U184" s="1780"/>
      <c r="V184" s="1780"/>
      <c r="W184" s="1780"/>
      <c r="X184" s="1780"/>
      <c r="Y184" s="1780"/>
    </row>
    <row r="185">
      <c r="A185" s="1889" t="s">
        <v>7989</v>
      </c>
      <c r="B185" s="1923" t="s">
        <v>14174</v>
      </c>
      <c r="C185" s="1807" t="s">
        <v>2249</v>
      </c>
      <c r="D185" s="1860" t="s">
        <v>10057</v>
      </c>
      <c r="E185" s="1809" t="s">
        <v>14175</v>
      </c>
      <c r="F185" s="1795"/>
      <c r="G185" s="1778"/>
      <c r="H185" s="1779"/>
      <c r="I185" s="1780"/>
      <c r="J185" s="1780"/>
      <c r="K185" s="1780"/>
      <c r="L185" s="1780"/>
      <c r="M185" s="1780"/>
      <c r="N185" s="1780"/>
      <c r="O185" s="1780"/>
      <c r="P185" s="1780"/>
      <c r="Q185" s="1780"/>
      <c r="R185" s="1780"/>
      <c r="S185" s="1780"/>
      <c r="T185" s="1780"/>
      <c r="U185" s="1780"/>
      <c r="V185" s="1780"/>
      <c r="W185" s="1780"/>
      <c r="X185" s="1780"/>
      <c r="Y185" s="1780"/>
    </row>
    <row r="186">
      <c r="A186" s="1781" t="s">
        <v>7995</v>
      </c>
      <c r="B186" s="1909" t="s">
        <v>14176</v>
      </c>
      <c r="C186" s="1787" t="s">
        <v>2249</v>
      </c>
      <c r="D186" s="1811" t="s">
        <v>7561</v>
      </c>
      <c r="E186" s="1799"/>
      <c r="F186" s="1786"/>
      <c r="G186" s="1778"/>
      <c r="H186" s="1779"/>
      <c r="I186" s="1780"/>
      <c r="J186" s="1780"/>
      <c r="K186" s="1780"/>
      <c r="L186" s="1780"/>
      <c r="M186" s="1780"/>
      <c r="N186" s="1780"/>
      <c r="O186" s="1780"/>
      <c r="P186" s="1780"/>
      <c r="Q186" s="1780"/>
      <c r="R186" s="1780"/>
      <c r="S186" s="1780"/>
      <c r="T186" s="1780"/>
      <c r="U186" s="1780"/>
      <c r="V186" s="1780"/>
      <c r="W186" s="1780"/>
      <c r="X186" s="1780"/>
      <c r="Y186" s="1780"/>
    </row>
    <row r="187">
      <c r="A187" s="1772" t="s">
        <v>7995</v>
      </c>
      <c r="B187" s="1801" t="s">
        <v>14177</v>
      </c>
      <c r="C187" s="1774" t="s">
        <v>2249</v>
      </c>
      <c r="D187" s="1775" t="s">
        <v>7883</v>
      </c>
      <c r="E187" s="1776" t="s">
        <v>14178</v>
      </c>
      <c r="F187" s="1777"/>
      <c r="G187" s="1778"/>
      <c r="H187" s="1779"/>
      <c r="I187" s="1780"/>
      <c r="J187" s="1780"/>
      <c r="K187" s="1780"/>
      <c r="L187" s="1780"/>
      <c r="M187" s="1780"/>
      <c r="N187" s="1780"/>
      <c r="O187" s="1780"/>
      <c r="P187" s="1780"/>
      <c r="Q187" s="1780"/>
      <c r="R187" s="1780"/>
      <c r="S187" s="1780"/>
      <c r="T187" s="1780"/>
      <c r="U187" s="1780"/>
      <c r="V187" s="1780"/>
      <c r="W187" s="1780"/>
      <c r="X187" s="1780"/>
      <c r="Y187" s="1780"/>
    </row>
    <row r="188">
      <c r="A188" s="1781" t="s">
        <v>8004</v>
      </c>
      <c r="B188" s="1835" t="s">
        <v>14179</v>
      </c>
      <c r="C188" s="1783" t="s">
        <v>1871</v>
      </c>
      <c r="D188" s="1811" t="s">
        <v>14180</v>
      </c>
      <c r="E188" s="1785" t="s">
        <v>14181</v>
      </c>
      <c r="F188" s="1786"/>
      <c r="G188" s="1778"/>
      <c r="H188" s="1779"/>
      <c r="I188" s="1780"/>
      <c r="J188" s="1780"/>
      <c r="K188" s="1780"/>
      <c r="L188" s="1780"/>
      <c r="M188" s="1780"/>
      <c r="N188" s="1780"/>
      <c r="O188" s="1780"/>
      <c r="P188" s="1780"/>
      <c r="Q188" s="1780"/>
      <c r="R188" s="1780"/>
      <c r="S188" s="1780"/>
      <c r="T188" s="1780"/>
      <c r="U188" s="1780"/>
      <c r="V188" s="1780"/>
      <c r="W188" s="1780"/>
      <c r="X188" s="1780"/>
      <c r="Y188" s="1780"/>
    </row>
    <row r="189">
      <c r="A189" s="1796" t="s">
        <v>8004</v>
      </c>
      <c r="B189" s="1835" t="s">
        <v>14182</v>
      </c>
      <c r="C189" s="1783" t="s">
        <v>1871</v>
      </c>
      <c r="D189" s="1811" t="s">
        <v>14183</v>
      </c>
      <c r="E189" s="1785" t="s">
        <v>14184</v>
      </c>
      <c r="F189" s="1786"/>
      <c r="G189" s="1778"/>
      <c r="H189" s="1779"/>
      <c r="I189" s="1780"/>
      <c r="J189" s="1780"/>
      <c r="K189" s="1780"/>
      <c r="L189" s="1780"/>
      <c r="M189" s="1780"/>
      <c r="N189" s="1780"/>
      <c r="O189" s="1780"/>
      <c r="P189" s="1780"/>
      <c r="Q189" s="1780"/>
      <c r="R189" s="1780"/>
      <c r="S189" s="1780"/>
      <c r="T189" s="1780"/>
      <c r="U189" s="1780"/>
      <c r="V189" s="1780"/>
      <c r="W189" s="1780"/>
      <c r="X189" s="1780"/>
      <c r="Y189" s="1780"/>
    </row>
    <row r="190">
      <c r="A190" s="1790" t="s">
        <v>8004</v>
      </c>
      <c r="B190" s="1923" t="s">
        <v>14185</v>
      </c>
      <c r="C190" s="1807" t="s">
        <v>7382</v>
      </c>
      <c r="D190" s="1860" t="s">
        <v>13955</v>
      </c>
      <c r="E190" s="1809" t="s">
        <v>14186</v>
      </c>
      <c r="F190" s="1795"/>
      <c r="G190" s="1778"/>
      <c r="H190" s="1779"/>
      <c r="I190" s="1780"/>
      <c r="J190" s="1780"/>
      <c r="K190" s="1780"/>
      <c r="L190" s="1780"/>
      <c r="M190" s="1780"/>
      <c r="N190" s="1780"/>
      <c r="O190" s="1780"/>
      <c r="P190" s="1780"/>
      <c r="Q190" s="1780"/>
      <c r="R190" s="1780"/>
      <c r="S190" s="1780"/>
      <c r="T190" s="1780"/>
      <c r="U190" s="1780"/>
      <c r="V190" s="1780"/>
      <c r="W190" s="1780"/>
      <c r="X190" s="1780"/>
      <c r="Y190" s="1780"/>
    </row>
    <row r="191">
      <c r="A191" s="1796" t="s">
        <v>8004</v>
      </c>
      <c r="B191" s="1804"/>
      <c r="C191" s="1797"/>
      <c r="D191" s="1878"/>
      <c r="E191" s="1799"/>
      <c r="F191" s="1786"/>
      <c r="G191" s="1778"/>
      <c r="H191" s="1779"/>
      <c r="I191" s="1780"/>
      <c r="J191" s="1780"/>
      <c r="K191" s="1780"/>
      <c r="L191" s="1780"/>
      <c r="M191" s="1780"/>
      <c r="N191" s="1780"/>
      <c r="O191" s="1780"/>
      <c r="P191" s="1780"/>
      <c r="Q191" s="1780"/>
      <c r="R191" s="1780"/>
      <c r="S191" s="1780"/>
      <c r="T191" s="1780"/>
      <c r="U191" s="1780"/>
      <c r="V191" s="1780"/>
      <c r="W191" s="1780"/>
      <c r="X191" s="1780"/>
      <c r="Y191" s="1780"/>
    </row>
    <row r="192">
      <c r="A192" s="1796" t="s">
        <v>8012</v>
      </c>
      <c r="B192" s="1804"/>
      <c r="C192" s="1792"/>
      <c r="D192" s="1798"/>
      <c r="E192" s="1799"/>
      <c r="F192" s="1786"/>
      <c r="G192" s="1778"/>
      <c r="H192" s="1779"/>
      <c r="I192" s="1780"/>
      <c r="J192" s="1780"/>
      <c r="K192" s="1780"/>
      <c r="L192" s="1780"/>
      <c r="M192" s="1780"/>
      <c r="N192" s="1780"/>
      <c r="O192" s="1780"/>
      <c r="P192" s="1780"/>
      <c r="Q192" s="1780"/>
      <c r="R192" s="1780"/>
      <c r="S192" s="1780"/>
      <c r="T192" s="1780"/>
      <c r="U192" s="1780"/>
      <c r="V192" s="1780"/>
      <c r="W192" s="1780"/>
      <c r="X192" s="1780"/>
      <c r="Y192" s="1780"/>
    </row>
    <row r="193">
      <c r="A193" s="1772" t="s">
        <v>8013</v>
      </c>
      <c r="B193" s="1801" t="s">
        <v>14187</v>
      </c>
      <c r="C193" s="1905" t="s">
        <v>2249</v>
      </c>
      <c r="D193" s="1802" t="s">
        <v>7877</v>
      </c>
      <c r="E193" s="1843"/>
      <c r="F193" s="1803" t="s">
        <v>14188</v>
      </c>
      <c r="G193" s="1778"/>
      <c r="H193" s="1779"/>
      <c r="I193" s="1780"/>
      <c r="J193" s="1780"/>
      <c r="K193" s="1780"/>
      <c r="L193" s="1780"/>
      <c r="M193" s="1780"/>
      <c r="N193" s="1780"/>
      <c r="O193" s="1780"/>
      <c r="P193" s="1780"/>
      <c r="Q193" s="1780"/>
      <c r="R193" s="1780"/>
      <c r="S193" s="1780"/>
      <c r="T193" s="1780"/>
      <c r="U193" s="1780"/>
      <c r="V193" s="1780"/>
      <c r="W193" s="1780"/>
      <c r="X193" s="1780"/>
      <c r="Y193" s="1780"/>
    </row>
    <row r="194">
      <c r="A194" s="1781" t="s">
        <v>8013</v>
      </c>
      <c r="B194" s="1835" t="s">
        <v>14189</v>
      </c>
      <c r="C194" s="1817" t="s">
        <v>2249</v>
      </c>
      <c r="D194" s="1784" t="s">
        <v>10047</v>
      </c>
      <c r="E194" s="1799"/>
      <c r="F194" s="1789" t="s">
        <v>14190</v>
      </c>
      <c r="G194" s="1778"/>
      <c r="H194" s="1779"/>
      <c r="I194" s="1780"/>
      <c r="J194" s="1780"/>
      <c r="K194" s="1780"/>
      <c r="L194" s="1780"/>
      <c r="M194" s="1780"/>
      <c r="N194" s="1780"/>
      <c r="O194" s="1780"/>
      <c r="P194" s="1780"/>
      <c r="Q194" s="1780"/>
      <c r="R194" s="1780"/>
      <c r="S194" s="1780"/>
      <c r="T194" s="1780"/>
      <c r="U194" s="1780"/>
      <c r="V194" s="1780"/>
      <c r="W194" s="1780"/>
      <c r="X194" s="1780"/>
      <c r="Y194" s="1780"/>
    </row>
    <row r="195">
      <c r="A195" s="1790" t="s">
        <v>8017</v>
      </c>
      <c r="B195" s="1910" t="s">
        <v>14191</v>
      </c>
      <c r="C195" s="1873" t="s">
        <v>7382</v>
      </c>
      <c r="D195" s="1860" t="s">
        <v>13865</v>
      </c>
      <c r="E195" s="1794"/>
      <c r="F195" s="1795"/>
      <c r="G195" s="1778"/>
      <c r="H195" s="1779"/>
      <c r="I195" s="1780"/>
      <c r="J195" s="1780"/>
      <c r="K195" s="1780"/>
      <c r="L195" s="1780"/>
      <c r="M195" s="1780"/>
      <c r="N195" s="1780"/>
      <c r="O195" s="1780"/>
      <c r="P195" s="1780"/>
      <c r="Q195" s="1780"/>
      <c r="R195" s="1780"/>
      <c r="S195" s="1780"/>
      <c r="T195" s="1780"/>
      <c r="U195" s="1780"/>
      <c r="V195" s="1780"/>
      <c r="W195" s="1780"/>
      <c r="X195" s="1780"/>
      <c r="Y195" s="1780"/>
    </row>
    <row r="196">
      <c r="A196" s="1796" t="s">
        <v>8020</v>
      </c>
      <c r="B196" s="1909" t="s">
        <v>14192</v>
      </c>
      <c r="C196" s="1783" t="s">
        <v>2249</v>
      </c>
      <c r="D196" s="1784" t="s">
        <v>14193</v>
      </c>
      <c r="E196" s="1799"/>
      <c r="F196" s="1789" t="s">
        <v>14194</v>
      </c>
      <c r="G196" s="1778"/>
      <c r="H196" s="1779"/>
      <c r="I196" s="1780"/>
      <c r="J196" s="1780"/>
      <c r="K196" s="1780"/>
      <c r="L196" s="1780"/>
      <c r="M196" s="1780"/>
      <c r="N196" s="1780"/>
      <c r="O196" s="1780"/>
      <c r="P196" s="1780"/>
      <c r="Q196" s="1780"/>
      <c r="R196" s="1780"/>
      <c r="S196" s="1780"/>
      <c r="T196" s="1780"/>
      <c r="U196" s="1780"/>
      <c r="V196" s="1780"/>
      <c r="W196" s="1780"/>
      <c r="X196" s="1780"/>
      <c r="Y196" s="1780"/>
    </row>
    <row r="197">
      <c r="A197" s="1865" t="s">
        <v>8020</v>
      </c>
      <c r="B197" s="1801" t="s">
        <v>14195</v>
      </c>
      <c r="C197" s="1905" t="s">
        <v>1871</v>
      </c>
      <c r="D197" s="1775" t="s">
        <v>7501</v>
      </c>
      <c r="E197" s="1776" t="s">
        <v>14196</v>
      </c>
      <c r="F197" s="1777"/>
      <c r="G197" s="1778"/>
      <c r="H197" s="1779"/>
      <c r="I197" s="1780"/>
      <c r="J197" s="1780"/>
      <c r="K197" s="1780"/>
      <c r="L197" s="1780"/>
      <c r="M197" s="1780"/>
      <c r="N197" s="1780"/>
      <c r="O197" s="1780"/>
      <c r="P197" s="1780"/>
      <c r="Q197" s="1780"/>
      <c r="R197" s="1780"/>
      <c r="S197" s="1780"/>
      <c r="T197" s="1780"/>
      <c r="U197" s="1780"/>
      <c r="V197" s="1780"/>
      <c r="W197" s="1780"/>
      <c r="X197" s="1780"/>
      <c r="Y197" s="1780"/>
    </row>
    <row r="198">
      <c r="A198" s="1796" t="s">
        <v>8030</v>
      </c>
      <c r="B198" s="1909" t="s">
        <v>14197</v>
      </c>
      <c r="C198" s="1817" t="s">
        <v>1871</v>
      </c>
      <c r="D198" s="1784" t="s">
        <v>14198</v>
      </c>
      <c r="E198" s="1785" t="s">
        <v>14199</v>
      </c>
      <c r="F198" s="1786"/>
      <c r="G198" s="1778"/>
      <c r="H198" s="1779"/>
      <c r="I198" s="1780"/>
      <c r="J198" s="1780"/>
      <c r="K198" s="1780"/>
      <c r="L198" s="1780"/>
      <c r="M198" s="1780"/>
      <c r="N198" s="1780"/>
      <c r="O198" s="1780"/>
      <c r="P198" s="1780"/>
      <c r="Q198" s="1780"/>
      <c r="R198" s="1780"/>
      <c r="S198" s="1780"/>
      <c r="T198" s="1780"/>
      <c r="U198" s="1780"/>
      <c r="V198" s="1780"/>
      <c r="W198" s="1780"/>
      <c r="X198" s="1780"/>
      <c r="Y198" s="1780"/>
    </row>
    <row r="199">
      <c r="A199" s="1781" t="s">
        <v>8031</v>
      </c>
      <c r="B199" s="1835" t="s">
        <v>14200</v>
      </c>
      <c r="C199" s="1783" t="s">
        <v>2249</v>
      </c>
      <c r="D199" s="1784" t="s">
        <v>7400</v>
      </c>
      <c r="E199" s="1785" t="s">
        <v>14201</v>
      </c>
      <c r="F199" s="1789" t="s">
        <v>14202</v>
      </c>
      <c r="G199" s="1778"/>
      <c r="H199" s="1779"/>
      <c r="I199" s="1780"/>
      <c r="J199" s="1780"/>
      <c r="K199" s="1780"/>
      <c r="L199" s="1780"/>
      <c r="M199" s="1780"/>
      <c r="N199" s="1780"/>
      <c r="O199" s="1780"/>
      <c r="P199" s="1780"/>
      <c r="Q199" s="1780"/>
      <c r="R199" s="1780"/>
      <c r="S199" s="1780"/>
      <c r="T199" s="1780"/>
      <c r="U199" s="1780"/>
      <c r="V199" s="1780"/>
      <c r="W199" s="1780"/>
      <c r="X199" s="1780"/>
      <c r="Y199" s="1780"/>
    </row>
    <row r="200">
      <c r="A200" s="1836" t="s">
        <v>8031</v>
      </c>
      <c r="B200" s="1924" t="s">
        <v>14203</v>
      </c>
      <c r="C200" s="1906" t="s">
        <v>2249</v>
      </c>
      <c r="D200" s="1925"/>
      <c r="E200" s="1829" t="s">
        <v>14204</v>
      </c>
      <c r="F200" s="1926"/>
      <c r="G200" s="1831"/>
      <c r="H200" s="1832"/>
      <c r="I200" s="1780"/>
      <c r="J200" s="1780"/>
      <c r="K200" s="1780"/>
      <c r="L200" s="1780"/>
      <c r="M200" s="1780"/>
      <c r="N200" s="1780"/>
      <c r="O200" s="1780"/>
      <c r="P200" s="1780"/>
      <c r="Q200" s="1780"/>
      <c r="R200" s="1780"/>
      <c r="S200" s="1780"/>
      <c r="T200" s="1780"/>
      <c r="U200" s="1780"/>
      <c r="V200" s="1780"/>
      <c r="W200" s="1780"/>
      <c r="X200" s="1780"/>
      <c r="Y200" s="1780"/>
    </row>
    <row r="201">
      <c r="A201" s="1781" t="s">
        <v>7694</v>
      </c>
      <c r="B201" s="1927" t="s">
        <v>14205</v>
      </c>
      <c r="C201" s="1783" t="s">
        <v>2249</v>
      </c>
      <c r="D201" s="1784" t="s">
        <v>7912</v>
      </c>
      <c r="E201" s="1852" t="s">
        <v>14206</v>
      </c>
      <c r="F201" s="1842" t="s">
        <v>14207</v>
      </c>
      <c r="G201" s="1797"/>
      <c r="H201" s="1815"/>
      <c r="I201" s="1780"/>
      <c r="J201" s="1780"/>
      <c r="K201" s="1780"/>
      <c r="L201" s="1780"/>
      <c r="M201" s="1780"/>
      <c r="N201" s="1780"/>
      <c r="O201" s="1780"/>
      <c r="P201" s="1780"/>
      <c r="Q201" s="1780"/>
      <c r="R201" s="1780"/>
      <c r="S201" s="1780"/>
      <c r="T201" s="1780"/>
      <c r="U201" s="1780"/>
      <c r="V201" s="1780"/>
      <c r="W201" s="1780"/>
      <c r="X201" s="1780"/>
      <c r="Y201" s="1780"/>
    </row>
    <row r="202">
      <c r="A202" s="1781" t="s">
        <v>7694</v>
      </c>
      <c r="B202" s="1835" t="s">
        <v>14208</v>
      </c>
      <c r="C202" s="1783" t="s">
        <v>2249</v>
      </c>
      <c r="D202" s="1784" t="s">
        <v>7748</v>
      </c>
      <c r="E202" s="1785" t="s">
        <v>14209</v>
      </c>
      <c r="F202" s="1789" t="s">
        <v>14210</v>
      </c>
      <c r="G202" s="1778"/>
      <c r="H202" s="1779"/>
      <c r="I202" s="1780"/>
      <c r="J202" s="1780"/>
      <c r="K202" s="1780"/>
      <c r="L202" s="1780"/>
      <c r="M202" s="1780"/>
      <c r="N202" s="1780"/>
      <c r="O202" s="1780"/>
      <c r="P202" s="1780"/>
      <c r="Q202" s="1780"/>
      <c r="R202" s="1780"/>
      <c r="S202" s="1780"/>
      <c r="T202" s="1780"/>
      <c r="U202" s="1780"/>
      <c r="V202" s="1780"/>
      <c r="W202" s="1780"/>
      <c r="X202" s="1780"/>
      <c r="Y202" s="1780"/>
    </row>
    <row r="203">
      <c r="A203" s="1790" t="s">
        <v>7694</v>
      </c>
      <c r="B203" s="1923" t="s">
        <v>14211</v>
      </c>
      <c r="C203" s="1821" t="s">
        <v>2249</v>
      </c>
      <c r="D203" s="1808" t="s">
        <v>7982</v>
      </c>
      <c r="E203" s="1809" t="s">
        <v>14212</v>
      </c>
      <c r="F203" s="1881" t="s">
        <v>14213</v>
      </c>
      <c r="G203" s="1778"/>
      <c r="H203" s="1779"/>
      <c r="I203" s="1780"/>
      <c r="J203" s="1780"/>
      <c r="K203" s="1780"/>
      <c r="L203" s="1780"/>
      <c r="M203" s="1780"/>
      <c r="N203" s="1780"/>
      <c r="O203" s="1780"/>
      <c r="P203" s="1780"/>
      <c r="Q203" s="1780"/>
      <c r="R203" s="1780"/>
      <c r="S203" s="1780"/>
      <c r="T203" s="1780"/>
      <c r="U203" s="1780"/>
      <c r="V203" s="1780"/>
      <c r="W203" s="1780"/>
      <c r="X203" s="1780"/>
      <c r="Y203" s="1780"/>
    </row>
    <row r="204">
      <c r="A204" s="1781" t="s">
        <v>7694</v>
      </c>
      <c r="B204" s="1835" t="s">
        <v>14214</v>
      </c>
      <c r="C204" s="1817" t="s">
        <v>1871</v>
      </c>
      <c r="D204" s="1819" t="s">
        <v>9281</v>
      </c>
      <c r="E204" s="1871"/>
      <c r="F204" s="1875" t="s">
        <v>14215</v>
      </c>
      <c r="G204" s="1846"/>
      <c r="H204" s="1847"/>
      <c r="I204" s="1780"/>
      <c r="J204" s="1780"/>
      <c r="K204" s="1780"/>
      <c r="L204" s="1780"/>
      <c r="M204" s="1780"/>
      <c r="N204" s="1780"/>
      <c r="O204" s="1780"/>
      <c r="P204" s="1780"/>
      <c r="Q204" s="1780"/>
      <c r="R204" s="1780"/>
      <c r="S204" s="1780"/>
      <c r="T204" s="1780"/>
      <c r="U204" s="1780"/>
      <c r="V204" s="1780"/>
      <c r="W204" s="1780"/>
      <c r="X204" s="1780"/>
      <c r="Y204" s="1780"/>
    </row>
    <row r="205">
      <c r="A205" s="1796" t="s">
        <v>8045</v>
      </c>
      <c r="B205" s="1909" t="s">
        <v>14216</v>
      </c>
      <c r="C205" s="1783" t="s">
        <v>2249</v>
      </c>
      <c r="D205" s="1784" t="s">
        <v>8130</v>
      </c>
      <c r="E205" s="1799"/>
      <c r="F205" s="1789" t="s">
        <v>14217</v>
      </c>
      <c r="G205" s="1778"/>
      <c r="H205" s="1779"/>
      <c r="I205" s="1780"/>
      <c r="J205" s="1780"/>
      <c r="K205" s="1780"/>
      <c r="L205" s="1780"/>
      <c r="M205" s="1780"/>
      <c r="N205" s="1780"/>
      <c r="O205" s="1780"/>
      <c r="P205" s="1780"/>
      <c r="Q205" s="1780"/>
      <c r="R205" s="1780"/>
      <c r="S205" s="1780"/>
      <c r="T205" s="1780"/>
      <c r="U205" s="1780"/>
      <c r="V205" s="1780"/>
      <c r="W205" s="1780"/>
      <c r="X205" s="1780"/>
      <c r="Y205" s="1780"/>
    </row>
    <row r="206">
      <c r="A206" s="1781" t="s">
        <v>7377</v>
      </c>
      <c r="B206" s="1804"/>
      <c r="C206" s="1787"/>
      <c r="D206" s="1798"/>
      <c r="E206" s="1799"/>
      <c r="F206" s="1786"/>
      <c r="G206" s="1778"/>
      <c r="H206" s="1779"/>
      <c r="I206" s="1780"/>
      <c r="J206" s="1780"/>
      <c r="K206" s="1780"/>
      <c r="L206" s="1780"/>
      <c r="M206" s="1780"/>
      <c r="N206" s="1780"/>
      <c r="O206" s="1780"/>
      <c r="P206" s="1780"/>
      <c r="Q206" s="1780"/>
      <c r="R206" s="1780"/>
      <c r="S206" s="1780"/>
      <c r="T206" s="1780"/>
      <c r="U206" s="1780"/>
      <c r="V206" s="1780"/>
      <c r="W206" s="1780"/>
      <c r="X206" s="1780"/>
      <c r="Y206" s="1780"/>
    </row>
    <row r="207">
      <c r="A207" s="1772" t="s">
        <v>8054</v>
      </c>
      <c r="B207" s="1928" t="s">
        <v>14218</v>
      </c>
      <c r="C207" s="1774" t="s">
        <v>2249</v>
      </c>
      <c r="D207" s="1802" t="s">
        <v>14083</v>
      </c>
      <c r="E207" s="1929"/>
      <c r="F207" s="1777"/>
      <c r="G207" s="1778"/>
      <c r="H207" s="1779"/>
      <c r="I207" s="1780"/>
      <c r="J207" s="1780"/>
      <c r="K207" s="1780"/>
      <c r="L207" s="1780"/>
      <c r="M207" s="1780"/>
      <c r="N207" s="1780"/>
      <c r="O207" s="1780"/>
      <c r="P207" s="1780"/>
      <c r="Q207" s="1780"/>
      <c r="R207" s="1780"/>
      <c r="S207" s="1780"/>
      <c r="T207" s="1780"/>
      <c r="U207" s="1780"/>
      <c r="V207" s="1780"/>
      <c r="W207" s="1780"/>
      <c r="X207" s="1780"/>
      <c r="Y207" s="1780"/>
    </row>
    <row r="208">
      <c r="A208" s="1772" t="s">
        <v>8054</v>
      </c>
      <c r="B208" s="1801" t="s">
        <v>14219</v>
      </c>
      <c r="C208" s="1774" t="s">
        <v>1871</v>
      </c>
      <c r="D208" s="1802" t="s">
        <v>7377</v>
      </c>
      <c r="E208" s="1776" t="s">
        <v>14220</v>
      </c>
      <c r="F208" s="1930"/>
      <c r="G208" s="1831"/>
      <c r="H208" s="1832"/>
      <c r="I208" s="1780"/>
      <c r="J208" s="1780"/>
      <c r="K208" s="1780"/>
      <c r="L208" s="1780"/>
      <c r="M208" s="1780"/>
      <c r="N208" s="1780"/>
      <c r="O208" s="1780"/>
      <c r="P208" s="1780"/>
      <c r="Q208" s="1780"/>
      <c r="R208" s="1780"/>
      <c r="S208" s="1780"/>
      <c r="T208" s="1780"/>
      <c r="U208" s="1780"/>
      <c r="V208" s="1780"/>
      <c r="W208" s="1780"/>
      <c r="X208" s="1780"/>
      <c r="Y208" s="1780"/>
    </row>
    <row r="209">
      <c r="A209" s="1781" t="s">
        <v>8054</v>
      </c>
      <c r="B209" s="1835" t="s">
        <v>14221</v>
      </c>
      <c r="C209" s="1787" t="s">
        <v>7382</v>
      </c>
      <c r="D209" s="1811" t="s">
        <v>7606</v>
      </c>
      <c r="E209" s="1785" t="s">
        <v>14222</v>
      </c>
      <c r="F209" s="1862"/>
      <c r="G209" s="1831"/>
      <c r="H209" s="1832"/>
      <c r="I209" s="1780"/>
      <c r="J209" s="1780"/>
      <c r="K209" s="1780"/>
      <c r="L209" s="1780"/>
      <c r="M209" s="1780"/>
      <c r="N209" s="1780"/>
      <c r="O209" s="1780"/>
      <c r="P209" s="1780"/>
      <c r="Q209" s="1780"/>
      <c r="R209" s="1780"/>
      <c r="S209" s="1780"/>
      <c r="T209" s="1780"/>
      <c r="U209" s="1780"/>
      <c r="V209" s="1780"/>
      <c r="W209" s="1780"/>
      <c r="X209" s="1780"/>
      <c r="Y209" s="1780"/>
    </row>
    <row r="210">
      <c r="A210" s="1781" t="s">
        <v>8065</v>
      </c>
      <c r="B210" s="1835" t="s">
        <v>14223</v>
      </c>
      <c r="C210" s="1787" t="s">
        <v>7382</v>
      </c>
      <c r="D210" s="1784" t="s">
        <v>8065</v>
      </c>
      <c r="E210" s="1841"/>
      <c r="F210" s="1842" t="s">
        <v>14224</v>
      </c>
      <c r="G210" s="1797"/>
      <c r="H210" s="1815"/>
      <c r="I210" s="1780"/>
      <c r="J210" s="1780"/>
      <c r="K210" s="1780"/>
      <c r="L210" s="1780"/>
      <c r="M210" s="1780"/>
      <c r="N210" s="1780"/>
      <c r="O210" s="1780"/>
      <c r="P210" s="1780"/>
      <c r="Q210" s="1780"/>
      <c r="R210" s="1780"/>
      <c r="S210" s="1780"/>
      <c r="T210" s="1780"/>
      <c r="U210" s="1780"/>
      <c r="V210" s="1780"/>
      <c r="W210" s="1780"/>
      <c r="X210" s="1780"/>
      <c r="Y210" s="1780"/>
    </row>
    <row r="211">
      <c r="A211" s="1781" t="s">
        <v>8065</v>
      </c>
      <c r="B211" s="1835" t="s">
        <v>14225</v>
      </c>
      <c r="C211" s="1817" t="s">
        <v>2249</v>
      </c>
      <c r="D211" s="1784" t="s">
        <v>8022</v>
      </c>
      <c r="E211" s="1852" t="s">
        <v>14226</v>
      </c>
      <c r="F211" s="1842" t="s">
        <v>14227</v>
      </c>
      <c r="G211" s="1797"/>
      <c r="H211" s="1815"/>
      <c r="I211" s="1780"/>
      <c r="J211" s="1780"/>
      <c r="K211" s="1780"/>
      <c r="L211" s="1780"/>
      <c r="M211" s="1780"/>
      <c r="N211" s="1780"/>
      <c r="O211" s="1780"/>
      <c r="P211" s="1780"/>
      <c r="Q211" s="1780"/>
      <c r="R211" s="1780"/>
      <c r="S211" s="1780"/>
      <c r="T211" s="1780"/>
      <c r="U211" s="1780"/>
      <c r="V211" s="1780"/>
      <c r="W211" s="1780"/>
      <c r="X211" s="1780"/>
      <c r="Y211" s="1780"/>
    </row>
    <row r="212">
      <c r="A212" s="1790" t="s">
        <v>8065</v>
      </c>
      <c r="B212" s="1912"/>
      <c r="C212" s="1913"/>
      <c r="D212" s="1931"/>
      <c r="E212" s="1794"/>
      <c r="F212" s="1795"/>
      <c r="G212" s="1778"/>
      <c r="H212" s="1779"/>
      <c r="I212" s="1780"/>
      <c r="J212" s="1780"/>
      <c r="K212" s="1780"/>
      <c r="L212" s="1780"/>
      <c r="M212" s="1780"/>
      <c r="N212" s="1780"/>
      <c r="O212" s="1780"/>
      <c r="P212" s="1780"/>
      <c r="Q212" s="1780"/>
      <c r="R212" s="1780"/>
      <c r="S212" s="1780"/>
      <c r="T212" s="1780"/>
      <c r="U212" s="1780"/>
      <c r="V212" s="1780"/>
      <c r="W212" s="1780"/>
      <c r="X212" s="1780"/>
      <c r="Y212" s="1780"/>
    </row>
    <row r="213">
      <c r="A213" s="1781" t="s">
        <v>7523</v>
      </c>
      <c r="B213" s="1835" t="s">
        <v>14228</v>
      </c>
      <c r="C213" s="1787" t="s">
        <v>2249</v>
      </c>
      <c r="D213" s="1816" t="s">
        <v>14041</v>
      </c>
      <c r="E213" s="1841"/>
      <c r="F213" s="1858"/>
      <c r="G213" s="1797"/>
      <c r="H213" s="1815"/>
      <c r="I213" s="1780"/>
      <c r="J213" s="1780"/>
      <c r="K213" s="1780"/>
      <c r="L213" s="1780"/>
      <c r="M213" s="1780"/>
      <c r="N213" s="1780"/>
      <c r="O213" s="1780"/>
      <c r="P213" s="1780"/>
      <c r="Q213" s="1780"/>
      <c r="R213" s="1780"/>
      <c r="S213" s="1780"/>
      <c r="T213" s="1780"/>
      <c r="U213" s="1780"/>
      <c r="V213" s="1780"/>
      <c r="W213" s="1780"/>
      <c r="X213" s="1780"/>
      <c r="Y213" s="1780"/>
    </row>
    <row r="214">
      <c r="A214" s="1772" t="s">
        <v>7523</v>
      </c>
      <c r="B214" s="1801" t="s">
        <v>14229</v>
      </c>
      <c r="C214" s="1774" t="s">
        <v>1871</v>
      </c>
      <c r="D214" s="1932" t="s">
        <v>7437</v>
      </c>
      <c r="E214" s="1900" t="s">
        <v>14230</v>
      </c>
      <c r="F214" s="1933"/>
      <c r="G214" s="1797"/>
      <c r="H214" s="1815"/>
      <c r="I214" s="1780"/>
      <c r="J214" s="1780"/>
      <c r="K214" s="1780"/>
      <c r="L214" s="1780"/>
      <c r="M214" s="1780"/>
      <c r="N214" s="1780"/>
      <c r="O214" s="1780"/>
      <c r="P214" s="1780"/>
      <c r="Q214" s="1780"/>
      <c r="R214" s="1780"/>
      <c r="S214" s="1780"/>
      <c r="T214" s="1780"/>
      <c r="U214" s="1780"/>
      <c r="V214" s="1780"/>
      <c r="W214" s="1780"/>
      <c r="X214" s="1780"/>
      <c r="Y214" s="1780"/>
    </row>
    <row r="215">
      <c r="A215" s="1781" t="s">
        <v>8076</v>
      </c>
      <c r="B215" s="1835" t="s">
        <v>14231</v>
      </c>
      <c r="C215" s="1787" t="s">
        <v>7382</v>
      </c>
      <c r="D215" s="1811" t="s">
        <v>8076</v>
      </c>
      <c r="E215" s="1841"/>
      <c r="F215" s="1858"/>
      <c r="G215" s="1797"/>
      <c r="H215" s="1815"/>
      <c r="I215" s="1780"/>
      <c r="J215" s="1780"/>
      <c r="K215" s="1780"/>
      <c r="L215" s="1780"/>
      <c r="M215" s="1780"/>
      <c r="N215" s="1780"/>
      <c r="O215" s="1780"/>
      <c r="P215" s="1780"/>
      <c r="Q215" s="1780"/>
      <c r="R215" s="1780"/>
      <c r="S215" s="1780"/>
      <c r="T215" s="1780"/>
      <c r="U215" s="1780"/>
      <c r="V215" s="1780"/>
      <c r="W215" s="1780"/>
      <c r="X215" s="1780"/>
      <c r="Y215" s="1780"/>
    </row>
    <row r="216">
      <c r="A216" s="1781" t="s">
        <v>8076</v>
      </c>
      <c r="B216" s="1909" t="s">
        <v>14232</v>
      </c>
      <c r="C216" s="1783" t="s">
        <v>1871</v>
      </c>
      <c r="D216" s="1811" t="s">
        <v>7550</v>
      </c>
      <c r="E216" s="1934"/>
      <c r="F216" s="1786"/>
      <c r="G216" s="1778"/>
      <c r="H216" s="1779"/>
      <c r="I216" s="1780"/>
      <c r="J216" s="1780"/>
      <c r="K216" s="1780"/>
      <c r="L216" s="1780"/>
      <c r="M216" s="1780"/>
      <c r="N216" s="1780"/>
      <c r="O216" s="1780"/>
      <c r="P216" s="1780"/>
      <c r="Q216" s="1780"/>
      <c r="R216" s="1780"/>
      <c r="S216" s="1780"/>
      <c r="T216" s="1780"/>
      <c r="U216" s="1780"/>
      <c r="V216" s="1780"/>
      <c r="W216" s="1780"/>
      <c r="X216" s="1780"/>
      <c r="Y216" s="1780"/>
    </row>
    <row r="217">
      <c r="A217" s="1790" t="s">
        <v>8076</v>
      </c>
      <c r="B217" s="1923" t="s">
        <v>14233</v>
      </c>
      <c r="C217" s="1821" t="s">
        <v>7382</v>
      </c>
      <c r="D217" s="1840"/>
      <c r="E217" s="1809"/>
      <c r="F217" s="1795"/>
      <c r="G217" s="1778"/>
      <c r="H217" s="1779"/>
      <c r="I217" s="1780"/>
      <c r="J217" s="1780"/>
      <c r="K217" s="1780"/>
      <c r="L217" s="1780"/>
      <c r="M217" s="1780"/>
      <c r="N217" s="1780"/>
      <c r="O217" s="1780"/>
      <c r="P217" s="1780"/>
      <c r="Q217" s="1780"/>
      <c r="R217" s="1780"/>
      <c r="S217" s="1780"/>
      <c r="T217" s="1780"/>
      <c r="U217" s="1780"/>
      <c r="V217" s="1780"/>
      <c r="W217" s="1780"/>
      <c r="X217" s="1780"/>
      <c r="Y217" s="1780"/>
    </row>
    <row r="218">
      <c r="A218" s="1781" t="s">
        <v>8076</v>
      </c>
      <c r="B218" s="1835" t="s">
        <v>14234</v>
      </c>
      <c r="C218" s="1817" t="s">
        <v>2249</v>
      </c>
      <c r="D218" s="1878"/>
      <c r="E218" s="1841"/>
      <c r="F218" s="1858"/>
      <c r="G218" s="1797"/>
      <c r="H218" s="1815"/>
      <c r="I218" s="1780"/>
      <c r="J218" s="1780"/>
      <c r="K218" s="1780"/>
      <c r="L218" s="1780"/>
      <c r="M218" s="1780"/>
      <c r="N218" s="1780"/>
      <c r="O218" s="1780"/>
      <c r="P218" s="1780"/>
      <c r="Q218" s="1780"/>
      <c r="R218" s="1780"/>
      <c r="S218" s="1780"/>
      <c r="T218" s="1780"/>
      <c r="U218" s="1780"/>
      <c r="V218" s="1780"/>
      <c r="W218" s="1780"/>
      <c r="X218" s="1780"/>
      <c r="Y218" s="1780"/>
    </row>
    <row r="219">
      <c r="A219" s="1781" t="s">
        <v>8086</v>
      </c>
      <c r="B219" s="1804"/>
      <c r="C219" s="1935"/>
      <c r="D219" s="1878"/>
      <c r="E219" s="1799"/>
      <c r="F219" s="1786"/>
      <c r="G219" s="1778"/>
      <c r="H219" s="1779"/>
      <c r="I219" s="1780"/>
      <c r="J219" s="1780"/>
      <c r="K219" s="1780"/>
      <c r="L219" s="1780"/>
      <c r="M219" s="1780"/>
      <c r="N219" s="1780"/>
      <c r="O219" s="1780"/>
      <c r="P219" s="1780"/>
      <c r="Q219" s="1780"/>
      <c r="R219" s="1780"/>
      <c r="S219" s="1780"/>
      <c r="T219" s="1780"/>
      <c r="U219" s="1780"/>
      <c r="V219" s="1780"/>
      <c r="W219" s="1780"/>
      <c r="X219" s="1780"/>
      <c r="Y219" s="1780"/>
    </row>
    <row r="220">
      <c r="A220" s="1874" t="s">
        <v>8087</v>
      </c>
      <c r="B220" s="1936"/>
      <c r="C220" s="1937"/>
      <c r="D220" s="1938"/>
      <c r="E220" s="1843"/>
      <c r="F220" s="1777"/>
      <c r="G220" s="1778"/>
      <c r="H220" s="1779"/>
      <c r="I220" s="1780"/>
      <c r="J220" s="1780"/>
      <c r="K220" s="1780"/>
      <c r="L220" s="1780"/>
      <c r="M220" s="1780"/>
      <c r="N220" s="1780"/>
      <c r="O220" s="1780"/>
      <c r="P220" s="1780"/>
      <c r="Q220" s="1780"/>
      <c r="R220" s="1780"/>
      <c r="S220" s="1780"/>
      <c r="T220" s="1780"/>
      <c r="U220" s="1780"/>
      <c r="V220" s="1780"/>
      <c r="W220" s="1780"/>
      <c r="X220" s="1780"/>
      <c r="Y220" s="1780"/>
    </row>
    <row r="221">
      <c r="A221" s="1781" t="s">
        <v>8091</v>
      </c>
      <c r="B221" s="1835" t="s">
        <v>14235</v>
      </c>
      <c r="C221" s="1817" t="s">
        <v>2249</v>
      </c>
      <c r="D221" s="1811" t="s">
        <v>14236</v>
      </c>
      <c r="E221" s="1841"/>
      <c r="F221" s="1789" t="s">
        <v>14237</v>
      </c>
      <c r="G221" s="1778"/>
      <c r="H221" s="1779"/>
      <c r="I221" s="1780"/>
      <c r="J221" s="1780"/>
      <c r="K221" s="1780"/>
      <c r="L221" s="1780"/>
      <c r="M221" s="1780"/>
      <c r="N221" s="1780"/>
      <c r="O221" s="1780"/>
      <c r="P221" s="1780"/>
      <c r="Q221" s="1780"/>
      <c r="R221" s="1780"/>
      <c r="S221" s="1780"/>
      <c r="T221" s="1780"/>
      <c r="U221" s="1780"/>
      <c r="V221" s="1780"/>
      <c r="W221" s="1780"/>
      <c r="X221" s="1780"/>
      <c r="Y221" s="1780"/>
    </row>
    <row r="222">
      <c r="A222" s="1790" t="s">
        <v>8091</v>
      </c>
      <c r="B222" s="1910" t="s">
        <v>14238</v>
      </c>
      <c r="C222" s="1807" t="s">
        <v>1871</v>
      </c>
      <c r="D222" s="1860" t="s">
        <v>14239</v>
      </c>
      <c r="E222" s="1876" t="s">
        <v>14240</v>
      </c>
      <c r="F222" s="1877" t="s">
        <v>14241</v>
      </c>
      <c r="G222" s="1846"/>
      <c r="H222" s="1847"/>
      <c r="I222" s="1780"/>
      <c r="J222" s="1780"/>
      <c r="K222" s="1780"/>
      <c r="L222" s="1780"/>
      <c r="M222" s="1780"/>
      <c r="N222" s="1780"/>
      <c r="O222" s="1780"/>
      <c r="P222" s="1780"/>
      <c r="Q222" s="1780"/>
      <c r="R222" s="1780"/>
      <c r="S222" s="1780"/>
      <c r="T222" s="1780"/>
      <c r="U222" s="1780"/>
      <c r="V222" s="1780"/>
      <c r="W222" s="1780"/>
      <c r="X222" s="1780"/>
      <c r="Y222" s="1780"/>
    </row>
    <row r="223">
      <c r="A223" s="1939" t="s">
        <v>8091</v>
      </c>
      <c r="B223" s="1940" t="s">
        <v>14242</v>
      </c>
      <c r="C223" s="1941" t="s">
        <v>2249</v>
      </c>
      <c r="D223" s="1942" t="s">
        <v>7966</v>
      </c>
      <c r="E223" s="1809" t="s">
        <v>14243</v>
      </c>
      <c r="F223" s="1943" t="s">
        <v>14244</v>
      </c>
      <c r="G223" s="1944"/>
      <c r="H223" s="1945"/>
      <c r="I223" s="1946"/>
      <c r="J223" s="1946"/>
      <c r="K223" s="1946"/>
      <c r="L223" s="1946"/>
      <c r="M223" s="1946"/>
      <c r="N223" s="1946"/>
      <c r="O223" s="1946"/>
      <c r="P223" s="1946"/>
      <c r="Q223" s="1946"/>
      <c r="R223" s="1946"/>
      <c r="S223" s="1946"/>
      <c r="T223" s="1946"/>
      <c r="U223" s="1946"/>
      <c r="V223" s="1946"/>
      <c r="W223" s="1946"/>
      <c r="X223" s="1946"/>
      <c r="Y223" s="1947"/>
    </row>
    <row r="224">
      <c r="A224" s="1948" t="s">
        <v>8091</v>
      </c>
      <c r="B224" s="1835" t="s">
        <v>14245</v>
      </c>
      <c r="C224" s="1787" t="s">
        <v>7382</v>
      </c>
      <c r="D224" s="1784" t="s">
        <v>14246</v>
      </c>
      <c r="E224" s="1949"/>
      <c r="F224" s="1842" t="s">
        <v>14247</v>
      </c>
      <c r="G224" s="1797"/>
      <c r="H224" s="1815"/>
      <c r="I224" s="1780"/>
      <c r="J224" s="1780"/>
      <c r="K224" s="1780"/>
      <c r="L224" s="1780"/>
      <c r="M224" s="1780"/>
      <c r="N224" s="1780"/>
      <c r="O224" s="1780"/>
      <c r="P224" s="1780"/>
      <c r="Q224" s="1780"/>
      <c r="R224" s="1780"/>
      <c r="S224" s="1780"/>
      <c r="T224" s="1780"/>
      <c r="U224" s="1780"/>
      <c r="V224" s="1780"/>
      <c r="W224" s="1780"/>
      <c r="X224" s="1780"/>
      <c r="Y224" s="1950"/>
    </row>
    <row r="225">
      <c r="A225" s="1948" t="s">
        <v>8091</v>
      </c>
      <c r="B225" s="1835" t="s">
        <v>14248</v>
      </c>
      <c r="C225" s="1817" t="s">
        <v>1871</v>
      </c>
      <c r="D225" s="1784" t="s">
        <v>14249</v>
      </c>
      <c r="E225" s="1863" t="s">
        <v>14250</v>
      </c>
      <c r="F225" s="1858"/>
      <c r="G225" s="1797"/>
      <c r="H225" s="1815"/>
      <c r="I225" s="1780"/>
      <c r="J225" s="1780"/>
      <c r="K225" s="1780"/>
      <c r="L225" s="1780"/>
      <c r="M225" s="1780"/>
      <c r="N225" s="1780"/>
      <c r="O225" s="1780"/>
      <c r="P225" s="1780"/>
      <c r="Q225" s="1780"/>
      <c r="R225" s="1780"/>
      <c r="S225" s="1780"/>
      <c r="T225" s="1780"/>
      <c r="U225" s="1780"/>
      <c r="V225" s="1780"/>
      <c r="W225" s="1780"/>
      <c r="X225" s="1780"/>
      <c r="Y225" s="1950"/>
    </row>
    <row r="226">
      <c r="A226" s="1951" t="s">
        <v>8104</v>
      </c>
      <c r="B226" s="1804"/>
      <c r="C226" s="1797"/>
      <c r="D226" s="1834"/>
      <c r="E226" s="1799"/>
      <c r="F226" s="1786"/>
      <c r="G226" s="1778"/>
      <c r="H226" s="1779"/>
      <c r="I226" s="1780"/>
      <c r="J226" s="1780"/>
      <c r="K226" s="1780"/>
      <c r="L226" s="1780"/>
      <c r="M226" s="1780"/>
      <c r="N226" s="1952"/>
      <c r="O226" s="1952"/>
      <c r="P226" s="1952"/>
      <c r="Q226" s="1952"/>
      <c r="R226" s="1952"/>
      <c r="S226" s="1952"/>
      <c r="T226" s="1952"/>
      <c r="U226" s="1952"/>
      <c r="V226" s="1952"/>
      <c r="W226" s="1952"/>
      <c r="X226" s="1953"/>
      <c r="Y226" s="1954"/>
    </row>
    <row r="227">
      <c r="A227" s="1955" t="s">
        <v>7644</v>
      </c>
      <c r="B227" s="1956" t="s">
        <v>14251</v>
      </c>
      <c r="C227" s="1957" t="s">
        <v>1871</v>
      </c>
      <c r="D227" s="1958" t="s">
        <v>7437</v>
      </c>
      <c r="E227" s="1959"/>
      <c r="F227" s="1803" t="s">
        <v>14252</v>
      </c>
      <c r="G227" s="1960"/>
      <c r="H227" s="1961"/>
      <c r="I227" s="1962"/>
      <c r="J227" s="1962"/>
      <c r="K227" s="1962"/>
      <c r="L227" s="1962"/>
      <c r="M227" s="1962"/>
      <c r="N227" s="1962"/>
      <c r="O227" s="1962"/>
      <c r="P227" s="1962"/>
      <c r="Q227" s="1962"/>
      <c r="R227" s="1962"/>
      <c r="S227" s="1962"/>
      <c r="T227" s="1962"/>
      <c r="U227" s="1962"/>
      <c r="V227" s="1962"/>
      <c r="W227" s="1962"/>
      <c r="X227" s="1962"/>
      <c r="Y227" s="1963"/>
    </row>
    <row r="228" ht="17.25" customHeight="1">
      <c r="A228" s="1939" t="s">
        <v>7644</v>
      </c>
      <c r="B228" s="1940" t="s">
        <v>14253</v>
      </c>
      <c r="C228" s="1964" t="s">
        <v>2249</v>
      </c>
      <c r="D228" s="1965" t="s">
        <v>14254</v>
      </c>
      <c r="E228" s="1966"/>
      <c r="F228" s="1967" t="s">
        <v>14255</v>
      </c>
      <c r="G228" s="1944"/>
      <c r="H228" s="1945"/>
      <c r="I228" s="1946"/>
      <c r="J228" s="1946"/>
      <c r="K228" s="1946"/>
      <c r="L228" s="1946"/>
      <c r="M228" s="1946"/>
      <c r="N228" s="1946"/>
      <c r="O228" s="1946"/>
      <c r="P228" s="1946"/>
      <c r="Q228" s="1946"/>
      <c r="R228" s="1946"/>
      <c r="S228" s="1946"/>
      <c r="T228" s="1946"/>
      <c r="U228" s="1946"/>
      <c r="V228" s="1946"/>
      <c r="W228" s="1946"/>
      <c r="X228" s="1946"/>
      <c r="Y228" s="1947"/>
    </row>
    <row r="229">
      <c r="A229" s="1968" t="s">
        <v>7437</v>
      </c>
      <c r="B229" s="1940" t="s">
        <v>14256</v>
      </c>
      <c r="C229" s="1969" t="s">
        <v>2249</v>
      </c>
      <c r="D229" s="1965" t="s">
        <v>10019</v>
      </c>
      <c r="E229" s="1809"/>
      <c r="F229" s="1970"/>
      <c r="G229" s="1944"/>
      <c r="H229" s="1945"/>
      <c r="I229" s="1946"/>
      <c r="J229" s="1946"/>
      <c r="K229" s="1946"/>
      <c r="L229" s="1946"/>
      <c r="M229" s="1946"/>
      <c r="N229" s="1946"/>
      <c r="O229" s="1946"/>
      <c r="P229" s="1946"/>
      <c r="Q229" s="1946"/>
      <c r="R229" s="1946"/>
      <c r="S229" s="1946"/>
      <c r="T229" s="1946"/>
      <c r="U229" s="1946"/>
      <c r="V229" s="1946"/>
      <c r="W229" s="1946"/>
      <c r="X229" s="1946"/>
      <c r="Y229" s="1947"/>
    </row>
    <row r="230" ht="17.25" customHeight="1">
      <c r="A230" s="1951" t="s">
        <v>7437</v>
      </c>
      <c r="B230" s="1919"/>
      <c r="C230" s="1817" t="s">
        <v>1871</v>
      </c>
      <c r="D230" s="1908"/>
      <c r="E230" s="1779"/>
      <c r="F230" s="1786"/>
      <c r="G230" s="1778"/>
      <c r="H230" s="1779"/>
      <c r="I230" s="1780"/>
      <c r="J230" s="1780"/>
      <c r="K230" s="1780"/>
      <c r="L230" s="1780"/>
      <c r="M230" s="1780"/>
      <c r="N230" s="1780"/>
      <c r="O230" s="1780"/>
      <c r="P230" s="1780"/>
      <c r="Q230" s="1780"/>
      <c r="R230" s="1780"/>
      <c r="S230" s="1780"/>
      <c r="T230" s="1780"/>
      <c r="U230" s="1780"/>
      <c r="V230" s="1780"/>
      <c r="W230" s="1780"/>
      <c r="X230" s="1780"/>
      <c r="Y230" s="1950"/>
    </row>
    <row r="231">
      <c r="A231" s="1968" t="s">
        <v>7437</v>
      </c>
      <c r="B231" s="1971"/>
      <c r="C231" s="1941" t="s">
        <v>1871</v>
      </c>
      <c r="D231" s="1972"/>
      <c r="E231" s="1945"/>
      <c r="F231" s="1970"/>
      <c r="G231" s="1944"/>
      <c r="H231" s="1945"/>
      <c r="I231" s="1946"/>
      <c r="J231" s="1946"/>
      <c r="K231" s="1946"/>
      <c r="L231" s="1946"/>
      <c r="M231" s="1946"/>
      <c r="N231" s="1946"/>
      <c r="O231" s="1946"/>
      <c r="P231" s="1946"/>
      <c r="Q231" s="1946"/>
      <c r="R231" s="1946"/>
      <c r="S231" s="1946"/>
      <c r="T231" s="1946"/>
      <c r="U231" s="1946"/>
      <c r="V231" s="1946"/>
      <c r="W231" s="1946"/>
      <c r="X231" s="1946"/>
      <c r="Y231" s="1947"/>
    </row>
    <row r="232">
      <c r="A232" s="1948" t="s">
        <v>7620</v>
      </c>
      <c r="B232" s="1835" t="s">
        <v>7971</v>
      </c>
      <c r="C232" s="1817" t="s">
        <v>1871</v>
      </c>
      <c r="D232" s="1784" t="s">
        <v>7406</v>
      </c>
      <c r="E232" s="1863" t="s">
        <v>14257</v>
      </c>
      <c r="F232" s="1842" t="s">
        <v>14258</v>
      </c>
      <c r="G232" s="1797"/>
      <c r="H232" s="1815"/>
      <c r="I232" s="1780"/>
      <c r="J232" s="1780"/>
      <c r="K232" s="1780"/>
      <c r="L232" s="1780"/>
      <c r="M232" s="1780"/>
      <c r="N232" s="1780"/>
      <c r="O232" s="1780"/>
      <c r="P232" s="1780"/>
      <c r="Q232" s="1780"/>
      <c r="R232" s="1780"/>
      <c r="S232" s="1780"/>
      <c r="T232" s="1780"/>
      <c r="U232" s="1780"/>
      <c r="V232" s="1780"/>
      <c r="W232" s="1780"/>
      <c r="X232" s="1780"/>
      <c r="Y232" s="1950"/>
    </row>
    <row r="233">
      <c r="A233" s="1948" t="s">
        <v>7620</v>
      </c>
      <c r="B233" s="1835" t="s">
        <v>14259</v>
      </c>
      <c r="C233" s="1787" t="s">
        <v>7382</v>
      </c>
      <c r="D233" s="1784" t="s">
        <v>7620</v>
      </c>
      <c r="E233" s="1863" t="s">
        <v>14260</v>
      </c>
      <c r="F233" s="1842" t="s">
        <v>14261</v>
      </c>
      <c r="G233" s="1797"/>
      <c r="H233" s="1815"/>
      <c r="I233" s="1780"/>
      <c r="J233" s="1780"/>
      <c r="K233" s="1780"/>
      <c r="L233" s="1780"/>
      <c r="M233" s="1780"/>
      <c r="N233" s="1780"/>
      <c r="O233" s="1780"/>
      <c r="P233" s="1780"/>
      <c r="Q233" s="1780"/>
      <c r="R233" s="1780"/>
      <c r="S233" s="1780"/>
      <c r="T233" s="1780"/>
      <c r="U233" s="1780"/>
      <c r="V233" s="1780"/>
      <c r="W233" s="1780"/>
      <c r="X233" s="1780"/>
      <c r="Y233" s="1950"/>
    </row>
    <row r="234">
      <c r="A234" s="1939" t="s">
        <v>7620</v>
      </c>
      <c r="B234" s="1940" t="s">
        <v>14262</v>
      </c>
      <c r="C234" s="1964" t="s">
        <v>7382</v>
      </c>
      <c r="D234" s="1965" t="s">
        <v>7620</v>
      </c>
      <c r="E234" s="1945"/>
      <c r="F234" s="1970"/>
      <c r="G234" s="1944"/>
      <c r="H234" s="1945"/>
      <c r="I234" s="1946"/>
      <c r="J234" s="1946"/>
      <c r="K234" s="1946"/>
      <c r="L234" s="1946"/>
      <c r="M234" s="1946"/>
      <c r="N234" s="1946"/>
      <c r="O234" s="1946"/>
      <c r="P234" s="1946"/>
      <c r="Q234" s="1946"/>
      <c r="R234" s="1946"/>
      <c r="S234" s="1946"/>
      <c r="T234" s="1946"/>
      <c r="U234" s="1946"/>
      <c r="V234" s="1946"/>
      <c r="W234" s="1946"/>
      <c r="X234" s="1946"/>
      <c r="Y234" s="1947"/>
    </row>
    <row r="235">
      <c r="A235" s="1948" t="s">
        <v>7620</v>
      </c>
      <c r="B235" s="1909" t="s">
        <v>14263</v>
      </c>
      <c r="C235" s="1787" t="s">
        <v>7382</v>
      </c>
      <c r="D235" s="1784" t="s">
        <v>7620</v>
      </c>
      <c r="E235" s="1779"/>
      <c r="F235" s="1786"/>
      <c r="G235" s="1778"/>
      <c r="H235" s="1779"/>
      <c r="I235" s="1780"/>
      <c r="J235" s="1780"/>
      <c r="K235" s="1780"/>
      <c r="L235" s="1780"/>
      <c r="M235" s="1780"/>
      <c r="N235" s="1780"/>
      <c r="O235" s="1780"/>
      <c r="P235" s="1780"/>
      <c r="Q235" s="1780"/>
      <c r="R235" s="1780"/>
      <c r="S235" s="1780"/>
      <c r="T235" s="1780"/>
      <c r="U235" s="1780"/>
      <c r="V235" s="1780"/>
      <c r="W235" s="1780"/>
      <c r="X235" s="1780"/>
      <c r="Y235" s="1950"/>
    </row>
    <row r="236">
      <c r="A236" s="1948" t="s">
        <v>8117</v>
      </c>
      <c r="B236" s="1835" t="s">
        <v>14264</v>
      </c>
      <c r="C236" s="1817" t="s">
        <v>2249</v>
      </c>
      <c r="D236" s="1784" t="s">
        <v>14265</v>
      </c>
      <c r="E236" s="1973" t="s">
        <v>14266</v>
      </c>
      <c r="F236" s="1789" t="s">
        <v>14267</v>
      </c>
      <c r="G236" s="1778"/>
      <c r="H236" s="1779"/>
      <c r="I236" s="1780"/>
      <c r="J236" s="1780"/>
      <c r="K236" s="1780"/>
      <c r="L236" s="1780"/>
      <c r="M236" s="1780"/>
      <c r="N236" s="1780"/>
      <c r="O236" s="1780"/>
      <c r="P236" s="1780"/>
      <c r="Q236" s="1780"/>
      <c r="R236" s="1780"/>
      <c r="S236" s="1780"/>
      <c r="T236" s="1780"/>
      <c r="U236" s="1780"/>
      <c r="V236" s="1780"/>
      <c r="W236" s="1780"/>
      <c r="X236" s="1780"/>
      <c r="Y236" s="1950"/>
    </row>
    <row r="237">
      <c r="A237" s="1955" t="s">
        <v>8117</v>
      </c>
      <c r="B237" s="1956" t="s">
        <v>14268</v>
      </c>
      <c r="C237" s="1974"/>
      <c r="D237" s="1975" t="s">
        <v>8121</v>
      </c>
      <c r="E237" s="1961"/>
      <c r="F237" s="1976" t="s">
        <v>14269</v>
      </c>
      <c r="G237" s="1960"/>
      <c r="H237" s="1961"/>
      <c r="I237" s="1962"/>
      <c r="J237" s="1962"/>
      <c r="K237" s="1962"/>
      <c r="L237" s="1962"/>
      <c r="M237" s="1962"/>
      <c r="N237" s="1962"/>
      <c r="O237" s="1962"/>
      <c r="P237" s="1962"/>
      <c r="Q237" s="1962"/>
      <c r="R237" s="1962"/>
      <c r="S237" s="1962"/>
      <c r="T237" s="1962"/>
      <c r="U237" s="1962"/>
      <c r="V237" s="1962"/>
      <c r="W237" s="1962"/>
      <c r="X237" s="1962"/>
      <c r="Y237" s="1963"/>
    </row>
    <row r="238">
      <c r="A238" s="1781" t="s">
        <v>8117</v>
      </c>
      <c r="B238" s="1835" t="s">
        <v>14270</v>
      </c>
      <c r="C238" s="1787" t="s">
        <v>2249</v>
      </c>
      <c r="D238" s="1811" t="s">
        <v>14271</v>
      </c>
      <c r="E238" s="1799"/>
      <c r="F238" s="1789" t="s">
        <v>14272</v>
      </c>
      <c r="G238" s="1778"/>
      <c r="H238" s="1779"/>
      <c r="I238" s="1780"/>
      <c r="J238" s="1780"/>
      <c r="K238" s="1780"/>
      <c r="L238" s="1780"/>
      <c r="M238" s="1780"/>
      <c r="N238" s="1780"/>
      <c r="O238" s="1780"/>
      <c r="P238" s="1780"/>
      <c r="Q238" s="1780"/>
      <c r="R238" s="1780"/>
      <c r="S238" s="1780"/>
      <c r="T238" s="1780"/>
      <c r="U238" s="1780"/>
      <c r="V238" s="1780"/>
      <c r="W238" s="1780"/>
      <c r="X238" s="1780"/>
      <c r="Y238" s="1780"/>
    </row>
    <row r="239">
      <c r="A239" s="1781" t="s">
        <v>8126</v>
      </c>
      <c r="B239" s="1835" t="s">
        <v>14273</v>
      </c>
      <c r="C239" s="1783" t="s">
        <v>1871</v>
      </c>
      <c r="D239" s="1811" t="s">
        <v>7644</v>
      </c>
      <c r="E239" s="1785" t="s">
        <v>14274</v>
      </c>
      <c r="F239" s="1786"/>
      <c r="G239" s="1778"/>
      <c r="H239" s="1779"/>
      <c r="I239" s="1780"/>
      <c r="J239" s="1780"/>
      <c r="K239" s="1780"/>
      <c r="L239" s="1780"/>
      <c r="M239" s="1780"/>
      <c r="N239" s="1780"/>
      <c r="O239" s="1780"/>
      <c r="P239" s="1780"/>
      <c r="Q239" s="1780"/>
      <c r="R239" s="1780"/>
      <c r="S239" s="1780"/>
      <c r="T239" s="1780"/>
      <c r="U239" s="1780"/>
      <c r="V239" s="1780"/>
      <c r="W239" s="1780"/>
      <c r="X239" s="1780"/>
      <c r="Y239" s="1780"/>
    </row>
    <row r="240" ht="18.0" customHeight="1">
      <c r="A240" s="1977" t="s">
        <v>8126</v>
      </c>
      <c r="B240" s="1916" t="s">
        <v>14275</v>
      </c>
      <c r="C240" s="1774" t="s">
        <v>7382</v>
      </c>
      <c r="D240" s="1802" t="s">
        <v>8126</v>
      </c>
      <c r="E240" s="1893"/>
      <c r="F240" s="1803" t="s">
        <v>14276</v>
      </c>
      <c r="G240" s="1978"/>
      <c r="H240" s="1893"/>
      <c r="I240" s="1979"/>
      <c r="J240" s="1979"/>
      <c r="K240" s="1979"/>
      <c r="L240" s="1979"/>
      <c r="M240" s="1979"/>
      <c r="N240" s="1780"/>
      <c r="O240" s="1780"/>
      <c r="P240" s="1780"/>
      <c r="Q240" s="1780"/>
      <c r="R240" s="1780"/>
      <c r="S240" s="1780"/>
      <c r="T240" s="1780"/>
      <c r="U240" s="1780"/>
      <c r="V240" s="1780"/>
      <c r="W240" s="1780"/>
      <c r="X240" s="1780"/>
      <c r="Y240" s="1780"/>
    </row>
    <row r="241">
      <c r="A241" s="1907" t="s">
        <v>8130</v>
      </c>
      <c r="B241" s="1835" t="s">
        <v>14277</v>
      </c>
      <c r="C241" s="1787" t="s">
        <v>1871</v>
      </c>
      <c r="D241" s="1784" t="s">
        <v>14278</v>
      </c>
      <c r="E241" s="1779"/>
      <c r="F241" s="1789" t="s">
        <v>14279</v>
      </c>
      <c r="G241" s="1778"/>
      <c r="H241" s="1779"/>
      <c r="I241" s="1780"/>
      <c r="J241" s="1780"/>
      <c r="K241" s="1780"/>
      <c r="L241" s="1780"/>
      <c r="M241" s="1780"/>
      <c r="N241" s="1979"/>
      <c r="O241" s="1979"/>
      <c r="P241" s="1979"/>
      <c r="Q241" s="1979"/>
      <c r="R241" s="1979"/>
      <c r="S241" s="1979"/>
      <c r="T241" s="1979"/>
      <c r="U241" s="1979"/>
      <c r="V241" s="1979"/>
      <c r="W241" s="1979"/>
      <c r="X241" s="1979"/>
      <c r="Y241" s="1979"/>
    </row>
    <row r="242">
      <c r="A242" s="1781" t="s">
        <v>8130</v>
      </c>
      <c r="B242" s="1835" t="s">
        <v>14280</v>
      </c>
      <c r="C242" s="1783" t="s">
        <v>1871</v>
      </c>
      <c r="D242" s="1784" t="s">
        <v>8121</v>
      </c>
      <c r="E242" s="1785" t="s">
        <v>14281</v>
      </c>
      <c r="F242" s="1789" t="s">
        <v>14282</v>
      </c>
      <c r="G242" s="1778"/>
      <c r="H242" s="1779"/>
      <c r="I242" s="1780"/>
      <c r="J242" s="1780"/>
      <c r="K242" s="1780"/>
      <c r="L242" s="1780"/>
      <c r="M242" s="1780"/>
      <c r="N242" s="1780"/>
      <c r="O242" s="1780"/>
      <c r="P242" s="1780"/>
      <c r="Q242" s="1780"/>
      <c r="R242" s="1780"/>
      <c r="S242" s="1780"/>
      <c r="T242" s="1780"/>
      <c r="U242" s="1780"/>
      <c r="V242" s="1780"/>
      <c r="W242" s="1780"/>
      <c r="X242" s="1780"/>
      <c r="Y242" s="1780"/>
    </row>
    <row r="243">
      <c r="A243" s="1790" t="s">
        <v>8130</v>
      </c>
      <c r="B243" s="1923" t="s">
        <v>14283</v>
      </c>
      <c r="C243" s="1807" t="s">
        <v>1871</v>
      </c>
      <c r="D243" s="1808" t="s">
        <v>14284</v>
      </c>
      <c r="E243" s="1809" t="s">
        <v>14285</v>
      </c>
      <c r="F243" s="1881" t="s">
        <v>14286</v>
      </c>
      <c r="G243" s="1880" t="s">
        <v>14287</v>
      </c>
      <c r="H243" s="1980"/>
      <c r="I243" s="1981"/>
      <c r="J243" s="1981"/>
      <c r="K243" s="1981"/>
      <c r="L243" s="1981"/>
      <c r="M243" s="1981"/>
      <c r="N243" s="1780"/>
      <c r="O243" s="1780"/>
      <c r="P243" s="1780"/>
      <c r="Q243" s="1780"/>
      <c r="R243" s="1780"/>
      <c r="S243" s="1780"/>
      <c r="T243" s="1780"/>
      <c r="U243" s="1780"/>
      <c r="V243" s="1780"/>
      <c r="W243" s="1780"/>
      <c r="X243" s="1780"/>
      <c r="Y243" s="1780"/>
    </row>
    <row r="244">
      <c r="A244" s="1781" t="s">
        <v>8130</v>
      </c>
      <c r="B244" s="1835" t="s">
        <v>14288</v>
      </c>
      <c r="C244" s="1787" t="s">
        <v>2249</v>
      </c>
      <c r="D244" s="1811" t="s">
        <v>7609</v>
      </c>
      <c r="E244" s="1852" t="s">
        <v>14289</v>
      </c>
      <c r="F244" s="1842" t="s">
        <v>14290</v>
      </c>
      <c r="G244" s="1797"/>
      <c r="H244" s="1815"/>
      <c r="I244" s="1780"/>
      <c r="J244" s="1780"/>
      <c r="K244" s="1780"/>
      <c r="L244" s="1780"/>
      <c r="M244" s="1780"/>
      <c r="N244" s="1981"/>
      <c r="O244" s="1981"/>
      <c r="P244" s="1981"/>
      <c r="Q244" s="1981"/>
      <c r="R244" s="1981"/>
      <c r="S244" s="1981"/>
      <c r="T244" s="1981"/>
      <c r="U244" s="1981"/>
      <c r="V244" s="1981"/>
      <c r="W244" s="1981"/>
      <c r="X244" s="1981"/>
      <c r="Y244" s="1981"/>
    </row>
    <row r="245">
      <c r="A245" s="1781" t="s">
        <v>8130</v>
      </c>
      <c r="B245" s="1909" t="s">
        <v>14291</v>
      </c>
      <c r="C245" s="1818" t="s">
        <v>1871</v>
      </c>
      <c r="D245" s="1982"/>
      <c r="E245" s="1799"/>
      <c r="F245" s="1786"/>
      <c r="G245" s="1778"/>
      <c r="H245" s="1779"/>
      <c r="I245" s="1780"/>
      <c r="J245" s="1780"/>
      <c r="K245" s="1780"/>
      <c r="L245" s="1780"/>
      <c r="M245" s="1780"/>
      <c r="N245" s="1780"/>
      <c r="O245" s="1780"/>
      <c r="P245" s="1780"/>
      <c r="Q245" s="1780"/>
      <c r="R245" s="1780"/>
      <c r="S245" s="1780"/>
      <c r="T245" s="1780"/>
      <c r="U245" s="1780"/>
      <c r="V245" s="1780"/>
      <c r="W245" s="1780"/>
      <c r="X245" s="1780"/>
      <c r="Y245" s="1780"/>
    </row>
    <row r="246" ht="23.25" customHeight="1">
      <c r="A246" s="1781" t="s">
        <v>8121</v>
      </c>
      <c r="B246" s="1835" t="s">
        <v>14292</v>
      </c>
      <c r="C246" s="1817" t="s">
        <v>7382</v>
      </c>
      <c r="D246" s="1811" t="s">
        <v>8121</v>
      </c>
      <c r="E246" s="1785" t="s">
        <v>14293</v>
      </c>
      <c r="F246" s="1789" t="s">
        <v>14294</v>
      </c>
      <c r="G246" s="1778"/>
      <c r="H246" s="1779"/>
      <c r="I246" s="1780"/>
      <c r="J246" s="1780"/>
      <c r="K246" s="1780"/>
      <c r="L246" s="1780"/>
      <c r="M246" s="1780"/>
      <c r="N246" s="1780"/>
      <c r="O246" s="1780"/>
      <c r="P246" s="1780"/>
      <c r="Q246" s="1780"/>
      <c r="R246" s="1780"/>
      <c r="S246" s="1780"/>
      <c r="T246" s="1780"/>
      <c r="U246" s="1780"/>
      <c r="V246" s="1780"/>
      <c r="W246" s="1780"/>
      <c r="X246" s="1780"/>
      <c r="Y246" s="1780"/>
    </row>
    <row r="247">
      <c r="A247" s="1977" t="s">
        <v>8121</v>
      </c>
      <c r="B247" s="1801" t="s">
        <v>14295</v>
      </c>
      <c r="C247" s="1866" t="s">
        <v>7382</v>
      </c>
      <c r="D247" s="1775" t="s">
        <v>8121</v>
      </c>
      <c r="E247" s="1983" t="s">
        <v>14296</v>
      </c>
      <c r="F247" s="1803" t="s">
        <v>14297</v>
      </c>
      <c r="G247" s="1978"/>
      <c r="H247" s="1893"/>
      <c r="I247" s="1979"/>
      <c r="J247" s="1979"/>
      <c r="K247" s="1979"/>
      <c r="L247" s="1979"/>
      <c r="M247" s="1979"/>
      <c r="N247" s="1780"/>
      <c r="O247" s="1780"/>
      <c r="P247" s="1780"/>
      <c r="Q247" s="1780"/>
      <c r="R247" s="1780"/>
      <c r="S247" s="1780"/>
      <c r="T247" s="1780"/>
      <c r="U247" s="1780"/>
      <c r="V247" s="1780"/>
      <c r="W247" s="1780"/>
      <c r="X247" s="1780"/>
      <c r="Y247" s="1780"/>
    </row>
    <row r="248">
      <c r="A248" s="1781" t="s">
        <v>8121</v>
      </c>
      <c r="B248" s="1909" t="s">
        <v>14298</v>
      </c>
      <c r="C248" s="1783" t="s">
        <v>2249</v>
      </c>
      <c r="D248" s="1811" t="s">
        <v>8059</v>
      </c>
      <c r="E248" s="1785"/>
      <c r="F248" s="1789" t="s">
        <v>14299</v>
      </c>
      <c r="G248" s="1778"/>
      <c r="H248" s="1779"/>
      <c r="I248" s="1780"/>
      <c r="J248" s="1780"/>
      <c r="K248" s="1780"/>
      <c r="L248" s="1780"/>
      <c r="M248" s="1780"/>
      <c r="N248" s="1979"/>
      <c r="O248" s="1979"/>
      <c r="P248" s="1979"/>
      <c r="Q248" s="1979"/>
      <c r="R248" s="1979"/>
      <c r="S248" s="1979"/>
      <c r="T248" s="1979"/>
      <c r="U248" s="1979"/>
      <c r="V248" s="1979"/>
      <c r="W248" s="1979"/>
      <c r="X248" s="1979"/>
      <c r="Y248" s="1984"/>
    </row>
    <row r="249">
      <c r="A249" s="1781" t="s">
        <v>8059</v>
      </c>
      <c r="B249" s="1835" t="s">
        <v>14300</v>
      </c>
      <c r="C249" s="1817" t="s">
        <v>1871</v>
      </c>
      <c r="D249" s="1864" t="s">
        <v>7748</v>
      </c>
      <c r="E249" s="1799"/>
      <c r="F249" s="1786"/>
      <c r="G249" s="1778"/>
      <c r="H249" s="1779"/>
      <c r="I249" s="1780"/>
      <c r="J249" s="1780"/>
      <c r="K249" s="1780"/>
      <c r="L249" s="1780"/>
      <c r="M249" s="1780"/>
      <c r="N249" s="1780"/>
      <c r="O249" s="1780"/>
      <c r="P249" s="1780"/>
      <c r="Q249" s="1780"/>
      <c r="R249" s="1780"/>
      <c r="S249" s="1780"/>
      <c r="T249" s="1780"/>
      <c r="U249" s="1780"/>
      <c r="V249" s="1780"/>
      <c r="W249" s="1780"/>
      <c r="X249" s="1780"/>
      <c r="Y249" s="1780"/>
    </row>
    <row r="250">
      <c r="A250" s="1977" t="s">
        <v>8059</v>
      </c>
      <c r="B250" s="1801" t="s">
        <v>14301</v>
      </c>
      <c r="C250" s="1866" t="s">
        <v>1871</v>
      </c>
      <c r="D250" s="1985" t="s">
        <v>7694</v>
      </c>
      <c r="E250" s="1893"/>
      <c r="F250" s="1777"/>
      <c r="G250" s="1978"/>
      <c r="H250" s="1893"/>
      <c r="I250" s="1979"/>
      <c r="J250" s="1979"/>
      <c r="K250" s="1979"/>
      <c r="L250" s="1979"/>
      <c r="M250" s="1979"/>
      <c r="N250" s="1979"/>
      <c r="O250" s="1979"/>
      <c r="P250" s="1979"/>
      <c r="Q250" s="1979"/>
      <c r="R250" s="1979"/>
      <c r="S250" s="1979"/>
      <c r="T250" s="1979"/>
      <c r="U250" s="1979"/>
      <c r="V250" s="1979"/>
      <c r="W250" s="1979"/>
      <c r="X250" s="1979"/>
      <c r="Y250" s="1979"/>
    </row>
    <row r="251">
      <c r="A251" s="1781" t="s">
        <v>8059</v>
      </c>
      <c r="B251" s="1835" t="s">
        <v>14302</v>
      </c>
      <c r="C251" s="1787" t="s">
        <v>2249</v>
      </c>
      <c r="D251" s="1784" t="s">
        <v>7437</v>
      </c>
      <c r="E251" s="1785" t="s">
        <v>14303</v>
      </c>
      <c r="F251" s="1789" t="s">
        <v>87</v>
      </c>
      <c r="G251" s="1818" t="s">
        <v>14304</v>
      </c>
      <c r="H251" s="1779"/>
      <c r="I251" s="1780"/>
      <c r="J251" s="1780"/>
      <c r="K251" s="1780"/>
      <c r="L251" s="1780"/>
      <c r="M251" s="1780"/>
      <c r="N251" s="1780"/>
      <c r="O251" s="1780"/>
      <c r="P251" s="1780"/>
      <c r="Q251" s="1780"/>
      <c r="R251" s="1780"/>
      <c r="S251" s="1780"/>
      <c r="T251" s="1780"/>
      <c r="U251" s="1780"/>
      <c r="V251" s="1780"/>
      <c r="W251" s="1780"/>
      <c r="X251" s="1780"/>
      <c r="Y251" s="1780"/>
    </row>
    <row r="252">
      <c r="A252" s="1781" t="s">
        <v>8059</v>
      </c>
      <c r="B252" s="1835" t="s">
        <v>14305</v>
      </c>
      <c r="C252" s="1817" t="s">
        <v>2249</v>
      </c>
      <c r="D252" s="1784" t="s">
        <v>8121</v>
      </c>
      <c r="E252" s="1785" t="s">
        <v>14306</v>
      </c>
      <c r="F252" s="1789" t="s">
        <v>14307</v>
      </c>
      <c r="G252" s="1818" t="s">
        <v>14308</v>
      </c>
      <c r="H252" s="1832"/>
      <c r="I252" s="1780"/>
      <c r="J252" s="1780"/>
      <c r="K252" s="1780"/>
      <c r="L252" s="1780"/>
      <c r="M252" s="1780"/>
      <c r="N252" s="1780"/>
      <c r="O252" s="1780"/>
      <c r="P252" s="1780"/>
      <c r="Q252" s="1780"/>
      <c r="R252" s="1780"/>
      <c r="S252" s="1780"/>
      <c r="T252" s="1780"/>
      <c r="U252" s="1780"/>
      <c r="V252" s="1780"/>
      <c r="W252" s="1780"/>
      <c r="X252" s="1780"/>
      <c r="Y252" s="1780"/>
    </row>
    <row r="253">
      <c r="A253" s="1781" t="s">
        <v>8059</v>
      </c>
      <c r="B253" s="1909" t="s">
        <v>14309</v>
      </c>
      <c r="C253" s="1783" t="s">
        <v>7382</v>
      </c>
      <c r="D253" s="1864" t="s">
        <v>8059</v>
      </c>
      <c r="E253" s="1852" t="s">
        <v>14310</v>
      </c>
      <c r="F253" s="1858"/>
      <c r="G253" s="1797"/>
      <c r="H253" s="1815"/>
      <c r="I253" s="1780"/>
      <c r="J253" s="1780"/>
      <c r="K253" s="1780"/>
      <c r="L253" s="1780"/>
      <c r="M253" s="1780"/>
      <c r="N253" s="1780"/>
      <c r="O253" s="1780"/>
      <c r="P253" s="1780"/>
      <c r="Q253" s="1780"/>
      <c r="R253" s="1780"/>
      <c r="S253" s="1780"/>
      <c r="T253" s="1780"/>
      <c r="U253" s="1780"/>
      <c r="V253" s="1780"/>
      <c r="W253" s="1780"/>
      <c r="X253" s="1780"/>
      <c r="Y253" s="1780"/>
    </row>
    <row r="254">
      <c r="A254" s="1796" t="s">
        <v>8148</v>
      </c>
      <c r="B254" s="1835" t="s">
        <v>14311</v>
      </c>
      <c r="C254" s="1817" t="s">
        <v>2249</v>
      </c>
      <c r="D254" s="1784" t="s">
        <v>8067</v>
      </c>
      <c r="E254" s="1785" t="s">
        <v>14312</v>
      </c>
      <c r="F254" s="1789" t="s">
        <v>14313</v>
      </c>
      <c r="G254" s="1778"/>
      <c r="H254" s="1779"/>
      <c r="I254" s="1780"/>
      <c r="J254" s="1780"/>
      <c r="K254" s="1780"/>
      <c r="L254" s="1780"/>
      <c r="M254" s="1780"/>
      <c r="N254" s="1780"/>
      <c r="O254" s="1780"/>
      <c r="P254" s="1780"/>
      <c r="Q254" s="1780"/>
      <c r="R254" s="1780"/>
      <c r="S254" s="1780"/>
      <c r="T254" s="1780"/>
      <c r="U254" s="1780"/>
      <c r="V254" s="1780"/>
      <c r="W254" s="1780"/>
      <c r="X254" s="1780"/>
      <c r="Y254" s="1780"/>
    </row>
    <row r="255">
      <c r="A255" s="1890" t="s">
        <v>8148</v>
      </c>
      <c r="B255" s="1801" t="s">
        <v>14311</v>
      </c>
      <c r="C255" s="1866" t="s">
        <v>2249</v>
      </c>
      <c r="D255" s="1774" t="s">
        <v>8067</v>
      </c>
      <c r="E255" s="1983" t="s">
        <v>14314</v>
      </c>
      <c r="F255" s="1777"/>
      <c r="G255" s="1978"/>
      <c r="H255" s="1893"/>
      <c r="I255" s="1979"/>
      <c r="J255" s="1979"/>
      <c r="K255" s="1979"/>
      <c r="L255" s="1979"/>
      <c r="M255" s="1979"/>
      <c r="N255" s="1979"/>
      <c r="O255" s="1979"/>
      <c r="P255" s="1979"/>
      <c r="Q255" s="1979"/>
      <c r="R255" s="1979"/>
      <c r="S255" s="1979"/>
      <c r="T255" s="1979"/>
      <c r="U255" s="1979"/>
      <c r="V255" s="1979"/>
      <c r="W255" s="1979"/>
      <c r="X255" s="1979"/>
      <c r="Y255" s="1979"/>
    </row>
    <row r="256">
      <c r="A256" s="1796" t="s">
        <v>8148</v>
      </c>
      <c r="B256" s="1909" t="s">
        <v>14315</v>
      </c>
      <c r="C256" s="1817" t="s">
        <v>2249</v>
      </c>
      <c r="D256" s="1784" t="s">
        <v>7501</v>
      </c>
      <c r="E256" s="1785" t="s">
        <v>14316</v>
      </c>
      <c r="F256" s="1786"/>
      <c r="G256" s="1778"/>
      <c r="H256" s="1779"/>
      <c r="I256" s="1780"/>
      <c r="J256" s="1780"/>
      <c r="K256" s="1780"/>
      <c r="L256" s="1780"/>
      <c r="M256" s="1780"/>
      <c r="N256" s="1780"/>
      <c r="O256" s="1780"/>
      <c r="P256" s="1780"/>
      <c r="Q256" s="1780"/>
      <c r="R256" s="1780"/>
      <c r="S256" s="1780"/>
      <c r="T256" s="1780"/>
      <c r="U256" s="1780"/>
      <c r="V256" s="1780"/>
      <c r="W256" s="1780"/>
      <c r="X256" s="1780"/>
      <c r="Y256" s="1780"/>
    </row>
    <row r="257">
      <c r="A257" s="1796" t="s">
        <v>8148</v>
      </c>
      <c r="B257" s="1835" t="s">
        <v>14317</v>
      </c>
      <c r="C257" s="1817" t="s">
        <v>7382</v>
      </c>
      <c r="D257" s="1811" t="s">
        <v>8148</v>
      </c>
      <c r="E257" s="1785" t="s">
        <v>14318</v>
      </c>
      <c r="F257" s="1789" t="s">
        <v>14319</v>
      </c>
      <c r="G257" s="1831"/>
      <c r="H257" s="1832"/>
      <c r="I257" s="1780"/>
      <c r="J257" s="1780"/>
      <c r="K257" s="1780"/>
      <c r="L257" s="1780"/>
      <c r="M257" s="1780"/>
      <c r="N257" s="1780"/>
      <c r="O257" s="1780"/>
      <c r="P257" s="1780"/>
      <c r="Q257" s="1780"/>
      <c r="R257" s="1780"/>
      <c r="S257" s="1780"/>
      <c r="T257" s="1780"/>
      <c r="U257" s="1780"/>
      <c r="V257" s="1780"/>
      <c r="W257" s="1780"/>
      <c r="X257" s="1780"/>
      <c r="Y257" s="1780"/>
    </row>
    <row r="258">
      <c r="A258" s="1977" t="s">
        <v>7440</v>
      </c>
      <c r="B258" s="1801" t="s">
        <v>14320</v>
      </c>
      <c r="C258" s="1866" t="s">
        <v>2249</v>
      </c>
      <c r="D258" s="1774" t="s">
        <v>7424</v>
      </c>
      <c r="E258" s="1983"/>
      <c r="F258" s="1777"/>
      <c r="G258" s="1778"/>
      <c r="H258" s="1779"/>
      <c r="I258" s="1780"/>
      <c r="J258" s="1780"/>
      <c r="K258" s="1780"/>
      <c r="L258" s="1780"/>
      <c r="M258" s="1780"/>
      <c r="N258" s="1780"/>
      <c r="O258" s="1780"/>
      <c r="P258" s="1780"/>
      <c r="Q258" s="1780"/>
      <c r="R258" s="1780"/>
      <c r="S258" s="1780"/>
      <c r="T258" s="1780"/>
      <c r="U258" s="1780"/>
      <c r="V258" s="1780"/>
      <c r="W258" s="1780"/>
      <c r="X258" s="1780"/>
      <c r="Y258" s="1780"/>
    </row>
    <row r="259">
      <c r="A259" s="1977" t="s">
        <v>7440</v>
      </c>
      <c r="B259" s="1801" t="s">
        <v>14321</v>
      </c>
      <c r="C259" s="1905" t="s">
        <v>3149</v>
      </c>
      <c r="D259" s="1774" t="s">
        <v>14322</v>
      </c>
      <c r="E259" s="1893"/>
      <c r="F259" s="1777"/>
      <c r="G259" s="1978"/>
      <c r="H259" s="1893"/>
      <c r="I259" s="1979"/>
      <c r="J259" s="1979"/>
      <c r="K259" s="1979"/>
      <c r="L259" s="1979"/>
      <c r="M259" s="1979"/>
      <c r="N259" s="1979"/>
      <c r="O259" s="1979"/>
      <c r="P259" s="1979"/>
      <c r="Q259" s="1979"/>
      <c r="R259" s="1979"/>
      <c r="S259" s="1979"/>
      <c r="T259" s="1979"/>
      <c r="U259" s="1979"/>
      <c r="V259" s="1979"/>
      <c r="W259" s="1979"/>
      <c r="X259" s="1979"/>
      <c r="Y259" s="1979"/>
    </row>
    <row r="260">
      <c r="A260" s="1781" t="s">
        <v>7440</v>
      </c>
      <c r="B260" s="1835" t="s">
        <v>14323</v>
      </c>
      <c r="C260" s="1817" t="s">
        <v>7382</v>
      </c>
      <c r="D260" s="1784" t="s">
        <v>7440</v>
      </c>
      <c r="E260" s="1799"/>
      <c r="F260" s="1789" t="s">
        <v>14324</v>
      </c>
      <c r="G260" s="1778"/>
      <c r="H260" s="1779"/>
      <c r="I260" s="1780"/>
      <c r="J260" s="1780"/>
      <c r="K260" s="1780"/>
      <c r="L260" s="1780"/>
      <c r="M260" s="1780"/>
      <c r="N260" s="1780"/>
      <c r="O260" s="1780"/>
      <c r="P260" s="1780"/>
      <c r="Q260" s="1780"/>
      <c r="R260" s="1780"/>
      <c r="S260" s="1780"/>
      <c r="T260" s="1780"/>
      <c r="U260" s="1780"/>
      <c r="V260" s="1780"/>
      <c r="W260" s="1780"/>
      <c r="X260" s="1780"/>
      <c r="Y260" s="1780"/>
    </row>
    <row r="261">
      <c r="A261" s="1796" t="s">
        <v>8165</v>
      </c>
      <c r="B261" s="1909" t="s">
        <v>14325</v>
      </c>
      <c r="C261" s="1783" t="s">
        <v>2249</v>
      </c>
      <c r="D261" s="1784" t="s">
        <v>8148</v>
      </c>
      <c r="E261" s="1799"/>
      <c r="F261" s="1786"/>
      <c r="G261" s="1778"/>
      <c r="H261" s="1779"/>
      <c r="I261" s="1780"/>
      <c r="J261" s="1780"/>
      <c r="K261" s="1780"/>
      <c r="L261" s="1780"/>
      <c r="M261" s="1780"/>
      <c r="N261" s="1780"/>
      <c r="O261" s="1780"/>
      <c r="P261" s="1780"/>
      <c r="Q261" s="1780"/>
      <c r="R261" s="1780"/>
      <c r="S261" s="1780"/>
      <c r="T261" s="1780"/>
      <c r="U261" s="1780"/>
      <c r="V261" s="1780"/>
      <c r="W261" s="1780"/>
      <c r="X261" s="1780"/>
      <c r="Y261" s="1780"/>
    </row>
    <row r="262">
      <c r="A262" s="1796" t="s">
        <v>8169</v>
      </c>
      <c r="B262" s="1835" t="s">
        <v>14326</v>
      </c>
      <c r="C262" s="1783" t="s">
        <v>2249</v>
      </c>
      <c r="D262" s="1811" t="s">
        <v>7982</v>
      </c>
      <c r="E262" s="1785"/>
      <c r="F262" s="1789" t="s">
        <v>14327</v>
      </c>
      <c r="G262" s="1778"/>
      <c r="H262" s="1779"/>
      <c r="I262" s="1780"/>
      <c r="J262" s="1780"/>
      <c r="K262" s="1780"/>
      <c r="L262" s="1780"/>
      <c r="M262" s="1780"/>
      <c r="N262" s="1780"/>
      <c r="O262" s="1780"/>
      <c r="P262" s="1780"/>
      <c r="Q262" s="1780"/>
      <c r="R262" s="1780"/>
      <c r="S262" s="1780"/>
      <c r="T262" s="1780"/>
      <c r="U262" s="1780"/>
      <c r="V262" s="1780"/>
      <c r="W262" s="1780"/>
      <c r="X262" s="1780"/>
      <c r="Y262" s="1780"/>
    </row>
    <row r="263">
      <c r="A263" s="1890" t="s">
        <v>8169</v>
      </c>
      <c r="B263" s="1801" t="s">
        <v>14328</v>
      </c>
      <c r="C263" s="1774" t="s">
        <v>2249</v>
      </c>
      <c r="D263" s="1775" t="s">
        <v>8059</v>
      </c>
      <c r="E263" s="1893"/>
      <c r="F263" s="1803" t="s">
        <v>14329</v>
      </c>
      <c r="G263" s="1978"/>
      <c r="H263" s="1893"/>
      <c r="I263" s="1979"/>
      <c r="J263" s="1979"/>
      <c r="K263" s="1979"/>
      <c r="L263" s="1979"/>
      <c r="M263" s="1979"/>
      <c r="N263" s="1780"/>
      <c r="O263" s="1780"/>
      <c r="P263" s="1780"/>
      <c r="Q263" s="1780"/>
      <c r="R263" s="1780"/>
      <c r="S263" s="1780"/>
      <c r="T263" s="1780"/>
      <c r="U263" s="1780"/>
      <c r="V263" s="1780"/>
      <c r="W263" s="1780"/>
      <c r="X263" s="1780"/>
      <c r="Y263" s="1780"/>
    </row>
    <row r="264">
      <c r="A264" s="1796" t="s">
        <v>8169</v>
      </c>
      <c r="B264" s="1835" t="s">
        <v>14330</v>
      </c>
      <c r="C264" s="1787" t="s">
        <v>2249</v>
      </c>
      <c r="D264" s="1811" t="s">
        <v>7617</v>
      </c>
      <c r="E264" s="1887" t="s">
        <v>14331</v>
      </c>
      <c r="F264" s="1986" t="s">
        <v>14332</v>
      </c>
      <c r="G264" s="1831"/>
      <c r="H264" s="1832"/>
      <c r="I264" s="1780"/>
      <c r="J264" s="1780"/>
      <c r="K264" s="1780"/>
      <c r="L264" s="1780"/>
      <c r="M264" s="1780"/>
      <c r="N264" s="1979"/>
      <c r="O264" s="1979"/>
      <c r="P264" s="1979"/>
      <c r="Q264" s="1979"/>
      <c r="R264" s="1979"/>
      <c r="S264" s="1979"/>
      <c r="T264" s="1979"/>
      <c r="U264" s="1979"/>
      <c r="V264" s="1979"/>
      <c r="W264" s="1979"/>
      <c r="X264" s="1979"/>
      <c r="Y264" s="1979"/>
    </row>
    <row r="265">
      <c r="A265" s="1796" t="s">
        <v>8176</v>
      </c>
      <c r="B265" s="1909" t="s">
        <v>14333</v>
      </c>
      <c r="C265" s="1787" t="s">
        <v>7382</v>
      </c>
      <c r="D265" s="1784" t="s">
        <v>7400</v>
      </c>
      <c r="E265" s="1799"/>
      <c r="F265" s="1786"/>
      <c r="G265" s="1778"/>
      <c r="H265" s="1779"/>
      <c r="I265" s="1780"/>
      <c r="J265" s="1780"/>
      <c r="K265" s="1780"/>
      <c r="L265" s="1780"/>
      <c r="M265" s="1780"/>
      <c r="N265" s="1780"/>
      <c r="O265" s="1780"/>
      <c r="P265" s="1780"/>
      <c r="Q265" s="1780"/>
      <c r="R265" s="1780"/>
      <c r="S265" s="1780"/>
      <c r="T265" s="1780"/>
      <c r="U265" s="1780"/>
      <c r="V265" s="1780"/>
      <c r="W265" s="1780"/>
      <c r="X265" s="1780"/>
      <c r="Y265" s="1780"/>
    </row>
    <row r="266" ht="15.75" customHeight="1">
      <c r="A266" s="1781" t="s">
        <v>8178</v>
      </c>
      <c r="B266" s="1835" t="s">
        <v>14334</v>
      </c>
      <c r="C266" s="1817" t="s">
        <v>1871</v>
      </c>
      <c r="D266" s="1811" t="s">
        <v>14335</v>
      </c>
      <c r="E266" s="1799"/>
      <c r="F266" s="1789" t="s">
        <v>14336</v>
      </c>
      <c r="G266" s="1778"/>
      <c r="H266" s="1779"/>
      <c r="I266" s="1780"/>
      <c r="J266" s="1780"/>
      <c r="K266" s="1780"/>
      <c r="L266" s="1780"/>
      <c r="M266" s="1780"/>
      <c r="N266" s="1780"/>
      <c r="O266" s="1780"/>
      <c r="P266" s="1780"/>
      <c r="Q266" s="1780"/>
      <c r="R266" s="1780"/>
      <c r="S266" s="1780"/>
      <c r="T266" s="1780"/>
      <c r="U266" s="1780"/>
      <c r="V266" s="1780"/>
      <c r="W266" s="1780"/>
      <c r="X266" s="1780"/>
      <c r="Y266" s="1780"/>
    </row>
    <row r="267">
      <c r="A267" s="1987" t="s">
        <v>8178</v>
      </c>
      <c r="B267" s="1909" t="s">
        <v>14337</v>
      </c>
      <c r="C267" s="1787" t="s">
        <v>1871</v>
      </c>
      <c r="D267" s="1784" t="s">
        <v>7558</v>
      </c>
      <c r="E267" s="1863" t="s">
        <v>14338</v>
      </c>
      <c r="F267" s="1858"/>
      <c r="G267" s="1797"/>
      <c r="H267" s="1815"/>
      <c r="I267" s="1780"/>
      <c r="J267" s="1780"/>
      <c r="K267" s="1780"/>
      <c r="L267" s="1780"/>
      <c r="M267" s="1780"/>
      <c r="N267" s="1780"/>
      <c r="O267" s="1780"/>
      <c r="P267" s="1780"/>
      <c r="Q267" s="1780"/>
      <c r="R267" s="1780"/>
      <c r="S267" s="1780"/>
      <c r="T267" s="1780"/>
      <c r="U267" s="1780"/>
      <c r="V267" s="1780"/>
      <c r="W267" s="1780"/>
      <c r="X267" s="1780"/>
      <c r="Y267" s="1780"/>
    </row>
    <row r="268">
      <c r="A268" s="1790" t="s">
        <v>8178</v>
      </c>
      <c r="B268" s="1923" t="s">
        <v>14339</v>
      </c>
      <c r="C268" s="1821" t="s">
        <v>7382</v>
      </c>
      <c r="D268" s="1808" t="s">
        <v>8178</v>
      </c>
      <c r="E268" s="1988"/>
      <c r="F268" s="1881" t="s">
        <v>14340</v>
      </c>
      <c r="G268" s="1848"/>
      <c r="H268" s="1980"/>
      <c r="I268" s="1981"/>
      <c r="J268" s="1981"/>
      <c r="K268" s="1981"/>
      <c r="L268" s="1981"/>
      <c r="M268" s="1981"/>
      <c r="N268" s="1981"/>
      <c r="O268" s="1981"/>
      <c r="P268" s="1981"/>
      <c r="Q268" s="1981"/>
      <c r="R268" s="1981"/>
      <c r="S268" s="1981"/>
      <c r="T268" s="1981"/>
      <c r="U268" s="1981"/>
      <c r="V268" s="1981"/>
      <c r="W268" s="1981"/>
      <c r="X268" s="1981"/>
      <c r="Y268" s="1989"/>
    </row>
    <row r="269">
      <c r="A269" s="1781" t="s">
        <v>8185</v>
      </c>
      <c r="B269" s="1909" t="s">
        <v>14341</v>
      </c>
      <c r="C269" s="1817" t="s">
        <v>2249</v>
      </c>
      <c r="D269" s="1811" t="s">
        <v>7579</v>
      </c>
      <c r="E269" s="1973" t="s">
        <v>14342</v>
      </c>
      <c r="F269" s="1786"/>
      <c r="G269" s="1778"/>
      <c r="H269" s="1779"/>
      <c r="I269" s="1780"/>
      <c r="J269" s="1780"/>
      <c r="K269" s="1780"/>
      <c r="L269" s="1780"/>
      <c r="M269" s="1780"/>
      <c r="N269" s="1780"/>
      <c r="O269" s="1780"/>
      <c r="P269" s="1780"/>
      <c r="Q269" s="1780"/>
      <c r="R269" s="1780"/>
      <c r="S269" s="1780"/>
      <c r="T269" s="1780"/>
      <c r="U269" s="1780"/>
      <c r="V269" s="1780"/>
      <c r="W269" s="1780"/>
      <c r="X269" s="1780"/>
      <c r="Y269" s="1990"/>
    </row>
    <row r="270">
      <c r="A270" s="1772" t="s">
        <v>7609</v>
      </c>
      <c r="B270" s="1801" t="s">
        <v>14343</v>
      </c>
      <c r="C270" s="1866" t="s">
        <v>2249</v>
      </c>
      <c r="D270" s="1991" t="s">
        <v>7982</v>
      </c>
      <c r="E270" s="1794"/>
      <c r="F270" s="1803" t="s">
        <v>14344</v>
      </c>
      <c r="G270" s="1978"/>
      <c r="H270" s="1893"/>
      <c r="I270" s="1979"/>
      <c r="J270" s="1979"/>
      <c r="K270" s="1979"/>
      <c r="L270" s="1979"/>
      <c r="M270" s="1979"/>
      <c r="N270" s="1979"/>
      <c r="O270" s="1979"/>
      <c r="P270" s="1979"/>
      <c r="Q270" s="1979"/>
      <c r="R270" s="1979"/>
      <c r="S270" s="1979"/>
      <c r="T270" s="1979"/>
      <c r="U270" s="1979"/>
      <c r="V270" s="1979"/>
      <c r="W270" s="1979"/>
      <c r="X270" s="1979"/>
      <c r="Y270" s="1992"/>
    </row>
    <row r="271">
      <c r="A271" s="1790" t="s">
        <v>7609</v>
      </c>
      <c r="B271" s="1923" t="s">
        <v>14345</v>
      </c>
      <c r="C271" s="1821" t="s">
        <v>1871</v>
      </c>
      <c r="D271" s="1860" t="s">
        <v>7540</v>
      </c>
      <c r="E271" s="1809" t="s">
        <v>14346</v>
      </c>
      <c r="F271" s="1881" t="s">
        <v>14347</v>
      </c>
      <c r="G271" s="1848"/>
      <c r="H271" s="1980"/>
      <c r="I271" s="1981"/>
      <c r="J271" s="1981"/>
      <c r="K271" s="1981"/>
      <c r="L271" s="1981"/>
      <c r="M271" s="1981"/>
      <c r="N271" s="1981"/>
      <c r="O271" s="1981"/>
      <c r="P271" s="1981"/>
      <c r="Q271" s="1981"/>
      <c r="R271" s="1981"/>
      <c r="S271" s="1981"/>
      <c r="T271" s="1981"/>
      <c r="U271" s="1981"/>
      <c r="V271" s="1981"/>
      <c r="W271" s="1981"/>
      <c r="X271" s="1981"/>
      <c r="Y271" s="1989"/>
    </row>
    <row r="272">
      <c r="A272" s="1790" t="s">
        <v>7609</v>
      </c>
      <c r="B272" s="1910" t="s">
        <v>14348</v>
      </c>
      <c r="C272" s="1821" t="s">
        <v>2249</v>
      </c>
      <c r="D272" s="1808" t="s">
        <v>7807</v>
      </c>
      <c r="E272" s="1993"/>
      <c r="F272" s="1814" t="s">
        <v>14349</v>
      </c>
      <c r="G272" s="1807" t="s">
        <v>14350</v>
      </c>
      <c r="H272" s="1994"/>
      <c r="I272" s="1981"/>
      <c r="J272" s="1981"/>
      <c r="K272" s="1981"/>
      <c r="L272" s="1981"/>
      <c r="M272" s="1981"/>
      <c r="N272" s="1981"/>
      <c r="O272" s="1981"/>
      <c r="P272" s="1981"/>
      <c r="Q272" s="1981"/>
      <c r="R272" s="1981"/>
      <c r="S272" s="1981"/>
      <c r="T272" s="1981"/>
      <c r="U272" s="1981"/>
      <c r="V272" s="1981"/>
      <c r="W272" s="1981"/>
      <c r="X272" s="1981"/>
      <c r="Y272" s="1989"/>
    </row>
    <row r="273">
      <c r="A273" s="1781" t="s">
        <v>7609</v>
      </c>
      <c r="B273" s="1835" t="s">
        <v>14351</v>
      </c>
      <c r="C273" s="1783" t="s">
        <v>7382</v>
      </c>
      <c r="D273" s="1784" t="s">
        <v>7609</v>
      </c>
      <c r="E273" s="1779"/>
      <c r="F273" s="1789" t="s">
        <v>14352</v>
      </c>
      <c r="G273" s="1778"/>
      <c r="H273" s="1779"/>
      <c r="I273" s="1780"/>
      <c r="J273" s="1780"/>
      <c r="K273" s="1780"/>
      <c r="L273" s="1780"/>
      <c r="M273" s="1780"/>
      <c r="N273" s="1780"/>
      <c r="O273" s="1780"/>
      <c r="P273" s="1780"/>
      <c r="Q273" s="1780"/>
      <c r="R273" s="1780"/>
      <c r="S273" s="1780"/>
      <c r="T273" s="1780"/>
      <c r="U273" s="1780"/>
      <c r="V273" s="1780"/>
      <c r="W273" s="1780"/>
      <c r="X273" s="1780"/>
      <c r="Y273" s="1990"/>
    </row>
    <row r="274">
      <c r="A274" s="1781" t="s">
        <v>7609</v>
      </c>
      <c r="B274" s="1835" t="s">
        <v>14353</v>
      </c>
      <c r="C274" s="1783" t="s">
        <v>2249</v>
      </c>
      <c r="D274" s="1811" t="s">
        <v>7617</v>
      </c>
      <c r="E274" s="1779"/>
      <c r="F274" s="1789" t="s">
        <v>14354</v>
      </c>
      <c r="G274" s="1831"/>
      <c r="H274" s="1832"/>
      <c r="I274" s="1780"/>
      <c r="J274" s="1780"/>
      <c r="K274" s="1780"/>
      <c r="L274" s="1780"/>
      <c r="M274" s="1780"/>
      <c r="N274" s="1780"/>
      <c r="O274" s="1780"/>
      <c r="P274" s="1780"/>
      <c r="Q274" s="1780"/>
      <c r="R274" s="1780"/>
      <c r="S274" s="1780"/>
      <c r="T274" s="1780"/>
      <c r="U274" s="1780"/>
      <c r="V274" s="1780"/>
      <c r="W274" s="1780"/>
      <c r="X274" s="1780"/>
      <c r="Y274" s="1990"/>
    </row>
    <row r="275">
      <c r="A275" s="1781" t="s">
        <v>7905</v>
      </c>
      <c r="B275" s="1909" t="s">
        <v>14355</v>
      </c>
      <c r="C275" s="1783" t="s">
        <v>2249</v>
      </c>
      <c r="D275" s="1784" t="s">
        <v>7469</v>
      </c>
      <c r="E275" s="1779"/>
      <c r="F275" s="1789" t="s">
        <v>14356</v>
      </c>
      <c r="G275" s="1778"/>
      <c r="H275" s="1779"/>
      <c r="I275" s="1780"/>
      <c r="J275" s="1780"/>
      <c r="K275" s="1780"/>
      <c r="L275" s="1780"/>
      <c r="M275" s="1780"/>
      <c r="N275" s="1780"/>
      <c r="O275" s="1780"/>
      <c r="P275" s="1780"/>
      <c r="Q275" s="1780"/>
      <c r="R275" s="1780"/>
      <c r="S275" s="1780"/>
      <c r="T275" s="1780"/>
      <c r="U275" s="1780"/>
      <c r="V275" s="1780"/>
      <c r="W275" s="1780"/>
      <c r="X275" s="1780"/>
      <c r="Y275" s="1990"/>
    </row>
    <row r="276">
      <c r="A276" s="1781" t="s">
        <v>7905</v>
      </c>
      <c r="B276" s="1835" t="s">
        <v>14357</v>
      </c>
      <c r="C276" s="1783" t="s">
        <v>7382</v>
      </c>
      <c r="D276" s="1811" t="s">
        <v>7905</v>
      </c>
      <c r="E276" s="1973" t="s">
        <v>14358</v>
      </c>
      <c r="F276" s="1789" t="s">
        <v>14359</v>
      </c>
      <c r="G276" s="1831"/>
      <c r="H276" s="1832"/>
      <c r="I276" s="1780"/>
      <c r="J276" s="1780"/>
      <c r="K276" s="1780"/>
      <c r="L276" s="1780"/>
      <c r="M276" s="1780"/>
      <c r="N276" s="1780"/>
      <c r="O276" s="1780"/>
      <c r="P276" s="1780"/>
      <c r="Q276" s="1780"/>
      <c r="R276" s="1780"/>
      <c r="S276" s="1780"/>
      <c r="T276" s="1780"/>
      <c r="U276" s="1780"/>
      <c r="V276" s="1780"/>
      <c r="W276" s="1780"/>
      <c r="X276" s="1780"/>
      <c r="Y276" s="1990"/>
    </row>
    <row r="277">
      <c r="A277" s="1790" t="s">
        <v>7905</v>
      </c>
      <c r="B277" s="1923" t="s">
        <v>14360</v>
      </c>
      <c r="C277" s="1807" t="s">
        <v>7382</v>
      </c>
      <c r="D277" s="1860" t="s">
        <v>7905</v>
      </c>
      <c r="E277" s="1993"/>
      <c r="F277" s="1814" t="s">
        <v>14361</v>
      </c>
      <c r="G277" s="1913"/>
      <c r="H277" s="1993"/>
      <c r="I277" s="1981"/>
      <c r="J277" s="1981"/>
      <c r="K277" s="1981"/>
      <c r="L277" s="1981"/>
      <c r="M277" s="1981"/>
      <c r="N277" s="1981"/>
      <c r="O277" s="1981"/>
      <c r="P277" s="1981"/>
      <c r="Q277" s="1981"/>
      <c r="R277" s="1981"/>
      <c r="S277" s="1981"/>
      <c r="T277" s="1981"/>
      <c r="U277" s="1981"/>
      <c r="V277" s="1981"/>
      <c r="W277" s="1981"/>
      <c r="X277" s="1981"/>
      <c r="Y277" s="1989"/>
    </row>
    <row r="278">
      <c r="A278" s="1781" t="s">
        <v>7905</v>
      </c>
      <c r="B278" s="1835" t="s">
        <v>14362</v>
      </c>
      <c r="C278" s="1787" t="s">
        <v>7382</v>
      </c>
      <c r="D278" s="1784" t="s">
        <v>7905</v>
      </c>
      <c r="E278" s="1779"/>
      <c r="F278" s="1789" t="s">
        <v>14363</v>
      </c>
      <c r="G278" s="1778"/>
      <c r="H278" s="1779"/>
      <c r="I278" s="1780"/>
      <c r="J278" s="1780"/>
      <c r="K278" s="1780"/>
      <c r="L278" s="1780"/>
      <c r="M278" s="1780"/>
      <c r="N278" s="1780"/>
      <c r="O278" s="1780"/>
      <c r="P278" s="1780"/>
      <c r="Q278" s="1780"/>
      <c r="R278" s="1780"/>
      <c r="S278" s="1780"/>
      <c r="T278" s="1780"/>
      <c r="U278" s="1780"/>
      <c r="V278" s="1780"/>
      <c r="W278" s="1780"/>
      <c r="X278" s="1780"/>
      <c r="Y278" s="1990"/>
    </row>
    <row r="279">
      <c r="A279" s="1781" t="s">
        <v>8207</v>
      </c>
      <c r="B279" s="1909" t="s">
        <v>14364</v>
      </c>
      <c r="C279" s="1787" t="s">
        <v>2249</v>
      </c>
      <c r="D279" s="1784" t="s">
        <v>7892</v>
      </c>
      <c r="E279" s="1863"/>
      <c r="F279" s="1842" t="s">
        <v>14365</v>
      </c>
      <c r="G279" s="1797"/>
      <c r="H279" s="1815"/>
      <c r="I279" s="1780"/>
      <c r="J279" s="1780"/>
      <c r="K279" s="1780"/>
      <c r="L279" s="1780"/>
      <c r="M279" s="1780"/>
      <c r="N279" s="1780"/>
      <c r="O279" s="1780"/>
      <c r="P279" s="1780"/>
      <c r="Q279" s="1780"/>
      <c r="R279" s="1780"/>
      <c r="S279" s="1780"/>
      <c r="T279" s="1780"/>
      <c r="U279" s="1780"/>
      <c r="V279" s="1780"/>
      <c r="W279" s="1780"/>
      <c r="X279" s="1780"/>
      <c r="Y279" s="1990"/>
    </row>
    <row r="280">
      <c r="A280" s="1781" t="s">
        <v>8207</v>
      </c>
      <c r="B280" s="1835" t="s">
        <v>14366</v>
      </c>
      <c r="C280" s="1787" t="s">
        <v>1871</v>
      </c>
      <c r="D280" s="1816" t="s">
        <v>8229</v>
      </c>
      <c r="E280" s="1973" t="s">
        <v>14367</v>
      </c>
      <c r="F280" s="1789" t="s">
        <v>14368</v>
      </c>
      <c r="G280" s="1778"/>
      <c r="H280" s="1779"/>
      <c r="I280" s="1780"/>
      <c r="J280" s="1780"/>
      <c r="K280" s="1780"/>
      <c r="L280" s="1780"/>
      <c r="M280" s="1780"/>
      <c r="N280" s="1780"/>
      <c r="O280" s="1780"/>
      <c r="P280" s="1780"/>
      <c r="Q280" s="1780"/>
      <c r="R280" s="1780"/>
      <c r="S280" s="1780"/>
      <c r="T280" s="1780"/>
      <c r="U280" s="1780"/>
      <c r="V280" s="1780"/>
      <c r="W280" s="1780"/>
      <c r="X280" s="1780"/>
      <c r="Y280" s="1990"/>
    </row>
    <row r="281">
      <c r="A281" s="1790" t="s">
        <v>7640</v>
      </c>
      <c r="B281" s="1923" t="s">
        <v>14369</v>
      </c>
      <c r="C281" s="1873" t="s">
        <v>2249</v>
      </c>
      <c r="D281" s="1860" t="s">
        <v>8126</v>
      </c>
      <c r="E281" s="1995" t="s">
        <v>14370</v>
      </c>
      <c r="F281" s="1795"/>
      <c r="G281" s="1848"/>
      <c r="H281" s="1980"/>
      <c r="I281" s="1981"/>
      <c r="J281" s="1981"/>
      <c r="K281" s="1981"/>
      <c r="L281" s="1981"/>
      <c r="M281" s="1981"/>
      <c r="N281" s="1981"/>
      <c r="O281" s="1981"/>
      <c r="P281" s="1981"/>
      <c r="Q281" s="1981"/>
      <c r="R281" s="1981"/>
      <c r="S281" s="1981"/>
      <c r="T281" s="1981"/>
      <c r="U281" s="1981"/>
      <c r="V281" s="1981"/>
      <c r="W281" s="1981"/>
      <c r="X281" s="1981"/>
      <c r="Y281" s="1989"/>
    </row>
    <row r="282">
      <c r="A282" s="1781" t="s">
        <v>7640</v>
      </c>
      <c r="B282" s="1835" t="s">
        <v>14371</v>
      </c>
      <c r="C282" s="1818" t="s">
        <v>2249</v>
      </c>
      <c r="D282" s="1917" t="s">
        <v>7791</v>
      </c>
      <c r="E282" s="1973" t="s">
        <v>14372</v>
      </c>
      <c r="F282" s="1789" t="s">
        <v>14373</v>
      </c>
      <c r="G282" s="1778"/>
      <c r="H282" s="1779"/>
      <c r="I282" s="1780"/>
      <c r="J282" s="1780"/>
      <c r="K282" s="1780"/>
      <c r="L282" s="1780"/>
      <c r="M282" s="1780"/>
      <c r="N282" s="1780"/>
      <c r="O282" s="1780"/>
      <c r="P282" s="1780"/>
      <c r="Q282" s="1780"/>
      <c r="R282" s="1780"/>
      <c r="S282" s="1780"/>
      <c r="T282" s="1780"/>
      <c r="U282" s="1780"/>
      <c r="V282" s="1780"/>
      <c r="W282" s="1780"/>
      <c r="X282" s="1780"/>
      <c r="Y282" s="1990"/>
    </row>
    <row r="283">
      <c r="A283" s="1790" t="s">
        <v>7640</v>
      </c>
      <c r="B283" s="1923" t="s">
        <v>14374</v>
      </c>
      <c r="C283" s="1880" t="s">
        <v>7382</v>
      </c>
      <c r="D283" s="1911" t="s">
        <v>7640</v>
      </c>
      <c r="E283" s="1980"/>
      <c r="F283" s="1795"/>
      <c r="G283" s="1848"/>
      <c r="H283" s="1980"/>
      <c r="I283" s="1981"/>
      <c r="J283" s="1981"/>
      <c r="K283" s="1981"/>
      <c r="L283" s="1981"/>
      <c r="M283" s="1981"/>
      <c r="N283" s="1981"/>
      <c r="O283" s="1981"/>
      <c r="P283" s="1981"/>
      <c r="Q283" s="1981"/>
      <c r="R283" s="1981"/>
      <c r="S283" s="1981"/>
      <c r="T283" s="1981"/>
      <c r="U283" s="1981"/>
      <c r="V283" s="1981"/>
      <c r="W283" s="1981"/>
      <c r="X283" s="1981"/>
      <c r="Y283" s="1989"/>
    </row>
    <row r="284" ht="17.25" customHeight="1">
      <c r="A284" s="1781" t="s">
        <v>7640</v>
      </c>
      <c r="B284" s="1835" t="s">
        <v>14375</v>
      </c>
      <c r="C284" s="1783" t="s">
        <v>2249</v>
      </c>
      <c r="D284" s="1811" t="s">
        <v>7544</v>
      </c>
      <c r="E284" s="1996" t="s">
        <v>14376</v>
      </c>
      <c r="F284" s="1884" t="s">
        <v>14377</v>
      </c>
      <c r="G284" s="1997" t="s">
        <v>14378</v>
      </c>
      <c r="H284" s="1973"/>
      <c r="I284" s="1780"/>
      <c r="J284" s="1780"/>
      <c r="K284" s="1780"/>
      <c r="L284" s="1780"/>
      <c r="M284" s="1780"/>
      <c r="N284" s="1780"/>
      <c r="O284" s="1780"/>
      <c r="P284" s="1780"/>
      <c r="Q284" s="1780"/>
      <c r="R284" s="1780"/>
      <c r="S284" s="1780"/>
      <c r="T284" s="1780"/>
      <c r="U284" s="1780"/>
      <c r="V284" s="1780"/>
      <c r="W284" s="1780"/>
      <c r="X284" s="1780"/>
      <c r="Y284" s="1990"/>
    </row>
    <row r="285">
      <c r="A285" s="1902" t="s">
        <v>8221</v>
      </c>
      <c r="B285" s="1835" t="s">
        <v>14379</v>
      </c>
      <c r="C285" s="1787" t="s">
        <v>1871</v>
      </c>
      <c r="D285" s="1784" t="s">
        <v>7476</v>
      </c>
      <c r="E285" s="1863" t="s">
        <v>14380</v>
      </c>
      <c r="F285" s="1858"/>
      <c r="G285" s="1797"/>
      <c r="H285" s="1815"/>
      <c r="I285" s="1780"/>
      <c r="J285" s="1780"/>
      <c r="K285" s="1780"/>
      <c r="L285" s="1780"/>
      <c r="M285" s="1780"/>
      <c r="N285" s="1780"/>
      <c r="O285" s="1780"/>
      <c r="P285" s="1780"/>
      <c r="Q285" s="1780"/>
      <c r="R285" s="1780"/>
      <c r="S285" s="1780"/>
      <c r="T285" s="1780"/>
      <c r="U285" s="1780"/>
      <c r="V285" s="1780"/>
      <c r="W285" s="1780"/>
      <c r="X285" s="1780"/>
      <c r="Y285" s="1990"/>
    </row>
    <row r="286">
      <c r="A286" s="1781" t="s">
        <v>8221</v>
      </c>
      <c r="B286" s="1818" t="s">
        <v>14381</v>
      </c>
      <c r="C286" s="1787" t="s">
        <v>1871</v>
      </c>
      <c r="D286" s="1811" t="s">
        <v>7550</v>
      </c>
      <c r="E286" s="1815"/>
      <c r="F286" s="1858"/>
      <c r="G286" s="1797"/>
      <c r="H286" s="1815"/>
      <c r="I286" s="1780"/>
      <c r="J286" s="1780"/>
      <c r="K286" s="1780"/>
      <c r="L286" s="1780"/>
      <c r="M286" s="1780"/>
      <c r="N286" s="1780"/>
      <c r="O286" s="1780"/>
      <c r="P286" s="1780"/>
      <c r="Q286" s="1780"/>
      <c r="R286" s="1780"/>
      <c r="S286" s="1780"/>
      <c r="T286" s="1780"/>
      <c r="U286" s="1780"/>
      <c r="V286" s="1780"/>
      <c r="W286" s="1780"/>
      <c r="X286" s="1780"/>
      <c r="Y286" s="1990"/>
    </row>
    <row r="287">
      <c r="A287" s="1790" t="s">
        <v>8221</v>
      </c>
      <c r="B287" s="1910" t="s">
        <v>14382</v>
      </c>
      <c r="C287" s="1821" t="s">
        <v>2249</v>
      </c>
      <c r="D287" s="1808" t="s">
        <v>8241</v>
      </c>
      <c r="E287" s="1993"/>
      <c r="F287" s="1915"/>
      <c r="G287" s="1913"/>
      <c r="H287" s="1993"/>
      <c r="I287" s="1981"/>
      <c r="J287" s="1981"/>
      <c r="K287" s="1981"/>
      <c r="L287" s="1981"/>
      <c r="M287" s="1981"/>
      <c r="N287" s="1981"/>
      <c r="O287" s="1981"/>
      <c r="P287" s="1981"/>
      <c r="Q287" s="1981"/>
      <c r="R287" s="1981"/>
      <c r="S287" s="1981"/>
      <c r="T287" s="1981"/>
      <c r="U287" s="1981"/>
      <c r="V287" s="1981"/>
      <c r="W287" s="1981"/>
      <c r="X287" s="1981"/>
      <c r="Y287" s="1989"/>
    </row>
    <row r="288">
      <c r="A288" s="1781" t="s">
        <v>8225</v>
      </c>
      <c r="B288" s="1835" t="s">
        <v>14383</v>
      </c>
      <c r="C288" s="1787" t="s">
        <v>1871</v>
      </c>
      <c r="D288" s="1811" t="s">
        <v>7451</v>
      </c>
      <c r="E288" s="1973" t="s">
        <v>14384</v>
      </c>
      <c r="F288" s="1789" t="s">
        <v>14385</v>
      </c>
      <c r="G288" s="1778"/>
      <c r="H288" s="1779"/>
      <c r="I288" s="1780"/>
      <c r="J288" s="1780"/>
      <c r="K288" s="1780"/>
      <c r="L288" s="1780"/>
      <c r="M288" s="1780"/>
      <c r="N288" s="1780"/>
      <c r="O288" s="1780"/>
      <c r="P288" s="1780"/>
      <c r="Q288" s="1780"/>
      <c r="R288" s="1780"/>
      <c r="S288" s="1780"/>
      <c r="T288" s="1780"/>
      <c r="U288" s="1780"/>
      <c r="V288" s="1780"/>
      <c r="W288" s="1780"/>
      <c r="X288" s="1780"/>
      <c r="Y288" s="1990"/>
    </row>
    <row r="289">
      <c r="A289" s="1781" t="s">
        <v>8225</v>
      </c>
      <c r="B289" s="1835" t="s">
        <v>14386</v>
      </c>
      <c r="C289" s="1783" t="s">
        <v>2249</v>
      </c>
      <c r="D289" s="1784" t="s">
        <v>7437</v>
      </c>
      <c r="E289" s="1779"/>
      <c r="F289" s="1789"/>
      <c r="G289" s="1778"/>
      <c r="H289" s="1779"/>
      <c r="I289" s="1780"/>
      <c r="J289" s="1780"/>
      <c r="K289" s="1780"/>
      <c r="L289" s="1780"/>
      <c r="M289" s="1780"/>
      <c r="N289" s="1780"/>
      <c r="O289" s="1780"/>
      <c r="P289" s="1780"/>
      <c r="Q289" s="1780"/>
      <c r="R289" s="1780"/>
      <c r="S289" s="1780"/>
      <c r="T289" s="1780"/>
      <c r="U289" s="1780"/>
      <c r="V289" s="1780"/>
      <c r="W289" s="1780"/>
      <c r="X289" s="1780"/>
      <c r="Y289" s="1990"/>
    </row>
    <row r="290">
      <c r="A290" s="1790" t="s">
        <v>8225</v>
      </c>
      <c r="B290" s="1910" t="s">
        <v>14387</v>
      </c>
      <c r="C290" s="1821" t="s">
        <v>2249</v>
      </c>
      <c r="D290" s="1808" t="s">
        <v>8207</v>
      </c>
      <c r="E290" s="1988" t="s">
        <v>14388</v>
      </c>
      <c r="F290" s="1881" t="s">
        <v>14389</v>
      </c>
      <c r="G290" s="1848"/>
      <c r="H290" s="1980"/>
      <c r="I290" s="1981"/>
      <c r="J290" s="1981"/>
      <c r="K290" s="1981"/>
      <c r="L290" s="1981"/>
      <c r="M290" s="1981"/>
      <c r="N290" s="1981"/>
      <c r="O290" s="1981"/>
      <c r="P290" s="1981"/>
      <c r="Q290" s="1981"/>
      <c r="R290" s="1981"/>
      <c r="S290" s="1981"/>
      <c r="T290" s="1981"/>
      <c r="U290" s="1981"/>
      <c r="V290" s="1981"/>
      <c r="W290" s="1981"/>
      <c r="X290" s="1981"/>
      <c r="Y290" s="1989"/>
    </row>
    <row r="291">
      <c r="A291" s="1781" t="s">
        <v>7617</v>
      </c>
      <c r="B291" s="1998" t="s">
        <v>14390</v>
      </c>
      <c r="C291" s="1817" t="s">
        <v>2249</v>
      </c>
      <c r="D291" s="1784" t="s">
        <v>14391</v>
      </c>
      <c r="E291" s="1973" t="s">
        <v>14392</v>
      </c>
      <c r="F291" s="1789" t="s">
        <v>14393</v>
      </c>
      <c r="G291" s="1999" t="s">
        <v>14394</v>
      </c>
      <c r="H291" s="1832"/>
      <c r="I291" s="1780"/>
      <c r="J291" s="1780"/>
      <c r="K291" s="1780"/>
      <c r="L291" s="1780"/>
      <c r="M291" s="1780"/>
      <c r="N291" s="1780"/>
      <c r="O291" s="1780"/>
      <c r="P291" s="1780"/>
      <c r="Q291" s="1780"/>
      <c r="R291" s="1780"/>
      <c r="S291" s="1780"/>
      <c r="T291" s="1780"/>
      <c r="U291" s="1780"/>
      <c r="V291" s="1780"/>
      <c r="W291" s="1780"/>
      <c r="X291" s="1780"/>
      <c r="Y291" s="1990"/>
    </row>
    <row r="292">
      <c r="A292" s="1781" t="s">
        <v>7617</v>
      </c>
      <c r="B292" s="1835" t="s">
        <v>14395</v>
      </c>
      <c r="C292" s="1817" t="s">
        <v>2249</v>
      </c>
      <c r="D292" s="1811" t="s">
        <v>7485</v>
      </c>
      <c r="E292" s="1973" t="s">
        <v>14396</v>
      </c>
      <c r="F292" s="1789" t="s">
        <v>14397</v>
      </c>
      <c r="G292" s="1778"/>
      <c r="H292" s="1779"/>
      <c r="I292" s="1780"/>
      <c r="J292" s="1780"/>
      <c r="K292" s="1780"/>
      <c r="L292" s="1780"/>
      <c r="M292" s="1780"/>
      <c r="N292" s="1780"/>
      <c r="O292" s="1780"/>
      <c r="P292" s="1780"/>
      <c r="Q292" s="1780"/>
      <c r="R292" s="1780"/>
      <c r="S292" s="1780"/>
      <c r="T292" s="1780"/>
      <c r="U292" s="1780"/>
      <c r="V292" s="1780"/>
      <c r="W292" s="1780"/>
      <c r="X292" s="1780"/>
      <c r="Y292" s="1990"/>
    </row>
    <row r="293">
      <c r="A293" s="1790" t="s">
        <v>7617</v>
      </c>
      <c r="B293" s="2000" t="s">
        <v>14398</v>
      </c>
      <c r="C293" s="1807" t="s">
        <v>1871</v>
      </c>
      <c r="D293" s="1860" t="s">
        <v>8130</v>
      </c>
      <c r="E293" s="2001" t="s">
        <v>14399</v>
      </c>
      <c r="F293" s="1877" t="s">
        <v>14400</v>
      </c>
      <c r="G293" s="2002"/>
      <c r="H293" s="2003"/>
      <c r="I293" s="1981"/>
      <c r="J293" s="1981"/>
      <c r="K293" s="1981"/>
      <c r="L293" s="1981"/>
      <c r="M293" s="1981"/>
      <c r="N293" s="1981"/>
      <c r="O293" s="1981"/>
      <c r="P293" s="1981"/>
      <c r="Q293" s="1981"/>
      <c r="R293" s="1981"/>
      <c r="S293" s="1981"/>
      <c r="T293" s="1981"/>
      <c r="U293" s="1981"/>
      <c r="V293" s="1981"/>
      <c r="W293" s="1981"/>
      <c r="X293" s="1981"/>
      <c r="Y293" s="1989"/>
    </row>
    <row r="294">
      <c r="A294" s="1781" t="s">
        <v>7617</v>
      </c>
      <c r="B294" s="1835" t="s">
        <v>14401</v>
      </c>
      <c r="C294" s="1787" t="s">
        <v>1871</v>
      </c>
      <c r="D294" s="1811" t="s">
        <v>14402</v>
      </c>
      <c r="E294" s="1973" t="s">
        <v>14403</v>
      </c>
      <c r="F294" s="1789" t="s">
        <v>14404</v>
      </c>
      <c r="G294" s="1778"/>
      <c r="H294" s="1779"/>
      <c r="I294" s="1780"/>
      <c r="J294" s="1780"/>
      <c r="K294" s="1780"/>
      <c r="L294" s="1780"/>
      <c r="M294" s="1780"/>
      <c r="N294" s="1780"/>
      <c r="O294" s="1780"/>
      <c r="P294" s="1780"/>
      <c r="Q294" s="1780"/>
      <c r="R294" s="1780"/>
      <c r="S294" s="1780"/>
      <c r="T294" s="1780"/>
      <c r="U294" s="1780"/>
      <c r="V294" s="1780"/>
      <c r="W294" s="1780"/>
      <c r="X294" s="1780"/>
      <c r="Y294" s="1990"/>
    </row>
    <row r="295" ht="20.25" customHeight="1">
      <c r="A295" s="1796" t="s">
        <v>7617</v>
      </c>
      <c r="B295" s="1835" t="s">
        <v>14405</v>
      </c>
      <c r="C295" s="1787" t="s">
        <v>1871</v>
      </c>
      <c r="D295" s="1811" t="s">
        <v>7640</v>
      </c>
      <c r="E295" s="2004" t="s">
        <v>14406</v>
      </c>
      <c r="F295" s="1875" t="s">
        <v>14407</v>
      </c>
      <c r="G295" s="1846"/>
      <c r="H295" s="1847"/>
      <c r="I295" s="1780"/>
      <c r="J295" s="1780"/>
      <c r="K295" s="1780"/>
      <c r="L295" s="1780"/>
      <c r="M295" s="1780"/>
      <c r="N295" s="1780"/>
      <c r="O295" s="1780"/>
      <c r="P295" s="1780"/>
      <c r="Q295" s="1780"/>
      <c r="R295" s="1780"/>
      <c r="S295" s="1780"/>
      <c r="T295" s="1780"/>
      <c r="U295" s="1780"/>
      <c r="V295" s="1780"/>
      <c r="W295" s="1780"/>
      <c r="X295" s="1780"/>
      <c r="Y295" s="1990"/>
    </row>
    <row r="296">
      <c r="A296" s="1781" t="s">
        <v>8241</v>
      </c>
      <c r="B296" s="1909" t="s">
        <v>14408</v>
      </c>
      <c r="C296" s="1783" t="s">
        <v>7382</v>
      </c>
      <c r="D296" s="1784" t="s">
        <v>8241</v>
      </c>
      <c r="E296" s="1779"/>
      <c r="F296" s="1786"/>
      <c r="G296" s="1778"/>
      <c r="H296" s="1779"/>
      <c r="I296" s="1780"/>
      <c r="J296" s="1780"/>
      <c r="K296" s="1780"/>
      <c r="L296" s="1780"/>
      <c r="M296" s="1780"/>
      <c r="N296" s="1780"/>
      <c r="O296" s="1780"/>
      <c r="P296" s="1780"/>
      <c r="Q296" s="1780"/>
      <c r="R296" s="1780"/>
      <c r="S296" s="1780"/>
      <c r="T296" s="1780"/>
      <c r="U296" s="1780"/>
      <c r="V296" s="1780"/>
      <c r="W296" s="1780"/>
      <c r="X296" s="1780"/>
      <c r="Y296" s="1990"/>
    </row>
    <row r="297" ht="20.25" customHeight="1">
      <c r="A297" s="1772" t="s">
        <v>8243</v>
      </c>
      <c r="B297" s="1916" t="s">
        <v>14409</v>
      </c>
      <c r="C297" s="1774" t="s">
        <v>1871</v>
      </c>
      <c r="D297" s="1802" t="s">
        <v>7681</v>
      </c>
      <c r="E297" s="1893"/>
      <c r="F297" s="1777"/>
      <c r="G297" s="1978"/>
      <c r="H297" s="1893"/>
      <c r="I297" s="1979"/>
      <c r="J297" s="1979"/>
      <c r="K297" s="1979"/>
      <c r="L297" s="1979"/>
      <c r="M297" s="1979"/>
      <c r="N297" s="1979"/>
      <c r="O297" s="1979"/>
      <c r="P297" s="1979"/>
      <c r="Q297" s="1979"/>
      <c r="R297" s="1979"/>
      <c r="S297" s="1979"/>
      <c r="T297" s="1979"/>
      <c r="U297" s="1979"/>
      <c r="V297" s="1979"/>
      <c r="W297" s="1979"/>
      <c r="X297" s="1979"/>
      <c r="Y297" s="1992"/>
    </row>
    <row r="298">
      <c r="A298" s="1790" t="s">
        <v>8243</v>
      </c>
      <c r="B298" s="1923" t="s">
        <v>14410</v>
      </c>
      <c r="C298" s="1873" t="s">
        <v>2249</v>
      </c>
      <c r="D298" s="1860" t="s">
        <v>9281</v>
      </c>
      <c r="E298" s="1809" t="s">
        <v>14411</v>
      </c>
      <c r="F298" s="1881" t="s">
        <v>14412</v>
      </c>
      <c r="G298" s="1848"/>
      <c r="H298" s="1980"/>
      <c r="I298" s="1981"/>
      <c r="J298" s="1981"/>
      <c r="K298" s="1981"/>
      <c r="L298" s="1981"/>
      <c r="M298" s="1981"/>
      <c r="N298" s="1981"/>
      <c r="O298" s="1981"/>
      <c r="P298" s="1981"/>
      <c r="Q298" s="1981"/>
      <c r="R298" s="1981"/>
      <c r="S298" s="1981"/>
      <c r="T298" s="1981"/>
      <c r="U298" s="1981"/>
      <c r="V298" s="1981"/>
      <c r="W298" s="1981"/>
      <c r="X298" s="1981"/>
      <c r="Y298" s="1989"/>
    </row>
    <row r="299">
      <c r="A299" s="1790" t="s">
        <v>8243</v>
      </c>
      <c r="B299" s="1923" t="s">
        <v>14413</v>
      </c>
      <c r="C299" s="1873" t="s">
        <v>2249</v>
      </c>
      <c r="D299" s="1860" t="s">
        <v>14414</v>
      </c>
      <c r="E299" s="1988" t="s">
        <v>14415</v>
      </c>
      <c r="F299" s="1881" t="s">
        <v>14416</v>
      </c>
      <c r="G299" s="1848"/>
      <c r="H299" s="1980"/>
      <c r="I299" s="1981"/>
      <c r="J299" s="1981"/>
      <c r="K299" s="1981"/>
      <c r="L299" s="1981"/>
      <c r="M299" s="1981"/>
      <c r="N299" s="1981"/>
      <c r="O299" s="1981"/>
      <c r="P299" s="1981"/>
      <c r="Q299" s="1981"/>
      <c r="R299" s="1981"/>
      <c r="S299" s="1981"/>
      <c r="T299" s="1981"/>
      <c r="U299" s="1981"/>
      <c r="V299" s="1981"/>
      <c r="W299" s="1981"/>
      <c r="X299" s="1981"/>
      <c r="Y299" s="1989"/>
    </row>
    <row r="300">
      <c r="A300" s="1796" t="s">
        <v>8247</v>
      </c>
      <c r="B300" s="1835" t="s">
        <v>14417</v>
      </c>
      <c r="C300" s="1787" t="s">
        <v>7382</v>
      </c>
      <c r="D300" s="1784" t="s">
        <v>7544</v>
      </c>
      <c r="E300" s="1863" t="s">
        <v>14418</v>
      </c>
      <c r="F300" s="1842" t="s">
        <v>14419</v>
      </c>
      <c r="G300" s="1797"/>
      <c r="H300" s="1815"/>
      <c r="I300" s="1780"/>
      <c r="J300" s="1780"/>
      <c r="K300" s="1780"/>
      <c r="L300" s="1780"/>
      <c r="M300" s="1780"/>
      <c r="N300" s="1780"/>
      <c r="O300" s="1780"/>
      <c r="P300" s="1780"/>
      <c r="Q300" s="1780"/>
      <c r="R300" s="1780"/>
      <c r="S300" s="1780"/>
      <c r="T300" s="1780"/>
      <c r="U300" s="1780"/>
      <c r="V300" s="1780"/>
      <c r="W300" s="1780"/>
      <c r="X300" s="1780"/>
      <c r="Y300" s="1990"/>
    </row>
    <row r="301">
      <c r="A301" s="1781" t="s">
        <v>8247</v>
      </c>
      <c r="B301" s="1909" t="s">
        <v>14420</v>
      </c>
      <c r="C301" s="1787" t="s">
        <v>1871</v>
      </c>
      <c r="D301" s="1784" t="s">
        <v>8252</v>
      </c>
      <c r="E301" s="1863" t="s">
        <v>14421</v>
      </c>
      <c r="F301" s="1858"/>
      <c r="G301" s="1797"/>
      <c r="H301" s="1815"/>
      <c r="I301" s="1780"/>
      <c r="J301" s="1780"/>
      <c r="K301" s="1780"/>
      <c r="L301" s="1780"/>
      <c r="M301" s="1780"/>
      <c r="N301" s="1780"/>
      <c r="O301" s="1780"/>
      <c r="P301" s="1780"/>
      <c r="Q301" s="1780"/>
      <c r="R301" s="1780"/>
      <c r="S301" s="1780"/>
      <c r="T301" s="1780"/>
      <c r="U301" s="1780"/>
      <c r="V301" s="1780"/>
      <c r="W301" s="1780"/>
      <c r="X301" s="1780"/>
      <c r="Y301" s="1990"/>
    </row>
    <row r="302">
      <c r="A302" s="1790" t="s">
        <v>8252</v>
      </c>
      <c r="B302" s="1923" t="s">
        <v>14422</v>
      </c>
      <c r="C302" s="1807" t="s">
        <v>1871</v>
      </c>
      <c r="D302" s="1808" t="s">
        <v>13987</v>
      </c>
      <c r="E302" s="1980"/>
      <c r="F302" s="1881" t="s">
        <v>14423</v>
      </c>
      <c r="G302" s="1848"/>
      <c r="H302" s="1980"/>
      <c r="I302" s="1981"/>
      <c r="J302" s="1981"/>
      <c r="K302" s="1981"/>
      <c r="L302" s="1981"/>
      <c r="M302" s="1981"/>
      <c r="N302" s="1981"/>
      <c r="O302" s="1981"/>
      <c r="P302" s="1981"/>
      <c r="Q302" s="1981"/>
      <c r="R302" s="1981"/>
      <c r="S302" s="1981"/>
      <c r="T302" s="1981"/>
      <c r="U302" s="1981"/>
      <c r="V302" s="1981"/>
      <c r="W302" s="1981"/>
      <c r="X302" s="1981"/>
      <c r="Y302" s="1989"/>
    </row>
    <row r="303">
      <c r="A303" s="1781" t="s">
        <v>8252</v>
      </c>
      <c r="B303" s="1909" t="s">
        <v>14424</v>
      </c>
      <c r="C303" s="1787" t="s">
        <v>2249</v>
      </c>
      <c r="D303" s="1811" t="s">
        <v>7612</v>
      </c>
      <c r="E303" s="1779"/>
      <c r="F303" s="1789" t="s">
        <v>14425</v>
      </c>
      <c r="G303" s="1778"/>
      <c r="H303" s="1779"/>
      <c r="I303" s="1780"/>
      <c r="J303" s="1780"/>
      <c r="K303" s="1780"/>
      <c r="L303" s="1780"/>
      <c r="M303" s="1780"/>
      <c r="N303" s="1780"/>
      <c r="O303" s="1780"/>
      <c r="P303" s="1780"/>
      <c r="Q303" s="1780"/>
      <c r="R303" s="1780"/>
      <c r="S303" s="1780"/>
      <c r="T303" s="1780"/>
      <c r="U303" s="1780"/>
      <c r="V303" s="1780"/>
      <c r="W303" s="1780"/>
      <c r="X303" s="1780"/>
      <c r="Y303" s="1990"/>
    </row>
    <row r="304">
      <c r="A304" s="1790" t="s">
        <v>8252</v>
      </c>
      <c r="B304" s="1923" t="s">
        <v>14426</v>
      </c>
      <c r="C304" s="1807" t="s">
        <v>2249</v>
      </c>
      <c r="D304" s="1812" t="s">
        <v>8213</v>
      </c>
      <c r="E304" s="1980"/>
      <c r="F304" s="1881" t="s">
        <v>14427</v>
      </c>
      <c r="G304" s="1848"/>
      <c r="H304" s="1980"/>
      <c r="I304" s="1981"/>
      <c r="J304" s="1981"/>
      <c r="K304" s="1981"/>
      <c r="L304" s="1981"/>
      <c r="M304" s="1981"/>
      <c r="N304" s="1981"/>
      <c r="O304" s="1981"/>
      <c r="P304" s="1981"/>
      <c r="Q304" s="1981"/>
      <c r="R304" s="1981"/>
      <c r="S304" s="1981"/>
      <c r="T304" s="1981"/>
      <c r="U304" s="1981"/>
      <c r="V304" s="1981"/>
      <c r="W304" s="1981"/>
      <c r="X304" s="1981"/>
      <c r="Y304" s="1989"/>
    </row>
    <row r="305">
      <c r="A305" s="1796" t="s">
        <v>8259</v>
      </c>
      <c r="B305" s="1888" t="s">
        <v>14428</v>
      </c>
      <c r="C305" s="2005" t="s">
        <v>2249</v>
      </c>
      <c r="D305" s="1788" t="s">
        <v>9281</v>
      </c>
      <c r="E305" s="1779"/>
      <c r="F305" s="1789" t="s">
        <v>14429</v>
      </c>
      <c r="G305" s="1778"/>
      <c r="H305" s="1779"/>
      <c r="I305" s="1780"/>
      <c r="J305" s="1780"/>
      <c r="K305" s="1780"/>
      <c r="L305" s="1780"/>
      <c r="M305" s="1780"/>
      <c r="N305" s="1780"/>
      <c r="O305" s="1780"/>
      <c r="P305" s="1780"/>
      <c r="Q305" s="1780"/>
      <c r="R305" s="1780"/>
      <c r="S305" s="1780"/>
      <c r="T305" s="1780"/>
      <c r="U305" s="1780"/>
      <c r="V305" s="1780"/>
      <c r="W305" s="1780"/>
      <c r="X305" s="1780"/>
      <c r="Y305" s="1990"/>
    </row>
    <row r="306">
      <c r="A306" s="1796" t="s">
        <v>8259</v>
      </c>
      <c r="B306" s="1835" t="s">
        <v>14430</v>
      </c>
      <c r="C306" s="1787" t="s">
        <v>2249</v>
      </c>
      <c r="D306" s="1811" t="s">
        <v>7617</v>
      </c>
      <c r="E306" s="1863" t="s">
        <v>14431</v>
      </c>
      <c r="F306" s="1858"/>
      <c r="G306" s="1797"/>
      <c r="H306" s="1815"/>
      <c r="I306" s="1780"/>
      <c r="J306" s="1780"/>
      <c r="K306" s="1780"/>
      <c r="L306" s="1780"/>
      <c r="M306" s="1780"/>
      <c r="N306" s="1780"/>
      <c r="O306" s="1780"/>
      <c r="P306" s="1780"/>
      <c r="Q306" s="1780"/>
      <c r="R306" s="1780"/>
      <c r="S306" s="1780"/>
      <c r="T306" s="1780"/>
      <c r="U306" s="1780"/>
      <c r="V306" s="1780"/>
      <c r="W306" s="1780"/>
      <c r="X306" s="1780"/>
      <c r="Y306" s="1990"/>
    </row>
    <row r="307">
      <c r="A307" s="1889" t="s">
        <v>8259</v>
      </c>
      <c r="B307" s="1923" t="s">
        <v>14432</v>
      </c>
      <c r="C307" s="1821" t="s">
        <v>7382</v>
      </c>
      <c r="D307" s="1860" t="s">
        <v>10489</v>
      </c>
      <c r="E307" s="1988" t="s">
        <v>14433</v>
      </c>
      <c r="F307" s="1881" t="s">
        <v>14434</v>
      </c>
      <c r="G307" s="1848"/>
      <c r="H307" s="1980"/>
      <c r="I307" s="1981"/>
      <c r="J307" s="1981"/>
      <c r="K307" s="1981"/>
      <c r="L307" s="1981"/>
      <c r="M307" s="1981"/>
      <c r="N307" s="1981"/>
      <c r="O307" s="1981"/>
      <c r="P307" s="1981"/>
      <c r="Q307" s="1981"/>
      <c r="R307" s="1981"/>
      <c r="S307" s="1981"/>
      <c r="T307" s="1981"/>
      <c r="U307" s="1981"/>
      <c r="V307" s="1981"/>
      <c r="W307" s="1981"/>
      <c r="X307" s="1981"/>
      <c r="Y307" s="1989"/>
    </row>
    <row r="308">
      <c r="A308" s="1796" t="s">
        <v>8266</v>
      </c>
      <c r="B308" s="1835" t="s">
        <v>14435</v>
      </c>
      <c r="C308" s="1787" t="s">
        <v>1871</v>
      </c>
      <c r="D308" s="1788" t="s">
        <v>7556</v>
      </c>
      <c r="E308" s="1973" t="s">
        <v>14436</v>
      </c>
      <c r="F308" s="1862"/>
      <c r="G308" s="1831"/>
      <c r="H308" s="1832"/>
      <c r="I308" s="1780"/>
      <c r="J308" s="1780"/>
      <c r="K308" s="1780"/>
      <c r="L308" s="1780"/>
      <c r="M308" s="1780"/>
      <c r="N308" s="1780"/>
      <c r="O308" s="1780"/>
      <c r="P308" s="1780"/>
      <c r="Q308" s="1780"/>
      <c r="R308" s="1780"/>
      <c r="S308" s="1780"/>
      <c r="T308" s="1780"/>
      <c r="U308" s="1780"/>
      <c r="V308" s="1780"/>
      <c r="W308" s="1780"/>
      <c r="X308" s="1780"/>
      <c r="Y308" s="1990"/>
    </row>
    <row r="309">
      <c r="A309" s="1796" t="s">
        <v>8266</v>
      </c>
      <c r="B309" s="1835" t="s">
        <v>14437</v>
      </c>
      <c r="C309" s="1783" t="s">
        <v>2249</v>
      </c>
      <c r="D309" s="1811" t="s">
        <v>7807</v>
      </c>
      <c r="E309" s="1973" t="s">
        <v>14438</v>
      </c>
      <c r="F309" s="1786"/>
      <c r="G309" s="1778"/>
      <c r="H309" s="1779"/>
      <c r="I309" s="1780"/>
      <c r="J309" s="1780"/>
      <c r="K309" s="1780"/>
      <c r="L309" s="1780"/>
      <c r="M309" s="1780"/>
      <c r="N309" s="1780"/>
      <c r="O309" s="1780"/>
      <c r="P309" s="1780"/>
      <c r="Q309" s="1780"/>
      <c r="R309" s="1780"/>
      <c r="S309" s="1780"/>
      <c r="T309" s="1780"/>
      <c r="U309" s="1780"/>
      <c r="V309" s="1780"/>
      <c r="W309" s="1780"/>
      <c r="X309" s="1780"/>
      <c r="Y309" s="1990"/>
    </row>
    <row r="310">
      <c r="A310" s="1781" t="s">
        <v>8099</v>
      </c>
      <c r="B310" s="1835" t="s">
        <v>14439</v>
      </c>
      <c r="C310" s="1787" t="s">
        <v>2249</v>
      </c>
      <c r="D310" s="1784" t="s">
        <v>9966</v>
      </c>
      <c r="E310" s="1973"/>
      <c r="F310" s="1786"/>
      <c r="G310" s="1778"/>
      <c r="H310" s="1779"/>
      <c r="I310" s="1780"/>
      <c r="J310" s="1780"/>
      <c r="K310" s="1780"/>
      <c r="L310" s="1780"/>
      <c r="M310" s="1780"/>
      <c r="N310" s="1780"/>
      <c r="O310" s="1780"/>
      <c r="P310" s="1780"/>
      <c r="Q310" s="1780"/>
      <c r="R310" s="1780"/>
      <c r="S310" s="1780"/>
      <c r="T310" s="1780"/>
      <c r="U310" s="1780"/>
      <c r="V310" s="1780"/>
      <c r="W310" s="1780"/>
      <c r="X310" s="1780"/>
      <c r="Y310" s="1990"/>
    </row>
    <row r="311">
      <c r="A311" s="1781" t="s">
        <v>8099</v>
      </c>
      <c r="B311" s="1835" t="s">
        <v>14440</v>
      </c>
      <c r="C311" s="1783" t="s">
        <v>2249</v>
      </c>
      <c r="D311" s="1784" t="s">
        <v>7463</v>
      </c>
      <c r="E311" s="1973"/>
      <c r="F311" s="1786"/>
      <c r="G311" s="1778"/>
      <c r="H311" s="1779"/>
      <c r="I311" s="1780"/>
      <c r="J311" s="1780"/>
      <c r="K311" s="1780"/>
      <c r="L311" s="1780"/>
      <c r="M311" s="1780"/>
      <c r="N311" s="1780"/>
      <c r="O311" s="1780"/>
      <c r="P311" s="1780"/>
      <c r="Q311" s="1780"/>
      <c r="R311" s="1780"/>
      <c r="S311" s="1780"/>
      <c r="T311" s="1780"/>
      <c r="U311" s="1780"/>
      <c r="V311" s="1780"/>
      <c r="W311" s="1780"/>
      <c r="X311" s="1780"/>
      <c r="Y311" s="1990"/>
    </row>
    <row r="312">
      <c r="A312" s="1790" t="s">
        <v>8099</v>
      </c>
      <c r="B312" s="1923" t="s">
        <v>14441</v>
      </c>
      <c r="C312" s="1807" t="s">
        <v>2249</v>
      </c>
      <c r="D312" s="1812" t="s">
        <v>8022</v>
      </c>
      <c r="E312" s="1988" t="s">
        <v>14442</v>
      </c>
      <c r="F312" s="1881" t="s">
        <v>14443</v>
      </c>
      <c r="G312" s="1848"/>
      <c r="H312" s="1980"/>
      <c r="I312" s="1981"/>
      <c r="J312" s="1981"/>
      <c r="K312" s="1981"/>
      <c r="L312" s="1981"/>
      <c r="M312" s="1981"/>
      <c r="N312" s="1981"/>
      <c r="O312" s="1981"/>
      <c r="P312" s="1981"/>
      <c r="Q312" s="1981"/>
      <c r="R312" s="1981"/>
      <c r="S312" s="1981"/>
      <c r="T312" s="1981"/>
      <c r="U312" s="1981"/>
      <c r="V312" s="1981"/>
      <c r="W312" s="1981"/>
      <c r="X312" s="1981"/>
      <c r="Y312" s="1989"/>
    </row>
    <row r="313">
      <c r="A313" s="1781" t="s">
        <v>8099</v>
      </c>
      <c r="B313" s="1909" t="s">
        <v>14444</v>
      </c>
      <c r="C313" s="1783" t="s">
        <v>7382</v>
      </c>
      <c r="D313" s="1784" t="s">
        <v>8099</v>
      </c>
      <c r="E313" s="1779"/>
      <c r="F313" s="1786"/>
      <c r="G313" s="1778"/>
      <c r="H313" s="1779"/>
      <c r="I313" s="1780"/>
      <c r="J313" s="1780"/>
      <c r="K313" s="1780"/>
      <c r="L313" s="1780"/>
      <c r="M313" s="1780"/>
      <c r="N313" s="1780"/>
      <c r="O313" s="1780"/>
      <c r="P313" s="1780"/>
      <c r="Q313" s="1780"/>
      <c r="R313" s="1780"/>
      <c r="S313" s="1780"/>
      <c r="T313" s="1780"/>
      <c r="U313" s="1780"/>
      <c r="V313" s="1780"/>
      <c r="W313" s="1780"/>
      <c r="X313" s="1780"/>
      <c r="Y313" s="1990"/>
    </row>
    <row r="314">
      <c r="A314" s="1781" t="s">
        <v>8280</v>
      </c>
      <c r="B314" s="1835" t="s">
        <v>14445</v>
      </c>
      <c r="C314" s="1787" t="s">
        <v>2249</v>
      </c>
      <c r="D314" s="1784" t="s">
        <v>14141</v>
      </c>
      <c r="E314" s="1779"/>
      <c r="F314" s="1786"/>
      <c r="G314" s="1778"/>
      <c r="H314" s="1779"/>
      <c r="I314" s="1780"/>
      <c r="J314" s="1780"/>
      <c r="K314" s="1780"/>
      <c r="L314" s="1780"/>
      <c r="M314" s="1780"/>
      <c r="N314" s="1780"/>
      <c r="O314" s="1780"/>
      <c r="P314" s="1780"/>
      <c r="Q314" s="1780"/>
      <c r="R314" s="1780"/>
      <c r="S314" s="1780"/>
      <c r="T314" s="1780"/>
      <c r="U314" s="1780"/>
      <c r="V314" s="1780"/>
      <c r="W314" s="1780"/>
      <c r="X314" s="1780"/>
      <c r="Y314" s="1990"/>
    </row>
    <row r="315">
      <c r="A315" s="1781" t="s">
        <v>8280</v>
      </c>
      <c r="B315" s="1919"/>
      <c r="C315" s="1783" t="s">
        <v>2249</v>
      </c>
      <c r="D315" s="1878"/>
      <c r="E315" s="1779"/>
      <c r="F315" s="1786"/>
      <c r="G315" s="1778"/>
      <c r="H315" s="1779"/>
      <c r="I315" s="1780"/>
      <c r="J315" s="1780"/>
      <c r="K315" s="1780"/>
      <c r="L315" s="1780"/>
      <c r="M315" s="1780"/>
      <c r="N315" s="1780"/>
      <c r="O315" s="1780"/>
      <c r="P315" s="1780"/>
      <c r="Q315" s="1780"/>
      <c r="R315" s="1780"/>
      <c r="S315" s="1780"/>
      <c r="T315" s="1780"/>
      <c r="U315" s="1780"/>
      <c r="V315" s="1780"/>
      <c r="W315" s="1780"/>
      <c r="X315" s="1780"/>
      <c r="Y315" s="1990"/>
    </row>
    <row r="316">
      <c r="A316" s="1790" t="s">
        <v>8280</v>
      </c>
      <c r="B316" s="1912"/>
      <c r="C316" s="1821" t="s">
        <v>2249</v>
      </c>
      <c r="D316" s="1931"/>
      <c r="E316" s="1980"/>
      <c r="F316" s="1795"/>
      <c r="G316" s="1848"/>
      <c r="H316" s="1980"/>
      <c r="I316" s="1981"/>
      <c r="J316" s="1981"/>
      <c r="K316" s="1981"/>
      <c r="L316" s="1981"/>
      <c r="M316" s="1981"/>
      <c r="N316" s="1981"/>
      <c r="O316" s="1981"/>
      <c r="P316" s="1981"/>
      <c r="Q316" s="1981"/>
      <c r="R316" s="1981"/>
      <c r="S316" s="1981"/>
      <c r="T316" s="1981"/>
      <c r="U316" s="1981"/>
      <c r="V316" s="1981"/>
      <c r="W316" s="1981"/>
      <c r="X316" s="1981"/>
      <c r="Y316" s="1989"/>
    </row>
    <row r="317">
      <c r="A317" s="1796" t="s">
        <v>8290</v>
      </c>
      <c r="B317" s="1804"/>
      <c r="C317" s="1817"/>
      <c r="D317" s="1798"/>
      <c r="E317" s="1779"/>
      <c r="F317" s="1786"/>
      <c r="G317" s="1778"/>
      <c r="H317" s="1779"/>
      <c r="I317" s="1780"/>
      <c r="J317" s="1780"/>
      <c r="K317" s="1780"/>
      <c r="L317" s="1780"/>
      <c r="M317" s="1780"/>
      <c r="N317" s="1780"/>
      <c r="O317" s="1780"/>
      <c r="P317" s="1780"/>
      <c r="Q317" s="1780"/>
      <c r="R317" s="1780"/>
      <c r="S317" s="1780"/>
      <c r="T317" s="1780"/>
      <c r="U317" s="1780"/>
      <c r="V317" s="1780"/>
      <c r="W317" s="1780"/>
      <c r="X317" s="1780"/>
      <c r="Y317" s="1990"/>
    </row>
    <row r="318">
      <c r="A318" s="1772" t="s">
        <v>8294</v>
      </c>
      <c r="B318" s="1801" t="s">
        <v>14446</v>
      </c>
      <c r="C318" s="1866" t="s">
        <v>2249</v>
      </c>
      <c r="D318" s="1802" t="s">
        <v>13946</v>
      </c>
      <c r="E318" s="1983"/>
      <c r="F318" s="1930"/>
      <c r="G318" s="2006"/>
      <c r="H318" s="2007"/>
      <c r="I318" s="1979"/>
      <c r="J318" s="1979"/>
      <c r="K318" s="1979"/>
      <c r="L318" s="1979"/>
      <c r="M318" s="1979"/>
      <c r="N318" s="1979"/>
      <c r="O318" s="1979"/>
      <c r="P318" s="1979"/>
      <c r="Q318" s="1979"/>
      <c r="R318" s="1979"/>
      <c r="S318" s="1979"/>
      <c r="T318" s="1979"/>
      <c r="U318" s="1979"/>
      <c r="V318" s="1979"/>
      <c r="W318" s="1979"/>
      <c r="X318" s="1979"/>
      <c r="Y318" s="1992"/>
    </row>
    <row r="319">
      <c r="A319" s="1907" t="s">
        <v>8294</v>
      </c>
      <c r="B319" s="1919"/>
      <c r="C319" s="1817" t="s">
        <v>7382</v>
      </c>
      <c r="D319" s="1908"/>
      <c r="E319" s="1779"/>
      <c r="F319" s="1786"/>
      <c r="G319" s="1778"/>
      <c r="H319" s="1779"/>
      <c r="I319" s="1780"/>
      <c r="J319" s="1780"/>
      <c r="K319" s="1780"/>
      <c r="L319" s="1780"/>
      <c r="M319" s="1780"/>
      <c r="N319" s="1780"/>
      <c r="O319" s="1780"/>
      <c r="P319" s="1780"/>
      <c r="Q319" s="1780"/>
      <c r="R319" s="1780"/>
      <c r="S319" s="1780"/>
      <c r="T319" s="1780"/>
      <c r="U319" s="1780"/>
      <c r="V319" s="1780"/>
      <c r="W319" s="1780"/>
      <c r="X319" s="1780"/>
      <c r="Y319" s="1780"/>
    </row>
    <row r="320" ht="15.0" customHeight="1">
      <c r="A320" s="1790" t="s">
        <v>8294</v>
      </c>
      <c r="B320" s="1912"/>
      <c r="C320" s="1807" t="s">
        <v>2249</v>
      </c>
      <c r="D320" s="1914"/>
      <c r="E320" s="1980"/>
      <c r="F320" s="1795"/>
      <c r="G320" s="1848"/>
      <c r="H320" s="1980"/>
      <c r="I320" s="1981"/>
      <c r="J320" s="1981"/>
      <c r="K320" s="1981"/>
      <c r="L320" s="1981"/>
      <c r="M320" s="1981"/>
      <c r="N320" s="1981"/>
      <c r="O320" s="1981"/>
      <c r="P320" s="1981"/>
      <c r="Q320" s="1981"/>
      <c r="R320" s="1981"/>
      <c r="S320" s="1981"/>
      <c r="T320" s="1981"/>
      <c r="U320" s="1981"/>
      <c r="V320" s="1981"/>
      <c r="W320" s="1981"/>
      <c r="X320" s="1981"/>
      <c r="Y320" s="1989"/>
    </row>
    <row r="321">
      <c r="A321" s="1781" t="s">
        <v>1878</v>
      </c>
      <c r="B321" s="1835" t="s">
        <v>14447</v>
      </c>
      <c r="C321" s="1817" t="s">
        <v>2249</v>
      </c>
      <c r="D321" s="1784" t="s">
        <v>14089</v>
      </c>
      <c r="E321" s="1815"/>
      <c r="F321" s="1858"/>
      <c r="G321" s="1797"/>
      <c r="H321" s="1815"/>
      <c r="I321" s="1780"/>
      <c r="J321" s="1780"/>
      <c r="K321" s="1780"/>
      <c r="L321" s="1780"/>
      <c r="M321" s="1780"/>
      <c r="N321" s="1780"/>
      <c r="O321" s="1780"/>
      <c r="P321" s="1780"/>
      <c r="Q321" s="1780"/>
      <c r="R321" s="1780"/>
      <c r="S321" s="1780"/>
      <c r="T321" s="1780"/>
      <c r="U321" s="1780"/>
      <c r="V321" s="1780"/>
      <c r="W321" s="1780"/>
      <c r="X321" s="1780"/>
      <c r="Y321" s="1990"/>
    </row>
    <row r="322">
      <c r="A322" s="2008" t="s">
        <v>1878</v>
      </c>
      <c r="B322" s="1909" t="s">
        <v>14448</v>
      </c>
      <c r="C322" s="1850" t="s">
        <v>1871</v>
      </c>
      <c r="D322" s="1819" t="s">
        <v>7476</v>
      </c>
      <c r="E322" s="2009" t="s">
        <v>14449</v>
      </c>
      <c r="F322" s="2010"/>
      <c r="G322" s="1778"/>
      <c r="H322" s="1779"/>
      <c r="I322" s="1780"/>
      <c r="J322" s="1780"/>
      <c r="K322" s="1780"/>
      <c r="L322" s="1780"/>
      <c r="M322" s="1780"/>
      <c r="N322" s="1780"/>
      <c r="O322" s="1780"/>
      <c r="P322" s="1780"/>
      <c r="Q322" s="1780"/>
      <c r="R322" s="1780"/>
      <c r="S322" s="1780"/>
      <c r="T322" s="1780"/>
      <c r="U322" s="1780"/>
      <c r="V322" s="1780"/>
      <c r="W322" s="1780"/>
      <c r="X322" s="1780"/>
      <c r="Y322" s="1990"/>
    </row>
    <row r="323">
      <c r="A323" s="2011" t="s">
        <v>1878</v>
      </c>
      <c r="B323" s="1910" t="s">
        <v>14450</v>
      </c>
      <c r="C323" s="2012" t="s">
        <v>1871</v>
      </c>
      <c r="D323" s="2013" t="s">
        <v>7473</v>
      </c>
      <c r="E323" s="2014"/>
      <c r="F323" s="2015" t="s">
        <v>14451</v>
      </c>
      <c r="G323" s="1913"/>
      <c r="H323" s="1993"/>
      <c r="I323" s="1981"/>
      <c r="J323" s="1981"/>
      <c r="K323" s="1981"/>
      <c r="L323" s="1981"/>
      <c r="M323" s="1981"/>
      <c r="N323" s="1981"/>
      <c r="O323" s="1981"/>
      <c r="P323" s="1981"/>
      <c r="Q323" s="1981"/>
      <c r="R323" s="1981"/>
      <c r="S323" s="1981"/>
      <c r="T323" s="1981"/>
      <c r="U323" s="1981"/>
      <c r="V323" s="1981"/>
      <c r="W323" s="1981"/>
      <c r="X323" s="1981"/>
      <c r="Y323" s="1989"/>
    </row>
    <row r="324">
      <c r="A324" s="2016"/>
      <c r="B324" s="2017" t="s">
        <v>7366</v>
      </c>
      <c r="C324" s="2018" t="s">
        <v>14452</v>
      </c>
      <c r="D324" s="2019" t="str">
        <f>IFERROR(__xludf.DUMMYFUNCTION("""Medical School (n="" &amp;COUNTUNIQUE(D686:D1040) &amp;"")"""),"Medical School (n=0)")</f>
        <v>Medical School (n=0)</v>
      </c>
      <c r="E324" s="2020" t="s">
        <v>7370</v>
      </c>
      <c r="F324" s="2021" t="s">
        <v>7373</v>
      </c>
      <c r="G324" s="2022"/>
      <c r="H324" s="2023"/>
      <c r="I324" s="1780"/>
      <c r="J324" s="1780"/>
      <c r="K324" s="1780"/>
      <c r="L324" s="1780"/>
      <c r="M324" s="1780"/>
      <c r="N324" s="1780"/>
      <c r="O324" s="1780"/>
      <c r="P324" s="1780"/>
      <c r="Q324" s="1780"/>
      <c r="R324" s="1780"/>
      <c r="S324" s="1780"/>
      <c r="T324" s="1780"/>
      <c r="U324" s="1780"/>
      <c r="V324" s="1780"/>
      <c r="W324" s="1780"/>
      <c r="X324" s="1780"/>
      <c r="Y324" s="1990"/>
    </row>
    <row r="325">
      <c r="A325" s="1772"/>
      <c r="B325" s="1773" t="s">
        <v>14453</v>
      </c>
      <c r="C325" s="1905" t="s">
        <v>2249</v>
      </c>
      <c r="D325" s="1802" t="s">
        <v>14173</v>
      </c>
      <c r="E325" s="1893"/>
      <c r="F325" s="1777"/>
      <c r="G325" s="1978"/>
      <c r="H325" s="1893"/>
      <c r="I325" s="1979"/>
      <c r="J325" s="1979"/>
      <c r="K325" s="1979"/>
      <c r="L325" s="1979"/>
      <c r="M325" s="1979"/>
      <c r="N325" s="1979"/>
      <c r="O325" s="1979"/>
      <c r="P325" s="1979"/>
      <c r="Q325" s="1979"/>
      <c r="R325" s="1979"/>
      <c r="S325" s="1979"/>
      <c r="T325" s="1979"/>
      <c r="U325" s="1979"/>
      <c r="V325" s="1979"/>
      <c r="W325" s="1979"/>
      <c r="X325" s="1979"/>
      <c r="Y325" s="1992"/>
    </row>
    <row r="326">
      <c r="A326" s="2024"/>
      <c r="B326" s="2025" t="s">
        <v>14454</v>
      </c>
      <c r="C326" s="2026" t="str">
        <f>COUNTIF(#REF!,"Home")</f>
        <v>#REF!</v>
      </c>
      <c r="D326" s="2027" t="str">
        <f>C326/C328</f>
        <v>#REF!</v>
      </c>
      <c r="F326" s="2028"/>
      <c r="G326" s="1501"/>
      <c r="N326" s="1952"/>
      <c r="O326" s="1952"/>
      <c r="P326" s="1952"/>
      <c r="Q326" s="1952"/>
      <c r="R326" s="1952"/>
      <c r="S326" s="1952"/>
      <c r="T326" s="1952"/>
      <c r="U326" s="1952"/>
      <c r="V326" s="1952"/>
      <c r="W326" s="1952"/>
      <c r="X326" s="1953"/>
      <c r="Y326" s="1953"/>
    </row>
    <row r="327">
      <c r="A327" s="2029"/>
      <c r="B327" s="2030" t="s">
        <v>14455</v>
      </c>
      <c r="C327" s="2031">
        <f>COUNTIF(#REF!,"Yes")</f>
        <v>0</v>
      </c>
      <c r="D327" s="2032" t="str">
        <f>C327/C331</f>
        <v>#DIV/0!</v>
      </c>
      <c r="E327" s="2033"/>
      <c r="F327" s="2034"/>
      <c r="G327" s="2035"/>
      <c r="H327" s="1952"/>
      <c r="I327" s="1952"/>
      <c r="J327" s="1952"/>
      <c r="K327" s="1952"/>
      <c r="L327" s="1952"/>
      <c r="M327" s="1952"/>
      <c r="N327" s="1780"/>
      <c r="O327" s="1780"/>
      <c r="P327" s="1780"/>
      <c r="Q327" s="1780"/>
      <c r="R327" s="1780"/>
      <c r="S327" s="1780"/>
      <c r="T327" s="1780"/>
      <c r="U327" s="1780"/>
      <c r="V327" s="1780"/>
      <c r="W327" s="1780"/>
      <c r="X327" s="1780"/>
      <c r="Y327" s="1780"/>
    </row>
    <row r="328">
      <c r="A328" s="2024"/>
      <c r="B328" s="2036" t="s">
        <v>14456</v>
      </c>
      <c r="C328" s="2037">
        <f>COUNTIF(#REF!,"no")</f>
        <v>0</v>
      </c>
      <c r="D328" s="2038" t="str">
        <f>C328/C331</f>
        <v>#DIV/0!</v>
      </c>
      <c r="F328" s="2034"/>
      <c r="G328" s="2035"/>
      <c r="H328" s="1952"/>
      <c r="I328" s="1952"/>
      <c r="J328" s="1952"/>
      <c r="K328" s="1952"/>
      <c r="L328" s="1952"/>
      <c r="M328" s="1952"/>
      <c r="N328" s="1952"/>
      <c r="O328" s="1952"/>
      <c r="P328" s="1952"/>
      <c r="Q328" s="1952"/>
      <c r="R328" s="1952"/>
      <c r="S328" s="1952"/>
      <c r="T328" s="1952"/>
      <c r="U328" s="1952"/>
      <c r="V328" s="1952"/>
      <c r="W328" s="1952"/>
      <c r="X328" s="1953"/>
      <c r="Y328" s="1953"/>
    </row>
    <row r="329">
      <c r="A329" s="2029"/>
      <c r="B329" s="2039"/>
      <c r="C329" s="2040"/>
      <c r="D329" s="2041"/>
      <c r="F329" s="2034"/>
      <c r="G329" s="2035"/>
      <c r="H329" s="1952"/>
      <c r="I329" s="1952"/>
      <c r="J329" s="1952"/>
      <c r="K329" s="1952"/>
      <c r="L329" s="1952"/>
      <c r="M329" s="1952"/>
    </row>
    <row r="330">
      <c r="A330" s="2029"/>
      <c r="B330" s="2042" t="s">
        <v>14457</v>
      </c>
      <c r="C330" s="2043" t="str">
        <f>SUM(C326:C329)</f>
        <v>#REF!</v>
      </c>
      <c r="D330" s="2044"/>
      <c r="E330" s="2033"/>
      <c r="F330" s="2034"/>
      <c r="G330" s="2035"/>
      <c r="H330" s="1952"/>
      <c r="I330" s="1952"/>
      <c r="J330" s="1952"/>
      <c r="K330" s="1952"/>
      <c r="L330" s="1952"/>
      <c r="M330" s="1952"/>
      <c r="N330" s="1952"/>
      <c r="O330" s="1952"/>
      <c r="P330" s="1952"/>
      <c r="Q330" s="1952"/>
      <c r="R330" s="1952"/>
      <c r="S330" s="1952"/>
      <c r="T330" s="1952"/>
      <c r="U330" s="1952"/>
      <c r="V330" s="1952"/>
      <c r="W330" s="1952"/>
      <c r="X330" s="1953"/>
      <c r="Y330" s="1953"/>
    </row>
    <row r="331">
      <c r="A331" s="2029"/>
      <c r="B331" s="2045"/>
      <c r="C331" s="2046"/>
      <c r="D331" s="2047"/>
      <c r="E331" s="2033"/>
      <c r="F331" s="2034"/>
      <c r="G331" s="2035"/>
      <c r="H331" s="1952"/>
      <c r="I331" s="1952"/>
      <c r="J331" s="1952"/>
      <c r="K331" s="1952"/>
      <c r="L331" s="1952"/>
      <c r="M331" s="1952"/>
      <c r="N331" s="1952"/>
      <c r="O331" s="1952"/>
      <c r="P331" s="1952"/>
      <c r="Q331" s="1952"/>
      <c r="R331" s="1952"/>
      <c r="S331" s="1952"/>
      <c r="T331" s="1952"/>
      <c r="U331" s="1952"/>
      <c r="V331" s="1952"/>
      <c r="W331" s="1952"/>
      <c r="X331" s="1953"/>
      <c r="Y331" s="1953"/>
    </row>
    <row r="332">
      <c r="A332" s="2029"/>
      <c r="B332" s="2045"/>
      <c r="C332" s="2046"/>
      <c r="D332" s="2047"/>
      <c r="E332" s="2033"/>
      <c r="F332" s="2034"/>
      <c r="G332" s="2035"/>
      <c r="H332" s="1952"/>
      <c r="I332" s="1952"/>
      <c r="J332" s="1952"/>
      <c r="K332" s="1952"/>
      <c r="L332" s="1952"/>
      <c r="M332" s="1952"/>
      <c r="N332" s="1952"/>
      <c r="O332" s="1952"/>
      <c r="P332" s="1952"/>
      <c r="Q332" s="1952"/>
      <c r="R332" s="1952"/>
      <c r="S332" s="1952"/>
      <c r="T332" s="1952"/>
      <c r="U332" s="1952"/>
      <c r="V332" s="1952"/>
      <c r="W332" s="1952"/>
      <c r="X332" s="1953"/>
      <c r="Y332" s="1953"/>
    </row>
    <row r="333">
      <c r="A333" s="2029"/>
      <c r="B333" s="2045"/>
      <c r="C333" s="2046"/>
      <c r="D333" s="2047"/>
      <c r="E333" s="2033"/>
      <c r="F333" s="2034"/>
      <c r="G333" s="2035"/>
      <c r="H333" s="1952"/>
      <c r="I333" s="1952"/>
      <c r="J333" s="1952"/>
      <c r="K333" s="1952"/>
      <c r="L333" s="1952"/>
      <c r="M333" s="1952"/>
      <c r="N333" s="1952"/>
      <c r="O333" s="1952"/>
      <c r="P333" s="1952"/>
      <c r="Q333" s="1952"/>
      <c r="R333" s="1952"/>
      <c r="S333" s="1952"/>
      <c r="T333" s="1952"/>
      <c r="U333" s="1952"/>
      <c r="V333" s="1952"/>
      <c r="W333" s="1952"/>
      <c r="X333" s="1953"/>
      <c r="Y333" s="1953"/>
    </row>
    <row r="334">
      <c r="A334" s="2029"/>
      <c r="B334" s="2045"/>
      <c r="C334" s="2046"/>
      <c r="D334" s="2047"/>
      <c r="E334" s="2033"/>
      <c r="F334" s="2034"/>
      <c r="G334" s="2046"/>
      <c r="H334" s="2033"/>
      <c r="I334" s="2033"/>
      <c r="J334" s="2033"/>
      <c r="K334" s="2033"/>
      <c r="L334" s="2033"/>
      <c r="M334" s="2033"/>
      <c r="N334" s="1952"/>
      <c r="O334" s="1952"/>
      <c r="P334" s="1952"/>
      <c r="Q334" s="1952"/>
      <c r="R334" s="1952"/>
      <c r="S334" s="1952"/>
      <c r="T334" s="1952"/>
      <c r="U334" s="1952"/>
      <c r="V334" s="1952"/>
      <c r="W334" s="1952"/>
      <c r="X334" s="2048"/>
      <c r="Y334" s="2048"/>
    </row>
    <row r="335">
      <c r="A335" s="2029"/>
      <c r="B335" s="2045"/>
      <c r="C335" s="2046"/>
      <c r="D335" s="2047"/>
      <c r="E335" s="2033"/>
      <c r="F335" s="2034"/>
      <c r="G335" s="2046"/>
      <c r="H335" s="2033"/>
      <c r="I335" s="2033"/>
      <c r="J335" s="2033"/>
      <c r="K335" s="2033"/>
      <c r="L335" s="2033"/>
      <c r="M335" s="2033"/>
      <c r="N335" s="2033"/>
      <c r="O335" s="2033"/>
      <c r="P335" s="2033"/>
      <c r="Q335" s="2033"/>
      <c r="R335" s="2033"/>
      <c r="S335" s="2033"/>
      <c r="T335" s="2033"/>
      <c r="U335" s="2033"/>
      <c r="V335" s="2033"/>
      <c r="W335" s="2033"/>
      <c r="X335" s="2049"/>
      <c r="Y335" s="2049"/>
    </row>
    <row r="336">
      <c r="A336" s="2029"/>
      <c r="B336" s="2045"/>
      <c r="C336" s="2046"/>
      <c r="D336" s="2047"/>
      <c r="E336" s="2033"/>
      <c r="F336" s="2034"/>
      <c r="G336" s="2046"/>
      <c r="H336" s="2033"/>
      <c r="I336" s="2033"/>
      <c r="J336" s="2033"/>
      <c r="K336" s="2033"/>
      <c r="L336" s="2033"/>
      <c r="M336" s="2033"/>
      <c r="N336" s="2033"/>
      <c r="O336" s="2033"/>
      <c r="P336" s="2033"/>
      <c r="Q336" s="2033"/>
      <c r="R336" s="2033"/>
      <c r="S336" s="2033"/>
      <c r="T336" s="2033"/>
      <c r="U336" s="2033"/>
      <c r="V336" s="2033"/>
      <c r="W336" s="2033"/>
      <c r="X336" s="2049"/>
      <c r="Y336" s="2049"/>
    </row>
    <row r="337">
      <c r="A337" s="2029"/>
      <c r="B337" s="2045"/>
      <c r="C337" s="2046"/>
      <c r="D337" s="2047"/>
      <c r="E337" s="2033"/>
      <c r="F337" s="2034"/>
      <c r="G337" s="2046"/>
      <c r="H337" s="2033"/>
      <c r="I337" s="2033"/>
      <c r="J337" s="2033"/>
      <c r="K337" s="2033"/>
      <c r="L337" s="2033"/>
      <c r="M337" s="2033"/>
      <c r="N337" s="2033"/>
      <c r="O337" s="2033"/>
      <c r="P337" s="2033"/>
      <c r="Q337" s="2033"/>
      <c r="R337" s="2033"/>
      <c r="S337" s="2033"/>
      <c r="T337" s="2033"/>
      <c r="U337" s="2033"/>
      <c r="V337" s="2033"/>
      <c r="W337" s="2033"/>
      <c r="X337" s="2049"/>
      <c r="Y337" s="2049"/>
    </row>
    <row r="338">
      <c r="A338" s="2029"/>
      <c r="B338" s="2045"/>
      <c r="C338" s="2046"/>
      <c r="D338" s="2047"/>
      <c r="E338" s="2033"/>
      <c r="F338" s="2034"/>
      <c r="G338" s="2046"/>
      <c r="H338" s="2033"/>
      <c r="I338" s="2033"/>
      <c r="J338" s="2033"/>
      <c r="K338" s="2033"/>
      <c r="L338" s="2033"/>
      <c r="M338" s="2033"/>
      <c r="N338" s="2033"/>
      <c r="O338" s="2033"/>
      <c r="P338" s="2033"/>
      <c r="Q338" s="2033"/>
      <c r="R338" s="2033"/>
      <c r="S338" s="2033"/>
      <c r="T338" s="2033"/>
      <c r="U338" s="2033"/>
      <c r="V338" s="2033"/>
      <c r="W338" s="2033"/>
      <c r="X338" s="2049"/>
      <c r="Y338" s="2049"/>
    </row>
    <row r="339">
      <c r="A339" s="2029"/>
      <c r="B339" s="2045"/>
      <c r="C339" s="2046"/>
      <c r="D339" s="2047"/>
      <c r="E339" s="2033"/>
      <c r="F339" s="2034"/>
      <c r="G339" s="2046"/>
      <c r="H339" s="2033"/>
      <c r="I339" s="2033"/>
      <c r="J339" s="2033"/>
      <c r="K339" s="2033"/>
      <c r="L339" s="2033"/>
      <c r="M339" s="2033"/>
      <c r="N339" s="2033"/>
      <c r="O339" s="2033"/>
      <c r="P339" s="2033"/>
      <c r="Q339" s="2033"/>
      <c r="R339" s="2033"/>
      <c r="S339" s="2033"/>
      <c r="T339" s="2033"/>
      <c r="U339" s="2033"/>
      <c r="V339" s="2033"/>
      <c r="W339" s="2033"/>
      <c r="X339" s="2049"/>
      <c r="Y339" s="2049"/>
    </row>
    <row r="340">
      <c r="A340" s="2029"/>
      <c r="B340" s="2045"/>
      <c r="C340" s="2046"/>
      <c r="D340" s="2047"/>
      <c r="E340" s="2033"/>
      <c r="F340" s="2034"/>
      <c r="G340" s="2046"/>
      <c r="H340" s="2033"/>
      <c r="I340" s="2033"/>
      <c r="J340" s="2033"/>
      <c r="K340" s="2033"/>
      <c r="L340" s="2033"/>
      <c r="M340" s="2033"/>
      <c r="N340" s="2033"/>
      <c r="O340" s="2033"/>
      <c r="P340" s="2033"/>
      <c r="Q340" s="2033"/>
      <c r="R340" s="2033"/>
      <c r="S340" s="2033"/>
      <c r="T340" s="2033"/>
      <c r="U340" s="2033"/>
      <c r="V340" s="2033"/>
      <c r="W340" s="2033"/>
      <c r="X340" s="2049"/>
      <c r="Y340" s="2049"/>
    </row>
    <row r="341">
      <c r="A341" s="2050"/>
      <c r="B341" s="2051"/>
      <c r="C341" s="2052"/>
      <c r="D341" s="2053"/>
      <c r="E341" s="2049"/>
      <c r="F341" s="2054"/>
      <c r="G341" s="2052"/>
      <c r="H341" s="2049"/>
      <c r="I341" s="2049"/>
      <c r="J341" s="2049"/>
      <c r="K341" s="2049"/>
      <c r="L341" s="2049"/>
      <c r="M341" s="2049"/>
      <c r="N341" s="2033"/>
      <c r="O341" s="2033"/>
      <c r="P341" s="2033"/>
      <c r="Q341" s="2033"/>
      <c r="R341" s="2033"/>
      <c r="S341" s="2033"/>
      <c r="T341" s="2033"/>
      <c r="U341" s="2033"/>
      <c r="V341" s="2033"/>
      <c r="W341" s="2033"/>
      <c r="X341" s="2049"/>
      <c r="Y341" s="2049"/>
    </row>
    <row r="342">
      <c r="A342" s="2050"/>
      <c r="B342" s="2051"/>
      <c r="C342" s="2052"/>
      <c r="D342" s="2053"/>
      <c r="E342" s="2049"/>
      <c r="F342" s="2054"/>
      <c r="G342" s="2052"/>
      <c r="H342" s="2049"/>
      <c r="I342" s="2049"/>
      <c r="J342" s="2049"/>
      <c r="K342" s="2049"/>
      <c r="L342" s="2049"/>
      <c r="M342" s="2049"/>
      <c r="N342" s="2049"/>
      <c r="O342" s="2049"/>
      <c r="P342" s="2049"/>
      <c r="Q342" s="2049"/>
      <c r="R342" s="2049"/>
      <c r="S342" s="2049"/>
      <c r="T342" s="2049"/>
      <c r="U342" s="2049"/>
      <c r="V342" s="2049"/>
      <c r="W342" s="2049"/>
      <c r="X342" s="2049"/>
      <c r="Y342" s="2049"/>
    </row>
    <row r="343">
      <c r="A343" s="2050"/>
      <c r="B343" s="2051"/>
      <c r="C343" s="2052"/>
      <c r="D343" s="2053"/>
      <c r="E343" s="2049"/>
      <c r="F343" s="2054"/>
      <c r="G343" s="2052"/>
      <c r="H343" s="2049"/>
      <c r="I343" s="2049"/>
      <c r="J343" s="2049"/>
      <c r="K343" s="2049"/>
      <c r="L343" s="2049"/>
      <c r="M343" s="2049"/>
      <c r="N343" s="2049"/>
      <c r="O343" s="2049"/>
      <c r="P343" s="2049"/>
      <c r="Q343" s="2049"/>
      <c r="R343" s="2049"/>
      <c r="S343" s="2049"/>
      <c r="T343" s="2049"/>
      <c r="U343" s="2049"/>
      <c r="V343" s="2049"/>
      <c r="W343" s="2049"/>
      <c r="X343" s="2049"/>
      <c r="Y343" s="2049"/>
    </row>
    <row r="344">
      <c r="A344" s="2050"/>
      <c r="B344" s="2051"/>
      <c r="C344" s="2052"/>
      <c r="D344" s="2053"/>
      <c r="E344" s="2049"/>
      <c r="F344" s="2054"/>
      <c r="G344" s="2052"/>
      <c r="H344" s="2049"/>
      <c r="I344" s="2049"/>
      <c r="J344" s="2049"/>
      <c r="K344" s="2049"/>
      <c r="L344" s="2049"/>
      <c r="M344" s="2049"/>
      <c r="N344" s="2049"/>
      <c r="O344" s="2049"/>
      <c r="P344" s="2049"/>
      <c r="Q344" s="2049"/>
      <c r="R344" s="2049"/>
      <c r="S344" s="2049"/>
      <c r="T344" s="2049"/>
      <c r="U344" s="2049"/>
      <c r="V344" s="2049"/>
      <c r="W344" s="2049"/>
      <c r="X344" s="2049"/>
      <c r="Y344" s="2049"/>
    </row>
    <row r="345">
      <c r="A345" s="2050"/>
      <c r="B345" s="2051"/>
      <c r="C345" s="2052"/>
      <c r="D345" s="2053"/>
      <c r="E345" s="2049"/>
      <c r="F345" s="2054"/>
      <c r="G345" s="2052"/>
      <c r="H345" s="2049"/>
      <c r="I345" s="2049"/>
      <c r="J345" s="2049"/>
      <c r="K345" s="2049"/>
      <c r="L345" s="2049"/>
      <c r="M345" s="2049"/>
      <c r="N345" s="2049"/>
      <c r="O345" s="2049"/>
      <c r="P345" s="2049"/>
      <c r="Q345" s="2049"/>
      <c r="R345" s="2049"/>
      <c r="S345" s="2049"/>
      <c r="T345" s="2049"/>
      <c r="U345" s="2049"/>
      <c r="V345" s="2049"/>
      <c r="W345" s="2049"/>
      <c r="X345" s="2049"/>
      <c r="Y345" s="2049"/>
    </row>
    <row r="346">
      <c r="A346" s="2050"/>
      <c r="B346" s="2051"/>
      <c r="C346" s="2052"/>
      <c r="D346" s="2053"/>
      <c r="E346" s="2049"/>
      <c r="F346" s="2054"/>
      <c r="G346" s="2052"/>
      <c r="H346" s="2049"/>
      <c r="I346" s="2049"/>
      <c r="J346" s="2049"/>
      <c r="K346" s="2049"/>
      <c r="L346" s="2049"/>
      <c r="M346" s="2049"/>
      <c r="N346" s="2049"/>
      <c r="O346" s="2049"/>
      <c r="P346" s="2049"/>
      <c r="Q346" s="2049"/>
      <c r="R346" s="2049"/>
      <c r="S346" s="2049"/>
      <c r="T346" s="2049"/>
      <c r="U346" s="2049"/>
      <c r="V346" s="2049"/>
      <c r="W346" s="2049"/>
      <c r="X346" s="2049"/>
      <c r="Y346" s="2049"/>
    </row>
    <row r="347">
      <c r="A347" s="2050"/>
      <c r="B347" s="2051"/>
      <c r="C347" s="2052"/>
      <c r="D347" s="2053"/>
      <c r="E347" s="2049"/>
      <c r="F347" s="2054"/>
      <c r="G347" s="2052"/>
      <c r="H347" s="2049"/>
      <c r="I347" s="2049"/>
      <c r="J347" s="2049"/>
      <c r="K347" s="2049"/>
      <c r="L347" s="2049"/>
      <c r="M347" s="2049"/>
      <c r="N347" s="2049"/>
      <c r="O347" s="2049"/>
      <c r="P347" s="2049"/>
      <c r="Q347" s="2049"/>
      <c r="R347" s="2049"/>
      <c r="S347" s="2049"/>
      <c r="T347" s="2049"/>
      <c r="U347" s="2049"/>
      <c r="V347" s="2049"/>
      <c r="W347" s="2049"/>
      <c r="X347" s="2049"/>
      <c r="Y347" s="2049"/>
    </row>
    <row r="348">
      <c r="A348" s="2050"/>
      <c r="B348" s="2051"/>
      <c r="C348" s="2052"/>
      <c r="D348" s="2053"/>
      <c r="E348" s="2049"/>
      <c r="F348" s="2054"/>
      <c r="G348" s="2052"/>
      <c r="H348" s="2049"/>
      <c r="I348" s="2049"/>
      <c r="J348" s="2049"/>
      <c r="K348" s="2049"/>
      <c r="L348" s="2049"/>
      <c r="M348" s="2049"/>
      <c r="N348" s="2049"/>
      <c r="O348" s="2049"/>
      <c r="P348" s="2049"/>
      <c r="Q348" s="2049"/>
      <c r="R348" s="2049"/>
      <c r="S348" s="2049"/>
      <c r="T348" s="2049"/>
      <c r="U348" s="2049"/>
      <c r="V348" s="2049"/>
      <c r="W348" s="2049"/>
      <c r="X348" s="2049"/>
      <c r="Y348" s="2049"/>
    </row>
    <row r="349">
      <c r="A349" s="2050"/>
      <c r="B349" s="2051"/>
      <c r="C349" s="2052"/>
      <c r="D349" s="2053"/>
      <c r="E349" s="2049"/>
      <c r="F349" s="2054"/>
      <c r="G349" s="2052"/>
      <c r="H349" s="2049"/>
      <c r="I349" s="2049"/>
      <c r="J349" s="2049"/>
      <c r="K349" s="2049"/>
      <c r="L349" s="2049"/>
      <c r="M349" s="2049"/>
      <c r="N349" s="2049"/>
      <c r="O349" s="2049"/>
      <c r="P349" s="2049"/>
      <c r="Q349" s="2049"/>
      <c r="R349" s="2049"/>
      <c r="S349" s="2049"/>
      <c r="T349" s="2049"/>
      <c r="U349" s="2049"/>
      <c r="V349" s="2049"/>
      <c r="W349" s="2049"/>
      <c r="X349" s="2049"/>
      <c r="Y349" s="2049"/>
    </row>
    <row r="350">
      <c r="A350" s="2050"/>
      <c r="B350" s="2051"/>
      <c r="C350" s="2052"/>
      <c r="D350" s="2053"/>
      <c r="E350" s="2049"/>
      <c r="F350" s="2054"/>
      <c r="G350" s="2052"/>
      <c r="H350" s="2049"/>
      <c r="I350" s="2049"/>
      <c r="J350" s="2049"/>
      <c r="K350" s="2049"/>
      <c r="L350" s="2049"/>
      <c r="M350" s="2049"/>
      <c r="N350" s="2049"/>
      <c r="O350" s="2049"/>
      <c r="P350" s="2049"/>
      <c r="Q350" s="2049"/>
      <c r="R350" s="2049"/>
      <c r="S350" s="2049"/>
      <c r="T350" s="2049"/>
      <c r="U350" s="2049"/>
      <c r="V350" s="2049"/>
      <c r="W350" s="2049"/>
      <c r="X350" s="2049"/>
      <c r="Y350" s="2049"/>
    </row>
    <row r="351">
      <c r="A351" s="2050"/>
      <c r="B351" s="2051"/>
      <c r="C351" s="2052"/>
      <c r="D351" s="2053"/>
      <c r="E351" s="2049"/>
      <c r="F351" s="2054"/>
      <c r="G351" s="2052"/>
      <c r="H351" s="2049"/>
      <c r="I351" s="2049"/>
      <c r="J351" s="2049"/>
      <c r="K351" s="2049"/>
      <c r="L351" s="2049"/>
      <c r="M351" s="2049"/>
      <c r="N351" s="2049"/>
      <c r="O351" s="2049"/>
      <c r="P351" s="2049"/>
      <c r="Q351" s="2049"/>
      <c r="R351" s="2049"/>
      <c r="S351" s="2049"/>
      <c r="T351" s="2049"/>
      <c r="U351" s="2049"/>
      <c r="V351" s="2049"/>
      <c r="W351" s="2049"/>
      <c r="X351" s="2049"/>
      <c r="Y351" s="2049"/>
    </row>
    <row r="352">
      <c r="A352" s="2050"/>
      <c r="B352" s="2051"/>
      <c r="C352" s="2052"/>
      <c r="D352" s="2053"/>
      <c r="E352" s="2049"/>
      <c r="F352" s="2054"/>
      <c r="G352" s="2052"/>
      <c r="H352" s="2049"/>
      <c r="I352" s="2049"/>
      <c r="J352" s="2049"/>
      <c r="K352" s="2049"/>
      <c r="L352" s="2049"/>
      <c r="M352" s="2049"/>
      <c r="N352" s="2049"/>
      <c r="O352" s="2049"/>
      <c r="P352" s="2049"/>
      <c r="Q352" s="2049"/>
      <c r="R352" s="2049"/>
      <c r="S352" s="2049"/>
      <c r="T352" s="2049"/>
      <c r="U352" s="2049"/>
      <c r="V352" s="2049"/>
      <c r="W352" s="2049"/>
      <c r="X352" s="2049"/>
      <c r="Y352" s="2049"/>
    </row>
    <row r="353">
      <c r="A353" s="2050"/>
      <c r="B353" s="2051"/>
      <c r="C353" s="2052"/>
      <c r="D353" s="2053"/>
      <c r="E353" s="2049"/>
      <c r="F353" s="2054"/>
      <c r="G353" s="2052"/>
      <c r="H353" s="2049"/>
      <c r="I353" s="2049"/>
      <c r="J353" s="2049"/>
      <c r="K353" s="2049"/>
      <c r="L353" s="2049"/>
      <c r="M353" s="2049"/>
      <c r="N353" s="2049"/>
      <c r="O353" s="2049"/>
      <c r="P353" s="2049"/>
      <c r="Q353" s="2049"/>
      <c r="R353" s="2049"/>
      <c r="S353" s="2049"/>
      <c r="T353" s="2049"/>
      <c r="U353" s="2049"/>
      <c r="V353" s="2049"/>
      <c r="W353" s="2049"/>
      <c r="X353" s="2049"/>
      <c r="Y353" s="2049"/>
    </row>
    <row r="354">
      <c r="A354" s="2050"/>
      <c r="B354" s="2051"/>
      <c r="C354" s="2052"/>
      <c r="D354" s="2053"/>
      <c r="E354" s="2049"/>
      <c r="F354" s="2054"/>
      <c r="G354" s="2052"/>
      <c r="H354" s="2049"/>
      <c r="I354" s="2049"/>
      <c r="J354" s="2049"/>
      <c r="K354" s="2049"/>
      <c r="L354" s="2049"/>
      <c r="M354" s="2049"/>
      <c r="N354" s="2049"/>
      <c r="O354" s="2049"/>
      <c r="P354" s="2049"/>
      <c r="Q354" s="2049"/>
      <c r="R354" s="2049"/>
      <c r="S354" s="2049"/>
      <c r="T354" s="2049"/>
      <c r="U354" s="2049"/>
      <c r="V354" s="2049"/>
      <c r="W354" s="2049"/>
      <c r="X354" s="2049"/>
      <c r="Y354" s="2049"/>
    </row>
    <row r="355">
      <c r="A355" s="2050"/>
      <c r="B355" s="2051"/>
      <c r="C355" s="2052"/>
      <c r="D355" s="2053"/>
      <c r="E355" s="2049"/>
      <c r="F355" s="2054"/>
      <c r="G355" s="2052"/>
      <c r="H355" s="2049"/>
      <c r="I355" s="2049"/>
      <c r="J355" s="2049"/>
      <c r="K355" s="2049"/>
      <c r="L355" s="2049"/>
      <c r="M355" s="2049"/>
      <c r="N355" s="2049"/>
      <c r="O355" s="2049"/>
      <c r="P355" s="2049"/>
      <c r="Q355" s="2049"/>
      <c r="R355" s="2049"/>
      <c r="S355" s="2049"/>
      <c r="T355" s="2049"/>
      <c r="U355" s="2049"/>
      <c r="V355" s="2049"/>
      <c r="W355" s="2049"/>
      <c r="X355" s="2049"/>
      <c r="Y355" s="2049"/>
    </row>
    <row r="356">
      <c r="A356" s="2050"/>
      <c r="B356" s="2051"/>
      <c r="C356" s="2052"/>
      <c r="D356" s="2053"/>
      <c r="E356" s="2049"/>
      <c r="F356" s="2054"/>
      <c r="G356" s="2052"/>
      <c r="H356" s="2049"/>
      <c r="I356" s="2049"/>
      <c r="J356" s="2049"/>
      <c r="K356" s="2049"/>
      <c r="L356" s="2049"/>
      <c r="M356" s="2049"/>
      <c r="N356" s="2049"/>
      <c r="O356" s="2049"/>
      <c r="P356" s="2049"/>
      <c r="Q356" s="2049"/>
      <c r="R356" s="2049"/>
      <c r="S356" s="2049"/>
      <c r="T356" s="2049"/>
      <c r="U356" s="2049"/>
      <c r="V356" s="2049"/>
      <c r="W356" s="2049"/>
      <c r="X356" s="2049"/>
      <c r="Y356" s="2049"/>
    </row>
    <row r="357">
      <c r="A357" s="2050"/>
      <c r="B357" s="2051"/>
      <c r="C357" s="2052"/>
      <c r="D357" s="2053"/>
      <c r="E357" s="2049"/>
      <c r="F357" s="2054"/>
      <c r="G357" s="2052"/>
      <c r="H357" s="2049"/>
      <c r="I357" s="2049"/>
      <c r="J357" s="2049"/>
      <c r="K357" s="2049"/>
      <c r="L357" s="2049"/>
      <c r="M357" s="2049"/>
      <c r="N357" s="2049"/>
      <c r="O357" s="2049"/>
      <c r="P357" s="2049"/>
      <c r="Q357" s="2049"/>
      <c r="R357" s="2049"/>
      <c r="S357" s="2049"/>
      <c r="T357" s="2049"/>
      <c r="U357" s="2049"/>
      <c r="V357" s="2049"/>
      <c r="W357" s="2049"/>
      <c r="X357" s="2049"/>
      <c r="Y357" s="2049"/>
    </row>
    <row r="358">
      <c r="A358" s="2050"/>
      <c r="B358" s="2051"/>
      <c r="C358" s="2052"/>
      <c r="D358" s="2053"/>
      <c r="E358" s="2049"/>
      <c r="F358" s="2054"/>
      <c r="G358" s="2052"/>
      <c r="H358" s="2049"/>
      <c r="I358" s="2049"/>
      <c r="J358" s="2049"/>
      <c r="K358" s="2049"/>
      <c r="L358" s="2049"/>
      <c r="M358" s="2049"/>
      <c r="N358" s="2049"/>
      <c r="O358" s="2049"/>
      <c r="P358" s="2049"/>
      <c r="Q358" s="2049"/>
      <c r="R358" s="2049"/>
      <c r="S358" s="2049"/>
      <c r="T358" s="2049"/>
      <c r="U358" s="2049"/>
      <c r="V358" s="2049"/>
      <c r="W358" s="2049"/>
      <c r="X358" s="2049"/>
      <c r="Y358" s="2049"/>
    </row>
    <row r="359">
      <c r="A359" s="2050"/>
      <c r="B359" s="2051"/>
      <c r="C359" s="2052"/>
      <c r="D359" s="2053"/>
      <c r="E359" s="2049"/>
      <c r="F359" s="2054"/>
      <c r="G359" s="2052"/>
      <c r="H359" s="2049"/>
      <c r="I359" s="2049"/>
      <c r="J359" s="2049"/>
      <c r="K359" s="2049"/>
      <c r="L359" s="2049"/>
      <c r="M359" s="2049"/>
      <c r="N359" s="2049"/>
      <c r="O359" s="2049"/>
      <c r="P359" s="2049"/>
      <c r="Q359" s="2049"/>
      <c r="R359" s="2049"/>
      <c r="S359" s="2049"/>
      <c r="T359" s="2049"/>
      <c r="U359" s="2049"/>
      <c r="V359" s="2049"/>
      <c r="W359" s="2049"/>
      <c r="X359" s="2049"/>
      <c r="Y359" s="2049"/>
    </row>
    <row r="360">
      <c r="A360" s="2050"/>
      <c r="B360" s="2051"/>
      <c r="C360" s="2052"/>
      <c r="D360" s="2053"/>
      <c r="E360" s="2049"/>
      <c r="F360" s="2054"/>
      <c r="G360" s="2052"/>
      <c r="H360" s="2049"/>
      <c r="I360" s="2049"/>
      <c r="J360" s="2049"/>
      <c r="K360" s="2049"/>
      <c r="L360" s="2049"/>
      <c r="M360" s="2049"/>
      <c r="N360" s="2049"/>
      <c r="O360" s="2049"/>
      <c r="P360" s="2049"/>
      <c r="Q360" s="2049"/>
      <c r="R360" s="2049"/>
      <c r="S360" s="2049"/>
      <c r="T360" s="2049"/>
      <c r="U360" s="2049"/>
      <c r="V360" s="2049"/>
      <c r="W360" s="2049"/>
      <c r="X360" s="2049"/>
      <c r="Y360" s="2049"/>
    </row>
    <row r="361">
      <c r="A361" s="2050"/>
      <c r="B361" s="2051"/>
      <c r="C361" s="2052"/>
      <c r="D361" s="2053"/>
      <c r="E361" s="2049"/>
      <c r="F361" s="2054"/>
      <c r="G361" s="2052"/>
      <c r="H361" s="2049"/>
      <c r="I361" s="2049"/>
      <c r="J361" s="2049"/>
      <c r="K361" s="2049"/>
      <c r="L361" s="2049"/>
      <c r="M361" s="2049"/>
      <c r="N361" s="2049"/>
      <c r="O361" s="2049"/>
      <c r="P361" s="2049"/>
      <c r="Q361" s="2049"/>
      <c r="R361" s="2049"/>
      <c r="S361" s="2049"/>
      <c r="T361" s="2049"/>
      <c r="U361" s="2049"/>
      <c r="V361" s="2049"/>
      <c r="W361" s="2049"/>
      <c r="X361" s="2049"/>
      <c r="Y361" s="2049"/>
    </row>
    <row r="362">
      <c r="A362" s="2050"/>
      <c r="B362" s="2051"/>
      <c r="C362" s="2052"/>
      <c r="D362" s="2053"/>
      <c r="E362" s="2049"/>
      <c r="F362" s="2054"/>
      <c r="G362" s="2052"/>
      <c r="H362" s="2049"/>
      <c r="I362" s="2049"/>
      <c r="J362" s="2049"/>
      <c r="K362" s="2049"/>
      <c r="L362" s="2049"/>
      <c r="M362" s="2049"/>
      <c r="N362" s="2049"/>
      <c r="O362" s="2049"/>
      <c r="P362" s="2049"/>
      <c r="Q362" s="2049"/>
      <c r="R362" s="2049"/>
      <c r="S362" s="2049"/>
      <c r="T362" s="2049"/>
      <c r="U362" s="2049"/>
      <c r="V362" s="2049"/>
      <c r="W362" s="2049"/>
      <c r="X362" s="2049"/>
      <c r="Y362" s="2049"/>
    </row>
    <row r="363">
      <c r="A363" s="2050"/>
      <c r="B363" s="2051"/>
      <c r="C363" s="2052"/>
      <c r="D363" s="2053"/>
      <c r="E363" s="2049"/>
      <c r="F363" s="2054"/>
      <c r="G363" s="2052"/>
      <c r="H363" s="2049"/>
      <c r="I363" s="2049"/>
      <c r="J363" s="2049"/>
      <c r="K363" s="2049"/>
      <c r="L363" s="2049"/>
      <c r="M363" s="2049"/>
      <c r="N363" s="2049"/>
      <c r="O363" s="2049"/>
      <c r="P363" s="2049"/>
      <c r="Q363" s="2049"/>
      <c r="R363" s="2049"/>
      <c r="S363" s="2049"/>
      <c r="T363" s="2049"/>
      <c r="U363" s="2049"/>
      <c r="V363" s="2049"/>
      <c r="W363" s="2049"/>
      <c r="X363" s="2049"/>
      <c r="Y363" s="2049"/>
    </row>
    <row r="364">
      <c r="A364" s="2050"/>
      <c r="B364" s="2051"/>
      <c r="C364" s="2052"/>
      <c r="D364" s="2053"/>
      <c r="E364" s="2049"/>
      <c r="F364" s="2054"/>
      <c r="G364" s="2052"/>
      <c r="H364" s="2049"/>
      <c r="I364" s="2049"/>
      <c r="J364" s="2049"/>
      <c r="K364" s="2049"/>
      <c r="L364" s="2049"/>
      <c r="M364" s="2049"/>
      <c r="N364" s="2049"/>
      <c r="O364" s="2049"/>
      <c r="P364" s="2049"/>
      <c r="Q364" s="2049"/>
      <c r="R364" s="2049"/>
      <c r="S364" s="2049"/>
      <c r="T364" s="2049"/>
      <c r="U364" s="2049"/>
      <c r="V364" s="2049"/>
      <c r="W364" s="2049"/>
      <c r="X364" s="2049"/>
      <c r="Y364" s="2049"/>
    </row>
    <row r="365">
      <c r="A365" s="2050"/>
      <c r="B365" s="2051"/>
      <c r="C365" s="2052"/>
      <c r="D365" s="2053"/>
      <c r="E365" s="2049"/>
      <c r="F365" s="2054"/>
      <c r="G365" s="2052"/>
      <c r="H365" s="2049"/>
      <c r="I365" s="2049"/>
      <c r="J365" s="2049"/>
      <c r="K365" s="2049"/>
      <c r="L365" s="2049"/>
      <c r="M365" s="2049"/>
      <c r="N365" s="2049"/>
      <c r="O365" s="2049"/>
      <c r="P365" s="2049"/>
      <c r="Q365" s="2049"/>
      <c r="R365" s="2049"/>
      <c r="S365" s="2049"/>
      <c r="T365" s="2049"/>
      <c r="U365" s="2049"/>
      <c r="V365" s="2049"/>
      <c r="W365" s="2049"/>
      <c r="X365" s="2049"/>
      <c r="Y365" s="2049"/>
    </row>
    <row r="366">
      <c r="A366" s="2050"/>
      <c r="B366" s="2051"/>
      <c r="C366" s="2052"/>
      <c r="D366" s="2053"/>
      <c r="E366" s="2049"/>
      <c r="F366" s="2054"/>
      <c r="G366" s="2052"/>
      <c r="H366" s="2049"/>
      <c r="I366" s="2049"/>
      <c r="J366" s="2049"/>
      <c r="K366" s="2049"/>
      <c r="L366" s="2049"/>
      <c r="M366" s="2049"/>
      <c r="N366" s="2049"/>
      <c r="O366" s="2049"/>
      <c r="P366" s="2049"/>
      <c r="Q366" s="2049"/>
      <c r="R366" s="2049"/>
      <c r="S366" s="2049"/>
      <c r="T366" s="2049"/>
      <c r="U366" s="2049"/>
      <c r="V366" s="2049"/>
      <c r="W366" s="2049"/>
      <c r="X366" s="2049"/>
      <c r="Y366" s="2049"/>
    </row>
    <row r="367">
      <c r="A367" s="2050"/>
      <c r="B367" s="2051"/>
      <c r="C367" s="2052"/>
      <c r="D367" s="2053"/>
      <c r="E367" s="2049"/>
      <c r="F367" s="2054"/>
      <c r="G367" s="2052"/>
      <c r="H367" s="2049"/>
      <c r="I367" s="2049"/>
      <c r="J367" s="2049"/>
      <c r="K367" s="2049"/>
      <c r="L367" s="2049"/>
      <c r="M367" s="2049"/>
      <c r="N367" s="2049"/>
      <c r="O367" s="2049"/>
      <c r="P367" s="2049"/>
      <c r="Q367" s="2049"/>
      <c r="R367" s="2049"/>
      <c r="S367" s="2049"/>
      <c r="T367" s="2049"/>
      <c r="U367" s="2049"/>
      <c r="V367" s="2049"/>
      <c r="W367" s="2049"/>
      <c r="X367" s="2049"/>
      <c r="Y367" s="2049"/>
    </row>
    <row r="368">
      <c r="A368" s="2050"/>
      <c r="B368" s="2051"/>
      <c r="C368" s="2052"/>
      <c r="D368" s="2053"/>
      <c r="E368" s="2049"/>
      <c r="F368" s="2054"/>
      <c r="G368" s="2052"/>
      <c r="H368" s="2049"/>
      <c r="I368" s="2049"/>
      <c r="J368" s="2049"/>
      <c r="K368" s="2049"/>
      <c r="L368" s="2049"/>
      <c r="M368" s="2049"/>
      <c r="N368" s="2049"/>
      <c r="O368" s="2049"/>
      <c r="P368" s="2049"/>
      <c r="Q368" s="2049"/>
      <c r="R368" s="2049"/>
      <c r="S368" s="2049"/>
      <c r="T368" s="2049"/>
      <c r="U368" s="2049"/>
      <c r="V368" s="2049"/>
      <c r="W368" s="2049"/>
      <c r="X368" s="2049"/>
      <c r="Y368" s="2049"/>
    </row>
    <row r="369">
      <c r="A369" s="2050"/>
      <c r="B369" s="2051"/>
      <c r="C369" s="2052"/>
      <c r="D369" s="2053"/>
      <c r="E369" s="2049"/>
      <c r="F369" s="2054"/>
      <c r="G369" s="2052"/>
      <c r="H369" s="2049"/>
      <c r="I369" s="2049"/>
      <c r="J369" s="2049"/>
      <c r="K369" s="2049"/>
      <c r="L369" s="2049"/>
      <c r="M369" s="2049"/>
      <c r="N369" s="2049"/>
      <c r="O369" s="2049"/>
      <c r="P369" s="2049"/>
      <c r="Q369" s="2049"/>
      <c r="R369" s="2049"/>
      <c r="S369" s="2049"/>
      <c r="T369" s="2049"/>
      <c r="U369" s="2049"/>
      <c r="V369" s="2049"/>
      <c r="W369" s="2049"/>
      <c r="X369" s="2049"/>
      <c r="Y369" s="2049"/>
    </row>
    <row r="370">
      <c r="A370" s="2050"/>
      <c r="B370" s="2051"/>
      <c r="C370" s="2052"/>
      <c r="D370" s="2053"/>
      <c r="E370" s="2049"/>
      <c r="F370" s="2054"/>
      <c r="G370" s="2052"/>
      <c r="H370" s="2049"/>
      <c r="I370" s="2049"/>
      <c r="J370" s="2049"/>
      <c r="K370" s="2049"/>
      <c r="L370" s="2049"/>
      <c r="M370" s="2049"/>
      <c r="N370" s="2049"/>
      <c r="O370" s="2049"/>
      <c r="P370" s="2049"/>
      <c r="Q370" s="2049"/>
      <c r="R370" s="2049"/>
      <c r="S370" s="2049"/>
      <c r="T370" s="2049"/>
      <c r="U370" s="2049"/>
      <c r="V370" s="2049"/>
      <c r="W370" s="2049"/>
      <c r="X370" s="2049"/>
      <c r="Y370" s="2049"/>
    </row>
    <row r="371">
      <c r="A371" s="2050"/>
      <c r="B371" s="2051"/>
      <c r="C371" s="2052"/>
      <c r="D371" s="2053"/>
      <c r="E371" s="2049"/>
      <c r="F371" s="2054"/>
      <c r="G371" s="2052"/>
      <c r="H371" s="2049"/>
      <c r="I371" s="2049"/>
      <c r="J371" s="2049"/>
      <c r="K371" s="2049"/>
      <c r="L371" s="2049"/>
      <c r="M371" s="2049"/>
      <c r="N371" s="2049"/>
      <c r="O371" s="2049"/>
      <c r="P371" s="2049"/>
      <c r="Q371" s="2049"/>
      <c r="R371" s="2049"/>
      <c r="S371" s="2049"/>
      <c r="T371" s="2049"/>
      <c r="U371" s="2049"/>
      <c r="V371" s="2049"/>
      <c r="W371" s="2049"/>
      <c r="X371" s="2049"/>
      <c r="Y371" s="2049"/>
    </row>
    <row r="372">
      <c r="A372" s="2050"/>
      <c r="B372" s="2051"/>
      <c r="C372" s="2052"/>
      <c r="D372" s="2053"/>
      <c r="E372" s="2049"/>
      <c r="F372" s="2054"/>
      <c r="G372" s="2052"/>
      <c r="H372" s="2049"/>
      <c r="I372" s="2049"/>
      <c r="J372" s="2049"/>
      <c r="K372" s="2049"/>
      <c r="L372" s="2049"/>
      <c r="M372" s="2049"/>
      <c r="N372" s="2049"/>
      <c r="O372" s="2049"/>
      <c r="P372" s="2049"/>
      <c r="Q372" s="2049"/>
      <c r="R372" s="2049"/>
      <c r="S372" s="2049"/>
      <c r="T372" s="2049"/>
      <c r="U372" s="2049"/>
      <c r="V372" s="2049"/>
      <c r="W372" s="2049"/>
      <c r="X372" s="2049"/>
      <c r="Y372" s="2049"/>
    </row>
    <row r="373">
      <c r="A373" s="2050"/>
      <c r="B373" s="2051"/>
      <c r="C373" s="2052"/>
      <c r="D373" s="2053"/>
      <c r="E373" s="2049"/>
      <c r="F373" s="2054"/>
      <c r="G373" s="2052"/>
      <c r="H373" s="2049"/>
      <c r="I373" s="2049"/>
      <c r="J373" s="2049"/>
      <c r="K373" s="2049"/>
      <c r="L373" s="2049"/>
      <c r="M373" s="2049"/>
      <c r="N373" s="2049"/>
      <c r="O373" s="2049"/>
      <c r="P373" s="2049"/>
      <c r="Q373" s="2049"/>
      <c r="R373" s="2049"/>
      <c r="S373" s="2049"/>
      <c r="T373" s="2049"/>
      <c r="U373" s="2049"/>
      <c r="V373" s="2049"/>
      <c r="W373" s="2049"/>
      <c r="X373" s="2049"/>
      <c r="Y373" s="2049"/>
    </row>
    <row r="374">
      <c r="A374" s="2050"/>
      <c r="B374" s="2051"/>
      <c r="C374" s="2052"/>
      <c r="D374" s="2053"/>
      <c r="E374" s="2049"/>
      <c r="F374" s="2054"/>
      <c r="G374" s="2052"/>
      <c r="H374" s="2049"/>
      <c r="I374" s="2049"/>
      <c r="J374" s="2049"/>
      <c r="K374" s="2049"/>
      <c r="L374" s="2049"/>
      <c r="M374" s="2049"/>
      <c r="N374" s="2049"/>
      <c r="O374" s="2049"/>
      <c r="P374" s="2049"/>
      <c r="Q374" s="2049"/>
      <c r="R374" s="2049"/>
      <c r="S374" s="2049"/>
      <c r="T374" s="2049"/>
      <c r="U374" s="2049"/>
      <c r="V374" s="2049"/>
      <c r="W374" s="2049"/>
      <c r="X374" s="2049"/>
      <c r="Y374" s="2049"/>
    </row>
    <row r="375">
      <c r="A375" s="2050"/>
      <c r="B375" s="2051"/>
      <c r="C375" s="2052"/>
      <c r="D375" s="2053"/>
      <c r="E375" s="2049"/>
      <c r="F375" s="2054"/>
      <c r="G375" s="2052"/>
      <c r="H375" s="2049"/>
      <c r="I375" s="2049"/>
      <c r="J375" s="2049"/>
      <c r="K375" s="2049"/>
      <c r="L375" s="2049"/>
      <c r="M375" s="2049"/>
      <c r="N375" s="2049"/>
      <c r="O375" s="2049"/>
      <c r="P375" s="2049"/>
      <c r="Q375" s="2049"/>
      <c r="R375" s="2049"/>
      <c r="S375" s="2049"/>
      <c r="T375" s="2049"/>
      <c r="U375" s="2049"/>
      <c r="V375" s="2049"/>
      <c r="W375" s="2049"/>
      <c r="X375" s="2049"/>
      <c r="Y375" s="2049"/>
    </row>
    <row r="376">
      <c r="A376" s="2050"/>
      <c r="B376" s="2051"/>
      <c r="C376" s="2052"/>
      <c r="D376" s="2053"/>
      <c r="E376" s="2049"/>
      <c r="F376" s="2054"/>
      <c r="G376" s="2052"/>
      <c r="H376" s="2049"/>
      <c r="I376" s="2049"/>
      <c r="J376" s="2049"/>
      <c r="K376" s="2049"/>
      <c r="L376" s="2049"/>
      <c r="M376" s="2049"/>
      <c r="N376" s="2049"/>
      <c r="O376" s="2049"/>
      <c r="P376" s="2049"/>
      <c r="Q376" s="2049"/>
      <c r="R376" s="2049"/>
      <c r="S376" s="2049"/>
      <c r="T376" s="2049"/>
      <c r="U376" s="2049"/>
      <c r="V376" s="2049"/>
      <c r="W376" s="2049"/>
      <c r="X376" s="2049"/>
      <c r="Y376" s="2049"/>
    </row>
    <row r="377">
      <c r="A377" s="2050"/>
      <c r="B377" s="2051"/>
      <c r="C377" s="2052"/>
      <c r="D377" s="2053"/>
      <c r="E377" s="2049"/>
      <c r="F377" s="2054"/>
      <c r="G377" s="2052"/>
      <c r="H377" s="2049"/>
      <c r="I377" s="2049"/>
      <c r="J377" s="2049"/>
      <c r="K377" s="2049"/>
      <c r="L377" s="2049"/>
      <c r="M377" s="2049"/>
      <c r="N377" s="2049"/>
      <c r="O377" s="2049"/>
      <c r="P377" s="2049"/>
      <c r="Q377" s="2049"/>
      <c r="R377" s="2049"/>
      <c r="S377" s="2049"/>
      <c r="T377" s="2049"/>
      <c r="U377" s="2049"/>
      <c r="V377" s="2049"/>
      <c r="W377" s="2049"/>
      <c r="X377" s="2049"/>
      <c r="Y377" s="2049"/>
    </row>
    <row r="378">
      <c r="A378" s="2050"/>
      <c r="B378" s="2051"/>
      <c r="C378" s="2052"/>
      <c r="D378" s="2053"/>
      <c r="E378" s="2049"/>
      <c r="F378" s="2054"/>
      <c r="G378" s="2052"/>
      <c r="H378" s="2049"/>
      <c r="I378" s="2049"/>
      <c r="J378" s="2049"/>
      <c r="K378" s="2049"/>
      <c r="L378" s="2049"/>
      <c r="M378" s="2049"/>
      <c r="N378" s="2049"/>
      <c r="O378" s="2049"/>
      <c r="P378" s="2049"/>
      <c r="Q378" s="2049"/>
      <c r="R378" s="2049"/>
      <c r="S378" s="2049"/>
      <c r="T378" s="2049"/>
      <c r="U378" s="2049"/>
      <c r="V378" s="2049"/>
      <c r="W378" s="2049"/>
      <c r="X378" s="2049"/>
      <c r="Y378" s="2049"/>
    </row>
    <row r="379">
      <c r="A379" s="2050"/>
      <c r="B379" s="2051"/>
      <c r="C379" s="2052"/>
      <c r="D379" s="2053"/>
      <c r="E379" s="2049"/>
      <c r="F379" s="2054"/>
      <c r="G379" s="2052"/>
      <c r="H379" s="2049"/>
      <c r="I379" s="2049"/>
      <c r="J379" s="2049"/>
      <c r="K379" s="2049"/>
      <c r="L379" s="2049"/>
      <c r="M379" s="2049"/>
      <c r="N379" s="2049"/>
      <c r="O379" s="2049"/>
      <c r="P379" s="2049"/>
      <c r="Q379" s="2049"/>
      <c r="R379" s="2049"/>
      <c r="S379" s="2049"/>
      <c r="T379" s="2049"/>
      <c r="U379" s="2049"/>
      <c r="V379" s="2049"/>
      <c r="W379" s="2049"/>
      <c r="X379" s="2049"/>
      <c r="Y379" s="2049"/>
    </row>
    <row r="380">
      <c r="A380" s="2050"/>
      <c r="B380" s="2051"/>
      <c r="C380" s="2052"/>
      <c r="D380" s="2053"/>
      <c r="E380" s="2049"/>
      <c r="F380" s="2054"/>
      <c r="G380" s="2052"/>
      <c r="H380" s="2049"/>
      <c r="I380" s="2049"/>
      <c r="J380" s="2049"/>
      <c r="K380" s="2049"/>
      <c r="L380" s="2049"/>
      <c r="M380" s="2049"/>
      <c r="N380" s="2049"/>
      <c r="O380" s="2049"/>
      <c r="P380" s="2049"/>
      <c r="Q380" s="2049"/>
      <c r="R380" s="2049"/>
      <c r="S380" s="2049"/>
      <c r="T380" s="2049"/>
      <c r="U380" s="2049"/>
      <c r="V380" s="2049"/>
      <c r="W380" s="2049"/>
      <c r="X380" s="2049"/>
      <c r="Y380" s="2049"/>
    </row>
    <row r="381">
      <c r="A381" s="2050"/>
      <c r="B381" s="2051"/>
      <c r="C381" s="2052"/>
      <c r="D381" s="2053"/>
      <c r="E381" s="2049"/>
      <c r="F381" s="2054"/>
      <c r="G381" s="2052"/>
      <c r="H381" s="2049"/>
      <c r="I381" s="2049"/>
      <c r="J381" s="2049"/>
      <c r="K381" s="2049"/>
      <c r="L381" s="2049"/>
      <c r="M381" s="2049"/>
      <c r="N381" s="2049"/>
      <c r="O381" s="2049"/>
      <c r="P381" s="2049"/>
      <c r="Q381" s="2049"/>
      <c r="R381" s="2049"/>
      <c r="S381" s="2049"/>
      <c r="T381" s="2049"/>
      <c r="U381" s="2049"/>
      <c r="V381" s="2049"/>
      <c r="W381" s="2049"/>
      <c r="X381" s="2049"/>
      <c r="Y381" s="2049"/>
    </row>
    <row r="382">
      <c r="A382" s="2050"/>
      <c r="B382" s="2051"/>
      <c r="C382" s="2052"/>
      <c r="D382" s="2053"/>
      <c r="E382" s="2049"/>
      <c r="F382" s="2054"/>
      <c r="G382" s="2052"/>
      <c r="H382" s="2049"/>
      <c r="I382" s="2049"/>
      <c r="J382" s="2049"/>
      <c r="K382" s="2049"/>
      <c r="L382" s="2049"/>
      <c r="M382" s="2049"/>
      <c r="N382" s="2049"/>
      <c r="O382" s="2049"/>
      <c r="P382" s="2049"/>
      <c r="Q382" s="2049"/>
      <c r="R382" s="2049"/>
      <c r="S382" s="2049"/>
      <c r="T382" s="2049"/>
      <c r="U382" s="2049"/>
      <c r="V382" s="2049"/>
      <c r="W382" s="2049"/>
      <c r="X382" s="2049"/>
      <c r="Y382" s="2049"/>
    </row>
    <row r="383">
      <c r="A383" s="2050"/>
      <c r="B383" s="2051"/>
      <c r="C383" s="2052"/>
      <c r="D383" s="2053"/>
      <c r="E383" s="2049"/>
      <c r="F383" s="2054"/>
      <c r="G383" s="2052"/>
      <c r="H383" s="2049"/>
      <c r="I383" s="2049"/>
      <c r="J383" s="2049"/>
      <c r="K383" s="2049"/>
      <c r="L383" s="2049"/>
      <c r="M383" s="2049"/>
      <c r="N383" s="2049"/>
      <c r="O383" s="2049"/>
      <c r="P383" s="2049"/>
      <c r="Q383" s="2049"/>
      <c r="R383" s="2049"/>
      <c r="S383" s="2049"/>
      <c r="T383" s="2049"/>
      <c r="U383" s="2049"/>
      <c r="V383" s="2049"/>
      <c r="W383" s="2049"/>
      <c r="X383" s="2049"/>
      <c r="Y383" s="2049"/>
    </row>
    <row r="384">
      <c r="A384" s="2050"/>
      <c r="B384" s="2051"/>
      <c r="C384" s="2052"/>
      <c r="D384" s="2053"/>
      <c r="E384" s="2049"/>
      <c r="F384" s="2054"/>
      <c r="G384" s="2052"/>
      <c r="H384" s="2049"/>
      <c r="I384" s="2049"/>
      <c r="J384" s="2049"/>
      <c r="K384" s="2049"/>
      <c r="L384" s="2049"/>
      <c r="M384" s="2049"/>
      <c r="N384" s="2049"/>
      <c r="O384" s="2049"/>
      <c r="P384" s="2049"/>
      <c r="Q384" s="2049"/>
      <c r="R384" s="2049"/>
      <c r="S384" s="2049"/>
      <c r="T384" s="2049"/>
      <c r="U384" s="2049"/>
      <c r="V384" s="2049"/>
      <c r="W384" s="2049"/>
      <c r="X384" s="2049"/>
      <c r="Y384" s="2049"/>
    </row>
    <row r="385">
      <c r="A385" s="2050"/>
      <c r="B385" s="2051"/>
      <c r="C385" s="2052"/>
      <c r="D385" s="2053"/>
      <c r="E385" s="2049"/>
      <c r="F385" s="2054"/>
      <c r="G385" s="2052"/>
      <c r="H385" s="2049"/>
      <c r="I385" s="2049"/>
      <c r="J385" s="2049"/>
      <c r="K385" s="2049"/>
      <c r="L385" s="2049"/>
      <c r="M385" s="2049"/>
      <c r="N385" s="2049"/>
      <c r="O385" s="2049"/>
      <c r="P385" s="2049"/>
      <c r="Q385" s="2049"/>
      <c r="R385" s="2049"/>
      <c r="S385" s="2049"/>
      <c r="T385" s="2049"/>
      <c r="U385" s="2049"/>
      <c r="V385" s="2049"/>
      <c r="W385" s="2049"/>
      <c r="X385" s="2049"/>
      <c r="Y385" s="2049"/>
    </row>
    <row r="386">
      <c r="A386" s="2050"/>
      <c r="B386" s="2051"/>
      <c r="C386" s="2052"/>
      <c r="D386" s="2053"/>
      <c r="E386" s="2049"/>
      <c r="F386" s="2054"/>
      <c r="G386" s="2052"/>
      <c r="H386" s="2049"/>
      <c r="I386" s="2049"/>
      <c r="J386" s="2049"/>
      <c r="K386" s="2049"/>
      <c r="L386" s="2049"/>
      <c r="M386" s="2049"/>
      <c r="N386" s="2049"/>
      <c r="O386" s="2049"/>
      <c r="P386" s="2049"/>
      <c r="Q386" s="2049"/>
      <c r="R386" s="2049"/>
      <c r="S386" s="2049"/>
      <c r="T386" s="2049"/>
      <c r="U386" s="2049"/>
      <c r="V386" s="2049"/>
      <c r="W386" s="2049"/>
      <c r="X386" s="2049"/>
      <c r="Y386" s="2049"/>
    </row>
    <row r="387">
      <c r="A387" s="2050"/>
      <c r="B387" s="2051"/>
      <c r="C387" s="2052"/>
      <c r="D387" s="2053"/>
      <c r="E387" s="2049"/>
      <c r="F387" s="2054"/>
      <c r="G387" s="2052"/>
      <c r="H387" s="2049"/>
      <c r="I387" s="2049"/>
      <c r="J387" s="2049"/>
      <c r="K387" s="2049"/>
      <c r="L387" s="2049"/>
      <c r="M387" s="2049"/>
      <c r="N387" s="2049"/>
      <c r="O387" s="2049"/>
      <c r="P387" s="2049"/>
      <c r="Q387" s="2049"/>
      <c r="R387" s="2049"/>
      <c r="S387" s="2049"/>
      <c r="T387" s="2049"/>
      <c r="U387" s="2049"/>
      <c r="V387" s="2049"/>
      <c r="W387" s="2049"/>
      <c r="X387" s="2049"/>
      <c r="Y387" s="2049"/>
    </row>
    <row r="388">
      <c r="A388" s="2050"/>
      <c r="B388" s="2051"/>
      <c r="C388" s="2052"/>
      <c r="D388" s="2053"/>
      <c r="E388" s="2049"/>
      <c r="F388" s="2054"/>
      <c r="G388" s="2052"/>
      <c r="H388" s="2049"/>
      <c r="I388" s="2049"/>
      <c r="J388" s="2049"/>
      <c r="K388" s="2049"/>
      <c r="L388" s="2049"/>
      <c r="M388" s="2049"/>
      <c r="N388" s="2049"/>
      <c r="O388" s="2049"/>
      <c r="P388" s="2049"/>
      <c r="Q388" s="2049"/>
      <c r="R388" s="2049"/>
      <c r="S388" s="2049"/>
      <c r="T388" s="2049"/>
      <c r="U388" s="2049"/>
      <c r="V388" s="2049"/>
      <c r="W388" s="2049"/>
      <c r="X388" s="2049"/>
      <c r="Y388" s="2049"/>
    </row>
    <row r="389">
      <c r="A389" s="2050"/>
      <c r="B389" s="2051"/>
      <c r="C389" s="2052"/>
      <c r="D389" s="2053"/>
      <c r="E389" s="2049"/>
      <c r="F389" s="2054"/>
      <c r="G389" s="2052"/>
      <c r="H389" s="2049"/>
      <c r="I389" s="2049"/>
      <c r="J389" s="2049"/>
      <c r="K389" s="2049"/>
      <c r="L389" s="2049"/>
      <c r="M389" s="2049"/>
      <c r="N389" s="2049"/>
      <c r="O389" s="2049"/>
      <c r="P389" s="2049"/>
      <c r="Q389" s="2049"/>
      <c r="R389" s="2049"/>
      <c r="S389" s="2049"/>
      <c r="T389" s="2049"/>
      <c r="U389" s="2049"/>
      <c r="V389" s="2049"/>
      <c r="W389" s="2049"/>
      <c r="X389" s="2049"/>
      <c r="Y389" s="2049"/>
    </row>
    <row r="390">
      <c r="A390" s="2050"/>
      <c r="B390" s="2051"/>
      <c r="C390" s="2052"/>
      <c r="D390" s="2053"/>
      <c r="E390" s="2049"/>
      <c r="F390" s="2054"/>
      <c r="G390" s="2052"/>
      <c r="H390" s="2049"/>
      <c r="I390" s="2049"/>
      <c r="J390" s="2049"/>
      <c r="K390" s="2049"/>
      <c r="L390" s="2049"/>
      <c r="M390" s="2049"/>
      <c r="N390" s="2049"/>
      <c r="O390" s="2049"/>
      <c r="P390" s="2049"/>
      <c r="Q390" s="2049"/>
      <c r="R390" s="2049"/>
      <c r="S390" s="2049"/>
      <c r="T390" s="2049"/>
      <c r="U390" s="2049"/>
      <c r="V390" s="2049"/>
      <c r="W390" s="2049"/>
      <c r="X390" s="2049"/>
      <c r="Y390" s="2049"/>
    </row>
    <row r="391">
      <c r="A391" s="2050"/>
      <c r="B391" s="2051"/>
      <c r="C391" s="2052"/>
      <c r="D391" s="2053"/>
      <c r="E391" s="2049"/>
      <c r="F391" s="2054"/>
      <c r="G391" s="2052"/>
      <c r="H391" s="2049"/>
      <c r="I391" s="2049"/>
      <c r="J391" s="2049"/>
      <c r="K391" s="2049"/>
      <c r="L391" s="2049"/>
      <c r="M391" s="2049"/>
      <c r="N391" s="2049"/>
      <c r="O391" s="2049"/>
      <c r="P391" s="2049"/>
      <c r="Q391" s="2049"/>
      <c r="R391" s="2049"/>
      <c r="S391" s="2049"/>
      <c r="T391" s="2049"/>
      <c r="U391" s="2049"/>
      <c r="V391" s="2049"/>
      <c r="W391" s="2049"/>
      <c r="X391" s="2049"/>
      <c r="Y391" s="2049"/>
    </row>
    <row r="392">
      <c r="A392" s="2050"/>
      <c r="B392" s="2051"/>
      <c r="C392" s="2052"/>
      <c r="D392" s="2053"/>
      <c r="E392" s="2049"/>
      <c r="F392" s="2054"/>
      <c r="G392" s="2052"/>
      <c r="H392" s="2049"/>
      <c r="I392" s="2049"/>
      <c r="J392" s="2049"/>
      <c r="K392" s="2049"/>
      <c r="L392" s="2049"/>
      <c r="M392" s="2049"/>
      <c r="N392" s="2049"/>
      <c r="O392" s="2049"/>
      <c r="P392" s="2049"/>
      <c r="Q392" s="2049"/>
      <c r="R392" s="2049"/>
      <c r="S392" s="2049"/>
      <c r="T392" s="2049"/>
      <c r="U392" s="2049"/>
      <c r="V392" s="2049"/>
      <c r="W392" s="2049"/>
      <c r="X392" s="2049"/>
      <c r="Y392" s="2049"/>
    </row>
    <row r="393">
      <c r="A393" s="2050"/>
      <c r="B393" s="2051"/>
      <c r="C393" s="2052"/>
      <c r="D393" s="2053"/>
      <c r="E393" s="2049"/>
      <c r="F393" s="2054"/>
      <c r="G393" s="2052"/>
      <c r="H393" s="2049"/>
      <c r="I393" s="2049"/>
      <c r="J393" s="2049"/>
      <c r="K393" s="2049"/>
      <c r="L393" s="2049"/>
      <c r="M393" s="2049"/>
      <c r="N393" s="2049"/>
      <c r="O393" s="2049"/>
      <c r="P393" s="2049"/>
      <c r="Q393" s="2049"/>
      <c r="R393" s="2049"/>
      <c r="S393" s="2049"/>
      <c r="T393" s="2049"/>
      <c r="U393" s="2049"/>
      <c r="V393" s="2049"/>
      <c r="W393" s="2049"/>
      <c r="X393" s="2049"/>
      <c r="Y393" s="2049"/>
    </row>
    <row r="394">
      <c r="A394" s="2050"/>
      <c r="B394" s="2051"/>
      <c r="C394" s="2052"/>
      <c r="D394" s="2053"/>
      <c r="E394" s="2049"/>
      <c r="F394" s="2054"/>
      <c r="G394" s="2052"/>
      <c r="H394" s="2049"/>
      <c r="I394" s="2049"/>
      <c r="J394" s="2049"/>
      <c r="K394" s="2049"/>
      <c r="L394" s="2049"/>
      <c r="M394" s="2049"/>
      <c r="N394" s="2049"/>
      <c r="O394" s="2049"/>
      <c r="P394" s="2049"/>
      <c r="Q394" s="2049"/>
      <c r="R394" s="2049"/>
      <c r="S394" s="2049"/>
      <c r="T394" s="2049"/>
      <c r="U394" s="2049"/>
      <c r="V394" s="2049"/>
      <c r="W394" s="2049"/>
      <c r="X394" s="2049"/>
      <c r="Y394" s="2049"/>
    </row>
    <row r="395">
      <c r="A395" s="2050"/>
      <c r="B395" s="2051"/>
      <c r="C395" s="2052"/>
      <c r="D395" s="2053"/>
      <c r="E395" s="2049"/>
      <c r="F395" s="2054"/>
      <c r="G395" s="2052"/>
      <c r="H395" s="2049"/>
      <c r="I395" s="2049"/>
      <c r="J395" s="2049"/>
      <c r="K395" s="2049"/>
      <c r="L395" s="2049"/>
      <c r="M395" s="2049"/>
      <c r="N395" s="2049"/>
      <c r="O395" s="2049"/>
      <c r="P395" s="2049"/>
      <c r="Q395" s="2049"/>
      <c r="R395" s="2049"/>
      <c r="S395" s="2049"/>
      <c r="T395" s="2049"/>
      <c r="U395" s="2049"/>
      <c r="V395" s="2049"/>
      <c r="W395" s="2049"/>
      <c r="X395" s="2049"/>
      <c r="Y395" s="2049"/>
    </row>
    <row r="396">
      <c r="A396" s="2050"/>
      <c r="B396" s="2051"/>
      <c r="C396" s="2052"/>
      <c r="D396" s="2053"/>
      <c r="E396" s="2049"/>
      <c r="F396" s="2054"/>
      <c r="G396" s="2052"/>
      <c r="H396" s="2049"/>
      <c r="I396" s="2049"/>
      <c r="J396" s="2049"/>
      <c r="K396" s="2049"/>
      <c r="L396" s="2049"/>
      <c r="M396" s="2049"/>
      <c r="N396" s="2049"/>
      <c r="O396" s="2049"/>
      <c r="P396" s="2049"/>
      <c r="Q396" s="2049"/>
      <c r="R396" s="2049"/>
      <c r="S396" s="2049"/>
      <c r="T396" s="2049"/>
      <c r="U396" s="2049"/>
      <c r="V396" s="2049"/>
      <c r="W396" s="2049"/>
      <c r="X396" s="2049"/>
      <c r="Y396" s="2049"/>
    </row>
    <row r="397">
      <c r="A397" s="2050"/>
      <c r="B397" s="2051"/>
      <c r="C397" s="2052"/>
      <c r="D397" s="2053"/>
      <c r="E397" s="2049"/>
      <c r="F397" s="2054"/>
      <c r="G397" s="2052"/>
      <c r="H397" s="2049"/>
      <c r="I397" s="2049"/>
      <c r="J397" s="2049"/>
      <c r="K397" s="2049"/>
      <c r="L397" s="2049"/>
      <c r="M397" s="2049"/>
      <c r="N397" s="2049"/>
      <c r="O397" s="2049"/>
      <c r="P397" s="2049"/>
      <c r="Q397" s="2049"/>
      <c r="R397" s="2049"/>
      <c r="S397" s="2049"/>
      <c r="T397" s="2049"/>
      <c r="U397" s="2049"/>
      <c r="V397" s="2049"/>
      <c r="W397" s="2049"/>
      <c r="X397" s="2049"/>
      <c r="Y397" s="2049"/>
    </row>
    <row r="398">
      <c r="A398" s="2050"/>
      <c r="B398" s="2051"/>
      <c r="C398" s="2052"/>
      <c r="D398" s="2053"/>
      <c r="E398" s="2049"/>
      <c r="F398" s="2054"/>
      <c r="G398" s="2052"/>
      <c r="H398" s="2049"/>
      <c r="I398" s="2049"/>
      <c r="J398" s="2049"/>
      <c r="K398" s="2049"/>
      <c r="L398" s="2049"/>
      <c r="M398" s="2049"/>
      <c r="N398" s="2049"/>
      <c r="O398" s="2049"/>
      <c r="P398" s="2049"/>
      <c r="Q398" s="2049"/>
      <c r="R398" s="2049"/>
      <c r="S398" s="2049"/>
      <c r="T398" s="2049"/>
      <c r="U398" s="2049"/>
      <c r="V398" s="2049"/>
      <c r="W398" s="2049"/>
      <c r="X398" s="2049"/>
      <c r="Y398" s="2049"/>
    </row>
    <row r="399">
      <c r="A399" s="2050"/>
      <c r="B399" s="2051"/>
      <c r="C399" s="2052"/>
      <c r="D399" s="2053"/>
      <c r="E399" s="2049"/>
      <c r="F399" s="2054"/>
      <c r="G399" s="2052"/>
      <c r="H399" s="2049"/>
      <c r="I399" s="2049"/>
      <c r="J399" s="2049"/>
      <c r="K399" s="2049"/>
      <c r="L399" s="2049"/>
      <c r="M399" s="2049"/>
      <c r="N399" s="2049"/>
      <c r="O399" s="2049"/>
      <c r="P399" s="2049"/>
      <c r="Q399" s="2049"/>
      <c r="R399" s="2049"/>
      <c r="S399" s="2049"/>
      <c r="T399" s="2049"/>
      <c r="U399" s="2049"/>
      <c r="V399" s="2049"/>
      <c r="W399" s="2049"/>
      <c r="X399" s="2049"/>
      <c r="Y399" s="2049"/>
    </row>
    <row r="400">
      <c r="A400" s="2050"/>
      <c r="B400" s="2051"/>
      <c r="C400" s="2052"/>
      <c r="D400" s="2053"/>
      <c r="E400" s="2049"/>
      <c r="F400" s="2054"/>
      <c r="G400" s="2052"/>
      <c r="H400" s="2049"/>
      <c r="I400" s="2049"/>
      <c r="J400" s="2049"/>
      <c r="K400" s="2049"/>
      <c r="L400" s="2049"/>
      <c r="M400" s="2049"/>
      <c r="N400" s="2049"/>
      <c r="O400" s="2049"/>
      <c r="P400" s="2049"/>
      <c r="Q400" s="2049"/>
      <c r="R400" s="2049"/>
      <c r="S400" s="2049"/>
      <c r="T400" s="2049"/>
      <c r="U400" s="2049"/>
      <c r="V400" s="2049"/>
      <c r="W400" s="2049"/>
      <c r="X400" s="2049"/>
      <c r="Y400" s="2049"/>
    </row>
    <row r="401">
      <c r="A401" s="2050"/>
      <c r="B401" s="2051"/>
      <c r="C401" s="2052"/>
      <c r="D401" s="2053"/>
      <c r="E401" s="2049"/>
      <c r="F401" s="2054"/>
      <c r="G401" s="2052"/>
      <c r="H401" s="2049"/>
      <c r="I401" s="2049"/>
      <c r="J401" s="2049"/>
      <c r="K401" s="2049"/>
      <c r="L401" s="2049"/>
      <c r="M401" s="2049"/>
      <c r="N401" s="2049"/>
      <c r="O401" s="2049"/>
      <c r="P401" s="2049"/>
      <c r="Q401" s="2049"/>
      <c r="R401" s="2049"/>
      <c r="S401" s="2049"/>
      <c r="T401" s="2049"/>
      <c r="U401" s="2049"/>
      <c r="V401" s="2049"/>
      <c r="W401" s="2049"/>
      <c r="X401" s="2049"/>
      <c r="Y401" s="2049"/>
    </row>
    <row r="402">
      <c r="A402" s="2050"/>
      <c r="B402" s="2051"/>
      <c r="C402" s="2052"/>
      <c r="D402" s="2053"/>
      <c r="E402" s="2049"/>
      <c r="F402" s="2054"/>
      <c r="G402" s="2052"/>
      <c r="H402" s="2049"/>
      <c r="I402" s="2049"/>
      <c r="J402" s="2049"/>
      <c r="K402" s="2049"/>
      <c r="L402" s="2049"/>
      <c r="M402" s="2049"/>
      <c r="N402" s="2049"/>
      <c r="O402" s="2049"/>
      <c r="P402" s="2049"/>
      <c r="Q402" s="2049"/>
      <c r="R402" s="2049"/>
      <c r="S402" s="2049"/>
      <c r="T402" s="2049"/>
      <c r="U402" s="2049"/>
      <c r="V402" s="2049"/>
      <c r="W402" s="2049"/>
      <c r="X402" s="2049"/>
      <c r="Y402" s="2049"/>
    </row>
    <row r="403">
      <c r="A403" s="2050"/>
      <c r="B403" s="2051"/>
      <c r="C403" s="2052"/>
      <c r="D403" s="2053"/>
      <c r="E403" s="2049"/>
      <c r="F403" s="2054"/>
      <c r="G403" s="2052"/>
      <c r="H403" s="2049"/>
      <c r="I403" s="2049"/>
      <c r="J403" s="2049"/>
      <c r="K403" s="2049"/>
      <c r="L403" s="2049"/>
      <c r="M403" s="2049"/>
      <c r="N403" s="2049"/>
      <c r="O403" s="2049"/>
      <c r="P403" s="2049"/>
      <c r="Q403" s="2049"/>
      <c r="R403" s="2049"/>
      <c r="S403" s="2049"/>
      <c r="T403" s="2049"/>
      <c r="U403" s="2049"/>
      <c r="V403" s="2049"/>
      <c r="W403" s="2049"/>
      <c r="X403" s="2049"/>
      <c r="Y403" s="2049"/>
    </row>
    <row r="404">
      <c r="A404" s="2050"/>
      <c r="B404" s="2051"/>
      <c r="C404" s="2052"/>
      <c r="D404" s="2053"/>
      <c r="E404" s="2049"/>
      <c r="F404" s="2054"/>
      <c r="G404" s="2052"/>
      <c r="H404" s="2049"/>
      <c r="I404" s="2049"/>
      <c r="J404" s="2049"/>
      <c r="K404" s="2049"/>
      <c r="L404" s="2049"/>
      <c r="M404" s="2049"/>
      <c r="N404" s="2049"/>
      <c r="O404" s="2049"/>
      <c r="P404" s="2049"/>
      <c r="Q404" s="2049"/>
      <c r="R404" s="2049"/>
      <c r="S404" s="2049"/>
      <c r="T404" s="2049"/>
      <c r="U404" s="2049"/>
      <c r="V404" s="2049"/>
      <c r="W404" s="2049"/>
      <c r="X404" s="2049"/>
      <c r="Y404" s="2049"/>
    </row>
    <row r="405">
      <c r="A405" s="2050"/>
      <c r="B405" s="2051"/>
      <c r="C405" s="2052"/>
      <c r="D405" s="2053"/>
      <c r="E405" s="2049"/>
      <c r="F405" s="2054"/>
      <c r="G405" s="2052"/>
      <c r="H405" s="2049"/>
      <c r="I405" s="2049"/>
      <c r="J405" s="2049"/>
      <c r="K405" s="2049"/>
      <c r="L405" s="2049"/>
      <c r="M405" s="2049"/>
      <c r="N405" s="2049"/>
      <c r="O405" s="2049"/>
      <c r="P405" s="2049"/>
      <c r="Q405" s="2049"/>
      <c r="R405" s="2049"/>
      <c r="S405" s="2049"/>
      <c r="T405" s="2049"/>
      <c r="U405" s="2049"/>
      <c r="V405" s="2049"/>
      <c r="W405" s="2049"/>
      <c r="X405" s="2049"/>
      <c r="Y405" s="2049"/>
    </row>
    <row r="406">
      <c r="A406" s="2050"/>
      <c r="B406" s="2051"/>
      <c r="C406" s="2052"/>
      <c r="D406" s="2053"/>
      <c r="E406" s="2049"/>
      <c r="F406" s="2054"/>
      <c r="G406" s="2052"/>
      <c r="H406" s="2049"/>
      <c r="I406" s="2049"/>
      <c r="J406" s="2049"/>
      <c r="K406" s="2049"/>
      <c r="L406" s="2049"/>
      <c r="M406" s="2049"/>
      <c r="N406" s="2049"/>
      <c r="O406" s="2049"/>
      <c r="P406" s="2049"/>
      <c r="Q406" s="2049"/>
      <c r="R406" s="2049"/>
      <c r="S406" s="2049"/>
      <c r="T406" s="2049"/>
      <c r="U406" s="2049"/>
      <c r="V406" s="2049"/>
      <c r="W406" s="2049"/>
      <c r="X406" s="2049"/>
      <c r="Y406" s="2049"/>
    </row>
    <row r="407">
      <c r="A407" s="2050"/>
      <c r="B407" s="2051"/>
      <c r="C407" s="2052"/>
      <c r="D407" s="2053"/>
      <c r="E407" s="2049"/>
      <c r="F407" s="2054"/>
      <c r="G407" s="2052"/>
      <c r="H407" s="2049"/>
      <c r="I407" s="2049"/>
      <c r="J407" s="2049"/>
      <c r="K407" s="2049"/>
      <c r="L407" s="2049"/>
      <c r="M407" s="2049"/>
      <c r="N407" s="2049"/>
      <c r="O407" s="2049"/>
      <c r="P407" s="2049"/>
      <c r="Q407" s="2049"/>
      <c r="R407" s="2049"/>
      <c r="S407" s="2049"/>
      <c r="T407" s="2049"/>
      <c r="U407" s="2049"/>
      <c r="V407" s="2049"/>
      <c r="W407" s="2049"/>
      <c r="X407" s="2049"/>
      <c r="Y407" s="2049"/>
    </row>
    <row r="408">
      <c r="A408" s="2050"/>
      <c r="B408" s="2051"/>
      <c r="C408" s="2052"/>
      <c r="D408" s="2053"/>
      <c r="E408" s="2049"/>
      <c r="F408" s="2054"/>
      <c r="G408" s="2052"/>
      <c r="H408" s="2049"/>
      <c r="I408" s="2049"/>
      <c r="J408" s="2049"/>
      <c r="K408" s="2049"/>
      <c r="L408" s="2049"/>
      <c r="M408" s="2049"/>
      <c r="N408" s="2049"/>
      <c r="O408" s="2049"/>
      <c r="P408" s="2049"/>
      <c r="Q408" s="2049"/>
      <c r="R408" s="2049"/>
      <c r="S408" s="2049"/>
      <c r="T408" s="2049"/>
      <c r="U408" s="2049"/>
      <c r="V408" s="2049"/>
      <c r="W408" s="2049"/>
      <c r="X408" s="2049"/>
      <c r="Y408" s="2049"/>
    </row>
    <row r="409">
      <c r="A409" s="2050"/>
      <c r="B409" s="2051"/>
      <c r="C409" s="2052"/>
      <c r="D409" s="2053"/>
      <c r="E409" s="2049"/>
      <c r="F409" s="2054"/>
      <c r="G409" s="2052"/>
      <c r="H409" s="2049"/>
      <c r="I409" s="2049"/>
      <c r="J409" s="2049"/>
      <c r="K409" s="2049"/>
      <c r="L409" s="2049"/>
      <c r="M409" s="2049"/>
      <c r="N409" s="2049"/>
      <c r="O409" s="2049"/>
      <c r="P409" s="2049"/>
      <c r="Q409" s="2049"/>
      <c r="R409" s="2049"/>
      <c r="S409" s="2049"/>
      <c r="T409" s="2049"/>
      <c r="U409" s="2049"/>
      <c r="V409" s="2049"/>
      <c r="W409" s="2049"/>
      <c r="X409" s="2049"/>
      <c r="Y409" s="2049"/>
    </row>
    <row r="410">
      <c r="A410" s="2050"/>
      <c r="B410" s="2051"/>
      <c r="C410" s="2052"/>
      <c r="D410" s="2053"/>
      <c r="E410" s="2049"/>
      <c r="F410" s="2054"/>
      <c r="G410" s="2052"/>
      <c r="H410" s="2049"/>
      <c r="I410" s="2049"/>
      <c r="J410" s="2049"/>
      <c r="K410" s="2049"/>
      <c r="L410" s="2049"/>
      <c r="M410" s="2049"/>
      <c r="N410" s="2049"/>
      <c r="O410" s="2049"/>
      <c r="P410" s="2049"/>
      <c r="Q410" s="2049"/>
      <c r="R410" s="2049"/>
      <c r="S410" s="2049"/>
      <c r="T410" s="2049"/>
      <c r="U410" s="2049"/>
      <c r="V410" s="2049"/>
      <c r="W410" s="2049"/>
      <c r="X410" s="2049"/>
      <c r="Y410" s="2049"/>
    </row>
    <row r="411">
      <c r="A411" s="2050"/>
      <c r="B411" s="2051"/>
      <c r="C411" s="2052"/>
      <c r="D411" s="2053"/>
      <c r="E411" s="2049"/>
      <c r="F411" s="2054"/>
      <c r="G411" s="2052"/>
      <c r="H411" s="2049"/>
      <c r="I411" s="2049"/>
      <c r="J411" s="2049"/>
      <c r="K411" s="2049"/>
      <c r="L411" s="2049"/>
      <c r="M411" s="2049"/>
      <c r="N411" s="2049"/>
      <c r="O411" s="2049"/>
      <c r="P411" s="2049"/>
      <c r="Q411" s="2049"/>
      <c r="R411" s="2049"/>
      <c r="S411" s="2049"/>
      <c r="T411" s="2049"/>
      <c r="U411" s="2049"/>
      <c r="V411" s="2049"/>
      <c r="W411" s="2049"/>
      <c r="X411" s="2049"/>
      <c r="Y411" s="2049"/>
    </row>
    <row r="412">
      <c r="A412" s="2050"/>
      <c r="B412" s="2051"/>
      <c r="C412" s="2052"/>
      <c r="D412" s="2053"/>
      <c r="E412" s="2049"/>
      <c r="F412" s="2054"/>
      <c r="G412" s="2052"/>
      <c r="H412" s="2049"/>
      <c r="I412" s="2049"/>
      <c r="J412" s="2049"/>
      <c r="K412" s="2049"/>
      <c r="L412" s="2049"/>
      <c r="M412" s="2049"/>
      <c r="N412" s="2049"/>
      <c r="O412" s="2049"/>
      <c r="P412" s="2049"/>
      <c r="Q412" s="2049"/>
      <c r="R412" s="2049"/>
      <c r="S412" s="2049"/>
      <c r="T412" s="2049"/>
      <c r="U412" s="2049"/>
      <c r="V412" s="2049"/>
      <c r="W412" s="2049"/>
      <c r="X412" s="2049"/>
      <c r="Y412" s="2049"/>
    </row>
    <row r="413">
      <c r="A413" s="2050"/>
      <c r="B413" s="2051"/>
      <c r="C413" s="2052"/>
      <c r="D413" s="2053"/>
      <c r="E413" s="2049"/>
      <c r="F413" s="2054"/>
      <c r="G413" s="2052"/>
      <c r="H413" s="2049"/>
      <c r="I413" s="2049"/>
      <c r="J413" s="2049"/>
      <c r="K413" s="2049"/>
      <c r="L413" s="2049"/>
      <c r="M413" s="2049"/>
      <c r="N413" s="2049"/>
      <c r="O413" s="2049"/>
      <c r="P413" s="2049"/>
      <c r="Q413" s="2049"/>
      <c r="R413" s="2049"/>
      <c r="S413" s="2049"/>
      <c r="T413" s="2049"/>
      <c r="U413" s="2049"/>
      <c r="V413" s="2049"/>
      <c r="W413" s="2049"/>
      <c r="X413" s="2049"/>
      <c r="Y413" s="2049"/>
    </row>
    <row r="414">
      <c r="A414" s="2050"/>
      <c r="B414" s="2051"/>
      <c r="C414" s="2052"/>
      <c r="D414" s="2053"/>
      <c r="E414" s="2049"/>
      <c r="F414" s="2054"/>
      <c r="G414" s="2052"/>
      <c r="H414" s="2049"/>
      <c r="I414" s="2049"/>
      <c r="J414" s="2049"/>
      <c r="K414" s="2049"/>
      <c r="L414" s="2049"/>
      <c r="M414" s="2049"/>
      <c r="N414" s="2049"/>
      <c r="O414" s="2049"/>
      <c r="P414" s="2049"/>
      <c r="Q414" s="2049"/>
      <c r="R414" s="2049"/>
      <c r="S414" s="2049"/>
      <c r="T414" s="2049"/>
      <c r="U414" s="2049"/>
      <c r="V414" s="2049"/>
      <c r="W414" s="2049"/>
      <c r="X414" s="2049"/>
      <c r="Y414" s="2049"/>
    </row>
    <row r="415">
      <c r="A415" s="2050"/>
      <c r="B415" s="2051"/>
      <c r="C415" s="2052"/>
      <c r="D415" s="2053"/>
      <c r="E415" s="2049"/>
      <c r="F415" s="2054"/>
      <c r="G415" s="2052"/>
      <c r="H415" s="2049"/>
      <c r="I415" s="2049"/>
      <c r="J415" s="2049"/>
      <c r="K415" s="2049"/>
      <c r="L415" s="2049"/>
      <c r="M415" s="2049"/>
      <c r="N415" s="2049"/>
      <c r="O415" s="2049"/>
      <c r="P415" s="2049"/>
      <c r="Q415" s="2049"/>
      <c r="R415" s="2049"/>
      <c r="S415" s="2049"/>
      <c r="T415" s="2049"/>
      <c r="U415" s="2049"/>
      <c r="V415" s="2049"/>
      <c r="W415" s="2049"/>
      <c r="X415" s="2049"/>
      <c r="Y415" s="2049"/>
    </row>
    <row r="416">
      <c r="A416" s="2050"/>
      <c r="B416" s="2051"/>
      <c r="C416" s="2052"/>
      <c r="D416" s="2053"/>
      <c r="E416" s="2049"/>
      <c r="F416" s="2054"/>
      <c r="G416" s="2052"/>
      <c r="H416" s="2049"/>
      <c r="I416" s="2049"/>
      <c r="J416" s="2049"/>
      <c r="K416" s="2049"/>
      <c r="L416" s="2049"/>
      <c r="M416" s="2049"/>
      <c r="N416" s="2049"/>
      <c r="O416" s="2049"/>
      <c r="P416" s="2049"/>
      <c r="Q416" s="2049"/>
      <c r="R416" s="2049"/>
      <c r="S416" s="2049"/>
      <c r="T416" s="2049"/>
      <c r="U416" s="2049"/>
      <c r="V416" s="2049"/>
      <c r="W416" s="2049"/>
      <c r="X416" s="2049"/>
      <c r="Y416" s="2049"/>
    </row>
    <row r="417">
      <c r="A417" s="2050"/>
      <c r="B417" s="2051"/>
      <c r="C417" s="2052"/>
      <c r="D417" s="2053"/>
      <c r="E417" s="2049"/>
      <c r="F417" s="2054"/>
      <c r="G417" s="2052"/>
      <c r="H417" s="2049"/>
      <c r="I417" s="2049"/>
      <c r="J417" s="2049"/>
      <c r="K417" s="2049"/>
      <c r="L417" s="2049"/>
      <c r="M417" s="2049"/>
      <c r="N417" s="2049"/>
      <c r="O417" s="2049"/>
      <c r="P417" s="2049"/>
      <c r="Q417" s="2049"/>
      <c r="R417" s="2049"/>
      <c r="S417" s="2049"/>
      <c r="T417" s="2049"/>
      <c r="U417" s="2049"/>
      <c r="V417" s="2049"/>
      <c r="W417" s="2049"/>
      <c r="X417" s="2049"/>
      <c r="Y417" s="2049"/>
    </row>
    <row r="418">
      <c r="A418" s="2050"/>
      <c r="B418" s="2051"/>
      <c r="C418" s="2052"/>
      <c r="D418" s="2053"/>
      <c r="E418" s="2049"/>
      <c r="F418" s="2054"/>
      <c r="G418" s="2052"/>
      <c r="H418" s="2049"/>
      <c r="I418" s="2049"/>
      <c r="J418" s="2049"/>
      <c r="K418" s="2049"/>
      <c r="L418" s="2049"/>
      <c r="M418" s="2049"/>
      <c r="N418" s="2049"/>
      <c r="O418" s="2049"/>
      <c r="P418" s="2049"/>
      <c r="Q418" s="2049"/>
      <c r="R418" s="2049"/>
      <c r="S418" s="2049"/>
      <c r="T418" s="2049"/>
      <c r="U418" s="2049"/>
      <c r="V418" s="2049"/>
      <c r="W418" s="2049"/>
      <c r="X418" s="2049"/>
      <c r="Y418" s="2049"/>
    </row>
    <row r="419">
      <c r="A419" s="2050"/>
      <c r="B419" s="2051"/>
      <c r="C419" s="2052"/>
      <c r="D419" s="2053"/>
      <c r="E419" s="2049"/>
      <c r="F419" s="2054"/>
      <c r="G419" s="2052"/>
      <c r="H419" s="2049"/>
      <c r="I419" s="2049"/>
      <c r="J419" s="2049"/>
      <c r="K419" s="2049"/>
      <c r="L419" s="2049"/>
      <c r="M419" s="2049"/>
      <c r="N419" s="2049"/>
      <c r="O419" s="2049"/>
      <c r="P419" s="2049"/>
      <c r="Q419" s="2049"/>
      <c r="R419" s="2049"/>
      <c r="S419" s="2049"/>
      <c r="T419" s="2049"/>
      <c r="U419" s="2049"/>
      <c r="V419" s="2049"/>
      <c r="W419" s="2049"/>
      <c r="X419" s="2049"/>
      <c r="Y419" s="2049"/>
    </row>
    <row r="420">
      <c r="A420" s="2050"/>
      <c r="B420" s="2051"/>
      <c r="C420" s="2052"/>
      <c r="D420" s="2053"/>
      <c r="E420" s="2049"/>
      <c r="F420" s="2054"/>
      <c r="G420" s="2052"/>
      <c r="H420" s="2049"/>
      <c r="I420" s="2049"/>
      <c r="J420" s="2049"/>
      <c r="K420" s="2049"/>
      <c r="L420" s="2049"/>
      <c r="M420" s="2049"/>
      <c r="N420" s="2049"/>
      <c r="O420" s="2049"/>
      <c r="P420" s="2049"/>
      <c r="Q420" s="2049"/>
      <c r="R420" s="2049"/>
      <c r="S420" s="2049"/>
      <c r="T420" s="2049"/>
      <c r="U420" s="2049"/>
      <c r="V420" s="2049"/>
      <c r="W420" s="2049"/>
      <c r="X420" s="2049"/>
      <c r="Y420" s="2049"/>
    </row>
    <row r="421">
      <c r="A421" s="2050"/>
      <c r="B421" s="2051"/>
      <c r="C421" s="2052"/>
      <c r="D421" s="2053"/>
      <c r="E421" s="2049"/>
      <c r="F421" s="2054"/>
      <c r="G421" s="2052"/>
      <c r="H421" s="2049"/>
      <c r="I421" s="2049"/>
      <c r="J421" s="2049"/>
      <c r="K421" s="2049"/>
      <c r="L421" s="2049"/>
      <c r="M421" s="2049"/>
      <c r="N421" s="2049"/>
      <c r="O421" s="2049"/>
      <c r="P421" s="2049"/>
      <c r="Q421" s="2049"/>
      <c r="R421" s="2049"/>
      <c r="S421" s="2049"/>
      <c r="T421" s="2049"/>
      <c r="U421" s="2049"/>
      <c r="V421" s="2049"/>
      <c r="W421" s="2049"/>
      <c r="X421" s="2049"/>
      <c r="Y421" s="2049"/>
    </row>
    <row r="422">
      <c r="A422" s="2050"/>
      <c r="B422" s="2051"/>
      <c r="C422" s="2052"/>
      <c r="D422" s="2053"/>
      <c r="E422" s="2049"/>
      <c r="F422" s="2054"/>
      <c r="G422" s="2052"/>
      <c r="H422" s="2049"/>
      <c r="I422" s="2049"/>
      <c r="J422" s="2049"/>
      <c r="K422" s="2049"/>
      <c r="L422" s="2049"/>
      <c r="M422" s="2049"/>
      <c r="N422" s="2049"/>
      <c r="O422" s="2049"/>
      <c r="P422" s="2049"/>
      <c r="Q422" s="2049"/>
      <c r="R422" s="2049"/>
      <c r="S422" s="2049"/>
      <c r="T422" s="2049"/>
      <c r="U422" s="2049"/>
      <c r="V422" s="2049"/>
      <c r="W422" s="2049"/>
      <c r="X422" s="2049"/>
      <c r="Y422" s="2049"/>
    </row>
    <row r="423">
      <c r="A423" s="2050"/>
      <c r="B423" s="2051"/>
      <c r="C423" s="2052"/>
      <c r="D423" s="2053"/>
      <c r="E423" s="2049"/>
      <c r="F423" s="2054"/>
      <c r="G423" s="2052"/>
      <c r="H423" s="2049"/>
      <c r="I423" s="2049"/>
      <c r="J423" s="2049"/>
      <c r="K423" s="2049"/>
      <c r="L423" s="2049"/>
      <c r="M423" s="2049"/>
      <c r="N423" s="2049"/>
      <c r="O423" s="2049"/>
      <c r="P423" s="2049"/>
      <c r="Q423" s="2049"/>
      <c r="R423" s="2049"/>
      <c r="S423" s="2049"/>
      <c r="T423" s="2049"/>
      <c r="U423" s="2049"/>
      <c r="V423" s="2049"/>
      <c r="W423" s="2049"/>
      <c r="X423" s="2049"/>
      <c r="Y423" s="2049"/>
    </row>
    <row r="424">
      <c r="A424" s="2050"/>
      <c r="B424" s="2051"/>
      <c r="C424" s="2052"/>
      <c r="D424" s="2053"/>
      <c r="E424" s="2049"/>
      <c r="F424" s="2054"/>
      <c r="G424" s="2052"/>
      <c r="H424" s="2049"/>
      <c r="I424" s="2049"/>
      <c r="J424" s="2049"/>
      <c r="K424" s="2049"/>
      <c r="L424" s="2049"/>
      <c r="M424" s="2049"/>
      <c r="N424" s="2049"/>
      <c r="O424" s="2049"/>
      <c r="P424" s="2049"/>
      <c r="Q424" s="2049"/>
      <c r="R424" s="2049"/>
      <c r="S424" s="2049"/>
      <c r="T424" s="2049"/>
      <c r="U424" s="2049"/>
      <c r="V424" s="2049"/>
      <c r="W424" s="2049"/>
      <c r="X424" s="2049"/>
      <c r="Y424" s="2049"/>
    </row>
    <row r="425">
      <c r="A425" s="2050"/>
      <c r="B425" s="2051"/>
      <c r="C425" s="2052"/>
      <c r="D425" s="2053"/>
      <c r="E425" s="2049"/>
      <c r="F425" s="2054"/>
      <c r="G425" s="2052"/>
      <c r="H425" s="2049"/>
      <c r="I425" s="2049"/>
      <c r="J425" s="2049"/>
      <c r="K425" s="2049"/>
      <c r="L425" s="2049"/>
      <c r="M425" s="2049"/>
      <c r="N425" s="2049"/>
      <c r="O425" s="2049"/>
      <c r="P425" s="2049"/>
      <c r="Q425" s="2049"/>
      <c r="R425" s="2049"/>
      <c r="S425" s="2049"/>
      <c r="T425" s="2049"/>
      <c r="U425" s="2049"/>
      <c r="V425" s="2049"/>
      <c r="W425" s="2049"/>
      <c r="X425" s="2049"/>
      <c r="Y425" s="2049"/>
    </row>
    <row r="426">
      <c r="A426" s="2050"/>
      <c r="B426" s="2051"/>
      <c r="C426" s="2052"/>
      <c r="D426" s="2053"/>
      <c r="E426" s="2049"/>
      <c r="F426" s="2054"/>
      <c r="G426" s="2052"/>
      <c r="H426" s="2049"/>
      <c r="I426" s="2049"/>
      <c r="J426" s="2049"/>
      <c r="K426" s="2049"/>
      <c r="L426" s="2049"/>
      <c r="M426" s="2049"/>
      <c r="N426" s="2049"/>
      <c r="O426" s="2049"/>
      <c r="P426" s="2049"/>
      <c r="Q426" s="2049"/>
      <c r="R426" s="2049"/>
      <c r="S426" s="2049"/>
      <c r="T426" s="2049"/>
      <c r="U426" s="2049"/>
      <c r="V426" s="2049"/>
      <c r="W426" s="2049"/>
      <c r="X426" s="2049"/>
      <c r="Y426" s="2049"/>
    </row>
    <row r="427">
      <c r="A427" s="2050"/>
      <c r="B427" s="2051"/>
      <c r="C427" s="2052"/>
      <c r="D427" s="2053"/>
      <c r="E427" s="2049"/>
      <c r="F427" s="2054"/>
      <c r="G427" s="2052"/>
      <c r="H427" s="2049"/>
      <c r="I427" s="2049"/>
      <c r="J427" s="2049"/>
      <c r="K427" s="2049"/>
      <c r="L427" s="2049"/>
      <c r="M427" s="2049"/>
      <c r="N427" s="2049"/>
      <c r="O427" s="2049"/>
      <c r="P427" s="2049"/>
      <c r="Q427" s="2049"/>
      <c r="R427" s="2049"/>
      <c r="S427" s="2049"/>
      <c r="T427" s="2049"/>
      <c r="U427" s="2049"/>
      <c r="V427" s="2049"/>
      <c r="W427" s="2049"/>
      <c r="X427" s="2049"/>
      <c r="Y427" s="2049"/>
    </row>
    <row r="428">
      <c r="A428" s="2050"/>
      <c r="B428" s="2051"/>
      <c r="C428" s="2052"/>
      <c r="D428" s="2053"/>
      <c r="E428" s="2049"/>
      <c r="F428" s="2054"/>
      <c r="G428" s="2052"/>
      <c r="H428" s="2049"/>
      <c r="I428" s="2049"/>
      <c r="J428" s="2049"/>
      <c r="K428" s="2049"/>
      <c r="L428" s="2049"/>
      <c r="M428" s="2049"/>
      <c r="N428" s="2049"/>
      <c r="O428" s="2049"/>
      <c r="P428" s="2049"/>
      <c r="Q428" s="2049"/>
      <c r="R428" s="2049"/>
      <c r="S428" s="2049"/>
      <c r="T428" s="2049"/>
      <c r="U428" s="2049"/>
      <c r="V428" s="2049"/>
      <c r="W428" s="2049"/>
      <c r="X428" s="2049"/>
      <c r="Y428" s="2049"/>
    </row>
    <row r="429">
      <c r="A429" s="2050"/>
      <c r="B429" s="2051"/>
      <c r="C429" s="2052"/>
      <c r="D429" s="2053"/>
      <c r="E429" s="2049"/>
      <c r="F429" s="2054"/>
      <c r="G429" s="2052"/>
      <c r="H429" s="2049"/>
      <c r="I429" s="2049"/>
      <c r="J429" s="2049"/>
      <c r="K429" s="2049"/>
      <c r="L429" s="2049"/>
      <c r="M429" s="2049"/>
      <c r="N429" s="2049"/>
      <c r="O429" s="2049"/>
      <c r="P429" s="2049"/>
      <c r="Q429" s="2049"/>
      <c r="R429" s="2049"/>
      <c r="S429" s="2049"/>
      <c r="T429" s="2049"/>
      <c r="U429" s="2049"/>
      <c r="V429" s="2049"/>
      <c r="W429" s="2049"/>
      <c r="X429" s="2049"/>
      <c r="Y429" s="2049"/>
    </row>
    <row r="430">
      <c r="A430" s="2050"/>
      <c r="B430" s="2051"/>
      <c r="C430" s="2052"/>
      <c r="D430" s="2053"/>
      <c r="E430" s="2049"/>
      <c r="F430" s="2054"/>
      <c r="G430" s="2052"/>
      <c r="H430" s="2049"/>
      <c r="I430" s="2049"/>
      <c r="J430" s="2049"/>
      <c r="K430" s="2049"/>
      <c r="L430" s="2049"/>
      <c r="M430" s="2049"/>
      <c r="N430" s="2049"/>
      <c r="O430" s="2049"/>
      <c r="P430" s="2049"/>
      <c r="Q430" s="2049"/>
      <c r="R430" s="2049"/>
      <c r="S430" s="2049"/>
      <c r="T430" s="2049"/>
      <c r="U430" s="2049"/>
      <c r="V430" s="2049"/>
      <c r="W430" s="2049"/>
      <c r="X430" s="2049"/>
      <c r="Y430" s="2049"/>
    </row>
    <row r="431">
      <c r="A431" s="2050"/>
      <c r="B431" s="2051"/>
      <c r="C431" s="2052"/>
      <c r="D431" s="2053"/>
      <c r="E431" s="2049"/>
      <c r="F431" s="2054"/>
      <c r="G431" s="2052"/>
      <c r="H431" s="2049"/>
      <c r="I431" s="2049"/>
      <c r="J431" s="2049"/>
      <c r="K431" s="2049"/>
      <c r="L431" s="2049"/>
      <c r="M431" s="2049"/>
      <c r="N431" s="2049"/>
      <c r="O431" s="2049"/>
      <c r="P431" s="2049"/>
      <c r="Q431" s="2049"/>
      <c r="R431" s="2049"/>
      <c r="S431" s="2049"/>
      <c r="T431" s="2049"/>
      <c r="U431" s="2049"/>
      <c r="V431" s="2049"/>
      <c r="W431" s="2049"/>
      <c r="X431" s="2049"/>
      <c r="Y431" s="2049"/>
    </row>
    <row r="432">
      <c r="A432" s="2050"/>
      <c r="B432" s="2051"/>
      <c r="C432" s="2052"/>
      <c r="D432" s="2053"/>
      <c r="E432" s="2049"/>
      <c r="F432" s="2054"/>
      <c r="G432" s="2052"/>
      <c r="H432" s="2049"/>
      <c r="I432" s="2049"/>
      <c r="J432" s="2049"/>
      <c r="K432" s="2049"/>
      <c r="L432" s="2049"/>
      <c r="M432" s="2049"/>
      <c r="N432" s="2049"/>
      <c r="O432" s="2049"/>
      <c r="P432" s="2049"/>
      <c r="Q432" s="2049"/>
      <c r="R432" s="2049"/>
      <c r="S432" s="2049"/>
      <c r="T432" s="2049"/>
      <c r="U432" s="2049"/>
      <c r="V432" s="2049"/>
      <c r="W432" s="2049"/>
      <c r="X432" s="2049"/>
      <c r="Y432" s="2049"/>
    </row>
    <row r="433">
      <c r="A433" s="2050"/>
      <c r="B433" s="2051"/>
      <c r="C433" s="2052"/>
      <c r="D433" s="2053"/>
      <c r="E433" s="2049"/>
      <c r="F433" s="2054"/>
      <c r="G433" s="2052"/>
      <c r="H433" s="2049"/>
      <c r="I433" s="2049"/>
      <c r="J433" s="2049"/>
      <c r="K433" s="2049"/>
      <c r="L433" s="2049"/>
      <c r="M433" s="2049"/>
      <c r="N433" s="2049"/>
      <c r="O433" s="2049"/>
      <c r="P433" s="2049"/>
      <c r="Q433" s="2049"/>
      <c r="R433" s="2049"/>
      <c r="S433" s="2049"/>
      <c r="T433" s="2049"/>
      <c r="U433" s="2049"/>
      <c r="V433" s="2049"/>
      <c r="W433" s="2049"/>
      <c r="X433" s="2049"/>
      <c r="Y433" s="2049"/>
    </row>
    <row r="434">
      <c r="A434" s="2050"/>
      <c r="B434" s="2051"/>
      <c r="C434" s="2052"/>
      <c r="D434" s="2053"/>
      <c r="E434" s="2049"/>
      <c r="F434" s="2054"/>
      <c r="G434" s="2052"/>
      <c r="H434" s="2049"/>
      <c r="I434" s="2049"/>
      <c r="J434" s="2049"/>
      <c r="K434" s="2049"/>
      <c r="L434" s="2049"/>
      <c r="M434" s="2049"/>
      <c r="N434" s="2049"/>
      <c r="O434" s="2049"/>
      <c r="P434" s="2049"/>
      <c r="Q434" s="2049"/>
      <c r="R434" s="2049"/>
      <c r="S434" s="2049"/>
      <c r="T434" s="2049"/>
      <c r="U434" s="2049"/>
      <c r="V434" s="2049"/>
      <c r="W434" s="2049"/>
      <c r="X434" s="2049"/>
      <c r="Y434" s="2049"/>
    </row>
    <row r="435">
      <c r="A435" s="2050"/>
      <c r="B435" s="2051"/>
      <c r="C435" s="2052"/>
      <c r="D435" s="2053"/>
      <c r="E435" s="2049"/>
      <c r="F435" s="2054"/>
      <c r="G435" s="2052"/>
      <c r="H435" s="2049"/>
      <c r="I435" s="2049"/>
      <c r="J435" s="2049"/>
      <c r="K435" s="2049"/>
      <c r="L435" s="2049"/>
      <c r="M435" s="2049"/>
      <c r="N435" s="2049"/>
      <c r="O435" s="2049"/>
      <c r="P435" s="2049"/>
      <c r="Q435" s="2049"/>
      <c r="R435" s="2049"/>
      <c r="S435" s="2049"/>
      <c r="T435" s="2049"/>
      <c r="U435" s="2049"/>
      <c r="V435" s="2049"/>
      <c r="W435" s="2049"/>
      <c r="X435" s="2049"/>
      <c r="Y435" s="2049"/>
    </row>
    <row r="436">
      <c r="A436" s="2050"/>
      <c r="B436" s="2051"/>
      <c r="C436" s="2052"/>
      <c r="D436" s="2053"/>
      <c r="E436" s="2049"/>
      <c r="F436" s="2054"/>
      <c r="G436" s="2052"/>
      <c r="H436" s="2049"/>
      <c r="I436" s="2049"/>
      <c r="J436" s="2049"/>
      <c r="K436" s="2049"/>
      <c r="L436" s="2049"/>
      <c r="M436" s="2049"/>
      <c r="N436" s="2049"/>
      <c r="O436" s="2049"/>
      <c r="P436" s="2049"/>
      <c r="Q436" s="2049"/>
      <c r="R436" s="2049"/>
      <c r="S436" s="2049"/>
      <c r="T436" s="2049"/>
      <c r="U436" s="2049"/>
      <c r="V436" s="2049"/>
      <c r="W436" s="2049"/>
      <c r="X436" s="2049"/>
      <c r="Y436" s="2049"/>
    </row>
    <row r="437">
      <c r="A437" s="2050"/>
      <c r="B437" s="2051"/>
      <c r="C437" s="2052"/>
      <c r="D437" s="2053"/>
      <c r="E437" s="2049"/>
      <c r="F437" s="2054"/>
      <c r="G437" s="2052"/>
      <c r="H437" s="2049"/>
      <c r="I437" s="2049"/>
      <c r="J437" s="2049"/>
      <c r="K437" s="2049"/>
      <c r="L437" s="2049"/>
      <c r="M437" s="2049"/>
      <c r="N437" s="2049"/>
      <c r="O437" s="2049"/>
      <c r="P437" s="2049"/>
      <c r="Q437" s="2049"/>
      <c r="R437" s="2049"/>
      <c r="S437" s="2049"/>
      <c r="T437" s="2049"/>
      <c r="U437" s="2049"/>
      <c r="V437" s="2049"/>
      <c r="W437" s="2049"/>
      <c r="X437" s="2049"/>
      <c r="Y437" s="2049"/>
    </row>
    <row r="438">
      <c r="A438" s="2050"/>
      <c r="B438" s="2051"/>
      <c r="C438" s="2052"/>
      <c r="D438" s="2053"/>
      <c r="E438" s="2049"/>
      <c r="F438" s="2054"/>
      <c r="G438" s="2052"/>
      <c r="H438" s="2049"/>
      <c r="I438" s="2049"/>
      <c r="J438" s="2049"/>
      <c r="K438" s="2049"/>
      <c r="L438" s="2049"/>
      <c r="M438" s="2049"/>
      <c r="N438" s="2049"/>
      <c r="O438" s="2049"/>
      <c r="P438" s="2049"/>
      <c r="Q438" s="2049"/>
      <c r="R438" s="2049"/>
      <c r="S438" s="2049"/>
      <c r="T438" s="2049"/>
      <c r="U438" s="2049"/>
      <c r="V438" s="2049"/>
      <c r="W438" s="2049"/>
      <c r="X438" s="2049"/>
      <c r="Y438" s="2049"/>
    </row>
    <row r="439">
      <c r="A439" s="2050"/>
      <c r="B439" s="2051"/>
      <c r="C439" s="2052"/>
      <c r="D439" s="2053"/>
      <c r="E439" s="2049"/>
      <c r="F439" s="2054"/>
      <c r="G439" s="2052"/>
      <c r="H439" s="2049"/>
      <c r="I439" s="2049"/>
      <c r="J439" s="2049"/>
      <c r="K439" s="2049"/>
      <c r="L439" s="2049"/>
      <c r="M439" s="2049"/>
      <c r="N439" s="2049"/>
      <c r="O439" s="2049"/>
      <c r="P439" s="2049"/>
      <c r="Q439" s="2049"/>
      <c r="R439" s="2049"/>
      <c r="S439" s="2049"/>
      <c r="T439" s="2049"/>
      <c r="U439" s="2049"/>
      <c r="V439" s="2049"/>
      <c r="W439" s="2049"/>
      <c r="X439" s="2049"/>
      <c r="Y439" s="2049"/>
    </row>
    <row r="440">
      <c r="A440" s="2050"/>
      <c r="B440" s="2051"/>
      <c r="C440" s="2052"/>
      <c r="D440" s="2053"/>
      <c r="E440" s="2049"/>
      <c r="F440" s="2054"/>
      <c r="G440" s="2052"/>
      <c r="H440" s="2049"/>
      <c r="I440" s="2049"/>
      <c r="J440" s="2049"/>
      <c r="K440" s="2049"/>
      <c r="L440" s="2049"/>
      <c r="M440" s="2049"/>
      <c r="N440" s="2049"/>
      <c r="O440" s="2049"/>
      <c r="P440" s="2049"/>
      <c r="Q440" s="2049"/>
      <c r="R440" s="2049"/>
      <c r="S440" s="2049"/>
      <c r="T440" s="2049"/>
      <c r="U440" s="2049"/>
      <c r="V440" s="2049"/>
      <c r="W440" s="2049"/>
      <c r="X440" s="2049"/>
      <c r="Y440" s="2049"/>
    </row>
    <row r="441">
      <c r="A441" s="2050"/>
      <c r="B441" s="2051"/>
      <c r="C441" s="2052"/>
      <c r="D441" s="2053"/>
      <c r="E441" s="2049"/>
      <c r="F441" s="2054"/>
      <c r="G441" s="2052"/>
      <c r="H441" s="2049"/>
      <c r="I441" s="2049"/>
      <c r="J441" s="2049"/>
      <c r="K441" s="2049"/>
      <c r="L441" s="2049"/>
      <c r="M441" s="2049"/>
      <c r="N441" s="2049"/>
      <c r="O441" s="2049"/>
      <c r="P441" s="2049"/>
      <c r="Q441" s="2049"/>
      <c r="R441" s="2049"/>
      <c r="S441" s="2049"/>
      <c r="T441" s="2049"/>
      <c r="U441" s="2049"/>
      <c r="V441" s="2049"/>
      <c r="W441" s="2049"/>
      <c r="X441" s="2049"/>
      <c r="Y441" s="2049"/>
    </row>
    <row r="442">
      <c r="A442" s="2055"/>
      <c r="B442" s="2051"/>
      <c r="C442" s="2052"/>
      <c r="D442" s="2053"/>
      <c r="E442" s="2049"/>
      <c r="F442" s="2054"/>
      <c r="G442" s="2052"/>
      <c r="H442" s="2049"/>
      <c r="I442" s="2049"/>
      <c r="J442" s="2049"/>
      <c r="K442" s="2049"/>
      <c r="L442" s="2049"/>
      <c r="M442" s="2049"/>
      <c r="N442" s="2049"/>
      <c r="O442" s="2049"/>
      <c r="P442" s="2049"/>
      <c r="Q442" s="2049"/>
      <c r="R442" s="2049"/>
      <c r="S442" s="2049"/>
      <c r="T442" s="2049"/>
      <c r="U442" s="2049"/>
      <c r="V442" s="2049"/>
      <c r="W442" s="2049"/>
      <c r="X442" s="2049"/>
      <c r="Y442" s="2049"/>
    </row>
    <row r="443">
      <c r="A443" s="2055"/>
      <c r="B443" s="2051"/>
      <c r="C443" s="2052"/>
      <c r="D443" s="2053"/>
      <c r="E443" s="2049"/>
      <c r="F443" s="2054"/>
      <c r="G443" s="2052"/>
      <c r="H443" s="2049"/>
      <c r="I443" s="2049"/>
      <c r="J443" s="2049"/>
      <c r="K443" s="2049"/>
      <c r="L443" s="2049"/>
      <c r="M443" s="2049"/>
      <c r="N443" s="2049"/>
      <c r="O443" s="2049"/>
      <c r="P443" s="2049"/>
      <c r="Q443" s="2049"/>
      <c r="R443" s="2049"/>
      <c r="S443" s="2049"/>
      <c r="T443" s="2049"/>
      <c r="U443" s="2049"/>
      <c r="V443" s="2049"/>
      <c r="W443" s="2049"/>
      <c r="X443" s="2049"/>
      <c r="Y443" s="2049"/>
    </row>
    <row r="444">
      <c r="A444" s="2055"/>
      <c r="B444" s="2051"/>
      <c r="C444" s="2052"/>
      <c r="D444" s="2053"/>
      <c r="E444" s="2049"/>
      <c r="F444" s="2054"/>
      <c r="G444" s="2052"/>
      <c r="H444" s="2049"/>
      <c r="I444" s="2049"/>
      <c r="J444" s="2049"/>
      <c r="K444" s="2049"/>
      <c r="L444" s="2049"/>
      <c r="M444" s="2049"/>
      <c r="N444" s="2049"/>
      <c r="O444" s="2049"/>
      <c r="P444" s="2049"/>
      <c r="Q444" s="2049"/>
      <c r="R444" s="2049"/>
      <c r="S444" s="2049"/>
      <c r="T444" s="2049"/>
      <c r="U444" s="2049"/>
      <c r="V444" s="2049"/>
      <c r="W444" s="2049"/>
      <c r="X444" s="2049"/>
      <c r="Y444" s="2049"/>
    </row>
    <row r="445">
      <c r="A445" s="2055"/>
      <c r="B445" s="2051"/>
      <c r="C445" s="2052"/>
      <c r="D445" s="2053"/>
      <c r="E445" s="2049"/>
      <c r="F445" s="2054"/>
      <c r="G445" s="2052"/>
      <c r="H445" s="2049"/>
      <c r="I445" s="2049"/>
      <c r="J445" s="2049"/>
      <c r="K445" s="2049"/>
      <c r="L445" s="2049"/>
      <c r="M445" s="2049"/>
      <c r="N445" s="2049"/>
      <c r="O445" s="2049"/>
      <c r="P445" s="2049"/>
      <c r="Q445" s="2049"/>
      <c r="R445" s="2049"/>
      <c r="S445" s="2049"/>
      <c r="T445" s="2049"/>
      <c r="U445" s="2049"/>
      <c r="V445" s="2049"/>
      <c r="W445" s="2049"/>
      <c r="X445" s="2049"/>
      <c r="Y445" s="2049"/>
    </row>
    <row r="446">
      <c r="A446" s="2055"/>
      <c r="B446" s="2051"/>
      <c r="C446" s="2052"/>
      <c r="D446" s="2053"/>
      <c r="E446" s="2049"/>
      <c r="F446" s="2054"/>
      <c r="G446" s="2052"/>
      <c r="H446" s="2049"/>
      <c r="I446" s="2049"/>
      <c r="J446" s="2049"/>
      <c r="K446" s="2049"/>
      <c r="L446" s="2049"/>
      <c r="M446" s="2049"/>
      <c r="N446" s="2049"/>
      <c r="O446" s="2049"/>
      <c r="P446" s="2049"/>
      <c r="Q446" s="2049"/>
      <c r="R446" s="2049"/>
      <c r="S446" s="2049"/>
      <c r="T446" s="2049"/>
      <c r="U446" s="2049"/>
      <c r="V446" s="2049"/>
      <c r="W446" s="2049"/>
      <c r="X446" s="2049"/>
      <c r="Y446" s="2049"/>
    </row>
    <row r="447">
      <c r="A447" s="2055"/>
      <c r="B447" s="2051"/>
      <c r="C447" s="2052"/>
      <c r="D447" s="2053"/>
      <c r="E447" s="2049"/>
      <c r="F447" s="2054"/>
      <c r="G447" s="2052"/>
      <c r="H447" s="2049"/>
      <c r="I447" s="2049"/>
      <c r="J447" s="2049"/>
      <c r="K447" s="2049"/>
      <c r="L447" s="2049"/>
      <c r="M447" s="2049"/>
      <c r="N447" s="2049"/>
      <c r="O447" s="2049"/>
      <c r="P447" s="2049"/>
      <c r="Q447" s="2049"/>
      <c r="R447" s="2049"/>
      <c r="S447" s="2049"/>
      <c r="T447" s="2049"/>
      <c r="U447" s="2049"/>
      <c r="V447" s="2049"/>
      <c r="W447" s="2049"/>
      <c r="X447" s="2049"/>
      <c r="Y447" s="2049"/>
    </row>
    <row r="448">
      <c r="A448" s="2055"/>
      <c r="B448" s="2051"/>
      <c r="C448" s="2052"/>
      <c r="D448" s="2053"/>
      <c r="E448" s="2049"/>
      <c r="F448" s="2054"/>
      <c r="G448" s="2052"/>
      <c r="H448" s="2049"/>
      <c r="I448" s="2049"/>
      <c r="J448" s="2049"/>
      <c r="K448" s="2049"/>
      <c r="L448" s="2049"/>
      <c r="M448" s="2049"/>
      <c r="N448" s="2049"/>
      <c r="O448" s="2049"/>
      <c r="P448" s="2049"/>
      <c r="Q448" s="2049"/>
      <c r="R448" s="2049"/>
      <c r="S448" s="2049"/>
      <c r="T448" s="2049"/>
      <c r="U448" s="2049"/>
      <c r="V448" s="2049"/>
      <c r="W448" s="2049"/>
      <c r="X448" s="2049"/>
      <c r="Y448" s="2049"/>
    </row>
    <row r="449">
      <c r="A449" s="2055"/>
      <c r="B449" s="2051"/>
      <c r="C449" s="2052"/>
      <c r="D449" s="2053"/>
      <c r="E449" s="2049"/>
      <c r="F449" s="2054"/>
      <c r="G449" s="2052"/>
      <c r="H449" s="2049"/>
      <c r="I449" s="2049"/>
      <c r="J449" s="2049"/>
      <c r="K449" s="2049"/>
      <c r="L449" s="2049"/>
      <c r="M449" s="2049"/>
      <c r="N449" s="2049"/>
      <c r="O449" s="2049"/>
      <c r="P449" s="2049"/>
      <c r="Q449" s="2049"/>
      <c r="R449" s="2049"/>
      <c r="S449" s="2049"/>
      <c r="T449" s="2049"/>
      <c r="U449" s="2049"/>
      <c r="V449" s="2049"/>
      <c r="W449" s="2049"/>
      <c r="X449" s="2049"/>
      <c r="Y449" s="2049"/>
    </row>
    <row r="450">
      <c r="A450" s="2055"/>
      <c r="B450" s="2051"/>
      <c r="C450" s="2052"/>
      <c r="D450" s="2053"/>
      <c r="E450" s="2049"/>
      <c r="F450" s="2054"/>
      <c r="G450" s="2052"/>
      <c r="H450" s="2049"/>
      <c r="I450" s="2049"/>
      <c r="J450" s="2049"/>
      <c r="K450" s="2049"/>
      <c r="L450" s="2049"/>
      <c r="M450" s="2049"/>
      <c r="N450" s="2049"/>
      <c r="O450" s="2049"/>
      <c r="P450" s="2049"/>
      <c r="Q450" s="2049"/>
      <c r="R450" s="2049"/>
      <c r="S450" s="2049"/>
      <c r="T450" s="2049"/>
      <c r="U450" s="2049"/>
      <c r="V450" s="2049"/>
      <c r="W450" s="2049"/>
      <c r="X450" s="2049"/>
      <c r="Y450" s="2049"/>
    </row>
    <row r="451">
      <c r="A451" s="2055"/>
      <c r="B451" s="2051"/>
      <c r="C451" s="2052"/>
      <c r="D451" s="2053"/>
      <c r="E451" s="2049"/>
      <c r="F451" s="2054"/>
      <c r="G451" s="2052"/>
      <c r="H451" s="2049"/>
      <c r="I451" s="2049"/>
      <c r="J451" s="2049"/>
      <c r="K451" s="2049"/>
      <c r="L451" s="2049"/>
      <c r="M451" s="2049"/>
      <c r="N451" s="2049"/>
      <c r="O451" s="2049"/>
      <c r="P451" s="2049"/>
      <c r="Q451" s="2049"/>
      <c r="R451" s="2049"/>
      <c r="S451" s="2049"/>
      <c r="T451" s="2049"/>
      <c r="U451" s="2049"/>
      <c r="V451" s="2049"/>
      <c r="W451" s="2049"/>
      <c r="X451" s="2049"/>
      <c r="Y451" s="2049"/>
    </row>
    <row r="452">
      <c r="A452" s="2055"/>
      <c r="B452" s="2051"/>
      <c r="C452" s="2052"/>
      <c r="D452" s="2053"/>
      <c r="E452" s="2049"/>
      <c r="F452" s="2054"/>
      <c r="G452" s="2052"/>
      <c r="H452" s="2049"/>
      <c r="I452" s="2049"/>
      <c r="J452" s="2049"/>
      <c r="K452" s="2049"/>
      <c r="L452" s="2049"/>
      <c r="M452" s="2049"/>
      <c r="N452" s="2049"/>
      <c r="O452" s="2049"/>
      <c r="P452" s="2049"/>
      <c r="Q452" s="2049"/>
      <c r="R452" s="2049"/>
      <c r="S452" s="2049"/>
      <c r="T452" s="2049"/>
      <c r="U452" s="2049"/>
      <c r="V452" s="2049"/>
      <c r="W452" s="2049"/>
      <c r="X452" s="2049"/>
      <c r="Y452" s="2049"/>
    </row>
    <row r="453">
      <c r="A453" s="2055"/>
      <c r="B453" s="2051"/>
      <c r="C453" s="2052"/>
      <c r="D453" s="2053"/>
      <c r="E453" s="2049"/>
      <c r="F453" s="2054"/>
      <c r="G453" s="2052"/>
      <c r="H453" s="2049"/>
      <c r="I453" s="2049"/>
      <c r="J453" s="2049"/>
      <c r="K453" s="2049"/>
      <c r="L453" s="2049"/>
      <c r="M453" s="2049"/>
      <c r="N453" s="2049"/>
      <c r="O453" s="2049"/>
      <c r="P453" s="2049"/>
      <c r="Q453" s="2049"/>
      <c r="R453" s="2049"/>
      <c r="S453" s="2049"/>
      <c r="T453" s="2049"/>
      <c r="U453" s="2049"/>
      <c r="V453" s="2049"/>
      <c r="W453" s="2049"/>
      <c r="X453" s="2049"/>
      <c r="Y453" s="2049"/>
    </row>
    <row r="454">
      <c r="A454" s="2055"/>
      <c r="B454" s="2051"/>
      <c r="C454" s="2052"/>
      <c r="D454" s="2053"/>
      <c r="E454" s="2049"/>
      <c r="F454" s="2054"/>
      <c r="G454" s="2052"/>
      <c r="H454" s="2049"/>
      <c r="I454" s="2049"/>
      <c r="J454" s="2049"/>
      <c r="K454" s="2049"/>
      <c r="L454" s="2049"/>
      <c r="M454" s="2049"/>
      <c r="N454" s="2049"/>
      <c r="O454" s="2049"/>
      <c r="P454" s="2049"/>
      <c r="Q454" s="2049"/>
      <c r="R454" s="2049"/>
      <c r="S454" s="2049"/>
      <c r="T454" s="2049"/>
      <c r="U454" s="2049"/>
      <c r="V454" s="2049"/>
      <c r="W454" s="2049"/>
      <c r="X454" s="2049"/>
      <c r="Y454" s="2049"/>
    </row>
    <row r="455">
      <c r="A455" s="2055"/>
      <c r="B455" s="2051"/>
      <c r="C455" s="2052"/>
      <c r="D455" s="2053"/>
      <c r="E455" s="2049"/>
      <c r="F455" s="2054"/>
      <c r="G455" s="2052"/>
      <c r="H455" s="2049"/>
      <c r="I455" s="2049"/>
      <c r="J455" s="2049"/>
      <c r="K455" s="2049"/>
      <c r="L455" s="2049"/>
      <c r="M455" s="2049"/>
      <c r="N455" s="2049"/>
      <c r="O455" s="2049"/>
      <c r="P455" s="2049"/>
      <c r="Q455" s="2049"/>
      <c r="R455" s="2049"/>
      <c r="S455" s="2049"/>
      <c r="T455" s="2049"/>
      <c r="U455" s="2049"/>
      <c r="V455" s="2049"/>
      <c r="W455" s="2049"/>
      <c r="X455" s="2049"/>
      <c r="Y455" s="2049"/>
    </row>
    <row r="456">
      <c r="A456" s="2055"/>
      <c r="B456" s="2051"/>
      <c r="C456" s="2052"/>
      <c r="D456" s="2053"/>
      <c r="E456" s="2049"/>
      <c r="F456" s="2054"/>
      <c r="G456" s="2052"/>
      <c r="H456" s="2049"/>
      <c r="I456" s="2049"/>
      <c r="J456" s="2049"/>
      <c r="K456" s="2049"/>
      <c r="L456" s="2049"/>
      <c r="M456" s="2049"/>
      <c r="N456" s="2049"/>
      <c r="O456" s="2049"/>
      <c r="P456" s="2049"/>
      <c r="Q456" s="2049"/>
      <c r="R456" s="2049"/>
      <c r="S456" s="2049"/>
      <c r="T456" s="2049"/>
      <c r="U456" s="2049"/>
      <c r="V456" s="2049"/>
      <c r="W456" s="2049"/>
      <c r="X456" s="2049"/>
      <c r="Y456" s="2049"/>
    </row>
    <row r="457">
      <c r="A457" s="2055"/>
      <c r="B457" s="2051"/>
      <c r="C457" s="2052"/>
      <c r="D457" s="2053"/>
      <c r="E457" s="2049"/>
      <c r="F457" s="2054"/>
      <c r="G457" s="2052"/>
      <c r="H457" s="2049"/>
      <c r="I457" s="2049"/>
      <c r="J457" s="2049"/>
      <c r="K457" s="2049"/>
      <c r="L457" s="2049"/>
      <c r="M457" s="2049"/>
      <c r="N457" s="2049"/>
      <c r="O457" s="2049"/>
      <c r="P457" s="2049"/>
      <c r="Q457" s="2049"/>
      <c r="R457" s="2049"/>
      <c r="S457" s="2049"/>
      <c r="T457" s="2049"/>
      <c r="U457" s="2049"/>
      <c r="V457" s="2049"/>
      <c r="W457" s="2049"/>
      <c r="X457" s="2049"/>
      <c r="Y457" s="2049"/>
    </row>
    <row r="458">
      <c r="A458" s="2055"/>
      <c r="B458" s="2051"/>
      <c r="C458" s="2052"/>
      <c r="D458" s="2053"/>
      <c r="E458" s="2049"/>
      <c r="F458" s="2054"/>
      <c r="G458" s="2052"/>
      <c r="H458" s="2049"/>
      <c r="I458" s="2049"/>
      <c r="J458" s="2049"/>
      <c r="K458" s="2049"/>
      <c r="L458" s="2049"/>
      <c r="M458" s="2049"/>
      <c r="N458" s="2049"/>
      <c r="O458" s="2049"/>
      <c r="P458" s="2049"/>
      <c r="Q458" s="2049"/>
      <c r="R458" s="2049"/>
      <c r="S458" s="2049"/>
      <c r="T458" s="2049"/>
      <c r="U458" s="2049"/>
      <c r="V458" s="2049"/>
      <c r="W458" s="2049"/>
      <c r="X458" s="2049"/>
      <c r="Y458" s="2049"/>
    </row>
    <row r="459">
      <c r="A459" s="2055"/>
      <c r="B459" s="2051"/>
      <c r="C459" s="2052"/>
      <c r="D459" s="2053"/>
      <c r="E459" s="2049"/>
      <c r="F459" s="2054"/>
      <c r="G459" s="2052"/>
      <c r="H459" s="2049"/>
      <c r="I459" s="2049"/>
      <c r="J459" s="2049"/>
      <c r="K459" s="2049"/>
      <c r="L459" s="2049"/>
      <c r="M459" s="2049"/>
      <c r="N459" s="2049"/>
      <c r="O459" s="2049"/>
      <c r="P459" s="2049"/>
      <c r="Q459" s="2049"/>
      <c r="R459" s="2049"/>
      <c r="S459" s="2049"/>
      <c r="T459" s="2049"/>
      <c r="U459" s="2049"/>
      <c r="V459" s="2049"/>
      <c r="W459" s="2049"/>
      <c r="X459" s="2049"/>
      <c r="Y459" s="2049"/>
    </row>
    <row r="460">
      <c r="A460" s="2055"/>
      <c r="B460" s="2051"/>
      <c r="C460" s="2052"/>
      <c r="D460" s="2053"/>
      <c r="E460" s="2049"/>
      <c r="F460" s="2054"/>
      <c r="G460" s="2052"/>
      <c r="H460" s="2049"/>
      <c r="I460" s="2049"/>
      <c r="J460" s="2049"/>
      <c r="K460" s="2049"/>
      <c r="L460" s="2049"/>
      <c r="M460" s="2049"/>
      <c r="N460" s="2049"/>
      <c r="O460" s="2049"/>
      <c r="P460" s="2049"/>
      <c r="Q460" s="2049"/>
      <c r="R460" s="2049"/>
      <c r="S460" s="2049"/>
      <c r="T460" s="2049"/>
      <c r="U460" s="2049"/>
      <c r="V460" s="2049"/>
      <c r="W460" s="2049"/>
      <c r="X460" s="2049"/>
      <c r="Y460" s="2049"/>
    </row>
    <row r="461">
      <c r="A461" s="2055"/>
      <c r="B461" s="2051"/>
      <c r="C461" s="2052"/>
      <c r="D461" s="2053"/>
      <c r="E461" s="2049"/>
      <c r="F461" s="2054"/>
      <c r="G461" s="2052"/>
      <c r="H461" s="2049"/>
      <c r="I461" s="2049"/>
      <c r="J461" s="2049"/>
      <c r="K461" s="2049"/>
      <c r="L461" s="2049"/>
      <c r="M461" s="2049"/>
      <c r="N461" s="2049"/>
      <c r="O461" s="2049"/>
      <c r="P461" s="2049"/>
      <c r="Q461" s="2049"/>
      <c r="R461" s="2049"/>
      <c r="S461" s="2049"/>
      <c r="T461" s="2049"/>
      <c r="U461" s="2049"/>
      <c r="V461" s="2049"/>
      <c r="W461" s="2049"/>
      <c r="X461" s="2049"/>
      <c r="Y461" s="2049"/>
    </row>
    <row r="462">
      <c r="A462" s="2055"/>
      <c r="B462" s="2051"/>
      <c r="C462" s="2052"/>
      <c r="D462" s="2053"/>
      <c r="E462" s="2049"/>
      <c r="F462" s="2054"/>
      <c r="G462" s="2052"/>
      <c r="H462" s="2049"/>
      <c r="I462" s="2049"/>
      <c r="J462" s="2049"/>
      <c r="K462" s="2049"/>
      <c r="L462" s="2049"/>
      <c r="M462" s="2049"/>
      <c r="N462" s="2049"/>
      <c r="O462" s="2049"/>
      <c r="P462" s="2049"/>
      <c r="Q462" s="2049"/>
      <c r="R462" s="2049"/>
      <c r="S462" s="2049"/>
      <c r="T462" s="2049"/>
      <c r="U462" s="2049"/>
      <c r="V462" s="2049"/>
      <c r="W462" s="2049"/>
      <c r="X462" s="2049"/>
      <c r="Y462" s="2049"/>
    </row>
    <row r="463">
      <c r="A463" s="2055"/>
      <c r="B463" s="2051"/>
      <c r="C463" s="2052"/>
      <c r="D463" s="2053"/>
      <c r="E463" s="2049"/>
      <c r="F463" s="2054"/>
      <c r="G463" s="2052"/>
      <c r="H463" s="2049"/>
      <c r="I463" s="2049"/>
      <c r="J463" s="2049"/>
      <c r="K463" s="2049"/>
      <c r="L463" s="2049"/>
      <c r="M463" s="2049"/>
      <c r="N463" s="2049"/>
      <c r="O463" s="2049"/>
      <c r="P463" s="2049"/>
      <c r="Q463" s="2049"/>
      <c r="R463" s="2049"/>
      <c r="S463" s="2049"/>
      <c r="T463" s="2049"/>
      <c r="U463" s="2049"/>
      <c r="V463" s="2049"/>
      <c r="W463" s="2049"/>
      <c r="X463" s="2049"/>
      <c r="Y463" s="2049"/>
    </row>
    <row r="464">
      <c r="A464" s="2055"/>
      <c r="B464" s="2051"/>
      <c r="C464" s="2052"/>
      <c r="D464" s="2053"/>
      <c r="E464" s="2049"/>
      <c r="F464" s="2054"/>
      <c r="G464" s="2052"/>
      <c r="H464" s="2049"/>
      <c r="I464" s="2049"/>
      <c r="J464" s="2049"/>
      <c r="K464" s="2049"/>
      <c r="L464" s="2049"/>
      <c r="M464" s="2049"/>
      <c r="N464" s="2049"/>
      <c r="O464" s="2049"/>
      <c r="P464" s="2049"/>
      <c r="Q464" s="2049"/>
      <c r="R464" s="2049"/>
      <c r="S464" s="2049"/>
      <c r="T464" s="2049"/>
      <c r="U464" s="2049"/>
      <c r="V464" s="2049"/>
      <c r="W464" s="2049"/>
      <c r="X464" s="2049"/>
      <c r="Y464" s="2049"/>
    </row>
    <row r="465">
      <c r="A465" s="2055"/>
      <c r="B465" s="2051"/>
      <c r="C465" s="2052"/>
      <c r="D465" s="2053"/>
      <c r="E465" s="2049"/>
      <c r="F465" s="2054"/>
      <c r="G465" s="2052"/>
      <c r="H465" s="2049"/>
      <c r="I465" s="2049"/>
      <c r="J465" s="2049"/>
      <c r="K465" s="2049"/>
      <c r="L465" s="2049"/>
      <c r="M465" s="2049"/>
      <c r="N465" s="2049"/>
      <c r="O465" s="2049"/>
      <c r="P465" s="2049"/>
      <c r="Q465" s="2049"/>
      <c r="R465" s="2049"/>
      <c r="S465" s="2049"/>
      <c r="T465" s="2049"/>
      <c r="U465" s="2049"/>
      <c r="V465" s="2049"/>
      <c r="W465" s="2049"/>
      <c r="X465" s="2049"/>
      <c r="Y465" s="2049"/>
    </row>
    <row r="466">
      <c r="A466" s="2055"/>
      <c r="B466" s="2051"/>
      <c r="C466" s="2052"/>
      <c r="D466" s="2053"/>
      <c r="E466" s="2049"/>
      <c r="F466" s="2054"/>
      <c r="G466" s="2052"/>
      <c r="H466" s="2049"/>
      <c r="I466" s="2049"/>
      <c r="J466" s="2049"/>
      <c r="K466" s="2049"/>
      <c r="L466" s="2049"/>
      <c r="M466" s="2049"/>
      <c r="N466" s="2049"/>
      <c r="O466" s="2049"/>
      <c r="P466" s="2049"/>
      <c r="Q466" s="2049"/>
      <c r="R466" s="2049"/>
      <c r="S466" s="2049"/>
      <c r="T466" s="2049"/>
      <c r="U466" s="2049"/>
      <c r="V466" s="2049"/>
      <c r="W466" s="2049"/>
      <c r="X466" s="2049"/>
      <c r="Y466" s="2049"/>
    </row>
    <row r="467">
      <c r="A467" s="2055"/>
      <c r="B467" s="2051"/>
      <c r="C467" s="2052"/>
      <c r="D467" s="2053"/>
      <c r="E467" s="2049"/>
      <c r="F467" s="2054"/>
      <c r="G467" s="2052"/>
      <c r="H467" s="2049"/>
      <c r="I467" s="2049"/>
      <c r="J467" s="2049"/>
      <c r="K467" s="2049"/>
      <c r="L467" s="2049"/>
      <c r="M467" s="2049"/>
      <c r="N467" s="2049"/>
      <c r="O467" s="2049"/>
      <c r="P467" s="2049"/>
      <c r="Q467" s="2049"/>
      <c r="R467" s="2049"/>
      <c r="S467" s="2049"/>
      <c r="T467" s="2049"/>
      <c r="U467" s="2049"/>
      <c r="V467" s="2049"/>
      <c r="W467" s="2049"/>
      <c r="X467" s="2049"/>
      <c r="Y467" s="2049"/>
    </row>
    <row r="468">
      <c r="A468" s="2055"/>
      <c r="B468" s="2051"/>
      <c r="C468" s="2052"/>
      <c r="D468" s="2053"/>
      <c r="E468" s="2049"/>
      <c r="F468" s="2054"/>
      <c r="G468" s="2052"/>
      <c r="H468" s="2049"/>
      <c r="I468" s="2049"/>
      <c r="J468" s="2049"/>
      <c r="K468" s="2049"/>
      <c r="L468" s="2049"/>
      <c r="M468" s="2049"/>
      <c r="N468" s="2049"/>
      <c r="O468" s="2049"/>
      <c r="P468" s="2049"/>
      <c r="Q468" s="2049"/>
      <c r="R468" s="2049"/>
      <c r="S468" s="2049"/>
      <c r="T468" s="2049"/>
      <c r="U468" s="2049"/>
      <c r="V468" s="2049"/>
      <c r="W468" s="2049"/>
      <c r="X468" s="2049"/>
      <c r="Y468" s="2049"/>
    </row>
    <row r="469">
      <c r="A469" s="2055"/>
      <c r="B469" s="2051"/>
      <c r="C469" s="2052"/>
      <c r="D469" s="2053"/>
      <c r="E469" s="2049"/>
      <c r="F469" s="2054"/>
      <c r="G469" s="2052"/>
      <c r="H469" s="2049"/>
      <c r="I469" s="2049"/>
      <c r="J469" s="2049"/>
      <c r="K469" s="2049"/>
      <c r="L469" s="2049"/>
      <c r="M469" s="2049"/>
      <c r="N469" s="2049"/>
      <c r="O469" s="2049"/>
      <c r="P469" s="2049"/>
      <c r="Q469" s="2049"/>
      <c r="R469" s="2049"/>
      <c r="S469" s="2049"/>
      <c r="T469" s="2049"/>
      <c r="U469" s="2049"/>
      <c r="V469" s="2049"/>
      <c r="W469" s="2049"/>
      <c r="X469" s="2049"/>
      <c r="Y469" s="2049"/>
    </row>
    <row r="470">
      <c r="A470" s="2055"/>
      <c r="B470" s="2051"/>
      <c r="C470" s="2052"/>
      <c r="D470" s="2053"/>
      <c r="E470" s="2049"/>
      <c r="F470" s="2054"/>
      <c r="G470" s="2052"/>
      <c r="H470" s="2049"/>
      <c r="I470" s="2049"/>
      <c r="J470" s="2049"/>
      <c r="K470" s="2049"/>
      <c r="L470" s="2049"/>
      <c r="M470" s="2049"/>
      <c r="N470" s="2049"/>
      <c r="O470" s="2049"/>
      <c r="P470" s="2049"/>
      <c r="Q470" s="2049"/>
      <c r="R470" s="2049"/>
      <c r="S470" s="2049"/>
      <c r="T470" s="2049"/>
      <c r="U470" s="2049"/>
      <c r="V470" s="2049"/>
      <c r="W470" s="2049"/>
      <c r="X470" s="2049"/>
      <c r="Y470" s="2049"/>
    </row>
    <row r="471">
      <c r="A471" s="2055"/>
      <c r="B471" s="2051"/>
      <c r="C471" s="2052"/>
      <c r="D471" s="2053"/>
      <c r="E471" s="2049"/>
      <c r="F471" s="2054"/>
      <c r="G471" s="2052"/>
      <c r="H471" s="2049"/>
      <c r="I471" s="2049"/>
      <c r="J471" s="2049"/>
      <c r="K471" s="2049"/>
      <c r="L471" s="2049"/>
      <c r="M471" s="2049"/>
      <c r="N471" s="2049"/>
      <c r="O471" s="2049"/>
      <c r="P471" s="2049"/>
      <c r="Q471" s="2049"/>
      <c r="R471" s="2049"/>
      <c r="S471" s="2049"/>
      <c r="T471" s="2049"/>
      <c r="U471" s="2049"/>
      <c r="V471" s="2049"/>
      <c r="W471" s="2049"/>
      <c r="X471" s="2049"/>
      <c r="Y471" s="2049"/>
    </row>
    <row r="472">
      <c r="A472" s="2055"/>
      <c r="B472" s="2051"/>
      <c r="C472" s="2052"/>
      <c r="D472" s="2053"/>
      <c r="E472" s="2049"/>
      <c r="F472" s="2054"/>
      <c r="G472" s="2052"/>
      <c r="H472" s="2049"/>
      <c r="I472" s="2049"/>
      <c r="J472" s="2049"/>
      <c r="K472" s="2049"/>
      <c r="L472" s="2049"/>
      <c r="M472" s="2049"/>
      <c r="N472" s="2049"/>
      <c r="O472" s="2049"/>
      <c r="P472" s="2049"/>
      <c r="Q472" s="2049"/>
      <c r="R472" s="2049"/>
      <c r="S472" s="2049"/>
      <c r="T472" s="2049"/>
      <c r="U472" s="2049"/>
      <c r="V472" s="2049"/>
      <c r="W472" s="2049"/>
      <c r="X472" s="2049"/>
      <c r="Y472" s="2049"/>
    </row>
    <row r="473">
      <c r="A473" s="2055"/>
      <c r="B473" s="2051"/>
      <c r="C473" s="2052"/>
      <c r="D473" s="2053"/>
      <c r="E473" s="2049"/>
      <c r="F473" s="2054"/>
      <c r="G473" s="2052"/>
      <c r="H473" s="2049"/>
      <c r="I473" s="2049"/>
      <c r="J473" s="2049"/>
      <c r="K473" s="2049"/>
      <c r="L473" s="2049"/>
      <c r="M473" s="2049"/>
      <c r="N473" s="2049"/>
      <c r="O473" s="2049"/>
      <c r="P473" s="2049"/>
      <c r="Q473" s="2049"/>
      <c r="R473" s="2049"/>
      <c r="S473" s="2049"/>
      <c r="T473" s="2049"/>
      <c r="U473" s="2049"/>
      <c r="V473" s="2049"/>
      <c r="W473" s="2049"/>
      <c r="X473" s="2049"/>
      <c r="Y473" s="2049"/>
    </row>
    <row r="474">
      <c r="A474" s="2055"/>
      <c r="B474" s="2051"/>
      <c r="C474" s="2052"/>
      <c r="D474" s="2053"/>
      <c r="E474" s="2049"/>
      <c r="F474" s="2054"/>
      <c r="G474" s="2052"/>
      <c r="H474" s="2049"/>
      <c r="I474" s="2049"/>
      <c r="J474" s="2049"/>
      <c r="K474" s="2049"/>
      <c r="L474" s="2049"/>
      <c r="M474" s="2049"/>
      <c r="N474" s="2049"/>
      <c r="O474" s="2049"/>
      <c r="P474" s="2049"/>
      <c r="Q474" s="2049"/>
      <c r="R474" s="2049"/>
      <c r="S474" s="2049"/>
      <c r="T474" s="2049"/>
      <c r="U474" s="2049"/>
      <c r="V474" s="2049"/>
      <c r="W474" s="2049"/>
      <c r="X474" s="2049"/>
      <c r="Y474" s="2049"/>
    </row>
    <row r="475">
      <c r="A475" s="2055"/>
      <c r="B475" s="2051"/>
      <c r="C475" s="2052"/>
      <c r="D475" s="2053"/>
      <c r="E475" s="2049"/>
      <c r="F475" s="2054"/>
      <c r="G475" s="2052"/>
      <c r="H475" s="2049"/>
      <c r="I475" s="2049"/>
      <c r="J475" s="2049"/>
      <c r="K475" s="2049"/>
      <c r="L475" s="2049"/>
      <c r="M475" s="2049"/>
      <c r="N475" s="2049"/>
      <c r="O475" s="2049"/>
      <c r="P475" s="2049"/>
      <c r="Q475" s="2049"/>
      <c r="R475" s="2049"/>
      <c r="S475" s="2049"/>
      <c r="T475" s="2049"/>
      <c r="U475" s="2049"/>
      <c r="V475" s="2049"/>
      <c r="W475" s="2049"/>
      <c r="X475" s="2049"/>
      <c r="Y475" s="2049"/>
    </row>
    <row r="476">
      <c r="A476" s="2055"/>
      <c r="B476" s="2051"/>
      <c r="C476" s="2052"/>
      <c r="D476" s="2053"/>
      <c r="E476" s="2049"/>
      <c r="F476" s="2054"/>
      <c r="G476" s="2052"/>
      <c r="H476" s="2049"/>
      <c r="I476" s="2049"/>
      <c r="J476" s="2049"/>
      <c r="K476" s="2049"/>
      <c r="L476" s="2049"/>
      <c r="M476" s="2049"/>
      <c r="N476" s="2049"/>
      <c r="O476" s="2049"/>
      <c r="P476" s="2049"/>
      <c r="Q476" s="2049"/>
      <c r="R476" s="2049"/>
      <c r="S476" s="2049"/>
      <c r="T476" s="2049"/>
      <c r="U476" s="2049"/>
      <c r="V476" s="2049"/>
      <c r="W476" s="2049"/>
      <c r="X476" s="2049"/>
      <c r="Y476" s="2049"/>
    </row>
    <row r="477">
      <c r="A477" s="2055"/>
      <c r="B477" s="2051"/>
      <c r="C477" s="2052"/>
      <c r="D477" s="2053"/>
      <c r="E477" s="2049"/>
      <c r="F477" s="2054"/>
      <c r="G477" s="2052"/>
      <c r="H477" s="2049"/>
      <c r="I477" s="2049"/>
      <c r="J477" s="2049"/>
      <c r="K477" s="2049"/>
      <c r="L477" s="2049"/>
      <c r="M477" s="2049"/>
      <c r="N477" s="2049"/>
      <c r="O477" s="2049"/>
      <c r="P477" s="2049"/>
      <c r="Q477" s="2049"/>
      <c r="R477" s="2049"/>
      <c r="S477" s="2049"/>
      <c r="T477" s="2049"/>
      <c r="U477" s="2049"/>
      <c r="V477" s="2049"/>
      <c r="W477" s="2049"/>
      <c r="X477" s="2049"/>
      <c r="Y477" s="2049"/>
    </row>
    <row r="478">
      <c r="A478" s="2055"/>
      <c r="B478" s="2051"/>
      <c r="C478" s="2052"/>
      <c r="D478" s="2053"/>
      <c r="E478" s="2049"/>
      <c r="F478" s="2054"/>
      <c r="G478" s="2052"/>
      <c r="H478" s="2049"/>
      <c r="I478" s="2049"/>
      <c r="J478" s="2049"/>
      <c r="K478" s="2049"/>
      <c r="L478" s="2049"/>
      <c r="M478" s="2049"/>
      <c r="N478" s="2049"/>
      <c r="O478" s="2049"/>
      <c r="P478" s="2049"/>
      <c r="Q478" s="2049"/>
      <c r="R478" s="2049"/>
      <c r="S478" s="2049"/>
      <c r="T478" s="2049"/>
      <c r="U478" s="2049"/>
      <c r="V478" s="2049"/>
      <c r="W478" s="2049"/>
      <c r="X478" s="2049"/>
      <c r="Y478" s="2049"/>
    </row>
    <row r="479">
      <c r="A479" s="2055"/>
      <c r="B479" s="2051"/>
      <c r="C479" s="2052"/>
      <c r="D479" s="2053"/>
      <c r="E479" s="2049"/>
      <c r="F479" s="2054"/>
      <c r="G479" s="2052"/>
      <c r="H479" s="2049"/>
      <c r="I479" s="2049"/>
      <c r="J479" s="2049"/>
      <c r="K479" s="2049"/>
      <c r="L479" s="2049"/>
      <c r="M479" s="2049"/>
      <c r="N479" s="2049"/>
      <c r="O479" s="2049"/>
      <c r="P479" s="2049"/>
      <c r="Q479" s="2049"/>
      <c r="R479" s="2049"/>
      <c r="S479" s="2049"/>
      <c r="T479" s="2049"/>
      <c r="U479" s="2049"/>
      <c r="V479" s="2049"/>
      <c r="W479" s="2049"/>
      <c r="X479" s="2049"/>
      <c r="Y479" s="2049"/>
    </row>
    <row r="480">
      <c r="A480" s="2055"/>
      <c r="B480" s="2051"/>
      <c r="C480" s="2052"/>
      <c r="D480" s="2053"/>
      <c r="E480" s="2049"/>
      <c r="F480" s="2054"/>
      <c r="G480" s="2052"/>
      <c r="H480" s="2049"/>
      <c r="I480" s="2049"/>
      <c r="J480" s="2049"/>
      <c r="K480" s="2049"/>
      <c r="L480" s="2049"/>
      <c r="M480" s="2049"/>
      <c r="N480" s="2049"/>
      <c r="O480" s="2049"/>
      <c r="P480" s="2049"/>
      <c r="Q480" s="2049"/>
      <c r="R480" s="2049"/>
      <c r="S480" s="2049"/>
      <c r="T480" s="2049"/>
      <c r="U480" s="2049"/>
      <c r="V480" s="2049"/>
      <c r="W480" s="2049"/>
      <c r="X480" s="2049"/>
      <c r="Y480" s="2049"/>
    </row>
    <row r="481">
      <c r="A481" s="2055"/>
      <c r="B481" s="2051"/>
      <c r="C481" s="2052"/>
      <c r="D481" s="2053"/>
      <c r="E481" s="2049"/>
      <c r="F481" s="2054"/>
      <c r="G481" s="2052"/>
      <c r="H481" s="2049"/>
      <c r="I481" s="2049"/>
      <c r="J481" s="2049"/>
      <c r="K481" s="2049"/>
      <c r="L481" s="2049"/>
      <c r="M481" s="2049"/>
      <c r="N481" s="2049"/>
      <c r="O481" s="2049"/>
      <c r="P481" s="2049"/>
      <c r="Q481" s="2049"/>
      <c r="R481" s="2049"/>
      <c r="S481" s="2049"/>
      <c r="T481" s="2049"/>
      <c r="U481" s="2049"/>
      <c r="V481" s="2049"/>
      <c r="W481" s="2049"/>
      <c r="X481" s="2049"/>
      <c r="Y481" s="2049"/>
    </row>
    <row r="482">
      <c r="A482" s="2055"/>
      <c r="B482" s="2051"/>
      <c r="C482" s="2052"/>
      <c r="D482" s="2053"/>
      <c r="E482" s="2049"/>
      <c r="F482" s="2054"/>
      <c r="G482" s="2052"/>
      <c r="H482" s="2049"/>
      <c r="I482" s="2049"/>
      <c r="J482" s="2049"/>
      <c r="K482" s="2049"/>
      <c r="L482" s="2049"/>
      <c r="M482" s="2049"/>
      <c r="N482" s="2049"/>
      <c r="O482" s="2049"/>
      <c r="P482" s="2049"/>
      <c r="Q482" s="2049"/>
      <c r="R482" s="2049"/>
      <c r="S482" s="2049"/>
      <c r="T482" s="2049"/>
      <c r="U482" s="2049"/>
      <c r="V482" s="2049"/>
      <c r="W482" s="2049"/>
      <c r="X482" s="2049"/>
      <c r="Y482" s="2049"/>
    </row>
    <row r="483">
      <c r="A483" s="2055"/>
      <c r="B483" s="2051"/>
      <c r="C483" s="2052"/>
      <c r="D483" s="2053"/>
      <c r="E483" s="2049"/>
      <c r="F483" s="2054"/>
      <c r="G483" s="2052"/>
      <c r="H483" s="2049"/>
      <c r="I483" s="2049"/>
      <c r="J483" s="2049"/>
      <c r="K483" s="2049"/>
      <c r="L483" s="2049"/>
      <c r="M483" s="2049"/>
      <c r="N483" s="2049"/>
      <c r="O483" s="2049"/>
      <c r="P483" s="2049"/>
      <c r="Q483" s="2049"/>
      <c r="R483" s="2049"/>
      <c r="S483" s="2049"/>
      <c r="T483" s="2049"/>
      <c r="U483" s="2049"/>
      <c r="V483" s="2049"/>
      <c r="W483" s="2049"/>
      <c r="X483" s="2049"/>
      <c r="Y483" s="2049"/>
    </row>
    <row r="484">
      <c r="A484" s="2055"/>
      <c r="B484" s="2051"/>
      <c r="C484" s="2052"/>
      <c r="D484" s="2053"/>
      <c r="E484" s="2049"/>
      <c r="F484" s="2054"/>
      <c r="G484" s="2052"/>
      <c r="H484" s="2049"/>
      <c r="I484" s="2049"/>
      <c r="J484" s="2049"/>
      <c r="K484" s="2049"/>
      <c r="L484" s="2049"/>
      <c r="M484" s="2049"/>
      <c r="N484" s="2049"/>
      <c r="O484" s="2049"/>
      <c r="P484" s="2049"/>
      <c r="Q484" s="2049"/>
      <c r="R484" s="2049"/>
      <c r="S484" s="2049"/>
      <c r="T484" s="2049"/>
      <c r="U484" s="2049"/>
      <c r="V484" s="2049"/>
      <c r="W484" s="2049"/>
      <c r="X484" s="2049"/>
      <c r="Y484" s="2049"/>
    </row>
    <row r="485">
      <c r="A485" s="2055"/>
      <c r="B485" s="2051"/>
      <c r="C485" s="2052"/>
      <c r="D485" s="2053"/>
      <c r="E485" s="2049"/>
      <c r="F485" s="2054"/>
      <c r="G485" s="2052"/>
      <c r="H485" s="2049"/>
      <c r="I485" s="2049"/>
      <c r="J485" s="2049"/>
      <c r="K485" s="2049"/>
      <c r="L485" s="2049"/>
      <c r="M485" s="2049"/>
      <c r="N485" s="2049"/>
      <c r="O485" s="2049"/>
      <c r="P485" s="2049"/>
      <c r="Q485" s="2049"/>
      <c r="R485" s="2049"/>
      <c r="S485" s="2049"/>
      <c r="T485" s="2049"/>
      <c r="U485" s="2049"/>
      <c r="V485" s="2049"/>
      <c r="W485" s="2049"/>
      <c r="X485" s="2049"/>
      <c r="Y485" s="2049"/>
    </row>
    <row r="486">
      <c r="A486" s="2055"/>
      <c r="B486" s="2051"/>
      <c r="C486" s="2052"/>
      <c r="D486" s="2053"/>
      <c r="E486" s="2049"/>
      <c r="F486" s="2054"/>
      <c r="G486" s="2052"/>
      <c r="H486" s="2049"/>
      <c r="I486" s="2049"/>
      <c r="J486" s="2049"/>
      <c r="K486" s="2049"/>
      <c r="L486" s="2049"/>
      <c r="M486" s="2049"/>
      <c r="N486" s="2049"/>
      <c r="O486" s="2049"/>
      <c r="P486" s="2049"/>
      <c r="Q486" s="2049"/>
      <c r="R486" s="2049"/>
      <c r="S486" s="2049"/>
      <c r="T486" s="2049"/>
      <c r="U486" s="2049"/>
      <c r="V486" s="2049"/>
      <c r="W486" s="2049"/>
      <c r="X486" s="2049"/>
      <c r="Y486" s="2049"/>
    </row>
    <row r="487">
      <c r="A487" s="2055"/>
      <c r="B487" s="2051"/>
      <c r="C487" s="2052"/>
      <c r="D487" s="2053"/>
      <c r="E487" s="2049"/>
      <c r="F487" s="2054"/>
      <c r="G487" s="2052"/>
      <c r="H487" s="2049"/>
      <c r="I487" s="2049"/>
      <c r="J487" s="2049"/>
      <c r="K487" s="2049"/>
      <c r="L487" s="2049"/>
      <c r="M487" s="2049"/>
      <c r="N487" s="2049"/>
      <c r="O487" s="2049"/>
      <c r="P487" s="2049"/>
      <c r="Q487" s="2049"/>
      <c r="R487" s="2049"/>
      <c r="S487" s="2049"/>
      <c r="T487" s="2049"/>
      <c r="U487" s="2049"/>
      <c r="V487" s="2049"/>
      <c r="W487" s="2049"/>
      <c r="X487" s="2049"/>
      <c r="Y487" s="2049"/>
    </row>
    <row r="488">
      <c r="A488" s="2055"/>
      <c r="B488" s="2051"/>
      <c r="C488" s="2052"/>
      <c r="D488" s="2053"/>
      <c r="E488" s="2049"/>
      <c r="F488" s="2054"/>
      <c r="G488" s="2052"/>
      <c r="H488" s="2049"/>
      <c r="I488" s="2049"/>
      <c r="J488" s="2049"/>
      <c r="K488" s="2049"/>
      <c r="L488" s="2049"/>
      <c r="M488" s="2049"/>
      <c r="N488" s="2049"/>
      <c r="O488" s="2049"/>
      <c r="P488" s="2049"/>
      <c r="Q488" s="2049"/>
      <c r="R488" s="2049"/>
      <c r="S488" s="2049"/>
      <c r="T488" s="2049"/>
      <c r="U488" s="2049"/>
      <c r="V488" s="2049"/>
      <c r="W488" s="2049"/>
      <c r="X488" s="2049"/>
      <c r="Y488" s="2049"/>
    </row>
    <row r="489">
      <c r="A489" s="2055"/>
      <c r="B489" s="2051"/>
      <c r="C489" s="2052"/>
      <c r="D489" s="2053"/>
      <c r="E489" s="2049"/>
      <c r="F489" s="2054"/>
      <c r="G489" s="2052"/>
      <c r="H489" s="2049"/>
      <c r="I489" s="2049"/>
      <c r="J489" s="2049"/>
      <c r="K489" s="2049"/>
      <c r="L489" s="2049"/>
      <c r="M489" s="2049"/>
      <c r="N489" s="2049"/>
      <c r="O489" s="2049"/>
      <c r="P489" s="2049"/>
      <c r="Q489" s="2049"/>
      <c r="R489" s="2049"/>
      <c r="S489" s="2049"/>
      <c r="T489" s="2049"/>
      <c r="U489" s="2049"/>
      <c r="V489" s="2049"/>
      <c r="W489" s="2049"/>
      <c r="X489" s="2049"/>
      <c r="Y489" s="2049"/>
    </row>
    <row r="490">
      <c r="A490" s="2055"/>
      <c r="B490" s="2051"/>
      <c r="C490" s="2052"/>
      <c r="D490" s="2053"/>
      <c r="E490" s="2049"/>
      <c r="F490" s="2054"/>
      <c r="G490" s="2052"/>
      <c r="H490" s="2049"/>
      <c r="I490" s="2049"/>
      <c r="J490" s="2049"/>
      <c r="K490" s="2049"/>
      <c r="L490" s="2049"/>
      <c r="M490" s="2049"/>
      <c r="N490" s="2049"/>
      <c r="O490" s="2049"/>
      <c r="P490" s="2049"/>
      <c r="Q490" s="2049"/>
      <c r="R490" s="2049"/>
      <c r="S490" s="2049"/>
      <c r="T490" s="2049"/>
      <c r="U490" s="2049"/>
      <c r="V490" s="2049"/>
      <c r="W490" s="2049"/>
      <c r="X490" s="2049"/>
      <c r="Y490" s="2049"/>
    </row>
    <row r="491">
      <c r="A491" s="2055"/>
      <c r="B491" s="2051"/>
      <c r="C491" s="2052"/>
      <c r="D491" s="2053"/>
      <c r="E491" s="2049"/>
      <c r="F491" s="2054"/>
      <c r="G491" s="2052"/>
      <c r="H491" s="2049"/>
      <c r="I491" s="2049"/>
      <c r="J491" s="2049"/>
      <c r="K491" s="2049"/>
      <c r="L491" s="2049"/>
      <c r="M491" s="2049"/>
      <c r="N491" s="2049"/>
      <c r="O491" s="2049"/>
      <c r="P491" s="2049"/>
      <c r="Q491" s="2049"/>
      <c r="R491" s="2049"/>
      <c r="S491" s="2049"/>
      <c r="T491" s="2049"/>
      <c r="U491" s="2049"/>
      <c r="V491" s="2049"/>
      <c r="W491" s="2049"/>
      <c r="X491" s="2049"/>
      <c r="Y491" s="2049"/>
    </row>
    <row r="492">
      <c r="A492" s="2055"/>
      <c r="B492" s="2051"/>
      <c r="C492" s="2052"/>
      <c r="D492" s="2053"/>
      <c r="E492" s="2049"/>
      <c r="F492" s="2054"/>
      <c r="G492" s="2052"/>
      <c r="H492" s="2049"/>
      <c r="I492" s="2049"/>
      <c r="J492" s="2049"/>
      <c r="K492" s="2049"/>
      <c r="L492" s="2049"/>
      <c r="M492" s="2049"/>
      <c r="N492" s="2049"/>
      <c r="O492" s="2049"/>
      <c r="P492" s="2049"/>
      <c r="Q492" s="2049"/>
      <c r="R492" s="2049"/>
      <c r="S492" s="2049"/>
      <c r="T492" s="2049"/>
      <c r="U492" s="2049"/>
      <c r="V492" s="2049"/>
      <c r="W492" s="2049"/>
      <c r="X492" s="2049"/>
      <c r="Y492" s="2049"/>
    </row>
    <row r="493">
      <c r="A493" s="2055"/>
      <c r="B493" s="2051"/>
      <c r="C493" s="2052"/>
      <c r="D493" s="2053"/>
      <c r="E493" s="2049"/>
      <c r="F493" s="2054"/>
      <c r="G493" s="2052"/>
      <c r="H493" s="2049"/>
      <c r="I493" s="2049"/>
      <c r="J493" s="2049"/>
      <c r="K493" s="2049"/>
      <c r="L493" s="2049"/>
      <c r="M493" s="2049"/>
      <c r="N493" s="2049"/>
      <c r="O493" s="2049"/>
      <c r="P493" s="2049"/>
      <c r="Q493" s="2049"/>
      <c r="R493" s="2049"/>
      <c r="S493" s="2049"/>
      <c r="T493" s="2049"/>
      <c r="U493" s="2049"/>
      <c r="V493" s="2049"/>
      <c r="W493" s="2049"/>
      <c r="X493" s="2049"/>
      <c r="Y493" s="2049"/>
    </row>
    <row r="494">
      <c r="A494" s="2055"/>
      <c r="B494" s="2051"/>
      <c r="C494" s="2052"/>
      <c r="D494" s="2053"/>
      <c r="E494" s="2049"/>
      <c r="F494" s="2054"/>
      <c r="G494" s="2052"/>
      <c r="H494" s="2049"/>
      <c r="I494" s="2049"/>
      <c r="J494" s="2049"/>
      <c r="K494" s="2049"/>
      <c r="L494" s="2049"/>
      <c r="M494" s="2049"/>
      <c r="N494" s="2049"/>
      <c r="O494" s="2049"/>
      <c r="P494" s="2049"/>
      <c r="Q494" s="2049"/>
      <c r="R494" s="2049"/>
      <c r="S494" s="2049"/>
      <c r="T494" s="2049"/>
      <c r="U494" s="2049"/>
      <c r="V494" s="2049"/>
      <c r="W494" s="2049"/>
      <c r="X494" s="2049"/>
      <c r="Y494" s="2049"/>
    </row>
    <row r="495">
      <c r="A495" s="2055"/>
      <c r="B495" s="2051"/>
      <c r="C495" s="2052"/>
      <c r="D495" s="2053"/>
      <c r="E495" s="2049"/>
      <c r="F495" s="2054"/>
      <c r="G495" s="2052"/>
      <c r="H495" s="2049"/>
      <c r="I495" s="2049"/>
      <c r="J495" s="2049"/>
      <c r="K495" s="2049"/>
      <c r="L495" s="2049"/>
      <c r="M495" s="2049"/>
      <c r="N495" s="2049"/>
      <c r="O495" s="2049"/>
      <c r="P495" s="2049"/>
      <c r="Q495" s="2049"/>
      <c r="R495" s="2049"/>
      <c r="S495" s="2049"/>
      <c r="T495" s="2049"/>
      <c r="U495" s="2049"/>
      <c r="V495" s="2049"/>
      <c r="W495" s="2049"/>
      <c r="X495" s="2049"/>
      <c r="Y495" s="2049"/>
    </row>
    <row r="496">
      <c r="A496" s="2055"/>
      <c r="B496" s="2051"/>
      <c r="C496" s="2052"/>
      <c r="D496" s="2053"/>
      <c r="E496" s="2049"/>
      <c r="F496" s="2054"/>
      <c r="G496" s="2052"/>
      <c r="H496" s="2049"/>
      <c r="I496" s="2049"/>
      <c r="J496" s="2049"/>
      <c r="K496" s="2049"/>
      <c r="L496" s="2049"/>
      <c r="M496" s="2049"/>
      <c r="N496" s="2049"/>
      <c r="O496" s="2049"/>
      <c r="P496" s="2049"/>
      <c r="Q496" s="2049"/>
      <c r="R496" s="2049"/>
      <c r="S496" s="2049"/>
      <c r="T496" s="2049"/>
      <c r="U496" s="2049"/>
      <c r="V496" s="2049"/>
      <c r="W496" s="2049"/>
      <c r="X496" s="2049"/>
      <c r="Y496" s="2049"/>
    </row>
    <row r="497">
      <c r="A497" s="2055"/>
      <c r="B497" s="2051"/>
      <c r="C497" s="2052"/>
      <c r="D497" s="2053"/>
      <c r="E497" s="2049"/>
      <c r="F497" s="2054"/>
      <c r="G497" s="2052"/>
      <c r="H497" s="2049"/>
      <c r="I497" s="2049"/>
      <c r="J497" s="2049"/>
      <c r="K497" s="2049"/>
      <c r="L497" s="2049"/>
      <c r="M497" s="2049"/>
      <c r="N497" s="2049"/>
      <c r="O497" s="2049"/>
      <c r="P497" s="2049"/>
      <c r="Q497" s="2049"/>
      <c r="R497" s="2049"/>
      <c r="S497" s="2049"/>
      <c r="T497" s="2049"/>
      <c r="U497" s="2049"/>
      <c r="V497" s="2049"/>
      <c r="W497" s="2049"/>
      <c r="X497" s="2049"/>
      <c r="Y497" s="2049"/>
    </row>
    <row r="498">
      <c r="A498" s="2055"/>
      <c r="B498" s="2051"/>
      <c r="C498" s="2052"/>
      <c r="D498" s="2053"/>
      <c r="E498" s="2049"/>
      <c r="F498" s="2054"/>
      <c r="G498" s="2052"/>
      <c r="H498" s="2049"/>
      <c r="I498" s="2049"/>
      <c r="J498" s="2049"/>
      <c r="K498" s="2049"/>
      <c r="L498" s="2049"/>
      <c r="M498" s="2049"/>
      <c r="N498" s="2049"/>
      <c r="O498" s="2049"/>
      <c r="P498" s="2049"/>
      <c r="Q498" s="2049"/>
      <c r="R498" s="2049"/>
      <c r="S498" s="2049"/>
      <c r="T498" s="2049"/>
      <c r="U498" s="2049"/>
      <c r="V498" s="2049"/>
      <c r="W498" s="2049"/>
      <c r="X498" s="2049"/>
      <c r="Y498" s="2049"/>
    </row>
    <row r="499">
      <c r="A499" s="2055"/>
      <c r="B499" s="2051"/>
      <c r="C499" s="2052"/>
      <c r="D499" s="2053"/>
      <c r="E499" s="2049"/>
      <c r="F499" s="2054"/>
      <c r="G499" s="2052"/>
      <c r="H499" s="2049"/>
      <c r="I499" s="2049"/>
      <c r="J499" s="2049"/>
      <c r="K499" s="2049"/>
      <c r="L499" s="2049"/>
      <c r="M499" s="2049"/>
      <c r="N499" s="2049"/>
      <c r="O499" s="2049"/>
      <c r="P499" s="2049"/>
      <c r="Q499" s="2049"/>
      <c r="R499" s="2049"/>
      <c r="S499" s="2049"/>
      <c r="T499" s="2049"/>
      <c r="U499" s="2049"/>
      <c r="V499" s="2049"/>
      <c r="W499" s="2049"/>
      <c r="X499" s="2049"/>
      <c r="Y499" s="2049"/>
    </row>
    <row r="500">
      <c r="A500" s="2055"/>
      <c r="B500" s="2051"/>
      <c r="C500" s="2052"/>
      <c r="D500" s="2053"/>
      <c r="E500" s="2049"/>
      <c r="F500" s="2054"/>
      <c r="G500" s="2052"/>
      <c r="H500" s="2049"/>
      <c r="I500" s="2049"/>
      <c r="J500" s="2049"/>
      <c r="K500" s="2049"/>
      <c r="L500" s="2049"/>
      <c r="M500" s="2049"/>
      <c r="N500" s="2049"/>
      <c r="O500" s="2049"/>
      <c r="P500" s="2049"/>
      <c r="Q500" s="2049"/>
      <c r="R500" s="2049"/>
      <c r="S500" s="2049"/>
      <c r="T500" s="2049"/>
      <c r="U500" s="2049"/>
      <c r="V500" s="2049"/>
      <c r="W500" s="2049"/>
      <c r="X500" s="2049"/>
      <c r="Y500" s="2049"/>
    </row>
    <row r="501">
      <c r="A501" s="2055"/>
      <c r="B501" s="2051"/>
      <c r="C501" s="2052"/>
      <c r="D501" s="2053"/>
      <c r="E501" s="2049"/>
      <c r="F501" s="2054"/>
      <c r="G501" s="2052"/>
      <c r="H501" s="2049"/>
      <c r="I501" s="2049"/>
      <c r="J501" s="2049"/>
      <c r="K501" s="2049"/>
      <c r="L501" s="2049"/>
      <c r="M501" s="2049"/>
      <c r="N501" s="2049"/>
      <c r="O501" s="2049"/>
      <c r="P501" s="2049"/>
      <c r="Q501" s="2049"/>
      <c r="R501" s="2049"/>
      <c r="S501" s="2049"/>
      <c r="T501" s="2049"/>
      <c r="U501" s="2049"/>
      <c r="V501" s="2049"/>
      <c r="W501" s="2049"/>
      <c r="X501" s="2049"/>
      <c r="Y501" s="2049"/>
    </row>
    <row r="502">
      <c r="A502" s="2055"/>
      <c r="B502" s="2051"/>
      <c r="C502" s="2052"/>
      <c r="D502" s="2053"/>
      <c r="E502" s="2049"/>
      <c r="F502" s="2054"/>
      <c r="G502" s="2052"/>
      <c r="H502" s="2049"/>
      <c r="I502" s="2049"/>
      <c r="J502" s="2049"/>
      <c r="K502" s="2049"/>
      <c r="L502" s="2049"/>
      <c r="M502" s="2049"/>
      <c r="N502" s="2049"/>
      <c r="O502" s="2049"/>
      <c r="P502" s="2049"/>
      <c r="Q502" s="2049"/>
      <c r="R502" s="2049"/>
      <c r="S502" s="2049"/>
      <c r="T502" s="2049"/>
      <c r="U502" s="2049"/>
      <c r="V502" s="2049"/>
      <c r="W502" s="2049"/>
      <c r="X502" s="2049"/>
      <c r="Y502" s="2049"/>
    </row>
    <row r="503">
      <c r="A503" s="2055"/>
      <c r="B503" s="2051"/>
      <c r="C503" s="2052"/>
      <c r="D503" s="2053"/>
      <c r="E503" s="2049"/>
      <c r="F503" s="2054"/>
      <c r="G503" s="2052"/>
      <c r="H503" s="2049"/>
      <c r="I503" s="2049"/>
      <c r="J503" s="2049"/>
      <c r="K503" s="2049"/>
      <c r="L503" s="2049"/>
      <c r="M503" s="2049"/>
      <c r="N503" s="2049"/>
      <c r="O503" s="2049"/>
      <c r="P503" s="2049"/>
      <c r="Q503" s="2049"/>
      <c r="R503" s="2049"/>
      <c r="S503" s="2049"/>
      <c r="T503" s="2049"/>
      <c r="U503" s="2049"/>
      <c r="V503" s="2049"/>
      <c r="W503" s="2049"/>
      <c r="X503" s="2049"/>
      <c r="Y503" s="2049"/>
    </row>
    <row r="504">
      <c r="A504" s="2055"/>
      <c r="B504" s="2051"/>
      <c r="C504" s="2052"/>
      <c r="D504" s="2053"/>
      <c r="E504" s="2049"/>
      <c r="F504" s="2054"/>
      <c r="G504" s="2052"/>
      <c r="H504" s="2049"/>
      <c r="I504" s="2049"/>
      <c r="J504" s="2049"/>
      <c r="K504" s="2049"/>
      <c r="L504" s="2049"/>
      <c r="M504" s="2049"/>
      <c r="N504" s="2049"/>
      <c r="O504" s="2049"/>
      <c r="P504" s="2049"/>
      <c r="Q504" s="2049"/>
      <c r="R504" s="2049"/>
      <c r="S504" s="2049"/>
      <c r="T504" s="2049"/>
      <c r="U504" s="2049"/>
      <c r="V504" s="2049"/>
      <c r="W504" s="2049"/>
      <c r="X504" s="2049"/>
      <c r="Y504" s="2049"/>
    </row>
    <row r="505">
      <c r="A505" s="2055"/>
      <c r="B505" s="2051"/>
      <c r="C505" s="2052"/>
      <c r="D505" s="2053"/>
      <c r="E505" s="2049"/>
      <c r="F505" s="2054"/>
      <c r="G505" s="2052"/>
      <c r="H505" s="2049"/>
      <c r="I505" s="2049"/>
      <c r="J505" s="2049"/>
      <c r="K505" s="2049"/>
      <c r="L505" s="2049"/>
      <c r="M505" s="2049"/>
      <c r="N505" s="2049"/>
      <c r="O505" s="2049"/>
      <c r="P505" s="2049"/>
      <c r="Q505" s="2049"/>
      <c r="R505" s="2049"/>
      <c r="S505" s="2049"/>
      <c r="T505" s="2049"/>
      <c r="U505" s="2049"/>
      <c r="V505" s="2049"/>
      <c r="W505" s="2049"/>
      <c r="X505" s="2049"/>
      <c r="Y505" s="2049"/>
    </row>
    <row r="506">
      <c r="A506" s="2055"/>
      <c r="B506" s="2051"/>
      <c r="C506" s="2052"/>
      <c r="D506" s="2053"/>
      <c r="E506" s="2049"/>
      <c r="F506" s="2054"/>
      <c r="G506" s="2052"/>
      <c r="H506" s="2049"/>
      <c r="I506" s="2049"/>
      <c r="J506" s="2049"/>
      <c r="K506" s="2049"/>
      <c r="L506" s="2049"/>
      <c r="M506" s="2049"/>
      <c r="N506" s="2049"/>
      <c r="O506" s="2049"/>
      <c r="P506" s="2049"/>
      <c r="Q506" s="2049"/>
      <c r="R506" s="2049"/>
      <c r="S506" s="2049"/>
      <c r="T506" s="2049"/>
      <c r="U506" s="2049"/>
      <c r="V506" s="2049"/>
      <c r="W506" s="2049"/>
      <c r="X506" s="2049"/>
      <c r="Y506" s="2049"/>
    </row>
    <row r="507">
      <c r="A507" s="2055"/>
      <c r="B507" s="2051"/>
      <c r="C507" s="2052"/>
      <c r="D507" s="2053"/>
      <c r="E507" s="2049"/>
      <c r="F507" s="2054"/>
      <c r="G507" s="2052"/>
      <c r="H507" s="2049"/>
      <c r="I507" s="2049"/>
      <c r="J507" s="2049"/>
      <c r="K507" s="2049"/>
      <c r="L507" s="2049"/>
      <c r="M507" s="2049"/>
      <c r="N507" s="2049"/>
      <c r="O507" s="2049"/>
      <c r="P507" s="2049"/>
      <c r="Q507" s="2049"/>
      <c r="R507" s="2049"/>
      <c r="S507" s="2049"/>
      <c r="T507" s="2049"/>
      <c r="U507" s="2049"/>
      <c r="V507" s="2049"/>
      <c r="W507" s="2049"/>
      <c r="X507" s="2049"/>
      <c r="Y507" s="2049"/>
    </row>
    <row r="508">
      <c r="A508" s="2055"/>
      <c r="B508" s="2051"/>
      <c r="C508" s="2052"/>
      <c r="D508" s="2053"/>
      <c r="E508" s="2049"/>
      <c r="F508" s="2054"/>
      <c r="G508" s="2052"/>
      <c r="H508" s="2049"/>
      <c r="I508" s="2049"/>
      <c r="J508" s="2049"/>
      <c r="K508" s="2049"/>
      <c r="L508" s="2049"/>
      <c r="M508" s="2049"/>
      <c r="N508" s="2049"/>
      <c r="O508" s="2049"/>
      <c r="P508" s="2049"/>
      <c r="Q508" s="2049"/>
      <c r="R508" s="2049"/>
      <c r="S508" s="2049"/>
      <c r="T508" s="2049"/>
      <c r="U508" s="2049"/>
      <c r="V508" s="2049"/>
      <c r="W508" s="2049"/>
      <c r="X508" s="2049"/>
      <c r="Y508" s="2049"/>
    </row>
    <row r="509">
      <c r="A509" s="2055"/>
      <c r="B509" s="2051"/>
      <c r="C509" s="2052"/>
      <c r="D509" s="2053"/>
      <c r="E509" s="2049"/>
      <c r="F509" s="2054"/>
      <c r="G509" s="2052"/>
      <c r="H509" s="2049"/>
      <c r="I509" s="2049"/>
      <c r="J509" s="2049"/>
      <c r="K509" s="2049"/>
      <c r="L509" s="2049"/>
      <c r="M509" s="2049"/>
      <c r="N509" s="2049"/>
      <c r="O509" s="2049"/>
      <c r="P509" s="2049"/>
      <c r="Q509" s="2049"/>
      <c r="R509" s="2049"/>
      <c r="S509" s="2049"/>
      <c r="T509" s="2049"/>
      <c r="U509" s="2049"/>
      <c r="V509" s="2049"/>
      <c r="W509" s="2049"/>
      <c r="X509" s="2049"/>
      <c r="Y509" s="2049"/>
    </row>
    <row r="510">
      <c r="A510" s="2055"/>
      <c r="B510" s="2051"/>
      <c r="C510" s="2052"/>
      <c r="D510" s="2053"/>
      <c r="E510" s="2049"/>
      <c r="F510" s="2054"/>
      <c r="G510" s="2052"/>
      <c r="H510" s="2049"/>
      <c r="I510" s="2049"/>
      <c r="J510" s="2049"/>
      <c r="K510" s="2049"/>
      <c r="L510" s="2049"/>
      <c r="M510" s="2049"/>
      <c r="N510" s="2049"/>
      <c r="O510" s="2049"/>
      <c r="P510" s="2049"/>
      <c r="Q510" s="2049"/>
      <c r="R510" s="2049"/>
      <c r="S510" s="2049"/>
      <c r="T510" s="2049"/>
      <c r="U510" s="2049"/>
      <c r="V510" s="2049"/>
      <c r="W510" s="2049"/>
      <c r="X510" s="2049"/>
      <c r="Y510" s="2049"/>
    </row>
    <row r="511">
      <c r="A511" s="2055"/>
      <c r="B511" s="2051"/>
      <c r="C511" s="2052"/>
      <c r="D511" s="2053"/>
      <c r="E511" s="2049"/>
      <c r="F511" s="2054"/>
      <c r="G511" s="2052"/>
      <c r="H511" s="2049"/>
      <c r="I511" s="2049"/>
      <c r="J511" s="2049"/>
      <c r="K511" s="2049"/>
      <c r="L511" s="2049"/>
      <c r="M511" s="2049"/>
      <c r="N511" s="2049"/>
      <c r="O511" s="2049"/>
      <c r="P511" s="2049"/>
      <c r="Q511" s="2049"/>
      <c r="R511" s="2049"/>
      <c r="S511" s="2049"/>
      <c r="T511" s="2049"/>
      <c r="U511" s="2049"/>
      <c r="V511" s="2049"/>
      <c r="W511" s="2049"/>
      <c r="X511" s="2049"/>
      <c r="Y511" s="2049"/>
    </row>
    <row r="512">
      <c r="A512" s="2055"/>
      <c r="B512" s="2051"/>
      <c r="C512" s="2052"/>
      <c r="D512" s="2053"/>
      <c r="E512" s="2049"/>
      <c r="F512" s="2054"/>
      <c r="G512" s="2052"/>
      <c r="H512" s="2049"/>
      <c r="I512" s="2049"/>
      <c r="J512" s="2049"/>
      <c r="K512" s="2049"/>
      <c r="L512" s="2049"/>
      <c r="M512" s="2049"/>
      <c r="N512" s="2049"/>
      <c r="O512" s="2049"/>
      <c r="P512" s="2049"/>
      <c r="Q512" s="2049"/>
      <c r="R512" s="2049"/>
      <c r="S512" s="2049"/>
      <c r="T512" s="2049"/>
      <c r="U512" s="2049"/>
      <c r="V512" s="2049"/>
      <c r="W512" s="2049"/>
      <c r="X512" s="2049"/>
      <c r="Y512" s="2049"/>
    </row>
    <row r="513">
      <c r="A513" s="2055"/>
      <c r="B513" s="2051"/>
      <c r="C513" s="2052"/>
      <c r="D513" s="2053"/>
      <c r="E513" s="2049"/>
      <c r="F513" s="2054"/>
      <c r="G513" s="2052"/>
      <c r="H513" s="2049"/>
      <c r="I513" s="2049"/>
      <c r="J513" s="2049"/>
      <c r="K513" s="2049"/>
      <c r="L513" s="2049"/>
      <c r="M513" s="2049"/>
      <c r="N513" s="2049"/>
      <c r="O513" s="2049"/>
      <c r="P513" s="2049"/>
      <c r="Q513" s="2049"/>
      <c r="R513" s="2049"/>
      <c r="S513" s="2049"/>
      <c r="T513" s="2049"/>
      <c r="U513" s="2049"/>
      <c r="V513" s="2049"/>
      <c r="W513" s="2049"/>
      <c r="X513" s="2049"/>
      <c r="Y513" s="2049"/>
    </row>
    <row r="514">
      <c r="A514" s="2055"/>
      <c r="B514" s="2051"/>
      <c r="C514" s="2052"/>
      <c r="D514" s="2053"/>
      <c r="E514" s="2049"/>
      <c r="F514" s="2054"/>
      <c r="G514" s="2052"/>
      <c r="H514" s="2049"/>
      <c r="I514" s="2049"/>
      <c r="J514" s="2049"/>
      <c r="K514" s="2049"/>
      <c r="L514" s="2049"/>
      <c r="M514" s="2049"/>
      <c r="N514" s="2049"/>
      <c r="O514" s="2049"/>
      <c r="P514" s="2049"/>
      <c r="Q514" s="2049"/>
      <c r="R514" s="2049"/>
      <c r="S514" s="2049"/>
      <c r="T514" s="2049"/>
      <c r="U514" s="2049"/>
      <c r="V514" s="2049"/>
      <c r="W514" s="2049"/>
      <c r="X514" s="2049"/>
      <c r="Y514" s="2049"/>
    </row>
    <row r="515">
      <c r="A515" s="2055"/>
      <c r="B515" s="2051"/>
      <c r="C515" s="2052"/>
      <c r="D515" s="2053"/>
      <c r="E515" s="2049"/>
      <c r="F515" s="2054"/>
      <c r="G515" s="2052"/>
      <c r="H515" s="2049"/>
      <c r="I515" s="2049"/>
      <c r="J515" s="2049"/>
      <c r="K515" s="2049"/>
      <c r="L515" s="2049"/>
      <c r="M515" s="2049"/>
      <c r="N515" s="2049"/>
      <c r="O515" s="2049"/>
      <c r="P515" s="2049"/>
      <c r="Q515" s="2049"/>
      <c r="R515" s="2049"/>
      <c r="S515" s="2049"/>
      <c r="T515" s="2049"/>
      <c r="U515" s="2049"/>
      <c r="V515" s="2049"/>
      <c r="W515" s="2049"/>
      <c r="X515" s="2049"/>
      <c r="Y515" s="2049"/>
    </row>
    <row r="516">
      <c r="A516" s="2055"/>
      <c r="B516" s="2051"/>
      <c r="C516" s="2052"/>
      <c r="D516" s="2053"/>
      <c r="E516" s="2049"/>
      <c r="F516" s="2054"/>
      <c r="G516" s="2052"/>
      <c r="H516" s="2049"/>
      <c r="I516" s="2049"/>
      <c r="J516" s="2049"/>
      <c r="K516" s="2049"/>
      <c r="L516" s="2049"/>
      <c r="M516" s="2049"/>
      <c r="N516" s="2049"/>
      <c r="O516" s="2049"/>
      <c r="P516" s="2049"/>
      <c r="Q516" s="2049"/>
      <c r="R516" s="2049"/>
      <c r="S516" s="2049"/>
      <c r="T516" s="2049"/>
      <c r="U516" s="2049"/>
      <c r="V516" s="2049"/>
      <c r="W516" s="2049"/>
      <c r="X516" s="2049"/>
      <c r="Y516" s="2049"/>
    </row>
    <row r="517">
      <c r="A517" s="2055"/>
      <c r="B517" s="2051"/>
      <c r="C517" s="2052"/>
      <c r="D517" s="2053"/>
      <c r="E517" s="2049"/>
      <c r="F517" s="2054"/>
      <c r="G517" s="2052"/>
      <c r="H517" s="2049"/>
      <c r="I517" s="2049"/>
      <c r="J517" s="2049"/>
      <c r="K517" s="2049"/>
      <c r="L517" s="2049"/>
      <c r="M517" s="2049"/>
      <c r="N517" s="2049"/>
      <c r="O517" s="2049"/>
      <c r="P517" s="2049"/>
      <c r="Q517" s="2049"/>
      <c r="R517" s="2049"/>
      <c r="S517" s="2049"/>
      <c r="T517" s="2049"/>
      <c r="U517" s="2049"/>
      <c r="V517" s="2049"/>
      <c r="W517" s="2049"/>
      <c r="X517" s="2049"/>
      <c r="Y517" s="2049"/>
    </row>
    <row r="518">
      <c r="A518" s="2055"/>
      <c r="B518" s="2051"/>
      <c r="C518" s="2052"/>
      <c r="D518" s="2053"/>
      <c r="E518" s="2049"/>
      <c r="F518" s="2054"/>
      <c r="G518" s="2052"/>
      <c r="H518" s="2049"/>
      <c r="I518" s="2049"/>
      <c r="J518" s="2049"/>
      <c r="K518" s="2049"/>
      <c r="L518" s="2049"/>
      <c r="M518" s="2049"/>
      <c r="N518" s="2049"/>
      <c r="O518" s="2049"/>
      <c r="P518" s="2049"/>
      <c r="Q518" s="2049"/>
      <c r="R518" s="2049"/>
      <c r="S518" s="2049"/>
      <c r="T518" s="2049"/>
      <c r="U518" s="2049"/>
      <c r="V518" s="2049"/>
      <c r="W518" s="2049"/>
      <c r="X518" s="2049"/>
      <c r="Y518" s="2049"/>
    </row>
    <row r="519">
      <c r="A519" s="2055"/>
      <c r="B519" s="2051"/>
      <c r="C519" s="2052"/>
      <c r="D519" s="2053"/>
      <c r="E519" s="2049"/>
      <c r="F519" s="2054"/>
      <c r="G519" s="2052"/>
      <c r="H519" s="2049"/>
      <c r="I519" s="2049"/>
      <c r="J519" s="2049"/>
      <c r="K519" s="2049"/>
      <c r="L519" s="2049"/>
      <c r="M519" s="2049"/>
      <c r="N519" s="2049"/>
      <c r="O519" s="2049"/>
      <c r="P519" s="2049"/>
      <c r="Q519" s="2049"/>
      <c r="R519" s="2049"/>
      <c r="S519" s="2049"/>
      <c r="T519" s="2049"/>
      <c r="U519" s="2049"/>
      <c r="V519" s="2049"/>
      <c r="W519" s="2049"/>
      <c r="X519" s="2049"/>
      <c r="Y519" s="2049"/>
    </row>
    <row r="520">
      <c r="A520" s="2055"/>
      <c r="B520" s="2051"/>
      <c r="C520" s="2052"/>
      <c r="D520" s="2053"/>
      <c r="E520" s="2049"/>
      <c r="F520" s="2054"/>
      <c r="G520" s="2052"/>
      <c r="H520" s="2049"/>
      <c r="I520" s="2049"/>
      <c r="J520" s="2049"/>
      <c r="K520" s="2049"/>
      <c r="L520" s="2049"/>
      <c r="M520" s="2049"/>
      <c r="N520" s="2049"/>
      <c r="O520" s="2049"/>
      <c r="P520" s="2049"/>
      <c r="Q520" s="2049"/>
      <c r="R520" s="2049"/>
      <c r="S520" s="2049"/>
      <c r="T520" s="2049"/>
      <c r="U520" s="2049"/>
      <c r="V520" s="2049"/>
      <c r="W520" s="2049"/>
      <c r="X520" s="2049"/>
      <c r="Y520" s="2049"/>
    </row>
    <row r="521">
      <c r="A521" s="2055"/>
      <c r="B521" s="2051"/>
      <c r="C521" s="2052"/>
      <c r="D521" s="2053"/>
      <c r="E521" s="2049"/>
      <c r="F521" s="2054"/>
      <c r="G521" s="2052"/>
      <c r="H521" s="2049"/>
      <c r="I521" s="2049"/>
      <c r="J521" s="2049"/>
      <c r="K521" s="2049"/>
      <c r="L521" s="2049"/>
      <c r="M521" s="2049"/>
      <c r="N521" s="2049"/>
      <c r="O521" s="2049"/>
      <c r="P521" s="2049"/>
      <c r="Q521" s="2049"/>
      <c r="R521" s="2049"/>
      <c r="S521" s="2049"/>
      <c r="T521" s="2049"/>
      <c r="U521" s="2049"/>
      <c r="V521" s="2049"/>
      <c r="W521" s="2049"/>
      <c r="X521" s="2049"/>
      <c r="Y521" s="2049"/>
    </row>
    <row r="522">
      <c r="A522" s="2055"/>
      <c r="B522" s="2051"/>
      <c r="C522" s="2052"/>
      <c r="D522" s="2053"/>
      <c r="E522" s="2049"/>
      <c r="F522" s="2054"/>
      <c r="G522" s="2052"/>
      <c r="H522" s="2049"/>
      <c r="I522" s="2049"/>
      <c r="J522" s="2049"/>
      <c r="K522" s="2049"/>
      <c r="L522" s="2049"/>
      <c r="M522" s="2049"/>
      <c r="N522" s="2049"/>
      <c r="O522" s="2049"/>
      <c r="P522" s="2049"/>
      <c r="Q522" s="2049"/>
      <c r="R522" s="2049"/>
      <c r="S522" s="2049"/>
      <c r="T522" s="2049"/>
      <c r="U522" s="2049"/>
      <c r="V522" s="2049"/>
      <c r="W522" s="2049"/>
      <c r="X522" s="2049"/>
      <c r="Y522" s="2049"/>
    </row>
    <row r="523">
      <c r="A523" s="2055"/>
      <c r="B523" s="2051"/>
      <c r="C523" s="2052"/>
      <c r="D523" s="2053"/>
      <c r="E523" s="2049"/>
      <c r="F523" s="2054"/>
      <c r="G523" s="2052"/>
      <c r="H523" s="2049"/>
      <c r="I523" s="2049"/>
      <c r="J523" s="2049"/>
      <c r="K523" s="2049"/>
      <c r="L523" s="2049"/>
      <c r="M523" s="2049"/>
      <c r="N523" s="2049"/>
      <c r="O523" s="2049"/>
      <c r="P523" s="2049"/>
      <c r="Q523" s="2049"/>
      <c r="R523" s="2049"/>
      <c r="S523" s="2049"/>
      <c r="T523" s="2049"/>
      <c r="U523" s="2049"/>
      <c r="V523" s="2049"/>
      <c r="W523" s="2049"/>
      <c r="X523" s="2049"/>
      <c r="Y523" s="2049"/>
    </row>
    <row r="524">
      <c r="A524" s="2055"/>
      <c r="B524" s="2051"/>
      <c r="C524" s="2052"/>
      <c r="D524" s="2053"/>
      <c r="E524" s="2049"/>
      <c r="F524" s="2054"/>
      <c r="G524" s="2052"/>
      <c r="H524" s="2049"/>
      <c r="I524" s="2049"/>
      <c r="J524" s="2049"/>
      <c r="K524" s="2049"/>
      <c r="L524" s="2049"/>
      <c r="M524" s="2049"/>
      <c r="N524" s="2049"/>
      <c r="O524" s="2049"/>
      <c r="P524" s="2049"/>
      <c r="Q524" s="2049"/>
      <c r="R524" s="2049"/>
      <c r="S524" s="2049"/>
      <c r="T524" s="2049"/>
      <c r="U524" s="2049"/>
      <c r="V524" s="2049"/>
      <c r="W524" s="2049"/>
      <c r="X524" s="2049"/>
      <c r="Y524" s="2049"/>
    </row>
    <row r="525">
      <c r="A525" s="2055"/>
      <c r="B525" s="2051"/>
      <c r="C525" s="2052"/>
      <c r="D525" s="2053"/>
      <c r="E525" s="2049"/>
      <c r="F525" s="2054"/>
      <c r="G525" s="2052"/>
      <c r="H525" s="2049"/>
      <c r="I525" s="2049"/>
      <c r="J525" s="2049"/>
      <c r="K525" s="2049"/>
      <c r="L525" s="2049"/>
      <c r="M525" s="2049"/>
      <c r="N525" s="2049"/>
      <c r="O525" s="2049"/>
      <c r="P525" s="2049"/>
      <c r="Q525" s="2049"/>
      <c r="R525" s="2049"/>
      <c r="S525" s="2049"/>
      <c r="T525" s="2049"/>
      <c r="U525" s="2049"/>
      <c r="V525" s="2049"/>
      <c r="W525" s="2049"/>
      <c r="X525" s="2049"/>
      <c r="Y525" s="2049"/>
    </row>
    <row r="526">
      <c r="A526" s="2055"/>
      <c r="B526" s="2051"/>
      <c r="C526" s="2052"/>
      <c r="D526" s="2053"/>
      <c r="E526" s="2049"/>
      <c r="F526" s="2054"/>
      <c r="G526" s="2052"/>
      <c r="H526" s="2049"/>
      <c r="I526" s="2049"/>
      <c r="J526" s="2049"/>
      <c r="K526" s="2049"/>
      <c r="L526" s="2049"/>
      <c r="M526" s="2049"/>
      <c r="N526" s="2049"/>
      <c r="O526" s="2049"/>
      <c r="P526" s="2049"/>
      <c r="Q526" s="2049"/>
      <c r="R526" s="2049"/>
      <c r="S526" s="2049"/>
      <c r="T526" s="2049"/>
      <c r="U526" s="2049"/>
      <c r="V526" s="2049"/>
      <c r="W526" s="2049"/>
      <c r="X526" s="2049"/>
      <c r="Y526" s="2049"/>
    </row>
    <row r="527">
      <c r="A527" s="2055"/>
      <c r="B527" s="2051"/>
      <c r="C527" s="2052"/>
      <c r="D527" s="2053"/>
      <c r="E527" s="2049"/>
      <c r="F527" s="2054"/>
      <c r="G527" s="2052"/>
      <c r="H527" s="2049"/>
      <c r="I527" s="2049"/>
      <c r="J527" s="2049"/>
      <c r="K527" s="2049"/>
      <c r="L527" s="2049"/>
      <c r="M527" s="2049"/>
      <c r="N527" s="2049"/>
      <c r="O527" s="2049"/>
      <c r="P527" s="2049"/>
      <c r="Q527" s="2049"/>
      <c r="R527" s="2049"/>
      <c r="S527" s="2049"/>
      <c r="T527" s="2049"/>
      <c r="U527" s="2049"/>
      <c r="V527" s="2049"/>
      <c r="W527" s="2049"/>
      <c r="X527" s="2049"/>
      <c r="Y527" s="2049"/>
    </row>
    <row r="528">
      <c r="A528" s="2055"/>
      <c r="B528" s="2051"/>
      <c r="C528" s="2052"/>
      <c r="D528" s="2053"/>
      <c r="E528" s="2049"/>
      <c r="F528" s="2054"/>
      <c r="G528" s="2052"/>
      <c r="H528" s="2049"/>
      <c r="I528" s="2049"/>
      <c r="J528" s="2049"/>
      <c r="K528" s="2049"/>
      <c r="L528" s="2049"/>
      <c r="M528" s="2049"/>
      <c r="N528" s="2049"/>
      <c r="O528" s="2049"/>
      <c r="P528" s="2049"/>
      <c r="Q528" s="2049"/>
      <c r="R528" s="2049"/>
      <c r="S528" s="2049"/>
      <c r="T528" s="2049"/>
      <c r="U528" s="2049"/>
      <c r="V528" s="2049"/>
      <c r="W528" s="2049"/>
      <c r="X528" s="2049"/>
      <c r="Y528" s="2049"/>
    </row>
    <row r="529">
      <c r="A529" s="2055"/>
      <c r="B529" s="2051"/>
      <c r="C529" s="2052"/>
      <c r="D529" s="2053"/>
      <c r="E529" s="2049"/>
      <c r="F529" s="2054"/>
      <c r="G529" s="2052"/>
      <c r="H529" s="2049"/>
      <c r="I529" s="2049"/>
      <c r="J529" s="2049"/>
      <c r="K529" s="2049"/>
      <c r="L529" s="2049"/>
      <c r="M529" s="2049"/>
      <c r="N529" s="2049"/>
      <c r="O529" s="2049"/>
      <c r="P529" s="2049"/>
      <c r="Q529" s="2049"/>
      <c r="R529" s="2049"/>
      <c r="S529" s="2049"/>
      <c r="T529" s="2049"/>
      <c r="U529" s="2049"/>
      <c r="V529" s="2049"/>
      <c r="W529" s="2049"/>
      <c r="X529" s="2049"/>
      <c r="Y529" s="2049"/>
    </row>
    <row r="530">
      <c r="A530" s="2055"/>
      <c r="B530" s="2051"/>
      <c r="C530" s="2052"/>
      <c r="D530" s="2053"/>
      <c r="E530" s="2049"/>
      <c r="F530" s="2054"/>
      <c r="G530" s="2052"/>
      <c r="H530" s="2049"/>
      <c r="I530" s="2049"/>
      <c r="J530" s="2049"/>
      <c r="K530" s="2049"/>
      <c r="L530" s="2049"/>
      <c r="M530" s="2049"/>
      <c r="N530" s="2049"/>
      <c r="O530" s="2049"/>
      <c r="P530" s="2049"/>
      <c r="Q530" s="2049"/>
      <c r="R530" s="2049"/>
      <c r="S530" s="2049"/>
      <c r="T530" s="2049"/>
      <c r="U530" s="2049"/>
      <c r="V530" s="2049"/>
      <c r="W530" s="2049"/>
      <c r="X530" s="2049"/>
      <c r="Y530" s="2049"/>
    </row>
    <row r="531">
      <c r="A531" s="2055"/>
      <c r="B531" s="2051"/>
      <c r="C531" s="2052"/>
      <c r="D531" s="2053"/>
      <c r="E531" s="2049"/>
      <c r="F531" s="2054"/>
      <c r="G531" s="2052"/>
      <c r="H531" s="2049"/>
      <c r="I531" s="2049"/>
      <c r="J531" s="2049"/>
      <c r="K531" s="2049"/>
      <c r="L531" s="2049"/>
      <c r="M531" s="2049"/>
      <c r="N531" s="2049"/>
      <c r="O531" s="2049"/>
      <c r="P531" s="2049"/>
      <c r="Q531" s="2049"/>
      <c r="R531" s="2049"/>
      <c r="S531" s="2049"/>
      <c r="T531" s="2049"/>
      <c r="U531" s="2049"/>
      <c r="V531" s="2049"/>
      <c r="W531" s="2049"/>
      <c r="X531" s="2049"/>
      <c r="Y531" s="2049"/>
    </row>
    <row r="532">
      <c r="A532" s="2055"/>
      <c r="B532" s="2051"/>
      <c r="C532" s="2052"/>
      <c r="D532" s="2053"/>
      <c r="E532" s="2049"/>
      <c r="F532" s="2054"/>
      <c r="G532" s="2052"/>
      <c r="H532" s="2049"/>
      <c r="I532" s="2049"/>
      <c r="J532" s="2049"/>
      <c r="K532" s="2049"/>
      <c r="L532" s="2049"/>
      <c r="M532" s="2049"/>
      <c r="N532" s="2049"/>
      <c r="O532" s="2049"/>
      <c r="P532" s="2049"/>
      <c r="Q532" s="2049"/>
      <c r="R532" s="2049"/>
      <c r="S532" s="2049"/>
      <c r="T532" s="2049"/>
      <c r="U532" s="2049"/>
      <c r="V532" s="2049"/>
      <c r="W532" s="2049"/>
      <c r="X532" s="2049"/>
      <c r="Y532" s="2049"/>
    </row>
    <row r="533">
      <c r="A533" s="2055"/>
      <c r="B533" s="2051"/>
      <c r="C533" s="2052"/>
      <c r="D533" s="2053"/>
      <c r="E533" s="2049"/>
      <c r="F533" s="2054"/>
      <c r="G533" s="2052"/>
      <c r="H533" s="2049"/>
      <c r="I533" s="2049"/>
      <c r="J533" s="2049"/>
      <c r="K533" s="2049"/>
      <c r="L533" s="2049"/>
      <c r="M533" s="2049"/>
      <c r="N533" s="2049"/>
      <c r="O533" s="2049"/>
      <c r="P533" s="2049"/>
      <c r="Q533" s="2049"/>
      <c r="R533" s="2049"/>
      <c r="S533" s="2049"/>
      <c r="T533" s="2049"/>
      <c r="U533" s="2049"/>
      <c r="V533" s="2049"/>
      <c r="W533" s="2049"/>
      <c r="X533" s="2049"/>
      <c r="Y533" s="2049"/>
    </row>
    <row r="534">
      <c r="A534" s="2055"/>
      <c r="B534" s="2051"/>
      <c r="C534" s="2052"/>
      <c r="D534" s="2053"/>
      <c r="E534" s="2049"/>
      <c r="F534" s="2054"/>
      <c r="G534" s="2052"/>
      <c r="H534" s="2049"/>
      <c r="I534" s="2049"/>
      <c r="J534" s="2049"/>
      <c r="K534" s="2049"/>
      <c r="L534" s="2049"/>
      <c r="M534" s="2049"/>
      <c r="N534" s="2049"/>
      <c r="O534" s="2049"/>
      <c r="P534" s="2049"/>
      <c r="Q534" s="2049"/>
      <c r="R534" s="2049"/>
      <c r="S534" s="2049"/>
      <c r="T534" s="2049"/>
      <c r="U534" s="2049"/>
      <c r="V534" s="2049"/>
      <c r="W534" s="2049"/>
      <c r="X534" s="2049"/>
      <c r="Y534" s="2049"/>
    </row>
    <row r="535">
      <c r="A535" s="2055"/>
      <c r="B535" s="2051"/>
      <c r="C535" s="2052"/>
      <c r="D535" s="2053"/>
      <c r="E535" s="2049"/>
      <c r="F535" s="2054"/>
      <c r="G535" s="2052"/>
      <c r="H535" s="2049"/>
      <c r="I535" s="2049"/>
      <c r="J535" s="2049"/>
      <c r="K535" s="2049"/>
      <c r="L535" s="2049"/>
      <c r="M535" s="2049"/>
      <c r="N535" s="2049"/>
      <c r="O535" s="2049"/>
      <c r="P535" s="2049"/>
      <c r="Q535" s="2049"/>
      <c r="R535" s="2049"/>
      <c r="S535" s="2049"/>
      <c r="T535" s="2049"/>
      <c r="U535" s="2049"/>
      <c r="V535" s="2049"/>
      <c r="W535" s="2049"/>
      <c r="X535" s="2049"/>
      <c r="Y535" s="2049"/>
    </row>
    <row r="536">
      <c r="A536" s="2055"/>
      <c r="B536" s="2051"/>
      <c r="C536" s="2052"/>
      <c r="D536" s="2053"/>
      <c r="E536" s="2049"/>
      <c r="F536" s="2054"/>
      <c r="G536" s="2052"/>
      <c r="H536" s="2049"/>
      <c r="I536" s="2049"/>
      <c r="J536" s="2049"/>
      <c r="K536" s="2049"/>
      <c r="L536" s="2049"/>
      <c r="M536" s="2049"/>
      <c r="N536" s="2049"/>
      <c r="O536" s="2049"/>
      <c r="P536" s="2049"/>
      <c r="Q536" s="2049"/>
      <c r="R536" s="2049"/>
      <c r="S536" s="2049"/>
      <c r="T536" s="2049"/>
      <c r="U536" s="2049"/>
      <c r="V536" s="2049"/>
      <c r="W536" s="2049"/>
      <c r="X536" s="2049"/>
      <c r="Y536" s="2049"/>
    </row>
    <row r="537">
      <c r="A537" s="2055"/>
      <c r="B537" s="2051"/>
      <c r="C537" s="2052"/>
      <c r="D537" s="2053"/>
      <c r="E537" s="2049"/>
      <c r="F537" s="2054"/>
      <c r="G537" s="2052"/>
      <c r="H537" s="2049"/>
      <c r="I537" s="2049"/>
      <c r="J537" s="2049"/>
      <c r="K537" s="2049"/>
      <c r="L537" s="2049"/>
      <c r="M537" s="2049"/>
      <c r="N537" s="2049"/>
      <c r="O537" s="2049"/>
      <c r="P537" s="2049"/>
      <c r="Q537" s="2049"/>
      <c r="R537" s="2049"/>
      <c r="S537" s="2049"/>
      <c r="T537" s="2049"/>
      <c r="U537" s="2049"/>
      <c r="V537" s="2049"/>
      <c r="W537" s="2049"/>
      <c r="X537" s="2049"/>
      <c r="Y537" s="2049"/>
    </row>
    <row r="538">
      <c r="A538" s="2055"/>
      <c r="B538" s="2051"/>
      <c r="C538" s="2052"/>
      <c r="D538" s="2053"/>
      <c r="E538" s="2049"/>
      <c r="F538" s="2054"/>
      <c r="G538" s="2052"/>
      <c r="H538" s="2049"/>
      <c r="I538" s="2049"/>
      <c r="J538" s="2049"/>
      <c r="K538" s="2049"/>
      <c r="L538" s="2049"/>
      <c r="M538" s="2049"/>
      <c r="N538" s="2049"/>
      <c r="O538" s="2049"/>
      <c r="P538" s="2049"/>
      <c r="Q538" s="2049"/>
      <c r="R538" s="2049"/>
      <c r="S538" s="2049"/>
      <c r="T538" s="2049"/>
      <c r="U538" s="2049"/>
      <c r="V538" s="2049"/>
      <c r="W538" s="2049"/>
      <c r="X538" s="2049"/>
      <c r="Y538" s="2049"/>
    </row>
    <row r="539">
      <c r="A539" s="2055"/>
      <c r="B539" s="2051"/>
      <c r="C539" s="2052"/>
      <c r="D539" s="2053"/>
      <c r="E539" s="2049"/>
      <c r="F539" s="2054"/>
      <c r="G539" s="2052"/>
      <c r="H539" s="2049"/>
      <c r="I539" s="2049"/>
      <c r="J539" s="2049"/>
      <c r="K539" s="2049"/>
      <c r="L539" s="2049"/>
      <c r="M539" s="2049"/>
      <c r="N539" s="2049"/>
      <c r="O539" s="2049"/>
      <c r="P539" s="2049"/>
      <c r="Q539" s="2049"/>
      <c r="R539" s="2049"/>
      <c r="S539" s="2049"/>
      <c r="T539" s="2049"/>
      <c r="U539" s="2049"/>
      <c r="V539" s="2049"/>
      <c r="W539" s="2049"/>
      <c r="X539" s="2049"/>
      <c r="Y539" s="2049"/>
    </row>
    <row r="540">
      <c r="A540" s="2055"/>
      <c r="B540" s="2051"/>
      <c r="C540" s="2052"/>
      <c r="D540" s="2053"/>
      <c r="E540" s="2049"/>
      <c r="F540" s="2054"/>
      <c r="G540" s="2052"/>
      <c r="H540" s="2049"/>
      <c r="I540" s="2049"/>
      <c r="J540" s="2049"/>
      <c r="K540" s="2049"/>
      <c r="L540" s="2049"/>
      <c r="M540" s="2049"/>
      <c r="N540" s="2049"/>
      <c r="O540" s="2049"/>
      <c r="P540" s="2049"/>
      <c r="Q540" s="2049"/>
      <c r="R540" s="2049"/>
      <c r="S540" s="2049"/>
      <c r="T540" s="2049"/>
      <c r="U540" s="2049"/>
      <c r="V540" s="2049"/>
      <c r="W540" s="2049"/>
      <c r="X540" s="2049"/>
      <c r="Y540" s="2049"/>
    </row>
    <row r="541">
      <c r="A541" s="2055"/>
      <c r="B541" s="2051"/>
      <c r="C541" s="2052"/>
      <c r="D541" s="2053"/>
      <c r="E541" s="2049"/>
      <c r="F541" s="2054"/>
      <c r="G541" s="2052"/>
      <c r="H541" s="2049"/>
      <c r="I541" s="2049"/>
      <c r="J541" s="2049"/>
      <c r="K541" s="2049"/>
      <c r="L541" s="2049"/>
      <c r="M541" s="2049"/>
      <c r="N541" s="2049"/>
      <c r="O541" s="2049"/>
      <c r="P541" s="2049"/>
      <c r="Q541" s="2049"/>
      <c r="R541" s="2049"/>
      <c r="S541" s="2049"/>
      <c r="T541" s="2049"/>
      <c r="U541" s="2049"/>
      <c r="V541" s="2049"/>
      <c r="W541" s="2049"/>
      <c r="X541" s="2049"/>
      <c r="Y541" s="2049"/>
    </row>
    <row r="542">
      <c r="A542" s="2055"/>
      <c r="B542" s="2051"/>
      <c r="C542" s="2052"/>
      <c r="D542" s="2053"/>
      <c r="E542" s="2049"/>
      <c r="F542" s="2054"/>
      <c r="G542" s="2052"/>
      <c r="H542" s="2049"/>
      <c r="I542" s="2049"/>
      <c r="J542" s="2049"/>
      <c r="K542" s="2049"/>
      <c r="L542" s="2049"/>
      <c r="M542" s="2049"/>
      <c r="N542" s="2049"/>
      <c r="O542" s="2049"/>
      <c r="P542" s="2049"/>
      <c r="Q542" s="2049"/>
      <c r="R542" s="2049"/>
      <c r="S542" s="2049"/>
      <c r="T542" s="2049"/>
      <c r="U542" s="2049"/>
      <c r="V542" s="2049"/>
      <c r="W542" s="2049"/>
      <c r="X542" s="2049"/>
      <c r="Y542" s="2049"/>
    </row>
    <row r="543">
      <c r="A543" s="2055"/>
      <c r="B543" s="2051"/>
      <c r="C543" s="2052"/>
      <c r="D543" s="2053"/>
      <c r="E543" s="2049"/>
      <c r="F543" s="2054"/>
      <c r="G543" s="2052"/>
      <c r="H543" s="2049"/>
      <c r="I543" s="2049"/>
      <c r="J543" s="2049"/>
      <c r="K543" s="2049"/>
      <c r="L543" s="2049"/>
      <c r="M543" s="2049"/>
      <c r="N543" s="2049"/>
      <c r="O543" s="2049"/>
      <c r="P543" s="2049"/>
      <c r="Q543" s="2049"/>
      <c r="R543" s="2049"/>
      <c r="S543" s="2049"/>
      <c r="T543" s="2049"/>
      <c r="U543" s="2049"/>
      <c r="V543" s="2049"/>
      <c r="W543" s="2049"/>
      <c r="X543" s="2049"/>
      <c r="Y543" s="2049"/>
    </row>
    <row r="544">
      <c r="A544" s="2055"/>
      <c r="B544" s="2051"/>
      <c r="C544" s="2052"/>
      <c r="D544" s="2053"/>
      <c r="E544" s="2049"/>
      <c r="F544" s="2054"/>
      <c r="G544" s="2052"/>
      <c r="H544" s="2049"/>
      <c r="I544" s="2049"/>
      <c r="J544" s="2049"/>
      <c r="K544" s="2049"/>
      <c r="L544" s="2049"/>
      <c r="M544" s="2049"/>
      <c r="N544" s="2049"/>
      <c r="O544" s="2049"/>
      <c r="P544" s="2049"/>
      <c r="Q544" s="2049"/>
      <c r="R544" s="2049"/>
      <c r="S544" s="2049"/>
      <c r="T544" s="2049"/>
      <c r="U544" s="2049"/>
      <c r="V544" s="2049"/>
      <c r="W544" s="2049"/>
      <c r="X544" s="2049"/>
      <c r="Y544" s="2049"/>
    </row>
    <row r="545">
      <c r="A545" s="2055"/>
      <c r="B545" s="2051"/>
      <c r="C545" s="2052"/>
      <c r="D545" s="2053"/>
      <c r="E545" s="2049"/>
      <c r="F545" s="2054"/>
      <c r="G545" s="2052"/>
      <c r="H545" s="2049"/>
      <c r="I545" s="2049"/>
      <c r="J545" s="2049"/>
      <c r="K545" s="2049"/>
      <c r="L545" s="2049"/>
      <c r="M545" s="2049"/>
      <c r="N545" s="2049"/>
      <c r="O545" s="2049"/>
      <c r="P545" s="2049"/>
      <c r="Q545" s="2049"/>
      <c r="R545" s="2049"/>
      <c r="S545" s="2049"/>
      <c r="T545" s="2049"/>
      <c r="U545" s="2049"/>
      <c r="V545" s="2049"/>
      <c r="W545" s="2049"/>
      <c r="X545" s="2049"/>
      <c r="Y545" s="2049"/>
    </row>
    <row r="546">
      <c r="A546" s="2055"/>
      <c r="B546" s="2051"/>
      <c r="C546" s="2052"/>
      <c r="D546" s="2053"/>
      <c r="E546" s="2049"/>
      <c r="F546" s="2054"/>
      <c r="G546" s="2052"/>
      <c r="H546" s="2049"/>
      <c r="I546" s="2049"/>
      <c r="J546" s="2049"/>
      <c r="K546" s="2049"/>
      <c r="L546" s="2049"/>
      <c r="M546" s="2049"/>
      <c r="N546" s="2049"/>
      <c r="O546" s="2049"/>
      <c r="P546" s="2049"/>
      <c r="Q546" s="2049"/>
      <c r="R546" s="2049"/>
      <c r="S546" s="2049"/>
      <c r="T546" s="2049"/>
      <c r="U546" s="2049"/>
      <c r="V546" s="2049"/>
      <c r="W546" s="2049"/>
      <c r="X546" s="2049"/>
      <c r="Y546" s="2049"/>
    </row>
    <row r="547">
      <c r="A547" s="2055"/>
      <c r="B547" s="2051"/>
      <c r="C547" s="2052"/>
      <c r="D547" s="2053"/>
      <c r="E547" s="2049"/>
      <c r="F547" s="2054"/>
      <c r="G547" s="2052"/>
      <c r="H547" s="2049"/>
      <c r="I547" s="2049"/>
      <c r="J547" s="2049"/>
      <c r="K547" s="2049"/>
      <c r="L547" s="2049"/>
      <c r="M547" s="2049"/>
      <c r="N547" s="2049"/>
      <c r="O547" s="2049"/>
      <c r="P547" s="2049"/>
      <c r="Q547" s="2049"/>
      <c r="R547" s="2049"/>
      <c r="S547" s="2049"/>
      <c r="T547" s="2049"/>
      <c r="U547" s="2049"/>
      <c r="V547" s="2049"/>
      <c r="W547" s="2049"/>
      <c r="X547" s="2049"/>
      <c r="Y547" s="2049"/>
    </row>
    <row r="548">
      <c r="A548" s="2055"/>
      <c r="B548" s="2051"/>
      <c r="C548" s="2052"/>
      <c r="D548" s="2053"/>
      <c r="E548" s="2049"/>
      <c r="F548" s="2054"/>
      <c r="G548" s="2052"/>
      <c r="H548" s="2049"/>
      <c r="I548" s="2049"/>
      <c r="J548" s="2049"/>
      <c r="K548" s="2049"/>
      <c r="L548" s="2049"/>
      <c r="M548" s="2049"/>
      <c r="N548" s="2049"/>
      <c r="O548" s="2049"/>
      <c r="P548" s="2049"/>
      <c r="Q548" s="2049"/>
      <c r="R548" s="2049"/>
      <c r="S548" s="2049"/>
      <c r="T548" s="2049"/>
      <c r="U548" s="2049"/>
      <c r="V548" s="2049"/>
      <c r="W548" s="2049"/>
      <c r="X548" s="2049"/>
      <c r="Y548" s="2049"/>
    </row>
    <row r="549">
      <c r="A549" s="2055"/>
      <c r="B549" s="2051"/>
      <c r="C549" s="2052"/>
      <c r="D549" s="2053"/>
      <c r="E549" s="2049"/>
      <c r="F549" s="2054"/>
      <c r="G549" s="2052"/>
      <c r="H549" s="2049"/>
      <c r="I549" s="2049"/>
      <c r="J549" s="2049"/>
      <c r="K549" s="2049"/>
      <c r="L549" s="2049"/>
      <c r="M549" s="2049"/>
      <c r="N549" s="2049"/>
      <c r="O549" s="2049"/>
      <c r="P549" s="2049"/>
      <c r="Q549" s="2049"/>
      <c r="R549" s="2049"/>
      <c r="S549" s="2049"/>
      <c r="T549" s="2049"/>
      <c r="U549" s="2049"/>
      <c r="V549" s="2049"/>
      <c r="W549" s="2049"/>
      <c r="X549" s="2049"/>
      <c r="Y549" s="2049"/>
    </row>
    <row r="550">
      <c r="A550" s="2055"/>
      <c r="B550" s="2051"/>
      <c r="C550" s="2052"/>
      <c r="D550" s="2053"/>
      <c r="E550" s="2049"/>
      <c r="F550" s="2054"/>
      <c r="G550" s="2052"/>
      <c r="H550" s="2049"/>
      <c r="I550" s="2049"/>
      <c r="J550" s="2049"/>
      <c r="K550" s="2049"/>
      <c r="L550" s="2049"/>
      <c r="M550" s="2049"/>
      <c r="N550" s="2049"/>
      <c r="O550" s="2049"/>
      <c r="P550" s="2049"/>
      <c r="Q550" s="2049"/>
      <c r="R550" s="2049"/>
      <c r="S550" s="2049"/>
      <c r="T550" s="2049"/>
      <c r="U550" s="2049"/>
      <c r="V550" s="2049"/>
      <c r="W550" s="2049"/>
      <c r="X550" s="2049"/>
      <c r="Y550" s="2049"/>
    </row>
    <row r="551">
      <c r="A551" s="2055"/>
      <c r="B551" s="2051"/>
      <c r="C551" s="2052"/>
      <c r="D551" s="2053"/>
      <c r="E551" s="2049"/>
      <c r="F551" s="2054"/>
      <c r="G551" s="2052"/>
      <c r="H551" s="2049"/>
      <c r="I551" s="2049"/>
      <c r="J551" s="2049"/>
      <c r="K551" s="2049"/>
      <c r="L551" s="2049"/>
      <c r="M551" s="2049"/>
      <c r="N551" s="2049"/>
      <c r="O551" s="2049"/>
      <c r="P551" s="2049"/>
      <c r="Q551" s="2049"/>
      <c r="R551" s="2049"/>
      <c r="S551" s="2049"/>
      <c r="T551" s="2049"/>
      <c r="U551" s="2049"/>
      <c r="V551" s="2049"/>
      <c r="W551" s="2049"/>
      <c r="X551" s="2049"/>
      <c r="Y551" s="2049"/>
    </row>
    <row r="552">
      <c r="A552" s="2055"/>
      <c r="B552" s="2051"/>
      <c r="C552" s="2052"/>
      <c r="D552" s="2053"/>
      <c r="E552" s="2049"/>
      <c r="F552" s="2054"/>
      <c r="G552" s="2052"/>
      <c r="H552" s="2049"/>
      <c r="I552" s="2049"/>
      <c r="J552" s="2049"/>
      <c r="K552" s="2049"/>
      <c r="L552" s="2049"/>
      <c r="M552" s="2049"/>
      <c r="N552" s="2049"/>
      <c r="O552" s="2049"/>
      <c r="P552" s="2049"/>
      <c r="Q552" s="2049"/>
      <c r="R552" s="2049"/>
      <c r="S552" s="2049"/>
      <c r="T552" s="2049"/>
      <c r="U552" s="2049"/>
      <c r="V552" s="2049"/>
      <c r="W552" s="2049"/>
      <c r="X552" s="2049"/>
      <c r="Y552" s="2049"/>
    </row>
    <row r="553">
      <c r="A553" s="2055"/>
      <c r="B553" s="2051"/>
      <c r="C553" s="2052"/>
      <c r="D553" s="2053"/>
      <c r="E553" s="2049"/>
      <c r="F553" s="2054"/>
      <c r="G553" s="2052"/>
      <c r="H553" s="2049"/>
      <c r="I553" s="2049"/>
      <c r="J553" s="2049"/>
      <c r="K553" s="2049"/>
      <c r="L553" s="2049"/>
      <c r="M553" s="2049"/>
      <c r="N553" s="2049"/>
      <c r="O553" s="2049"/>
      <c r="P553" s="2049"/>
      <c r="Q553" s="2049"/>
      <c r="R553" s="2049"/>
      <c r="S553" s="2049"/>
      <c r="T553" s="2049"/>
      <c r="U553" s="2049"/>
      <c r="V553" s="2049"/>
      <c r="W553" s="2049"/>
      <c r="X553" s="2049"/>
      <c r="Y553" s="2049"/>
    </row>
    <row r="554">
      <c r="A554" s="2055"/>
      <c r="B554" s="2051"/>
      <c r="C554" s="2052"/>
      <c r="D554" s="2053"/>
      <c r="E554" s="2049"/>
      <c r="F554" s="2054"/>
      <c r="G554" s="2052"/>
      <c r="H554" s="2049"/>
      <c r="I554" s="2049"/>
      <c r="J554" s="2049"/>
      <c r="K554" s="2049"/>
      <c r="L554" s="2049"/>
      <c r="M554" s="2049"/>
      <c r="N554" s="2049"/>
      <c r="O554" s="2049"/>
      <c r="P554" s="2049"/>
      <c r="Q554" s="2049"/>
      <c r="R554" s="2049"/>
      <c r="S554" s="2049"/>
      <c r="T554" s="2049"/>
      <c r="U554" s="2049"/>
      <c r="V554" s="2049"/>
      <c r="W554" s="2049"/>
      <c r="X554" s="2049"/>
      <c r="Y554" s="2049"/>
    </row>
    <row r="555">
      <c r="A555" s="2055"/>
      <c r="B555" s="2051"/>
      <c r="C555" s="2052"/>
      <c r="D555" s="2053"/>
      <c r="E555" s="2049"/>
      <c r="F555" s="2054"/>
      <c r="G555" s="2052"/>
      <c r="H555" s="2049"/>
      <c r="I555" s="2049"/>
      <c r="J555" s="2049"/>
      <c r="K555" s="2049"/>
      <c r="L555" s="2049"/>
      <c r="M555" s="2049"/>
      <c r="N555" s="2049"/>
      <c r="O555" s="2049"/>
      <c r="P555" s="2049"/>
      <c r="Q555" s="2049"/>
      <c r="R555" s="2049"/>
      <c r="S555" s="2049"/>
      <c r="T555" s="2049"/>
      <c r="U555" s="2049"/>
      <c r="V555" s="2049"/>
      <c r="W555" s="2049"/>
      <c r="X555" s="2049"/>
      <c r="Y555" s="2049"/>
    </row>
    <row r="556">
      <c r="A556" s="2055"/>
      <c r="B556" s="2051"/>
      <c r="C556" s="2052"/>
      <c r="D556" s="2053"/>
      <c r="E556" s="2049"/>
      <c r="F556" s="2054"/>
      <c r="G556" s="2052"/>
      <c r="H556" s="2049"/>
      <c r="I556" s="2049"/>
      <c r="J556" s="2049"/>
      <c r="K556" s="2049"/>
      <c r="L556" s="2049"/>
      <c r="M556" s="2049"/>
      <c r="N556" s="2049"/>
      <c r="O556" s="2049"/>
      <c r="P556" s="2049"/>
      <c r="Q556" s="2049"/>
      <c r="R556" s="2049"/>
      <c r="S556" s="2049"/>
      <c r="T556" s="2049"/>
      <c r="U556" s="2049"/>
      <c r="V556" s="2049"/>
      <c r="W556" s="2049"/>
      <c r="X556" s="2049"/>
      <c r="Y556" s="2049"/>
    </row>
    <row r="557">
      <c r="A557" s="2055"/>
      <c r="B557" s="2051"/>
      <c r="C557" s="2052"/>
      <c r="D557" s="2053"/>
      <c r="E557" s="2049"/>
      <c r="F557" s="2054"/>
      <c r="G557" s="2052"/>
      <c r="H557" s="2049"/>
      <c r="I557" s="2049"/>
      <c r="J557" s="2049"/>
      <c r="K557" s="2049"/>
      <c r="L557" s="2049"/>
      <c r="M557" s="2049"/>
      <c r="N557" s="2049"/>
      <c r="O557" s="2049"/>
      <c r="P557" s="2049"/>
      <c r="Q557" s="2049"/>
      <c r="R557" s="2049"/>
      <c r="S557" s="2049"/>
      <c r="T557" s="2049"/>
      <c r="U557" s="2049"/>
      <c r="V557" s="2049"/>
      <c r="W557" s="2049"/>
      <c r="X557" s="2049"/>
      <c r="Y557" s="2049"/>
    </row>
    <row r="558">
      <c r="A558" s="2055"/>
      <c r="B558" s="2051"/>
      <c r="C558" s="2052"/>
      <c r="D558" s="2053"/>
      <c r="E558" s="2049"/>
      <c r="F558" s="2054"/>
      <c r="G558" s="2052"/>
      <c r="H558" s="2049"/>
      <c r="I558" s="2049"/>
      <c r="J558" s="2049"/>
      <c r="K558" s="2049"/>
      <c r="L558" s="2049"/>
      <c r="M558" s="2049"/>
      <c r="N558" s="2049"/>
      <c r="O558" s="2049"/>
      <c r="P558" s="2049"/>
      <c r="Q558" s="2049"/>
      <c r="R558" s="2049"/>
      <c r="S558" s="2049"/>
      <c r="T558" s="2049"/>
      <c r="U558" s="2049"/>
      <c r="V558" s="2049"/>
      <c r="W558" s="2049"/>
      <c r="X558" s="2049"/>
      <c r="Y558" s="2049"/>
    </row>
    <row r="559">
      <c r="A559" s="2055"/>
      <c r="B559" s="2051"/>
      <c r="C559" s="2052"/>
      <c r="D559" s="2053"/>
      <c r="E559" s="2049"/>
      <c r="F559" s="2054"/>
      <c r="G559" s="2052"/>
      <c r="H559" s="2049"/>
      <c r="I559" s="2049"/>
      <c r="J559" s="2049"/>
      <c r="K559" s="2049"/>
      <c r="L559" s="2049"/>
      <c r="M559" s="2049"/>
      <c r="N559" s="2049"/>
      <c r="O559" s="2049"/>
      <c r="P559" s="2049"/>
      <c r="Q559" s="2049"/>
      <c r="R559" s="2049"/>
      <c r="S559" s="2049"/>
      <c r="T559" s="2049"/>
      <c r="U559" s="2049"/>
      <c r="V559" s="2049"/>
      <c r="W559" s="2049"/>
      <c r="X559" s="2049"/>
      <c r="Y559" s="2049"/>
    </row>
    <row r="560">
      <c r="A560" s="2055"/>
      <c r="B560" s="2051"/>
      <c r="C560" s="2052"/>
      <c r="D560" s="2053"/>
      <c r="E560" s="2049"/>
      <c r="F560" s="2054"/>
      <c r="G560" s="2052"/>
      <c r="H560" s="2049"/>
      <c r="I560" s="2049"/>
      <c r="J560" s="2049"/>
      <c r="K560" s="2049"/>
      <c r="L560" s="2049"/>
      <c r="M560" s="2049"/>
      <c r="N560" s="2049"/>
      <c r="O560" s="2049"/>
      <c r="P560" s="2049"/>
      <c r="Q560" s="2049"/>
      <c r="R560" s="2049"/>
      <c r="S560" s="2049"/>
      <c r="T560" s="2049"/>
      <c r="U560" s="2049"/>
      <c r="V560" s="2049"/>
      <c r="W560" s="2049"/>
      <c r="X560" s="2049"/>
      <c r="Y560" s="2049"/>
    </row>
    <row r="561">
      <c r="A561" s="2055"/>
      <c r="B561" s="2051"/>
      <c r="C561" s="2052"/>
      <c r="D561" s="2053"/>
      <c r="E561" s="2049"/>
      <c r="F561" s="2054"/>
      <c r="G561" s="2052"/>
      <c r="H561" s="2049"/>
      <c r="I561" s="2049"/>
      <c r="J561" s="2049"/>
      <c r="K561" s="2049"/>
      <c r="L561" s="2049"/>
      <c r="M561" s="2049"/>
      <c r="N561" s="2049"/>
      <c r="O561" s="2049"/>
      <c r="P561" s="2049"/>
      <c r="Q561" s="2049"/>
      <c r="R561" s="2049"/>
      <c r="S561" s="2049"/>
      <c r="T561" s="2049"/>
      <c r="U561" s="2049"/>
      <c r="V561" s="2049"/>
      <c r="W561" s="2049"/>
      <c r="X561" s="2049"/>
      <c r="Y561" s="2049"/>
    </row>
    <row r="562">
      <c r="A562" s="2055"/>
      <c r="B562" s="2051"/>
      <c r="C562" s="2052"/>
      <c r="D562" s="2053"/>
      <c r="E562" s="2049"/>
      <c r="F562" s="2054"/>
      <c r="G562" s="2052"/>
      <c r="H562" s="2049"/>
      <c r="I562" s="2049"/>
      <c r="J562" s="2049"/>
      <c r="K562" s="2049"/>
      <c r="L562" s="2049"/>
      <c r="M562" s="2049"/>
      <c r="N562" s="2049"/>
      <c r="O562" s="2049"/>
      <c r="P562" s="2049"/>
      <c r="Q562" s="2049"/>
      <c r="R562" s="2049"/>
      <c r="S562" s="2049"/>
      <c r="T562" s="2049"/>
      <c r="U562" s="2049"/>
      <c r="V562" s="2049"/>
      <c r="W562" s="2049"/>
      <c r="X562" s="2049"/>
      <c r="Y562" s="2049"/>
    </row>
    <row r="563">
      <c r="A563" s="2055"/>
      <c r="B563" s="2051"/>
      <c r="C563" s="2052"/>
      <c r="D563" s="2053"/>
      <c r="E563" s="2049"/>
      <c r="F563" s="2054"/>
      <c r="G563" s="2052"/>
      <c r="H563" s="2049"/>
      <c r="I563" s="2049"/>
      <c r="J563" s="2049"/>
      <c r="K563" s="2049"/>
      <c r="L563" s="2049"/>
      <c r="M563" s="2049"/>
      <c r="N563" s="2049"/>
      <c r="O563" s="2049"/>
      <c r="P563" s="2049"/>
      <c r="Q563" s="2049"/>
      <c r="R563" s="2049"/>
      <c r="S563" s="2049"/>
      <c r="T563" s="2049"/>
      <c r="U563" s="2049"/>
      <c r="V563" s="2049"/>
      <c r="W563" s="2049"/>
      <c r="X563" s="2049"/>
      <c r="Y563" s="2049"/>
    </row>
    <row r="564">
      <c r="A564" s="2055"/>
      <c r="B564" s="2051"/>
      <c r="C564" s="2052"/>
      <c r="D564" s="2053"/>
      <c r="E564" s="2049"/>
      <c r="F564" s="2054"/>
      <c r="G564" s="2052"/>
      <c r="H564" s="2049"/>
      <c r="I564" s="2049"/>
      <c r="J564" s="2049"/>
      <c r="K564" s="2049"/>
      <c r="L564" s="2049"/>
      <c r="M564" s="2049"/>
      <c r="N564" s="2049"/>
      <c r="O564" s="2049"/>
      <c r="P564" s="2049"/>
      <c r="Q564" s="2049"/>
      <c r="R564" s="2049"/>
      <c r="S564" s="2049"/>
      <c r="T564" s="2049"/>
      <c r="U564" s="2049"/>
      <c r="V564" s="2049"/>
      <c r="W564" s="2049"/>
      <c r="X564" s="2049"/>
      <c r="Y564" s="2049"/>
    </row>
    <row r="565">
      <c r="A565" s="2055"/>
      <c r="B565" s="2051"/>
      <c r="C565" s="2052"/>
      <c r="D565" s="2053"/>
      <c r="E565" s="2049"/>
      <c r="F565" s="2054"/>
      <c r="G565" s="2052"/>
      <c r="H565" s="2049"/>
      <c r="I565" s="2049"/>
      <c r="J565" s="2049"/>
      <c r="K565" s="2049"/>
      <c r="L565" s="2049"/>
      <c r="M565" s="2049"/>
      <c r="N565" s="2049"/>
      <c r="O565" s="2049"/>
      <c r="P565" s="2049"/>
      <c r="Q565" s="2049"/>
      <c r="R565" s="2049"/>
      <c r="S565" s="2049"/>
      <c r="T565" s="2049"/>
      <c r="U565" s="2049"/>
      <c r="V565" s="2049"/>
      <c r="W565" s="2049"/>
      <c r="X565" s="2049"/>
      <c r="Y565" s="2049"/>
    </row>
    <row r="566">
      <c r="A566" s="2055"/>
      <c r="B566" s="2051"/>
      <c r="C566" s="2052"/>
      <c r="D566" s="2053"/>
      <c r="E566" s="2049"/>
      <c r="F566" s="2054"/>
      <c r="G566" s="2052"/>
      <c r="H566" s="2049"/>
      <c r="I566" s="2049"/>
      <c r="J566" s="2049"/>
      <c r="K566" s="2049"/>
      <c r="L566" s="2049"/>
      <c r="M566" s="2049"/>
      <c r="N566" s="2049"/>
      <c r="O566" s="2049"/>
      <c r="P566" s="2049"/>
      <c r="Q566" s="2049"/>
      <c r="R566" s="2049"/>
      <c r="S566" s="2049"/>
      <c r="T566" s="2049"/>
      <c r="U566" s="2049"/>
      <c r="V566" s="2049"/>
      <c r="W566" s="2049"/>
      <c r="X566" s="2049"/>
      <c r="Y566" s="2049"/>
    </row>
    <row r="567">
      <c r="A567" s="2055"/>
      <c r="B567" s="2051"/>
      <c r="C567" s="2052"/>
      <c r="D567" s="2053"/>
      <c r="E567" s="2049"/>
      <c r="F567" s="2054"/>
      <c r="G567" s="2052"/>
      <c r="H567" s="2049"/>
      <c r="I567" s="2049"/>
      <c r="J567" s="2049"/>
      <c r="K567" s="2049"/>
      <c r="L567" s="2049"/>
      <c r="M567" s="2049"/>
      <c r="N567" s="2049"/>
      <c r="O567" s="2049"/>
      <c r="P567" s="2049"/>
      <c r="Q567" s="2049"/>
      <c r="R567" s="2049"/>
      <c r="S567" s="2049"/>
      <c r="T567" s="2049"/>
      <c r="U567" s="2049"/>
      <c r="V567" s="2049"/>
      <c r="W567" s="2049"/>
      <c r="X567" s="2049"/>
      <c r="Y567" s="2049"/>
    </row>
    <row r="568">
      <c r="A568" s="2055"/>
      <c r="B568" s="2051"/>
      <c r="C568" s="2052"/>
      <c r="D568" s="2053"/>
      <c r="E568" s="2049"/>
      <c r="F568" s="2054"/>
      <c r="G568" s="2052"/>
      <c r="H568" s="2049"/>
      <c r="I568" s="2049"/>
      <c r="J568" s="2049"/>
      <c r="K568" s="2049"/>
      <c r="L568" s="2049"/>
      <c r="M568" s="2049"/>
      <c r="N568" s="2049"/>
      <c r="O568" s="2049"/>
      <c r="P568" s="2049"/>
      <c r="Q568" s="2049"/>
      <c r="R568" s="2049"/>
      <c r="S568" s="2049"/>
      <c r="T568" s="2049"/>
      <c r="U568" s="2049"/>
      <c r="V568" s="2049"/>
      <c r="W568" s="2049"/>
      <c r="X568" s="2049"/>
      <c r="Y568" s="2049"/>
    </row>
    <row r="569">
      <c r="A569" s="2055"/>
      <c r="B569" s="2051"/>
      <c r="C569" s="2052"/>
      <c r="D569" s="2053"/>
      <c r="E569" s="2049"/>
      <c r="F569" s="2054"/>
      <c r="G569" s="2052"/>
      <c r="H569" s="2049"/>
      <c r="I569" s="2049"/>
      <c r="J569" s="2049"/>
      <c r="K569" s="2049"/>
      <c r="L569" s="2049"/>
      <c r="M569" s="2049"/>
      <c r="N569" s="2049"/>
      <c r="O569" s="2049"/>
      <c r="P569" s="2049"/>
      <c r="Q569" s="2049"/>
      <c r="R569" s="2049"/>
      <c r="S569" s="2049"/>
      <c r="T569" s="2049"/>
      <c r="U569" s="2049"/>
      <c r="V569" s="2049"/>
      <c r="W569" s="2049"/>
      <c r="X569" s="2049"/>
      <c r="Y569" s="2049"/>
    </row>
    <row r="570">
      <c r="A570" s="2055"/>
      <c r="B570" s="2051"/>
      <c r="C570" s="2052"/>
      <c r="D570" s="2053"/>
      <c r="E570" s="2049"/>
      <c r="F570" s="2054"/>
      <c r="G570" s="2052"/>
      <c r="H570" s="2049"/>
      <c r="I570" s="2049"/>
      <c r="J570" s="2049"/>
      <c r="K570" s="2049"/>
      <c r="L570" s="2049"/>
      <c r="M570" s="2049"/>
      <c r="N570" s="2049"/>
      <c r="O570" s="2049"/>
      <c r="P570" s="2049"/>
      <c r="Q570" s="2049"/>
      <c r="R570" s="2049"/>
      <c r="S570" s="2049"/>
      <c r="T570" s="2049"/>
      <c r="U570" s="2049"/>
      <c r="V570" s="2049"/>
      <c r="W570" s="2049"/>
      <c r="X570" s="2049"/>
      <c r="Y570" s="2049"/>
    </row>
    <row r="571">
      <c r="A571" s="2055"/>
      <c r="B571" s="2051"/>
      <c r="C571" s="2052"/>
      <c r="D571" s="2053"/>
      <c r="E571" s="2049"/>
      <c r="F571" s="2054"/>
      <c r="G571" s="2052"/>
      <c r="H571" s="2049"/>
      <c r="I571" s="2049"/>
      <c r="J571" s="2049"/>
      <c r="K571" s="2049"/>
      <c r="L571" s="2049"/>
      <c r="M571" s="2049"/>
      <c r="N571" s="2049"/>
      <c r="O571" s="2049"/>
      <c r="P571" s="2049"/>
      <c r="Q571" s="2049"/>
      <c r="R571" s="2049"/>
      <c r="S571" s="2049"/>
      <c r="T571" s="2049"/>
      <c r="U571" s="2049"/>
      <c r="V571" s="2049"/>
      <c r="W571" s="2049"/>
      <c r="X571" s="2049"/>
      <c r="Y571" s="2049"/>
    </row>
    <row r="572">
      <c r="A572" s="2055"/>
      <c r="B572" s="2051"/>
      <c r="C572" s="2052"/>
      <c r="D572" s="2053"/>
      <c r="E572" s="2049"/>
      <c r="F572" s="2054"/>
      <c r="G572" s="2052"/>
      <c r="H572" s="2049"/>
      <c r="I572" s="2049"/>
      <c r="J572" s="2049"/>
      <c r="K572" s="2049"/>
      <c r="L572" s="2049"/>
      <c r="M572" s="2049"/>
      <c r="N572" s="2049"/>
      <c r="O572" s="2049"/>
      <c r="P572" s="2049"/>
      <c r="Q572" s="2049"/>
      <c r="R572" s="2049"/>
      <c r="S572" s="2049"/>
      <c r="T572" s="2049"/>
      <c r="U572" s="2049"/>
      <c r="V572" s="2049"/>
      <c r="W572" s="2049"/>
      <c r="X572" s="2049"/>
      <c r="Y572" s="2049"/>
    </row>
    <row r="573">
      <c r="A573" s="2055"/>
      <c r="B573" s="2051"/>
      <c r="C573" s="2052"/>
      <c r="D573" s="2053"/>
      <c r="E573" s="2049"/>
      <c r="F573" s="2054"/>
      <c r="G573" s="2052"/>
      <c r="H573" s="2049"/>
      <c r="I573" s="2049"/>
      <c r="J573" s="2049"/>
      <c r="K573" s="2049"/>
      <c r="L573" s="2049"/>
      <c r="M573" s="2049"/>
      <c r="N573" s="2049"/>
      <c r="O573" s="2049"/>
      <c r="P573" s="2049"/>
      <c r="Q573" s="2049"/>
      <c r="R573" s="2049"/>
      <c r="S573" s="2049"/>
      <c r="T573" s="2049"/>
      <c r="U573" s="2049"/>
      <c r="V573" s="2049"/>
      <c r="W573" s="2049"/>
      <c r="X573" s="2049"/>
      <c r="Y573" s="2049"/>
    </row>
    <row r="574">
      <c r="A574" s="2055"/>
      <c r="B574" s="2051"/>
      <c r="C574" s="2052"/>
      <c r="D574" s="2053"/>
      <c r="E574" s="2049"/>
      <c r="F574" s="2054"/>
      <c r="G574" s="2052"/>
      <c r="H574" s="2049"/>
      <c r="I574" s="2049"/>
      <c r="J574" s="2049"/>
      <c r="K574" s="2049"/>
      <c r="L574" s="2049"/>
      <c r="M574" s="2049"/>
      <c r="N574" s="2049"/>
      <c r="O574" s="2049"/>
      <c r="P574" s="2049"/>
      <c r="Q574" s="2049"/>
      <c r="R574" s="2049"/>
      <c r="S574" s="2049"/>
      <c r="T574" s="2049"/>
      <c r="U574" s="2049"/>
      <c r="V574" s="2049"/>
      <c r="W574" s="2049"/>
      <c r="X574" s="2049"/>
      <c r="Y574" s="2049"/>
    </row>
    <row r="575">
      <c r="A575" s="2055"/>
      <c r="B575" s="2051"/>
      <c r="C575" s="2052"/>
      <c r="D575" s="2053"/>
      <c r="E575" s="2049"/>
      <c r="F575" s="2054"/>
      <c r="G575" s="2052"/>
      <c r="H575" s="2049"/>
      <c r="I575" s="2049"/>
      <c r="J575" s="2049"/>
      <c r="K575" s="2049"/>
      <c r="L575" s="2049"/>
      <c r="M575" s="2049"/>
      <c r="N575" s="2049"/>
      <c r="O575" s="2049"/>
      <c r="P575" s="2049"/>
      <c r="Q575" s="2049"/>
      <c r="R575" s="2049"/>
      <c r="S575" s="2049"/>
      <c r="T575" s="2049"/>
      <c r="U575" s="2049"/>
      <c r="V575" s="2049"/>
      <c r="W575" s="2049"/>
      <c r="X575" s="2049"/>
      <c r="Y575" s="2049"/>
    </row>
    <row r="576">
      <c r="A576" s="2055"/>
      <c r="B576" s="2051"/>
      <c r="C576" s="2052"/>
      <c r="D576" s="2053"/>
      <c r="E576" s="2049"/>
      <c r="F576" s="2054"/>
      <c r="G576" s="2052"/>
      <c r="H576" s="2049"/>
      <c r="I576" s="2049"/>
      <c r="J576" s="2049"/>
      <c r="K576" s="2049"/>
      <c r="L576" s="2049"/>
      <c r="M576" s="2049"/>
      <c r="N576" s="2049"/>
      <c r="O576" s="2049"/>
      <c r="P576" s="2049"/>
      <c r="Q576" s="2049"/>
      <c r="R576" s="2049"/>
      <c r="S576" s="2049"/>
      <c r="T576" s="2049"/>
      <c r="U576" s="2049"/>
      <c r="V576" s="2049"/>
      <c r="W576" s="2049"/>
      <c r="X576" s="2049"/>
      <c r="Y576" s="2049"/>
    </row>
    <row r="577">
      <c r="A577" s="2055"/>
      <c r="B577" s="2051"/>
      <c r="C577" s="2052"/>
      <c r="D577" s="2053"/>
      <c r="E577" s="2049"/>
      <c r="F577" s="2054"/>
      <c r="G577" s="2052"/>
      <c r="H577" s="2049"/>
      <c r="I577" s="2049"/>
      <c r="J577" s="2049"/>
      <c r="K577" s="2049"/>
      <c r="L577" s="2049"/>
      <c r="M577" s="2049"/>
      <c r="N577" s="2049"/>
      <c r="O577" s="2049"/>
      <c r="P577" s="2049"/>
      <c r="Q577" s="2049"/>
      <c r="R577" s="2049"/>
      <c r="S577" s="2049"/>
      <c r="T577" s="2049"/>
      <c r="U577" s="2049"/>
      <c r="V577" s="2049"/>
      <c r="W577" s="2049"/>
      <c r="X577" s="2049"/>
      <c r="Y577" s="2049"/>
    </row>
    <row r="578">
      <c r="A578" s="2055"/>
      <c r="B578" s="2051"/>
      <c r="C578" s="2052"/>
      <c r="D578" s="2053"/>
      <c r="E578" s="2049"/>
      <c r="F578" s="2054"/>
      <c r="G578" s="2052"/>
      <c r="H578" s="2049"/>
      <c r="I578" s="2049"/>
      <c r="J578" s="2049"/>
      <c r="K578" s="2049"/>
      <c r="L578" s="2049"/>
      <c r="M578" s="2049"/>
      <c r="N578" s="2049"/>
      <c r="O578" s="2049"/>
      <c r="P578" s="2049"/>
      <c r="Q578" s="2049"/>
      <c r="R578" s="2049"/>
      <c r="S578" s="2049"/>
      <c r="T578" s="2049"/>
      <c r="U578" s="2049"/>
      <c r="V578" s="2049"/>
      <c r="W578" s="2049"/>
      <c r="X578" s="2049"/>
      <c r="Y578" s="2049"/>
    </row>
    <row r="579">
      <c r="A579" s="2055"/>
      <c r="B579" s="2051"/>
      <c r="C579" s="2052"/>
      <c r="D579" s="2053"/>
      <c r="E579" s="2049"/>
      <c r="F579" s="2054"/>
      <c r="G579" s="2052"/>
      <c r="H579" s="2049"/>
      <c r="I579" s="2049"/>
      <c r="J579" s="2049"/>
      <c r="K579" s="2049"/>
      <c r="L579" s="2049"/>
      <c r="M579" s="2049"/>
      <c r="N579" s="2049"/>
      <c r="O579" s="2049"/>
      <c r="P579" s="2049"/>
      <c r="Q579" s="2049"/>
      <c r="R579" s="2049"/>
      <c r="S579" s="2049"/>
      <c r="T579" s="2049"/>
      <c r="U579" s="2049"/>
      <c r="V579" s="2049"/>
      <c r="W579" s="2049"/>
      <c r="X579" s="2049"/>
      <c r="Y579" s="2049"/>
    </row>
    <row r="580">
      <c r="A580" s="2055"/>
      <c r="B580" s="2051"/>
      <c r="C580" s="2052"/>
      <c r="D580" s="2053"/>
      <c r="E580" s="2049"/>
      <c r="F580" s="2054"/>
      <c r="G580" s="2052"/>
      <c r="H580" s="2049"/>
      <c r="I580" s="2049"/>
      <c r="J580" s="2049"/>
      <c r="K580" s="2049"/>
      <c r="L580" s="2049"/>
      <c r="M580" s="2049"/>
      <c r="N580" s="2049"/>
      <c r="O580" s="2049"/>
      <c r="P580" s="2049"/>
      <c r="Q580" s="2049"/>
      <c r="R580" s="2049"/>
      <c r="S580" s="2049"/>
      <c r="T580" s="2049"/>
      <c r="U580" s="2049"/>
      <c r="V580" s="2049"/>
      <c r="W580" s="2049"/>
      <c r="X580" s="2049"/>
      <c r="Y580" s="2049"/>
    </row>
    <row r="581">
      <c r="A581" s="2055"/>
      <c r="B581" s="2051"/>
      <c r="C581" s="2052"/>
      <c r="D581" s="2053"/>
      <c r="E581" s="2049"/>
      <c r="F581" s="2054"/>
      <c r="G581" s="2052"/>
      <c r="H581" s="2049"/>
      <c r="I581" s="2049"/>
      <c r="J581" s="2049"/>
      <c r="K581" s="2049"/>
      <c r="L581" s="2049"/>
      <c r="M581" s="2049"/>
      <c r="N581" s="2049"/>
      <c r="O581" s="2049"/>
      <c r="P581" s="2049"/>
      <c r="Q581" s="2049"/>
      <c r="R581" s="2049"/>
      <c r="S581" s="2049"/>
      <c r="T581" s="2049"/>
      <c r="U581" s="2049"/>
      <c r="V581" s="2049"/>
      <c r="W581" s="2049"/>
      <c r="X581" s="2049"/>
      <c r="Y581" s="2049"/>
    </row>
    <row r="582">
      <c r="A582" s="2055"/>
      <c r="B582" s="2051"/>
      <c r="C582" s="2052"/>
      <c r="D582" s="2053"/>
      <c r="E582" s="2049"/>
      <c r="F582" s="2054"/>
      <c r="G582" s="2052"/>
      <c r="H582" s="2049"/>
      <c r="I582" s="2049"/>
      <c r="J582" s="2049"/>
      <c r="K582" s="2049"/>
      <c r="L582" s="2049"/>
      <c r="M582" s="2049"/>
      <c r="N582" s="2049"/>
      <c r="O582" s="2049"/>
      <c r="P582" s="2049"/>
      <c r="Q582" s="2049"/>
      <c r="R582" s="2049"/>
      <c r="S582" s="2049"/>
      <c r="T582" s="2049"/>
      <c r="U582" s="2049"/>
      <c r="V582" s="2049"/>
      <c r="W582" s="2049"/>
      <c r="X582" s="2049"/>
      <c r="Y582" s="2049"/>
    </row>
    <row r="583">
      <c r="A583" s="2055"/>
      <c r="B583" s="2051"/>
      <c r="C583" s="2052"/>
      <c r="D583" s="2053"/>
      <c r="E583" s="2049"/>
      <c r="F583" s="2054"/>
      <c r="G583" s="2052"/>
      <c r="H583" s="2049"/>
      <c r="I583" s="2049"/>
      <c r="J583" s="2049"/>
      <c r="K583" s="2049"/>
      <c r="L583" s="2049"/>
      <c r="M583" s="2049"/>
      <c r="N583" s="2049"/>
      <c r="O583" s="2049"/>
      <c r="P583" s="2049"/>
      <c r="Q583" s="2049"/>
      <c r="R583" s="2049"/>
      <c r="S583" s="2049"/>
      <c r="T583" s="2049"/>
      <c r="U583" s="2049"/>
      <c r="V583" s="2049"/>
      <c r="W583" s="2049"/>
      <c r="X583" s="2049"/>
      <c r="Y583" s="2049"/>
    </row>
    <row r="584">
      <c r="A584" s="2055"/>
      <c r="B584" s="2051"/>
      <c r="C584" s="2052"/>
      <c r="D584" s="2053"/>
      <c r="E584" s="2049"/>
      <c r="F584" s="2054"/>
      <c r="G584" s="2052"/>
      <c r="H584" s="2049"/>
      <c r="I584" s="2049"/>
      <c r="J584" s="2049"/>
      <c r="K584" s="2049"/>
      <c r="L584" s="2049"/>
      <c r="M584" s="2049"/>
      <c r="N584" s="2049"/>
      <c r="O584" s="2049"/>
      <c r="P584" s="2049"/>
      <c r="Q584" s="2049"/>
      <c r="R584" s="2049"/>
      <c r="S584" s="2049"/>
      <c r="T584" s="2049"/>
      <c r="U584" s="2049"/>
      <c r="V584" s="2049"/>
      <c r="W584" s="2049"/>
      <c r="X584" s="2049"/>
      <c r="Y584" s="2049"/>
    </row>
    <row r="585">
      <c r="A585" s="2055"/>
      <c r="B585" s="2051"/>
      <c r="C585" s="2052"/>
      <c r="D585" s="2053"/>
      <c r="E585" s="2049"/>
      <c r="F585" s="2054"/>
      <c r="G585" s="2052"/>
      <c r="H585" s="2049"/>
      <c r="I585" s="2049"/>
      <c r="J585" s="2049"/>
      <c r="K585" s="2049"/>
      <c r="L585" s="2049"/>
      <c r="M585" s="2049"/>
      <c r="N585" s="2049"/>
      <c r="O585" s="2049"/>
      <c r="P585" s="2049"/>
      <c r="Q585" s="2049"/>
      <c r="R585" s="2049"/>
      <c r="S585" s="2049"/>
      <c r="T585" s="2049"/>
      <c r="U585" s="2049"/>
      <c r="V585" s="2049"/>
      <c r="W585" s="2049"/>
      <c r="X585" s="2049"/>
      <c r="Y585" s="2049"/>
    </row>
    <row r="586">
      <c r="A586" s="2055"/>
      <c r="B586" s="2051"/>
      <c r="C586" s="2052"/>
      <c r="D586" s="2053"/>
      <c r="E586" s="2049"/>
      <c r="F586" s="2054"/>
      <c r="G586" s="2052"/>
      <c r="H586" s="2049"/>
      <c r="I586" s="2049"/>
      <c r="J586" s="2049"/>
      <c r="K586" s="2049"/>
      <c r="L586" s="2049"/>
      <c r="M586" s="2049"/>
      <c r="N586" s="2049"/>
      <c r="O586" s="2049"/>
      <c r="P586" s="2049"/>
      <c r="Q586" s="2049"/>
      <c r="R586" s="2049"/>
      <c r="S586" s="2049"/>
      <c r="T586" s="2049"/>
      <c r="U586" s="2049"/>
      <c r="V586" s="2049"/>
      <c r="W586" s="2049"/>
      <c r="X586" s="2049"/>
      <c r="Y586" s="2049"/>
    </row>
    <row r="587">
      <c r="A587" s="2055"/>
      <c r="B587" s="2051"/>
      <c r="C587" s="2052"/>
      <c r="D587" s="2053"/>
      <c r="E587" s="2049"/>
      <c r="F587" s="2054"/>
      <c r="G587" s="2052"/>
      <c r="H587" s="2049"/>
      <c r="I587" s="2049"/>
      <c r="J587" s="2049"/>
      <c r="K587" s="2049"/>
      <c r="L587" s="2049"/>
      <c r="M587" s="2049"/>
      <c r="N587" s="2049"/>
      <c r="O587" s="2049"/>
      <c r="P587" s="2049"/>
      <c r="Q587" s="2049"/>
      <c r="R587" s="2049"/>
      <c r="S587" s="2049"/>
      <c r="T587" s="2049"/>
      <c r="U587" s="2049"/>
      <c r="V587" s="2049"/>
      <c r="W587" s="2049"/>
      <c r="X587" s="2049"/>
      <c r="Y587" s="2049"/>
    </row>
    <row r="588">
      <c r="A588" s="2055"/>
      <c r="B588" s="2051"/>
      <c r="C588" s="2052"/>
      <c r="D588" s="2053"/>
      <c r="E588" s="2049"/>
      <c r="F588" s="2054"/>
      <c r="G588" s="2052"/>
      <c r="H588" s="2049"/>
      <c r="I588" s="2049"/>
      <c r="J588" s="2049"/>
      <c r="K588" s="2049"/>
      <c r="L588" s="2049"/>
      <c r="M588" s="2049"/>
      <c r="N588" s="2049"/>
      <c r="O588" s="2049"/>
      <c r="P588" s="2049"/>
      <c r="Q588" s="2049"/>
      <c r="R588" s="2049"/>
      <c r="S588" s="2049"/>
      <c r="T588" s="2049"/>
      <c r="U588" s="2049"/>
      <c r="V588" s="2049"/>
      <c r="W588" s="2049"/>
      <c r="X588" s="2049"/>
      <c r="Y588" s="2049"/>
    </row>
    <row r="589">
      <c r="A589" s="2055"/>
      <c r="B589" s="2051"/>
      <c r="C589" s="2052"/>
      <c r="D589" s="2053"/>
      <c r="E589" s="2049"/>
      <c r="F589" s="2054"/>
      <c r="G589" s="2052"/>
      <c r="H589" s="2049"/>
      <c r="I589" s="2049"/>
      <c r="J589" s="2049"/>
      <c r="K589" s="2049"/>
      <c r="L589" s="2049"/>
      <c r="M589" s="2049"/>
      <c r="N589" s="2049"/>
      <c r="O589" s="2049"/>
      <c r="P589" s="2049"/>
      <c r="Q589" s="2049"/>
      <c r="R589" s="2049"/>
      <c r="S589" s="2049"/>
      <c r="T589" s="2049"/>
      <c r="U589" s="2049"/>
      <c r="V589" s="2049"/>
      <c r="W589" s="2049"/>
      <c r="X589" s="2049"/>
      <c r="Y589" s="2049"/>
    </row>
    <row r="590">
      <c r="A590" s="2055"/>
      <c r="B590" s="2051"/>
      <c r="C590" s="2052"/>
      <c r="D590" s="2053"/>
      <c r="E590" s="2049"/>
      <c r="F590" s="2054"/>
      <c r="G590" s="2052"/>
      <c r="H590" s="2049"/>
      <c r="I590" s="2049"/>
      <c r="J590" s="2049"/>
      <c r="K590" s="2049"/>
      <c r="L590" s="2049"/>
      <c r="M590" s="2049"/>
      <c r="N590" s="2049"/>
      <c r="O590" s="2049"/>
      <c r="P590" s="2049"/>
      <c r="Q590" s="2049"/>
      <c r="R590" s="2049"/>
      <c r="S590" s="2049"/>
      <c r="T590" s="2049"/>
      <c r="U590" s="2049"/>
      <c r="V590" s="2049"/>
      <c r="W590" s="2049"/>
      <c r="X590" s="2049"/>
      <c r="Y590" s="2049"/>
    </row>
    <row r="591">
      <c r="A591" s="2055"/>
      <c r="B591" s="2051"/>
      <c r="C591" s="2052"/>
      <c r="D591" s="2053"/>
      <c r="E591" s="2049"/>
      <c r="F591" s="2054"/>
      <c r="G591" s="2052"/>
      <c r="H591" s="2049"/>
      <c r="I591" s="2049"/>
      <c r="J591" s="2049"/>
      <c r="K591" s="2049"/>
      <c r="L591" s="2049"/>
      <c r="M591" s="2049"/>
      <c r="N591" s="2049"/>
      <c r="O591" s="2049"/>
      <c r="P591" s="2049"/>
      <c r="Q591" s="2049"/>
      <c r="R591" s="2049"/>
      <c r="S591" s="2049"/>
      <c r="T591" s="2049"/>
      <c r="U591" s="2049"/>
      <c r="V591" s="2049"/>
      <c r="W591" s="2049"/>
      <c r="X591" s="2049"/>
      <c r="Y591" s="2049"/>
    </row>
    <row r="592">
      <c r="A592" s="2055"/>
      <c r="B592" s="2051"/>
      <c r="C592" s="2052"/>
      <c r="D592" s="2053"/>
      <c r="E592" s="2049"/>
      <c r="F592" s="2054"/>
      <c r="G592" s="2052"/>
      <c r="H592" s="2049"/>
      <c r="I592" s="2049"/>
      <c r="J592" s="2049"/>
      <c r="K592" s="2049"/>
      <c r="L592" s="2049"/>
      <c r="M592" s="2049"/>
      <c r="N592" s="2049"/>
      <c r="O592" s="2049"/>
      <c r="P592" s="2049"/>
      <c r="Q592" s="2049"/>
      <c r="R592" s="2049"/>
      <c r="S592" s="2049"/>
      <c r="T592" s="2049"/>
      <c r="U592" s="2049"/>
      <c r="V592" s="2049"/>
      <c r="W592" s="2049"/>
      <c r="X592" s="2049"/>
      <c r="Y592" s="2049"/>
    </row>
    <row r="593">
      <c r="A593" s="2055"/>
      <c r="B593" s="2051"/>
      <c r="C593" s="2052"/>
      <c r="D593" s="2053"/>
      <c r="E593" s="2049"/>
      <c r="F593" s="2054"/>
      <c r="G593" s="2052"/>
      <c r="H593" s="2049"/>
      <c r="I593" s="2049"/>
      <c r="J593" s="2049"/>
      <c r="K593" s="2049"/>
      <c r="L593" s="2049"/>
      <c r="M593" s="2049"/>
      <c r="N593" s="2049"/>
      <c r="O593" s="2049"/>
      <c r="P593" s="2049"/>
      <c r="Q593" s="2049"/>
      <c r="R593" s="2049"/>
      <c r="S593" s="2049"/>
      <c r="T593" s="2049"/>
      <c r="U593" s="2049"/>
      <c r="V593" s="2049"/>
      <c r="W593" s="2049"/>
      <c r="X593" s="2049"/>
      <c r="Y593" s="2049"/>
    </row>
    <row r="594">
      <c r="A594" s="2055"/>
      <c r="B594" s="2051"/>
      <c r="C594" s="2052"/>
      <c r="D594" s="2053"/>
      <c r="E594" s="2049"/>
      <c r="F594" s="2054"/>
      <c r="G594" s="2052"/>
      <c r="H594" s="2049"/>
      <c r="I594" s="2049"/>
      <c r="J594" s="2049"/>
      <c r="K594" s="2049"/>
      <c r="L594" s="2049"/>
      <c r="M594" s="2049"/>
      <c r="N594" s="2049"/>
      <c r="O594" s="2049"/>
      <c r="P594" s="2049"/>
      <c r="Q594" s="2049"/>
      <c r="R594" s="2049"/>
      <c r="S594" s="2049"/>
      <c r="T594" s="2049"/>
      <c r="U594" s="2049"/>
      <c r="V594" s="2049"/>
      <c r="W594" s="2049"/>
      <c r="X594" s="2049"/>
      <c r="Y594" s="2049"/>
    </row>
    <row r="595">
      <c r="A595" s="2055"/>
      <c r="B595" s="2051"/>
      <c r="C595" s="2052"/>
      <c r="D595" s="2053"/>
      <c r="E595" s="2049"/>
      <c r="F595" s="2054"/>
      <c r="G595" s="2052"/>
      <c r="H595" s="2049"/>
      <c r="I595" s="2049"/>
      <c r="J595" s="2049"/>
      <c r="K595" s="2049"/>
      <c r="L595" s="2049"/>
      <c r="M595" s="2049"/>
      <c r="N595" s="2049"/>
      <c r="O595" s="2049"/>
      <c r="P595" s="2049"/>
      <c r="Q595" s="2049"/>
      <c r="R595" s="2049"/>
      <c r="S595" s="2049"/>
      <c r="T595" s="2049"/>
      <c r="U595" s="2049"/>
      <c r="V595" s="2049"/>
      <c r="W595" s="2049"/>
      <c r="X595" s="2049"/>
      <c r="Y595" s="2049"/>
    </row>
    <row r="596">
      <c r="A596" s="2055"/>
      <c r="B596" s="2051"/>
      <c r="C596" s="2052"/>
      <c r="D596" s="2053"/>
      <c r="E596" s="2049"/>
      <c r="F596" s="2054"/>
      <c r="G596" s="2052"/>
      <c r="H596" s="2049"/>
      <c r="I596" s="2049"/>
      <c r="J596" s="2049"/>
      <c r="K596" s="2049"/>
      <c r="L596" s="2049"/>
      <c r="M596" s="2049"/>
      <c r="N596" s="2049"/>
      <c r="O596" s="2049"/>
      <c r="P596" s="2049"/>
      <c r="Q596" s="2049"/>
      <c r="R596" s="2049"/>
      <c r="S596" s="2049"/>
      <c r="T596" s="2049"/>
      <c r="U596" s="2049"/>
      <c r="V596" s="2049"/>
      <c r="W596" s="2049"/>
      <c r="X596" s="2049"/>
      <c r="Y596" s="2049"/>
    </row>
    <row r="597">
      <c r="A597" s="2055"/>
      <c r="B597" s="2051"/>
      <c r="C597" s="2052"/>
      <c r="D597" s="2053"/>
      <c r="E597" s="2049"/>
      <c r="F597" s="2054"/>
      <c r="G597" s="2052"/>
      <c r="H597" s="2049"/>
      <c r="I597" s="2049"/>
      <c r="J597" s="2049"/>
      <c r="K597" s="2049"/>
      <c r="L597" s="2049"/>
      <c r="M597" s="2049"/>
      <c r="N597" s="2049"/>
      <c r="O597" s="2049"/>
      <c r="P597" s="2049"/>
      <c r="Q597" s="2049"/>
      <c r="R597" s="2049"/>
      <c r="S597" s="2049"/>
      <c r="T597" s="2049"/>
      <c r="U597" s="2049"/>
      <c r="V597" s="2049"/>
      <c r="W597" s="2049"/>
      <c r="X597" s="2049"/>
      <c r="Y597" s="2049"/>
    </row>
    <row r="598">
      <c r="A598" s="2055"/>
      <c r="B598" s="2051"/>
      <c r="C598" s="2052"/>
      <c r="D598" s="2053"/>
      <c r="E598" s="2049"/>
      <c r="F598" s="2054"/>
      <c r="G598" s="2052"/>
      <c r="H598" s="2049"/>
      <c r="I598" s="2049"/>
      <c r="J598" s="2049"/>
      <c r="K598" s="2049"/>
      <c r="L598" s="2049"/>
      <c r="M598" s="2049"/>
      <c r="N598" s="2049"/>
      <c r="O598" s="2049"/>
      <c r="P598" s="2049"/>
      <c r="Q598" s="2049"/>
      <c r="R598" s="2049"/>
      <c r="S598" s="2049"/>
      <c r="T598" s="2049"/>
      <c r="U598" s="2049"/>
      <c r="V598" s="2049"/>
      <c r="W598" s="2049"/>
      <c r="X598" s="2049"/>
      <c r="Y598" s="2049"/>
    </row>
    <row r="599">
      <c r="A599" s="2055"/>
      <c r="B599" s="2051"/>
      <c r="C599" s="2052"/>
      <c r="D599" s="2053"/>
      <c r="E599" s="2049"/>
      <c r="F599" s="2054"/>
      <c r="G599" s="2052"/>
      <c r="H599" s="2049"/>
      <c r="I599" s="2049"/>
      <c r="J599" s="2049"/>
      <c r="K599" s="2049"/>
      <c r="L599" s="2049"/>
      <c r="M599" s="2049"/>
      <c r="N599" s="2049"/>
      <c r="O599" s="2049"/>
      <c r="P599" s="2049"/>
      <c r="Q599" s="2049"/>
      <c r="R599" s="2049"/>
      <c r="S599" s="2049"/>
      <c r="T599" s="2049"/>
      <c r="U599" s="2049"/>
      <c r="V599" s="2049"/>
      <c r="W599" s="2049"/>
      <c r="X599" s="2049"/>
      <c r="Y599" s="2049"/>
    </row>
    <row r="600">
      <c r="A600" s="2055"/>
      <c r="B600" s="2051"/>
      <c r="C600" s="2052"/>
      <c r="D600" s="2053"/>
      <c r="E600" s="2049"/>
      <c r="F600" s="2054"/>
      <c r="G600" s="2052"/>
      <c r="H600" s="2049"/>
      <c r="I600" s="2049"/>
      <c r="J600" s="2049"/>
      <c r="K600" s="2049"/>
      <c r="L600" s="2049"/>
      <c r="M600" s="2049"/>
      <c r="N600" s="2049"/>
      <c r="O600" s="2049"/>
      <c r="P600" s="2049"/>
      <c r="Q600" s="2049"/>
      <c r="R600" s="2049"/>
      <c r="S600" s="2049"/>
      <c r="T600" s="2049"/>
      <c r="U600" s="2049"/>
      <c r="V600" s="2049"/>
      <c r="W600" s="2049"/>
      <c r="X600" s="2049"/>
      <c r="Y600" s="2049"/>
    </row>
    <row r="601">
      <c r="A601" s="2055"/>
      <c r="B601" s="2051"/>
      <c r="C601" s="2052"/>
      <c r="D601" s="2053"/>
      <c r="E601" s="2049"/>
      <c r="F601" s="2054"/>
      <c r="G601" s="2052"/>
      <c r="H601" s="2049"/>
      <c r="I601" s="2049"/>
      <c r="J601" s="2049"/>
      <c r="K601" s="2049"/>
      <c r="L601" s="2049"/>
      <c r="M601" s="2049"/>
      <c r="N601" s="2049"/>
      <c r="O601" s="2049"/>
      <c r="P601" s="2049"/>
      <c r="Q601" s="2049"/>
      <c r="R601" s="2049"/>
      <c r="S601" s="2049"/>
      <c r="T601" s="2049"/>
      <c r="U601" s="2049"/>
      <c r="V601" s="2049"/>
      <c r="W601" s="2049"/>
      <c r="X601" s="2049"/>
      <c r="Y601" s="2049"/>
    </row>
    <row r="602">
      <c r="A602" s="2055"/>
      <c r="B602" s="2051"/>
      <c r="C602" s="2052"/>
      <c r="D602" s="2053"/>
      <c r="E602" s="2049"/>
      <c r="F602" s="2054"/>
      <c r="G602" s="2052"/>
      <c r="H602" s="2049"/>
      <c r="I602" s="2049"/>
      <c r="J602" s="2049"/>
      <c r="K602" s="2049"/>
      <c r="L602" s="2049"/>
      <c r="M602" s="2049"/>
      <c r="N602" s="2049"/>
      <c r="O602" s="2049"/>
      <c r="P602" s="2049"/>
      <c r="Q602" s="2049"/>
      <c r="R602" s="2049"/>
      <c r="S602" s="2049"/>
      <c r="T602" s="2049"/>
      <c r="U602" s="2049"/>
      <c r="V602" s="2049"/>
      <c r="W602" s="2049"/>
      <c r="X602" s="2049"/>
      <c r="Y602" s="2049"/>
    </row>
    <row r="603">
      <c r="A603" s="2055"/>
      <c r="B603" s="2051"/>
      <c r="C603" s="2052"/>
      <c r="D603" s="2053"/>
      <c r="E603" s="2049"/>
      <c r="F603" s="2054"/>
      <c r="G603" s="2052"/>
      <c r="H603" s="2049"/>
      <c r="I603" s="2049"/>
      <c r="J603" s="2049"/>
      <c r="K603" s="2049"/>
      <c r="L603" s="2049"/>
      <c r="M603" s="2049"/>
      <c r="N603" s="2049"/>
      <c r="O603" s="2049"/>
      <c r="P603" s="2049"/>
      <c r="Q603" s="2049"/>
      <c r="R603" s="2049"/>
      <c r="S603" s="2049"/>
      <c r="T603" s="2049"/>
      <c r="U603" s="2049"/>
      <c r="V603" s="2049"/>
      <c r="W603" s="2049"/>
      <c r="X603" s="2049"/>
      <c r="Y603" s="2049"/>
    </row>
    <row r="604">
      <c r="A604" s="2055"/>
      <c r="B604" s="2051"/>
      <c r="C604" s="2052"/>
      <c r="D604" s="2053"/>
      <c r="E604" s="2049"/>
      <c r="F604" s="2054"/>
      <c r="G604" s="2052"/>
      <c r="H604" s="2049"/>
      <c r="I604" s="2049"/>
      <c r="J604" s="2049"/>
      <c r="K604" s="2049"/>
      <c r="L604" s="2049"/>
      <c r="M604" s="2049"/>
      <c r="N604" s="2049"/>
      <c r="O604" s="2049"/>
      <c r="P604" s="2049"/>
      <c r="Q604" s="2049"/>
      <c r="R604" s="2049"/>
      <c r="S604" s="2049"/>
      <c r="T604" s="2049"/>
      <c r="U604" s="2049"/>
      <c r="V604" s="2049"/>
      <c r="W604" s="2049"/>
      <c r="X604" s="2049"/>
      <c r="Y604" s="2049"/>
    </row>
    <row r="605">
      <c r="A605" s="2055"/>
      <c r="B605" s="2051"/>
      <c r="C605" s="2052"/>
      <c r="D605" s="2053"/>
      <c r="E605" s="2049"/>
      <c r="F605" s="2054"/>
      <c r="G605" s="2052"/>
      <c r="H605" s="2049"/>
      <c r="I605" s="2049"/>
      <c r="J605" s="2049"/>
      <c r="K605" s="2049"/>
      <c r="L605" s="2049"/>
      <c r="M605" s="2049"/>
      <c r="N605" s="2049"/>
      <c r="O605" s="2049"/>
      <c r="P605" s="2049"/>
      <c r="Q605" s="2049"/>
      <c r="R605" s="2049"/>
      <c r="S605" s="2049"/>
      <c r="T605" s="2049"/>
      <c r="U605" s="2049"/>
      <c r="V605" s="2049"/>
      <c r="W605" s="2049"/>
      <c r="X605" s="2049"/>
      <c r="Y605" s="2049"/>
    </row>
    <row r="606">
      <c r="A606" s="2055"/>
      <c r="B606" s="2051"/>
      <c r="C606" s="2052"/>
      <c r="D606" s="2053"/>
      <c r="E606" s="2049"/>
      <c r="F606" s="2054"/>
      <c r="G606" s="2052"/>
      <c r="H606" s="2049"/>
      <c r="I606" s="2049"/>
      <c r="J606" s="2049"/>
      <c r="K606" s="2049"/>
      <c r="L606" s="2049"/>
      <c r="M606" s="2049"/>
      <c r="N606" s="2049"/>
      <c r="O606" s="2049"/>
      <c r="P606" s="2049"/>
      <c r="Q606" s="2049"/>
      <c r="R606" s="2049"/>
      <c r="S606" s="2049"/>
      <c r="T606" s="2049"/>
      <c r="U606" s="2049"/>
      <c r="V606" s="2049"/>
      <c r="W606" s="2049"/>
      <c r="X606" s="2049"/>
      <c r="Y606" s="2049"/>
    </row>
    <row r="607">
      <c r="A607" s="2055"/>
      <c r="B607" s="2051"/>
      <c r="C607" s="2052"/>
      <c r="D607" s="2053"/>
      <c r="E607" s="2049"/>
      <c r="F607" s="2054"/>
      <c r="G607" s="2052"/>
      <c r="H607" s="2049"/>
      <c r="I607" s="2049"/>
      <c r="J607" s="2049"/>
      <c r="K607" s="2049"/>
      <c r="L607" s="2049"/>
      <c r="M607" s="2049"/>
      <c r="N607" s="2049"/>
      <c r="O607" s="2049"/>
      <c r="P607" s="2049"/>
      <c r="Q607" s="2049"/>
      <c r="R607" s="2049"/>
      <c r="S607" s="2049"/>
      <c r="T607" s="2049"/>
      <c r="U607" s="2049"/>
      <c r="V607" s="2049"/>
      <c r="W607" s="2049"/>
      <c r="X607" s="2049"/>
      <c r="Y607" s="2049"/>
    </row>
    <row r="608">
      <c r="A608" s="2055"/>
      <c r="B608" s="2051"/>
      <c r="C608" s="2052"/>
      <c r="D608" s="2053"/>
      <c r="E608" s="2049"/>
      <c r="F608" s="2054"/>
      <c r="G608" s="2052"/>
      <c r="H608" s="2049"/>
      <c r="I608" s="2049"/>
      <c r="J608" s="2049"/>
      <c r="K608" s="2049"/>
      <c r="L608" s="2049"/>
      <c r="M608" s="2049"/>
      <c r="N608" s="2049"/>
      <c r="O608" s="2049"/>
      <c r="P608" s="2049"/>
      <c r="Q608" s="2049"/>
      <c r="R608" s="2049"/>
      <c r="S608" s="2049"/>
      <c r="T608" s="2049"/>
      <c r="U608" s="2049"/>
      <c r="V608" s="2049"/>
      <c r="W608" s="2049"/>
      <c r="X608" s="2049"/>
      <c r="Y608" s="2049"/>
    </row>
    <row r="609">
      <c r="A609" s="2055"/>
      <c r="B609" s="2051"/>
      <c r="C609" s="2052"/>
      <c r="D609" s="2053"/>
      <c r="E609" s="2049"/>
      <c r="F609" s="2054"/>
      <c r="G609" s="2052"/>
      <c r="H609" s="2049"/>
      <c r="I609" s="2049"/>
      <c r="J609" s="2049"/>
      <c r="K609" s="2049"/>
      <c r="L609" s="2049"/>
      <c r="M609" s="2049"/>
      <c r="N609" s="2049"/>
      <c r="O609" s="2049"/>
      <c r="P609" s="2049"/>
      <c r="Q609" s="2049"/>
      <c r="R609" s="2049"/>
      <c r="S609" s="2049"/>
      <c r="T609" s="2049"/>
      <c r="U609" s="2049"/>
      <c r="V609" s="2049"/>
      <c r="W609" s="2049"/>
      <c r="X609" s="2049"/>
      <c r="Y609" s="2049"/>
    </row>
    <row r="610">
      <c r="A610" s="2055"/>
      <c r="B610" s="2051"/>
      <c r="C610" s="2052"/>
      <c r="D610" s="2053"/>
      <c r="E610" s="2049"/>
      <c r="F610" s="2054"/>
      <c r="G610" s="2052"/>
      <c r="H610" s="2049"/>
      <c r="I610" s="2049"/>
      <c r="J610" s="2049"/>
      <c r="K610" s="2049"/>
      <c r="L610" s="2049"/>
      <c r="M610" s="2049"/>
      <c r="N610" s="2049"/>
      <c r="O610" s="2049"/>
      <c r="P610" s="2049"/>
      <c r="Q610" s="2049"/>
      <c r="R610" s="2049"/>
      <c r="S610" s="2049"/>
      <c r="T610" s="2049"/>
      <c r="U610" s="2049"/>
      <c r="V610" s="2049"/>
      <c r="W610" s="2049"/>
      <c r="X610" s="2049"/>
      <c r="Y610" s="2049"/>
    </row>
    <row r="611">
      <c r="A611" s="2055"/>
      <c r="B611" s="2051"/>
      <c r="C611" s="2052"/>
      <c r="D611" s="2053"/>
      <c r="E611" s="2049"/>
      <c r="F611" s="2054"/>
      <c r="G611" s="2052"/>
      <c r="H611" s="2049"/>
      <c r="I611" s="2049"/>
      <c r="J611" s="2049"/>
      <c r="K611" s="2049"/>
      <c r="L611" s="2049"/>
      <c r="M611" s="2049"/>
      <c r="N611" s="2049"/>
      <c r="O611" s="2049"/>
      <c r="P611" s="2049"/>
      <c r="Q611" s="2049"/>
      <c r="R611" s="2049"/>
      <c r="S611" s="2049"/>
      <c r="T611" s="2049"/>
      <c r="U611" s="2049"/>
      <c r="V611" s="2049"/>
      <c r="W611" s="2049"/>
      <c r="X611" s="2049"/>
      <c r="Y611" s="2049"/>
    </row>
    <row r="612">
      <c r="A612" s="2055"/>
      <c r="B612" s="2051"/>
      <c r="C612" s="2052"/>
      <c r="D612" s="2053"/>
      <c r="E612" s="2049"/>
      <c r="F612" s="2054"/>
      <c r="G612" s="2052"/>
      <c r="H612" s="2049"/>
      <c r="I612" s="2049"/>
      <c r="J612" s="2049"/>
      <c r="K612" s="2049"/>
      <c r="L612" s="2049"/>
      <c r="M612" s="2049"/>
      <c r="N612" s="2049"/>
      <c r="O612" s="2049"/>
      <c r="P612" s="2049"/>
      <c r="Q612" s="2049"/>
      <c r="R612" s="2049"/>
      <c r="S612" s="2049"/>
      <c r="T612" s="2049"/>
      <c r="U612" s="2049"/>
      <c r="V612" s="2049"/>
      <c r="W612" s="2049"/>
      <c r="X612" s="2049"/>
      <c r="Y612" s="2049"/>
    </row>
    <row r="613">
      <c r="A613" s="2055"/>
      <c r="B613" s="2051"/>
      <c r="C613" s="2052"/>
      <c r="D613" s="2053"/>
      <c r="E613" s="2049"/>
      <c r="F613" s="2054"/>
      <c r="G613" s="2052"/>
      <c r="H613" s="2049"/>
      <c r="I613" s="2049"/>
      <c r="J613" s="2049"/>
      <c r="K613" s="2049"/>
      <c r="L613" s="2049"/>
      <c r="M613" s="2049"/>
      <c r="N613" s="2049"/>
      <c r="O613" s="2049"/>
      <c r="P613" s="2049"/>
      <c r="Q613" s="2049"/>
      <c r="R613" s="2049"/>
      <c r="S613" s="2049"/>
      <c r="T613" s="2049"/>
      <c r="U613" s="2049"/>
      <c r="V613" s="2049"/>
      <c r="W613" s="2049"/>
      <c r="X613" s="2049"/>
      <c r="Y613" s="2049"/>
    </row>
    <row r="614">
      <c r="A614" s="2055"/>
      <c r="B614" s="2051"/>
      <c r="C614" s="2052"/>
      <c r="D614" s="2053"/>
      <c r="E614" s="2049"/>
      <c r="F614" s="2054"/>
      <c r="G614" s="2052"/>
      <c r="H614" s="2049"/>
      <c r="I614" s="2049"/>
      <c r="J614" s="2049"/>
      <c r="K614" s="2049"/>
      <c r="L614" s="2049"/>
      <c r="M614" s="2049"/>
      <c r="N614" s="2049"/>
      <c r="O614" s="2049"/>
      <c r="P614" s="2049"/>
      <c r="Q614" s="2049"/>
      <c r="R614" s="2049"/>
      <c r="S614" s="2049"/>
      <c r="T614" s="2049"/>
      <c r="U614" s="2049"/>
      <c r="V614" s="2049"/>
      <c r="W614" s="2049"/>
      <c r="X614" s="2049"/>
      <c r="Y614" s="2049"/>
    </row>
    <row r="615">
      <c r="A615" s="2055"/>
      <c r="B615" s="2051"/>
      <c r="C615" s="2052"/>
      <c r="D615" s="2053"/>
      <c r="E615" s="2049"/>
      <c r="F615" s="2054"/>
      <c r="G615" s="2052"/>
      <c r="H615" s="2049"/>
      <c r="I615" s="2049"/>
      <c r="J615" s="2049"/>
      <c r="K615" s="2049"/>
      <c r="L615" s="2049"/>
      <c r="M615" s="2049"/>
      <c r="N615" s="2049"/>
      <c r="O615" s="2049"/>
      <c r="P615" s="2049"/>
      <c r="Q615" s="2049"/>
      <c r="R615" s="2049"/>
      <c r="S615" s="2049"/>
      <c r="T615" s="2049"/>
      <c r="U615" s="2049"/>
      <c r="V615" s="2049"/>
      <c r="W615" s="2049"/>
      <c r="X615" s="2049"/>
      <c r="Y615" s="2049"/>
    </row>
    <row r="616">
      <c r="A616" s="2055"/>
      <c r="B616" s="2051"/>
      <c r="C616" s="2052"/>
      <c r="D616" s="2053"/>
      <c r="E616" s="2049"/>
      <c r="F616" s="2054"/>
      <c r="G616" s="2052"/>
      <c r="H616" s="2049"/>
      <c r="I616" s="2049"/>
      <c r="J616" s="2049"/>
      <c r="K616" s="2049"/>
      <c r="L616" s="2049"/>
      <c r="M616" s="2049"/>
      <c r="N616" s="2049"/>
      <c r="O616" s="2049"/>
      <c r="P616" s="2049"/>
      <c r="Q616" s="2049"/>
      <c r="R616" s="2049"/>
      <c r="S616" s="2049"/>
      <c r="T616" s="2049"/>
      <c r="U616" s="2049"/>
      <c r="V616" s="2049"/>
      <c r="W616" s="2049"/>
      <c r="X616" s="2049"/>
      <c r="Y616" s="2049"/>
    </row>
    <row r="617">
      <c r="A617" s="2055"/>
      <c r="B617" s="2051"/>
      <c r="C617" s="2052"/>
      <c r="D617" s="2053"/>
      <c r="E617" s="2049"/>
      <c r="F617" s="2054"/>
      <c r="G617" s="2052"/>
      <c r="H617" s="2049"/>
      <c r="I617" s="2049"/>
      <c r="J617" s="2049"/>
      <c r="K617" s="2049"/>
      <c r="L617" s="2049"/>
      <c r="M617" s="2049"/>
      <c r="N617" s="2049"/>
      <c r="O617" s="2049"/>
      <c r="P617" s="2049"/>
      <c r="Q617" s="2049"/>
      <c r="R617" s="2049"/>
      <c r="S617" s="2049"/>
      <c r="T617" s="2049"/>
      <c r="U617" s="2049"/>
      <c r="V617" s="2049"/>
      <c r="W617" s="2049"/>
      <c r="X617" s="2049"/>
      <c r="Y617" s="2049"/>
    </row>
    <row r="618">
      <c r="A618" s="2055"/>
      <c r="B618" s="2051"/>
      <c r="C618" s="2052"/>
      <c r="D618" s="2053"/>
      <c r="E618" s="2049"/>
      <c r="F618" s="2054"/>
      <c r="G618" s="2052"/>
      <c r="H618" s="2049"/>
      <c r="I618" s="2049"/>
      <c r="J618" s="2049"/>
      <c r="K618" s="2049"/>
      <c r="L618" s="2049"/>
      <c r="M618" s="2049"/>
      <c r="N618" s="2049"/>
      <c r="O618" s="2049"/>
      <c r="P618" s="2049"/>
      <c r="Q618" s="2049"/>
      <c r="R618" s="2049"/>
      <c r="S618" s="2049"/>
      <c r="T618" s="2049"/>
      <c r="U618" s="2049"/>
      <c r="V618" s="2049"/>
      <c r="W618" s="2049"/>
      <c r="X618" s="2049"/>
      <c r="Y618" s="2049"/>
    </row>
    <row r="619">
      <c r="A619" s="2055"/>
      <c r="B619" s="2051"/>
      <c r="C619" s="2052"/>
      <c r="D619" s="2053"/>
      <c r="E619" s="2049"/>
      <c r="F619" s="2054"/>
      <c r="G619" s="2052"/>
      <c r="H619" s="2049"/>
      <c r="I619" s="2049"/>
      <c r="J619" s="2049"/>
      <c r="K619" s="2049"/>
      <c r="L619" s="2049"/>
      <c r="M619" s="2049"/>
      <c r="N619" s="2049"/>
      <c r="O619" s="2049"/>
      <c r="P619" s="2049"/>
      <c r="Q619" s="2049"/>
      <c r="R619" s="2049"/>
      <c r="S619" s="2049"/>
      <c r="T619" s="2049"/>
      <c r="U619" s="2049"/>
      <c r="V619" s="2049"/>
      <c r="W619" s="2049"/>
      <c r="X619" s="2049"/>
      <c r="Y619" s="2049"/>
    </row>
    <row r="620">
      <c r="A620" s="2055"/>
      <c r="B620" s="2051"/>
      <c r="C620" s="2052"/>
      <c r="D620" s="2053"/>
      <c r="E620" s="2049"/>
      <c r="F620" s="2054"/>
      <c r="G620" s="2052"/>
      <c r="H620" s="2049"/>
      <c r="I620" s="2049"/>
      <c r="J620" s="2049"/>
      <c r="K620" s="2049"/>
      <c r="L620" s="2049"/>
      <c r="M620" s="2049"/>
      <c r="N620" s="2049"/>
      <c r="O620" s="2049"/>
      <c r="P620" s="2049"/>
      <c r="Q620" s="2049"/>
      <c r="R620" s="2049"/>
      <c r="S620" s="2049"/>
      <c r="T620" s="2049"/>
      <c r="U620" s="2049"/>
      <c r="V620" s="2049"/>
      <c r="W620" s="2049"/>
      <c r="X620" s="2049"/>
      <c r="Y620" s="2049"/>
    </row>
    <row r="621">
      <c r="A621" s="2055"/>
      <c r="B621" s="2051"/>
      <c r="C621" s="2052"/>
      <c r="D621" s="2053"/>
      <c r="E621" s="2049"/>
      <c r="F621" s="2054"/>
      <c r="G621" s="2052"/>
      <c r="H621" s="2049"/>
      <c r="I621" s="2049"/>
      <c r="J621" s="2049"/>
      <c r="K621" s="2049"/>
      <c r="L621" s="2049"/>
      <c r="M621" s="2049"/>
      <c r="N621" s="2049"/>
      <c r="O621" s="2049"/>
      <c r="P621" s="2049"/>
      <c r="Q621" s="2049"/>
      <c r="R621" s="2049"/>
      <c r="S621" s="2049"/>
      <c r="T621" s="2049"/>
      <c r="U621" s="2049"/>
      <c r="V621" s="2049"/>
      <c r="W621" s="2049"/>
      <c r="X621" s="2049"/>
      <c r="Y621" s="2049"/>
    </row>
    <row r="622">
      <c r="A622" s="2055"/>
      <c r="B622" s="2051"/>
      <c r="C622" s="2052"/>
      <c r="D622" s="2053"/>
      <c r="E622" s="2049"/>
      <c r="F622" s="2054"/>
      <c r="G622" s="2052"/>
      <c r="H622" s="2049"/>
      <c r="I622" s="2049"/>
      <c r="J622" s="2049"/>
      <c r="K622" s="2049"/>
      <c r="L622" s="2049"/>
      <c r="M622" s="2049"/>
      <c r="N622" s="2049"/>
      <c r="O622" s="2049"/>
      <c r="P622" s="2049"/>
      <c r="Q622" s="2049"/>
      <c r="R622" s="2049"/>
      <c r="S622" s="2049"/>
      <c r="T622" s="2049"/>
      <c r="U622" s="2049"/>
      <c r="V622" s="2049"/>
      <c r="W622" s="2049"/>
      <c r="X622" s="2049"/>
      <c r="Y622" s="2049"/>
    </row>
    <row r="623">
      <c r="A623" s="2055"/>
      <c r="B623" s="2051"/>
      <c r="C623" s="2052"/>
      <c r="D623" s="2053"/>
      <c r="E623" s="2049"/>
      <c r="F623" s="2054"/>
      <c r="G623" s="2052"/>
      <c r="H623" s="2049"/>
      <c r="I623" s="2049"/>
      <c r="J623" s="2049"/>
      <c r="K623" s="2049"/>
      <c r="L623" s="2049"/>
      <c r="M623" s="2049"/>
      <c r="N623" s="2049"/>
      <c r="O623" s="2049"/>
      <c r="P623" s="2049"/>
      <c r="Q623" s="2049"/>
      <c r="R623" s="2049"/>
      <c r="S623" s="2049"/>
      <c r="T623" s="2049"/>
      <c r="U623" s="2049"/>
      <c r="V623" s="2049"/>
      <c r="W623" s="2049"/>
      <c r="X623" s="2049"/>
      <c r="Y623" s="2049"/>
    </row>
    <row r="624">
      <c r="A624" s="2055"/>
      <c r="B624" s="2051"/>
      <c r="C624" s="2052"/>
      <c r="D624" s="2053"/>
      <c r="E624" s="2049"/>
      <c r="F624" s="2054"/>
      <c r="G624" s="2052"/>
      <c r="H624" s="2049"/>
      <c r="I624" s="2049"/>
      <c r="J624" s="2049"/>
      <c r="K624" s="2049"/>
      <c r="L624" s="2049"/>
      <c r="M624" s="2049"/>
      <c r="N624" s="2049"/>
      <c r="O624" s="2049"/>
      <c r="P624" s="2049"/>
      <c r="Q624" s="2049"/>
      <c r="R624" s="2049"/>
      <c r="S624" s="2049"/>
      <c r="T624" s="2049"/>
      <c r="U624" s="2049"/>
      <c r="V624" s="2049"/>
      <c r="W624" s="2049"/>
      <c r="X624" s="2049"/>
      <c r="Y624" s="2049"/>
    </row>
    <row r="625">
      <c r="A625" s="2055"/>
      <c r="B625" s="2051"/>
      <c r="C625" s="2052"/>
      <c r="D625" s="2053"/>
      <c r="E625" s="2049"/>
      <c r="F625" s="2054"/>
      <c r="G625" s="2052"/>
      <c r="H625" s="2049"/>
      <c r="I625" s="2049"/>
      <c r="J625" s="2049"/>
      <c r="K625" s="2049"/>
      <c r="L625" s="2049"/>
      <c r="M625" s="2049"/>
      <c r="N625" s="2049"/>
      <c r="O625" s="2049"/>
      <c r="P625" s="2049"/>
      <c r="Q625" s="2049"/>
      <c r="R625" s="2049"/>
      <c r="S625" s="2049"/>
      <c r="T625" s="2049"/>
      <c r="U625" s="2049"/>
      <c r="V625" s="2049"/>
      <c r="W625" s="2049"/>
      <c r="X625" s="2049"/>
      <c r="Y625" s="2049"/>
    </row>
    <row r="626">
      <c r="A626" s="2055"/>
      <c r="B626" s="2051"/>
      <c r="C626" s="2052"/>
      <c r="D626" s="2053"/>
      <c r="E626" s="2049"/>
      <c r="F626" s="2054"/>
      <c r="G626" s="2052"/>
      <c r="H626" s="2049"/>
      <c r="I626" s="2049"/>
      <c r="J626" s="2049"/>
      <c r="K626" s="2049"/>
      <c r="L626" s="2049"/>
      <c r="M626" s="2049"/>
      <c r="N626" s="2049"/>
      <c r="O626" s="2049"/>
      <c r="P626" s="2049"/>
      <c r="Q626" s="2049"/>
      <c r="R626" s="2049"/>
      <c r="S626" s="2049"/>
      <c r="T626" s="2049"/>
      <c r="U626" s="2049"/>
      <c r="V626" s="2049"/>
      <c r="W626" s="2049"/>
      <c r="X626" s="2049"/>
      <c r="Y626" s="2049"/>
    </row>
    <row r="627">
      <c r="A627" s="2055"/>
      <c r="B627" s="2051"/>
      <c r="C627" s="2052"/>
      <c r="D627" s="2053"/>
      <c r="E627" s="2049"/>
      <c r="F627" s="2054"/>
      <c r="G627" s="2052"/>
      <c r="H627" s="2049"/>
      <c r="I627" s="2049"/>
      <c r="J627" s="2049"/>
      <c r="K627" s="2049"/>
      <c r="L627" s="2049"/>
      <c r="M627" s="2049"/>
      <c r="N627" s="2049"/>
      <c r="O627" s="2049"/>
      <c r="P627" s="2049"/>
      <c r="Q627" s="2049"/>
      <c r="R627" s="2049"/>
      <c r="S627" s="2049"/>
      <c r="T627" s="2049"/>
      <c r="U627" s="2049"/>
      <c r="V627" s="2049"/>
      <c r="W627" s="2049"/>
      <c r="X627" s="2049"/>
      <c r="Y627" s="2049"/>
    </row>
    <row r="628">
      <c r="A628" s="2055"/>
      <c r="B628" s="2051"/>
      <c r="C628" s="2052"/>
      <c r="D628" s="2053"/>
      <c r="E628" s="2049"/>
      <c r="F628" s="2054"/>
      <c r="G628" s="2052"/>
      <c r="H628" s="2049"/>
      <c r="I628" s="2049"/>
      <c r="J628" s="2049"/>
      <c r="K628" s="2049"/>
      <c r="L628" s="2049"/>
      <c r="M628" s="2049"/>
      <c r="N628" s="2049"/>
      <c r="O628" s="2049"/>
      <c r="P628" s="2049"/>
      <c r="Q628" s="2049"/>
      <c r="R628" s="2049"/>
      <c r="S628" s="2049"/>
      <c r="T628" s="2049"/>
      <c r="U628" s="2049"/>
      <c r="V628" s="2049"/>
      <c r="W628" s="2049"/>
      <c r="X628" s="2049"/>
      <c r="Y628" s="2049"/>
    </row>
    <row r="629">
      <c r="A629" s="2055"/>
      <c r="B629" s="2051"/>
      <c r="C629" s="2052"/>
      <c r="D629" s="2053"/>
      <c r="E629" s="2049"/>
      <c r="F629" s="2054"/>
      <c r="G629" s="2052"/>
      <c r="H629" s="2049"/>
      <c r="I629" s="2049"/>
      <c r="J629" s="2049"/>
      <c r="K629" s="2049"/>
      <c r="L629" s="2049"/>
      <c r="M629" s="2049"/>
      <c r="N629" s="2049"/>
      <c r="O629" s="2049"/>
      <c r="P629" s="2049"/>
      <c r="Q629" s="2049"/>
      <c r="R629" s="2049"/>
      <c r="S629" s="2049"/>
      <c r="T629" s="2049"/>
      <c r="U629" s="2049"/>
      <c r="V629" s="2049"/>
      <c r="W629" s="2049"/>
      <c r="X629" s="2049"/>
      <c r="Y629" s="2049"/>
    </row>
    <row r="630">
      <c r="A630" s="2055"/>
      <c r="B630" s="2051"/>
      <c r="C630" s="2052"/>
      <c r="D630" s="2053"/>
      <c r="E630" s="2049"/>
      <c r="F630" s="2054"/>
      <c r="G630" s="2052"/>
      <c r="H630" s="2049"/>
      <c r="I630" s="2049"/>
      <c r="J630" s="2049"/>
      <c r="K630" s="2049"/>
      <c r="L630" s="2049"/>
      <c r="M630" s="2049"/>
      <c r="N630" s="2049"/>
      <c r="O630" s="2049"/>
      <c r="P630" s="2049"/>
      <c r="Q630" s="2049"/>
      <c r="R630" s="2049"/>
      <c r="S630" s="2049"/>
      <c r="T630" s="2049"/>
      <c r="U630" s="2049"/>
      <c r="V630" s="2049"/>
      <c r="W630" s="2049"/>
      <c r="X630" s="2049"/>
      <c r="Y630" s="2049"/>
    </row>
    <row r="631">
      <c r="A631" s="2055"/>
      <c r="B631" s="2051"/>
      <c r="C631" s="2052"/>
      <c r="D631" s="2053"/>
      <c r="E631" s="2049"/>
      <c r="F631" s="2054"/>
      <c r="G631" s="2052"/>
      <c r="H631" s="2049"/>
      <c r="I631" s="2049"/>
      <c r="J631" s="2049"/>
      <c r="K631" s="2049"/>
      <c r="L631" s="2049"/>
      <c r="M631" s="2049"/>
      <c r="N631" s="2049"/>
      <c r="O631" s="2049"/>
      <c r="P631" s="2049"/>
      <c r="Q631" s="2049"/>
      <c r="R631" s="2049"/>
      <c r="S631" s="2049"/>
      <c r="T631" s="2049"/>
      <c r="U631" s="2049"/>
      <c r="V631" s="2049"/>
      <c r="W631" s="2049"/>
      <c r="X631" s="2049"/>
      <c r="Y631" s="2049"/>
    </row>
    <row r="632">
      <c r="A632" s="2055"/>
      <c r="B632" s="2051"/>
      <c r="C632" s="2052"/>
      <c r="D632" s="2053"/>
      <c r="E632" s="2049"/>
      <c r="F632" s="2054"/>
      <c r="G632" s="2052"/>
      <c r="H632" s="2049"/>
      <c r="I632" s="2049"/>
      <c r="J632" s="2049"/>
      <c r="K632" s="2049"/>
      <c r="L632" s="2049"/>
      <c r="M632" s="2049"/>
      <c r="N632" s="2049"/>
      <c r="O632" s="2049"/>
      <c r="P632" s="2049"/>
      <c r="Q632" s="2049"/>
      <c r="R632" s="2049"/>
      <c r="S632" s="2049"/>
      <c r="T632" s="2049"/>
      <c r="U632" s="2049"/>
      <c r="V632" s="2049"/>
      <c r="W632" s="2049"/>
      <c r="X632" s="2049"/>
      <c r="Y632" s="2049"/>
    </row>
    <row r="633">
      <c r="A633" s="2055"/>
      <c r="B633" s="2051"/>
      <c r="C633" s="2052"/>
      <c r="D633" s="2053"/>
      <c r="E633" s="2049"/>
      <c r="F633" s="2054"/>
      <c r="G633" s="2052"/>
      <c r="H633" s="2049"/>
      <c r="I633" s="2049"/>
      <c r="J633" s="2049"/>
      <c r="K633" s="2049"/>
      <c r="L633" s="2049"/>
      <c r="M633" s="2049"/>
      <c r="N633" s="2049"/>
      <c r="O633" s="2049"/>
      <c r="P633" s="2049"/>
      <c r="Q633" s="2049"/>
      <c r="R633" s="2049"/>
      <c r="S633" s="2049"/>
      <c r="T633" s="2049"/>
      <c r="U633" s="2049"/>
      <c r="V633" s="2049"/>
      <c r="W633" s="2049"/>
      <c r="X633" s="2049"/>
      <c r="Y633" s="2049"/>
    </row>
    <row r="634">
      <c r="A634" s="2055"/>
      <c r="B634" s="2051"/>
      <c r="C634" s="2052"/>
      <c r="D634" s="2053"/>
      <c r="E634" s="2049"/>
      <c r="F634" s="2054"/>
      <c r="G634" s="2052"/>
      <c r="H634" s="2049"/>
      <c r="I634" s="2049"/>
      <c r="J634" s="2049"/>
      <c r="K634" s="2049"/>
      <c r="L634" s="2049"/>
      <c r="M634" s="2049"/>
      <c r="N634" s="2049"/>
      <c r="O634" s="2049"/>
      <c r="P634" s="2049"/>
      <c r="Q634" s="2049"/>
      <c r="R634" s="2049"/>
      <c r="S634" s="2049"/>
      <c r="T634" s="2049"/>
      <c r="U634" s="2049"/>
      <c r="V634" s="2049"/>
      <c r="W634" s="2049"/>
      <c r="X634" s="2049"/>
      <c r="Y634" s="2049"/>
    </row>
    <row r="635">
      <c r="A635" s="2055"/>
      <c r="B635" s="2051"/>
      <c r="C635" s="2052"/>
      <c r="D635" s="2053"/>
      <c r="E635" s="2049"/>
      <c r="F635" s="2054"/>
      <c r="G635" s="2052"/>
      <c r="H635" s="2049"/>
      <c r="I635" s="2049"/>
      <c r="J635" s="2049"/>
      <c r="K635" s="2049"/>
      <c r="L635" s="2049"/>
      <c r="M635" s="2049"/>
      <c r="N635" s="2049"/>
      <c r="O635" s="2049"/>
      <c r="P635" s="2049"/>
      <c r="Q635" s="2049"/>
      <c r="R635" s="2049"/>
      <c r="S635" s="2049"/>
      <c r="T635" s="2049"/>
      <c r="U635" s="2049"/>
      <c r="V635" s="2049"/>
      <c r="W635" s="2049"/>
      <c r="X635" s="2049"/>
      <c r="Y635" s="2049"/>
    </row>
    <row r="636">
      <c r="A636" s="2055"/>
      <c r="B636" s="2051"/>
      <c r="C636" s="2052"/>
      <c r="D636" s="2053"/>
      <c r="E636" s="2049"/>
      <c r="F636" s="2054"/>
      <c r="G636" s="2052"/>
      <c r="H636" s="2049"/>
      <c r="I636" s="2049"/>
      <c r="J636" s="2049"/>
      <c r="K636" s="2049"/>
      <c r="L636" s="2049"/>
      <c r="M636" s="2049"/>
      <c r="N636" s="2049"/>
      <c r="O636" s="2049"/>
      <c r="P636" s="2049"/>
      <c r="Q636" s="2049"/>
      <c r="R636" s="2049"/>
      <c r="S636" s="2049"/>
      <c r="T636" s="2049"/>
      <c r="U636" s="2049"/>
      <c r="V636" s="2049"/>
      <c r="W636" s="2049"/>
      <c r="X636" s="2049"/>
      <c r="Y636" s="2049"/>
    </row>
    <row r="637">
      <c r="A637" s="2055"/>
      <c r="B637" s="2051"/>
      <c r="C637" s="2052"/>
      <c r="D637" s="2053"/>
      <c r="E637" s="2049"/>
      <c r="F637" s="2054"/>
      <c r="G637" s="2052"/>
      <c r="H637" s="2049"/>
      <c r="I637" s="2049"/>
      <c r="J637" s="2049"/>
      <c r="K637" s="2049"/>
      <c r="L637" s="2049"/>
      <c r="M637" s="2049"/>
      <c r="N637" s="2049"/>
      <c r="O637" s="2049"/>
      <c r="P637" s="2049"/>
      <c r="Q637" s="2049"/>
      <c r="R637" s="2049"/>
      <c r="S637" s="2049"/>
      <c r="T637" s="2049"/>
      <c r="U637" s="2049"/>
      <c r="V637" s="2049"/>
      <c r="W637" s="2049"/>
      <c r="X637" s="2049"/>
      <c r="Y637" s="2049"/>
    </row>
    <row r="638">
      <c r="A638" s="2055"/>
      <c r="B638" s="2051"/>
      <c r="C638" s="2052"/>
      <c r="D638" s="2053"/>
      <c r="E638" s="2049"/>
      <c r="F638" s="2054"/>
      <c r="G638" s="2052"/>
      <c r="H638" s="2049"/>
      <c r="I638" s="2049"/>
      <c r="J638" s="2049"/>
      <c r="K638" s="2049"/>
      <c r="L638" s="2049"/>
      <c r="M638" s="2049"/>
      <c r="N638" s="2049"/>
      <c r="O638" s="2049"/>
      <c r="P638" s="2049"/>
      <c r="Q638" s="2049"/>
      <c r="R638" s="2049"/>
      <c r="S638" s="2049"/>
      <c r="T638" s="2049"/>
      <c r="U638" s="2049"/>
      <c r="V638" s="2049"/>
      <c r="W638" s="2049"/>
      <c r="X638" s="2049"/>
      <c r="Y638" s="2049"/>
    </row>
    <row r="639">
      <c r="A639" s="2055"/>
      <c r="B639" s="2051"/>
      <c r="C639" s="2052"/>
      <c r="D639" s="2053"/>
      <c r="E639" s="2049"/>
      <c r="F639" s="2054"/>
      <c r="G639" s="2052"/>
      <c r="H639" s="2049"/>
      <c r="I639" s="2049"/>
      <c r="J639" s="2049"/>
      <c r="K639" s="2049"/>
      <c r="L639" s="2049"/>
      <c r="M639" s="2049"/>
      <c r="N639" s="2049"/>
      <c r="O639" s="2049"/>
      <c r="P639" s="2049"/>
      <c r="Q639" s="2049"/>
      <c r="R639" s="2049"/>
      <c r="S639" s="2049"/>
      <c r="T639" s="2049"/>
      <c r="U639" s="2049"/>
      <c r="V639" s="2049"/>
      <c r="W639" s="2049"/>
      <c r="X639" s="2049"/>
      <c r="Y639" s="2049"/>
    </row>
    <row r="640">
      <c r="A640" s="2055"/>
      <c r="B640" s="2051"/>
      <c r="C640" s="2052"/>
      <c r="D640" s="2053"/>
      <c r="E640" s="2049"/>
      <c r="F640" s="2054"/>
      <c r="G640" s="2052"/>
      <c r="H640" s="2049"/>
      <c r="I640" s="2049"/>
      <c r="J640" s="2049"/>
      <c r="K640" s="2049"/>
      <c r="L640" s="2049"/>
      <c r="M640" s="2049"/>
      <c r="N640" s="2049"/>
      <c r="O640" s="2049"/>
      <c r="P640" s="2049"/>
      <c r="Q640" s="2049"/>
      <c r="R640" s="2049"/>
      <c r="S640" s="2049"/>
      <c r="T640" s="2049"/>
      <c r="U640" s="2049"/>
      <c r="V640" s="2049"/>
      <c r="W640" s="2049"/>
      <c r="X640" s="2049"/>
      <c r="Y640" s="2049"/>
    </row>
    <row r="641">
      <c r="A641" s="2055"/>
      <c r="B641" s="2051"/>
      <c r="C641" s="2052"/>
      <c r="D641" s="2053"/>
      <c r="E641" s="2049"/>
      <c r="F641" s="2054"/>
      <c r="G641" s="2052"/>
      <c r="H641" s="2049"/>
      <c r="I641" s="2049"/>
      <c r="J641" s="2049"/>
      <c r="K641" s="2049"/>
      <c r="L641" s="2049"/>
      <c r="M641" s="2049"/>
      <c r="N641" s="2049"/>
      <c r="O641" s="2049"/>
      <c r="P641" s="2049"/>
      <c r="Q641" s="2049"/>
      <c r="R641" s="2049"/>
      <c r="S641" s="2049"/>
      <c r="T641" s="2049"/>
      <c r="U641" s="2049"/>
      <c r="V641" s="2049"/>
      <c r="W641" s="2049"/>
      <c r="X641" s="2049"/>
      <c r="Y641" s="2049"/>
    </row>
    <row r="642">
      <c r="A642" s="2055"/>
      <c r="B642" s="2051"/>
      <c r="C642" s="2052"/>
      <c r="D642" s="2053"/>
      <c r="E642" s="2049"/>
      <c r="F642" s="2054"/>
      <c r="G642" s="2052"/>
      <c r="H642" s="2049"/>
      <c r="I642" s="2049"/>
      <c r="J642" s="2049"/>
      <c r="K642" s="2049"/>
      <c r="L642" s="2049"/>
      <c r="M642" s="2049"/>
      <c r="N642" s="2049"/>
      <c r="O642" s="2049"/>
      <c r="P642" s="2049"/>
      <c r="Q642" s="2049"/>
      <c r="R642" s="2049"/>
      <c r="S642" s="2049"/>
      <c r="T642" s="2049"/>
      <c r="U642" s="2049"/>
      <c r="V642" s="2049"/>
      <c r="W642" s="2049"/>
      <c r="X642" s="2049"/>
      <c r="Y642" s="2049"/>
    </row>
    <row r="643">
      <c r="A643" s="2055"/>
      <c r="B643" s="2051"/>
      <c r="C643" s="2052"/>
      <c r="D643" s="2053"/>
      <c r="E643" s="2049"/>
      <c r="F643" s="2054"/>
      <c r="G643" s="2052"/>
      <c r="H643" s="2049"/>
      <c r="I643" s="2049"/>
      <c r="J643" s="2049"/>
      <c r="K643" s="2049"/>
      <c r="L643" s="2049"/>
      <c r="M643" s="2049"/>
      <c r="N643" s="2049"/>
      <c r="O643" s="2049"/>
      <c r="P643" s="2049"/>
      <c r="Q643" s="2049"/>
      <c r="R643" s="2049"/>
      <c r="S643" s="2049"/>
      <c r="T643" s="2049"/>
      <c r="U643" s="2049"/>
      <c r="V643" s="2049"/>
      <c r="W643" s="2049"/>
      <c r="X643" s="2049"/>
      <c r="Y643" s="2049"/>
    </row>
    <row r="644">
      <c r="A644" s="2055"/>
      <c r="B644" s="2051"/>
      <c r="C644" s="2052"/>
      <c r="D644" s="2053"/>
      <c r="E644" s="2049"/>
      <c r="F644" s="2054"/>
      <c r="G644" s="2052"/>
      <c r="H644" s="2049"/>
      <c r="I644" s="2049"/>
      <c r="J644" s="2049"/>
      <c r="K644" s="2049"/>
      <c r="L644" s="2049"/>
      <c r="M644" s="2049"/>
      <c r="N644" s="2049"/>
      <c r="O644" s="2049"/>
      <c r="P644" s="2049"/>
      <c r="Q644" s="2049"/>
      <c r="R644" s="2049"/>
      <c r="S644" s="2049"/>
      <c r="T644" s="2049"/>
      <c r="U644" s="2049"/>
      <c r="V644" s="2049"/>
      <c r="W644" s="2049"/>
      <c r="X644" s="2049"/>
      <c r="Y644" s="2049"/>
    </row>
    <row r="645">
      <c r="A645" s="2055"/>
      <c r="B645" s="2051"/>
      <c r="C645" s="2052"/>
      <c r="D645" s="2053"/>
      <c r="E645" s="2049"/>
      <c r="F645" s="2054"/>
      <c r="G645" s="2052"/>
      <c r="H645" s="2049"/>
      <c r="I645" s="2049"/>
      <c r="J645" s="2049"/>
      <c r="K645" s="2049"/>
      <c r="L645" s="2049"/>
      <c r="M645" s="2049"/>
      <c r="N645" s="2049"/>
      <c r="O645" s="2049"/>
      <c r="P645" s="2049"/>
      <c r="Q645" s="2049"/>
      <c r="R645" s="2049"/>
      <c r="S645" s="2049"/>
      <c r="T645" s="2049"/>
      <c r="U645" s="2049"/>
      <c r="V645" s="2049"/>
      <c r="W645" s="2049"/>
      <c r="X645" s="2049"/>
      <c r="Y645" s="2049"/>
    </row>
    <row r="646">
      <c r="A646" s="2055"/>
      <c r="B646" s="2051"/>
      <c r="C646" s="2052"/>
      <c r="D646" s="2053"/>
      <c r="E646" s="2049"/>
      <c r="F646" s="2054"/>
      <c r="G646" s="2052"/>
      <c r="H646" s="2049"/>
      <c r="I646" s="2049"/>
      <c r="J646" s="2049"/>
      <c r="K646" s="2049"/>
      <c r="L646" s="2049"/>
      <c r="M646" s="2049"/>
      <c r="N646" s="2049"/>
      <c r="O646" s="2049"/>
      <c r="P646" s="2049"/>
      <c r="Q646" s="2049"/>
      <c r="R646" s="2049"/>
      <c r="S646" s="2049"/>
      <c r="T646" s="2049"/>
      <c r="U646" s="2049"/>
      <c r="V646" s="2049"/>
      <c r="W646" s="2049"/>
      <c r="X646" s="2049"/>
      <c r="Y646" s="2049"/>
    </row>
    <row r="647">
      <c r="A647" s="2055"/>
      <c r="B647" s="2051"/>
      <c r="C647" s="2052"/>
      <c r="D647" s="2053"/>
      <c r="E647" s="2049"/>
      <c r="F647" s="2054"/>
      <c r="G647" s="2052"/>
      <c r="H647" s="2049"/>
      <c r="I647" s="2049"/>
      <c r="J647" s="2049"/>
      <c r="K647" s="2049"/>
      <c r="L647" s="2049"/>
      <c r="M647" s="2049"/>
      <c r="N647" s="2049"/>
      <c r="O647" s="2049"/>
      <c r="P647" s="2049"/>
      <c r="Q647" s="2049"/>
      <c r="R647" s="2049"/>
      <c r="S647" s="2049"/>
      <c r="T647" s="2049"/>
      <c r="U647" s="2049"/>
      <c r="V647" s="2049"/>
      <c r="W647" s="2049"/>
      <c r="X647" s="2049"/>
      <c r="Y647" s="2049"/>
    </row>
    <row r="648">
      <c r="A648" s="2055"/>
      <c r="B648" s="2051"/>
      <c r="C648" s="2052"/>
      <c r="D648" s="2053"/>
      <c r="E648" s="2049"/>
      <c r="F648" s="2054"/>
      <c r="G648" s="2052"/>
      <c r="H648" s="2049"/>
      <c r="I648" s="2049"/>
      <c r="J648" s="2049"/>
      <c r="K648" s="2049"/>
      <c r="L648" s="2049"/>
      <c r="M648" s="2049"/>
      <c r="N648" s="2049"/>
      <c r="O648" s="2049"/>
      <c r="P648" s="2049"/>
      <c r="Q648" s="2049"/>
      <c r="R648" s="2049"/>
      <c r="S648" s="2049"/>
      <c r="T648" s="2049"/>
      <c r="U648" s="2049"/>
      <c r="V648" s="2049"/>
      <c r="W648" s="2049"/>
      <c r="X648" s="2049"/>
      <c r="Y648" s="2049"/>
    </row>
    <row r="649">
      <c r="A649" s="2055"/>
      <c r="B649" s="2051"/>
      <c r="C649" s="2052"/>
      <c r="D649" s="2053"/>
      <c r="E649" s="2049"/>
      <c r="F649" s="2054"/>
      <c r="G649" s="2052"/>
      <c r="H649" s="2049"/>
      <c r="I649" s="2049"/>
      <c r="J649" s="2049"/>
      <c r="K649" s="2049"/>
      <c r="L649" s="2049"/>
      <c r="M649" s="2049"/>
      <c r="N649" s="2049"/>
      <c r="O649" s="2049"/>
      <c r="P649" s="2049"/>
      <c r="Q649" s="2049"/>
      <c r="R649" s="2049"/>
      <c r="S649" s="2049"/>
      <c r="T649" s="2049"/>
      <c r="U649" s="2049"/>
      <c r="V649" s="2049"/>
      <c r="W649" s="2049"/>
      <c r="X649" s="2049"/>
      <c r="Y649" s="2049"/>
    </row>
    <row r="650">
      <c r="A650" s="2055"/>
      <c r="B650" s="2051"/>
      <c r="C650" s="2052"/>
      <c r="D650" s="2053"/>
      <c r="E650" s="2049"/>
      <c r="F650" s="2054"/>
      <c r="G650" s="2052"/>
      <c r="H650" s="2049"/>
      <c r="I650" s="2049"/>
      <c r="J650" s="2049"/>
      <c r="K650" s="2049"/>
      <c r="L650" s="2049"/>
      <c r="M650" s="2049"/>
      <c r="N650" s="2049"/>
      <c r="O650" s="2049"/>
      <c r="P650" s="2049"/>
      <c r="Q650" s="2049"/>
      <c r="R650" s="2049"/>
      <c r="S650" s="2049"/>
      <c r="T650" s="2049"/>
      <c r="U650" s="2049"/>
      <c r="V650" s="2049"/>
      <c r="W650" s="2049"/>
      <c r="X650" s="2049"/>
      <c r="Y650" s="2049"/>
    </row>
    <row r="651">
      <c r="A651" s="2055"/>
      <c r="B651" s="2051"/>
      <c r="C651" s="2052"/>
      <c r="D651" s="2053"/>
      <c r="E651" s="2049"/>
      <c r="F651" s="2054"/>
      <c r="G651" s="2052"/>
      <c r="H651" s="2049"/>
      <c r="I651" s="2049"/>
      <c r="J651" s="2049"/>
      <c r="K651" s="2049"/>
      <c r="L651" s="2049"/>
      <c r="M651" s="2049"/>
      <c r="N651" s="2049"/>
      <c r="O651" s="2049"/>
      <c r="P651" s="2049"/>
      <c r="Q651" s="2049"/>
      <c r="R651" s="2049"/>
      <c r="S651" s="2049"/>
      <c r="T651" s="2049"/>
      <c r="U651" s="2049"/>
      <c r="V651" s="2049"/>
      <c r="W651" s="2049"/>
      <c r="X651" s="2049"/>
      <c r="Y651" s="2049"/>
    </row>
    <row r="652">
      <c r="A652" s="2055"/>
      <c r="B652" s="2051"/>
      <c r="C652" s="2052"/>
      <c r="D652" s="2053"/>
      <c r="E652" s="2049"/>
      <c r="F652" s="2054"/>
      <c r="G652" s="2052"/>
      <c r="H652" s="2049"/>
      <c r="I652" s="2049"/>
      <c r="J652" s="2049"/>
      <c r="K652" s="2049"/>
      <c r="L652" s="2049"/>
      <c r="M652" s="2049"/>
      <c r="N652" s="2049"/>
      <c r="O652" s="2049"/>
      <c r="P652" s="2049"/>
      <c r="Q652" s="2049"/>
      <c r="R652" s="2049"/>
      <c r="S652" s="2049"/>
      <c r="T652" s="2049"/>
      <c r="U652" s="2049"/>
      <c r="V652" s="2049"/>
      <c r="W652" s="2049"/>
      <c r="X652" s="2049"/>
      <c r="Y652" s="2049"/>
    </row>
    <row r="653">
      <c r="A653" s="2055"/>
      <c r="B653" s="2051"/>
      <c r="C653" s="2052"/>
      <c r="D653" s="2053"/>
      <c r="E653" s="2049"/>
      <c r="F653" s="2054"/>
      <c r="G653" s="2052"/>
      <c r="H653" s="2049"/>
      <c r="I653" s="2049"/>
      <c r="J653" s="2049"/>
      <c r="K653" s="2049"/>
      <c r="L653" s="2049"/>
      <c r="M653" s="2049"/>
      <c r="N653" s="2049"/>
      <c r="O653" s="2049"/>
      <c r="P653" s="2049"/>
      <c r="Q653" s="2049"/>
      <c r="R653" s="2049"/>
      <c r="S653" s="2049"/>
      <c r="T653" s="2049"/>
      <c r="U653" s="2049"/>
      <c r="V653" s="2049"/>
      <c r="W653" s="2049"/>
      <c r="X653" s="2049"/>
      <c r="Y653" s="2049"/>
    </row>
    <row r="654">
      <c r="A654" s="2055"/>
      <c r="B654" s="2051"/>
      <c r="C654" s="2052"/>
      <c r="D654" s="2053"/>
      <c r="E654" s="2049"/>
      <c r="F654" s="2054"/>
      <c r="G654" s="2052"/>
      <c r="H654" s="2049"/>
      <c r="I654" s="2049"/>
      <c r="J654" s="2049"/>
      <c r="K654" s="2049"/>
      <c r="L654" s="2049"/>
      <c r="M654" s="2049"/>
      <c r="N654" s="2049"/>
      <c r="O654" s="2049"/>
      <c r="P654" s="2049"/>
      <c r="Q654" s="2049"/>
      <c r="R654" s="2049"/>
      <c r="S654" s="2049"/>
      <c r="T654" s="2049"/>
      <c r="U654" s="2049"/>
      <c r="V654" s="2049"/>
      <c r="W654" s="2049"/>
      <c r="X654" s="2049"/>
      <c r="Y654" s="2049"/>
    </row>
    <row r="655">
      <c r="A655" s="2055"/>
      <c r="B655" s="2051"/>
      <c r="C655" s="2052"/>
      <c r="D655" s="2053"/>
      <c r="E655" s="2049"/>
      <c r="F655" s="2054"/>
      <c r="G655" s="2052"/>
      <c r="H655" s="2049"/>
      <c r="I655" s="2049"/>
      <c r="J655" s="2049"/>
      <c r="K655" s="2049"/>
      <c r="L655" s="2049"/>
      <c r="M655" s="2049"/>
      <c r="N655" s="2049"/>
      <c r="O655" s="2049"/>
      <c r="P655" s="2049"/>
      <c r="Q655" s="2049"/>
      <c r="R655" s="2049"/>
      <c r="S655" s="2049"/>
      <c r="T655" s="2049"/>
      <c r="U655" s="2049"/>
      <c r="V655" s="2049"/>
      <c r="W655" s="2049"/>
      <c r="X655" s="2049"/>
      <c r="Y655" s="2049"/>
    </row>
    <row r="656">
      <c r="A656" s="2055"/>
      <c r="B656" s="2051"/>
      <c r="C656" s="2052"/>
      <c r="D656" s="2053"/>
      <c r="E656" s="2049"/>
      <c r="F656" s="2054"/>
      <c r="G656" s="2052"/>
      <c r="H656" s="2049"/>
      <c r="I656" s="2049"/>
      <c r="J656" s="2049"/>
      <c r="K656" s="2049"/>
      <c r="L656" s="2049"/>
      <c r="M656" s="2049"/>
      <c r="N656" s="2049"/>
      <c r="O656" s="2049"/>
      <c r="P656" s="2049"/>
      <c r="Q656" s="2049"/>
      <c r="R656" s="2049"/>
      <c r="S656" s="2049"/>
      <c r="T656" s="2049"/>
      <c r="U656" s="2049"/>
      <c r="V656" s="2049"/>
      <c r="W656" s="2049"/>
      <c r="X656" s="2049"/>
      <c r="Y656" s="2049"/>
    </row>
    <row r="657">
      <c r="A657" s="2055"/>
      <c r="B657" s="2051"/>
      <c r="C657" s="2052"/>
      <c r="D657" s="2053"/>
      <c r="E657" s="2049"/>
      <c r="F657" s="2054"/>
      <c r="G657" s="2052"/>
      <c r="H657" s="2049"/>
      <c r="I657" s="2049"/>
      <c r="J657" s="2049"/>
      <c r="K657" s="2049"/>
      <c r="L657" s="2049"/>
      <c r="M657" s="2049"/>
      <c r="N657" s="2049"/>
      <c r="O657" s="2049"/>
      <c r="P657" s="2049"/>
      <c r="Q657" s="2049"/>
      <c r="R657" s="2049"/>
      <c r="S657" s="2049"/>
      <c r="T657" s="2049"/>
      <c r="U657" s="2049"/>
      <c r="V657" s="2049"/>
      <c r="W657" s="2049"/>
      <c r="X657" s="2049"/>
      <c r="Y657" s="2049"/>
    </row>
    <row r="658">
      <c r="A658" s="2055"/>
      <c r="B658" s="2051"/>
      <c r="C658" s="2052"/>
      <c r="D658" s="2053"/>
      <c r="E658" s="2049"/>
      <c r="F658" s="2054"/>
      <c r="G658" s="2052"/>
      <c r="H658" s="2049"/>
      <c r="I658" s="2049"/>
      <c r="J658" s="2049"/>
      <c r="K658" s="2049"/>
      <c r="L658" s="2049"/>
      <c r="M658" s="2049"/>
      <c r="N658" s="2049"/>
      <c r="O658" s="2049"/>
      <c r="P658" s="2049"/>
      <c r="Q658" s="2049"/>
      <c r="R658" s="2049"/>
      <c r="S658" s="2049"/>
      <c r="T658" s="2049"/>
      <c r="U658" s="2049"/>
      <c r="V658" s="2049"/>
      <c r="W658" s="2049"/>
      <c r="X658" s="2049"/>
      <c r="Y658" s="2049"/>
    </row>
    <row r="659">
      <c r="A659" s="2055"/>
      <c r="B659" s="2051"/>
      <c r="C659" s="2052"/>
      <c r="D659" s="2053"/>
      <c r="E659" s="2049"/>
      <c r="F659" s="2054"/>
      <c r="G659" s="2052"/>
      <c r="H659" s="2049"/>
      <c r="I659" s="2049"/>
      <c r="J659" s="2049"/>
      <c r="K659" s="2049"/>
      <c r="L659" s="2049"/>
      <c r="M659" s="2049"/>
      <c r="N659" s="2049"/>
      <c r="O659" s="2049"/>
      <c r="P659" s="2049"/>
      <c r="Q659" s="2049"/>
      <c r="R659" s="2049"/>
      <c r="S659" s="2049"/>
      <c r="T659" s="2049"/>
      <c r="U659" s="2049"/>
      <c r="V659" s="2049"/>
      <c r="W659" s="2049"/>
      <c r="X659" s="2049"/>
      <c r="Y659" s="2049"/>
    </row>
    <row r="660">
      <c r="A660" s="2055"/>
      <c r="B660" s="2051"/>
      <c r="C660" s="2052"/>
      <c r="D660" s="2053"/>
      <c r="E660" s="2049"/>
      <c r="F660" s="2054"/>
      <c r="G660" s="2052"/>
      <c r="H660" s="2049"/>
      <c r="I660" s="2049"/>
      <c r="J660" s="2049"/>
      <c r="K660" s="2049"/>
      <c r="L660" s="2049"/>
      <c r="M660" s="2049"/>
      <c r="N660" s="2049"/>
      <c r="O660" s="2049"/>
      <c r="P660" s="2049"/>
      <c r="Q660" s="2049"/>
      <c r="R660" s="2049"/>
      <c r="S660" s="2049"/>
      <c r="T660" s="2049"/>
      <c r="U660" s="2049"/>
      <c r="V660" s="2049"/>
      <c r="W660" s="2049"/>
      <c r="X660" s="2049"/>
      <c r="Y660" s="2049"/>
    </row>
    <row r="661">
      <c r="A661" s="2055"/>
      <c r="B661" s="2051"/>
      <c r="C661" s="2052"/>
      <c r="D661" s="2053"/>
      <c r="E661" s="2049"/>
      <c r="F661" s="2054"/>
      <c r="G661" s="2052"/>
      <c r="H661" s="2049"/>
      <c r="I661" s="2049"/>
      <c r="J661" s="2049"/>
      <c r="K661" s="2049"/>
      <c r="L661" s="2049"/>
      <c r="M661" s="2049"/>
      <c r="N661" s="2049"/>
      <c r="O661" s="2049"/>
      <c r="P661" s="2049"/>
      <c r="Q661" s="2049"/>
      <c r="R661" s="2049"/>
      <c r="S661" s="2049"/>
      <c r="T661" s="2049"/>
      <c r="U661" s="2049"/>
      <c r="V661" s="2049"/>
      <c r="W661" s="2049"/>
      <c r="X661" s="2049"/>
      <c r="Y661" s="2049"/>
    </row>
    <row r="662">
      <c r="A662" s="2055"/>
      <c r="B662" s="2051"/>
      <c r="C662" s="2052"/>
      <c r="D662" s="2053"/>
      <c r="E662" s="2049"/>
      <c r="F662" s="2054"/>
      <c r="G662" s="2052"/>
      <c r="H662" s="2049"/>
      <c r="I662" s="2049"/>
      <c r="J662" s="2049"/>
      <c r="K662" s="2049"/>
      <c r="L662" s="2049"/>
      <c r="M662" s="2049"/>
      <c r="N662" s="2049"/>
      <c r="O662" s="2049"/>
      <c r="P662" s="2049"/>
      <c r="Q662" s="2049"/>
      <c r="R662" s="2049"/>
      <c r="S662" s="2049"/>
      <c r="T662" s="2049"/>
      <c r="U662" s="2049"/>
      <c r="V662" s="2049"/>
      <c r="W662" s="2049"/>
      <c r="X662" s="2049"/>
      <c r="Y662" s="2049"/>
    </row>
    <row r="663">
      <c r="A663" s="2055"/>
      <c r="B663" s="2051"/>
      <c r="C663" s="2052"/>
      <c r="D663" s="2053"/>
      <c r="E663" s="2049"/>
      <c r="F663" s="2054"/>
      <c r="G663" s="2052"/>
      <c r="H663" s="2049"/>
      <c r="I663" s="2049"/>
      <c r="J663" s="2049"/>
      <c r="K663" s="2049"/>
      <c r="L663" s="2049"/>
      <c r="M663" s="2049"/>
      <c r="N663" s="2049"/>
      <c r="O663" s="2049"/>
      <c r="P663" s="2049"/>
      <c r="Q663" s="2049"/>
      <c r="R663" s="2049"/>
      <c r="S663" s="2049"/>
      <c r="T663" s="2049"/>
      <c r="U663" s="2049"/>
      <c r="V663" s="2049"/>
      <c r="W663" s="2049"/>
      <c r="X663" s="2049"/>
      <c r="Y663" s="2049"/>
    </row>
    <row r="664">
      <c r="A664" s="2055"/>
      <c r="B664" s="2051"/>
      <c r="C664" s="2052"/>
      <c r="D664" s="2053"/>
      <c r="E664" s="2049"/>
      <c r="F664" s="2054"/>
      <c r="G664" s="2052"/>
      <c r="H664" s="2049"/>
      <c r="I664" s="2049"/>
      <c r="J664" s="2049"/>
      <c r="K664" s="2049"/>
      <c r="L664" s="2049"/>
      <c r="M664" s="2049"/>
      <c r="N664" s="2049"/>
      <c r="O664" s="2049"/>
      <c r="P664" s="2049"/>
      <c r="Q664" s="2049"/>
      <c r="R664" s="2049"/>
      <c r="S664" s="2049"/>
      <c r="T664" s="2049"/>
      <c r="U664" s="2049"/>
      <c r="V664" s="2049"/>
      <c r="W664" s="2049"/>
      <c r="X664" s="2049"/>
      <c r="Y664" s="2049"/>
    </row>
    <row r="665">
      <c r="A665" s="2055"/>
      <c r="B665" s="2051"/>
      <c r="C665" s="2052"/>
      <c r="D665" s="2053"/>
      <c r="E665" s="2049"/>
      <c r="F665" s="2054"/>
      <c r="G665" s="2052"/>
      <c r="H665" s="2049"/>
      <c r="I665" s="2049"/>
      <c r="J665" s="2049"/>
      <c r="K665" s="2049"/>
      <c r="L665" s="2049"/>
      <c r="M665" s="2049"/>
      <c r="N665" s="2049"/>
      <c r="O665" s="2049"/>
      <c r="P665" s="2049"/>
      <c r="Q665" s="2049"/>
      <c r="R665" s="2049"/>
      <c r="S665" s="2049"/>
      <c r="T665" s="2049"/>
      <c r="U665" s="2049"/>
      <c r="V665" s="2049"/>
      <c r="W665" s="2049"/>
      <c r="X665" s="2049"/>
      <c r="Y665" s="2049"/>
    </row>
    <row r="666">
      <c r="A666" s="2055"/>
      <c r="B666" s="2051"/>
      <c r="C666" s="2052"/>
      <c r="D666" s="2053"/>
      <c r="E666" s="2049"/>
      <c r="F666" s="2054"/>
      <c r="G666" s="2052"/>
      <c r="H666" s="2049"/>
      <c r="I666" s="2049"/>
      <c r="J666" s="2049"/>
      <c r="K666" s="2049"/>
      <c r="L666" s="2049"/>
      <c r="M666" s="2049"/>
      <c r="N666" s="2049"/>
      <c r="O666" s="2049"/>
      <c r="P666" s="2049"/>
      <c r="Q666" s="2049"/>
      <c r="R666" s="2049"/>
      <c r="S666" s="2049"/>
      <c r="T666" s="2049"/>
      <c r="U666" s="2049"/>
      <c r="V666" s="2049"/>
      <c r="W666" s="2049"/>
      <c r="X666" s="2049"/>
      <c r="Y666" s="2049"/>
    </row>
    <row r="667">
      <c r="A667" s="2055"/>
      <c r="B667" s="2051"/>
      <c r="C667" s="2052"/>
      <c r="D667" s="2053"/>
      <c r="E667" s="2049"/>
      <c r="F667" s="2054"/>
      <c r="G667" s="2052"/>
      <c r="H667" s="2049"/>
      <c r="I667" s="2049"/>
      <c r="J667" s="2049"/>
      <c r="K667" s="2049"/>
      <c r="L667" s="2049"/>
      <c r="M667" s="2049"/>
      <c r="N667" s="2049"/>
      <c r="O667" s="2049"/>
      <c r="P667" s="2049"/>
      <c r="Q667" s="2049"/>
      <c r="R667" s="2049"/>
      <c r="S667" s="2049"/>
      <c r="T667" s="2049"/>
      <c r="U667" s="2049"/>
      <c r="V667" s="2049"/>
      <c r="W667" s="2049"/>
      <c r="X667" s="2049"/>
      <c r="Y667" s="2049"/>
    </row>
    <row r="668">
      <c r="A668" s="2055"/>
      <c r="B668" s="2051"/>
      <c r="C668" s="2052"/>
      <c r="D668" s="2053"/>
      <c r="E668" s="2049"/>
      <c r="F668" s="2054"/>
      <c r="G668" s="2052"/>
      <c r="H668" s="2049"/>
      <c r="I668" s="2049"/>
      <c r="J668" s="2049"/>
      <c r="K668" s="2049"/>
      <c r="L668" s="2049"/>
      <c r="M668" s="2049"/>
      <c r="N668" s="2049"/>
      <c r="O668" s="2049"/>
      <c r="P668" s="2049"/>
      <c r="Q668" s="2049"/>
      <c r="R668" s="2049"/>
      <c r="S668" s="2049"/>
      <c r="T668" s="2049"/>
      <c r="U668" s="2049"/>
      <c r="V668" s="2049"/>
      <c r="W668" s="2049"/>
      <c r="X668" s="2049"/>
      <c r="Y668" s="2049"/>
    </row>
    <row r="669">
      <c r="A669" s="2055"/>
      <c r="B669" s="2051"/>
      <c r="C669" s="2052"/>
      <c r="D669" s="2053"/>
      <c r="E669" s="2049"/>
      <c r="F669" s="2054"/>
      <c r="G669" s="2052"/>
      <c r="H669" s="2049"/>
      <c r="I669" s="2049"/>
      <c r="J669" s="2049"/>
      <c r="K669" s="2049"/>
      <c r="L669" s="2049"/>
      <c r="M669" s="2049"/>
      <c r="N669" s="2049"/>
      <c r="O669" s="2049"/>
      <c r="P669" s="2049"/>
      <c r="Q669" s="2049"/>
      <c r="R669" s="2049"/>
      <c r="S669" s="2049"/>
      <c r="T669" s="2049"/>
      <c r="U669" s="2049"/>
      <c r="V669" s="2049"/>
      <c r="W669" s="2049"/>
      <c r="X669" s="2049"/>
      <c r="Y669" s="2049"/>
    </row>
    <row r="670">
      <c r="A670" s="2055"/>
      <c r="B670" s="2051"/>
      <c r="C670" s="2052"/>
      <c r="D670" s="2053"/>
      <c r="E670" s="2049"/>
      <c r="F670" s="2054"/>
      <c r="G670" s="2052"/>
      <c r="H670" s="2049"/>
      <c r="I670" s="2049"/>
      <c r="J670" s="2049"/>
      <c r="K670" s="2049"/>
      <c r="L670" s="2049"/>
      <c r="M670" s="2049"/>
      <c r="N670" s="2049"/>
      <c r="O670" s="2049"/>
      <c r="P670" s="2049"/>
      <c r="Q670" s="2049"/>
      <c r="R670" s="2049"/>
      <c r="S670" s="2049"/>
      <c r="T670" s="2049"/>
      <c r="U670" s="2049"/>
      <c r="V670" s="2049"/>
      <c r="W670" s="2049"/>
      <c r="X670" s="2049"/>
      <c r="Y670" s="2049"/>
    </row>
    <row r="671">
      <c r="A671" s="2055"/>
      <c r="B671" s="2051"/>
      <c r="C671" s="2052"/>
      <c r="D671" s="2053"/>
      <c r="E671" s="2049"/>
      <c r="F671" s="2054"/>
      <c r="G671" s="2052"/>
      <c r="H671" s="2049"/>
      <c r="I671" s="2049"/>
      <c r="J671" s="2049"/>
      <c r="K671" s="2049"/>
      <c r="L671" s="2049"/>
      <c r="M671" s="2049"/>
      <c r="N671" s="2049"/>
      <c r="O671" s="2049"/>
      <c r="P671" s="2049"/>
      <c r="Q671" s="2049"/>
      <c r="R671" s="2049"/>
      <c r="S671" s="2049"/>
      <c r="T671" s="2049"/>
      <c r="U671" s="2049"/>
      <c r="V671" s="2049"/>
      <c r="W671" s="2049"/>
      <c r="X671" s="2049"/>
      <c r="Y671" s="2049"/>
    </row>
    <row r="672">
      <c r="A672" s="2055"/>
      <c r="B672" s="2051"/>
      <c r="C672" s="2052"/>
      <c r="D672" s="2053"/>
      <c r="E672" s="2049"/>
      <c r="F672" s="2054"/>
      <c r="G672" s="2052"/>
      <c r="H672" s="2049"/>
      <c r="I672" s="2049"/>
      <c r="J672" s="2049"/>
      <c r="K672" s="2049"/>
      <c r="L672" s="2049"/>
      <c r="M672" s="2049"/>
      <c r="N672" s="2049"/>
      <c r="O672" s="2049"/>
      <c r="P672" s="2049"/>
      <c r="Q672" s="2049"/>
      <c r="R672" s="2049"/>
      <c r="S672" s="2049"/>
      <c r="T672" s="2049"/>
      <c r="U672" s="2049"/>
      <c r="V672" s="2049"/>
      <c r="W672" s="2049"/>
      <c r="X672" s="2049"/>
      <c r="Y672" s="2049"/>
    </row>
    <row r="673">
      <c r="A673" s="2055"/>
      <c r="B673" s="2051"/>
      <c r="C673" s="2052"/>
      <c r="D673" s="2053"/>
      <c r="E673" s="2049"/>
      <c r="F673" s="2054"/>
      <c r="G673" s="2052"/>
      <c r="H673" s="2049"/>
      <c r="I673" s="2049"/>
      <c r="J673" s="2049"/>
      <c r="K673" s="2049"/>
      <c r="L673" s="2049"/>
      <c r="M673" s="2049"/>
      <c r="N673" s="2049"/>
      <c r="O673" s="2049"/>
      <c r="P673" s="2049"/>
      <c r="Q673" s="2049"/>
      <c r="R673" s="2049"/>
      <c r="S673" s="2049"/>
      <c r="T673" s="2049"/>
      <c r="U673" s="2049"/>
      <c r="V673" s="2049"/>
      <c r="W673" s="2049"/>
      <c r="X673" s="2049"/>
      <c r="Y673" s="2049"/>
    </row>
    <row r="674">
      <c r="A674" s="2055"/>
      <c r="B674" s="2051"/>
      <c r="C674" s="2052"/>
      <c r="D674" s="2053"/>
      <c r="E674" s="2049"/>
      <c r="F674" s="2054"/>
      <c r="G674" s="2052"/>
      <c r="H674" s="2049"/>
      <c r="I674" s="2049"/>
      <c r="J674" s="2049"/>
      <c r="K674" s="2049"/>
      <c r="L674" s="2049"/>
      <c r="M674" s="2049"/>
      <c r="N674" s="2049"/>
      <c r="O674" s="2049"/>
      <c r="P674" s="2049"/>
      <c r="Q674" s="2049"/>
      <c r="R674" s="2049"/>
      <c r="S674" s="2049"/>
      <c r="T674" s="2049"/>
      <c r="U674" s="2049"/>
      <c r="V674" s="2049"/>
      <c r="W674" s="2049"/>
      <c r="X674" s="2049"/>
      <c r="Y674" s="2049"/>
    </row>
    <row r="675">
      <c r="A675" s="2055"/>
      <c r="B675" s="2051"/>
      <c r="C675" s="2052"/>
      <c r="D675" s="2053"/>
      <c r="E675" s="2049"/>
      <c r="F675" s="2054"/>
      <c r="G675" s="2052"/>
      <c r="H675" s="2049"/>
      <c r="I675" s="2049"/>
      <c r="J675" s="2049"/>
      <c r="K675" s="2049"/>
      <c r="L675" s="2049"/>
      <c r="M675" s="2049"/>
      <c r="N675" s="2049"/>
      <c r="O675" s="2049"/>
      <c r="P675" s="2049"/>
      <c r="Q675" s="2049"/>
      <c r="R675" s="2049"/>
      <c r="S675" s="2049"/>
      <c r="T675" s="2049"/>
      <c r="U675" s="2049"/>
      <c r="V675" s="2049"/>
      <c r="W675" s="2049"/>
      <c r="X675" s="2049"/>
      <c r="Y675" s="2049"/>
    </row>
    <row r="676">
      <c r="A676" s="2055"/>
      <c r="B676" s="2051"/>
      <c r="C676" s="2052"/>
      <c r="D676" s="2053"/>
      <c r="E676" s="2049"/>
      <c r="F676" s="2054"/>
      <c r="G676" s="2052"/>
      <c r="H676" s="2049"/>
      <c r="I676" s="2049"/>
      <c r="J676" s="2049"/>
      <c r="K676" s="2049"/>
      <c r="L676" s="2049"/>
      <c r="M676" s="2049"/>
      <c r="N676" s="2049"/>
      <c r="O676" s="2049"/>
      <c r="P676" s="2049"/>
      <c r="Q676" s="2049"/>
      <c r="R676" s="2049"/>
      <c r="S676" s="2049"/>
      <c r="T676" s="2049"/>
      <c r="U676" s="2049"/>
      <c r="V676" s="2049"/>
      <c r="W676" s="2049"/>
      <c r="X676" s="2049"/>
      <c r="Y676" s="2049"/>
    </row>
    <row r="677">
      <c r="A677" s="2055"/>
      <c r="B677" s="2051"/>
      <c r="C677" s="2052"/>
      <c r="D677" s="2053"/>
      <c r="E677" s="2049"/>
      <c r="F677" s="2054"/>
      <c r="G677" s="2052"/>
      <c r="H677" s="2049"/>
      <c r="I677" s="2049"/>
      <c r="J677" s="2049"/>
      <c r="K677" s="2049"/>
      <c r="L677" s="2049"/>
      <c r="M677" s="2049"/>
      <c r="N677" s="2049"/>
      <c r="O677" s="2049"/>
      <c r="P677" s="2049"/>
      <c r="Q677" s="2049"/>
      <c r="R677" s="2049"/>
      <c r="S677" s="2049"/>
      <c r="T677" s="2049"/>
      <c r="U677" s="2049"/>
      <c r="V677" s="2049"/>
      <c r="W677" s="2049"/>
      <c r="X677" s="2049"/>
      <c r="Y677" s="2049"/>
    </row>
    <row r="678">
      <c r="A678" s="2055"/>
      <c r="B678" s="2051"/>
      <c r="C678" s="2052"/>
      <c r="D678" s="2053"/>
      <c r="E678" s="2049"/>
      <c r="F678" s="2054"/>
      <c r="G678" s="2052"/>
      <c r="H678" s="2049"/>
      <c r="I678" s="2049"/>
      <c r="J678" s="2049"/>
      <c r="K678" s="2049"/>
      <c r="L678" s="2049"/>
      <c r="M678" s="2049"/>
      <c r="N678" s="2049"/>
      <c r="O678" s="2049"/>
      <c r="P678" s="2049"/>
      <c r="Q678" s="2049"/>
      <c r="R678" s="2049"/>
      <c r="S678" s="2049"/>
      <c r="T678" s="2049"/>
      <c r="U678" s="2049"/>
      <c r="V678" s="2049"/>
      <c r="W678" s="2049"/>
      <c r="X678" s="2049"/>
      <c r="Y678" s="2049"/>
    </row>
    <row r="679">
      <c r="A679" s="2055"/>
      <c r="B679" s="2051"/>
      <c r="C679" s="2052"/>
      <c r="D679" s="2053"/>
      <c r="E679" s="2049"/>
      <c r="F679" s="2054"/>
      <c r="G679" s="2052"/>
      <c r="H679" s="2049"/>
      <c r="I679" s="2049"/>
      <c r="J679" s="2049"/>
      <c r="K679" s="2049"/>
      <c r="L679" s="2049"/>
      <c r="M679" s="2049"/>
      <c r="N679" s="2049"/>
      <c r="O679" s="2049"/>
      <c r="P679" s="2049"/>
      <c r="Q679" s="2049"/>
      <c r="R679" s="2049"/>
      <c r="S679" s="2049"/>
      <c r="T679" s="2049"/>
      <c r="U679" s="2049"/>
      <c r="V679" s="2049"/>
      <c r="W679" s="2049"/>
      <c r="X679" s="2049"/>
      <c r="Y679" s="2049"/>
    </row>
    <row r="680">
      <c r="A680" s="2055"/>
      <c r="B680" s="2051"/>
      <c r="C680" s="2052"/>
      <c r="D680" s="2053"/>
      <c r="E680" s="2049"/>
      <c r="F680" s="2054"/>
      <c r="G680" s="2052"/>
      <c r="H680" s="2049"/>
      <c r="I680" s="2049"/>
      <c r="J680" s="2049"/>
      <c r="K680" s="2049"/>
      <c r="L680" s="2049"/>
      <c r="M680" s="2049"/>
      <c r="N680" s="2049"/>
      <c r="O680" s="2049"/>
      <c r="P680" s="2049"/>
      <c r="Q680" s="2049"/>
      <c r="R680" s="2049"/>
      <c r="S680" s="2049"/>
      <c r="T680" s="2049"/>
      <c r="U680" s="2049"/>
      <c r="V680" s="2049"/>
      <c r="W680" s="2049"/>
      <c r="X680" s="2049"/>
      <c r="Y680" s="2049"/>
    </row>
    <row r="681">
      <c r="A681" s="2055"/>
      <c r="B681" s="2051"/>
      <c r="C681" s="2052"/>
      <c r="D681" s="2053"/>
      <c r="E681" s="2049"/>
      <c r="F681" s="2054"/>
      <c r="G681" s="2052"/>
      <c r="H681" s="2049"/>
      <c r="I681" s="2049"/>
      <c r="J681" s="2049"/>
      <c r="K681" s="2049"/>
      <c r="L681" s="2049"/>
      <c r="M681" s="2049"/>
      <c r="N681" s="2049"/>
      <c r="O681" s="2049"/>
      <c r="P681" s="2049"/>
      <c r="Q681" s="2049"/>
      <c r="R681" s="2049"/>
      <c r="S681" s="2049"/>
      <c r="T681" s="2049"/>
      <c r="U681" s="2049"/>
      <c r="V681" s="2049"/>
      <c r="W681" s="2049"/>
      <c r="X681" s="2049"/>
      <c r="Y681" s="2049"/>
    </row>
    <row r="682">
      <c r="A682" s="2055"/>
      <c r="B682" s="2051"/>
      <c r="C682" s="2052"/>
      <c r="D682" s="2053"/>
      <c r="E682" s="2049"/>
      <c r="F682" s="2054"/>
      <c r="G682" s="2052"/>
      <c r="H682" s="2049"/>
      <c r="I682" s="2049"/>
      <c r="J682" s="2049"/>
      <c r="K682" s="2049"/>
      <c r="L682" s="2049"/>
      <c r="M682" s="2049"/>
      <c r="N682" s="2049"/>
      <c r="O682" s="2049"/>
      <c r="P682" s="2049"/>
      <c r="Q682" s="2049"/>
      <c r="R682" s="2049"/>
      <c r="S682" s="2049"/>
      <c r="T682" s="2049"/>
      <c r="U682" s="2049"/>
      <c r="V682" s="2049"/>
      <c r="W682" s="2049"/>
      <c r="X682" s="2049"/>
      <c r="Y682" s="2049"/>
    </row>
    <row r="683">
      <c r="A683" s="2055"/>
      <c r="B683" s="2051"/>
      <c r="C683" s="2052"/>
      <c r="D683" s="2053"/>
      <c r="E683" s="2049"/>
      <c r="F683" s="2054"/>
      <c r="G683" s="2052"/>
      <c r="H683" s="2049"/>
      <c r="I683" s="2049"/>
      <c r="J683" s="2049"/>
      <c r="K683" s="2049"/>
      <c r="L683" s="2049"/>
      <c r="M683" s="2049"/>
      <c r="N683" s="2049"/>
      <c r="O683" s="2049"/>
      <c r="P683" s="2049"/>
      <c r="Q683" s="2049"/>
      <c r="R683" s="2049"/>
      <c r="S683" s="2049"/>
      <c r="T683" s="2049"/>
      <c r="U683" s="2049"/>
      <c r="V683" s="2049"/>
      <c r="W683" s="2049"/>
      <c r="X683" s="2049"/>
      <c r="Y683" s="2049"/>
    </row>
    <row r="684">
      <c r="A684" s="2055"/>
      <c r="B684" s="2051"/>
      <c r="C684" s="2052"/>
      <c r="D684" s="2053"/>
      <c r="E684" s="2049"/>
      <c r="F684" s="2054"/>
      <c r="G684" s="2052"/>
      <c r="H684" s="2049"/>
      <c r="I684" s="2049"/>
      <c r="J684" s="2049"/>
      <c r="K684" s="2049"/>
      <c r="L684" s="2049"/>
      <c r="M684" s="2049"/>
      <c r="N684" s="2049"/>
      <c r="O684" s="2049"/>
      <c r="P684" s="2049"/>
      <c r="Q684" s="2049"/>
      <c r="R684" s="2049"/>
      <c r="S684" s="2049"/>
      <c r="T684" s="2049"/>
      <c r="U684" s="2049"/>
      <c r="V684" s="2049"/>
      <c r="W684" s="2049"/>
      <c r="X684" s="2049"/>
      <c r="Y684" s="2049"/>
    </row>
    <row r="685">
      <c r="A685" s="2055"/>
      <c r="B685" s="2051"/>
      <c r="C685" s="2052"/>
      <c r="D685" s="2053"/>
      <c r="E685" s="2049"/>
      <c r="F685" s="2054"/>
      <c r="G685" s="2052"/>
      <c r="H685" s="2049"/>
      <c r="I685" s="2049"/>
      <c r="J685" s="2049"/>
      <c r="K685" s="2049"/>
      <c r="L685" s="2049"/>
      <c r="M685" s="2049"/>
      <c r="N685" s="2049"/>
      <c r="O685" s="2049"/>
      <c r="P685" s="2049"/>
      <c r="Q685" s="2049"/>
      <c r="R685" s="2049"/>
      <c r="S685" s="2049"/>
      <c r="T685" s="2049"/>
      <c r="U685" s="2049"/>
      <c r="V685" s="2049"/>
      <c r="W685" s="2049"/>
      <c r="X685" s="2049"/>
      <c r="Y685" s="2049"/>
    </row>
    <row r="686">
      <c r="A686" s="2055"/>
      <c r="B686" s="2051"/>
      <c r="C686" s="2052"/>
      <c r="D686" s="2053"/>
      <c r="E686" s="2049"/>
      <c r="F686" s="2054"/>
      <c r="G686" s="2052"/>
      <c r="H686" s="2049"/>
      <c r="I686" s="2049"/>
      <c r="J686" s="2049"/>
      <c r="K686" s="2049"/>
      <c r="L686" s="2049"/>
      <c r="M686" s="2049"/>
      <c r="N686" s="2049"/>
      <c r="O686" s="2049"/>
      <c r="P686" s="2049"/>
      <c r="Q686" s="2049"/>
      <c r="R686" s="2049"/>
      <c r="S686" s="2049"/>
      <c r="T686" s="2049"/>
      <c r="U686" s="2049"/>
      <c r="V686" s="2049"/>
      <c r="W686" s="2049"/>
      <c r="X686" s="2049"/>
      <c r="Y686" s="2049"/>
    </row>
    <row r="687">
      <c r="A687" s="2055"/>
      <c r="B687" s="2051"/>
      <c r="C687" s="2052"/>
      <c r="D687" s="2053"/>
      <c r="E687" s="2049"/>
      <c r="F687" s="2054"/>
      <c r="G687" s="2052"/>
      <c r="H687" s="2049"/>
      <c r="I687" s="2049"/>
      <c r="J687" s="2049"/>
      <c r="K687" s="2049"/>
      <c r="L687" s="2049"/>
      <c r="M687" s="2049"/>
      <c r="N687" s="2049"/>
      <c r="O687" s="2049"/>
      <c r="P687" s="2049"/>
      <c r="Q687" s="2049"/>
      <c r="R687" s="2049"/>
      <c r="S687" s="2049"/>
      <c r="T687" s="2049"/>
      <c r="U687" s="2049"/>
      <c r="V687" s="2049"/>
      <c r="W687" s="2049"/>
      <c r="X687" s="2049"/>
      <c r="Y687" s="2049"/>
    </row>
    <row r="688">
      <c r="A688" s="2055"/>
      <c r="B688" s="2051"/>
      <c r="C688" s="2052"/>
      <c r="D688" s="2053"/>
      <c r="E688" s="2049"/>
      <c r="F688" s="2054"/>
      <c r="G688" s="2052"/>
      <c r="H688" s="2049"/>
      <c r="I688" s="2049"/>
      <c r="J688" s="2049"/>
      <c r="K688" s="2049"/>
      <c r="L688" s="2049"/>
      <c r="M688" s="2049"/>
      <c r="N688" s="2049"/>
      <c r="O688" s="2049"/>
      <c r="P688" s="2049"/>
      <c r="Q688" s="2049"/>
      <c r="R688" s="2049"/>
      <c r="S688" s="2049"/>
      <c r="T688" s="2049"/>
      <c r="U688" s="2049"/>
      <c r="V688" s="2049"/>
      <c r="W688" s="2049"/>
      <c r="X688" s="2049"/>
      <c r="Y688" s="2049"/>
    </row>
    <row r="689">
      <c r="A689" s="2055"/>
      <c r="B689" s="2051"/>
      <c r="C689" s="2052"/>
      <c r="D689" s="2053"/>
      <c r="E689" s="2049"/>
      <c r="F689" s="2054"/>
      <c r="G689" s="2052"/>
      <c r="H689" s="2049"/>
      <c r="I689" s="2049"/>
      <c r="J689" s="2049"/>
      <c r="K689" s="2049"/>
      <c r="L689" s="2049"/>
      <c r="M689" s="2049"/>
      <c r="N689" s="2049"/>
      <c r="O689" s="2049"/>
      <c r="P689" s="2049"/>
      <c r="Q689" s="2049"/>
      <c r="R689" s="2049"/>
      <c r="S689" s="2049"/>
      <c r="T689" s="2049"/>
      <c r="U689" s="2049"/>
      <c r="V689" s="2049"/>
      <c r="W689" s="2049"/>
      <c r="X689" s="2049"/>
      <c r="Y689" s="2049"/>
    </row>
    <row r="690">
      <c r="A690" s="2055"/>
      <c r="B690" s="2051"/>
      <c r="C690" s="2052"/>
      <c r="D690" s="2053"/>
      <c r="E690" s="2049"/>
      <c r="F690" s="2054"/>
      <c r="G690" s="2052"/>
      <c r="H690" s="2049"/>
      <c r="I690" s="2049"/>
      <c r="J690" s="2049"/>
      <c r="K690" s="2049"/>
      <c r="L690" s="2049"/>
      <c r="M690" s="2049"/>
      <c r="N690" s="2049"/>
      <c r="O690" s="2049"/>
      <c r="P690" s="2049"/>
      <c r="Q690" s="2049"/>
      <c r="R690" s="2049"/>
      <c r="S690" s="2049"/>
      <c r="T690" s="2049"/>
      <c r="U690" s="2049"/>
      <c r="V690" s="2049"/>
      <c r="W690" s="2049"/>
      <c r="X690" s="2049"/>
      <c r="Y690" s="2049"/>
    </row>
    <row r="691">
      <c r="A691" s="2055"/>
      <c r="B691" s="2051"/>
      <c r="C691" s="2052"/>
      <c r="D691" s="2053"/>
      <c r="E691" s="2049"/>
      <c r="F691" s="2054"/>
      <c r="G691" s="2052"/>
      <c r="H691" s="2049"/>
      <c r="I691" s="2049"/>
      <c r="J691" s="2049"/>
      <c r="K691" s="2049"/>
      <c r="L691" s="2049"/>
      <c r="M691" s="2049"/>
      <c r="N691" s="2049"/>
      <c r="O691" s="2049"/>
      <c r="P691" s="2049"/>
      <c r="Q691" s="2049"/>
      <c r="R691" s="2049"/>
      <c r="S691" s="2049"/>
      <c r="T691" s="2049"/>
      <c r="U691" s="2049"/>
      <c r="V691" s="2049"/>
      <c r="W691" s="2049"/>
      <c r="X691" s="2049"/>
      <c r="Y691" s="2049"/>
    </row>
    <row r="692">
      <c r="A692" s="2055"/>
      <c r="B692" s="2051"/>
      <c r="C692" s="2052"/>
      <c r="D692" s="2053"/>
      <c r="E692" s="2049"/>
      <c r="F692" s="2054"/>
      <c r="G692" s="2052"/>
      <c r="H692" s="2049"/>
      <c r="I692" s="2049"/>
      <c r="J692" s="2049"/>
      <c r="K692" s="2049"/>
      <c r="L692" s="2049"/>
      <c r="M692" s="2049"/>
      <c r="N692" s="2049"/>
      <c r="O692" s="2049"/>
      <c r="P692" s="2049"/>
      <c r="Q692" s="2049"/>
      <c r="R692" s="2049"/>
      <c r="S692" s="2049"/>
      <c r="T692" s="2049"/>
      <c r="U692" s="2049"/>
      <c r="V692" s="2049"/>
      <c r="W692" s="2049"/>
      <c r="X692" s="2049"/>
      <c r="Y692" s="2049"/>
    </row>
    <row r="693">
      <c r="A693" s="2055"/>
      <c r="B693" s="2051"/>
      <c r="C693" s="2052"/>
      <c r="D693" s="2053"/>
      <c r="E693" s="2049"/>
      <c r="F693" s="2054"/>
      <c r="G693" s="2052"/>
      <c r="H693" s="2049"/>
      <c r="I693" s="2049"/>
      <c r="J693" s="2049"/>
      <c r="K693" s="2049"/>
      <c r="L693" s="2049"/>
      <c r="M693" s="2049"/>
      <c r="N693" s="2049"/>
      <c r="O693" s="2049"/>
      <c r="P693" s="2049"/>
      <c r="Q693" s="2049"/>
      <c r="R693" s="2049"/>
      <c r="S693" s="2049"/>
      <c r="T693" s="2049"/>
      <c r="U693" s="2049"/>
      <c r="V693" s="2049"/>
      <c r="W693" s="2049"/>
      <c r="X693" s="2049"/>
      <c r="Y693" s="2049"/>
    </row>
    <row r="694">
      <c r="A694" s="2055"/>
      <c r="B694" s="2051"/>
      <c r="C694" s="2052"/>
      <c r="D694" s="2053"/>
      <c r="E694" s="2049"/>
      <c r="F694" s="2054"/>
      <c r="G694" s="2052"/>
      <c r="H694" s="2049"/>
      <c r="I694" s="2049"/>
      <c r="J694" s="2049"/>
      <c r="K694" s="2049"/>
      <c r="L694" s="2049"/>
      <c r="M694" s="2049"/>
      <c r="N694" s="2049"/>
      <c r="O694" s="2049"/>
      <c r="P694" s="2049"/>
      <c r="Q694" s="2049"/>
      <c r="R694" s="2049"/>
      <c r="S694" s="2049"/>
      <c r="T694" s="2049"/>
      <c r="U694" s="2049"/>
      <c r="V694" s="2049"/>
      <c r="W694" s="2049"/>
      <c r="X694" s="2049"/>
      <c r="Y694" s="2049"/>
    </row>
    <row r="695">
      <c r="A695" s="2055"/>
      <c r="B695" s="2051"/>
      <c r="C695" s="2052"/>
      <c r="D695" s="2053"/>
      <c r="E695" s="2049"/>
      <c r="F695" s="2054"/>
      <c r="G695" s="2052"/>
      <c r="H695" s="2049"/>
      <c r="I695" s="2049"/>
      <c r="J695" s="2049"/>
      <c r="K695" s="2049"/>
      <c r="L695" s="2049"/>
      <c r="M695" s="2049"/>
      <c r="N695" s="2049"/>
      <c r="O695" s="2049"/>
      <c r="P695" s="2049"/>
      <c r="Q695" s="2049"/>
      <c r="R695" s="2049"/>
      <c r="S695" s="2049"/>
      <c r="T695" s="2049"/>
      <c r="U695" s="2049"/>
      <c r="V695" s="2049"/>
      <c r="W695" s="2049"/>
      <c r="X695" s="2049"/>
      <c r="Y695" s="2049"/>
    </row>
    <row r="696">
      <c r="A696" s="2055"/>
      <c r="B696" s="2051"/>
      <c r="C696" s="2052"/>
      <c r="D696" s="2053"/>
      <c r="E696" s="2049"/>
      <c r="F696" s="2054"/>
      <c r="G696" s="2052"/>
      <c r="H696" s="2049"/>
      <c r="I696" s="2049"/>
      <c r="J696" s="2049"/>
      <c r="K696" s="2049"/>
      <c r="L696" s="2049"/>
      <c r="M696" s="2049"/>
      <c r="N696" s="2049"/>
      <c r="O696" s="2049"/>
      <c r="P696" s="2049"/>
      <c r="Q696" s="2049"/>
      <c r="R696" s="2049"/>
      <c r="S696" s="2049"/>
      <c r="T696" s="2049"/>
      <c r="U696" s="2049"/>
      <c r="V696" s="2049"/>
      <c r="W696" s="2049"/>
      <c r="X696" s="2049"/>
      <c r="Y696" s="2049"/>
    </row>
    <row r="697">
      <c r="A697" s="2055"/>
      <c r="B697" s="2051"/>
      <c r="C697" s="2052"/>
      <c r="D697" s="2053"/>
      <c r="E697" s="2049"/>
      <c r="F697" s="2054"/>
      <c r="G697" s="2052"/>
      <c r="H697" s="2049"/>
      <c r="I697" s="2049"/>
      <c r="J697" s="2049"/>
      <c r="K697" s="2049"/>
      <c r="L697" s="2049"/>
      <c r="M697" s="2049"/>
      <c r="N697" s="2049"/>
      <c r="O697" s="2049"/>
      <c r="P697" s="2049"/>
      <c r="Q697" s="2049"/>
      <c r="R697" s="2049"/>
      <c r="S697" s="2049"/>
      <c r="T697" s="2049"/>
      <c r="U697" s="2049"/>
      <c r="V697" s="2049"/>
      <c r="W697" s="2049"/>
      <c r="X697" s="2049"/>
      <c r="Y697" s="2049"/>
    </row>
    <row r="698">
      <c r="A698" s="2055"/>
      <c r="B698" s="2051"/>
      <c r="C698" s="2052"/>
      <c r="D698" s="2053"/>
      <c r="E698" s="2049"/>
      <c r="F698" s="2054"/>
      <c r="G698" s="2052"/>
      <c r="H698" s="2049"/>
      <c r="I698" s="2049"/>
      <c r="J698" s="2049"/>
      <c r="K698" s="2049"/>
      <c r="L698" s="2049"/>
      <c r="M698" s="2049"/>
      <c r="N698" s="2049"/>
      <c r="O698" s="2049"/>
      <c r="P698" s="2049"/>
      <c r="Q698" s="2049"/>
      <c r="R698" s="2049"/>
      <c r="S698" s="2049"/>
      <c r="T698" s="2049"/>
      <c r="U698" s="2049"/>
      <c r="V698" s="2049"/>
      <c r="W698" s="2049"/>
      <c r="X698" s="2049"/>
      <c r="Y698" s="2049"/>
    </row>
    <row r="699">
      <c r="A699" s="2055"/>
      <c r="B699" s="2051"/>
      <c r="C699" s="2052"/>
      <c r="D699" s="2053"/>
      <c r="E699" s="2049"/>
      <c r="F699" s="2054"/>
      <c r="G699" s="2052"/>
      <c r="H699" s="2049"/>
      <c r="I699" s="2049"/>
      <c r="J699" s="2049"/>
      <c r="K699" s="2049"/>
      <c r="L699" s="2049"/>
      <c r="M699" s="2049"/>
      <c r="N699" s="2049"/>
      <c r="O699" s="2049"/>
      <c r="P699" s="2049"/>
      <c r="Q699" s="2049"/>
      <c r="R699" s="2049"/>
      <c r="S699" s="2049"/>
      <c r="T699" s="2049"/>
      <c r="U699" s="2049"/>
      <c r="V699" s="2049"/>
      <c r="W699" s="2049"/>
      <c r="X699" s="2049"/>
      <c r="Y699" s="2049"/>
    </row>
    <row r="700">
      <c r="A700" s="2055"/>
      <c r="B700" s="2051"/>
      <c r="C700" s="2052"/>
      <c r="D700" s="2053"/>
      <c r="E700" s="2049"/>
      <c r="F700" s="2054"/>
      <c r="G700" s="2052"/>
      <c r="H700" s="2049"/>
      <c r="I700" s="2049"/>
      <c r="J700" s="2049"/>
      <c r="K700" s="2049"/>
      <c r="L700" s="2049"/>
      <c r="M700" s="2049"/>
      <c r="N700" s="2049"/>
      <c r="O700" s="2049"/>
      <c r="P700" s="2049"/>
      <c r="Q700" s="2049"/>
      <c r="R700" s="2049"/>
      <c r="S700" s="2049"/>
      <c r="T700" s="2049"/>
      <c r="U700" s="2049"/>
      <c r="V700" s="2049"/>
      <c r="W700" s="2049"/>
      <c r="X700" s="2049"/>
      <c r="Y700" s="2049"/>
    </row>
    <row r="701">
      <c r="A701" s="2055"/>
      <c r="B701" s="2051"/>
      <c r="C701" s="2052"/>
      <c r="D701" s="2053"/>
      <c r="E701" s="2049"/>
      <c r="F701" s="2054"/>
      <c r="G701" s="2052"/>
      <c r="H701" s="2049"/>
      <c r="I701" s="2049"/>
      <c r="J701" s="2049"/>
      <c r="K701" s="2049"/>
      <c r="L701" s="2049"/>
      <c r="M701" s="2049"/>
      <c r="N701" s="2049"/>
      <c r="O701" s="2049"/>
      <c r="P701" s="2049"/>
      <c r="Q701" s="2049"/>
      <c r="R701" s="2049"/>
      <c r="S701" s="2049"/>
      <c r="T701" s="2049"/>
      <c r="U701" s="2049"/>
      <c r="V701" s="2049"/>
      <c r="W701" s="2049"/>
      <c r="X701" s="2049"/>
      <c r="Y701" s="2049"/>
    </row>
    <row r="702">
      <c r="A702" s="2055"/>
      <c r="B702" s="2051"/>
      <c r="C702" s="2052"/>
      <c r="D702" s="2053"/>
      <c r="E702" s="2049"/>
      <c r="F702" s="2054"/>
      <c r="G702" s="2052"/>
      <c r="H702" s="2049"/>
      <c r="I702" s="2049"/>
      <c r="J702" s="2049"/>
      <c r="K702" s="2049"/>
      <c r="L702" s="2049"/>
      <c r="M702" s="2049"/>
      <c r="N702" s="2049"/>
      <c r="O702" s="2049"/>
      <c r="P702" s="2049"/>
      <c r="Q702" s="2049"/>
      <c r="R702" s="2049"/>
      <c r="S702" s="2049"/>
      <c r="T702" s="2049"/>
      <c r="U702" s="2049"/>
      <c r="V702" s="2049"/>
      <c r="W702" s="2049"/>
      <c r="X702" s="2049"/>
      <c r="Y702" s="2049"/>
    </row>
    <row r="703">
      <c r="A703" s="2055"/>
      <c r="B703" s="2051"/>
      <c r="C703" s="2052"/>
      <c r="D703" s="2053"/>
      <c r="E703" s="2049"/>
      <c r="F703" s="2054"/>
      <c r="G703" s="2052"/>
      <c r="H703" s="2049"/>
      <c r="I703" s="2049"/>
      <c r="J703" s="2049"/>
      <c r="K703" s="2049"/>
      <c r="L703" s="2049"/>
      <c r="M703" s="2049"/>
      <c r="N703" s="2049"/>
      <c r="O703" s="2049"/>
      <c r="P703" s="2049"/>
      <c r="Q703" s="2049"/>
      <c r="R703" s="2049"/>
      <c r="S703" s="2049"/>
      <c r="T703" s="2049"/>
      <c r="U703" s="2049"/>
      <c r="V703" s="2049"/>
      <c r="W703" s="2049"/>
      <c r="X703" s="2049"/>
      <c r="Y703" s="2049"/>
    </row>
    <row r="704">
      <c r="A704" s="2055"/>
      <c r="B704" s="2051"/>
      <c r="C704" s="2052"/>
      <c r="D704" s="2053"/>
      <c r="E704" s="2049"/>
      <c r="F704" s="2054"/>
      <c r="G704" s="2052"/>
      <c r="H704" s="2049"/>
      <c r="I704" s="2049"/>
      <c r="J704" s="2049"/>
      <c r="K704" s="2049"/>
      <c r="L704" s="2049"/>
      <c r="M704" s="2049"/>
      <c r="N704" s="2049"/>
      <c r="O704" s="2049"/>
      <c r="P704" s="2049"/>
      <c r="Q704" s="2049"/>
      <c r="R704" s="2049"/>
      <c r="S704" s="2049"/>
      <c r="T704" s="2049"/>
      <c r="U704" s="2049"/>
      <c r="V704" s="2049"/>
      <c r="W704" s="2049"/>
      <c r="X704" s="2049"/>
      <c r="Y704" s="2049"/>
    </row>
    <row r="705">
      <c r="A705" s="2055"/>
      <c r="B705" s="2051"/>
      <c r="C705" s="2052"/>
      <c r="D705" s="2053"/>
      <c r="E705" s="2049"/>
      <c r="F705" s="2054"/>
      <c r="G705" s="2052"/>
      <c r="H705" s="2049"/>
      <c r="I705" s="2049"/>
      <c r="J705" s="2049"/>
      <c r="K705" s="2049"/>
      <c r="L705" s="2049"/>
      <c r="M705" s="2049"/>
      <c r="N705" s="2049"/>
      <c r="O705" s="2049"/>
      <c r="P705" s="2049"/>
      <c r="Q705" s="2049"/>
      <c r="R705" s="2049"/>
      <c r="S705" s="2049"/>
      <c r="T705" s="2049"/>
      <c r="U705" s="2049"/>
      <c r="V705" s="2049"/>
      <c r="W705" s="2049"/>
      <c r="X705" s="2049"/>
      <c r="Y705" s="2049"/>
    </row>
    <row r="706">
      <c r="A706" s="2055"/>
      <c r="B706" s="2051"/>
      <c r="C706" s="2052"/>
      <c r="D706" s="2053"/>
      <c r="E706" s="2049"/>
      <c r="F706" s="2054"/>
      <c r="G706" s="2052"/>
      <c r="H706" s="2049"/>
      <c r="I706" s="2049"/>
      <c r="J706" s="2049"/>
      <c r="K706" s="2049"/>
      <c r="L706" s="2049"/>
      <c r="M706" s="2049"/>
      <c r="N706" s="2049"/>
      <c r="O706" s="2049"/>
      <c r="P706" s="2049"/>
      <c r="Q706" s="2049"/>
      <c r="R706" s="2049"/>
      <c r="S706" s="2049"/>
      <c r="T706" s="2049"/>
      <c r="U706" s="2049"/>
      <c r="V706" s="2049"/>
      <c r="W706" s="2049"/>
      <c r="X706" s="2049"/>
      <c r="Y706" s="2049"/>
    </row>
    <row r="707">
      <c r="A707" s="2055"/>
      <c r="B707" s="2051"/>
      <c r="C707" s="2052"/>
      <c r="D707" s="2053"/>
      <c r="E707" s="2049"/>
      <c r="F707" s="2054"/>
      <c r="G707" s="2052"/>
      <c r="H707" s="2049"/>
      <c r="I707" s="2049"/>
      <c r="J707" s="2049"/>
      <c r="K707" s="2049"/>
      <c r="L707" s="2049"/>
      <c r="M707" s="2049"/>
      <c r="N707" s="2049"/>
      <c r="O707" s="2049"/>
      <c r="P707" s="2049"/>
      <c r="Q707" s="2049"/>
      <c r="R707" s="2049"/>
      <c r="S707" s="2049"/>
      <c r="T707" s="2049"/>
      <c r="U707" s="2049"/>
      <c r="V707" s="2049"/>
      <c r="W707" s="2049"/>
      <c r="X707" s="2049"/>
      <c r="Y707" s="2049"/>
    </row>
    <row r="708">
      <c r="A708" s="2055"/>
      <c r="B708" s="2051"/>
      <c r="C708" s="2052"/>
      <c r="D708" s="2053"/>
      <c r="E708" s="2049"/>
      <c r="F708" s="2054"/>
      <c r="G708" s="2052"/>
      <c r="H708" s="2049"/>
      <c r="I708" s="2049"/>
      <c r="J708" s="2049"/>
      <c r="K708" s="2049"/>
      <c r="L708" s="2049"/>
      <c r="M708" s="2049"/>
      <c r="N708" s="2049"/>
      <c r="O708" s="2049"/>
      <c r="P708" s="2049"/>
      <c r="Q708" s="2049"/>
      <c r="R708" s="2049"/>
      <c r="S708" s="2049"/>
      <c r="T708" s="2049"/>
      <c r="U708" s="2049"/>
      <c r="V708" s="2049"/>
      <c r="W708" s="2049"/>
      <c r="X708" s="2049"/>
      <c r="Y708" s="2049"/>
    </row>
    <row r="709">
      <c r="A709" s="2055"/>
      <c r="B709" s="2051"/>
      <c r="C709" s="2052"/>
      <c r="D709" s="2053"/>
      <c r="E709" s="2049"/>
      <c r="F709" s="2054"/>
      <c r="G709" s="2052"/>
      <c r="H709" s="2049"/>
      <c r="I709" s="2049"/>
      <c r="J709" s="2049"/>
      <c r="K709" s="2049"/>
      <c r="L709" s="2049"/>
      <c r="M709" s="2049"/>
      <c r="N709" s="2049"/>
      <c r="O709" s="2049"/>
      <c r="P709" s="2049"/>
      <c r="Q709" s="2049"/>
      <c r="R709" s="2049"/>
      <c r="S709" s="2049"/>
      <c r="T709" s="2049"/>
      <c r="U709" s="2049"/>
      <c r="V709" s="2049"/>
      <c r="W709" s="2049"/>
      <c r="X709" s="2049"/>
      <c r="Y709" s="2049"/>
    </row>
    <row r="710">
      <c r="A710" s="2055"/>
      <c r="B710" s="2051"/>
      <c r="C710" s="2052"/>
      <c r="D710" s="2053"/>
      <c r="E710" s="2049"/>
      <c r="F710" s="2054"/>
      <c r="G710" s="2052"/>
      <c r="H710" s="2049"/>
      <c r="I710" s="2049"/>
      <c r="J710" s="2049"/>
      <c r="K710" s="2049"/>
      <c r="L710" s="2049"/>
      <c r="M710" s="2049"/>
      <c r="N710" s="2049"/>
      <c r="O710" s="2049"/>
      <c r="P710" s="2049"/>
      <c r="Q710" s="2049"/>
      <c r="R710" s="2049"/>
      <c r="S710" s="2049"/>
      <c r="T710" s="2049"/>
      <c r="U710" s="2049"/>
      <c r="V710" s="2049"/>
      <c r="W710" s="2049"/>
      <c r="X710" s="2049"/>
      <c r="Y710" s="2049"/>
    </row>
    <row r="711">
      <c r="A711" s="2055"/>
      <c r="B711" s="2051"/>
      <c r="C711" s="2052"/>
      <c r="D711" s="2053"/>
      <c r="E711" s="2049"/>
      <c r="F711" s="2054"/>
      <c r="G711" s="2052"/>
      <c r="H711" s="2049"/>
      <c r="I711" s="2049"/>
      <c r="J711" s="2049"/>
      <c r="K711" s="2049"/>
      <c r="L711" s="2049"/>
      <c r="M711" s="2049"/>
      <c r="N711" s="2049"/>
      <c r="O711" s="2049"/>
      <c r="P711" s="2049"/>
      <c r="Q711" s="2049"/>
      <c r="R711" s="2049"/>
      <c r="S711" s="2049"/>
      <c r="T711" s="2049"/>
      <c r="U711" s="2049"/>
      <c r="V711" s="2049"/>
      <c r="W711" s="2049"/>
      <c r="X711" s="2049"/>
      <c r="Y711" s="2049"/>
    </row>
    <row r="712">
      <c r="A712" s="2055"/>
      <c r="B712" s="2051"/>
      <c r="C712" s="2052"/>
      <c r="D712" s="2053"/>
      <c r="E712" s="2049"/>
      <c r="F712" s="2054"/>
      <c r="G712" s="2052"/>
      <c r="H712" s="2049"/>
      <c r="I712" s="2049"/>
      <c r="J712" s="2049"/>
      <c r="K712" s="2049"/>
      <c r="L712" s="2049"/>
      <c r="M712" s="2049"/>
      <c r="N712" s="2049"/>
      <c r="O712" s="2049"/>
      <c r="P712" s="2049"/>
      <c r="Q712" s="2049"/>
      <c r="R712" s="2049"/>
      <c r="S712" s="2049"/>
      <c r="T712" s="2049"/>
      <c r="U712" s="2049"/>
      <c r="V712" s="2049"/>
      <c r="W712" s="2049"/>
      <c r="X712" s="2049"/>
      <c r="Y712" s="2049"/>
    </row>
    <row r="713">
      <c r="A713" s="2055"/>
      <c r="B713" s="2051"/>
      <c r="C713" s="2052"/>
      <c r="D713" s="2053"/>
      <c r="E713" s="2049"/>
      <c r="F713" s="2054"/>
      <c r="G713" s="2052"/>
      <c r="H713" s="2049"/>
      <c r="I713" s="2049"/>
      <c r="J713" s="2049"/>
      <c r="K713" s="2049"/>
      <c r="L713" s="2049"/>
      <c r="M713" s="2049"/>
      <c r="N713" s="2049"/>
      <c r="O713" s="2049"/>
      <c r="P713" s="2049"/>
      <c r="Q713" s="2049"/>
      <c r="R713" s="2049"/>
      <c r="S713" s="2049"/>
      <c r="T713" s="2049"/>
      <c r="U713" s="2049"/>
      <c r="V713" s="2049"/>
      <c r="W713" s="2049"/>
      <c r="X713" s="2049"/>
      <c r="Y713" s="2049"/>
    </row>
    <row r="714">
      <c r="A714" s="2055"/>
      <c r="B714" s="2051"/>
      <c r="C714" s="2052"/>
      <c r="D714" s="2053"/>
      <c r="E714" s="2049"/>
      <c r="F714" s="2054"/>
      <c r="G714" s="2052"/>
      <c r="H714" s="2049"/>
      <c r="I714" s="2049"/>
      <c r="J714" s="2049"/>
      <c r="K714" s="2049"/>
      <c r="L714" s="2049"/>
      <c r="M714" s="2049"/>
      <c r="N714" s="2049"/>
      <c r="O714" s="2049"/>
      <c r="P714" s="2049"/>
      <c r="Q714" s="2049"/>
      <c r="R714" s="2049"/>
      <c r="S714" s="2049"/>
      <c r="T714" s="2049"/>
      <c r="U714" s="2049"/>
      <c r="V714" s="2049"/>
      <c r="W714" s="2049"/>
      <c r="X714" s="2049"/>
      <c r="Y714" s="2049"/>
    </row>
    <row r="715">
      <c r="A715" s="2055"/>
      <c r="B715" s="2051"/>
      <c r="C715" s="2052"/>
      <c r="D715" s="2053"/>
      <c r="E715" s="2049"/>
      <c r="F715" s="2054"/>
      <c r="G715" s="2052"/>
      <c r="H715" s="2049"/>
      <c r="I715" s="2049"/>
      <c r="J715" s="2049"/>
      <c r="K715" s="2049"/>
      <c r="L715" s="2049"/>
      <c r="M715" s="2049"/>
      <c r="N715" s="2049"/>
      <c r="O715" s="2049"/>
      <c r="P715" s="2049"/>
      <c r="Q715" s="2049"/>
      <c r="R715" s="2049"/>
      <c r="S715" s="2049"/>
      <c r="T715" s="2049"/>
      <c r="U715" s="2049"/>
      <c r="V715" s="2049"/>
      <c r="W715" s="2049"/>
      <c r="X715" s="2049"/>
      <c r="Y715" s="2049"/>
    </row>
    <row r="716">
      <c r="A716" s="2055"/>
      <c r="B716" s="2051"/>
      <c r="C716" s="2052"/>
      <c r="D716" s="2053"/>
      <c r="E716" s="2049"/>
      <c r="F716" s="2054"/>
      <c r="G716" s="2052"/>
      <c r="H716" s="2049"/>
      <c r="I716" s="2049"/>
      <c r="J716" s="2049"/>
      <c r="K716" s="2049"/>
      <c r="L716" s="2049"/>
      <c r="M716" s="2049"/>
      <c r="N716" s="2049"/>
      <c r="O716" s="2049"/>
      <c r="P716" s="2049"/>
      <c r="Q716" s="2049"/>
      <c r="R716" s="2049"/>
      <c r="S716" s="2049"/>
      <c r="T716" s="2049"/>
      <c r="U716" s="2049"/>
      <c r="V716" s="2049"/>
      <c r="W716" s="2049"/>
      <c r="X716" s="2049"/>
      <c r="Y716" s="2049"/>
    </row>
    <row r="717">
      <c r="A717" s="2055"/>
      <c r="B717" s="2051"/>
      <c r="C717" s="2052"/>
      <c r="D717" s="2053"/>
      <c r="E717" s="2049"/>
      <c r="F717" s="2054"/>
      <c r="G717" s="2052"/>
      <c r="H717" s="2049"/>
      <c r="I717" s="2049"/>
      <c r="J717" s="2049"/>
      <c r="K717" s="2049"/>
      <c r="L717" s="2049"/>
      <c r="M717" s="2049"/>
      <c r="N717" s="2049"/>
      <c r="O717" s="2049"/>
      <c r="P717" s="2049"/>
      <c r="Q717" s="2049"/>
      <c r="R717" s="2049"/>
      <c r="S717" s="2049"/>
      <c r="T717" s="2049"/>
      <c r="U717" s="2049"/>
      <c r="V717" s="2049"/>
      <c r="W717" s="2049"/>
      <c r="X717" s="2049"/>
      <c r="Y717" s="2049"/>
    </row>
    <row r="718">
      <c r="A718" s="2055"/>
      <c r="B718" s="2051"/>
      <c r="C718" s="2052"/>
      <c r="D718" s="2053"/>
      <c r="E718" s="2049"/>
      <c r="F718" s="2054"/>
      <c r="G718" s="2052"/>
      <c r="H718" s="2049"/>
      <c r="I718" s="2049"/>
      <c r="J718" s="2049"/>
      <c r="K718" s="2049"/>
      <c r="L718" s="2049"/>
      <c r="M718" s="2049"/>
      <c r="N718" s="2049"/>
      <c r="O718" s="2049"/>
      <c r="P718" s="2049"/>
      <c r="Q718" s="2049"/>
      <c r="R718" s="2049"/>
      <c r="S718" s="2049"/>
      <c r="T718" s="2049"/>
      <c r="U718" s="2049"/>
      <c r="V718" s="2049"/>
      <c r="W718" s="2049"/>
      <c r="X718" s="2049"/>
      <c r="Y718" s="2049"/>
    </row>
    <row r="719">
      <c r="A719" s="2055"/>
      <c r="B719" s="2051"/>
      <c r="C719" s="2052"/>
      <c r="D719" s="2053"/>
      <c r="E719" s="2049"/>
      <c r="F719" s="2054"/>
      <c r="G719" s="2052"/>
      <c r="H719" s="2049"/>
      <c r="I719" s="2049"/>
      <c r="J719" s="2049"/>
      <c r="K719" s="2049"/>
      <c r="L719" s="2049"/>
      <c r="M719" s="2049"/>
      <c r="N719" s="2049"/>
      <c r="O719" s="2049"/>
      <c r="P719" s="2049"/>
      <c r="Q719" s="2049"/>
      <c r="R719" s="2049"/>
      <c r="S719" s="2049"/>
      <c r="T719" s="2049"/>
      <c r="U719" s="2049"/>
      <c r="V719" s="2049"/>
      <c r="W719" s="2049"/>
      <c r="X719" s="2049"/>
      <c r="Y719" s="2049"/>
    </row>
    <row r="720">
      <c r="A720" s="2055"/>
      <c r="B720" s="2051"/>
      <c r="C720" s="2052"/>
      <c r="D720" s="2053"/>
      <c r="E720" s="2049"/>
      <c r="F720" s="2054"/>
      <c r="G720" s="2052"/>
      <c r="H720" s="2049"/>
      <c r="I720" s="2049"/>
      <c r="J720" s="2049"/>
      <c r="K720" s="2049"/>
      <c r="L720" s="2049"/>
      <c r="M720" s="2049"/>
      <c r="N720" s="2049"/>
      <c r="O720" s="2049"/>
      <c r="P720" s="2049"/>
      <c r="Q720" s="2049"/>
      <c r="R720" s="2049"/>
      <c r="S720" s="2049"/>
      <c r="T720" s="2049"/>
      <c r="U720" s="2049"/>
      <c r="V720" s="2049"/>
      <c r="W720" s="2049"/>
      <c r="X720" s="2049"/>
      <c r="Y720" s="2049"/>
    </row>
    <row r="721">
      <c r="A721" s="2055"/>
      <c r="B721" s="2051"/>
      <c r="C721" s="2052"/>
      <c r="D721" s="2053"/>
      <c r="E721" s="2049"/>
      <c r="F721" s="2054"/>
      <c r="G721" s="2052"/>
      <c r="H721" s="2049"/>
      <c r="I721" s="2049"/>
      <c r="J721" s="2049"/>
      <c r="K721" s="2049"/>
      <c r="L721" s="2049"/>
      <c r="M721" s="2049"/>
      <c r="N721" s="2049"/>
      <c r="O721" s="2049"/>
      <c r="P721" s="2049"/>
      <c r="Q721" s="2049"/>
      <c r="R721" s="2049"/>
      <c r="S721" s="2049"/>
      <c r="T721" s="2049"/>
      <c r="U721" s="2049"/>
      <c r="V721" s="2049"/>
      <c r="W721" s="2049"/>
      <c r="X721" s="2049"/>
      <c r="Y721" s="2049"/>
    </row>
    <row r="722">
      <c r="A722" s="2055"/>
      <c r="B722" s="2051"/>
      <c r="C722" s="2052"/>
      <c r="D722" s="2053"/>
      <c r="E722" s="2049"/>
      <c r="F722" s="2054"/>
      <c r="G722" s="2052"/>
      <c r="H722" s="2049"/>
      <c r="I722" s="2049"/>
      <c r="J722" s="2049"/>
      <c r="K722" s="2049"/>
      <c r="L722" s="2049"/>
      <c r="M722" s="2049"/>
      <c r="N722" s="2049"/>
      <c r="O722" s="2049"/>
      <c r="P722" s="2049"/>
      <c r="Q722" s="2049"/>
      <c r="R722" s="2049"/>
      <c r="S722" s="2049"/>
      <c r="T722" s="2049"/>
      <c r="U722" s="2049"/>
      <c r="V722" s="2049"/>
      <c r="W722" s="2049"/>
      <c r="X722" s="2049"/>
      <c r="Y722" s="2049"/>
    </row>
    <row r="723">
      <c r="A723" s="2055"/>
      <c r="B723" s="2051"/>
      <c r="C723" s="2052"/>
      <c r="D723" s="2053"/>
      <c r="E723" s="2049"/>
      <c r="F723" s="2054"/>
      <c r="G723" s="2052"/>
      <c r="H723" s="2049"/>
      <c r="I723" s="2049"/>
      <c r="J723" s="2049"/>
      <c r="K723" s="2049"/>
      <c r="L723" s="2049"/>
      <c r="M723" s="2049"/>
      <c r="N723" s="2049"/>
      <c r="O723" s="2049"/>
      <c r="P723" s="2049"/>
      <c r="Q723" s="2049"/>
      <c r="R723" s="2049"/>
      <c r="S723" s="2049"/>
      <c r="T723" s="2049"/>
      <c r="U723" s="2049"/>
      <c r="V723" s="2049"/>
      <c r="W723" s="2049"/>
      <c r="X723" s="2049"/>
      <c r="Y723" s="2049"/>
    </row>
    <row r="724">
      <c r="A724" s="2055"/>
      <c r="B724" s="2051"/>
      <c r="C724" s="2052"/>
      <c r="D724" s="2053"/>
      <c r="E724" s="2049"/>
      <c r="F724" s="2054"/>
      <c r="G724" s="2052"/>
      <c r="H724" s="2049"/>
      <c r="I724" s="2049"/>
      <c r="J724" s="2049"/>
      <c r="K724" s="2049"/>
      <c r="L724" s="2049"/>
      <c r="M724" s="2049"/>
      <c r="N724" s="2049"/>
      <c r="O724" s="2049"/>
      <c r="P724" s="2049"/>
      <c r="Q724" s="2049"/>
      <c r="R724" s="2049"/>
      <c r="S724" s="2049"/>
      <c r="T724" s="2049"/>
      <c r="U724" s="2049"/>
      <c r="V724" s="2049"/>
      <c r="W724" s="2049"/>
      <c r="X724" s="2049"/>
      <c r="Y724" s="2049"/>
    </row>
    <row r="725">
      <c r="A725" s="2055"/>
      <c r="B725" s="2051"/>
      <c r="C725" s="2052"/>
      <c r="D725" s="2053"/>
      <c r="E725" s="2049"/>
      <c r="F725" s="2054"/>
      <c r="G725" s="2052"/>
      <c r="H725" s="2049"/>
      <c r="I725" s="2049"/>
      <c r="J725" s="2049"/>
      <c r="K725" s="2049"/>
      <c r="L725" s="2049"/>
      <c r="M725" s="2049"/>
      <c r="N725" s="2049"/>
      <c r="O725" s="2049"/>
      <c r="P725" s="2049"/>
      <c r="Q725" s="2049"/>
      <c r="R725" s="2049"/>
      <c r="S725" s="2049"/>
      <c r="T725" s="2049"/>
      <c r="U725" s="2049"/>
      <c r="V725" s="2049"/>
      <c r="W725" s="2049"/>
      <c r="X725" s="2049"/>
      <c r="Y725" s="2049"/>
    </row>
    <row r="726">
      <c r="A726" s="2055"/>
      <c r="B726" s="2051"/>
      <c r="C726" s="2052"/>
      <c r="D726" s="2053"/>
      <c r="E726" s="2049"/>
      <c r="F726" s="2054"/>
      <c r="G726" s="2052"/>
      <c r="H726" s="2049"/>
      <c r="I726" s="2049"/>
      <c r="J726" s="2049"/>
      <c r="K726" s="2049"/>
      <c r="L726" s="2049"/>
      <c r="M726" s="2049"/>
      <c r="N726" s="2049"/>
      <c r="O726" s="2049"/>
      <c r="P726" s="2049"/>
      <c r="Q726" s="2049"/>
      <c r="R726" s="2049"/>
      <c r="S726" s="2049"/>
      <c r="T726" s="2049"/>
      <c r="U726" s="2049"/>
      <c r="V726" s="2049"/>
      <c r="W726" s="2049"/>
      <c r="X726" s="2049"/>
      <c r="Y726" s="2049"/>
    </row>
    <row r="727">
      <c r="A727" s="2055"/>
      <c r="B727" s="2051"/>
      <c r="C727" s="2052"/>
      <c r="D727" s="2053"/>
      <c r="E727" s="2049"/>
      <c r="F727" s="2054"/>
      <c r="G727" s="2052"/>
      <c r="H727" s="2049"/>
      <c r="I727" s="2049"/>
      <c r="J727" s="2049"/>
      <c r="K727" s="2049"/>
      <c r="L727" s="2049"/>
      <c r="M727" s="2049"/>
      <c r="N727" s="2049"/>
      <c r="O727" s="2049"/>
      <c r="P727" s="2049"/>
      <c r="Q727" s="2049"/>
      <c r="R727" s="2049"/>
      <c r="S727" s="2049"/>
      <c r="T727" s="2049"/>
      <c r="U727" s="2049"/>
      <c r="V727" s="2049"/>
      <c r="W727" s="2049"/>
      <c r="X727" s="2049"/>
      <c r="Y727" s="2049"/>
    </row>
    <row r="728">
      <c r="A728" s="2055"/>
      <c r="B728" s="2051"/>
      <c r="C728" s="2052"/>
      <c r="D728" s="2053"/>
      <c r="E728" s="2049"/>
      <c r="F728" s="2054"/>
      <c r="G728" s="2052"/>
      <c r="H728" s="2049"/>
      <c r="I728" s="2049"/>
      <c r="J728" s="2049"/>
      <c r="K728" s="2049"/>
      <c r="L728" s="2049"/>
      <c r="M728" s="2049"/>
      <c r="N728" s="2049"/>
      <c r="O728" s="2049"/>
      <c r="P728" s="2049"/>
      <c r="Q728" s="2049"/>
      <c r="R728" s="2049"/>
      <c r="S728" s="2049"/>
      <c r="T728" s="2049"/>
      <c r="U728" s="2049"/>
      <c r="V728" s="2049"/>
      <c r="W728" s="2049"/>
      <c r="X728" s="2049"/>
      <c r="Y728" s="2049"/>
    </row>
    <row r="729">
      <c r="A729" s="2055"/>
      <c r="B729" s="2051"/>
      <c r="C729" s="2052"/>
      <c r="D729" s="2053"/>
      <c r="E729" s="2049"/>
      <c r="F729" s="2054"/>
      <c r="G729" s="2052"/>
      <c r="H729" s="2049"/>
      <c r="I729" s="2049"/>
      <c r="J729" s="2049"/>
      <c r="K729" s="2049"/>
      <c r="L729" s="2049"/>
      <c r="M729" s="2049"/>
      <c r="N729" s="2049"/>
      <c r="O729" s="2049"/>
      <c r="P729" s="2049"/>
      <c r="Q729" s="2049"/>
      <c r="R729" s="2049"/>
      <c r="S729" s="2049"/>
      <c r="T729" s="2049"/>
      <c r="U729" s="2049"/>
      <c r="V729" s="2049"/>
      <c r="W729" s="2049"/>
      <c r="X729" s="2049"/>
      <c r="Y729" s="2049"/>
    </row>
    <row r="730">
      <c r="A730" s="2055"/>
      <c r="B730" s="2051"/>
      <c r="C730" s="2052"/>
      <c r="D730" s="2053"/>
      <c r="E730" s="2049"/>
      <c r="F730" s="2054"/>
      <c r="G730" s="2052"/>
      <c r="H730" s="2049"/>
      <c r="I730" s="2049"/>
      <c r="J730" s="2049"/>
      <c r="K730" s="2049"/>
      <c r="L730" s="2049"/>
      <c r="M730" s="2049"/>
      <c r="N730" s="2049"/>
      <c r="O730" s="2049"/>
      <c r="P730" s="2049"/>
      <c r="Q730" s="2049"/>
      <c r="R730" s="2049"/>
      <c r="S730" s="2049"/>
      <c r="T730" s="2049"/>
      <c r="U730" s="2049"/>
      <c r="V730" s="2049"/>
      <c r="W730" s="2049"/>
      <c r="X730" s="2049"/>
      <c r="Y730" s="2049"/>
    </row>
    <row r="731">
      <c r="A731" s="2055"/>
      <c r="B731" s="2051"/>
      <c r="C731" s="2052"/>
      <c r="D731" s="2053"/>
      <c r="E731" s="2049"/>
      <c r="F731" s="2054"/>
      <c r="G731" s="2052"/>
      <c r="H731" s="2049"/>
      <c r="I731" s="2049"/>
      <c r="J731" s="2049"/>
      <c r="K731" s="2049"/>
      <c r="L731" s="2049"/>
      <c r="M731" s="2049"/>
      <c r="N731" s="2049"/>
      <c r="O731" s="2049"/>
      <c r="P731" s="2049"/>
      <c r="Q731" s="2049"/>
      <c r="R731" s="2049"/>
      <c r="S731" s="2049"/>
      <c r="T731" s="2049"/>
      <c r="U731" s="2049"/>
      <c r="V731" s="2049"/>
      <c r="W731" s="2049"/>
      <c r="X731" s="2049"/>
      <c r="Y731" s="2049"/>
    </row>
    <row r="732">
      <c r="A732" s="2055"/>
      <c r="B732" s="2051"/>
      <c r="C732" s="2052"/>
      <c r="D732" s="2053"/>
      <c r="E732" s="2049"/>
      <c r="F732" s="2054"/>
      <c r="G732" s="2052"/>
      <c r="H732" s="2049"/>
      <c r="I732" s="2049"/>
      <c r="J732" s="2049"/>
      <c r="K732" s="2049"/>
      <c r="L732" s="2049"/>
      <c r="M732" s="2049"/>
      <c r="N732" s="2049"/>
      <c r="O732" s="2049"/>
      <c r="P732" s="2049"/>
      <c r="Q732" s="2049"/>
      <c r="R732" s="2049"/>
      <c r="S732" s="2049"/>
      <c r="T732" s="2049"/>
      <c r="U732" s="2049"/>
      <c r="V732" s="2049"/>
      <c r="W732" s="2049"/>
      <c r="X732" s="2049"/>
      <c r="Y732" s="2049"/>
    </row>
    <row r="733">
      <c r="A733" s="2055"/>
      <c r="B733" s="2051"/>
      <c r="C733" s="2052"/>
      <c r="D733" s="2053"/>
      <c r="E733" s="2049"/>
      <c r="F733" s="2054"/>
      <c r="G733" s="2052"/>
      <c r="H733" s="2049"/>
      <c r="I733" s="2049"/>
      <c r="J733" s="2049"/>
      <c r="K733" s="2049"/>
      <c r="L733" s="2049"/>
      <c r="M733" s="2049"/>
      <c r="N733" s="2049"/>
      <c r="O733" s="2049"/>
      <c r="P733" s="2049"/>
      <c r="Q733" s="2049"/>
      <c r="R733" s="2049"/>
      <c r="S733" s="2049"/>
      <c r="T733" s="2049"/>
      <c r="U733" s="2049"/>
      <c r="V733" s="2049"/>
      <c r="W733" s="2049"/>
      <c r="X733" s="2049"/>
      <c r="Y733" s="2049"/>
    </row>
    <row r="734">
      <c r="A734" s="2055"/>
      <c r="B734" s="2051"/>
      <c r="C734" s="2052"/>
      <c r="D734" s="2053"/>
      <c r="E734" s="2049"/>
      <c r="F734" s="2054"/>
      <c r="G734" s="2052"/>
      <c r="H734" s="2049"/>
      <c r="I734" s="2049"/>
      <c r="J734" s="2049"/>
      <c r="K734" s="2049"/>
      <c r="L734" s="2049"/>
      <c r="M734" s="2049"/>
      <c r="N734" s="2049"/>
      <c r="O734" s="2049"/>
      <c r="P734" s="2049"/>
      <c r="Q734" s="2049"/>
      <c r="R734" s="2049"/>
      <c r="S734" s="2049"/>
      <c r="T734" s="2049"/>
      <c r="U734" s="2049"/>
      <c r="V734" s="2049"/>
      <c r="W734" s="2049"/>
      <c r="X734" s="2049"/>
      <c r="Y734" s="2049"/>
    </row>
    <row r="735">
      <c r="A735" s="2055"/>
      <c r="B735" s="2051"/>
      <c r="C735" s="2052"/>
      <c r="D735" s="2053"/>
      <c r="E735" s="2049"/>
      <c r="F735" s="2054"/>
      <c r="G735" s="2052"/>
      <c r="H735" s="2049"/>
      <c r="I735" s="2049"/>
      <c r="J735" s="2049"/>
      <c r="K735" s="2049"/>
      <c r="L735" s="2049"/>
      <c r="M735" s="2049"/>
      <c r="N735" s="2049"/>
      <c r="O735" s="2049"/>
      <c r="P735" s="2049"/>
      <c r="Q735" s="2049"/>
      <c r="R735" s="2049"/>
      <c r="S735" s="2049"/>
      <c r="T735" s="2049"/>
      <c r="U735" s="2049"/>
      <c r="V735" s="2049"/>
      <c r="W735" s="2049"/>
      <c r="X735" s="2049"/>
      <c r="Y735" s="2049"/>
    </row>
    <row r="736">
      <c r="A736" s="2055"/>
      <c r="B736" s="2051"/>
      <c r="C736" s="2052"/>
      <c r="D736" s="2053"/>
      <c r="E736" s="2049"/>
      <c r="F736" s="2054"/>
      <c r="G736" s="2052"/>
      <c r="H736" s="2049"/>
      <c r="I736" s="2049"/>
      <c r="J736" s="2049"/>
      <c r="K736" s="2049"/>
      <c r="L736" s="2049"/>
      <c r="M736" s="2049"/>
      <c r="N736" s="2049"/>
      <c r="O736" s="2049"/>
      <c r="P736" s="2049"/>
      <c r="Q736" s="2049"/>
      <c r="R736" s="2049"/>
      <c r="S736" s="2049"/>
      <c r="T736" s="2049"/>
      <c r="U736" s="2049"/>
      <c r="V736" s="2049"/>
      <c r="W736" s="2049"/>
      <c r="X736" s="2049"/>
      <c r="Y736" s="2049"/>
    </row>
    <row r="737">
      <c r="A737" s="2055"/>
      <c r="B737" s="2051"/>
      <c r="C737" s="2052"/>
      <c r="D737" s="2053"/>
      <c r="E737" s="2049"/>
      <c r="F737" s="2054"/>
      <c r="G737" s="2052"/>
      <c r="H737" s="2049"/>
      <c r="I737" s="2049"/>
      <c r="J737" s="2049"/>
      <c r="K737" s="2049"/>
      <c r="L737" s="2049"/>
      <c r="M737" s="2049"/>
      <c r="N737" s="2049"/>
      <c r="O737" s="2049"/>
      <c r="P737" s="2049"/>
      <c r="Q737" s="2049"/>
      <c r="R737" s="2049"/>
      <c r="S737" s="2049"/>
      <c r="T737" s="2049"/>
      <c r="U737" s="2049"/>
      <c r="V737" s="2049"/>
      <c r="W737" s="2049"/>
      <c r="X737" s="2049"/>
      <c r="Y737" s="2049"/>
    </row>
    <row r="738">
      <c r="A738" s="2055"/>
      <c r="B738" s="2051"/>
      <c r="C738" s="2052"/>
      <c r="D738" s="2053"/>
      <c r="E738" s="2049"/>
      <c r="F738" s="2054"/>
      <c r="G738" s="2052"/>
      <c r="H738" s="2049"/>
      <c r="I738" s="2049"/>
      <c r="J738" s="2049"/>
      <c r="K738" s="2049"/>
      <c r="L738" s="2049"/>
      <c r="M738" s="2049"/>
      <c r="N738" s="2049"/>
      <c r="O738" s="2049"/>
      <c r="P738" s="2049"/>
      <c r="Q738" s="2049"/>
      <c r="R738" s="2049"/>
      <c r="S738" s="2049"/>
      <c r="T738" s="2049"/>
      <c r="U738" s="2049"/>
      <c r="V738" s="2049"/>
      <c r="W738" s="2049"/>
      <c r="X738" s="2049"/>
      <c r="Y738" s="2049"/>
    </row>
    <row r="739">
      <c r="A739" s="2055"/>
      <c r="B739" s="2051"/>
      <c r="C739" s="2052"/>
      <c r="D739" s="2053"/>
      <c r="E739" s="2049"/>
      <c r="F739" s="2054"/>
      <c r="G739" s="2052"/>
      <c r="H739" s="2049"/>
      <c r="I739" s="2049"/>
      <c r="J739" s="2049"/>
      <c r="K739" s="2049"/>
      <c r="L739" s="2049"/>
      <c r="M739" s="2049"/>
      <c r="N739" s="2049"/>
      <c r="O739" s="2049"/>
      <c r="P739" s="2049"/>
      <c r="Q739" s="2049"/>
      <c r="R739" s="2049"/>
      <c r="S739" s="2049"/>
      <c r="T739" s="2049"/>
      <c r="U739" s="2049"/>
      <c r="V739" s="2049"/>
      <c r="W739" s="2049"/>
      <c r="X739" s="2049"/>
      <c r="Y739" s="2049"/>
    </row>
    <row r="740">
      <c r="A740" s="2055"/>
      <c r="B740" s="2051"/>
      <c r="C740" s="2052"/>
      <c r="D740" s="2053"/>
      <c r="E740" s="2049"/>
      <c r="F740" s="2054"/>
      <c r="G740" s="2052"/>
      <c r="H740" s="2049"/>
      <c r="I740" s="2049"/>
      <c r="J740" s="2049"/>
      <c r="K740" s="2049"/>
      <c r="L740" s="2049"/>
      <c r="M740" s="2049"/>
      <c r="N740" s="2049"/>
      <c r="O740" s="2049"/>
      <c r="P740" s="2049"/>
      <c r="Q740" s="2049"/>
      <c r="R740" s="2049"/>
      <c r="S740" s="2049"/>
      <c r="T740" s="2049"/>
      <c r="U740" s="2049"/>
      <c r="V740" s="2049"/>
      <c r="W740" s="2049"/>
      <c r="X740" s="2049"/>
      <c r="Y740" s="2049"/>
    </row>
    <row r="741">
      <c r="A741" s="2055"/>
      <c r="B741" s="2051"/>
      <c r="C741" s="2052"/>
      <c r="D741" s="2053"/>
      <c r="E741" s="2049"/>
      <c r="F741" s="2054"/>
      <c r="G741" s="2052"/>
      <c r="H741" s="2049"/>
      <c r="I741" s="2049"/>
      <c r="J741" s="2049"/>
      <c r="K741" s="2049"/>
      <c r="L741" s="2049"/>
      <c r="M741" s="2049"/>
      <c r="N741" s="2049"/>
      <c r="O741" s="2049"/>
      <c r="P741" s="2049"/>
      <c r="Q741" s="2049"/>
      <c r="R741" s="2049"/>
      <c r="S741" s="2049"/>
      <c r="T741" s="2049"/>
      <c r="U741" s="2049"/>
      <c r="V741" s="2049"/>
      <c r="W741" s="2049"/>
      <c r="X741" s="2049"/>
      <c r="Y741" s="2049"/>
    </row>
    <row r="742">
      <c r="A742" s="2055"/>
      <c r="B742" s="2051"/>
      <c r="C742" s="2052"/>
      <c r="D742" s="2053"/>
      <c r="E742" s="2049"/>
      <c r="F742" s="2054"/>
      <c r="G742" s="2052"/>
      <c r="H742" s="2049"/>
      <c r="I742" s="2049"/>
      <c r="J742" s="2049"/>
      <c r="K742" s="2049"/>
      <c r="L742" s="2049"/>
      <c r="M742" s="2049"/>
      <c r="N742" s="2049"/>
      <c r="O742" s="2049"/>
      <c r="P742" s="2049"/>
      <c r="Q742" s="2049"/>
      <c r="R742" s="2049"/>
      <c r="S742" s="2049"/>
      <c r="T742" s="2049"/>
      <c r="U742" s="2049"/>
      <c r="V742" s="2049"/>
      <c r="W742" s="2049"/>
      <c r="X742" s="2049"/>
      <c r="Y742" s="2049"/>
    </row>
    <row r="743">
      <c r="A743" s="2055"/>
      <c r="B743" s="2051"/>
      <c r="C743" s="2052"/>
      <c r="D743" s="2053"/>
      <c r="E743" s="2049"/>
      <c r="F743" s="2054"/>
      <c r="G743" s="2052"/>
      <c r="H743" s="2049"/>
      <c r="I743" s="2049"/>
      <c r="J743" s="2049"/>
      <c r="K743" s="2049"/>
      <c r="L743" s="2049"/>
      <c r="M743" s="2049"/>
      <c r="N743" s="2049"/>
      <c r="O743" s="2049"/>
      <c r="P743" s="2049"/>
      <c r="Q743" s="2049"/>
      <c r="R743" s="2049"/>
      <c r="S743" s="2049"/>
      <c r="T743" s="2049"/>
      <c r="U743" s="2049"/>
      <c r="V743" s="2049"/>
      <c r="W743" s="2049"/>
      <c r="X743" s="2049"/>
      <c r="Y743" s="2049"/>
    </row>
    <row r="744">
      <c r="A744" s="2055"/>
      <c r="B744" s="2051"/>
      <c r="C744" s="2052"/>
      <c r="D744" s="2053"/>
      <c r="E744" s="2049"/>
      <c r="F744" s="2054"/>
      <c r="G744" s="2052"/>
      <c r="H744" s="2049"/>
      <c r="I744" s="2049"/>
      <c r="J744" s="2049"/>
      <c r="K744" s="2049"/>
      <c r="L744" s="2049"/>
      <c r="M744" s="2049"/>
      <c r="N744" s="2049"/>
      <c r="O744" s="2049"/>
      <c r="P744" s="2049"/>
      <c r="Q744" s="2049"/>
      <c r="R744" s="2049"/>
      <c r="S744" s="2049"/>
      <c r="T744" s="2049"/>
      <c r="U744" s="2049"/>
      <c r="V744" s="2049"/>
      <c r="W744" s="2049"/>
      <c r="X744" s="2049"/>
      <c r="Y744" s="2049"/>
    </row>
    <row r="745">
      <c r="A745" s="2055"/>
      <c r="B745" s="2051"/>
      <c r="C745" s="2052"/>
      <c r="D745" s="2053"/>
      <c r="E745" s="2049"/>
      <c r="F745" s="2054"/>
      <c r="G745" s="2052"/>
      <c r="H745" s="2049"/>
      <c r="I745" s="2049"/>
      <c r="J745" s="2049"/>
      <c r="K745" s="2049"/>
      <c r="L745" s="2049"/>
      <c r="M745" s="2049"/>
      <c r="N745" s="2049"/>
      <c r="O745" s="2049"/>
      <c r="P745" s="2049"/>
      <c r="Q745" s="2049"/>
      <c r="R745" s="2049"/>
      <c r="S745" s="2049"/>
      <c r="T745" s="2049"/>
      <c r="U745" s="2049"/>
      <c r="V745" s="2049"/>
      <c r="W745" s="2049"/>
      <c r="X745" s="2049"/>
      <c r="Y745" s="2049"/>
    </row>
    <row r="746">
      <c r="A746" s="2055"/>
      <c r="B746" s="2051"/>
      <c r="C746" s="2052"/>
      <c r="D746" s="2053"/>
      <c r="E746" s="2049"/>
      <c r="F746" s="2054"/>
      <c r="G746" s="2052"/>
      <c r="H746" s="2049"/>
      <c r="I746" s="2049"/>
      <c r="J746" s="2049"/>
      <c r="K746" s="2049"/>
      <c r="L746" s="2049"/>
      <c r="M746" s="2049"/>
      <c r="N746" s="2049"/>
      <c r="O746" s="2049"/>
      <c r="P746" s="2049"/>
      <c r="Q746" s="2049"/>
      <c r="R746" s="2049"/>
      <c r="S746" s="2049"/>
      <c r="T746" s="2049"/>
      <c r="U746" s="2049"/>
      <c r="V746" s="2049"/>
      <c r="W746" s="2049"/>
      <c r="X746" s="2049"/>
      <c r="Y746" s="2049"/>
    </row>
    <row r="747">
      <c r="A747" s="2055"/>
      <c r="B747" s="2051"/>
      <c r="C747" s="2052"/>
      <c r="D747" s="2053"/>
      <c r="E747" s="2049"/>
      <c r="F747" s="2054"/>
      <c r="G747" s="2052"/>
      <c r="H747" s="2049"/>
      <c r="I747" s="2049"/>
      <c r="J747" s="2049"/>
      <c r="K747" s="2049"/>
      <c r="L747" s="2049"/>
      <c r="M747" s="2049"/>
      <c r="N747" s="2049"/>
      <c r="O747" s="2049"/>
      <c r="P747" s="2049"/>
      <c r="Q747" s="2049"/>
      <c r="R747" s="2049"/>
      <c r="S747" s="2049"/>
      <c r="T747" s="2049"/>
      <c r="U747" s="2049"/>
      <c r="V747" s="2049"/>
      <c r="W747" s="2049"/>
      <c r="X747" s="2049"/>
      <c r="Y747" s="2049"/>
    </row>
    <row r="748">
      <c r="A748" s="2055"/>
      <c r="B748" s="2051"/>
      <c r="C748" s="2052"/>
      <c r="D748" s="2053"/>
      <c r="E748" s="2049"/>
      <c r="F748" s="2054"/>
      <c r="G748" s="2052"/>
      <c r="H748" s="2049"/>
      <c r="I748" s="2049"/>
      <c r="J748" s="2049"/>
      <c r="K748" s="2049"/>
      <c r="L748" s="2049"/>
      <c r="M748" s="2049"/>
      <c r="N748" s="2049"/>
      <c r="O748" s="2049"/>
      <c r="P748" s="2049"/>
      <c r="Q748" s="2049"/>
      <c r="R748" s="2049"/>
      <c r="S748" s="2049"/>
      <c r="T748" s="2049"/>
      <c r="U748" s="2049"/>
      <c r="V748" s="2049"/>
      <c r="W748" s="2049"/>
      <c r="X748" s="2049"/>
      <c r="Y748" s="2049"/>
    </row>
    <row r="749">
      <c r="A749" s="2055"/>
      <c r="B749" s="2051"/>
      <c r="C749" s="2052"/>
      <c r="D749" s="2053"/>
      <c r="E749" s="2049"/>
      <c r="F749" s="2054"/>
      <c r="G749" s="2052"/>
      <c r="H749" s="2049"/>
      <c r="I749" s="2049"/>
      <c r="J749" s="2049"/>
      <c r="K749" s="2049"/>
      <c r="L749" s="2049"/>
      <c r="M749" s="2049"/>
      <c r="N749" s="2049"/>
      <c r="O749" s="2049"/>
      <c r="P749" s="2049"/>
      <c r="Q749" s="2049"/>
      <c r="R749" s="2049"/>
      <c r="S749" s="2049"/>
      <c r="T749" s="2049"/>
      <c r="U749" s="2049"/>
      <c r="V749" s="2049"/>
      <c r="W749" s="2049"/>
      <c r="X749" s="2049"/>
      <c r="Y749" s="2049"/>
    </row>
    <row r="750">
      <c r="A750" s="2055"/>
      <c r="B750" s="2051"/>
      <c r="C750" s="2052"/>
      <c r="D750" s="2053"/>
      <c r="E750" s="2049"/>
      <c r="F750" s="2054"/>
      <c r="G750" s="2052"/>
      <c r="H750" s="2049"/>
      <c r="I750" s="2049"/>
      <c r="J750" s="2049"/>
      <c r="K750" s="2049"/>
      <c r="L750" s="2049"/>
      <c r="M750" s="2049"/>
      <c r="N750" s="2049"/>
      <c r="O750" s="2049"/>
      <c r="P750" s="2049"/>
      <c r="Q750" s="2049"/>
      <c r="R750" s="2049"/>
      <c r="S750" s="2049"/>
      <c r="T750" s="2049"/>
      <c r="U750" s="2049"/>
      <c r="V750" s="2049"/>
      <c r="W750" s="2049"/>
      <c r="X750" s="2049"/>
      <c r="Y750" s="2049"/>
    </row>
    <row r="751">
      <c r="A751" s="2055"/>
      <c r="B751" s="2051"/>
      <c r="C751" s="2052"/>
      <c r="D751" s="2053"/>
      <c r="E751" s="2049"/>
      <c r="F751" s="2054"/>
      <c r="G751" s="2052"/>
      <c r="H751" s="2049"/>
      <c r="I751" s="2049"/>
      <c r="J751" s="2049"/>
      <c r="K751" s="2049"/>
      <c r="L751" s="2049"/>
      <c r="M751" s="2049"/>
      <c r="N751" s="2049"/>
      <c r="O751" s="2049"/>
      <c r="P751" s="2049"/>
      <c r="Q751" s="2049"/>
      <c r="R751" s="2049"/>
      <c r="S751" s="2049"/>
      <c r="T751" s="2049"/>
      <c r="U751" s="2049"/>
      <c r="V751" s="2049"/>
      <c r="W751" s="2049"/>
      <c r="X751" s="2049"/>
      <c r="Y751" s="2049"/>
    </row>
    <row r="752">
      <c r="A752" s="2055"/>
      <c r="B752" s="2051"/>
      <c r="C752" s="2052"/>
      <c r="D752" s="2053"/>
      <c r="E752" s="2049"/>
      <c r="F752" s="2054"/>
      <c r="G752" s="2052"/>
      <c r="H752" s="2049"/>
      <c r="I752" s="2049"/>
      <c r="J752" s="2049"/>
      <c r="K752" s="2049"/>
      <c r="L752" s="2049"/>
      <c r="M752" s="2049"/>
      <c r="N752" s="2049"/>
      <c r="O752" s="2049"/>
      <c r="P752" s="2049"/>
      <c r="Q752" s="2049"/>
      <c r="R752" s="2049"/>
      <c r="S752" s="2049"/>
      <c r="T752" s="2049"/>
      <c r="U752" s="2049"/>
      <c r="V752" s="2049"/>
      <c r="W752" s="2049"/>
      <c r="X752" s="2049"/>
      <c r="Y752" s="2049"/>
    </row>
    <row r="753">
      <c r="A753" s="2055"/>
      <c r="B753" s="2051"/>
      <c r="C753" s="2052"/>
      <c r="D753" s="2053"/>
      <c r="E753" s="2049"/>
      <c r="F753" s="2054"/>
      <c r="G753" s="2052"/>
      <c r="H753" s="2049"/>
      <c r="I753" s="2049"/>
      <c r="J753" s="2049"/>
      <c r="K753" s="2049"/>
      <c r="L753" s="2049"/>
      <c r="M753" s="2049"/>
      <c r="N753" s="2049"/>
      <c r="O753" s="2049"/>
      <c r="P753" s="2049"/>
      <c r="Q753" s="2049"/>
      <c r="R753" s="2049"/>
      <c r="S753" s="2049"/>
      <c r="T753" s="2049"/>
      <c r="U753" s="2049"/>
      <c r="V753" s="2049"/>
      <c r="W753" s="2049"/>
      <c r="X753" s="2049"/>
      <c r="Y753" s="2049"/>
    </row>
    <row r="754">
      <c r="A754" s="2055"/>
      <c r="B754" s="2051"/>
      <c r="C754" s="2052"/>
      <c r="D754" s="2053"/>
      <c r="E754" s="2049"/>
      <c r="F754" s="2054"/>
      <c r="G754" s="2052"/>
      <c r="H754" s="2049"/>
      <c r="I754" s="2049"/>
      <c r="J754" s="2049"/>
      <c r="K754" s="2049"/>
      <c r="L754" s="2049"/>
      <c r="M754" s="2049"/>
      <c r="N754" s="2049"/>
      <c r="O754" s="2049"/>
      <c r="P754" s="2049"/>
      <c r="Q754" s="2049"/>
      <c r="R754" s="2049"/>
      <c r="S754" s="2049"/>
      <c r="T754" s="2049"/>
      <c r="U754" s="2049"/>
      <c r="V754" s="2049"/>
      <c r="W754" s="2049"/>
      <c r="X754" s="2049"/>
      <c r="Y754" s="2049"/>
    </row>
    <row r="755">
      <c r="A755" s="2055"/>
      <c r="B755" s="2051"/>
      <c r="C755" s="2052"/>
      <c r="D755" s="2053"/>
      <c r="E755" s="2049"/>
      <c r="F755" s="2054"/>
      <c r="G755" s="2052"/>
      <c r="H755" s="2049"/>
      <c r="I755" s="2049"/>
      <c r="J755" s="2049"/>
      <c r="K755" s="2049"/>
      <c r="L755" s="2049"/>
      <c r="M755" s="2049"/>
      <c r="N755" s="2049"/>
      <c r="O755" s="2049"/>
      <c r="P755" s="2049"/>
      <c r="Q755" s="2049"/>
      <c r="R755" s="2049"/>
      <c r="S755" s="2049"/>
      <c r="T755" s="2049"/>
      <c r="U755" s="2049"/>
      <c r="V755" s="2049"/>
      <c r="W755" s="2049"/>
      <c r="X755" s="2049"/>
      <c r="Y755" s="2049"/>
    </row>
    <row r="756">
      <c r="A756" s="2055"/>
      <c r="B756" s="2051"/>
      <c r="C756" s="2052"/>
      <c r="D756" s="2053"/>
      <c r="E756" s="2049"/>
      <c r="F756" s="2054"/>
      <c r="G756" s="2052"/>
      <c r="H756" s="2049"/>
      <c r="I756" s="2049"/>
      <c r="J756" s="2049"/>
      <c r="K756" s="2049"/>
      <c r="L756" s="2049"/>
      <c r="M756" s="2049"/>
      <c r="N756" s="2049"/>
      <c r="O756" s="2049"/>
      <c r="P756" s="2049"/>
      <c r="Q756" s="2049"/>
      <c r="R756" s="2049"/>
      <c r="S756" s="2049"/>
      <c r="T756" s="2049"/>
      <c r="U756" s="2049"/>
      <c r="V756" s="2049"/>
      <c r="W756" s="2049"/>
      <c r="X756" s="2049"/>
      <c r="Y756" s="2049"/>
    </row>
    <row r="757">
      <c r="A757" s="2055"/>
      <c r="B757" s="2051"/>
      <c r="C757" s="2052"/>
      <c r="D757" s="2053"/>
      <c r="E757" s="2049"/>
      <c r="F757" s="2054"/>
      <c r="G757" s="2052"/>
      <c r="H757" s="2049"/>
      <c r="I757" s="2049"/>
      <c r="J757" s="2049"/>
      <c r="K757" s="2049"/>
      <c r="L757" s="2049"/>
      <c r="M757" s="2049"/>
      <c r="N757" s="2049"/>
      <c r="O757" s="2049"/>
      <c r="P757" s="2049"/>
      <c r="Q757" s="2049"/>
      <c r="R757" s="2049"/>
      <c r="S757" s="2049"/>
      <c r="T757" s="2049"/>
      <c r="U757" s="2049"/>
      <c r="V757" s="2049"/>
      <c r="W757" s="2049"/>
      <c r="X757" s="2049"/>
      <c r="Y757" s="2049"/>
    </row>
    <row r="758">
      <c r="A758" s="2055"/>
      <c r="B758" s="2051"/>
      <c r="C758" s="2052"/>
      <c r="D758" s="2053"/>
      <c r="E758" s="2049"/>
      <c r="F758" s="2054"/>
      <c r="G758" s="2052"/>
      <c r="H758" s="2049"/>
      <c r="I758" s="2049"/>
      <c r="J758" s="2049"/>
      <c r="K758" s="2049"/>
      <c r="L758" s="2049"/>
      <c r="M758" s="2049"/>
      <c r="N758" s="2049"/>
      <c r="O758" s="2049"/>
      <c r="P758" s="2049"/>
      <c r="Q758" s="2049"/>
      <c r="R758" s="2049"/>
      <c r="S758" s="2049"/>
      <c r="T758" s="2049"/>
      <c r="U758" s="2049"/>
      <c r="V758" s="2049"/>
      <c r="W758" s="2049"/>
      <c r="X758" s="2049"/>
      <c r="Y758" s="2049"/>
    </row>
    <row r="759">
      <c r="A759" s="2055"/>
      <c r="B759" s="2051"/>
      <c r="C759" s="2052"/>
      <c r="D759" s="2053"/>
      <c r="E759" s="2049"/>
      <c r="F759" s="2054"/>
      <c r="G759" s="2052"/>
      <c r="H759" s="2049"/>
      <c r="I759" s="2049"/>
      <c r="J759" s="2049"/>
      <c r="K759" s="2049"/>
      <c r="L759" s="2049"/>
      <c r="M759" s="2049"/>
      <c r="N759" s="2049"/>
      <c r="O759" s="2049"/>
      <c r="P759" s="2049"/>
      <c r="Q759" s="2049"/>
      <c r="R759" s="2049"/>
      <c r="S759" s="2049"/>
      <c r="T759" s="2049"/>
      <c r="U759" s="2049"/>
      <c r="V759" s="2049"/>
      <c r="W759" s="2049"/>
      <c r="X759" s="2049"/>
      <c r="Y759" s="2049"/>
    </row>
    <row r="760">
      <c r="A760" s="2055"/>
      <c r="B760" s="2051"/>
      <c r="C760" s="2052"/>
      <c r="D760" s="2053"/>
      <c r="E760" s="2049"/>
      <c r="F760" s="2054"/>
      <c r="G760" s="2052"/>
      <c r="H760" s="2049"/>
      <c r="I760" s="2049"/>
      <c r="J760" s="2049"/>
      <c r="K760" s="2049"/>
      <c r="L760" s="2049"/>
      <c r="M760" s="2049"/>
      <c r="N760" s="2049"/>
      <c r="O760" s="2049"/>
      <c r="P760" s="2049"/>
      <c r="Q760" s="2049"/>
      <c r="R760" s="2049"/>
      <c r="S760" s="2049"/>
      <c r="T760" s="2049"/>
      <c r="U760" s="2049"/>
      <c r="V760" s="2049"/>
      <c r="W760" s="2049"/>
      <c r="X760" s="2049"/>
      <c r="Y760" s="2049"/>
    </row>
    <row r="761">
      <c r="A761" s="2055"/>
      <c r="B761" s="2051"/>
      <c r="C761" s="2052"/>
      <c r="D761" s="2053"/>
      <c r="E761" s="2049"/>
      <c r="F761" s="2054"/>
      <c r="G761" s="2052"/>
      <c r="H761" s="2049"/>
      <c r="I761" s="2049"/>
      <c r="J761" s="2049"/>
      <c r="K761" s="2049"/>
      <c r="L761" s="2049"/>
      <c r="M761" s="2049"/>
      <c r="N761" s="2049"/>
      <c r="O761" s="2049"/>
      <c r="P761" s="2049"/>
      <c r="Q761" s="2049"/>
      <c r="R761" s="2049"/>
      <c r="S761" s="2049"/>
      <c r="T761" s="2049"/>
      <c r="U761" s="2049"/>
      <c r="V761" s="2049"/>
      <c r="W761" s="2049"/>
      <c r="X761" s="2049"/>
      <c r="Y761" s="2049"/>
    </row>
    <row r="762">
      <c r="A762" s="2055"/>
      <c r="B762" s="2051"/>
      <c r="C762" s="2052"/>
      <c r="D762" s="2053"/>
      <c r="E762" s="2049"/>
      <c r="F762" s="2054"/>
      <c r="G762" s="2052"/>
      <c r="H762" s="2049"/>
      <c r="I762" s="2049"/>
      <c r="J762" s="2049"/>
      <c r="K762" s="2049"/>
      <c r="L762" s="2049"/>
      <c r="M762" s="2049"/>
      <c r="N762" s="2049"/>
      <c r="O762" s="2049"/>
      <c r="P762" s="2049"/>
      <c r="Q762" s="2049"/>
      <c r="R762" s="2049"/>
      <c r="S762" s="2049"/>
      <c r="T762" s="2049"/>
      <c r="U762" s="2049"/>
      <c r="V762" s="2049"/>
      <c r="W762" s="2049"/>
      <c r="X762" s="2049"/>
      <c r="Y762" s="2049"/>
    </row>
    <row r="763">
      <c r="A763" s="2055"/>
      <c r="B763" s="2051"/>
      <c r="C763" s="2052"/>
      <c r="D763" s="2053"/>
      <c r="E763" s="2049"/>
      <c r="F763" s="2054"/>
      <c r="G763" s="2052"/>
      <c r="H763" s="2049"/>
      <c r="I763" s="2049"/>
      <c r="J763" s="2049"/>
      <c r="K763" s="2049"/>
      <c r="L763" s="2049"/>
      <c r="M763" s="2049"/>
      <c r="N763" s="2049"/>
      <c r="O763" s="2049"/>
      <c r="P763" s="2049"/>
      <c r="Q763" s="2049"/>
      <c r="R763" s="2049"/>
      <c r="S763" s="2049"/>
      <c r="T763" s="2049"/>
      <c r="U763" s="2049"/>
      <c r="V763" s="2049"/>
      <c r="W763" s="2049"/>
      <c r="X763" s="2049"/>
      <c r="Y763" s="2049"/>
    </row>
    <row r="764">
      <c r="A764" s="2055"/>
      <c r="B764" s="2051"/>
      <c r="C764" s="2052"/>
      <c r="D764" s="2053"/>
      <c r="E764" s="2049"/>
      <c r="F764" s="2054"/>
      <c r="G764" s="2052"/>
      <c r="H764" s="2049"/>
      <c r="I764" s="2049"/>
      <c r="J764" s="2049"/>
      <c r="K764" s="2049"/>
      <c r="L764" s="2049"/>
      <c r="M764" s="2049"/>
      <c r="N764" s="2049"/>
      <c r="O764" s="2049"/>
      <c r="P764" s="2049"/>
      <c r="Q764" s="2049"/>
      <c r="R764" s="2049"/>
      <c r="S764" s="2049"/>
      <c r="T764" s="2049"/>
      <c r="U764" s="2049"/>
      <c r="V764" s="2049"/>
      <c r="W764" s="2049"/>
      <c r="X764" s="2049"/>
      <c r="Y764" s="2049"/>
    </row>
    <row r="765">
      <c r="A765" s="2055"/>
      <c r="B765" s="2051"/>
      <c r="C765" s="2052"/>
      <c r="D765" s="2053"/>
      <c r="E765" s="2049"/>
      <c r="F765" s="2054"/>
      <c r="G765" s="2052"/>
      <c r="H765" s="2049"/>
      <c r="I765" s="2049"/>
      <c r="J765" s="2049"/>
      <c r="K765" s="2049"/>
      <c r="L765" s="2049"/>
      <c r="M765" s="2049"/>
      <c r="N765" s="2049"/>
      <c r="O765" s="2049"/>
      <c r="P765" s="2049"/>
      <c r="Q765" s="2049"/>
      <c r="R765" s="2049"/>
      <c r="S765" s="2049"/>
      <c r="T765" s="2049"/>
      <c r="U765" s="2049"/>
      <c r="V765" s="2049"/>
      <c r="W765" s="2049"/>
      <c r="X765" s="2049"/>
      <c r="Y765" s="2049"/>
    </row>
    <row r="766">
      <c r="A766" s="2055"/>
      <c r="B766" s="2051"/>
      <c r="C766" s="2052"/>
      <c r="D766" s="2053"/>
      <c r="E766" s="2049"/>
      <c r="F766" s="2054"/>
      <c r="G766" s="2052"/>
      <c r="H766" s="2049"/>
      <c r="I766" s="2049"/>
      <c r="J766" s="2049"/>
      <c r="K766" s="2049"/>
      <c r="L766" s="2049"/>
      <c r="M766" s="2049"/>
      <c r="N766" s="2049"/>
      <c r="O766" s="2049"/>
      <c r="P766" s="2049"/>
      <c r="Q766" s="2049"/>
      <c r="R766" s="2049"/>
      <c r="S766" s="2049"/>
      <c r="T766" s="2049"/>
      <c r="U766" s="2049"/>
      <c r="V766" s="2049"/>
      <c r="W766" s="2049"/>
      <c r="X766" s="2049"/>
      <c r="Y766" s="2049"/>
    </row>
    <row r="767">
      <c r="A767" s="2055"/>
      <c r="B767" s="2051"/>
      <c r="C767" s="2052"/>
      <c r="D767" s="2053"/>
      <c r="E767" s="2049"/>
      <c r="F767" s="2054"/>
      <c r="G767" s="2052"/>
      <c r="H767" s="2049"/>
      <c r="I767" s="2049"/>
      <c r="J767" s="2049"/>
      <c r="K767" s="2049"/>
      <c r="L767" s="2049"/>
      <c r="M767" s="2049"/>
      <c r="N767" s="2049"/>
      <c r="O767" s="2049"/>
      <c r="P767" s="2049"/>
      <c r="Q767" s="2049"/>
      <c r="R767" s="2049"/>
      <c r="S767" s="2049"/>
      <c r="T767" s="2049"/>
      <c r="U767" s="2049"/>
      <c r="V767" s="2049"/>
      <c r="W767" s="2049"/>
      <c r="X767" s="2049"/>
      <c r="Y767" s="2049"/>
    </row>
    <row r="768">
      <c r="A768" s="2055"/>
      <c r="B768" s="2051"/>
      <c r="C768" s="2052"/>
      <c r="D768" s="2053"/>
      <c r="E768" s="2049"/>
      <c r="F768" s="2054"/>
      <c r="G768" s="2052"/>
      <c r="H768" s="2049"/>
      <c r="I768" s="2049"/>
      <c r="J768" s="2049"/>
      <c r="K768" s="2049"/>
      <c r="L768" s="2049"/>
      <c r="M768" s="2049"/>
      <c r="N768" s="2049"/>
      <c r="O768" s="2049"/>
      <c r="P768" s="2049"/>
      <c r="Q768" s="2049"/>
      <c r="R768" s="2049"/>
      <c r="S768" s="2049"/>
      <c r="T768" s="2049"/>
      <c r="U768" s="2049"/>
      <c r="V768" s="2049"/>
      <c r="W768" s="2049"/>
      <c r="X768" s="2049"/>
      <c r="Y768" s="2049"/>
    </row>
    <row r="769">
      <c r="A769" s="2055"/>
      <c r="B769" s="2051"/>
      <c r="C769" s="2052"/>
      <c r="D769" s="2053"/>
      <c r="E769" s="2049"/>
      <c r="F769" s="2054"/>
      <c r="G769" s="2052"/>
      <c r="H769" s="2049"/>
      <c r="I769" s="2049"/>
      <c r="J769" s="2049"/>
      <c r="K769" s="2049"/>
      <c r="L769" s="2049"/>
      <c r="M769" s="2049"/>
      <c r="N769" s="2049"/>
      <c r="O769" s="2049"/>
      <c r="P769" s="2049"/>
      <c r="Q769" s="2049"/>
      <c r="R769" s="2049"/>
      <c r="S769" s="2049"/>
      <c r="T769" s="2049"/>
      <c r="U769" s="2049"/>
      <c r="V769" s="2049"/>
      <c r="W769" s="2049"/>
      <c r="X769" s="2049"/>
      <c r="Y769" s="2049"/>
    </row>
    <row r="770">
      <c r="A770" s="2055"/>
      <c r="B770" s="2051"/>
      <c r="C770" s="2052"/>
      <c r="D770" s="2053"/>
      <c r="E770" s="2049"/>
      <c r="F770" s="2054"/>
      <c r="G770" s="2052"/>
      <c r="H770" s="2049"/>
      <c r="I770" s="2049"/>
      <c r="J770" s="2049"/>
      <c r="K770" s="2049"/>
      <c r="L770" s="2049"/>
      <c r="M770" s="2049"/>
      <c r="N770" s="2049"/>
      <c r="O770" s="2049"/>
      <c r="P770" s="2049"/>
      <c r="Q770" s="2049"/>
      <c r="R770" s="2049"/>
      <c r="S770" s="2049"/>
      <c r="T770" s="2049"/>
      <c r="U770" s="2049"/>
      <c r="V770" s="2049"/>
      <c r="W770" s="2049"/>
      <c r="X770" s="2049"/>
      <c r="Y770" s="2049"/>
    </row>
    <row r="771">
      <c r="A771" s="2055"/>
      <c r="B771" s="2051"/>
      <c r="C771" s="2052"/>
      <c r="D771" s="2053"/>
      <c r="E771" s="2049"/>
      <c r="F771" s="2054"/>
      <c r="G771" s="2052"/>
      <c r="H771" s="2049"/>
      <c r="I771" s="2049"/>
      <c r="J771" s="2049"/>
      <c r="K771" s="2049"/>
      <c r="L771" s="2049"/>
      <c r="M771" s="2049"/>
      <c r="N771" s="2049"/>
      <c r="O771" s="2049"/>
      <c r="P771" s="2049"/>
      <c r="Q771" s="2049"/>
      <c r="R771" s="2049"/>
      <c r="S771" s="2049"/>
      <c r="T771" s="2049"/>
      <c r="U771" s="2049"/>
      <c r="V771" s="2049"/>
      <c r="W771" s="2049"/>
      <c r="X771" s="2049"/>
      <c r="Y771" s="2049"/>
    </row>
    <row r="772">
      <c r="A772" s="2055"/>
      <c r="B772" s="2051"/>
      <c r="C772" s="2052"/>
      <c r="D772" s="2053"/>
      <c r="E772" s="2049"/>
      <c r="F772" s="2054"/>
      <c r="G772" s="2052"/>
      <c r="H772" s="2049"/>
      <c r="I772" s="2049"/>
      <c r="J772" s="2049"/>
      <c r="K772" s="2049"/>
      <c r="L772" s="2049"/>
      <c r="M772" s="2049"/>
      <c r="N772" s="2049"/>
      <c r="O772" s="2049"/>
      <c r="P772" s="2049"/>
      <c r="Q772" s="2049"/>
      <c r="R772" s="2049"/>
      <c r="S772" s="2049"/>
      <c r="T772" s="2049"/>
      <c r="U772" s="2049"/>
      <c r="V772" s="2049"/>
      <c r="W772" s="2049"/>
      <c r="X772" s="2049"/>
      <c r="Y772" s="2049"/>
    </row>
    <row r="773">
      <c r="A773" s="2055"/>
      <c r="B773" s="2051"/>
      <c r="C773" s="2052"/>
      <c r="D773" s="2053"/>
      <c r="E773" s="2049"/>
      <c r="F773" s="2054"/>
      <c r="G773" s="2052"/>
      <c r="H773" s="2049"/>
      <c r="I773" s="2049"/>
      <c r="J773" s="2049"/>
      <c r="K773" s="2049"/>
      <c r="L773" s="2049"/>
      <c r="M773" s="2049"/>
      <c r="N773" s="2049"/>
      <c r="O773" s="2049"/>
      <c r="P773" s="2049"/>
      <c r="Q773" s="2049"/>
      <c r="R773" s="2049"/>
      <c r="S773" s="2049"/>
      <c r="T773" s="2049"/>
      <c r="U773" s="2049"/>
      <c r="V773" s="2049"/>
      <c r="W773" s="2049"/>
      <c r="X773" s="2049"/>
      <c r="Y773" s="2049"/>
    </row>
    <row r="774">
      <c r="A774" s="2055"/>
      <c r="B774" s="2051"/>
      <c r="C774" s="2052"/>
      <c r="D774" s="2053"/>
      <c r="E774" s="2049"/>
      <c r="F774" s="2054"/>
      <c r="G774" s="2052"/>
      <c r="H774" s="2049"/>
      <c r="I774" s="2049"/>
      <c r="J774" s="2049"/>
      <c r="K774" s="2049"/>
      <c r="L774" s="2049"/>
      <c r="M774" s="2049"/>
      <c r="N774" s="2049"/>
      <c r="O774" s="2049"/>
      <c r="P774" s="2049"/>
      <c r="Q774" s="2049"/>
      <c r="R774" s="2049"/>
      <c r="S774" s="2049"/>
      <c r="T774" s="2049"/>
      <c r="U774" s="2049"/>
      <c r="V774" s="2049"/>
      <c r="W774" s="2049"/>
      <c r="X774" s="2049"/>
      <c r="Y774" s="2049"/>
    </row>
    <row r="775">
      <c r="A775" s="2055"/>
      <c r="B775" s="2051"/>
      <c r="C775" s="2052"/>
      <c r="D775" s="2053"/>
      <c r="E775" s="2049"/>
      <c r="F775" s="2054"/>
      <c r="G775" s="2052"/>
      <c r="H775" s="2049"/>
      <c r="I775" s="2049"/>
      <c r="J775" s="2049"/>
      <c r="K775" s="2049"/>
      <c r="L775" s="2049"/>
      <c r="M775" s="2049"/>
      <c r="N775" s="2049"/>
      <c r="O775" s="2049"/>
      <c r="P775" s="2049"/>
      <c r="Q775" s="2049"/>
      <c r="R775" s="2049"/>
      <c r="S775" s="2049"/>
      <c r="T775" s="2049"/>
      <c r="U775" s="2049"/>
      <c r="V775" s="2049"/>
      <c r="W775" s="2049"/>
      <c r="X775" s="2049"/>
      <c r="Y775" s="2049"/>
    </row>
    <row r="776">
      <c r="A776" s="2055"/>
      <c r="B776" s="2051"/>
      <c r="C776" s="2052"/>
      <c r="D776" s="2053"/>
      <c r="E776" s="2049"/>
      <c r="F776" s="2054"/>
      <c r="G776" s="2052"/>
      <c r="H776" s="2049"/>
      <c r="I776" s="2049"/>
      <c r="J776" s="2049"/>
      <c r="K776" s="2049"/>
      <c r="L776" s="2049"/>
      <c r="M776" s="2049"/>
      <c r="N776" s="2049"/>
      <c r="O776" s="2049"/>
      <c r="P776" s="2049"/>
      <c r="Q776" s="2049"/>
      <c r="R776" s="2049"/>
      <c r="S776" s="2049"/>
      <c r="T776" s="2049"/>
      <c r="U776" s="2049"/>
      <c r="V776" s="2049"/>
      <c r="W776" s="2049"/>
      <c r="X776" s="2049"/>
      <c r="Y776" s="2049"/>
    </row>
    <row r="777">
      <c r="A777" s="2055"/>
      <c r="B777" s="2051"/>
      <c r="C777" s="2052"/>
      <c r="D777" s="2053"/>
      <c r="E777" s="2049"/>
      <c r="F777" s="2054"/>
      <c r="G777" s="2052"/>
      <c r="H777" s="2049"/>
      <c r="I777" s="2049"/>
      <c r="J777" s="2049"/>
      <c r="K777" s="2049"/>
      <c r="L777" s="2049"/>
      <c r="M777" s="2049"/>
      <c r="N777" s="2049"/>
      <c r="O777" s="2049"/>
      <c r="P777" s="2049"/>
      <c r="Q777" s="2049"/>
      <c r="R777" s="2049"/>
      <c r="S777" s="2049"/>
      <c r="T777" s="2049"/>
      <c r="U777" s="2049"/>
      <c r="V777" s="2049"/>
      <c r="W777" s="2049"/>
      <c r="X777" s="2049"/>
      <c r="Y777" s="2049"/>
    </row>
    <row r="778">
      <c r="A778" s="2055"/>
      <c r="B778" s="2051"/>
      <c r="C778" s="2052"/>
      <c r="D778" s="2053"/>
      <c r="E778" s="2049"/>
      <c r="F778" s="2054"/>
      <c r="G778" s="2052"/>
      <c r="H778" s="2049"/>
      <c r="I778" s="2049"/>
      <c r="J778" s="2049"/>
      <c r="K778" s="2049"/>
      <c r="L778" s="2049"/>
      <c r="M778" s="2049"/>
      <c r="N778" s="2049"/>
      <c r="O778" s="2049"/>
      <c r="P778" s="2049"/>
      <c r="Q778" s="2049"/>
      <c r="R778" s="2049"/>
      <c r="S778" s="2049"/>
      <c r="T778" s="2049"/>
      <c r="U778" s="2049"/>
      <c r="V778" s="2049"/>
      <c r="W778" s="2049"/>
      <c r="X778" s="2049"/>
      <c r="Y778" s="2049"/>
    </row>
    <row r="779">
      <c r="A779" s="2055"/>
      <c r="B779" s="2051"/>
      <c r="C779" s="2052"/>
      <c r="D779" s="2053"/>
      <c r="E779" s="2049"/>
      <c r="F779" s="2054"/>
      <c r="G779" s="2052"/>
      <c r="H779" s="2049"/>
      <c r="I779" s="2049"/>
      <c r="J779" s="2049"/>
      <c r="K779" s="2049"/>
      <c r="L779" s="2049"/>
      <c r="M779" s="2049"/>
      <c r="N779" s="2049"/>
      <c r="O779" s="2049"/>
      <c r="P779" s="2049"/>
      <c r="Q779" s="2049"/>
      <c r="R779" s="2049"/>
      <c r="S779" s="2049"/>
      <c r="T779" s="2049"/>
      <c r="U779" s="2049"/>
      <c r="V779" s="2049"/>
      <c r="W779" s="2049"/>
      <c r="X779" s="2049"/>
      <c r="Y779" s="2049"/>
    </row>
    <row r="780">
      <c r="A780" s="2055"/>
      <c r="B780" s="2051"/>
      <c r="C780" s="2052"/>
      <c r="D780" s="2053"/>
      <c r="E780" s="2049"/>
      <c r="F780" s="2054"/>
      <c r="G780" s="2052"/>
      <c r="H780" s="2049"/>
      <c r="I780" s="2049"/>
      <c r="J780" s="2049"/>
      <c r="K780" s="2049"/>
      <c r="L780" s="2049"/>
      <c r="M780" s="2049"/>
      <c r="N780" s="2049"/>
      <c r="O780" s="2049"/>
      <c r="P780" s="2049"/>
      <c r="Q780" s="2049"/>
      <c r="R780" s="2049"/>
      <c r="S780" s="2049"/>
      <c r="T780" s="2049"/>
      <c r="U780" s="2049"/>
      <c r="V780" s="2049"/>
      <c r="W780" s="2049"/>
      <c r="X780" s="2049"/>
      <c r="Y780" s="2049"/>
    </row>
    <row r="781">
      <c r="A781" s="2055"/>
      <c r="B781" s="2051"/>
      <c r="C781" s="2052"/>
      <c r="D781" s="2053"/>
      <c r="E781" s="2049"/>
      <c r="F781" s="2054"/>
      <c r="G781" s="2052"/>
      <c r="H781" s="2049"/>
      <c r="I781" s="2049"/>
      <c r="J781" s="2049"/>
      <c r="K781" s="2049"/>
      <c r="L781" s="2049"/>
      <c r="M781" s="2049"/>
      <c r="N781" s="2049"/>
      <c r="O781" s="2049"/>
      <c r="P781" s="2049"/>
      <c r="Q781" s="2049"/>
      <c r="R781" s="2049"/>
      <c r="S781" s="2049"/>
      <c r="T781" s="2049"/>
      <c r="U781" s="2049"/>
      <c r="V781" s="2049"/>
      <c r="W781" s="2049"/>
      <c r="X781" s="2049"/>
      <c r="Y781" s="2049"/>
    </row>
    <row r="782">
      <c r="A782" s="2055"/>
      <c r="B782" s="2051"/>
      <c r="C782" s="2052"/>
      <c r="D782" s="2053"/>
      <c r="E782" s="2049"/>
      <c r="F782" s="2054"/>
      <c r="G782" s="2052"/>
      <c r="H782" s="2049"/>
      <c r="I782" s="2049"/>
      <c r="J782" s="2049"/>
      <c r="K782" s="2049"/>
      <c r="L782" s="2049"/>
      <c r="M782" s="2049"/>
      <c r="N782" s="2049"/>
      <c r="O782" s="2049"/>
      <c r="P782" s="2049"/>
      <c r="Q782" s="2049"/>
      <c r="R782" s="2049"/>
      <c r="S782" s="2049"/>
      <c r="T782" s="2049"/>
      <c r="U782" s="2049"/>
      <c r="V782" s="2049"/>
      <c r="W782" s="2049"/>
      <c r="X782" s="2049"/>
      <c r="Y782" s="2049"/>
    </row>
    <row r="783">
      <c r="A783" s="2055"/>
      <c r="B783" s="2051"/>
      <c r="C783" s="2052"/>
      <c r="D783" s="2053"/>
      <c r="E783" s="2049"/>
      <c r="F783" s="2054"/>
      <c r="G783" s="2052"/>
      <c r="H783" s="2049"/>
      <c r="I783" s="2049"/>
      <c r="J783" s="2049"/>
      <c r="K783" s="2049"/>
      <c r="L783" s="2049"/>
      <c r="M783" s="2049"/>
      <c r="N783" s="2049"/>
      <c r="O783" s="2049"/>
      <c r="P783" s="2049"/>
      <c r="Q783" s="2049"/>
      <c r="R783" s="2049"/>
      <c r="S783" s="2049"/>
      <c r="T783" s="2049"/>
      <c r="U783" s="2049"/>
      <c r="V783" s="2049"/>
      <c r="W783" s="2049"/>
      <c r="X783" s="2049"/>
      <c r="Y783" s="2049"/>
    </row>
    <row r="784">
      <c r="A784" s="2055"/>
      <c r="B784" s="2051"/>
      <c r="C784" s="2052"/>
      <c r="D784" s="2053"/>
      <c r="E784" s="2049"/>
      <c r="F784" s="2054"/>
      <c r="G784" s="2052"/>
      <c r="H784" s="2049"/>
      <c r="I784" s="2049"/>
      <c r="J784" s="2049"/>
      <c r="K784" s="2049"/>
      <c r="L784" s="2049"/>
      <c r="M784" s="2049"/>
      <c r="N784" s="2049"/>
      <c r="O784" s="2049"/>
      <c r="P784" s="2049"/>
      <c r="Q784" s="2049"/>
      <c r="R784" s="2049"/>
      <c r="S784" s="2049"/>
      <c r="T784" s="2049"/>
      <c r="U784" s="2049"/>
      <c r="V784" s="2049"/>
      <c r="W784" s="2049"/>
      <c r="X784" s="2049"/>
      <c r="Y784" s="2049"/>
    </row>
    <row r="785">
      <c r="A785" s="2055"/>
      <c r="B785" s="2051"/>
      <c r="C785" s="2052"/>
      <c r="D785" s="2053"/>
      <c r="E785" s="2049"/>
      <c r="F785" s="2054"/>
      <c r="G785" s="2052"/>
      <c r="H785" s="2049"/>
      <c r="I785" s="2049"/>
      <c r="J785" s="2049"/>
      <c r="K785" s="2049"/>
      <c r="L785" s="2049"/>
      <c r="M785" s="2049"/>
      <c r="N785" s="2049"/>
      <c r="O785" s="2049"/>
      <c r="P785" s="2049"/>
      <c r="Q785" s="2049"/>
      <c r="R785" s="2049"/>
      <c r="S785" s="2049"/>
      <c r="T785" s="2049"/>
      <c r="U785" s="2049"/>
      <c r="V785" s="2049"/>
      <c r="W785" s="2049"/>
      <c r="X785" s="2049"/>
      <c r="Y785" s="2049"/>
    </row>
    <row r="786">
      <c r="A786" s="2055"/>
      <c r="B786" s="2051"/>
      <c r="C786" s="2052"/>
      <c r="D786" s="2053"/>
      <c r="E786" s="2049"/>
      <c r="F786" s="2054"/>
      <c r="G786" s="2052"/>
      <c r="H786" s="2049"/>
      <c r="I786" s="2049"/>
      <c r="J786" s="2049"/>
      <c r="K786" s="2049"/>
      <c r="L786" s="2049"/>
      <c r="M786" s="2049"/>
      <c r="N786" s="2049"/>
      <c r="O786" s="2049"/>
      <c r="P786" s="2049"/>
      <c r="Q786" s="2049"/>
      <c r="R786" s="2049"/>
      <c r="S786" s="2049"/>
      <c r="T786" s="2049"/>
      <c r="U786" s="2049"/>
      <c r="V786" s="2049"/>
      <c r="W786" s="2049"/>
      <c r="X786" s="2049"/>
      <c r="Y786" s="2049"/>
    </row>
    <row r="787">
      <c r="A787" s="2055"/>
      <c r="B787" s="2051"/>
      <c r="C787" s="2052"/>
      <c r="D787" s="2053"/>
      <c r="E787" s="2049"/>
      <c r="F787" s="2054"/>
      <c r="G787" s="2052"/>
      <c r="H787" s="2049"/>
      <c r="I787" s="2049"/>
      <c r="J787" s="2049"/>
      <c r="K787" s="2049"/>
      <c r="L787" s="2049"/>
      <c r="M787" s="2049"/>
      <c r="N787" s="2049"/>
      <c r="O787" s="2049"/>
      <c r="P787" s="2049"/>
      <c r="Q787" s="2049"/>
      <c r="R787" s="2049"/>
      <c r="S787" s="2049"/>
      <c r="T787" s="2049"/>
      <c r="U787" s="2049"/>
      <c r="V787" s="2049"/>
      <c r="W787" s="2049"/>
      <c r="X787" s="2049"/>
      <c r="Y787" s="2049"/>
    </row>
    <row r="788">
      <c r="A788" s="2055"/>
      <c r="B788" s="2051"/>
      <c r="C788" s="2052"/>
      <c r="D788" s="2053"/>
      <c r="E788" s="2049"/>
      <c r="F788" s="2054"/>
      <c r="G788" s="2052"/>
      <c r="H788" s="2049"/>
      <c r="I788" s="2049"/>
      <c r="J788" s="2049"/>
      <c r="K788" s="2049"/>
      <c r="L788" s="2049"/>
      <c r="M788" s="2049"/>
      <c r="N788" s="2049"/>
      <c r="O788" s="2049"/>
      <c r="P788" s="2049"/>
      <c r="Q788" s="2049"/>
      <c r="R788" s="2049"/>
      <c r="S788" s="2049"/>
      <c r="T788" s="2049"/>
      <c r="U788" s="2049"/>
      <c r="V788" s="2049"/>
      <c r="W788" s="2049"/>
      <c r="X788" s="2049"/>
      <c r="Y788" s="2049"/>
    </row>
    <row r="789">
      <c r="A789" s="2055"/>
      <c r="B789" s="2051"/>
      <c r="C789" s="2052"/>
      <c r="D789" s="2053"/>
      <c r="E789" s="2049"/>
      <c r="F789" s="2054"/>
      <c r="G789" s="2052"/>
      <c r="H789" s="2049"/>
      <c r="I789" s="2049"/>
      <c r="J789" s="2049"/>
      <c r="K789" s="2049"/>
      <c r="L789" s="2049"/>
      <c r="M789" s="2049"/>
      <c r="N789" s="2049"/>
      <c r="O789" s="2049"/>
      <c r="P789" s="2049"/>
      <c r="Q789" s="2049"/>
      <c r="R789" s="2049"/>
      <c r="S789" s="2049"/>
      <c r="T789" s="2049"/>
      <c r="U789" s="2049"/>
      <c r="V789" s="2049"/>
      <c r="W789" s="2049"/>
      <c r="X789" s="2049"/>
      <c r="Y789" s="2049"/>
    </row>
    <row r="790">
      <c r="A790" s="2055"/>
      <c r="B790" s="2051"/>
      <c r="C790" s="2052"/>
      <c r="D790" s="2053"/>
      <c r="E790" s="2049"/>
      <c r="F790" s="2054"/>
      <c r="G790" s="2052"/>
      <c r="H790" s="2049"/>
      <c r="I790" s="2049"/>
      <c r="J790" s="2049"/>
      <c r="K790" s="2049"/>
      <c r="L790" s="2049"/>
      <c r="M790" s="2049"/>
      <c r="N790" s="2049"/>
      <c r="O790" s="2049"/>
      <c r="P790" s="2049"/>
      <c r="Q790" s="2049"/>
      <c r="R790" s="2049"/>
      <c r="S790" s="2049"/>
      <c r="T790" s="2049"/>
      <c r="U790" s="2049"/>
      <c r="V790" s="2049"/>
      <c r="W790" s="2049"/>
      <c r="X790" s="2049"/>
      <c r="Y790" s="2049"/>
    </row>
    <row r="791">
      <c r="A791" s="2055"/>
      <c r="B791" s="2051"/>
      <c r="C791" s="2052"/>
      <c r="D791" s="2053"/>
      <c r="E791" s="2049"/>
      <c r="F791" s="2054"/>
      <c r="G791" s="2052"/>
      <c r="H791" s="2049"/>
      <c r="I791" s="2049"/>
      <c r="J791" s="2049"/>
      <c r="K791" s="2049"/>
      <c r="L791" s="2049"/>
      <c r="M791" s="2049"/>
      <c r="N791" s="2049"/>
      <c r="O791" s="2049"/>
      <c r="P791" s="2049"/>
      <c r="Q791" s="2049"/>
      <c r="R791" s="2049"/>
      <c r="S791" s="2049"/>
      <c r="T791" s="2049"/>
      <c r="U791" s="2049"/>
      <c r="V791" s="2049"/>
      <c r="W791" s="2049"/>
      <c r="X791" s="2049"/>
      <c r="Y791" s="2049"/>
    </row>
    <row r="792">
      <c r="A792" s="2055"/>
      <c r="B792" s="2051"/>
      <c r="C792" s="2052"/>
      <c r="D792" s="2053"/>
      <c r="E792" s="2049"/>
      <c r="F792" s="2054"/>
      <c r="G792" s="2052"/>
      <c r="H792" s="2049"/>
      <c r="I792" s="2049"/>
      <c r="J792" s="2049"/>
      <c r="K792" s="2049"/>
      <c r="L792" s="2049"/>
      <c r="M792" s="2049"/>
      <c r="N792" s="2049"/>
      <c r="O792" s="2049"/>
      <c r="P792" s="2049"/>
      <c r="Q792" s="2049"/>
      <c r="R792" s="2049"/>
      <c r="S792" s="2049"/>
      <c r="T792" s="2049"/>
      <c r="U792" s="2049"/>
      <c r="V792" s="2049"/>
      <c r="W792" s="2049"/>
      <c r="X792" s="2049"/>
      <c r="Y792" s="2049"/>
    </row>
    <row r="793">
      <c r="A793" s="2055"/>
      <c r="B793" s="2051"/>
      <c r="C793" s="2052"/>
      <c r="D793" s="2053"/>
      <c r="E793" s="2049"/>
      <c r="F793" s="2054"/>
      <c r="G793" s="2052"/>
      <c r="H793" s="2049"/>
      <c r="I793" s="2049"/>
      <c r="J793" s="2049"/>
      <c r="K793" s="2049"/>
      <c r="L793" s="2049"/>
      <c r="M793" s="2049"/>
      <c r="N793" s="2049"/>
      <c r="O793" s="2049"/>
      <c r="P793" s="2049"/>
      <c r="Q793" s="2049"/>
      <c r="R793" s="2049"/>
      <c r="S793" s="2049"/>
      <c r="T793" s="2049"/>
      <c r="U793" s="2049"/>
      <c r="V793" s="2049"/>
      <c r="W793" s="2049"/>
      <c r="X793" s="2049"/>
      <c r="Y793" s="2049"/>
    </row>
    <row r="794">
      <c r="A794" s="2055"/>
      <c r="B794" s="2051"/>
      <c r="C794" s="2052"/>
      <c r="D794" s="2053"/>
      <c r="E794" s="2049"/>
      <c r="F794" s="2054"/>
      <c r="G794" s="2052"/>
      <c r="H794" s="2049"/>
      <c r="I794" s="2049"/>
      <c r="J794" s="2049"/>
      <c r="K794" s="2049"/>
      <c r="L794" s="2049"/>
      <c r="M794" s="2049"/>
      <c r="N794" s="2049"/>
      <c r="O794" s="2049"/>
      <c r="P794" s="2049"/>
      <c r="Q794" s="2049"/>
      <c r="R794" s="2049"/>
      <c r="S794" s="2049"/>
      <c r="T794" s="2049"/>
      <c r="U794" s="2049"/>
      <c r="V794" s="2049"/>
      <c r="W794" s="2049"/>
      <c r="X794" s="2049"/>
      <c r="Y794" s="2049"/>
    </row>
    <row r="795">
      <c r="A795" s="2055"/>
      <c r="B795" s="2051"/>
      <c r="C795" s="2052"/>
      <c r="D795" s="2053"/>
      <c r="E795" s="2049"/>
      <c r="F795" s="2054"/>
      <c r="G795" s="2052"/>
      <c r="H795" s="2049"/>
      <c r="I795" s="2049"/>
      <c r="J795" s="2049"/>
      <c r="K795" s="2049"/>
      <c r="L795" s="2049"/>
      <c r="M795" s="2049"/>
      <c r="N795" s="2049"/>
      <c r="O795" s="2049"/>
      <c r="P795" s="2049"/>
      <c r="Q795" s="2049"/>
      <c r="R795" s="2049"/>
      <c r="S795" s="2049"/>
      <c r="T795" s="2049"/>
      <c r="U795" s="2049"/>
      <c r="V795" s="2049"/>
      <c r="W795" s="2049"/>
      <c r="X795" s="2049"/>
      <c r="Y795" s="2049"/>
    </row>
    <row r="796">
      <c r="A796" s="2055"/>
      <c r="B796" s="2051"/>
      <c r="C796" s="2052"/>
      <c r="D796" s="2053"/>
      <c r="E796" s="2049"/>
      <c r="F796" s="2054"/>
      <c r="G796" s="2052"/>
      <c r="H796" s="2049"/>
      <c r="I796" s="2049"/>
      <c r="J796" s="2049"/>
      <c r="K796" s="2049"/>
      <c r="L796" s="2049"/>
      <c r="M796" s="2049"/>
      <c r="N796" s="2049"/>
      <c r="O796" s="2049"/>
      <c r="P796" s="2049"/>
      <c r="Q796" s="2049"/>
      <c r="R796" s="2049"/>
      <c r="S796" s="2049"/>
      <c r="T796" s="2049"/>
      <c r="U796" s="2049"/>
      <c r="V796" s="2049"/>
      <c r="W796" s="2049"/>
      <c r="X796" s="2049"/>
      <c r="Y796" s="2049"/>
    </row>
    <row r="797">
      <c r="A797" s="2055"/>
      <c r="B797" s="2051"/>
      <c r="C797" s="2052"/>
      <c r="D797" s="2053"/>
      <c r="E797" s="2049"/>
      <c r="F797" s="2054"/>
      <c r="G797" s="2052"/>
      <c r="H797" s="2049"/>
      <c r="I797" s="2049"/>
      <c r="J797" s="2049"/>
      <c r="K797" s="2049"/>
      <c r="L797" s="2049"/>
      <c r="M797" s="2049"/>
      <c r="N797" s="2049"/>
      <c r="O797" s="2049"/>
      <c r="P797" s="2049"/>
      <c r="Q797" s="2049"/>
      <c r="R797" s="2049"/>
      <c r="S797" s="2049"/>
      <c r="T797" s="2049"/>
      <c r="U797" s="2049"/>
      <c r="V797" s="2049"/>
      <c r="W797" s="2049"/>
      <c r="X797" s="2049"/>
      <c r="Y797" s="2049"/>
    </row>
    <row r="798">
      <c r="A798" s="2055"/>
      <c r="B798" s="2051"/>
      <c r="C798" s="2052"/>
      <c r="D798" s="2053"/>
      <c r="E798" s="2049"/>
      <c r="F798" s="2054"/>
      <c r="G798" s="2052"/>
      <c r="H798" s="2049"/>
      <c r="I798" s="2049"/>
      <c r="J798" s="2049"/>
      <c r="K798" s="2049"/>
      <c r="L798" s="2049"/>
      <c r="M798" s="2049"/>
      <c r="N798" s="2049"/>
      <c r="O798" s="2049"/>
      <c r="P798" s="2049"/>
      <c r="Q798" s="2049"/>
      <c r="R798" s="2049"/>
      <c r="S798" s="2049"/>
      <c r="T798" s="2049"/>
      <c r="U798" s="2049"/>
      <c r="V798" s="2049"/>
      <c r="W798" s="2049"/>
      <c r="X798" s="2049"/>
      <c r="Y798" s="2049"/>
    </row>
    <row r="799">
      <c r="A799" s="2055"/>
      <c r="B799" s="2051"/>
      <c r="C799" s="2052"/>
      <c r="D799" s="2053"/>
      <c r="E799" s="2049"/>
      <c r="F799" s="2054"/>
      <c r="G799" s="2052"/>
      <c r="H799" s="2049"/>
      <c r="I799" s="2049"/>
      <c r="J799" s="2049"/>
      <c r="K799" s="2049"/>
      <c r="L799" s="2049"/>
      <c r="M799" s="2049"/>
      <c r="N799" s="2049"/>
      <c r="O799" s="2049"/>
      <c r="P799" s="2049"/>
      <c r="Q799" s="2049"/>
      <c r="R799" s="2049"/>
      <c r="S799" s="2049"/>
      <c r="T799" s="2049"/>
      <c r="U799" s="2049"/>
      <c r="V799" s="2049"/>
      <c r="W799" s="2049"/>
      <c r="X799" s="2049"/>
      <c r="Y799" s="2049"/>
    </row>
    <row r="800">
      <c r="A800" s="2055"/>
      <c r="B800" s="2051"/>
      <c r="C800" s="2052"/>
      <c r="D800" s="2053"/>
      <c r="E800" s="2049"/>
      <c r="F800" s="2054"/>
      <c r="G800" s="2052"/>
      <c r="H800" s="2049"/>
      <c r="I800" s="2049"/>
      <c r="J800" s="2049"/>
      <c r="K800" s="2049"/>
      <c r="L800" s="2049"/>
      <c r="M800" s="2049"/>
      <c r="N800" s="2049"/>
      <c r="O800" s="2049"/>
      <c r="P800" s="2049"/>
      <c r="Q800" s="2049"/>
      <c r="R800" s="2049"/>
      <c r="S800" s="2049"/>
      <c r="T800" s="2049"/>
      <c r="U800" s="2049"/>
      <c r="V800" s="2049"/>
      <c r="W800" s="2049"/>
      <c r="X800" s="2049"/>
      <c r="Y800" s="2049"/>
    </row>
    <row r="801">
      <c r="A801" s="2055"/>
      <c r="B801" s="2051"/>
      <c r="C801" s="2052"/>
      <c r="D801" s="2053"/>
      <c r="E801" s="2049"/>
      <c r="F801" s="2054"/>
      <c r="G801" s="2052"/>
      <c r="H801" s="2049"/>
      <c r="I801" s="2049"/>
      <c r="J801" s="2049"/>
      <c r="K801" s="2049"/>
      <c r="L801" s="2049"/>
      <c r="M801" s="2049"/>
      <c r="N801" s="2049"/>
      <c r="O801" s="2049"/>
      <c r="P801" s="2049"/>
      <c r="Q801" s="2049"/>
      <c r="R801" s="2049"/>
      <c r="S801" s="2049"/>
      <c r="T801" s="2049"/>
      <c r="U801" s="2049"/>
      <c r="V801" s="2049"/>
      <c r="W801" s="2049"/>
      <c r="X801" s="2049"/>
      <c r="Y801" s="2049"/>
    </row>
    <row r="802">
      <c r="A802" s="2055"/>
      <c r="B802" s="2051"/>
      <c r="C802" s="2052"/>
      <c r="D802" s="2053"/>
      <c r="E802" s="2049"/>
      <c r="F802" s="2054"/>
      <c r="G802" s="2052"/>
      <c r="H802" s="2049"/>
      <c r="I802" s="2049"/>
      <c r="J802" s="2049"/>
      <c r="K802" s="2049"/>
      <c r="L802" s="2049"/>
      <c r="M802" s="2049"/>
      <c r="N802" s="2049"/>
      <c r="O802" s="2049"/>
      <c r="P802" s="2049"/>
      <c r="Q802" s="2049"/>
      <c r="R802" s="2049"/>
      <c r="S802" s="2049"/>
      <c r="T802" s="2049"/>
      <c r="U802" s="2049"/>
      <c r="V802" s="2049"/>
      <c r="W802" s="2049"/>
      <c r="X802" s="2049"/>
      <c r="Y802" s="2049"/>
    </row>
    <row r="803">
      <c r="A803" s="2055"/>
      <c r="B803" s="2051"/>
      <c r="C803" s="2052"/>
      <c r="D803" s="2053"/>
      <c r="E803" s="2049"/>
      <c r="F803" s="2054"/>
      <c r="G803" s="2052"/>
      <c r="H803" s="2049"/>
      <c r="I803" s="2049"/>
      <c r="J803" s="2049"/>
      <c r="K803" s="2049"/>
      <c r="L803" s="2049"/>
      <c r="M803" s="2049"/>
      <c r="N803" s="2049"/>
      <c r="O803" s="2049"/>
      <c r="P803" s="2049"/>
      <c r="Q803" s="2049"/>
      <c r="R803" s="2049"/>
      <c r="S803" s="2049"/>
      <c r="T803" s="2049"/>
      <c r="U803" s="2049"/>
      <c r="V803" s="2049"/>
      <c r="W803" s="2049"/>
      <c r="X803" s="2049"/>
      <c r="Y803" s="2049"/>
    </row>
    <row r="804">
      <c r="A804" s="2055"/>
      <c r="B804" s="2051"/>
      <c r="C804" s="2052"/>
      <c r="D804" s="2053"/>
      <c r="E804" s="2049"/>
      <c r="F804" s="2054"/>
      <c r="G804" s="2052"/>
      <c r="H804" s="2049"/>
      <c r="I804" s="2049"/>
      <c r="J804" s="2049"/>
      <c r="K804" s="2049"/>
      <c r="L804" s="2049"/>
      <c r="M804" s="2049"/>
      <c r="N804" s="2049"/>
      <c r="O804" s="2049"/>
      <c r="P804" s="2049"/>
      <c r="Q804" s="2049"/>
      <c r="R804" s="2049"/>
      <c r="S804" s="2049"/>
      <c r="T804" s="2049"/>
      <c r="U804" s="2049"/>
      <c r="V804" s="2049"/>
      <c r="W804" s="2049"/>
      <c r="X804" s="2049"/>
      <c r="Y804" s="2049"/>
    </row>
    <row r="805">
      <c r="A805" s="2055"/>
      <c r="B805" s="2051"/>
      <c r="C805" s="2052"/>
      <c r="D805" s="2053"/>
      <c r="E805" s="2049"/>
      <c r="F805" s="2054"/>
      <c r="G805" s="2052"/>
      <c r="H805" s="2049"/>
      <c r="I805" s="2049"/>
      <c r="J805" s="2049"/>
      <c r="K805" s="2049"/>
      <c r="L805" s="2049"/>
      <c r="M805" s="2049"/>
      <c r="N805" s="2049"/>
      <c r="O805" s="2049"/>
      <c r="P805" s="2049"/>
      <c r="Q805" s="2049"/>
      <c r="R805" s="2049"/>
      <c r="S805" s="2049"/>
      <c r="T805" s="2049"/>
      <c r="U805" s="2049"/>
      <c r="V805" s="2049"/>
      <c r="W805" s="2049"/>
      <c r="X805" s="2049"/>
      <c r="Y805" s="2049"/>
    </row>
    <row r="806">
      <c r="A806" s="2055"/>
      <c r="B806" s="2051"/>
      <c r="C806" s="2052"/>
      <c r="D806" s="2053"/>
      <c r="E806" s="2049"/>
      <c r="F806" s="2054"/>
      <c r="G806" s="2052"/>
      <c r="H806" s="2049"/>
      <c r="I806" s="2049"/>
      <c r="J806" s="2049"/>
      <c r="K806" s="2049"/>
      <c r="L806" s="2049"/>
      <c r="M806" s="2049"/>
      <c r="N806" s="2049"/>
      <c r="O806" s="2049"/>
      <c r="P806" s="2049"/>
      <c r="Q806" s="2049"/>
      <c r="R806" s="2049"/>
      <c r="S806" s="2049"/>
      <c r="T806" s="2049"/>
      <c r="U806" s="2049"/>
      <c r="V806" s="2049"/>
      <c r="W806" s="2049"/>
      <c r="X806" s="2049"/>
      <c r="Y806" s="2049"/>
    </row>
    <row r="807">
      <c r="A807" s="2055"/>
      <c r="B807" s="2051"/>
      <c r="C807" s="2052"/>
      <c r="D807" s="2053"/>
      <c r="E807" s="2049"/>
      <c r="F807" s="2054"/>
      <c r="G807" s="2052"/>
      <c r="H807" s="2049"/>
      <c r="I807" s="2049"/>
      <c r="J807" s="2049"/>
      <c r="K807" s="2049"/>
      <c r="L807" s="2049"/>
      <c r="M807" s="2049"/>
      <c r="N807" s="2049"/>
      <c r="O807" s="2049"/>
      <c r="P807" s="2049"/>
      <c r="Q807" s="2049"/>
      <c r="R807" s="2049"/>
      <c r="S807" s="2049"/>
      <c r="T807" s="2049"/>
      <c r="U807" s="2049"/>
      <c r="V807" s="2049"/>
      <c r="W807" s="2049"/>
      <c r="X807" s="2049"/>
      <c r="Y807" s="2049"/>
    </row>
    <row r="808">
      <c r="A808" s="2055"/>
      <c r="B808" s="2051"/>
      <c r="C808" s="2052"/>
      <c r="D808" s="2053"/>
      <c r="E808" s="2049"/>
      <c r="F808" s="2054"/>
      <c r="G808" s="2052"/>
      <c r="H808" s="2049"/>
      <c r="I808" s="2049"/>
      <c r="J808" s="2049"/>
      <c r="K808" s="2049"/>
      <c r="L808" s="2049"/>
      <c r="M808" s="2049"/>
      <c r="N808" s="2049"/>
      <c r="O808" s="2049"/>
      <c r="P808" s="2049"/>
      <c r="Q808" s="2049"/>
      <c r="R808" s="2049"/>
      <c r="S808" s="2049"/>
      <c r="T808" s="2049"/>
      <c r="U808" s="2049"/>
      <c r="V808" s="2049"/>
      <c r="W808" s="2049"/>
      <c r="X808" s="2049"/>
      <c r="Y808" s="2049"/>
    </row>
    <row r="809">
      <c r="A809" s="2055"/>
      <c r="B809" s="2051"/>
      <c r="C809" s="2052"/>
      <c r="D809" s="2053"/>
      <c r="E809" s="2049"/>
      <c r="F809" s="2054"/>
      <c r="G809" s="2052"/>
      <c r="H809" s="2049"/>
      <c r="I809" s="2049"/>
      <c r="J809" s="2049"/>
      <c r="K809" s="2049"/>
      <c r="L809" s="2049"/>
      <c r="M809" s="2049"/>
      <c r="N809" s="2049"/>
      <c r="O809" s="2049"/>
      <c r="P809" s="2049"/>
      <c r="Q809" s="2049"/>
      <c r="R809" s="2049"/>
      <c r="S809" s="2049"/>
      <c r="T809" s="2049"/>
      <c r="U809" s="2049"/>
      <c r="V809" s="2049"/>
      <c r="W809" s="2049"/>
      <c r="X809" s="2049"/>
      <c r="Y809" s="2049"/>
    </row>
    <row r="810">
      <c r="A810" s="2055"/>
      <c r="B810" s="2051"/>
      <c r="C810" s="2052"/>
      <c r="D810" s="2053"/>
      <c r="E810" s="2049"/>
      <c r="F810" s="2054"/>
      <c r="G810" s="2052"/>
      <c r="H810" s="2049"/>
      <c r="I810" s="2049"/>
      <c r="J810" s="2049"/>
      <c r="K810" s="2049"/>
      <c r="L810" s="2049"/>
      <c r="M810" s="2049"/>
      <c r="N810" s="2049"/>
      <c r="O810" s="2049"/>
      <c r="P810" s="2049"/>
      <c r="Q810" s="2049"/>
      <c r="R810" s="2049"/>
      <c r="S810" s="2049"/>
      <c r="T810" s="2049"/>
      <c r="U810" s="2049"/>
      <c r="V810" s="2049"/>
      <c r="W810" s="2049"/>
      <c r="X810" s="2049"/>
      <c r="Y810" s="2049"/>
    </row>
    <row r="811">
      <c r="A811" s="2055"/>
      <c r="B811" s="2051"/>
      <c r="C811" s="2052"/>
      <c r="D811" s="2053"/>
      <c r="E811" s="2049"/>
      <c r="F811" s="2054"/>
      <c r="G811" s="2052"/>
      <c r="H811" s="2049"/>
      <c r="I811" s="2049"/>
      <c r="J811" s="2049"/>
      <c r="K811" s="2049"/>
      <c r="L811" s="2049"/>
      <c r="M811" s="2049"/>
      <c r="N811" s="2049"/>
      <c r="O811" s="2049"/>
      <c r="P811" s="2049"/>
      <c r="Q811" s="2049"/>
      <c r="R811" s="2049"/>
      <c r="S811" s="2049"/>
      <c r="T811" s="2049"/>
      <c r="U811" s="2049"/>
      <c r="V811" s="2049"/>
      <c r="W811" s="2049"/>
      <c r="X811" s="2049"/>
      <c r="Y811" s="2049"/>
    </row>
    <row r="812">
      <c r="A812" s="2055"/>
      <c r="B812" s="2051"/>
      <c r="C812" s="2052"/>
      <c r="D812" s="2053"/>
      <c r="E812" s="2049"/>
      <c r="F812" s="2054"/>
      <c r="G812" s="2052"/>
      <c r="H812" s="2049"/>
      <c r="I812" s="2049"/>
      <c r="J812" s="2049"/>
      <c r="K812" s="2049"/>
      <c r="L812" s="2049"/>
      <c r="M812" s="2049"/>
      <c r="N812" s="2049"/>
      <c r="O812" s="2049"/>
      <c r="P812" s="2049"/>
      <c r="Q812" s="2049"/>
      <c r="R812" s="2049"/>
      <c r="S812" s="2049"/>
      <c r="T812" s="2049"/>
      <c r="U812" s="2049"/>
      <c r="V812" s="2049"/>
      <c r="W812" s="2049"/>
      <c r="X812" s="2049"/>
      <c r="Y812" s="2049"/>
    </row>
    <row r="813">
      <c r="A813" s="2055"/>
      <c r="B813" s="2051"/>
      <c r="C813" s="2052"/>
      <c r="D813" s="2053"/>
      <c r="E813" s="2049"/>
      <c r="F813" s="2054"/>
      <c r="G813" s="2052"/>
      <c r="H813" s="2049"/>
      <c r="I813" s="2049"/>
      <c r="J813" s="2049"/>
      <c r="K813" s="2049"/>
      <c r="L813" s="2049"/>
      <c r="M813" s="2049"/>
      <c r="N813" s="2049"/>
      <c r="O813" s="2049"/>
      <c r="P813" s="2049"/>
      <c r="Q813" s="2049"/>
      <c r="R813" s="2049"/>
      <c r="S813" s="2049"/>
      <c r="T813" s="2049"/>
      <c r="U813" s="2049"/>
      <c r="V813" s="2049"/>
      <c r="W813" s="2049"/>
      <c r="X813" s="2049"/>
      <c r="Y813" s="2049"/>
    </row>
    <row r="814">
      <c r="A814" s="2055"/>
      <c r="B814" s="2051"/>
      <c r="C814" s="2052"/>
      <c r="D814" s="2053"/>
      <c r="E814" s="2049"/>
      <c r="F814" s="2054"/>
      <c r="G814" s="2052"/>
      <c r="H814" s="2049"/>
      <c r="I814" s="2049"/>
      <c r="J814" s="2049"/>
      <c r="K814" s="2049"/>
      <c r="L814" s="2049"/>
      <c r="M814" s="2049"/>
      <c r="N814" s="2049"/>
      <c r="O814" s="2049"/>
      <c r="P814" s="2049"/>
      <c r="Q814" s="2049"/>
      <c r="R814" s="2049"/>
      <c r="S814" s="2049"/>
      <c r="T814" s="2049"/>
      <c r="U814" s="2049"/>
      <c r="V814" s="2049"/>
      <c r="W814" s="2049"/>
      <c r="X814" s="2049"/>
      <c r="Y814" s="2049"/>
    </row>
    <row r="815">
      <c r="A815" s="2055"/>
      <c r="B815" s="2051"/>
      <c r="C815" s="2052"/>
      <c r="D815" s="2053"/>
      <c r="E815" s="2049"/>
      <c r="F815" s="2054"/>
      <c r="G815" s="2052"/>
      <c r="H815" s="2049"/>
      <c r="I815" s="2049"/>
      <c r="J815" s="2049"/>
      <c r="K815" s="2049"/>
      <c r="L815" s="2049"/>
      <c r="M815" s="2049"/>
      <c r="N815" s="2049"/>
      <c r="O815" s="2049"/>
      <c r="P815" s="2049"/>
      <c r="Q815" s="2049"/>
      <c r="R815" s="2049"/>
      <c r="S815" s="2049"/>
      <c r="T815" s="2049"/>
      <c r="U815" s="2049"/>
      <c r="V815" s="2049"/>
      <c r="W815" s="2049"/>
      <c r="X815" s="2049"/>
      <c r="Y815" s="2049"/>
    </row>
    <row r="816">
      <c r="A816" s="2055"/>
      <c r="B816" s="2051"/>
      <c r="C816" s="2052"/>
      <c r="D816" s="2053"/>
      <c r="E816" s="2049"/>
      <c r="F816" s="2054"/>
      <c r="G816" s="2052"/>
      <c r="H816" s="2049"/>
      <c r="I816" s="2049"/>
      <c r="J816" s="2049"/>
      <c r="K816" s="2049"/>
      <c r="L816" s="2049"/>
      <c r="M816" s="2049"/>
      <c r="N816" s="2049"/>
      <c r="O816" s="2049"/>
      <c r="P816" s="2049"/>
      <c r="Q816" s="2049"/>
      <c r="R816" s="2049"/>
      <c r="S816" s="2049"/>
      <c r="T816" s="2049"/>
      <c r="U816" s="2049"/>
      <c r="V816" s="2049"/>
      <c r="W816" s="2049"/>
      <c r="X816" s="2049"/>
      <c r="Y816" s="2049"/>
    </row>
    <row r="817">
      <c r="A817" s="2055"/>
      <c r="B817" s="2051"/>
      <c r="C817" s="2052"/>
      <c r="D817" s="2053"/>
      <c r="E817" s="2049"/>
      <c r="F817" s="2054"/>
      <c r="G817" s="2052"/>
      <c r="H817" s="2049"/>
      <c r="I817" s="2049"/>
      <c r="J817" s="2049"/>
      <c r="K817" s="2049"/>
      <c r="L817" s="2049"/>
      <c r="M817" s="2049"/>
      <c r="N817" s="2049"/>
      <c r="O817" s="2049"/>
      <c r="P817" s="2049"/>
      <c r="Q817" s="2049"/>
      <c r="R817" s="2049"/>
      <c r="S817" s="2049"/>
      <c r="T817" s="2049"/>
      <c r="U817" s="2049"/>
      <c r="V817" s="2049"/>
      <c r="W817" s="2049"/>
      <c r="X817" s="2049"/>
      <c r="Y817" s="2049"/>
    </row>
    <row r="818">
      <c r="A818" s="2055"/>
      <c r="B818" s="2051"/>
      <c r="C818" s="2052"/>
      <c r="D818" s="2053"/>
      <c r="E818" s="2049"/>
      <c r="F818" s="2054"/>
      <c r="G818" s="2052"/>
      <c r="H818" s="2049"/>
      <c r="I818" s="2049"/>
      <c r="J818" s="2049"/>
      <c r="K818" s="2049"/>
      <c r="L818" s="2049"/>
      <c r="M818" s="2049"/>
      <c r="N818" s="2049"/>
      <c r="O818" s="2049"/>
      <c r="P818" s="2049"/>
      <c r="Q818" s="2049"/>
      <c r="R818" s="2049"/>
      <c r="S818" s="2049"/>
      <c r="T818" s="2049"/>
      <c r="U818" s="2049"/>
      <c r="V818" s="2049"/>
      <c r="W818" s="2049"/>
      <c r="X818" s="2049"/>
      <c r="Y818" s="2049"/>
    </row>
    <row r="819">
      <c r="A819" s="2055"/>
      <c r="B819" s="2051"/>
      <c r="C819" s="2052"/>
      <c r="D819" s="2053"/>
      <c r="E819" s="2049"/>
      <c r="F819" s="2054"/>
      <c r="G819" s="2052"/>
      <c r="H819" s="2049"/>
      <c r="I819" s="2049"/>
      <c r="J819" s="2049"/>
      <c r="K819" s="2049"/>
      <c r="L819" s="2049"/>
      <c r="M819" s="2049"/>
      <c r="N819" s="2049"/>
      <c r="O819" s="2049"/>
      <c r="P819" s="2049"/>
      <c r="Q819" s="2049"/>
      <c r="R819" s="2049"/>
      <c r="S819" s="2049"/>
      <c r="T819" s="2049"/>
      <c r="U819" s="2049"/>
      <c r="V819" s="2049"/>
      <c r="W819" s="2049"/>
      <c r="X819" s="2049"/>
      <c r="Y819" s="2049"/>
    </row>
    <row r="820">
      <c r="A820" s="2055"/>
      <c r="B820" s="2051"/>
      <c r="C820" s="2052"/>
      <c r="D820" s="2053"/>
      <c r="E820" s="2049"/>
      <c r="F820" s="2054"/>
      <c r="G820" s="2052"/>
      <c r="H820" s="2049"/>
      <c r="I820" s="2049"/>
      <c r="J820" s="2049"/>
      <c r="K820" s="2049"/>
      <c r="L820" s="2049"/>
      <c r="M820" s="2049"/>
      <c r="N820" s="2049"/>
      <c r="O820" s="2049"/>
      <c r="P820" s="2049"/>
      <c r="Q820" s="2049"/>
      <c r="R820" s="2049"/>
      <c r="S820" s="2049"/>
      <c r="T820" s="2049"/>
      <c r="U820" s="2049"/>
      <c r="V820" s="2049"/>
      <c r="W820" s="2049"/>
      <c r="X820" s="2049"/>
      <c r="Y820" s="2049"/>
    </row>
    <row r="821">
      <c r="A821" s="2055"/>
      <c r="B821" s="2051"/>
      <c r="C821" s="2052"/>
      <c r="D821" s="2053"/>
      <c r="E821" s="2049"/>
      <c r="F821" s="2054"/>
      <c r="G821" s="2052"/>
      <c r="H821" s="2049"/>
      <c r="I821" s="2049"/>
      <c r="J821" s="2049"/>
      <c r="K821" s="2049"/>
      <c r="L821" s="2049"/>
      <c r="M821" s="2049"/>
      <c r="N821" s="2049"/>
      <c r="O821" s="2049"/>
      <c r="P821" s="2049"/>
      <c r="Q821" s="2049"/>
      <c r="R821" s="2049"/>
      <c r="S821" s="2049"/>
      <c r="T821" s="2049"/>
      <c r="U821" s="2049"/>
      <c r="V821" s="2049"/>
      <c r="W821" s="2049"/>
      <c r="X821" s="2049"/>
      <c r="Y821" s="2049"/>
    </row>
    <row r="822">
      <c r="A822" s="2055"/>
      <c r="B822" s="2051"/>
      <c r="C822" s="2052"/>
      <c r="D822" s="2053"/>
      <c r="E822" s="2049"/>
      <c r="F822" s="2054"/>
      <c r="G822" s="2052"/>
      <c r="H822" s="2049"/>
      <c r="I822" s="2049"/>
      <c r="J822" s="2049"/>
      <c r="K822" s="2049"/>
      <c r="L822" s="2049"/>
      <c r="M822" s="2049"/>
      <c r="N822" s="2049"/>
      <c r="O822" s="2049"/>
      <c r="P822" s="2049"/>
      <c r="Q822" s="2049"/>
      <c r="R822" s="2049"/>
      <c r="S822" s="2049"/>
      <c r="T822" s="2049"/>
      <c r="U822" s="2049"/>
      <c r="V822" s="2049"/>
      <c r="W822" s="2049"/>
      <c r="X822" s="2049"/>
      <c r="Y822" s="2049"/>
    </row>
    <row r="823">
      <c r="A823" s="2055"/>
      <c r="B823" s="2051"/>
      <c r="C823" s="2052"/>
      <c r="D823" s="2053"/>
      <c r="E823" s="2049"/>
      <c r="F823" s="2054"/>
      <c r="G823" s="2052"/>
      <c r="H823" s="2049"/>
      <c r="I823" s="2049"/>
      <c r="J823" s="2049"/>
      <c r="K823" s="2049"/>
      <c r="L823" s="2049"/>
      <c r="M823" s="2049"/>
      <c r="N823" s="2049"/>
      <c r="O823" s="2049"/>
      <c r="P823" s="2049"/>
      <c r="Q823" s="2049"/>
      <c r="R823" s="2049"/>
      <c r="S823" s="2049"/>
      <c r="T823" s="2049"/>
      <c r="U823" s="2049"/>
      <c r="V823" s="2049"/>
      <c r="W823" s="2049"/>
      <c r="X823" s="2049"/>
      <c r="Y823" s="2049"/>
    </row>
    <row r="824">
      <c r="A824" s="2055"/>
      <c r="B824" s="2051"/>
      <c r="C824" s="2052"/>
      <c r="D824" s="2053"/>
      <c r="E824" s="2049"/>
      <c r="F824" s="2054"/>
      <c r="G824" s="2052"/>
      <c r="H824" s="2049"/>
      <c r="I824" s="2049"/>
      <c r="J824" s="2049"/>
      <c r="K824" s="2049"/>
      <c r="L824" s="2049"/>
      <c r="M824" s="2049"/>
      <c r="N824" s="2049"/>
      <c r="O824" s="2049"/>
      <c r="P824" s="2049"/>
      <c r="Q824" s="2049"/>
      <c r="R824" s="2049"/>
      <c r="S824" s="2049"/>
      <c r="T824" s="2049"/>
      <c r="U824" s="2049"/>
      <c r="V824" s="2049"/>
      <c r="W824" s="2049"/>
      <c r="X824" s="2049"/>
      <c r="Y824" s="2049"/>
    </row>
    <row r="825">
      <c r="A825" s="2055"/>
      <c r="B825" s="2051"/>
      <c r="C825" s="2052"/>
      <c r="D825" s="2053"/>
      <c r="E825" s="2049"/>
      <c r="F825" s="2054"/>
      <c r="G825" s="2052"/>
      <c r="H825" s="2049"/>
      <c r="I825" s="2049"/>
      <c r="J825" s="2049"/>
      <c r="K825" s="2049"/>
      <c r="L825" s="2049"/>
      <c r="M825" s="2049"/>
      <c r="N825" s="2049"/>
      <c r="O825" s="2049"/>
      <c r="P825" s="2049"/>
      <c r="Q825" s="2049"/>
      <c r="R825" s="2049"/>
      <c r="S825" s="2049"/>
      <c r="T825" s="2049"/>
      <c r="U825" s="2049"/>
      <c r="V825" s="2049"/>
      <c r="W825" s="2049"/>
      <c r="X825" s="2049"/>
      <c r="Y825" s="2049"/>
    </row>
    <row r="826">
      <c r="A826" s="2055"/>
      <c r="B826" s="2051"/>
      <c r="C826" s="2052"/>
      <c r="D826" s="2053"/>
      <c r="E826" s="2049"/>
      <c r="F826" s="2054"/>
      <c r="G826" s="2052"/>
      <c r="H826" s="2049"/>
      <c r="I826" s="2049"/>
      <c r="J826" s="2049"/>
      <c r="K826" s="2049"/>
      <c r="L826" s="2049"/>
      <c r="M826" s="2049"/>
      <c r="N826" s="2049"/>
      <c r="O826" s="2049"/>
      <c r="P826" s="2049"/>
      <c r="Q826" s="2049"/>
      <c r="R826" s="2049"/>
      <c r="S826" s="2049"/>
      <c r="T826" s="2049"/>
      <c r="U826" s="2049"/>
      <c r="V826" s="2049"/>
      <c r="W826" s="2049"/>
      <c r="X826" s="2049"/>
      <c r="Y826" s="2049"/>
    </row>
    <row r="827">
      <c r="A827" s="2055"/>
      <c r="B827" s="2051"/>
      <c r="C827" s="2052"/>
      <c r="D827" s="2053"/>
      <c r="E827" s="2049"/>
      <c r="F827" s="2054"/>
      <c r="G827" s="2052"/>
      <c r="H827" s="2049"/>
      <c r="I827" s="2049"/>
      <c r="J827" s="2049"/>
      <c r="K827" s="2049"/>
      <c r="L827" s="2049"/>
      <c r="M827" s="2049"/>
      <c r="N827" s="2049"/>
      <c r="O827" s="2049"/>
      <c r="P827" s="2049"/>
      <c r="Q827" s="2049"/>
      <c r="R827" s="2049"/>
      <c r="S827" s="2049"/>
      <c r="T827" s="2049"/>
      <c r="U827" s="2049"/>
      <c r="V827" s="2049"/>
      <c r="W827" s="2049"/>
      <c r="X827" s="2049"/>
      <c r="Y827" s="2049"/>
    </row>
    <row r="828">
      <c r="A828" s="2055"/>
      <c r="B828" s="2051"/>
      <c r="C828" s="2052"/>
      <c r="D828" s="2053"/>
      <c r="E828" s="2049"/>
      <c r="F828" s="2054"/>
      <c r="G828" s="2052"/>
      <c r="H828" s="2049"/>
      <c r="I828" s="2049"/>
      <c r="J828" s="2049"/>
      <c r="K828" s="2049"/>
      <c r="L828" s="2049"/>
      <c r="M828" s="2049"/>
      <c r="N828" s="2049"/>
      <c r="O828" s="2049"/>
      <c r="P828" s="2049"/>
      <c r="Q828" s="2049"/>
      <c r="R828" s="2049"/>
      <c r="S828" s="2049"/>
      <c r="T828" s="2049"/>
      <c r="U828" s="2049"/>
      <c r="V828" s="2049"/>
      <c r="W828" s="2049"/>
      <c r="X828" s="2049"/>
      <c r="Y828" s="2049"/>
    </row>
    <row r="829">
      <c r="A829" s="2055"/>
      <c r="B829" s="2051"/>
      <c r="C829" s="2052"/>
      <c r="D829" s="2053"/>
      <c r="E829" s="2049"/>
      <c r="F829" s="2054"/>
      <c r="G829" s="2052"/>
      <c r="H829" s="2049"/>
      <c r="I829" s="2049"/>
      <c r="J829" s="2049"/>
      <c r="K829" s="2049"/>
      <c r="L829" s="2049"/>
      <c r="M829" s="2049"/>
      <c r="N829" s="2049"/>
      <c r="O829" s="2049"/>
      <c r="P829" s="2049"/>
      <c r="Q829" s="2049"/>
      <c r="R829" s="2049"/>
      <c r="S829" s="2049"/>
      <c r="T829" s="2049"/>
      <c r="U829" s="2049"/>
      <c r="V829" s="2049"/>
      <c r="W829" s="2049"/>
      <c r="X829" s="2049"/>
      <c r="Y829" s="2049"/>
    </row>
    <row r="830">
      <c r="A830" s="2055"/>
      <c r="B830" s="2051"/>
      <c r="C830" s="2052"/>
      <c r="D830" s="2053"/>
      <c r="E830" s="2049"/>
      <c r="F830" s="2054"/>
      <c r="G830" s="2052"/>
      <c r="H830" s="2049"/>
      <c r="I830" s="2049"/>
      <c r="J830" s="2049"/>
      <c r="K830" s="2049"/>
      <c r="L830" s="2049"/>
      <c r="M830" s="2049"/>
      <c r="N830" s="2049"/>
      <c r="O830" s="2049"/>
      <c r="P830" s="2049"/>
      <c r="Q830" s="2049"/>
      <c r="R830" s="2049"/>
      <c r="S830" s="2049"/>
      <c r="T830" s="2049"/>
      <c r="U830" s="2049"/>
      <c r="V830" s="2049"/>
      <c r="W830" s="2049"/>
      <c r="X830" s="2049"/>
      <c r="Y830" s="2049"/>
    </row>
    <row r="831">
      <c r="A831" s="2055"/>
      <c r="B831" s="2051"/>
      <c r="C831" s="2052"/>
      <c r="D831" s="2053"/>
      <c r="E831" s="2049"/>
      <c r="F831" s="2054"/>
      <c r="G831" s="2052"/>
      <c r="H831" s="2049"/>
      <c r="I831" s="2049"/>
      <c r="J831" s="2049"/>
      <c r="K831" s="2049"/>
      <c r="L831" s="2049"/>
      <c r="M831" s="2049"/>
      <c r="N831" s="2049"/>
      <c r="O831" s="2049"/>
      <c r="P831" s="2049"/>
      <c r="Q831" s="2049"/>
      <c r="R831" s="2049"/>
      <c r="S831" s="2049"/>
      <c r="T831" s="2049"/>
      <c r="U831" s="2049"/>
      <c r="V831" s="2049"/>
      <c r="W831" s="2049"/>
      <c r="X831" s="2049"/>
      <c r="Y831" s="2049"/>
    </row>
    <row r="832">
      <c r="A832" s="2055"/>
      <c r="B832" s="2051"/>
      <c r="C832" s="2052"/>
      <c r="D832" s="2053"/>
      <c r="E832" s="2049"/>
      <c r="F832" s="2054"/>
      <c r="G832" s="2052"/>
      <c r="H832" s="2049"/>
      <c r="I832" s="2049"/>
      <c r="J832" s="2049"/>
      <c r="K832" s="2049"/>
      <c r="L832" s="2049"/>
      <c r="M832" s="2049"/>
      <c r="N832" s="2049"/>
      <c r="O832" s="2049"/>
      <c r="P832" s="2049"/>
      <c r="Q832" s="2049"/>
      <c r="R832" s="2049"/>
      <c r="S832" s="2049"/>
      <c r="T832" s="2049"/>
      <c r="U832" s="2049"/>
      <c r="V832" s="2049"/>
      <c r="W832" s="2049"/>
      <c r="X832" s="2049"/>
      <c r="Y832" s="2049"/>
    </row>
    <row r="833">
      <c r="A833" s="2055"/>
      <c r="B833" s="2051"/>
      <c r="C833" s="2052"/>
      <c r="D833" s="2053"/>
      <c r="E833" s="2049"/>
      <c r="F833" s="2054"/>
      <c r="G833" s="2052"/>
      <c r="H833" s="2049"/>
      <c r="I833" s="2049"/>
      <c r="J833" s="2049"/>
      <c r="K833" s="2049"/>
      <c r="L833" s="2049"/>
      <c r="M833" s="2049"/>
      <c r="N833" s="2049"/>
      <c r="O833" s="2049"/>
      <c r="P833" s="2049"/>
      <c r="Q833" s="2049"/>
      <c r="R833" s="2049"/>
      <c r="S833" s="2049"/>
      <c r="T833" s="2049"/>
      <c r="U833" s="2049"/>
      <c r="V833" s="2049"/>
      <c r="W833" s="2049"/>
      <c r="X833" s="2049"/>
      <c r="Y833" s="2049"/>
    </row>
    <row r="834">
      <c r="A834" s="2055"/>
      <c r="B834" s="2051"/>
      <c r="C834" s="2052"/>
      <c r="D834" s="2053"/>
      <c r="E834" s="2049"/>
      <c r="F834" s="2054"/>
      <c r="G834" s="2052"/>
      <c r="H834" s="2049"/>
      <c r="I834" s="2049"/>
      <c r="J834" s="2049"/>
      <c r="K834" s="2049"/>
      <c r="L834" s="2049"/>
      <c r="M834" s="2049"/>
      <c r="N834" s="2049"/>
      <c r="O834" s="2049"/>
      <c r="P834" s="2049"/>
      <c r="Q834" s="2049"/>
      <c r="R834" s="2049"/>
      <c r="S834" s="2049"/>
      <c r="T834" s="2049"/>
      <c r="U834" s="2049"/>
      <c r="V834" s="2049"/>
      <c r="W834" s="2049"/>
      <c r="X834" s="2049"/>
      <c r="Y834" s="2049"/>
    </row>
    <row r="835">
      <c r="A835" s="2055"/>
      <c r="B835" s="2051"/>
      <c r="C835" s="2052"/>
      <c r="D835" s="2053"/>
      <c r="E835" s="2049"/>
      <c r="F835" s="2054"/>
      <c r="G835" s="2052"/>
      <c r="H835" s="2049"/>
      <c r="I835" s="2049"/>
      <c r="J835" s="2049"/>
      <c r="K835" s="2049"/>
      <c r="L835" s="2049"/>
      <c r="M835" s="2049"/>
      <c r="N835" s="2049"/>
      <c r="O835" s="2049"/>
      <c r="P835" s="2049"/>
      <c r="Q835" s="2049"/>
      <c r="R835" s="2049"/>
      <c r="S835" s="2049"/>
      <c r="T835" s="2049"/>
      <c r="U835" s="2049"/>
      <c r="V835" s="2049"/>
      <c r="W835" s="2049"/>
      <c r="X835" s="2049"/>
      <c r="Y835" s="2049"/>
    </row>
    <row r="836">
      <c r="A836" s="2055"/>
      <c r="B836" s="2051"/>
      <c r="C836" s="2052"/>
      <c r="D836" s="2053"/>
      <c r="E836" s="2049"/>
      <c r="F836" s="2054"/>
      <c r="G836" s="2052"/>
      <c r="H836" s="2049"/>
      <c r="I836" s="2049"/>
      <c r="J836" s="2049"/>
      <c r="K836" s="2049"/>
      <c r="L836" s="2049"/>
      <c r="M836" s="2049"/>
      <c r="N836" s="2049"/>
      <c r="O836" s="2049"/>
      <c r="P836" s="2049"/>
      <c r="Q836" s="2049"/>
      <c r="R836" s="2049"/>
      <c r="S836" s="2049"/>
      <c r="T836" s="2049"/>
      <c r="U836" s="2049"/>
      <c r="V836" s="2049"/>
      <c r="W836" s="2049"/>
      <c r="X836" s="2049"/>
      <c r="Y836" s="2049"/>
    </row>
    <row r="837">
      <c r="A837" s="2055"/>
      <c r="B837" s="2051"/>
      <c r="C837" s="2052"/>
      <c r="D837" s="2053"/>
      <c r="E837" s="2049"/>
      <c r="F837" s="2054"/>
      <c r="G837" s="2052"/>
      <c r="H837" s="2049"/>
      <c r="I837" s="2049"/>
      <c r="J837" s="2049"/>
      <c r="K837" s="2049"/>
      <c r="L837" s="2049"/>
      <c r="M837" s="2049"/>
      <c r="N837" s="2049"/>
      <c r="O837" s="2049"/>
      <c r="P837" s="2049"/>
      <c r="Q837" s="2049"/>
      <c r="R837" s="2049"/>
      <c r="S837" s="2049"/>
      <c r="T837" s="2049"/>
      <c r="U837" s="2049"/>
      <c r="V837" s="2049"/>
      <c r="W837" s="2049"/>
      <c r="X837" s="2049"/>
      <c r="Y837" s="2049"/>
    </row>
    <row r="838">
      <c r="A838" s="2055"/>
      <c r="B838" s="2051"/>
      <c r="C838" s="2052"/>
      <c r="D838" s="2053"/>
      <c r="E838" s="2049"/>
      <c r="F838" s="2054"/>
      <c r="G838" s="2052"/>
      <c r="H838" s="2049"/>
      <c r="I838" s="2049"/>
      <c r="J838" s="2049"/>
      <c r="K838" s="2049"/>
      <c r="L838" s="2049"/>
      <c r="M838" s="2049"/>
      <c r="N838" s="2049"/>
      <c r="O838" s="2049"/>
      <c r="P838" s="2049"/>
      <c r="Q838" s="2049"/>
      <c r="R838" s="2049"/>
      <c r="S838" s="2049"/>
      <c r="T838" s="2049"/>
      <c r="U838" s="2049"/>
      <c r="V838" s="2049"/>
      <c r="W838" s="2049"/>
      <c r="X838" s="2049"/>
      <c r="Y838" s="2049"/>
    </row>
    <row r="839">
      <c r="A839" s="2055"/>
      <c r="B839" s="2051"/>
      <c r="C839" s="2052"/>
      <c r="D839" s="2053"/>
      <c r="E839" s="2049"/>
      <c r="F839" s="2054"/>
      <c r="G839" s="2052"/>
      <c r="H839" s="2049"/>
      <c r="I839" s="2049"/>
      <c r="J839" s="2049"/>
      <c r="K839" s="2049"/>
      <c r="L839" s="2049"/>
      <c r="M839" s="2049"/>
      <c r="N839" s="2049"/>
      <c r="O839" s="2049"/>
      <c r="P839" s="2049"/>
      <c r="Q839" s="2049"/>
      <c r="R839" s="2049"/>
      <c r="S839" s="2049"/>
      <c r="T839" s="2049"/>
      <c r="U839" s="2049"/>
      <c r="V839" s="2049"/>
      <c r="W839" s="2049"/>
      <c r="X839" s="2049"/>
      <c r="Y839" s="2049"/>
    </row>
    <row r="840">
      <c r="A840" s="2055"/>
      <c r="B840" s="2051"/>
      <c r="C840" s="2052"/>
      <c r="D840" s="2053"/>
      <c r="E840" s="2049"/>
      <c r="F840" s="2054"/>
      <c r="G840" s="2052"/>
      <c r="H840" s="2049"/>
      <c r="I840" s="2049"/>
      <c r="J840" s="2049"/>
      <c r="K840" s="2049"/>
      <c r="L840" s="2049"/>
      <c r="M840" s="2049"/>
      <c r="N840" s="2049"/>
      <c r="O840" s="2049"/>
      <c r="P840" s="2049"/>
      <c r="Q840" s="2049"/>
      <c r="R840" s="2049"/>
      <c r="S840" s="2049"/>
      <c r="T840" s="2049"/>
      <c r="U840" s="2049"/>
      <c r="V840" s="2049"/>
      <c r="W840" s="2049"/>
      <c r="X840" s="2049"/>
      <c r="Y840" s="2049"/>
    </row>
    <row r="841">
      <c r="A841" s="2055"/>
      <c r="B841" s="2051"/>
      <c r="C841" s="2052"/>
      <c r="D841" s="2053"/>
      <c r="E841" s="2049"/>
      <c r="F841" s="2054"/>
      <c r="G841" s="2052"/>
      <c r="H841" s="2049"/>
      <c r="I841" s="2049"/>
      <c r="J841" s="2049"/>
      <c r="K841" s="2049"/>
      <c r="L841" s="2049"/>
      <c r="M841" s="2049"/>
      <c r="N841" s="2049"/>
      <c r="O841" s="2049"/>
      <c r="P841" s="2049"/>
      <c r="Q841" s="2049"/>
      <c r="R841" s="2049"/>
      <c r="S841" s="2049"/>
      <c r="T841" s="2049"/>
      <c r="U841" s="2049"/>
      <c r="V841" s="2049"/>
      <c r="W841" s="2049"/>
      <c r="X841" s="2049"/>
      <c r="Y841" s="2049"/>
    </row>
    <row r="842">
      <c r="A842" s="2055"/>
      <c r="B842" s="2051"/>
      <c r="C842" s="2052"/>
      <c r="D842" s="2053"/>
      <c r="E842" s="2049"/>
      <c r="F842" s="2054"/>
      <c r="G842" s="2052"/>
      <c r="H842" s="2049"/>
      <c r="I842" s="2049"/>
      <c r="J842" s="2049"/>
      <c r="K842" s="2049"/>
      <c r="L842" s="2049"/>
      <c r="M842" s="2049"/>
      <c r="N842" s="2049"/>
      <c r="O842" s="2049"/>
      <c r="P842" s="2049"/>
      <c r="Q842" s="2049"/>
      <c r="R842" s="2049"/>
      <c r="S842" s="2049"/>
      <c r="T842" s="2049"/>
      <c r="U842" s="2049"/>
      <c r="V842" s="2049"/>
      <c r="W842" s="2049"/>
      <c r="X842" s="2049"/>
      <c r="Y842" s="2049"/>
    </row>
    <row r="843">
      <c r="A843" s="2055"/>
      <c r="B843" s="2051"/>
      <c r="C843" s="2052"/>
      <c r="D843" s="2053"/>
      <c r="E843" s="2049"/>
      <c r="F843" s="2054"/>
      <c r="G843" s="2052"/>
      <c r="H843" s="2049"/>
      <c r="I843" s="2049"/>
      <c r="J843" s="2049"/>
      <c r="K843" s="2049"/>
      <c r="L843" s="2049"/>
      <c r="M843" s="2049"/>
      <c r="N843" s="2049"/>
      <c r="O843" s="2049"/>
      <c r="P843" s="2049"/>
      <c r="Q843" s="2049"/>
      <c r="R843" s="2049"/>
      <c r="S843" s="2049"/>
      <c r="T843" s="2049"/>
      <c r="U843" s="2049"/>
      <c r="V843" s="2049"/>
      <c r="W843" s="2049"/>
      <c r="X843" s="2049"/>
      <c r="Y843" s="2049"/>
    </row>
    <row r="844">
      <c r="A844" s="2055"/>
      <c r="B844" s="2051"/>
      <c r="C844" s="2052"/>
      <c r="D844" s="2053"/>
      <c r="E844" s="2049"/>
      <c r="F844" s="2054"/>
      <c r="G844" s="2052"/>
      <c r="H844" s="2049"/>
      <c r="I844" s="2049"/>
      <c r="J844" s="2049"/>
      <c r="K844" s="2049"/>
      <c r="L844" s="2049"/>
      <c r="M844" s="2049"/>
      <c r="N844" s="2049"/>
      <c r="O844" s="2049"/>
      <c r="P844" s="2049"/>
      <c r="Q844" s="2049"/>
      <c r="R844" s="2049"/>
      <c r="S844" s="2049"/>
      <c r="T844" s="2049"/>
      <c r="U844" s="2049"/>
      <c r="V844" s="2049"/>
      <c r="W844" s="2049"/>
      <c r="X844" s="2049"/>
      <c r="Y844" s="2049"/>
    </row>
    <row r="845">
      <c r="A845" s="2055"/>
      <c r="B845" s="2051"/>
      <c r="C845" s="2052"/>
      <c r="D845" s="2053"/>
      <c r="E845" s="2049"/>
      <c r="F845" s="2054"/>
      <c r="G845" s="2052"/>
      <c r="H845" s="2049"/>
      <c r="I845" s="2049"/>
      <c r="J845" s="2049"/>
      <c r="K845" s="2049"/>
      <c r="L845" s="2049"/>
      <c r="M845" s="2049"/>
      <c r="N845" s="2049"/>
      <c r="O845" s="2049"/>
      <c r="P845" s="2049"/>
      <c r="Q845" s="2049"/>
      <c r="R845" s="2049"/>
      <c r="S845" s="2049"/>
      <c r="T845" s="2049"/>
      <c r="U845" s="2049"/>
      <c r="V845" s="2049"/>
      <c r="W845" s="2049"/>
      <c r="X845" s="2049"/>
      <c r="Y845" s="2049"/>
    </row>
    <row r="846">
      <c r="A846" s="2055"/>
      <c r="B846" s="2051"/>
      <c r="C846" s="2052"/>
      <c r="D846" s="2053"/>
      <c r="E846" s="2049"/>
      <c r="F846" s="2054"/>
      <c r="G846" s="2052"/>
      <c r="H846" s="2049"/>
      <c r="I846" s="2049"/>
      <c r="J846" s="2049"/>
      <c r="K846" s="2049"/>
      <c r="L846" s="2049"/>
      <c r="M846" s="2049"/>
      <c r="N846" s="2049"/>
      <c r="O846" s="2049"/>
      <c r="P846" s="2049"/>
      <c r="Q846" s="2049"/>
      <c r="R846" s="2049"/>
      <c r="S846" s="2049"/>
      <c r="T846" s="2049"/>
      <c r="U846" s="2049"/>
      <c r="V846" s="2049"/>
      <c r="W846" s="2049"/>
      <c r="X846" s="2049"/>
      <c r="Y846" s="2049"/>
    </row>
    <row r="847">
      <c r="A847" s="2055"/>
      <c r="B847" s="2051"/>
      <c r="C847" s="2052"/>
      <c r="D847" s="2053"/>
      <c r="E847" s="2049"/>
      <c r="F847" s="2054"/>
      <c r="G847" s="2052"/>
      <c r="H847" s="2049"/>
      <c r="I847" s="2049"/>
      <c r="J847" s="2049"/>
      <c r="K847" s="2049"/>
      <c r="L847" s="2049"/>
      <c r="M847" s="2049"/>
      <c r="N847" s="2049"/>
      <c r="O847" s="2049"/>
      <c r="P847" s="2049"/>
      <c r="Q847" s="2049"/>
      <c r="R847" s="2049"/>
      <c r="S847" s="2049"/>
      <c r="T847" s="2049"/>
      <c r="U847" s="2049"/>
      <c r="V847" s="2049"/>
      <c r="W847" s="2049"/>
      <c r="X847" s="2049"/>
      <c r="Y847" s="2049"/>
    </row>
    <row r="848">
      <c r="A848" s="2055"/>
      <c r="B848" s="2051"/>
      <c r="C848" s="2052"/>
      <c r="D848" s="2053"/>
      <c r="E848" s="2049"/>
      <c r="F848" s="2054"/>
      <c r="G848" s="2052"/>
      <c r="H848" s="2049"/>
      <c r="I848" s="2049"/>
      <c r="J848" s="2049"/>
      <c r="K848" s="2049"/>
      <c r="L848" s="2049"/>
      <c r="M848" s="2049"/>
      <c r="N848" s="2049"/>
      <c r="O848" s="2049"/>
      <c r="P848" s="2049"/>
      <c r="Q848" s="2049"/>
      <c r="R848" s="2049"/>
      <c r="S848" s="2049"/>
      <c r="T848" s="2049"/>
      <c r="U848" s="2049"/>
      <c r="V848" s="2049"/>
      <c r="W848" s="2049"/>
      <c r="X848" s="2049"/>
      <c r="Y848" s="2049"/>
    </row>
    <row r="849">
      <c r="A849" s="2055"/>
      <c r="B849" s="2051"/>
      <c r="C849" s="2052"/>
      <c r="D849" s="2053"/>
      <c r="E849" s="2049"/>
      <c r="F849" s="2054"/>
      <c r="G849" s="2052"/>
      <c r="H849" s="2049"/>
      <c r="I849" s="2049"/>
      <c r="J849" s="2049"/>
      <c r="K849" s="2049"/>
      <c r="L849" s="2049"/>
      <c r="M849" s="2049"/>
      <c r="N849" s="2049"/>
      <c r="O849" s="2049"/>
      <c r="P849" s="2049"/>
      <c r="Q849" s="2049"/>
      <c r="R849" s="2049"/>
      <c r="S849" s="2049"/>
      <c r="T849" s="2049"/>
      <c r="U849" s="2049"/>
      <c r="V849" s="2049"/>
      <c r="W849" s="2049"/>
      <c r="X849" s="2049"/>
      <c r="Y849" s="2049"/>
    </row>
    <row r="850">
      <c r="A850" s="2055"/>
      <c r="B850" s="2051"/>
      <c r="C850" s="2052"/>
      <c r="D850" s="2053"/>
      <c r="E850" s="2049"/>
      <c r="F850" s="2054"/>
      <c r="G850" s="2052"/>
      <c r="H850" s="2049"/>
      <c r="I850" s="2049"/>
      <c r="J850" s="2049"/>
      <c r="K850" s="2049"/>
      <c r="L850" s="2049"/>
      <c r="M850" s="2049"/>
      <c r="N850" s="2049"/>
      <c r="O850" s="2049"/>
      <c r="P850" s="2049"/>
      <c r="Q850" s="2049"/>
      <c r="R850" s="2049"/>
      <c r="S850" s="2049"/>
      <c r="T850" s="2049"/>
      <c r="U850" s="2049"/>
      <c r="V850" s="2049"/>
      <c r="W850" s="2049"/>
      <c r="X850" s="2049"/>
      <c r="Y850" s="2049"/>
    </row>
    <row r="851">
      <c r="A851" s="2055"/>
      <c r="B851" s="2051"/>
      <c r="C851" s="2052"/>
      <c r="D851" s="2053"/>
      <c r="E851" s="2049"/>
      <c r="F851" s="2054"/>
      <c r="G851" s="2052"/>
      <c r="H851" s="2049"/>
      <c r="I851" s="2049"/>
      <c r="J851" s="2049"/>
      <c r="K851" s="2049"/>
      <c r="L851" s="2049"/>
      <c r="M851" s="2049"/>
      <c r="N851" s="2049"/>
      <c r="O851" s="2049"/>
      <c r="P851" s="2049"/>
      <c r="Q851" s="2049"/>
      <c r="R851" s="2049"/>
      <c r="S851" s="2049"/>
      <c r="T851" s="2049"/>
      <c r="U851" s="2049"/>
      <c r="V851" s="2049"/>
      <c r="W851" s="2049"/>
      <c r="X851" s="2049"/>
      <c r="Y851" s="2049"/>
    </row>
    <row r="852">
      <c r="A852" s="2055"/>
      <c r="B852" s="2051"/>
      <c r="C852" s="2052"/>
      <c r="D852" s="2053"/>
      <c r="E852" s="2049"/>
      <c r="F852" s="2054"/>
      <c r="G852" s="2052"/>
      <c r="H852" s="2049"/>
      <c r="I852" s="2049"/>
      <c r="J852" s="2049"/>
      <c r="K852" s="2049"/>
      <c r="L852" s="2049"/>
      <c r="M852" s="2049"/>
      <c r="N852" s="2049"/>
      <c r="O852" s="2049"/>
      <c r="P852" s="2049"/>
      <c r="Q852" s="2049"/>
      <c r="R852" s="2049"/>
      <c r="S852" s="2049"/>
      <c r="T852" s="2049"/>
      <c r="U852" s="2049"/>
      <c r="V852" s="2049"/>
      <c r="W852" s="2049"/>
      <c r="X852" s="2049"/>
      <c r="Y852" s="2049"/>
    </row>
    <row r="853">
      <c r="A853" s="2055"/>
      <c r="B853" s="2051"/>
      <c r="C853" s="2052"/>
      <c r="D853" s="2053"/>
      <c r="E853" s="2049"/>
      <c r="F853" s="2054"/>
      <c r="G853" s="2052"/>
      <c r="H853" s="2049"/>
      <c r="I853" s="2049"/>
      <c r="J853" s="2049"/>
      <c r="K853" s="2049"/>
      <c r="L853" s="2049"/>
      <c r="M853" s="2049"/>
      <c r="N853" s="2049"/>
      <c r="O853" s="2049"/>
      <c r="P853" s="2049"/>
      <c r="Q853" s="2049"/>
      <c r="R853" s="2049"/>
      <c r="S853" s="2049"/>
      <c r="T853" s="2049"/>
      <c r="U853" s="2049"/>
      <c r="V853" s="2049"/>
      <c r="W853" s="2049"/>
      <c r="X853" s="2049"/>
      <c r="Y853" s="2049"/>
    </row>
    <row r="854">
      <c r="A854" s="2055"/>
      <c r="B854" s="2051"/>
      <c r="C854" s="2052"/>
      <c r="D854" s="2053"/>
      <c r="E854" s="2049"/>
      <c r="F854" s="2054"/>
      <c r="G854" s="2052"/>
      <c r="H854" s="2049"/>
      <c r="I854" s="2049"/>
      <c r="J854" s="2049"/>
      <c r="K854" s="2049"/>
      <c r="L854" s="2049"/>
      <c r="M854" s="2049"/>
      <c r="N854" s="2049"/>
      <c r="O854" s="2049"/>
      <c r="P854" s="2049"/>
      <c r="Q854" s="2049"/>
      <c r="R854" s="2049"/>
      <c r="S854" s="2049"/>
      <c r="T854" s="2049"/>
      <c r="U854" s="2049"/>
      <c r="V854" s="2049"/>
      <c r="W854" s="2049"/>
      <c r="X854" s="2049"/>
      <c r="Y854" s="2049"/>
    </row>
    <row r="855">
      <c r="A855" s="2055"/>
      <c r="B855" s="2051"/>
      <c r="C855" s="2052"/>
      <c r="D855" s="2053"/>
      <c r="E855" s="2049"/>
      <c r="F855" s="2054"/>
      <c r="G855" s="2052"/>
      <c r="H855" s="2049"/>
      <c r="I855" s="2049"/>
      <c r="J855" s="2049"/>
      <c r="K855" s="2049"/>
      <c r="L855" s="2049"/>
      <c r="M855" s="2049"/>
      <c r="N855" s="2049"/>
      <c r="O855" s="2049"/>
      <c r="P855" s="2049"/>
      <c r="Q855" s="2049"/>
      <c r="R855" s="2049"/>
      <c r="S855" s="2049"/>
      <c r="T855" s="2049"/>
      <c r="U855" s="2049"/>
      <c r="V855" s="2049"/>
      <c r="W855" s="2049"/>
      <c r="X855" s="2049"/>
      <c r="Y855" s="2049"/>
    </row>
    <row r="856">
      <c r="A856" s="2055"/>
      <c r="B856" s="2051"/>
      <c r="C856" s="2052"/>
      <c r="D856" s="2053"/>
      <c r="E856" s="2049"/>
      <c r="F856" s="2054"/>
      <c r="G856" s="2052"/>
      <c r="H856" s="2049"/>
      <c r="I856" s="2049"/>
      <c r="J856" s="2049"/>
      <c r="K856" s="2049"/>
      <c r="L856" s="2049"/>
      <c r="M856" s="2049"/>
      <c r="N856" s="2049"/>
      <c r="O856" s="2049"/>
      <c r="P856" s="2049"/>
      <c r="Q856" s="2049"/>
      <c r="R856" s="2049"/>
      <c r="S856" s="2049"/>
      <c r="T856" s="2049"/>
      <c r="U856" s="2049"/>
      <c r="V856" s="2049"/>
      <c r="W856" s="2049"/>
      <c r="X856" s="2049"/>
      <c r="Y856" s="2049"/>
    </row>
    <row r="857">
      <c r="A857" s="2055"/>
      <c r="B857" s="2051"/>
      <c r="C857" s="2052"/>
      <c r="D857" s="2053"/>
      <c r="E857" s="2049"/>
      <c r="F857" s="2054"/>
      <c r="G857" s="2052"/>
      <c r="H857" s="2049"/>
      <c r="I857" s="2049"/>
      <c r="J857" s="2049"/>
      <c r="K857" s="2049"/>
      <c r="L857" s="2049"/>
      <c r="M857" s="2049"/>
      <c r="N857" s="2049"/>
      <c r="O857" s="2049"/>
      <c r="P857" s="2049"/>
      <c r="Q857" s="2049"/>
      <c r="R857" s="2049"/>
      <c r="S857" s="2049"/>
      <c r="T857" s="2049"/>
      <c r="U857" s="2049"/>
      <c r="V857" s="2049"/>
      <c r="W857" s="2049"/>
      <c r="X857" s="2049"/>
      <c r="Y857" s="2049"/>
    </row>
    <row r="858">
      <c r="A858" s="2055"/>
      <c r="B858" s="2051"/>
      <c r="C858" s="2052"/>
      <c r="D858" s="2053"/>
      <c r="E858" s="2049"/>
      <c r="F858" s="2054"/>
      <c r="G858" s="2052"/>
      <c r="H858" s="2049"/>
      <c r="I858" s="2049"/>
      <c r="J858" s="2049"/>
      <c r="K858" s="2049"/>
      <c r="L858" s="2049"/>
      <c r="M858" s="2049"/>
      <c r="N858" s="2049"/>
      <c r="O858" s="2049"/>
      <c r="P858" s="2049"/>
      <c r="Q858" s="2049"/>
      <c r="R858" s="2049"/>
      <c r="S858" s="2049"/>
      <c r="T858" s="2049"/>
      <c r="U858" s="2049"/>
      <c r="V858" s="2049"/>
      <c r="W858" s="2049"/>
      <c r="X858" s="2049"/>
      <c r="Y858" s="2049"/>
    </row>
    <row r="859">
      <c r="A859" s="2055"/>
      <c r="B859" s="2051"/>
      <c r="C859" s="2052"/>
      <c r="D859" s="2053"/>
      <c r="E859" s="2049"/>
      <c r="F859" s="2054"/>
      <c r="G859" s="2052"/>
      <c r="H859" s="2049"/>
      <c r="I859" s="2049"/>
      <c r="J859" s="2049"/>
      <c r="K859" s="2049"/>
      <c r="L859" s="2049"/>
      <c r="M859" s="2049"/>
      <c r="N859" s="2049"/>
      <c r="O859" s="2049"/>
      <c r="P859" s="2049"/>
      <c r="Q859" s="2049"/>
      <c r="R859" s="2049"/>
      <c r="S859" s="2049"/>
      <c r="T859" s="2049"/>
      <c r="U859" s="2049"/>
      <c r="V859" s="2049"/>
      <c r="W859" s="2049"/>
      <c r="X859" s="2049"/>
      <c r="Y859" s="2049"/>
    </row>
    <row r="860">
      <c r="A860" s="2055"/>
      <c r="B860" s="2051"/>
      <c r="C860" s="2052"/>
      <c r="D860" s="2053"/>
      <c r="E860" s="2049"/>
      <c r="F860" s="2054"/>
      <c r="G860" s="2052"/>
      <c r="H860" s="2049"/>
      <c r="I860" s="2049"/>
      <c r="J860" s="2049"/>
      <c r="K860" s="2049"/>
      <c r="L860" s="2049"/>
      <c r="M860" s="2049"/>
      <c r="N860" s="2049"/>
      <c r="O860" s="2049"/>
      <c r="P860" s="2049"/>
      <c r="Q860" s="2049"/>
      <c r="R860" s="2049"/>
      <c r="S860" s="2049"/>
      <c r="T860" s="2049"/>
      <c r="U860" s="2049"/>
      <c r="V860" s="2049"/>
      <c r="W860" s="2049"/>
      <c r="X860" s="2049"/>
      <c r="Y860" s="2049"/>
    </row>
    <row r="861">
      <c r="A861" s="2055"/>
      <c r="B861" s="2051"/>
      <c r="C861" s="2052"/>
      <c r="D861" s="2053"/>
      <c r="E861" s="2049"/>
      <c r="F861" s="2054"/>
      <c r="G861" s="2052"/>
      <c r="H861" s="2049"/>
      <c r="I861" s="2049"/>
      <c r="J861" s="2049"/>
      <c r="K861" s="2049"/>
      <c r="L861" s="2049"/>
      <c r="M861" s="2049"/>
      <c r="N861" s="2049"/>
      <c r="O861" s="2049"/>
      <c r="P861" s="2049"/>
      <c r="Q861" s="2049"/>
      <c r="R861" s="2049"/>
      <c r="S861" s="2049"/>
      <c r="T861" s="2049"/>
      <c r="U861" s="2049"/>
      <c r="V861" s="2049"/>
      <c r="W861" s="2049"/>
      <c r="X861" s="2049"/>
      <c r="Y861" s="2049"/>
    </row>
    <row r="862">
      <c r="A862" s="2055"/>
      <c r="B862" s="2051"/>
      <c r="C862" s="2052"/>
      <c r="D862" s="2053"/>
      <c r="E862" s="2049"/>
      <c r="F862" s="2054"/>
      <c r="G862" s="2052"/>
      <c r="H862" s="2049"/>
      <c r="I862" s="2049"/>
      <c r="J862" s="2049"/>
      <c r="K862" s="2049"/>
      <c r="L862" s="2049"/>
      <c r="M862" s="2049"/>
      <c r="N862" s="2049"/>
      <c r="O862" s="2049"/>
      <c r="P862" s="2049"/>
      <c r="Q862" s="2049"/>
      <c r="R862" s="2049"/>
      <c r="S862" s="2049"/>
      <c r="T862" s="2049"/>
      <c r="U862" s="2049"/>
      <c r="V862" s="2049"/>
      <c r="W862" s="2049"/>
      <c r="X862" s="2049"/>
      <c r="Y862" s="2049"/>
    </row>
    <row r="863">
      <c r="A863" s="2055"/>
      <c r="B863" s="2051"/>
      <c r="C863" s="2052"/>
      <c r="D863" s="2053"/>
      <c r="E863" s="2049"/>
      <c r="F863" s="2054"/>
      <c r="G863" s="2052"/>
      <c r="H863" s="2049"/>
      <c r="I863" s="2049"/>
      <c r="J863" s="2049"/>
      <c r="K863" s="2049"/>
      <c r="L863" s="2049"/>
      <c r="M863" s="2049"/>
      <c r="N863" s="2049"/>
      <c r="O863" s="2049"/>
      <c r="P863" s="2049"/>
      <c r="Q863" s="2049"/>
      <c r="R863" s="2049"/>
      <c r="S863" s="2049"/>
      <c r="T863" s="2049"/>
      <c r="U863" s="2049"/>
      <c r="V863" s="2049"/>
      <c r="W863" s="2049"/>
      <c r="X863" s="2049"/>
      <c r="Y863" s="2049"/>
    </row>
    <row r="864">
      <c r="A864" s="2055"/>
      <c r="B864" s="2051"/>
      <c r="C864" s="2052"/>
      <c r="D864" s="2053"/>
      <c r="E864" s="2049"/>
      <c r="F864" s="2054"/>
      <c r="G864" s="2052"/>
      <c r="H864" s="2049"/>
      <c r="I864" s="2049"/>
      <c r="J864" s="2049"/>
      <c r="K864" s="2049"/>
      <c r="L864" s="2049"/>
      <c r="M864" s="2049"/>
      <c r="N864" s="2049"/>
      <c r="O864" s="2049"/>
      <c r="P864" s="2049"/>
      <c r="Q864" s="2049"/>
      <c r="R864" s="2049"/>
      <c r="S864" s="2049"/>
      <c r="T864" s="2049"/>
      <c r="U864" s="2049"/>
      <c r="V864" s="2049"/>
      <c r="W864" s="2049"/>
      <c r="X864" s="2049"/>
      <c r="Y864" s="2049"/>
    </row>
    <row r="865">
      <c r="A865" s="2055"/>
      <c r="B865" s="2051"/>
      <c r="C865" s="2052"/>
      <c r="D865" s="2053"/>
      <c r="E865" s="2049"/>
      <c r="F865" s="2054"/>
      <c r="G865" s="2052"/>
      <c r="H865" s="2049"/>
      <c r="I865" s="2049"/>
      <c r="J865" s="2049"/>
      <c r="K865" s="2049"/>
      <c r="L865" s="2049"/>
      <c r="M865" s="2049"/>
      <c r="N865" s="2049"/>
      <c r="O865" s="2049"/>
      <c r="P865" s="2049"/>
      <c r="Q865" s="2049"/>
      <c r="R865" s="2049"/>
      <c r="S865" s="2049"/>
      <c r="T865" s="2049"/>
      <c r="U865" s="2049"/>
      <c r="V865" s="2049"/>
      <c r="W865" s="2049"/>
      <c r="X865" s="2049"/>
      <c r="Y865" s="2049"/>
    </row>
    <row r="866">
      <c r="A866" s="2055"/>
      <c r="B866" s="2051"/>
      <c r="C866" s="2052"/>
      <c r="D866" s="2053"/>
      <c r="E866" s="2049"/>
      <c r="F866" s="2054"/>
      <c r="G866" s="2052"/>
      <c r="H866" s="2049"/>
      <c r="I866" s="2049"/>
      <c r="J866" s="2049"/>
      <c r="K866" s="2049"/>
      <c r="L866" s="2049"/>
      <c r="M866" s="2049"/>
      <c r="N866" s="2049"/>
      <c r="O866" s="2049"/>
      <c r="P866" s="2049"/>
      <c r="Q866" s="2049"/>
      <c r="R866" s="2049"/>
      <c r="S866" s="2049"/>
      <c r="T866" s="2049"/>
      <c r="U866" s="2049"/>
      <c r="V866" s="2049"/>
      <c r="W866" s="2049"/>
      <c r="X866" s="2049"/>
      <c r="Y866" s="2049"/>
    </row>
    <row r="867">
      <c r="A867" s="2055"/>
      <c r="B867" s="2051"/>
      <c r="C867" s="2052"/>
      <c r="D867" s="2053"/>
      <c r="E867" s="2049"/>
      <c r="F867" s="2054"/>
      <c r="G867" s="2052"/>
      <c r="H867" s="2049"/>
      <c r="I867" s="2049"/>
      <c r="J867" s="2049"/>
      <c r="K867" s="2049"/>
      <c r="L867" s="2049"/>
      <c r="M867" s="2049"/>
      <c r="N867" s="2049"/>
      <c r="O867" s="2049"/>
      <c r="P867" s="2049"/>
      <c r="Q867" s="2049"/>
      <c r="R867" s="2049"/>
      <c r="S867" s="2049"/>
      <c r="T867" s="2049"/>
      <c r="U867" s="2049"/>
      <c r="V867" s="2049"/>
      <c r="W867" s="2049"/>
      <c r="X867" s="2049"/>
      <c r="Y867" s="2049"/>
    </row>
    <row r="868">
      <c r="A868" s="2055"/>
      <c r="B868" s="2051"/>
      <c r="C868" s="2052"/>
      <c r="D868" s="2053"/>
      <c r="E868" s="2049"/>
      <c r="F868" s="2054"/>
      <c r="G868" s="2052"/>
      <c r="H868" s="2049"/>
      <c r="I868" s="2049"/>
      <c r="J868" s="2049"/>
      <c r="K868" s="2049"/>
      <c r="L868" s="2049"/>
      <c r="M868" s="2049"/>
      <c r="N868" s="2049"/>
      <c r="O868" s="2049"/>
      <c r="P868" s="2049"/>
      <c r="Q868" s="2049"/>
      <c r="R868" s="2049"/>
      <c r="S868" s="2049"/>
      <c r="T868" s="2049"/>
      <c r="U868" s="2049"/>
      <c r="V868" s="2049"/>
      <c r="W868" s="2049"/>
      <c r="X868" s="2049"/>
      <c r="Y868" s="2049"/>
    </row>
    <row r="869">
      <c r="A869" s="2055"/>
      <c r="B869" s="2051"/>
      <c r="C869" s="2052"/>
      <c r="D869" s="2053"/>
      <c r="E869" s="2049"/>
      <c r="F869" s="2054"/>
      <c r="G869" s="2052"/>
      <c r="H869" s="2049"/>
      <c r="I869" s="2049"/>
      <c r="J869" s="2049"/>
      <c r="K869" s="2049"/>
      <c r="L869" s="2049"/>
      <c r="M869" s="2049"/>
      <c r="N869" s="2049"/>
      <c r="O869" s="2049"/>
      <c r="P869" s="2049"/>
      <c r="Q869" s="2049"/>
      <c r="R869" s="2049"/>
      <c r="S869" s="2049"/>
      <c r="T869" s="2049"/>
      <c r="U869" s="2049"/>
      <c r="V869" s="2049"/>
      <c r="W869" s="2049"/>
      <c r="X869" s="2049"/>
      <c r="Y869" s="2049"/>
    </row>
    <row r="870">
      <c r="A870" s="2055"/>
      <c r="B870" s="2051"/>
      <c r="C870" s="2052"/>
      <c r="D870" s="2053"/>
      <c r="E870" s="2049"/>
      <c r="F870" s="2054"/>
      <c r="G870" s="2052"/>
      <c r="H870" s="2049"/>
      <c r="I870" s="2049"/>
      <c r="J870" s="2049"/>
      <c r="K870" s="2049"/>
      <c r="L870" s="2049"/>
      <c r="M870" s="2049"/>
      <c r="N870" s="2049"/>
      <c r="O870" s="2049"/>
      <c r="P870" s="2049"/>
      <c r="Q870" s="2049"/>
      <c r="R870" s="2049"/>
      <c r="S870" s="2049"/>
      <c r="T870" s="2049"/>
      <c r="U870" s="2049"/>
      <c r="V870" s="2049"/>
      <c r="W870" s="2049"/>
      <c r="X870" s="2049"/>
      <c r="Y870" s="2049"/>
    </row>
    <row r="871">
      <c r="A871" s="2055"/>
      <c r="B871" s="2051"/>
      <c r="C871" s="2052"/>
      <c r="D871" s="2053"/>
      <c r="E871" s="2049"/>
      <c r="F871" s="2054"/>
      <c r="G871" s="2052"/>
      <c r="H871" s="2049"/>
      <c r="I871" s="2049"/>
      <c r="J871" s="2049"/>
      <c r="K871" s="2049"/>
      <c r="L871" s="2049"/>
      <c r="M871" s="2049"/>
      <c r="N871" s="2049"/>
      <c r="O871" s="2049"/>
      <c r="P871" s="2049"/>
      <c r="Q871" s="2049"/>
      <c r="R871" s="2049"/>
      <c r="S871" s="2049"/>
      <c r="T871" s="2049"/>
      <c r="U871" s="2049"/>
      <c r="V871" s="2049"/>
      <c r="W871" s="2049"/>
      <c r="X871" s="2049"/>
      <c r="Y871" s="2049"/>
    </row>
    <row r="872">
      <c r="A872" s="2055"/>
      <c r="B872" s="2051"/>
      <c r="C872" s="2052"/>
      <c r="D872" s="2053"/>
      <c r="E872" s="2049"/>
      <c r="F872" s="2054"/>
      <c r="G872" s="2052"/>
      <c r="H872" s="2049"/>
      <c r="I872" s="2049"/>
      <c r="J872" s="2049"/>
      <c r="K872" s="2049"/>
      <c r="L872" s="2049"/>
      <c r="M872" s="2049"/>
      <c r="N872" s="2049"/>
      <c r="O872" s="2049"/>
      <c r="P872" s="2049"/>
      <c r="Q872" s="2049"/>
      <c r="R872" s="2049"/>
      <c r="S872" s="2049"/>
      <c r="T872" s="2049"/>
      <c r="U872" s="2049"/>
      <c r="V872" s="2049"/>
      <c r="W872" s="2049"/>
      <c r="X872" s="2049"/>
      <c r="Y872" s="2049"/>
    </row>
    <row r="873">
      <c r="A873" s="2055"/>
      <c r="B873" s="2051"/>
      <c r="C873" s="2052"/>
      <c r="D873" s="2053"/>
      <c r="E873" s="2049"/>
      <c r="F873" s="2054"/>
      <c r="G873" s="2052"/>
      <c r="H873" s="2049"/>
      <c r="I873" s="2049"/>
      <c r="J873" s="2049"/>
      <c r="K873" s="2049"/>
      <c r="L873" s="2049"/>
      <c r="M873" s="2049"/>
      <c r="N873" s="2049"/>
      <c r="O873" s="2049"/>
      <c r="P873" s="2049"/>
      <c r="Q873" s="2049"/>
      <c r="R873" s="2049"/>
      <c r="S873" s="2049"/>
      <c r="T873" s="2049"/>
      <c r="U873" s="2049"/>
      <c r="V873" s="2049"/>
      <c r="W873" s="2049"/>
      <c r="X873" s="2049"/>
      <c r="Y873" s="2049"/>
    </row>
    <row r="874">
      <c r="A874" s="2055"/>
      <c r="B874" s="2051"/>
      <c r="C874" s="2052"/>
      <c r="D874" s="2053"/>
      <c r="E874" s="2049"/>
      <c r="F874" s="2054"/>
      <c r="G874" s="2052"/>
      <c r="H874" s="2049"/>
      <c r="I874" s="2049"/>
      <c r="J874" s="2049"/>
      <c r="K874" s="2049"/>
      <c r="L874" s="2049"/>
      <c r="M874" s="2049"/>
      <c r="N874" s="2049"/>
      <c r="O874" s="2049"/>
      <c r="P874" s="2049"/>
      <c r="Q874" s="2049"/>
      <c r="R874" s="2049"/>
      <c r="S874" s="2049"/>
      <c r="T874" s="2049"/>
      <c r="U874" s="2049"/>
      <c r="V874" s="2049"/>
      <c r="W874" s="2049"/>
      <c r="X874" s="2049"/>
      <c r="Y874" s="2049"/>
    </row>
    <row r="875">
      <c r="A875" s="2055"/>
      <c r="B875" s="2051"/>
      <c r="C875" s="2052"/>
      <c r="D875" s="2053"/>
      <c r="E875" s="2049"/>
      <c r="F875" s="2054"/>
      <c r="G875" s="2052"/>
      <c r="H875" s="2049"/>
      <c r="I875" s="2049"/>
      <c r="J875" s="2049"/>
      <c r="K875" s="2049"/>
      <c r="L875" s="2049"/>
      <c r="M875" s="2049"/>
      <c r="N875" s="2049"/>
      <c r="O875" s="2049"/>
      <c r="P875" s="2049"/>
      <c r="Q875" s="2049"/>
      <c r="R875" s="2049"/>
      <c r="S875" s="2049"/>
      <c r="T875" s="2049"/>
      <c r="U875" s="2049"/>
      <c r="V875" s="2049"/>
      <c r="W875" s="2049"/>
      <c r="X875" s="2049"/>
      <c r="Y875" s="2049"/>
    </row>
    <row r="876">
      <c r="A876" s="2055"/>
      <c r="B876" s="2051"/>
      <c r="C876" s="2052"/>
      <c r="D876" s="2053"/>
      <c r="E876" s="2049"/>
      <c r="F876" s="2054"/>
      <c r="G876" s="2052"/>
      <c r="H876" s="2049"/>
      <c r="I876" s="2049"/>
      <c r="J876" s="2049"/>
      <c r="K876" s="2049"/>
      <c r="L876" s="2049"/>
      <c r="M876" s="2049"/>
      <c r="N876" s="2049"/>
      <c r="O876" s="2049"/>
      <c r="P876" s="2049"/>
      <c r="Q876" s="2049"/>
      <c r="R876" s="2049"/>
      <c r="S876" s="2049"/>
      <c r="T876" s="2049"/>
      <c r="U876" s="2049"/>
      <c r="V876" s="2049"/>
      <c r="W876" s="2049"/>
      <c r="X876" s="2049"/>
      <c r="Y876" s="2049"/>
    </row>
    <row r="877">
      <c r="A877" s="2055"/>
      <c r="B877" s="2051"/>
      <c r="C877" s="2052"/>
      <c r="D877" s="2053"/>
      <c r="E877" s="2049"/>
      <c r="F877" s="2054"/>
      <c r="G877" s="2052"/>
      <c r="H877" s="2049"/>
      <c r="I877" s="2049"/>
      <c r="J877" s="2049"/>
      <c r="K877" s="2049"/>
      <c r="L877" s="2049"/>
      <c r="M877" s="2049"/>
      <c r="N877" s="2049"/>
      <c r="O877" s="2049"/>
      <c r="P877" s="2049"/>
      <c r="Q877" s="2049"/>
      <c r="R877" s="2049"/>
      <c r="S877" s="2049"/>
      <c r="T877" s="2049"/>
      <c r="U877" s="2049"/>
      <c r="V877" s="2049"/>
      <c r="W877" s="2049"/>
      <c r="X877" s="2049"/>
      <c r="Y877" s="2049"/>
    </row>
    <row r="878">
      <c r="A878" s="2055"/>
      <c r="B878" s="2051"/>
      <c r="C878" s="2052"/>
      <c r="D878" s="2053"/>
      <c r="E878" s="2049"/>
      <c r="F878" s="2054"/>
      <c r="G878" s="2052"/>
      <c r="H878" s="2049"/>
      <c r="I878" s="2049"/>
      <c r="J878" s="2049"/>
      <c r="K878" s="2049"/>
      <c r="L878" s="2049"/>
      <c r="M878" s="2049"/>
      <c r="N878" s="2049"/>
      <c r="O878" s="2049"/>
      <c r="P878" s="2049"/>
      <c r="Q878" s="2049"/>
      <c r="R878" s="2049"/>
      <c r="S878" s="2049"/>
      <c r="T878" s="2049"/>
      <c r="U878" s="2049"/>
      <c r="V878" s="2049"/>
      <c r="W878" s="2049"/>
      <c r="X878" s="2049"/>
      <c r="Y878" s="2049"/>
    </row>
    <row r="879">
      <c r="A879" s="2055"/>
      <c r="B879" s="2051"/>
      <c r="C879" s="2052"/>
      <c r="D879" s="2053"/>
      <c r="E879" s="2049"/>
      <c r="F879" s="2054"/>
      <c r="G879" s="2052"/>
      <c r="H879" s="2049"/>
      <c r="I879" s="2049"/>
      <c r="J879" s="2049"/>
      <c r="K879" s="2049"/>
      <c r="L879" s="2049"/>
      <c r="M879" s="2049"/>
      <c r="N879" s="2049"/>
      <c r="O879" s="2049"/>
      <c r="P879" s="2049"/>
      <c r="Q879" s="2049"/>
      <c r="R879" s="2049"/>
      <c r="S879" s="2049"/>
      <c r="T879" s="2049"/>
      <c r="U879" s="2049"/>
      <c r="V879" s="2049"/>
      <c r="W879" s="2049"/>
      <c r="X879" s="2049"/>
      <c r="Y879" s="2049"/>
    </row>
    <row r="880">
      <c r="A880" s="2055"/>
      <c r="B880" s="2051"/>
      <c r="C880" s="2052"/>
      <c r="D880" s="2053"/>
      <c r="E880" s="2049"/>
      <c r="F880" s="2054"/>
      <c r="G880" s="2052"/>
      <c r="H880" s="2049"/>
      <c r="I880" s="2049"/>
      <c r="J880" s="2049"/>
      <c r="K880" s="2049"/>
      <c r="L880" s="2049"/>
      <c r="M880" s="2049"/>
      <c r="N880" s="2049"/>
      <c r="O880" s="2049"/>
      <c r="P880" s="2049"/>
      <c r="Q880" s="2049"/>
      <c r="R880" s="2049"/>
      <c r="S880" s="2049"/>
      <c r="T880" s="2049"/>
      <c r="U880" s="2049"/>
      <c r="V880" s="2049"/>
      <c r="W880" s="2049"/>
      <c r="X880" s="2049"/>
      <c r="Y880" s="2049"/>
    </row>
    <row r="881">
      <c r="A881" s="2055"/>
      <c r="B881" s="2051"/>
      <c r="C881" s="2052"/>
      <c r="D881" s="2053"/>
      <c r="E881" s="2049"/>
      <c r="F881" s="2054"/>
      <c r="G881" s="2052"/>
      <c r="H881" s="2049"/>
      <c r="I881" s="2049"/>
      <c r="J881" s="2049"/>
      <c r="K881" s="2049"/>
      <c r="L881" s="2049"/>
      <c r="M881" s="2049"/>
      <c r="N881" s="2049"/>
      <c r="O881" s="2049"/>
      <c r="P881" s="2049"/>
      <c r="Q881" s="2049"/>
      <c r="R881" s="2049"/>
      <c r="S881" s="2049"/>
      <c r="T881" s="2049"/>
      <c r="U881" s="2049"/>
      <c r="V881" s="2049"/>
      <c r="W881" s="2049"/>
      <c r="X881" s="2049"/>
      <c r="Y881" s="2049"/>
    </row>
    <row r="882">
      <c r="A882" s="2055"/>
      <c r="B882" s="2051"/>
      <c r="C882" s="2052"/>
      <c r="D882" s="2053"/>
      <c r="E882" s="2049"/>
      <c r="F882" s="2054"/>
      <c r="G882" s="2052"/>
      <c r="H882" s="2049"/>
      <c r="I882" s="2049"/>
      <c r="J882" s="2049"/>
      <c r="K882" s="2049"/>
      <c r="L882" s="2049"/>
      <c r="M882" s="2049"/>
      <c r="N882" s="2049"/>
      <c r="O882" s="2049"/>
      <c r="P882" s="2049"/>
      <c r="Q882" s="2049"/>
      <c r="R882" s="2049"/>
      <c r="S882" s="2049"/>
      <c r="T882" s="2049"/>
      <c r="U882" s="2049"/>
      <c r="V882" s="2049"/>
      <c r="W882" s="2049"/>
      <c r="X882" s="2049"/>
      <c r="Y882" s="2049"/>
    </row>
    <row r="883">
      <c r="A883" s="2055"/>
      <c r="B883" s="2051"/>
      <c r="C883" s="2052"/>
      <c r="D883" s="2053"/>
      <c r="E883" s="2049"/>
      <c r="F883" s="2054"/>
      <c r="G883" s="2052"/>
      <c r="H883" s="2049"/>
      <c r="I883" s="2049"/>
      <c r="J883" s="2049"/>
      <c r="K883" s="2049"/>
      <c r="L883" s="2049"/>
      <c r="M883" s="2049"/>
      <c r="N883" s="2049"/>
      <c r="O883" s="2049"/>
      <c r="P883" s="2049"/>
      <c r="Q883" s="2049"/>
      <c r="R883" s="2049"/>
      <c r="S883" s="2049"/>
      <c r="T883" s="2049"/>
      <c r="U883" s="2049"/>
      <c r="V883" s="2049"/>
      <c r="W883" s="2049"/>
      <c r="X883" s="2049"/>
      <c r="Y883" s="2049"/>
    </row>
    <row r="884">
      <c r="A884" s="2055"/>
      <c r="B884" s="2051"/>
      <c r="C884" s="2052"/>
      <c r="D884" s="2053"/>
      <c r="E884" s="2049"/>
      <c r="F884" s="2054"/>
      <c r="G884" s="2052"/>
      <c r="H884" s="2049"/>
      <c r="I884" s="2049"/>
      <c r="J884" s="2049"/>
      <c r="K884" s="2049"/>
      <c r="L884" s="2049"/>
      <c r="M884" s="2049"/>
      <c r="N884" s="2049"/>
      <c r="O884" s="2049"/>
      <c r="P884" s="2049"/>
      <c r="Q884" s="2049"/>
      <c r="R884" s="2049"/>
      <c r="S884" s="2049"/>
      <c r="T884" s="2049"/>
      <c r="U884" s="2049"/>
      <c r="V884" s="2049"/>
      <c r="W884" s="2049"/>
      <c r="X884" s="2049"/>
      <c r="Y884" s="2049"/>
    </row>
    <row r="885">
      <c r="A885" s="2055"/>
      <c r="B885" s="2051"/>
      <c r="C885" s="2052"/>
      <c r="D885" s="2053"/>
      <c r="E885" s="2049"/>
      <c r="F885" s="2054"/>
      <c r="G885" s="2052"/>
      <c r="H885" s="2049"/>
      <c r="I885" s="2049"/>
      <c r="J885" s="2049"/>
      <c r="K885" s="2049"/>
      <c r="L885" s="2049"/>
      <c r="M885" s="2049"/>
      <c r="N885" s="2049"/>
      <c r="O885" s="2049"/>
      <c r="P885" s="2049"/>
      <c r="Q885" s="2049"/>
      <c r="R885" s="2049"/>
      <c r="S885" s="2049"/>
      <c r="T885" s="2049"/>
      <c r="U885" s="2049"/>
      <c r="V885" s="2049"/>
      <c r="W885" s="2049"/>
      <c r="X885" s="2049"/>
      <c r="Y885" s="2049"/>
    </row>
    <row r="886">
      <c r="A886" s="2055"/>
      <c r="B886" s="2051"/>
      <c r="C886" s="2052"/>
      <c r="D886" s="2053"/>
      <c r="E886" s="2049"/>
      <c r="F886" s="2054"/>
      <c r="G886" s="2052"/>
      <c r="H886" s="2049"/>
      <c r="I886" s="2049"/>
      <c r="J886" s="2049"/>
      <c r="K886" s="2049"/>
      <c r="L886" s="2049"/>
      <c r="M886" s="2049"/>
      <c r="N886" s="2049"/>
      <c r="O886" s="2049"/>
      <c r="P886" s="2049"/>
      <c r="Q886" s="2049"/>
      <c r="R886" s="2049"/>
      <c r="S886" s="2049"/>
      <c r="T886" s="2049"/>
      <c r="U886" s="2049"/>
      <c r="V886" s="2049"/>
      <c r="W886" s="2049"/>
      <c r="X886" s="2049"/>
      <c r="Y886" s="2049"/>
    </row>
    <row r="887">
      <c r="A887" s="2055"/>
      <c r="B887" s="2051"/>
      <c r="C887" s="2052"/>
      <c r="D887" s="2053"/>
      <c r="E887" s="2049"/>
      <c r="F887" s="2054"/>
      <c r="G887" s="2052"/>
      <c r="H887" s="2049"/>
      <c r="I887" s="2049"/>
      <c r="J887" s="2049"/>
      <c r="K887" s="2049"/>
      <c r="L887" s="2049"/>
      <c r="M887" s="2049"/>
      <c r="N887" s="2049"/>
      <c r="O887" s="2049"/>
      <c r="P887" s="2049"/>
      <c r="Q887" s="2049"/>
      <c r="R887" s="2049"/>
      <c r="S887" s="2049"/>
      <c r="T887" s="2049"/>
      <c r="U887" s="2049"/>
      <c r="V887" s="2049"/>
      <c r="W887" s="2049"/>
      <c r="X887" s="2049"/>
      <c r="Y887" s="2049"/>
    </row>
    <row r="888">
      <c r="A888" s="2055"/>
      <c r="B888" s="2051"/>
      <c r="C888" s="2052"/>
      <c r="D888" s="2053"/>
      <c r="E888" s="2049"/>
      <c r="F888" s="2054"/>
      <c r="G888" s="2052"/>
      <c r="H888" s="2049"/>
      <c r="I888" s="2049"/>
      <c r="J888" s="2049"/>
      <c r="K888" s="2049"/>
      <c r="L888" s="2049"/>
      <c r="M888" s="2049"/>
      <c r="N888" s="2049"/>
      <c r="O888" s="2049"/>
      <c r="P888" s="2049"/>
      <c r="Q888" s="2049"/>
      <c r="R888" s="2049"/>
      <c r="S888" s="2049"/>
      <c r="T888" s="2049"/>
      <c r="U888" s="2049"/>
      <c r="V888" s="2049"/>
      <c r="W888" s="2049"/>
      <c r="X888" s="2049"/>
      <c r="Y888" s="2049"/>
    </row>
    <row r="889">
      <c r="A889" s="2055"/>
      <c r="B889" s="2051"/>
      <c r="C889" s="2052"/>
      <c r="D889" s="2053"/>
      <c r="E889" s="2049"/>
      <c r="F889" s="2054"/>
      <c r="G889" s="2052"/>
      <c r="H889" s="2049"/>
      <c r="I889" s="2049"/>
      <c r="J889" s="2049"/>
      <c r="K889" s="2049"/>
      <c r="L889" s="2049"/>
      <c r="M889" s="2049"/>
      <c r="N889" s="2049"/>
      <c r="O889" s="2049"/>
      <c r="P889" s="2049"/>
      <c r="Q889" s="2049"/>
      <c r="R889" s="2049"/>
      <c r="S889" s="2049"/>
      <c r="T889" s="2049"/>
      <c r="U889" s="2049"/>
      <c r="V889" s="2049"/>
      <c r="W889" s="2049"/>
      <c r="X889" s="2049"/>
      <c r="Y889" s="2049"/>
    </row>
    <row r="890">
      <c r="A890" s="2055"/>
      <c r="B890" s="2051"/>
      <c r="C890" s="2052"/>
      <c r="D890" s="2053"/>
      <c r="E890" s="2049"/>
      <c r="F890" s="2054"/>
      <c r="G890" s="2052"/>
      <c r="H890" s="2049"/>
      <c r="I890" s="2049"/>
      <c r="J890" s="2049"/>
      <c r="K890" s="2049"/>
      <c r="L890" s="2049"/>
      <c r="M890" s="2049"/>
      <c r="N890" s="2049"/>
      <c r="O890" s="2049"/>
      <c r="P890" s="2049"/>
      <c r="Q890" s="2049"/>
      <c r="R890" s="2049"/>
      <c r="S890" s="2049"/>
      <c r="T890" s="2049"/>
      <c r="U890" s="2049"/>
      <c r="V890" s="2049"/>
      <c r="W890" s="2049"/>
      <c r="X890" s="2049"/>
      <c r="Y890" s="2049"/>
    </row>
    <row r="891">
      <c r="A891" s="2055"/>
      <c r="B891" s="2051"/>
      <c r="C891" s="2052"/>
      <c r="D891" s="2053"/>
      <c r="E891" s="2049"/>
      <c r="F891" s="2054"/>
      <c r="G891" s="2052"/>
      <c r="H891" s="2049"/>
      <c r="I891" s="2049"/>
      <c r="J891" s="2049"/>
      <c r="K891" s="2049"/>
      <c r="L891" s="2049"/>
      <c r="M891" s="2049"/>
      <c r="N891" s="2049"/>
      <c r="O891" s="2049"/>
      <c r="P891" s="2049"/>
      <c r="Q891" s="2049"/>
      <c r="R891" s="2049"/>
      <c r="S891" s="2049"/>
      <c r="T891" s="2049"/>
      <c r="U891" s="2049"/>
      <c r="V891" s="2049"/>
      <c r="W891" s="2049"/>
      <c r="X891" s="2049"/>
      <c r="Y891" s="2049"/>
    </row>
    <row r="892">
      <c r="A892" s="2055"/>
      <c r="B892" s="2051"/>
      <c r="C892" s="2052"/>
      <c r="D892" s="2053"/>
      <c r="E892" s="2049"/>
      <c r="F892" s="2054"/>
      <c r="G892" s="2052"/>
      <c r="H892" s="2049"/>
      <c r="I892" s="2049"/>
      <c r="J892" s="2049"/>
      <c r="K892" s="2049"/>
      <c r="L892" s="2049"/>
      <c r="M892" s="2049"/>
      <c r="N892" s="2049"/>
      <c r="O892" s="2049"/>
      <c r="P892" s="2049"/>
      <c r="Q892" s="2049"/>
      <c r="R892" s="2049"/>
      <c r="S892" s="2049"/>
      <c r="T892" s="2049"/>
      <c r="U892" s="2049"/>
      <c r="V892" s="2049"/>
      <c r="W892" s="2049"/>
      <c r="X892" s="2049"/>
      <c r="Y892" s="2049"/>
    </row>
    <row r="893">
      <c r="A893" s="2055"/>
      <c r="B893" s="2051"/>
      <c r="C893" s="2052"/>
      <c r="D893" s="2053"/>
      <c r="E893" s="2049"/>
      <c r="F893" s="2054"/>
      <c r="G893" s="2052"/>
      <c r="H893" s="2049"/>
      <c r="I893" s="2049"/>
      <c r="J893" s="2049"/>
      <c r="K893" s="2049"/>
      <c r="L893" s="2049"/>
      <c r="M893" s="2049"/>
      <c r="N893" s="2049"/>
      <c r="O893" s="2049"/>
      <c r="P893" s="2049"/>
      <c r="Q893" s="2049"/>
      <c r="R893" s="2049"/>
      <c r="S893" s="2049"/>
      <c r="T893" s="2049"/>
      <c r="U893" s="2049"/>
      <c r="V893" s="2049"/>
      <c r="W893" s="2049"/>
      <c r="X893" s="2049"/>
      <c r="Y893" s="2049"/>
    </row>
    <row r="894">
      <c r="A894" s="2055"/>
      <c r="B894" s="2051"/>
      <c r="C894" s="2052"/>
      <c r="D894" s="2053"/>
      <c r="E894" s="2049"/>
      <c r="F894" s="2054"/>
      <c r="G894" s="2052"/>
      <c r="H894" s="2049"/>
      <c r="I894" s="2049"/>
      <c r="J894" s="2049"/>
      <c r="K894" s="2049"/>
      <c r="L894" s="2049"/>
      <c r="M894" s="2049"/>
      <c r="N894" s="2049"/>
      <c r="O894" s="2049"/>
      <c r="P894" s="2049"/>
      <c r="Q894" s="2049"/>
      <c r="R894" s="2049"/>
      <c r="S894" s="2049"/>
      <c r="T894" s="2049"/>
      <c r="U894" s="2049"/>
      <c r="V894" s="2049"/>
      <c r="W894" s="2049"/>
      <c r="X894" s="2049"/>
      <c r="Y894" s="2049"/>
    </row>
    <row r="895">
      <c r="A895" s="2055"/>
      <c r="B895" s="2051"/>
      <c r="C895" s="2052"/>
      <c r="D895" s="2053"/>
      <c r="E895" s="2049"/>
      <c r="F895" s="2054"/>
      <c r="G895" s="2052"/>
      <c r="H895" s="2049"/>
      <c r="I895" s="2049"/>
      <c r="J895" s="2049"/>
      <c r="K895" s="2049"/>
      <c r="L895" s="2049"/>
      <c r="M895" s="2049"/>
      <c r="N895" s="2049"/>
      <c r="O895" s="2049"/>
      <c r="P895" s="2049"/>
      <c r="Q895" s="2049"/>
      <c r="R895" s="2049"/>
      <c r="S895" s="2049"/>
      <c r="T895" s="2049"/>
      <c r="U895" s="2049"/>
      <c r="V895" s="2049"/>
      <c r="W895" s="2049"/>
      <c r="X895" s="2049"/>
      <c r="Y895" s="2049"/>
    </row>
    <row r="896">
      <c r="A896" s="2055"/>
      <c r="B896" s="2051"/>
      <c r="C896" s="2052"/>
      <c r="D896" s="2053"/>
      <c r="E896" s="2049"/>
      <c r="F896" s="2054"/>
      <c r="G896" s="2052"/>
      <c r="H896" s="2049"/>
      <c r="I896" s="2049"/>
      <c r="J896" s="2049"/>
      <c r="K896" s="2049"/>
      <c r="L896" s="2049"/>
      <c r="M896" s="2049"/>
      <c r="N896" s="2049"/>
      <c r="O896" s="2049"/>
      <c r="P896" s="2049"/>
      <c r="Q896" s="2049"/>
      <c r="R896" s="2049"/>
      <c r="S896" s="2049"/>
      <c r="T896" s="2049"/>
      <c r="U896" s="2049"/>
      <c r="V896" s="2049"/>
      <c r="W896" s="2049"/>
      <c r="X896" s="2049"/>
      <c r="Y896" s="2049"/>
    </row>
    <row r="897">
      <c r="A897" s="2055"/>
      <c r="B897" s="2051"/>
      <c r="C897" s="2052"/>
      <c r="D897" s="2053"/>
      <c r="E897" s="2049"/>
      <c r="F897" s="2054"/>
      <c r="G897" s="2052"/>
      <c r="H897" s="2049"/>
      <c r="I897" s="2049"/>
      <c r="J897" s="2049"/>
      <c r="K897" s="2049"/>
      <c r="L897" s="2049"/>
      <c r="M897" s="2049"/>
      <c r="N897" s="2049"/>
      <c r="O897" s="2049"/>
      <c r="P897" s="2049"/>
      <c r="Q897" s="2049"/>
      <c r="R897" s="2049"/>
      <c r="S897" s="2049"/>
      <c r="T897" s="2049"/>
      <c r="U897" s="2049"/>
      <c r="V897" s="2049"/>
      <c r="W897" s="2049"/>
      <c r="X897" s="2049"/>
      <c r="Y897" s="2049"/>
    </row>
    <row r="898">
      <c r="A898" s="2055"/>
      <c r="B898" s="2051"/>
      <c r="C898" s="2052"/>
      <c r="D898" s="2053"/>
      <c r="E898" s="2049"/>
      <c r="F898" s="2054"/>
      <c r="G898" s="2052"/>
      <c r="H898" s="2049"/>
      <c r="I898" s="2049"/>
      <c r="J898" s="2049"/>
      <c r="K898" s="2049"/>
      <c r="L898" s="2049"/>
      <c r="M898" s="2049"/>
      <c r="N898" s="2049"/>
      <c r="O898" s="2049"/>
      <c r="P898" s="2049"/>
      <c r="Q898" s="2049"/>
      <c r="R898" s="2049"/>
      <c r="S898" s="2049"/>
      <c r="T898" s="2049"/>
      <c r="U898" s="2049"/>
      <c r="V898" s="2049"/>
      <c r="W898" s="2049"/>
      <c r="X898" s="2049"/>
      <c r="Y898" s="2049"/>
    </row>
    <row r="899">
      <c r="A899" s="2055"/>
      <c r="B899" s="2051"/>
      <c r="C899" s="2052"/>
      <c r="D899" s="2053"/>
      <c r="E899" s="2049"/>
      <c r="F899" s="2054"/>
      <c r="G899" s="2052"/>
      <c r="H899" s="2049"/>
      <c r="I899" s="2049"/>
      <c r="J899" s="2049"/>
      <c r="K899" s="2049"/>
      <c r="L899" s="2049"/>
      <c r="M899" s="2049"/>
      <c r="N899" s="2049"/>
      <c r="O899" s="2049"/>
      <c r="P899" s="2049"/>
      <c r="Q899" s="2049"/>
      <c r="R899" s="2049"/>
      <c r="S899" s="2049"/>
      <c r="T899" s="2049"/>
      <c r="U899" s="2049"/>
      <c r="V899" s="2049"/>
      <c r="W899" s="2049"/>
      <c r="X899" s="2049"/>
      <c r="Y899" s="2049"/>
    </row>
    <row r="900">
      <c r="A900" s="2055"/>
      <c r="B900" s="2051"/>
      <c r="C900" s="2052"/>
      <c r="D900" s="2053"/>
      <c r="E900" s="2049"/>
      <c r="F900" s="2054"/>
      <c r="G900" s="2052"/>
      <c r="H900" s="2049"/>
      <c r="I900" s="2049"/>
      <c r="J900" s="2049"/>
      <c r="K900" s="2049"/>
      <c r="L900" s="2049"/>
      <c r="M900" s="2049"/>
      <c r="N900" s="2049"/>
      <c r="O900" s="2049"/>
      <c r="P900" s="2049"/>
      <c r="Q900" s="2049"/>
      <c r="R900" s="2049"/>
      <c r="S900" s="2049"/>
      <c r="T900" s="2049"/>
      <c r="U900" s="2049"/>
      <c r="V900" s="2049"/>
      <c r="W900" s="2049"/>
      <c r="X900" s="2049"/>
      <c r="Y900" s="2049"/>
    </row>
    <row r="901">
      <c r="A901" s="2055"/>
      <c r="B901" s="2051"/>
      <c r="C901" s="2052"/>
      <c r="D901" s="2053"/>
      <c r="E901" s="2049"/>
      <c r="F901" s="2054"/>
      <c r="G901" s="2052"/>
      <c r="H901" s="2049"/>
      <c r="I901" s="2049"/>
      <c r="J901" s="2049"/>
      <c r="K901" s="2049"/>
      <c r="L901" s="2049"/>
      <c r="M901" s="2049"/>
      <c r="N901" s="2049"/>
      <c r="O901" s="2049"/>
      <c r="P901" s="2049"/>
      <c r="Q901" s="2049"/>
      <c r="R901" s="2049"/>
      <c r="S901" s="2049"/>
      <c r="T901" s="2049"/>
      <c r="U901" s="2049"/>
      <c r="V901" s="2049"/>
      <c r="W901" s="2049"/>
      <c r="X901" s="2049"/>
      <c r="Y901" s="2049"/>
    </row>
    <row r="902">
      <c r="A902" s="2055"/>
      <c r="B902" s="2051"/>
      <c r="C902" s="2052"/>
      <c r="D902" s="2053"/>
      <c r="E902" s="2049"/>
      <c r="F902" s="2054"/>
      <c r="G902" s="2052"/>
      <c r="H902" s="2049"/>
      <c r="I902" s="2049"/>
      <c r="J902" s="2049"/>
      <c r="K902" s="2049"/>
      <c r="L902" s="2049"/>
      <c r="M902" s="2049"/>
      <c r="N902" s="2049"/>
      <c r="O902" s="2049"/>
      <c r="P902" s="2049"/>
      <c r="Q902" s="2049"/>
      <c r="R902" s="2049"/>
      <c r="S902" s="2049"/>
      <c r="T902" s="2049"/>
      <c r="U902" s="2049"/>
      <c r="V902" s="2049"/>
      <c r="W902" s="2049"/>
      <c r="X902" s="2049"/>
      <c r="Y902" s="2049"/>
    </row>
    <row r="903">
      <c r="A903" s="2055"/>
      <c r="B903" s="2051"/>
      <c r="C903" s="2052"/>
      <c r="D903" s="2053"/>
      <c r="E903" s="2049"/>
      <c r="F903" s="2054"/>
      <c r="G903" s="2052"/>
      <c r="H903" s="2049"/>
      <c r="I903" s="2049"/>
      <c r="J903" s="2049"/>
      <c r="K903" s="2049"/>
      <c r="L903" s="2049"/>
      <c r="M903" s="2049"/>
      <c r="N903" s="2049"/>
      <c r="O903" s="2049"/>
      <c r="P903" s="2049"/>
      <c r="Q903" s="2049"/>
      <c r="R903" s="2049"/>
      <c r="S903" s="2049"/>
      <c r="T903" s="2049"/>
      <c r="U903" s="2049"/>
      <c r="V903" s="2049"/>
      <c r="W903" s="2049"/>
      <c r="X903" s="2049"/>
      <c r="Y903" s="2049"/>
    </row>
    <row r="904">
      <c r="A904" s="2055"/>
      <c r="B904" s="2051"/>
      <c r="C904" s="2052"/>
      <c r="D904" s="2053"/>
      <c r="E904" s="2049"/>
      <c r="F904" s="2054"/>
      <c r="G904" s="2052"/>
      <c r="H904" s="2049"/>
      <c r="I904" s="2049"/>
      <c r="J904" s="2049"/>
      <c r="K904" s="2049"/>
      <c r="L904" s="2049"/>
      <c r="M904" s="2049"/>
      <c r="N904" s="2049"/>
      <c r="O904" s="2049"/>
      <c r="P904" s="2049"/>
      <c r="Q904" s="2049"/>
      <c r="R904" s="2049"/>
      <c r="S904" s="2049"/>
      <c r="T904" s="2049"/>
      <c r="U904" s="2049"/>
      <c r="V904" s="2049"/>
      <c r="W904" s="2049"/>
      <c r="X904" s="2049"/>
      <c r="Y904" s="2049"/>
    </row>
    <row r="905">
      <c r="A905" s="2055"/>
      <c r="B905" s="2051"/>
      <c r="C905" s="2052"/>
      <c r="D905" s="2053"/>
      <c r="E905" s="2049"/>
      <c r="F905" s="2054"/>
      <c r="G905" s="2052"/>
      <c r="H905" s="2049"/>
      <c r="I905" s="2049"/>
      <c r="J905" s="2049"/>
      <c r="K905" s="2049"/>
      <c r="L905" s="2049"/>
      <c r="M905" s="2049"/>
      <c r="N905" s="2049"/>
      <c r="O905" s="2049"/>
      <c r="P905" s="2049"/>
      <c r="Q905" s="2049"/>
      <c r="R905" s="2049"/>
      <c r="S905" s="2049"/>
      <c r="T905" s="2049"/>
      <c r="U905" s="2049"/>
      <c r="V905" s="2049"/>
      <c r="W905" s="2049"/>
      <c r="X905" s="2049"/>
      <c r="Y905" s="2049"/>
    </row>
    <row r="906">
      <c r="A906" s="2055"/>
      <c r="B906" s="2051"/>
      <c r="C906" s="2052"/>
      <c r="D906" s="2053"/>
      <c r="E906" s="2049"/>
      <c r="F906" s="2054"/>
      <c r="G906" s="2052"/>
      <c r="H906" s="2049"/>
      <c r="I906" s="2049"/>
      <c r="J906" s="2049"/>
      <c r="K906" s="2049"/>
      <c r="L906" s="2049"/>
      <c r="M906" s="2049"/>
      <c r="N906" s="2049"/>
      <c r="O906" s="2049"/>
      <c r="P906" s="2049"/>
      <c r="Q906" s="2049"/>
      <c r="R906" s="2049"/>
      <c r="S906" s="2049"/>
      <c r="T906" s="2049"/>
      <c r="U906" s="2049"/>
      <c r="V906" s="2049"/>
      <c r="W906" s="2049"/>
      <c r="X906" s="2049"/>
      <c r="Y906" s="2049"/>
    </row>
    <row r="907">
      <c r="A907" s="2055"/>
      <c r="B907" s="2051"/>
      <c r="C907" s="2052"/>
      <c r="D907" s="2053"/>
      <c r="E907" s="2049"/>
      <c r="F907" s="2054"/>
      <c r="G907" s="2052"/>
      <c r="H907" s="2049"/>
      <c r="I907" s="2049"/>
      <c r="J907" s="2049"/>
      <c r="K907" s="2049"/>
      <c r="L907" s="2049"/>
      <c r="M907" s="2049"/>
      <c r="N907" s="2049"/>
      <c r="O907" s="2049"/>
      <c r="P907" s="2049"/>
      <c r="Q907" s="2049"/>
      <c r="R907" s="2049"/>
      <c r="S907" s="2049"/>
      <c r="T907" s="2049"/>
      <c r="U907" s="2049"/>
      <c r="V907" s="2049"/>
      <c r="W907" s="2049"/>
      <c r="X907" s="2049"/>
      <c r="Y907" s="2049"/>
    </row>
    <row r="908">
      <c r="A908" s="2055"/>
      <c r="B908" s="2051"/>
      <c r="C908" s="2052"/>
      <c r="D908" s="2053"/>
      <c r="E908" s="2049"/>
      <c r="F908" s="2054"/>
      <c r="G908" s="2052"/>
      <c r="H908" s="2049"/>
      <c r="I908" s="2049"/>
      <c r="J908" s="2049"/>
      <c r="K908" s="2049"/>
      <c r="L908" s="2049"/>
      <c r="M908" s="2049"/>
      <c r="N908" s="2049"/>
      <c r="O908" s="2049"/>
      <c r="P908" s="2049"/>
      <c r="Q908" s="2049"/>
      <c r="R908" s="2049"/>
      <c r="S908" s="2049"/>
      <c r="T908" s="2049"/>
      <c r="U908" s="2049"/>
      <c r="V908" s="2049"/>
      <c r="W908" s="2049"/>
      <c r="X908" s="2049"/>
      <c r="Y908" s="2049"/>
    </row>
    <row r="909">
      <c r="A909" s="2055"/>
      <c r="B909" s="2051"/>
      <c r="C909" s="2052"/>
      <c r="D909" s="2053"/>
      <c r="E909" s="2049"/>
      <c r="F909" s="2054"/>
      <c r="G909" s="2052"/>
      <c r="H909" s="2049"/>
      <c r="I909" s="2049"/>
      <c r="J909" s="2049"/>
      <c r="K909" s="2049"/>
      <c r="L909" s="2049"/>
      <c r="M909" s="2049"/>
      <c r="N909" s="2049"/>
      <c r="O909" s="2049"/>
      <c r="P909" s="2049"/>
      <c r="Q909" s="2049"/>
      <c r="R909" s="2049"/>
      <c r="S909" s="2049"/>
      <c r="T909" s="2049"/>
      <c r="U909" s="2049"/>
      <c r="V909" s="2049"/>
      <c r="W909" s="2049"/>
      <c r="X909" s="2049"/>
      <c r="Y909" s="2049"/>
    </row>
    <row r="910">
      <c r="A910" s="2055"/>
      <c r="B910" s="2051"/>
      <c r="C910" s="2052"/>
      <c r="D910" s="2053"/>
      <c r="E910" s="2049"/>
      <c r="F910" s="2054"/>
      <c r="G910" s="2052"/>
      <c r="H910" s="2049"/>
      <c r="I910" s="2049"/>
      <c r="J910" s="2049"/>
      <c r="K910" s="2049"/>
      <c r="L910" s="2049"/>
      <c r="M910" s="2049"/>
      <c r="N910" s="2049"/>
      <c r="O910" s="2049"/>
      <c r="P910" s="2049"/>
      <c r="Q910" s="2049"/>
      <c r="R910" s="2049"/>
      <c r="S910" s="2049"/>
      <c r="T910" s="2049"/>
      <c r="U910" s="2049"/>
      <c r="V910" s="2049"/>
      <c r="W910" s="2049"/>
      <c r="X910" s="2049"/>
      <c r="Y910" s="2049"/>
    </row>
    <row r="911">
      <c r="A911" s="2055"/>
      <c r="B911" s="2051"/>
      <c r="C911" s="2052"/>
      <c r="D911" s="2053"/>
      <c r="E911" s="2049"/>
      <c r="F911" s="2054"/>
      <c r="G911" s="2052"/>
      <c r="H911" s="2049"/>
      <c r="I911" s="2049"/>
      <c r="J911" s="2049"/>
      <c r="K911" s="2049"/>
      <c r="L911" s="2049"/>
      <c r="M911" s="2049"/>
      <c r="N911" s="2049"/>
      <c r="O911" s="2049"/>
      <c r="P911" s="2049"/>
      <c r="Q911" s="2049"/>
      <c r="R911" s="2049"/>
      <c r="S911" s="2049"/>
      <c r="T911" s="2049"/>
      <c r="U911" s="2049"/>
      <c r="V911" s="2049"/>
      <c r="W911" s="2049"/>
      <c r="X911" s="2049"/>
      <c r="Y911" s="2049"/>
    </row>
    <row r="912">
      <c r="A912" s="2055"/>
      <c r="B912" s="2051"/>
      <c r="C912" s="2052"/>
      <c r="D912" s="2053"/>
      <c r="E912" s="2049"/>
      <c r="F912" s="2054"/>
      <c r="G912" s="2052"/>
      <c r="H912" s="2049"/>
      <c r="I912" s="2049"/>
      <c r="J912" s="2049"/>
      <c r="K912" s="2049"/>
      <c r="L912" s="2049"/>
      <c r="M912" s="2049"/>
      <c r="N912" s="2049"/>
      <c r="O912" s="2049"/>
      <c r="P912" s="2049"/>
      <c r="Q912" s="2049"/>
      <c r="R912" s="2049"/>
      <c r="S912" s="2049"/>
      <c r="T912" s="2049"/>
      <c r="U912" s="2049"/>
      <c r="V912" s="2049"/>
      <c r="W912" s="2049"/>
      <c r="X912" s="2049"/>
      <c r="Y912" s="2049"/>
    </row>
    <row r="913">
      <c r="A913" s="2055"/>
      <c r="B913" s="2051"/>
      <c r="C913" s="2052"/>
      <c r="D913" s="2053"/>
      <c r="E913" s="2049"/>
      <c r="F913" s="2054"/>
      <c r="G913" s="2052"/>
      <c r="H913" s="2049"/>
      <c r="I913" s="2049"/>
      <c r="J913" s="2049"/>
      <c r="K913" s="2049"/>
      <c r="L913" s="2049"/>
      <c r="M913" s="2049"/>
      <c r="N913" s="2049"/>
      <c r="O913" s="2049"/>
      <c r="P913" s="2049"/>
      <c r="Q913" s="2049"/>
      <c r="R913" s="2049"/>
      <c r="S913" s="2049"/>
      <c r="T913" s="2049"/>
      <c r="U913" s="2049"/>
      <c r="V913" s="2049"/>
      <c r="W913" s="2049"/>
      <c r="X913" s="2049"/>
      <c r="Y913" s="2049"/>
    </row>
    <row r="914">
      <c r="A914" s="2055"/>
      <c r="B914" s="2051"/>
      <c r="C914" s="2052"/>
      <c r="D914" s="2053"/>
      <c r="E914" s="2049"/>
      <c r="F914" s="2054"/>
      <c r="G914" s="2052"/>
      <c r="H914" s="2049"/>
      <c r="I914" s="2049"/>
      <c r="J914" s="2049"/>
      <c r="K914" s="2049"/>
      <c r="L914" s="2049"/>
      <c r="M914" s="2049"/>
      <c r="N914" s="2049"/>
      <c r="O914" s="2049"/>
      <c r="P914" s="2049"/>
      <c r="Q914" s="2049"/>
      <c r="R914" s="2049"/>
      <c r="S914" s="2049"/>
      <c r="T914" s="2049"/>
      <c r="U914" s="2049"/>
      <c r="V914" s="2049"/>
      <c r="W914" s="2049"/>
      <c r="X914" s="2049"/>
      <c r="Y914" s="2049"/>
    </row>
    <row r="915">
      <c r="A915" s="2055"/>
      <c r="B915" s="2051"/>
      <c r="C915" s="2052"/>
      <c r="D915" s="2053"/>
      <c r="E915" s="2049"/>
      <c r="F915" s="2054"/>
      <c r="G915" s="2052"/>
      <c r="H915" s="2049"/>
      <c r="I915" s="2049"/>
      <c r="J915" s="2049"/>
      <c r="K915" s="2049"/>
      <c r="L915" s="2049"/>
      <c r="M915" s="2049"/>
      <c r="N915" s="2049"/>
      <c r="O915" s="2049"/>
      <c r="P915" s="2049"/>
      <c r="Q915" s="2049"/>
      <c r="R915" s="2049"/>
      <c r="S915" s="2049"/>
      <c r="T915" s="2049"/>
      <c r="U915" s="2049"/>
      <c r="V915" s="2049"/>
      <c r="W915" s="2049"/>
      <c r="X915" s="2049"/>
      <c r="Y915" s="2049"/>
    </row>
    <row r="916">
      <c r="A916" s="2055"/>
      <c r="B916" s="2051"/>
      <c r="C916" s="2052"/>
      <c r="D916" s="2053"/>
      <c r="E916" s="2049"/>
      <c r="F916" s="2054"/>
      <c r="G916" s="2052"/>
      <c r="H916" s="2049"/>
      <c r="I916" s="2049"/>
      <c r="J916" s="2049"/>
      <c r="K916" s="2049"/>
      <c r="L916" s="2049"/>
      <c r="M916" s="2049"/>
      <c r="N916" s="2049"/>
      <c r="O916" s="2049"/>
      <c r="P916" s="2049"/>
      <c r="Q916" s="2049"/>
      <c r="R916" s="2049"/>
      <c r="S916" s="2049"/>
      <c r="T916" s="2049"/>
      <c r="U916" s="2049"/>
      <c r="V916" s="2049"/>
      <c r="W916" s="2049"/>
      <c r="X916" s="2049"/>
      <c r="Y916" s="2049"/>
    </row>
    <row r="917">
      <c r="A917" s="2055"/>
      <c r="B917" s="2051"/>
      <c r="C917" s="2052"/>
      <c r="D917" s="2053"/>
      <c r="E917" s="2049"/>
      <c r="F917" s="2054"/>
      <c r="G917" s="2052"/>
      <c r="H917" s="2049"/>
      <c r="I917" s="2049"/>
      <c r="J917" s="2049"/>
      <c r="K917" s="2049"/>
      <c r="L917" s="2049"/>
      <c r="M917" s="2049"/>
      <c r="N917" s="2049"/>
      <c r="O917" s="2049"/>
      <c r="P917" s="2049"/>
      <c r="Q917" s="2049"/>
      <c r="R917" s="2049"/>
      <c r="S917" s="2049"/>
      <c r="T917" s="2049"/>
      <c r="U917" s="2049"/>
      <c r="V917" s="2049"/>
      <c r="W917" s="2049"/>
      <c r="X917" s="2049"/>
      <c r="Y917" s="2049"/>
    </row>
    <row r="918">
      <c r="A918" s="2055"/>
      <c r="B918" s="2051"/>
      <c r="C918" s="2052"/>
      <c r="D918" s="2053"/>
      <c r="E918" s="2049"/>
      <c r="F918" s="2054"/>
      <c r="G918" s="2052"/>
      <c r="H918" s="2049"/>
      <c r="I918" s="2049"/>
      <c r="J918" s="2049"/>
      <c r="K918" s="2049"/>
      <c r="L918" s="2049"/>
      <c r="M918" s="2049"/>
      <c r="N918" s="2049"/>
      <c r="O918" s="2049"/>
      <c r="P918" s="2049"/>
      <c r="Q918" s="2049"/>
      <c r="R918" s="2049"/>
      <c r="S918" s="2049"/>
      <c r="T918" s="2049"/>
      <c r="U918" s="2049"/>
      <c r="V918" s="2049"/>
      <c r="W918" s="2049"/>
      <c r="X918" s="2049"/>
      <c r="Y918" s="2049"/>
    </row>
    <row r="919">
      <c r="A919" s="2055"/>
      <c r="B919" s="2051"/>
      <c r="C919" s="2052"/>
      <c r="D919" s="2053"/>
      <c r="E919" s="2049"/>
      <c r="F919" s="2054"/>
      <c r="G919" s="2052"/>
      <c r="H919" s="2049"/>
      <c r="I919" s="2049"/>
      <c r="J919" s="2049"/>
      <c r="K919" s="2049"/>
      <c r="L919" s="2049"/>
      <c r="M919" s="2049"/>
      <c r="N919" s="2049"/>
      <c r="O919" s="2049"/>
      <c r="P919" s="2049"/>
      <c r="Q919" s="2049"/>
      <c r="R919" s="2049"/>
      <c r="S919" s="2049"/>
      <c r="T919" s="2049"/>
      <c r="U919" s="2049"/>
      <c r="V919" s="2049"/>
      <c r="W919" s="2049"/>
      <c r="X919" s="2049"/>
      <c r="Y919" s="2049"/>
    </row>
    <row r="920">
      <c r="A920" s="2055"/>
      <c r="B920" s="2051"/>
      <c r="C920" s="2052"/>
      <c r="D920" s="2053"/>
      <c r="E920" s="2049"/>
      <c r="F920" s="2054"/>
      <c r="G920" s="2052"/>
      <c r="H920" s="2049"/>
      <c r="I920" s="2049"/>
      <c r="J920" s="2049"/>
      <c r="K920" s="2049"/>
      <c r="L920" s="2049"/>
      <c r="M920" s="2049"/>
      <c r="N920" s="2049"/>
      <c r="O920" s="2049"/>
      <c r="P920" s="2049"/>
      <c r="Q920" s="2049"/>
      <c r="R920" s="2049"/>
      <c r="S920" s="2049"/>
      <c r="T920" s="2049"/>
      <c r="U920" s="2049"/>
      <c r="V920" s="2049"/>
      <c r="W920" s="2049"/>
      <c r="X920" s="2049"/>
      <c r="Y920" s="2049"/>
    </row>
    <row r="921">
      <c r="A921" s="2055"/>
      <c r="B921" s="2051"/>
      <c r="C921" s="2052"/>
      <c r="D921" s="2053"/>
      <c r="E921" s="2049"/>
      <c r="F921" s="2054"/>
      <c r="G921" s="2052"/>
      <c r="H921" s="2049"/>
      <c r="I921" s="2049"/>
      <c r="J921" s="2049"/>
      <c r="K921" s="2049"/>
      <c r="L921" s="2049"/>
      <c r="M921" s="2049"/>
      <c r="N921" s="2049"/>
      <c r="O921" s="2049"/>
      <c r="P921" s="2049"/>
      <c r="Q921" s="2049"/>
      <c r="R921" s="2049"/>
      <c r="S921" s="2049"/>
      <c r="T921" s="2049"/>
      <c r="U921" s="2049"/>
      <c r="V921" s="2049"/>
      <c r="W921" s="2049"/>
      <c r="X921" s="2049"/>
      <c r="Y921" s="2049"/>
    </row>
    <row r="922">
      <c r="A922" s="2055"/>
      <c r="B922" s="2051"/>
      <c r="C922" s="2052"/>
      <c r="D922" s="2053"/>
      <c r="E922" s="2049"/>
      <c r="F922" s="2054"/>
      <c r="G922" s="2052"/>
      <c r="H922" s="2049"/>
      <c r="I922" s="2049"/>
      <c r="J922" s="2049"/>
      <c r="K922" s="2049"/>
      <c r="L922" s="2049"/>
      <c r="M922" s="2049"/>
      <c r="N922" s="2049"/>
      <c r="O922" s="2049"/>
      <c r="P922" s="2049"/>
      <c r="Q922" s="2049"/>
      <c r="R922" s="2049"/>
      <c r="S922" s="2049"/>
      <c r="T922" s="2049"/>
      <c r="U922" s="2049"/>
      <c r="V922" s="2049"/>
      <c r="W922" s="2049"/>
      <c r="X922" s="2049"/>
      <c r="Y922" s="2049"/>
    </row>
    <row r="923">
      <c r="A923" s="2055"/>
      <c r="B923" s="2051"/>
      <c r="C923" s="2052"/>
      <c r="D923" s="2053"/>
      <c r="E923" s="2049"/>
      <c r="F923" s="2054"/>
      <c r="G923" s="2052"/>
      <c r="H923" s="2049"/>
      <c r="I923" s="2049"/>
      <c r="J923" s="2049"/>
      <c r="K923" s="2049"/>
      <c r="L923" s="2049"/>
      <c r="M923" s="2049"/>
      <c r="N923" s="2049"/>
      <c r="O923" s="2049"/>
      <c r="P923" s="2049"/>
      <c r="Q923" s="2049"/>
      <c r="R923" s="2049"/>
      <c r="S923" s="2049"/>
      <c r="T923" s="2049"/>
      <c r="U923" s="2049"/>
      <c r="V923" s="2049"/>
      <c r="W923" s="2049"/>
      <c r="X923" s="2049"/>
      <c r="Y923" s="2049"/>
    </row>
    <row r="924">
      <c r="A924" s="2055"/>
      <c r="B924" s="2051"/>
      <c r="C924" s="2052"/>
      <c r="D924" s="2053"/>
      <c r="E924" s="2049"/>
      <c r="F924" s="2054"/>
      <c r="G924" s="2052"/>
      <c r="H924" s="2049"/>
      <c r="I924" s="2049"/>
      <c r="J924" s="2049"/>
      <c r="K924" s="2049"/>
      <c r="L924" s="2049"/>
      <c r="M924" s="2049"/>
      <c r="N924" s="2049"/>
      <c r="O924" s="2049"/>
      <c r="P924" s="2049"/>
      <c r="Q924" s="2049"/>
      <c r="R924" s="2049"/>
      <c r="S924" s="2049"/>
      <c r="T924" s="2049"/>
      <c r="U924" s="2049"/>
      <c r="V924" s="2049"/>
      <c r="W924" s="2049"/>
      <c r="X924" s="2049"/>
      <c r="Y924" s="2049"/>
    </row>
    <row r="925">
      <c r="A925" s="2055"/>
      <c r="B925" s="2051"/>
      <c r="C925" s="2052"/>
      <c r="D925" s="2053"/>
      <c r="E925" s="2049"/>
      <c r="F925" s="2054"/>
      <c r="G925" s="2052"/>
      <c r="H925" s="2049"/>
      <c r="I925" s="2049"/>
      <c r="J925" s="2049"/>
      <c r="K925" s="2049"/>
      <c r="L925" s="2049"/>
      <c r="M925" s="2049"/>
      <c r="N925" s="2049"/>
      <c r="O925" s="2049"/>
      <c r="P925" s="2049"/>
      <c r="Q925" s="2049"/>
      <c r="R925" s="2049"/>
      <c r="S925" s="2049"/>
      <c r="T925" s="2049"/>
      <c r="U925" s="2049"/>
      <c r="V925" s="2049"/>
      <c r="W925" s="2049"/>
      <c r="X925" s="2049"/>
      <c r="Y925" s="2049"/>
    </row>
    <row r="926">
      <c r="A926" s="2055"/>
      <c r="B926" s="2051"/>
      <c r="C926" s="2052"/>
      <c r="D926" s="2053"/>
      <c r="E926" s="2049"/>
      <c r="F926" s="2054"/>
      <c r="G926" s="2052"/>
      <c r="H926" s="2049"/>
      <c r="I926" s="2049"/>
      <c r="J926" s="2049"/>
      <c r="K926" s="2049"/>
      <c r="L926" s="2049"/>
      <c r="M926" s="2049"/>
      <c r="N926" s="2049"/>
      <c r="O926" s="2049"/>
      <c r="P926" s="2049"/>
      <c r="Q926" s="2049"/>
      <c r="R926" s="2049"/>
      <c r="S926" s="2049"/>
      <c r="T926" s="2049"/>
      <c r="U926" s="2049"/>
      <c r="V926" s="2049"/>
      <c r="W926" s="2049"/>
      <c r="X926" s="2049"/>
      <c r="Y926" s="2049"/>
    </row>
    <row r="927">
      <c r="A927" s="2055"/>
      <c r="B927" s="2051"/>
      <c r="C927" s="2052"/>
      <c r="D927" s="2053"/>
      <c r="E927" s="2049"/>
      <c r="F927" s="2054"/>
      <c r="G927" s="2052"/>
      <c r="H927" s="2049"/>
      <c r="I927" s="2049"/>
      <c r="J927" s="2049"/>
      <c r="K927" s="2049"/>
      <c r="L927" s="2049"/>
      <c r="M927" s="2049"/>
      <c r="N927" s="2049"/>
      <c r="O927" s="2049"/>
      <c r="P927" s="2049"/>
      <c r="Q927" s="2049"/>
      <c r="R927" s="2049"/>
      <c r="S927" s="2049"/>
      <c r="T927" s="2049"/>
      <c r="U927" s="2049"/>
      <c r="V927" s="2049"/>
      <c r="W927" s="2049"/>
      <c r="X927" s="2049"/>
      <c r="Y927" s="2049"/>
    </row>
    <row r="928">
      <c r="A928" s="2055"/>
      <c r="B928" s="2051"/>
      <c r="C928" s="2052"/>
      <c r="D928" s="2053"/>
      <c r="E928" s="2049"/>
      <c r="F928" s="2054"/>
      <c r="G928" s="2052"/>
      <c r="H928" s="2049"/>
      <c r="I928" s="2049"/>
      <c r="J928" s="2049"/>
      <c r="K928" s="2049"/>
      <c r="L928" s="2049"/>
      <c r="M928" s="2049"/>
      <c r="N928" s="2049"/>
      <c r="O928" s="2049"/>
      <c r="P928" s="2049"/>
      <c r="Q928" s="2049"/>
      <c r="R928" s="2049"/>
      <c r="S928" s="2049"/>
      <c r="T928" s="2049"/>
      <c r="U928" s="2049"/>
      <c r="V928" s="2049"/>
      <c r="W928" s="2049"/>
      <c r="X928" s="2049"/>
      <c r="Y928" s="2049"/>
    </row>
    <row r="929">
      <c r="A929" s="2055"/>
      <c r="B929" s="2051"/>
      <c r="C929" s="2052"/>
      <c r="D929" s="2053"/>
      <c r="E929" s="2049"/>
      <c r="F929" s="2054"/>
      <c r="G929" s="2052"/>
      <c r="H929" s="2049"/>
      <c r="I929" s="2049"/>
      <c r="J929" s="2049"/>
      <c r="K929" s="2049"/>
      <c r="L929" s="2049"/>
      <c r="M929" s="2049"/>
      <c r="N929" s="2049"/>
      <c r="O929" s="2049"/>
      <c r="P929" s="2049"/>
      <c r="Q929" s="2049"/>
      <c r="R929" s="2049"/>
      <c r="S929" s="2049"/>
      <c r="T929" s="2049"/>
      <c r="U929" s="2049"/>
      <c r="V929" s="2049"/>
      <c r="W929" s="2049"/>
      <c r="X929" s="2049"/>
      <c r="Y929" s="2049"/>
    </row>
    <row r="930">
      <c r="A930" s="2055"/>
      <c r="B930" s="2051"/>
      <c r="C930" s="2052"/>
      <c r="D930" s="2053"/>
      <c r="E930" s="2049"/>
      <c r="F930" s="2054"/>
      <c r="G930" s="2052"/>
      <c r="H930" s="2049"/>
      <c r="I930" s="2049"/>
      <c r="J930" s="2049"/>
      <c r="K930" s="2049"/>
      <c r="L930" s="2049"/>
      <c r="M930" s="2049"/>
      <c r="N930" s="2049"/>
      <c r="O930" s="2049"/>
      <c r="P930" s="2049"/>
      <c r="Q930" s="2049"/>
      <c r="R930" s="2049"/>
      <c r="S930" s="2049"/>
      <c r="T930" s="2049"/>
      <c r="U930" s="2049"/>
      <c r="V930" s="2049"/>
      <c r="W930" s="2049"/>
      <c r="X930" s="2049"/>
      <c r="Y930" s="2049"/>
    </row>
    <row r="931">
      <c r="A931" s="2055"/>
      <c r="B931" s="2051"/>
      <c r="C931" s="2052"/>
      <c r="D931" s="2053"/>
      <c r="E931" s="2049"/>
      <c r="F931" s="2054"/>
      <c r="G931" s="2052"/>
      <c r="H931" s="2049"/>
      <c r="I931" s="2049"/>
      <c r="J931" s="2049"/>
      <c r="K931" s="2049"/>
      <c r="L931" s="2049"/>
      <c r="M931" s="2049"/>
      <c r="N931" s="2049"/>
      <c r="O931" s="2049"/>
      <c r="P931" s="2049"/>
      <c r="Q931" s="2049"/>
      <c r="R931" s="2049"/>
      <c r="S931" s="2049"/>
      <c r="T931" s="2049"/>
      <c r="U931" s="2049"/>
      <c r="V931" s="2049"/>
      <c r="W931" s="2049"/>
      <c r="X931" s="2049"/>
      <c r="Y931" s="2049"/>
    </row>
    <row r="932">
      <c r="A932" s="2055"/>
      <c r="B932" s="2051"/>
      <c r="C932" s="2052"/>
      <c r="D932" s="2053"/>
      <c r="E932" s="2049"/>
      <c r="F932" s="2054"/>
      <c r="G932" s="2052"/>
      <c r="H932" s="2049"/>
      <c r="I932" s="2049"/>
      <c r="J932" s="2049"/>
      <c r="K932" s="2049"/>
      <c r="L932" s="2049"/>
      <c r="M932" s="2049"/>
      <c r="N932" s="2049"/>
      <c r="O932" s="2049"/>
      <c r="P932" s="2049"/>
      <c r="Q932" s="2049"/>
      <c r="R932" s="2049"/>
      <c r="S932" s="2049"/>
      <c r="T932" s="2049"/>
      <c r="U932" s="2049"/>
      <c r="V932" s="2049"/>
      <c r="W932" s="2049"/>
      <c r="X932" s="2049"/>
      <c r="Y932" s="2049"/>
    </row>
    <row r="933">
      <c r="A933" s="2055"/>
      <c r="B933" s="2051"/>
      <c r="C933" s="2052"/>
      <c r="D933" s="2053"/>
      <c r="E933" s="2049"/>
      <c r="F933" s="2054"/>
      <c r="G933" s="2052"/>
      <c r="H933" s="2049"/>
      <c r="I933" s="2049"/>
      <c r="J933" s="2049"/>
      <c r="K933" s="2049"/>
      <c r="L933" s="2049"/>
      <c r="M933" s="2049"/>
      <c r="N933" s="2049"/>
      <c r="O933" s="2049"/>
      <c r="P933" s="2049"/>
      <c r="Q933" s="2049"/>
      <c r="R933" s="2049"/>
      <c r="S933" s="2049"/>
      <c r="T933" s="2049"/>
      <c r="U933" s="2049"/>
      <c r="V933" s="2049"/>
      <c r="W933" s="2049"/>
      <c r="X933" s="2049"/>
      <c r="Y933" s="2049"/>
    </row>
    <row r="934">
      <c r="A934" s="2055"/>
      <c r="B934" s="2051"/>
      <c r="C934" s="2052"/>
      <c r="D934" s="2053"/>
      <c r="E934" s="2049"/>
      <c r="F934" s="2054"/>
      <c r="G934" s="2052"/>
      <c r="H934" s="2049"/>
      <c r="I934" s="2049"/>
      <c r="J934" s="2049"/>
      <c r="K934" s="2049"/>
      <c r="L934" s="2049"/>
      <c r="M934" s="2049"/>
      <c r="N934" s="2049"/>
      <c r="O934" s="2049"/>
      <c r="P934" s="2049"/>
      <c r="Q934" s="2049"/>
      <c r="R934" s="2049"/>
      <c r="S934" s="2049"/>
      <c r="T934" s="2049"/>
      <c r="U934" s="2049"/>
      <c r="V934" s="2049"/>
      <c r="W934" s="2049"/>
      <c r="X934" s="2049"/>
      <c r="Y934" s="2049"/>
    </row>
    <row r="935">
      <c r="A935" s="2055"/>
      <c r="B935" s="2051"/>
      <c r="C935" s="2052"/>
      <c r="D935" s="2053"/>
      <c r="E935" s="2049"/>
      <c r="F935" s="2054"/>
      <c r="G935" s="2052"/>
      <c r="H935" s="2049"/>
      <c r="I935" s="2049"/>
      <c r="J935" s="2049"/>
      <c r="K935" s="2049"/>
      <c r="L935" s="2049"/>
      <c r="M935" s="2049"/>
      <c r="N935" s="2049"/>
      <c r="O935" s="2049"/>
      <c r="P935" s="2049"/>
      <c r="Q935" s="2049"/>
      <c r="R935" s="2049"/>
      <c r="S935" s="2049"/>
      <c r="T935" s="2049"/>
      <c r="U935" s="2049"/>
      <c r="V935" s="2049"/>
      <c r="W935" s="2049"/>
      <c r="X935" s="2049"/>
      <c r="Y935" s="2049"/>
    </row>
    <row r="936">
      <c r="A936" s="2055"/>
      <c r="B936" s="2051"/>
      <c r="C936" s="2052"/>
      <c r="D936" s="2053"/>
      <c r="E936" s="2049"/>
      <c r="F936" s="2054"/>
      <c r="G936" s="2052"/>
      <c r="H936" s="2049"/>
      <c r="I936" s="2049"/>
      <c r="J936" s="2049"/>
      <c r="K936" s="2049"/>
      <c r="L936" s="2049"/>
      <c r="M936" s="2049"/>
      <c r="N936" s="2049"/>
      <c r="O936" s="2049"/>
      <c r="P936" s="2049"/>
      <c r="Q936" s="2049"/>
      <c r="R936" s="2049"/>
      <c r="S936" s="2049"/>
      <c r="T936" s="2049"/>
      <c r="U936" s="2049"/>
      <c r="V936" s="2049"/>
      <c r="W936" s="2049"/>
      <c r="X936" s="2049"/>
      <c r="Y936" s="2049"/>
    </row>
    <row r="937">
      <c r="A937" s="2055"/>
      <c r="B937" s="2051"/>
      <c r="C937" s="2052"/>
      <c r="D937" s="2053"/>
      <c r="E937" s="2049"/>
      <c r="F937" s="2054"/>
      <c r="G937" s="2052"/>
      <c r="H937" s="2049"/>
      <c r="I937" s="2049"/>
      <c r="J937" s="2049"/>
      <c r="K937" s="2049"/>
      <c r="L937" s="2049"/>
      <c r="M937" s="2049"/>
      <c r="N937" s="2049"/>
      <c r="O937" s="2049"/>
      <c r="P937" s="2049"/>
      <c r="Q937" s="2049"/>
      <c r="R937" s="2049"/>
      <c r="S937" s="2049"/>
      <c r="T937" s="2049"/>
      <c r="U937" s="2049"/>
      <c r="V937" s="2049"/>
      <c r="W937" s="2049"/>
      <c r="X937" s="2049"/>
      <c r="Y937" s="2049"/>
    </row>
    <row r="938">
      <c r="A938" s="2055"/>
      <c r="B938" s="2051"/>
      <c r="C938" s="2052"/>
      <c r="D938" s="2053"/>
      <c r="E938" s="2049"/>
      <c r="F938" s="2054"/>
      <c r="G938" s="2052"/>
      <c r="H938" s="2049"/>
      <c r="I938" s="2049"/>
      <c r="J938" s="2049"/>
      <c r="K938" s="2049"/>
      <c r="L938" s="2049"/>
      <c r="M938" s="2049"/>
      <c r="N938" s="2049"/>
      <c r="O938" s="2049"/>
      <c r="P938" s="2049"/>
      <c r="Q938" s="2049"/>
      <c r="R938" s="2049"/>
      <c r="S938" s="2049"/>
      <c r="T938" s="2049"/>
      <c r="U938" s="2049"/>
      <c r="V938" s="2049"/>
      <c r="W938" s="2049"/>
      <c r="X938" s="2049"/>
      <c r="Y938" s="2049"/>
    </row>
    <row r="939">
      <c r="A939" s="2055"/>
      <c r="B939" s="2051"/>
      <c r="C939" s="2052"/>
      <c r="D939" s="2053"/>
      <c r="E939" s="2049"/>
      <c r="F939" s="2054"/>
      <c r="G939" s="2052"/>
      <c r="H939" s="2049"/>
      <c r="I939" s="2049"/>
      <c r="J939" s="2049"/>
      <c r="K939" s="2049"/>
      <c r="L939" s="2049"/>
      <c r="M939" s="2049"/>
      <c r="N939" s="2049"/>
      <c r="O939" s="2049"/>
      <c r="P939" s="2049"/>
      <c r="Q939" s="2049"/>
      <c r="R939" s="2049"/>
      <c r="S939" s="2049"/>
      <c r="T939" s="2049"/>
      <c r="U939" s="2049"/>
      <c r="V939" s="2049"/>
      <c r="W939" s="2049"/>
      <c r="X939" s="2049"/>
      <c r="Y939" s="2049"/>
    </row>
    <row r="940">
      <c r="A940" s="2055"/>
      <c r="B940" s="2051"/>
      <c r="C940" s="2052"/>
      <c r="D940" s="2053"/>
      <c r="E940" s="2049"/>
      <c r="F940" s="2054"/>
      <c r="G940" s="2052"/>
      <c r="H940" s="2049"/>
      <c r="I940" s="2049"/>
      <c r="J940" s="2049"/>
      <c r="K940" s="2049"/>
      <c r="L940" s="2049"/>
      <c r="M940" s="2049"/>
      <c r="N940" s="2049"/>
      <c r="O940" s="2049"/>
      <c r="P940" s="2049"/>
      <c r="Q940" s="2049"/>
      <c r="R940" s="2049"/>
      <c r="S940" s="2049"/>
      <c r="T940" s="2049"/>
      <c r="U940" s="2049"/>
      <c r="V940" s="2049"/>
      <c r="W940" s="2049"/>
      <c r="X940" s="2049"/>
      <c r="Y940" s="2049"/>
    </row>
    <row r="941">
      <c r="A941" s="2055"/>
      <c r="B941" s="2051"/>
      <c r="C941" s="2052"/>
      <c r="D941" s="2053"/>
      <c r="E941" s="2049"/>
      <c r="F941" s="2054"/>
      <c r="G941" s="2052"/>
      <c r="H941" s="2049"/>
      <c r="I941" s="2049"/>
      <c r="J941" s="2049"/>
      <c r="K941" s="2049"/>
      <c r="L941" s="2049"/>
      <c r="M941" s="2049"/>
      <c r="N941" s="2049"/>
      <c r="O941" s="2049"/>
      <c r="P941" s="2049"/>
      <c r="Q941" s="2049"/>
      <c r="R941" s="2049"/>
      <c r="S941" s="2049"/>
      <c r="T941" s="2049"/>
      <c r="U941" s="2049"/>
      <c r="V941" s="2049"/>
      <c r="W941" s="2049"/>
      <c r="X941" s="2049"/>
      <c r="Y941" s="2049"/>
    </row>
    <row r="942">
      <c r="A942" s="2055"/>
      <c r="B942" s="2051"/>
      <c r="C942" s="2052"/>
      <c r="D942" s="2053"/>
      <c r="E942" s="2049"/>
      <c r="F942" s="2054"/>
      <c r="G942" s="2052"/>
      <c r="H942" s="2049"/>
      <c r="I942" s="2049"/>
      <c r="J942" s="2049"/>
      <c r="K942" s="2049"/>
      <c r="L942" s="2049"/>
      <c r="M942" s="2049"/>
      <c r="N942" s="2049"/>
      <c r="O942" s="2049"/>
      <c r="P942" s="2049"/>
      <c r="Q942" s="2049"/>
      <c r="R942" s="2049"/>
      <c r="S942" s="2049"/>
      <c r="T942" s="2049"/>
      <c r="U942" s="2049"/>
      <c r="V942" s="2049"/>
      <c r="W942" s="2049"/>
      <c r="X942" s="2049"/>
      <c r="Y942" s="2049"/>
    </row>
    <row r="943">
      <c r="A943" s="2055"/>
      <c r="B943" s="2051"/>
      <c r="C943" s="2052"/>
      <c r="D943" s="2053"/>
      <c r="E943" s="2049"/>
      <c r="F943" s="2054"/>
      <c r="G943" s="2052"/>
      <c r="H943" s="2049"/>
      <c r="I943" s="2049"/>
      <c r="J943" s="2049"/>
      <c r="K943" s="2049"/>
      <c r="L943" s="2049"/>
      <c r="M943" s="2049"/>
      <c r="N943" s="2049"/>
      <c r="O943" s="2049"/>
      <c r="P943" s="2049"/>
      <c r="Q943" s="2049"/>
      <c r="R943" s="2049"/>
      <c r="S943" s="2049"/>
      <c r="T943" s="2049"/>
      <c r="U943" s="2049"/>
      <c r="V943" s="2049"/>
      <c r="W943" s="2049"/>
      <c r="X943" s="2049"/>
      <c r="Y943" s="2049"/>
    </row>
    <row r="944">
      <c r="A944" s="2055"/>
      <c r="B944" s="2051"/>
      <c r="C944" s="2052"/>
      <c r="D944" s="2053"/>
      <c r="E944" s="2049"/>
      <c r="F944" s="2054"/>
      <c r="G944" s="2052"/>
      <c r="H944" s="2049"/>
      <c r="I944" s="2049"/>
      <c r="J944" s="2049"/>
      <c r="K944" s="2049"/>
      <c r="L944" s="2049"/>
      <c r="M944" s="2049"/>
      <c r="N944" s="2049"/>
      <c r="O944" s="2049"/>
      <c r="P944" s="2049"/>
      <c r="Q944" s="2049"/>
      <c r="R944" s="2049"/>
      <c r="S944" s="2049"/>
      <c r="T944" s="2049"/>
      <c r="U944" s="2049"/>
      <c r="V944" s="2049"/>
      <c r="W944" s="2049"/>
      <c r="X944" s="2049"/>
      <c r="Y944" s="2049"/>
    </row>
    <row r="945">
      <c r="A945" s="2055"/>
      <c r="B945" s="2051"/>
      <c r="C945" s="2052"/>
      <c r="D945" s="2053"/>
      <c r="E945" s="2049"/>
      <c r="F945" s="2054"/>
      <c r="G945" s="2052"/>
      <c r="H945" s="2049"/>
      <c r="I945" s="2049"/>
      <c r="J945" s="2049"/>
      <c r="K945" s="2049"/>
      <c r="L945" s="2049"/>
      <c r="M945" s="2049"/>
      <c r="N945" s="2049"/>
      <c r="O945" s="2049"/>
      <c r="P945" s="2049"/>
      <c r="Q945" s="2049"/>
      <c r="R945" s="2049"/>
      <c r="S945" s="2049"/>
      <c r="T945" s="2049"/>
      <c r="U945" s="2049"/>
      <c r="V945" s="2049"/>
      <c r="W945" s="2049"/>
      <c r="X945" s="2049"/>
      <c r="Y945" s="2049"/>
    </row>
    <row r="946">
      <c r="A946" s="2055"/>
      <c r="B946" s="2051"/>
      <c r="C946" s="2052"/>
      <c r="D946" s="2053"/>
      <c r="E946" s="2049"/>
      <c r="F946" s="2054"/>
      <c r="G946" s="2052"/>
      <c r="H946" s="2049"/>
      <c r="I946" s="2049"/>
      <c r="J946" s="2049"/>
      <c r="K946" s="2049"/>
      <c r="L946" s="2049"/>
      <c r="M946" s="2049"/>
      <c r="N946" s="2049"/>
      <c r="O946" s="2049"/>
      <c r="P946" s="2049"/>
      <c r="Q946" s="2049"/>
      <c r="R946" s="2049"/>
      <c r="S946" s="2049"/>
      <c r="T946" s="2049"/>
      <c r="U946" s="2049"/>
      <c r="V946" s="2049"/>
      <c r="W946" s="2049"/>
      <c r="X946" s="2049"/>
      <c r="Y946" s="2049"/>
    </row>
    <row r="947">
      <c r="A947" s="2055"/>
      <c r="B947" s="2051"/>
      <c r="C947" s="2052"/>
      <c r="D947" s="2053"/>
      <c r="E947" s="2049"/>
      <c r="F947" s="2054"/>
      <c r="G947" s="2052"/>
      <c r="H947" s="2049"/>
      <c r="I947" s="2049"/>
      <c r="J947" s="2049"/>
      <c r="K947" s="2049"/>
      <c r="L947" s="2049"/>
      <c r="M947" s="2049"/>
      <c r="N947" s="2049"/>
      <c r="O947" s="2049"/>
      <c r="P947" s="2049"/>
      <c r="Q947" s="2049"/>
      <c r="R947" s="2049"/>
      <c r="S947" s="2049"/>
      <c r="T947" s="2049"/>
      <c r="U947" s="2049"/>
      <c r="V947" s="2049"/>
      <c r="W947" s="2049"/>
      <c r="X947" s="2049"/>
      <c r="Y947" s="2049"/>
    </row>
    <row r="948">
      <c r="A948" s="2055"/>
      <c r="B948" s="2051"/>
      <c r="C948" s="2052"/>
      <c r="D948" s="2053"/>
      <c r="E948" s="2049"/>
      <c r="F948" s="2054"/>
      <c r="G948" s="2052"/>
      <c r="H948" s="2049"/>
      <c r="I948" s="2049"/>
      <c r="J948" s="2049"/>
      <c r="K948" s="2049"/>
      <c r="L948" s="2049"/>
      <c r="M948" s="2049"/>
      <c r="N948" s="2049"/>
      <c r="O948" s="2049"/>
      <c r="P948" s="2049"/>
      <c r="Q948" s="2049"/>
      <c r="R948" s="2049"/>
      <c r="S948" s="2049"/>
      <c r="T948" s="2049"/>
      <c r="U948" s="2049"/>
      <c r="V948" s="2049"/>
      <c r="W948" s="2049"/>
      <c r="X948" s="2049"/>
      <c r="Y948" s="2049"/>
    </row>
    <row r="949">
      <c r="A949" s="2055"/>
      <c r="B949" s="2051"/>
      <c r="C949" s="2052"/>
      <c r="D949" s="2053"/>
      <c r="E949" s="2049"/>
      <c r="F949" s="2054"/>
      <c r="G949" s="2052"/>
      <c r="H949" s="2049"/>
      <c r="I949" s="2049"/>
      <c r="J949" s="2049"/>
      <c r="K949" s="2049"/>
      <c r="L949" s="2049"/>
      <c r="M949" s="2049"/>
      <c r="N949" s="2049"/>
      <c r="O949" s="2049"/>
      <c r="P949" s="2049"/>
      <c r="Q949" s="2049"/>
      <c r="R949" s="2049"/>
      <c r="S949" s="2049"/>
      <c r="T949" s="2049"/>
      <c r="U949" s="2049"/>
      <c r="V949" s="2049"/>
      <c r="W949" s="2049"/>
      <c r="X949" s="2049"/>
      <c r="Y949" s="2049"/>
    </row>
    <row r="950">
      <c r="A950" s="2055"/>
      <c r="B950" s="2051"/>
      <c r="C950" s="2052"/>
      <c r="D950" s="2053"/>
      <c r="E950" s="2049"/>
      <c r="F950" s="2054"/>
      <c r="G950" s="2052"/>
      <c r="H950" s="2049"/>
      <c r="I950" s="2049"/>
      <c r="J950" s="2049"/>
      <c r="K950" s="2049"/>
      <c r="L950" s="2049"/>
      <c r="M950" s="2049"/>
      <c r="N950" s="2049"/>
      <c r="O950" s="2049"/>
      <c r="P950" s="2049"/>
      <c r="Q950" s="2049"/>
      <c r="R950" s="2049"/>
      <c r="S950" s="2049"/>
      <c r="T950" s="2049"/>
      <c r="U950" s="2049"/>
      <c r="V950" s="2049"/>
      <c r="W950" s="2049"/>
      <c r="X950" s="2049"/>
      <c r="Y950" s="2049"/>
    </row>
    <row r="951">
      <c r="A951" s="2055"/>
      <c r="B951" s="2051"/>
      <c r="C951" s="2052"/>
      <c r="D951" s="2053"/>
      <c r="E951" s="2049"/>
      <c r="F951" s="2054"/>
      <c r="G951" s="2052"/>
      <c r="H951" s="2049"/>
      <c r="I951" s="2049"/>
      <c r="J951" s="2049"/>
      <c r="K951" s="2049"/>
      <c r="L951" s="2049"/>
      <c r="M951" s="2049"/>
      <c r="N951" s="2049"/>
      <c r="O951" s="2049"/>
      <c r="P951" s="2049"/>
      <c r="Q951" s="2049"/>
      <c r="R951" s="2049"/>
      <c r="S951" s="2049"/>
      <c r="T951" s="2049"/>
      <c r="U951" s="2049"/>
      <c r="V951" s="2049"/>
      <c r="W951" s="2049"/>
      <c r="X951" s="2049"/>
      <c r="Y951" s="2049"/>
    </row>
    <row r="952">
      <c r="A952" s="2055"/>
      <c r="B952" s="2051"/>
      <c r="C952" s="2052"/>
      <c r="D952" s="2053"/>
      <c r="E952" s="2049"/>
      <c r="F952" s="2054"/>
      <c r="G952" s="2052"/>
      <c r="H952" s="2049"/>
      <c r="I952" s="2049"/>
      <c r="J952" s="2049"/>
      <c r="K952" s="2049"/>
      <c r="L952" s="2049"/>
      <c r="M952" s="2049"/>
      <c r="N952" s="2049"/>
      <c r="O952" s="2049"/>
      <c r="P952" s="2049"/>
      <c r="Q952" s="2049"/>
      <c r="R952" s="2049"/>
      <c r="S952" s="2049"/>
      <c r="T952" s="2049"/>
      <c r="U952" s="2049"/>
      <c r="V952" s="2049"/>
      <c r="W952" s="2049"/>
      <c r="X952" s="2049"/>
      <c r="Y952" s="2049"/>
    </row>
    <row r="953">
      <c r="A953" s="2055"/>
      <c r="B953" s="2051"/>
      <c r="C953" s="2052"/>
      <c r="D953" s="2053"/>
      <c r="E953" s="2049"/>
      <c r="F953" s="2054"/>
      <c r="G953" s="2052"/>
      <c r="H953" s="2049"/>
      <c r="I953" s="2049"/>
      <c r="J953" s="2049"/>
      <c r="K953" s="2049"/>
      <c r="L953" s="2049"/>
      <c r="M953" s="2049"/>
      <c r="N953" s="2049"/>
      <c r="O953" s="2049"/>
      <c r="P953" s="2049"/>
      <c r="Q953" s="2049"/>
      <c r="R953" s="2049"/>
      <c r="S953" s="2049"/>
      <c r="T953" s="2049"/>
      <c r="U953" s="2049"/>
      <c r="V953" s="2049"/>
      <c r="W953" s="2049"/>
      <c r="X953" s="2049"/>
      <c r="Y953" s="2049"/>
    </row>
    <row r="954">
      <c r="A954" s="2055"/>
      <c r="B954" s="2051"/>
      <c r="C954" s="2052"/>
      <c r="D954" s="2053"/>
      <c r="E954" s="2049"/>
      <c r="F954" s="2054"/>
      <c r="G954" s="2052"/>
      <c r="H954" s="2049"/>
      <c r="I954" s="2049"/>
      <c r="J954" s="2049"/>
      <c r="K954" s="2049"/>
      <c r="L954" s="2049"/>
      <c r="M954" s="2049"/>
      <c r="N954" s="2049"/>
      <c r="O954" s="2049"/>
      <c r="P954" s="2049"/>
      <c r="Q954" s="2049"/>
      <c r="R954" s="2049"/>
      <c r="S954" s="2049"/>
      <c r="T954" s="2049"/>
      <c r="U954" s="2049"/>
      <c r="V954" s="2049"/>
      <c r="W954" s="2049"/>
      <c r="X954" s="2049"/>
      <c r="Y954" s="2049"/>
    </row>
    <row r="955">
      <c r="A955" s="2055"/>
      <c r="B955" s="2051"/>
      <c r="C955" s="2052"/>
      <c r="D955" s="2053"/>
      <c r="E955" s="2049"/>
      <c r="F955" s="2054"/>
      <c r="G955" s="2052"/>
      <c r="H955" s="2049"/>
      <c r="I955" s="2049"/>
      <c r="J955" s="2049"/>
      <c r="K955" s="2049"/>
      <c r="L955" s="2049"/>
      <c r="M955" s="2049"/>
      <c r="N955" s="2049"/>
      <c r="O955" s="2049"/>
      <c r="P955" s="2049"/>
      <c r="Q955" s="2049"/>
      <c r="R955" s="2049"/>
      <c r="S955" s="2049"/>
      <c r="T955" s="2049"/>
      <c r="U955" s="2049"/>
      <c r="V955" s="2049"/>
      <c r="W955" s="2049"/>
      <c r="X955" s="2049"/>
      <c r="Y955" s="2049"/>
    </row>
    <row r="956">
      <c r="A956" s="2055"/>
      <c r="B956" s="2051"/>
      <c r="C956" s="2052"/>
      <c r="D956" s="2053"/>
      <c r="E956" s="2049"/>
      <c r="F956" s="2054"/>
      <c r="G956" s="2052"/>
      <c r="H956" s="2049"/>
      <c r="I956" s="2049"/>
      <c r="J956" s="2049"/>
      <c r="K956" s="2049"/>
      <c r="L956" s="2049"/>
      <c r="M956" s="2049"/>
      <c r="N956" s="2049"/>
      <c r="O956" s="2049"/>
      <c r="P956" s="2049"/>
      <c r="Q956" s="2049"/>
      <c r="R956" s="2049"/>
      <c r="S956" s="2049"/>
      <c r="T956" s="2049"/>
      <c r="U956" s="2049"/>
      <c r="V956" s="2049"/>
      <c r="W956" s="2049"/>
      <c r="X956" s="2049"/>
      <c r="Y956" s="2049"/>
    </row>
    <row r="957">
      <c r="A957" s="2055"/>
      <c r="B957" s="2051"/>
      <c r="C957" s="2052"/>
      <c r="D957" s="2053"/>
      <c r="E957" s="2049"/>
      <c r="F957" s="2054"/>
      <c r="G957" s="2052"/>
      <c r="H957" s="2049"/>
      <c r="I957" s="2049"/>
      <c r="J957" s="2049"/>
      <c r="K957" s="2049"/>
      <c r="L957" s="2049"/>
      <c r="M957" s="2049"/>
      <c r="N957" s="2049"/>
      <c r="O957" s="2049"/>
      <c r="P957" s="2049"/>
      <c r="Q957" s="2049"/>
      <c r="R957" s="2049"/>
      <c r="S957" s="2049"/>
      <c r="T957" s="2049"/>
      <c r="U957" s="2049"/>
      <c r="V957" s="2049"/>
      <c r="W957" s="2049"/>
      <c r="X957" s="2049"/>
      <c r="Y957" s="2049"/>
    </row>
    <row r="958">
      <c r="A958" s="2055"/>
      <c r="B958" s="2051"/>
      <c r="C958" s="2052"/>
      <c r="D958" s="2053"/>
      <c r="E958" s="2049"/>
      <c r="F958" s="2054"/>
      <c r="G958" s="2052"/>
      <c r="H958" s="2049"/>
      <c r="I958" s="2049"/>
      <c r="J958" s="2049"/>
      <c r="K958" s="2049"/>
      <c r="L958" s="2049"/>
      <c r="M958" s="2049"/>
      <c r="N958" s="2049"/>
      <c r="O958" s="2049"/>
      <c r="P958" s="2049"/>
      <c r="Q958" s="2049"/>
      <c r="R958" s="2049"/>
      <c r="S958" s="2049"/>
      <c r="T958" s="2049"/>
      <c r="U958" s="2049"/>
      <c r="V958" s="2049"/>
      <c r="W958" s="2049"/>
      <c r="X958" s="2049"/>
      <c r="Y958" s="2049"/>
    </row>
    <row r="959">
      <c r="A959" s="2055"/>
      <c r="B959" s="2051"/>
      <c r="C959" s="2052"/>
      <c r="D959" s="2053"/>
      <c r="E959" s="2049"/>
      <c r="F959" s="2054"/>
      <c r="G959" s="2052"/>
      <c r="H959" s="2049"/>
      <c r="I959" s="2049"/>
      <c r="J959" s="2049"/>
      <c r="K959" s="2049"/>
      <c r="L959" s="2049"/>
      <c r="M959" s="2049"/>
      <c r="N959" s="2049"/>
      <c r="O959" s="2049"/>
      <c r="P959" s="2049"/>
      <c r="Q959" s="2049"/>
      <c r="R959" s="2049"/>
      <c r="S959" s="2049"/>
      <c r="T959" s="2049"/>
      <c r="U959" s="2049"/>
      <c r="V959" s="2049"/>
      <c r="W959" s="2049"/>
      <c r="X959" s="2049"/>
      <c r="Y959" s="2049"/>
    </row>
    <row r="960">
      <c r="A960" s="2055"/>
      <c r="B960" s="2051"/>
      <c r="C960" s="2052"/>
      <c r="D960" s="2053"/>
      <c r="E960" s="2049"/>
      <c r="F960" s="2054"/>
      <c r="G960" s="2052"/>
      <c r="H960" s="2049"/>
      <c r="I960" s="2049"/>
      <c r="J960" s="2049"/>
      <c r="K960" s="2049"/>
      <c r="L960" s="2049"/>
      <c r="M960" s="2049"/>
      <c r="N960" s="2049"/>
      <c r="O960" s="2049"/>
      <c r="P960" s="2049"/>
      <c r="Q960" s="2049"/>
      <c r="R960" s="2049"/>
      <c r="S960" s="2049"/>
      <c r="T960" s="2049"/>
      <c r="U960" s="2049"/>
      <c r="V960" s="2049"/>
      <c r="W960" s="2049"/>
      <c r="X960" s="2049"/>
      <c r="Y960" s="2049"/>
    </row>
    <row r="961">
      <c r="A961" s="2055"/>
      <c r="B961" s="2051"/>
      <c r="C961" s="2052"/>
      <c r="D961" s="2053"/>
      <c r="E961" s="2049"/>
      <c r="F961" s="2054"/>
      <c r="G961" s="2052"/>
      <c r="H961" s="2049"/>
      <c r="I961" s="2049"/>
      <c r="J961" s="2049"/>
      <c r="K961" s="2049"/>
      <c r="L961" s="2049"/>
      <c r="M961" s="2049"/>
      <c r="N961" s="2049"/>
      <c r="O961" s="2049"/>
      <c r="P961" s="2049"/>
      <c r="Q961" s="2049"/>
      <c r="R961" s="2049"/>
      <c r="S961" s="2049"/>
      <c r="T961" s="2049"/>
      <c r="U961" s="2049"/>
      <c r="V961" s="2049"/>
      <c r="W961" s="2049"/>
      <c r="X961" s="2049"/>
      <c r="Y961" s="2049"/>
    </row>
    <row r="962">
      <c r="A962" s="2055"/>
      <c r="B962" s="2051"/>
      <c r="C962" s="2052"/>
      <c r="D962" s="2053"/>
      <c r="E962" s="2049"/>
      <c r="F962" s="2054"/>
      <c r="G962" s="2052"/>
      <c r="H962" s="2049"/>
      <c r="I962" s="2049"/>
      <c r="J962" s="2049"/>
      <c r="K962" s="2049"/>
      <c r="L962" s="2049"/>
      <c r="M962" s="2049"/>
      <c r="N962" s="2049"/>
      <c r="O962" s="2049"/>
      <c r="P962" s="2049"/>
      <c r="Q962" s="2049"/>
      <c r="R962" s="2049"/>
      <c r="S962" s="2049"/>
      <c r="T962" s="2049"/>
      <c r="U962" s="2049"/>
      <c r="V962" s="2049"/>
      <c r="W962" s="2049"/>
      <c r="X962" s="2049"/>
      <c r="Y962" s="2049"/>
    </row>
    <row r="963">
      <c r="A963" s="2055"/>
      <c r="B963" s="2051"/>
      <c r="C963" s="2052"/>
      <c r="D963" s="2053"/>
      <c r="E963" s="2049"/>
      <c r="F963" s="2054"/>
      <c r="G963" s="2052"/>
      <c r="H963" s="2049"/>
      <c r="I963" s="2049"/>
      <c r="J963" s="2049"/>
      <c r="K963" s="2049"/>
      <c r="L963" s="2049"/>
      <c r="M963" s="2049"/>
      <c r="N963" s="2049"/>
      <c r="O963" s="2049"/>
      <c r="P963" s="2049"/>
      <c r="Q963" s="2049"/>
      <c r="R963" s="2049"/>
      <c r="S963" s="2049"/>
      <c r="T963" s="2049"/>
      <c r="U963" s="2049"/>
      <c r="V963" s="2049"/>
      <c r="W963" s="2049"/>
      <c r="X963" s="2049"/>
      <c r="Y963" s="2049"/>
    </row>
    <row r="964">
      <c r="A964" s="2055"/>
      <c r="B964" s="2051"/>
      <c r="C964" s="2052"/>
      <c r="D964" s="2053"/>
      <c r="E964" s="2049"/>
      <c r="F964" s="2054"/>
      <c r="G964" s="2052"/>
      <c r="H964" s="2049"/>
      <c r="I964" s="2049"/>
      <c r="J964" s="2049"/>
      <c r="K964" s="2049"/>
      <c r="L964" s="2049"/>
      <c r="M964" s="2049"/>
      <c r="N964" s="2049"/>
      <c r="O964" s="2049"/>
      <c r="P964" s="2049"/>
      <c r="Q964" s="2049"/>
      <c r="R964" s="2049"/>
      <c r="S964" s="2049"/>
      <c r="T964" s="2049"/>
      <c r="U964" s="2049"/>
      <c r="V964" s="2049"/>
      <c r="W964" s="2049"/>
      <c r="X964" s="2049"/>
      <c r="Y964" s="2049"/>
    </row>
    <row r="965">
      <c r="A965" s="2055"/>
      <c r="B965" s="2051"/>
      <c r="C965" s="2052"/>
      <c r="D965" s="2053"/>
      <c r="E965" s="2049"/>
      <c r="F965" s="2054"/>
      <c r="G965" s="2052"/>
      <c r="H965" s="2049"/>
      <c r="I965" s="2049"/>
      <c r="J965" s="2049"/>
      <c r="K965" s="2049"/>
      <c r="L965" s="2049"/>
      <c r="M965" s="2049"/>
      <c r="N965" s="2049"/>
      <c r="O965" s="2049"/>
      <c r="P965" s="2049"/>
      <c r="Q965" s="2049"/>
      <c r="R965" s="2049"/>
      <c r="S965" s="2049"/>
      <c r="T965" s="2049"/>
      <c r="U965" s="2049"/>
      <c r="V965" s="2049"/>
      <c r="W965" s="2049"/>
      <c r="X965" s="2049"/>
      <c r="Y965" s="2049"/>
    </row>
    <row r="966">
      <c r="A966" s="2055"/>
      <c r="B966" s="2051"/>
      <c r="C966" s="2052"/>
      <c r="D966" s="2053"/>
      <c r="E966" s="2049"/>
      <c r="F966" s="2054"/>
      <c r="G966" s="2052"/>
      <c r="H966" s="2049"/>
      <c r="I966" s="2049"/>
      <c r="J966" s="2049"/>
      <c r="K966" s="2049"/>
      <c r="L966" s="2049"/>
      <c r="M966" s="2049"/>
      <c r="N966" s="2049"/>
      <c r="O966" s="2049"/>
      <c r="P966" s="2049"/>
      <c r="Q966" s="2049"/>
      <c r="R966" s="2049"/>
      <c r="S966" s="2049"/>
      <c r="T966" s="2049"/>
      <c r="U966" s="2049"/>
      <c r="V966" s="2049"/>
      <c r="W966" s="2049"/>
      <c r="X966" s="2049"/>
      <c r="Y966" s="2049"/>
    </row>
    <row r="967">
      <c r="A967" s="2055"/>
      <c r="B967" s="2051"/>
      <c r="C967" s="2052"/>
      <c r="D967" s="2053"/>
      <c r="E967" s="2049"/>
      <c r="F967" s="2054"/>
      <c r="G967" s="2052"/>
      <c r="H967" s="2049"/>
      <c r="I967" s="2049"/>
      <c r="J967" s="2049"/>
      <c r="K967" s="2049"/>
      <c r="L967" s="2049"/>
      <c r="M967" s="2049"/>
      <c r="N967" s="2049"/>
      <c r="O967" s="2049"/>
      <c r="P967" s="2049"/>
      <c r="Q967" s="2049"/>
      <c r="R967" s="2049"/>
      <c r="S967" s="2049"/>
      <c r="T967" s="2049"/>
      <c r="U967" s="2049"/>
      <c r="V967" s="2049"/>
      <c r="W967" s="2049"/>
      <c r="X967" s="2049"/>
      <c r="Y967" s="2049"/>
    </row>
    <row r="968">
      <c r="A968" s="2055"/>
      <c r="B968" s="2051"/>
      <c r="C968" s="2052"/>
      <c r="D968" s="2053"/>
      <c r="E968" s="2049"/>
      <c r="F968" s="2054"/>
      <c r="G968" s="2052"/>
      <c r="H968" s="2049"/>
      <c r="I968" s="2049"/>
      <c r="J968" s="2049"/>
      <c r="K968" s="2049"/>
      <c r="L968" s="2049"/>
      <c r="M968" s="2049"/>
      <c r="N968" s="2049"/>
      <c r="O968" s="2049"/>
      <c r="P968" s="2049"/>
      <c r="Q968" s="2049"/>
      <c r="R968" s="2049"/>
      <c r="S968" s="2049"/>
      <c r="T968" s="2049"/>
      <c r="U968" s="2049"/>
      <c r="V968" s="2049"/>
      <c r="W968" s="2049"/>
      <c r="X968" s="2049"/>
      <c r="Y968" s="2049"/>
    </row>
    <row r="969">
      <c r="A969" s="2055"/>
      <c r="B969" s="2051"/>
      <c r="C969" s="2052"/>
      <c r="D969" s="2053"/>
      <c r="E969" s="2049"/>
      <c r="F969" s="2054"/>
      <c r="G969" s="2052"/>
      <c r="H969" s="2049"/>
      <c r="I969" s="2049"/>
      <c r="J969" s="2049"/>
      <c r="K969" s="2049"/>
      <c r="L969" s="2049"/>
      <c r="M969" s="2049"/>
      <c r="N969" s="2049"/>
      <c r="O969" s="2049"/>
      <c r="P969" s="2049"/>
      <c r="Q969" s="2049"/>
      <c r="R969" s="2049"/>
      <c r="S969" s="2049"/>
      <c r="T969" s="2049"/>
      <c r="U969" s="2049"/>
      <c r="V969" s="2049"/>
      <c r="W969" s="2049"/>
      <c r="X969" s="2049"/>
      <c r="Y969" s="2049"/>
    </row>
    <row r="970">
      <c r="A970" s="2055"/>
      <c r="B970" s="2051"/>
      <c r="C970" s="2052"/>
      <c r="D970" s="2053"/>
      <c r="E970" s="2049"/>
      <c r="F970" s="2054"/>
      <c r="G970" s="2052"/>
      <c r="H970" s="2049"/>
      <c r="I970" s="2049"/>
      <c r="J970" s="2049"/>
      <c r="K970" s="2049"/>
      <c r="L970" s="2049"/>
      <c r="M970" s="2049"/>
      <c r="N970" s="2049"/>
      <c r="O970" s="2049"/>
      <c r="P970" s="2049"/>
      <c r="Q970" s="2049"/>
      <c r="R970" s="2049"/>
      <c r="S970" s="2049"/>
      <c r="T970" s="2049"/>
      <c r="U970" s="2049"/>
      <c r="V970" s="2049"/>
      <c r="W970" s="2049"/>
      <c r="X970" s="2049"/>
      <c r="Y970" s="2049"/>
    </row>
    <row r="971">
      <c r="A971" s="2055"/>
      <c r="B971" s="2051"/>
      <c r="C971" s="2052"/>
      <c r="D971" s="2053"/>
      <c r="E971" s="2049"/>
      <c r="F971" s="2054"/>
      <c r="G971" s="2052"/>
      <c r="H971" s="2049"/>
      <c r="I971" s="2049"/>
      <c r="J971" s="2049"/>
      <c r="K971" s="2049"/>
      <c r="L971" s="2049"/>
      <c r="M971" s="2049"/>
      <c r="N971" s="2049"/>
      <c r="O971" s="2049"/>
      <c r="P971" s="2049"/>
      <c r="Q971" s="2049"/>
      <c r="R971" s="2049"/>
      <c r="S971" s="2049"/>
      <c r="T971" s="2049"/>
      <c r="U971" s="2049"/>
      <c r="V971" s="2049"/>
      <c r="W971" s="2049"/>
      <c r="X971" s="2049"/>
      <c r="Y971" s="2049"/>
    </row>
    <row r="972">
      <c r="A972" s="2055"/>
      <c r="B972" s="2051"/>
      <c r="C972" s="2052"/>
      <c r="D972" s="2053"/>
      <c r="E972" s="2049"/>
      <c r="F972" s="2054"/>
      <c r="G972" s="2052"/>
      <c r="H972" s="2049"/>
      <c r="I972" s="2049"/>
      <c r="J972" s="2049"/>
      <c r="K972" s="2049"/>
      <c r="L972" s="2049"/>
      <c r="M972" s="2049"/>
      <c r="N972" s="2049"/>
      <c r="O972" s="2049"/>
      <c r="P972" s="2049"/>
      <c r="Q972" s="2049"/>
      <c r="R972" s="2049"/>
      <c r="S972" s="2049"/>
      <c r="T972" s="2049"/>
      <c r="U972" s="2049"/>
      <c r="V972" s="2049"/>
      <c r="W972" s="2049"/>
      <c r="X972" s="2049"/>
      <c r="Y972" s="2049"/>
    </row>
    <row r="973">
      <c r="A973" s="2055"/>
      <c r="B973" s="2051"/>
      <c r="C973" s="2052"/>
      <c r="D973" s="2053"/>
      <c r="E973" s="2049"/>
      <c r="F973" s="2054"/>
      <c r="G973" s="2052"/>
      <c r="H973" s="2049"/>
      <c r="I973" s="2049"/>
      <c r="J973" s="2049"/>
      <c r="K973" s="2049"/>
      <c r="L973" s="2049"/>
      <c r="M973" s="2049"/>
      <c r="N973" s="2049"/>
      <c r="O973" s="2049"/>
      <c r="P973" s="2049"/>
      <c r="Q973" s="2049"/>
      <c r="R973" s="2049"/>
      <c r="S973" s="2049"/>
      <c r="T973" s="2049"/>
      <c r="U973" s="2049"/>
      <c r="V973" s="2049"/>
      <c r="W973" s="2049"/>
      <c r="X973" s="2049"/>
      <c r="Y973" s="2049"/>
    </row>
    <row r="974">
      <c r="A974" s="2055"/>
      <c r="B974" s="2051"/>
      <c r="C974" s="2052"/>
      <c r="D974" s="2053"/>
      <c r="E974" s="2049"/>
      <c r="F974" s="2054"/>
      <c r="G974" s="2052"/>
      <c r="H974" s="2049"/>
      <c r="I974" s="2049"/>
      <c r="J974" s="2049"/>
      <c r="K974" s="2049"/>
      <c r="L974" s="2049"/>
      <c r="M974" s="2049"/>
      <c r="N974" s="2049"/>
      <c r="O974" s="2049"/>
      <c r="P974" s="2049"/>
      <c r="Q974" s="2049"/>
      <c r="R974" s="2049"/>
      <c r="S974" s="2049"/>
      <c r="T974" s="2049"/>
      <c r="U974" s="2049"/>
      <c r="V974" s="2049"/>
      <c r="W974" s="2049"/>
      <c r="X974" s="2049"/>
      <c r="Y974" s="2049"/>
    </row>
    <row r="975">
      <c r="A975" s="2055"/>
      <c r="B975" s="2051"/>
      <c r="C975" s="2052"/>
      <c r="D975" s="2053"/>
      <c r="E975" s="2049"/>
      <c r="F975" s="2054"/>
      <c r="G975" s="2052"/>
      <c r="H975" s="2049"/>
      <c r="I975" s="2049"/>
      <c r="J975" s="2049"/>
      <c r="K975" s="2049"/>
      <c r="L975" s="2049"/>
      <c r="M975" s="2049"/>
      <c r="N975" s="2049"/>
      <c r="O975" s="2049"/>
      <c r="P975" s="2049"/>
      <c r="Q975" s="2049"/>
      <c r="R975" s="2049"/>
      <c r="S975" s="2049"/>
      <c r="T975" s="2049"/>
      <c r="U975" s="2049"/>
      <c r="V975" s="2049"/>
      <c r="W975" s="2049"/>
      <c r="X975" s="2049"/>
      <c r="Y975" s="2049"/>
    </row>
    <row r="976">
      <c r="A976" s="2055"/>
      <c r="B976" s="2051"/>
      <c r="C976" s="2052"/>
      <c r="D976" s="2053"/>
      <c r="E976" s="2049"/>
      <c r="F976" s="2054"/>
      <c r="G976" s="2052"/>
      <c r="H976" s="2049"/>
      <c r="I976" s="2049"/>
      <c r="J976" s="2049"/>
      <c r="K976" s="2049"/>
      <c r="L976" s="2049"/>
      <c r="M976" s="2049"/>
      <c r="N976" s="2049"/>
      <c r="O976" s="2049"/>
      <c r="P976" s="2049"/>
      <c r="Q976" s="2049"/>
      <c r="R976" s="2049"/>
      <c r="S976" s="2049"/>
      <c r="T976" s="2049"/>
      <c r="U976" s="2049"/>
      <c r="V976" s="2049"/>
      <c r="W976" s="2049"/>
      <c r="X976" s="2049"/>
      <c r="Y976" s="2049"/>
    </row>
    <row r="977">
      <c r="A977" s="2055"/>
      <c r="B977" s="2051"/>
      <c r="C977" s="2052"/>
      <c r="D977" s="2053"/>
      <c r="E977" s="2049"/>
      <c r="F977" s="2054"/>
      <c r="G977" s="2052"/>
      <c r="H977" s="2049"/>
      <c r="I977" s="2049"/>
      <c r="J977" s="2049"/>
      <c r="K977" s="2049"/>
      <c r="L977" s="2049"/>
      <c r="M977" s="2049"/>
      <c r="N977" s="2049"/>
      <c r="O977" s="2049"/>
      <c r="P977" s="2049"/>
      <c r="Q977" s="2049"/>
      <c r="R977" s="2049"/>
      <c r="S977" s="2049"/>
      <c r="T977" s="2049"/>
      <c r="U977" s="2049"/>
      <c r="V977" s="2049"/>
      <c r="W977" s="2049"/>
      <c r="X977" s="2049"/>
      <c r="Y977" s="2049"/>
    </row>
    <row r="978">
      <c r="A978" s="2055"/>
      <c r="B978" s="2051"/>
      <c r="C978" s="2052"/>
      <c r="D978" s="2053"/>
      <c r="E978" s="2049"/>
      <c r="F978" s="2054"/>
      <c r="G978" s="2052"/>
      <c r="H978" s="2049"/>
      <c r="I978" s="2049"/>
      <c r="J978" s="2049"/>
      <c r="K978" s="2049"/>
      <c r="L978" s="2049"/>
      <c r="M978" s="2049"/>
      <c r="N978" s="2049"/>
      <c r="O978" s="2049"/>
      <c r="P978" s="2049"/>
      <c r="Q978" s="2049"/>
      <c r="R978" s="2049"/>
      <c r="S978" s="2049"/>
      <c r="T978" s="2049"/>
      <c r="U978" s="2049"/>
      <c r="V978" s="2049"/>
      <c r="W978" s="2049"/>
      <c r="X978" s="2049"/>
      <c r="Y978" s="2049"/>
    </row>
    <row r="979">
      <c r="A979" s="2055"/>
      <c r="B979" s="2051"/>
      <c r="C979" s="2052"/>
      <c r="D979" s="2053"/>
      <c r="E979" s="2049"/>
      <c r="F979" s="2054"/>
      <c r="G979" s="2052"/>
      <c r="H979" s="2049"/>
      <c r="I979" s="2049"/>
      <c r="J979" s="2049"/>
      <c r="K979" s="2049"/>
      <c r="L979" s="2049"/>
      <c r="M979" s="2049"/>
      <c r="N979" s="2049"/>
      <c r="O979" s="2049"/>
      <c r="P979" s="2049"/>
      <c r="Q979" s="2049"/>
      <c r="R979" s="2049"/>
      <c r="S979" s="2049"/>
      <c r="T979" s="2049"/>
      <c r="U979" s="2049"/>
      <c r="V979" s="2049"/>
      <c r="W979" s="2049"/>
      <c r="X979" s="2049"/>
      <c r="Y979" s="2049"/>
    </row>
    <row r="980">
      <c r="A980" s="2055"/>
      <c r="B980" s="2051"/>
      <c r="C980" s="2052"/>
      <c r="D980" s="2053"/>
      <c r="E980" s="2049"/>
      <c r="F980" s="2054"/>
      <c r="G980" s="2052"/>
      <c r="H980" s="2049"/>
      <c r="I980" s="2049"/>
      <c r="J980" s="2049"/>
      <c r="K980" s="2049"/>
      <c r="L980" s="2049"/>
      <c r="M980" s="2049"/>
      <c r="N980" s="2049"/>
      <c r="O980" s="2049"/>
      <c r="P980" s="2049"/>
      <c r="Q980" s="2049"/>
      <c r="R980" s="2049"/>
      <c r="S980" s="2049"/>
      <c r="T980" s="2049"/>
      <c r="U980" s="2049"/>
      <c r="V980" s="2049"/>
      <c r="W980" s="2049"/>
      <c r="X980" s="2049"/>
      <c r="Y980" s="2049"/>
    </row>
    <row r="981">
      <c r="A981" s="2055"/>
      <c r="B981" s="2051"/>
      <c r="C981" s="2052"/>
      <c r="D981" s="2053"/>
      <c r="E981" s="2049"/>
      <c r="F981" s="2054"/>
      <c r="G981" s="2052"/>
      <c r="H981" s="2049"/>
      <c r="I981" s="2049"/>
      <c r="J981" s="2049"/>
      <c r="K981" s="2049"/>
      <c r="L981" s="2049"/>
      <c r="M981" s="2049"/>
      <c r="N981" s="2049"/>
      <c r="O981" s="2049"/>
      <c r="P981" s="2049"/>
      <c r="Q981" s="2049"/>
      <c r="R981" s="2049"/>
      <c r="S981" s="2049"/>
      <c r="T981" s="2049"/>
      <c r="U981" s="2049"/>
      <c r="V981" s="2049"/>
      <c r="W981" s="2049"/>
      <c r="X981" s="2049"/>
      <c r="Y981" s="2049"/>
    </row>
    <row r="982">
      <c r="A982" s="2055"/>
      <c r="B982" s="2051"/>
      <c r="C982" s="2052"/>
      <c r="D982" s="2053"/>
      <c r="E982" s="2049"/>
      <c r="F982" s="2054"/>
      <c r="G982" s="2052"/>
      <c r="H982" s="2049"/>
      <c r="I982" s="2049"/>
      <c r="J982" s="2049"/>
      <c r="K982" s="2049"/>
      <c r="L982" s="2049"/>
      <c r="M982" s="2049"/>
      <c r="N982" s="2049"/>
      <c r="O982" s="2049"/>
      <c r="P982" s="2049"/>
      <c r="Q982" s="2049"/>
      <c r="R982" s="2049"/>
      <c r="S982" s="2049"/>
      <c r="T982" s="2049"/>
      <c r="U982" s="2049"/>
      <c r="V982" s="2049"/>
      <c r="W982" s="2049"/>
      <c r="X982" s="2049"/>
      <c r="Y982" s="2049"/>
    </row>
    <row r="983">
      <c r="A983" s="2055"/>
      <c r="B983" s="2051"/>
      <c r="C983" s="2052"/>
      <c r="D983" s="2053"/>
      <c r="E983" s="2049"/>
      <c r="F983" s="2054"/>
      <c r="G983" s="2052"/>
      <c r="H983" s="2049"/>
      <c r="I983" s="2049"/>
      <c r="J983" s="2049"/>
      <c r="K983" s="2049"/>
      <c r="L983" s="2049"/>
      <c r="M983" s="2049"/>
      <c r="N983" s="2049"/>
      <c r="O983" s="2049"/>
      <c r="P983" s="2049"/>
      <c r="Q983" s="2049"/>
      <c r="R983" s="2049"/>
      <c r="S983" s="2049"/>
      <c r="T983" s="2049"/>
      <c r="U983" s="2049"/>
      <c r="V983" s="2049"/>
      <c r="W983" s="2049"/>
      <c r="X983" s="2049"/>
      <c r="Y983" s="2049"/>
    </row>
    <row r="984">
      <c r="A984" s="2055"/>
      <c r="B984" s="2051"/>
      <c r="C984" s="2052"/>
      <c r="D984" s="2053"/>
      <c r="E984" s="2049"/>
      <c r="F984" s="2054"/>
      <c r="G984" s="2052"/>
      <c r="H984" s="2049"/>
      <c r="I984" s="2049"/>
      <c r="J984" s="2049"/>
      <c r="K984" s="2049"/>
      <c r="L984" s="2049"/>
      <c r="M984" s="2049"/>
      <c r="N984" s="2049"/>
      <c r="O984" s="2049"/>
      <c r="P984" s="2049"/>
      <c r="Q984" s="2049"/>
      <c r="R984" s="2049"/>
      <c r="S984" s="2049"/>
      <c r="T984" s="2049"/>
      <c r="U984" s="2049"/>
      <c r="V984" s="2049"/>
      <c r="W984" s="2049"/>
      <c r="X984" s="2049"/>
      <c r="Y984" s="2049"/>
    </row>
    <row r="985">
      <c r="A985" s="2055"/>
      <c r="B985" s="2051"/>
      <c r="C985" s="2052"/>
      <c r="D985" s="2053"/>
      <c r="E985" s="2049"/>
      <c r="F985" s="2054"/>
      <c r="G985" s="2052"/>
      <c r="H985" s="2049"/>
      <c r="I985" s="2049"/>
      <c r="J985" s="2049"/>
      <c r="K985" s="2049"/>
      <c r="L985" s="2049"/>
      <c r="M985" s="2049"/>
      <c r="N985" s="2049"/>
      <c r="O985" s="2049"/>
      <c r="P985" s="2049"/>
      <c r="Q985" s="2049"/>
      <c r="R985" s="2049"/>
      <c r="S985" s="2049"/>
      <c r="T985" s="2049"/>
      <c r="U985" s="2049"/>
      <c r="V985" s="2049"/>
      <c r="W985" s="2049"/>
      <c r="X985" s="2049"/>
      <c r="Y985" s="2049"/>
    </row>
    <row r="986">
      <c r="A986" s="2055"/>
      <c r="B986" s="2051"/>
      <c r="C986" s="2052"/>
      <c r="D986" s="2053"/>
      <c r="E986" s="2049"/>
      <c r="F986" s="2054"/>
      <c r="G986" s="2052"/>
      <c r="H986" s="2049"/>
      <c r="I986" s="2049"/>
      <c r="J986" s="2049"/>
      <c r="K986" s="2049"/>
      <c r="L986" s="2049"/>
      <c r="M986" s="2049"/>
      <c r="N986" s="2049"/>
      <c r="O986" s="2049"/>
      <c r="P986" s="2049"/>
      <c r="Q986" s="2049"/>
      <c r="R986" s="2049"/>
      <c r="S986" s="2049"/>
      <c r="T986" s="2049"/>
      <c r="U986" s="2049"/>
      <c r="V986" s="2049"/>
      <c r="W986" s="2049"/>
      <c r="X986" s="2049"/>
      <c r="Y986" s="2049"/>
    </row>
    <row r="987">
      <c r="A987" s="2055"/>
      <c r="B987" s="2051"/>
      <c r="C987" s="2052"/>
      <c r="D987" s="2053"/>
      <c r="E987" s="2049"/>
      <c r="F987" s="2054"/>
      <c r="G987" s="2052"/>
      <c r="H987" s="2049"/>
      <c r="I987" s="2049"/>
      <c r="J987" s="2049"/>
      <c r="K987" s="2049"/>
      <c r="L987" s="2049"/>
      <c r="M987" s="2049"/>
      <c r="N987" s="2049"/>
      <c r="O987" s="2049"/>
      <c r="P987" s="2049"/>
      <c r="Q987" s="2049"/>
      <c r="R987" s="2049"/>
      <c r="S987" s="2049"/>
      <c r="T987" s="2049"/>
      <c r="U987" s="2049"/>
      <c r="V987" s="2049"/>
      <c r="W987" s="2049"/>
      <c r="X987" s="2049"/>
      <c r="Y987" s="2049"/>
    </row>
    <row r="988">
      <c r="A988" s="2055"/>
      <c r="B988" s="2051"/>
      <c r="C988" s="2052"/>
      <c r="D988" s="2053"/>
      <c r="E988" s="2049"/>
      <c r="F988" s="2054"/>
      <c r="G988" s="2052"/>
      <c r="H988" s="2049"/>
      <c r="I988" s="2049"/>
      <c r="J988" s="2049"/>
      <c r="K988" s="2049"/>
      <c r="L988" s="2049"/>
      <c r="M988" s="2049"/>
      <c r="N988" s="2049"/>
      <c r="O988" s="2049"/>
      <c r="P988" s="2049"/>
      <c r="Q988" s="2049"/>
      <c r="R988" s="2049"/>
      <c r="S988" s="2049"/>
      <c r="T988" s="2049"/>
      <c r="U988" s="2049"/>
      <c r="V988" s="2049"/>
      <c r="W988" s="2049"/>
      <c r="X988" s="2049"/>
      <c r="Y988" s="2049"/>
    </row>
    <row r="989">
      <c r="A989" s="2055"/>
      <c r="B989" s="2051"/>
      <c r="C989" s="2052"/>
      <c r="D989" s="2053"/>
      <c r="E989" s="2049"/>
      <c r="F989" s="2054"/>
      <c r="G989" s="2052"/>
      <c r="H989" s="2049"/>
      <c r="I989" s="2049"/>
      <c r="J989" s="2049"/>
      <c r="K989" s="2049"/>
      <c r="L989" s="2049"/>
      <c r="M989" s="2049"/>
      <c r="N989" s="2049"/>
      <c r="O989" s="2049"/>
      <c r="P989" s="2049"/>
      <c r="Q989" s="2049"/>
      <c r="R989" s="2049"/>
      <c r="S989" s="2049"/>
      <c r="T989" s="2049"/>
      <c r="U989" s="2049"/>
      <c r="V989" s="2049"/>
      <c r="W989" s="2049"/>
      <c r="X989" s="2049"/>
      <c r="Y989" s="2049"/>
    </row>
    <row r="990">
      <c r="A990" s="2055"/>
      <c r="B990" s="2051"/>
      <c r="C990" s="2052"/>
      <c r="D990" s="2053"/>
      <c r="E990" s="2049"/>
      <c r="F990" s="2054"/>
      <c r="G990" s="2052"/>
      <c r="H990" s="2049"/>
      <c r="I990" s="2049"/>
      <c r="J990" s="2049"/>
      <c r="K990" s="2049"/>
      <c r="L990" s="2049"/>
      <c r="M990" s="2049"/>
      <c r="N990" s="2049"/>
      <c r="O990" s="2049"/>
      <c r="P990" s="2049"/>
      <c r="Q990" s="2049"/>
      <c r="R990" s="2049"/>
      <c r="S990" s="2049"/>
      <c r="T990" s="2049"/>
      <c r="U990" s="2049"/>
      <c r="V990" s="2049"/>
      <c r="W990" s="2049"/>
      <c r="X990" s="2049"/>
      <c r="Y990" s="2049"/>
    </row>
    <row r="991">
      <c r="A991" s="2055"/>
      <c r="B991" s="2051"/>
      <c r="C991" s="2052"/>
      <c r="D991" s="2053"/>
      <c r="E991" s="2049"/>
      <c r="F991" s="2054"/>
      <c r="G991" s="2052"/>
      <c r="H991" s="2049"/>
      <c r="I991" s="2049"/>
      <c r="J991" s="2049"/>
      <c r="K991" s="2049"/>
      <c r="L991" s="2049"/>
      <c r="M991" s="2049"/>
      <c r="N991" s="2049"/>
      <c r="O991" s="2049"/>
      <c r="P991" s="2049"/>
      <c r="Q991" s="2049"/>
      <c r="R991" s="2049"/>
      <c r="S991" s="2049"/>
      <c r="T991" s="2049"/>
      <c r="U991" s="2049"/>
      <c r="V991" s="2049"/>
      <c r="W991" s="2049"/>
      <c r="X991" s="2049"/>
      <c r="Y991" s="2049"/>
    </row>
    <row r="992">
      <c r="A992" s="2055"/>
      <c r="B992" s="2051"/>
      <c r="C992" s="2052"/>
      <c r="D992" s="2053"/>
      <c r="E992" s="2049"/>
      <c r="F992" s="2054"/>
      <c r="G992" s="2052"/>
      <c r="H992" s="2049"/>
      <c r="I992" s="2049"/>
      <c r="J992" s="2049"/>
      <c r="K992" s="2049"/>
      <c r="L992" s="2049"/>
      <c r="M992" s="2049"/>
      <c r="N992" s="2049"/>
      <c r="O992" s="2049"/>
      <c r="P992" s="2049"/>
      <c r="Q992" s="2049"/>
      <c r="R992" s="2049"/>
      <c r="S992" s="2049"/>
      <c r="T992" s="2049"/>
      <c r="U992" s="2049"/>
      <c r="V992" s="2049"/>
      <c r="W992" s="2049"/>
      <c r="X992" s="2049"/>
      <c r="Y992" s="2049"/>
    </row>
    <row r="993">
      <c r="A993" s="2055"/>
      <c r="B993" s="2051"/>
      <c r="C993" s="2052"/>
      <c r="D993" s="2053"/>
      <c r="E993" s="2049"/>
      <c r="F993" s="2054"/>
      <c r="G993" s="2052"/>
      <c r="H993" s="2049"/>
      <c r="I993" s="2049"/>
      <c r="J993" s="2049"/>
      <c r="K993" s="2049"/>
      <c r="L993" s="2049"/>
      <c r="M993" s="2049"/>
      <c r="N993" s="2049"/>
      <c r="O993" s="2049"/>
      <c r="P993" s="2049"/>
      <c r="Q993" s="2049"/>
      <c r="R993" s="2049"/>
      <c r="S993" s="2049"/>
      <c r="T993" s="2049"/>
      <c r="U993" s="2049"/>
      <c r="V993" s="2049"/>
      <c r="W993" s="2049"/>
      <c r="X993" s="2049"/>
      <c r="Y993" s="2049"/>
    </row>
    <row r="994">
      <c r="A994" s="2055"/>
      <c r="B994" s="2051"/>
      <c r="C994" s="2052"/>
      <c r="D994" s="2053"/>
      <c r="E994" s="2049"/>
      <c r="F994" s="2054"/>
      <c r="G994" s="2052"/>
      <c r="H994" s="2049"/>
      <c r="I994" s="2049"/>
      <c r="J994" s="2049"/>
      <c r="K994" s="2049"/>
      <c r="L994" s="2049"/>
      <c r="M994" s="2049"/>
      <c r="N994" s="2049"/>
      <c r="O994" s="2049"/>
      <c r="P994" s="2049"/>
      <c r="Q994" s="2049"/>
      <c r="R994" s="2049"/>
      <c r="S994" s="2049"/>
      <c r="T994" s="2049"/>
      <c r="U994" s="2049"/>
      <c r="V994" s="2049"/>
      <c r="W994" s="2049"/>
      <c r="X994" s="2049"/>
      <c r="Y994" s="2049"/>
    </row>
    <row r="995">
      <c r="A995" s="2055"/>
      <c r="B995" s="2051"/>
      <c r="C995" s="2052"/>
      <c r="D995" s="2053"/>
      <c r="E995" s="2049"/>
      <c r="F995" s="2054"/>
      <c r="G995" s="2052"/>
      <c r="H995" s="2049"/>
      <c r="I995" s="2049"/>
      <c r="J995" s="2049"/>
      <c r="K995" s="2049"/>
      <c r="L995" s="2049"/>
      <c r="M995" s="2049"/>
      <c r="N995" s="2049"/>
      <c r="O995" s="2049"/>
      <c r="P995" s="2049"/>
      <c r="Q995" s="2049"/>
      <c r="R995" s="2049"/>
      <c r="S995" s="2049"/>
      <c r="T995" s="2049"/>
      <c r="U995" s="2049"/>
      <c r="V995" s="2049"/>
      <c r="W995" s="2049"/>
      <c r="X995" s="2049"/>
      <c r="Y995" s="2049"/>
    </row>
    <row r="996">
      <c r="A996" s="2055"/>
      <c r="B996" s="2051"/>
      <c r="C996" s="2052"/>
      <c r="D996" s="2053"/>
      <c r="E996" s="2049"/>
      <c r="F996" s="2054"/>
      <c r="G996" s="2052"/>
      <c r="H996" s="2049"/>
      <c r="I996" s="2049"/>
      <c r="J996" s="2049"/>
      <c r="K996" s="2049"/>
      <c r="L996" s="2049"/>
      <c r="M996" s="2049"/>
      <c r="N996" s="2049"/>
      <c r="O996" s="2049"/>
      <c r="P996" s="2049"/>
      <c r="Q996" s="2049"/>
      <c r="R996" s="2049"/>
      <c r="S996" s="2049"/>
      <c r="T996" s="2049"/>
      <c r="U996" s="2049"/>
      <c r="V996" s="2049"/>
      <c r="W996" s="2049"/>
      <c r="X996" s="2049"/>
      <c r="Y996" s="2049"/>
    </row>
    <row r="997">
      <c r="A997" s="2055"/>
      <c r="B997" s="2051"/>
      <c r="C997" s="2052"/>
      <c r="D997" s="2053"/>
      <c r="E997" s="2049"/>
      <c r="F997" s="2054"/>
      <c r="G997" s="2052"/>
      <c r="H997" s="2049"/>
      <c r="I997" s="2049"/>
      <c r="J997" s="2049"/>
      <c r="K997" s="2049"/>
      <c r="L997" s="2049"/>
      <c r="M997" s="2049"/>
      <c r="N997" s="2049"/>
      <c r="O997" s="2049"/>
      <c r="P997" s="2049"/>
      <c r="Q997" s="2049"/>
      <c r="R997" s="2049"/>
      <c r="S997" s="2049"/>
      <c r="T997" s="2049"/>
      <c r="U997" s="2049"/>
      <c r="V997" s="2049"/>
      <c r="W997" s="2049"/>
      <c r="X997" s="2049"/>
      <c r="Y997" s="2049"/>
    </row>
    <row r="998">
      <c r="A998" s="2055"/>
      <c r="B998" s="2051"/>
      <c r="C998" s="2052"/>
      <c r="D998" s="2053"/>
      <c r="E998" s="2049"/>
      <c r="F998" s="2054"/>
      <c r="G998" s="2052"/>
      <c r="H998" s="2049"/>
      <c r="I998" s="2049"/>
      <c r="J998" s="2049"/>
      <c r="K998" s="2049"/>
      <c r="L998" s="2049"/>
      <c r="M998" s="2049"/>
      <c r="N998" s="2049"/>
      <c r="O998" s="2049"/>
      <c r="P998" s="2049"/>
      <c r="Q998" s="2049"/>
      <c r="R998" s="2049"/>
      <c r="S998" s="2049"/>
      <c r="T998" s="2049"/>
      <c r="U998" s="2049"/>
      <c r="V998" s="2049"/>
      <c r="W998" s="2049"/>
      <c r="X998" s="2049"/>
      <c r="Y998" s="2049"/>
    </row>
    <row r="999">
      <c r="A999" s="2055"/>
      <c r="B999" s="2051"/>
      <c r="C999" s="2052"/>
      <c r="D999" s="2053"/>
      <c r="E999" s="2049"/>
      <c r="F999" s="2054"/>
      <c r="G999" s="2052"/>
      <c r="H999" s="2049"/>
      <c r="I999" s="2049"/>
      <c r="J999" s="2049"/>
      <c r="K999" s="2049"/>
      <c r="L999" s="2049"/>
      <c r="M999" s="2049"/>
      <c r="N999" s="2049"/>
      <c r="O999" s="2049"/>
      <c r="P999" s="2049"/>
      <c r="Q999" s="2049"/>
      <c r="R999" s="2049"/>
      <c r="S999" s="2049"/>
      <c r="T999" s="2049"/>
      <c r="U999" s="2049"/>
      <c r="V999" s="2049"/>
      <c r="W999" s="2049"/>
      <c r="X999" s="2049"/>
      <c r="Y999" s="2049"/>
    </row>
    <row r="1000">
      <c r="A1000" s="2055"/>
      <c r="B1000" s="2051"/>
      <c r="C1000" s="2052"/>
      <c r="D1000" s="2053"/>
      <c r="E1000" s="2049"/>
      <c r="F1000" s="2054"/>
      <c r="G1000" s="2052"/>
      <c r="H1000" s="2049"/>
      <c r="I1000" s="2049"/>
      <c r="J1000" s="2049"/>
      <c r="K1000" s="2049"/>
      <c r="L1000" s="2049"/>
      <c r="M1000" s="2049"/>
      <c r="N1000" s="2049"/>
      <c r="O1000" s="2049"/>
      <c r="P1000" s="2049"/>
      <c r="Q1000" s="2049"/>
      <c r="R1000" s="2049"/>
      <c r="S1000" s="2049"/>
      <c r="T1000" s="2049"/>
      <c r="U1000" s="2049"/>
      <c r="V1000" s="2049"/>
      <c r="W1000" s="2049"/>
      <c r="X1000" s="2049"/>
      <c r="Y1000" s="2049"/>
    </row>
    <row r="1001">
      <c r="A1001" s="2055"/>
      <c r="B1001" s="2051"/>
      <c r="C1001" s="2052"/>
      <c r="D1001" s="2053"/>
      <c r="E1001" s="2049"/>
      <c r="F1001" s="2054"/>
      <c r="G1001" s="2052"/>
      <c r="H1001" s="2049"/>
      <c r="I1001" s="2049"/>
      <c r="J1001" s="2049"/>
      <c r="K1001" s="2049"/>
      <c r="L1001" s="2049"/>
      <c r="M1001" s="2049"/>
      <c r="N1001" s="2049"/>
      <c r="O1001" s="2049"/>
      <c r="P1001" s="2049"/>
      <c r="Q1001" s="2049"/>
      <c r="R1001" s="2049"/>
      <c r="S1001" s="2049"/>
      <c r="T1001" s="2049"/>
      <c r="U1001" s="2049"/>
      <c r="V1001" s="2049"/>
      <c r="W1001" s="2049"/>
      <c r="X1001" s="2049"/>
      <c r="Y1001" s="2049"/>
    </row>
    <row r="1002">
      <c r="A1002" s="2055"/>
      <c r="B1002" s="2051"/>
      <c r="C1002" s="2052"/>
      <c r="D1002" s="2053"/>
      <c r="E1002" s="2049"/>
      <c r="F1002" s="2054"/>
      <c r="G1002" s="2052"/>
      <c r="H1002" s="2049"/>
      <c r="I1002" s="2049"/>
      <c r="J1002" s="2049"/>
      <c r="K1002" s="2049"/>
      <c r="L1002" s="2049"/>
      <c r="M1002" s="2049"/>
      <c r="N1002" s="2049"/>
      <c r="O1002" s="2049"/>
      <c r="P1002" s="2049"/>
      <c r="Q1002" s="2049"/>
      <c r="R1002" s="2049"/>
      <c r="S1002" s="2049"/>
      <c r="T1002" s="2049"/>
      <c r="U1002" s="2049"/>
      <c r="V1002" s="2049"/>
      <c r="W1002" s="2049"/>
      <c r="X1002" s="2049"/>
      <c r="Y1002" s="2049"/>
    </row>
    <row r="1003">
      <c r="A1003" s="2055"/>
      <c r="B1003" s="2051"/>
      <c r="C1003" s="2052"/>
      <c r="D1003" s="2053"/>
      <c r="E1003" s="2049"/>
      <c r="F1003" s="2054"/>
      <c r="G1003" s="2052"/>
      <c r="H1003" s="2049"/>
      <c r="I1003" s="2049"/>
      <c r="J1003" s="2049"/>
      <c r="K1003" s="2049"/>
      <c r="L1003" s="2049"/>
      <c r="M1003" s="2049"/>
      <c r="N1003" s="2049"/>
      <c r="O1003" s="2049"/>
      <c r="P1003" s="2049"/>
      <c r="Q1003" s="2049"/>
      <c r="R1003" s="2049"/>
      <c r="S1003" s="2049"/>
      <c r="T1003" s="2049"/>
      <c r="U1003" s="2049"/>
      <c r="V1003" s="2049"/>
      <c r="W1003" s="2049"/>
      <c r="X1003" s="2049"/>
      <c r="Y1003" s="2049"/>
    </row>
    <row r="1004">
      <c r="A1004" s="2055"/>
      <c r="B1004" s="2051"/>
      <c r="C1004" s="2052"/>
      <c r="D1004" s="2053"/>
      <c r="E1004" s="2049"/>
      <c r="F1004" s="2054"/>
      <c r="G1004" s="2052"/>
      <c r="H1004" s="2049"/>
      <c r="I1004" s="2049"/>
      <c r="J1004" s="2049"/>
      <c r="K1004" s="2049"/>
      <c r="L1004" s="2049"/>
      <c r="M1004" s="2049"/>
      <c r="N1004" s="2049"/>
      <c r="O1004" s="2049"/>
      <c r="P1004" s="2049"/>
      <c r="Q1004" s="2049"/>
      <c r="R1004" s="2049"/>
      <c r="S1004" s="2049"/>
      <c r="T1004" s="2049"/>
      <c r="U1004" s="2049"/>
      <c r="V1004" s="2049"/>
      <c r="W1004" s="2049"/>
      <c r="X1004" s="2049"/>
      <c r="Y1004" s="2049"/>
    </row>
    <row r="1005">
      <c r="A1005" s="2055"/>
      <c r="B1005" s="2051"/>
      <c r="C1005" s="2052"/>
      <c r="D1005" s="2053"/>
      <c r="E1005" s="2049"/>
      <c r="F1005" s="2054"/>
      <c r="G1005" s="2052"/>
      <c r="H1005" s="2049"/>
      <c r="I1005" s="2049"/>
      <c r="J1005" s="2049"/>
      <c r="K1005" s="2049"/>
      <c r="L1005" s="2049"/>
      <c r="M1005" s="2049"/>
      <c r="N1005" s="2049"/>
      <c r="O1005" s="2049"/>
      <c r="P1005" s="2049"/>
      <c r="Q1005" s="2049"/>
      <c r="R1005" s="2049"/>
      <c r="S1005" s="2049"/>
      <c r="T1005" s="2049"/>
      <c r="U1005" s="2049"/>
      <c r="V1005" s="2049"/>
      <c r="W1005" s="2049"/>
      <c r="X1005" s="2049"/>
      <c r="Y1005" s="2049"/>
    </row>
    <row r="1006">
      <c r="A1006" s="2055"/>
      <c r="B1006" s="2051"/>
      <c r="C1006" s="2052"/>
      <c r="D1006" s="2053"/>
      <c r="E1006" s="2049"/>
      <c r="F1006" s="2054"/>
      <c r="G1006" s="2052"/>
      <c r="H1006" s="2049"/>
      <c r="I1006" s="2049"/>
      <c r="J1006" s="2049"/>
      <c r="K1006" s="2049"/>
      <c r="L1006" s="2049"/>
      <c r="M1006" s="2049"/>
      <c r="N1006" s="2049"/>
      <c r="O1006" s="2049"/>
      <c r="P1006" s="2049"/>
      <c r="Q1006" s="2049"/>
      <c r="R1006" s="2049"/>
      <c r="S1006" s="2049"/>
      <c r="T1006" s="2049"/>
      <c r="U1006" s="2049"/>
      <c r="V1006" s="2049"/>
      <c r="W1006" s="2049"/>
      <c r="X1006" s="2049"/>
      <c r="Y1006" s="2049"/>
    </row>
    <row r="1007">
      <c r="A1007" s="2056"/>
      <c r="B1007" s="2051"/>
      <c r="C1007" s="2052"/>
      <c r="D1007" s="2053"/>
      <c r="E1007" s="2049"/>
      <c r="F1007" s="2054"/>
      <c r="G1007" s="2052"/>
      <c r="H1007" s="2049"/>
      <c r="I1007" s="2049"/>
      <c r="J1007" s="2049"/>
      <c r="K1007" s="2049"/>
      <c r="L1007" s="2049"/>
      <c r="M1007" s="2049"/>
      <c r="N1007" s="2049"/>
      <c r="O1007" s="2049"/>
      <c r="P1007" s="2049"/>
      <c r="Q1007" s="2049"/>
      <c r="R1007" s="2049"/>
      <c r="S1007" s="2049"/>
      <c r="T1007" s="2049"/>
      <c r="U1007" s="2049"/>
      <c r="V1007" s="2049"/>
      <c r="W1007" s="2049"/>
      <c r="X1007" s="2049"/>
      <c r="Y1007" s="2049"/>
    </row>
    <row r="1008">
      <c r="A1008" s="2056"/>
      <c r="B1008" s="2051"/>
      <c r="C1008" s="2052"/>
      <c r="D1008" s="2053"/>
      <c r="E1008" s="2049"/>
      <c r="F1008" s="2054"/>
      <c r="G1008" s="2052"/>
      <c r="H1008" s="2049"/>
      <c r="I1008" s="2049"/>
      <c r="J1008" s="2049"/>
      <c r="K1008" s="2049"/>
      <c r="L1008" s="2049"/>
      <c r="M1008" s="2049"/>
      <c r="N1008" s="2049"/>
      <c r="O1008" s="2049"/>
      <c r="P1008" s="2049"/>
      <c r="Q1008" s="2049"/>
      <c r="R1008" s="2049"/>
      <c r="S1008" s="2049"/>
      <c r="T1008" s="2049"/>
      <c r="U1008" s="2049"/>
      <c r="V1008" s="2049"/>
      <c r="W1008" s="2049"/>
      <c r="X1008" s="2049"/>
      <c r="Y1008" s="2049"/>
    </row>
    <row r="1009">
      <c r="A1009" s="2024"/>
      <c r="B1009" s="2057"/>
      <c r="C1009" s="1501"/>
      <c r="D1009" s="1982"/>
      <c r="F1009" s="2028"/>
      <c r="G1009" s="1501"/>
      <c r="N1009" s="2049"/>
      <c r="O1009" s="2049"/>
      <c r="P1009" s="2049"/>
      <c r="Q1009" s="2049"/>
      <c r="R1009" s="2049"/>
      <c r="S1009" s="2049"/>
      <c r="T1009" s="2049"/>
      <c r="U1009" s="2049"/>
      <c r="V1009" s="2049"/>
      <c r="W1009" s="2049"/>
      <c r="X1009" s="2049"/>
      <c r="Y1009" s="2049"/>
    </row>
  </sheetData>
  <conditionalFormatting sqref="C36:C99 C101:C136 C148:C324 D171:E171 B286 D293:E293 C326 C329">
    <cfRule type="cellIs" dxfId="2" priority="1" operator="equal">
      <formula>"yes"</formula>
    </cfRule>
  </conditionalFormatting>
  <conditionalFormatting sqref="C36:C99 C101:C136 C148:C324 D171:E171 B286 D293:E293 C326 C329">
    <cfRule type="cellIs" dxfId="14" priority="2" operator="equal">
      <formula>"home"</formula>
    </cfRule>
  </conditionalFormatting>
  <conditionalFormatting sqref="C36:C99 C101:C136 C148:C324 D171:E171 B286 D293:E293 C326 C329">
    <cfRule type="cellIs" dxfId="21" priority="3" operator="equal">
      <formula>"no"</formula>
    </cfRule>
  </conditionalFormatting>
  <hyperlinks>
    <hyperlink r:id="rId1" ref="E281"/>
  </hyperlinks>
  <printOptions gridLines="1" horizontalCentered="1"/>
  <pageMargins bottom="0.75" footer="0.0" header="0.0" left="0.7" right="0.7" top="0.75"/>
  <pageSetup fitToHeight="0" cellComments="atEnd" orientation="landscape" pageOrder="overThenDown"/>
  <drawing r:id="rId2"/>
  <tableParts count="2">
    <tablePart r:id="rId5"/>
    <tablePart r:id="rId6"/>
  </tableParts>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4.43" defaultRowHeight="15.75"/>
  <cols>
    <col customWidth="1" min="1" max="1" width="46.29"/>
    <col customWidth="1" min="2" max="2" width="0.43"/>
    <col customWidth="1" min="3" max="3" width="55.29"/>
    <col customWidth="1" min="4" max="5" width="59.0"/>
  </cols>
  <sheetData>
    <row r="1">
      <c r="A1" s="2058">
        <v>1.0</v>
      </c>
      <c r="B1" s="2059" t="s">
        <v>14458</v>
      </c>
      <c r="C1" s="2059" t="s">
        <v>9844</v>
      </c>
      <c r="D1" s="2059" t="s">
        <v>9845</v>
      </c>
      <c r="E1" s="2059" t="s">
        <v>9846</v>
      </c>
    </row>
    <row r="2">
      <c r="A2" s="2060" t="s">
        <v>14459</v>
      </c>
      <c r="B2" s="921" t="s">
        <v>14460</v>
      </c>
      <c r="C2" s="43" t="s">
        <v>14461</v>
      </c>
    </row>
    <row r="3">
      <c r="A3" s="2060" t="s">
        <v>14462</v>
      </c>
      <c r="B3" s="481" t="s">
        <v>14463</v>
      </c>
      <c r="C3" s="43" t="s">
        <v>14464</v>
      </c>
    </row>
    <row r="4">
      <c r="A4" s="2060" t="s">
        <v>14465</v>
      </c>
      <c r="B4" s="481" t="s">
        <v>14466</v>
      </c>
      <c r="C4" s="43" t="s">
        <v>14467</v>
      </c>
    </row>
    <row r="5">
      <c r="A5" s="2060" t="s">
        <v>14468</v>
      </c>
      <c r="B5" s="2061" t="s">
        <v>14469</v>
      </c>
      <c r="C5" s="43" t="s">
        <v>14470</v>
      </c>
      <c r="D5" s="50" t="s">
        <v>14471</v>
      </c>
    </row>
    <row r="6">
      <c r="A6" s="2060" t="s">
        <v>14472</v>
      </c>
      <c r="B6" s="687"/>
      <c r="C6" s="43" t="s">
        <v>14473</v>
      </c>
    </row>
    <row r="7">
      <c r="A7" s="2060" t="s">
        <v>14474</v>
      </c>
      <c r="B7" s="687"/>
      <c r="C7" s="43" t="s">
        <v>14475</v>
      </c>
      <c r="D7" s="43" t="s">
        <v>14476</v>
      </c>
    </row>
    <row r="8">
      <c r="A8" s="2060" t="s">
        <v>14477</v>
      </c>
      <c r="B8" s="481"/>
      <c r="C8" s="5"/>
    </row>
    <row r="9">
      <c r="A9" s="2060" t="s">
        <v>14478</v>
      </c>
      <c r="B9" s="687"/>
      <c r="C9" s="5"/>
    </row>
    <row r="10">
      <c r="A10" s="2060" t="s">
        <v>14479</v>
      </c>
      <c r="B10" s="687"/>
      <c r="C10" s="5"/>
    </row>
    <row r="11">
      <c r="A11" s="2060" t="s">
        <v>14480</v>
      </c>
      <c r="B11" s="687"/>
      <c r="C11" s="5"/>
    </row>
    <row r="12">
      <c r="A12" s="2060" t="s">
        <v>14481</v>
      </c>
      <c r="B12" s="481" t="s">
        <v>14463</v>
      </c>
      <c r="C12" s="43" t="s">
        <v>14482</v>
      </c>
    </row>
    <row r="13">
      <c r="A13" s="2060" t="s">
        <v>14483</v>
      </c>
      <c r="B13" s="687"/>
      <c r="C13" s="5"/>
    </row>
    <row r="14">
      <c r="A14" s="2060" t="s">
        <v>14484</v>
      </c>
      <c r="B14" s="481" t="s">
        <v>14485</v>
      </c>
      <c r="C14" s="5"/>
    </row>
    <row r="15">
      <c r="A15" s="2060" t="s">
        <v>14486</v>
      </c>
      <c r="B15" s="921" t="s">
        <v>14487</v>
      </c>
      <c r="C15" s="43" t="s">
        <v>14488</v>
      </c>
    </row>
    <row r="16">
      <c r="A16" s="2060" t="s">
        <v>14489</v>
      </c>
      <c r="B16" s="2061" t="s">
        <v>14490</v>
      </c>
      <c r="C16" s="43" t="s">
        <v>14491</v>
      </c>
    </row>
    <row r="17">
      <c r="A17" s="2060" t="s">
        <v>14492</v>
      </c>
      <c r="B17" s="687"/>
      <c r="C17" s="43" t="s">
        <v>14493</v>
      </c>
    </row>
    <row r="18">
      <c r="A18" s="2060" t="s">
        <v>14494</v>
      </c>
      <c r="B18" s="687"/>
      <c r="C18" s="43" t="s">
        <v>14495</v>
      </c>
    </row>
    <row r="19">
      <c r="A19" s="2060" t="s">
        <v>14496</v>
      </c>
      <c r="B19" s="481" t="s">
        <v>14497</v>
      </c>
      <c r="C19" s="43" t="s">
        <v>14498</v>
      </c>
      <c r="D19" s="43"/>
    </row>
    <row r="20">
      <c r="A20" s="2060" t="s">
        <v>14499</v>
      </c>
      <c r="B20" s="481"/>
      <c r="C20" s="43" t="s">
        <v>14500</v>
      </c>
      <c r="D20" s="43"/>
    </row>
    <row r="21">
      <c r="A21" s="2060" t="s">
        <v>14501</v>
      </c>
      <c r="B21" s="687"/>
      <c r="C21" s="43" t="s">
        <v>14502</v>
      </c>
      <c r="D21" s="50" t="s">
        <v>14503</v>
      </c>
    </row>
    <row r="22">
      <c r="A22" s="2060" t="s">
        <v>14504</v>
      </c>
      <c r="B22" s="687"/>
      <c r="C22" s="43" t="s">
        <v>14505</v>
      </c>
    </row>
    <row r="23">
      <c r="A23" s="2060" t="s">
        <v>14506</v>
      </c>
      <c r="B23" s="687"/>
      <c r="C23" s="43" t="s">
        <v>14507</v>
      </c>
    </row>
    <row r="24">
      <c r="A24" s="2060" t="s">
        <v>14508</v>
      </c>
      <c r="B24" s="481" t="s">
        <v>14497</v>
      </c>
      <c r="C24" s="43" t="s">
        <v>14509</v>
      </c>
    </row>
    <row r="25">
      <c r="A25" s="2060" t="s">
        <v>14510</v>
      </c>
      <c r="B25" s="687"/>
      <c r="C25" s="43" t="s">
        <v>14511</v>
      </c>
    </row>
    <row r="26">
      <c r="A26" s="2060" t="s">
        <v>14512</v>
      </c>
      <c r="B26" s="687"/>
      <c r="C26" s="43" t="s">
        <v>14513</v>
      </c>
    </row>
    <row r="27">
      <c r="A27" s="2060" t="s">
        <v>14514</v>
      </c>
      <c r="B27" s="687"/>
      <c r="C27" s="43" t="s">
        <v>14515</v>
      </c>
    </row>
    <row r="28">
      <c r="A28" s="2060" t="s">
        <v>14516</v>
      </c>
      <c r="B28" s="687"/>
      <c r="C28" s="43" t="s">
        <v>14517</v>
      </c>
    </row>
    <row r="29">
      <c r="A29" s="2060" t="s">
        <v>14518</v>
      </c>
      <c r="B29" s="687"/>
      <c r="C29" s="43" t="s">
        <v>14519</v>
      </c>
    </row>
    <row r="30">
      <c r="A30" s="2060" t="s">
        <v>14520</v>
      </c>
      <c r="B30" s="687"/>
      <c r="C30" s="43" t="s">
        <v>14521</v>
      </c>
    </row>
    <row r="31">
      <c r="A31" s="2060" t="s">
        <v>14522</v>
      </c>
      <c r="B31" s="687"/>
      <c r="C31" s="43" t="s">
        <v>14523</v>
      </c>
    </row>
    <row r="32">
      <c r="A32" s="2060" t="s">
        <v>14524</v>
      </c>
      <c r="B32" s="687"/>
      <c r="C32" s="43" t="s">
        <v>14525</v>
      </c>
      <c r="D32" s="50" t="s">
        <v>14526</v>
      </c>
    </row>
    <row r="33">
      <c r="A33" s="2060" t="s">
        <v>14527</v>
      </c>
      <c r="B33" s="687"/>
      <c r="C33" s="43" t="s">
        <v>14528</v>
      </c>
    </row>
    <row r="34">
      <c r="A34" s="2060" t="s">
        <v>14529</v>
      </c>
      <c r="B34" s="687"/>
      <c r="C34" s="43" t="s">
        <v>14530</v>
      </c>
    </row>
    <row r="35">
      <c r="A35" s="2060" t="s">
        <v>14531</v>
      </c>
      <c r="B35" s="687"/>
      <c r="C35" s="43" t="s">
        <v>14532</v>
      </c>
    </row>
    <row r="36">
      <c r="A36" s="2060" t="s">
        <v>14533</v>
      </c>
      <c r="B36" s="687"/>
      <c r="C36" s="43" t="s">
        <v>14534</v>
      </c>
    </row>
    <row r="37">
      <c r="A37" s="2060" t="s">
        <v>14535</v>
      </c>
      <c r="B37" s="687"/>
      <c r="C37" s="43" t="s">
        <v>14536</v>
      </c>
    </row>
    <row r="38">
      <c r="A38" s="2060" t="s">
        <v>14537</v>
      </c>
      <c r="B38" s="687"/>
      <c r="C38" s="43" t="s">
        <v>14538</v>
      </c>
    </row>
    <row r="39">
      <c r="A39" s="2060" t="s">
        <v>14539</v>
      </c>
      <c r="B39" s="687"/>
      <c r="C39" s="43" t="s">
        <v>14540</v>
      </c>
      <c r="D39" s="2062"/>
    </row>
    <row r="40">
      <c r="A40" s="2060" t="s">
        <v>14541</v>
      </c>
      <c r="B40" s="687"/>
      <c r="C40" s="43" t="s">
        <v>14542</v>
      </c>
    </row>
    <row r="41">
      <c r="A41" s="2060" t="s">
        <v>14543</v>
      </c>
      <c r="B41" s="481" t="s">
        <v>14544</v>
      </c>
      <c r="C41" s="43" t="s">
        <v>14545</v>
      </c>
    </row>
    <row r="42">
      <c r="A42" s="2060" t="s">
        <v>14546</v>
      </c>
      <c r="B42" s="687"/>
      <c r="C42" s="43" t="s">
        <v>14547</v>
      </c>
    </row>
    <row r="43">
      <c r="A43" s="2060" t="s">
        <v>14548</v>
      </c>
      <c r="B43" s="687"/>
      <c r="C43" s="43" t="s">
        <v>14549</v>
      </c>
    </row>
    <row r="44">
      <c r="A44" s="2060" t="s">
        <v>14550</v>
      </c>
      <c r="B44" s="687"/>
      <c r="C44" s="43" t="s">
        <v>14551</v>
      </c>
    </row>
    <row r="45">
      <c r="A45" s="2060" t="s">
        <v>14552</v>
      </c>
      <c r="B45" s="687"/>
      <c r="C45" s="43" t="s">
        <v>14553</v>
      </c>
    </row>
    <row r="46">
      <c r="A46" s="2063" t="s">
        <v>14554</v>
      </c>
      <c r="B46" s="687"/>
      <c r="C46" s="43" t="s">
        <v>14555</v>
      </c>
    </row>
    <row r="47">
      <c r="A47" s="2060" t="s">
        <v>14556</v>
      </c>
      <c r="B47" s="687"/>
      <c r="C47" s="43" t="s">
        <v>14557</v>
      </c>
    </row>
    <row r="48">
      <c r="A48" s="2060" t="s">
        <v>14558</v>
      </c>
      <c r="B48" s="687"/>
      <c r="C48" s="43" t="s">
        <v>14559</v>
      </c>
    </row>
    <row r="49">
      <c r="A49" s="2060" t="s">
        <v>14560</v>
      </c>
      <c r="B49" s="687"/>
      <c r="C49" s="43" t="s">
        <v>14561</v>
      </c>
    </row>
    <row r="50">
      <c r="A50" s="2060" t="s">
        <v>14562</v>
      </c>
      <c r="B50" s="687"/>
      <c r="C50" s="43" t="s">
        <v>14563</v>
      </c>
    </row>
    <row r="51">
      <c r="A51" s="2060" t="s">
        <v>14564</v>
      </c>
      <c r="B51" s="687"/>
      <c r="C51" s="43" t="s">
        <v>14565</v>
      </c>
      <c r="D51" s="50" t="s">
        <v>14566</v>
      </c>
    </row>
    <row r="52">
      <c r="A52" s="2060" t="s">
        <v>14567</v>
      </c>
      <c r="B52" s="687"/>
      <c r="C52" s="43" t="s">
        <v>14568</v>
      </c>
    </row>
    <row r="53">
      <c r="A53" s="2060" t="s">
        <v>14569</v>
      </c>
      <c r="B53" s="687"/>
      <c r="C53" s="835" t="s">
        <v>14570</v>
      </c>
    </row>
    <row r="54">
      <c r="A54" s="2060" t="s">
        <v>14571</v>
      </c>
      <c r="B54" s="2061" t="s">
        <v>14572</v>
      </c>
      <c r="C54" s="43" t="s">
        <v>14573</v>
      </c>
      <c r="D54" s="50" t="s">
        <v>14574</v>
      </c>
    </row>
    <row r="55">
      <c r="A55" s="2060" t="s">
        <v>14575</v>
      </c>
      <c r="B55" s="687"/>
      <c r="C55" s="43" t="s">
        <v>14576</v>
      </c>
    </row>
    <row r="56">
      <c r="A56" s="2060" t="s">
        <v>14577</v>
      </c>
      <c r="B56" s="2061" t="s">
        <v>14578</v>
      </c>
      <c r="C56" s="2064" t="s">
        <v>14579</v>
      </c>
    </row>
    <row r="57">
      <c r="A57" s="2065" t="s">
        <v>14580</v>
      </c>
      <c r="B57" s="2061" t="s">
        <v>14581</v>
      </c>
      <c r="C57" s="43"/>
    </row>
    <row r="58">
      <c r="A58" s="2060" t="s">
        <v>14582</v>
      </c>
      <c r="B58" s="687"/>
      <c r="C58" s="43" t="s">
        <v>14583</v>
      </c>
      <c r="D58" s="50" t="s">
        <v>14584</v>
      </c>
    </row>
    <row r="59">
      <c r="A59" s="2060" t="s">
        <v>14585</v>
      </c>
      <c r="B59" s="687"/>
      <c r="C59" s="43" t="s">
        <v>14586</v>
      </c>
    </row>
    <row r="60">
      <c r="A60" s="2060" t="s">
        <v>14587</v>
      </c>
      <c r="B60" s="687"/>
      <c r="C60" s="43" t="s">
        <v>14588</v>
      </c>
    </row>
    <row r="61">
      <c r="A61" s="2060"/>
      <c r="B61" s="687"/>
      <c r="C61" s="43"/>
    </row>
    <row r="62">
      <c r="A62" s="2066"/>
      <c r="B62" s="687"/>
      <c r="C62" s="5"/>
    </row>
    <row r="63">
      <c r="A63" s="2066"/>
      <c r="B63" s="687"/>
      <c r="C63" s="5"/>
    </row>
    <row r="64">
      <c r="A64" s="2066"/>
      <c r="B64" s="687"/>
      <c r="C64" s="5"/>
    </row>
    <row r="65">
      <c r="A65" s="2066"/>
      <c r="B65" s="687"/>
      <c r="C65" s="5"/>
    </row>
    <row r="66">
      <c r="A66" s="2066"/>
      <c r="B66" s="687"/>
      <c r="C66" s="5"/>
    </row>
    <row r="67">
      <c r="A67" s="2066"/>
      <c r="B67" s="687"/>
      <c r="C67" s="5"/>
    </row>
    <row r="68">
      <c r="A68" s="2066"/>
      <c r="B68" s="687"/>
      <c r="C68" s="5"/>
    </row>
    <row r="69">
      <c r="A69" s="2066"/>
      <c r="B69" s="687"/>
      <c r="C69" s="5"/>
    </row>
    <row r="70">
      <c r="A70" s="2066"/>
      <c r="B70" s="687"/>
      <c r="C70" s="5"/>
    </row>
    <row r="71">
      <c r="A71" s="2066"/>
      <c r="B71" s="687"/>
      <c r="C71" s="5"/>
    </row>
    <row r="72">
      <c r="A72" s="2066"/>
      <c r="B72" s="687"/>
      <c r="C72" s="5"/>
    </row>
    <row r="73">
      <c r="A73" s="2066"/>
      <c r="B73" s="687"/>
      <c r="C73" s="5"/>
    </row>
    <row r="74">
      <c r="A74" s="2066"/>
      <c r="B74" s="687"/>
      <c r="C74" s="5"/>
    </row>
    <row r="75">
      <c r="A75" s="2066"/>
      <c r="B75" s="687"/>
      <c r="C75" s="5"/>
    </row>
    <row r="76">
      <c r="A76" s="2066"/>
      <c r="B76" s="687"/>
      <c r="C76" s="5"/>
    </row>
    <row r="77">
      <c r="A77" s="2066"/>
      <c r="B77" s="687"/>
      <c r="C77" s="5"/>
    </row>
    <row r="78">
      <c r="A78" s="2066"/>
      <c r="B78" s="687"/>
      <c r="C78" s="5"/>
    </row>
    <row r="79">
      <c r="A79" s="2066"/>
      <c r="B79" s="687"/>
      <c r="C79" s="5"/>
    </row>
    <row r="80">
      <c r="A80" s="2066"/>
      <c r="B80" s="687"/>
      <c r="C80" s="5"/>
    </row>
    <row r="81">
      <c r="A81" s="2066"/>
      <c r="B81" s="687"/>
      <c r="C81" s="5"/>
    </row>
    <row r="82">
      <c r="A82" s="2066"/>
      <c r="B82" s="687"/>
      <c r="C82" s="5"/>
    </row>
    <row r="83">
      <c r="A83" s="2066"/>
      <c r="B83" s="687"/>
      <c r="C83" s="5"/>
    </row>
    <row r="84">
      <c r="A84" s="2066"/>
      <c r="B84" s="687"/>
      <c r="C84" s="5"/>
    </row>
    <row r="85">
      <c r="A85" s="2066"/>
      <c r="B85" s="687"/>
      <c r="C85" s="5"/>
    </row>
    <row r="86">
      <c r="A86" s="2066"/>
      <c r="B86" s="687"/>
      <c r="C86" s="5"/>
    </row>
    <row r="87">
      <c r="A87" s="2066"/>
      <c r="B87" s="687"/>
      <c r="C87" s="5"/>
    </row>
    <row r="88">
      <c r="A88" s="2066"/>
      <c r="B88" s="687"/>
      <c r="C88" s="5"/>
    </row>
    <row r="89">
      <c r="A89" s="2066"/>
      <c r="B89" s="687"/>
      <c r="C89" s="5"/>
    </row>
  </sheetData>
  <hyperlinks>
    <hyperlink r:id="rId1" ref="B2"/>
    <hyperlink r:id="rId2" ref="B5"/>
    <hyperlink r:id="rId3" ref="B15"/>
    <hyperlink r:id="rId4" location="anatomy-of-an-acoustic-neuroma" ref="B16"/>
    <hyperlink r:id="rId5" ref="B54"/>
    <hyperlink r:id="rId6" ref="B56"/>
    <hyperlink r:id="rId7" ref="B57"/>
  </hyperlinks>
  <printOptions gridLines="1" horizontalCentered="1"/>
  <pageMargins bottom="0.75" footer="0.0" header="0.0" left="0.25" right="0.25" top="0.75"/>
  <pageSetup fitToHeight="0" cellComments="atEnd" orientation="landscape" pageOrder="overThenDown"/>
  <drawing r:id="rId8"/>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9.14"/>
    <col customWidth="1" min="2" max="2" width="116.29"/>
  </cols>
  <sheetData>
    <row r="1">
      <c r="A1" s="2067" t="s">
        <v>14589</v>
      </c>
      <c r="B1" s="2067" t="s">
        <v>14590</v>
      </c>
    </row>
    <row r="2">
      <c r="A2" s="50" t="s">
        <v>14591</v>
      </c>
      <c r="B2" s="967" t="s">
        <v>14592</v>
      </c>
    </row>
    <row r="3">
      <c r="A3" s="132" t="s">
        <v>14593</v>
      </c>
      <c r="B3" s="2068" t="s">
        <v>14594</v>
      </c>
      <c r="C3" s="50" t="s">
        <v>87</v>
      </c>
    </row>
    <row r="4">
      <c r="A4" s="50" t="s">
        <v>14595</v>
      </c>
      <c r="B4" s="967" t="s">
        <v>14596</v>
      </c>
    </row>
    <row r="5">
      <c r="A5" s="50" t="s">
        <v>14597</v>
      </c>
      <c r="B5" s="967" t="s">
        <v>14598</v>
      </c>
    </row>
    <row r="6">
      <c r="A6" s="50" t="s">
        <v>14599</v>
      </c>
      <c r="B6" s="967" t="s">
        <v>14600</v>
      </c>
    </row>
    <row r="7">
      <c r="A7" s="50" t="s">
        <v>14601</v>
      </c>
      <c r="B7" s="967" t="s">
        <v>14602</v>
      </c>
    </row>
    <row r="8">
      <c r="A8" s="50" t="s">
        <v>14603</v>
      </c>
      <c r="B8" s="967" t="s">
        <v>14604</v>
      </c>
    </row>
    <row r="9">
      <c r="B9" s="967" t="s">
        <v>14605</v>
      </c>
    </row>
    <row r="10">
      <c r="A10" s="50" t="s">
        <v>14606</v>
      </c>
      <c r="B10" s="942" t="s">
        <v>14607</v>
      </c>
    </row>
    <row r="11">
      <c r="A11" s="50" t="s">
        <v>14608</v>
      </c>
      <c r="B11" s="967" t="s">
        <v>14609</v>
      </c>
    </row>
    <row r="12">
      <c r="A12" s="50" t="s">
        <v>14610</v>
      </c>
      <c r="B12" s="967" t="s">
        <v>14611</v>
      </c>
    </row>
    <row r="13">
      <c r="B13" s="967" t="s">
        <v>14612</v>
      </c>
    </row>
    <row r="14">
      <c r="A14" s="50" t="s">
        <v>14613</v>
      </c>
      <c r="B14" s="871" t="s">
        <v>14614</v>
      </c>
    </row>
    <row r="15">
      <c r="A15" s="50" t="s">
        <v>14615</v>
      </c>
      <c r="B15" s="967" t="s">
        <v>14616</v>
      </c>
    </row>
    <row r="16">
      <c r="A16" s="967" t="s">
        <v>14617</v>
      </c>
      <c r="B16" s="967" t="s">
        <v>14618</v>
      </c>
      <c r="C16" s="942" t="s">
        <v>14619</v>
      </c>
    </row>
    <row r="17">
      <c r="A17" s="50" t="s">
        <v>14620</v>
      </c>
      <c r="B17" s="942" t="s">
        <v>14621</v>
      </c>
    </row>
    <row r="18">
      <c r="A18" s="871"/>
      <c r="B18" s="967" t="s">
        <v>14622</v>
      </c>
      <c r="G18" s="871"/>
    </row>
    <row r="19">
      <c r="A19" s="2069" t="s">
        <v>14623</v>
      </c>
      <c r="B19" s="967" t="s">
        <v>14624</v>
      </c>
    </row>
    <row r="20">
      <c r="A20" s="50" t="s">
        <v>14625</v>
      </c>
      <c r="B20" s="942" t="s">
        <v>14626</v>
      </c>
    </row>
    <row r="21">
      <c r="A21" s="50" t="s">
        <v>14627</v>
      </c>
      <c r="B21" s="967" t="s">
        <v>14628</v>
      </c>
    </row>
    <row r="22">
      <c r="A22" s="50" t="s">
        <v>14629</v>
      </c>
      <c r="B22" s="2070" t="s">
        <v>14630</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5"/>
    <hyperlink r:id="rId14" ref="A16"/>
    <hyperlink r:id="rId15" ref="B16"/>
    <hyperlink r:id="rId16" ref="C16"/>
    <hyperlink r:id="rId17" ref="B17"/>
    <hyperlink r:id="rId18" ref="B18"/>
    <hyperlink r:id="rId19" ref="A19"/>
    <hyperlink r:id="rId20" ref="B19"/>
    <hyperlink r:id="rId21" ref="B20"/>
    <hyperlink r:id="rId22" ref="B21"/>
    <hyperlink r:id="rId23" ref="B22"/>
  </hyperlinks>
  <drawing r:id="rId24"/>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29"/>
    <col customWidth="1" min="2" max="2" width="18.71"/>
    <col customWidth="1" min="3" max="3" width="19.43"/>
    <col customWidth="1" min="4" max="4" width="17.0"/>
    <col customWidth="1" min="5" max="5" width="22.57"/>
    <col customWidth="1" min="6" max="6" width="13.86"/>
    <col customWidth="1" min="7" max="7" width="25.14"/>
  </cols>
  <sheetData>
    <row r="1">
      <c r="A1" s="2071" t="s">
        <v>272</v>
      </c>
      <c r="B1" s="2072" t="s">
        <v>14631</v>
      </c>
      <c r="C1" s="2073" t="s">
        <v>14632</v>
      </c>
      <c r="D1" s="2072" t="s">
        <v>14633</v>
      </c>
      <c r="E1" s="2074" t="s">
        <v>14634</v>
      </c>
      <c r="F1" s="2073" t="s">
        <v>14635</v>
      </c>
      <c r="G1" s="2075" t="s">
        <v>14636</v>
      </c>
      <c r="H1" s="2075" t="s">
        <v>13135</v>
      </c>
      <c r="I1" s="2075" t="s">
        <v>9516</v>
      </c>
      <c r="J1" s="2076" t="s">
        <v>14637</v>
      </c>
      <c r="K1" s="2076" t="s">
        <v>13138</v>
      </c>
      <c r="L1" s="953"/>
      <c r="M1" s="953"/>
      <c r="N1" s="953"/>
      <c r="O1" s="953"/>
      <c r="P1" s="953"/>
      <c r="Q1" s="953"/>
      <c r="R1" s="953"/>
      <c r="S1" s="953"/>
      <c r="T1" s="953"/>
      <c r="U1" s="953"/>
      <c r="V1" s="953"/>
      <c r="W1" s="953"/>
      <c r="X1" s="953"/>
      <c r="Y1" s="953"/>
      <c r="Z1" s="953"/>
    </row>
    <row r="2">
      <c r="A2" s="16" t="s">
        <v>14638</v>
      </c>
      <c r="B2" s="2077">
        <v>43021.0</v>
      </c>
      <c r="C2" s="2078">
        <v>43056.0</v>
      </c>
      <c r="D2" s="2079">
        <v>43070.0</v>
      </c>
      <c r="E2" s="2080"/>
      <c r="F2" s="2081">
        <v>43003.0</v>
      </c>
      <c r="G2" s="2082"/>
      <c r="H2" s="2082"/>
      <c r="I2" s="2083">
        <v>43010.0</v>
      </c>
      <c r="J2" s="2084" t="s">
        <v>1871</v>
      </c>
      <c r="K2" s="2085" t="s">
        <v>7370</v>
      </c>
    </row>
    <row r="3">
      <c r="A3" s="2086" t="s">
        <v>7948</v>
      </c>
      <c r="B3" s="2079">
        <v>43068.0</v>
      </c>
      <c r="C3" s="2087">
        <v>43075.0</v>
      </c>
      <c r="D3" s="2088">
        <v>43110.0</v>
      </c>
      <c r="E3" s="2080"/>
      <c r="F3" s="2089">
        <v>43011.0</v>
      </c>
      <c r="G3" s="2084" t="s">
        <v>14639</v>
      </c>
      <c r="H3" s="2083">
        <v>43011.0</v>
      </c>
      <c r="I3" s="2085" t="s">
        <v>14640</v>
      </c>
      <c r="J3" s="2084" t="s">
        <v>1871</v>
      </c>
      <c r="K3" s="2085" t="s">
        <v>7370</v>
      </c>
    </row>
    <row r="4">
      <c r="A4" s="79" t="s">
        <v>7504</v>
      </c>
      <c r="B4" s="2079">
        <v>43053.0</v>
      </c>
      <c r="C4" s="2087">
        <v>43074.0</v>
      </c>
      <c r="D4" s="2079">
        <v>43081.0</v>
      </c>
      <c r="E4" s="2079">
        <v>43109.0</v>
      </c>
      <c r="F4" s="2089">
        <v>43020.0</v>
      </c>
      <c r="G4" s="2084" t="s">
        <v>14641</v>
      </c>
      <c r="H4" s="2083">
        <v>43059.0</v>
      </c>
      <c r="I4" s="2083">
        <v>43059.0</v>
      </c>
      <c r="J4" s="2084" t="s">
        <v>1871</v>
      </c>
      <c r="K4" s="2085" t="s">
        <v>13676</v>
      </c>
    </row>
    <row r="5">
      <c r="A5" s="2086" t="s">
        <v>14642</v>
      </c>
      <c r="B5" s="2079">
        <v>43052.0</v>
      </c>
      <c r="C5" s="2087">
        <v>43080.0</v>
      </c>
      <c r="D5" s="2079">
        <v>43108.0</v>
      </c>
      <c r="E5" s="2082"/>
      <c r="F5" s="2089">
        <v>43021.0</v>
      </c>
      <c r="G5" s="2090">
        <v>43054.0</v>
      </c>
      <c r="H5" s="2082"/>
      <c r="I5" s="2082"/>
      <c r="J5" s="2084" t="s">
        <v>14643</v>
      </c>
      <c r="K5" s="2085" t="s">
        <v>7370</v>
      </c>
    </row>
    <row r="6">
      <c r="A6" s="79" t="s">
        <v>9940</v>
      </c>
      <c r="B6" s="2079">
        <v>43042.0</v>
      </c>
      <c r="C6" s="2087">
        <v>43077.0</v>
      </c>
      <c r="D6" s="2079">
        <v>43112.0</v>
      </c>
      <c r="E6" s="2080"/>
      <c r="F6" s="2089">
        <v>43024.0</v>
      </c>
      <c r="G6" s="2084" t="s">
        <v>14644</v>
      </c>
      <c r="H6" s="2082"/>
      <c r="I6" s="2082"/>
      <c r="J6" s="2084" t="s">
        <v>14645</v>
      </c>
      <c r="K6" s="2085" t="s">
        <v>7370</v>
      </c>
    </row>
    <row r="7">
      <c r="A7" s="2091" t="s">
        <v>7920</v>
      </c>
      <c r="B7" s="2079">
        <v>43070.0</v>
      </c>
      <c r="C7" s="2087">
        <v>43071.0</v>
      </c>
      <c r="D7" s="2080"/>
      <c r="E7" s="2080" t="s">
        <v>87</v>
      </c>
      <c r="F7" s="2089">
        <v>43025.0</v>
      </c>
      <c r="G7" s="2084" t="s">
        <v>14646</v>
      </c>
      <c r="H7" s="2082"/>
      <c r="I7" s="2082"/>
      <c r="J7" s="2082"/>
      <c r="K7" s="2085" t="s">
        <v>14647</v>
      </c>
    </row>
    <row r="8">
      <c r="A8" s="2092" t="s">
        <v>7594</v>
      </c>
      <c r="B8" s="2079">
        <v>43073.0</v>
      </c>
      <c r="C8" s="2093">
        <v>43122.0</v>
      </c>
      <c r="D8" s="2094"/>
      <c r="E8" s="2095"/>
      <c r="F8" s="2089">
        <v>43025.0</v>
      </c>
      <c r="G8" s="2090">
        <v>43060.0</v>
      </c>
      <c r="H8" s="2083">
        <v>43026.0</v>
      </c>
      <c r="I8" s="2083">
        <v>43041.0</v>
      </c>
      <c r="J8" s="2084" t="s">
        <v>1871</v>
      </c>
      <c r="K8" s="2085" t="s">
        <v>13676</v>
      </c>
    </row>
    <row r="9">
      <c r="A9" s="2091" t="s">
        <v>7466</v>
      </c>
      <c r="B9" s="2079">
        <v>43081.0</v>
      </c>
      <c r="C9" s="2087">
        <v>43085.0</v>
      </c>
      <c r="D9" s="2080"/>
      <c r="E9" s="2080"/>
      <c r="F9" s="2089">
        <v>43025.0</v>
      </c>
      <c r="G9" s="2096">
        <v>43053.0</v>
      </c>
      <c r="H9" s="2082"/>
      <c r="I9" s="2083">
        <v>43026.0</v>
      </c>
      <c r="J9" s="2082"/>
      <c r="K9" s="2085" t="s">
        <v>7370</v>
      </c>
    </row>
    <row r="10">
      <c r="A10" s="2092" t="s">
        <v>10053</v>
      </c>
      <c r="B10" s="2079">
        <v>43047.0</v>
      </c>
      <c r="C10" s="2087">
        <v>43053.0</v>
      </c>
      <c r="D10" s="2088">
        <v>43073.0</v>
      </c>
      <c r="E10" s="2097">
        <v>43111.0</v>
      </c>
      <c r="F10" s="2098">
        <v>43026.0</v>
      </c>
      <c r="G10" s="2082"/>
      <c r="H10" s="2083">
        <v>43032.0</v>
      </c>
      <c r="I10" s="2082"/>
      <c r="J10" s="2084" t="s">
        <v>14645</v>
      </c>
      <c r="K10" s="2085" t="s">
        <v>13676</v>
      </c>
    </row>
    <row r="11">
      <c r="A11" s="2086" t="s">
        <v>8065</v>
      </c>
      <c r="B11" s="2099">
        <v>43072.0</v>
      </c>
      <c r="C11" s="2099">
        <v>43073.0</v>
      </c>
      <c r="D11" s="2099">
        <v>43077.0</v>
      </c>
      <c r="E11" s="2099">
        <v>43078.0</v>
      </c>
      <c r="F11" s="2098">
        <v>43026.0</v>
      </c>
      <c r="G11" s="2100">
        <v>43069.0</v>
      </c>
      <c r="H11" s="2101"/>
      <c r="I11" s="2101"/>
      <c r="J11" s="2102" t="s">
        <v>14648</v>
      </c>
      <c r="K11" s="2101" t="s">
        <v>13676</v>
      </c>
    </row>
    <row r="12">
      <c r="A12" s="2086" t="s">
        <v>8099</v>
      </c>
      <c r="B12" s="2079">
        <v>43054.0</v>
      </c>
      <c r="C12" s="2087">
        <v>43068.0</v>
      </c>
      <c r="D12" s="2077">
        <v>43075.0</v>
      </c>
      <c r="E12" s="2103"/>
      <c r="F12" s="2104">
        <v>43027.0</v>
      </c>
      <c r="G12" s="2084" t="s">
        <v>14649</v>
      </c>
      <c r="H12" s="2082"/>
      <c r="I12" s="2085"/>
      <c r="J12" s="2084" t="s">
        <v>1871</v>
      </c>
      <c r="K12" s="2085" t="s">
        <v>13676</v>
      </c>
    </row>
    <row r="13">
      <c r="A13" s="2086" t="s">
        <v>13865</v>
      </c>
      <c r="B13" s="2079">
        <v>43055.0</v>
      </c>
      <c r="C13" s="2087">
        <v>43113.0</v>
      </c>
      <c r="D13" s="2105"/>
      <c r="E13" s="2105"/>
      <c r="F13" s="2089">
        <v>43028.0</v>
      </c>
      <c r="G13" s="2106" t="s">
        <v>14650</v>
      </c>
      <c r="H13" s="2082"/>
      <c r="I13" s="2082"/>
      <c r="J13" s="2084" t="s">
        <v>14651</v>
      </c>
      <c r="K13" s="2085" t="s">
        <v>13676</v>
      </c>
    </row>
    <row r="14">
      <c r="A14" s="79" t="s">
        <v>14652</v>
      </c>
      <c r="B14" s="2079">
        <v>43074.0</v>
      </c>
      <c r="C14" s="2087">
        <v>43077.0</v>
      </c>
      <c r="D14" s="2105"/>
      <c r="E14" s="2107"/>
      <c r="F14" s="2089">
        <v>43028.0</v>
      </c>
      <c r="G14" s="2106" t="s">
        <v>14653</v>
      </c>
      <c r="H14" s="2083">
        <v>43031.0</v>
      </c>
      <c r="I14" s="2082"/>
      <c r="J14" s="2084" t="s">
        <v>1871</v>
      </c>
      <c r="K14" s="2085" t="s">
        <v>13676</v>
      </c>
    </row>
    <row r="15">
      <c r="A15" s="2086" t="s">
        <v>13823</v>
      </c>
      <c r="B15" s="2108">
        <v>43077.0</v>
      </c>
      <c r="C15" s="2108">
        <v>43078.0</v>
      </c>
      <c r="D15" s="2109">
        <v>43105.0</v>
      </c>
      <c r="E15" s="2110"/>
      <c r="F15" s="2104">
        <v>43028.0</v>
      </c>
      <c r="G15" s="2111" t="s">
        <v>14654</v>
      </c>
      <c r="H15" s="2082"/>
      <c r="I15" s="2082"/>
      <c r="J15" s="2084" t="s">
        <v>14655</v>
      </c>
      <c r="K15" s="2085" t="s">
        <v>13676</v>
      </c>
    </row>
    <row r="16">
      <c r="A16" s="2086" t="s">
        <v>7556</v>
      </c>
      <c r="B16" s="2112">
        <v>43056.0</v>
      </c>
      <c r="C16" s="2113">
        <v>43057.0</v>
      </c>
      <c r="D16" s="2114">
        <v>43058.0</v>
      </c>
      <c r="E16" s="2107"/>
      <c r="F16" s="2104">
        <v>43030.0</v>
      </c>
      <c r="G16" s="2082"/>
      <c r="H16" s="2082"/>
      <c r="I16" s="2082"/>
      <c r="J16" s="2082"/>
      <c r="K16" s="2115" t="s">
        <v>7370</v>
      </c>
    </row>
    <row r="17">
      <c r="A17" s="2116" t="s">
        <v>7511</v>
      </c>
      <c r="B17" s="2079">
        <v>43052.0</v>
      </c>
      <c r="C17" s="2087">
        <v>43080.0</v>
      </c>
      <c r="D17" s="2117">
        <v>43122.0</v>
      </c>
      <c r="E17" s="2105"/>
      <c r="F17" s="2104">
        <v>43031.0</v>
      </c>
      <c r="G17" s="2090">
        <v>43034.0</v>
      </c>
      <c r="H17" s="2083">
        <v>43039.0</v>
      </c>
      <c r="I17" s="2118">
        <v>43034.0</v>
      </c>
      <c r="J17" s="2084" t="s">
        <v>1871</v>
      </c>
      <c r="K17" s="2085" t="s">
        <v>14656</v>
      </c>
    </row>
    <row r="18">
      <c r="A18" s="79" t="s">
        <v>7404</v>
      </c>
      <c r="B18" s="2079">
        <v>43052.0</v>
      </c>
      <c r="C18" s="2087">
        <v>43084.0</v>
      </c>
      <c r="D18" s="2119"/>
      <c r="E18" s="2107"/>
      <c r="F18" s="2104">
        <v>43031.0</v>
      </c>
      <c r="G18" s="2082"/>
      <c r="H18" s="2082"/>
      <c r="I18" s="2118">
        <v>43041.0</v>
      </c>
      <c r="J18" s="2084" t="s">
        <v>3149</v>
      </c>
      <c r="K18" s="2085" t="s">
        <v>13676</v>
      </c>
    </row>
    <row r="19">
      <c r="A19" s="2086" t="s">
        <v>7437</v>
      </c>
      <c r="B19" s="2079">
        <v>43054.0</v>
      </c>
      <c r="C19" s="2087">
        <v>43075.0</v>
      </c>
      <c r="D19" s="2120">
        <v>43082.0</v>
      </c>
      <c r="E19" s="2105"/>
      <c r="F19" s="2104">
        <v>43031.0</v>
      </c>
      <c r="G19" s="2082"/>
      <c r="H19" s="2082"/>
      <c r="I19" s="2082"/>
      <c r="J19" s="2084" t="s">
        <v>1871</v>
      </c>
      <c r="K19" s="2085" t="s">
        <v>7370</v>
      </c>
    </row>
    <row r="20">
      <c r="A20" s="2086" t="s">
        <v>12729</v>
      </c>
      <c r="B20" s="2108">
        <v>43056.0</v>
      </c>
      <c r="C20" s="2108">
        <v>43071.0</v>
      </c>
      <c r="D20" s="2109">
        <v>43073.0</v>
      </c>
      <c r="E20" s="2121"/>
      <c r="F20" s="2104">
        <v>43031.0</v>
      </c>
      <c r="G20" s="2082"/>
      <c r="H20" s="2083">
        <v>43032.0</v>
      </c>
      <c r="I20" s="2083">
        <v>43038.0</v>
      </c>
      <c r="J20" s="2084" t="s">
        <v>14657</v>
      </c>
      <c r="K20" s="2085" t="s">
        <v>7370</v>
      </c>
    </row>
    <row r="21">
      <c r="A21" s="2086" t="s">
        <v>7421</v>
      </c>
      <c r="B21" s="2079">
        <v>43056.0</v>
      </c>
      <c r="C21" s="2087">
        <v>43080.0</v>
      </c>
      <c r="D21" s="2077">
        <v>43126.0</v>
      </c>
      <c r="E21" s="2105"/>
      <c r="F21" s="2089">
        <v>43031.0</v>
      </c>
      <c r="G21" s="2122">
        <v>43119.0</v>
      </c>
      <c r="H21" s="2082"/>
      <c r="I21" s="2082"/>
      <c r="J21" s="2084" t="s">
        <v>1871</v>
      </c>
      <c r="K21" s="2085" t="s">
        <v>7370</v>
      </c>
    </row>
    <row r="22">
      <c r="A22" s="1149" t="s">
        <v>10051</v>
      </c>
      <c r="B22" s="2079">
        <v>43059.0</v>
      </c>
      <c r="C22" s="2087">
        <v>43070.0</v>
      </c>
      <c r="D22" s="2123">
        <v>43112.0</v>
      </c>
      <c r="E22" s="2107"/>
      <c r="F22" s="2089">
        <v>43031.0</v>
      </c>
      <c r="G22" s="2090">
        <v>43047.0</v>
      </c>
      <c r="H22" s="2082"/>
      <c r="I22" s="2083">
        <v>43047.0</v>
      </c>
      <c r="J22" s="2084" t="s">
        <v>3149</v>
      </c>
      <c r="K22" s="2085" t="s">
        <v>13676</v>
      </c>
    </row>
    <row r="23">
      <c r="A23" s="2086" t="s">
        <v>7499</v>
      </c>
      <c r="B23" s="2079">
        <v>43069.0</v>
      </c>
      <c r="C23" s="2087">
        <v>43076.0</v>
      </c>
      <c r="D23" s="2105"/>
      <c r="E23" s="2105"/>
      <c r="F23" s="2089">
        <v>43031.0</v>
      </c>
      <c r="G23" s="2084" t="s">
        <v>14658</v>
      </c>
      <c r="H23" s="2083">
        <v>43040.0</v>
      </c>
      <c r="I23" s="2083">
        <v>43056.0</v>
      </c>
      <c r="J23" s="2084" t="s">
        <v>1871</v>
      </c>
      <c r="K23" s="2085" t="s">
        <v>13676</v>
      </c>
    </row>
    <row r="24">
      <c r="A24" s="2086" t="s">
        <v>9197</v>
      </c>
      <c r="B24" s="2079">
        <v>43070.0</v>
      </c>
      <c r="C24" s="2087">
        <v>43071.0</v>
      </c>
      <c r="D24" s="2103"/>
      <c r="E24" s="2107"/>
      <c r="F24" s="2089">
        <v>43031.0</v>
      </c>
      <c r="G24" s="2084" t="s">
        <v>87</v>
      </c>
      <c r="H24" s="2082"/>
      <c r="I24" s="2083">
        <v>43039.0</v>
      </c>
      <c r="J24" s="2084" t="s">
        <v>14645</v>
      </c>
      <c r="K24" s="2085" t="s">
        <v>7370</v>
      </c>
    </row>
    <row r="25">
      <c r="A25" s="79" t="s">
        <v>13825</v>
      </c>
      <c r="B25" s="2079">
        <v>43071.0</v>
      </c>
      <c r="C25" s="2087">
        <v>43105.0</v>
      </c>
      <c r="D25" s="2077">
        <v>43106.0</v>
      </c>
      <c r="E25" s="2105"/>
      <c r="F25" s="2089">
        <v>43031.0</v>
      </c>
      <c r="G25" s="2106" t="s">
        <v>14659</v>
      </c>
      <c r="H25" s="2083">
        <v>43032.0</v>
      </c>
      <c r="I25" s="2083">
        <v>43032.0</v>
      </c>
      <c r="J25" s="2084" t="s">
        <v>1871</v>
      </c>
      <c r="K25" s="2085" t="s">
        <v>7370</v>
      </c>
    </row>
    <row r="26">
      <c r="A26" s="2092" t="s">
        <v>13856</v>
      </c>
      <c r="B26" s="2079">
        <v>43073.0</v>
      </c>
      <c r="C26" s="2087">
        <v>43077.0</v>
      </c>
      <c r="D26" s="2124">
        <v>43080.0</v>
      </c>
      <c r="E26" s="2107"/>
      <c r="F26" s="2089">
        <v>43031.0</v>
      </c>
      <c r="G26" s="2084" t="s">
        <v>14660</v>
      </c>
      <c r="H26" s="2082"/>
      <c r="I26" s="953"/>
      <c r="J26" s="2084" t="s">
        <v>1871</v>
      </c>
      <c r="K26" s="2085" t="s">
        <v>13676</v>
      </c>
    </row>
    <row r="27">
      <c r="A27" s="79" t="s">
        <v>13813</v>
      </c>
      <c r="B27" s="2079">
        <v>43073.0</v>
      </c>
      <c r="C27" s="2087">
        <v>43077.0</v>
      </c>
      <c r="D27" s="2105"/>
      <c r="E27" s="2105"/>
      <c r="F27" s="2104">
        <v>43031.0</v>
      </c>
      <c r="G27" s="2106" t="s">
        <v>14661</v>
      </c>
      <c r="H27" s="2118">
        <v>43059.0</v>
      </c>
      <c r="I27" s="2110"/>
      <c r="J27" s="2084" t="s">
        <v>3149</v>
      </c>
      <c r="K27" s="2085" t="s">
        <v>13676</v>
      </c>
    </row>
    <row r="28">
      <c r="A28" s="2086" t="s">
        <v>8229</v>
      </c>
      <c r="B28" s="2079">
        <v>43074.0</v>
      </c>
      <c r="C28" s="2087">
        <v>43084.0</v>
      </c>
      <c r="D28" s="2117">
        <v>42743.0</v>
      </c>
      <c r="E28" s="2125">
        <v>42751.0</v>
      </c>
      <c r="F28" s="2126">
        <v>43031.0</v>
      </c>
      <c r="G28" s="2106" t="s">
        <v>14662</v>
      </c>
      <c r="H28" s="2082"/>
      <c r="I28" s="2082"/>
      <c r="J28" s="2084" t="s">
        <v>1871</v>
      </c>
      <c r="K28" s="2085" t="s">
        <v>13159</v>
      </c>
    </row>
    <row r="29">
      <c r="A29" s="79" t="s">
        <v>8026</v>
      </c>
      <c r="B29" s="2079">
        <v>43077.0</v>
      </c>
      <c r="C29" s="2087">
        <v>43087.0</v>
      </c>
      <c r="D29" s="2105"/>
      <c r="E29" s="2105"/>
      <c r="F29" s="2104">
        <v>43031.0</v>
      </c>
      <c r="G29" s="2084" t="s">
        <v>14663</v>
      </c>
      <c r="H29" s="2082"/>
      <c r="I29" s="2083">
        <v>43045.0</v>
      </c>
      <c r="J29" s="953"/>
      <c r="K29" s="2085" t="s">
        <v>7370</v>
      </c>
    </row>
    <row r="30">
      <c r="A30" s="2086" t="s">
        <v>14664</v>
      </c>
      <c r="B30" s="2127">
        <v>43078.0</v>
      </c>
      <c r="C30" s="2128">
        <v>43085.0</v>
      </c>
      <c r="D30" s="2129"/>
      <c r="E30" s="2130"/>
      <c r="F30" s="2131">
        <v>43031.0</v>
      </c>
      <c r="G30" s="2082"/>
      <c r="H30" s="2082"/>
      <c r="I30" s="2082"/>
      <c r="J30" s="953"/>
      <c r="K30" s="2132" t="s">
        <v>7370</v>
      </c>
    </row>
    <row r="31">
      <c r="A31" s="2133" t="s">
        <v>7905</v>
      </c>
      <c r="B31" s="2077">
        <v>43084.0</v>
      </c>
      <c r="C31" s="2120">
        <v>43085.0</v>
      </c>
      <c r="D31" s="2105"/>
      <c r="E31" s="2101"/>
      <c r="F31" s="2134">
        <v>43031.0</v>
      </c>
      <c r="G31" s="2135">
        <v>43053.0</v>
      </c>
      <c r="H31" s="2136">
        <v>43041.0</v>
      </c>
      <c r="I31" s="2137">
        <v>43042.0</v>
      </c>
      <c r="J31" s="2138" t="s">
        <v>14665</v>
      </c>
      <c r="K31" s="2139" t="s">
        <v>7370</v>
      </c>
    </row>
    <row r="32">
      <c r="A32" s="2086" t="s">
        <v>7544</v>
      </c>
      <c r="B32" s="2079">
        <v>43085.0</v>
      </c>
      <c r="C32" s="2087">
        <v>42748.0</v>
      </c>
      <c r="D32" s="2105"/>
      <c r="E32" s="2107"/>
      <c r="F32" s="2089">
        <v>43031.0</v>
      </c>
      <c r="G32" s="2090">
        <v>43076.0</v>
      </c>
      <c r="H32" s="2082"/>
      <c r="I32" s="2082"/>
      <c r="J32" s="2084" t="s">
        <v>1871</v>
      </c>
      <c r="K32" s="2085" t="s">
        <v>13676</v>
      </c>
    </row>
    <row r="33">
      <c r="A33" s="79" t="s">
        <v>7469</v>
      </c>
      <c r="B33" s="2079">
        <v>43103.0</v>
      </c>
      <c r="C33" s="2087">
        <v>43108.0</v>
      </c>
      <c r="D33" s="2119"/>
      <c r="E33" s="1319"/>
      <c r="F33" s="2104">
        <v>43031.0</v>
      </c>
      <c r="G33" s="2084" t="s">
        <v>14666</v>
      </c>
      <c r="H33" s="2083">
        <v>43052.0</v>
      </c>
      <c r="I33" s="2115" t="s">
        <v>14667</v>
      </c>
      <c r="J33" s="2084" t="s">
        <v>3149</v>
      </c>
      <c r="K33" s="2085" t="s">
        <v>13156</v>
      </c>
    </row>
    <row r="34">
      <c r="A34" s="2116" t="s">
        <v>8059</v>
      </c>
      <c r="B34" s="2079">
        <v>43105.0</v>
      </c>
      <c r="C34" s="2087">
        <v>43108.0</v>
      </c>
      <c r="D34" s="2119"/>
      <c r="E34" s="2107"/>
      <c r="F34" s="2126">
        <v>43031.0</v>
      </c>
      <c r="G34" s="2140">
        <v>43060.0</v>
      </c>
      <c r="H34" s="2083">
        <v>43031.0</v>
      </c>
      <c r="I34" s="2083">
        <v>43031.0</v>
      </c>
      <c r="J34" s="2084" t="s">
        <v>14668</v>
      </c>
      <c r="K34" s="2085" t="s">
        <v>7370</v>
      </c>
    </row>
    <row r="35">
      <c r="A35" s="2092" t="s">
        <v>7691</v>
      </c>
      <c r="B35" s="2141">
        <v>43107.0</v>
      </c>
      <c r="C35" s="2087">
        <v>43121.0</v>
      </c>
      <c r="D35" s="2105"/>
      <c r="E35" s="2105"/>
      <c r="F35" s="2089">
        <v>43031.0</v>
      </c>
      <c r="G35" s="2090">
        <v>43039.0</v>
      </c>
      <c r="H35" s="2082"/>
      <c r="I35" s="2082"/>
      <c r="J35" s="2084" t="s">
        <v>3149</v>
      </c>
      <c r="K35" s="2085" t="s">
        <v>13156</v>
      </c>
    </row>
    <row r="36">
      <c r="A36" s="79" t="s">
        <v>7390</v>
      </c>
      <c r="B36" s="2132" t="s">
        <v>14669</v>
      </c>
      <c r="C36" s="2120">
        <v>43111.0</v>
      </c>
      <c r="D36" s="2105"/>
      <c r="E36" s="2142"/>
      <c r="F36" s="2126">
        <v>43031.0</v>
      </c>
      <c r="G36" s="2090">
        <v>43080.0</v>
      </c>
      <c r="H36" s="2083">
        <v>43031.0</v>
      </c>
      <c r="I36" s="2118">
        <v>43068.0</v>
      </c>
      <c r="J36" s="2084" t="s">
        <v>1871</v>
      </c>
      <c r="K36" s="2085" t="s">
        <v>7370</v>
      </c>
    </row>
    <row r="37">
      <c r="A37" s="2086" t="s">
        <v>7523</v>
      </c>
      <c r="B37" s="2079">
        <v>43056.0</v>
      </c>
      <c r="C37" s="2087">
        <v>43077.0</v>
      </c>
      <c r="D37" s="2103"/>
      <c r="E37" s="2105"/>
      <c r="F37" s="2126">
        <v>43032.0</v>
      </c>
      <c r="G37" s="2084" t="s">
        <v>14670</v>
      </c>
      <c r="H37" s="953"/>
      <c r="I37" s="953"/>
      <c r="J37" s="2084" t="s">
        <v>3149</v>
      </c>
      <c r="K37" s="2085" t="s">
        <v>13676</v>
      </c>
    </row>
    <row r="38">
      <c r="A38" s="79" t="s">
        <v>10229</v>
      </c>
      <c r="B38" s="2143">
        <v>43066.0</v>
      </c>
      <c r="C38" s="2108">
        <v>43067.0</v>
      </c>
      <c r="D38" s="2077">
        <v>43080.0</v>
      </c>
      <c r="E38" s="2144">
        <v>43081.0</v>
      </c>
      <c r="F38" s="2145">
        <v>43032.0</v>
      </c>
      <c r="G38" s="2082"/>
      <c r="H38" s="2082"/>
      <c r="I38" s="2082"/>
      <c r="J38" s="2084" t="s">
        <v>14671</v>
      </c>
      <c r="K38" s="2085" t="s">
        <v>13676</v>
      </c>
    </row>
    <row r="39">
      <c r="A39" s="79" t="s">
        <v>7383</v>
      </c>
      <c r="B39" s="2079">
        <v>43068.0</v>
      </c>
      <c r="C39" s="2087">
        <v>43073.0</v>
      </c>
      <c r="D39" s="2077">
        <v>43077.0</v>
      </c>
      <c r="E39" s="2146" t="s">
        <v>14672</v>
      </c>
      <c r="F39" s="2104">
        <v>43032.0</v>
      </c>
      <c r="G39" s="2140">
        <v>43033.0</v>
      </c>
      <c r="H39" s="2083">
        <v>43033.0</v>
      </c>
      <c r="I39" s="2084" t="s">
        <v>14673</v>
      </c>
      <c r="J39" s="2084" t="s">
        <v>1871</v>
      </c>
      <c r="K39" s="2085" t="s">
        <v>13676</v>
      </c>
    </row>
    <row r="40">
      <c r="A40" s="2086" t="s">
        <v>12727</v>
      </c>
      <c r="B40" s="2079">
        <v>43070.0</v>
      </c>
      <c r="C40" s="2087">
        <v>43071.0</v>
      </c>
      <c r="D40" s="2077">
        <v>43077.0</v>
      </c>
      <c r="E40" s="2125">
        <v>43078.0</v>
      </c>
      <c r="F40" s="2104">
        <v>43032.0</v>
      </c>
      <c r="G40" s="2090">
        <v>43045.0</v>
      </c>
      <c r="H40" s="2082"/>
      <c r="I40" s="2083">
        <v>43089.0</v>
      </c>
      <c r="J40" s="2084" t="s">
        <v>14674</v>
      </c>
      <c r="K40" s="2085" t="s">
        <v>7370</v>
      </c>
    </row>
    <row r="41">
      <c r="A41" s="2133" t="s">
        <v>7540</v>
      </c>
      <c r="B41" s="2079">
        <v>43071.0</v>
      </c>
      <c r="C41" s="2087">
        <v>43127.0</v>
      </c>
      <c r="D41" s="2105"/>
      <c r="E41" s="2105"/>
      <c r="F41" s="2089">
        <v>43032.0</v>
      </c>
      <c r="G41" s="2106" t="s">
        <v>14675</v>
      </c>
      <c r="H41" s="2085" t="s">
        <v>14676</v>
      </c>
      <c r="I41" s="2083">
        <v>43053.0</v>
      </c>
      <c r="J41" s="2084" t="s">
        <v>14677</v>
      </c>
      <c r="K41" s="2085" t="s">
        <v>13676</v>
      </c>
    </row>
    <row r="42">
      <c r="A42" s="79" t="s">
        <v>13788</v>
      </c>
      <c r="B42" s="2079">
        <v>43073.0</v>
      </c>
      <c r="C42" s="2087">
        <v>43074.0</v>
      </c>
      <c r="D42" s="2077">
        <v>43108.0</v>
      </c>
      <c r="E42" s="2147"/>
      <c r="F42" s="2104">
        <v>43032.0</v>
      </c>
      <c r="G42" s="2084" t="s">
        <v>14678</v>
      </c>
      <c r="H42" s="2082"/>
      <c r="I42" s="2082"/>
      <c r="J42" s="2084" t="s">
        <v>1871</v>
      </c>
      <c r="K42" s="2085" t="s">
        <v>7370</v>
      </c>
    </row>
    <row r="43">
      <c r="A43" s="2086" t="s">
        <v>8117</v>
      </c>
      <c r="B43" s="2108">
        <v>43077.0</v>
      </c>
      <c r="C43" s="2108">
        <v>43087.0</v>
      </c>
      <c r="D43" s="2109">
        <v>43102.0</v>
      </c>
      <c r="E43" s="2110"/>
      <c r="F43" s="2104">
        <v>43032.0</v>
      </c>
      <c r="G43" s="2084" t="s">
        <v>14679</v>
      </c>
      <c r="H43" s="2082"/>
      <c r="I43" s="2083"/>
      <c r="J43" s="2084" t="s">
        <v>14645</v>
      </c>
      <c r="K43" s="2085" t="s">
        <v>14656</v>
      </c>
    </row>
    <row r="44">
      <c r="A44" s="2133" t="s">
        <v>12722</v>
      </c>
      <c r="B44" s="2079">
        <v>43084.0</v>
      </c>
      <c r="C44" s="2087">
        <v>43105.0</v>
      </c>
      <c r="D44" s="2117">
        <v>43126.0</v>
      </c>
      <c r="E44" s="2107"/>
      <c r="F44" s="2089">
        <v>43032.0</v>
      </c>
      <c r="G44" s="2106" t="s">
        <v>14680</v>
      </c>
      <c r="H44" s="2082"/>
      <c r="I44" s="2082"/>
      <c r="J44" s="2082"/>
      <c r="K44" s="2085" t="s">
        <v>13676</v>
      </c>
    </row>
    <row r="45">
      <c r="A45" s="79" t="s">
        <v>7441</v>
      </c>
      <c r="B45" s="2079">
        <v>43084.0</v>
      </c>
      <c r="C45" s="2087">
        <v>43085.0</v>
      </c>
      <c r="D45" s="2105"/>
      <c r="E45" s="2105"/>
      <c r="F45" s="2126">
        <v>43032.0</v>
      </c>
      <c r="G45" s="2084"/>
      <c r="H45" s="2083">
        <v>43054.0</v>
      </c>
      <c r="I45" s="2083">
        <v>43054.0</v>
      </c>
      <c r="J45" s="2082"/>
      <c r="K45" s="2085" t="s">
        <v>13676</v>
      </c>
    </row>
    <row r="46">
      <c r="A46" s="79" t="s">
        <v>1878</v>
      </c>
      <c r="B46" s="2079">
        <v>43084.0</v>
      </c>
      <c r="C46" s="2087">
        <v>43106.0</v>
      </c>
      <c r="D46" s="2105"/>
      <c r="E46" s="2107"/>
      <c r="F46" s="2089">
        <v>43032.0</v>
      </c>
      <c r="G46" s="2084" t="s">
        <v>14681</v>
      </c>
      <c r="H46" s="2082"/>
      <c r="I46" s="2082"/>
      <c r="J46" s="2082"/>
      <c r="K46" s="2085" t="s">
        <v>7370</v>
      </c>
    </row>
    <row r="47">
      <c r="A47" s="2133" t="s">
        <v>7877</v>
      </c>
      <c r="B47" s="2079">
        <v>43105.0</v>
      </c>
      <c r="C47" s="2087">
        <v>43106.0</v>
      </c>
      <c r="D47" s="2077">
        <v>43134.0</v>
      </c>
      <c r="E47" s="2103"/>
      <c r="F47" s="2089">
        <v>43032.0</v>
      </c>
      <c r="G47" s="2090">
        <v>43035.0</v>
      </c>
      <c r="H47" s="2082"/>
      <c r="I47" s="2082"/>
      <c r="J47" s="953"/>
      <c r="K47" s="2085" t="s">
        <v>13676</v>
      </c>
    </row>
    <row r="48">
      <c r="A48" s="79" t="s">
        <v>13793</v>
      </c>
      <c r="B48" s="2079">
        <v>43066.0</v>
      </c>
      <c r="C48" s="2087">
        <v>43082.0</v>
      </c>
      <c r="D48" s="2077">
        <v>43088.0</v>
      </c>
      <c r="E48" s="2147"/>
      <c r="F48" s="2104">
        <v>43033.0</v>
      </c>
      <c r="G48" s="2090">
        <v>43034.0</v>
      </c>
      <c r="H48" s="2082"/>
      <c r="I48" s="2083">
        <v>43039.0</v>
      </c>
      <c r="J48" s="2084" t="s">
        <v>1871</v>
      </c>
      <c r="K48" s="2085" t="s">
        <v>7370</v>
      </c>
    </row>
    <row r="49">
      <c r="A49" s="79" t="s">
        <v>12718</v>
      </c>
      <c r="B49" s="2079">
        <v>43066.0</v>
      </c>
      <c r="C49" s="2087">
        <v>43067.0</v>
      </c>
      <c r="D49" s="2077">
        <v>43108.0</v>
      </c>
      <c r="E49" s="2077">
        <v>43109.0</v>
      </c>
      <c r="F49" s="2104">
        <v>43033.0</v>
      </c>
      <c r="G49" s="2106" t="s">
        <v>14682</v>
      </c>
      <c r="H49" s="2082"/>
      <c r="I49" s="2083">
        <v>43033.0</v>
      </c>
      <c r="J49" s="2084" t="s">
        <v>14645</v>
      </c>
      <c r="K49" s="2085" t="s">
        <v>13676</v>
      </c>
    </row>
    <row r="50">
      <c r="A50" s="2086" t="s">
        <v>7636</v>
      </c>
      <c r="B50" s="2079">
        <v>43070.0</v>
      </c>
      <c r="C50" s="2087">
        <v>43077.0</v>
      </c>
      <c r="D50" s="2077">
        <v>43112.0</v>
      </c>
      <c r="E50" s="2107"/>
      <c r="F50" s="2104">
        <v>43033.0</v>
      </c>
      <c r="G50" s="2096">
        <v>43103.0</v>
      </c>
      <c r="H50" s="2082"/>
      <c r="I50" s="2082"/>
      <c r="J50" s="2084" t="s">
        <v>1871</v>
      </c>
      <c r="K50" s="2085" t="s">
        <v>13676</v>
      </c>
    </row>
    <row r="51">
      <c r="A51" s="79" t="s">
        <v>9156</v>
      </c>
      <c r="B51" s="2079">
        <v>43073.0</v>
      </c>
      <c r="C51" s="2087">
        <v>43074.0</v>
      </c>
      <c r="D51" s="2103"/>
      <c r="E51" s="2103"/>
      <c r="F51" s="2104">
        <v>43033.0</v>
      </c>
      <c r="G51" s="2084" t="s">
        <v>14683</v>
      </c>
      <c r="H51" s="2082"/>
      <c r="I51" s="2082"/>
      <c r="J51" s="2084" t="s">
        <v>14684</v>
      </c>
      <c r="K51" s="2085" t="s">
        <v>13676</v>
      </c>
    </row>
    <row r="52">
      <c r="A52" s="2086" t="s">
        <v>7820</v>
      </c>
      <c r="B52" s="2079">
        <v>43076.0</v>
      </c>
      <c r="C52" s="2087">
        <v>43077.0</v>
      </c>
      <c r="D52" s="2103"/>
      <c r="E52" s="2107"/>
      <c r="F52" s="2089">
        <v>43033.0</v>
      </c>
      <c r="G52" s="2082"/>
      <c r="H52" s="2082"/>
      <c r="I52" s="2083">
        <v>43040.0</v>
      </c>
      <c r="J52" s="2084" t="s">
        <v>14685</v>
      </c>
      <c r="K52" s="2085" t="s">
        <v>13676</v>
      </c>
    </row>
    <row r="53">
      <c r="A53" s="2086" t="s">
        <v>8130</v>
      </c>
      <c r="B53" s="2108">
        <v>43078.0</v>
      </c>
      <c r="C53" s="2108">
        <v>43113.0</v>
      </c>
      <c r="D53" s="2110"/>
      <c r="E53" s="2110"/>
      <c r="F53" s="2104">
        <v>43033.0</v>
      </c>
      <c r="G53" s="2090">
        <v>43059.0</v>
      </c>
      <c r="H53" s="2140">
        <v>43047.0</v>
      </c>
      <c r="I53" s="2082"/>
      <c r="J53" s="2084" t="s">
        <v>1871</v>
      </c>
      <c r="K53" s="2085" t="s">
        <v>13676</v>
      </c>
    </row>
    <row r="54">
      <c r="A54" s="2148" t="s">
        <v>7440</v>
      </c>
      <c r="B54" s="2149">
        <v>43106.0</v>
      </c>
      <c r="C54" s="2113">
        <v>43134.0</v>
      </c>
      <c r="D54" s="2101"/>
      <c r="E54" s="2147"/>
      <c r="F54" s="2104">
        <v>43033.0</v>
      </c>
      <c r="G54" s="2082"/>
      <c r="H54" s="2082"/>
      <c r="I54" s="953"/>
      <c r="J54" s="2111" t="s">
        <v>14645</v>
      </c>
      <c r="K54" s="2115" t="s">
        <v>13676</v>
      </c>
    </row>
    <row r="55">
      <c r="A55" s="2086" t="s">
        <v>13842</v>
      </c>
      <c r="B55" s="2079">
        <v>43071.0</v>
      </c>
      <c r="C55" s="2087">
        <v>43086.0</v>
      </c>
      <c r="D55" s="2105"/>
      <c r="E55" s="2105"/>
      <c r="F55" s="2089">
        <v>43034.0</v>
      </c>
      <c r="G55" s="2084" t="s">
        <v>87</v>
      </c>
      <c r="H55" s="2082"/>
      <c r="I55" s="2082"/>
      <c r="J55" s="2084" t="s">
        <v>14686</v>
      </c>
      <c r="K55" s="2085" t="s">
        <v>13156</v>
      </c>
    </row>
    <row r="56">
      <c r="A56" s="79" t="s">
        <v>13827</v>
      </c>
      <c r="B56" s="2127">
        <v>43076.0</v>
      </c>
      <c r="C56" s="2128">
        <v>43078.0</v>
      </c>
      <c r="D56" s="2150">
        <v>43113.0</v>
      </c>
      <c r="E56" s="2142"/>
      <c r="F56" s="2151">
        <v>43034.0</v>
      </c>
      <c r="G56" s="2084" t="s">
        <v>14687</v>
      </c>
      <c r="H56" s="2084" t="s">
        <v>14688</v>
      </c>
      <c r="I56" s="2084" t="s">
        <v>14689</v>
      </c>
      <c r="J56" s="2084" t="s">
        <v>14690</v>
      </c>
      <c r="K56" s="2085" t="s">
        <v>13676</v>
      </c>
    </row>
    <row r="57">
      <c r="A57" s="2086" t="s">
        <v>9957</v>
      </c>
      <c r="B57" s="2079">
        <v>43080.0</v>
      </c>
      <c r="C57" s="2087">
        <v>43087.0</v>
      </c>
      <c r="D57" s="2077">
        <v>43106.0</v>
      </c>
      <c r="E57" s="2117">
        <v>43127.0</v>
      </c>
      <c r="F57" s="2126">
        <v>43034.0</v>
      </c>
      <c r="G57" s="2084" t="s">
        <v>14691</v>
      </c>
      <c r="H57" s="2083">
        <v>43046.0</v>
      </c>
      <c r="I57" s="2083">
        <v>43046.0</v>
      </c>
      <c r="J57" s="2084" t="s">
        <v>1871</v>
      </c>
      <c r="K57" s="2085" t="s">
        <v>14692</v>
      </c>
    </row>
    <row r="58">
      <c r="A58" s="79" t="s">
        <v>8252</v>
      </c>
      <c r="B58" s="2079">
        <v>43119.0</v>
      </c>
      <c r="C58" s="2087">
        <v>43120.0</v>
      </c>
      <c r="D58" s="2105"/>
      <c r="E58" s="2107"/>
      <c r="F58" s="2089">
        <v>43034.0</v>
      </c>
      <c r="G58" s="2082"/>
      <c r="H58" s="2083">
        <v>43034.0</v>
      </c>
      <c r="I58" s="2083">
        <v>43034.0</v>
      </c>
      <c r="J58" s="2084" t="s">
        <v>14693</v>
      </c>
      <c r="K58" s="2085" t="s">
        <v>13676</v>
      </c>
    </row>
    <row r="59">
      <c r="A59" s="1149" t="s">
        <v>13795</v>
      </c>
      <c r="B59" s="2152">
        <v>43053.0</v>
      </c>
      <c r="C59" s="2153">
        <v>43056.0</v>
      </c>
      <c r="D59" s="2152">
        <v>43070.0</v>
      </c>
      <c r="E59" s="2110"/>
      <c r="F59" s="2089">
        <v>43035.0</v>
      </c>
      <c r="G59" s="2090">
        <v>43042.0</v>
      </c>
      <c r="H59" s="2082"/>
      <c r="I59" s="2083">
        <v>43046.0</v>
      </c>
      <c r="J59" s="2084" t="s">
        <v>87</v>
      </c>
      <c r="K59" s="2085" t="s">
        <v>14694</v>
      </c>
    </row>
    <row r="60">
      <c r="A60" s="1149" t="s">
        <v>8213</v>
      </c>
      <c r="B60" s="2152">
        <v>43056.0</v>
      </c>
      <c r="C60" s="2153">
        <v>43073.0</v>
      </c>
      <c r="D60" s="2152">
        <v>43110.0</v>
      </c>
      <c r="E60" s="2121"/>
      <c r="F60" s="2126">
        <v>43035.0</v>
      </c>
      <c r="G60" s="2154">
        <v>43054.0</v>
      </c>
      <c r="H60" s="2085"/>
      <c r="I60" s="2085"/>
      <c r="J60" s="2084" t="s">
        <v>1871</v>
      </c>
      <c r="K60" s="2085" t="s">
        <v>13159</v>
      </c>
    </row>
    <row r="61">
      <c r="A61" s="2086" t="s">
        <v>7579</v>
      </c>
      <c r="B61" s="2079">
        <v>43082.0</v>
      </c>
      <c r="C61" s="2087">
        <v>43103.0</v>
      </c>
      <c r="D61" s="2103"/>
      <c r="E61" s="2101"/>
      <c r="F61" s="2089">
        <v>43035.0</v>
      </c>
      <c r="G61" s="2084" t="s">
        <v>14695</v>
      </c>
      <c r="H61" s="2082"/>
      <c r="I61" s="2082"/>
      <c r="J61" s="2082"/>
      <c r="K61" s="2085" t="s">
        <v>13676</v>
      </c>
    </row>
    <row r="62">
      <c r="A62" s="79" t="s">
        <v>8126</v>
      </c>
      <c r="B62" s="2079">
        <v>43070.0</v>
      </c>
      <c r="C62" s="2087">
        <v>43083.0</v>
      </c>
      <c r="D62" s="2105"/>
      <c r="E62" s="2107"/>
      <c r="F62" s="2089">
        <v>43038.0</v>
      </c>
      <c r="G62" s="2106" t="s">
        <v>14696</v>
      </c>
      <c r="H62" s="2085" t="s">
        <v>14697</v>
      </c>
      <c r="I62" s="2082"/>
      <c r="J62" s="2084" t="s">
        <v>14698</v>
      </c>
      <c r="K62" s="2085" t="s">
        <v>7370</v>
      </c>
    </row>
    <row r="63">
      <c r="A63" s="447" t="s">
        <v>9444</v>
      </c>
      <c r="B63" s="2152">
        <v>43071.0</v>
      </c>
      <c r="C63" s="2153">
        <v>43076.0</v>
      </c>
      <c r="D63" s="2152">
        <v>43106.0</v>
      </c>
      <c r="E63" s="2110"/>
      <c r="F63" s="2089">
        <v>43038.0</v>
      </c>
      <c r="G63" s="2084" t="s">
        <v>14699</v>
      </c>
      <c r="H63" s="2082"/>
      <c r="I63" s="2083">
        <v>43038.0</v>
      </c>
      <c r="J63" s="2084" t="s">
        <v>1871</v>
      </c>
      <c r="K63" s="2085" t="s">
        <v>13676</v>
      </c>
    </row>
    <row r="64">
      <c r="A64" s="2086" t="s">
        <v>13763</v>
      </c>
      <c r="B64" s="2079">
        <v>43078.0</v>
      </c>
      <c r="C64" s="2087">
        <v>43113.0</v>
      </c>
      <c r="D64" s="2077">
        <v>43127.0</v>
      </c>
      <c r="E64" s="2107"/>
      <c r="F64" s="2126">
        <v>43038.0</v>
      </c>
      <c r="G64" s="2106" t="s">
        <v>14700</v>
      </c>
      <c r="H64" s="2083">
        <v>43042.0</v>
      </c>
      <c r="I64" s="2083">
        <v>43052.0</v>
      </c>
      <c r="J64" s="2084" t="s">
        <v>14701</v>
      </c>
      <c r="K64" s="2085" t="s">
        <v>13676</v>
      </c>
    </row>
    <row r="65">
      <c r="A65" s="79" t="s">
        <v>13844</v>
      </c>
      <c r="B65" s="2079">
        <v>43081.0</v>
      </c>
      <c r="C65" s="2087">
        <v>43082.0</v>
      </c>
      <c r="D65" s="2105"/>
      <c r="E65" s="2105"/>
      <c r="F65" s="2089">
        <v>43038.0</v>
      </c>
      <c r="G65" s="2106" t="s">
        <v>14702</v>
      </c>
      <c r="H65" s="2083">
        <v>43047.0</v>
      </c>
      <c r="I65" s="2083">
        <v>43047.0</v>
      </c>
      <c r="J65" s="2084" t="s">
        <v>14703</v>
      </c>
      <c r="K65" s="2085" t="s">
        <v>7370</v>
      </c>
    </row>
    <row r="66">
      <c r="A66" s="79" t="s">
        <v>13782</v>
      </c>
      <c r="B66" s="2079">
        <v>43081.0</v>
      </c>
      <c r="C66" s="2087">
        <v>43108.0</v>
      </c>
      <c r="D66" s="2105"/>
      <c r="E66" s="2107"/>
      <c r="F66" s="2126">
        <v>43038.0</v>
      </c>
      <c r="G66" s="2090">
        <v>43066.0</v>
      </c>
      <c r="H66" s="2083">
        <v>43038.0</v>
      </c>
      <c r="I66" s="2083">
        <v>43038.0</v>
      </c>
      <c r="J66" s="2084" t="s">
        <v>1871</v>
      </c>
      <c r="K66" s="2085" t="s">
        <v>13676</v>
      </c>
    </row>
    <row r="67">
      <c r="A67" s="79" t="s">
        <v>8221</v>
      </c>
      <c r="B67" s="2079">
        <v>43106.0</v>
      </c>
      <c r="C67" s="2087">
        <v>43108.0</v>
      </c>
      <c r="D67" s="2105"/>
      <c r="E67" s="2105"/>
      <c r="F67" s="2089">
        <v>43038.0</v>
      </c>
      <c r="G67" s="2084" t="s">
        <v>14704</v>
      </c>
      <c r="H67" s="2083">
        <v>43038.0</v>
      </c>
      <c r="I67" s="2155">
        <v>43038.0</v>
      </c>
      <c r="J67" s="2084" t="s">
        <v>14677</v>
      </c>
      <c r="K67" s="2085" t="s">
        <v>13676</v>
      </c>
    </row>
    <row r="68">
      <c r="A68" s="2086" t="s">
        <v>7791</v>
      </c>
      <c r="B68" s="2079">
        <v>43055.0</v>
      </c>
      <c r="C68" s="2087">
        <v>43076.0</v>
      </c>
      <c r="D68" s="2120">
        <v>43111.0</v>
      </c>
      <c r="E68" s="2107"/>
      <c r="F68" s="2089">
        <v>43039.0</v>
      </c>
      <c r="G68" s="2084" t="s">
        <v>14705</v>
      </c>
      <c r="H68" s="2082"/>
      <c r="I68" s="2082"/>
      <c r="J68" s="2084" t="s">
        <v>1871</v>
      </c>
      <c r="K68" s="2085" t="s">
        <v>13676</v>
      </c>
    </row>
    <row r="69">
      <c r="A69" s="79" t="s">
        <v>7644</v>
      </c>
      <c r="B69" s="2079">
        <v>43070.0</v>
      </c>
      <c r="C69" s="2087">
        <v>43071.0</v>
      </c>
      <c r="D69" s="2105"/>
      <c r="E69" s="2105"/>
      <c r="F69" s="2089">
        <v>43039.0</v>
      </c>
      <c r="G69" s="2084" t="s">
        <v>14706</v>
      </c>
      <c r="H69" s="2083">
        <v>43041.0</v>
      </c>
      <c r="I69" s="2082"/>
      <c r="J69" s="2084" t="s">
        <v>1871</v>
      </c>
      <c r="K69" s="2085" t="s">
        <v>13676</v>
      </c>
    </row>
    <row r="70">
      <c r="A70" s="2086" t="s">
        <v>7485</v>
      </c>
      <c r="B70" s="2079">
        <v>43076.0</v>
      </c>
      <c r="C70" s="2087">
        <v>43077.0</v>
      </c>
      <c r="D70" s="2105"/>
      <c r="E70" s="2107"/>
      <c r="F70" s="2089">
        <v>43039.0</v>
      </c>
      <c r="G70" s="2084" t="s">
        <v>14707</v>
      </c>
      <c r="H70" s="2082"/>
      <c r="I70" s="2082"/>
      <c r="J70" s="2082"/>
      <c r="K70" s="2085" t="s">
        <v>7370</v>
      </c>
    </row>
    <row r="71">
      <c r="A71" s="2092" t="s">
        <v>7844</v>
      </c>
      <c r="B71" s="2079">
        <v>43077.0</v>
      </c>
      <c r="C71" s="2087">
        <v>43078.0</v>
      </c>
      <c r="D71" s="2120">
        <v>43119.0</v>
      </c>
      <c r="E71" s="2120">
        <v>43120.0</v>
      </c>
      <c r="F71" s="2089">
        <v>43039.0</v>
      </c>
      <c r="G71" s="2084" t="s">
        <v>14708</v>
      </c>
      <c r="H71" s="2082"/>
      <c r="I71" s="2083"/>
      <c r="J71" s="2084" t="s">
        <v>14709</v>
      </c>
      <c r="K71" s="2085" t="s">
        <v>13676</v>
      </c>
    </row>
    <row r="72">
      <c r="A72" s="2156" t="s">
        <v>12730</v>
      </c>
      <c r="B72" s="2079">
        <v>43081.0</v>
      </c>
      <c r="C72" s="2109">
        <v>43082.0</v>
      </c>
      <c r="D72" s="2101"/>
      <c r="E72" s="2157"/>
      <c r="F72" s="2104">
        <v>43039.0</v>
      </c>
      <c r="G72" s="2084" t="s">
        <v>14710</v>
      </c>
      <c r="H72" s="2101"/>
      <c r="I72" s="2101"/>
      <c r="J72" s="2138" t="s">
        <v>14711</v>
      </c>
      <c r="K72" s="2139" t="s">
        <v>7370</v>
      </c>
    </row>
    <row r="73">
      <c r="A73" s="79" t="s">
        <v>13797</v>
      </c>
      <c r="B73" s="2079">
        <v>43105.0</v>
      </c>
      <c r="C73" s="2087">
        <v>43106.0</v>
      </c>
      <c r="D73" s="2105"/>
      <c r="E73" s="2105"/>
      <c r="F73" s="2104">
        <v>43039.0</v>
      </c>
      <c r="G73" s="2082"/>
      <c r="H73" s="2083">
        <v>43039.0</v>
      </c>
      <c r="I73" s="2083">
        <v>43039.0</v>
      </c>
      <c r="J73" s="2084" t="s">
        <v>14712</v>
      </c>
      <c r="K73" s="2085" t="s">
        <v>13676</v>
      </c>
    </row>
    <row r="74">
      <c r="A74" s="2092" t="s">
        <v>7694</v>
      </c>
      <c r="B74" s="2158">
        <v>43123.0</v>
      </c>
      <c r="C74" s="2099">
        <v>43124.0</v>
      </c>
      <c r="D74" s="2159"/>
      <c r="E74" s="2160"/>
      <c r="F74" s="2089">
        <v>43039.0</v>
      </c>
      <c r="G74" s="2082"/>
      <c r="H74" s="2083">
        <v>43039.0</v>
      </c>
      <c r="I74" s="2161">
        <v>43039.0</v>
      </c>
      <c r="J74" s="2084" t="s">
        <v>14713</v>
      </c>
      <c r="K74" s="2085" t="s">
        <v>7370</v>
      </c>
    </row>
    <row r="75">
      <c r="A75" s="2086" t="s">
        <v>7558</v>
      </c>
      <c r="B75" s="2079">
        <v>43057.0</v>
      </c>
      <c r="C75" s="2087">
        <v>43078.0</v>
      </c>
      <c r="D75" s="2077">
        <v>43106.0</v>
      </c>
      <c r="E75" s="2105"/>
      <c r="F75" s="2089">
        <v>43040.0</v>
      </c>
      <c r="G75" s="2084" t="s">
        <v>14714</v>
      </c>
      <c r="H75" s="2084" t="s">
        <v>14715</v>
      </c>
      <c r="I75" s="2082"/>
      <c r="J75" s="2084" t="s">
        <v>1871</v>
      </c>
      <c r="K75" s="2085" t="s">
        <v>13676</v>
      </c>
    </row>
    <row r="76">
      <c r="A76" s="79" t="s">
        <v>14716</v>
      </c>
      <c r="B76" s="2079">
        <v>43077.0</v>
      </c>
      <c r="C76" s="2087">
        <v>43078.0</v>
      </c>
      <c r="D76" s="2077">
        <v>43085.0</v>
      </c>
      <c r="E76" s="2107"/>
      <c r="F76" s="2089">
        <v>43040.0</v>
      </c>
      <c r="G76" s="2084" t="s">
        <v>14717</v>
      </c>
      <c r="H76" s="2083">
        <v>43052.0</v>
      </c>
      <c r="I76" s="2082"/>
      <c r="J76" s="2085" t="s">
        <v>1871</v>
      </c>
      <c r="K76" s="2085" t="s">
        <v>13676</v>
      </c>
    </row>
    <row r="77">
      <c r="A77" s="2086" t="s">
        <v>7612</v>
      </c>
      <c r="B77" s="2108">
        <v>43082.0</v>
      </c>
      <c r="C77" s="2108">
        <v>43110.0</v>
      </c>
      <c r="D77" s="2101"/>
      <c r="E77" s="2101"/>
      <c r="F77" s="2089">
        <v>43040.0</v>
      </c>
      <c r="G77" s="2139" t="s">
        <v>14718</v>
      </c>
      <c r="H77" s="2139"/>
      <c r="I77" s="2101"/>
      <c r="J77" s="2138"/>
      <c r="K77" s="2085" t="s">
        <v>7370</v>
      </c>
    </row>
    <row r="78">
      <c r="A78" s="2156" t="s">
        <v>14719</v>
      </c>
      <c r="B78" s="2079">
        <v>43063.0</v>
      </c>
      <c r="C78" s="2087">
        <v>43068.0</v>
      </c>
      <c r="D78" s="2077">
        <v>43085.0</v>
      </c>
      <c r="E78" s="2162"/>
      <c r="F78" s="2089">
        <v>43041.0</v>
      </c>
      <c r="G78" s="2163">
        <v>43068.0</v>
      </c>
      <c r="H78" s="2101"/>
      <c r="I78" s="2101"/>
      <c r="J78" s="2101"/>
      <c r="K78" s="2139" t="s">
        <v>13676</v>
      </c>
    </row>
    <row r="79">
      <c r="A79" s="79" t="s">
        <v>7908</v>
      </c>
      <c r="B79" s="2079">
        <v>43067.0</v>
      </c>
      <c r="C79" s="2087">
        <v>43071.0</v>
      </c>
      <c r="D79" s="2077">
        <v>43077.0</v>
      </c>
      <c r="E79" s="2101"/>
      <c r="F79" s="2089">
        <v>43041.0</v>
      </c>
      <c r="G79" s="2082"/>
      <c r="H79" s="2083">
        <v>43047.0</v>
      </c>
      <c r="I79" s="2082"/>
      <c r="J79" s="2084" t="s">
        <v>14677</v>
      </c>
      <c r="K79" s="2085" t="s">
        <v>13676</v>
      </c>
    </row>
    <row r="80">
      <c r="A80" s="953" t="s">
        <v>10057</v>
      </c>
      <c r="B80" s="2164">
        <v>43076.0</v>
      </c>
      <c r="C80" s="2108">
        <v>43077.0</v>
      </c>
      <c r="D80" s="2101" t="s">
        <v>87</v>
      </c>
      <c r="E80" s="2157"/>
      <c r="F80" s="2126">
        <v>43042.0</v>
      </c>
      <c r="G80" s="2161">
        <v>43045.0</v>
      </c>
      <c r="H80" s="953"/>
      <c r="I80" s="953"/>
      <c r="J80" s="2164">
        <v>43076.0</v>
      </c>
      <c r="K80" s="2085" t="s">
        <v>13676</v>
      </c>
    </row>
    <row r="81">
      <c r="A81" s="1149" t="s">
        <v>13810</v>
      </c>
      <c r="B81" s="2152">
        <v>43078.0</v>
      </c>
      <c r="C81" s="2153">
        <v>43110.0</v>
      </c>
      <c r="D81" s="2101"/>
      <c r="E81" s="2105"/>
      <c r="F81" s="2098">
        <v>43042.0</v>
      </c>
      <c r="G81" s="2102" t="s">
        <v>14720</v>
      </c>
      <c r="H81" s="2165">
        <v>43052.0</v>
      </c>
      <c r="I81" s="2101"/>
      <c r="J81" s="953"/>
      <c r="K81" s="2101" t="s">
        <v>13676</v>
      </c>
    </row>
    <row r="82">
      <c r="A82" s="2086" t="s">
        <v>7561</v>
      </c>
      <c r="B82" s="2152">
        <v>43084.0</v>
      </c>
      <c r="C82" s="2153">
        <v>43109.0</v>
      </c>
      <c r="D82" s="2166">
        <v>43110.0</v>
      </c>
      <c r="E82" s="2157"/>
      <c r="F82" s="2126">
        <v>43042.0</v>
      </c>
      <c r="G82" s="2106" t="s">
        <v>14721</v>
      </c>
      <c r="H82" s="2083">
        <v>43042.0</v>
      </c>
      <c r="I82" s="2083">
        <v>43042.0</v>
      </c>
      <c r="J82" s="2084" t="s">
        <v>14722</v>
      </c>
      <c r="K82" s="2085" t="s">
        <v>13676</v>
      </c>
    </row>
    <row r="83">
      <c r="A83" s="79" t="s">
        <v>7534</v>
      </c>
      <c r="B83" s="2079">
        <v>43084.0</v>
      </c>
      <c r="C83" s="2087">
        <v>43085.0</v>
      </c>
      <c r="D83" s="2077">
        <v>43117.0</v>
      </c>
      <c r="E83" s="2105"/>
      <c r="F83" s="2089">
        <v>43042.0</v>
      </c>
      <c r="G83" s="2106" t="s">
        <v>14723</v>
      </c>
      <c r="H83" s="2085"/>
      <c r="I83" s="2082"/>
      <c r="J83" s="2102"/>
      <c r="K83" s="953"/>
    </row>
    <row r="84">
      <c r="A84" s="79" t="s">
        <v>12712</v>
      </c>
      <c r="B84" s="2143">
        <v>43084.0</v>
      </c>
      <c r="C84" s="2108">
        <v>43087.0</v>
      </c>
      <c r="D84" s="2101"/>
      <c r="E84" s="2157"/>
      <c r="F84" s="2126">
        <v>43042.0</v>
      </c>
      <c r="G84" s="2161">
        <v>43060.0</v>
      </c>
      <c r="H84" s="953"/>
      <c r="I84" s="953"/>
      <c r="J84" s="953"/>
      <c r="K84" s="2085" t="s">
        <v>13676</v>
      </c>
    </row>
    <row r="85">
      <c r="A85" s="953" t="s">
        <v>8241</v>
      </c>
      <c r="B85" s="2143">
        <v>43102.0</v>
      </c>
      <c r="C85" s="2108">
        <v>43111.0</v>
      </c>
      <c r="D85" s="2101"/>
      <c r="E85" s="2101"/>
      <c r="F85" s="2126">
        <v>43042.0</v>
      </c>
      <c r="G85" s="2090">
        <v>43083.0</v>
      </c>
      <c r="H85" s="2085"/>
      <c r="I85" s="2085"/>
      <c r="J85" s="953"/>
      <c r="K85" s="2084" t="s">
        <v>13676</v>
      </c>
    </row>
    <row r="86">
      <c r="A86" s="2167" t="s">
        <v>7386</v>
      </c>
      <c r="B86" s="2127">
        <v>43070.0</v>
      </c>
      <c r="C86" s="2128">
        <v>43071.0</v>
      </c>
      <c r="D86" s="1319"/>
      <c r="E86" s="2142"/>
      <c r="F86" s="2168">
        <v>43045.0</v>
      </c>
      <c r="G86" s="2169" t="s">
        <v>14724</v>
      </c>
      <c r="H86" s="2170"/>
      <c r="I86" s="2171">
        <v>43074.0</v>
      </c>
      <c r="J86" s="2172">
        <v>43070.0</v>
      </c>
      <c r="K86" s="2173" t="s">
        <v>13676</v>
      </c>
    </row>
    <row r="87">
      <c r="A87" s="79" t="s">
        <v>7739</v>
      </c>
      <c r="B87" s="2143">
        <v>43082.0</v>
      </c>
      <c r="C87" s="2108">
        <v>43083.0</v>
      </c>
      <c r="D87" s="2101" t="s">
        <v>87</v>
      </c>
      <c r="E87" s="2101"/>
      <c r="F87" s="2126">
        <v>43045.0</v>
      </c>
      <c r="G87" s="2090">
        <v>43046.0</v>
      </c>
      <c r="H87" s="953"/>
      <c r="I87" s="953"/>
      <c r="J87" s="2085" t="s">
        <v>14725</v>
      </c>
      <c r="K87" s="2085" t="s">
        <v>13676</v>
      </c>
    </row>
    <row r="88">
      <c r="A88" s="2092" t="s">
        <v>7624</v>
      </c>
      <c r="B88" s="2079">
        <v>43085.0</v>
      </c>
      <c r="C88" s="2087" t="s">
        <v>14726</v>
      </c>
      <c r="D88" s="2103"/>
      <c r="E88" s="2157"/>
      <c r="F88" s="2104">
        <v>43046.0</v>
      </c>
      <c r="G88" s="2106" t="s">
        <v>14727</v>
      </c>
      <c r="H88" s="2082"/>
      <c r="I88" s="2083">
        <v>43054.0</v>
      </c>
      <c r="J88" s="2084"/>
      <c r="K88" s="2085" t="s">
        <v>7370</v>
      </c>
    </row>
    <row r="89">
      <c r="A89" s="2086" t="s">
        <v>12720</v>
      </c>
      <c r="B89" s="2079">
        <v>43118.0</v>
      </c>
      <c r="C89" s="2087">
        <v>43122.0</v>
      </c>
      <c r="D89" s="2077">
        <v>43126.0</v>
      </c>
      <c r="E89" s="2101"/>
      <c r="F89" s="2104">
        <v>43046.0</v>
      </c>
      <c r="G89" s="2082"/>
      <c r="H89" s="2082"/>
      <c r="I89" s="2083">
        <v>43053.0</v>
      </c>
      <c r="J89" s="2084" t="s">
        <v>14677</v>
      </c>
      <c r="K89" s="2085" t="s">
        <v>7370</v>
      </c>
    </row>
    <row r="90">
      <c r="A90" s="2116" t="s">
        <v>7924</v>
      </c>
      <c r="B90" s="2079">
        <v>43071.0</v>
      </c>
      <c r="C90" s="2087">
        <v>43082.0</v>
      </c>
      <c r="D90" s="2097">
        <v>43110.0</v>
      </c>
      <c r="E90" s="2174">
        <v>43120.0</v>
      </c>
      <c r="F90" s="2104">
        <v>43047.0</v>
      </c>
      <c r="G90" s="2084" t="s">
        <v>14728</v>
      </c>
      <c r="H90" s="2085" t="s">
        <v>14729</v>
      </c>
      <c r="I90" s="2082"/>
      <c r="J90" s="953"/>
      <c r="K90" s="2085" t="s">
        <v>7370</v>
      </c>
    </row>
    <row r="91">
      <c r="A91" s="2086" t="s">
        <v>10238</v>
      </c>
      <c r="B91" s="2175">
        <v>43083.0</v>
      </c>
      <c r="C91" s="2128">
        <v>43111.0</v>
      </c>
      <c r="D91" s="2095"/>
      <c r="E91" s="1319"/>
      <c r="F91" s="2176">
        <v>43047.0</v>
      </c>
      <c r="G91" s="2177" t="s">
        <v>14730</v>
      </c>
      <c r="H91" s="953"/>
      <c r="I91" s="2095" t="s">
        <v>14731</v>
      </c>
      <c r="J91" s="2095"/>
      <c r="K91" s="2173" t="s">
        <v>7370</v>
      </c>
    </row>
    <row r="92">
      <c r="A92" s="2178" t="s">
        <v>7501</v>
      </c>
      <c r="B92" s="2175">
        <v>43106.0</v>
      </c>
      <c r="C92" s="2128">
        <v>43113.0</v>
      </c>
      <c r="D92" s="2173"/>
      <c r="E92" s="2107"/>
      <c r="F92" s="2176">
        <v>43047.0</v>
      </c>
      <c r="G92" s="2173" t="s">
        <v>14732</v>
      </c>
      <c r="H92" s="2173"/>
      <c r="I92" s="2095"/>
      <c r="J92" s="2095"/>
      <c r="K92" s="2173" t="s">
        <v>14733</v>
      </c>
    </row>
    <row r="93">
      <c r="A93" s="2086" t="s">
        <v>8178</v>
      </c>
      <c r="B93" s="2079">
        <v>43111.0</v>
      </c>
      <c r="C93" s="2087">
        <v>43126.0</v>
      </c>
      <c r="D93" s="2110"/>
      <c r="E93" s="2110"/>
      <c r="F93" s="2104">
        <v>43047.0</v>
      </c>
      <c r="G93" s="2179">
        <v>43103.0</v>
      </c>
      <c r="H93" s="2083">
        <v>43047.0</v>
      </c>
      <c r="I93" s="2143">
        <v>43047.0</v>
      </c>
      <c r="J93" s="953"/>
      <c r="K93" s="2085" t="s">
        <v>13676</v>
      </c>
    </row>
    <row r="94">
      <c r="A94" s="2086" t="s">
        <v>7576</v>
      </c>
      <c r="B94" s="2079">
        <v>43119.0</v>
      </c>
      <c r="C94" s="2120">
        <v>43140.0</v>
      </c>
      <c r="D94" s="2103"/>
      <c r="E94" s="2107"/>
      <c r="F94" s="2089">
        <v>43047.0</v>
      </c>
      <c r="G94" s="2084" t="s">
        <v>14734</v>
      </c>
      <c r="H94" s="2083">
        <v>43049.0</v>
      </c>
      <c r="I94" s="2161">
        <v>43049.0</v>
      </c>
      <c r="J94" s="2084" t="s">
        <v>1871</v>
      </c>
      <c r="K94" s="2085" t="s">
        <v>13676</v>
      </c>
    </row>
    <row r="95">
      <c r="A95" s="79" t="s">
        <v>12717</v>
      </c>
      <c r="B95" s="2079">
        <v>43080.0</v>
      </c>
      <c r="C95" s="2087">
        <v>43123.0</v>
      </c>
      <c r="D95" s="2077">
        <v>43136.0</v>
      </c>
      <c r="E95" s="2105"/>
      <c r="F95" s="2089">
        <v>43048.0</v>
      </c>
      <c r="G95" s="2084" t="s">
        <v>14735</v>
      </c>
      <c r="H95" s="2083">
        <v>43049.0</v>
      </c>
      <c r="I95" s="2083">
        <v>43049.0</v>
      </c>
      <c r="J95" s="2082"/>
      <c r="K95" s="2085" t="s">
        <v>14736</v>
      </c>
    </row>
    <row r="96">
      <c r="A96" s="2086" t="s">
        <v>7400</v>
      </c>
      <c r="B96" s="2079">
        <v>43084.0</v>
      </c>
      <c r="C96" s="2087">
        <v>43108.0</v>
      </c>
      <c r="D96" s="2079">
        <v>43112.0</v>
      </c>
      <c r="E96" s="2107"/>
      <c r="F96" s="2104">
        <v>43048.0</v>
      </c>
      <c r="G96" s="2095"/>
      <c r="H96" s="2180">
        <v>43048.0</v>
      </c>
      <c r="I96" s="2180">
        <v>43052.0</v>
      </c>
      <c r="J96" s="2095" t="s">
        <v>14677</v>
      </c>
      <c r="K96" s="2173" t="s">
        <v>13718</v>
      </c>
    </row>
    <row r="97">
      <c r="A97" s="2086" t="s">
        <v>7640</v>
      </c>
      <c r="B97" s="2079">
        <v>43105.0</v>
      </c>
      <c r="C97" s="2087">
        <v>43108.0</v>
      </c>
      <c r="D97" s="2117">
        <v>43109.0</v>
      </c>
      <c r="E97" s="2105"/>
      <c r="F97" s="2089">
        <v>43048.0</v>
      </c>
      <c r="G97" s="2090">
        <v>43049.0</v>
      </c>
      <c r="H97" s="2083">
        <v>43061.0</v>
      </c>
      <c r="I97" s="2181">
        <v>43110.0</v>
      </c>
      <c r="J97" s="2084" t="s">
        <v>14737</v>
      </c>
      <c r="K97" s="2085" t="s">
        <v>7370</v>
      </c>
    </row>
    <row r="98">
      <c r="A98" s="79" t="s">
        <v>10046</v>
      </c>
      <c r="B98" s="2088">
        <v>43105.0</v>
      </c>
      <c r="C98" s="2087">
        <v>43106.0</v>
      </c>
      <c r="D98" s="2105"/>
      <c r="E98" s="2107"/>
      <c r="F98" s="2089">
        <v>43048.0</v>
      </c>
      <c r="G98" s="2084" t="s">
        <v>14738</v>
      </c>
      <c r="H98" s="2083">
        <v>43089.0</v>
      </c>
      <c r="I98" s="2082"/>
      <c r="J98" s="2084" t="s">
        <v>14739</v>
      </c>
      <c r="K98" s="2085" t="s">
        <v>13676</v>
      </c>
    </row>
    <row r="99">
      <c r="A99" s="79" t="s">
        <v>13811</v>
      </c>
      <c r="B99" s="2088">
        <v>43112.0</v>
      </c>
      <c r="C99" s="2087">
        <v>43113.0</v>
      </c>
      <c r="D99" s="2105"/>
      <c r="E99" s="2105"/>
      <c r="F99" s="2089">
        <v>43049.0</v>
      </c>
      <c r="G99" s="2090">
        <v>43068.0</v>
      </c>
      <c r="H99" s="2083">
        <v>43052.0</v>
      </c>
      <c r="I99" s="2082"/>
      <c r="J99" s="2084" t="s">
        <v>14740</v>
      </c>
      <c r="K99" s="2085" t="s">
        <v>13676</v>
      </c>
    </row>
    <row r="100">
      <c r="A100" s="79" t="s">
        <v>13778</v>
      </c>
      <c r="B100" s="2108">
        <v>43083.0</v>
      </c>
      <c r="C100" s="2108"/>
      <c r="D100" s="2110"/>
      <c r="E100" s="2121"/>
      <c r="F100" s="2126">
        <v>43052.0</v>
      </c>
      <c r="G100" s="2084"/>
      <c r="H100" s="2082"/>
      <c r="I100" s="2082"/>
      <c r="J100" s="2082"/>
      <c r="K100" s="2085" t="s">
        <v>13676</v>
      </c>
    </row>
    <row r="101">
      <c r="A101" s="2133" t="s">
        <v>7617</v>
      </c>
      <c r="B101" s="2079">
        <v>43126.0</v>
      </c>
      <c r="C101" s="2087">
        <v>43127.0</v>
      </c>
      <c r="D101" s="2105"/>
      <c r="E101" s="2105"/>
      <c r="F101" s="2104">
        <v>43053.0</v>
      </c>
      <c r="G101" s="2082"/>
      <c r="H101" s="2083">
        <v>43055.0</v>
      </c>
      <c r="I101" s="2083">
        <v>43055.0</v>
      </c>
      <c r="J101" s="2084" t="s">
        <v>14741</v>
      </c>
      <c r="K101" s="2085" t="s">
        <v>13178</v>
      </c>
    </row>
    <row r="102">
      <c r="A102" s="953" t="s">
        <v>7892</v>
      </c>
      <c r="B102" s="2182">
        <v>43103.0</v>
      </c>
      <c r="C102" s="2182">
        <v>43109.0</v>
      </c>
      <c r="D102" s="2182">
        <v>43111.0</v>
      </c>
      <c r="E102" s="2157"/>
      <c r="F102" s="2104">
        <v>43066.0</v>
      </c>
      <c r="G102" s="447" t="s">
        <v>14742</v>
      </c>
      <c r="H102" s="953"/>
      <c r="I102" s="953"/>
      <c r="J102" s="953"/>
      <c r="K102" s="953" t="s">
        <v>13720</v>
      </c>
    </row>
  </sheetData>
  <autoFilter ref="$A$1:$Z$102"/>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47.0"/>
    <col customWidth="1" min="3" max="3" width="19.14"/>
    <col customWidth="1" min="4" max="4" width="23.71"/>
    <col customWidth="1" min="5" max="5" width="19.0"/>
    <col customWidth="1" min="6" max="6" width="38.29"/>
    <col customWidth="1" min="7" max="7" width="30.57"/>
    <col customWidth="1" min="8" max="8" width="15.57"/>
    <col customWidth="1" min="9" max="9" width="23.86"/>
  </cols>
  <sheetData>
    <row r="1">
      <c r="A1" s="2183" t="s">
        <v>14743</v>
      </c>
      <c r="B1" s="2183" t="s">
        <v>14744</v>
      </c>
      <c r="C1" s="2183" t="s">
        <v>14745</v>
      </c>
      <c r="D1" s="2183" t="s">
        <v>14746</v>
      </c>
      <c r="E1" s="2183" t="s">
        <v>14747</v>
      </c>
      <c r="F1" s="166" t="s">
        <v>14748</v>
      </c>
      <c r="G1" s="2183" t="s">
        <v>11019</v>
      </c>
      <c r="H1" s="2184" t="s">
        <v>14749</v>
      </c>
      <c r="I1" s="166" t="s">
        <v>14750</v>
      </c>
      <c r="J1" s="769"/>
      <c r="K1" s="769"/>
      <c r="L1" s="769"/>
      <c r="M1" s="769"/>
      <c r="N1" s="769"/>
      <c r="O1" s="769"/>
      <c r="P1" s="769"/>
      <c r="Q1" s="769"/>
      <c r="R1" s="769"/>
      <c r="S1" s="769"/>
      <c r="T1" s="769"/>
      <c r="U1" s="769"/>
      <c r="V1" s="769"/>
      <c r="W1" s="769"/>
      <c r="X1" s="769"/>
      <c r="Y1" s="769"/>
      <c r="Z1" s="769"/>
    </row>
    <row r="2">
      <c r="A2" s="2183" t="s">
        <v>14751</v>
      </c>
      <c r="B2" s="2183" t="s">
        <v>14751</v>
      </c>
      <c r="C2" s="2185" t="s">
        <v>14752</v>
      </c>
      <c r="D2" s="2186"/>
      <c r="E2" s="2183" t="s">
        <v>11346</v>
      </c>
      <c r="F2" s="1265"/>
      <c r="G2" s="769"/>
      <c r="H2" s="2187"/>
      <c r="I2" s="1265"/>
      <c r="J2" s="769"/>
      <c r="K2" s="769"/>
      <c r="L2" s="769"/>
      <c r="M2" s="769"/>
      <c r="N2" s="769"/>
      <c r="O2" s="769"/>
      <c r="P2" s="769"/>
      <c r="Q2" s="769"/>
      <c r="R2" s="769"/>
      <c r="S2" s="769"/>
      <c r="T2" s="769"/>
      <c r="U2" s="769"/>
      <c r="V2" s="769"/>
      <c r="W2" s="769"/>
      <c r="X2" s="769"/>
      <c r="Y2" s="769"/>
      <c r="Z2" s="769"/>
    </row>
    <row r="3">
      <c r="A3" s="2183" t="s">
        <v>14753</v>
      </c>
      <c r="B3" s="2183" t="s">
        <v>14754</v>
      </c>
      <c r="D3" s="2188"/>
      <c r="E3" s="769"/>
      <c r="F3" s="1265"/>
      <c r="G3" s="769"/>
      <c r="H3" s="2187"/>
      <c r="I3" s="1265"/>
      <c r="J3" s="769"/>
      <c r="K3" s="769"/>
      <c r="L3" s="769"/>
      <c r="M3" s="769"/>
      <c r="N3" s="769"/>
      <c r="O3" s="769"/>
      <c r="P3" s="769"/>
      <c r="Q3" s="769"/>
      <c r="R3" s="769"/>
      <c r="S3" s="769"/>
      <c r="T3" s="769"/>
      <c r="U3" s="769"/>
      <c r="V3" s="769"/>
      <c r="W3" s="769"/>
      <c r="X3" s="769"/>
      <c r="Y3" s="769"/>
      <c r="Z3" s="769"/>
    </row>
    <row r="4">
      <c r="A4" s="2183" t="s">
        <v>14753</v>
      </c>
      <c r="B4" s="2189" t="s">
        <v>14755</v>
      </c>
      <c r="C4" s="2183" t="s">
        <v>14753</v>
      </c>
      <c r="D4" s="769"/>
      <c r="E4" s="769"/>
      <c r="F4" s="1265"/>
      <c r="G4" s="769"/>
      <c r="H4" s="2187"/>
      <c r="I4" s="1265"/>
      <c r="J4" s="769"/>
      <c r="K4" s="769"/>
      <c r="L4" s="769"/>
      <c r="M4" s="769"/>
      <c r="N4" s="769"/>
      <c r="O4" s="769"/>
      <c r="P4" s="769"/>
      <c r="Q4" s="769"/>
      <c r="R4" s="769"/>
      <c r="S4" s="769"/>
      <c r="T4" s="769"/>
      <c r="U4" s="769"/>
      <c r="V4" s="769"/>
      <c r="W4" s="769"/>
      <c r="X4" s="769"/>
      <c r="Y4" s="769"/>
      <c r="Z4" s="769"/>
    </row>
    <row r="5">
      <c r="A5" s="2183" t="s">
        <v>14756</v>
      </c>
      <c r="C5" s="2190" t="s">
        <v>14757</v>
      </c>
      <c r="D5" s="769"/>
      <c r="E5" s="2183"/>
      <c r="F5" s="166" t="s">
        <v>14758</v>
      </c>
      <c r="G5" s="769"/>
      <c r="H5" s="2187"/>
      <c r="I5" s="1265"/>
      <c r="J5" s="769"/>
      <c r="K5" s="769"/>
      <c r="L5" s="769"/>
      <c r="M5" s="769"/>
      <c r="N5" s="769"/>
      <c r="O5" s="769"/>
      <c r="P5" s="769"/>
      <c r="Q5" s="769"/>
      <c r="R5" s="769"/>
      <c r="S5" s="769"/>
      <c r="T5" s="769"/>
      <c r="U5" s="769"/>
      <c r="V5" s="769"/>
      <c r="W5" s="769"/>
      <c r="X5" s="769"/>
      <c r="Y5" s="769"/>
      <c r="Z5" s="769"/>
    </row>
    <row r="6">
      <c r="A6" s="2183" t="s">
        <v>14759</v>
      </c>
      <c r="B6" s="2189" t="s">
        <v>14755</v>
      </c>
      <c r="C6" s="2190" t="s">
        <v>14760</v>
      </c>
      <c r="D6" s="769"/>
      <c r="E6" s="2183"/>
      <c r="F6" s="166" t="s">
        <v>14758</v>
      </c>
      <c r="G6" s="769"/>
      <c r="H6" s="2187"/>
      <c r="I6" s="1265"/>
      <c r="J6" s="769"/>
      <c r="K6" s="769"/>
      <c r="L6" s="769"/>
      <c r="M6" s="769"/>
      <c r="N6" s="769"/>
      <c r="O6" s="769"/>
      <c r="P6" s="769"/>
      <c r="Q6" s="769"/>
      <c r="R6" s="769"/>
      <c r="S6" s="769"/>
      <c r="T6" s="769"/>
      <c r="U6" s="769"/>
      <c r="V6" s="769"/>
      <c r="W6" s="769"/>
      <c r="X6" s="769"/>
      <c r="Y6" s="769"/>
      <c r="Z6" s="769"/>
    </row>
    <row r="7">
      <c r="A7" s="2183" t="s">
        <v>14761</v>
      </c>
      <c r="B7" s="2183" t="s">
        <v>14761</v>
      </c>
      <c r="C7" s="2183" t="s">
        <v>14762</v>
      </c>
      <c r="D7" s="2188"/>
      <c r="E7" s="2183"/>
      <c r="F7" s="166" t="s">
        <v>14763</v>
      </c>
      <c r="G7" s="769"/>
      <c r="H7" s="2187"/>
      <c r="I7" s="1265"/>
      <c r="J7" s="769"/>
      <c r="K7" s="769"/>
      <c r="L7" s="769"/>
      <c r="M7" s="769"/>
      <c r="N7" s="769"/>
      <c r="O7" s="769"/>
      <c r="P7" s="769"/>
      <c r="Q7" s="769"/>
      <c r="R7" s="769"/>
      <c r="S7" s="769"/>
      <c r="T7" s="769"/>
      <c r="U7" s="769"/>
      <c r="V7" s="769"/>
      <c r="W7" s="769"/>
      <c r="X7" s="769"/>
      <c r="Y7" s="769"/>
      <c r="Z7" s="769"/>
    </row>
    <row r="8">
      <c r="A8" s="2183" t="s">
        <v>14764</v>
      </c>
      <c r="B8" s="2183" t="s">
        <v>14765</v>
      </c>
      <c r="C8" s="2183" t="s">
        <v>14766</v>
      </c>
      <c r="D8" s="2191">
        <v>43983.0</v>
      </c>
      <c r="E8" s="2192" t="s">
        <v>14767</v>
      </c>
      <c r="F8" s="166" t="s">
        <v>14768</v>
      </c>
      <c r="G8" s="769"/>
      <c r="H8" s="2187"/>
      <c r="I8" s="1265"/>
      <c r="J8" s="769"/>
      <c r="K8" s="769"/>
      <c r="L8" s="769"/>
      <c r="M8" s="769"/>
      <c r="N8" s="769"/>
      <c r="O8" s="769"/>
      <c r="P8" s="769"/>
      <c r="Q8" s="769"/>
      <c r="R8" s="769"/>
      <c r="S8" s="769"/>
      <c r="T8" s="769"/>
      <c r="U8" s="769"/>
      <c r="V8" s="769"/>
      <c r="W8" s="769"/>
      <c r="X8" s="769"/>
      <c r="Y8" s="769"/>
      <c r="Z8" s="769"/>
    </row>
    <row r="9">
      <c r="A9" s="2183" t="s">
        <v>14769</v>
      </c>
      <c r="B9" s="769"/>
      <c r="C9" s="2193" t="s">
        <v>14770</v>
      </c>
      <c r="D9" s="2191"/>
      <c r="E9" s="2183"/>
      <c r="F9" s="166" t="s">
        <v>14771</v>
      </c>
      <c r="G9" s="2194" t="s">
        <v>14772</v>
      </c>
      <c r="H9" s="2184" t="s">
        <v>14773</v>
      </c>
      <c r="I9" s="1265"/>
      <c r="J9" s="769"/>
      <c r="K9" s="769"/>
      <c r="L9" s="769"/>
      <c r="M9" s="769"/>
      <c r="N9" s="769"/>
      <c r="O9" s="769"/>
      <c r="P9" s="769"/>
      <c r="Q9" s="769"/>
      <c r="R9" s="769"/>
      <c r="S9" s="769"/>
      <c r="T9" s="769"/>
      <c r="U9" s="769"/>
      <c r="V9" s="769"/>
      <c r="W9" s="769"/>
      <c r="X9" s="769"/>
      <c r="Y9" s="769"/>
      <c r="Z9" s="769"/>
    </row>
    <row r="10">
      <c r="A10" s="2183" t="s">
        <v>14774</v>
      </c>
      <c r="B10" s="2183" t="s">
        <v>14775</v>
      </c>
      <c r="C10" s="2183" t="s">
        <v>14776</v>
      </c>
      <c r="D10" s="166" t="s">
        <v>14777</v>
      </c>
      <c r="E10" s="2183" t="s">
        <v>14778</v>
      </c>
      <c r="F10" s="1265"/>
      <c r="G10" s="2194" t="s">
        <v>14779</v>
      </c>
      <c r="H10" s="2187"/>
      <c r="I10" s="1265"/>
      <c r="J10" s="769"/>
      <c r="K10" s="769"/>
      <c r="L10" s="769"/>
      <c r="M10" s="769"/>
      <c r="N10" s="769"/>
      <c r="O10" s="769"/>
      <c r="P10" s="769"/>
      <c r="Q10" s="769"/>
      <c r="R10" s="769"/>
      <c r="S10" s="769"/>
      <c r="T10" s="769"/>
      <c r="U10" s="769"/>
      <c r="V10" s="769"/>
      <c r="W10" s="769"/>
      <c r="X10" s="769"/>
      <c r="Y10" s="769"/>
      <c r="Z10" s="769"/>
    </row>
    <row r="11">
      <c r="A11" s="2183" t="s">
        <v>14774</v>
      </c>
      <c r="B11" s="2183" t="s">
        <v>14780</v>
      </c>
      <c r="C11" s="2183" t="s">
        <v>14776</v>
      </c>
      <c r="D11" s="769"/>
      <c r="E11" s="769"/>
      <c r="F11" s="1265"/>
      <c r="G11" s="769"/>
      <c r="H11" s="2187"/>
      <c r="I11" s="1265"/>
      <c r="J11" s="769"/>
      <c r="K11" s="769"/>
      <c r="L11" s="769"/>
      <c r="M11" s="769"/>
      <c r="N11" s="769"/>
      <c r="O11" s="769"/>
      <c r="P11" s="769"/>
      <c r="Q11" s="769"/>
      <c r="R11" s="769"/>
      <c r="S11" s="769"/>
      <c r="T11" s="769"/>
      <c r="U11" s="769"/>
      <c r="V11" s="769"/>
      <c r="W11" s="769"/>
      <c r="X11" s="769"/>
      <c r="Y11" s="769"/>
      <c r="Z11" s="769"/>
    </row>
    <row r="12">
      <c r="A12" s="2183" t="s">
        <v>14774</v>
      </c>
      <c r="B12" s="2183" t="s">
        <v>14754</v>
      </c>
      <c r="C12" s="2183" t="s">
        <v>14776</v>
      </c>
      <c r="D12" s="769"/>
      <c r="E12" s="769"/>
      <c r="F12" s="1265"/>
      <c r="G12" s="769"/>
      <c r="H12" s="2187"/>
      <c r="I12" s="1265"/>
      <c r="J12" s="769"/>
      <c r="K12" s="769"/>
      <c r="L12" s="769"/>
      <c r="M12" s="769"/>
      <c r="N12" s="769"/>
      <c r="O12" s="769"/>
      <c r="P12" s="769"/>
      <c r="Q12" s="769"/>
      <c r="R12" s="769"/>
      <c r="S12" s="769"/>
      <c r="T12" s="769"/>
      <c r="U12" s="769"/>
      <c r="V12" s="769"/>
      <c r="W12" s="769"/>
      <c r="X12" s="769"/>
      <c r="Y12" s="769"/>
      <c r="Z12" s="769"/>
    </row>
    <row r="13">
      <c r="A13" s="2183" t="s">
        <v>14774</v>
      </c>
      <c r="B13" s="2183" t="s">
        <v>14781</v>
      </c>
      <c r="C13" s="2183" t="s">
        <v>14776</v>
      </c>
      <c r="D13" s="769"/>
      <c r="E13" s="769"/>
      <c r="F13" s="1265"/>
      <c r="G13" s="769"/>
      <c r="H13" s="2187"/>
      <c r="I13" s="1265"/>
      <c r="J13" s="769"/>
      <c r="K13" s="769"/>
      <c r="L13" s="769"/>
      <c r="M13" s="769"/>
      <c r="N13" s="769"/>
      <c r="O13" s="769"/>
      <c r="P13" s="769"/>
      <c r="Q13" s="769"/>
      <c r="R13" s="769"/>
      <c r="S13" s="769"/>
      <c r="T13" s="769"/>
      <c r="U13" s="769"/>
      <c r="V13" s="769"/>
      <c r="W13" s="769"/>
      <c r="X13" s="769"/>
      <c r="Y13" s="769"/>
      <c r="Z13" s="769"/>
    </row>
    <row r="14">
      <c r="A14" s="2183" t="s">
        <v>14774</v>
      </c>
      <c r="B14" s="2183" t="s">
        <v>14782</v>
      </c>
      <c r="C14" s="2183" t="s">
        <v>14776</v>
      </c>
      <c r="D14" s="769"/>
      <c r="E14" s="769"/>
      <c r="F14" s="1265"/>
      <c r="G14" s="769"/>
      <c r="H14" s="2187"/>
      <c r="I14" s="1265"/>
      <c r="J14" s="769"/>
      <c r="K14" s="769"/>
      <c r="L14" s="769"/>
      <c r="M14" s="769"/>
      <c r="N14" s="769"/>
      <c r="O14" s="769"/>
      <c r="P14" s="769"/>
      <c r="Q14" s="769"/>
      <c r="R14" s="769"/>
      <c r="S14" s="769"/>
      <c r="T14" s="769"/>
      <c r="U14" s="769"/>
      <c r="V14" s="769"/>
      <c r="W14" s="769"/>
      <c r="X14" s="769"/>
      <c r="Y14" s="769"/>
      <c r="Z14" s="769"/>
    </row>
    <row r="15">
      <c r="A15" s="2183" t="s">
        <v>14774</v>
      </c>
      <c r="B15" s="2183" t="s">
        <v>14783</v>
      </c>
      <c r="C15" s="2183" t="s">
        <v>14776</v>
      </c>
      <c r="D15" s="769"/>
      <c r="E15" s="769"/>
      <c r="F15" s="1265"/>
      <c r="G15" s="769"/>
      <c r="H15" s="2187"/>
      <c r="I15" s="1265"/>
      <c r="J15" s="769"/>
      <c r="K15" s="769"/>
      <c r="L15" s="769"/>
      <c r="M15" s="769"/>
      <c r="N15" s="769"/>
      <c r="O15" s="769"/>
      <c r="P15" s="769"/>
      <c r="Q15" s="769"/>
      <c r="R15" s="769"/>
      <c r="S15" s="769"/>
      <c r="T15" s="769"/>
      <c r="U15" s="769"/>
      <c r="V15" s="769"/>
      <c r="W15" s="769"/>
      <c r="X15" s="769"/>
      <c r="Y15" s="769"/>
      <c r="Z15" s="769"/>
    </row>
    <row r="16">
      <c r="A16" s="2183" t="s">
        <v>14774</v>
      </c>
      <c r="B16" s="2183" t="s">
        <v>14784</v>
      </c>
      <c r="C16" s="2183" t="s">
        <v>14776</v>
      </c>
      <c r="D16" s="769"/>
      <c r="E16" s="769"/>
      <c r="F16" s="1265"/>
      <c r="G16" s="769"/>
      <c r="H16" s="2187"/>
      <c r="I16" s="1265"/>
      <c r="J16" s="769"/>
      <c r="K16" s="769"/>
      <c r="L16" s="769"/>
      <c r="M16" s="769"/>
      <c r="N16" s="769"/>
      <c r="O16" s="769"/>
      <c r="P16" s="769"/>
      <c r="Q16" s="769"/>
      <c r="R16" s="769"/>
      <c r="S16" s="769"/>
      <c r="T16" s="769"/>
      <c r="U16" s="769"/>
      <c r="V16" s="769"/>
      <c r="W16" s="769"/>
      <c r="X16" s="769"/>
      <c r="Y16" s="769"/>
      <c r="Z16" s="769"/>
    </row>
    <row r="17">
      <c r="A17" s="2183" t="s">
        <v>14785</v>
      </c>
      <c r="B17" s="769"/>
      <c r="C17" s="769"/>
      <c r="D17" s="769"/>
      <c r="E17" s="769"/>
      <c r="F17" s="1265"/>
      <c r="G17" s="769"/>
      <c r="H17" s="2187"/>
      <c r="I17" s="166"/>
      <c r="J17" s="769"/>
      <c r="K17" s="769"/>
      <c r="L17" s="769"/>
      <c r="M17" s="769"/>
      <c r="N17" s="769"/>
      <c r="O17" s="769"/>
      <c r="P17" s="769"/>
      <c r="Q17" s="769"/>
      <c r="R17" s="769"/>
      <c r="S17" s="769"/>
      <c r="T17" s="769"/>
      <c r="U17" s="769"/>
      <c r="V17" s="769"/>
      <c r="W17" s="769"/>
      <c r="X17" s="769"/>
      <c r="Y17" s="769"/>
      <c r="Z17" s="769"/>
    </row>
    <row r="18">
      <c r="A18" s="2183" t="s">
        <v>14786</v>
      </c>
      <c r="B18" s="769"/>
      <c r="C18" s="769"/>
      <c r="D18" s="769"/>
      <c r="E18" s="769"/>
      <c r="F18" s="1265"/>
      <c r="G18" s="769"/>
      <c r="H18" s="2187"/>
      <c r="I18" s="166" t="s">
        <v>14787</v>
      </c>
      <c r="J18" s="769"/>
      <c r="K18" s="769"/>
      <c r="L18" s="769"/>
      <c r="M18" s="769"/>
      <c r="N18" s="769"/>
      <c r="O18" s="769"/>
      <c r="P18" s="769"/>
      <c r="Q18" s="769"/>
      <c r="R18" s="769"/>
      <c r="S18" s="769"/>
      <c r="T18" s="769"/>
      <c r="U18" s="769"/>
      <c r="V18" s="769"/>
      <c r="W18" s="769"/>
      <c r="X18" s="769"/>
      <c r="Y18" s="769"/>
      <c r="Z18" s="769"/>
    </row>
    <row r="19">
      <c r="A19" s="2183" t="s">
        <v>14788</v>
      </c>
      <c r="B19" s="2183" t="s">
        <v>14789</v>
      </c>
      <c r="C19" s="769"/>
      <c r="D19" s="769"/>
      <c r="E19" s="769"/>
      <c r="F19" s="1265"/>
      <c r="G19" s="769"/>
      <c r="H19" s="2187"/>
      <c r="I19" s="1265"/>
      <c r="J19" s="769"/>
      <c r="K19" s="769"/>
      <c r="L19" s="769"/>
      <c r="M19" s="769"/>
      <c r="N19" s="769"/>
      <c r="O19" s="769"/>
      <c r="P19" s="769"/>
      <c r="Q19" s="769"/>
      <c r="R19" s="769"/>
      <c r="S19" s="769"/>
      <c r="T19" s="769"/>
      <c r="U19" s="769"/>
      <c r="V19" s="769"/>
      <c r="W19" s="769"/>
      <c r="X19" s="769"/>
      <c r="Y19" s="769"/>
      <c r="Z19" s="769"/>
    </row>
    <row r="20">
      <c r="A20" s="2183" t="s">
        <v>14790</v>
      </c>
      <c r="B20" s="769"/>
      <c r="C20" s="769"/>
      <c r="D20" s="769"/>
      <c r="E20" s="769"/>
      <c r="F20" s="166" t="s">
        <v>14791</v>
      </c>
      <c r="G20" s="769"/>
      <c r="H20" s="2187"/>
      <c r="I20" s="1265"/>
      <c r="J20" s="769"/>
      <c r="K20" s="769"/>
      <c r="L20" s="769"/>
      <c r="M20" s="769"/>
      <c r="N20" s="769"/>
      <c r="O20" s="769"/>
      <c r="P20" s="769"/>
      <c r="Q20" s="769"/>
      <c r="R20" s="769"/>
      <c r="S20" s="769"/>
      <c r="T20" s="769"/>
      <c r="U20" s="769"/>
      <c r="V20" s="769"/>
      <c r="W20" s="769"/>
      <c r="X20" s="769"/>
      <c r="Y20" s="769"/>
      <c r="Z20" s="769"/>
    </row>
    <row r="21">
      <c r="A21" s="2183" t="s">
        <v>14792</v>
      </c>
      <c r="B21" s="2183" t="s">
        <v>14793</v>
      </c>
      <c r="C21" s="2183" t="s">
        <v>9122</v>
      </c>
      <c r="D21" s="50" t="s">
        <v>14757</v>
      </c>
      <c r="E21" s="2195" t="s">
        <v>14794</v>
      </c>
      <c r="F21" s="166" t="s">
        <v>14795</v>
      </c>
      <c r="G21" s="2196" t="s">
        <v>14796</v>
      </c>
      <c r="H21" s="2184" t="s">
        <v>14797</v>
      </c>
      <c r="I21" s="166"/>
      <c r="J21" s="769"/>
      <c r="K21" s="769"/>
      <c r="L21" s="769"/>
      <c r="M21" s="769"/>
      <c r="N21" s="769"/>
      <c r="O21" s="769"/>
      <c r="P21" s="769"/>
      <c r="Q21" s="769"/>
      <c r="R21" s="769"/>
      <c r="S21" s="769"/>
      <c r="T21" s="769"/>
      <c r="U21" s="769"/>
      <c r="V21" s="769"/>
      <c r="W21" s="769"/>
      <c r="X21" s="769"/>
      <c r="Y21" s="769"/>
      <c r="Z21" s="769"/>
    </row>
    <row r="22">
      <c r="A22" s="2183" t="s">
        <v>14798</v>
      </c>
      <c r="B22" s="769"/>
      <c r="C22" s="2183" t="s">
        <v>14799</v>
      </c>
      <c r="D22" s="2188"/>
      <c r="E22" s="769"/>
      <c r="F22" s="166" t="s">
        <v>14800</v>
      </c>
      <c r="G22" s="2194" t="s">
        <v>14801</v>
      </c>
      <c r="H22" s="769"/>
      <c r="I22" s="1265"/>
      <c r="J22" s="769"/>
      <c r="K22" s="769"/>
      <c r="L22" s="769"/>
      <c r="M22" s="769"/>
      <c r="N22" s="769"/>
      <c r="O22" s="769"/>
      <c r="P22" s="769"/>
      <c r="Q22" s="769"/>
      <c r="R22" s="769"/>
      <c r="S22" s="769"/>
      <c r="T22" s="769"/>
      <c r="U22" s="769"/>
      <c r="V22" s="769"/>
      <c r="W22" s="769"/>
      <c r="X22" s="769"/>
      <c r="Y22" s="769"/>
      <c r="Z22" s="769"/>
    </row>
    <row r="23">
      <c r="A23" s="2183" t="s">
        <v>14802</v>
      </c>
      <c r="B23" s="2183" t="s">
        <v>14803</v>
      </c>
      <c r="C23" s="2183" t="s">
        <v>14804</v>
      </c>
      <c r="D23" s="769"/>
      <c r="E23" s="2183"/>
      <c r="F23" s="1265"/>
      <c r="G23" s="769"/>
      <c r="H23" s="2187"/>
      <c r="I23" s="1265"/>
      <c r="J23" s="769"/>
      <c r="K23" s="769"/>
      <c r="L23" s="769"/>
      <c r="M23" s="769"/>
      <c r="N23" s="769"/>
      <c r="O23" s="769"/>
      <c r="P23" s="769"/>
      <c r="Q23" s="769"/>
      <c r="R23" s="769"/>
      <c r="S23" s="769"/>
      <c r="T23" s="769"/>
      <c r="U23" s="769"/>
      <c r="V23" s="769"/>
      <c r="W23" s="769"/>
      <c r="X23" s="769"/>
      <c r="Y23" s="769"/>
      <c r="Z23" s="769"/>
    </row>
    <row r="24">
      <c r="A24" s="2183" t="s">
        <v>14805</v>
      </c>
      <c r="B24" s="2183" t="s">
        <v>14806</v>
      </c>
      <c r="C24" s="2183" t="s">
        <v>9122</v>
      </c>
      <c r="D24" s="2183"/>
      <c r="E24" s="769"/>
      <c r="F24" s="166" t="s">
        <v>14807</v>
      </c>
      <c r="G24" s="769"/>
      <c r="H24" s="2187"/>
      <c r="I24" s="1265"/>
      <c r="J24" s="769"/>
      <c r="K24" s="769"/>
      <c r="L24" s="769"/>
      <c r="M24" s="769"/>
      <c r="N24" s="769"/>
      <c r="O24" s="769"/>
      <c r="P24" s="769"/>
      <c r="Q24" s="769"/>
      <c r="R24" s="769"/>
      <c r="S24" s="769"/>
      <c r="T24" s="769"/>
      <c r="U24" s="769"/>
      <c r="V24" s="769"/>
      <c r="W24" s="769"/>
      <c r="X24" s="769"/>
      <c r="Y24" s="769"/>
      <c r="Z24" s="769"/>
    </row>
    <row r="25">
      <c r="A25" s="2183" t="s">
        <v>14808</v>
      </c>
      <c r="B25" s="769"/>
      <c r="C25" s="2183" t="s">
        <v>14757</v>
      </c>
      <c r="D25" s="2186"/>
      <c r="E25" s="2183"/>
      <c r="F25" s="2197" t="s">
        <v>14809</v>
      </c>
      <c r="G25" s="2194" t="s">
        <v>14810</v>
      </c>
      <c r="H25" s="2187"/>
      <c r="I25" s="166" t="s">
        <v>14811</v>
      </c>
      <c r="J25" s="769"/>
      <c r="K25" s="769"/>
      <c r="L25" s="769"/>
      <c r="M25" s="769"/>
      <c r="N25" s="769"/>
      <c r="O25" s="769"/>
      <c r="P25" s="769"/>
      <c r="Q25" s="769"/>
      <c r="R25" s="769"/>
      <c r="S25" s="769"/>
      <c r="T25" s="769"/>
      <c r="U25" s="769"/>
      <c r="V25" s="769"/>
      <c r="W25" s="769"/>
      <c r="X25" s="769"/>
      <c r="Y25" s="769"/>
      <c r="Z25" s="769"/>
    </row>
    <row r="26">
      <c r="A26" s="2183" t="s">
        <v>14812</v>
      </c>
      <c r="B26" s="769"/>
      <c r="C26" s="2183" t="s">
        <v>14766</v>
      </c>
      <c r="D26" s="769"/>
      <c r="E26" s="2183"/>
      <c r="F26" s="166" t="s">
        <v>14813</v>
      </c>
      <c r="G26" s="2194" t="s">
        <v>14814</v>
      </c>
      <c r="H26" s="2187"/>
      <c r="I26" s="1265"/>
      <c r="J26" s="769"/>
      <c r="K26" s="769"/>
      <c r="L26" s="769"/>
      <c r="M26" s="769"/>
      <c r="N26" s="769"/>
      <c r="O26" s="769"/>
      <c r="P26" s="769"/>
      <c r="Q26" s="769"/>
      <c r="R26" s="769"/>
      <c r="S26" s="769"/>
      <c r="T26" s="769"/>
      <c r="U26" s="769"/>
      <c r="V26" s="769"/>
      <c r="W26" s="769"/>
      <c r="X26" s="769"/>
      <c r="Y26" s="769"/>
      <c r="Z26" s="769"/>
    </row>
    <row r="27">
      <c r="A27" s="769"/>
      <c r="B27" s="769"/>
      <c r="C27" s="769"/>
      <c r="D27" s="769"/>
      <c r="E27" s="769"/>
      <c r="F27" s="1265"/>
      <c r="G27" s="769"/>
      <c r="H27" s="2187"/>
      <c r="I27" s="1265"/>
      <c r="J27" s="769"/>
      <c r="K27" s="769"/>
      <c r="L27" s="769"/>
      <c r="M27" s="769"/>
      <c r="N27" s="769"/>
      <c r="O27" s="769"/>
      <c r="P27" s="769"/>
      <c r="Q27" s="769"/>
      <c r="R27" s="769"/>
      <c r="S27" s="769"/>
      <c r="T27" s="769"/>
      <c r="U27" s="769"/>
      <c r="V27" s="769"/>
      <c r="W27" s="769"/>
      <c r="X27" s="769"/>
      <c r="Y27" s="769"/>
      <c r="Z27" s="769"/>
    </row>
    <row r="28">
      <c r="A28" s="769"/>
      <c r="B28" s="769"/>
      <c r="C28" s="769"/>
      <c r="D28" s="769"/>
      <c r="E28" s="769"/>
      <c r="F28" s="1265"/>
      <c r="G28" s="769"/>
      <c r="H28" s="2187"/>
      <c r="I28" s="1265"/>
      <c r="J28" s="769"/>
      <c r="K28" s="769"/>
      <c r="L28" s="769"/>
      <c r="M28" s="769"/>
      <c r="N28" s="769"/>
      <c r="O28" s="769"/>
      <c r="P28" s="769"/>
      <c r="Q28" s="769"/>
      <c r="R28" s="769"/>
      <c r="S28" s="769"/>
      <c r="T28" s="769"/>
      <c r="U28" s="769"/>
      <c r="V28" s="769"/>
      <c r="W28" s="769"/>
      <c r="X28" s="769"/>
      <c r="Y28" s="769"/>
      <c r="Z28" s="769"/>
    </row>
    <row r="29">
      <c r="A29" s="769"/>
      <c r="B29" s="769"/>
      <c r="C29" s="769"/>
      <c r="D29" s="769"/>
      <c r="E29" s="769"/>
      <c r="F29" s="1265"/>
      <c r="G29" s="769"/>
      <c r="H29" s="2187"/>
      <c r="I29" s="1265"/>
      <c r="J29" s="769"/>
      <c r="K29" s="769"/>
      <c r="L29" s="769"/>
      <c r="M29" s="769"/>
      <c r="N29" s="769"/>
      <c r="O29" s="769"/>
      <c r="P29" s="769"/>
      <c r="Q29" s="769"/>
      <c r="R29" s="769"/>
      <c r="S29" s="769"/>
      <c r="T29" s="769"/>
      <c r="U29" s="769"/>
      <c r="V29" s="769"/>
      <c r="W29" s="769"/>
      <c r="X29" s="769"/>
      <c r="Y29" s="769"/>
      <c r="Z29" s="769"/>
    </row>
    <row r="30">
      <c r="A30" s="769"/>
      <c r="B30" s="769"/>
      <c r="C30" s="769"/>
      <c r="D30" s="769"/>
      <c r="E30" s="769"/>
      <c r="F30" s="1265"/>
      <c r="G30" s="769"/>
      <c r="H30" s="2187"/>
      <c r="I30" s="1265"/>
      <c r="J30" s="769"/>
      <c r="K30" s="769"/>
      <c r="L30" s="769"/>
      <c r="M30" s="769"/>
      <c r="N30" s="769"/>
      <c r="O30" s="769"/>
      <c r="P30" s="769"/>
      <c r="Q30" s="769"/>
      <c r="R30" s="769"/>
      <c r="S30" s="769"/>
      <c r="T30" s="769"/>
      <c r="U30" s="769"/>
      <c r="V30" s="769"/>
      <c r="W30" s="769"/>
      <c r="X30" s="769"/>
      <c r="Y30" s="769"/>
      <c r="Z30" s="769"/>
    </row>
    <row r="31">
      <c r="A31" s="769"/>
      <c r="B31" s="769"/>
      <c r="C31" s="769"/>
      <c r="D31" s="769"/>
      <c r="E31" s="769"/>
      <c r="F31" s="1265"/>
      <c r="G31" s="769"/>
      <c r="H31" s="2187"/>
      <c r="I31" s="1265"/>
      <c r="J31" s="769"/>
      <c r="K31" s="769"/>
      <c r="L31" s="769"/>
      <c r="M31" s="769"/>
      <c r="N31" s="769"/>
      <c r="O31" s="769"/>
      <c r="P31" s="769"/>
      <c r="Q31" s="769"/>
      <c r="R31" s="769"/>
      <c r="S31" s="769"/>
      <c r="T31" s="769"/>
      <c r="U31" s="769"/>
      <c r="V31" s="769"/>
      <c r="W31" s="769"/>
      <c r="X31" s="769"/>
      <c r="Y31" s="769"/>
      <c r="Z31" s="769"/>
    </row>
    <row r="32">
      <c r="A32" s="769"/>
      <c r="B32" s="769"/>
      <c r="C32" s="769"/>
      <c r="D32" s="769"/>
      <c r="E32" s="769"/>
      <c r="F32" s="1265"/>
      <c r="G32" s="769"/>
      <c r="H32" s="2187"/>
      <c r="I32" s="1265"/>
      <c r="J32" s="769"/>
      <c r="K32" s="769"/>
      <c r="L32" s="769"/>
      <c r="M32" s="769"/>
      <c r="N32" s="769"/>
      <c r="O32" s="769"/>
      <c r="P32" s="769"/>
      <c r="Q32" s="769"/>
      <c r="R32" s="769"/>
      <c r="S32" s="769"/>
      <c r="T32" s="769"/>
      <c r="U32" s="769"/>
      <c r="V32" s="769"/>
      <c r="W32" s="769"/>
      <c r="X32" s="769"/>
      <c r="Y32" s="769"/>
      <c r="Z32" s="769"/>
    </row>
    <row r="33">
      <c r="A33" s="769"/>
      <c r="B33" s="769"/>
      <c r="C33" s="769"/>
      <c r="D33" s="769"/>
      <c r="E33" s="769"/>
      <c r="F33" s="1265"/>
      <c r="G33" s="769"/>
      <c r="H33" s="2187"/>
      <c r="I33" s="1265"/>
      <c r="J33" s="769"/>
      <c r="K33" s="769"/>
      <c r="L33" s="769"/>
      <c r="M33" s="769"/>
      <c r="N33" s="769"/>
      <c r="O33" s="769"/>
      <c r="P33" s="769"/>
      <c r="Q33" s="769"/>
      <c r="R33" s="769"/>
      <c r="S33" s="769"/>
      <c r="T33" s="769"/>
      <c r="U33" s="769"/>
      <c r="V33" s="769"/>
      <c r="W33" s="769"/>
      <c r="X33" s="769"/>
      <c r="Y33" s="769"/>
      <c r="Z33" s="769"/>
    </row>
    <row r="34">
      <c r="A34" s="769"/>
      <c r="B34" s="769"/>
      <c r="C34" s="769"/>
      <c r="D34" s="769"/>
      <c r="E34" s="769"/>
      <c r="F34" s="1265"/>
      <c r="G34" s="769"/>
      <c r="H34" s="2187"/>
      <c r="I34" s="1265"/>
      <c r="J34" s="769"/>
      <c r="K34" s="769"/>
      <c r="L34" s="769"/>
      <c r="M34" s="769"/>
      <c r="N34" s="769"/>
      <c r="O34" s="769"/>
      <c r="P34" s="769"/>
      <c r="Q34" s="769"/>
      <c r="R34" s="769"/>
      <c r="S34" s="769"/>
      <c r="T34" s="769"/>
      <c r="U34" s="769"/>
      <c r="V34" s="769"/>
      <c r="W34" s="769"/>
      <c r="X34" s="769"/>
      <c r="Y34" s="769"/>
      <c r="Z34" s="769"/>
    </row>
    <row r="35">
      <c r="A35" s="769"/>
      <c r="B35" s="769"/>
      <c r="C35" s="769"/>
      <c r="D35" s="769"/>
      <c r="E35" s="769"/>
      <c r="F35" s="1265"/>
      <c r="G35" s="769"/>
      <c r="H35" s="2187"/>
      <c r="I35" s="1265"/>
      <c r="J35" s="769"/>
      <c r="K35" s="769"/>
      <c r="L35" s="769"/>
      <c r="M35" s="769"/>
      <c r="N35" s="769"/>
      <c r="O35" s="769"/>
      <c r="P35" s="769"/>
      <c r="Q35" s="769"/>
      <c r="R35" s="769"/>
      <c r="S35" s="769"/>
      <c r="T35" s="769"/>
      <c r="U35" s="769"/>
      <c r="V35" s="769"/>
      <c r="W35" s="769"/>
      <c r="X35" s="769"/>
      <c r="Y35" s="769"/>
      <c r="Z35" s="769"/>
    </row>
    <row r="36">
      <c r="A36" s="769"/>
      <c r="B36" s="769"/>
      <c r="C36" s="769"/>
      <c r="D36" s="769"/>
      <c r="E36" s="769"/>
      <c r="F36" s="1265"/>
      <c r="G36" s="769"/>
      <c r="H36" s="2187"/>
      <c r="I36" s="1265"/>
      <c r="J36" s="769"/>
      <c r="K36" s="769"/>
      <c r="L36" s="769"/>
      <c r="M36" s="769"/>
      <c r="N36" s="769"/>
      <c r="O36" s="769"/>
      <c r="P36" s="769"/>
      <c r="Q36" s="769"/>
      <c r="R36" s="769"/>
      <c r="S36" s="769"/>
      <c r="T36" s="769"/>
      <c r="U36" s="769"/>
      <c r="V36" s="769"/>
      <c r="W36" s="769"/>
      <c r="X36" s="769"/>
      <c r="Y36" s="769"/>
      <c r="Z36" s="769"/>
    </row>
    <row r="37">
      <c r="A37" s="769"/>
      <c r="B37" s="769"/>
      <c r="C37" s="769"/>
      <c r="D37" s="769"/>
      <c r="E37" s="769"/>
      <c r="F37" s="1265"/>
      <c r="G37" s="769"/>
      <c r="H37" s="2187"/>
      <c r="I37" s="1265"/>
      <c r="J37" s="769"/>
      <c r="K37" s="769"/>
      <c r="L37" s="769"/>
      <c r="M37" s="769"/>
      <c r="N37" s="769"/>
      <c r="O37" s="769"/>
      <c r="P37" s="769"/>
      <c r="Q37" s="769"/>
      <c r="R37" s="769"/>
      <c r="S37" s="769"/>
      <c r="T37" s="769"/>
      <c r="U37" s="769"/>
      <c r="V37" s="769"/>
      <c r="W37" s="769"/>
      <c r="X37" s="769"/>
      <c r="Y37" s="769"/>
      <c r="Z37" s="769"/>
    </row>
    <row r="38">
      <c r="A38" s="769"/>
      <c r="B38" s="769"/>
      <c r="C38" s="769"/>
      <c r="D38" s="769"/>
      <c r="E38" s="769"/>
      <c r="F38" s="1265"/>
      <c r="G38" s="769"/>
      <c r="H38" s="2187"/>
      <c r="I38" s="1265"/>
      <c r="J38" s="769"/>
      <c r="K38" s="769"/>
      <c r="L38" s="769"/>
      <c r="M38" s="769"/>
      <c r="N38" s="769"/>
      <c r="O38" s="769"/>
      <c r="P38" s="769"/>
      <c r="Q38" s="769"/>
      <c r="R38" s="769"/>
      <c r="S38" s="769"/>
      <c r="T38" s="769"/>
      <c r="U38" s="769"/>
      <c r="V38" s="769"/>
      <c r="W38" s="769"/>
      <c r="X38" s="769"/>
      <c r="Y38" s="769"/>
      <c r="Z38" s="769"/>
    </row>
    <row r="39">
      <c r="A39" s="769"/>
      <c r="B39" s="769"/>
      <c r="C39" s="769"/>
      <c r="D39" s="769"/>
      <c r="E39" s="769"/>
      <c r="F39" s="1265"/>
      <c r="G39" s="769"/>
      <c r="H39" s="2187"/>
      <c r="I39" s="1265"/>
      <c r="J39" s="769"/>
      <c r="K39" s="769"/>
      <c r="L39" s="769"/>
      <c r="M39" s="769"/>
      <c r="N39" s="769"/>
      <c r="O39" s="769"/>
      <c r="P39" s="769"/>
      <c r="Q39" s="769"/>
      <c r="R39" s="769"/>
      <c r="S39" s="769"/>
      <c r="T39" s="769"/>
      <c r="U39" s="769"/>
      <c r="V39" s="769"/>
      <c r="W39" s="769"/>
      <c r="X39" s="769"/>
      <c r="Y39" s="769"/>
      <c r="Z39" s="769"/>
    </row>
    <row r="40">
      <c r="A40" s="769"/>
      <c r="B40" s="769"/>
      <c r="C40" s="769"/>
      <c r="D40" s="769"/>
      <c r="E40" s="769"/>
      <c r="F40" s="1265"/>
      <c r="G40" s="769"/>
      <c r="H40" s="2187"/>
      <c r="I40" s="1265"/>
      <c r="J40" s="769"/>
      <c r="K40" s="769"/>
      <c r="L40" s="769"/>
      <c r="M40" s="769"/>
      <c r="N40" s="769"/>
      <c r="O40" s="769"/>
      <c r="P40" s="769"/>
      <c r="Q40" s="769"/>
      <c r="R40" s="769"/>
      <c r="S40" s="769"/>
      <c r="T40" s="769"/>
      <c r="U40" s="769"/>
      <c r="V40" s="769"/>
      <c r="W40" s="769"/>
      <c r="X40" s="769"/>
      <c r="Y40" s="769"/>
      <c r="Z40" s="769"/>
    </row>
    <row r="41">
      <c r="A41" s="769"/>
      <c r="B41" s="769"/>
      <c r="C41" s="769"/>
      <c r="D41" s="769"/>
      <c r="E41" s="769"/>
      <c r="F41" s="1265"/>
      <c r="G41" s="769"/>
      <c r="H41" s="2187"/>
      <c r="I41" s="1265"/>
      <c r="J41" s="769"/>
      <c r="K41" s="769"/>
      <c r="L41" s="769"/>
      <c r="M41" s="769"/>
      <c r="N41" s="769"/>
      <c r="O41" s="769"/>
      <c r="P41" s="769"/>
      <c r="Q41" s="769"/>
      <c r="R41" s="769"/>
      <c r="S41" s="769"/>
      <c r="T41" s="769"/>
      <c r="U41" s="769"/>
      <c r="V41" s="769"/>
      <c r="W41" s="769"/>
      <c r="X41" s="769"/>
      <c r="Y41" s="769"/>
      <c r="Z41" s="769"/>
    </row>
    <row r="42">
      <c r="A42" s="769"/>
      <c r="B42" s="769"/>
      <c r="C42" s="769"/>
      <c r="D42" s="769"/>
      <c r="E42" s="769"/>
      <c r="F42" s="1265"/>
      <c r="G42" s="769"/>
      <c r="H42" s="2187"/>
      <c r="I42" s="1265"/>
      <c r="J42" s="769"/>
      <c r="K42" s="769"/>
      <c r="L42" s="769"/>
      <c r="M42" s="769"/>
      <c r="N42" s="769"/>
      <c r="O42" s="769"/>
      <c r="P42" s="769"/>
      <c r="Q42" s="769"/>
      <c r="R42" s="769"/>
      <c r="S42" s="769"/>
      <c r="T42" s="769"/>
      <c r="U42" s="769"/>
      <c r="V42" s="769"/>
      <c r="W42" s="769"/>
      <c r="X42" s="769"/>
      <c r="Y42" s="769"/>
      <c r="Z42" s="769"/>
    </row>
    <row r="43">
      <c r="A43" s="769"/>
      <c r="B43" s="769"/>
      <c r="C43" s="769"/>
      <c r="D43" s="769"/>
      <c r="E43" s="769"/>
      <c r="F43" s="1265"/>
      <c r="G43" s="769"/>
      <c r="H43" s="2187"/>
      <c r="I43" s="1265"/>
      <c r="J43" s="769"/>
      <c r="K43" s="769"/>
      <c r="L43" s="769"/>
      <c r="M43" s="769"/>
      <c r="N43" s="769"/>
      <c r="O43" s="769"/>
      <c r="P43" s="769"/>
      <c r="Q43" s="769"/>
      <c r="R43" s="769"/>
      <c r="S43" s="769"/>
      <c r="T43" s="769"/>
      <c r="U43" s="769"/>
      <c r="V43" s="769"/>
      <c r="W43" s="769"/>
      <c r="X43" s="769"/>
      <c r="Y43" s="769"/>
      <c r="Z43" s="769"/>
    </row>
    <row r="44">
      <c r="A44" s="769"/>
      <c r="B44" s="769"/>
      <c r="C44" s="769"/>
      <c r="D44" s="769"/>
      <c r="E44" s="769"/>
      <c r="F44" s="1265"/>
      <c r="G44" s="769"/>
      <c r="H44" s="2187"/>
      <c r="I44" s="1265"/>
      <c r="J44" s="769"/>
      <c r="K44" s="769"/>
      <c r="L44" s="769"/>
      <c r="M44" s="769"/>
      <c r="N44" s="769"/>
      <c r="O44" s="769"/>
      <c r="P44" s="769"/>
      <c r="Q44" s="769"/>
      <c r="R44" s="769"/>
      <c r="S44" s="769"/>
      <c r="T44" s="769"/>
      <c r="U44" s="769"/>
      <c r="V44" s="769"/>
      <c r="W44" s="769"/>
      <c r="X44" s="769"/>
      <c r="Y44" s="769"/>
      <c r="Z44" s="769"/>
    </row>
    <row r="45">
      <c r="A45" s="769"/>
      <c r="B45" s="769"/>
      <c r="C45" s="769"/>
      <c r="D45" s="769"/>
      <c r="E45" s="769"/>
      <c r="F45" s="1265"/>
      <c r="G45" s="769"/>
      <c r="H45" s="2187"/>
      <c r="I45" s="1265"/>
      <c r="J45" s="769"/>
      <c r="K45" s="769"/>
      <c r="L45" s="769"/>
      <c r="M45" s="769"/>
      <c r="N45" s="769"/>
      <c r="O45" s="769"/>
      <c r="P45" s="769"/>
      <c r="Q45" s="769"/>
      <c r="R45" s="769"/>
      <c r="S45" s="769"/>
      <c r="T45" s="769"/>
      <c r="U45" s="769"/>
      <c r="V45" s="769"/>
      <c r="W45" s="769"/>
      <c r="X45" s="769"/>
      <c r="Y45" s="769"/>
      <c r="Z45" s="769"/>
    </row>
    <row r="46">
      <c r="A46" s="769"/>
      <c r="B46" s="769"/>
      <c r="C46" s="769"/>
      <c r="D46" s="769"/>
      <c r="E46" s="769"/>
      <c r="F46" s="1265"/>
      <c r="G46" s="769"/>
      <c r="H46" s="2187"/>
      <c r="I46" s="1265"/>
      <c r="J46" s="769"/>
      <c r="K46" s="769"/>
      <c r="L46" s="769"/>
      <c r="M46" s="769"/>
      <c r="N46" s="769"/>
      <c r="O46" s="769"/>
      <c r="P46" s="769"/>
      <c r="Q46" s="769"/>
      <c r="R46" s="769"/>
      <c r="S46" s="769"/>
      <c r="T46" s="769"/>
      <c r="U46" s="769"/>
      <c r="V46" s="769"/>
      <c r="W46" s="769"/>
      <c r="X46" s="769"/>
      <c r="Y46" s="769"/>
      <c r="Z46" s="769"/>
    </row>
    <row r="47">
      <c r="A47" s="769"/>
      <c r="B47" s="769"/>
      <c r="C47" s="769"/>
      <c r="D47" s="769"/>
      <c r="E47" s="769"/>
      <c r="F47" s="1265"/>
      <c r="G47" s="769"/>
      <c r="H47" s="2187"/>
      <c r="I47" s="1265"/>
      <c r="J47" s="769"/>
      <c r="K47" s="769"/>
      <c r="L47" s="769"/>
      <c r="M47" s="769"/>
      <c r="N47" s="769"/>
      <c r="O47" s="769"/>
      <c r="P47" s="769"/>
      <c r="Q47" s="769"/>
      <c r="R47" s="769"/>
      <c r="S47" s="769"/>
      <c r="T47" s="769"/>
      <c r="U47" s="769"/>
      <c r="V47" s="769"/>
      <c r="W47" s="769"/>
      <c r="X47" s="769"/>
      <c r="Y47" s="769"/>
      <c r="Z47" s="769"/>
    </row>
    <row r="48">
      <c r="A48" s="769"/>
      <c r="B48" s="769"/>
      <c r="C48" s="769"/>
      <c r="D48" s="769"/>
      <c r="E48" s="769"/>
      <c r="F48" s="1265"/>
      <c r="G48" s="769"/>
      <c r="H48" s="2187"/>
      <c r="I48" s="1265"/>
      <c r="J48" s="769"/>
      <c r="K48" s="769"/>
      <c r="L48" s="769"/>
      <c r="M48" s="769"/>
      <c r="N48" s="769"/>
      <c r="O48" s="769"/>
      <c r="P48" s="769"/>
      <c r="Q48" s="769"/>
      <c r="R48" s="769"/>
      <c r="S48" s="769"/>
      <c r="T48" s="769"/>
      <c r="U48" s="769"/>
      <c r="V48" s="769"/>
      <c r="W48" s="769"/>
      <c r="X48" s="769"/>
      <c r="Y48" s="769"/>
      <c r="Z48" s="769"/>
    </row>
    <row r="49">
      <c r="A49" s="769"/>
      <c r="B49" s="769"/>
      <c r="C49" s="769"/>
      <c r="D49" s="769"/>
      <c r="E49" s="769"/>
      <c r="F49" s="1265"/>
      <c r="G49" s="769"/>
      <c r="H49" s="2187"/>
      <c r="I49" s="1265"/>
      <c r="J49" s="769"/>
      <c r="K49" s="769"/>
      <c r="L49" s="769"/>
      <c r="M49" s="769"/>
      <c r="N49" s="769"/>
      <c r="O49" s="769"/>
      <c r="P49" s="769"/>
      <c r="Q49" s="769"/>
      <c r="R49" s="769"/>
      <c r="S49" s="769"/>
      <c r="T49" s="769"/>
      <c r="U49" s="769"/>
      <c r="V49" s="769"/>
      <c r="W49" s="769"/>
      <c r="X49" s="769"/>
      <c r="Y49" s="769"/>
      <c r="Z49" s="769"/>
    </row>
    <row r="50">
      <c r="A50" s="769"/>
      <c r="B50" s="769"/>
      <c r="C50" s="769"/>
      <c r="D50" s="769"/>
      <c r="E50" s="769"/>
      <c r="F50" s="1265"/>
      <c r="G50" s="769"/>
      <c r="H50" s="2187"/>
      <c r="I50" s="1265"/>
      <c r="J50" s="769"/>
      <c r="K50" s="769"/>
      <c r="L50" s="769"/>
      <c r="M50" s="769"/>
      <c r="N50" s="769"/>
      <c r="O50" s="769"/>
      <c r="P50" s="769"/>
      <c r="Q50" s="769"/>
      <c r="R50" s="769"/>
      <c r="S50" s="769"/>
      <c r="T50" s="769"/>
      <c r="U50" s="769"/>
      <c r="V50" s="769"/>
      <c r="W50" s="769"/>
      <c r="X50" s="769"/>
      <c r="Y50" s="769"/>
      <c r="Z50" s="769"/>
    </row>
    <row r="51">
      <c r="A51" s="769"/>
      <c r="B51" s="769"/>
      <c r="C51" s="769"/>
      <c r="D51" s="769"/>
      <c r="E51" s="769"/>
      <c r="F51" s="1265"/>
      <c r="G51" s="769"/>
      <c r="H51" s="2187"/>
      <c r="I51" s="1265"/>
      <c r="J51" s="769"/>
      <c r="K51" s="769"/>
      <c r="L51" s="769"/>
      <c r="M51" s="769"/>
      <c r="N51" s="769"/>
      <c r="O51" s="769"/>
      <c r="P51" s="769"/>
      <c r="Q51" s="769"/>
      <c r="R51" s="769"/>
      <c r="S51" s="769"/>
      <c r="T51" s="769"/>
      <c r="U51" s="769"/>
      <c r="V51" s="769"/>
      <c r="W51" s="769"/>
      <c r="X51" s="769"/>
      <c r="Y51" s="769"/>
      <c r="Z51" s="769"/>
    </row>
    <row r="52">
      <c r="A52" s="769"/>
      <c r="B52" s="769"/>
      <c r="C52" s="769"/>
      <c r="D52" s="769"/>
      <c r="E52" s="769"/>
      <c r="F52" s="1265"/>
      <c r="G52" s="769"/>
      <c r="H52" s="2187"/>
      <c r="I52" s="1265"/>
      <c r="J52" s="769"/>
      <c r="K52" s="769"/>
      <c r="L52" s="769"/>
      <c r="M52" s="769"/>
      <c r="N52" s="769"/>
      <c r="O52" s="769"/>
      <c r="P52" s="769"/>
      <c r="Q52" s="769"/>
      <c r="R52" s="769"/>
      <c r="S52" s="769"/>
      <c r="T52" s="769"/>
      <c r="U52" s="769"/>
      <c r="V52" s="769"/>
      <c r="W52" s="769"/>
      <c r="X52" s="769"/>
      <c r="Y52" s="769"/>
      <c r="Z52" s="769"/>
    </row>
    <row r="53">
      <c r="A53" s="769"/>
      <c r="B53" s="769"/>
      <c r="C53" s="769"/>
      <c r="D53" s="769"/>
      <c r="E53" s="769"/>
      <c r="F53" s="1265"/>
      <c r="G53" s="769"/>
      <c r="H53" s="2187"/>
      <c r="I53" s="1265"/>
      <c r="J53" s="769"/>
      <c r="K53" s="769"/>
      <c r="L53" s="769"/>
      <c r="M53" s="769"/>
      <c r="N53" s="769"/>
      <c r="O53" s="769"/>
      <c r="P53" s="769"/>
      <c r="Q53" s="769"/>
      <c r="R53" s="769"/>
      <c r="S53" s="769"/>
      <c r="T53" s="769"/>
      <c r="U53" s="769"/>
      <c r="V53" s="769"/>
      <c r="W53" s="769"/>
      <c r="X53" s="769"/>
      <c r="Y53" s="769"/>
      <c r="Z53" s="769"/>
    </row>
    <row r="54">
      <c r="A54" s="769"/>
      <c r="B54" s="769"/>
      <c r="C54" s="769"/>
      <c r="D54" s="769"/>
      <c r="E54" s="769"/>
      <c r="F54" s="1265"/>
      <c r="G54" s="769"/>
      <c r="H54" s="2187"/>
      <c r="I54" s="1265"/>
      <c r="J54" s="769"/>
      <c r="K54" s="769"/>
      <c r="L54" s="769"/>
      <c r="M54" s="769"/>
      <c r="N54" s="769"/>
      <c r="O54" s="769"/>
      <c r="P54" s="769"/>
      <c r="Q54" s="769"/>
      <c r="R54" s="769"/>
      <c r="S54" s="769"/>
      <c r="T54" s="769"/>
      <c r="U54" s="769"/>
      <c r="V54" s="769"/>
      <c r="W54" s="769"/>
      <c r="X54" s="769"/>
      <c r="Y54" s="769"/>
      <c r="Z54" s="769"/>
    </row>
    <row r="55">
      <c r="A55" s="769"/>
      <c r="B55" s="769"/>
      <c r="C55" s="769"/>
      <c r="D55" s="769"/>
      <c r="E55" s="769"/>
      <c r="F55" s="1265"/>
      <c r="G55" s="769"/>
      <c r="H55" s="2187"/>
      <c r="I55" s="1265"/>
      <c r="J55" s="769"/>
      <c r="K55" s="769"/>
      <c r="L55" s="769"/>
      <c r="M55" s="769"/>
      <c r="N55" s="769"/>
      <c r="O55" s="769"/>
      <c r="P55" s="769"/>
      <c r="Q55" s="769"/>
      <c r="R55" s="769"/>
      <c r="S55" s="769"/>
      <c r="T55" s="769"/>
      <c r="U55" s="769"/>
      <c r="V55" s="769"/>
      <c r="W55" s="769"/>
      <c r="X55" s="769"/>
      <c r="Y55" s="769"/>
      <c r="Z55" s="769"/>
    </row>
    <row r="56">
      <c r="A56" s="769"/>
      <c r="B56" s="769"/>
      <c r="C56" s="769"/>
      <c r="D56" s="769"/>
      <c r="E56" s="769"/>
      <c r="F56" s="1265"/>
      <c r="G56" s="769"/>
      <c r="H56" s="2187"/>
      <c r="I56" s="1265"/>
      <c r="J56" s="769"/>
      <c r="K56" s="769"/>
      <c r="L56" s="769"/>
      <c r="M56" s="769"/>
      <c r="N56" s="769"/>
      <c r="O56" s="769"/>
      <c r="P56" s="769"/>
      <c r="Q56" s="769"/>
      <c r="R56" s="769"/>
      <c r="S56" s="769"/>
      <c r="T56" s="769"/>
      <c r="U56" s="769"/>
      <c r="V56" s="769"/>
      <c r="W56" s="769"/>
      <c r="X56" s="769"/>
      <c r="Y56" s="769"/>
      <c r="Z56" s="769"/>
    </row>
    <row r="57">
      <c r="A57" s="769"/>
      <c r="B57" s="769"/>
      <c r="C57" s="769"/>
      <c r="D57" s="769"/>
      <c r="E57" s="769"/>
      <c r="F57" s="1265"/>
      <c r="G57" s="769"/>
      <c r="H57" s="2187"/>
      <c r="I57" s="1265"/>
      <c r="J57" s="769"/>
      <c r="K57" s="769"/>
      <c r="L57" s="769"/>
      <c r="M57" s="769"/>
      <c r="N57" s="769"/>
      <c r="O57" s="769"/>
      <c r="P57" s="769"/>
      <c r="Q57" s="769"/>
      <c r="R57" s="769"/>
      <c r="S57" s="769"/>
      <c r="T57" s="769"/>
      <c r="U57" s="769"/>
      <c r="V57" s="769"/>
      <c r="W57" s="769"/>
      <c r="X57" s="769"/>
      <c r="Y57" s="769"/>
      <c r="Z57" s="769"/>
    </row>
    <row r="58">
      <c r="A58" s="769"/>
      <c r="B58" s="769"/>
      <c r="C58" s="769"/>
      <c r="D58" s="769"/>
      <c r="E58" s="769"/>
      <c r="F58" s="1265"/>
      <c r="G58" s="769"/>
      <c r="H58" s="2187"/>
      <c r="I58" s="1265"/>
      <c r="J58" s="769"/>
      <c r="K58" s="769"/>
      <c r="L58" s="769"/>
      <c r="M58" s="769"/>
      <c r="N58" s="769"/>
      <c r="O58" s="769"/>
      <c r="P58" s="769"/>
      <c r="Q58" s="769"/>
      <c r="R58" s="769"/>
      <c r="S58" s="769"/>
      <c r="T58" s="769"/>
      <c r="U58" s="769"/>
      <c r="V58" s="769"/>
      <c r="W58" s="769"/>
      <c r="X58" s="769"/>
      <c r="Y58" s="769"/>
      <c r="Z58" s="769"/>
    </row>
    <row r="59">
      <c r="A59" s="769"/>
      <c r="B59" s="769"/>
      <c r="C59" s="769"/>
      <c r="D59" s="769"/>
      <c r="E59" s="769"/>
      <c r="F59" s="1265"/>
      <c r="G59" s="769"/>
      <c r="H59" s="2187"/>
      <c r="I59" s="1265"/>
      <c r="J59" s="769"/>
      <c r="K59" s="769"/>
      <c r="L59" s="769"/>
      <c r="M59" s="769"/>
      <c r="N59" s="769"/>
      <c r="O59" s="769"/>
      <c r="P59" s="769"/>
      <c r="Q59" s="769"/>
      <c r="R59" s="769"/>
      <c r="S59" s="769"/>
      <c r="T59" s="769"/>
      <c r="U59" s="769"/>
      <c r="V59" s="769"/>
      <c r="W59" s="769"/>
      <c r="X59" s="769"/>
      <c r="Y59" s="769"/>
      <c r="Z59" s="769"/>
    </row>
    <row r="60">
      <c r="A60" s="769"/>
      <c r="B60" s="769"/>
      <c r="C60" s="769"/>
      <c r="D60" s="769"/>
      <c r="E60" s="769"/>
      <c r="F60" s="1265"/>
      <c r="G60" s="769"/>
      <c r="H60" s="2187"/>
      <c r="I60" s="1265"/>
      <c r="J60" s="769"/>
      <c r="K60" s="769"/>
      <c r="L60" s="769"/>
      <c r="M60" s="769"/>
      <c r="N60" s="769"/>
      <c r="O60" s="769"/>
      <c r="P60" s="769"/>
      <c r="Q60" s="769"/>
      <c r="R60" s="769"/>
      <c r="S60" s="769"/>
      <c r="T60" s="769"/>
      <c r="U60" s="769"/>
      <c r="V60" s="769"/>
      <c r="W60" s="769"/>
      <c r="X60" s="769"/>
      <c r="Y60" s="769"/>
      <c r="Z60" s="769"/>
    </row>
    <row r="61">
      <c r="A61" s="769"/>
      <c r="B61" s="769"/>
      <c r="C61" s="769"/>
      <c r="D61" s="769"/>
      <c r="E61" s="769"/>
      <c r="F61" s="1265"/>
      <c r="G61" s="769"/>
      <c r="H61" s="2187"/>
      <c r="I61" s="1265"/>
      <c r="J61" s="769"/>
      <c r="K61" s="769"/>
      <c r="L61" s="769"/>
      <c r="M61" s="769"/>
      <c r="N61" s="769"/>
      <c r="O61" s="769"/>
      <c r="P61" s="769"/>
      <c r="Q61" s="769"/>
      <c r="R61" s="769"/>
      <c r="S61" s="769"/>
      <c r="T61" s="769"/>
      <c r="U61" s="769"/>
      <c r="V61" s="769"/>
      <c r="W61" s="769"/>
      <c r="X61" s="769"/>
      <c r="Y61" s="769"/>
      <c r="Z61" s="769"/>
    </row>
    <row r="62">
      <c r="A62" s="769"/>
      <c r="B62" s="769"/>
      <c r="C62" s="769"/>
      <c r="D62" s="769"/>
      <c r="E62" s="769"/>
      <c r="F62" s="1265"/>
      <c r="G62" s="769"/>
      <c r="H62" s="2187"/>
      <c r="I62" s="1265"/>
      <c r="J62" s="769"/>
      <c r="K62" s="769"/>
      <c r="L62" s="769"/>
      <c r="M62" s="769"/>
      <c r="N62" s="769"/>
      <c r="O62" s="769"/>
      <c r="P62" s="769"/>
      <c r="Q62" s="769"/>
      <c r="R62" s="769"/>
      <c r="S62" s="769"/>
      <c r="T62" s="769"/>
      <c r="U62" s="769"/>
      <c r="V62" s="769"/>
      <c r="W62" s="769"/>
      <c r="X62" s="769"/>
      <c r="Y62" s="769"/>
      <c r="Z62" s="769"/>
    </row>
    <row r="63">
      <c r="A63" s="769"/>
      <c r="B63" s="769"/>
      <c r="C63" s="769"/>
      <c r="D63" s="769"/>
      <c r="E63" s="769"/>
      <c r="F63" s="1265"/>
      <c r="G63" s="769"/>
      <c r="H63" s="2187"/>
      <c r="I63" s="1265"/>
      <c r="J63" s="769"/>
      <c r="K63" s="769"/>
      <c r="L63" s="769"/>
      <c r="M63" s="769"/>
      <c r="N63" s="769"/>
      <c r="O63" s="769"/>
      <c r="P63" s="769"/>
      <c r="Q63" s="769"/>
      <c r="R63" s="769"/>
      <c r="S63" s="769"/>
      <c r="T63" s="769"/>
      <c r="U63" s="769"/>
      <c r="V63" s="769"/>
      <c r="W63" s="769"/>
      <c r="X63" s="769"/>
      <c r="Y63" s="769"/>
      <c r="Z63" s="769"/>
    </row>
    <row r="64">
      <c r="A64" s="769"/>
      <c r="B64" s="769"/>
      <c r="C64" s="769"/>
      <c r="D64" s="769"/>
      <c r="E64" s="769"/>
      <c r="F64" s="1265"/>
      <c r="G64" s="769"/>
      <c r="H64" s="2187"/>
      <c r="I64" s="1265"/>
      <c r="J64" s="769"/>
      <c r="K64" s="769"/>
      <c r="L64" s="769"/>
      <c r="M64" s="769"/>
      <c r="N64" s="769"/>
      <c r="O64" s="769"/>
      <c r="P64" s="769"/>
      <c r="Q64" s="769"/>
      <c r="R64" s="769"/>
      <c r="S64" s="769"/>
      <c r="T64" s="769"/>
      <c r="U64" s="769"/>
      <c r="V64" s="769"/>
      <c r="W64" s="769"/>
      <c r="X64" s="769"/>
      <c r="Y64" s="769"/>
      <c r="Z64" s="769"/>
    </row>
    <row r="65">
      <c r="A65" s="769"/>
      <c r="B65" s="769"/>
      <c r="C65" s="769"/>
      <c r="D65" s="769"/>
      <c r="E65" s="769"/>
      <c r="F65" s="1265"/>
      <c r="G65" s="769"/>
      <c r="H65" s="2187"/>
      <c r="I65" s="1265"/>
      <c r="J65" s="769"/>
      <c r="K65" s="769"/>
      <c r="L65" s="769"/>
      <c r="M65" s="769"/>
      <c r="N65" s="769"/>
      <c r="O65" s="769"/>
      <c r="P65" s="769"/>
      <c r="Q65" s="769"/>
      <c r="R65" s="769"/>
      <c r="S65" s="769"/>
      <c r="T65" s="769"/>
      <c r="U65" s="769"/>
      <c r="V65" s="769"/>
      <c r="W65" s="769"/>
      <c r="X65" s="769"/>
      <c r="Y65" s="769"/>
      <c r="Z65" s="769"/>
    </row>
    <row r="66">
      <c r="A66" s="769"/>
      <c r="B66" s="769"/>
      <c r="C66" s="769"/>
      <c r="D66" s="769"/>
      <c r="E66" s="769"/>
      <c r="F66" s="1265"/>
      <c r="G66" s="769"/>
      <c r="H66" s="2187"/>
      <c r="I66" s="1265"/>
      <c r="J66" s="769"/>
      <c r="K66" s="769"/>
      <c r="L66" s="769"/>
      <c r="M66" s="769"/>
      <c r="N66" s="769"/>
      <c r="O66" s="769"/>
      <c r="P66" s="769"/>
      <c r="Q66" s="769"/>
      <c r="R66" s="769"/>
      <c r="S66" s="769"/>
      <c r="T66" s="769"/>
      <c r="U66" s="769"/>
      <c r="V66" s="769"/>
      <c r="W66" s="769"/>
      <c r="X66" s="769"/>
      <c r="Y66" s="769"/>
      <c r="Z66" s="769"/>
    </row>
    <row r="67">
      <c r="A67" s="769"/>
      <c r="B67" s="769"/>
      <c r="C67" s="769"/>
      <c r="D67" s="769"/>
      <c r="E67" s="769"/>
      <c r="F67" s="1265"/>
      <c r="G67" s="769"/>
      <c r="H67" s="2187"/>
      <c r="I67" s="1265"/>
      <c r="J67" s="769"/>
      <c r="K67" s="769"/>
      <c r="L67" s="769"/>
      <c r="M67" s="769"/>
      <c r="N67" s="769"/>
      <c r="O67" s="769"/>
      <c r="P67" s="769"/>
      <c r="Q67" s="769"/>
      <c r="R67" s="769"/>
      <c r="S67" s="769"/>
      <c r="T67" s="769"/>
      <c r="U67" s="769"/>
      <c r="V67" s="769"/>
      <c r="W67" s="769"/>
      <c r="X67" s="769"/>
      <c r="Y67" s="769"/>
      <c r="Z67" s="769"/>
    </row>
    <row r="68">
      <c r="A68" s="769"/>
      <c r="B68" s="769"/>
      <c r="C68" s="769"/>
      <c r="D68" s="769"/>
      <c r="E68" s="769"/>
      <c r="F68" s="1265"/>
      <c r="G68" s="769"/>
      <c r="H68" s="2187"/>
      <c r="I68" s="1265"/>
      <c r="J68" s="769"/>
      <c r="K68" s="769"/>
      <c r="L68" s="769"/>
      <c r="M68" s="769"/>
      <c r="N68" s="769"/>
      <c r="O68" s="769"/>
      <c r="P68" s="769"/>
      <c r="Q68" s="769"/>
      <c r="R68" s="769"/>
      <c r="S68" s="769"/>
      <c r="T68" s="769"/>
      <c r="U68" s="769"/>
      <c r="V68" s="769"/>
      <c r="W68" s="769"/>
      <c r="X68" s="769"/>
      <c r="Y68" s="769"/>
      <c r="Z68" s="769"/>
    </row>
    <row r="69">
      <c r="A69" s="769"/>
      <c r="B69" s="769"/>
      <c r="C69" s="769"/>
      <c r="D69" s="769"/>
      <c r="E69" s="769"/>
      <c r="F69" s="1265"/>
      <c r="G69" s="769"/>
      <c r="H69" s="2187"/>
      <c r="I69" s="1265"/>
      <c r="J69" s="769"/>
      <c r="K69" s="769"/>
      <c r="L69" s="769"/>
      <c r="M69" s="769"/>
      <c r="N69" s="769"/>
      <c r="O69" s="769"/>
      <c r="P69" s="769"/>
      <c r="Q69" s="769"/>
      <c r="R69" s="769"/>
      <c r="S69" s="769"/>
      <c r="T69" s="769"/>
      <c r="U69" s="769"/>
      <c r="V69" s="769"/>
      <c r="W69" s="769"/>
      <c r="X69" s="769"/>
      <c r="Y69" s="769"/>
      <c r="Z69" s="769"/>
    </row>
    <row r="70">
      <c r="A70" s="769"/>
      <c r="B70" s="769"/>
      <c r="C70" s="769"/>
      <c r="D70" s="769"/>
      <c r="E70" s="769"/>
      <c r="F70" s="1265"/>
      <c r="G70" s="769"/>
      <c r="H70" s="2187"/>
      <c r="I70" s="1265"/>
      <c r="J70" s="769"/>
      <c r="K70" s="769"/>
      <c r="L70" s="769"/>
      <c r="M70" s="769"/>
      <c r="N70" s="769"/>
      <c r="O70" s="769"/>
      <c r="P70" s="769"/>
      <c r="Q70" s="769"/>
      <c r="R70" s="769"/>
      <c r="S70" s="769"/>
      <c r="T70" s="769"/>
      <c r="U70" s="769"/>
      <c r="V70" s="769"/>
      <c r="W70" s="769"/>
      <c r="X70" s="769"/>
      <c r="Y70" s="769"/>
      <c r="Z70" s="769"/>
    </row>
    <row r="71">
      <c r="A71" s="769"/>
      <c r="B71" s="769"/>
      <c r="C71" s="769"/>
      <c r="D71" s="769"/>
      <c r="E71" s="769"/>
      <c r="F71" s="1265"/>
      <c r="G71" s="769"/>
      <c r="H71" s="2187"/>
      <c r="I71" s="1265"/>
      <c r="J71" s="769"/>
      <c r="K71" s="769"/>
      <c r="L71" s="769"/>
      <c r="M71" s="769"/>
      <c r="N71" s="769"/>
      <c r="O71" s="769"/>
      <c r="P71" s="769"/>
      <c r="Q71" s="769"/>
      <c r="R71" s="769"/>
      <c r="S71" s="769"/>
      <c r="T71" s="769"/>
      <c r="U71" s="769"/>
      <c r="V71" s="769"/>
      <c r="W71" s="769"/>
      <c r="X71" s="769"/>
      <c r="Y71" s="769"/>
      <c r="Z71" s="769"/>
    </row>
    <row r="72">
      <c r="A72" s="769"/>
      <c r="B72" s="769"/>
      <c r="C72" s="769"/>
      <c r="D72" s="769"/>
      <c r="E72" s="769"/>
      <c r="F72" s="1265"/>
      <c r="G72" s="769"/>
      <c r="H72" s="2187"/>
      <c r="I72" s="1265"/>
      <c r="J72" s="769"/>
      <c r="K72" s="769"/>
      <c r="L72" s="769"/>
      <c r="M72" s="769"/>
      <c r="N72" s="769"/>
      <c r="O72" s="769"/>
      <c r="P72" s="769"/>
      <c r="Q72" s="769"/>
      <c r="R72" s="769"/>
      <c r="S72" s="769"/>
      <c r="T72" s="769"/>
      <c r="U72" s="769"/>
      <c r="V72" s="769"/>
      <c r="W72" s="769"/>
      <c r="X72" s="769"/>
      <c r="Y72" s="769"/>
      <c r="Z72" s="769"/>
    </row>
    <row r="73">
      <c r="A73" s="769"/>
      <c r="B73" s="769"/>
      <c r="C73" s="769"/>
      <c r="D73" s="769"/>
      <c r="E73" s="769"/>
      <c r="F73" s="1265"/>
      <c r="G73" s="769"/>
      <c r="H73" s="2187"/>
      <c r="I73" s="1265"/>
      <c r="J73" s="769"/>
      <c r="K73" s="769"/>
      <c r="L73" s="769"/>
      <c r="M73" s="769"/>
      <c r="N73" s="769"/>
      <c r="O73" s="769"/>
      <c r="P73" s="769"/>
      <c r="Q73" s="769"/>
      <c r="R73" s="769"/>
      <c r="S73" s="769"/>
      <c r="T73" s="769"/>
      <c r="U73" s="769"/>
      <c r="V73" s="769"/>
      <c r="W73" s="769"/>
      <c r="X73" s="769"/>
      <c r="Y73" s="769"/>
      <c r="Z73" s="769"/>
    </row>
    <row r="74">
      <c r="A74" s="769"/>
      <c r="B74" s="769"/>
      <c r="C74" s="769"/>
      <c r="D74" s="769"/>
      <c r="E74" s="769"/>
      <c r="F74" s="1265"/>
      <c r="G74" s="769"/>
      <c r="H74" s="2187"/>
      <c r="I74" s="1265"/>
      <c r="J74" s="769"/>
      <c r="K74" s="769"/>
      <c r="L74" s="769"/>
      <c r="M74" s="769"/>
      <c r="N74" s="769"/>
      <c r="O74" s="769"/>
      <c r="P74" s="769"/>
      <c r="Q74" s="769"/>
      <c r="R74" s="769"/>
      <c r="S74" s="769"/>
      <c r="T74" s="769"/>
      <c r="U74" s="769"/>
      <c r="V74" s="769"/>
      <c r="W74" s="769"/>
      <c r="X74" s="769"/>
      <c r="Y74" s="769"/>
      <c r="Z74" s="769"/>
    </row>
    <row r="75">
      <c r="A75" s="769"/>
      <c r="B75" s="769"/>
      <c r="C75" s="769"/>
      <c r="D75" s="769"/>
      <c r="E75" s="769"/>
      <c r="F75" s="1265"/>
      <c r="G75" s="769"/>
      <c r="H75" s="2187"/>
      <c r="I75" s="1265"/>
      <c r="J75" s="769"/>
      <c r="K75" s="769"/>
      <c r="L75" s="769"/>
      <c r="M75" s="769"/>
      <c r="N75" s="769"/>
      <c r="O75" s="769"/>
      <c r="P75" s="769"/>
      <c r="Q75" s="769"/>
      <c r="R75" s="769"/>
      <c r="S75" s="769"/>
      <c r="T75" s="769"/>
      <c r="U75" s="769"/>
      <c r="V75" s="769"/>
      <c r="W75" s="769"/>
      <c r="X75" s="769"/>
      <c r="Y75" s="769"/>
      <c r="Z75" s="769"/>
    </row>
    <row r="76">
      <c r="A76" s="769"/>
      <c r="B76" s="769"/>
      <c r="C76" s="769"/>
      <c r="D76" s="769"/>
      <c r="E76" s="769"/>
      <c r="F76" s="1265"/>
      <c r="G76" s="769"/>
      <c r="H76" s="2187"/>
      <c r="I76" s="1265"/>
      <c r="J76" s="769"/>
      <c r="K76" s="769"/>
      <c r="L76" s="769"/>
      <c r="M76" s="769"/>
      <c r="N76" s="769"/>
      <c r="O76" s="769"/>
      <c r="P76" s="769"/>
      <c r="Q76" s="769"/>
      <c r="R76" s="769"/>
      <c r="S76" s="769"/>
      <c r="T76" s="769"/>
      <c r="U76" s="769"/>
      <c r="V76" s="769"/>
      <c r="W76" s="769"/>
      <c r="X76" s="769"/>
      <c r="Y76" s="769"/>
      <c r="Z76" s="769"/>
    </row>
    <row r="77">
      <c r="A77" s="769"/>
      <c r="B77" s="769"/>
      <c r="C77" s="769"/>
      <c r="D77" s="769"/>
      <c r="E77" s="769"/>
      <c r="F77" s="1265"/>
      <c r="G77" s="769"/>
      <c r="H77" s="2187"/>
      <c r="I77" s="1265"/>
      <c r="J77" s="769"/>
      <c r="K77" s="769"/>
      <c r="L77" s="769"/>
      <c r="M77" s="769"/>
      <c r="N77" s="769"/>
      <c r="O77" s="769"/>
      <c r="P77" s="769"/>
      <c r="Q77" s="769"/>
      <c r="R77" s="769"/>
      <c r="S77" s="769"/>
      <c r="T77" s="769"/>
      <c r="U77" s="769"/>
      <c r="V77" s="769"/>
      <c r="W77" s="769"/>
      <c r="X77" s="769"/>
      <c r="Y77" s="769"/>
      <c r="Z77" s="769"/>
    </row>
    <row r="78">
      <c r="A78" s="769"/>
      <c r="B78" s="769"/>
      <c r="C78" s="769"/>
      <c r="D78" s="769"/>
      <c r="E78" s="769"/>
      <c r="F78" s="1265"/>
      <c r="G78" s="769"/>
      <c r="H78" s="2187"/>
      <c r="I78" s="1265"/>
      <c r="J78" s="769"/>
      <c r="K78" s="769"/>
      <c r="L78" s="769"/>
      <c r="M78" s="769"/>
      <c r="N78" s="769"/>
      <c r="O78" s="769"/>
      <c r="P78" s="769"/>
      <c r="Q78" s="769"/>
      <c r="R78" s="769"/>
      <c r="S78" s="769"/>
      <c r="T78" s="769"/>
      <c r="U78" s="769"/>
      <c r="V78" s="769"/>
      <c r="W78" s="769"/>
      <c r="X78" s="769"/>
      <c r="Y78" s="769"/>
      <c r="Z78" s="769"/>
    </row>
    <row r="79">
      <c r="A79" s="769"/>
      <c r="B79" s="769"/>
      <c r="C79" s="769"/>
      <c r="D79" s="769"/>
      <c r="E79" s="769"/>
      <c r="F79" s="1265"/>
      <c r="G79" s="769"/>
      <c r="H79" s="2187"/>
      <c r="I79" s="1265"/>
      <c r="J79" s="769"/>
      <c r="K79" s="769"/>
      <c r="L79" s="769"/>
      <c r="M79" s="769"/>
      <c r="N79" s="769"/>
      <c r="O79" s="769"/>
      <c r="P79" s="769"/>
      <c r="Q79" s="769"/>
      <c r="R79" s="769"/>
      <c r="S79" s="769"/>
      <c r="T79" s="769"/>
      <c r="U79" s="769"/>
      <c r="V79" s="769"/>
      <c r="W79" s="769"/>
      <c r="X79" s="769"/>
      <c r="Y79" s="769"/>
      <c r="Z79" s="769"/>
    </row>
    <row r="80">
      <c r="A80" s="769"/>
      <c r="B80" s="769"/>
      <c r="C80" s="769"/>
      <c r="D80" s="769"/>
      <c r="E80" s="769"/>
      <c r="F80" s="1265"/>
      <c r="G80" s="769"/>
      <c r="H80" s="2187"/>
      <c r="I80" s="1265"/>
      <c r="J80" s="769"/>
      <c r="K80" s="769"/>
      <c r="L80" s="769"/>
      <c r="M80" s="769"/>
      <c r="N80" s="769"/>
      <c r="O80" s="769"/>
      <c r="P80" s="769"/>
      <c r="Q80" s="769"/>
      <c r="R80" s="769"/>
      <c r="S80" s="769"/>
      <c r="T80" s="769"/>
      <c r="U80" s="769"/>
      <c r="V80" s="769"/>
      <c r="W80" s="769"/>
      <c r="X80" s="769"/>
      <c r="Y80" s="769"/>
      <c r="Z80" s="769"/>
    </row>
    <row r="81">
      <c r="A81" s="769"/>
      <c r="B81" s="769"/>
      <c r="C81" s="769"/>
      <c r="D81" s="769"/>
      <c r="E81" s="769"/>
      <c r="F81" s="1265"/>
      <c r="G81" s="769"/>
      <c r="H81" s="2187"/>
      <c r="I81" s="1265"/>
      <c r="J81" s="769"/>
      <c r="K81" s="769"/>
      <c r="L81" s="769"/>
      <c r="M81" s="769"/>
      <c r="N81" s="769"/>
      <c r="O81" s="769"/>
      <c r="P81" s="769"/>
      <c r="Q81" s="769"/>
      <c r="R81" s="769"/>
      <c r="S81" s="769"/>
      <c r="T81" s="769"/>
      <c r="U81" s="769"/>
      <c r="V81" s="769"/>
      <c r="W81" s="769"/>
      <c r="X81" s="769"/>
      <c r="Y81" s="769"/>
      <c r="Z81" s="769"/>
    </row>
    <row r="82">
      <c r="A82" s="769"/>
      <c r="B82" s="769"/>
      <c r="C82" s="769"/>
      <c r="D82" s="769"/>
      <c r="E82" s="769"/>
      <c r="F82" s="1265"/>
      <c r="G82" s="769"/>
      <c r="H82" s="2187"/>
      <c r="I82" s="1265"/>
      <c r="J82" s="769"/>
      <c r="K82" s="769"/>
      <c r="L82" s="769"/>
      <c r="M82" s="769"/>
      <c r="N82" s="769"/>
      <c r="O82" s="769"/>
      <c r="P82" s="769"/>
      <c r="Q82" s="769"/>
      <c r="R82" s="769"/>
      <c r="S82" s="769"/>
      <c r="T82" s="769"/>
      <c r="U82" s="769"/>
      <c r="V82" s="769"/>
      <c r="W82" s="769"/>
      <c r="X82" s="769"/>
      <c r="Y82" s="769"/>
      <c r="Z82" s="769"/>
    </row>
    <row r="83">
      <c r="A83" s="769"/>
      <c r="B83" s="769"/>
      <c r="C83" s="769"/>
      <c r="D83" s="769"/>
      <c r="E83" s="769"/>
      <c r="F83" s="1265"/>
      <c r="G83" s="769"/>
      <c r="H83" s="2187"/>
      <c r="I83" s="1265"/>
      <c r="J83" s="769"/>
      <c r="K83" s="769"/>
      <c r="L83" s="769"/>
      <c r="M83" s="769"/>
      <c r="N83" s="769"/>
      <c r="O83" s="769"/>
      <c r="P83" s="769"/>
      <c r="Q83" s="769"/>
      <c r="R83" s="769"/>
      <c r="S83" s="769"/>
      <c r="T83" s="769"/>
      <c r="U83" s="769"/>
      <c r="V83" s="769"/>
      <c r="W83" s="769"/>
      <c r="X83" s="769"/>
      <c r="Y83" s="769"/>
      <c r="Z83" s="769"/>
    </row>
    <row r="84">
      <c r="A84" s="769"/>
      <c r="B84" s="769"/>
      <c r="C84" s="769"/>
      <c r="D84" s="769"/>
      <c r="E84" s="769"/>
      <c r="F84" s="1265"/>
      <c r="G84" s="769"/>
      <c r="H84" s="2187"/>
      <c r="I84" s="1265"/>
      <c r="J84" s="769"/>
      <c r="K84" s="769"/>
      <c r="L84" s="769"/>
      <c r="M84" s="769"/>
      <c r="N84" s="769"/>
      <c r="O84" s="769"/>
      <c r="P84" s="769"/>
      <c r="Q84" s="769"/>
      <c r="R84" s="769"/>
      <c r="S84" s="769"/>
      <c r="T84" s="769"/>
      <c r="U84" s="769"/>
      <c r="V84" s="769"/>
      <c r="W84" s="769"/>
      <c r="X84" s="769"/>
      <c r="Y84" s="769"/>
      <c r="Z84" s="769"/>
    </row>
    <row r="85">
      <c r="A85" s="769"/>
      <c r="B85" s="769"/>
      <c r="C85" s="769"/>
      <c r="D85" s="769"/>
      <c r="E85" s="769"/>
      <c r="F85" s="1265"/>
      <c r="G85" s="769"/>
      <c r="H85" s="2187"/>
      <c r="I85" s="1265"/>
      <c r="J85" s="769"/>
      <c r="K85" s="769"/>
      <c r="L85" s="769"/>
      <c r="M85" s="769"/>
      <c r="N85" s="769"/>
      <c r="O85" s="769"/>
      <c r="P85" s="769"/>
      <c r="Q85" s="769"/>
      <c r="R85" s="769"/>
      <c r="S85" s="769"/>
      <c r="T85" s="769"/>
      <c r="U85" s="769"/>
      <c r="V85" s="769"/>
      <c r="W85" s="769"/>
      <c r="X85" s="769"/>
      <c r="Y85" s="769"/>
      <c r="Z85" s="769"/>
    </row>
    <row r="86">
      <c r="A86" s="769"/>
      <c r="B86" s="769"/>
      <c r="C86" s="769"/>
      <c r="D86" s="769"/>
      <c r="E86" s="769"/>
      <c r="F86" s="1265"/>
      <c r="G86" s="769"/>
      <c r="H86" s="2187"/>
      <c r="I86" s="1265"/>
      <c r="J86" s="769"/>
      <c r="K86" s="769"/>
      <c r="L86" s="769"/>
      <c r="M86" s="769"/>
      <c r="N86" s="769"/>
      <c r="O86" s="769"/>
      <c r="P86" s="769"/>
      <c r="Q86" s="769"/>
      <c r="R86" s="769"/>
      <c r="S86" s="769"/>
      <c r="T86" s="769"/>
      <c r="U86" s="769"/>
      <c r="V86" s="769"/>
      <c r="W86" s="769"/>
      <c r="X86" s="769"/>
      <c r="Y86" s="769"/>
      <c r="Z86" s="769"/>
    </row>
    <row r="87">
      <c r="A87" s="769"/>
      <c r="B87" s="769"/>
      <c r="C87" s="769"/>
      <c r="D87" s="769"/>
      <c r="E87" s="769"/>
      <c r="F87" s="1265"/>
      <c r="G87" s="769"/>
      <c r="H87" s="2187"/>
      <c r="I87" s="1265"/>
      <c r="J87" s="769"/>
      <c r="K87" s="769"/>
      <c r="L87" s="769"/>
      <c r="M87" s="769"/>
      <c r="N87" s="769"/>
      <c r="O87" s="769"/>
      <c r="P87" s="769"/>
      <c r="Q87" s="769"/>
      <c r="R87" s="769"/>
      <c r="S87" s="769"/>
      <c r="T87" s="769"/>
      <c r="U87" s="769"/>
      <c r="V87" s="769"/>
      <c r="W87" s="769"/>
      <c r="X87" s="769"/>
      <c r="Y87" s="769"/>
      <c r="Z87" s="769"/>
    </row>
    <row r="88">
      <c r="A88" s="769"/>
      <c r="B88" s="769"/>
      <c r="C88" s="769"/>
      <c r="D88" s="769"/>
      <c r="E88" s="769"/>
      <c r="F88" s="1265"/>
      <c r="G88" s="769"/>
      <c r="H88" s="2187"/>
      <c r="I88" s="1265"/>
      <c r="J88" s="769"/>
      <c r="K88" s="769"/>
      <c r="L88" s="769"/>
      <c r="M88" s="769"/>
      <c r="N88" s="769"/>
      <c r="O88" s="769"/>
      <c r="P88" s="769"/>
      <c r="Q88" s="769"/>
      <c r="R88" s="769"/>
      <c r="S88" s="769"/>
      <c r="T88" s="769"/>
      <c r="U88" s="769"/>
      <c r="V88" s="769"/>
      <c r="W88" s="769"/>
      <c r="X88" s="769"/>
      <c r="Y88" s="769"/>
      <c r="Z88" s="769"/>
    </row>
    <row r="89">
      <c r="A89" s="769"/>
      <c r="B89" s="769"/>
      <c r="C89" s="769"/>
      <c r="D89" s="769"/>
      <c r="E89" s="769"/>
      <c r="F89" s="1265"/>
      <c r="G89" s="769"/>
      <c r="H89" s="2187"/>
      <c r="I89" s="1265"/>
      <c r="J89" s="769"/>
      <c r="K89" s="769"/>
      <c r="L89" s="769"/>
      <c r="M89" s="769"/>
      <c r="N89" s="769"/>
      <c r="O89" s="769"/>
      <c r="P89" s="769"/>
      <c r="Q89" s="769"/>
      <c r="R89" s="769"/>
      <c r="S89" s="769"/>
      <c r="T89" s="769"/>
      <c r="U89" s="769"/>
      <c r="V89" s="769"/>
      <c r="W89" s="769"/>
      <c r="X89" s="769"/>
      <c r="Y89" s="769"/>
      <c r="Z89" s="769"/>
    </row>
    <row r="90">
      <c r="A90" s="769"/>
      <c r="B90" s="769"/>
      <c r="C90" s="769"/>
      <c r="D90" s="769"/>
      <c r="E90" s="769"/>
      <c r="F90" s="1265"/>
      <c r="G90" s="769"/>
      <c r="H90" s="2187"/>
      <c r="I90" s="1265"/>
      <c r="J90" s="769"/>
      <c r="K90" s="769"/>
      <c r="L90" s="769"/>
      <c r="M90" s="769"/>
      <c r="N90" s="769"/>
      <c r="O90" s="769"/>
      <c r="P90" s="769"/>
      <c r="Q90" s="769"/>
      <c r="R90" s="769"/>
      <c r="S90" s="769"/>
      <c r="T90" s="769"/>
      <c r="U90" s="769"/>
      <c r="V90" s="769"/>
      <c r="W90" s="769"/>
      <c r="X90" s="769"/>
      <c r="Y90" s="769"/>
      <c r="Z90" s="769"/>
    </row>
    <row r="91">
      <c r="A91" s="769"/>
      <c r="B91" s="769"/>
      <c r="C91" s="769"/>
      <c r="D91" s="769"/>
      <c r="E91" s="769"/>
      <c r="F91" s="1265"/>
      <c r="G91" s="769"/>
      <c r="H91" s="2187"/>
      <c r="I91" s="1265"/>
      <c r="J91" s="769"/>
      <c r="K91" s="769"/>
      <c r="L91" s="769"/>
      <c r="M91" s="769"/>
      <c r="N91" s="769"/>
      <c r="O91" s="769"/>
      <c r="P91" s="769"/>
      <c r="Q91" s="769"/>
      <c r="R91" s="769"/>
      <c r="S91" s="769"/>
      <c r="T91" s="769"/>
      <c r="U91" s="769"/>
      <c r="V91" s="769"/>
      <c r="W91" s="769"/>
      <c r="X91" s="769"/>
      <c r="Y91" s="769"/>
      <c r="Z91" s="769"/>
    </row>
    <row r="92">
      <c r="A92" s="769"/>
      <c r="B92" s="769"/>
      <c r="C92" s="769"/>
      <c r="D92" s="769"/>
      <c r="E92" s="769"/>
      <c r="F92" s="1265"/>
      <c r="G92" s="769"/>
      <c r="H92" s="2187"/>
      <c r="I92" s="1265"/>
      <c r="J92" s="769"/>
      <c r="K92" s="769"/>
      <c r="L92" s="769"/>
      <c r="M92" s="769"/>
      <c r="N92" s="769"/>
      <c r="O92" s="769"/>
      <c r="P92" s="769"/>
      <c r="Q92" s="769"/>
      <c r="R92" s="769"/>
      <c r="S92" s="769"/>
      <c r="T92" s="769"/>
      <c r="U92" s="769"/>
      <c r="V92" s="769"/>
      <c r="W92" s="769"/>
      <c r="X92" s="769"/>
      <c r="Y92" s="769"/>
      <c r="Z92" s="769"/>
    </row>
    <row r="93">
      <c r="A93" s="769"/>
      <c r="B93" s="769"/>
      <c r="C93" s="769"/>
      <c r="D93" s="769"/>
      <c r="E93" s="769"/>
      <c r="F93" s="1265"/>
      <c r="G93" s="769"/>
      <c r="H93" s="2187"/>
      <c r="I93" s="1265"/>
      <c r="J93" s="769"/>
      <c r="K93" s="769"/>
      <c r="L93" s="769"/>
      <c r="M93" s="769"/>
      <c r="N93" s="769"/>
      <c r="O93" s="769"/>
      <c r="P93" s="769"/>
      <c r="Q93" s="769"/>
      <c r="R93" s="769"/>
      <c r="S93" s="769"/>
      <c r="T93" s="769"/>
      <c r="U93" s="769"/>
      <c r="V93" s="769"/>
      <c r="W93" s="769"/>
      <c r="X93" s="769"/>
      <c r="Y93" s="769"/>
      <c r="Z93" s="769"/>
    </row>
    <row r="94">
      <c r="A94" s="769"/>
      <c r="B94" s="769"/>
      <c r="C94" s="769"/>
      <c r="D94" s="769"/>
      <c r="E94" s="769"/>
      <c r="F94" s="1265"/>
      <c r="G94" s="769"/>
      <c r="H94" s="2187"/>
      <c r="I94" s="1265"/>
      <c r="J94" s="769"/>
      <c r="K94" s="769"/>
      <c r="L94" s="769"/>
      <c r="M94" s="769"/>
      <c r="N94" s="769"/>
      <c r="O94" s="769"/>
      <c r="P94" s="769"/>
      <c r="Q94" s="769"/>
      <c r="R94" s="769"/>
      <c r="S94" s="769"/>
      <c r="T94" s="769"/>
      <c r="U94" s="769"/>
      <c r="V94" s="769"/>
      <c r="W94" s="769"/>
      <c r="X94" s="769"/>
      <c r="Y94" s="769"/>
      <c r="Z94" s="769"/>
    </row>
    <row r="95">
      <c r="A95" s="769"/>
      <c r="B95" s="769"/>
      <c r="C95" s="769"/>
      <c r="D95" s="769"/>
      <c r="E95" s="769"/>
      <c r="F95" s="1265"/>
      <c r="G95" s="769"/>
      <c r="H95" s="2187"/>
      <c r="I95" s="1265"/>
      <c r="J95" s="769"/>
      <c r="K95" s="769"/>
      <c r="L95" s="769"/>
      <c r="M95" s="769"/>
      <c r="N95" s="769"/>
      <c r="O95" s="769"/>
      <c r="P95" s="769"/>
      <c r="Q95" s="769"/>
      <c r="R95" s="769"/>
      <c r="S95" s="769"/>
      <c r="T95" s="769"/>
      <c r="U95" s="769"/>
      <c r="V95" s="769"/>
      <c r="W95" s="769"/>
      <c r="X95" s="769"/>
      <c r="Y95" s="769"/>
      <c r="Z95" s="769"/>
    </row>
    <row r="96">
      <c r="A96" s="769"/>
      <c r="B96" s="769"/>
      <c r="C96" s="769"/>
      <c r="D96" s="769"/>
      <c r="E96" s="769"/>
      <c r="F96" s="1265"/>
      <c r="G96" s="769"/>
      <c r="H96" s="2187"/>
      <c r="I96" s="1265"/>
      <c r="J96" s="769"/>
      <c r="K96" s="769"/>
      <c r="L96" s="769"/>
      <c r="M96" s="769"/>
      <c r="N96" s="769"/>
      <c r="O96" s="769"/>
      <c r="P96" s="769"/>
      <c r="Q96" s="769"/>
      <c r="R96" s="769"/>
      <c r="S96" s="769"/>
      <c r="T96" s="769"/>
      <c r="U96" s="769"/>
      <c r="V96" s="769"/>
      <c r="W96" s="769"/>
      <c r="X96" s="769"/>
      <c r="Y96" s="769"/>
      <c r="Z96" s="769"/>
    </row>
    <row r="97">
      <c r="A97" s="769"/>
      <c r="B97" s="769"/>
      <c r="C97" s="769"/>
      <c r="D97" s="769"/>
      <c r="E97" s="769"/>
      <c r="F97" s="1265"/>
      <c r="G97" s="769"/>
      <c r="H97" s="2187"/>
      <c r="I97" s="1265"/>
      <c r="J97" s="769"/>
      <c r="K97" s="769"/>
      <c r="L97" s="769"/>
      <c r="M97" s="769"/>
      <c r="N97" s="769"/>
      <c r="O97" s="769"/>
      <c r="P97" s="769"/>
      <c r="Q97" s="769"/>
      <c r="R97" s="769"/>
      <c r="S97" s="769"/>
      <c r="T97" s="769"/>
      <c r="U97" s="769"/>
      <c r="V97" s="769"/>
      <c r="W97" s="769"/>
      <c r="X97" s="769"/>
      <c r="Y97" s="769"/>
      <c r="Z97" s="769"/>
    </row>
    <row r="98">
      <c r="A98" s="769"/>
      <c r="B98" s="769"/>
      <c r="C98" s="769"/>
      <c r="D98" s="769"/>
      <c r="E98" s="769"/>
      <c r="F98" s="1265"/>
      <c r="G98" s="769"/>
      <c r="H98" s="2187"/>
      <c r="I98" s="1265"/>
      <c r="J98" s="769"/>
      <c r="K98" s="769"/>
      <c r="L98" s="769"/>
      <c r="M98" s="769"/>
      <c r="N98" s="769"/>
      <c r="O98" s="769"/>
      <c r="P98" s="769"/>
      <c r="Q98" s="769"/>
      <c r="R98" s="769"/>
      <c r="S98" s="769"/>
      <c r="T98" s="769"/>
      <c r="U98" s="769"/>
      <c r="V98" s="769"/>
      <c r="W98" s="769"/>
      <c r="X98" s="769"/>
      <c r="Y98" s="769"/>
      <c r="Z98" s="769"/>
    </row>
    <row r="99">
      <c r="A99" s="769"/>
      <c r="B99" s="769"/>
      <c r="C99" s="769"/>
      <c r="D99" s="769"/>
      <c r="E99" s="769"/>
      <c r="F99" s="1265"/>
      <c r="G99" s="769"/>
      <c r="H99" s="2187"/>
      <c r="I99" s="1265"/>
      <c r="J99" s="769"/>
      <c r="K99" s="769"/>
      <c r="L99" s="769"/>
      <c r="M99" s="769"/>
      <c r="N99" s="769"/>
      <c r="O99" s="769"/>
      <c r="P99" s="769"/>
      <c r="Q99" s="769"/>
      <c r="R99" s="769"/>
      <c r="S99" s="769"/>
      <c r="T99" s="769"/>
      <c r="U99" s="769"/>
      <c r="V99" s="769"/>
      <c r="W99" s="769"/>
      <c r="X99" s="769"/>
      <c r="Y99" s="769"/>
      <c r="Z99" s="769"/>
    </row>
    <row r="100">
      <c r="A100" s="769"/>
      <c r="B100" s="769"/>
      <c r="C100" s="769"/>
      <c r="D100" s="769"/>
      <c r="E100" s="769"/>
      <c r="F100" s="1265"/>
      <c r="G100" s="769"/>
      <c r="H100" s="2187"/>
      <c r="I100" s="1265"/>
      <c r="J100" s="769"/>
      <c r="K100" s="769"/>
      <c r="L100" s="769"/>
      <c r="M100" s="769"/>
      <c r="N100" s="769"/>
      <c r="O100" s="769"/>
      <c r="P100" s="769"/>
      <c r="Q100" s="769"/>
      <c r="R100" s="769"/>
      <c r="S100" s="769"/>
      <c r="T100" s="769"/>
      <c r="U100" s="769"/>
      <c r="V100" s="769"/>
      <c r="W100" s="769"/>
      <c r="X100" s="769"/>
      <c r="Y100" s="769"/>
      <c r="Z100" s="769"/>
    </row>
    <row r="101">
      <c r="A101" s="769"/>
      <c r="B101" s="769"/>
      <c r="C101" s="769"/>
      <c r="D101" s="769"/>
      <c r="E101" s="769"/>
      <c r="F101" s="1265"/>
      <c r="G101" s="769"/>
      <c r="H101" s="2187"/>
      <c r="I101" s="1265"/>
      <c r="J101" s="769"/>
      <c r="K101" s="769"/>
      <c r="L101" s="769"/>
      <c r="M101" s="769"/>
      <c r="N101" s="769"/>
      <c r="O101" s="769"/>
      <c r="P101" s="769"/>
      <c r="Q101" s="769"/>
      <c r="R101" s="769"/>
      <c r="S101" s="769"/>
      <c r="T101" s="769"/>
      <c r="U101" s="769"/>
      <c r="V101" s="769"/>
      <c r="W101" s="769"/>
      <c r="X101" s="769"/>
      <c r="Y101" s="769"/>
      <c r="Z101" s="769"/>
    </row>
    <row r="102">
      <c r="A102" s="769"/>
      <c r="B102" s="769"/>
      <c r="C102" s="769"/>
      <c r="D102" s="769"/>
      <c r="E102" s="769"/>
      <c r="F102" s="1265"/>
      <c r="G102" s="769"/>
      <c r="H102" s="2187"/>
      <c r="I102" s="1265"/>
      <c r="J102" s="769"/>
      <c r="K102" s="769"/>
      <c r="L102" s="769"/>
      <c r="M102" s="769"/>
      <c r="N102" s="769"/>
      <c r="O102" s="769"/>
      <c r="P102" s="769"/>
      <c r="Q102" s="769"/>
      <c r="R102" s="769"/>
      <c r="S102" s="769"/>
      <c r="T102" s="769"/>
      <c r="U102" s="769"/>
      <c r="V102" s="769"/>
      <c r="W102" s="769"/>
      <c r="X102" s="769"/>
      <c r="Y102" s="769"/>
      <c r="Z102" s="769"/>
    </row>
    <row r="103">
      <c r="A103" s="769"/>
      <c r="B103" s="769"/>
      <c r="C103" s="769"/>
      <c r="D103" s="769"/>
      <c r="E103" s="769"/>
      <c r="F103" s="1265"/>
      <c r="G103" s="769"/>
      <c r="H103" s="2187"/>
      <c r="I103" s="1265"/>
      <c r="J103" s="769"/>
      <c r="K103" s="769"/>
      <c r="L103" s="769"/>
      <c r="M103" s="769"/>
      <c r="N103" s="769"/>
      <c r="O103" s="769"/>
      <c r="P103" s="769"/>
      <c r="Q103" s="769"/>
      <c r="R103" s="769"/>
      <c r="S103" s="769"/>
      <c r="T103" s="769"/>
      <c r="U103" s="769"/>
      <c r="V103" s="769"/>
      <c r="W103" s="769"/>
      <c r="X103" s="769"/>
      <c r="Y103" s="769"/>
      <c r="Z103" s="769"/>
    </row>
    <row r="104">
      <c r="A104" s="769"/>
      <c r="B104" s="769"/>
      <c r="C104" s="769"/>
      <c r="D104" s="769"/>
      <c r="E104" s="769"/>
      <c r="F104" s="1265"/>
      <c r="G104" s="769"/>
      <c r="H104" s="2187"/>
      <c r="I104" s="1265"/>
      <c r="J104" s="769"/>
      <c r="K104" s="769"/>
      <c r="L104" s="769"/>
      <c r="M104" s="769"/>
      <c r="N104" s="769"/>
      <c r="O104" s="769"/>
      <c r="P104" s="769"/>
      <c r="Q104" s="769"/>
      <c r="R104" s="769"/>
      <c r="S104" s="769"/>
      <c r="T104" s="769"/>
      <c r="U104" s="769"/>
      <c r="V104" s="769"/>
      <c r="W104" s="769"/>
      <c r="X104" s="769"/>
      <c r="Y104" s="769"/>
      <c r="Z104" s="769"/>
    </row>
    <row r="105">
      <c r="A105" s="769"/>
      <c r="B105" s="769"/>
      <c r="C105" s="769"/>
      <c r="D105" s="769"/>
      <c r="E105" s="769"/>
      <c r="F105" s="1265"/>
      <c r="G105" s="769"/>
      <c r="H105" s="2187"/>
      <c r="I105" s="1265"/>
      <c r="J105" s="769"/>
      <c r="K105" s="769"/>
      <c r="L105" s="769"/>
      <c r="M105" s="769"/>
      <c r="N105" s="769"/>
      <c r="O105" s="769"/>
      <c r="P105" s="769"/>
      <c r="Q105" s="769"/>
      <c r="R105" s="769"/>
      <c r="S105" s="769"/>
      <c r="T105" s="769"/>
      <c r="U105" s="769"/>
      <c r="V105" s="769"/>
      <c r="W105" s="769"/>
      <c r="X105" s="769"/>
      <c r="Y105" s="769"/>
      <c r="Z105" s="769"/>
    </row>
    <row r="106">
      <c r="A106" s="769"/>
      <c r="B106" s="769"/>
      <c r="C106" s="769"/>
      <c r="D106" s="769"/>
      <c r="E106" s="769"/>
      <c r="F106" s="1265"/>
      <c r="G106" s="769"/>
      <c r="H106" s="2187"/>
      <c r="I106" s="1265"/>
      <c r="J106" s="769"/>
      <c r="K106" s="769"/>
      <c r="L106" s="769"/>
      <c r="M106" s="769"/>
      <c r="N106" s="769"/>
      <c r="O106" s="769"/>
      <c r="P106" s="769"/>
      <c r="Q106" s="769"/>
      <c r="R106" s="769"/>
      <c r="S106" s="769"/>
      <c r="T106" s="769"/>
      <c r="U106" s="769"/>
      <c r="V106" s="769"/>
      <c r="W106" s="769"/>
      <c r="X106" s="769"/>
      <c r="Y106" s="769"/>
      <c r="Z106" s="769"/>
    </row>
    <row r="107">
      <c r="A107" s="769"/>
      <c r="B107" s="769"/>
      <c r="C107" s="769"/>
      <c r="D107" s="769"/>
      <c r="E107" s="769"/>
      <c r="F107" s="1265"/>
      <c r="G107" s="769"/>
      <c r="H107" s="2187"/>
      <c r="I107" s="1265"/>
      <c r="J107" s="769"/>
      <c r="K107" s="769"/>
      <c r="L107" s="769"/>
      <c r="M107" s="769"/>
      <c r="N107" s="769"/>
      <c r="O107" s="769"/>
      <c r="P107" s="769"/>
      <c r="Q107" s="769"/>
      <c r="R107" s="769"/>
      <c r="S107" s="769"/>
      <c r="T107" s="769"/>
      <c r="U107" s="769"/>
      <c r="V107" s="769"/>
      <c r="W107" s="769"/>
      <c r="X107" s="769"/>
      <c r="Y107" s="769"/>
      <c r="Z107" s="769"/>
    </row>
    <row r="108">
      <c r="A108" s="769"/>
      <c r="B108" s="769"/>
      <c r="C108" s="769"/>
      <c r="D108" s="769"/>
      <c r="E108" s="769"/>
      <c r="F108" s="1265"/>
      <c r="G108" s="769"/>
      <c r="H108" s="2187"/>
      <c r="I108" s="1265"/>
      <c r="J108" s="769"/>
      <c r="K108" s="769"/>
      <c r="L108" s="769"/>
      <c r="M108" s="769"/>
      <c r="N108" s="769"/>
      <c r="O108" s="769"/>
      <c r="P108" s="769"/>
      <c r="Q108" s="769"/>
      <c r="R108" s="769"/>
      <c r="S108" s="769"/>
      <c r="T108" s="769"/>
      <c r="U108" s="769"/>
      <c r="V108" s="769"/>
      <c r="W108" s="769"/>
      <c r="X108" s="769"/>
      <c r="Y108" s="769"/>
      <c r="Z108" s="769"/>
    </row>
    <row r="109">
      <c r="A109" s="769"/>
      <c r="B109" s="769"/>
      <c r="C109" s="769"/>
      <c r="D109" s="769"/>
      <c r="E109" s="769"/>
      <c r="F109" s="1265"/>
      <c r="G109" s="769"/>
      <c r="H109" s="2187"/>
      <c r="I109" s="1265"/>
      <c r="J109" s="769"/>
      <c r="K109" s="769"/>
      <c r="L109" s="769"/>
      <c r="M109" s="769"/>
      <c r="N109" s="769"/>
      <c r="O109" s="769"/>
      <c r="P109" s="769"/>
      <c r="Q109" s="769"/>
      <c r="R109" s="769"/>
      <c r="S109" s="769"/>
      <c r="T109" s="769"/>
      <c r="U109" s="769"/>
      <c r="V109" s="769"/>
      <c r="W109" s="769"/>
      <c r="X109" s="769"/>
      <c r="Y109" s="769"/>
      <c r="Z109" s="769"/>
    </row>
    <row r="110">
      <c r="A110" s="769"/>
      <c r="B110" s="769"/>
      <c r="C110" s="769"/>
      <c r="D110" s="769"/>
      <c r="E110" s="769"/>
      <c r="F110" s="1265"/>
      <c r="G110" s="769"/>
      <c r="H110" s="2187"/>
      <c r="I110" s="1265"/>
      <c r="J110" s="769"/>
      <c r="K110" s="769"/>
      <c r="L110" s="769"/>
      <c r="M110" s="769"/>
      <c r="N110" s="769"/>
      <c r="O110" s="769"/>
      <c r="P110" s="769"/>
      <c r="Q110" s="769"/>
      <c r="R110" s="769"/>
      <c r="S110" s="769"/>
      <c r="T110" s="769"/>
      <c r="U110" s="769"/>
      <c r="V110" s="769"/>
      <c r="W110" s="769"/>
      <c r="X110" s="769"/>
      <c r="Y110" s="769"/>
      <c r="Z110" s="769"/>
    </row>
    <row r="111">
      <c r="A111" s="769"/>
      <c r="B111" s="769"/>
      <c r="C111" s="769"/>
      <c r="D111" s="769"/>
      <c r="E111" s="769"/>
      <c r="F111" s="1265"/>
      <c r="G111" s="769"/>
      <c r="H111" s="2187"/>
      <c r="I111" s="1265"/>
      <c r="J111" s="769"/>
      <c r="K111" s="769"/>
      <c r="L111" s="769"/>
      <c r="M111" s="769"/>
      <c r="N111" s="769"/>
      <c r="O111" s="769"/>
      <c r="P111" s="769"/>
      <c r="Q111" s="769"/>
      <c r="R111" s="769"/>
      <c r="S111" s="769"/>
      <c r="T111" s="769"/>
      <c r="U111" s="769"/>
      <c r="V111" s="769"/>
      <c r="W111" s="769"/>
      <c r="X111" s="769"/>
      <c r="Y111" s="769"/>
      <c r="Z111" s="769"/>
    </row>
    <row r="112">
      <c r="A112" s="769"/>
      <c r="B112" s="769"/>
      <c r="C112" s="769"/>
      <c r="D112" s="769"/>
      <c r="E112" s="769"/>
      <c r="F112" s="1265"/>
      <c r="G112" s="769"/>
      <c r="H112" s="2187"/>
      <c r="I112" s="1265"/>
      <c r="J112" s="769"/>
      <c r="K112" s="769"/>
      <c r="L112" s="769"/>
      <c r="M112" s="769"/>
      <c r="N112" s="769"/>
      <c r="O112" s="769"/>
      <c r="P112" s="769"/>
      <c r="Q112" s="769"/>
      <c r="R112" s="769"/>
      <c r="S112" s="769"/>
      <c r="T112" s="769"/>
      <c r="U112" s="769"/>
      <c r="V112" s="769"/>
      <c r="W112" s="769"/>
      <c r="X112" s="769"/>
      <c r="Y112" s="769"/>
      <c r="Z112" s="769"/>
    </row>
    <row r="113">
      <c r="A113" s="769"/>
      <c r="B113" s="769"/>
      <c r="C113" s="769"/>
      <c r="D113" s="769"/>
      <c r="E113" s="769"/>
      <c r="F113" s="1265"/>
      <c r="G113" s="769"/>
      <c r="H113" s="2187"/>
      <c r="I113" s="1265"/>
      <c r="J113" s="769"/>
      <c r="K113" s="769"/>
      <c r="L113" s="769"/>
      <c r="M113" s="769"/>
      <c r="N113" s="769"/>
      <c r="O113" s="769"/>
      <c r="P113" s="769"/>
      <c r="Q113" s="769"/>
      <c r="R113" s="769"/>
      <c r="S113" s="769"/>
      <c r="T113" s="769"/>
      <c r="U113" s="769"/>
      <c r="V113" s="769"/>
      <c r="W113" s="769"/>
      <c r="X113" s="769"/>
      <c r="Y113" s="769"/>
      <c r="Z113" s="769"/>
    </row>
    <row r="114">
      <c r="A114" s="769"/>
      <c r="B114" s="769"/>
      <c r="C114" s="769"/>
      <c r="D114" s="769"/>
      <c r="E114" s="769"/>
      <c r="F114" s="1265"/>
      <c r="G114" s="769"/>
      <c r="H114" s="2187"/>
      <c r="I114" s="1265"/>
      <c r="J114" s="769"/>
      <c r="K114" s="769"/>
      <c r="L114" s="769"/>
      <c r="M114" s="769"/>
      <c r="N114" s="769"/>
      <c r="O114" s="769"/>
      <c r="P114" s="769"/>
      <c r="Q114" s="769"/>
      <c r="R114" s="769"/>
      <c r="S114" s="769"/>
      <c r="T114" s="769"/>
      <c r="U114" s="769"/>
      <c r="V114" s="769"/>
      <c r="W114" s="769"/>
      <c r="X114" s="769"/>
      <c r="Y114" s="769"/>
      <c r="Z114" s="769"/>
    </row>
    <row r="115">
      <c r="A115" s="769"/>
      <c r="B115" s="769"/>
      <c r="C115" s="769"/>
      <c r="D115" s="769"/>
      <c r="E115" s="769"/>
      <c r="F115" s="1265"/>
      <c r="G115" s="769"/>
      <c r="H115" s="2187"/>
      <c r="I115" s="1265"/>
      <c r="J115" s="769"/>
      <c r="K115" s="769"/>
      <c r="L115" s="769"/>
      <c r="M115" s="769"/>
      <c r="N115" s="769"/>
      <c r="O115" s="769"/>
      <c r="P115" s="769"/>
      <c r="Q115" s="769"/>
      <c r="R115" s="769"/>
      <c r="S115" s="769"/>
      <c r="T115" s="769"/>
      <c r="U115" s="769"/>
      <c r="V115" s="769"/>
      <c r="W115" s="769"/>
      <c r="X115" s="769"/>
      <c r="Y115" s="769"/>
      <c r="Z115" s="769"/>
    </row>
    <row r="116">
      <c r="A116" s="769"/>
      <c r="B116" s="769"/>
      <c r="C116" s="769"/>
      <c r="D116" s="769"/>
      <c r="E116" s="769"/>
      <c r="F116" s="1265"/>
      <c r="G116" s="769"/>
      <c r="H116" s="2187"/>
      <c r="I116" s="1265"/>
      <c r="J116" s="769"/>
      <c r="K116" s="769"/>
      <c r="L116" s="769"/>
      <c r="M116" s="769"/>
      <c r="N116" s="769"/>
      <c r="O116" s="769"/>
      <c r="P116" s="769"/>
      <c r="Q116" s="769"/>
      <c r="R116" s="769"/>
      <c r="S116" s="769"/>
      <c r="T116" s="769"/>
      <c r="U116" s="769"/>
      <c r="V116" s="769"/>
      <c r="W116" s="769"/>
      <c r="X116" s="769"/>
      <c r="Y116" s="769"/>
      <c r="Z116" s="769"/>
    </row>
    <row r="117">
      <c r="A117" s="769"/>
      <c r="B117" s="769"/>
      <c r="C117" s="769"/>
      <c r="D117" s="769"/>
      <c r="E117" s="769"/>
      <c r="F117" s="1265"/>
      <c r="G117" s="769"/>
      <c r="H117" s="2187"/>
      <c r="I117" s="1265"/>
      <c r="J117" s="769"/>
      <c r="K117" s="769"/>
      <c r="L117" s="769"/>
      <c r="M117" s="769"/>
      <c r="N117" s="769"/>
      <c r="O117" s="769"/>
      <c r="P117" s="769"/>
      <c r="Q117" s="769"/>
      <c r="R117" s="769"/>
      <c r="S117" s="769"/>
      <c r="T117" s="769"/>
      <c r="U117" s="769"/>
      <c r="V117" s="769"/>
      <c r="W117" s="769"/>
      <c r="X117" s="769"/>
      <c r="Y117" s="769"/>
      <c r="Z117" s="769"/>
    </row>
    <row r="118">
      <c r="A118" s="769"/>
      <c r="B118" s="769"/>
      <c r="C118" s="769"/>
      <c r="D118" s="769"/>
      <c r="E118" s="769"/>
      <c r="F118" s="1265"/>
      <c r="G118" s="769"/>
      <c r="H118" s="2187"/>
      <c r="I118" s="1265"/>
      <c r="J118" s="769"/>
      <c r="K118" s="769"/>
      <c r="L118" s="769"/>
      <c r="M118" s="769"/>
      <c r="N118" s="769"/>
      <c r="O118" s="769"/>
      <c r="P118" s="769"/>
      <c r="Q118" s="769"/>
      <c r="R118" s="769"/>
      <c r="S118" s="769"/>
      <c r="T118" s="769"/>
      <c r="U118" s="769"/>
      <c r="V118" s="769"/>
      <c r="W118" s="769"/>
      <c r="X118" s="769"/>
      <c r="Y118" s="769"/>
      <c r="Z118" s="769"/>
    </row>
    <row r="119">
      <c r="A119" s="769"/>
      <c r="B119" s="769"/>
      <c r="C119" s="769"/>
      <c r="D119" s="769"/>
      <c r="E119" s="769"/>
      <c r="F119" s="1265"/>
      <c r="G119" s="769"/>
      <c r="H119" s="2187"/>
      <c r="I119" s="1265"/>
      <c r="J119" s="769"/>
      <c r="K119" s="769"/>
      <c r="L119" s="769"/>
      <c r="M119" s="769"/>
      <c r="N119" s="769"/>
      <c r="O119" s="769"/>
      <c r="P119" s="769"/>
      <c r="Q119" s="769"/>
      <c r="R119" s="769"/>
      <c r="S119" s="769"/>
      <c r="T119" s="769"/>
      <c r="U119" s="769"/>
      <c r="V119" s="769"/>
      <c r="W119" s="769"/>
      <c r="X119" s="769"/>
      <c r="Y119" s="769"/>
      <c r="Z119" s="769"/>
    </row>
    <row r="120">
      <c r="A120" s="769"/>
      <c r="B120" s="769"/>
      <c r="C120" s="769"/>
      <c r="D120" s="769"/>
      <c r="E120" s="769"/>
      <c r="F120" s="1265"/>
      <c r="G120" s="769"/>
      <c r="H120" s="2187"/>
      <c r="I120" s="1265"/>
      <c r="J120" s="769"/>
      <c r="K120" s="769"/>
      <c r="L120" s="769"/>
      <c r="M120" s="769"/>
      <c r="N120" s="769"/>
      <c r="O120" s="769"/>
      <c r="P120" s="769"/>
      <c r="Q120" s="769"/>
      <c r="R120" s="769"/>
      <c r="S120" s="769"/>
      <c r="T120" s="769"/>
      <c r="U120" s="769"/>
      <c r="V120" s="769"/>
      <c r="W120" s="769"/>
      <c r="X120" s="769"/>
      <c r="Y120" s="769"/>
      <c r="Z120" s="769"/>
    </row>
    <row r="121">
      <c r="A121" s="769"/>
      <c r="B121" s="769"/>
      <c r="C121" s="769"/>
      <c r="D121" s="769"/>
      <c r="E121" s="769"/>
      <c r="F121" s="1265"/>
      <c r="G121" s="769"/>
      <c r="H121" s="2187"/>
      <c r="I121" s="1265"/>
      <c r="J121" s="769"/>
      <c r="K121" s="769"/>
      <c r="L121" s="769"/>
      <c r="M121" s="769"/>
      <c r="N121" s="769"/>
      <c r="O121" s="769"/>
      <c r="P121" s="769"/>
      <c r="Q121" s="769"/>
      <c r="R121" s="769"/>
      <c r="S121" s="769"/>
      <c r="T121" s="769"/>
      <c r="U121" s="769"/>
      <c r="V121" s="769"/>
      <c r="W121" s="769"/>
      <c r="X121" s="769"/>
      <c r="Y121" s="769"/>
      <c r="Z121" s="769"/>
    </row>
    <row r="122">
      <c r="A122" s="769"/>
      <c r="B122" s="769"/>
      <c r="C122" s="769"/>
      <c r="D122" s="769"/>
      <c r="E122" s="769"/>
      <c r="F122" s="1265"/>
      <c r="G122" s="769"/>
      <c r="H122" s="2187"/>
      <c r="I122" s="1265"/>
      <c r="J122" s="769"/>
      <c r="K122" s="769"/>
      <c r="L122" s="769"/>
      <c r="M122" s="769"/>
      <c r="N122" s="769"/>
      <c r="O122" s="769"/>
      <c r="P122" s="769"/>
      <c r="Q122" s="769"/>
      <c r="R122" s="769"/>
      <c r="S122" s="769"/>
      <c r="T122" s="769"/>
      <c r="U122" s="769"/>
      <c r="V122" s="769"/>
      <c r="W122" s="769"/>
      <c r="X122" s="769"/>
      <c r="Y122" s="769"/>
      <c r="Z122" s="769"/>
    </row>
    <row r="123">
      <c r="A123" s="769"/>
      <c r="B123" s="769"/>
      <c r="C123" s="769"/>
      <c r="D123" s="769"/>
      <c r="E123" s="769"/>
      <c r="F123" s="1265"/>
      <c r="G123" s="769"/>
      <c r="H123" s="2187"/>
      <c r="I123" s="1265"/>
      <c r="J123" s="769"/>
      <c r="K123" s="769"/>
      <c r="L123" s="769"/>
      <c r="M123" s="769"/>
      <c r="N123" s="769"/>
      <c r="O123" s="769"/>
      <c r="P123" s="769"/>
      <c r="Q123" s="769"/>
      <c r="R123" s="769"/>
      <c r="S123" s="769"/>
      <c r="T123" s="769"/>
      <c r="U123" s="769"/>
      <c r="V123" s="769"/>
      <c r="W123" s="769"/>
      <c r="X123" s="769"/>
      <c r="Y123" s="769"/>
      <c r="Z123" s="769"/>
    </row>
    <row r="124">
      <c r="A124" s="769"/>
      <c r="B124" s="769"/>
      <c r="C124" s="769"/>
      <c r="D124" s="769"/>
      <c r="E124" s="769"/>
      <c r="F124" s="1265"/>
      <c r="G124" s="769"/>
      <c r="H124" s="2187"/>
      <c r="I124" s="1265"/>
      <c r="J124" s="769"/>
      <c r="K124" s="769"/>
      <c r="L124" s="769"/>
      <c r="M124" s="769"/>
      <c r="N124" s="769"/>
      <c r="O124" s="769"/>
      <c r="P124" s="769"/>
      <c r="Q124" s="769"/>
      <c r="R124" s="769"/>
      <c r="S124" s="769"/>
      <c r="T124" s="769"/>
      <c r="U124" s="769"/>
      <c r="V124" s="769"/>
      <c r="W124" s="769"/>
      <c r="X124" s="769"/>
      <c r="Y124" s="769"/>
      <c r="Z124" s="769"/>
    </row>
    <row r="125">
      <c r="A125" s="769"/>
      <c r="B125" s="769"/>
      <c r="C125" s="769"/>
      <c r="D125" s="769"/>
      <c r="E125" s="769"/>
      <c r="F125" s="1265"/>
      <c r="G125" s="769"/>
      <c r="H125" s="2187"/>
      <c r="I125" s="1265"/>
      <c r="J125" s="769"/>
      <c r="K125" s="769"/>
      <c r="L125" s="769"/>
      <c r="M125" s="769"/>
      <c r="N125" s="769"/>
      <c r="O125" s="769"/>
      <c r="P125" s="769"/>
      <c r="Q125" s="769"/>
      <c r="R125" s="769"/>
      <c r="S125" s="769"/>
      <c r="T125" s="769"/>
      <c r="U125" s="769"/>
      <c r="V125" s="769"/>
      <c r="W125" s="769"/>
      <c r="X125" s="769"/>
      <c r="Y125" s="769"/>
      <c r="Z125" s="769"/>
    </row>
    <row r="126">
      <c r="A126" s="769"/>
      <c r="B126" s="769"/>
      <c r="C126" s="769"/>
      <c r="D126" s="769"/>
      <c r="E126" s="769"/>
      <c r="F126" s="1265"/>
      <c r="G126" s="769"/>
      <c r="H126" s="2187"/>
      <c r="I126" s="1265"/>
      <c r="J126" s="769"/>
      <c r="K126" s="769"/>
      <c r="L126" s="769"/>
      <c r="M126" s="769"/>
      <c r="N126" s="769"/>
      <c r="O126" s="769"/>
      <c r="P126" s="769"/>
      <c r="Q126" s="769"/>
      <c r="R126" s="769"/>
      <c r="S126" s="769"/>
      <c r="T126" s="769"/>
      <c r="U126" s="769"/>
      <c r="V126" s="769"/>
      <c r="W126" s="769"/>
      <c r="X126" s="769"/>
      <c r="Y126" s="769"/>
      <c r="Z126" s="769"/>
    </row>
    <row r="127">
      <c r="A127" s="769"/>
      <c r="B127" s="769"/>
      <c r="C127" s="769"/>
      <c r="D127" s="769"/>
      <c r="E127" s="769"/>
      <c r="F127" s="1265"/>
      <c r="G127" s="769"/>
      <c r="H127" s="2187"/>
      <c r="I127" s="1265"/>
      <c r="J127" s="769"/>
      <c r="K127" s="769"/>
      <c r="L127" s="769"/>
      <c r="M127" s="769"/>
      <c r="N127" s="769"/>
      <c r="O127" s="769"/>
      <c r="P127" s="769"/>
      <c r="Q127" s="769"/>
      <c r="R127" s="769"/>
      <c r="S127" s="769"/>
      <c r="T127" s="769"/>
      <c r="U127" s="769"/>
      <c r="V127" s="769"/>
      <c r="W127" s="769"/>
      <c r="X127" s="769"/>
      <c r="Y127" s="769"/>
      <c r="Z127" s="769"/>
    </row>
    <row r="128">
      <c r="A128" s="769"/>
      <c r="B128" s="769"/>
      <c r="C128" s="769"/>
      <c r="D128" s="769"/>
      <c r="E128" s="769"/>
      <c r="F128" s="1265"/>
      <c r="G128" s="769"/>
      <c r="H128" s="2187"/>
      <c r="I128" s="1265"/>
      <c r="J128" s="769"/>
      <c r="K128" s="769"/>
      <c r="L128" s="769"/>
      <c r="M128" s="769"/>
      <c r="N128" s="769"/>
      <c r="O128" s="769"/>
      <c r="P128" s="769"/>
      <c r="Q128" s="769"/>
      <c r="R128" s="769"/>
      <c r="S128" s="769"/>
      <c r="T128" s="769"/>
      <c r="U128" s="769"/>
      <c r="V128" s="769"/>
      <c r="W128" s="769"/>
      <c r="X128" s="769"/>
      <c r="Y128" s="769"/>
      <c r="Z128" s="769"/>
    </row>
    <row r="129">
      <c r="A129" s="769"/>
      <c r="B129" s="769"/>
      <c r="C129" s="769"/>
      <c r="D129" s="769"/>
      <c r="E129" s="769"/>
      <c r="F129" s="1265"/>
      <c r="G129" s="769"/>
      <c r="H129" s="2187"/>
      <c r="I129" s="1265"/>
      <c r="J129" s="769"/>
      <c r="K129" s="769"/>
      <c r="L129" s="769"/>
      <c r="M129" s="769"/>
      <c r="N129" s="769"/>
      <c r="O129" s="769"/>
      <c r="P129" s="769"/>
      <c r="Q129" s="769"/>
      <c r="R129" s="769"/>
      <c r="S129" s="769"/>
      <c r="T129" s="769"/>
      <c r="U129" s="769"/>
      <c r="V129" s="769"/>
      <c r="W129" s="769"/>
      <c r="X129" s="769"/>
      <c r="Y129" s="769"/>
      <c r="Z129" s="769"/>
    </row>
    <row r="130">
      <c r="A130" s="769"/>
      <c r="B130" s="769"/>
      <c r="C130" s="769"/>
      <c r="D130" s="769"/>
      <c r="E130" s="769"/>
      <c r="F130" s="1265"/>
      <c r="G130" s="769"/>
      <c r="H130" s="2187"/>
      <c r="I130" s="1265"/>
      <c r="J130" s="769"/>
      <c r="K130" s="769"/>
      <c r="L130" s="769"/>
      <c r="M130" s="769"/>
      <c r="N130" s="769"/>
      <c r="O130" s="769"/>
      <c r="P130" s="769"/>
      <c r="Q130" s="769"/>
      <c r="R130" s="769"/>
      <c r="S130" s="769"/>
      <c r="T130" s="769"/>
      <c r="U130" s="769"/>
      <c r="V130" s="769"/>
      <c r="W130" s="769"/>
      <c r="X130" s="769"/>
      <c r="Y130" s="769"/>
      <c r="Z130" s="769"/>
    </row>
    <row r="131">
      <c r="A131" s="769"/>
      <c r="B131" s="769"/>
      <c r="C131" s="769"/>
      <c r="D131" s="769"/>
      <c r="E131" s="769"/>
      <c r="F131" s="1265"/>
      <c r="G131" s="769"/>
      <c r="H131" s="2187"/>
      <c r="I131" s="1265"/>
      <c r="J131" s="769"/>
      <c r="K131" s="769"/>
      <c r="L131" s="769"/>
      <c r="M131" s="769"/>
      <c r="N131" s="769"/>
      <c r="O131" s="769"/>
      <c r="P131" s="769"/>
      <c r="Q131" s="769"/>
      <c r="R131" s="769"/>
      <c r="S131" s="769"/>
      <c r="T131" s="769"/>
      <c r="U131" s="769"/>
      <c r="V131" s="769"/>
      <c r="W131" s="769"/>
      <c r="X131" s="769"/>
      <c r="Y131" s="769"/>
      <c r="Z131" s="769"/>
    </row>
    <row r="132">
      <c r="A132" s="769"/>
      <c r="B132" s="769"/>
      <c r="C132" s="769"/>
      <c r="D132" s="769"/>
      <c r="E132" s="769"/>
      <c r="F132" s="1265"/>
      <c r="G132" s="769"/>
      <c r="H132" s="2187"/>
      <c r="I132" s="1265"/>
      <c r="J132" s="769"/>
      <c r="K132" s="769"/>
      <c r="L132" s="769"/>
      <c r="M132" s="769"/>
      <c r="N132" s="769"/>
      <c r="O132" s="769"/>
      <c r="P132" s="769"/>
      <c r="Q132" s="769"/>
      <c r="R132" s="769"/>
      <c r="S132" s="769"/>
      <c r="T132" s="769"/>
      <c r="U132" s="769"/>
      <c r="V132" s="769"/>
      <c r="W132" s="769"/>
      <c r="X132" s="769"/>
      <c r="Y132" s="769"/>
      <c r="Z132" s="769"/>
    </row>
    <row r="133">
      <c r="A133" s="769"/>
      <c r="B133" s="769"/>
      <c r="C133" s="769"/>
      <c r="D133" s="769"/>
      <c r="E133" s="769"/>
      <c r="F133" s="1265"/>
      <c r="G133" s="769"/>
      <c r="H133" s="2187"/>
      <c r="I133" s="1265"/>
      <c r="J133" s="769"/>
      <c r="K133" s="769"/>
      <c r="L133" s="769"/>
      <c r="M133" s="769"/>
      <c r="N133" s="769"/>
      <c r="O133" s="769"/>
      <c r="P133" s="769"/>
      <c r="Q133" s="769"/>
      <c r="R133" s="769"/>
      <c r="S133" s="769"/>
      <c r="T133" s="769"/>
      <c r="U133" s="769"/>
      <c r="V133" s="769"/>
      <c r="W133" s="769"/>
      <c r="X133" s="769"/>
      <c r="Y133" s="769"/>
      <c r="Z133" s="769"/>
    </row>
    <row r="134">
      <c r="A134" s="769"/>
      <c r="B134" s="769"/>
      <c r="C134" s="769"/>
      <c r="D134" s="769"/>
      <c r="E134" s="769"/>
      <c r="F134" s="1265"/>
      <c r="G134" s="769"/>
      <c r="H134" s="2187"/>
      <c r="I134" s="1265"/>
      <c r="J134" s="769"/>
      <c r="K134" s="769"/>
      <c r="L134" s="769"/>
      <c r="M134" s="769"/>
      <c r="N134" s="769"/>
      <c r="O134" s="769"/>
      <c r="P134" s="769"/>
      <c r="Q134" s="769"/>
      <c r="R134" s="769"/>
      <c r="S134" s="769"/>
      <c r="T134" s="769"/>
      <c r="U134" s="769"/>
      <c r="V134" s="769"/>
      <c r="W134" s="769"/>
      <c r="X134" s="769"/>
      <c r="Y134" s="769"/>
      <c r="Z134" s="769"/>
    </row>
    <row r="135">
      <c r="A135" s="769"/>
      <c r="B135" s="769"/>
      <c r="C135" s="769"/>
      <c r="D135" s="769"/>
      <c r="E135" s="769"/>
      <c r="F135" s="1265"/>
      <c r="G135" s="769"/>
      <c r="H135" s="2187"/>
      <c r="I135" s="1265"/>
      <c r="J135" s="769"/>
      <c r="K135" s="769"/>
      <c r="L135" s="769"/>
      <c r="M135" s="769"/>
      <c r="N135" s="769"/>
      <c r="O135" s="769"/>
      <c r="P135" s="769"/>
      <c r="Q135" s="769"/>
      <c r="R135" s="769"/>
      <c r="S135" s="769"/>
      <c r="T135" s="769"/>
      <c r="U135" s="769"/>
      <c r="V135" s="769"/>
      <c r="W135" s="769"/>
      <c r="X135" s="769"/>
      <c r="Y135" s="769"/>
      <c r="Z135" s="769"/>
    </row>
    <row r="136">
      <c r="A136" s="769"/>
      <c r="B136" s="769"/>
      <c r="C136" s="769"/>
      <c r="D136" s="769"/>
      <c r="E136" s="769"/>
      <c r="F136" s="1265"/>
      <c r="G136" s="769"/>
      <c r="H136" s="2187"/>
      <c r="I136" s="1265"/>
      <c r="J136" s="769"/>
      <c r="K136" s="769"/>
      <c r="L136" s="769"/>
      <c r="M136" s="769"/>
      <c r="N136" s="769"/>
      <c r="O136" s="769"/>
      <c r="P136" s="769"/>
      <c r="Q136" s="769"/>
      <c r="R136" s="769"/>
      <c r="S136" s="769"/>
      <c r="T136" s="769"/>
      <c r="U136" s="769"/>
      <c r="V136" s="769"/>
      <c r="W136" s="769"/>
      <c r="X136" s="769"/>
      <c r="Y136" s="769"/>
      <c r="Z136" s="769"/>
    </row>
    <row r="137">
      <c r="A137" s="769"/>
      <c r="B137" s="769"/>
      <c r="C137" s="769"/>
      <c r="D137" s="769"/>
      <c r="E137" s="769"/>
      <c r="F137" s="1265"/>
      <c r="G137" s="769"/>
      <c r="H137" s="2187"/>
      <c r="I137" s="1265"/>
      <c r="J137" s="769"/>
      <c r="K137" s="769"/>
      <c r="L137" s="769"/>
      <c r="M137" s="769"/>
      <c r="N137" s="769"/>
      <c r="O137" s="769"/>
      <c r="P137" s="769"/>
      <c r="Q137" s="769"/>
      <c r="R137" s="769"/>
      <c r="S137" s="769"/>
      <c r="T137" s="769"/>
      <c r="U137" s="769"/>
      <c r="V137" s="769"/>
      <c r="W137" s="769"/>
      <c r="X137" s="769"/>
      <c r="Y137" s="769"/>
      <c r="Z137" s="769"/>
    </row>
    <row r="138">
      <c r="A138" s="769"/>
      <c r="B138" s="769"/>
      <c r="C138" s="769"/>
      <c r="D138" s="769"/>
      <c r="E138" s="769"/>
      <c r="F138" s="1265"/>
      <c r="G138" s="769"/>
      <c r="H138" s="2187"/>
      <c r="I138" s="1265"/>
      <c r="J138" s="769"/>
      <c r="K138" s="769"/>
      <c r="L138" s="769"/>
      <c r="M138" s="769"/>
      <c r="N138" s="769"/>
      <c r="O138" s="769"/>
      <c r="P138" s="769"/>
      <c r="Q138" s="769"/>
      <c r="R138" s="769"/>
      <c r="S138" s="769"/>
      <c r="T138" s="769"/>
      <c r="U138" s="769"/>
      <c r="V138" s="769"/>
      <c r="W138" s="769"/>
      <c r="X138" s="769"/>
      <c r="Y138" s="769"/>
      <c r="Z138" s="769"/>
    </row>
    <row r="139">
      <c r="A139" s="769"/>
      <c r="B139" s="769"/>
      <c r="C139" s="769"/>
      <c r="D139" s="769"/>
      <c r="E139" s="769"/>
      <c r="F139" s="1265"/>
      <c r="G139" s="769"/>
      <c r="H139" s="2187"/>
      <c r="I139" s="1265"/>
      <c r="J139" s="769"/>
      <c r="K139" s="769"/>
      <c r="L139" s="769"/>
      <c r="M139" s="769"/>
      <c r="N139" s="769"/>
      <c r="O139" s="769"/>
      <c r="P139" s="769"/>
      <c r="Q139" s="769"/>
      <c r="R139" s="769"/>
      <c r="S139" s="769"/>
      <c r="T139" s="769"/>
      <c r="U139" s="769"/>
      <c r="V139" s="769"/>
      <c r="W139" s="769"/>
      <c r="X139" s="769"/>
      <c r="Y139" s="769"/>
      <c r="Z139" s="769"/>
    </row>
    <row r="140">
      <c r="A140" s="769"/>
      <c r="B140" s="769"/>
      <c r="C140" s="769"/>
      <c r="D140" s="769"/>
      <c r="E140" s="769"/>
      <c r="F140" s="1265"/>
      <c r="G140" s="769"/>
      <c r="H140" s="2187"/>
      <c r="I140" s="1265"/>
      <c r="J140" s="769"/>
      <c r="K140" s="769"/>
      <c r="L140" s="769"/>
      <c r="M140" s="769"/>
      <c r="N140" s="769"/>
      <c r="O140" s="769"/>
      <c r="P140" s="769"/>
      <c r="Q140" s="769"/>
      <c r="R140" s="769"/>
      <c r="S140" s="769"/>
      <c r="T140" s="769"/>
      <c r="U140" s="769"/>
      <c r="V140" s="769"/>
      <c r="W140" s="769"/>
      <c r="X140" s="769"/>
      <c r="Y140" s="769"/>
      <c r="Z140" s="769"/>
    </row>
    <row r="141">
      <c r="A141" s="769"/>
      <c r="B141" s="769"/>
      <c r="C141" s="769"/>
      <c r="D141" s="769"/>
      <c r="E141" s="769"/>
      <c r="F141" s="1265"/>
      <c r="G141" s="769"/>
      <c r="H141" s="2187"/>
      <c r="I141" s="1265"/>
      <c r="J141" s="769"/>
      <c r="K141" s="769"/>
      <c r="L141" s="769"/>
      <c r="M141" s="769"/>
      <c r="N141" s="769"/>
      <c r="O141" s="769"/>
      <c r="P141" s="769"/>
      <c r="Q141" s="769"/>
      <c r="R141" s="769"/>
      <c r="S141" s="769"/>
      <c r="T141" s="769"/>
      <c r="U141" s="769"/>
      <c r="V141" s="769"/>
      <c r="W141" s="769"/>
      <c r="X141" s="769"/>
      <c r="Y141" s="769"/>
      <c r="Z141" s="769"/>
    </row>
    <row r="142">
      <c r="A142" s="769"/>
      <c r="B142" s="769"/>
      <c r="C142" s="769"/>
      <c r="D142" s="769"/>
      <c r="E142" s="769"/>
      <c r="F142" s="1265"/>
      <c r="G142" s="769"/>
      <c r="H142" s="2187"/>
      <c r="I142" s="1265"/>
      <c r="J142" s="769"/>
      <c r="K142" s="769"/>
      <c r="L142" s="769"/>
      <c r="M142" s="769"/>
      <c r="N142" s="769"/>
      <c r="O142" s="769"/>
      <c r="P142" s="769"/>
      <c r="Q142" s="769"/>
      <c r="R142" s="769"/>
      <c r="S142" s="769"/>
      <c r="T142" s="769"/>
      <c r="U142" s="769"/>
      <c r="V142" s="769"/>
      <c r="W142" s="769"/>
      <c r="X142" s="769"/>
      <c r="Y142" s="769"/>
      <c r="Z142" s="769"/>
    </row>
    <row r="143">
      <c r="A143" s="769"/>
      <c r="B143" s="769"/>
      <c r="C143" s="769"/>
      <c r="D143" s="769"/>
      <c r="E143" s="769"/>
      <c r="F143" s="1265"/>
      <c r="G143" s="769"/>
      <c r="H143" s="2187"/>
      <c r="I143" s="1265"/>
      <c r="J143" s="769"/>
      <c r="K143" s="769"/>
      <c r="L143" s="769"/>
      <c r="M143" s="769"/>
      <c r="N143" s="769"/>
      <c r="O143" s="769"/>
      <c r="P143" s="769"/>
      <c r="Q143" s="769"/>
      <c r="R143" s="769"/>
      <c r="S143" s="769"/>
      <c r="T143" s="769"/>
      <c r="U143" s="769"/>
      <c r="V143" s="769"/>
      <c r="W143" s="769"/>
      <c r="X143" s="769"/>
      <c r="Y143" s="769"/>
      <c r="Z143" s="769"/>
    </row>
    <row r="144">
      <c r="A144" s="769"/>
      <c r="B144" s="769"/>
      <c r="C144" s="769"/>
      <c r="D144" s="769"/>
      <c r="E144" s="769"/>
      <c r="F144" s="1265"/>
      <c r="G144" s="769"/>
      <c r="H144" s="2187"/>
      <c r="I144" s="1265"/>
      <c r="J144" s="769"/>
      <c r="K144" s="769"/>
      <c r="L144" s="769"/>
      <c r="M144" s="769"/>
      <c r="N144" s="769"/>
      <c r="O144" s="769"/>
      <c r="P144" s="769"/>
      <c r="Q144" s="769"/>
      <c r="R144" s="769"/>
      <c r="S144" s="769"/>
      <c r="T144" s="769"/>
      <c r="U144" s="769"/>
      <c r="V144" s="769"/>
      <c r="W144" s="769"/>
      <c r="X144" s="769"/>
      <c r="Y144" s="769"/>
      <c r="Z144" s="769"/>
    </row>
    <row r="145">
      <c r="A145" s="769"/>
      <c r="B145" s="769"/>
      <c r="C145" s="769"/>
      <c r="D145" s="769"/>
      <c r="E145" s="769"/>
      <c r="F145" s="1265"/>
      <c r="G145" s="769"/>
      <c r="H145" s="2187"/>
      <c r="I145" s="1265"/>
      <c r="J145" s="769"/>
      <c r="K145" s="769"/>
      <c r="L145" s="769"/>
      <c r="M145" s="769"/>
      <c r="N145" s="769"/>
      <c r="O145" s="769"/>
      <c r="P145" s="769"/>
      <c r="Q145" s="769"/>
      <c r="R145" s="769"/>
      <c r="S145" s="769"/>
      <c r="T145" s="769"/>
      <c r="U145" s="769"/>
      <c r="V145" s="769"/>
      <c r="W145" s="769"/>
      <c r="X145" s="769"/>
      <c r="Y145" s="769"/>
      <c r="Z145" s="769"/>
    </row>
    <row r="146">
      <c r="A146" s="769"/>
      <c r="B146" s="769"/>
      <c r="C146" s="769"/>
      <c r="D146" s="769"/>
      <c r="E146" s="769"/>
      <c r="F146" s="1265"/>
      <c r="G146" s="769"/>
      <c r="H146" s="2187"/>
      <c r="I146" s="1265"/>
      <c r="J146" s="769"/>
      <c r="K146" s="769"/>
      <c r="L146" s="769"/>
      <c r="M146" s="769"/>
      <c r="N146" s="769"/>
      <c r="O146" s="769"/>
      <c r="P146" s="769"/>
      <c r="Q146" s="769"/>
      <c r="R146" s="769"/>
      <c r="S146" s="769"/>
      <c r="T146" s="769"/>
      <c r="U146" s="769"/>
      <c r="V146" s="769"/>
      <c r="W146" s="769"/>
      <c r="X146" s="769"/>
      <c r="Y146" s="769"/>
      <c r="Z146" s="769"/>
    </row>
    <row r="147">
      <c r="A147" s="769"/>
      <c r="B147" s="769"/>
      <c r="C147" s="769"/>
      <c r="D147" s="769"/>
      <c r="E147" s="769"/>
      <c r="F147" s="1265"/>
      <c r="G147" s="769"/>
      <c r="H147" s="2187"/>
      <c r="I147" s="1265"/>
      <c r="J147" s="769"/>
      <c r="K147" s="769"/>
      <c r="L147" s="769"/>
      <c r="M147" s="769"/>
      <c r="N147" s="769"/>
      <c r="O147" s="769"/>
      <c r="P147" s="769"/>
      <c r="Q147" s="769"/>
      <c r="R147" s="769"/>
      <c r="S147" s="769"/>
      <c r="T147" s="769"/>
      <c r="U147" s="769"/>
      <c r="V147" s="769"/>
      <c r="W147" s="769"/>
      <c r="X147" s="769"/>
      <c r="Y147" s="769"/>
      <c r="Z147" s="769"/>
    </row>
    <row r="148">
      <c r="A148" s="769"/>
      <c r="B148" s="769"/>
      <c r="C148" s="769"/>
      <c r="D148" s="769"/>
      <c r="E148" s="769"/>
      <c r="F148" s="1265"/>
      <c r="G148" s="769"/>
      <c r="H148" s="2187"/>
      <c r="I148" s="1265"/>
      <c r="J148" s="769"/>
      <c r="K148" s="769"/>
      <c r="L148" s="769"/>
      <c r="M148" s="769"/>
      <c r="N148" s="769"/>
      <c r="O148" s="769"/>
      <c r="P148" s="769"/>
      <c r="Q148" s="769"/>
      <c r="R148" s="769"/>
      <c r="S148" s="769"/>
      <c r="T148" s="769"/>
      <c r="U148" s="769"/>
      <c r="V148" s="769"/>
      <c r="W148" s="769"/>
      <c r="X148" s="769"/>
      <c r="Y148" s="769"/>
      <c r="Z148" s="769"/>
    </row>
    <row r="149">
      <c r="A149" s="769"/>
      <c r="B149" s="769"/>
      <c r="C149" s="769"/>
      <c r="D149" s="769"/>
      <c r="E149" s="769"/>
      <c r="F149" s="1265"/>
      <c r="G149" s="769"/>
      <c r="H149" s="2187"/>
      <c r="I149" s="1265"/>
      <c r="J149" s="769"/>
      <c r="K149" s="769"/>
      <c r="L149" s="769"/>
      <c r="M149" s="769"/>
      <c r="N149" s="769"/>
      <c r="O149" s="769"/>
      <c r="P149" s="769"/>
      <c r="Q149" s="769"/>
      <c r="R149" s="769"/>
      <c r="S149" s="769"/>
      <c r="T149" s="769"/>
      <c r="U149" s="769"/>
      <c r="V149" s="769"/>
      <c r="W149" s="769"/>
      <c r="X149" s="769"/>
      <c r="Y149" s="769"/>
      <c r="Z149" s="769"/>
    </row>
    <row r="150">
      <c r="A150" s="769"/>
      <c r="B150" s="769"/>
      <c r="C150" s="769"/>
      <c r="D150" s="769"/>
      <c r="E150" s="769"/>
      <c r="F150" s="1265"/>
      <c r="G150" s="769"/>
      <c r="H150" s="2187"/>
      <c r="I150" s="1265"/>
      <c r="J150" s="769"/>
      <c r="K150" s="769"/>
      <c r="L150" s="769"/>
      <c r="M150" s="769"/>
      <c r="N150" s="769"/>
      <c r="O150" s="769"/>
      <c r="P150" s="769"/>
      <c r="Q150" s="769"/>
      <c r="R150" s="769"/>
      <c r="S150" s="769"/>
      <c r="T150" s="769"/>
      <c r="U150" s="769"/>
      <c r="V150" s="769"/>
      <c r="W150" s="769"/>
      <c r="X150" s="769"/>
      <c r="Y150" s="769"/>
      <c r="Z150" s="769"/>
    </row>
    <row r="151">
      <c r="A151" s="769"/>
      <c r="B151" s="769"/>
      <c r="C151" s="769"/>
      <c r="D151" s="769"/>
      <c r="E151" s="769"/>
      <c r="F151" s="1265"/>
      <c r="G151" s="769"/>
      <c r="H151" s="2187"/>
      <c r="I151" s="1265"/>
      <c r="J151" s="769"/>
      <c r="K151" s="769"/>
      <c r="L151" s="769"/>
      <c r="M151" s="769"/>
      <c r="N151" s="769"/>
      <c r="O151" s="769"/>
      <c r="P151" s="769"/>
      <c r="Q151" s="769"/>
      <c r="R151" s="769"/>
      <c r="S151" s="769"/>
      <c r="T151" s="769"/>
      <c r="U151" s="769"/>
      <c r="V151" s="769"/>
      <c r="W151" s="769"/>
      <c r="X151" s="769"/>
      <c r="Y151" s="769"/>
      <c r="Z151" s="769"/>
    </row>
    <row r="152">
      <c r="A152" s="769"/>
      <c r="B152" s="769"/>
      <c r="C152" s="769"/>
      <c r="D152" s="769"/>
      <c r="E152" s="769"/>
      <c r="F152" s="1265"/>
      <c r="G152" s="769"/>
      <c r="H152" s="2187"/>
      <c r="I152" s="1265"/>
      <c r="J152" s="769"/>
      <c r="K152" s="769"/>
      <c r="L152" s="769"/>
      <c r="M152" s="769"/>
      <c r="N152" s="769"/>
      <c r="O152" s="769"/>
      <c r="P152" s="769"/>
      <c r="Q152" s="769"/>
      <c r="R152" s="769"/>
      <c r="S152" s="769"/>
      <c r="T152" s="769"/>
      <c r="U152" s="769"/>
      <c r="V152" s="769"/>
      <c r="W152" s="769"/>
      <c r="X152" s="769"/>
      <c r="Y152" s="769"/>
      <c r="Z152" s="769"/>
    </row>
    <row r="153">
      <c r="A153" s="769"/>
      <c r="B153" s="769"/>
      <c r="C153" s="769"/>
      <c r="D153" s="769"/>
      <c r="E153" s="769"/>
      <c r="F153" s="1265"/>
      <c r="G153" s="769"/>
      <c r="H153" s="2187"/>
      <c r="I153" s="1265"/>
      <c r="J153" s="769"/>
      <c r="K153" s="769"/>
      <c r="L153" s="769"/>
      <c r="M153" s="769"/>
      <c r="N153" s="769"/>
      <c r="O153" s="769"/>
      <c r="P153" s="769"/>
      <c r="Q153" s="769"/>
      <c r="R153" s="769"/>
      <c r="S153" s="769"/>
      <c r="T153" s="769"/>
      <c r="U153" s="769"/>
      <c r="V153" s="769"/>
      <c r="W153" s="769"/>
      <c r="X153" s="769"/>
      <c r="Y153" s="769"/>
      <c r="Z153" s="769"/>
    </row>
    <row r="154">
      <c r="A154" s="769"/>
      <c r="B154" s="769"/>
      <c r="C154" s="769"/>
      <c r="D154" s="769"/>
      <c r="E154" s="769"/>
      <c r="F154" s="1265"/>
      <c r="G154" s="769"/>
      <c r="H154" s="2187"/>
      <c r="I154" s="1265"/>
      <c r="J154" s="769"/>
      <c r="K154" s="769"/>
      <c r="L154" s="769"/>
      <c r="M154" s="769"/>
      <c r="N154" s="769"/>
      <c r="O154" s="769"/>
      <c r="P154" s="769"/>
      <c r="Q154" s="769"/>
      <c r="R154" s="769"/>
      <c r="S154" s="769"/>
      <c r="T154" s="769"/>
      <c r="U154" s="769"/>
      <c r="V154" s="769"/>
      <c r="W154" s="769"/>
      <c r="X154" s="769"/>
      <c r="Y154" s="769"/>
      <c r="Z154" s="769"/>
    </row>
    <row r="155">
      <c r="A155" s="769"/>
      <c r="B155" s="769"/>
      <c r="C155" s="769"/>
      <c r="D155" s="769"/>
      <c r="E155" s="769"/>
      <c r="F155" s="1265"/>
      <c r="G155" s="769"/>
      <c r="H155" s="2187"/>
      <c r="I155" s="1265"/>
      <c r="J155" s="769"/>
      <c r="K155" s="769"/>
      <c r="L155" s="769"/>
      <c r="M155" s="769"/>
      <c r="N155" s="769"/>
      <c r="O155" s="769"/>
      <c r="P155" s="769"/>
      <c r="Q155" s="769"/>
      <c r="R155" s="769"/>
      <c r="S155" s="769"/>
      <c r="T155" s="769"/>
      <c r="U155" s="769"/>
      <c r="V155" s="769"/>
      <c r="W155" s="769"/>
      <c r="X155" s="769"/>
      <c r="Y155" s="769"/>
      <c r="Z155" s="769"/>
    </row>
    <row r="156">
      <c r="A156" s="769"/>
      <c r="B156" s="769"/>
      <c r="C156" s="769"/>
      <c r="D156" s="769"/>
      <c r="E156" s="769"/>
      <c r="F156" s="1265"/>
      <c r="G156" s="769"/>
      <c r="H156" s="2187"/>
      <c r="I156" s="1265"/>
      <c r="J156" s="769"/>
      <c r="K156" s="769"/>
      <c r="L156" s="769"/>
      <c r="M156" s="769"/>
      <c r="N156" s="769"/>
      <c r="O156" s="769"/>
      <c r="P156" s="769"/>
      <c r="Q156" s="769"/>
      <c r="R156" s="769"/>
      <c r="S156" s="769"/>
      <c r="T156" s="769"/>
      <c r="U156" s="769"/>
      <c r="V156" s="769"/>
      <c r="W156" s="769"/>
      <c r="X156" s="769"/>
      <c r="Y156" s="769"/>
      <c r="Z156" s="769"/>
    </row>
    <row r="157">
      <c r="A157" s="769"/>
      <c r="B157" s="769"/>
      <c r="C157" s="769"/>
      <c r="D157" s="769"/>
      <c r="E157" s="769"/>
      <c r="F157" s="1265"/>
      <c r="G157" s="769"/>
      <c r="H157" s="2187"/>
      <c r="I157" s="1265"/>
      <c r="J157" s="769"/>
      <c r="K157" s="769"/>
      <c r="L157" s="769"/>
      <c r="M157" s="769"/>
      <c r="N157" s="769"/>
      <c r="O157" s="769"/>
      <c r="P157" s="769"/>
      <c r="Q157" s="769"/>
      <c r="R157" s="769"/>
      <c r="S157" s="769"/>
      <c r="T157" s="769"/>
      <c r="U157" s="769"/>
      <c r="V157" s="769"/>
      <c r="W157" s="769"/>
      <c r="X157" s="769"/>
      <c r="Y157" s="769"/>
      <c r="Z157" s="769"/>
    </row>
    <row r="158">
      <c r="A158" s="769"/>
      <c r="B158" s="769"/>
      <c r="C158" s="769"/>
      <c r="D158" s="769"/>
      <c r="E158" s="769"/>
      <c r="F158" s="1265"/>
      <c r="G158" s="769"/>
      <c r="H158" s="2187"/>
      <c r="I158" s="1265"/>
      <c r="J158" s="769"/>
      <c r="K158" s="769"/>
      <c r="L158" s="769"/>
      <c r="M158" s="769"/>
      <c r="N158" s="769"/>
      <c r="O158" s="769"/>
      <c r="P158" s="769"/>
      <c r="Q158" s="769"/>
      <c r="R158" s="769"/>
      <c r="S158" s="769"/>
      <c r="T158" s="769"/>
      <c r="U158" s="769"/>
      <c r="V158" s="769"/>
      <c r="W158" s="769"/>
      <c r="X158" s="769"/>
      <c r="Y158" s="769"/>
      <c r="Z158" s="769"/>
    </row>
    <row r="159">
      <c r="A159" s="769"/>
      <c r="B159" s="769"/>
      <c r="C159" s="769"/>
      <c r="D159" s="769"/>
      <c r="E159" s="769"/>
      <c r="F159" s="1265"/>
      <c r="G159" s="769"/>
      <c r="H159" s="2187"/>
      <c r="I159" s="1265"/>
      <c r="J159" s="769"/>
      <c r="K159" s="769"/>
      <c r="L159" s="769"/>
      <c r="M159" s="769"/>
      <c r="N159" s="769"/>
      <c r="O159" s="769"/>
      <c r="P159" s="769"/>
      <c r="Q159" s="769"/>
      <c r="R159" s="769"/>
      <c r="S159" s="769"/>
      <c r="T159" s="769"/>
      <c r="U159" s="769"/>
      <c r="V159" s="769"/>
      <c r="W159" s="769"/>
      <c r="X159" s="769"/>
      <c r="Y159" s="769"/>
      <c r="Z159" s="769"/>
    </row>
    <row r="160">
      <c r="A160" s="769"/>
      <c r="B160" s="769"/>
      <c r="C160" s="769"/>
      <c r="D160" s="769"/>
      <c r="E160" s="769"/>
      <c r="F160" s="1265"/>
      <c r="G160" s="769"/>
      <c r="H160" s="2187"/>
      <c r="I160" s="1265"/>
      <c r="J160" s="769"/>
      <c r="K160" s="769"/>
      <c r="L160" s="769"/>
      <c r="M160" s="769"/>
      <c r="N160" s="769"/>
      <c r="O160" s="769"/>
      <c r="P160" s="769"/>
      <c r="Q160" s="769"/>
      <c r="R160" s="769"/>
      <c r="S160" s="769"/>
      <c r="T160" s="769"/>
      <c r="U160" s="769"/>
      <c r="V160" s="769"/>
      <c r="W160" s="769"/>
      <c r="X160" s="769"/>
      <c r="Y160" s="769"/>
      <c r="Z160" s="769"/>
    </row>
    <row r="161">
      <c r="A161" s="769"/>
      <c r="B161" s="769"/>
      <c r="C161" s="769"/>
      <c r="D161" s="769"/>
      <c r="E161" s="769"/>
      <c r="F161" s="1265"/>
      <c r="G161" s="769"/>
      <c r="H161" s="2187"/>
      <c r="I161" s="1265"/>
      <c r="J161" s="769"/>
      <c r="K161" s="769"/>
      <c r="L161" s="769"/>
      <c r="M161" s="769"/>
      <c r="N161" s="769"/>
      <c r="O161" s="769"/>
      <c r="P161" s="769"/>
      <c r="Q161" s="769"/>
      <c r="R161" s="769"/>
      <c r="S161" s="769"/>
      <c r="T161" s="769"/>
      <c r="U161" s="769"/>
      <c r="V161" s="769"/>
      <c r="W161" s="769"/>
      <c r="X161" s="769"/>
      <c r="Y161" s="769"/>
      <c r="Z161" s="769"/>
    </row>
    <row r="162">
      <c r="A162" s="769"/>
      <c r="B162" s="769"/>
      <c r="C162" s="769"/>
      <c r="D162" s="769"/>
      <c r="E162" s="769"/>
      <c r="F162" s="1265"/>
      <c r="G162" s="769"/>
      <c r="H162" s="2187"/>
      <c r="I162" s="1265"/>
      <c r="J162" s="769"/>
      <c r="K162" s="769"/>
      <c r="L162" s="769"/>
      <c r="M162" s="769"/>
      <c r="N162" s="769"/>
      <c r="O162" s="769"/>
      <c r="P162" s="769"/>
      <c r="Q162" s="769"/>
      <c r="R162" s="769"/>
      <c r="S162" s="769"/>
      <c r="T162" s="769"/>
      <c r="U162" s="769"/>
      <c r="V162" s="769"/>
      <c r="W162" s="769"/>
      <c r="X162" s="769"/>
      <c r="Y162" s="769"/>
      <c r="Z162" s="769"/>
    </row>
    <row r="163">
      <c r="A163" s="769"/>
      <c r="B163" s="769"/>
      <c r="C163" s="769"/>
      <c r="D163" s="769"/>
      <c r="E163" s="769"/>
      <c r="F163" s="1265"/>
      <c r="G163" s="769"/>
      <c r="H163" s="2187"/>
      <c r="I163" s="1265"/>
      <c r="J163" s="769"/>
      <c r="K163" s="769"/>
      <c r="L163" s="769"/>
      <c r="M163" s="769"/>
      <c r="N163" s="769"/>
      <c r="O163" s="769"/>
      <c r="P163" s="769"/>
      <c r="Q163" s="769"/>
      <c r="R163" s="769"/>
      <c r="S163" s="769"/>
      <c r="T163" s="769"/>
      <c r="U163" s="769"/>
      <c r="V163" s="769"/>
      <c r="W163" s="769"/>
      <c r="X163" s="769"/>
      <c r="Y163" s="769"/>
      <c r="Z163" s="769"/>
    </row>
    <row r="164">
      <c r="A164" s="769"/>
      <c r="B164" s="769"/>
      <c r="C164" s="769"/>
      <c r="D164" s="769"/>
      <c r="E164" s="769"/>
      <c r="F164" s="1265"/>
      <c r="G164" s="769"/>
      <c r="H164" s="2187"/>
      <c r="I164" s="1265"/>
      <c r="J164" s="769"/>
      <c r="K164" s="769"/>
      <c r="L164" s="769"/>
      <c r="M164" s="769"/>
      <c r="N164" s="769"/>
      <c r="O164" s="769"/>
      <c r="P164" s="769"/>
      <c r="Q164" s="769"/>
      <c r="R164" s="769"/>
      <c r="S164" s="769"/>
      <c r="T164" s="769"/>
      <c r="U164" s="769"/>
      <c r="V164" s="769"/>
      <c r="W164" s="769"/>
      <c r="X164" s="769"/>
      <c r="Y164" s="769"/>
      <c r="Z164" s="769"/>
    </row>
    <row r="165">
      <c r="A165" s="769"/>
      <c r="B165" s="769"/>
      <c r="C165" s="769"/>
      <c r="D165" s="769"/>
      <c r="E165" s="769"/>
      <c r="F165" s="1265"/>
      <c r="G165" s="769"/>
      <c r="H165" s="2187"/>
      <c r="I165" s="1265"/>
      <c r="J165" s="769"/>
      <c r="K165" s="769"/>
      <c r="L165" s="769"/>
      <c r="M165" s="769"/>
      <c r="N165" s="769"/>
      <c r="O165" s="769"/>
      <c r="P165" s="769"/>
      <c r="Q165" s="769"/>
      <c r="R165" s="769"/>
      <c r="S165" s="769"/>
      <c r="T165" s="769"/>
      <c r="U165" s="769"/>
      <c r="V165" s="769"/>
      <c r="W165" s="769"/>
      <c r="X165" s="769"/>
      <c r="Y165" s="769"/>
      <c r="Z165" s="769"/>
    </row>
    <row r="166">
      <c r="A166" s="769"/>
      <c r="B166" s="769"/>
      <c r="C166" s="769"/>
      <c r="D166" s="769"/>
      <c r="E166" s="769"/>
      <c r="F166" s="1265"/>
      <c r="G166" s="769"/>
      <c r="H166" s="2187"/>
      <c r="I166" s="1265"/>
      <c r="J166" s="769"/>
      <c r="K166" s="769"/>
      <c r="L166" s="769"/>
      <c r="M166" s="769"/>
      <c r="N166" s="769"/>
      <c r="O166" s="769"/>
      <c r="P166" s="769"/>
      <c r="Q166" s="769"/>
      <c r="R166" s="769"/>
      <c r="S166" s="769"/>
      <c r="T166" s="769"/>
      <c r="U166" s="769"/>
      <c r="V166" s="769"/>
      <c r="W166" s="769"/>
      <c r="X166" s="769"/>
      <c r="Y166" s="769"/>
      <c r="Z166" s="769"/>
    </row>
    <row r="167">
      <c r="A167" s="769"/>
      <c r="B167" s="769"/>
      <c r="C167" s="769"/>
      <c r="D167" s="769"/>
      <c r="E167" s="769"/>
      <c r="F167" s="1265"/>
      <c r="G167" s="769"/>
      <c r="H167" s="2187"/>
      <c r="I167" s="1265"/>
      <c r="J167" s="769"/>
      <c r="K167" s="769"/>
      <c r="L167" s="769"/>
      <c r="M167" s="769"/>
      <c r="N167" s="769"/>
      <c r="O167" s="769"/>
      <c r="P167" s="769"/>
      <c r="Q167" s="769"/>
      <c r="R167" s="769"/>
      <c r="S167" s="769"/>
      <c r="T167" s="769"/>
      <c r="U167" s="769"/>
      <c r="V167" s="769"/>
      <c r="W167" s="769"/>
      <c r="X167" s="769"/>
      <c r="Y167" s="769"/>
      <c r="Z167" s="769"/>
    </row>
    <row r="168">
      <c r="A168" s="769"/>
      <c r="B168" s="769"/>
      <c r="C168" s="769"/>
      <c r="D168" s="769"/>
      <c r="E168" s="769"/>
      <c r="F168" s="1265"/>
      <c r="G168" s="769"/>
      <c r="H168" s="2187"/>
      <c r="I168" s="1265"/>
      <c r="J168" s="769"/>
      <c r="K168" s="769"/>
      <c r="L168" s="769"/>
      <c r="M168" s="769"/>
      <c r="N168" s="769"/>
      <c r="O168" s="769"/>
      <c r="P168" s="769"/>
      <c r="Q168" s="769"/>
      <c r="R168" s="769"/>
      <c r="S168" s="769"/>
      <c r="T168" s="769"/>
      <c r="U168" s="769"/>
      <c r="V168" s="769"/>
      <c r="W168" s="769"/>
      <c r="X168" s="769"/>
      <c r="Y168" s="769"/>
      <c r="Z168" s="769"/>
    </row>
    <row r="169">
      <c r="A169" s="769"/>
      <c r="B169" s="769"/>
      <c r="C169" s="769"/>
      <c r="D169" s="769"/>
      <c r="E169" s="769"/>
      <c r="F169" s="1265"/>
      <c r="G169" s="769"/>
      <c r="H169" s="2187"/>
      <c r="I169" s="1265"/>
      <c r="J169" s="769"/>
      <c r="K169" s="769"/>
      <c r="L169" s="769"/>
      <c r="M169" s="769"/>
      <c r="N169" s="769"/>
      <c r="O169" s="769"/>
      <c r="P169" s="769"/>
      <c r="Q169" s="769"/>
      <c r="R169" s="769"/>
      <c r="S169" s="769"/>
      <c r="T169" s="769"/>
      <c r="U169" s="769"/>
      <c r="V169" s="769"/>
      <c r="W169" s="769"/>
      <c r="X169" s="769"/>
      <c r="Y169" s="769"/>
      <c r="Z169" s="769"/>
    </row>
    <row r="170">
      <c r="A170" s="769"/>
      <c r="B170" s="769"/>
      <c r="C170" s="769"/>
      <c r="D170" s="769"/>
      <c r="E170" s="769"/>
      <c r="F170" s="1265"/>
      <c r="G170" s="769"/>
      <c r="H170" s="2187"/>
      <c r="I170" s="1265"/>
      <c r="J170" s="769"/>
      <c r="K170" s="769"/>
      <c r="L170" s="769"/>
      <c r="M170" s="769"/>
      <c r="N170" s="769"/>
      <c r="O170" s="769"/>
      <c r="P170" s="769"/>
      <c r="Q170" s="769"/>
      <c r="R170" s="769"/>
      <c r="S170" s="769"/>
      <c r="T170" s="769"/>
      <c r="U170" s="769"/>
      <c r="V170" s="769"/>
      <c r="W170" s="769"/>
      <c r="X170" s="769"/>
      <c r="Y170" s="769"/>
      <c r="Z170" s="769"/>
    </row>
    <row r="171">
      <c r="A171" s="769"/>
      <c r="B171" s="769"/>
      <c r="C171" s="769"/>
      <c r="D171" s="769"/>
      <c r="E171" s="769"/>
      <c r="F171" s="1265"/>
      <c r="G171" s="769"/>
      <c r="H171" s="2187"/>
      <c r="I171" s="1265"/>
      <c r="J171" s="769"/>
      <c r="K171" s="769"/>
      <c r="L171" s="769"/>
      <c r="M171" s="769"/>
      <c r="N171" s="769"/>
      <c r="O171" s="769"/>
      <c r="P171" s="769"/>
      <c r="Q171" s="769"/>
      <c r="R171" s="769"/>
      <c r="S171" s="769"/>
      <c r="T171" s="769"/>
      <c r="U171" s="769"/>
      <c r="V171" s="769"/>
      <c r="W171" s="769"/>
      <c r="X171" s="769"/>
      <c r="Y171" s="769"/>
      <c r="Z171" s="769"/>
    </row>
    <row r="172">
      <c r="A172" s="769"/>
      <c r="B172" s="769"/>
      <c r="C172" s="769"/>
      <c r="D172" s="769"/>
      <c r="E172" s="769"/>
      <c r="F172" s="1265"/>
      <c r="G172" s="769"/>
      <c r="H172" s="2187"/>
      <c r="I172" s="1265"/>
      <c r="J172" s="769"/>
      <c r="K172" s="769"/>
      <c r="L172" s="769"/>
      <c r="M172" s="769"/>
      <c r="N172" s="769"/>
      <c r="O172" s="769"/>
      <c r="P172" s="769"/>
      <c r="Q172" s="769"/>
      <c r="R172" s="769"/>
      <c r="S172" s="769"/>
      <c r="T172" s="769"/>
      <c r="U172" s="769"/>
      <c r="V172" s="769"/>
      <c r="W172" s="769"/>
      <c r="X172" s="769"/>
      <c r="Y172" s="769"/>
      <c r="Z172" s="769"/>
    </row>
    <row r="173">
      <c r="A173" s="769"/>
      <c r="B173" s="769"/>
      <c r="C173" s="769"/>
      <c r="D173" s="769"/>
      <c r="E173" s="769"/>
      <c r="F173" s="1265"/>
      <c r="G173" s="769"/>
      <c r="H173" s="2187"/>
      <c r="I173" s="1265"/>
      <c r="J173" s="769"/>
      <c r="K173" s="769"/>
      <c r="L173" s="769"/>
      <c r="M173" s="769"/>
      <c r="N173" s="769"/>
      <c r="O173" s="769"/>
      <c r="P173" s="769"/>
      <c r="Q173" s="769"/>
      <c r="R173" s="769"/>
      <c r="S173" s="769"/>
      <c r="T173" s="769"/>
      <c r="U173" s="769"/>
      <c r="V173" s="769"/>
      <c r="W173" s="769"/>
      <c r="X173" s="769"/>
      <c r="Y173" s="769"/>
      <c r="Z173" s="769"/>
    </row>
    <row r="174">
      <c r="A174" s="769"/>
      <c r="B174" s="769"/>
      <c r="C174" s="769"/>
      <c r="D174" s="769"/>
      <c r="E174" s="769"/>
      <c r="F174" s="1265"/>
      <c r="G174" s="769"/>
      <c r="H174" s="2187"/>
      <c r="I174" s="1265"/>
      <c r="J174" s="769"/>
      <c r="K174" s="769"/>
      <c r="L174" s="769"/>
      <c r="M174" s="769"/>
      <c r="N174" s="769"/>
      <c r="O174" s="769"/>
      <c r="P174" s="769"/>
      <c r="Q174" s="769"/>
      <c r="R174" s="769"/>
      <c r="S174" s="769"/>
      <c r="T174" s="769"/>
      <c r="U174" s="769"/>
      <c r="V174" s="769"/>
      <c r="W174" s="769"/>
      <c r="X174" s="769"/>
      <c r="Y174" s="769"/>
      <c r="Z174" s="769"/>
    </row>
    <row r="175">
      <c r="A175" s="769"/>
      <c r="B175" s="769"/>
      <c r="C175" s="769"/>
      <c r="D175" s="769"/>
      <c r="E175" s="769"/>
      <c r="F175" s="1265"/>
      <c r="G175" s="769"/>
      <c r="H175" s="2187"/>
      <c r="I175" s="1265"/>
      <c r="J175" s="769"/>
      <c r="K175" s="769"/>
      <c r="L175" s="769"/>
      <c r="M175" s="769"/>
      <c r="N175" s="769"/>
      <c r="O175" s="769"/>
      <c r="P175" s="769"/>
      <c r="Q175" s="769"/>
      <c r="R175" s="769"/>
      <c r="S175" s="769"/>
      <c r="T175" s="769"/>
      <c r="U175" s="769"/>
      <c r="V175" s="769"/>
      <c r="W175" s="769"/>
      <c r="X175" s="769"/>
      <c r="Y175" s="769"/>
      <c r="Z175" s="769"/>
    </row>
    <row r="176">
      <c r="A176" s="769"/>
      <c r="B176" s="769"/>
      <c r="C176" s="769"/>
      <c r="D176" s="769"/>
      <c r="E176" s="769"/>
      <c r="F176" s="1265"/>
      <c r="G176" s="769"/>
      <c r="H176" s="2187"/>
      <c r="I176" s="1265"/>
      <c r="J176" s="769"/>
      <c r="K176" s="769"/>
      <c r="L176" s="769"/>
      <c r="M176" s="769"/>
      <c r="N176" s="769"/>
      <c r="O176" s="769"/>
      <c r="P176" s="769"/>
      <c r="Q176" s="769"/>
      <c r="R176" s="769"/>
      <c r="S176" s="769"/>
      <c r="T176" s="769"/>
      <c r="U176" s="769"/>
      <c r="V176" s="769"/>
      <c r="W176" s="769"/>
      <c r="X176" s="769"/>
      <c r="Y176" s="769"/>
      <c r="Z176" s="769"/>
    </row>
    <row r="177">
      <c r="A177" s="769"/>
      <c r="B177" s="769"/>
      <c r="C177" s="769"/>
      <c r="D177" s="769"/>
      <c r="E177" s="769"/>
      <c r="F177" s="1265"/>
      <c r="G177" s="769"/>
      <c r="H177" s="2187"/>
      <c r="I177" s="1265"/>
      <c r="J177" s="769"/>
      <c r="K177" s="769"/>
      <c r="L177" s="769"/>
      <c r="M177" s="769"/>
      <c r="N177" s="769"/>
      <c r="O177" s="769"/>
      <c r="P177" s="769"/>
      <c r="Q177" s="769"/>
      <c r="R177" s="769"/>
      <c r="S177" s="769"/>
      <c r="T177" s="769"/>
      <c r="U177" s="769"/>
      <c r="V177" s="769"/>
      <c r="W177" s="769"/>
      <c r="X177" s="769"/>
      <c r="Y177" s="769"/>
      <c r="Z177" s="769"/>
    </row>
    <row r="178">
      <c r="A178" s="769"/>
      <c r="B178" s="769"/>
      <c r="C178" s="769"/>
      <c r="D178" s="769"/>
      <c r="E178" s="769"/>
      <c r="F178" s="1265"/>
      <c r="G178" s="769"/>
      <c r="H178" s="2187"/>
      <c r="I178" s="1265"/>
      <c r="J178" s="769"/>
      <c r="K178" s="769"/>
      <c r="L178" s="769"/>
      <c r="M178" s="769"/>
      <c r="N178" s="769"/>
      <c r="O178" s="769"/>
      <c r="P178" s="769"/>
      <c r="Q178" s="769"/>
      <c r="R178" s="769"/>
      <c r="S178" s="769"/>
      <c r="T178" s="769"/>
      <c r="U178" s="769"/>
      <c r="V178" s="769"/>
      <c r="W178" s="769"/>
      <c r="X178" s="769"/>
      <c r="Y178" s="769"/>
      <c r="Z178" s="769"/>
    </row>
    <row r="179">
      <c r="A179" s="769"/>
      <c r="B179" s="769"/>
      <c r="C179" s="769"/>
      <c r="D179" s="769"/>
      <c r="E179" s="769"/>
      <c r="F179" s="1265"/>
      <c r="G179" s="769"/>
      <c r="H179" s="2187"/>
      <c r="I179" s="1265"/>
      <c r="J179" s="769"/>
      <c r="K179" s="769"/>
      <c r="L179" s="769"/>
      <c r="M179" s="769"/>
      <c r="N179" s="769"/>
      <c r="O179" s="769"/>
      <c r="P179" s="769"/>
      <c r="Q179" s="769"/>
      <c r="R179" s="769"/>
      <c r="S179" s="769"/>
      <c r="T179" s="769"/>
      <c r="U179" s="769"/>
      <c r="V179" s="769"/>
      <c r="W179" s="769"/>
      <c r="X179" s="769"/>
      <c r="Y179" s="769"/>
      <c r="Z179" s="769"/>
    </row>
    <row r="180">
      <c r="A180" s="769"/>
      <c r="B180" s="769"/>
      <c r="C180" s="769"/>
      <c r="D180" s="769"/>
      <c r="E180" s="769"/>
      <c r="F180" s="1265"/>
      <c r="G180" s="769"/>
      <c r="H180" s="2187"/>
      <c r="I180" s="1265"/>
      <c r="J180" s="769"/>
      <c r="K180" s="769"/>
      <c r="L180" s="769"/>
      <c r="M180" s="769"/>
      <c r="N180" s="769"/>
      <c r="O180" s="769"/>
      <c r="P180" s="769"/>
      <c r="Q180" s="769"/>
      <c r="R180" s="769"/>
      <c r="S180" s="769"/>
      <c r="T180" s="769"/>
      <c r="U180" s="769"/>
      <c r="V180" s="769"/>
      <c r="W180" s="769"/>
      <c r="X180" s="769"/>
      <c r="Y180" s="769"/>
      <c r="Z180" s="769"/>
    </row>
    <row r="181">
      <c r="A181" s="769"/>
      <c r="B181" s="769"/>
      <c r="C181" s="769"/>
      <c r="D181" s="769"/>
      <c r="E181" s="769"/>
      <c r="F181" s="1265"/>
      <c r="G181" s="769"/>
      <c r="H181" s="2187"/>
      <c r="I181" s="1265"/>
      <c r="J181" s="769"/>
      <c r="K181" s="769"/>
      <c r="L181" s="769"/>
      <c r="M181" s="769"/>
      <c r="N181" s="769"/>
      <c r="O181" s="769"/>
      <c r="P181" s="769"/>
      <c r="Q181" s="769"/>
      <c r="R181" s="769"/>
      <c r="S181" s="769"/>
      <c r="T181" s="769"/>
      <c r="U181" s="769"/>
      <c r="V181" s="769"/>
      <c r="W181" s="769"/>
      <c r="X181" s="769"/>
      <c r="Y181" s="769"/>
      <c r="Z181" s="769"/>
    </row>
    <row r="182">
      <c r="A182" s="769"/>
      <c r="B182" s="769"/>
      <c r="C182" s="769"/>
      <c r="D182" s="769"/>
      <c r="E182" s="769"/>
      <c r="F182" s="1265"/>
      <c r="G182" s="769"/>
      <c r="H182" s="2187"/>
      <c r="I182" s="1265"/>
      <c r="J182" s="769"/>
      <c r="K182" s="769"/>
      <c r="L182" s="769"/>
      <c r="M182" s="769"/>
      <c r="N182" s="769"/>
      <c r="O182" s="769"/>
      <c r="P182" s="769"/>
      <c r="Q182" s="769"/>
      <c r="R182" s="769"/>
      <c r="S182" s="769"/>
      <c r="T182" s="769"/>
      <c r="U182" s="769"/>
      <c r="V182" s="769"/>
      <c r="W182" s="769"/>
      <c r="X182" s="769"/>
      <c r="Y182" s="769"/>
      <c r="Z182" s="769"/>
    </row>
    <row r="183">
      <c r="A183" s="769"/>
      <c r="B183" s="769"/>
      <c r="C183" s="769"/>
      <c r="D183" s="769"/>
      <c r="E183" s="769"/>
      <c r="F183" s="1265"/>
      <c r="G183" s="769"/>
      <c r="H183" s="2187"/>
      <c r="I183" s="1265"/>
      <c r="J183" s="769"/>
      <c r="K183" s="769"/>
      <c r="L183" s="769"/>
      <c r="M183" s="769"/>
      <c r="N183" s="769"/>
      <c r="O183" s="769"/>
      <c r="P183" s="769"/>
      <c r="Q183" s="769"/>
      <c r="R183" s="769"/>
      <c r="S183" s="769"/>
      <c r="T183" s="769"/>
      <c r="U183" s="769"/>
      <c r="V183" s="769"/>
      <c r="W183" s="769"/>
      <c r="X183" s="769"/>
      <c r="Y183" s="769"/>
      <c r="Z183" s="769"/>
    </row>
    <row r="184">
      <c r="A184" s="769"/>
      <c r="B184" s="769"/>
      <c r="C184" s="769"/>
      <c r="D184" s="769"/>
      <c r="E184" s="769"/>
      <c r="F184" s="1265"/>
      <c r="G184" s="769"/>
      <c r="H184" s="2187"/>
      <c r="I184" s="1265"/>
      <c r="J184" s="769"/>
      <c r="K184" s="769"/>
      <c r="L184" s="769"/>
      <c r="M184" s="769"/>
      <c r="N184" s="769"/>
      <c r="O184" s="769"/>
      <c r="P184" s="769"/>
      <c r="Q184" s="769"/>
      <c r="R184" s="769"/>
      <c r="S184" s="769"/>
      <c r="T184" s="769"/>
      <c r="U184" s="769"/>
      <c r="V184" s="769"/>
      <c r="W184" s="769"/>
      <c r="X184" s="769"/>
      <c r="Y184" s="769"/>
      <c r="Z184" s="769"/>
    </row>
    <row r="185">
      <c r="A185" s="769"/>
      <c r="B185" s="769"/>
      <c r="C185" s="769"/>
      <c r="D185" s="769"/>
      <c r="E185" s="769"/>
      <c r="F185" s="1265"/>
      <c r="G185" s="769"/>
      <c r="H185" s="2187"/>
      <c r="I185" s="1265"/>
      <c r="J185" s="769"/>
      <c r="K185" s="769"/>
      <c r="L185" s="769"/>
      <c r="M185" s="769"/>
      <c r="N185" s="769"/>
      <c r="O185" s="769"/>
      <c r="P185" s="769"/>
      <c r="Q185" s="769"/>
      <c r="R185" s="769"/>
      <c r="S185" s="769"/>
      <c r="T185" s="769"/>
      <c r="U185" s="769"/>
      <c r="V185" s="769"/>
      <c r="W185" s="769"/>
      <c r="X185" s="769"/>
      <c r="Y185" s="769"/>
      <c r="Z185" s="769"/>
    </row>
    <row r="186">
      <c r="A186" s="769"/>
      <c r="B186" s="769"/>
      <c r="C186" s="769"/>
      <c r="D186" s="769"/>
      <c r="E186" s="769"/>
      <c r="F186" s="1265"/>
      <c r="G186" s="769"/>
      <c r="H186" s="2187"/>
      <c r="I186" s="1265"/>
      <c r="J186" s="769"/>
      <c r="K186" s="769"/>
      <c r="L186" s="769"/>
      <c r="M186" s="769"/>
      <c r="N186" s="769"/>
      <c r="O186" s="769"/>
      <c r="P186" s="769"/>
      <c r="Q186" s="769"/>
      <c r="R186" s="769"/>
      <c r="S186" s="769"/>
      <c r="T186" s="769"/>
      <c r="U186" s="769"/>
      <c r="V186" s="769"/>
      <c r="W186" s="769"/>
      <c r="X186" s="769"/>
      <c r="Y186" s="769"/>
      <c r="Z186" s="769"/>
    </row>
    <row r="187">
      <c r="A187" s="769"/>
      <c r="B187" s="769"/>
      <c r="C187" s="769"/>
      <c r="D187" s="769"/>
      <c r="E187" s="769"/>
      <c r="F187" s="1265"/>
      <c r="G187" s="769"/>
      <c r="H187" s="2187"/>
      <c r="I187" s="1265"/>
      <c r="J187" s="769"/>
      <c r="K187" s="769"/>
      <c r="L187" s="769"/>
      <c r="M187" s="769"/>
      <c r="N187" s="769"/>
      <c r="O187" s="769"/>
      <c r="P187" s="769"/>
      <c r="Q187" s="769"/>
      <c r="R187" s="769"/>
      <c r="S187" s="769"/>
      <c r="T187" s="769"/>
      <c r="U187" s="769"/>
      <c r="V187" s="769"/>
      <c r="W187" s="769"/>
      <c r="X187" s="769"/>
      <c r="Y187" s="769"/>
      <c r="Z187" s="769"/>
    </row>
    <row r="188">
      <c r="A188" s="769"/>
      <c r="B188" s="769"/>
      <c r="C188" s="769"/>
      <c r="D188" s="769"/>
      <c r="E188" s="769"/>
      <c r="F188" s="1265"/>
      <c r="G188" s="769"/>
      <c r="H188" s="2187"/>
      <c r="I188" s="1265"/>
      <c r="J188" s="769"/>
      <c r="K188" s="769"/>
      <c r="L188" s="769"/>
      <c r="M188" s="769"/>
      <c r="N188" s="769"/>
      <c r="O188" s="769"/>
      <c r="P188" s="769"/>
      <c r="Q188" s="769"/>
      <c r="R188" s="769"/>
      <c r="S188" s="769"/>
      <c r="T188" s="769"/>
      <c r="U188" s="769"/>
      <c r="V188" s="769"/>
      <c r="W188" s="769"/>
      <c r="X188" s="769"/>
      <c r="Y188" s="769"/>
      <c r="Z188" s="769"/>
    </row>
    <row r="189">
      <c r="A189" s="769"/>
      <c r="B189" s="769"/>
      <c r="C189" s="769"/>
      <c r="D189" s="769"/>
      <c r="E189" s="769"/>
      <c r="F189" s="1265"/>
      <c r="G189" s="769"/>
      <c r="H189" s="2187"/>
      <c r="I189" s="1265"/>
      <c r="J189" s="769"/>
      <c r="K189" s="769"/>
      <c r="L189" s="769"/>
      <c r="M189" s="769"/>
      <c r="N189" s="769"/>
      <c r="O189" s="769"/>
      <c r="P189" s="769"/>
      <c r="Q189" s="769"/>
      <c r="R189" s="769"/>
      <c r="S189" s="769"/>
      <c r="T189" s="769"/>
      <c r="U189" s="769"/>
      <c r="V189" s="769"/>
      <c r="W189" s="769"/>
      <c r="X189" s="769"/>
      <c r="Y189" s="769"/>
      <c r="Z189" s="769"/>
    </row>
    <row r="190">
      <c r="A190" s="769"/>
      <c r="B190" s="769"/>
      <c r="C190" s="769"/>
      <c r="D190" s="769"/>
      <c r="E190" s="769"/>
      <c r="F190" s="1265"/>
      <c r="G190" s="769"/>
      <c r="H190" s="2187"/>
      <c r="I190" s="1265"/>
      <c r="J190" s="769"/>
      <c r="K190" s="769"/>
      <c r="L190" s="769"/>
      <c r="M190" s="769"/>
      <c r="N190" s="769"/>
      <c r="O190" s="769"/>
      <c r="P190" s="769"/>
      <c r="Q190" s="769"/>
      <c r="R190" s="769"/>
      <c r="S190" s="769"/>
      <c r="T190" s="769"/>
      <c r="U190" s="769"/>
      <c r="V190" s="769"/>
      <c r="W190" s="769"/>
      <c r="X190" s="769"/>
      <c r="Y190" s="769"/>
      <c r="Z190" s="769"/>
    </row>
    <row r="191">
      <c r="A191" s="769"/>
      <c r="B191" s="769"/>
      <c r="C191" s="769"/>
      <c r="D191" s="769"/>
      <c r="E191" s="769"/>
      <c r="F191" s="1265"/>
      <c r="G191" s="769"/>
      <c r="H191" s="2187"/>
      <c r="I191" s="1265"/>
      <c r="J191" s="769"/>
      <c r="K191" s="769"/>
      <c r="L191" s="769"/>
      <c r="M191" s="769"/>
      <c r="N191" s="769"/>
      <c r="O191" s="769"/>
      <c r="P191" s="769"/>
      <c r="Q191" s="769"/>
      <c r="R191" s="769"/>
      <c r="S191" s="769"/>
      <c r="T191" s="769"/>
      <c r="U191" s="769"/>
      <c r="V191" s="769"/>
      <c r="W191" s="769"/>
      <c r="X191" s="769"/>
      <c r="Y191" s="769"/>
      <c r="Z191" s="769"/>
    </row>
    <row r="192">
      <c r="A192" s="769"/>
      <c r="B192" s="769"/>
      <c r="C192" s="769"/>
      <c r="D192" s="769"/>
      <c r="E192" s="769"/>
      <c r="F192" s="1265"/>
      <c r="G192" s="769"/>
      <c r="H192" s="2187"/>
      <c r="I192" s="1265"/>
      <c r="J192" s="769"/>
      <c r="K192" s="769"/>
      <c r="L192" s="769"/>
      <c r="M192" s="769"/>
      <c r="N192" s="769"/>
      <c r="O192" s="769"/>
      <c r="P192" s="769"/>
      <c r="Q192" s="769"/>
      <c r="R192" s="769"/>
      <c r="S192" s="769"/>
      <c r="T192" s="769"/>
      <c r="U192" s="769"/>
      <c r="V192" s="769"/>
      <c r="W192" s="769"/>
      <c r="X192" s="769"/>
      <c r="Y192" s="769"/>
      <c r="Z192" s="769"/>
    </row>
    <row r="193">
      <c r="A193" s="769"/>
      <c r="B193" s="769"/>
      <c r="C193" s="769"/>
      <c r="D193" s="769"/>
      <c r="E193" s="769"/>
      <c r="F193" s="1265"/>
      <c r="G193" s="769"/>
      <c r="H193" s="2187"/>
      <c r="I193" s="1265"/>
      <c r="J193" s="769"/>
      <c r="K193" s="769"/>
      <c r="L193" s="769"/>
      <c r="M193" s="769"/>
      <c r="N193" s="769"/>
      <c r="O193" s="769"/>
      <c r="P193" s="769"/>
      <c r="Q193" s="769"/>
      <c r="R193" s="769"/>
      <c r="S193" s="769"/>
      <c r="T193" s="769"/>
      <c r="U193" s="769"/>
      <c r="V193" s="769"/>
      <c r="W193" s="769"/>
      <c r="X193" s="769"/>
      <c r="Y193" s="769"/>
      <c r="Z193" s="769"/>
    </row>
    <row r="194">
      <c r="A194" s="769"/>
      <c r="B194" s="769"/>
      <c r="C194" s="769"/>
      <c r="D194" s="769"/>
      <c r="E194" s="769"/>
      <c r="F194" s="1265"/>
      <c r="G194" s="769"/>
      <c r="H194" s="2187"/>
      <c r="I194" s="1265"/>
      <c r="J194" s="769"/>
      <c r="K194" s="769"/>
      <c r="L194" s="769"/>
      <c r="M194" s="769"/>
      <c r="N194" s="769"/>
      <c r="O194" s="769"/>
      <c r="P194" s="769"/>
      <c r="Q194" s="769"/>
      <c r="R194" s="769"/>
      <c r="S194" s="769"/>
      <c r="T194" s="769"/>
      <c r="U194" s="769"/>
      <c r="V194" s="769"/>
      <c r="W194" s="769"/>
      <c r="X194" s="769"/>
      <c r="Y194" s="769"/>
      <c r="Z194" s="769"/>
    </row>
    <row r="195">
      <c r="A195" s="769"/>
      <c r="B195" s="769"/>
      <c r="C195" s="769"/>
      <c r="D195" s="769"/>
      <c r="E195" s="769"/>
      <c r="F195" s="1265"/>
      <c r="G195" s="769"/>
      <c r="H195" s="2187"/>
      <c r="I195" s="1265"/>
      <c r="J195" s="769"/>
      <c r="K195" s="769"/>
      <c r="L195" s="769"/>
      <c r="M195" s="769"/>
      <c r="N195" s="769"/>
      <c r="O195" s="769"/>
      <c r="P195" s="769"/>
      <c r="Q195" s="769"/>
      <c r="R195" s="769"/>
      <c r="S195" s="769"/>
      <c r="T195" s="769"/>
      <c r="U195" s="769"/>
      <c r="V195" s="769"/>
      <c r="W195" s="769"/>
      <c r="X195" s="769"/>
      <c r="Y195" s="769"/>
      <c r="Z195" s="769"/>
    </row>
    <row r="196">
      <c r="A196" s="769"/>
      <c r="B196" s="769"/>
      <c r="C196" s="769"/>
      <c r="D196" s="769"/>
      <c r="E196" s="769"/>
      <c r="F196" s="1265"/>
      <c r="G196" s="769"/>
      <c r="H196" s="2187"/>
      <c r="I196" s="1265"/>
      <c r="J196" s="769"/>
      <c r="K196" s="769"/>
      <c r="L196" s="769"/>
      <c r="M196" s="769"/>
      <c r="N196" s="769"/>
      <c r="O196" s="769"/>
      <c r="P196" s="769"/>
      <c r="Q196" s="769"/>
      <c r="R196" s="769"/>
      <c r="S196" s="769"/>
      <c r="T196" s="769"/>
      <c r="U196" s="769"/>
      <c r="V196" s="769"/>
      <c r="W196" s="769"/>
      <c r="X196" s="769"/>
      <c r="Y196" s="769"/>
      <c r="Z196" s="769"/>
    </row>
    <row r="197">
      <c r="A197" s="769"/>
      <c r="B197" s="769"/>
      <c r="C197" s="769"/>
      <c r="D197" s="769"/>
      <c r="E197" s="769"/>
      <c r="F197" s="1265"/>
      <c r="G197" s="769"/>
      <c r="H197" s="2187"/>
      <c r="I197" s="1265"/>
      <c r="J197" s="769"/>
      <c r="K197" s="769"/>
      <c r="L197" s="769"/>
      <c r="M197" s="769"/>
      <c r="N197" s="769"/>
      <c r="O197" s="769"/>
      <c r="P197" s="769"/>
      <c r="Q197" s="769"/>
      <c r="R197" s="769"/>
      <c r="S197" s="769"/>
      <c r="T197" s="769"/>
      <c r="U197" s="769"/>
      <c r="V197" s="769"/>
      <c r="W197" s="769"/>
      <c r="X197" s="769"/>
      <c r="Y197" s="769"/>
      <c r="Z197" s="769"/>
    </row>
    <row r="198">
      <c r="A198" s="769"/>
      <c r="B198" s="769"/>
      <c r="C198" s="769"/>
      <c r="D198" s="769"/>
      <c r="E198" s="769"/>
      <c r="F198" s="1265"/>
      <c r="G198" s="769"/>
      <c r="H198" s="2187"/>
      <c r="I198" s="1265"/>
      <c r="J198" s="769"/>
      <c r="K198" s="769"/>
      <c r="L198" s="769"/>
      <c r="M198" s="769"/>
      <c r="N198" s="769"/>
      <c r="O198" s="769"/>
      <c r="P198" s="769"/>
      <c r="Q198" s="769"/>
      <c r="R198" s="769"/>
      <c r="S198" s="769"/>
      <c r="T198" s="769"/>
      <c r="U198" s="769"/>
      <c r="V198" s="769"/>
      <c r="W198" s="769"/>
      <c r="X198" s="769"/>
      <c r="Y198" s="769"/>
      <c r="Z198" s="769"/>
    </row>
    <row r="199">
      <c r="A199" s="769"/>
      <c r="B199" s="769"/>
      <c r="C199" s="769"/>
      <c r="D199" s="769"/>
      <c r="E199" s="769"/>
      <c r="F199" s="1265"/>
      <c r="G199" s="769"/>
      <c r="H199" s="2187"/>
      <c r="I199" s="1265"/>
      <c r="J199" s="769"/>
      <c r="K199" s="769"/>
      <c r="L199" s="769"/>
      <c r="M199" s="769"/>
      <c r="N199" s="769"/>
      <c r="O199" s="769"/>
      <c r="P199" s="769"/>
      <c r="Q199" s="769"/>
      <c r="R199" s="769"/>
      <c r="S199" s="769"/>
      <c r="T199" s="769"/>
      <c r="U199" s="769"/>
      <c r="V199" s="769"/>
      <c r="W199" s="769"/>
      <c r="X199" s="769"/>
      <c r="Y199" s="769"/>
      <c r="Z199" s="769"/>
    </row>
    <row r="200">
      <c r="A200" s="769"/>
      <c r="B200" s="769"/>
      <c r="C200" s="769"/>
      <c r="D200" s="769"/>
      <c r="E200" s="769"/>
      <c r="F200" s="1265"/>
      <c r="G200" s="769"/>
      <c r="H200" s="2187"/>
      <c r="I200" s="1265"/>
      <c r="J200" s="769"/>
      <c r="K200" s="769"/>
      <c r="L200" s="769"/>
      <c r="M200" s="769"/>
      <c r="N200" s="769"/>
      <c r="O200" s="769"/>
      <c r="P200" s="769"/>
      <c r="Q200" s="769"/>
      <c r="R200" s="769"/>
      <c r="S200" s="769"/>
      <c r="T200" s="769"/>
      <c r="U200" s="769"/>
      <c r="V200" s="769"/>
      <c r="W200" s="769"/>
      <c r="X200" s="769"/>
      <c r="Y200" s="769"/>
      <c r="Z200" s="769"/>
    </row>
    <row r="201">
      <c r="A201" s="769"/>
      <c r="B201" s="769"/>
      <c r="C201" s="769"/>
      <c r="D201" s="769"/>
      <c r="E201" s="769"/>
      <c r="F201" s="1265"/>
      <c r="G201" s="769"/>
      <c r="H201" s="2187"/>
      <c r="I201" s="1265"/>
      <c r="J201" s="769"/>
      <c r="K201" s="769"/>
      <c r="L201" s="769"/>
      <c r="M201" s="769"/>
      <c r="N201" s="769"/>
      <c r="O201" s="769"/>
      <c r="P201" s="769"/>
      <c r="Q201" s="769"/>
      <c r="R201" s="769"/>
      <c r="S201" s="769"/>
      <c r="T201" s="769"/>
      <c r="U201" s="769"/>
      <c r="V201" s="769"/>
      <c r="W201" s="769"/>
      <c r="X201" s="769"/>
      <c r="Y201" s="769"/>
      <c r="Z201" s="769"/>
    </row>
    <row r="202">
      <c r="A202" s="769"/>
      <c r="B202" s="769"/>
      <c r="C202" s="769"/>
      <c r="D202" s="769"/>
      <c r="E202" s="769"/>
      <c r="F202" s="1265"/>
      <c r="G202" s="769"/>
      <c r="H202" s="2187"/>
      <c r="I202" s="1265"/>
      <c r="J202" s="769"/>
      <c r="K202" s="769"/>
      <c r="L202" s="769"/>
      <c r="M202" s="769"/>
      <c r="N202" s="769"/>
      <c r="O202" s="769"/>
      <c r="P202" s="769"/>
      <c r="Q202" s="769"/>
      <c r="R202" s="769"/>
      <c r="S202" s="769"/>
      <c r="T202" s="769"/>
      <c r="U202" s="769"/>
      <c r="V202" s="769"/>
      <c r="W202" s="769"/>
      <c r="X202" s="769"/>
      <c r="Y202" s="769"/>
      <c r="Z202" s="769"/>
    </row>
    <row r="203">
      <c r="A203" s="769"/>
      <c r="B203" s="769"/>
      <c r="C203" s="769"/>
      <c r="D203" s="769"/>
      <c r="E203" s="769"/>
      <c r="F203" s="1265"/>
      <c r="G203" s="769"/>
      <c r="H203" s="2187"/>
      <c r="I203" s="1265"/>
      <c r="J203" s="769"/>
      <c r="K203" s="769"/>
      <c r="L203" s="769"/>
      <c r="M203" s="769"/>
      <c r="N203" s="769"/>
      <c r="O203" s="769"/>
      <c r="P203" s="769"/>
      <c r="Q203" s="769"/>
      <c r="R203" s="769"/>
      <c r="S203" s="769"/>
      <c r="T203" s="769"/>
      <c r="U203" s="769"/>
      <c r="V203" s="769"/>
      <c r="W203" s="769"/>
      <c r="X203" s="769"/>
      <c r="Y203" s="769"/>
      <c r="Z203" s="769"/>
    </row>
    <row r="204">
      <c r="A204" s="769"/>
      <c r="B204" s="769"/>
      <c r="C204" s="769"/>
      <c r="D204" s="769"/>
      <c r="E204" s="769"/>
      <c r="F204" s="1265"/>
      <c r="G204" s="769"/>
      <c r="H204" s="2187"/>
      <c r="I204" s="1265"/>
      <c r="J204" s="769"/>
      <c r="K204" s="769"/>
      <c r="L204" s="769"/>
      <c r="M204" s="769"/>
      <c r="N204" s="769"/>
      <c r="O204" s="769"/>
      <c r="P204" s="769"/>
      <c r="Q204" s="769"/>
      <c r="R204" s="769"/>
      <c r="S204" s="769"/>
      <c r="T204" s="769"/>
      <c r="U204" s="769"/>
      <c r="V204" s="769"/>
      <c r="W204" s="769"/>
      <c r="X204" s="769"/>
      <c r="Y204" s="769"/>
      <c r="Z204" s="769"/>
    </row>
    <row r="205">
      <c r="A205" s="769"/>
      <c r="B205" s="769"/>
      <c r="C205" s="769"/>
      <c r="D205" s="769"/>
      <c r="E205" s="769"/>
      <c r="F205" s="1265"/>
      <c r="G205" s="769"/>
      <c r="H205" s="2187"/>
      <c r="I205" s="1265"/>
      <c r="J205" s="769"/>
      <c r="K205" s="769"/>
      <c r="L205" s="769"/>
      <c r="M205" s="769"/>
      <c r="N205" s="769"/>
      <c r="O205" s="769"/>
      <c r="P205" s="769"/>
      <c r="Q205" s="769"/>
      <c r="R205" s="769"/>
      <c r="S205" s="769"/>
      <c r="T205" s="769"/>
      <c r="U205" s="769"/>
      <c r="V205" s="769"/>
      <c r="W205" s="769"/>
      <c r="X205" s="769"/>
      <c r="Y205" s="769"/>
      <c r="Z205" s="769"/>
    </row>
    <row r="206">
      <c r="A206" s="769"/>
      <c r="B206" s="769"/>
      <c r="C206" s="769"/>
      <c r="D206" s="769"/>
      <c r="E206" s="769"/>
      <c r="F206" s="1265"/>
      <c r="G206" s="769"/>
      <c r="H206" s="2187"/>
      <c r="I206" s="1265"/>
      <c r="J206" s="769"/>
      <c r="K206" s="769"/>
      <c r="L206" s="769"/>
      <c r="M206" s="769"/>
      <c r="N206" s="769"/>
      <c r="O206" s="769"/>
      <c r="P206" s="769"/>
      <c r="Q206" s="769"/>
      <c r="R206" s="769"/>
      <c r="S206" s="769"/>
      <c r="T206" s="769"/>
      <c r="U206" s="769"/>
      <c r="V206" s="769"/>
      <c r="W206" s="769"/>
      <c r="X206" s="769"/>
      <c r="Y206" s="769"/>
      <c r="Z206" s="769"/>
    </row>
    <row r="207">
      <c r="A207" s="769"/>
      <c r="B207" s="769"/>
      <c r="C207" s="769"/>
      <c r="D207" s="769"/>
      <c r="E207" s="769"/>
      <c r="F207" s="1265"/>
      <c r="G207" s="769"/>
      <c r="H207" s="2187"/>
      <c r="I207" s="1265"/>
      <c r="J207" s="769"/>
      <c r="K207" s="769"/>
      <c r="L207" s="769"/>
      <c r="M207" s="769"/>
      <c r="N207" s="769"/>
      <c r="O207" s="769"/>
      <c r="P207" s="769"/>
      <c r="Q207" s="769"/>
      <c r="R207" s="769"/>
      <c r="S207" s="769"/>
      <c r="T207" s="769"/>
      <c r="U207" s="769"/>
      <c r="V207" s="769"/>
      <c r="W207" s="769"/>
      <c r="X207" s="769"/>
      <c r="Y207" s="769"/>
      <c r="Z207" s="769"/>
    </row>
    <row r="208">
      <c r="A208" s="769"/>
      <c r="B208" s="769"/>
      <c r="C208" s="769"/>
      <c r="D208" s="769"/>
      <c r="E208" s="769"/>
      <c r="F208" s="1265"/>
      <c r="G208" s="769"/>
      <c r="H208" s="2187"/>
      <c r="I208" s="1265"/>
      <c r="J208" s="769"/>
      <c r="K208" s="769"/>
      <c r="L208" s="769"/>
      <c r="M208" s="769"/>
      <c r="N208" s="769"/>
      <c r="O208" s="769"/>
      <c r="P208" s="769"/>
      <c r="Q208" s="769"/>
      <c r="R208" s="769"/>
      <c r="S208" s="769"/>
      <c r="T208" s="769"/>
      <c r="U208" s="769"/>
      <c r="V208" s="769"/>
      <c r="W208" s="769"/>
      <c r="X208" s="769"/>
      <c r="Y208" s="769"/>
      <c r="Z208" s="769"/>
    </row>
    <row r="209">
      <c r="A209" s="769"/>
      <c r="B209" s="769"/>
      <c r="C209" s="769"/>
      <c r="D209" s="769"/>
      <c r="E209" s="769"/>
      <c r="F209" s="1265"/>
      <c r="G209" s="769"/>
      <c r="H209" s="2187"/>
      <c r="I209" s="1265"/>
      <c r="J209" s="769"/>
      <c r="K209" s="769"/>
      <c r="L209" s="769"/>
      <c r="M209" s="769"/>
      <c r="N209" s="769"/>
      <c r="O209" s="769"/>
      <c r="P209" s="769"/>
      <c r="Q209" s="769"/>
      <c r="R209" s="769"/>
      <c r="S209" s="769"/>
      <c r="T209" s="769"/>
      <c r="U209" s="769"/>
      <c r="V209" s="769"/>
      <c r="W209" s="769"/>
      <c r="X209" s="769"/>
      <c r="Y209" s="769"/>
      <c r="Z209" s="769"/>
    </row>
    <row r="210">
      <c r="A210" s="769"/>
      <c r="B210" s="769"/>
      <c r="C210" s="769"/>
      <c r="D210" s="769"/>
      <c r="E210" s="769"/>
      <c r="F210" s="1265"/>
      <c r="G210" s="769"/>
      <c r="H210" s="2187"/>
      <c r="I210" s="1265"/>
      <c r="J210" s="769"/>
      <c r="K210" s="769"/>
      <c r="L210" s="769"/>
      <c r="M210" s="769"/>
      <c r="N210" s="769"/>
      <c r="O210" s="769"/>
      <c r="P210" s="769"/>
      <c r="Q210" s="769"/>
      <c r="R210" s="769"/>
      <c r="S210" s="769"/>
      <c r="T210" s="769"/>
      <c r="U210" s="769"/>
      <c r="V210" s="769"/>
      <c r="W210" s="769"/>
      <c r="X210" s="769"/>
      <c r="Y210" s="769"/>
      <c r="Z210" s="769"/>
    </row>
    <row r="211">
      <c r="A211" s="769"/>
      <c r="B211" s="769"/>
      <c r="C211" s="769"/>
      <c r="D211" s="769"/>
      <c r="E211" s="769"/>
      <c r="F211" s="1265"/>
      <c r="G211" s="769"/>
      <c r="H211" s="2187"/>
      <c r="I211" s="1265"/>
      <c r="J211" s="769"/>
      <c r="K211" s="769"/>
      <c r="L211" s="769"/>
      <c r="M211" s="769"/>
      <c r="N211" s="769"/>
      <c r="O211" s="769"/>
      <c r="P211" s="769"/>
      <c r="Q211" s="769"/>
      <c r="R211" s="769"/>
      <c r="S211" s="769"/>
      <c r="T211" s="769"/>
      <c r="U211" s="769"/>
      <c r="V211" s="769"/>
      <c r="W211" s="769"/>
      <c r="X211" s="769"/>
      <c r="Y211" s="769"/>
      <c r="Z211" s="769"/>
    </row>
    <row r="212">
      <c r="A212" s="769"/>
      <c r="B212" s="769"/>
      <c r="C212" s="769"/>
      <c r="D212" s="769"/>
      <c r="E212" s="769"/>
      <c r="F212" s="1265"/>
      <c r="G212" s="769"/>
      <c r="H212" s="2187"/>
      <c r="I212" s="1265"/>
      <c r="J212" s="769"/>
      <c r="K212" s="769"/>
      <c r="L212" s="769"/>
      <c r="M212" s="769"/>
      <c r="N212" s="769"/>
      <c r="O212" s="769"/>
      <c r="P212" s="769"/>
      <c r="Q212" s="769"/>
      <c r="R212" s="769"/>
      <c r="S212" s="769"/>
      <c r="T212" s="769"/>
      <c r="U212" s="769"/>
      <c r="V212" s="769"/>
      <c r="W212" s="769"/>
      <c r="X212" s="769"/>
      <c r="Y212" s="769"/>
      <c r="Z212" s="769"/>
    </row>
    <row r="213">
      <c r="A213" s="769"/>
      <c r="B213" s="769"/>
      <c r="C213" s="769"/>
      <c r="D213" s="769"/>
      <c r="E213" s="769"/>
      <c r="F213" s="1265"/>
      <c r="G213" s="769"/>
      <c r="H213" s="2187"/>
      <c r="I213" s="1265"/>
      <c r="J213" s="769"/>
      <c r="K213" s="769"/>
      <c r="L213" s="769"/>
      <c r="M213" s="769"/>
      <c r="N213" s="769"/>
      <c r="O213" s="769"/>
      <c r="P213" s="769"/>
      <c r="Q213" s="769"/>
      <c r="R213" s="769"/>
      <c r="S213" s="769"/>
      <c r="T213" s="769"/>
      <c r="U213" s="769"/>
      <c r="V213" s="769"/>
      <c r="W213" s="769"/>
      <c r="X213" s="769"/>
      <c r="Y213" s="769"/>
      <c r="Z213" s="769"/>
    </row>
    <row r="214">
      <c r="A214" s="769"/>
      <c r="B214" s="769"/>
      <c r="C214" s="769"/>
      <c r="D214" s="769"/>
      <c r="E214" s="769"/>
      <c r="F214" s="1265"/>
      <c r="G214" s="769"/>
      <c r="H214" s="2187"/>
      <c r="I214" s="1265"/>
      <c r="J214" s="769"/>
      <c r="K214" s="769"/>
      <c r="L214" s="769"/>
      <c r="M214" s="769"/>
      <c r="N214" s="769"/>
      <c r="O214" s="769"/>
      <c r="P214" s="769"/>
      <c r="Q214" s="769"/>
      <c r="R214" s="769"/>
      <c r="S214" s="769"/>
      <c r="T214" s="769"/>
      <c r="U214" s="769"/>
      <c r="V214" s="769"/>
      <c r="W214" s="769"/>
      <c r="X214" s="769"/>
      <c r="Y214" s="769"/>
      <c r="Z214" s="769"/>
    </row>
    <row r="215">
      <c r="A215" s="769"/>
      <c r="B215" s="769"/>
      <c r="C215" s="769"/>
      <c r="D215" s="769"/>
      <c r="E215" s="769"/>
      <c r="F215" s="1265"/>
      <c r="G215" s="769"/>
      <c r="H215" s="2187"/>
      <c r="I215" s="1265"/>
      <c r="J215" s="769"/>
      <c r="K215" s="769"/>
      <c r="L215" s="769"/>
      <c r="M215" s="769"/>
      <c r="N215" s="769"/>
      <c r="O215" s="769"/>
      <c r="P215" s="769"/>
      <c r="Q215" s="769"/>
      <c r="R215" s="769"/>
      <c r="S215" s="769"/>
      <c r="T215" s="769"/>
      <c r="U215" s="769"/>
      <c r="V215" s="769"/>
      <c r="W215" s="769"/>
      <c r="X215" s="769"/>
      <c r="Y215" s="769"/>
      <c r="Z215" s="769"/>
    </row>
    <row r="216">
      <c r="A216" s="769"/>
      <c r="B216" s="769"/>
      <c r="C216" s="769"/>
      <c r="D216" s="769"/>
      <c r="E216" s="769"/>
      <c r="F216" s="1265"/>
      <c r="G216" s="769"/>
      <c r="H216" s="2187"/>
      <c r="I216" s="1265"/>
      <c r="J216" s="769"/>
      <c r="K216" s="769"/>
      <c r="L216" s="769"/>
      <c r="M216" s="769"/>
      <c r="N216" s="769"/>
      <c r="O216" s="769"/>
      <c r="P216" s="769"/>
      <c r="Q216" s="769"/>
      <c r="R216" s="769"/>
      <c r="S216" s="769"/>
      <c r="T216" s="769"/>
      <c r="U216" s="769"/>
      <c r="V216" s="769"/>
      <c r="W216" s="769"/>
      <c r="X216" s="769"/>
      <c r="Y216" s="769"/>
      <c r="Z216" s="769"/>
    </row>
    <row r="217">
      <c r="A217" s="769"/>
      <c r="B217" s="769"/>
      <c r="C217" s="769"/>
      <c r="D217" s="769"/>
      <c r="E217" s="769"/>
      <c r="F217" s="1265"/>
      <c r="G217" s="769"/>
      <c r="H217" s="2187"/>
      <c r="I217" s="1265"/>
      <c r="J217" s="769"/>
      <c r="K217" s="769"/>
      <c r="L217" s="769"/>
      <c r="M217" s="769"/>
      <c r="N217" s="769"/>
      <c r="O217" s="769"/>
      <c r="P217" s="769"/>
      <c r="Q217" s="769"/>
      <c r="R217" s="769"/>
      <c r="S217" s="769"/>
      <c r="T217" s="769"/>
      <c r="U217" s="769"/>
      <c r="V217" s="769"/>
      <c r="W217" s="769"/>
      <c r="X217" s="769"/>
      <c r="Y217" s="769"/>
      <c r="Z217" s="769"/>
    </row>
    <row r="218">
      <c r="A218" s="769"/>
      <c r="B218" s="769"/>
      <c r="C218" s="769"/>
      <c r="D218" s="769"/>
      <c r="E218" s="769"/>
      <c r="F218" s="1265"/>
      <c r="G218" s="769"/>
      <c r="H218" s="2187"/>
      <c r="I218" s="1265"/>
      <c r="J218" s="769"/>
      <c r="K218" s="769"/>
      <c r="L218" s="769"/>
      <c r="M218" s="769"/>
      <c r="N218" s="769"/>
      <c r="O218" s="769"/>
      <c r="P218" s="769"/>
      <c r="Q218" s="769"/>
      <c r="R218" s="769"/>
      <c r="S218" s="769"/>
      <c r="T218" s="769"/>
      <c r="U218" s="769"/>
      <c r="V218" s="769"/>
      <c r="W218" s="769"/>
      <c r="X218" s="769"/>
      <c r="Y218" s="769"/>
      <c r="Z218" s="769"/>
    </row>
    <row r="219">
      <c r="A219" s="769"/>
      <c r="B219" s="769"/>
      <c r="C219" s="769"/>
      <c r="D219" s="769"/>
      <c r="E219" s="769"/>
      <c r="F219" s="1265"/>
      <c r="G219" s="769"/>
      <c r="H219" s="2187"/>
      <c r="I219" s="1265"/>
      <c r="J219" s="769"/>
      <c r="K219" s="769"/>
      <c r="L219" s="769"/>
      <c r="M219" s="769"/>
      <c r="N219" s="769"/>
      <c r="O219" s="769"/>
      <c r="P219" s="769"/>
      <c r="Q219" s="769"/>
      <c r="R219" s="769"/>
      <c r="S219" s="769"/>
      <c r="T219" s="769"/>
      <c r="U219" s="769"/>
      <c r="V219" s="769"/>
      <c r="W219" s="769"/>
      <c r="X219" s="769"/>
      <c r="Y219" s="769"/>
      <c r="Z219" s="769"/>
    </row>
    <row r="220">
      <c r="A220" s="769"/>
      <c r="B220" s="769"/>
      <c r="C220" s="769"/>
      <c r="D220" s="769"/>
      <c r="E220" s="769"/>
      <c r="F220" s="1265"/>
      <c r="G220" s="769"/>
      <c r="H220" s="2187"/>
      <c r="I220" s="1265"/>
      <c r="J220" s="769"/>
      <c r="K220" s="769"/>
      <c r="L220" s="769"/>
      <c r="M220" s="769"/>
      <c r="N220" s="769"/>
      <c r="O220" s="769"/>
      <c r="P220" s="769"/>
      <c r="Q220" s="769"/>
      <c r="R220" s="769"/>
      <c r="S220" s="769"/>
      <c r="T220" s="769"/>
      <c r="U220" s="769"/>
      <c r="V220" s="769"/>
      <c r="W220" s="769"/>
      <c r="X220" s="769"/>
      <c r="Y220" s="769"/>
      <c r="Z220" s="769"/>
    </row>
    <row r="221">
      <c r="A221" s="769"/>
      <c r="B221" s="769"/>
      <c r="C221" s="769"/>
      <c r="D221" s="769"/>
      <c r="E221" s="769"/>
      <c r="F221" s="1265"/>
      <c r="G221" s="769"/>
      <c r="H221" s="2187"/>
      <c r="I221" s="1265"/>
      <c r="J221" s="769"/>
      <c r="K221" s="769"/>
      <c r="L221" s="769"/>
      <c r="M221" s="769"/>
      <c r="N221" s="769"/>
      <c r="O221" s="769"/>
      <c r="P221" s="769"/>
      <c r="Q221" s="769"/>
      <c r="R221" s="769"/>
      <c r="S221" s="769"/>
      <c r="T221" s="769"/>
      <c r="U221" s="769"/>
      <c r="V221" s="769"/>
      <c r="W221" s="769"/>
      <c r="X221" s="769"/>
      <c r="Y221" s="769"/>
      <c r="Z221" s="769"/>
    </row>
    <row r="222">
      <c r="A222" s="769"/>
      <c r="B222" s="769"/>
      <c r="C222" s="769"/>
      <c r="D222" s="769"/>
      <c r="E222" s="769"/>
      <c r="F222" s="1265"/>
      <c r="G222" s="769"/>
      <c r="H222" s="2187"/>
      <c r="I222" s="1265"/>
      <c r="J222" s="769"/>
      <c r="K222" s="769"/>
      <c r="L222" s="769"/>
      <c r="M222" s="769"/>
      <c r="N222" s="769"/>
      <c r="O222" s="769"/>
      <c r="P222" s="769"/>
      <c r="Q222" s="769"/>
      <c r="R222" s="769"/>
      <c r="S222" s="769"/>
      <c r="T222" s="769"/>
      <c r="U222" s="769"/>
      <c r="V222" s="769"/>
      <c r="W222" s="769"/>
      <c r="X222" s="769"/>
      <c r="Y222" s="769"/>
      <c r="Z222" s="769"/>
    </row>
    <row r="223">
      <c r="A223" s="769"/>
      <c r="B223" s="769"/>
      <c r="C223" s="769"/>
      <c r="D223" s="769"/>
      <c r="E223" s="769"/>
      <c r="F223" s="1265"/>
      <c r="G223" s="769"/>
      <c r="H223" s="2187"/>
      <c r="I223" s="1265"/>
      <c r="J223" s="769"/>
      <c r="K223" s="769"/>
      <c r="L223" s="769"/>
      <c r="M223" s="769"/>
      <c r="N223" s="769"/>
      <c r="O223" s="769"/>
      <c r="P223" s="769"/>
      <c r="Q223" s="769"/>
      <c r="R223" s="769"/>
      <c r="S223" s="769"/>
      <c r="T223" s="769"/>
      <c r="U223" s="769"/>
      <c r="V223" s="769"/>
      <c r="W223" s="769"/>
      <c r="X223" s="769"/>
      <c r="Y223" s="769"/>
      <c r="Z223" s="769"/>
    </row>
    <row r="224">
      <c r="A224" s="769"/>
      <c r="B224" s="769"/>
      <c r="C224" s="769"/>
      <c r="D224" s="769"/>
      <c r="E224" s="769"/>
      <c r="F224" s="1265"/>
      <c r="G224" s="769"/>
      <c r="H224" s="2187"/>
      <c r="I224" s="1265"/>
      <c r="J224" s="769"/>
      <c r="K224" s="769"/>
      <c r="L224" s="769"/>
      <c r="M224" s="769"/>
      <c r="N224" s="769"/>
      <c r="O224" s="769"/>
      <c r="P224" s="769"/>
      <c r="Q224" s="769"/>
      <c r="R224" s="769"/>
      <c r="S224" s="769"/>
      <c r="T224" s="769"/>
      <c r="U224" s="769"/>
      <c r="V224" s="769"/>
      <c r="W224" s="769"/>
      <c r="X224" s="769"/>
      <c r="Y224" s="769"/>
      <c r="Z224" s="769"/>
    </row>
    <row r="225">
      <c r="A225" s="769"/>
      <c r="B225" s="769"/>
      <c r="C225" s="769"/>
      <c r="D225" s="769"/>
      <c r="E225" s="769"/>
      <c r="F225" s="1265"/>
      <c r="G225" s="769"/>
      <c r="H225" s="2187"/>
      <c r="I225" s="1265"/>
      <c r="J225" s="769"/>
      <c r="K225" s="769"/>
      <c r="L225" s="769"/>
      <c r="M225" s="769"/>
      <c r="N225" s="769"/>
      <c r="O225" s="769"/>
      <c r="P225" s="769"/>
      <c r="Q225" s="769"/>
      <c r="R225" s="769"/>
      <c r="S225" s="769"/>
      <c r="T225" s="769"/>
      <c r="U225" s="769"/>
      <c r="V225" s="769"/>
      <c r="W225" s="769"/>
      <c r="X225" s="769"/>
      <c r="Y225" s="769"/>
      <c r="Z225" s="769"/>
    </row>
    <row r="226">
      <c r="A226" s="769"/>
      <c r="B226" s="769"/>
      <c r="C226" s="769"/>
      <c r="D226" s="769"/>
      <c r="E226" s="769"/>
      <c r="F226" s="1265"/>
      <c r="G226" s="769"/>
      <c r="H226" s="2187"/>
      <c r="I226" s="1265"/>
      <c r="J226" s="769"/>
      <c r="K226" s="769"/>
      <c r="L226" s="769"/>
      <c r="M226" s="769"/>
      <c r="N226" s="769"/>
      <c r="O226" s="769"/>
      <c r="P226" s="769"/>
      <c r="Q226" s="769"/>
      <c r="R226" s="769"/>
      <c r="S226" s="769"/>
      <c r="T226" s="769"/>
      <c r="U226" s="769"/>
      <c r="V226" s="769"/>
      <c r="W226" s="769"/>
      <c r="X226" s="769"/>
      <c r="Y226" s="769"/>
      <c r="Z226" s="769"/>
    </row>
    <row r="227">
      <c r="A227" s="769"/>
      <c r="B227" s="769"/>
      <c r="C227" s="769"/>
      <c r="D227" s="769"/>
      <c r="E227" s="769"/>
      <c r="F227" s="1265"/>
      <c r="G227" s="769"/>
      <c r="H227" s="2187"/>
      <c r="I227" s="1265"/>
      <c r="J227" s="769"/>
      <c r="K227" s="769"/>
      <c r="L227" s="769"/>
      <c r="M227" s="769"/>
      <c r="N227" s="769"/>
      <c r="O227" s="769"/>
      <c r="P227" s="769"/>
      <c r="Q227" s="769"/>
      <c r="R227" s="769"/>
      <c r="S227" s="769"/>
      <c r="T227" s="769"/>
      <c r="U227" s="769"/>
      <c r="V227" s="769"/>
      <c r="W227" s="769"/>
      <c r="X227" s="769"/>
      <c r="Y227" s="769"/>
      <c r="Z227" s="769"/>
    </row>
    <row r="228">
      <c r="A228" s="769"/>
      <c r="B228" s="769"/>
      <c r="C228" s="769"/>
      <c r="D228" s="769"/>
      <c r="E228" s="769"/>
      <c r="F228" s="1265"/>
      <c r="G228" s="769"/>
      <c r="H228" s="2187"/>
      <c r="I228" s="1265"/>
      <c r="J228" s="769"/>
      <c r="K228" s="769"/>
      <c r="L228" s="769"/>
      <c r="M228" s="769"/>
      <c r="N228" s="769"/>
      <c r="O228" s="769"/>
      <c r="P228" s="769"/>
      <c r="Q228" s="769"/>
      <c r="R228" s="769"/>
      <c r="S228" s="769"/>
      <c r="T228" s="769"/>
      <c r="U228" s="769"/>
      <c r="V228" s="769"/>
      <c r="W228" s="769"/>
      <c r="X228" s="769"/>
      <c r="Y228" s="769"/>
      <c r="Z228" s="769"/>
    </row>
    <row r="229">
      <c r="A229" s="769"/>
      <c r="B229" s="769"/>
      <c r="C229" s="769"/>
      <c r="D229" s="769"/>
      <c r="E229" s="769"/>
      <c r="F229" s="1265"/>
      <c r="G229" s="769"/>
      <c r="H229" s="2187"/>
      <c r="I229" s="1265"/>
      <c r="J229" s="769"/>
      <c r="K229" s="769"/>
      <c r="L229" s="769"/>
      <c r="M229" s="769"/>
      <c r="N229" s="769"/>
      <c r="O229" s="769"/>
      <c r="P229" s="769"/>
      <c r="Q229" s="769"/>
      <c r="R229" s="769"/>
      <c r="S229" s="769"/>
      <c r="T229" s="769"/>
      <c r="U229" s="769"/>
      <c r="V229" s="769"/>
      <c r="W229" s="769"/>
      <c r="X229" s="769"/>
      <c r="Y229" s="769"/>
      <c r="Z229" s="769"/>
    </row>
    <row r="230">
      <c r="A230" s="769"/>
      <c r="B230" s="769"/>
      <c r="C230" s="769"/>
      <c r="D230" s="769"/>
      <c r="E230" s="769"/>
      <c r="F230" s="1265"/>
      <c r="G230" s="769"/>
      <c r="H230" s="2187"/>
      <c r="I230" s="1265"/>
      <c r="J230" s="769"/>
      <c r="K230" s="769"/>
      <c r="L230" s="769"/>
      <c r="M230" s="769"/>
      <c r="N230" s="769"/>
      <c r="O230" s="769"/>
      <c r="P230" s="769"/>
      <c r="Q230" s="769"/>
      <c r="R230" s="769"/>
      <c r="S230" s="769"/>
      <c r="T230" s="769"/>
      <c r="U230" s="769"/>
      <c r="V230" s="769"/>
      <c r="W230" s="769"/>
      <c r="X230" s="769"/>
      <c r="Y230" s="769"/>
      <c r="Z230" s="769"/>
    </row>
    <row r="231">
      <c r="A231" s="769"/>
      <c r="B231" s="769"/>
      <c r="C231" s="769"/>
      <c r="D231" s="769"/>
      <c r="E231" s="769"/>
      <c r="F231" s="1265"/>
      <c r="G231" s="769"/>
      <c r="H231" s="2187"/>
      <c r="I231" s="1265"/>
      <c r="J231" s="769"/>
      <c r="K231" s="769"/>
      <c r="L231" s="769"/>
      <c r="M231" s="769"/>
      <c r="N231" s="769"/>
      <c r="O231" s="769"/>
      <c r="P231" s="769"/>
      <c r="Q231" s="769"/>
      <c r="R231" s="769"/>
      <c r="S231" s="769"/>
      <c r="T231" s="769"/>
      <c r="U231" s="769"/>
      <c r="V231" s="769"/>
      <c r="W231" s="769"/>
      <c r="X231" s="769"/>
      <c r="Y231" s="769"/>
      <c r="Z231" s="769"/>
    </row>
    <row r="232">
      <c r="A232" s="769"/>
      <c r="B232" s="769"/>
      <c r="C232" s="769"/>
      <c r="D232" s="769"/>
      <c r="E232" s="769"/>
      <c r="F232" s="1265"/>
      <c r="G232" s="769"/>
      <c r="H232" s="2187"/>
      <c r="I232" s="1265"/>
      <c r="J232" s="769"/>
      <c r="K232" s="769"/>
      <c r="L232" s="769"/>
      <c r="M232" s="769"/>
      <c r="N232" s="769"/>
      <c r="O232" s="769"/>
      <c r="P232" s="769"/>
      <c r="Q232" s="769"/>
      <c r="R232" s="769"/>
      <c r="S232" s="769"/>
      <c r="T232" s="769"/>
      <c r="U232" s="769"/>
      <c r="V232" s="769"/>
      <c r="W232" s="769"/>
      <c r="X232" s="769"/>
      <c r="Y232" s="769"/>
      <c r="Z232" s="769"/>
    </row>
    <row r="233">
      <c r="A233" s="769"/>
      <c r="B233" s="769"/>
      <c r="C233" s="769"/>
      <c r="D233" s="769"/>
      <c r="E233" s="769"/>
      <c r="F233" s="1265"/>
      <c r="G233" s="769"/>
      <c r="H233" s="2187"/>
      <c r="I233" s="1265"/>
      <c r="J233" s="769"/>
      <c r="K233" s="769"/>
      <c r="L233" s="769"/>
      <c r="M233" s="769"/>
      <c r="N233" s="769"/>
      <c r="O233" s="769"/>
      <c r="P233" s="769"/>
      <c r="Q233" s="769"/>
      <c r="R233" s="769"/>
      <c r="S233" s="769"/>
      <c r="T233" s="769"/>
      <c r="U233" s="769"/>
      <c r="V233" s="769"/>
      <c r="W233" s="769"/>
      <c r="X233" s="769"/>
      <c r="Y233" s="769"/>
      <c r="Z233" s="769"/>
    </row>
    <row r="234">
      <c r="A234" s="769"/>
      <c r="B234" s="769"/>
      <c r="C234" s="769"/>
      <c r="D234" s="769"/>
      <c r="E234" s="769"/>
      <c r="F234" s="1265"/>
      <c r="G234" s="769"/>
      <c r="H234" s="2187"/>
      <c r="I234" s="1265"/>
      <c r="J234" s="769"/>
      <c r="K234" s="769"/>
      <c r="L234" s="769"/>
      <c r="M234" s="769"/>
      <c r="N234" s="769"/>
      <c r="O234" s="769"/>
      <c r="P234" s="769"/>
      <c r="Q234" s="769"/>
      <c r="R234" s="769"/>
      <c r="S234" s="769"/>
      <c r="T234" s="769"/>
      <c r="U234" s="769"/>
      <c r="V234" s="769"/>
      <c r="W234" s="769"/>
      <c r="X234" s="769"/>
      <c r="Y234" s="769"/>
      <c r="Z234" s="769"/>
    </row>
    <row r="235">
      <c r="A235" s="769"/>
      <c r="B235" s="769"/>
      <c r="C235" s="769"/>
      <c r="D235" s="769"/>
      <c r="E235" s="769"/>
      <c r="F235" s="1265"/>
      <c r="G235" s="769"/>
      <c r="H235" s="2187"/>
      <c r="I235" s="1265"/>
      <c r="J235" s="769"/>
      <c r="K235" s="769"/>
      <c r="L235" s="769"/>
      <c r="M235" s="769"/>
      <c r="N235" s="769"/>
      <c r="O235" s="769"/>
      <c r="P235" s="769"/>
      <c r="Q235" s="769"/>
      <c r="R235" s="769"/>
      <c r="S235" s="769"/>
      <c r="T235" s="769"/>
      <c r="U235" s="769"/>
      <c r="V235" s="769"/>
      <c r="W235" s="769"/>
      <c r="X235" s="769"/>
      <c r="Y235" s="769"/>
      <c r="Z235" s="769"/>
    </row>
    <row r="236">
      <c r="A236" s="769"/>
      <c r="B236" s="769"/>
      <c r="C236" s="769"/>
      <c r="D236" s="769"/>
      <c r="E236" s="769"/>
      <c r="F236" s="1265"/>
      <c r="G236" s="769"/>
      <c r="H236" s="2187"/>
      <c r="I236" s="1265"/>
      <c r="J236" s="769"/>
      <c r="K236" s="769"/>
      <c r="L236" s="769"/>
      <c r="M236" s="769"/>
      <c r="N236" s="769"/>
      <c r="O236" s="769"/>
      <c r="P236" s="769"/>
      <c r="Q236" s="769"/>
      <c r="R236" s="769"/>
      <c r="S236" s="769"/>
      <c r="T236" s="769"/>
      <c r="U236" s="769"/>
      <c r="V236" s="769"/>
      <c r="W236" s="769"/>
      <c r="X236" s="769"/>
      <c r="Y236" s="769"/>
      <c r="Z236" s="769"/>
    </row>
    <row r="237">
      <c r="A237" s="769"/>
      <c r="B237" s="769"/>
      <c r="C237" s="769"/>
      <c r="D237" s="769"/>
      <c r="E237" s="769"/>
      <c r="F237" s="1265"/>
      <c r="G237" s="769"/>
      <c r="H237" s="2187"/>
      <c r="I237" s="1265"/>
      <c r="J237" s="769"/>
      <c r="K237" s="769"/>
      <c r="L237" s="769"/>
      <c r="M237" s="769"/>
      <c r="N237" s="769"/>
      <c r="O237" s="769"/>
      <c r="P237" s="769"/>
      <c r="Q237" s="769"/>
      <c r="R237" s="769"/>
      <c r="S237" s="769"/>
      <c r="T237" s="769"/>
      <c r="U237" s="769"/>
      <c r="V237" s="769"/>
      <c r="W237" s="769"/>
      <c r="X237" s="769"/>
      <c r="Y237" s="769"/>
      <c r="Z237" s="769"/>
    </row>
    <row r="238">
      <c r="A238" s="769"/>
      <c r="B238" s="769"/>
      <c r="C238" s="769"/>
      <c r="D238" s="769"/>
      <c r="E238" s="769"/>
      <c r="F238" s="1265"/>
      <c r="G238" s="769"/>
      <c r="H238" s="2187"/>
      <c r="I238" s="1265"/>
      <c r="J238" s="769"/>
      <c r="K238" s="769"/>
      <c r="L238" s="769"/>
      <c r="M238" s="769"/>
      <c r="N238" s="769"/>
      <c r="O238" s="769"/>
      <c r="P238" s="769"/>
      <c r="Q238" s="769"/>
      <c r="R238" s="769"/>
      <c r="S238" s="769"/>
      <c r="T238" s="769"/>
      <c r="U238" s="769"/>
      <c r="V238" s="769"/>
      <c r="W238" s="769"/>
      <c r="X238" s="769"/>
      <c r="Y238" s="769"/>
      <c r="Z238" s="769"/>
    </row>
    <row r="239">
      <c r="A239" s="769"/>
      <c r="B239" s="769"/>
      <c r="C239" s="769"/>
      <c r="D239" s="769"/>
      <c r="E239" s="769"/>
      <c r="F239" s="1265"/>
      <c r="G239" s="769"/>
      <c r="H239" s="2187"/>
      <c r="I239" s="1265"/>
      <c r="J239" s="769"/>
      <c r="K239" s="769"/>
      <c r="L239" s="769"/>
      <c r="M239" s="769"/>
      <c r="N239" s="769"/>
      <c r="O239" s="769"/>
      <c r="P239" s="769"/>
      <c r="Q239" s="769"/>
      <c r="R239" s="769"/>
      <c r="S239" s="769"/>
      <c r="T239" s="769"/>
      <c r="U239" s="769"/>
      <c r="V239" s="769"/>
      <c r="W239" s="769"/>
      <c r="X239" s="769"/>
      <c r="Y239" s="769"/>
      <c r="Z239" s="769"/>
    </row>
    <row r="240">
      <c r="A240" s="769"/>
      <c r="B240" s="769"/>
      <c r="C240" s="769"/>
      <c r="D240" s="769"/>
      <c r="E240" s="769"/>
      <c r="F240" s="1265"/>
      <c r="G240" s="769"/>
      <c r="H240" s="2187"/>
      <c r="I240" s="1265"/>
      <c r="J240" s="769"/>
      <c r="K240" s="769"/>
      <c r="L240" s="769"/>
      <c r="M240" s="769"/>
      <c r="N240" s="769"/>
      <c r="O240" s="769"/>
      <c r="P240" s="769"/>
      <c r="Q240" s="769"/>
      <c r="R240" s="769"/>
      <c r="S240" s="769"/>
      <c r="T240" s="769"/>
      <c r="U240" s="769"/>
      <c r="V240" s="769"/>
      <c r="W240" s="769"/>
      <c r="X240" s="769"/>
      <c r="Y240" s="769"/>
      <c r="Z240" s="769"/>
    </row>
    <row r="241">
      <c r="A241" s="769"/>
      <c r="B241" s="769"/>
      <c r="C241" s="769"/>
      <c r="D241" s="769"/>
      <c r="E241" s="769"/>
      <c r="F241" s="1265"/>
      <c r="G241" s="769"/>
      <c r="H241" s="2187"/>
      <c r="I241" s="1265"/>
      <c r="J241" s="769"/>
      <c r="K241" s="769"/>
      <c r="L241" s="769"/>
      <c r="M241" s="769"/>
      <c r="N241" s="769"/>
      <c r="O241" s="769"/>
      <c r="P241" s="769"/>
      <c r="Q241" s="769"/>
      <c r="R241" s="769"/>
      <c r="S241" s="769"/>
      <c r="T241" s="769"/>
      <c r="U241" s="769"/>
      <c r="V241" s="769"/>
      <c r="W241" s="769"/>
      <c r="X241" s="769"/>
      <c r="Y241" s="769"/>
      <c r="Z241" s="769"/>
    </row>
    <row r="242">
      <c r="A242" s="769"/>
      <c r="B242" s="769"/>
      <c r="C242" s="769"/>
      <c r="D242" s="769"/>
      <c r="E242" s="769"/>
      <c r="F242" s="1265"/>
      <c r="G242" s="769"/>
      <c r="H242" s="2187"/>
      <c r="I242" s="1265"/>
      <c r="J242" s="769"/>
      <c r="K242" s="769"/>
      <c r="L242" s="769"/>
      <c r="M242" s="769"/>
      <c r="N242" s="769"/>
      <c r="O242" s="769"/>
      <c r="P242" s="769"/>
      <c r="Q242" s="769"/>
      <c r="R242" s="769"/>
      <c r="S242" s="769"/>
      <c r="T242" s="769"/>
      <c r="U242" s="769"/>
      <c r="V242" s="769"/>
      <c r="W242" s="769"/>
      <c r="X242" s="769"/>
      <c r="Y242" s="769"/>
      <c r="Z242" s="769"/>
    </row>
    <row r="243">
      <c r="A243" s="769"/>
      <c r="B243" s="769"/>
      <c r="C243" s="769"/>
      <c r="D243" s="769"/>
      <c r="E243" s="769"/>
      <c r="F243" s="1265"/>
      <c r="G243" s="769"/>
      <c r="H243" s="2187"/>
      <c r="I243" s="1265"/>
      <c r="J243" s="769"/>
      <c r="K243" s="769"/>
      <c r="L243" s="769"/>
      <c r="M243" s="769"/>
      <c r="N243" s="769"/>
      <c r="O243" s="769"/>
      <c r="P243" s="769"/>
      <c r="Q243" s="769"/>
      <c r="R243" s="769"/>
      <c r="S243" s="769"/>
      <c r="T243" s="769"/>
      <c r="U243" s="769"/>
      <c r="V243" s="769"/>
      <c r="W243" s="769"/>
      <c r="X243" s="769"/>
      <c r="Y243" s="769"/>
      <c r="Z243" s="769"/>
    </row>
    <row r="244">
      <c r="A244" s="769"/>
      <c r="B244" s="769"/>
      <c r="C244" s="769"/>
      <c r="D244" s="769"/>
      <c r="E244" s="769"/>
      <c r="F244" s="1265"/>
      <c r="G244" s="769"/>
      <c r="H244" s="2187"/>
      <c r="I244" s="1265"/>
      <c r="J244" s="769"/>
      <c r="K244" s="769"/>
      <c r="L244" s="769"/>
      <c r="M244" s="769"/>
      <c r="N244" s="769"/>
      <c r="O244" s="769"/>
      <c r="P244" s="769"/>
      <c r="Q244" s="769"/>
      <c r="R244" s="769"/>
      <c r="S244" s="769"/>
      <c r="T244" s="769"/>
      <c r="U244" s="769"/>
      <c r="V244" s="769"/>
      <c r="W244" s="769"/>
      <c r="X244" s="769"/>
      <c r="Y244" s="769"/>
      <c r="Z244" s="769"/>
    </row>
    <row r="245">
      <c r="A245" s="769"/>
      <c r="B245" s="769"/>
      <c r="C245" s="769"/>
      <c r="D245" s="769"/>
      <c r="E245" s="769"/>
      <c r="F245" s="1265"/>
      <c r="G245" s="769"/>
      <c r="H245" s="2187"/>
      <c r="I245" s="1265"/>
      <c r="J245" s="769"/>
      <c r="K245" s="769"/>
      <c r="L245" s="769"/>
      <c r="M245" s="769"/>
      <c r="N245" s="769"/>
      <c r="O245" s="769"/>
      <c r="P245" s="769"/>
      <c r="Q245" s="769"/>
      <c r="R245" s="769"/>
      <c r="S245" s="769"/>
      <c r="T245" s="769"/>
      <c r="U245" s="769"/>
      <c r="V245" s="769"/>
      <c r="W245" s="769"/>
      <c r="X245" s="769"/>
      <c r="Y245" s="769"/>
      <c r="Z245" s="769"/>
    </row>
    <row r="246">
      <c r="A246" s="769"/>
      <c r="B246" s="769"/>
      <c r="C246" s="769"/>
      <c r="D246" s="769"/>
      <c r="E246" s="769"/>
      <c r="F246" s="1265"/>
      <c r="G246" s="769"/>
      <c r="H246" s="2187"/>
      <c r="I246" s="1265"/>
      <c r="J246" s="769"/>
      <c r="K246" s="769"/>
      <c r="L246" s="769"/>
      <c r="M246" s="769"/>
      <c r="N246" s="769"/>
      <c r="O246" s="769"/>
      <c r="P246" s="769"/>
      <c r="Q246" s="769"/>
      <c r="R246" s="769"/>
      <c r="S246" s="769"/>
      <c r="T246" s="769"/>
      <c r="U246" s="769"/>
      <c r="V246" s="769"/>
      <c r="W246" s="769"/>
      <c r="X246" s="769"/>
      <c r="Y246" s="769"/>
      <c r="Z246" s="769"/>
    </row>
    <row r="247">
      <c r="A247" s="769"/>
      <c r="B247" s="769"/>
      <c r="C247" s="769"/>
      <c r="D247" s="769"/>
      <c r="E247" s="769"/>
      <c r="F247" s="1265"/>
      <c r="G247" s="769"/>
      <c r="H247" s="2187"/>
      <c r="I247" s="1265"/>
      <c r="J247" s="769"/>
      <c r="K247" s="769"/>
      <c r="L247" s="769"/>
      <c r="M247" s="769"/>
      <c r="N247" s="769"/>
      <c r="O247" s="769"/>
      <c r="P247" s="769"/>
      <c r="Q247" s="769"/>
      <c r="R247" s="769"/>
      <c r="S247" s="769"/>
      <c r="T247" s="769"/>
      <c r="U247" s="769"/>
      <c r="V247" s="769"/>
      <c r="W247" s="769"/>
      <c r="X247" s="769"/>
      <c r="Y247" s="769"/>
      <c r="Z247" s="769"/>
    </row>
    <row r="248">
      <c r="A248" s="769"/>
      <c r="B248" s="769"/>
      <c r="C248" s="769"/>
      <c r="D248" s="769"/>
      <c r="E248" s="769"/>
      <c r="F248" s="1265"/>
      <c r="G248" s="769"/>
      <c r="H248" s="2187"/>
      <c r="I248" s="1265"/>
      <c r="J248" s="769"/>
      <c r="K248" s="769"/>
      <c r="L248" s="769"/>
      <c r="M248" s="769"/>
      <c r="N248" s="769"/>
      <c r="O248" s="769"/>
      <c r="P248" s="769"/>
      <c r="Q248" s="769"/>
      <c r="R248" s="769"/>
      <c r="S248" s="769"/>
      <c r="T248" s="769"/>
      <c r="U248" s="769"/>
      <c r="V248" s="769"/>
      <c r="W248" s="769"/>
      <c r="X248" s="769"/>
      <c r="Y248" s="769"/>
      <c r="Z248" s="769"/>
    </row>
    <row r="249">
      <c r="A249" s="769"/>
      <c r="B249" s="769"/>
      <c r="C249" s="769"/>
      <c r="D249" s="769"/>
      <c r="E249" s="769"/>
      <c r="F249" s="1265"/>
      <c r="G249" s="769"/>
      <c r="H249" s="2187"/>
      <c r="I249" s="1265"/>
      <c r="J249" s="769"/>
      <c r="K249" s="769"/>
      <c r="L249" s="769"/>
      <c r="M249" s="769"/>
      <c r="N249" s="769"/>
      <c r="O249" s="769"/>
      <c r="P249" s="769"/>
      <c r="Q249" s="769"/>
      <c r="R249" s="769"/>
      <c r="S249" s="769"/>
      <c r="T249" s="769"/>
      <c r="U249" s="769"/>
      <c r="V249" s="769"/>
      <c r="W249" s="769"/>
      <c r="X249" s="769"/>
      <c r="Y249" s="769"/>
      <c r="Z249" s="769"/>
    </row>
    <row r="250">
      <c r="A250" s="769"/>
      <c r="B250" s="769"/>
      <c r="C250" s="769"/>
      <c r="D250" s="769"/>
      <c r="E250" s="769"/>
      <c r="F250" s="1265"/>
      <c r="G250" s="769"/>
      <c r="H250" s="2187"/>
      <c r="I250" s="1265"/>
      <c r="J250" s="769"/>
      <c r="K250" s="769"/>
      <c r="L250" s="769"/>
      <c r="M250" s="769"/>
      <c r="N250" s="769"/>
      <c r="O250" s="769"/>
      <c r="P250" s="769"/>
      <c r="Q250" s="769"/>
      <c r="R250" s="769"/>
      <c r="S250" s="769"/>
      <c r="T250" s="769"/>
      <c r="U250" s="769"/>
      <c r="V250" s="769"/>
      <c r="W250" s="769"/>
      <c r="X250" s="769"/>
      <c r="Y250" s="769"/>
      <c r="Z250" s="769"/>
    </row>
    <row r="251">
      <c r="A251" s="769"/>
      <c r="B251" s="769"/>
      <c r="C251" s="769"/>
      <c r="D251" s="769"/>
      <c r="E251" s="769"/>
      <c r="F251" s="1265"/>
      <c r="G251" s="769"/>
      <c r="H251" s="2187"/>
      <c r="I251" s="1265"/>
      <c r="J251" s="769"/>
      <c r="K251" s="769"/>
      <c r="L251" s="769"/>
      <c r="M251" s="769"/>
      <c r="N251" s="769"/>
      <c r="O251" s="769"/>
      <c r="P251" s="769"/>
      <c r="Q251" s="769"/>
      <c r="R251" s="769"/>
      <c r="S251" s="769"/>
      <c r="T251" s="769"/>
      <c r="U251" s="769"/>
      <c r="V251" s="769"/>
      <c r="W251" s="769"/>
      <c r="X251" s="769"/>
      <c r="Y251" s="769"/>
      <c r="Z251" s="769"/>
    </row>
    <row r="252">
      <c r="A252" s="769"/>
      <c r="B252" s="769"/>
      <c r="C252" s="769"/>
      <c r="D252" s="769"/>
      <c r="E252" s="769"/>
      <c r="F252" s="1265"/>
      <c r="G252" s="769"/>
      <c r="H252" s="2187"/>
      <c r="I252" s="1265"/>
      <c r="J252" s="769"/>
      <c r="K252" s="769"/>
      <c r="L252" s="769"/>
      <c r="M252" s="769"/>
      <c r="N252" s="769"/>
      <c r="O252" s="769"/>
      <c r="P252" s="769"/>
      <c r="Q252" s="769"/>
      <c r="R252" s="769"/>
      <c r="S252" s="769"/>
      <c r="T252" s="769"/>
      <c r="U252" s="769"/>
      <c r="V252" s="769"/>
      <c r="W252" s="769"/>
      <c r="X252" s="769"/>
      <c r="Y252" s="769"/>
      <c r="Z252" s="769"/>
    </row>
    <row r="253">
      <c r="A253" s="769"/>
      <c r="B253" s="769"/>
      <c r="C253" s="769"/>
      <c r="D253" s="769"/>
      <c r="E253" s="769"/>
      <c r="F253" s="1265"/>
      <c r="G253" s="769"/>
      <c r="H253" s="2187"/>
      <c r="I253" s="1265"/>
      <c r="J253" s="769"/>
      <c r="K253" s="769"/>
      <c r="L253" s="769"/>
      <c r="M253" s="769"/>
      <c r="N253" s="769"/>
      <c r="O253" s="769"/>
      <c r="P253" s="769"/>
      <c r="Q253" s="769"/>
      <c r="R253" s="769"/>
      <c r="S253" s="769"/>
      <c r="T253" s="769"/>
      <c r="U253" s="769"/>
      <c r="V253" s="769"/>
      <c r="W253" s="769"/>
      <c r="X253" s="769"/>
      <c r="Y253" s="769"/>
      <c r="Z253" s="769"/>
    </row>
    <row r="254">
      <c r="A254" s="769"/>
      <c r="B254" s="769"/>
      <c r="C254" s="769"/>
      <c r="D254" s="769"/>
      <c r="E254" s="769"/>
      <c r="F254" s="1265"/>
      <c r="G254" s="769"/>
      <c r="H254" s="2187"/>
      <c r="I254" s="1265"/>
      <c r="J254" s="769"/>
      <c r="K254" s="769"/>
      <c r="L254" s="769"/>
      <c r="M254" s="769"/>
      <c r="N254" s="769"/>
      <c r="O254" s="769"/>
      <c r="P254" s="769"/>
      <c r="Q254" s="769"/>
      <c r="R254" s="769"/>
      <c r="S254" s="769"/>
      <c r="T254" s="769"/>
      <c r="U254" s="769"/>
      <c r="V254" s="769"/>
      <c r="W254" s="769"/>
      <c r="X254" s="769"/>
      <c r="Y254" s="769"/>
      <c r="Z254" s="769"/>
    </row>
    <row r="255">
      <c r="A255" s="769"/>
      <c r="B255" s="769"/>
      <c r="C255" s="769"/>
      <c r="D255" s="769"/>
      <c r="E255" s="769"/>
      <c r="F255" s="1265"/>
      <c r="G255" s="769"/>
      <c r="H255" s="2187"/>
      <c r="I255" s="1265"/>
      <c r="J255" s="769"/>
      <c r="K255" s="769"/>
      <c r="L255" s="769"/>
      <c r="M255" s="769"/>
      <c r="N255" s="769"/>
      <c r="O255" s="769"/>
      <c r="P255" s="769"/>
      <c r="Q255" s="769"/>
      <c r="R255" s="769"/>
      <c r="S255" s="769"/>
      <c r="T255" s="769"/>
      <c r="U255" s="769"/>
      <c r="V255" s="769"/>
      <c r="W255" s="769"/>
      <c r="X255" s="769"/>
      <c r="Y255" s="769"/>
      <c r="Z255" s="769"/>
    </row>
    <row r="256">
      <c r="A256" s="769"/>
      <c r="B256" s="769"/>
      <c r="C256" s="769"/>
      <c r="D256" s="769"/>
      <c r="E256" s="769"/>
      <c r="F256" s="1265"/>
      <c r="G256" s="769"/>
      <c r="H256" s="2187"/>
      <c r="I256" s="1265"/>
      <c r="J256" s="769"/>
      <c r="K256" s="769"/>
      <c r="L256" s="769"/>
      <c r="M256" s="769"/>
      <c r="N256" s="769"/>
      <c r="O256" s="769"/>
      <c r="P256" s="769"/>
      <c r="Q256" s="769"/>
      <c r="R256" s="769"/>
      <c r="S256" s="769"/>
      <c r="T256" s="769"/>
      <c r="U256" s="769"/>
      <c r="V256" s="769"/>
      <c r="W256" s="769"/>
      <c r="X256" s="769"/>
      <c r="Y256" s="769"/>
      <c r="Z256" s="769"/>
    </row>
    <row r="257">
      <c r="A257" s="769"/>
      <c r="B257" s="769"/>
      <c r="C257" s="769"/>
      <c r="D257" s="769"/>
      <c r="E257" s="769"/>
      <c r="F257" s="1265"/>
      <c r="G257" s="769"/>
      <c r="H257" s="2187"/>
      <c r="I257" s="1265"/>
      <c r="J257" s="769"/>
      <c r="K257" s="769"/>
      <c r="L257" s="769"/>
      <c r="M257" s="769"/>
      <c r="N257" s="769"/>
      <c r="O257" s="769"/>
      <c r="P257" s="769"/>
      <c r="Q257" s="769"/>
      <c r="R257" s="769"/>
      <c r="S257" s="769"/>
      <c r="T257" s="769"/>
      <c r="U257" s="769"/>
      <c r="V257" s="769"/>
      <c r="W257" s="769"/>
      <c r="X257" s="769"/>
      <c r="Y257" s="769"/>
      <c r="Z257" s="769"/>
    </row>
    <row r="258">
      <c r="A258" s="769"/>
      <c r="B258" s="769"/>
      <c r="C258" s="769"/>
      <c r="D258" s="769"/>
      <c r="E258" s="769"/>
      <c r="F258" s="1265"/>
      <c r="G258" s="769"/>
      <c r="H258" s="2187"/>
      <c r="I258" s="1265"/>
      <c r="J258" s="769"/>
      <c r="K258" s="769"/>
      <c r="L258" s="769"/>
      <c r="M258" s="769"/>
      <c r="N258" s="769"/>
      <c r="O258" s="769"/>
      <c r="P258" s="769"/>
      <c r="Q258" s="769"/>
      <c r="R258" s="769"/>
      <c r="S258" s="769"/>
      <c r="T258" s="769"/>
      <c r="U258" s="769"/>
      <c r="V258" s="769"/>
      <c r="W258" s="769"/>
      <c r="X258" s="769"/>
      <c r="Y258" s="769"/>
      <c r="Z258" s="769"/>
    </row>
    <row r="259">
      <c r="A259" s="769"/>
      <c r="B259" s="769"/>
      <c r="C259" s="769"/>
      <c r="D259" s="769"/>
      <c r="E259" s="769"/>
      <c r="F259" s="1265"/>
      <c r="G259" s="769"/>
      <c r="H259" s="2187"/>
      <c r="I259" s="1265"/>
      <c r="J259" s="769"/>
      <c r="K259" s="769"/>
      <c r="L259" s="769"/>
      <c r="M259" s="769"/>
      <c r="N259" s="769"/>
      <c r="O259" s="769"/>
      <c r="P259" s="769"/>
      <c r="Q259" s="769"/>
      <c r="R259" s="769"/>
      <c r="S259" s="769"/>
      <c r="T259" s="769"/>
      <c r="U259" s="769"/>
      <c r="V259" s="769"/>
      <c r="W259" s="769"/>
      <c r="X259" s="769"/>
      <c r="Y259" s="769"/>
      <c r="Z259" s="769"/>
    </row>
    <row r="260">
      <c r="A260" s="769"/>
      <c r="B260" s="769"/>
      <c r="C260" s="769"/>
      <c r="D260" s="769"/>
      <c r="E260" s="769"/>
      <c r="F260" s="1265"/>
      <c r="G260" s="769"/>
      <c r="H260" s="2187"/>
      <c r="I260" s="1265"/>
      <c r="J260" s="769"/>
      <c r="K260" s="769"/>
      <c r="L260" s="769"/>
      <c r="M260" s="769"/>
      <c r="N260" s="769"/>
      <c r="O260" s="769"/>
      <c r="P260" s="769"/>
      <c r="Q260" s="769"/>
      <c r="R260" s="769"/>
      <c r="S260" s="769"/>
      <c r="T260" s="769"/>
      <c r="U260" s="769"/>
      <c r="V260" s="769"/>
      <c r="W260" s="769"/>
      <c r="X260" s="769"/>
      <c r="Y260" s="769"/>
      <c r="Z260" s="769"/>
    </row>
    <row r="261">
      <c r="A261" s="769"/>
      <c r="B261" s="769"/>
      <c r="C261" s="769"/>
      <c r="D261" s="769"/>
      <c r="E261" s="769"/>
      <c r="F261" s="1265"/>
      <c r="G261" s="769"/>
      <c r="H261" s="2187"/>
      <c r="I261" s="1265"/>
      <c r="J261" s="769"/>
      <c r="K261" s="769"/>
      <c r="L261" s="769"/>
      <c r="M261" s="769"/>
      <c r="N261" s="769"/>
      <c r="O261" s="769"/>
      <c r="P261" s="769"/>
      <c r="Q261" s="769"/>
      <c r="R261" s="769"/>
      <c r="S261" s="769"/>
      <c r="T261" s="769"/>
      <c r="U261" s="769"/>
      <c r="V261" s="769"/>
      <c r="W261" s="769"/>
      <c r="X261" s="769"/>
      <c r="Y261" s="769"/>
      <c r="Z261" s="769"/>
    </row>
    <row r="262">
      <c r="A262" s="769"/>
      <c r="B262" s="769"/>
      <c r="C262" s="769"/>
      <c r="D262" s="769"/>
      <c r="E262" s="769"/>
      <c r="F262" s="1265"/>
      <c r="G262" s="769"/>
      <c r="H262" s="2187"/>
      <c r="I262" s="1265"/>
      <c r="J262" s="769"/>
      <c r="K262" s="769"/>
      <c r="L262" s="769"/>
      <c r="M262" s="769"/>
      <c r="N262" s="769"/>
      <c r="O262" s="769"/>
      <c r="P262" s="769"/>
      <c r="Q262" s="769"/>
      <c r="R262" s="769"/>
      <c r="S262" s="769"/>
      <c r="T262" s="769"/>
      <c r="U262" s="769"/>
      <c r="V262" s="769"/>
      <c r="W262" s="769"/>
      <c r="X262" s="769"/>
      <c r="Y262" s="769"/>
      <c r="Z262" s="769"/>
    </row>
    <row r="263">
      <c r="A263" s="769"/>
      <c r="B263" s="769"/>
      <c r="C263" s="769"/>
      <c r="D263" s="769"/>
      <c r="E263" s="769"/>
      <c r="F263" s="1265"/>
      <c r="G263" s="769"/>
      <c r="H263" s="2187"/>
      <c r="I263" s="1265"/>
      <c r="J263" s="769"/>
      <c r="K263" s="769"/>
      <c r="L263" s="769"/>
      <c r="M263" s="769"/>
      <c r="N263" s="769"/>
      <c r="O263" s="769"/>
      <c r="P263" s="769"/>
      <c r="Q263" s="769"/>
      <c r="R263" s="769"/>
      <c r="S263" s="769"/>
      <c r="T263" s="769"/>
      <c r="U263" s="769"/>
      <c r="V263" s="769"/>
      <c r="W263" s="769"/>
      <c r="X263" s="769"/>
      <c r="Y263" s="769"/>
      <c r="Z263" s="769"/>
    </row>
    <row r="264">
      <c r="A264" s="769"/>
      <c r="B264" s="769"/>
      <c r="C264" s="769"/>
      <c r="D264" s="769"/>
      <c r="E264" s="769"/>
      <c r="F264" s="1265"/>
      <c r="G264" s="769"/>
      <c r="H264" s="2187"/>
      <c r="I264" s="1265"/>
      <c r="J264" s="769"/>
      <c r="K264" s="769"/>
      <c r="L264" s="769"/>
      <c r="M264" s="769"/>
      <c r="N264" s="769"/>
      <c r="O264" s="769"/>
      <c r="P264" s="769"/>
      <c r="Q264" s="769"/>
      <c r="R264" s="769"/>
      <c r="S264" s="769"/>
      <c r="T264" s="769"/>
      <c r="U264" s="769"/>
      <c r="V264" s="769"/>
      <c r="W264" s="769"/>
      <c r="X264" s="769"/>
      <c r="Y264" s="769"/>
      <c r="Z264" s="769"/>
    </row>
    <row r="265">
      <c r="A265" s="769"/>
      <c r="B265" s="769"/>
      <c r="C265" s="769"/>
      <c r="D265" s="769"/>
      <c r="E265" s="769"/>
      <c r="F265" s="1265"/>
      <c r="G265" s="769"/>
      <c r="H265" s="2187"/>
      <c r="I265" s="1265"/>
      <c r="J265" s="769"/>
      <c r="K265" s="769"/>
      <c r="L265" s="769"/>
      <c r="M265" s="769"/>
      <c r="N265" s="769"/>
      <c r="O265" s="769"/>
      <c r="P265" s="769"/>
      <c r="Q265" s="769"/>
      <c r="R265" s="769"/>
      <c r="S265" s="769"/>
      <c r="T265" s="769"/>
      <c r="U265" s="769"/>
      <c r="V265" s="769"/>
      <c r="W265" s="769"/>
      <c r="X265" s="769"/>
      <c r="Y265" s="769"/>
      <c r="Z265" s="769"/>
    </row>
    <row r="266">
      <c r="A266" s="769"/>
      <c r="B266" s="769"/>
      <c r="C266" s="769"/>
      <c r="D266" s="769"/>
      <c r="E266" s="769"/>
      <c r="F266" s="1265"/>
      <c r="G266" s="769"/>
      <c r="H266" s="2187"/>
      <c r="I266" s="1265"/>
      <c r="J266" s="769"/>
      <c r="K266" s="769"/>
      <c r="L266" s="769"/>
      <c r="M266" s="769"/>
      <c r="N266" s="769"/>
      <c r="O266" s="769"/>
      <c r="P266" s="769"/>
      <c r="Q266" s="769"/>
      <c r="R266" s="769"/>
      <c r="S266" s="769"/>
      <c r="T266" s="769"/>
      <c r="U266" s="769"/>
      <c r="V266" s="769"/>
      <c r="W266" s="769"/>
      <c r="X266" s="769"/>
      <c r="Y266" s="769"/>
      <c r="Z266" s="769"/>
    </row>
    <row r="267">
      <c r="A267" s="769"/>
      <c r="B267" s="769"/>
      <c r="C267" s="769"/>
      <c r="D267" s="769"/>
      <c r="E267" s="769"/>
      <c r="F267" s="1265"/>
      <c r="G267" s="769"/>
      <c r="H267" s="2187"/>
      <c r="I267" s="1265"/>
      <c r="J267" s="769"/>
      <c r="K267" s="769"/>
      <c r="L267" s="769"/>
      <c r="M267" s="769"/>
      <c r="N267" s="769"/>
      <c r="O267" s="769"/>
      <c r="P267" s="769"/>
      <c r="Q267" s="769"/>
      <c r="R267" s="769"/>
      <c r="S267" s="769"/>
      <c r="T267" s="769"/>
      <c r="U267" s="769"/>
      <c r="V267" s="769"/>
      <c r="W267" s="769"/>
      <c r="X267" s="769"/>
      <c r="Y267" s="769"/>
      <c r="Z267" s="769"/>
    </row>
    <row r="268">
      <c r="A268" s="769"/>
      <c r="B268" s="769"/>
      <c r="C268" s="769"/>
      <c r="D268" s="769"/>
      <c r="E268" s="769"/>
      <c r="F268" s="1265"/>
      <c r="G268" s="769"/>
      <c r="H268" s="2187"/>
      <c r="I268" s="1265"/>
      <c r="J268" s="769"/>
      <c r="K268" s="769"/>
      <c r="L268" s="769"/>
      <c r="M268" s="769"/>
      <c r="N268" s="769"/>
      <c r="O268" s="769"/>
      <c r="P268" s="769"/>
      <c r="Q268" s="769"/>
      <c r="R268" s="769"/>
      <c r="S268" s="769"/>
      <c r="T268" s="769"/>
      <c r="U268" s="769"/>
      <c r="V268" s="769"/>
      <c r="W268" s="769"/>
      <c r="X268" s="769"/>
      <c r="Y268" s="769"/>
      <c r="Z268" s="769"/>
    </row>
    <row r="269">
      <c r="A269" s="769"/>
      <c r="B269" s="769"/>
      <c r="C269" s="769"/>
      <c r="D269" s="769"/>
      <c r="E269" s="769"/>
      <c r="F269" s="1265"/>
      <c r="G269" s="769"/>
      <c r="H269" s="2187"/>
      <c r="I269" s="1265"/>
      <c r="J269" s="769"/>
      <c r="K269" s="769"/>
      <c r="L269" s="769"/>
      <c r="M269" s="769"/>
      <c r="N269" s="769"/>
      <c r="O269" s="769"/>
      <c r="P269" s="769"/>
      <c r="Q269" s="769"/>
      <c r="R269" s="769"/>
      <c r="S269" s="769"/>
      <c r="T269" s="769"/>
      <c r="U269" s="769"/>
      <c r="V269" s="769"/>
      <c r="W269" s="769"/>
      <c r="X269" s="769"/>
      <c r="Y269" s="769"/>
      <c r="Z269" s="769"/>
    </row>
    <row r="270">
      <c r="A270" s="769"/>
      <c r="B270" s="769"/>
      <c r="C270" s="769"/>
      <c r="D270" s="769"/>
      <c r="E270" s="769"/>
      <c r="F270" s="1265"/>
      <c r="G270" s="769"/>
      <c r="H270" s="2187"/>
      <c r="I270" s="1265"/>
      <c r="J270" s="769"/>
      <c r="K270" s="769"/>
      <c r="L270" s="769"/>
      <c r="M270" s="769"/>
      <c r="N270" s="769"/>
      <c r="O270" s="769"/>
      <c r="P270" s="769"/>
      <c r="Q270" s="769"/>
      <c r="R270" s="769"/>
      <c r="S270" s="769"/>
      <c r="T270" s="769"/>
      <c r="U270" s="769"/>
      <c r="V270" s="769"/>
      <c r="W270" s="769"/>
      <c r="X270" s="769"/>
      <c r="Y270" s="769"/>
      <c r="Z270" s="769"/>
    </row>
    <row r="271">
      <c r="A271" s="769"/>
      <c r="B271" s="769"/>
      <c r="C271" s="769"/>
      <c r="D271" s="769"/>
      <c r="E271" s="769"/>
      <c r="F271" s="1265"/>
      <c r="G271" s="769"/>
      <c r="H271" s="2187"/>
      <c r="I271" s="1265"/>
      <c r="J271" s="769"/>
      <c r="K271" s="769"/>
      <c r="L271" s="769"/>
      <c r="M271" s="769"/>
      <c r="N271" s="769"/>
      <c r="O271" s="769"/>
      <c r="P271" s="769"/>
      <c r="Q271" s="769"/>
      <c r="R271" s="769"/>
      <c r="S271" s="769"/>
      <c r="T271" s="769"/>
      <c r="U271" s="769"/>
      <c r="V271" s="769"/>
      <c r="W271" s="769"/>
      <c r="X271" s="769"/>
      <c r="Y271" s="769"/>
      <c r="Z271" s="769"/>
    </row>
    <row r="272">
      <c r="A272" s="769"/>
      <c r="B272" s="769"/>
      <c r="C272" s="769"/>
      <c r="D272" s="769"/>
      <c r="E272" s="769"/>
      <c r="F272" s="1265"/>
      <c r="G272" s="769"/>
      <c r="H272" s="2187"/>
      <c r="I272" s="1265"/>
      <c r="J272" s="769"/>
      <c r="K272" s="769"/>
      <c r="L272" s="769"/>
      <c r="M272" s="769"/>
      <c r="N272" s="769"/>
      <c r="O272" s="769"/>
      <c r="P272" s="769"/>
      <c r="Q272" s="769"/>
      <c r="R272" s="769"/>
      <c r="S272" s="769"/>
      <c r="T272" s="769"/>
      <c r="U272" s="769"/>
      <c r="V272" s="769"/>
      <c r="W272" s="769"/>
      <c r="X272" s="769"/>
      <c r="Y272" s="769"/>
      <c r="Z272" s="769"/>
    </row>
    <row r="273">
      <c r="A273" s="769"/>
      <c r="B273" s="769"/>
      <c r="C273" s="769"/>
      <c r="D273" s="769"/>
      <c r="E273" s="769"/>
      <c r="F273" s="1265"/>
      <c r="G273" s="769"/>
      <c r="H273" s="2187"/>
      <c r="I273" s="1265"/>
      <c r="J273" s="769"/>
      <c r="K273" s="769"/>
      <c r="L273" s="769"/>
      <c r="M273" s="769"/>
      <c r="N273" s="769"/>
      <c r="O273" s="769"/>
      <c r="P273" s="769"/>
      <c r="Q273" s="769"/>
      <c r="R273" s="769"/>
      <c r="S273" s="769"/>
      <c r="T273" s="769"/>
      <c r="U273" s="769"/>
      <c r="V273" s="769"/>
      <c r="W273" s="769"/>
      <c r="X273" s="769"/>
      <c r="Y273" s="769"/>
      <c r="Z273" s="769"/>
    </row>
    <row r="274">
      <c r="A274" s="769"/>
      <c r="B274" s="769"/>
      <c r="C274" s="769"/>
      <c r="D274" s="769"/>
      <c r="E274" s="769"/>
      <c r="F274" s="1265"/>
      <c r="G274" s="769"/>
      <c r="H274" s="2187"/>
      <c r="I274" s="1265"/>
      <c r="J274" s="769"/>
      <c r="K274" s="769"/>
      <c r="L274" s="769"/>
      <c r="M274" s="769"/>
      <c r="N274" s="769"/>
      <c r="O274" s="769"/>
      <c r="P274" s="769"/>
      <c r="Q274" s="769"/>
      <c r="R274" s="769"/>
      <c r="S274" s="769"/>
      <c r="T274" s="769"/>
      <c r="U274" s="769"/>
      <c r="V274" s="769"/>
      <c r="W274" s="769"/>
      <c r="X274" s="769"/>
      <c r="Y274" s="769"/>
      <c r="Z274" s="769"/>
    </row>
    <row r="275">
      <c r="A275" s="769"/>
      <c r="B275" s="769"/>
      <c r="C275" s="769"/>
      <c r="D275" s="769"/>
      <c r="E275" s="769"/>
      <c r="F275" s="1265"/>
      <c r="G275" s="769"/>
      <c r="H275" s="2187"/>
      <c r="I275" s="1265"/>
      <c r="J275" s="769"/>
      <c r="K275" s="769"/>
      <c r="L275" s="769"/>
      <c r="M275" s="769"/>
      <c r="N275" s="769"/>
      <c r="O275" s="769"/>
      <c r="P275" s="769"/>
      <c r="Q275" s="769"/>
      <c r="R275" s="769"/>
      <c r="S275" s="769"/>
      <c r="T275" s="769"/>
      <c r="U275" s="769"/>
      <c r="V275" s="769"/>
      <c r="W275" s="769"/>
      <c r="X275" s="769"/>
      <c r="Y275" s="769"/>
      <c r="Z275" s="769"/>
    </row>
    <row r="276">
      <c r="A276" s="769"/>
      <c r="B276" s="769"/>
      <c r="C276" s="769"/>
      <c r="D276" s="769"/>
      <c r="E276" s="769"/>
      <c r="F276" s="1265"/>
      <c r="G276" s="769"/>
      <c r="H276" s="2187"/>
      <c r="I276" s="1265"/>
      <c r="J276" s="769"/>
      <c r="K276" s="769"/>
      <c r="L276" s="769"/>
      <c r="M276" s="769"/>
      <c r="N276" s="769"/>
      <c r="O276" s="769"/>
      <c r="P276" s="769"/>
      <c r="Q276" s="769"/>
      <c r="R276" s="769"/>
      <c r="S276" s="769"/>
      <c r="T276" s="769"/>
      <c r="U276" s="769"/>
      <c r="V276" s="769"/>
      <c r="W276" s="769"/>
      <c r="X276" s="769"/>
      <c r="Y276" s="769"/>
      <c r="Z276" s="769"/>
    </row>
    <row r="277">
      <c r="A277" s="769"/>
      <c r="B277" s="769"/>
      <c r="C277" s="769"/>
      <c r="D277" s="769"/>
      <c r="E277" s="769"/>
      <c r="F277" s="1265"/>
      <c r="G277" s="769"/>
      <c r="H277" s="2187"/>
      <c r="I277" s="1265"/>
      <c r="J277" s="769"/>
      <c r="K277" s="769"/>
      <c r="L277" s="769"/>
      <c r="M277" s="769"/>
      <c r="N277" s="769"/>
      <c r="O277" s="769"/>
      <c r="P277" s="769"/>
      <c r="Q277" s="769"/>
      <c r="R277" s="769"/>
      <c r="S277" s="769"/>
      <c r="T277" s="769"/>
      <c r="U277" s="769"/>
      <c r="V277" s="769"/>
      <c r="W277" s="769"/>
      <c r="X277" s="769"/>
      <c r="Y277" s="769"/>
      <c r="Z277" s="769"/>
    </row>
    <row r="278">
      <c r="A278" s="769"/>
      <c r="B278" s="769"/>
      <c r="C278" s="769"/>
      <c r="D278" s="769"/>
      <c r="E278" s="769"/>
      <c r="F278" s="1265"/>
      <c r="G278" s="769"/>
      <c r="H278" s="2187"/>
      <c r="I278" s="1265"/>
      <c r="J278" s="769"/>
      <c r="K278" s="769"/>
      <c r="L278" s="769"/>
      <c r="M278" s="769"/>
      <c r="N278" s="769"/>
      <c r="O278" s="769"/>
      <c r="P278" s="769"/>
      <c r="Q278" s="769"/>
      <c r="R278" s="769"/>
      <c r="S278" s="769"/>
      <c r="T278" s="769"/>
      <c r="U278" s="769"/>
      <c r="V278" s="769"/>
      <c r="W278" s="769"/>
      <c r="X278" s="769"/>
      <c r="Y278" s="769"/>
      <c r="Z278" s="769"/>
    </row>
    <row r="279">
      <c r="A279" s="769"/>
      <c r="B279" s="769"/>
      <c r="C279" s="769"/>
      <c r="D279" s="769"/>
      <c r="E279" s="769"/>
      <c r="F279" s="1265"/>
      <c r="G279" s="769"/>
      <c r="H279" s="2187"/>
      <c r="I279" s="1265"/>
      <c r="J279" s="769"/>
      <c r="K279" s="769"/>
      <c r="L279" s="769"/>
      <c r="M279" s="769"/>
      <c r="N279" s="769"/>
      <c r="O279" s="769"/>
      <c r="P279" s="769"/>
      <c r="Q279" s="769"/>
      <c r="R279" s="769"/>
      <c r="S279" s="769"/>
      <c r="T279" s="769"/>
      <c r="U279" s="769"/>
      <c r="V279" s="769"/>
      <c r="W279" s="769"/>
      <c r="X279" s="769"/>
      <c r="Y279" s="769"/>
      <c r="Z279" s="769"/>
    </row>
    <row r="280">
      <c r="A280" s="769"/>
      <c r="B280" s="769"/>
      <c r="C280" s="769"/>
      <c r="D280" s="769"/>
      <c r="E280" s="769"/>
      <c r="F280" s="1265"/>
      <c r="G280" s="769"/>
      <c r="H280" s="2187"/>
      <c r="I280" s="1265"/>
      <c r="J280" s="769"/>
      <c r="K280" s="769"/>
      <c r="L280" s="769"/>
      <c r="M280" s="769"/>
      <c r="N280" s="769"/>
      <c r="O280" s="769"/>
      <c r="P280" s="769"/>
      <c r="Q280" s="769"/>
      <c r="R280" s="769"/>
      <c r="S280" s="769"/>
      <c r="T280" s="769"/>
      <c r="U280" s="769"/>
      <c r="V280" s="769"/>
      <c r="W280" s="769"/>
      <c r="X280" s="769"/>
      <c r="Y280" s="769"/>
      <c r="Z280" s="769"/>
    </row>
    <row r="281">
      <c r="A281" s="769"/>
      <c r="B281" s="769"/>
      <c r="C281" s="769"/>
      <c r="D281" s="769"/>
      <c r="E281" s="769"/>
      <c r="F281" s="1265"/>
      <c r="G281" s="769"/>
      <c r="H281" s="2187"/>
      <c r="I281" s="1265"/>
      <c r="J281" s="769"/>
      <c r="K281" s="769"/>
      <c r="L281" s="769"/>
      <c r="M281" s="769"/>
      <c r="N281" s="769"/>
      <c r="O281" s="769"/>
      <c r="P281" s="769"/>
      <c r="Q281" s="769"/>
      <c r="R281" s="769"/>
      <c r="S281" s="769"/>
      <c r="T281" s="769"/>
      <c r="U281" s="769"/>
      <c r="V281" s="769"/>
      <c r="W281" s="769"/>
      <c r="X281" s="769"/>
      <c r="Y281" s="769"/>
      <c r="Z281" s="769"/>
    </row>
    <row r="282">
      <c r="A282" s="769"/>
      <c r="B282" s="769"/>
      <c r="C282" s="769"/>
      <c r="D282" s="769"/>
      <c r="E282" s="769"/>
      <c r="F282" s="1265"/>
      <c r="G282" s="769"/>
      <c r="H282" s="2187"/>
      <c r="I282" s="1265"/>
      <c r="J282" s="769"/>
      <c r="K282" s="769"/>
      <c r="L282" s="769"/>
      <c r="M282" s="769"/>
      <c r="N282" s="769"/>
      <c r="O282" s="769"/>
      <c r="P282" s="769"/>
      <c r="Q282" s="769"/>
      <c r="R282" s="769"/>
      <c r="S282" s="769"/>
      <c r="T282" s="769"/>
      <c r="U282" s="769"/>
      <c r="V282" s="769"/>
      <c r="W282" s="769"/>
      <c r="X282" s="769"/>
      <c r="Y282" s="769"/>
      <c r="Z282" s="769"/>
    </row>
    <row r="283">
      <c r="A283" s="769"/>
      <c r="B283" s="769"/>
      <c r="C283" s="769"/>
      <c r="D283" s="769"/>
      <c r="E283" s="769"/>
      <c r="F283" s="1265"/>
      <c r="G283" s="769"/>
      <c r="H283" s="2187"/>
      <c r="I283" s="1265"/>
      <c r="J283" s="769"/>
      <c r="K283" s="769"/>
      <c r="L283" s="769"/>
      <c r="M283" s="769"/>
      <c r="N283" s="769"/>
      <c r="O283" s="769"/>
      <c r="P283" s="769"/>
      <c r="Q283" s="769"/>
      <c r="R283" s="769"/>
      <c r="S283" s="769"/>
      <c r="T283" s="769"/>
      <c r="U283" s="769"/>
      <c r="V283" s="769"/>
      <c r="W283" s="769"/>
      <c r="X283" s="769"/>
      <c r="Y283" s="769"/>
      <c r="Z283" s="769"/>
    </row>
    <row r="284">
      <c r="A284" s="769"/>
      <c r="B284" s="769"/>
      <c r="C284" s="769"/>
      <c r="D284" s="769"/>
      <c r="E284" s="769"/>
      <c r="F284" s="1265"/>
      <c r="G284" s="769"/>
      <c r="H284" s="2187"/>
      <c r="I284" s="1265"/>
      <c r="J284" s="769"/>
      <c r="K284" s="769"/>
      <c r="L284" s="769"/>
      <c r="M284" s="769"/>
      <c r="N284" s="769"/>
      <c r="O284" s="769"/>
      <c r="P284" s="769"/>
      <c r="Q284" s="769"/>
      <c r="R284" s="769"/>
      <c r="S284" s="769"/>
      <c r="T284" s="769"/>
      <c r="U284" s="769"/>
      <c r="V284" s="769"/>
      <c r="W284" s="769"/>
      <c r="X284" s="769"/>
      <c r="Y284" s="769"/>
      <c r="Z284" s="769"/>
    </row>
    <row r="285">
      <c r="A285" s="769"/>
      <c r="B285" s="769"/>
      <c r="C285" s="769"/>
      <c r="D285" s="769"/>
      <c r="E285" s="769"/>
      <c r="F285" s="1265"/>
      <c r="G285" s="769"/>
      <c r="H285" s="2187"/>
      <c r="I285" s="1265"/>
      <c r="J285" s="769"/>
      <c r="K285" s="769"/>
      <c r="L285" s="769"/>
      <c r="M285" s="769"/>
      <c r="N285" s="769"/>
      <c r="O285" s="769"/>
      <c r="P285" s="769"/>
      <c r="Q285" s="769"/>
      <c r="R285" s="769"/>
      <c r="S285" s="769"/>
      <c r="T285" s="769"/>
      <c r="U285" s="769"/>
      <c r="V285" s="769"/>
      <c r="W285" s="769"/>
      <c r="X285" s="769"/>
      <c r="Y285" s="769"/>
      <c r="Z285" s="769"/>
    </row>
    <row r="286">
      <c r="A286" s="769"/>
      <c r="B286" s="769"/>
      <c r="C286" s="769"/>
      <c r="D286" s="769"/>
      <c r="E286" s="769"/>
      <c r="F286" s="1265"/>
      <c r="G286" s="769"/>
      <c r="H286" s="2187"/>
      <c r="I286" s="1265"/>
      <c r="J286" s="769"/>
      <c r="K286" s="769"/>
      <c r="L286" s="769"/>
      <c r="M286" s="769"/>
      <c r="N286" s="769"/>
      <c r="O286" s="769"/>
      <c r="P286" s="769"/>
      <c r="Q286" s="769"/>
      <c r="R286" s="769"/>
      <c r="S286" s="769"/>
      <c r="T286" s="769"/>
      <c r="U286" s="769"/>
      <c r="V286" s="769"/>
      <c r="W286" s="769"/>
      <c r="X286" s="769"/>
      <c r="Y286" s="769"/>
      <c r="Z286" s="769"/>
    </row>
    <row r="287">
      <c r="A287" s="769"/>
      <c r="B287" s="769"/>
      <c r="C287" s="769"/>
      <c r="D287" s="769"/>
      <c r="E287" s="769"/>
      <c r="F287" s="1265"/>
      <c r="G287" s="769"/>
      <c r="H287" s="2187"/>
      <c r="I287" s="1265"/>
      <c r="J287" s="769"/>
      <c r="K287" s="769"/>
      <c r="L287" s="769"/>
      <c r="M287" s="769"/>
      <c r="N287" s="769"/>
      <c r="O287" s="769"/>
      <c r="P287" s="769"/>
      <c r="Q287" s="769"/>
      <c r="R287" s="769"/>
      <c r="S287" s="769"/>
      <c r="T287" s="769"/>
      <c r="U287" s="769"/>
      <c r="V287" s="769"/>
      <c r="W287" s="769"/>
      <c r="X287" s="769"/>
      <c r="Y287" s="769"/>
      <c r="Z287" s="769"/>
    </row>
    <row r="288">
      <c r="A288" s="769"/>
      <c r="B288" s="769"/>
      <c r="C288" s="769"/>
      <c r="D288" s="769"/>
      <c r="E288" s="769"/>
      <c r="F288" s="1265"/>
      <c r="G288" s="769"/>
      <c r="H288" s="2187"/>
      <c r="I288" s="1265"/>
      <c r="J288" s="769"/>
      <c r="K288" s="769"/>
      <c r="L288" s="769"/>
      <c r="M288" s="769"/>
      <c r="N288" s="769"/>
      <c r="O288" s="769"/>
      <c r="P288" s="769"/>
      <c r="Q288" s="769"/>
      <c r="R288" s="769"/>
      <c r="S288" s="769"/>
      <c r="T288" s="769"/>
      <c r="U288" s="769"/>
      <c r="V288" s="769"/>
      <c r="W288" s="769"/>
      <c r="X288" s="769"/>
      <c r="Y288" s="769"/>
      <c r="Z288" s="769"/>
    </row>
    <row r="289">
      <c r="A289" s="769"/>
      <c r="B289" s="769"/>
      <c r="C289" s="769"/>
      <c r="D289" s="769"/>
      <c r="E289" s="769"/>
      <c r="F289" s="1265"/>
      <c r="G289" s="769"/>
      <c r="H289" s="2187"/>
      <c r="I289" s="1265"/>
      <c r="J289" s="769"/>
      <c r="K289" s="769"/>
      <c r="L289" s="769"/>
      <c r="M289" s="769"/>
      <c r="N289" s="769"/>
      <c r="O289" s="769"/>
      <c r="P289" s="769"/>
      <c r="Q289" s="769"/>
      <c r="R289" s="769"/>
      <c r="S289" s="769"/>
      <c r="T289" s="769"/>
      <c r="U289" s="769"/>
      <c r="V289" s="769"/>
      <c r="W289" s="769"/>
      <c r="X289" s="769"/>
      <c r="Y289" s="769"/>
      <c r="Z289" s="769"/>
    </row>
    <row r="290">
      <c r="A290" s="769"/>
      <c r="B290" s="769"/>
      <c r="C290" s="769"/>
      <c r="D290" s="769"/>
      <c r="E290" s="769"/>
      <c r="F290" s="1265"/>
      <c r="G290" s="769"/>
      <c r="H290" s="2187"/>
      <c r="I290" s="1265"/>
      <c r="J290" s="769"/>
      <c r="K290" s="769"/>
      <c r="L290" s="769"/>
      <c r="M290" s="769"/>
      <c r="N290" s="769"/>
      <c r="O290" s="769"/>
      <c r="P290" s="769"/>
      <c r="Q290" s="769"/>
      <c r="R290" s="769"/>
      <c r="S290" s="769"/>
      <c r="T290" s="769"/>
      <c r="U290" s="769"/>
      <c r="V290" s="769"/>
      <c r="W290" s="769"/>
      <c r="X290" s="769"/>
      <c r="Y290" s="769"/>
      <c r="Z290" s="769"/>
    </row>
    <row r="291">
      <c r="A291" s="769"/>
      <c r="B291" s="769"/>
      <c r="C291" s="769"/>
      <c r="D291" s="769"/>
      <c r="E291" s="769"/>
      <c r="F291" s="1265"/>
      <c r="G291" s="769"/>
      <c r="H291" s="2187"/>
      <c r="I291" s="1265"/>
      <c r="J291" s="769"/>
      <c r="K291" s="769"/>
      <c r="L291" s="769"/>
      <c r="M291" s="769"/>
      <c r="N291" s="769"/>
      <c r="O291" s="769"/>
      <c r="P291" s="769"/>
      <c r="Q291" s="769"/>
      <c r="R291" s="769"/>
      <c r="S291" s="769"/>
      <c r="T291" s="769"/>
      <c r="U291" s="769"/>
      <c r="V291" s="769"/>
      <c r="W291" s="769"/>
      <c r="X291" s="769"/>
      <c r="Y291" s="769"/>
      <c r="Z291" s="769"/>
    </row>
    <row r="292">
      <c r="A292" s="769"/>
      <c r="B292" s="769"/>
      <c r="C292" s="769"/>
      <c r="D292" s="769"/>
      <c r="E292" s="769"/>
      <c r="F292" s="1265"/>
      <c r="G292" s="769"/>
      <c r="H292" s="2187"/>
      <c r="I292" s="1265"/>
      <c r="J292" s="769"/>
      <c r="K292" s="769"/>
      <c r="L292" s="769"/>
      <c r="M292" s="769"/>
      <c r="N292" s="769"/>
      <c r="O292" s="769"/>
      <c r="P292" s="769"/>
      <c r="Q292" s="769"/>
      <c r="R292" s="769"/>
      <c r="S292" s="769"/>
      <c r="T292" s="769"/>
      <c r="U292" s="769"/>
      <c r="V292" s="769"/>
      <c r="W292" s="769"/>
      <c r="X292" s="769"/>
      <c r="Y292" s="769"/>
      <c r="Z292" s="769"/>
    </row>
    <row r="293">
      <c r="A293" s="769"/>
      <c r="B293" s="769"/>
      <c r="C293" s="769"/>
      <c r="D293" s="769"/>
      <c r="E293" s="769"/>
      <c r="F293" s="1265"/>
      <c r="G293" s="769"/>
      <c r="H293" s="2187"/>
      <c r="I293" s="1265"/>
      <c r="J293" s="769"/>
      <c r="K293" s="769"/>
      <c r="L293" s="769"/>
      <c r="M293" s="769"/>
      <c r="N293" s="769"/>
      <c r="O293" s="769"/>
      <c r="P293" s="769"/>
      <c r="Q293" s="769"/>
      <c r="R293" s="769"/>
      <c r="S293" s="769"/>
      <c r="T293" s="769"/>
      <c r="U293" s="769"/>
      <c r="V293" s="769"/>
      <c r="W293" s="769"/>
      <c r="X293" s="769"/>
      <c r="Y293" s="769"/>
      <c r="Z293" s="769"/>
    </row>
    <row r="294">
      <c r="A294" s="769"/>
      <c r="B294" s="769"/>
      <c r="C294" s="769"/>
      <c r="D294" s="769"/>
      <c r="E294" s="769"/>
      <c r="F294" s="1265"/>
      <c r="G294" s="769"/>
      <c r="H294" s="2187"/>
      <c r="I294" s="1265"/>
      <c r="J294" s="769"/>
      <c r="K294" s="769"/>
      <c r="L294" s="769"/>
      <c r="M294" s="769"/>
      <c r="N294" s="769"/>
      <c r="O294" s="769"/>
      <c r="P294" s="769"/>
      <c r="Q294" s="769"/>
      <c r="R294" s="769"/>
      <c r="S294" s="769"/>
      <c r="T294" s="769"/>
      <c r="U294" s="769"/>
      <c r="V294" s="769"/>
      <c r="W294" s="769"/>
      <c r="X294" s="769"/>
      <c r="Y294" s="769"/>
      <c r="Z294" s="769"/>
    </row>
    <row r="295">
      <c r="A295" s="769"/>
      <c r="B295" s="769"/>
      <c r="C295" s="769"/>
      <c r="D295" s="769"/>
      <c r="E295" s="769"/>
      <c r="F295" s="1265"/>
      <c r="G295" s="769"/>
      <c r="H295" s="2187"/>
      <c r="I295" s="1265"/>
      <c r="J295" s="769"/>
      <c r="K295" s="769"/>
      <c r="L295" s="769"/>
      <c r="M295" s="769"/>
      <c r="N295" s="769"/>
      <c r="O295" s="769"/>
      <c r="P295" s="769"/>
      <c r="Q295" s="769"/>
      <c r="R295" s="769"/>
      <c r="S295" s="769"/>
      <c r="T295" s="769"/>
      <c r="U295" s="769"/>
      <c r="V295" s="769"/>
      <c r="W295" s="769"/>
      <c r="X295" s="769"/>
      <c r="Y295" s="769"/>
      <c r="Z295" s="769"/>
    </row>
    <row r="296">
      <c r="A296" s="769"/>
      <c r="B296" s="769"/>
      <c r="C296" s="769"/>
      <c r="D296" s="769"/>
      <c r="E296" s="769"/>
      <c r="F296" s="1265"/>
      <c r="G296" s="769"/>
      <c r="H296" s="2187"/>
      <c r="I296" s="1265"/>
      <c r="J296" s="769"/>
      <c r="K296" s="769"/>
      <c r="L296" s="769"/>
      <c r="M296" s="769"/>
      <c r="N296" s="769"/>
      <c r="O296" s="769"/>
      <c r="P296" s="769"/>
      <c r="Q296" s="769"/>
      <c r="R296" s="769"/>
      <c r="S296" s="769"/>
      <c r="T296" s="769"/>
      <c r="U296" s="769"/>
      <c r="V296" s="769"/>
      <c r="W296" s="769"/>
      <c r="X296" s="769"/>
      <c r="Y296" s="769"/>
      <c r="Z296" s="769"/>
    </row>
    <row r="297">
      <c r="A297" s="769"/>
      <c r="B297" s="769"/>
      <c r="C297" s="769"/>
      <c r="D297" s="769"/>
      <c r="E297" s="769"/>
      <c r="F297" s="1265"/>
      <c r="G297" s="769"/>
      <c r="H297" s="2187"/>
      <c r="I297" s="1265"/>
      <c r="J297" s="769"/>
      <c r="K297" s="769"/>
      <c r="L297" s="769"/>
      <c r="M297" s="769"/>
      <c r="N297" s="769"/>
      <c r="O297" s="769"/>
      <c r="P297" s="769"/>
      <c r="Q297" s="769"/>
      <c r="R297" s="769"/>
      <c r="S297" s="769"/>
      <c r="T297" s="769"/>
      <c r="U297" s="769"/>
      <c r="V297" s="769"/>
      <c r="W297" s="769"/>
      <c r="X297" s="769"/>
      <c r="Y297" s="769"/>
      <c r="Z297" s="769"/>
    </row>
    <row r="298">
      <c r="A298" s="769"/>
      <c r="B298" s="769"/>
      <c r="C298" s="769"/>
      <c r="D298" s="769"/>
      <c r="E298" s="769"/>
      <c r="F298" s="1265"/>
      <c r="G298" s="769"/>
      <c r="H298" s="2187"/>
      <c r="I298" s="1265"/>
      <c r="J298" s="769"/>
      <c r="K298" s="769"/>
      <c r="L298" s="769"/>
      <c r="M298" s="769"/>
      <c r="N298" s="769"/>
      <c r="O298" s="769"/>
      <c r="P298" s="769"/>
      <c r="Q298" s="769"/>
      <c r="R298" s="769"/>
      <c r="S298" s="769"/>
      <c r="T298" s="769"/>
      <c r="U298" s="769"/>
      <c r="V298" s="769"/>
      <c r="W298" s="769"/>
      <c r="X298" s="769"/>
      <c r="Y298" s="769"/>
      <c r="Z298" s="769"/>
    </row>
    <row r="299">
      <c r="A299" s="769"/>
      <c r="B299" s="769"/>
      <c r="C299" s="769"/>
      <c r="D299" s="769"/>
      <c r="E299" s="769"/>
      <c r="F299" s="1265"/>
      <c r="G299" s="769"/>
      <c r="H299" s="2187"/>
      <c r="I299" s="1265"/>
      <c r="J299" s="769"/>
      <c r="K299" s="769"/>
      <c r="L299" s="769"/>
      <c r="M299" s="769"/>
      <c r="N299" s="769"/>
      <c r="O299" s="769"/>
      <c r="P299" s="769"/>
      <c r="Q299" s="769"/>
      <c r="R299" s="769"/>
      <c r="S299" s="769"/>
      <c r="T299" s="769"/>
      <c r="U299" s="769"/>
      <c r="V299" s="769"/>
      <c r="W299" s="769"/>
      <c r="X299" s="769"/>
      <c r="Y299" s="769"/>
      <c r="Z299" s="769"/>
    </row>
    <row r="300">
      <c r="A300" s="769"/>
      <c r="B300" s="769"/>
      <c r="C300" s="769"/>
      <c r="D300" s="769"/>
      <c r="E300" s="769"/>
      <c r="F300" s="1265"/>
      <c r="G300" s="769"/>
      <c r="H300" s="2187"/>
      <c r="I300" s="1265"/>
      <c r="J300" s="769"/>
      <c r="K300" s="769"/>
      <c r="L300" s="769"/>
      <c r="M300" s="769"/>
      <c r="N300" s="769"/>
      <c r="O300" s="769"/>
      <c r="P300" s="769"/>
      <c r="Q300" s="769"/>
      <c r="R300" s="769"/>
      <c r="S300" s="769"/>
      <c r="T300" s="769"/>
      <c r="U300" s="769"/>
      <c r="V300" s="769"/>
      <c r="W300" s="769"/>
      <c r="X300" s="769"/>
      <c r="Y300" s="769"/>
      <c r="Z300" s="769"/>
    </row>
    <row r="301">
      <c r="A301" s="769"/>
      <c r="B301" s="769"/>
      <c r="C301" s="769"/>
      <c r="D301" s="769"/>
      <c r="E301" s="769"/>
      <c r="F301" s="1265"/>
      <c r="G301" s="769"/>
      <c r="H301" s="2187"/>
      <c r="I301" s="1265"/>
      <c r="J301" s="769"/>
      <c r="K301" s="769"/>
      <c r="L301" s="769"/>
      <c r="M301" s="769"/>
      <c r="N301" s="769"/>
      <c r="O301" s="769"/>
      <c r="P301" s="769"/>
      <c r="Q301" s="769"/>
      <c r="R301" s="769"/>
      <c r="S301" s="769"/>
      <c r="T301" s="769"/>
      <c r="U301" s="769"/>
      <c r="V301" s="769"/>
      <c r="W301" s="769"/>
      <c r="X301" s="769"/>
      <c r="Y301" s="769"/>
      <c r="Z301" s="769"/>
    </row>
    <row r="302">
      <c r="A302" s="769"/>
      <c r="B302" s="769"/>
      <c r="C302" s="769"/>
      <c r="D302" s="769"/>
      <c r="E302" s="769"/>
      <c r="F302" s="1265"/>
      <c r="G302" s="769"/>
      <c r="H302" s="2187"/>
      <c r="I302" s="1265"/>
      <c r="J302" s="769"/>
      <c r="K302" s="769"/>
      <c r="L302" s="769"/>
      <c r="M302" s="769"/>
      <c r="N302" s="769"/>
      <c r="O302" s="769"/>
      <c r="P302" s="769"/>
      <c r="Q302" s="769"/>
      <c r="R302" s="769"/>
      <c r="S302" s="769"/>
      <c r="T302" s="769"/>
      <c r="U302" s="769"/>
      <c r="V302" s="769"/>
      <c r="W302" s="769"/>
      <c r="X302" s="769"/>
      <c r="Y302" s="769"/>
      <c r="Z302" s="769"/>
    </row>
    <row r="303">
      <c r="A303" s="769"/>
      <c r="B303" s="769"/>
      <c r="C303" s="769"/>
      <c r="D303" s="769"/>
      <c r="E303" s="769"/>
      <c r="F303" s="1265"/>
      <c r="G303" s="769"/>
      <c r="H303" s="2187"/>
      <c r="I303" s="1265"/>
      <c r="J303" s="769"/>
      <c r="K303" s="769"/>
      <c r="L303" s="769"/>
      <c r="M303" s="769"/>
      <c r="N303" s="769"/>
      <c r="O303" s="769"/>
      <c r="P303" s="769"/>
      <c r="Q303" s="769"/>
      <c r="R303" s="769"/>
      <c r="S303" s="769"/>
      <c r="T303" s="769"/>
      <c r="U303" s="769"/>
      <c r="V303" s="769"/>
      <c r="W303" s="769"/>
      <c r="X303" s="769"/>
      <c r="Y303" s="769"/>
      <c r="Z303" s="769"/>
    </row>
    <row r="304">
      <c r="A304" s="769"/>
      <c r="B304" s="769"/>
      <c r="C304" s="769"/>
      <c r="D304" s="769"/>
      <c r="E304" s="769"/>
      <c r="F304" s="1265"/>
      <c r="G304" s="769"/>
      <c r="H304" s="2187"/>
      <c r="I304" s="1265"/>
      <c r="J304" s="769"/>
      <c r="K304" s="769"/>
      <c r="L304" s="769"/>
      <c r="M304" s="769"/>
      <c r="N304" s="769"/>
      <c r="O304" s="769"/>
      <c r="P304" s="769"/>
      <c r="Q304" s="769"/>
      <c r="R304" s="769"/>
      <c r="S304" s="769"/>
      <c r="T304" s="769"/>
      <c r="U304" s="769"/>
      <c r="V304" s="769"/>
      <c r="W304" s="769"/>
      <c r="X304" s="769"/>
      <c r="Y304" s="769"/>
      <c r="Z304" s="769"/>
    </row>
    <row r="305">
      <c r="A305" s="769"/>
      <c r="B305" s="769"/>
      <c r="C305" s="769"/>
      <c r="D305" s="769"/>
      <c r="E305" s="769"/>
      <c r="F305" s="1265"/>
      <c r="G305" s="769"/>
      <c r="H305" s="2187"/>
      <c r="I305" s="1265"/>
      <c r="J305" s="769"/>
      <c r="K305" s="769"/>
      <c r="L305" s="769"/>
      <c r="M305" s="769"/>
      <c r="N305" s="769"/>
      <c r="O305" s="769"/>
      <c r="P305" s="769"/>
      <c r="Q305" s="769"/>
      <c r="R305" s="769"/>
      <c r="S305" s="769"/>
      <c r="T305" s="769"/>
      <c r="U305" s="769"/>
      <c r="V305" s="769"/>
      <c r="W305" s="769"/>
      <c r="X305" s="769"/>
      <c r="Y305" s="769"/>
      <c r="Z305" s="769"/>
    </row>
    <row r="306">
      <c r="A306" s="769"/>
      <c r="B306" s="769"/>
      <c r="C306" s="769"/>
      <c r="D306" s="769"/>
      <c r="E306" s="769"/>
      <c r="F306" s="1265"/>
      <c r="G306" s="769"/>
      <c r="H306" s="2187"/>
      <c r="I306" s="1265"/>
      <c r="J306" s="769"/>
      <c r="K306" s="769"/>
      <c r="L306" s="769"/>
      <c r="M306" s="769"/>
      <c r="N306" s="769"/>
      <c r="O306" s="769"/>
      <c r="P306" s="769"/>
      <c r="Q306" s="769"/>
      <c r="R306" s="769"/>
      <c r="S306" s="769"/>
      <c r="T306" s="769"/>
      <c r="U306" s="769"/>
      <c r="V306" s="769"/>
      <c r="W306" s="769"/>
      <c r="X306" s="769"/>
      <c r="Y306" s="769"/>
      <c r="Z306" s="769"/>
    </row>
    <row r="307">
      <c r="A307" s="769"/>
      <c r="B307" s="769"/>
      <c r="C307" s="769"/>
      <c r="D307" s="769"/>
      <c r="E307" s="769"/>
      <c r="F307" s="1265"/>
      <c r="G307" s="769"/>
      <c r="H307" s="2187"/>
      <c r="I307" s="1265"/>
      <c r="J307" s="769"/>
      <c r="K307" s="769"/>
      <c r="L307" s="769"/>
      <c r="M307" s="769"/>
      <c r="N307" s="769"/>
      <c r="O307" s="769"/>
      <c r="P307" s="769"/>
      <c r="Q307" s="769"/>
      <c r="R307" s="769"/>
      <c r="S307" s="769"/>
      <c r="T307" s="769"/>
      <c r="U307" s="769"/>
      <c r="V307" s="769"/>
      <c r="W307" s="769"/>
      <c r="X307" s="769"/>
      <c r="Y307" s="769"/>
      <c r="Z307" s="769"/>
    </row>
    <row r="308">
      <c r="A308" s="769"/>
      <c r="B308" s="769"/>
      <c r="C308" s="769"/>
      <c r="D308" s="769"/>
      <c r="E308" s="769"/>
      <c r="F308" s="1265"/>
      <c r="G308" s="769"/>
      <c r="H308" s="2187"/>
      <c r="I308" s="1265"/>
      <c r="J308" s="769"/>
      <c r="K308" s="769"/>
      <c r="L308" s="769"/>
      <c r="M308" s="769"/>
      <c r="N308" s="769"/>
      <c r="O308" s="769"/>
      <c r="P308" s="769"/>
      <c r="Q308" s="769"/>
      <c r="R308" s="769"/>
      <c r="S308" s="769"/>
      <c r="T308" s="769"/>
      <c r="U308" s="769"/>
      <c r="V308" s="769"/>
      <c r="W308" s="769"/>
      <c r="X308" s="769"/>
      <c r="Y308" s="769"/>
      <c r="Z308" s="769"/>
    </row>
    <row r="309">
      <c r="A309" s="769"/>
      <c r="B309" s="769"/>
      <c r="C309" s="769"/>
      <c r="D309" s="769"/>
      <c r="E309" s="769"/>
      <c r="F309" s="1265"/>
      <c r="G309" s="769"/>
      <c r="H309" s="2187"/>
      <c r="I309" s="1265"/>
      <c r="J309" s="769"/>
      <c r="K309" s="769"/>
      <c r="L309" s="769"/>
      <c r="M309" s="769"/>
      <c r="N309" s="769"/>
      <c r="O309" s="769"/>
      <c r="P309" s="769"/>
      <c r="Q309" s="769"/>
      <c r="R309" s="769"/>
      <c r="S309" s="769"/>
      <c r="T309" s="769"/>
      <c r="U309" s="769"/>
      <c r="V309" s="769"/>
      <c r="W309" s="769"/>
      <c r="X309" s="769"/>
      <c r="Y309" s="769"/>
      <c r="Z309" s="769"/>
    </row>
    <row r="310">
      <c r="A310" s="769"/>
      <c r="B310" s="769"/>
      <c r="C310" s="769"/>
      <c r="D310" s="769"/>
      <c r="E310" s="769"/>
      <c r="F310" s="1265"/>
      <c r="G310" s="769"/>
      <c r="H310" s="2187"/>
      <c r="I310" s="1265"/>
      <c r="J310" s="769"/>
      <c r="K310" s="769"/>
      <c r="L310" s="769"/>
      <c r="M310" s="769"/>
      <c r="N310" s="769"/>
      <c r="O310" s="769"/>
      <c r="P310" s="769"/>
      <c r="Q310" s="769"/>
      <c r="R310" s="769"/>
      <c r="S310" s="769"/>
      <c r="T310" s="769"/>
      <c r="U310" s="769"/>
      <c r="V310" s="769"/>
      <c r="W310" s="769"/>
      <c r="X310" s="769"/>
      <c r="Y310" s="769"/>
      <c r="Z310" s="769"/>
    </row>
    <row r="311">
      <c r="A311" s="769"/>
      <c r="B311" s="769"/>
      <c r="C311" s="769"/>
      <c r="D311" s="769"/>
      <c r="E311" s="769"/>
      <c r="F311" s="1265"/>
      <c r="G311" s="769"/>
      <c r="H311" s="2187"/>
      <c r="I311" s="1265"/>
      <c r="J311" s="769"/>
      <c r="K311" s="769"/>
      <c r="L311" s="769"/>
      <c r="M311" s="769"/>
      <c r="N311" s="769"/>
      <c r="O311" s="769"/>
      <c r="P311" s="769"/>
      <c r="Q311" s="769"/>
      <c r="R311" s="769"/>
      <c r="S311" s="769"/>
      <c r="T311" s="769"/>
      <c r="U311" s="769"/>
      <c r="V311" s="769"/>
      <c r="W311" s="769"/>
      <c r="X311" s="769"/>
      <c r="Y311" s="769"/>
      <c r="Z311" s="769"/>
    </row>
    <row r="312">
      <c r="A312" s="769"/>
      <c r="B312" s="769"/>
      <c r="C312" s="769"/>
      <c r="D312" s="769"/>
      <c r="E312" s="769"/>
      <c r="F312" s="1265"/>
      <c r="G312" s="769"/>
      <c r="H312" s="2187"/>
      <c r="I312" s="1265"/>
      <c r="J312" s="769"/>
      <c r="K312" s="769"/>
      <c r="L312" s="769"/>
      <c r="M312" s="769"/>
      <c r="N312" s="769"/>
      <c r="O312" s="769"/>
      <c r="P312" s="769"/>
      <c r="Q312" s="769"/>
      <c r="R312" s="769"/>
      <c r="S312" s="769"/>
      <c r="T312" s="769"/>
      <c r="U312" s="769"/>
      <c r="V312" s="769"/>
      <c r="W312" s="769"/>
      <c r="X312" s="769"/>
      <c r="Y312" s="769"/>
      <c r="Z312" s="769"/>
    </row>
    <row r="313">
      <c r="A313" s="769"/>
      <c r="B313" s="769"/>
      <c r="C313" s="769"/>
      <c r="D313" s="769"/>
      <c r="E313" s="769"/>
      <c r="F313" s="1265"/>
      <c r="G313" s="769"/>
      <c r="H313" s="2187"/>
      <c r="I313" s="1265"/>
      <c r="J313" s="769"/>
      <c r="K313" s="769"/>
      <c r="L313" s="769"/>
      <c r="M313" s="769"/>
      <c r="N313" s="769"/>
      <c r="O313" s="769"/>
      <c r="P313" s="769"/>
      <c r="Q313" s="769"/>
      <c r="R313" s="769"/>
      <c r="S313" s="769"/>
      <c r="T313" s="769"/>
      <c r="U313" s="769"/>
      <c r="V313" s="769"/>
      <c r="W313" s="769"/>
      <c r="X313" s="769"/>
      <c r="Y313" s="769"/>
      <c r="Z313" s="769"/>
    </row>
    <row r="314">
      <c r="A314" s="769"/>
      <c r="B314" s="769"/>
      <c r="C314" s="769"/>
      <c r="D314" s="769"/>
      <c r="E314" s="769"/>
      <c r="F314" s="1265"/>
      <c r="G314" s="769"/>
      <c r="H314" s="2187"/>
      <c r="I314" s="1265"/>
      <c r="J314" s="769"/>
      <c r="K314" s="769"/>
      <c r="L314" s="769"/>
      <c r="M314" s="769"/>
      <c r="N314" s="769"/>
      <c r="O314" s="769"/>
      <c r="P314" s="769"/>
      <c r="Q314" s="769"/>
      <c r="R314" s="769"/>
      <c r="S314" s="769"/>
      <c r="T314" s="769"/>
      <c r="U314" s="769"/>
      <c r="V314" s="769"/>
      <c r="W314" s="769"/>
      <c r="X314" s="769"/>
      <c r="Y314" s="769"/>
      <c r="Z314" s="769"/>
    </row>
    <row r="315">
      <c r="A315" s="769"/>
      <c r="B315" s="769"/>
      <c r="C315" s="769"/>
      <c r="D315" s="769"/>
      <c r="E315" s="769"/>
      <c r="F315" s="1265"/>
      <c r="G315" s="769"/>
      <c r="H315" s="2187"/>
      <c r="I315" s="1265"/>
      <c r="J315" s="769"/>
      <c r="K315" s="769"/>
      <c r="L315" s="769"/>
      <c r="M315" s="769"/>
      <c r="N315" s="769"/>
      <c r="O315" s="769"/>
      <c r="P315" s="769"/>
      <c r="Q315" s="769"/>
      <c r="R315" s="769"/>
      <c r="S315" s="769"/>
      <c r="T315" s="769"/>
      <c r="U315" s="769"/>
      <c r="V315" s="769"/>
      <c r="W315" s="769"/>
      <c r="X315" s="769"/>
      <c r="Y315" s="769"/>
      <c r="Z315" s="769"/>
    </row>
    <row r="316">
      <c r="A316" s="769"/>
      <c r="B316" s="769"/>
      <c r="C316" s="769"/>
      <c r="D316" s="769"/>
      <c r="E316" s="769"/>
      <c r="F316" s="1265"/>
      <c r="G316" s="769"/>
      <c r="H316" s="2187"/>
      <c r="I316" s="1265"/>
      <c r="J316" s="769"/>
      <c r="K316" s="769"/>
      <c r="L316" s="769"/>
      <c r="M316" s="769"/>
      <c r="N316" s="769"/>
      <c r="O316" s="769"/>
      <c r="P316" s="769"/>
      <c r="Q316" s="769"/>
      <c r="R316" s="769"/>
      <c r="S316" s="769"/>
      <c r="T316" s="769"/>
      <c r="U316" s="769"/>
      <c r="V316" s="769"/>
      <c r="W316" s="769"/>
      <c r="X316" s="769"/>
      <c r="Y316" s="769"/>
      <c r="Z316" s="769"/>
    </row>
    <row r="317">
      <c r="A317" s="769"/>
      <c r="B317" s="769"/>
      <c r="C317" s="769"/>
      <c r="D317" s="769"/>
      <c r="E317" s="769"/>
      <c r="F317" s="1265"/>
      <c r="G317" s="769"/>
      <c r="H317" s="2187"/>
      <c r="I317" s="1265"/>
      <c r="J317" s="769"/>
      <c r="K317" s="769"/>
      <c r="L317" s="769"/>
      <c r="M317" s="769"/>
      <c r="N317" s="769"/>
      <c r="O317" s="769"/>
      <c r="P317" s="769"/>
      <c r="Q317" s="769"/>
      <c r="R317" s="769"/>
      <c r="S317" s="769"/>
      <c r="T317" s="769"/>
      <c r="U317" s="769"/>
      <c r="V317" s="769"/>
      <c r="W317" s="769"/>
      <c r="X317" s="769"/>
      <c r="Y317" s="769"/>
      <c r="Z317" s="769"/>
    </row>
    <row r="318">
      <c r="A318" s="769"/>
      <c r="B318" s="769"/>
      <c r="C318" s="769"/>
      <c r="D318" s="769"/>
      <c r="E318" s="769"/>
      <c r="F318" s="1265"/>
      <c r="G318" s="769"/>
      <c r="H318" s="2187"/>
      <c r="I318" s="1265"/>
      <c r="J318" s="769"/>
      <c r="K318" s="769"/>
      <c r="L318" s="769"/>
      <c r="M318" s="769"/>
      <c r="N318" s="769"/>
      <c r="O318" s="769"/>
      <c r="P318" s="769"/>
      <c r="Q318" s="769"/>
      <c r="R318" s="769"/>
      <c r="S318" s="769"/>
      <c r="T318" s="769"/>
      <c r="U318" s="769"/>
      <c r="V318" s="769"/>
      <c r="W318" s="769"/>
      <c r="X318" s="769"/>
      <c r="Y318" s="769"/>
      <c r="Z318" s="769"/>
    </row>
    <row r="319">
      <c r="A319" s="769"/>
      <c r="B319" s="769"/>
      <c r="C319" s="769"/>
      <c r="D319" s="769"/>
      <c r="E319" s="769"/>
      <c r="F319" s="1265"/>
      <c r="G319" s="769"/>
      <c r="H319" s="2187"/>
      <c r="I319" s="1265"/>
      <c r="J319" s="769"/>
      <c r="K319" s="769"/>
      <c r="L319" s="769"/>
      <c r="M319" s="769"/>
      <c r="N319" s="769"/>
      <c r="O319" s="769"/>
      <c r="P319" s="769"/>
      <c r="Q319" s="769"/>
      <c r="R319" s="769"/>
      <c r="S319" s="769"/>
      <c r="T319" s="769"/>
      <c r="U319" s="769"/>
      <c r="V319" s="769"/>
      <c r="W319" s="769"/>
      <c r="X319" s="769"/>
      <c r="Y319" s="769"/>
      <c r="Z319" s="769"/>
    </row>
    <row r="320">
      <c r="A320" s="769"/>
      <c r="B320" s="769"/>
      <c r="C320" s="769"/>
      <c r="D320" s="769"/>
      <c r="E320" s="769"/>
      <c r="F320" s="1265"/>
      <c r="G320" s="769"/>
      <c r="H320" s="2187"/>
      <c r="I320" s="1265"/>
      <c r="J320" s="769"/>
      <c r="K320" s="769"/>
      <c r="L320" s="769"/>
      <c r="M320" s="769"/>
      <c r="N320" s="769"/>
      <c r="O320" s="769"/>
      <c r="P320" s="769"/>
      <c r="Q320" s="769"/>
      <c r="R320" s="769"/>
      <c r="S320" s="769"/>
      <c r="T320" s="769"/>
      <c r="U320" s="769"/>
      <c r="V320" s="769"/>
      <c r="W320" s="769"/>
      <c r="X320" s="769"/>
      <c r="Y320" s="769"/>
      <c r="Z320" s="769"/>
    </row>
    <row r="321">
      <c r="A321" s="769"/>
      <c r="B321" s="769"/>
      <c r="C321" s="769"/>
      <c r="D321" s="769"/>
      <c r="E321" s="769"/>
      <c r="F321" s="1265"/>
      <c r="G321" s="769"/>
      <c r="H321" s="2187"/>
      <c r="I321" s="1265"/>
      <c r="J321" s="769"/>
      <c r="K321" s="769"/>
      <c r="L321" s="769"/>
      <c r="M321" s="769"/>
      <c r="N321" s="769"/>
      <c r="O321" s="769"/>
      <c r="P321" s="769"/>
      <c r="Q321" s="769"/>
      <c r="R321" s="769"/>
      <c r="S321" s="769"/>
      <c r="T321" s="769"/>
      <c r="U321" s="769"/>
      <c r="V321" s="769"/>
      <c r="W321" s="769"/>
      <c r="X321" s="769"/>
      <c r="Y321" s="769"/>
      <c r="Z321" s="769"/>
    </row>
    <row r="322">
      <c r="A322" s="769"/>
      <c r="B322" s="769"/>
      <c r="C322" s="769"/>
      <c r="D322" s="769"/>
      <c r="E322" s="769"/>
      <c r="F322" s="1265"/>
      <c r="G322" s="769"/>
      <c r="H322" s="2187"/>
      <c r="I322" s="1265"/>
      <c r="J322" s="769"/>
      <c r="K322" s="769"/>
      <c r="L322" s="769"/>
      <c r="M322" s="769"/>
      <c r="N322" s="769"/>
      <c r="O322" s="769"/>
      <c r="P322" s="769"/>
      <c r="Q322" s="769"/>
      <c r="R322" s="769"/>
      <c r="S322" s="769"/>
      <c r="T322" s="769"/>
      <c r="U322" s="769"/>
      <c r="V322" s="769"/>
      <c r="W322" s="769"/>
      <c r="X322" s="769"/>
      <c r="Y322" s="769"/>
      <c r="Z322" s="769"/>
    </row>
    <row r="323">
      <c r="A323" s="769"/>
      <c r="B323" s="769"/>
      <c r="C323" s="769"/>
      <c r="D323" s="769"/>
      <c r="E323" s="769"/>
      <c r="F323" s="1265"/>
      <c r="G323" s="769"/>
      <c r="H323" s="2187"/>
      <c r="I323" s="1265"/>
      <c r="J323" s="769"/>
      <c r="K323" s="769"/>
      <c r="L323" s="769"/>
      <c r="M323" s="769"/>
      <c r="N323" s="769"/>
      <c r="O323" s="769"/>
      <c r="P323" s="769"/>
      <c r="Q323" s="769"/>
      <c r="R323" s="769"/>
      <c r="S323" s="769"/>
      <c r="T323" s="769"/>
      <c r="U323" s="769"/>
      <c r="V323" s="769"/>
      <c r="W323" s="769"/>
      <c r="X323" s="769"/>
      <c r="Y323" s="769"/>
      <c r="Z323" s="769"/>
    </row>
    <row r="324">
      <c r="A324" s="769"/>
      <c r="B324" s="769"/>
      <c r="C324" s="769"/>
      <c r="D324" s="769"/>
      <c r="E324" s="769"/>
      <c r="F324" s="1265"/>
      <c r="G324" s="769"/>
      <c r="H324" s="2187"/>
      <c r="I324" s="1265"/>
      <c r="J324" s="769"/>
      <c r="K324" s="769"/>
      <c r="L324" s="769"/>
      <c r="M324" s="769"/>
      <c r="N324" s="769"/>
      <c r="O324" s="769"/>
      <c r="P324" s="769"/>
      <c r="Q324" s="769"/>
      <c r="R324" s="769"/>
      <c r="S324" s="769"/>
      <c r="T324" s="769"/>
      <c r="U324" s="769"/>
      <c r="V324" s="769"/>
      <c r="W324" s="769"/>
      <c r="X324" s="769"/>
      <c r="Y324" s="769"/>
      <c r="Z324" s="769"/>
    </row>
    <row r="325">
      <c r="A325" s="769"/>
      <c r="B325" s="769"/>
      <c r="C325" s="769"/>
      <c r="D325" s="769"/>
      <c r="E325" s="769"/>
      <c r="F325" s="1265"/>
      <c r="G325" s="769"/>
      <c r="H325" s="2187"/>
      <c r="I325" s="1265"/>
      <c r="J325" s="769"/>
      <c r="K325" s="769"/>
      <c r="L325" s="769"/>
      <c r="M325" s="769"/>
      <c r="N325" s="769"/>
      <c r="O325" s="769"/>
      <c r="P325" s="769"/>
      <c r="Q325" s="769"/>
      <c r="R325" s="769"/>
      <c r="S325" s="769"/>
      <c r="T325" s="769"/>
      <c r="U325" s="769"/>
      <c r="V325" s="769"/>
      <c r="W325" s="769"/>
      <c r="X325" s="769"/>
      <c r="Y325" s="769"/>
      <c r="Z325" s="769"/>
    </row>
    <row r="326">
      <c r="A326" s="769"/>
      <c r="B326" s="769"/>
      <c r="C326" s="769"/>
      <c r="D326" s="769"/>
      <c r="E326" s="769"/>
      <c r="F326" s="1265"/>
      <c r="G326" s="769"/>
      <c r="H326" s="2187"/>
      <c r="I326" s="1265"/>
      <c r="J326" s="769"/>
      <c r="K326" s="769"/>
      <c r="L326" s="769"/>
      <c r="M326" s="769"/>
      <c r="N326" s="769"/>
      <c r="O326" s="769"/>
      <c r="P326" s="769"/>
      <c r="Q326" s="769"/>
      <c r="R326" s="769"/>
      <c r="S326" s="769"/>
      <c r="T326" s="769"/>
      <c r="U326" s="769"/>
      <c r="V326" s="769"/>
      <c r="W326" s="769"/>
      <c r="X326" s="769"/>
      <c r="Y326" s="769"/>
      <c r="Z326" s="769"/>
    </row>
    <row r="327">
      <c r="A327" s="769"/>
      <c r="B327" s="769"/>
      <c r="C327" s="769"/>
      <c r="D327" s="769"/>
      <c r="E327" s="769"/>
      <c r="F327" s="1265"/>
      <c r="G327" s="769"/>
      <c r="H327" s="2187"/>
      <c r="I327" s="1265"/>
      <c r="J327" s="769"/>
      <c r="K327" s="769"/>
      <c r="L327" s="769"/>
      <c r="M327" s="769"/>
      <c r="N327" s="769"/>
      <c r="O327" s="769"/>
      <c r="P327" s="769"/>
      <c r="Q327" s="769"/>
      <c r="R327" s="769"/>
      <c r="S327" s="769"/>
      <c r="T327" s="769"/>
      <c r="U327" s="769"/>
      <c r="V327" s="769"/>
      <c r="W327" s="769"/>
      <c r="X327" s="769"/>
      <c r="Y327" s="769"/>
      <c r="Z327" s="769"/>
    </row>
    <row r="328">
      <c r="A328" s="769"/>
      <c r="B328" s="769"/>
      <c r="C328" s="769"/>
      <c r="D328" s="769"/>
      <c r="E328" s="769"/>
      <c r="F328" s="1265"/>
      <c r="G328" s="769"/>
      <c r="H328" s="2187"/>
      <c r="I328" s="1265"/>
      <c r="J328" s="769"/>
      <c r="K328" s="769"/>
      <c r="L328" s="769"/>
      <c r="M328" s="769"/>
      <c r="N328" s="769"/>
      <c r="O328" s="769"/>
      <c r="P328" s="769"/>
      <c r="Q328" s="769"/>
      <c r="R328" s="769"/>
      <c r="S328" s="769"/>
      <c r="T328" s="769"/>
      <c r="U328" s="769"/>
      <c r="V328" s="769"/>
      <c r="W328" s="769"/>
      <c r="X328" s="769"/>
      <c r="Y328" s="769"/>
      <c r="Z328" s="769"/>
    </row>
    <row r="329">
      <c r="A329" s="769"/>
      <c r="B329" s="769"/>
      <c r="C329" s="769"/>
      <c r="D329" s="769"/>
      <c r="E329" s="769"/>
      <c r="F329" s="1265"/>
      <c r="G329" s="769"/>
      <c r="H329" s="2187"/>
      <c r="I329" s="1265"/>
      <c r="J329" s="769"/>
      <c r="K329" s="769"/>
      <c r="L329" s="769"/>
      <c r="M329" s="769"/>
      <c r="N329" s="769"/>
      <c r="O329" s="769"/>
      <c r="P329" s="769"/>
      <c r="Q329" s="769"/>
      <c r="R329" s="769"/>
      <c r="S329" s="769"/>
      <c r="T329" s="769"/>
      <c r="U329" s="769"/>
      <c r="V329" s="769"/>
      <c r="W329" s="769"/>
      <c r="X329" s="769"/>
      <c r="Y329" s="769"/>
      <c r="Z329" s="769"/>
    </row>
    <row r="330">
      <c r="A330" s="769"/>
      <c r="B330" s="769"/>
      <c r="C330" s="769"/>
      <c r="D330" s="769"/>
      <c r="E330" s="769"/>
      <c r="F330" s="1265"/>
      <c r="G330" s="769"/>
      <c r="H330" s="2187"/>
      <c r="I330" s="1265"/>
      <c r="J330" s="769"/>
      <c r="K330" s="769"/>
      <c r="L330" s="769"/>
      <c r="M330" s="769"/>
      <c r="N330" s="769"/>
      <c r="O330" s="769"/>
      <c r="P330" s="769"/>
      <c r="Q330" s="769"/>
      <c r="R330" s="769"/>
      <c r="S330" s="769"/>
      <c r="T330" s="769"/>
      <c r="U330" s="769"/>
      <c r="V330" s="769"/>
      <c r="W330" s="769"/>
      <c r="X330" s="769"/>
      <c r="Y330" s="769"/>
      <c r="Z330" s="769"/>
    </row>
    <row r="331">
      <c r="A331" s="769"/>
      <c r="B331" s="769"/>
      <c r="C331" s="769"/>
      <c r="D331" s="769"/>
      <c r="E331" s="769"/>
      <c r="F331" s="1265"/>
      <c r="G331" s="769"/>
      <c r="H331" s="2187"/>
      <c r="I331" s="1265"/>
      <c r="J331" s="769"/>
      <c r="K331" s="769"/>
      <c r="L331" s="769"/>
      <c r="M331" s="769"/>
      <c r="N331" s="769"/>
      <c r="O331" s="769"/>
      <c r="P331" s="769"/>
      <c r="Q331" s="769"/>
      <c r="R331" s="769"/>
      <c r="S331" s="769"/>
      <c r="T331" s="769"/>
      <c r="U331" s="769"/>
      <c r="V331" s="769"/>
      <c r="W331" s="769"/>
      <c r="X331" s="769"/>
      <c r="Y331" s="769"/>
      <c r="Z331" s="769"/>
    </row>
    <row r="332">
      <c r="A332" s="769"/>
      <c r="B332" s="769"/>
      <c r="C332" s="769"/>
      <c r="D332" s="769"/>
      <c r="E332" s="769"/>
      <c r="F332" s="1265"/>
      <c r="G332" s="769"/>
      <c r="H332" s="2187"/>
      <c r="I332" s="1265"/>
      <c r="J332" s="769"/>
      <c r="K332" s="769"/>
      <c r="L332" s="769"/>
      <c r="M332" s="769"/>
      <c r="N332" s="769"/>
      <c r="O332" s="769"/>
      <c r="P332" s="769"/>
      <c r="Q332" s="769"/>
      <c r="R332" s="769"/>
      <c r="S332" s="769"/>
      <c r="T332" s="769"/>
      <c r="U332" s="769"/>
      <c r="V332" s="769"/>
      <c r="W332" s="769"/>
      <c r="X332" s="769"/>
      <c r="Y332" s="769"/>
      <c r="Z332" s="769"/>
    </row>
    <row r="333">
      <c r="A333" s="769"/>
      <c r="B333" s="769"/>
      <c r="C333" s="769"/>
      <c r="D333" s="769"/>
      <c r="E333" s="769"/>
      <c r="F333" s="1265"/>
      <c r="G333" s="769"/>
      <c r="H333" s="2187"/>
      <c r="I333" s="1265"/>
      <c r="J333" s="769"/>
      <c r="K333" s="769"/>
      <c r="L333" s="769"/>
      <c r="M333" s="769"/>
      <c r="N333" s="769"/>
      <c r="O333" s="769"/>
      <c r="P333" s="769"/>
      <c r="Q333" s="769"/>
      <c r="R333" s="769"/>
      <c r="S333" s="769"/>
      <c r="T333" s="769"/>
      <c r="U333" s="769"/>
      <c r="V333" s="769"/>
      <c r="W333" s="769"/>
      <c r="X333" s="769"/>
      <c r="Y333" s="769"/>
      <c r="Z333" s="769"/>
    </row>
    <row r="334">
      <c r="A334" s="769"/>
      <c r="B334" s="769"/>
      <c r="C334" s="769"/>
      <c r="D334" s="769"/>
      <c r="E334" s="769"/>
      <c r="F334" s="1265"/>
      <c r="G334" s="769"/>
      <c r="H334" s="2187"/>
      <c r="I334" s="1265"/>
      <c r="J334" s="769"/>
      <c r="K334" s="769"/>
      <c r="L334" s="769"/>
      <c r="M334" s="769"/>
      <c r="N334" s="769"/>
      <c r="O334" s="769"/>
      <c r="P334" s="769"/>
      <c r="Q334" s="769"/>
      <c r="R334" s="769"/>
      <c r="S334" s="769"/>
      <c r="T334" s="769"/>
      <c r="U334" s="769"/>
      <c r="V334" s="769"/>
      <c r="W334" s="769"/>
      <c r="X334" s="769"/>
      <c r="Y334" s="769"/>
      <c r="Z334" s="769"/>
    </row>
    <row r="335">
      <c r="A335" s="769"/>
      <c r="B335" s="769"/>
      <c r="C335" s="769"/>
      <c r="D335" s="769"/>
      <c r="E335" s="769"/>
      <c r="F335" s="1265"/>
      <c r="G335" s="769"/>
      <c r="H335" s="2187"/>
      <c r="I335" s="1265"/>
      <c r="J335" s="769"/>
      <c r="K335" s="769"/>
      <c r="L335" s="769"/>
      <c r="M335" s="769"/>
      <c r="N335" s="769"/>
      <c r="O335" s="769"/>
      <c r="P335" s="769"/>
      <c r="Q335" s="769"/>
      <c r="R335" s="769"/>
      <c r="S335" s="769"/>
      <c r="T335" s="769"/>
      <c r="U335" s="769"/>
      <c r="V335" s="769"/>
      <c r="W335" s="769"/>
      <c r="X335" s="769"/>
      <c r="Y335" s="769"/>
      <c r="Z335" s="769"/>
    </row>
    <row r="336">
      <c r="A336" s="769"/>
      <c r="B336" s="769"/>
      <c r="C336" s="769"/>
      <c r="D336" s="769"/>
      <c r="E336" s="769"/>
      <c r="F336" s="1265"/>
      <c r="G336" s="769"/>
      <c r="H336" s="2187"/>
      <c r="I336" s="1265"/>
      <c r="J336" s="769"/>
      <c r="K336" s="769"/>
      <c r="L336" s="769"/>
      <c r="M336" s="769"/>
      <c r="N336" s="769"/>
      <c r="O336" s="769"/>
      <c r="P336" s="769"/>
      <c r="Q336" s="769"/>
      <c r="R336" s="769"/>
      <c r="S336" s="769"/>
      <c r="T336" s="769"/>
      <c r="U336" s="769"/>
      <c r="V336" s="769"/>
      <c r="W336" s="769"/>
      <c r="X336" s="769"/>
      <c r="Y336" s="769"/>
      <c r="Z336" s="769"/>
    </row>
    <row r="337">
      <c r="A337" s="769"/>
      <c r="B337" s="769"/>
      <c r="C337" s="769"/>
      <c r="D337" s="769"/>
      <c r="E337" s="769"/>
      <c r="F337" s="1265"/>
      <c r="G337" s="769"/>
      <c r="H337" s="2187"/>
      <c r="I337" s="1265"/>
      <c r="J337" s="769"/>
      <c r="K337" s="769"/>
      <c r="L337" s="769"/>
      <c r="M337" s="769"/>
      <c r="N337" s="769"/>
      <c r="O337" s="769"/>
      <c r="P337" s="769"/>
      <c r="Q337" s="769"/>
      <c r="R337" s="769"/>
      <c r="S337" s="769"/>
      <c r="T337" s="769"/>
      <c r="U337" s="769"/>
      <c r="V337" s="769"/>
      <c r="W337" s="769"/>
      <c r="X337" s="769"/>
      <c r="Y337" s="769"/>
      <c r="Z337" s="769"/>
    </row>
    <row r="338">
      <c r="A338" s="769"/>
      <c r="B338" s="769"/>
      <c r="C338" s="769"/>
      <c r="D338" s="769"/>
      <c r="E338" s="769"/>
      <c r="F338" s="1265"/>
      <c r="G338" s="769"/>
      <c r="H338" s="2187"/>
      <c r="I338" s="1265"/>
      <c r="J338" s="769"/>
      <c r="K338" s="769"/>
      <c r="L338" s="769"/>
      <c r="M338" s="769"/>
      <c r="N338" s="769"/>
      <c r="O338" s="769"/>
      <c r="P338" s="769"/>
      <c r="Q338" s="769"/>
      <c r="R338" s="769"/>
      <c r="S338" s="769"/>
      <c r="T338" s="769"/>
      <c r="U338" s="769"/>
      <c r="V338" s="769"/>
      <c r="W338" s="769"/>
      <c r="X338" s="769"/>
      <c r="Y338" s="769"/>
      <c r="Z338" s="769"/>
    </row>
    <row r="339">
      <c r="A339" s="769"/>
      <c r="B339" s="769"/>
      <c r="C339" s="769"/>
      <c r="D339" s="769"/>
      <c r="E339" s="769"/>
      <c r="F339" s="1265"/>
      <c r="G339" s="769"/>
      <c r="H339" s="2187"/>
      <c r="I339" s="1265"/>
      <c r="J339" s="769"/>
      <c r="K339" s="769"/>
      <c r="L339" s="769"/>
      <c r="M339" s="769"/>
      <c r="N339" s="769"/>
      <c r="O339" s="769"/>
      <c r="P339" s="769"/>
      <c r="Q339" s="769"/>
      <c r="R339" s="769"/>
      <c r="S339" s="769"/>
      <c r="T339" s="769"/>
      <c r="U339" s="769"/>
      <c r="V339" s="769"/>
      <c r="W339" s="769"/>
      <c r="X339" s="769"/>
      <c r="Y339" s="769"/>
      <c r="Z339" s="769"/>
    </row>
    <row r="340">
      <c r="A340" s="769"/>
      <c r="B340" s="769"/>
      <c r="C340" s="769"/>
      <c r="D340" s="769"/>
      <c r="E340" s="769"/>
      <c r="F340" s="1265"/>
      <c r="G340" s="769"/>
      <c r="H340" s="2187"/>
      <c r="I340" s="1265"/>
      <c r="J340" s="769"/>
      <c r="K340" s="769"/>
      <c r="L340" s="769"/>
      <c r="M340" s="769"/>
      <c r="N340" s="769"/>
      <c r="O340" s="769"/>
      <c r="P340" s="769"/>
      <c r="Q340" s="769"/>
      <c r="R340" s="769"/>
      <c r="S340" s="769"/>
      <c r="T340" s="769"/>
      <c r="U340" s="769"/>
      <c r="V340" s="769"/>
      <c r="W340" s="769"/>
      <c r="X340" s="769"/>
      <c r="Y340" s="769"/>
      <c r="Z340" s="769"/>
    </row>
    <row r="341">
      <c r="A341" s="769"/>
      <c r="B341" s="769"/>
      <c r="C341" s="769"/>
      <c r="D341" s="769"/>
      <c r="E341" s="769"/>
      <c r="F341" s="1265"/>
      <c r="G341" s="769"/>
      <c r="H341" s="2187"/>
      <c r="I341" s="1265"/>
      <c r="J341" s="769"/>
      <c r="K341" s="769"/>
      <c r="L341" s="769"/>
      <c r="M341" s="769"/>
      <c r="N341" s="769"/>
      <c r="O341" s="769"/>
      <c r="P341" s="769"/>
      <c r="Q341" s="769"/>
      <c r="R341" s="769"/>
      <c r="S341" s="769"/>
      <c r="T341" s="769"/>
      <c r="U341" s="769"/>
      <c r="V341" s="769"/>
      <c r="W341" s="769"/>
      <c r="X341" s="769"/>
      <c r="Y341" s="769"/>
      <c r="Z341" s="769"/>
    </row>
    <row r="342">
      <c r="A342" s="769"/>
      <c r="B342" s="769"/>
      <c r="C342" s="769"/>
      <c r="D342" s="769"/>
      <c r="E342" s="769"/>
      <c r="F342" s="1265"/>
      <c r="G342" s="769"/>
      <c r="H342" s="2187"/>
      <c r="I342" s="1265"/>
      <c r="J342" s="769"/>
      <c r="K342" s="769"/>
      <c r="L342" s="769"/>
      <c r="M342" s="769"/>
      <c r="N342" s="769"/>
      <c r="O342" s="769"/>
      <c r="P342" s="769"/>
      <c r="Q342" s="769"/>
      <c r="R342" s="769"/>
      <c r="S342" s="769"/>
      <c r="T342" s="769"/>
      <c r="U342" s="769"/>
      <c r="V342" s="769"/>
      <c r="W342" s="769"/>
      <c r="X342" s="769"/>
      <c r="Y342" s="769"/>
      <c r="Z342" s="769"/>
    </row>
    <row r="343">
      <c r="A343" s="769"/>
      <c r="B343" s="769"/>
      <c r="C343" s="769"/>
      <c r="D343" s="769"/>
      <c r="E343" s="769"/>
      <c r="F343" s="1265"/>
      <c r="G343" s="769"/>
      <c r="H343" s="2187"/>
      <c r="I343" s="1265"/>
      <c r="J343" s="769"/>
      <c r="K343" s="769"/>
      <c r="L343" s="769"/>
      <c r="M343" s="769"/>
      <c r="N343" s="769"/>
      <c r="O343" s="769"/>
      <c r="P343" s="769"/>
      <c r="Q343" s="769"/>
      <c r="R343" s="769"/>
      <c r="S343" s="769"/>
      <c r="T343" s="769"/>
      <c r="U343" s="769"/>
      <c r="V343" s="769"/>
      <c r="W343" s="769"/>
      <c r="X343" s="769"/>
      <c r="Y343" s="769"/>
      <c r="Z343" s="769"/>
    </row>
    <row r="344">
      <c r="A344" s="769"/>
      <c r="B344" s="769"/>
      <c r="C344" s="769"/>
      <c r="D344" s="769"/>
      <c r="E344" s="769"/>
      <c r="F344" s="1265"/>
      <c r="G344" s="769"/>
      <c r="H344" s="2187"/>
      <c r="I344" s="1265"/>
      <c r="J344" s="769"/>
      <c r="K344" s="769"/>
      <c r="L344" s="769"/>
      <c r="M344" s="769"/>
      <c r="N344" s="769"/>
      <c r="O344" s="769"/>
      <c r="P344" s="769"/>
      <c r="Q344" s="769"/>
      <c r="R344" s="769"/>
      <c r="S344" s="769"/>
      <c r="T344" s="769"/>
      <c r="U344" s="769"/>
      <c r="V344" s="769"/>
      <c r="W344" s="769"/>
      <c r="X344" s="769"/>
      <c r="Y344" s="769"/>
      <c r="Z344" s="769"/>
    </row>
    <row r="345">
      <c r="A345" s="769"/>
      <c r="B345" s="769"/>
      <c r="C345" s="769"/>
      <c r="D345" s="769"/>
      <c r="E345" s="769"/>
      <c r="F345" s="1265"/>
      <c r="G345" s="769"/>
      <c r="H345" s="2187"/>
      <c r="I345" s="1265"/>
      <c r="J345" s="769"/>
      <c r="K345" s="769"/>
      <c r="L345" s="769"/>
      <c r="M345" s="769"/>
      <c r="N345" s="769"/>
      <c r="O345" s="769"/>
      <c r="P345" s="769"/>
      <c r="Q345" s="769"/>
      <c r="R345" s="769"/>
      <c r="S345" s="769"/>
      <c r="T345" s="769"/>
      <c r="U345" s="769"/>
      <c r="V345" s="769"/>
      <c r="W345" s="769"/>
      <c r="X345" s="769"/>
      <c r="Y345" s="769"/>
      <c r="Z345" s="769"/>
    </row>
    <row r="346">
      <c r="A346" s="769"/>
      <c r="B346" s="769"/>
      <c r="C346" s="769"/>
      <c r="D346" s="769"/>
      <c r="E346" s="769"/>
      <c r="F346" s="1265"/>
      <c r="G346" s="769"/>
      <c r="H346" s="2187"/>
      <c r="I346" s="1265"/>
      <c r="J346" s="769"/>
      <c r="K346" s="769"/>
      <c r="L346" s="769"/>
      <c r="M346" s="769"/>
      <c r="N346" s="769"/>
      <c r="O346" s="769"/>
      <c r="P346" s="769"/>
      <c r="Q346" s="769"/>
      <c r="R346" s="769"/>
      <c r="S346" s="769"/>
      <c r="T346" s="769"/>
      <c r="U346" s="769"/>
      <c r="V346" s="769"/>
      <c r="W346" s="769"/>
      <c r="X346" s="769"/>
      <c r="Y346" s="769"/>
      <c r="Z346" s="769"/>
    </row>
    <row r="347">
      <c r="A347" s="769"/>
      <c r="B347" s="769"/>
      <c r="C347" s="769"/>
      <c r="D347" s="769"/>
      <c r="E347" s="769"/>
      <c r="F347" s="1265"/>
      <c r="G347" s="769"/>
      <c r="H347" s="2187"/>
      <c r="I347" s="1265"/>
      <c r="J347" s="769"/>
      <c r="K347" s="769"/>
      <c r="L347" s="769"/>
      <c r="M347" s="769"/>
      <c r="N347" s="769"/>
      <c r="O347" s="769"/>
      <c r="P347" s="769"/>
      <c r="Q347" s="769"/>
      <c r="R347" s="769"/>
      <c r="S347" s="769"/>
      <c r="T347" s="769"/>
      <c r="U347" s="769"/>
      <c r="V347" s="769"/>
      <c r="W347" s="769"/>
      <c r="X347" s="769"/>
      <c r="Y347" s="769"/>
      <c r="Z347" s="769"/>
    </row>
    <row r="348">
      <c r="A348" s="769"/>
      <c r="B348" s="769"/>
      <c r="C348" s="769"/>
      <c r="D348" s="769"/>
      <c r="E348" s="769"/>
      <c r="F348" s="1265"/>
      <c r="G348" s="769"/>
      <c r="H348" s="2187"/>
      <c r="I348" s="1265"/>
      <c r="J348" s="769"/>
      <c r="K348" s="769"/>
      <c r="L348" s="769"/>
      <c r="M348" s="769"/>
      <c r="N348" s="769"/>
      <c r="O348" s="769"/>
      <c r="P348" s="769"/>
      <c r="Q348" s="769"/>
      <c r="R348" s="769"/>
      <c r="S348" s="769"/>
      <c r="T348" s="769"/>
      <c r="U348" s="769"/>
      <c r="V348" s="769"/>
      <c r="W348" s="769"/>
      <c r="X348" s="769"/>
      <c r="Y348" s="769"/>
      <c r="Z348" s="769"/>
    </row>
    <row r="349">
      <c r="A349" s="769"/>
      <c r="B349" s="769"/>
      <c r="C349" s="769"/>
      <c r="D349" s="769"/>
      <c r="E349" s="769"/>
      <c r="F349" s="1265"/>
      <c r="G349" s="769"/>
      <c r="H349" s="2187"/>
      <c r="I349" s="1265"/>
      <c r="J349" s="769"/>
      <c r="K349" s="769"/>
      <c r="L349" s="769"/>
      <c r="M349" s="769"/>
      <c r="N349" s="769"/>
      <c r="O349" s="769"/>
      <c r="P349" s="769"/>
      <c r="Q349" s="769"/>
      <c r="R349" s="769"/>
      <c r="S349" s="769"/>
      <c r="T349" s="769"/>
      <c r="U349" s="769"/>
      <c r="V349" s="769"/>
      <c r="W349" s="769"/>
      <c r="X349" s="769"/>
      <c r="Y349" s="769"/>
      <c r="Z349" s="769"/>
    </row>
    <row r="350">
      <c r="A350" s="769"/>
      <c r="B350" s="769"/>
      <c r="C350" s="769"/>
      <c r="D350" s="769"/>
      <c r="E350" s="769"/>
      <c r="F350" s="1265"/>
      <c r="G350" s="769"/>
      <c r="H350" s="2187"/>
      <c r="I350" s="1265"/>
      <c r="J350" s="769"/>
      <c r="K350" s="769"/>
      <c r="L350" s="769"/>
      <c r="M350" s="769"/>
      <c r="N350" s="769"/>
      <c r="O350" s="769"/>
      <c r="P350" s="769"/>
      <c r="Q350" s="769"/>
      <c r="R350" s="769"/>
      <c r="S350" s="769"/>
      <c r="T350" s="769"/>
      <c r="U350" s="769"/>
      <c r="V350" s="769"/>
      <c r="W350" s="769"/>
      <c r="X350" s="769"/>
      <c r="Y350" s="769"/>
      <c r="Z350" s="769"/>
    </row>
    <row r="351">
      <c r="A351" s="769"/>
      <c r="B351" s="769"/>
      <c r="C351" s="769"/>
      <c r="D351" s="769"/>
      <c r="E351" s="769"/>
      <c r="F351" s="1265"/>
      <c r="G351" s="769"/>
      <c r="H351" s="2187"/>
      <c r="I351" s="1265"/>
      <c r="J351" s="769"/>
      <c r="K351" s="769"/>
      <c r="L351" s="769"/>
      <c r="M351" s="769"/>
      <c r="N351" s="769"/>
      <c r="O351" s="769"/>
      <c r="P351" s="769"/>
      <c r="Q351" s="769"/>
      <c r="R351" s="769"/>
      <c r="S351" s="769"/>
      <c r="T351" s="769"/>
      <c r="U351" s="769"/>
      <c r="V351" s="769"/>
      <c r="W351" s="769"/>
      <c r="X351" s="769"/>
      <c r="Y351" s="769"/>
      <c r="Z351" s="769"/>
    </row>
    <row r="352">
      <c r="A352" s="769"/>
      <c r="B352" s="769"/>
      <c r="C352" s="769"/>
      <c r="D352" s="769"/>
      <c r="E352" s="769"/>
      <c r="F352" s="1265"/>
      <c r="G352" s="769"/>
      <c r="H352" s="2187"/>
      <c r="I352" s="1265"/>
      <c r="J352" s="769"/>
      <c r="K352" s="769"/>
      <c r="L352" s="769"/>
      <c r="M352" s="769"/>
      <c r="N352" s="769"/>
      <c r="O352" s="769"/>
      <c r="P352" s="769"/>
      <c r="Q352" s="769"/>
      <c r="R352" s="769"/>
      <c r="S352" s="769"/>
      <c r="T352" s="769"/>
      <c r="U352" s="769"/>
      <c r="V352" s="769"/>
      <c r="W352" s="769"/>
      <c r="X352" s="769"/>
      <c r="Y352" s="769"/>
      <c r="Z352" s="769"/>
    </row>
    <row r="353">
      <c r="A353" s="769"/>
      <c r="B353" s="769"/>
      <c r="C353" s="769"/>
      <c r="D353" s="769"/>
      <c r="E353" s="769"/>
      <c r="F353" s="1265"/>
      <c r="G353" s="769"/>
      <c r="H353" s="2187"/>
      <c r="I353" s="1265"/>
      <c r="J353" s="769"/>
      <c r="K353" s="769"/>
      <c r="L353" s="769"/>
      <c r="M353" s="769"/>
      <c r="N353" s="769"/>
      <c r="O353" s="769"/>
      <c r="P353" s="769"/>
      <c r="Q353" s="769"/>
      <c r="R353" s="769"/>
      <c r="S353" s="769"/>
      <c r="T353" s="769"/>
      <c r="U353" s="769"/>
      <c r="V353" s="769"/>
      <c r="W353" s="769"/>
      <c r="X353" s="769"/>
      <c r="Y353" s="769"/>
      <c r="Z353" s="769"/>
    </row>
    <row r="354">
      <c r="A354" s="769"/>
      <c r="B354" s="769"/>
      <c r="C354" s="769"/>
      <c r="D354" s="769"/>
      <c r="E354" s="769"/>
      <c r="F354" s="1265"/>
      <c r="G354" s="769"/>
      <c r="H354" s="2187"/>
      <c r="I354" s="1265"/>
      <c r="J354" s="769"/>
      <c r="K354" s="769"/>
      <c r="L354" s="769"/>
      <c r="M354" s="769"/>
      <c r="N354" s="769"/>
      <c r="O354" s="769"/>
      <c r="P354" s="769"/>
      <c r="Q354" s="769"/>
      <c r="R354" s="769"/>
      <c r="S354" s="769"/>
      <c r="T354" s="769"/>
      <c r="U354" s="769"/>
      <c r="V354" s="769"/>
      <c r="W354" s="769"/>
      <c r="X354" s="769"/>
      <c r="Y354" s="769"/>
      <c r="Z354" s="769"/>
    </row>
    <row r="355">
      <c r="A355" s="769"/>
      <c r="B355" s="769"/>
      <c r="C355" s="769"/>
      <c r="D355" s="769"/>
      <c r="E355" s="769"/>
      <c r="F355" s="1265"/>
      <c r="G355" s="769"/>
      <c r="H355" s="2187"/>
      <c r="I355" s="1265"/>
      <c r="J355" s="769"/>
      <c r="K355" s="769"/>
      <c r="L355" s="769"/>
      <c r="M355" s="769"/>
      <c r="N355" s="769"/>
      <c r="O355" s="769"/>
      <c r="P355" s="769"/>
      <c r="Q355" s="769"/>
      <c r="R355" s="769"/>
      <c r="S355" s="769"/>
      <c r="T355" s="769"/>
      <c r="U355" s="769"/>
      <c r="V355" s="769"/>
      <c r="W355" s="769"/>
      <c r="X355" s="769"/>
      <c r="Y355" s="769"/>
      <c r="Z355" s="769"/>
    </row>
    <row r="356">
      <c r="A356" s="769"/>
      <c r="B356" s="769"/>
      <c r="C356" s="769"/>
      <c r="D356" s="769"/>
      <c r="E356" s="769"/>
      <c r="F356" s="1265"/>
      <c r="G356" s="769"/>
      <c r="H356" s="2187"/>
      <c r="I356" s="1265"/>
      <c r="J356" s="769"/>
      <c r="K356" s="769"/>
      <c r="L356" s="769"/>
      <c r="M356" s="769"/>
      <c r="N356" s="769"/>
      <c r="O356" s="769"/>
      <c r="P356" s="769"/>
      <c r="Q356" s="769"/>
      <c r="R356" s="769"/>
      <c r="S356" s="769"/>
      <c r="T356" s="769"/>
      <c r="U356" s="769"/>
      <c r="V356" s="769"/>
      <c r="W356" s="769"/>
      <c r="X356" s="769"/>
      <c r="Y356" s="769"/>
      <c r="Z356" s="769"/>
    </row>
    <row r="357">
      <c r="A357" s="769"/>
      <c r="B357" s="769"/>
      <c r="C357" s="769"/>
      <c r="D357" s="769"/>
      <c r="E357" s="769"/>
      <c r="F357" s="1265"/>
      <c r="G357" s="769"/>
      <c r="H357" s="2187"/>
      <c r="I357" s="1265"/>
      <c r="J357" s="769"/>
      <c r="K357" s="769"/>
      <c r="L357" s="769"/>
      <c r="M357" s="769"/>
      <c r="N357" s="769"/>
      <c r="O357" s="769"/>
      <c r="P357" s="769"/>
      <c r="Q357" s="769"/>
      <c r="R357" s="769"/>
      <c r="S357" s="769"/>
      <c r="T357" s="769"/>
      <c r="U357" s="769"/>
      <c r="V357" s="769"/>
      <c r="W357" s="769"/>
      <c r="X357" s="769"/>
      <c r="Y357" s="769"/>
      <c r="Z357" s="769"/>
    </row>
    <row r="358">
      <c r="A358" s="769"/>
      <c r="B358" s="769"/>
      <c r="C358" s="769"/>
      <c r="D358" s="769"/>
      <c r="E358" s="769"/>
      <c r="F358" s="1265"/>
      <c r="G358" s="769"/>
      <c r="H358" s="2187"/>
      <c r="I358" s="1265"/>
      <c r="J358" s="769"/>
      <c r="K358" s="769"/>
      <c r="L358" s="769"/>
      <c r="M358" s="769"/>
      <c r="N358" s="769"/>
      <c r="O358" s="769"/>
      <c r="P358" s="769"/>
      <c r="Q358" s="769"/>
      <c r="R358" s="769"/>
      <c r="S358" s="769"/>
      <c r="T358" s="769"/>
      <c r="U358" s="769"/>
      <c r="V358" s="769"/>
      <c r="W358" s="769"/>
      <c r="X358" s="769"/>
      <c r="Y358" s="769"/>
      <c r="Z358" s="769"/>
    </row>
    <row r="359">
      <c r="A359" s="769"/>
      <c r="B359" s="769"/>
      <c r="C359" s="769"/>
      <c r="D359" s="769"/>
      <c r="E359" s="769"/>
      <c r="F359" s="1265"/>
      <c r="G359" s="769"/>
      <c r="H359" s="2187"/>
      <c r="I359" s="1265"/>
      <c r="J359" s="769"/>
      <c r="K359" s="769"/>
      <c r="L359" s="769"/>
      <c r="M359" s="769"/>
      <c r="N359" s="769"/>
      <c r="O359" s="769"/>
      <c r="P359" s="769"/>
      <c r="Q359" s="769"/>
      <c r="R359" s="769"/>
      <c r="S359" s="769"/>
      <c r="T359" s="769"/>
      <c r="U359" s="769"/>
      <c r="V359" s="769"/>
      <c r="W359" s="769"/>
      <c r="X359" s="769"/>
      <c r="Y359" s="769"/>
      <c r="Z359" s="769"/>
    </row>
    <row r="360">
      <c r="A360" s="769"/>
      <c r="B360" s="769"/>
      <c r="C360" s="769"/>
      <c r="D360" s="769"/>
      <c r="E360" s="769"/>
      <c r="F360" s="1265"/>
      <c r="G360" s="769"/>
      <c r="H360" s="2187"/>
      <c r="I360" s="1265"/>
      <c r="J360" s="769"/>
      <c r="K360" s="769"/>
      <c r="L360" s="769"/>
      <c r="M360" s="769"/>
      <c r="N360" s="769"/>
      <c r="O360" s="769"/>
      <c r="P360" s="769"/>
      <c r="Q360" s="769"/>
      <c r="R360" s="769"/>
      <c r="S360" s="769"/>
      <c r="T360" s="769"/>
      <c r="U360" s="769"/>
      <c r="V360" s="769"/>
      <c r="W360" s="769"/>
      <c r="X360" s="769"/>
      <c r="Y360" s="769"/>
      <c r="Z360" s="769"/>
    </row>
    <row r="361">
      <c r="A361" s="769"/>
      <c r="B361" s="769"/>
      <c r="C361" s="769"/>
      <c r="D361" s="769"/>
      <c r="E361" s="769"/>
      <c r="F361" s="1265"/>
      <c r="G361" s="769"/>
      <c r="H361" s="2187"/>
      <c r="I361" s="1265"/>
      <c r="J361" s="769"/>
      <c r="K361" s="769"/>
      <c r="L361" s="769"/>
      <c r="M361" s="769"/>
      <c r="N361" s="769"/>
      <c r="O361" s="769"/>
      <c r="P361" s="769"/>
      <c r="Q361" s="769"/>
      <c r="R361" s="769"/>
      <c r="S361" s="769"/>
      <c r="T361" s="769"/>
      <c r="U361" s="769"/>
      <c r="V361" s="769"/>
      <c r="W361" s="769"/>
      <c r="X361" s="769"/>
      <c r="Y361" s="769"/>
      <c r="Z361" s="769"/>
    </row>
    <row r="362">
      <c r="A362" s="769"/>
      <c r="B362" s="769"/>
      <c r="C362" s="769"/>
      <c r="D362" s="769"/>
      <c r="E362" s="769"/>
      <c r="F362" s="1265"/>
      <c r="G362" s="769"/>
      <c r="H362" s="2187"/>
      <c r="I362" s="1265"/>
      <c r="J362" s="769"/>
      <c r="K362" s="769"/>
      <c r="L362" s="769"/>
      <c r="M362" s="769"/>
      <c r="N362" s="769"/>
      <c r="O362" s="769"/>
      <c r="P362" s="769"/>
      <c r="Q362" s="769"/>
      <c r="R362" s="769"/>
      <c r="S362" s="769"/>
      <c r="T362" s="769"/>
      <c r="U362" s="769"/>
      <c r="V362" s="769"/>
      <c r="W362" s="769"/>
      <c r="X362" s="769"/>
      <c r="Y362" s="769"/>
      <c r="Z362" s="769"/>
    </row>
    <row r="363">
      <c r="A363" s="769"/>
      <c r="B363" s="769"/>
      <c r="C363" s="769"/>
      <c r="D363" s="769"/>
      <c r="E363" s="769"/>
      <c r="F363" s="1265"/>
      <c r="G363" s="769"/>
      <c r="H363" s="2187"/>
      <c r="I363" s="1265"/>
      <c r="J363" s="769"/>
      <c r="K363" s="769"/>
      <c r="L363" s="769"/>
      <c r="M363" s="769"/>
      <c r="N363" s="769"/>
      <c r="O363" s="769"/>
      <c r="P363" s="769"/>
      <c r="Q363" s="769"/>
      <c r="R363" s="769"/>
      <c r="S363" s="769"/>
      <c r="T363" s="769"/>
      <c r="U363" s="769"/>
      <c r="V363" s="769"/>
      <c r="W363" s="769"/>
      <c r="X363" s="769"/>
      <c r="Y363" s="769"/>
      <c r="Z363" s="769"/>
    </row>
    <row r="364">
      <c r="A364" s="769"/>
      <c r="B364" s="769"/>
      <c r="C364" s="769"/>
      <c r="D364" s="769"/>
      <c r="E364" s="769"/>
      <c r="F364" s="1265"/>
      <c r="G364" s="769"/>
      <c r="H364" s="2187"/>
      <c r="I364" s="1265"/>
      <c r="J364" s="769"/>
      <c r="K364" s="769"/>
      <c r="L364" s="769"/>
      <c r="M364" s="769"/>
      <c r="N364" s="769"/>
      <c r="O364" s="769"/>
      <c r="P364" s="769"/>
      <c r="Q364" s="769"/>
      <c r="R364" s="769"/>
      <c r="S364" s="769"/>
      <c r="T364" s="769"/>
      <c r="U364" s="769"/>
      <c r="V364" s="769"/>
      <c r="W364" s="769"/>
      <c r="X364" s="769"/>
      <c r="Y364" s="769"/>
      <c r="Z364" s="769"/>
    </row>
    <row r="365">
      <c r="A365" s="769"/>
      <c r="B365" s="769"/>
      <c r="C365" s="769"/>
      <c r="D365" s="769"/>
      <c r="E365" s="769"/>
      <c r="F365" s="1265"/>
      <c r="G365" s="769"/>
      <c r="H365" s="2187"/>
      <c r="I365" s="1265"/>
      <c r="J365" s="769"/>
      <c r="K365" s="769"/>
      <c r="L365" s="769"/>
      <c r="M365" s="769"/>
      <c r="N365" s="769"/>
      <c r="O365" s="769"/>
      <c r="P365" s="769"/>
      <c r="Q365" s="769"/>
      <c r="R365" s="769"/>
      <c r="S365" s="769"/>
      <c r="T365" s="769"/>
      <c r="U365" s="769"/>
      <c r="V365" s="769"/>
      <c r="W365" s="769"/>
      <c r="X365" s="769"/>
      <c r="Y365" s="769"/>
      <c r="Z365" s="769"/>
    </row>
    <row r="366">
      <c r="A366" s="769"/>
      <c r="B366" s="769"/>
      <c r="C366" s="769"/>
      <c r="D366" s="769"/>
      <c r="E366" s="769"/>
      <c r="F366" s="1265"/>
      <c r="G366" s="769"/>
      <c r="H366" s="2187"/>
      <c r="I366" s="1265"/>
      <c r="J366" s="769"/>
      <c r="K366" s="769"/>
      <c r="L366" s="769"/>
      <c r="M366" s="769"/>
      <c r="N366" s="769"/>
      <c r="O366" s="769"/>
      <c r="P366" s="769"/>
      <c r="Q366" s="769"/>
      <c r="R366" s="769"/>
      <c r="S366" s="769"/>
      <c r="T366" s="769"/>
      <c r="U366" s="769"/>
      <c r="V366" s="769"/>
      <c r="W366" s="769"/>
      <c r="X366" s="769"/>
      <c r="Y366" s="769"/>
      <c r="Z366" s="769"/>
    </row>
    <row r="367">
      <c r="A367" s="769"/>
      <c r="B367" s="769"/>
      <c r="C367" s="769"/>
      <c r="D367" s="769"/>
      <c r="E367" s="769"/>
      <c r="F367" s="1265"/>
      <c r="G367" s="769"/>
      <c r="H367" s="2187"/>
      <c r="I367" s="1265"/>
      <c r="J367" s="769"/>
      <c r="K367" s="769"/>
      <c r="L367" s="769"/>
      <c r="M367" s="769"/>
      <c r="N367" s="769"/>
      <c r="O367" s="769"/>
      <c r="P367" s="769"/>
      <c r="Q367" s="769"/>
      <c r="R367" s="769"/>
      <c r="S367" s="769"/>
      <c r="T367" s="769"/>
      <c r="U367" s="769"/>
      <c r="V367" s="769"/>
      <c r="W367" s="769"/>
      <c r="X367" s="769"/>
      <c r="Y367" s="769"/>
      <c r="Z367" s="769"/>
    </row>
    <row r="368">
      <c r="A368" s="769"/>
      <c r="B368" s="769"/>
      <c r="C368" s="769"/>
      <c r="D368" s="769"/>
      <c r="E368" s="769"/>
      <c r="F368" s="1265"/>
      <c r="G368" s="769"/>
      <c r="H368" s="2187"/>
      <c r="I368" s="1265"/>
      <c r="J368" s="769"/>
      <c r="K368" s="769"/>
      <c r="L368" s="769"/>
      <c r="M368" s="769"/>
      <c r="N368" s="769"/>
      <c r="O368" s="769"/>
      <c r="P368" s="769"/>
      <c r="Q368" s="769"/>
      <c r="R368" s="769"/>
      <c r="S368" s="769"/>
      <c r="T368" s="769"/>
      <c r="U368" s="769"/>
      <c r="V368" s="769"/>
      <c r="W368" s="769"/>
      <c r="X368" s="769"/>
      <c r="Y368" s="769"/>
      <c r="Z368" s="769"/>
    </row>
    <row r="369">
      <c r="A369" s="769"/>
      <c r="B369" s="769"/>
      <c r="C369" s="769"/>
      <c r="D369" s="769"/>
      <c r="E369" s="769"/>
      <c r="F369" s="1265"/>
      <c r="G369" s="769"/>
      <c r="H369" s="2187"/>
      <c r="I369" s="1265"/>
      <c r="J369" s="769"/>
      <c r="K369" s="769"/>
      <c r="L369" s="769"/>
      <c r="M369" s="769"/>
      <c r="N369" s="769"/>
      <c r="O369" s="769"/>
      <c r="P369" s="769"/>
      <c r="Q369" s="769"/>
      <c r="R369" s="769"/>
      <c r="S369" s="769"/>
      <c r="T369" s="769"/>
      <c r="U369" s="769"/>
      <c r="V369" s="769"/>
      <c r="W369" s="769"/>
      <c r="X369" s="769"/>
      <c r="Y369" s="769"/>
      <c r="Z369" s="769"/>
    </row>
    <row r="370">
      <c r="A370" s="769"/>
      <c r="B370" s="769"/>
      <c r="C370" s="769"/>
      <c r="D370" s="769"/>
      <c r="E370" s="769"/>
      <c r="F370" s="1265"/>
      <c r="G370" s="769"/>
      <c r="H370" s="2187"/>
      <c r="I370" s="1265"/>
      <c r="J370" s="769"/>
      <c r="K370" s="769"/>
      <c r="L370" s="769"/>
      <c r="M370" s="769"/>
      <c r="N370" s="769"/>
      <c r="O370" s="769"/>
      <c r="P370" s="769"/>
      <c r="Q370" s="769"/>
      <c r="R370" s="769"/>
      <c r="S370" s="769"/>
      <c r="T370" s="769"/>
      <c r="U370" s="769"/>
      <c r="V370" s="769"/>
      <c r="W370" s="769"/>
      <c r="X370" s="769"/>
      <c r="Y370" s="769"/>
      <c r="Z370" s="769"/>
    </row>
    <row r="371">
      <c r="A371" s="769"/>
      <c r="B371" s="769"/>
      <c r="C371" s="769"/>
      <c r="D371" s="769"/>
      <c r="E371" s="769"/>
      <c r="F371" s="1265"/>
      <c r="G371" s="769"/>
      <c r="H371" s="2187"/>
      <c r="I371" s="1265"/>
      <c r="J371" s="769"/>
      <c r="K371" s="769"/>
      <c r="L371" s="769"/>
      <c r="M371" s="769"/>
      <c r="N371" s="769"/>
      <c r="O371" s="769"/>
      <c r="P371" s="769"/>
      <c r="Q371" s="769"/>
      <c r="R371" s="769"/>
      <c r="S371" s="769"/>
      <c r="T371" s="769"/>
      <c r="U371" s="769"/>
      <c r="V371" s="769"/>
      <c r="W371" s="769"/>
      <c r="X371" s="769"/>
      <c r="Y371" s="769"/>
      <c r="Z371" s="769"/>
    </row>
    <row r="372">
      <c r="A372" s="769"/>
      <c r="B372" s="769"/>
      <c r="C372" s="769"/>
      <c r="D372" s="769"/>
      <c r="E372" s="769"/>
      <c r="F372" s="1265"/>
      <c r="G372" s="769"/>
      <c r="H372" s="2187"/>
      <c r="I372" s="1265"/>
      <c r="J372" s="769"/>
      <c r="K372" s="769"/>
      <c r="L372" s="769"/>
      <c r="M372" s="769"/>
      <c r="N372" s="769"/>
      <c r="O372" s="769"/>
      <c r="P372" s="769"/>
      <c r="Q372" s="769"/>
      <c r="R372" s="769"/>
      <c r="S372" s="769"/>
      <c r="T372" s="769"/>
      <c r="U372" s="769"/>
      <c r="V372" s="769"/>
      <c r="W372" s="769"/>
      <c r="X372" s="769"/>
      <c r="Y372" s="769"/>
      <c r="Z372" s="769"/>
    </row>
    <row r="373">
      <c r="A373" s="769"/>
      <c r="B373" s="769"/>
      <c r="C373" s="769"/>
      <c r="D373" s="769"/>
      <c r="E373" s="769"/>
      <c r="F373" s="1265"/>
      <c r="G373" s="769"/>
      <c r="H373" s="2187"/>
      <c r="I373" s="1265"/>
      <c r="J373" s="769"/>
      <c r="K373" s="769"/>
      <c r="L373" s="769"/>
      <c r="M373" s="769"/>
      <c r="N373" s="769"/>
      <c r="O373" s="769"/>
      <c r="P373" s="769"/>
      <c r="Q373" s="769"/>
      <c r="R373" s="769"/>
      <c r="S373" s="769"/>
      <c r="T373" s="769"/>
      <c r="U373" s="769"/>
      <c r="V373" s="769"/>
      <c r="W373" s="769"/>
      <c r="X373" s="769"/>
      <c r="Y373" s="769"/>
      <c r="Z373" s="769"/>
    </row>
    <row r="374">
      <c r="A374" s="769"/>
      <c r="B374" s="769"/>
      <c r="C374" s="769"/>
      <c r="D374" s="769"/>
      <c r="E374" s="769"/>
      <c r="F374" s="1265"/>
      <c r="G374" s="769"/>
      <c r="H374" s="2187"/>
      <c r="I374" s="1265"/>
      <c r="J374" s="769"/>
      <c r="K374" s="769"/>
      <c r="L374" s="769"/>
      <c r="M374" s="769"/>
      <c r="N374" s="769"/>
      <c r="O374" s="769"/>
      <c r="P374" s="769"/>
      <c r="Q374" s="769"/>
      <c r="R374" s="769"/>
      <c r="S374" s="769"/>
      <c r="T374" s="769"/>
      <c r="U374" s="769"/>
      <c r="V374" s="769"/>
      <c r="W374" s="769"/>
      <c r="X374" s="769"/>
      <c r="Y374" s="769"/>
      <c r="Z374" s="769"/>
    </row>
    <row r="375">
      <c r="A375" s="769"/>
      <c r="B375" s="769"/>
      <c r="C375" s="769"/>
      <c r="D375" s="769"/>
      <c r="E375" s="769"/>
      <c r="F375" s="1265"/>
      <c r="G375" s="769"/>
      <c r="H375" s="2187"/>
      <c r="I375" s="1265"/>
      <c r="J375" s="769"/>
      <c r="K375" s="769"/>
      <c r="L375" s="769"/>
      <c r="M375" s="769"/>
      <c r="N375" s="769"/>
      <c r="O375" s="769"/>
      <c r="P375" s="769"/>
      <c r="Q375" s="769"/>
      <c r="R375" s="769"/>
      <c r="S375" s="769"/>
      <c r="T375" s="769"/>
      <c r="U375" s="769"/>
      <c r="V375" s="769"/>
      <c r="W375" s="769"/>
      <c r="X375" s="769"/>
      <c r="Y375" s="769"/>
      <c r="Z375" s="769"/>
    </row>
    <row r="376">
      <c r="A376" s="769"/>
      <c r="B376" s="769"/>
      <c r="C376" s="769"/>
      <c r="D376" s="769"/>
      <c r="E376" s="769"/>
      <c r="F376" s="1265"/>
      <c r="G376" s="769"/>
      <c r="H376" s="2187"/>
      <c r="I376" s="1265"/>
      <c r="J376" s="769"/>
      <c r="K376" s="769"/>
      <c r="L376" s="769"/>
      <c r="M376" s="769"/>
      <c r="N376" s="769"/>
      <c r="O376" s="769"/>
      <c r="P376" s="769"/>
      <c r="Q376" s="769"/>
      <c r="R376" s="769"/>
      <c r="S376" s="769"/>
      <c r="T376" s="769"/>
      <c r="U376" s="769"/>
      <c r="V376" s="769"/>
      <c r="W376" s="769"/>
      <c r="X376" s="769"/>
      <c r="Y376" s="769"/>
      <c r="Z376" s="769"/>
    </row>
    <row r="377">
      <c r="A377" s="769"/>
      <c r="B377" s="769"/>
      <c r="C377" s="769"/>
      <c r="D377" s="769"/>
      <c r="E377" s="769"/>
      <c r="F377" s="1265"/>
      <c r="G377" s="769"/>
      <c r="H377" s="2187"/>
      <c r="I377" s="1265"/>
      <c r="J377" s="769"/>
      <c r="K377" s="769"/>
      <c r="L377" s="769"/>
      <c r="M377" s="769"/>
      <c r="N377" s="769"/>
      <c r="O377" s="769"/>
      <c r="P377" s="769"/>
      <c r="Q377" s="769"/>
      <c r="R377" s="769"/>
      <c r="S377" s="769"/>
      <c r="T377" s="769"/>
      <c r="U377" s="769"/>
      <c r="V377" s="769"/>
      <c r="W377" s="769"/>
      <c r="X377" s="769"/>
      <c r="Y377" s="769"/>
      <c r="Z377" s="769"/>
    </row>
    <row r="378">
      <c r="A378" s="769"/>
      <c r="B378" s="769"/>
      <c r="C378" s="769"/>
      <c r="D378" s="769"/>
      <c r="E378" s="769"/>
      <c r="F378" s="1265"/>
      <c r="G378" s="769"/>
      <c r="H378" s="2187"/>
      <c r="I378" s="1265"/>
      <c r="J378" s="769"/>
      <c r="K378" s="769"/>
      <c r="L378" s="769"/>
      <c r="M378" s="769"/>
      <c r="N378" s="769"/>
      <c r="O378" s="769"/>
      <c r="P378" s="769"/>
      <c r="Q378" s="769"/>
      <c r="R378" s="769"/>
      <c r="S378" s="769"/>
      <c r="T378" s="769"/>
      <c r="U378" s="769"/>
      <c r="V378" s="769"/>
      <c r="W378" s="769"/>
      <c r="X378" s="769"/>
      <c r="Y378" s="769"/>
      <c r="Z378" s="769"/>
    </row>
    <row r="379">
      <c r="A379" s="769"/>
      <c r="B379" s="769"/>
      <c r="C379" s="769"/>
      <c r="D379" s="769"/>
      <c r="E379" s="769"/>
      <c r="F379" s="1265"/>
      <c r="G379" s="769"/>
      <c r="H379" s="2187"/>
      <c r="I379" s="1265"/>
      <c r="J379" s="769"/>
      <c r="K379" s="769"/>
      <c r="L379" s="769"/>
      <c r="M379" s="769"/>
      <c r="N379" s="769"/>
      <c r="O379" s="769"/>
      <c r="P379" s="769"/>
      <c r="Q379" s="769"/>
      <c r="R379" s="769"/>
      <c r="S379" s="769"/>
      <c r="T379" s="769"/>
      <c r="U379" s="769"/>
      <c r="V379" s="769"/>
      <c r="W379" s="769"/>
      <c r="X379" s="769"/>
      <c r="Y379" s="769"/>
      <c r="Z379" s="769"/>
    </row>
    <row r="380">
      <c r="A380" s="769"/>
      <c r="B380" s="769"/>
      <c r="C380" s="769"/>
      <c r="D380" s="769"/>
      <c r="E380" s="769"/>
      <c r="F380" s="1265"/>
      <c r="G380" s="769"/>
      <c r="H380" s="2187"/>
      <c r="I380" s="1265"/>
      <c r="J380" s="769"/>
      <c r="K380" s="769"/>
      <c r="L380" s="769"/>
      <c r="M380" s="769"/>
      <c r="N380" s="769"/>
      <c r="O380" s="769"/>
      <c r="P380" s="769"/>
      <c r="Q380" s="769"/>
      <c r="R380" s="769"/>
      <c r="S380" s="769"/>
      <c r="T380" s="769"/>
      <c r="U380" s="769"/>
      <c r="V380" s="769"/>
      <c r="W380" s="769"/>
      <c r="X380" s="769"/>
      <c r="Y380" s="769"/>
      <c r="Z380" s="769"/>
    </row>
    <row r="381">
      <c r="A381" s="769"/>
      <c r="B381" s="769"/>
      <c r="C381" s="769"/>
      <c r="D381" s="769"/>
      <c r="E381" s="769"/>
      <c r="F381" s="1265"/>
      <c r="G381" s="769"/>
      <c r="H381" s="2187"/>
      <c r="I381" s="1265"/>
      <c r="J381" s="769"/>
      <c r="K381" s="769"/>
      <c r="L381" s="769"/>
      <c r="M381" s="769"/>
      <c r="N381" s="769"/>
      <c r="O381" s="769"/>
      <c r="P381" s="769"/>
      <c r="Q381" s="769"/>
      <c r="R381" s="769"/>
      <c r="S381" s="769"/>
      <c r="T381" s="769"/>
      <c r="U381" s="769"/>
      <c r="V381" s="769"/>
      <c r="W381" s="769"/>
      <c r="X381" s="769"/>
      <c r="Y381" s="769"/>
      <c r="Z381" s="769"/>
    </row>
    <row r="382">
      <c r="A382" s="769"/>
      <c r="B382" s="769"/>
      <c r="C382" s="769"/>
      <c r="D382" s="769"/>
      <c r="E382" s="769"/>
      <c r="F382" s="1265"/>
      <c r="G382" s="769"/>
      <c r="H382" s="2187"/>
      <c r="I382" s="1265"/>
      <c r="J382" s="769"/>
      <c r="K382" s="769"/>
      <c r="L382" s="769"/>
      <c r="M382" s="769"/>
      <c r="N382" s="769"/>
      <c r="O382" s="769"/>
      <c r="P382" s="769"/>
      <c r="Q382" s="769"/>
      <c r="R382" s="769"/>
      <c r="S382" s="769"/>
      <c r="T382" s="769"/>
      <c r="U382" s="769"/>
      <c r="V382" s="769"/>
      <c r="W382" s="769"/>
      <c r="X382" s="769"/>
      <c r="Y382" s="769"/>
      <c r="Z382" s="769"/>
    </row>
    <row r="383">
      <c r="A383" s="769"/>
      <c r="B383" s="769"/>
      <c r="C383" s="769"/>
      <c r="D383" s="769"/>
      <c r="E383" s="769"/>
      <c r="F383" s="1265"/>
      <c r="G383" s="769"/>
      <c r="H383" s="2187"/>
      <c r="I383" s="1265"/>
      <c r="J383" s="769"/>
      <c r="K383" s="769"/>
      <c r="L383" s="769"/>
      <c r="M383" s="769"/>
      <c r="N383" s="769"/>
      <c r="O383" s="769"/>
      <c r="P383" s="769"/>
      <c r="Q383" s="769"/>
      <c r="R383" s="769"/>
      <c r="S383" s="769"/>
      <c r="T383" s="769"/>
      <c r="U383" s="769"/>
      <c r="V383" s="769"/>
      <c r="W383" s="769"/>
      <c r="X383" s="769"/>
      <c r="Y383" s="769"/>
      <c r="Z383" s="769"/>
    </row>
    <row r="384">
      <c r="A384" s="769"/>
      <c r="B384" s="769"/>
      <c r="C384" s="769"/>
      <c r="D384" s="769"/>
      <c r="E384" s="769"/>
      <c r="F384" s="1265"/>
      <c r="G384" s="769"/>
      <c r="H384" s="2187"/>
      <c r="I384" s="1265"/>
      <c r="J384" s="769"/>
      <c r="K384" s="769"/>
      <c r="L384" s="769"/>
      <c r="M384" s="769"/>
      <c r="N384" s="769"/>
      <c r="O384" s="769"/>
      <c r="P384" s="769"/>
      <c r="Q384" s="769"/>
      <c r="R384" s="769"/>
      <c r="S384" s="769"/>
      <c r="T384" s="769"/>
      <c r="U384" s="769"/>
      <c r="V384" s="769"/>
      <c r="W384" s="769"/>
      <c r="X384" s="769"/>
      <c r="Y384" s="769"/>
      <c r="Z384" s="769"/>
    </row>
    <row r="385">
      <c r="A385" s="769"/>
      <c r="B385" s="769"/>
      <c r="C385" s="769"/>
      <c r="D385" s="769"/>
      <c r="E385" s="769"/>
      <c r="F385" s="1265"/>
      <c r="G385" s="769"/>
      <c r="H385" s="2187"/>
      <c r="I385" s="1265"/>
      <c r="J385" s="769"/>
      <c r="K385" s="769"/>
      <c r="L385" s="769"/>
      <c r="M385" s="769"/>
      <c r="N385" s="769"/>
      <c r="O385" s="769"/>
      <c r="P385" s="769"/>
      <c r="Q385" s="769"/>
      <c r="R385" s="769"/>
      <c r="S385" s="769"/>
      <c r="T385" s="769"/>
      <c r="U385" s="769"/>
      <c r="V385" s="769"/>
      <c r="W385" s="769"/>
      <c r="X385" s="769"/>
      <c r="Y385" s="769"/>
      <c r="Z385" s="769"/>
    </row>
    <row r="386">
      <c r="A386" s="769"/>
      <c r="B386" s="769"/>
      <c r="C386" s="769"/>
      <c r="D386" s="769"/>
      <c r="E386" s="769"/>
      <c r="F386" s="1265"/>
      <c r="G386" s="769"/>
      <c r="H386" s="2187"/>
      <c r="I386" s="1265"/>
      <c r="J386" s="769"/>
      <c r="K386" s="769"/>
      <c r="L386" s="769"/>
      <c r="M386" s="769"/>
      <c r="N386" s="769"/>
      <c r="O386" s="769"/>
      <c r="P386" s="769"/>
      <c r="Q386" s="769"/>
      <c r="R386" s="769"/>
      <c r="S386" s="769"/>
      <c r="T386" s="769"/>
      <c r="U386" s="769"/>
      <c r="V386" s="769"/>
      <c r="W386" s="769"/>
      <c r="X386" s="769"/>
      <c r="Y386" s="769"/>
      <c r="Z386" s="769"/>
    </row>
    <row r="387">
      <c r="A387" s="769"/>
      <c r="B387" s="769"/>
      <c r="C387" s="769"/>
      <c r="D387" s="769"/>
      <c r="E387" s="769"/>
      <c r="F387" s="1265"/>
      <c r="G387" s="769"/>
      <c r="H387" s="2187"/>
      <c r="I387" s="1265"/>
      <c r="J387" s="769"/>
      <c r="K387" s="769"/>
      <c r="L387" s="769"/>
      <c r="M387" s="769"/>
      <c r="N387" s="769"/>
      <c r="O387" s="769"/>
      <c r="P387" s="769"/>
      <c r="Q387" s="769"/>
      <c r="R387" s="769"/>
      <c r="S387" s="769"/>
      <c r="T387" s="769"/>
      <c r="U387" s="769"/>
      <c r="V387" s="769"/>
      <c r="W387" s="769"/>
      <c r="X387" s="769"/>
      <c r="Y387" s="769"/>
      <c r="Z387" s="769"/>
    </row>
    <row r="388">
      <c r="A388" s="769"/>
      <c r="B388" s="769"/>
      <c r="C388" s="769"/>
      <c r="D388" s="769"/>
      <c r="E388" s="769"/>
      <c r="F388" s="1265"/>
      <c r="G388" s="769"/>
      <c r="H388" s="2187"/>
      <c r="I388" s="1265"/>
      <c r="J388" s="769"/>
      <c r="K388" s="769"/>
      <c r="L388" s="769"/>
      <c r="M388" s="769"/>
      <c r="N388" s="769"/>
      <c r="O388" s="769"/>
      <c r="P388" s="769"/>
      <c r="Q388" s="769"/>
      <c r="R388" s="769"/>
      <c r="S388" s="769"/>
      <c r="T388" s="769"/>
      <c r="U388" s="769"/>
      <c r="V388" s="769"/>
      <c r="W388" s="769"/>
      <c r="X388" s="769"/>
      <c r="Y388" s="769"/>
      <c r="Z388" s="769"/>
    </row>
    <row r="389">
      <c r="A389" s="769"/>
      <c r="B389" s="769"/>
      <c r="C389" s="769"/>
      <c r="D389" s="769"/>
      <c r="E389" s="769"/>
      <c r="F389" s="1265"/>
      <c r="G389" s="769"/>
      <c r="H389" s="2187"/>
      <c r="I389" s="1265"/>
      <c r="J389" s="769"/>
      <c r="K389" s="769"/>
      <c r="L389" s="769"/>
      <c r="M389" s="769"/>
      <c r="N389" s="769"/>
      <c r="O389" s="769"/>
      <c r="P389" s="769"/>
      <c r="Q389" s="769"/>
      <c r="R389" s="769"/>
      <c r="S389" s="769"/>
      <c r="T389" s="769"/>
      <c r="U389" s="769"/>
      <c r="V389" s="769"/>
      <c r="W389" s="769"/>
      <c r="X389" s="769"/>
      <c r="Y389" s="769"/>
      <c r="Z389" s="769"/>
    </row>
    <row r="390">
      <c r="A390" s="769"/>
      <c r="B390" s="769"/>
      <c r="C390" s="769"/>
      <c r="D390" s="769"/>
      <c r="E390" s="769"/>
      <c r="F390" s="1265"/>
      <c r="G390" s="769"/>
      <c r="H390" s="2187"/>
      <c r="I390" s="1265"/>
      <c r="J390" s="769"/>
      <c r="K390" s="769"/>
      <c r="L390" s="769"/>
      <c r="M390" s="769"/>
      <c r="N390" s="769"/>
      <c r="O390" s="769"/>
      <c r="P390" s="769"/>
      <c r="Q390" s="769"/>
      <c r="R390" s="769"/>
      <c r="S390" s="769"/>
      <c r="T390" s="769"/>
      <c r="U390" s="769"/>
      <c r="V390" s="769"/>
      <c r="W390" s="769"/>
      <c r="X390" s="769"/>
      <c r="Y390" s="769"/>
      <c r="Z390" s="769"/>
    </row>
    <row r="391">
      <c r="A391" s="769"/>
      <c r="B391" s="769"/>
      <c r="C391" s="769"/>
      <c r="D391" s="769"/>
      <c r="E391" s="769"/>
      <c r="F391" s="1265"/>
      <c r="G391" s="769"/>
      <c r="H391" s="2187"/>
      <c r="I391" s="1265"/>
      <c r="J391" s="769"/>
      <c r="K391" s="769"/>
      <c r="L391" s="769"/>
      <c r="M391" s="769"/>
      <c r="N391" s="769"/>
      <c r="O391" s="769"/>
      <c r="P391" s="769"/>
      <c r="Q391" s="769"/>
      <c r="R391" s="769"/>
      <c r="S391" s="769"/>
      <c r="T391" s="769"/>
      <c r="U391" s="769"/>
      <c r="V391" s="769"/>
      <c r="W391" s="769"/>
      <c r="X391" s="769"/>
      <c r="Y391" s="769"/>
      <c r="Z391" s="769"/>
    </row>
    <row r="392">
      <c r="A392" s="769"/>
      <c r="B392" s="769"/>
      <c r="C392" s="769"/>
      <c r="D392" s="769"/>
      <c r="E392" s="769"/>
      <c r="F392" s="1265"/>
      <c r="G392" s="769"/>
      <c r="H392" s="2187"/>
      <c r="I392" s="1265"/>
      <c r="J392" s="769"/>
      <c r="K392" s="769"/>
      <c r="L392" s="769"/>
      <c r="M392" s="769"/>
      <c r="N392" s="769"/>
      <c r="O392" s="769"/>
      <c r="P392" s="769"/>
      <c r="Q392" s="769"/>
      <c r="R392" s="769"/>
      <c r="S392" s="769"/>
      <c r="T392" s="769"/>
      <c r="U392" s="769"/>
      <c r="V392" s="769"/>
      <c r="W392" s="769"/>
      <c r="X392" s="769"/>
      <c r="Y392" s="769"/>
      <c r="Z392" s="769"/>
    </row>
    <row r="393">
      <c r="A393" s="769"/>
      <c r="B393" s="769"/>
      <c r="C393" s="769"/>
      <c r="D393" s="769"/>
      <c r="E393" s="769"/>
      <c r="F393" s="1265"/>
      <c r="G393" s="769"/>
      <c r="H393" s="2187"/>
      <c r="I393" s="1265"/>
      <c r="J393" s="769"/>
      <c r="K393" s="769"/>
      <c r="L393" s="769"/>
      <c r="M393" s="769"/>
      <c r="N393" s="769"/>
      <c r="O393" s="769"/>
      <c r="P393" s="769"/>
      <c r="Q393" s="769"/>
      <c r="R393" s="769"/>
      <c r="S393" s="769"/>
      <c r="T393" s="769"/>
      <c r="U393" s="769"/>
      <c r="V393" s="769"/>
      <c r="W393" s="769"/>
      <c r="X393" s="769"/>
      <c r="Y393" s="769"/>
      <c r="Z393" s="769"/>
    </row>
    <row r="394">
      <c r="A394" s="769"/>
      <c r="B394" s="769"/>
      <c r="C394" s="769"/>
      <c r="D394" s="769"/>
      <c r="E394" s="769"/>
      <c r="F394" s="1265"/>
      <c r="G394" s="769"/>
      <c r="H394" s="2187"/>
      <c r="I394" s="1265"/>
      <c r="J394" s="769"/>
      <c r="K394" s="769"/>
      <c r="L394" s="769"/>
      <c r="M394" s="769"/>
      <c r="N394" s="769"/>
      <c r="O394" s="769"/>
      <c r="P394" s="769"/>
      <c r="Q394" s="769"/>
      <c r="R394" s="769"/>
      <c r="S394" s="769"/>
      <c r="T394" s="769"/>
      <c r="U394" s="769"/>
      <c r="V394" s="769"/>
      <c r="W394" s="769"/>
      <c r="X394" s="769"/>
      <c r="Y394" s="769"/>
      <c r="Z394" s="769"/>
    </row>
    <row r="395">
      <c r="A395" s="769"/>
      <c r="B395" s="769"/>
      <c r="C395" s="769"/>
      <c r="D395" s="769"/>
      <c r="E395" s="769"/>
      <c r="F395" s="1265"/>
      <c r="G395" s="769"/>
      <c r="H395" s="2187"/>
      <c r="I395" s="1265"/>
      <c r="J395" s="769"/>
      <c r="K395" s="769"/>
      <c r="L395" s="769"/>
      <c r="M395" s="769"/>
      <c r="N395" s="769"/>
      <c r="O395" s="769"/>
      <c r="P395" s="769"/>
      <c r="Q395" s="769"/>
      <c r="R395" s="769"/>
      <c r="S395" s="769"/>
      <c r="T395" s="769"/>
      <c r="U395" s="769"/>
      <c r="V395" s="769"/>
      <c r="W395" s="769"/>
      <c r="X395" s="769"/>
      <c r="Y395" s="769"/>
      <c r="Z395" s="769"/>
    </row>
    <row r="396">
      <c r="A396" s="769"/>
      <c r="B396" s="769"/>
      <c r="C396" s="769"/>
      <c r="D396" s="769"/>
      <c r="E396" s="769"/>
      <c r="F396" s="1265"/>
      <c r="G396" s="769"/>
      <c r="H396" s="2187"/>
      <c r="I396" s="1265"/>
      <c r="J396" s="769"/>
      <c r="K396" s="769"/>
      <c r="L396" s="769"/>
      <c r="M396" s="769"/>
      <c r="N396" s="769"/>
      <c r="O396" s="769"/>
      <c r="P396" s="769"/>
      <c r="Q396" s="769"/>
      <c r="R396" s="769"/>
      <c r="S396" s="769"/>
      <c r="T396" s="769"/>
      <c r="U396" s="769"/>
      <c r="V396" s="769"/>
      <c r="W396" s="769"/>
      <c r="X396" s="769"/>
      <c r="Y396" s="769"/>
      <c r="Z396" s="769"/>
    </row>
    <row r="397">
      <c r="A397" s="769"/>
      <c r="B397" s="769"/>
      <c r="C397" s="769"/>
      <c r="D397" s="769"/>
      <c r="E397" s="769"/>
      <c r="F397" s="1265"/>
      <c r="G397" s="769"/>
      <c r="H397" s="2187"/>
      <c r="I397" s="1265"/>
      <c r="J397" s="769"/>
      <c r="K397" s="769"/>
      <c r="L397" s="769"/>
      <c r="M397" s="769"/>
      <c r="N397" s="769"/>
      <c r="O397" s="769"/>
      <c r="P397" s="769"/>
      <c r="Q397" s="769"/>
      <c r="R397" s="769"/>
      <c r="S397" s="769"/>
      <c r="T397" s="769"/>
      <c r="U397" s="769"/>
      <c r="V397" s="769"/>
      <c r="W397" s="769"/>
      <c r="X397" s="769"/>
      <c r="Y397" s="769"/>
      <c r="Z397" s="769"/>
    </row>
    <row r="398">
      <c r="A398" s="769"/>
      <c r="B398" s="769"/>
      <c r="C398" s="769"/>
      <c r="D398" s="769"/>
      <c r="E398" s="769"/>
      <c r="F398" s="1265"/>
      <c r="G398" s="769"/>
      <c r="H398" s="2187"/>
      <c r="I398" s="1265"/>
      <c r="J398" s="769"/>
      <c r="K398" s="769"/>
      <c r="L398" s="769"/>
      <c r="M398" s="769"/>
      <c r="N398" s="769"/>
      <c r="O398" s="769"/>
      <c r="P398" s="769"/>
      <c r="Q398" s="769"/>
      <c r="R398" s="769"/>
      <c r="S398" s="769"/>
      <c r="T398" s="769"/>
      <c r="U398" s="769"/>
      <c r="V398" s="769"/>
      <c r="W398" s="769"/>
      <c r="X398" s="769"/>
      <c r="Y398" s="769"/>
      <c r="Z398" s="769"/>
    </row>
    <row r="399">
      <c r="A399" s="769"/>
      <c r="B399" s="769"/>
      <c r="C399" s="769"/>
      <c r="D399" s="769"/>
      <c r="E399" s="769"/>
      <c r="F399" s="1265"/>
      <c r="G399" s="769"/>
      <c r="H399" s="2187"/>
      <c r="I399" s="1265"/>
      <c r="J399" s="769"/>
      <c r="K399" s="769"/>
      <c r="L399" s="769"/>
      <c r="M399" s="769"/>
      <c r="N399" s="769"/>
      <c r="O399" s="769"/>
      <c r="P399" s="769"/>
      <c r="Q399" s="769"/>
      <c r="R399" s="769"/>
      <c r="S399" s="769"/>
      <c r="T399" s="769"/>
      <c r="U399" s="769"/>
      <c r="V399" s="769"/>
      <c r="W399" s="769"/>
      <c r="X399" s="769"/>
      <c r="Y399" s="769"/>
      <c r="Z399" s="769"/>
    </row>
    <row r="400">
      <c r="A400" s="769"/>
      <c r="B400" s="769"/>
      <c r="C400" s="769"/>
      <c r="D400" s="769"/>
      <c r="E400" s="769"/>
      <c r="F400" s="1265"/>
      <c r="G400" s="769"/>
      <c r="H400" s="2187"/>
      <c r="I400" s="1265"/>
      <c r="J400" s="769"/>
      <c r="K400" s="769"/>
      <c r="L400" s="769"/>
      <c r="M400" s="769"/>
      <c r="N400" s="769"/>
      <c r="O400" s="769"/>
      <c r="P400" s="769"/>
      <c r="Q400" s="769"/>
      <c r="R400" s="769"/>
      <c r="S400" s="769"/>
      <c r="T400" s="769"/>
      <c r="U400" s="769"/>
      <c r="V400" s="769"/>
      <c r="W400" s="769"/>
      <c r="X400" s="769"/>
      <c r="Y400" s="769"/>
      <c r="Z400" s="769"/>
    </row>
    <row r="401">
      <c r="A401" s="769"/>
      <c r="B401" s="769"/>
      <c r="C401" s="769"/>
      <c r="D401" s="769"/>
      <c r="E401" s="769"/>
      <c r="F401" s="1265"/>
      <c r="G401" s="769"/>
      <c r="H401" s="2187"/>
      <c r="I401" s="1265"/>
      <c r="J401" s="769"/>
      <c r="K401" s="769"/>
      <c r="L401" s="769"/>
      <c r="M401" s="769"/>
      <c r="N401" s="769"/>
      <c r="O401" s="769"/>
      <c r="P401" s="769"/>
      <c r="Q401" s="769"/>
      <c r="R401" s="769"/>
      <c r="S401" s="769"/>
      <c r="T401" s="769"/>
      <c r="U401" s="769"/>
      <c r="V401" s="769"/>
      <c r="W401" s="769"/>
      <c r="X401" s="769"/>
      <c r="Y401" s="769"/>
      <c r="Z401" s="769"/>
    </row>
    <row r="402">
      <c r="A402" s="769"/>
      <c r="B402" s="769"/>
      <c r="C402" s="769"/>
      <c r="D402" s="769"/>
      <c r="E402" s="769"/>
      <c r="F402" s="1265"/>
      <c r="G402" s="769"/>
      <c r="H402" s="2187"/>
      <c r="I402" s="1265"/>
      <c r="J402" s="769"/>
      <c r="K402" s="769"/>
      <c r="L402" s="769"/>
      <c r="M402" s="769"/>
      <c r="N402" s="769"/>
      <c r="O402" s="769"/>
      <c r="P402" s="769"/>
      <c r="Q402" s="769"/>
      <c r="R402" s="769"/>
      <c r="S402" s="769"/>
      <c r="T402" s="769"/>
      <c r="U402" s="769"/>
      <c r="V402" s="769"/>
      <c r="W402" s="769"/>
      <c r="X402" s="769"/>
      <c r="Y402" s="769"/>
      <c r="Z402" s="769"/>
    </row>
    <row r="403">
      <c r="A403" s="769"/>
      <c r="B403" s="769"/>
      <c r="C403" s="769"/>
      <c r="D403" s="769"/>
      <c r="E403" s="769"/>
      <c r="F403" s="1265"/>
      <c r="G403" s="769"/>
      <c r="H403" s="2187"/>
      <c r="I403" s="1265"/>
      <c r="J403" s="769"/>
      <c r="K403" s="769"/>
      <c r="L403" s="769"/>
      <c r="M403" s="769"/>
      <c r="N403" s="769"/>
      <c r="O403" s="769"/>
      <c r="P403" s="769"/>
      <c r="Q403" s="769"/>
      <c r="R403" s="769"/>
      <c r="S403" s="769"/>
      <c r="T403" s="769"/>
      <c r="U403" s="769"/>
      <c r="V403" s="769"/>
      <c r="W403" s="769"/>
      <c r="X403" s="769"/>
      <c r="Y403" s="769"/>
      <c r="Z403" s="769"/>
    </row>
    <row r="404">
      <c r="A404" s="769"/>
      <c r="B404" s="769"/>
      <c r="C404" s="769"/>
      <c r="D404" s="769"/>
      <c r="E404" s="769"/>
      <c r="F404" s="1265"/>
      <c r="G404" s="769"/>
      <c r="H404" s="2187"/>
      <c r="I404" s="1265"/>
      <c r="J404" s="769"/>
      <c r="K404" s="769"/>
      <c r="L404" s="769"/>
      <c r="M404" s="769"/>
      <c r="N404" s="769"/>
      <c r="O404" s="769"/>
      <c r="P404" s="769"/>
      <c r="Q404" s="769"/>
      <c r="R404" s="769"/>
      <c r="S404" s="769"/>
      <c r="T404" s="769"/>
      <c r="U404" s="769"/>
      <c r="V404" s="769"/>
      <c r="W404" s="769"/>
      <c r="X404" s="769"/>
      <c r="Y404" s="769"/>
      <c r="Z404" s="769"/>
    </row>
    <row r="405">
      <c r="A405" s="769"/>
      <c r="B405" s="769"/>
      <c r="C405" s="769"/>
      <c r="D405" s="769"/>
      <c r="E405" s="769"/>
      <c r="F405" s="1265"/>
      <c r="G405" s="769"/>
      <c r="H405" s="2187"/>
      <c r="I405" s="1265"/>
      <c r="J405" s="769"/>
      <c r="K405" s="769"/>
      <c r="L405" s="769"/>
      <c r="M405" s="769"/>
      <c r="N405" s="769"/>
      <c r="O405" s="769"/>
      <c r="P405" s="769"/>
      <c r="Q405" s="769"/>
      <c r="R405" s="769"/>
      <c r="S405" s="769"/>
      <c r="T405" s="769"/>
      <c r="U405" s="769"/>
      <c r="V405" s="769"/>
      <c r="W405" s="769"/>
      <c r="X405" s="769"/>
      <c r="Y405" s="769"/>
      <c r="Z405" s="769"/>
    </row>
    <row r="406">
      <c r="A406" s="769"/>
      <c r="B406" s="769"/>
      <c r="C406" s="769"/>
      <c r="D406" s="769"/>
      <c r="E406" s="769"/>
      <c r="F406" s="1265"/>
      <c r="G406" s="769"/>
      <c r="H406" s="2187"/>
      <c r="I406" s="1265"/>
      <c r="J406" s="769"/>
      <c r="K406" s="769"/>
      <c r="L406" s="769"/>
      <c r="M406" s="769"/>
      <c r="N406" s="769"/>
      <c r="O406" s="769"/>
      <c r="P406" s="769"/>
      <c r="Q406" s="769"/>
      <c r="R406" s="769"/>
      <c r="S406" s="769"/>
      <c r="T406" s="769"/>
      <c r="U406" s="769"/>
      <c r="V406" s="769"/>
      <c r="W406" s="769"/>
      <c r="X406" s="769"/>
      <c r="Y406" s="769"/>
      <c r="Z406" s="769"/>
    </row>
    <row r="407">
      <c r="A407" s="769"/>
      <c r="B407" s="769"/>
      <c r="C407" s="769"/>
      <c r="D407" s="769"/>
      <c r="E407" s="769"/>
      <c r="F407" s="1265"/>
      <c r="G407" s="769"/>
      <c r="H407" s="2187"/>
      <c r="I407" s="1265"/>
      <c r="J407" s="769"/>
      <c r="K407" s="769"/>
      <c r="L407" s="769"/>
      <c r="M407" s="769"/>
      <c r="N407" s="769"/>
      <c r="O407" s="769"/>
      <c r="P407" s="769"/>
      <c r="Q407" s="769"/>
      <c r="R407" s="769"/>
      <c r="S407" s="769"/>
      <c r="T407" s="769"/>
      <c r="U407" s="769"/>
      <c r="V407" s="769"/>
      <c r="W407" s="769"/>
      <c r="X407" s="769"/>
      <c r="Y407" s="769"/>
      <c r="Z407" s="769"/>
    </row>
    <row r="408">
      <c r="A408" s="769"/>
      <c r="B408" s="769"/>
      <c r="C408" s="769"/>
      <c r="D408" s="769"/>
      <c r="E408" s="769"/>
      <c r="F408" s="1265"/>
      <c r="G408" s="769"/>
      <c r="H408" s="2187"/>
      <c r="I408" s="1265"/>
      <c r="J408" s="769"/>
      <c r="K408" s="769"/>
      <c r="L408" s="769"/>
      <c r="M408" s="769"/>
      <c r="N408" s="769"/>
      <c r="O408" s="769"/>
      <c r="P408" s="769"/>
      <c r="Q408" s="769"/>
      <c r="R408" s="769"/>
      <c r="S408" s="769"/>
      <c r="T408" s="769"/>
      <c r="U408" s="769"/>
      <c r="V408" s="769"/>
      <c r="W408" s="769"/>
      <c r="X408" s="769"/>
      <c r="Y408" s="769"/>
      <c r="Z408" s="769"/>
    </row>
    <row r="409">
      <c r="A409" s="769"/>
      <c r="B409" s="769"/>
      <c r="C409" s="769"/>
      <c r="D409" s="769"/>
      <c r="E409" s="769"/>
      <c r="F409" s="1265"/>
      <c r="G409" s="769"/>
      <c r="H409" s="2187"/>
      <c r="I409" s="1265"/>
      <c r="J409" s="769"/>
      <c r="K409" s="769"/>
      <c r="L409" s="769"/>
      <c r="M409" s="769"/>
      <c r="N409" s="769"/>
      <c r="O409" s="769"/>
      <c r="P409" s="769"/>
      <c r="Q409" s="769"/>
      <c r="R409" s="769"/>
      <c r="S409" s="769"/>
      <c r="T409" s="769"/>
      <c r="U409" s="769"/>
      <c r="V409" s="769"/>
      <c r="W409" s="769"/>
      <c r="X409" s="769"/>
      <c r="Y409" s="769"/>
      <c r="Z409" s="769"/>
    </row>
    <row r="410">
      <c r="A410" s="769"/>
      <c r="B410" s="769"/>
      <c r="C410" s="769"/>
      <c r="D410" s="769"/>
      <c r="E410" s="769"/>
      <c r="F410" s="1265"/>
      <c r="G410" s="769"/>
      <c r="H410" s="2187"/>
      <c r="I410" s="1265"/>
      <c r="J410" s="769"/>
      <c r="K410" s="769"/>
      <c r="L410" s="769"/>
      <c r="M410" s="769"/>
      <c r="N410" s="769"/>
      <c r="O410" s="769"/>
      <c r="P410" s="769"/>
      <c r="Q410" s="769"/>
      <c r="R410" s="769"/>
      <c r="S410" s="769"/>
      <c r="T410" s="769"/>
      <c r="U410" s="769"/>
      <c r="V410" s="769"/>
      <c r="W410" s="769"/>
      <c r="X410" s="769"/>
      <c r="Y410" s="769"/>
      <c r="Z410" s="769"/>
    </row>
    <row r="411">
      <c r="A411" s="769"/>
      <c r="B411" s="769"/>
      <c r="C411" s="769"/>
      <c r="D411" s="769"/>
      <c r="E411" s="769"/>
      <c r="F411" s="1265"/>
      <c r="G411" s="769"/>
      <c r="H411" s="2187"/>
      <c r="I411" s="1265"/>
      <c r="J411" s="769"/>
      <c r="K411" s="769"/>
      <c r="L411" s="769"/>
      <c r="M411" s="769"/>
      <c r="N411" s="769"/>
      <c r="O411" s="769"/>
      <c r="P411" s="769"/>
      <c r="Q411" s="769"/>
      <c r="R411" s="769"/>
      <c r="S411" s="769"/>
      <c r="T411" s="769"/>
      <c r="U411" s="769"/>
      <c r="V411" s="769"/>
      <c r="W411" s="769"/>
      <c r="X411" s="769"/>
      <c r="Y411" s="769"/>
      <c r="Z411" s="769"/>
    </row>
    <row r="412">
      <c r="A412" s="769"/>
      <c r="B412" s="769"/>
      <c r="C412" s="769"/>
      <c r="D412" s="769"/>
      <c r="E412" s="769"/>
      <c r="F412" s="1265"/>
      <c r="G412" s="769"/>
      <c r="H412" s="2187"/>
      <c r="I412" s="1265"/>
      <c r="J412" s="769"/>
      <c r="K412" s="769"/>
      <c r="L412" s="769"/>
      <c r="M412" s="769"/>
      <c r="N412" s="769"/>
      <c r="O412" s="769"/>
      <c r="P412" s="769"/>
      <c r="Q412" s="769"/>
      <c r="R412" s="769"/>
      <c r="S412" s="769"/>
      <c r="T412" s="769"/>
      <c r="U412" s="769"/>
      <c r="V412" s="769"/>
      <c r="W412" s="769"/>
      <c r="X412" s="769"/>
      <c r="Y412" s="769"/>
      <c r="Z412" s="769"/>
    </row>
    <row r="413">
      <c r="A413" s="769"/>
      <c r="B413" s="769"/>
      <c r="C413" s="769"/>
      <c r="D413" s="769"/>
      <c r="E413" s="769"/>
      <c r="F413" s="1265"/>
      <c r="G413" s="769"/>
      <c r="H413" s="2187"/>
      <c r="I413" s="1265"/>
      <c r="J413" s="769"/>
      <c r="K413" s="769"/>
      <c r="L413" s="769"/>
      <c r="M413" s="769"/>
      <c r="N413" s="769"/>
      <c r="O413" s="769"/>
      <c r="P413" s="769"/>
      <c r="Q413" s="769"/>
      <c r="R413" s="769"/>
      <c r="S413" s="769"/>
      <c r="T413" s="769"/>
      <c r="U413" s="769"/>
      <c r="V413" s="769"/>
      <c r="W413" s="769"/>
      <c r="X413" s="769"/>
      <c r="Y413" s="769"/>
      <c r="Z413" s="769"/>
    </row>
    <row r="414">
      <c r="A414" s="769"/>
      <c r="B414" s="769"/>
      <c r="C414" s="769"/>
      <c r="D414" s="769"/>
      <c r="E414" s="769"/>
      <c r="F414" s="1265"/>
      <c r="G414" s="769"/>
      <c r="H414" s="2187"/>
      <c r="I414" s="1265"/>
      <c r="J414" s="769"/>
      <c r="K414" s="769"/>
      <c r="L414" s="769"/>
      <c r="M414" s="769"/>
      <c r="N414" s="769"/>
      <c r="O414" s="769"/>
      <c r="P414" s="769"/>
      <c r="Q414" s="769"/>
      <c r="R414" s="769"/>
      <c r="S414" s="769"/>
      <c r="T414" s="769"/>
      <c r="U414" s="769"/>
      <c r="V414" s="769"/>
      <c r="W414" s="769"/>
      <c r="X414" s="769"/>
      <c r="Y414" s="769"/>
      <c r="Z414" s="769"/>
    </row>
    <row r="415">
      <c r="A415" s="769"/>
      <c r="B415" s="769"/>
      <c r="C415" s="769"/>
      <c r="D415" s="769"/>
      <c r="E415" s="769"/>
      <c r="F415" s="1265"/>
      <c r="G415" s="769"/>
      <c r="H415" s="2187"/>
      <c r="I415" s="1265"/>
      <c r="J415" s="769"/>
      <c r="K415" s="769"/>
      <c r="L415" s="769"/>
      <c r="M415" s="769"/>
      <c r="N415" s="769"/>
      <c r="O415" s="769"/>
      <c r="P415" s="769"/>
      <c r="Q415" s="769"/>
      <c r="R415" s="769"/>
      <c r="S415" s="769"/>
      <c r="T415" s="769"/>
      <c r="U415" s="769"/>
      <c r="V415" s="769"/>
      <c r="W415" s="769"/>
      <c r="X415" s="769"/>
      <c r="Y415" s="769"/>
      <c r="Z415" s="769"/>
    </row>
    <row r="416">
      <c r="A416" s="769"/>
      <c r="B416" s="769"/>
      <c r="C416" s="769"/>
      <c r="D416" s="769"/>
      <c r="E416" s="769"/>
      <c r="F416" s="1265"/>
      <c r="G416" s="769"/>
      <c r="H416" s="2187"/>
      <c r="I416" s="1265"/>
      <c r="J416" s="769"/>
      <c r="K416" s="769"/>
      <c r="L416" s="769"/>
      <c r="M416" s="769"/>
      <c r="N416" s="769"/>
      <c r="O416" s="769"/>
      <c r="P416" s="769"/>
      <c r="Q416" s="769"/>
      <c r="R416" s="769"/>
      <c r="S416" s="769"/>
      <c r="T416" s="769"/>
      <c r="U416" s="769"/>
      <c r="V416" s="769"/>
      <c r="W416" s="769"/>
      <c r="X416" s="769"/>
      <c r="Y416" s="769"/>
      <c r="Z416" s="769"/>
    </row>
    <row r="417">
      <c r="A417" s="769"/>
      <c r="B417" s="769"/>
      <c r="C417" s="769"/>
      <c r="D417" s="769"/>
      <c r="E417" s="769"/>
      <c r="F417" s="1265"/>
      <c r="G417" s="769"/>
      <c r="H417" s="2187"/>
      <c r="I417" s="1265"/>
      <c r="J417" s="769"/>
      <c r="K417" s="769"/>
      <c r="L417" s="769"/>
      <c r="M417" s="769"/>
      <c r="N417" s="769"/>
      <c r="O417" s="769"/>
      <c r="P417" s="769"/>
      <c r="Q417" s="769"/>
      <c r="R417" s="769"/>
      <c r="S417" s="769"/>
      <c r="T417" s="769"/>
      <c r="U417" s="769"/>
      <c r="V417" s="769"/>
      <c r="W417" s="769"/>
      <c r="X417" s="769"/>
      <c r="Y417" s="769"/>
      <c r="Z417" s="769"/>
    </row>
    <row r="418">
      <c r="A418" s="769"/>
      <c r="B418" s="769"/>
      <c r="C418" s="769"/>
      <c r="D418" s="769"/>
      <c r="E418" s="769"/>
      <c r="F418" s="1265"/>
      <c r="G418" s="769"/>
      <c r="H418" s="2187"/>
      <c r="I418" s="1265"/>
      <c r="J418" s="769"/>
      <c r="K418" s="769"/>
      <c r="L418" s="769"/>
      <c r="M418" s="769"/>
      <c r="N418" s="769"/>
      <c r="O418" s="769"/>
      <c r="P418" s="769"/>
      <c r="Q418" s="769"/>
      <c r="R418" s="769"/>
      <c r="S418" s="769"/>
      <c r="T418" s="769"/>
      <c r="U418" s="769"/>
      <c r="V418" s="769"/>
      <c r="W418" s="769"/>
      <c r="X418" s="769"/>
      <c r="Y418" s="769"/>
      <c r="Z418" s="769"/>
    </row>
    <row r="419">
      <c r="A419" s="769"/>
      <c r="B419" s="769"/>
      <c r="C419" s="769"/>
      <c r="D419" s="769"/>
      <c r="E419" s="769"/>
      <c r="F419" s="1265"/>
      <c r="G419" s="769"/>
      <c r="H419" s="2187"/>
      <c r="I419" s="1265"/>
      <c r="J419" s="769"/>
      <c r="K419" s="769"/>
      <c r="L419" s="769"/>
      <c r="M419" s="769"/>
      <c r="N419" s="769"/>
      <c r="O419" s="769"/>
      <c r="P419" s="769"/>
      <c r="Q419" s="769"/>
      <c r="R419" s="769"/>
      <c r="S419" s="769"/>
      <c r="T419" s="769"/>
      <c r="U419" s="769"/>
      <c r="V419" s="769"/>
      <c r="W419" s="769"/>
      <c r="X419" s="769"/>
      <c r="Y419" s="769"/>
      <c r="Z419" s="769"/>
    </row>
    <row r="420">
      <c r="A420" s="769"/>
      <c r="B420" s="769"/>
      <c r="C420" s="769"/>
      <c r="D420" s="769"/>
      <c r="E420" s="769"/>
      <c r="F420" s="1265"/>
      <c r="G420" s="769"/>
      <c r="H420" s="2187"/>
      <c r="I420" s="1265"/>
      <c r="J420" s="769"/>
      <c r="K420" s="769"/>
      <c r="L420" s="769"/>
      <c r="M420" s="769"/>
      <c r="N420" s="769"/>
      <c r="O420" s="769"/>
      <c r="P420" s="769"/>
      <c r="Q420" s="769"/>
      <c r="R420" s="769"/>
      <c r="S420" s="769"/>
      <c r="T420" s="769"/>
      <c r="U420" s="769"/>
      <c r="V420" s="769"/>
      <c r="W420" s="769"/>
      <c r="X420" s="769"/>
      <c r="Y420" s="769"/>
      <c r="Z420" s="769"/>
    </row>
    <row r="421">
      <c r="A421" s="769"/>
      <c r="B421" s="769"/>
      <c r="C421" s="769"/>
      <c r="D421" s="769"/>
      <c r="E421" s="769"/>
      <c r="F421" s="1265"/>
      <c r="G421" s="769"/>
      <c r="H421" s="2187"/>
      <c r="I421" s="1265"/>
      <c r="J421" s="769"/>
      <c r="K421" s="769"/>
      <c r="L421" s="769"/>
      <c r="M421" s="769"/>
      <c r="N421" s="769"/>
      <c r="O421" s="769"/>
      <c r="P421" s="769"/>
      <c r="Q421" s="769"/>
      <c r="R421" s="769"/>
      <c r="S421" s="769"/>
      <c r="T421" s="769"/>
      <c r="U421" s="769"/>
      <c r="V421" s="769"/>
      <c r="W421" s="769"/>
      <c r="X421" s="769"/>
      <c r="Y421" s="769"/>
      <c r="Z421" s="769"/>
    </row>
    <row r="422">
      <c r="A422" s="769"/>
      <c r="B422" s="769"/>
      <c r="C422" s="769"/>
      <c r="D422" s="769"/>
      <c r="E422" s="769"/>
      <c r="F422" s="1265"/>
      <c r="G422" s="769"/>
      <c r="H422" s="2187"/>
      <c r="I422" s="1265"/>
      <c r="J422" s="769"/>
      <c r="K422" s="769"/>
      <c r="L422" s="769"/>
      <c r="M422" s="769"/>
      <c r="N422" s="769"/>
      <c r="O422" s="769"/>
      <c r="P422" s="769"/>
      <c r="Q422" s="769"/>
      <c r="R422" s="769"/>
      <c r="S422" s="769"/>
      <c r="T422" s="769"/>
      <c r="U422" s="769"/>
      <c r="V422" s="769"/>
      <c r="W422" s="769"/>
      <c r="X422" s="769"/>
      <c r="Y422" s="769"/>
      <c r="Z422" s="769"/>
    </row>
    <row r="423">
      <c r="A423" s="769"/>
      <c r="B423" s="769"/>
      <c r="C423" s="769"/>
      <c r="D423" s="769"/>
      <c r="E423" s="769"/>
      <c r="F423" s="1265"/>
      <c r="G423" s="769"/>
      <c r="H423" s="2187"/>
      <c r="I423" s="1265"/>
      <c r="J423" s="769"/>
      <c r="K423" s="769"/>
      <c r="L423" s="769"/>
      <c r="M423" s="769"/>
      <c r="N423" s="769"/>
      <c r="O423" s="769"/>
      <c r="P423" s="769"/>
      <c r="Q423" s="769"/>
      <c r="R423" s="769"/>
      <c r="S423" s="769"/>
      <c r="T423" s="769"/>
      <c r="U423" s="769"/>
      <c r="V423" s="769"/>
      <c r="W423" s="769"/>
      <c r="X423" s="769"/>
      <c r="Y423" s="769"/>
      <c r="Z423" s="769"/>
    </row>
    <row r="424">
      <c r="A424" s="769"/>
      <c r="B424" s="769"/>
      <c r="C424" s="769"/>
      <c r="D424" s="769"/>
      <c r="E424" s="769"/>
      <c r="F424" s="1265"/>
      <c r="G424" s="769"/>
      <c r="H424" s="2187"/>
      <c r="I424" s="1265"/>
      <c r="J424" s="769"/>
      <c r="K424" s="769"/>
      <c r="L424" s="769"/>
      <c r="M424" s="769"/>
      <c r="N424" s="769"/>
      <c r="O424" s="769"/>
      <c r="P424" s="769"/>
      <c r="Q424" s="769"/>
      <c r="R424" s="769"/>
      <c r="S424" s="769"/>
      <c r="T424" s="769"/>
      <c r="U424" s="769"/>
      <c r="V424" s="769"/>
      <c r="W424" s="769"/>
      <c r="X424" s="769"/>
      <c r="Y424" s="769"/>
      <c r="Z424" s="769"/>
    </row>
    <row r="425">
      <c r="A425" s="769"/>
      <c r="B425" s="769"/>
      <c r="C425" s="769"/>
      <c r="D425" s="769"/>
      <c r="E425" s="769"/>
      <c r="F425" s="1265"/>
      <c r="G425" s="769"/>
      <c r="H425" s="2187"/>
      <c r="I425" s="1265"/>
      <c r="J425" s="769"/>
      <c r="K425" s="769"/>
      <c r="L425" s="769"/>
      <c r="M425" s="769"/>
      <c r="N425" s="769"/>
      <c r="O425" s="769"/>
      <c r="P425" s="769"/>
      <c r="Q425" s="769"/>
      <c r="R425" s="769"/>
      <c r="S425" s="769"/>
      <c r="T425" s="769"/>
      <c r="U425" s="769"/>
      <c r="V425" s="769"/>
      <c r="W425" s="769"/>
      <c r="X425" s="769"/>
      <c r="Y425" s="769"/>
      <c r="Z425" s="769"/>
    </row>
    <row r="426">
      <c r="A426" s="769"/>
      <c r="B426" s="769"/>
      <c r="C426" s="769"/>
      <c r="D426" s="769"/>
      <c r="E426" s="769"/>
      <c r="F426" s="1265"/>
      <c r="G426" s="769"/>
      <c r="H426" s="2187"/>
      <c r="I426" s="1265"/>
      <c r="J426" s="769"/>
      <c r="K426" s="769"/>
      <c r="L426" s="769"/>
      <c r="M426" s="769"/>
      <c r="N426" s="769"/>
      <c r="O426" s="769"/>
      <c r="P426" s="769"/>
      <c r="Q426" s="769"/>
      <c r="R426" s="769"/>
      <c r="S426" s="769"/>
      <c r="T426" s="769"/>
      <c r="U426" s="769"/>
      <c r="V426" s="769"/>
      <c r="W426" s="769"/>
      <c r="X426" s="769"/>
      <c r="Y426" s="769"/>
      <c r="Z426" s="769"/>
    </row>
    <row r="427">
      <c r="A427" s="769"/>
      <c r="B427" s="769"/>
      <c r="C427" s="769"/>
      <c r="D427" s="769"/>
      <c r="E427" s="769"/>
      <c r="F427" s="1265"/>
      <c r="G427" s="769"/>
      <c r="H427" s="2187"/>
      <c r="I427" s="1265"/>
      <c r="J427" s="769"/>
      <c r="K427" s="769"/>
      <c r="L427" s="769"/>
      <c r="M427" s="769"/>
      <c r="N427" s="769"/>
      <c r="O427" s="769"/>
      <c r="P427" s="769"/>
      <c r="Q427" s="769"/>
      <c r="R427" s="769"/>
      <c r="S427" s="769"/>
      <c r="T427" s="769"/>
      <c r="U427" s="769"/>
      <c r="V427" s="769"/>
      <c r="W427" s="769"/>
      <c r="X427" s="769"/>
      <c r="Y427" s="769"/>
      <c r="Z427" s="769"/>
    </row>
    <row r="428">
      <c r="A428" s="769"/>
      <c r="B428" s="769"/>
      <c r="C428" s="769"/>
      <c r="D428" s="769"/>
      <c r="E428" s="769"/>
      <c r="F428" s="1265"/>
      <c r="G428" s="769"/>
      <c r="H428" s="2187"/>
      <c r="I428" s="1265"/>
      <c r="J428" s="769"/>
      <c r="K428" s="769"/>
      <c r="L428" s="769"/>
      <c r="M428" s="769"/>
      <c r="N428" s="769"/>
      <c r="O428" s="769"/>
      <c r="P428" s="769"/>
      <c r="Q428" s="769"/>
      <c r="R428" s="769"/>
      <c r="S428" s="769"/>
      <c r="T428" s="769"/>
      <c r="U428" s="769"/>
      <c r="V428" s="769"/>
      <c r="W428" s="769"/>
      <c r="X428" s="769"/>
      <c r="Y428" s="769"/>
      <c r="Z428" s="769"/>
    </row>
    <row r="429">
      <c r="A429" s="769"/>
      <c r="B429" s="769"/>
      <c r="C429" s="769"/>
      <c r="D429" s="769"/>
      <c r="E429" s="769"/>
      <c r="F429" s="1265"/>
      <c r="G429" s="769"/>
      <c r="H429" s="2187"/>
      <c r="I429" s="1265"/>
      <c r="J429" s="769"/>
      <c r="K429" s="769"/>
      <c r="L429" s="769"/>
      <c r="M429" s="769"/>
      <c r="N429" s="769"/>
      <c r="O429" s="769"/>
      <c r="P429" s="769"/>
      <c r="Q429" s="769"/>
      <c r="R429" s="769"/>
      <c r="S429" s="769"/>
      <c r="T429" s="769"/>
      <c r="U429" s="769"/>
      <c r="V429" s="769"/>
      <c r="W429" s="769"/>
      <c r="X429" s="769"/>
      <c r="Y429" s="769"/>
      <c r="Z429" s="769"/>
    </row>
    <row r="430">
      <c r="A430" s="769"/>
      <c r="B430" s="769"/>
      <c r="C430" s="769"/>
      <c r="D430" s="769"/>
      <c r="E430" s="769"/>
      <c r="F430" s="1265"/>
      <c r="G430" s="769"/>
      <c r="H430" s="2187"/>
      <c r="I430" s="1265"/>
      <c r="J430" s="769"/>
      <c r="K430" s="769"/>
      <c r="L430" s="769"/>
      <c r="M430" s="769"/>
      <c r="N430" s="769"/>
      <c r="O430" s="769"/>
      <c r="P430" s="769"/>
      <c r="Q430" s="769"/>
      <c r="R430" s="769"/>
      <c r="S430" s="769"/>
      <c r="T430" s="769"/>
      <c r="U430" s="769"/>
      <c r="V430" s="769"/>
      <c r="W430" s="769"/>
      <c r="X430" s="769"/>
      <c r="Y430" s="769"/>
      <c r="Z430" s="769"/>
    </row>
    <row r="431">
      <c r="A431" s="769"/>
      <c r="B431" s="769"/>
      <c r="C431" s="769"/>
      <c r="D431" s="769"/>
      <c r="E431" s="769"/>
      <c r="F431" s="1265"/>
      <c r="G431" s="769"/>
      <c r="H431" s="2187"/>
      <c r="I431" s="1265"/>
      <c r="J431" s="769"/>
      <c r="K431" s="769"/>
      <c r="L431" s="769"/>
      <c r="M431" s="769"/>
      <c r="N431" s="769"/>
      <c r="O431" s="769"/>
      <c r="P431" s="769"/>
      <c r="Q431" s="769"/>
      <c r="R431" s="769"/>
      <c r="S431" s="769"/>
      <c r="T431" s="769"/>
      <c r="U431" s="769"/>
      <c r="V431" s="769"/>
      <c r="W431" s="769"/>
      <c r="X431" s="769"/>
      <c r="Y431" s="769"/>
      <c r="Z431" s="769"/>
    </row>
    <row r="432">
      <c r="A432" s="769"/>
      <c r="B432" s="769"/>
      <c r="C432" s="769"/>
      <c r="D432" s="769"/>
      <c r="E432" s="769"/>
      <c r="F432" s="1265"/>
      <c r="G432" s="769"/>
      <c r="H432" s="2187"/>
      <c r="I432" s="1265"/>
      <c r="J432" s="769"/>
      <c r="K432" s="769"/>
      <c r="L432" s="769"/>
      <c r="M432" s="769"/>
      <c r="N432" s="769"/>
      <c r="O432" s="769"/>
      <c r="P432" s="769"/>
      <c r="Q432" s="769"/>
      <c r="R432" s="769"/>
      <c r="S432" s="769"/>
      <c r="T432" s="769"/>
      <c r="U432" s="769"/>
      <c r="V432" s="769"/>
      <c r="W432" s="769"/>
      <c r="X432" s="769"/>
      <c r="Y432" s="769"/>
      <c r="Z432" s="769"/>
    </row>
    <row r="433">
      <c r="A433" s="769"/>
      <c r="B433" s="769"/>
      <c r="C433" s="769"/>
      <c r="D433" s="769"/>
      <c r="E433" s="769"/>
      <c r="F433" s="1265"/>
      <c r="G433" s="769"/>
      <c r="H433" s="2187"/>
      <c r="I433" s="1265"/>
      <c r="J433" s="769"/>
      <c r="K433" s="769"/>
      <c r="L433" s="769"/>
      <c r="M433" s="769"/>
      <c r="N433" s="769"/>
      <c r="O433" s="769"/>
      <c r="P433" s="769"/>
      <c r="Q433" s="769"/>
      <c r="R433" s="769"/>
      <c r="S433" s="769"/>
      <c r="T433" s="769"/>
      <c r="U433" s="769"/>
      <c r="V433" s="769"/>
      <c r="W433" s="769"/>
      <c r="X433" s="769"/>
      <c r="Y433" s="769"/>
      <c r="Z433" s="769"/>
    </row>
    <row r="434">
      <c r="A434" s="769"/>
      <c r="B434" s="769"/>
      <c r="C434" s="769"/>
      <c r="D434" s="769"/>
      <c r="E434" s="769"/>
      <c r="F434" s="1265"/>
      <c r="G434" s="769"/>
      <c r="H434" s="2187"/>
      <c r="I434" s="1265"/>
      <c r="J434" s="769"/>
      <c r="K434" s="769"/>
      <c r="L434" s="769"/>
      <c r="M434" s="769"/>
      <c r="N434" s="769"/>
      <c r="O434" s="769"/>
      <c r="P434" s="769"/>
      <c r="Q434" s="769"/>
      <c r="R434" s="769"/>
      <c r="S434" s="769"/>
      <c r="T434" s="769"/>
      <c r="U434" s="769"/>
      <c r="V434" s="769"/>
      <c r="W434" s="769"/>
      <c r="X434" s="769"/>
      <c r="Y434" s="769"/>
      <c r="Z434" s="769"/>
    </row>
    <row r="435">
      <c r="A435" s="769"/>
      <c r="B435" s="769"/>
      <c r="C435" s="769"/>
      <c r="D435" s="769"/>
      <c r="E435" s="769"/>
      <c r="F435" s="1265"/>
      <c r="G435" s="769"/>
      <c r="H435" s="2187"/>
      <c r="I435" s="1265"/>
      <c r="J435" s="769"/>
      <c r="K435" s="769"/>
      <c r="L435" s="769"/>
      <c r="M435" s="769"/>
      <c r="N435" s="769"/>
      <c r="O435" s="769"/>
      <c r="P435" s="769"/>
      <c r="Q435" s="769"/>
      <c r="R435" s="769"/>
      <c r="S435" s="769"/>
      <c r="T435" s="769"/>
      <c r="U435" s="769"/>
      <c r="V435" s="769"/>
      <c r="W435" s="769"/>
      <c r="X435" s="769"/>
      <c r="Y435" s="769"/>
      <c r="Z435" s="769"/>
    </row>
    <row r="436">
      <c r="A436" s="769"/>
      <c r="B436" s="769"/>
      <c r="C436" s="769"/>
      <c r="D436" s="769"/>
      <c r="E436" s="769"/>
      <c r="F436" s="1265"/>
      <c r="G436" s="769"/>
      <c r="H436" s="2187"/>
      <c r="I436" s="1265"/>
      <c r="J436" s="769"/>
      <c r="K436" s="769"/>
      <c r="L436" s="769"/>
      <c r="M436" s="769"/>
      <c r="N436" s="769"/>
      <c r="O436" s="769"/>
      <c r="P436" s="769"/>
      <c r="Q436" s="769"/>
      <c r="R436" s="769"/>
      <c r="S436" s="769"/>
      <c r="T436" s="769"/>
      <c r="U436" s="769"/>
      <c r="V436" s="769"/>
      <c r="W436" s="769"/>
      <c r="X436" s="769"/>
      <c r="Y436" s="769"/>
      <c r="Z436" s="769"/>
    </row>
    <row r="437">
      <c r="A437" s="769"/>
      <c r="B437" s="769"/>
      <c r="C437" s="769"/>
      <c r="D437" s="769"/>
      <c r="E437" s="769"/>
      <c r="F437" s="1265"/>
      <c r="G437" s="769"/>
      <c r="H437" s="2187"/>
      <c r="I437" s="1265"/>
      <c r="J437" s="769"/>
      <c r="K437" s="769"/>
      <c r="L437" s="769"/>
      <c r="M437" s="769"/>
      <c r="N437" s="769"/>
      <c r="O437" s="769"/>
      <c r="P437" s="769"/>
      <c r="Q437" s="769"/>
      <c r="R437" s="769"/>
      <c r="S437" s="769"/>
      <c r="T437" s="769"/>
      <c r="U437" s="769"/>
      <c r="V437" s="769"/>
      <c r="W437" s="769"/>
      <c r="X437" s="769"/>
      <c r="Y437" s="769"/>
      <c r="Z437" s="769"/>
    </row>
    <row r="438">
      <c r="A438" s="769"/>
      <c r="B438" s="769"/>
      <c r="C438" s="769"/>
      <c r="D438" s="769"/>
      <c r="E438" s="769"/>
      <c r="F438" s="1265"/>
      <c r="G438" s="769"/>
      <c r="H438" s="2187"/>
      <c r="I438" s="1265"/>
      <c r="J438" s="769"/>
      <c r="K438" s="769"/>
      <c r="L438" s="769"/>
      <c r="M438" s="769"/>
      <c r="N438" s="769"/>
      <c r="O438" s="769"/>
      <c r="P438" s="769"/>
      <c r="Q438" s="769"/>
      <c r="R438" s="769"/>
      <c r="S438" s="769"/>
      <c r="T438" s="769"/>
      <c r="U438" s="769"/>
      <c r="V438" s="769"/>
      <c r="W438" s="769"/>
      <c r="X438" s="769"/>
      <c r="Y438" s="769"/>
      <c r="Z438" s="769"/>
    </row>
    <row r="439">
      <c r="A439" s="769"/>
      <c r="B439" s="769"/>
      <c r="C439" s="769"/>
      <c r="D439" s="769"/>
      <c r="E439" s="769"/>
      <c r="F439" s="1265"/>
      <c r="G439" s="769"/>
      <c r="H439" s="2187"/>
      <c r="I439" s="1265"/>
      <c r="J439" s="769"/>
      <c r="K439" s="769"/>
      <c r="L439" s="769"/>
      <c r="M439" s="769"/>
      <c r="N439" s="769"/>
      <c r="O439" s="769"/>
      <c r="P439" s="769"/>
      <c r="Q439" s="769"/>
      <c r="R439" s="769"/>
      <c r="S439" s="769"/>
      <c r="T439" s="769"/>
      <c r="U439" s="769"/>
      <c r="V439" s="769"/>
      <c r="W439" s="769"/>
      <c r="X439" s="769"/>
      <c r="Y439" s="769"/>
      <c r="Z439" s="769"/>
    </row>
    <row r="440">
      <c r="A440" s="769"/>
      <c r="B440" s="769"/>
      <c r="C440" s="769"/>
      <c r="D440" s="769"/>
      <c r="E440" s="769"/>
      <c r="F440" s="1265"/>
      <c r="G440" s="769"/>
      <c r="H440" s="2187"/>
      <c r="I440" s="1265"/>
      <c r="J440" s="769"/>
      <c r="K440" s="769"/>
      <c r="L440" s="769"/>
      <c r="M440" s="769"/>
      <c r="N440" s="769"/>
      <c r="O440" s="769"/>
      <c r="P440" s="769"/>
      <c r="Q440" s="769"/>
      <c r="R440" s="769"/>
      <c r="S440" s="769"/>
      <c r="T440" s="769"/>
      <c r="U440" s="769"/>
      <c r="V440" s="769"/>
      <c r="W440" s="769"/>
      <c r="X440" s="769"/>
      <c r="Y440" s="769"/>
      <c r="Z440" s="769"/>
    </row>
    <row r="441">
      <c r="A441" s="769"/>
      <c r="B441" s="769"/>
      <c r="C441" s="769"/>
      <c r="D441" s="769"/>
      <c r="E441" s="769"/>
      <c r="F441" s="1265"/>
      <c r="G441" s="769"/>
      <c r="H441" s="2187"/>
      <c r="I441" s="1265"/>
      <c r="J441" s="769"/>
      <c r="K441" s="769"/>
      <c r="L441" s="769"/>
      <c r="M441" s="769"/>
      <c r="N441" s="769"/>
      <c r="O441" s="769"/>
      <c r="P441" s="769"/>
      <c r="Q441" s="769"/>
      <c r="R441" s="769"/>
      <c r="S441" s="769"/>
      <c r="T441" s="769"/>
      <c r="U441" s="769"/>
      <c r="V441" s="769"/>
      <c r="W441" s="769"/>
      <c r="X441" s="769"/>
      <c r="Y441" s="769"/>
      <c r="Z441" s="769"/>
    </row>
    <row r="442">
      <c r="A442" s="769"/>
      <c r="B442" s="769"/>
      <c r="C442" s="769"/>
      <c r="D442" s="769"/>
      <c r="E442" s="769"/>
      <c r="F442" s="1265"/>
      <c r="G442" s="769"/>
      <c r="H442" s="2187"/>
      <c r="I442" s="1265"/>
      <c r="J442" s="769"/>
      <c r="K442" s="769"/>
      <c r="L442" s="769"/>
      <c r="M442" s="769"/>
      <c r="N442" s="769"/>
      <c r="O442" s="769"/>
      <c r="P442" s="769"/>
      <c r="Q442" s="769"/>
      <c r="R442" s="769"/>
      <c r="S442" s="769"/>
      <c r="T442" s="769"/>
      <c r="U442" s="769"/>
      <c r="V442" s="769"/>
      <c r="W442" s="769"/>
      <c r="X442" s="769"/>
      <c r="Y442" s="769"/>
      <c r="Z442" s="769"/>
    </row>
    <row r="443">
      <c r="A443" s="769"/>
      <c r="B443" s="769"/>
      <c r="C443" s="769"/>
      <c r="D443" s="769"/>
      <c r="E443" s="769"/>
      <c r="F443" s="1265"/>
      <c r="G443" s="769"/>
      <c r="H443" s="2187"/>
      <c r="I443" s="1265"/>
      <c r="J443" s="769"/>
      <c r="K443" s="769"/>
      <c r="L443" s="769"/>
      <c r="M443" s="769"/>
      <c r="N443" s="769"/>
      <c r="O443" s="769"/>
      <c r="P443" s="769"/>
      <c r="Q443" s="769"/>
      <c r="R443" s="769"/>
      <c r="S443" s="769"/>
      <c r="T443" s="769"/>
      <c r="U443" s="769"/>
      <c r="V443" s="769"/>
      <c r="W443" s="769"/>
      <c r="X443" s="769"/>
      <c r="Y443" s="769"/>
      <c r="Z443" s="769"/>
    </row>
    <row r="444">
      <c r="A444" s="769"/>
      <c r="B444" s="769"/>
      <c r="C444" s="769"/>
      <c r="D444" s="769"/>
      <c r="E444" s="769"/>
      <c r="F444" s="1265"/>
      <c r="G444" s="769"/>
      <c r="H444" s="2187"/>
      <c r="I444" s="1265"/>
      <c r="J444" s="769"/>
      <c r="K444" s="769"/>
      <c r="L444" s="769"/>
      <c r="M444" s="769"/>
      <c r="N444" s="769"/>
      <c r="O444" s="769"/>
      <c r="P444" s="769"/>
      <c r="Q444" s="769"/>
      <c r="R444" s="769"/>
      <c r="S444" s="769"/>
      <c r="T444" s="769"/>
      <c r="U444" s="769"/>
      <c r="V444" s="769"/>
      <c r="W444" s="769"/>
      <c r="X444" s="769"/>
      <c r="Y444" s="769"/>
      <c r="Z444" s="769"/>
    </row>
    <row r="445">
      <c r="A445" s="769"/>
      <c r="B445" s="769"/>
      <c r="C445" s="769"/>
      <c r="D445" s="769"/>
      <c r="E445" s="769"/>
      <c r="F445" s="1265"/>
      <c r="G445" s="769"/>
      <c r="H445" s="2187"/>
      <c r="I445" s="1265"/>
      <c r="J445" s="769"/>
      <c r="K445" s="769"/>
      <c r="L445" s="769"/>
      <c r="M445" s="769"/>
      <c r="N445" s="769"/>
      <c r="O445" s="769"/>
      <c r="P445" s="769"/>
      <c r="Q445" s="769"/>
      <c r="R445" s="769"/>
      <c r="S445" s="769"/>
      <c r="T445" s="769"/>
      <c r="U445" s="769"/>
      <c r="V445" s="769"/>
      <c r="W445" s="769"/>
      <c r="X445" s="769"/>
      <c r="Y445" s="769"/>
      <c r="Z445" s="769"/>
    </row>
    <row r="446">
      <c r="A446" s="769"/>
      <c r="B446" s="769"/>
      <c r="C446" s="769"/>
      <c r="D446" s="769"/>
      <c r="E446" s="769"/>
      <c r="F446" s="1265"/>
      <c r="G446" s="769"/>
      <c r="H446" s="2187"/>
      <c r="I446" s="1265"/>
      <c r="J446" s="769"/>
      <c r="K446" s="769"/>
      <c r="L446" s="769"/>
      <c r="M446" s="769"/>
      <c r="N446" s="769"/>
      <c r="O446" s="769"/>
      <c r="P446" s="769"/>
      <c r="Q446" s="769"/>
      <c r="R446" s="769"/>
      <c r="S446" s="769"/>
      <c r="T446" s="769"/>
      <c r="U446" s="769"/>
      <c r="V446" s="769"/>
      <c r="W446" s="769"/>
      <c r="X446" s="769"/>
      <c r="Y446" s="769"/>
      <c r="Z446" s="769"/>
    </row>
    <row r="447">
      <c r="A447" s="769"/>
      <c r="B447" s="769"/>
      <c r="C447" s="769"/>
      <c r="D447" s="769"/>
      <c r="E447" s="769"/>
      <c r="F447" s="1265"/>
      <c r="G447" s="769"/>
      <c r="H447" s="2187"/>
      <c r="I447" s="1265"/>
      <c r="J447" s="769"/>
      <c r="K447" s="769"/>
      <c r="L447" s="769"/>
      <c r="M447" s="769"/>
      <c r="N447" s="769"/>
      <c r="O447" s="769"/>
      <c r="P447" s="769"/>
      <c r="Q447" s="769"/>
      <c r="R447" s="769"/>
      <c r="S447" s="769"/>
      <c r="T447" s="769"/>
      <c r="U447" s="769"/>
      <c r="V447" s="769"/>
      <c r="W447" s="769"/>
      <c r="X447" s="769"/>
      <c r="Y447" s="769"/>
      <c r="Z447" s="769"/>
    </row>
    <row r="448">
      <c r="A448" s="769"/>
      <c r="B448" s="769"/>
      <c r="C448" s="769"/>
      <c r="D448" s="769"/>
      <c r="E448" s="769"/>
      <c r="F448" s="1265"/>
      <c r="G448" s="769"/>
      <c r="H448" s="2187"/>
      <c r="I448" s="1265"/>
      <c r="J448" s="769"/>
      <c r="K448" s="769"/>
      <c r="L448" s="769"/>
      <c r="M448" s="769"/>
      <c r="N448" s="769"/>
      <c r="O448" s="769"/>
      <c r="P448" s="769"/>
      <c r="Q448" s="769"/>
      <c r="R448" s="769"/>
      <c r="S448" s="769"/>
      <c r="T448" s="769"/>
      <c r="U448" s="769"/>
      <c r="V448" s="769"/>
      <c r="W448" s="769"/>
      <c r="X448" s="769"/>
      <c r="Y448" s="769"/>
      <c r="Z448" s="769"/>
    </row>
    <row r="449">
      <c r="A449" s="769"/>
      <c r="B449" s="769"/>
      <c r="C449" s="769"/>
      <c r="D449" s="769"/>
      <c r="E449" s="769"/>
      <c r="F449" s="1265"/>
      <c r="G449" s="769"/>
      <c r="H449" s="2187"/>
      <c r="I449" s="1265"/>
      <c r="J449" s="769"/>
      <c r="K449" s="769"/>
      <c r="L449" s="769"/>
      <c r="M449" s="769"/>
      <c r="N449" s="769"/>
      <c r="O449" s="769"/>
      <c r="P449" s="769"/>
      <c r="Q449" s="769"/>
      <c r="R449" s="769"/>
      <c r="S449" s="769"/>
      <c r="T449" s="769"/>
      <c r="U449" s="769"/>
      <c r="V449" s="769"/>
      <c r="W449" s="769"/>
      <c r="X449" s="769"/>
      <c r="Y449" s="769"/>
      <c r="Z449" s="769"/>
    </row>
    <row r="450">
      <c r="A450" s="769"/>
      <c r="B450" s="769"/>
      <c r="C450" s="769"/>
      <c r="D450" s="769"/>
      <c r="E450" s="769"/>
      <c r="F450" s="1265"/>
      <c r="G450" s="769"/>
      <c r="H450" s="2187"/>
      <c r="I450" s="1265"/>
      <c r="J450" s="769"/>
      <c r="K450" s="769"/>
      <c r="L450" s="769"/>
      <c r="M450" s="769"/>
      <c r="N450" s="769"/>
      <c r="O450" s="769"/>
      <c r="P450" s="769"/>
      <c r="Q450" s="769"/>
      <c r="R450" s="769"/>
      <c r="S450" s="769"/>
      <c r="T450" s="769"/>
      <c r="U450" s="769"/>
      <c r="V450" s="769"/>
      <c r="W450" s="769"/>
      <c r="X450" s="769"/>
      <c r="Y450" s="769"/>
      <c r="Z450" s="769"/>
    </row>
    <row r="451">
      <c r="A451" s="769"/>
      <c r="B451" s="769"/>
      <c r="C451" s="769"/>
      <c r="D451" s="769"/>
      <c r="E451" s="769"/>
      <c r="F451" s="1265"/>
      <c r="G451" s="769"/>
      <c r="H451" s="2187"/>
      <c r="I451" s="1265"/>
      <c r="J451" s="769"/>
      <c r="K451" s="769"/>
      <c r="L451" s="769"/>
      <c r="M451" s="769"/>
      <c r="N451" s="769"/>
      <c r="O451" s="769"/>
      <c r="P451" s="769"/>
      <c r="Q451" s="769"/>
      <c r="R451" s="769"/>
      <c r="S451" s="769"/>
      <c r="T451" s="769"/>
      <c r="U451" s="769"/>
      <c r="V451" s="769"/>
      <c r="W451" s="769"/>
      <c r="X451" s="769"/>
      <c r="Y451" s="769"/>
      <c r="Z451" s="769"/>
    </row>
    <row r="452">
      <c r="A452" s="769"/>
      <c r="B452" s="769"/>
      <c r="C452" s="769"/>
      <c r="D452" s="769"/>
      <c r="E452" s="769"/>
      <c r="F452" s="1265"/>
      <c r="G452" s="769"/>
      <c r="H452" s="2187"/>
      <c r="I452" s="1265"/>
      <c r="J452" s="769"/>
      <c r="K452" s="769"/>
      <c r="L452" s="769"/>
      <c r="M452" s="769"/>
      <c r="N452" s="769"/>
      <c r="O452" s="769"/>
      <c r="P452" s="769"/>
      <c r="Q452" s="769"/>
      <c r="R452" s="769"/>
      <c r="S452" s="769"/>
      <c r="T452" s="769"/>
      <c r="U452" s="769"/>
      <c r="V452" s="769"/>
      <c r="W452" s="769"/>
      <c r="X452" s="769"/>
      <c r="Y452" s="769"/>
      <c r="Z452" s="769"/>
    </row>
    <row r="453">
      <c r="A453" s="769"/>
      <c r="B453" s="769"/>
      <c r="C453" s="769"/>
      <c r="D453" s="769"/>
      <c r="E453" s="769"/>
      <c r="F453" s="1265"/>
      <c r="G453" s="769"/>
      <c r="H453" s="2187"/>
      <c r="I453" s="1265"/>
      <c r="J453" s="769"/>
      <c r="K453" s="769"/>
      <c r="L453" s="769"/>
      <c r="M453" s="769"/>
      <c r="N453" s="769"/>
      <c r="O453" s="769"/>
      <c r="P453" s="769"/>
      <c r="Q453" s="769"/>
      <c r="R453" s="769"/>
      <c r="S453" s="769"/>
      <c r="T453" s="769"/>
      <c r="U453" s="769"/>
      <c r="V453" s="769"/>
      <c r="W453" s="769"/>
      <c r="X453" s="769"/>
      <c r="Y453" s="769"/>
      <c r="Z453" s="769"/>
    </row>
    <row r="454">
      <c r="A454" s="769"/>
      <c r="B454" s="769"/>
      <c r="C454" s="769"/>
      <c r="D454" s="769"/>
      <c r="E454" s="769"/>
      <c r="F454" s="1265"/>
      <c r="G454" s="769"/>
      <c r="H454" s="2187"/>
      <c r="I454" s="1265"/>
      <c r="J454" s="769"/>
      <c r="K454" s="769"/>
      <c r="L454" s="769"/>
      <c r="M454" s="769"/>
      <c r="N454" s="769"/>
      <c r="O454" s="769"/>
      <c r="P454" s="769"/>
      <c r="Q454" s="769"/>
      <c r="R454" s="769"/>
      <c r="S454" s="769"/>
      <c r="T454" s="769"/>
      <c r="U454" s="769"/>
      <c r="V454" s="769"/>
      <c r="W454" s="769"/>
      <c r="X454" s="769"/>
      <c r="Y454" s="769"/>
      <c r="Z454" s="769"/>
    </row>
    <row r="455">
      <c r="A455" s="769"/>
      <c r="B455" s="769"/>
      <c r="C455" s="769"/>
      <c r="D455" s="769"/>
      <c r="E455" s="769"/>
      <c r="F455" s="1265"/>
      <c r="G455" s="769"/>
      <c r="H455" s="2187"/>
      <c r="I455" s="1265"/>
      <c r="J455" s="769"/>
      <c r="K455" s="769"/>
      <c r="L455" s="769"/>
      <c r="M455" s="769"/>
      <c r="N455" s="769"/>
      <c r="O455" s="769"/>
      <c r="P455" s="769"/>
      <c r="Q455" s="769"/>
      <c r="R455" s="769"/>
      <c r="S455" s="769"/>
      <c r="T455" s="769"/>
      <c r="U455" s="769"/>
      <c r="V455" s="769"/>
      <c r="W455" s="769"/>
      <c r="X455" s="769"/>
      <c r="Y455" s="769"/>
      <c r="Z455" s="769"/>
    </row>
    <row r="456">
      <c r="A456" s="769"/>
      <c r="B456" s="769"/>
      <c r="C456" s="769"/>
      <c r="D456" s="769"/>
      <c r="E456" s="769"/>
      <c r="F456" s="1265"/>
      <c r="G456" s="769"/>
      <c r="H456" s="2187"/>
      <c r="I456" s="1265"/>
      <c r="J456" s="769"/>
      <c r="K456" s="769"/>
      <c r="L456" s="769"/>
      <c r="M456" s="769"/>
      <c r="N456" s="769"/>
      <c r="O456" s="769"/>
      <c r="P456" s="769"/>
      <c r="Q456" s="769"/>
      <c r="R456" s="769"/>
      <c r="S456" s="769"/>
      <c r="T456" s="769"/>
      <c r="U456" s="769"/>
      <c r="V456" s="769"/>
      <c r="W456" s="769"/>
      <c r="X456" s="769"/>
      <c r="Y456" s="769"/>
      <c r="Z456" s="769"/>
    </row>
    <row r="457">
      <c r="A457" s="769"/>
      <c r="B457" s="769"/>
      <c r="C457" s="769"/>
      <c r="D457" s="769"/>
      <c r="E457" s="769"/>
      <c r="F457" s="1265"/>
      <c r="G457" s="769"/>
      <c r="H457" s="2187"/>
      <c r="I457" s="1265"/>
      <c r="J457" s="769"/>
      <c r="K457" s="769"/>
      <c r="L457" s="769"/>
      <c r="M457" s="769"/>
      <c r="N457" s="769"/>
      <c r="O457" s="769"/>
      <c r="P457" s="769"/>
      <c r="Q457" s="769"/>
      <c r="R457" s="769"/>
      <c r="S457" s="769"/>
      <c r="T457" s="769"/>
      <c r="U457" s="769"/>
      <c r="V457" s="769"/>
      <c r="W457" s="769"/>
      <c r="X457" s="769"/>
      <c r="Y457" s="769"/>
      <c r="Z457" s="769"/>
    </row>
    <row r="458">
      <c r="A458" s="769"/>
      <c r="B458" s="769"/>
      <c r="C458" s="769"/>
      <c r="D458" s="769"/>
      <c r="E458" s="769"/>
      <c r="F458" s="1265"/>
      <c r="G458" s="769"/>
      <c r="H458" s="2187"/>
      <c r="I458" s="1265"/>
      <c r="J458" s="769"/>
      <c r="K458" s="769"/>
      <c r="L458" s="769"/>
      <c r="M458" s="769"/>
      <c r="N458" s="769"/>
      <c r="O458" s="769"/>
      <c r="P458" s="769"/>
      <c r="Q458" s="769"/>
      <c r="R458" s="769"/>
      <c r="S458" s="769"/>
      <c r="T458" s="769"/>
      <c r="U458" s="769"/>
      <c r="V458" s="769"/>
      <c r="W458" s="769"/>
      <c r="X458" s="769"/>
      <c r="Y458" s="769"/>
      <c r="Z458" s="769"/>
    </row>
    <row r="459">
      <c r="A459" s="769"/>
      <c r="B459" s="769"/>
      <c r="C459" s="769"/>
      <c r="D459" s="769"/>
      <c r="E459" s="769"/>
      <c r="F459" s="1265"/>
      <c r="G459" s="769"/>
      <c r="H459" s="2187"/>
      <c r="I459" s="1265"/>
      <c r="J459" s="769"/>
      <c r="K459" s="769"/>
      <c r="L459" s="769"/>
      <c r="M459" s="769"/>
      <c r="N459" s="769"/>
      <c r="O459" s="769"/>
      <c r="P459" s="769"/>
      <c r="Q459" s="769"/>
      <c r="R459" s="769"/>
      <c r="S459" s="769"/>
      <c r="T459" s="769"/>
      <c r="U459" s="769"/>
      <c r="V459" s="769"/>
      <c r="W459" s="769"/>
      <c r="X459" s="769"/>
      <c r="Y459" s="769"/>
      <c r="Z459" s="769"/>
    </row>
    <row r="460">
      <c r="A460" s="769"/>
      <c r="B460" s="769"/>
      <c r="C460" s="769"/>
      <c r="D460" s="769"/>
      <c r="E460" s="769"/>
      <c r="F460" s="1265"/>
      <c r="G460" s="769"/>
      <c r="H460" s="2187"/>
      <c r="I460" s="1265"/>
      <c r="J460" s="769"/>
      <c r="K460" s="769"/>
      <c r="L460" s="769"/>
      <c r="M460" s="769"/>
      <c r="N460" s="769"/>
      <c r="O460" s="769"/>
      <c r="P460" s="769"/>
      <c r="Q460" s="769"/>
      <c r="R460" s="769"/>
      <c r="S460" s="769"/>
      <c r="T460" s="769"/>
      <c r="U460" s="769"/>
      <c r="V460" s="769"/>
      <c r="W460" s="769"/>
      <c r="X460" s="769"/>
      <c r="Y460" s="769"/>
      <c r="Z460" s="769"/>
    </row>
    <row r="461">
      <c r="A461" s="769"/>
      <c r="B461" s="769"/>
      <c r="C461" s="769"/>
      <c r="D461" s="769"/>
      <c r="E461" s="769"/>
      <c r="F461" s="1265"/>
      <c r="G461" s="769"/>
      <c r="H461" s="2187"/>
      <c r="I461" s="1265"/>
      <c r="J461" s="769"/>
      <c r="K461" s="769"/>
      <c r="L461" s="769"/>
      <c r="M461" s="769"/>
      <c r="N461" s="769"/>
      <c r="O461" s="769"/>
      <c r="P461" s="769"/>
      <c r="Q461" s="769"/>
      <c r="R461" s="769"/>
      <c r="S461" s="769"/>
      <c r="T461" s="769"/>
      <c r="U461" s="769"/>
      <c r="V461" s="769"/>
      <c r="W461" s="769"/>
      <c r="X461" s="769"/>
      <c r="Y461" s="769"/>
      <c r="Z461" s="769"/>
    </row>
    <row r="462">
      <c r="A462" s="769"/>
      <c r="B462" s="769"/>
      <c r="C462" s="769"/>
      <c r="D462" s="769"/>
      <c r="E462" s="769"/>
      <c r="F462" s="1265"/>
      <c r="G462" s="769"/>
      <c r="H462" s="2187"/>
      <c r="I462" s="1265"/>
      <c r="J462" s="769"/>
      <c r="K462" s="769"/>
      <c r="L462" s="769"/>
      <c r="M462" s="769"/>
      <c r="N462" s="769"/>
      <c r="O462" s="769"/>
      <c r="P462" s="769"/>
      <c r="Q462" s="769"/>
      <c r="R462" s="769"/>
      <c r="S462" s="769"/>
      <c r="T462" s="769"/>
      <c r="U462" s="769"/>
      <c r="V462" s="769"/>
      <c r="W462" s="769"/>
      <c r="X462" s="769"/>
      <c r="Y462" s="769"/>
      <c r="Z462" s="769"/>
    </row>
    <row r="463">
      <c r="A463" s="769"/>
      <c r="B463" s="769"/>
      <c r="C463" s="769"/>
      <c r="D463" s="769"/>
      <c r="E463" s="769"/>
      <c r="F463" s="1265"/>
      <c r="G463" s="769"/>
      <c r="H463" s="2187"/>
      <c r="I463" s="1265"/>
      <c r="J463" s="769"/>
      <c r="K463" s="769"/>
      <c r="L463" s="769"/>
      <c r="M463" s="769"/>
      <c r="N463" s="769"/>
      <c r="O463" s="769"/>
      <c r="P463" s="769"/>
      <c r="Q463" s="769"/>
      <c r="R463" s="769"/>
      <c r="S463" s="769"/>
      <c r="T463" s="769"/>
      <c r="U463" s="769"/>
      <c r="V463" s="769"/>
      <c r="W463" s="769"/>
      <c r="X463" s="769"/>
      <c r="Y463" s="769"/>
      <c r="Z463" s="769"/>
    </row>
    <row r="464">
      <c r="A464" s="769"/>
      <c r="B464" s="769"/>
      <c r="C464" s="769"/>
      <c r="D464" s="769"/>
      <c r="E464" s="769"/>
      <c r="F464" s="1265"/>
      <c r="G464" s="769"/>
      <c r="H464" s="2187"/>
      <c r="I464" s="1265"/>
      <c r="J464" s="769"/>
      <c r="K464" s="769"/>
      <c r="L464" s="769"/>
      <c r="M464" s="769"/>
      <c r="N464" s="769"/>
      <c r="O464" s="769"/>
      <c r="P464" s="769"/>
      <c r="Q464" s="769"/>
      <c r="R464" s="769"/>
      <c r="S464" s="769"/>
      <c r="T464" s="769"/>
      <c r="U464" s="769"/>
      <c r="V464" s="769"/>
      <c r="W464" s="769"/>
      <c r="X464" s="769"/>
      <c r="Y464" s="769"/>
      <c r="Z464" s="769"/>
    </row>
    <row r="465">
      <c r="A465" s="769"/>
      <c r="B465" s="769"/>
      <c r="C465" s="769"/>
      <c r="D465" s="769"/>
      <c r="E465" s="769"/>
      <c r="F465" s="1265"/>
      <c r="G465" s="769"/>
      <c r="H465" s="2187"/>
      <c r="I465" s="1265"/>
      <c r="J465" s="769"/>
      <c r="K465" s="769"/>
      <c r="L465" s="769"/>
      <c r="M465" s="769"/>
      <c r="N465" s="769"/>
      <c r="O465" s="769"/>
      <c r="P465" s="769"/>
      <c r="Q465" s="769"/>
      <c r="R465" s="769"/>
      <c r="S465" s="769"/>
      <c r="T465" s="769"/>
      <c r="U465" s="769"/>
      <c r="V465" s="769"/>
      <c r="W465" s="769"/>
      <c r="X465" s="769"/>
      <c r="Y465" s="769"/>
      <c r="Z465" s="769"/>
    </row>
    <row r="466">
      <c r="A466" s="769"/>
      <c r="B466" s="769"/>
      <c r="C466" s="769"/>
      <c r="D466" s="769"/>
      <c r="E466" s="769"/>
      <c r="F466" s="1265"/>
      <c r="G466" s="769"/>
      <c r="H466" s="2187"/>
      <c r="I466" s="1265"/>
      <c r="J466" s="769"/>
      <c r="K466" s="769"/>
      <c r="L466" s="769"/>
      <c r="M466" s="769"/>
      <c r="N466" s="769"/>
      <c r="O466" s="769"/>
      <c r="P466" s="769"/>
      <c r="Q466" s="769"/>
      <c r="R466" s="769"/>
      <c r="S466" s="769"/>
      <c r="T466" s="769"/>
      <c r="U466" s="769"/>
      <c r="V466" s="769"/>
      <c r="W466" s="769"/>
      <c r="X466" s="769"/>
      <c r="Y466" s="769"/>
      <c r="Z466" s="769"/>
    </row>
    <row r="467">
      <c r="A467" s="769"/>
      <c r="B467" s="769"/>
      <c r="C467" s="769"/>
      <c r="D467" s="769"/>
      <c r="E467" s="769"/>
      <c r="F467" s="1265"/>
      <c r="G467" s="769"/>
      <c r="H467" s="2187"/>
      <c r="I467" s="1265"/>
      <c r="J467" s="769"/>
      <c r="K467" s="769"/>
      <c r="L467" s="769"/>
      <c r="M467" s="769"/>
      <c r="N467" s="769"/>
      <c r="O467" s="769"/>
      <c r="P467" s="769"/>
      <c r="Q467" s="769"/>
      <c r="R467" s="769"/>
      <c r="S467" s="769"/>
      <c r="T467" s="769"/>
      <c r="U467" s="769"/>
      <c r="V467" s="769"/>
      <c r="W467" s="769"/>
      <c r="X467" s="769"/>
      <c r="Y467" s="769"/>
      <c r="Z467" s="769"/>
    </row>
    <row r="468">
      <c r="A468" s="769"/>
      <c r="B468" s="769"/>
      <c r="C468" s="769"/>
      <c r="D468" s="769"/>
      <c r="E468" s="769"/>
      <c r="F468" s="1265"/>
      <c r="G468" s="769"/>
      <c r="H468" s="2187"/>
      <c r="I468" s="1265"/>
      <c r="J468" s="769"/>
      <c r="K468" s="769"/>
      <c r="L468" s="769"/>
      <c r="M468" s="769"/>
      <c r="N468" s="769"/>
      <c r="O468" s="769"/>
      <c r="P468" s="769"/>
      <c r="Q468" s="769"/>
      <c r="R468" s="769"/>
      <c r="S468" s="769"/>
      <c r="T468" s="769"/>
      <c r="U468" s="769"/>
      <c r="V468" s="769"/>
      <c r="W468" s="769"/>
      <c r="X468" s="769"/>
      <c r="Y468" s="769"/>
      <c r="Z468" s="769"/>
    </row>
    <row r="469">
      <c r="A469" s="769"/>
      <c r="B469" s="769"/>
      <c r="C469" s="769"/>
      <c r="D469" s="769"/>
      <c r="E469" s="769"/>
      <c r="F469" s="1265"/>
      <c r="G469" s="769"/>
      <c r="H469" s="2187"/>
      <c r="I469" s="1265"/>
      <c r="J469" s="769"/>
      <c r="K469" s="769"/>
      <c r="L469" s="769"/>
      <c r="M469" s="769"/>
      <c r="N469" s="769"/>
      <c r="O469" s="769"/>
      <c r="P469" s="769"/>
      <c r="Q469" s="769"/>
      <c r="R469" s="769"/>
      <c r="S469" s="769"/>
      <c r="T469" s="769"/>
      <c r="U469" s="769"/>
      <c r="V469" s="769"/>
      <c r="W469" s="769"/>
      <c r="X469" s="769"/>
      <c r="Y469" s="769"/>
      <c r="Z469" s="769"/>
    </row>
    <row r="470">
      <c r="A470" s="769"/>
      <c r="B470" s="769"/>
      <c r="C470" s="769"/>
      <c r="D470" s="769"/>
      <c r="E470" s="769"/>
      <c r="F470" s="1265"/>
      <c r="G470" s="769"/>
      <c r="H470" s="2187"/>
      <c r="I470" s="1265"/>
      <c r="J470" s="769"/>
      <c r="K470" s="769"/>
      <c r="L470" s="769"/>
      <c r="M470" s="769"/>
      <c r="N470" s="769"/>
      <c r="O470" s="769"/>
      <c r="P470" s="769"/>
      <c r="Q470" s="769"/>
      <c r="R470" s="769"/>
      <c r="S470" s="769"/>
      <c r="T470" s="769"/>
      <c r="U470" s="769"/>
      <c r="V470" s="769"/>
      <c r="W470" s="769"/>
      <c r="X470" s="769"/>
      <c r="Y470" s="769"/>
      <c r="Z470" s="769"/>
    </row>
    <row r="471">
      <c r="A471" s="769"/>
      <c r="B471" s="769"/>
      <c r="C471" s="769"/>
      <c r="D471" s="769"/>
      <c r="E471" s="769"/>
      <c r="F471" s="1265"/>
      <c r="G471" s="769"/>
      <c r="H471" s="2187"/>
      <c r="I471" s="1265"/>
      <c r="J471" s="769"/>
      <c r="K471" s="769"/>
      <c r="L471" s="769"/>
      <c r="M471" s="769"/>
      <c r="N471" s="769"/>
      <c r="O471" s="769"/>
      <c r="P471" s="769"/>
      <c r="Q471" s="769"/>
      <c r="R471" s="769"/>
      <c r="S471" s="769"/>
      <c r="T471" s="769"/>
      <c r="U471" s="769"/>
      <c r="V471" s="769"/>
      <c r="W471" s="769"/>
      <c r="X471" s="769"/>
      <c r="Y471" s="769"/>
      <c r="Z471" s="769"/>
    </row>
    <row r="472">
      <c r="A472" s="769"/>
      <c r="B472" s="769"/>
      <c r="C472" s="769"/>
      <c r="D472" s="769"/>
      <c r="E472" s="769"/>
      <c r="F472" s="1265"/>
      <c r="G472" s="769"/>
      <c r="H472" s="2187"/>
      <c r="I472" s="1265"/>
      <c r="J472" s="769"/>
      <c r="K472" s="769"/>
      <c r="L472" s="769"/>
      <c r="M472" s="769"/>
      <c r="N472" s="769"/>
      <c r="O472" s="769"/>
      <c r="P472" s="769"/>
      <c r="Q472" s="769"/>
      <c r="R472" s="769"/>
      <c r="S472" s="769"/>
      <c r="T472" s="769"/>
      <c r="U472" s="769"/>
      <c r="V472" s="769"/>
      <c r="W472" s="769"/>
      <c r="X472" s="769"/>
      <c r="Y472" s="769"/>
      <c r="Z472" s="769"/>
    </row>
    <row r="473">
      <c r="A473" s="769"/>
      <c r="B473" s="769"/>
      <c r="C473" s="769"/>
      <c r="D473" s="769"/>
      <c r="E473" s="769"/>
      <c r="F473" s="1265"/>
      <c r="G473" s="769"/>
      <c r="H473" s="2187"/>
      <c r="I473" s="1265"/>
      <c r="J473" s="769"/>
      <c r="K473" s="769"/>
      <c r="L473" s="769"/>
      <c r="M473" s="769"/>
      <c r="N473" s="769"/>
      <c r="O473" s="769"/>
      <c r="P473" s="769"/>
      <c r="Q473" s="769"/>
      <c r="R473" s="769"/>
      <c r="S473" s="769"/>
      <c r="T473" s="769"/>
      <c r="U473" s="769"/>
      <c r="V473" s="769"/>
      <c r="W473" s="769"/>
      <c r="X473" s="769"/>
      <c r="Y473" s="769"/>
      <c r="Z473" s="769"/>
    </row>
    <row r="474">
      <c r="A474" s="769"/>
      <c r="B474" s="769"/>
      <c r="C474" s="769"/>
      <c r="D474" s="769"/>
      <c r="E474" s="769"/>
      <c r="F474" s="1265"/>
      <c r="G474" s="769"/>
      <c r="H474" s="2187"/>
      <c r="I474" s="1265"/>
      <c r="J474" s="769"/>
      <c r="K474" s="769"/>
      <c r="L474" s="769"/>
      <c r="M474" s="769"/>
      <c r="N474" s="769"/>
      <c r="O474" s="769"/>
      <c r="P474" s="769"/>
      <c r="Q474" s="769"/>
      <c r="R474" s="769"/>
      <c r="S474" s="769"/>
      <c r="T474" s="769"/>
      <c r="U474" s="769"/>
      <c r="V474" s="769"/>
      <c r="W474" s="769"/>
      <c r="X474" s="769"/>
      <c r="Y474" s="769"/>
      <c r="Z474" s="769"/>
    </row>
    <row r="475">
      <c r="A475" s="769"/>
      <c r="B475" s="769"/>
      <c r="C475" s="769"/>
      <c r="D475" s="769"/>
      <c r="E475" s="769"/>
      <c r="F475" s="1265"/>
      <c r="G475" s="769"/>
      <c r="H475" s="2187"/>
      <c r="I475" s="1265"/>
      <c r="J475" s="769"/>
      <c r="K475" s="769"/>
      <c r="L475" s="769"/>
      <c r="M475" s="769"/>
      <c r="N475" s="769"/>
      <c r="O475" s="769"/>
      <c r="P475" s="769"/>
      <c r="Q475" s="769"/>
      <c r="R475" s="769"/>
      <c r="S475" s="769"/>
      <c r="T475" s="769"/>
      <c r="U475" s="769"/>
      <c r="V475" s="769"/>
      <c r="W475" s="769"/>
      <c r="X475" s="769"/>
      <c r="Y475" s="769"/>
      <c r="Z475" s="769"/>
    </row>
    <row r="476">
      <c r="A476" s="769"/>
      <c r="B476" s="769"/>
      <c r="C476" s="769"/>
      <c r="D476" s="769"/>
      <c r="E476" s="769"/>
      <c r="F476" s="1265"/>
      <c r="G476" s="769"/>
      <c r="H476" s="2187"/>
      <c r="I476" s="1265"/>
      <c r="J476" s="769"/>
      <c r="K476" s="769"/>
      <c r="L476" s="769"/>
      <c r="M476" s="769"/>
      <c r="N476" s="769"/>
      <c r="O476" s="769"/>
      <c r="P476" s="769"/>
      <c r="Q476" s="769"/>
      <c r="R476" s="769"/>
      <c r="S476" s="769"/>
      <c r="T476" s="769"/>
      <c r="U476" s="769"/>
      <c r="V476" s="769"/>
      <c r="W476" s="769"/>
      <c r="X476" s="769"/>
      <c r="Y476" s="769"/>
      <c r="Z476" s="769"/>
    </row>
    <row r="477">
      <c r="A477" s="769"/>
      <c r="B477" s="769"/>
      <c r="C477" s="769"/>
      <c r="D477" s="769"/>
      <c r="E477" s="769"/>
      <c r="F477" s="1265"/>
      <c r="G477" s="769"/>
      <c r="H477" s="2187"/>
      <c r="I477" s="1265"/>
      <c r="J477" s="769"/>
      <c r="K477" s="769"/>
      <c r="L477" s="769"/>
      <c r="M477" s="769"/>
      <c r="N477" s="769"/>
      <c r="O477" s="769"/>
      <c r="P477" s="769"/>
      <c r="Q477" s="769"/>
      <c r="R477" s="769"/>
      <c r="S477" s="769"/>
      <c r="T477" s="769"/>
      <c r="U477" s="769"/>
      <c r="V477" s="769"/>
      <c r="W477" s="769"/>
      <c r="X477" s="769"/>
      <c r="Y477" s="769"/>
      <c r="Z477" s="769"/>
    </row>
    <row r="478">
      <c r="A478" s="769"/>
      <c r="B478" s="769"/>
      <c r="C478" s="769"/>
      <c r="D478" s="769"/>
      <c r="E478" s="769"/>
      <c r="F478" s="1265"/>
      <c r="G478" s="769"/>
      <c r="H478" s="2187"/>
      <c r="I478" s="1265"/>
      <c r="J478" s="769"/>
      <c r="K478" s="769"/>
      <c r="L478" s="769"/>
      <c r="M478" s="769"/>
      <c r="N478" s="769"/>
      <c r="O478" s="769"/>
      <c r="P478" s="769"/>
      <c r="Q478" s="769"/>
      <c r="R478" s="769"/>
      <c r="S478" s="769"/>
      <c r="T478" s="769"/>
      <c r="U478" s="769"/>
      <c r="V478" s="769"/>
      <c r="W478" s="769"/>
      <c r="X478" s="769"/>
      <c r="Y478" s="769"/>
      <c r="Z478" s="769"/>
    </row>
    <row r="479">
      <c r="A479" s="769"/>
      <c r="B479" s="769"/>
      <c r="C479" s="769"/>
      <c r="D479" s="769"/>
      <c r="E479" s="769"/>
      <c r="F479" s="1265"/>
      <c r="G479" s="769"/>
      <c r="H479" s="2187"/>
      <c r="I479" s="1265"/>
      <c r="J479" s="769"/>
      <c r="K479" s="769"/>
      <c r="L479" s="769"/>
      <c r="M479" s="769"/>
      <c r="N479" s="769"/>
      <c r="O479" s="769"/>
      <c r="P479" s="769"/>
      <c r="Q479" s="769"/>
      <c r="R479" s="769"/>
      <c r="S479" s="769"/>
      <c r="T479" s="769"/>
      <c r="U479" s="769"/>
      <c r="V479" s="769"/>
      <c r="W479" s="769"/>
      <c r="X479" s="769"/>
      <c r="Y479" s="769"/>
      <c r="Z479" s="769"/>
    </row>
    <row r="480">
      <c r="A480" s="769"/>
      <c r="B480" s="769"/>
      <c r="C480" s="769"/>
      <c r="D480" s="769"/>
      <c r="E480" s="769"/>
      <c r="F480" s="1265"/>
      <c r="G480" s="769"/>
      <c r="H480" s="2187"/>
      <c r="I480" s="1265"/>
      <c r="J480" s="769"/>
      <c r="K480" s="769"/>
      <c r="L480" s="769"/>
      <c r="M480" s="769"/>
      <c r="N480" s="769"/>
      <c r="O480" s="769"/>
      <c r="P480" s="769"/>
      <c r="Q480" s="769"/>
      <c r="R480" s="769"/>
      <c r="S480" s="769"/>
      <c r="T480" s="769"/>
      <c r="U480" s="769"/>
      <c r="V480" s="769"/>
      <c r="W480" s="769"/>
      <c r="X480" s="769"/>
      <c r="Y480" s="769"/>
      <c r="Z480" s="769"/>
    </row>
    <row r="481">
      <c r="A481" s="769"/>
      <c r="B481" s="769"/>
      <c r="C481" s="769"/>
      <c r="D481" s="769"/>
      <c r="E481" s="769"/>
      <c r="F481" s="1265"/>
      <c r="G481" s="769"/>
      <c r="H481" s="2187"/>
      <c r="I481" s="1265"/>
      <c r="J481" s="769"/>
      <c r="K481" s="769"/>
      <c r="L481" s="769"/>
      <c r="M481" s="769"/>
      <c r="N481" s="769"/>
      <c r="O481" s="769"/>
      <c r="P481" s="769"/>
      <c r="Q481" s="769"/>
      <c r="R481" s="769"/>
      <c r="S481" s="769"/>
      <c r="T481" s="769"/>
      <c r="U481" s="769"/>
      <c r="V481" s="769"/>
      <c r="W481" s="769"/>
      <c r="X481" s="769"/>
      <c r="Y481" s="769"/>
      <c r="Z481" s="769"/>
    </row>
    <row r="482">
      <c r="A482" s="769"/>
      <c r="B482" s="769"/>
      <c r="C482" s="769"/>
      <c r="D482" s="769"/>
      <c r="E482" s="769"/>
      <c r="F482" s="1265"/>
      <c r="G482" s="769"/>
      <c r="H482" s="2187"/>
      <c r="I482" s="1265"/>
      <c r="J482" s="769"/>
      <c r="K482" s="769"/>
      <c r="L482" s="769"/>
      <c r="M482" s="769"/>
      <c r="N482" s="769"/>
      <c r="O482" s="769"/>
      <c r="P482" s="769"/>
      <c r="Q482" s="769"/>
      <c r="R482" s="769"/>
      <c r="S482" s="769"/>
      <c r="T482" s="769"/>
      <c r="U482" s="769"/>
      <c r="V482" s="769"/>
      <c r="W482" s="769"/>
      <c r="X482" s="769"/>
      <c r="Y482" s="769"/>
      <c r="Z482" s="769"/>
    </row>
    <row r="483">
      <c r="A483" s="769"/>
      <c r="B483" s="769"/>
      <c r="C483" s="769"/>
      <c r="D483" s="769"/>
      <c r="E483" s="769"/>
      <c r="F483" s="1265"/>
      <c r="G483" s="769"/>
      <c r="H483" s="2187"/>
      <c r="I483" s="1265"/>
      <c r="J483" s="769"/>
      <c r="K483" s="769"/>
      <c r="L483" s="769"/>
      <c r="M483" s="769"/>
      <c r="N483" s="769"/>
      <c r="O483" s="769"/>
      <c r="P483" s="769"/>
      <c r="Q483" s="769"/>
      <c r="R483" s="769"/>
      <c r="S483" s="769"/>
      <c r="T483" s="769"/>
      <c r="U483" s="769"/>
      <c r="V483" s="769"/>
      <c r="W483" s="769"/>
      <c r="X483" s="769"/>
      <c r="Y483" s="769"/>
      <c r="Z483" s="769"/>
    </row>
    <row r="484">
      <c r="A484" s="769"/>
      <c r="B484" s="769"/>
      <c r="C484" s="769"/>
      <c r="D484" s="769"/>
      <c r="E484" s="769"/>
      <c r="F484" s="1265"/>
      <c r="G484" s="769"/>
      <c r="H484" s="2187"/>
      <c r="I484" s="1265"/>
      <c r="J484" s="769"/>
      <c r="K484" s="769"/>
      <c r="L484" s="769"/>
      <c r="M484" s="769"/>
      <c r="N484" s="769"/>
      <c r="O484" s="769"/>
      <c r="P484" s="769"/>
      <c r="Q484" s="769"/>
      <c r="R484" s="769"/>
      <c r="S484" s="769"/>
      <c r="T484" s="769"/>
      <c r="U484" s="769"/>
      <c r="V484" s="769"/>
      <c r="W484" s="769"/>
      <c r="X484" s="769"/>
      <c r="Y484" s="769"/>
      <c r="Z484" s="769"/>
    </row>
    <row r="485">
      <c r="A485" s="769"/>
      <c r="B485" s="769"/>
      <c r="C485" s="769"/>
      <c r="D485" s="769"/>
      <c r="E485" s="769"/>
      <c r="F485" s="1265"/>
      <c r="G485" s="769"/>
      <c r="H485" s="2187"/>
      <c r="I485" s="1265"/>
      <c r="J485" s="769"/>
      <c r="K485" s="769"/>
      <c r="L485" s="769"/>
      <c r="M485" s="769"/>
      <c r="N485" s="769"/>
      <c r="O485" s="769"/>
      <c r="P485" s="769"/>
      <c r="Q485" s="769"/>
      <c r="R485" s="769"/>
      <c r="S485" s="769"/>
      <c r="T485" s="769"/>
      <c r="U485" s="769"/>
      <c r="V485" s="769"/>
      <c r="W485" s="769"/>
      <c r="X485" s="769"/>
      <c r="Y485" s="769"/>
      <c r="Z485" s="769"/>
    </row>
    <row r="486">
      <c r="A486" s="769"/>
      <c r="B486" s="769"/>
      <c r="C486" s="769"/>
      <c r="D486" s="769"/>
      <c r="E486" s="769"/>
      <c r="F486" s="1265"/>
      <c r="G486" s="769"/>
      <c r="H486" s="2187"/>
      <c r="I486" s="1265"/>
      <c r="J486" s="769"/>
      <c r="K486" s="769"/>
      <c r="L486" s="769"/>
      <c r="M486" s="769"/>
      <c r="N486" s="769"/>
      <c r="O486" s="769"/>
      <c r="P486" s="769"/>
      <c r="Q486" s="769"/>
      <c r="R486" s="769"/>
      <c r="S486" s="769"/>
      <c r="T486" s="769"/>
      <c r="U486" s="769"/>
      <c r="V486" s="769"/>
      <c r="W486" s="769"/>
      <c r="X486" s="769"/>
      <c r="Y486" s="769"/>
      <c r="Z486" s="769"/>
    </row>
    <row r="487">
      <c r="A487" s="769"/>
      <c r="B487" s="769"/>
      <c r="C487" s="769"/>
      <c r="D487" s="769"/>
      <c r="E487" s="769"/>
      <c r="F487" s="1265"/>
      <c r="G487" s="769"/>
      <c r="H487" s="2187"/>
      <c r="I487" s="1265"/>
      <c r="J487" s="769"/>
      <c r="K487" s="769"/>
      <c r="L487" s="769"/>
      <c r="M487" s="769"/>
      <c r="N487" s="769"/>
      <c r="O487" s="769"/>
      <c r="P487" s="769"/>
      <c r="Q487" s="769"/>
      <c r="R487" s="769"/>
      <c r="S487" s="769"/>
      <c r="T487" s="769"/>
      <c r="U487" s="769"/>
      <c r="V487" s="769"/>
      <c r="W487" s="769"/>
      <c r="X487" s="769"/>
      <c r="Y487" s="769"/>
      <c r="Z487" s="769"/>
    </row>
    <row r="488">
      <c r="A488" s="769"/>
      <c r="B488" s="769"/>
      <c r="C488" s="769"/>
      <c r="D488" s="769"/>
      <c r="E488" s="769"/>
      <c r="F488" s="1265"/>
      <c r="G488" s="769"/>
      <c r="H488" s="2187"/>
      <c r="I488" s="1265"/>
      <c r="J488" s="769"/>
      <c r="K488" s="769"/>
      <c r="L488" s="769"/>
      <c r="M488" s="769"/>
      <c r="N488" s="769"/>
      <c r="O488" s="769"/>
      <c r="P488" s="769"/>
      <c r="Q488" s="769"/>
      <c r="R488" s="769"/>
      <c r="S488" s="769"/>
      <c r="T488" s="769"/>
      <c r="U488" s="769"/>
      <c r="V488" s="769"/>
      <c r="W488" s="769"/>
      <c r="X488" s="769"/>
      <c r="Y488" s="769"/>
      <c r="Z488" s="769"/>
    </row>
    <row r="489">
      <c r="A489" s="769"/>
      <c r="B489" s="769"/>
      <c r="C489" s="769"/>
      <c r="D489" s="769"/>
      <c r="E489" s="769"/>
      <c r="F489" s="1265"/>
      <c r="G489" s="769"/>
      <c r="H489" s="2187"/>
      <c r="I489" s="1265"/>
      <c r="J489" s="769"/>
      <c r="K489" s="769"/>
      <c r="L489" s="769"/>
      <c r="M489" s="769"/>
      <c r="N489" s="769"/>
      <c r="O489" s="769"/>
      <c r="P489" s="769"/>
      <c r="Q489" s="769"/>
      <c r="R489" s="769"/>
      <c r="S489" s="769"/>
      <c r="T489" s="769"/>
      <c r="U489" s="769"/>
      <c r="V489" s="769"/>
      <c r="W489" s="769"/>
      <c r="X489" s="769"/>
      <c r="Y489" s="769"/>
      <c r="Z489" s="769"/>
    </row>
    <row r="490">
      <c r="A490" s="769"/>
      <c r="B490" s="769"/>
      <c r="C490" s="769"/>
      <c r="D490" s="769"/>
      <c r="E490" s="769"/>
      <c r="F490" s="1265"/>
      <c r="G490" s="769"/>
      <c r="H490" s="2187"/>
      <c r="I490" s="1265"/>
      <c r="J490" s="769"/>
      <c r="K490" s="769"/>
      <c r="L490" s="769"/>
      <c r="M490" s="769"/>
      <c r="N490" s="769"/>
      <c r="O490" s="769"/>
      <c r="P490" s="769"/>
      <c r="Q490" s="769"/>
      <c r="R490" s="769"/>
      <c r="S490" s="769"/>
      <c r="T490" s="769"/>
      <c r="U490" s="769"/>
      <c r="V490" s="769"/>
      <c r="W490" s="769"/>
      <c r="X490" s="769"/>
      <c r="Y490" s="769"/>
      <c r="Z490" s="769"/>
    </row>
    <row r="491">
      <c r="A491" s="769"/>
      <c r="B491" s="769"/>
      <c r="C491" s="769"/>
      <c r="D491" s="769"/>
      <c r="E491" s="769"/>
      <c r="F491" s="1265"/>
      <c r="G491" s="769"/>
      <c r="H491" s="2187"/>
      <c r="I491" s="1265"/>
      <c r="J491" s="769"/>
      <c r="K491" s="769"/>
      <c r="L491" s="769"/>
      <c r="M491" s="769"/>
      <c r="N491" s="769"/>
      <c r="O491" s="769"/>
      <c r="P491" s="769"/>
      <c r="Q491" s="769"/>
      <c r="R491" s="769"/>
      <c r="S491" s="769"/>
      <c r="T491" s="769"/>
      <c r="U491" s="769"/>
      <c r="V491" s="769"/>
      <c r="W491" s="769"/>
      <c r="X491" s="769"/>
      <c r="Y491" s="769"/>
      <c r="Z491" s="769"/>
    </row>
    <row r="492">
      <c r="A492" s="769"/>
      <c r="B492" s="769"/>
      <c r="C492" s="769"/>
      <c r="D492" s="769"/>
      <c r="E492" s="769"/>
      <c r="F492" s="1265"/>
      <c r="G492" s="769"/>
      <c r="H492" s="2187"/>
      <c r="I492" s="1265"/>
      <c r="J492" s="769"/>
      <c r="K492" s="769"/>
      <c r="L492" s="769"/>
      <c r="M492" s="769"/>
      <c r="N492" s="769"/>
      <c r="O492" s="769"/>
      <c r="P492" s="769"/>
      <c r="Q492" s="769"/>
      <c r="R492" s="769"/>
      <c r="S492" s="769"/>
      <c r="T492" s="769"/>
      <c r="U492" s="769"/>
      <c r="V492" s="769"/>
      <c r="W492" s="769"/>
      <c r="X492" s="769"/>
      <c r="Y492" s="769"/>
      <c r="Z492" s="769"/>
    </row>
    <row r="493">
      <c r="A493" s="769"/>
      <c r="B493" s="769"/>
      <c r="C493" s="769"/>
      <c r="D493" s="769"/>
      <c r="E493" s="769"/>
      <c r="F493" s="1265"/>
      <c r="G493" s="769"/>
      <c r="H493" s="2187"/>
      <c r="I493" s="1265"/>
      <c r="J493" s="769"/>
      <c r="K493" s="769"/>
      <c r="L493" s="769"/>
      <c r="M493" s="769"/>
      <c r="N493" s="769"/>
      <c r="O493" s="769"/>
      <c r="P493" s="769"/>
      <c r="Q493" s="769"/>
      <c r="R493" s="769"/>
      <c r="S493" s="769"/>
      <c r="T493" s="769"/>
      <c r="U493" s="769"/>
      <c r="V493" s="769"/>
      <c r="W493" s="769"/>
      <c r="X493" s="769"/>
      <c r="Y493" s="769"/>
      <c r="Z493" s="769"/>
    </row>
    <row r="494">
      <c r="A494" s="769"/>
      <c r="B494" s="769"/>
      <c r="C494" s="769"/>
      <c r="D494" s="769"/>
      <c r="E494" s="769"/>
      <c r="F494" s="1265"/>
      <c r="G494" s="769"/>
      <c r="H494" s="2187"/>
      <c r="I494" s="1265"/>
      <c r="J494" s="769"/>
      <c r="K494" s="769"/>
      <c r="L494" s="769"/>
      <c r="M494" s="769"/>
      <c r="N494" s="769"/>
      <c r="O494" s="769"/>
      <c r="P494" s="769"/>
      <c r="Q494" s="769"/>
      <c r="R494" s="769"/>
      <c r="S494" s="769"/>
      <c r="T494" s="769"/>
      <c r="U494" s="769"/>
      <c r="V494" s="769"/>
      <c r="W494" s="769"/>
      <c r="X494" s="769"/>
      <c r="Y494" s="769"/>
      <c r="Z494" s="769"/>
    </row>
    <row r="495">
      <c r="A495" s="769"/>
      <c r="B495" s="769"/>
      <c r="C495" s="769"/>
      <c r="D495" s="769"/>
      <c r="E495" s="769"/>
      <c r="F495" s="1265"/>
      <c r="G495" s="769"/>
      <c r="H495" s="2187"/>
      <c r="I495" s="1265"/>
      <c r="J495" s="769"/>
      <c r="K495" s="769"/>
      <c r="L495" s="769"/>
      <c r="M495" s="769"/>
      <c r="N495" s="769"/>
      <c r="O495" s="769"/>
      <c r="P495" s="769"/>
      <c r="Q495" s="769"/>
      <c r="R495" s="769"/>
      <c r="S495" s="769"/>
      <c r="T495" s="769"/>
      <c r="U495" s="769"/>
      <c r="V495" s="769"/>
      <c r="W495" s="769"/>
      <c r="X495" s="769"/>
      <c r="Y495" s="769"/>
      <c r="Z495" s="769"/>
    </row>
    <row r="496">
      <c r="A496" s="769"/>
      <c r="B496" s="769"/>
      <c r="C496" s="769"/>
      <c r="D496" s="769"/>
      <c r="E496" s="769"/>
      <c r="F496" s="1265"/>
      <c r="G496" s="769"/>
      <c r="H496" s="2187"/>
      <c r="I496" s="1265"/>
      <c r="J496" s="769"/>
      <c r="K496" s="769"/>
      <c r="L496" s="769"/>
      <c r="M496" s="769"/>
      <c r="N496" s="769"/>
      <c r="O496" s="769"/>
      <c r="P496" s="769"/>
      <c r="Q496" s="769"/>
      <c r="R496" s="769"/>
      <c r="S496" s="769"/>
      <c r="T496" s="769"/>
      <c r="U496" s="769"/>
      <c r="V496" s="769"/>
      <c r="W496" s="769"/>
      <c r="X496" s="769"/>
      <c r="Y496" s="769"/>
      <c r="Z496" s="769"/>
    </row>
    <row r="497">
      <c r="A497" s="769"/>
      <c r="B497" s="769"/>
      <c r="C497" s="769"/>
      <c r="D497" s="769"/>
      <c r="E497" s="769"/>
      <c r="F497" s="1265"/>
      <c r="G497" s="769"/>
      <c r="H497" s="2187"/>
      <c r="I497" s="1265"/>
      <c r="J497" s="769"/>
      <c r="K497" s="769"/>
      <c r="L497" s="769"/>
      <c r="M497" s="769"/>
      <c r="N497" s="769"/>
      <c r="O497" s="769"/>
      <c r="P497" s="769"/>
      <c r="Q497" s="769"/>
      <c r="R497" s="769"/>
      <c r="S497" s="769"/>
      <c r="T497" s="769"/>
      <c r="U497" s="769"/>
      <c r="V497" s="769"/>
      <c r="W497" s="769"/>
      <c r="X497" s="769"/>
      <c r="Y497" s="769"/>
      <c r="Z497" s="769"/>
    </row>
    <row r="498">
      <c r="A498" s="769"/>
      <c r="B498" s="769"/>
      <c r="C498" s="769"/>
      <c r="D498" s="769"/>
      <c r="E498" s="769"/>
      <c r="F498" s="1265"/>
      <c r="G498" s="769"/>
      <c r="H498" s="2187"/>
      <c r="I498" s="1265"/>
      <c r="J498" s="769"/>
      <c r="K498" s="769"/>
      <c r="L498" s="769"/>
      <c r="M498" s="769"/>
      <c r="N498" s="769"/>
      <c r="O498" s="769"/>
      <c r="P498" s="769"/>
      <c r="Q498" s="769"/>
      <c r="R498" s="769"/>
      <c r="S498" s="769"/>
      <c r="T498" s="769"/>
      <c r="U498" s="769"/>
      <c r="V498" s="769"/>
      <c r="W498" s="769"/>
      <c r="X498" s="769"/>
      <c r="Y498" s="769"/>
      <c r="Z498" s="769"/>
    </row>
    <row r="499">
      <c r="A499" s="769"/>
      <c r="B499" s="769"/>
      <c r="C499" s="769"/>
      <c r="D499" s="769"/>
      <c r="E499" s="769"/>
      <c r="F499" s="1265"/>
      <c r="G499" s="769"/>
      <c r="H499" s="2187"/>
      <c r="I499" s="1265"/>
      <c r="J499" s="769"/>
      <c r="K499" s="769"/>
      <c r="L499" s="769"/>
      <c r="M499" s="769"/>
      <c r="N499" s="769"/>
      <c r="O499" s="769"/>
      <c r="P499" s="769"/>
      <c r="Q499" s="769"/>
      <c r="R499" s="769"/>
      <c r="S499" s="769"/>
      <c r="T499" s="769"/>
      <c r="U499" s="769"/>
      <c r="V499" s="769"/>
      <c r="W499" s="769"/>
      <c r="X499" s="769"/>
      <c r="Y499" s="769"/>
      <c r="Z499" s="769"/>
    </row>
    <row r="500">
      <c r="A500" s="769"/>
      <c r="B500" s="769"/>
      <c r="C500" s="769"/>
      <c r="D500" s="769"/>
      <c r="E500" s="769"/>
      <c r="F500" s="1265"/>
      <c r="G500" s="769"/>
      <c r="H500" s="2187"/>
      <c r="I500" s="1265"/>
      <c r="J500" s="769"/>
      <c r="K500" s="769"/>
      <c r="L500" s="769"/>
      <c r="M500" s="769"/>
      <c r="N500" s="769"/>
      <c r="O500" s="769"/>
      <c r="P500" s="769"/>
      <c r="Q500" s="769"/>
      <c r="R500" s="769"/>
      <c r="S500" s="769"/>
      <c r="T500" s="769"/>
      <c r="U500" s="769"/>
      <c r="V500" s="769"/>
      <c r="W500" s="769"/>
      <c r="X500" s="769"/>
      <c r="Y500" s="769"/>
      <c r="Z500" s="769"/>
    </row>
    <row r="501">
      <c r="A501" s="769"/>
      <c r="B501" s="769"/>
      <c r="C501" s="769"/>
      <c r="D501" s="769"/>
      <c r="E501" s="769"/>
      <c r="F501" s="1265"/>
      <c r="G501" s="769"/>
      <c r="H501" s="2187"/>
      <c r="I501" s="1265"/>
      <c r="J501" s="769"/>
      <c r="K501" s="769"/>
      <c r="L501" s="769"/>
      <c r="M501" s="769"/>
      <c r="N501" s="769"/>
      <c r="O501" s="769"/>
      <c r="P501" s="769"/>
      <c r="Q501" s="769"/>
      <c r="R501" s="769"/>
      <c r="S501" s="769"/>
      <c r="T501" s="769"/>
      <c r="U501" s="769"/>
      <c r="V501" s="769"/>
      <c r="W501" s="769"/>
      <c r="X501" s="769"/>
      <c r="Y501" s="769"/>
      <c r="Z501" s="769"/>
    </row>
    <row r="502">
      <c r="A502" s="769"/>
      <c r="B502" s="769"/>
      <c r="C502" s="769"/>
      <c r="D502" s="769"/>
      <c r="E502" s="769"/>
      <c r="F502" s="1265"/>
      <c r="G502" s="769"/>
      <c r="H502" s="2187"/>
      <c r="I502" s="1265"/>
      <c r="J502" s="769"/>
      <c r="K502" s="769"/>
      <c r="L502" s="769"/>
      <c r="M502" s="769"/>
      <c r="N502" s="769"/>
      <c r="O502" s="769"/>
      <c r="P502" s="769"/>
      <c r="Q502" s="769"/>
      <c r="R502" s="769"/>
      <c r="S502" s="769"/>
      <c r="T502" s="769"/>
      <c r="U502" s="769"/>
      <c r="V502" s="769"/>
      <c r="W502" s="769"/>
      <c r="X502" s="769"/>
      <c r="Y502" s="769"/>
      <c r="Z502" s="769"/>
    </row>
    <row r="503">
      <c r="A503" s="769"/>
      <c r="B503" s="769"/>
      <c r="C503" s="769"/>
      <c r="D503" s="769"/>
      <c r="E503" s="769"/>
      <c r="F503" s="1265"/>
      <c r="G503" s="769"/>
      <c r="H503" s="2187"/>
      <c r="I503" s="1265"/>
      <c r="J503" s="769"/>
      <c r="K503" s="769"/>
      <c r="L503" s="769"/>
      <c r="M503" s="769"/>
      <c r="N503" s="769"/>
      <c r="O503" s="769"/>
      <c r="P503" s="769"/>
      <c r="Q503" s="769"/>
      <c r="R503" s="769"/>
      <c r="S503" s="769"/>
      <c r="T503" s="769"/>
      <c r="U503" s="769"/>
      <c r="V503" s="769"/>
      <c r="W503" s="769"/>
      <c r="X503" s="769"/>
      <c r="Y503" s="769"/>
      <c r="Z503" s="769"/>
    </row>
    <row r="504">
      <c r="A504" s="769"/>
      <c r="B504" s="769"/>
      <c r="C504" s="769"/>
      <c r="D504" s="769"/>
      <c r="E504" s="769"/>
      <c r="F504" s="1265"/>
      <c r="G504" s="769"/>
      <c r="H504" s="2187"/>
      <c r="I504" s="1265"/>
      <c r="J504" s="769"/>
      <c r="K504" s="769"/>
      <c r="L504" s="769"/>
      <c r="M504" s="769"/>
      <c r="N504" s="769"/>
      <c r="O504" s="769"/>
      <c r="P504" s="769"/>
      <c r="Q504" s="769"/>
      <c r="R504" s="769"/>
      <c r="S504" s="769"/>
      <c r="T504" s="769"/>
      <c r="U504" s="769"/>
      <c r="V504" s="769"/>
      <c r="W504" s="769"/>
      <c r="X504" s="769"/>
      <c r="Y504" s="769"/>
      <c r="Z504" s="769"/>
    </row>
    <row r="505">
      <c r="A505" s="769"/>
      <c r="B505" s="769"/>
      <c r="C505" s="769"/>
      <c r="D505" s="769"/>
      <c r="E505" s="769"/>
      <c r="F505" s="1265"/>
      <c r="G505" s="769"/>
      <c r="H505" s="2187"/>
      <c r="I505" s="1265"/>
      <c r="J505" s="769"/>
      <c r="K505" s="769"/>
      <c r="L505" s="769"/>
      <c r="M505" s="769"/>
      <c r="N505" s="769"/>
      <c r="O505" s="769"/>
      <c r="P505" s="769"/>
      <c r="Q505" s="769"/>
      <c r="R505" s="769"/>
      <c r="S505" s="769"/>
      <c r="T505" s="769"/>
      <c r="U505" s="769"/>
      <c r="V505" s="769"/>
      <c r="W505" s="769"/>
      <c r="X505" s="769"/>
      <c r="Y505" s="769"/>
      <c r="Z505" s="769"/>
    </row>
    <row r="506">
      <c r="A506" s="769"/>
      <c r="B506" s="769"/>
      <c r="C506" s="769"/>
      <c r="D506" s="769"/>
      <c r="E506" s="769"/>
      <c r="F506" s="1265"/>
      <c r="G506" s="769"/>
      <c r="H506" s="2187"/>
      <c r="I506" s="1265"/>
      <c r="J506" s="769"/>
      <c r="K506" s="769"/>
      <c r="L506" s="769"/>
      <c r="M506" s="769"/>
      <c r="N506" s="769"/>
      <c r="O506" s="769"/>
      <c r="P506" s="769"/>
      <c r="Q506" s="769"/>
      <c r="R506" s="769"/>
      <c r="S506" s="769"/>
      <c r="T506" s="769"/>
      <c r="U506" s="769"/>
      <c r="V506" s="769"/>
      <c r="W506" s="769"/>
      <c r="X506" s="769"/>
      <c r="Y506" s="769"/>
      <c r="Z506" s="769"/>
    </row>
    <row r="507">
      <c r="A507" s="769"/>
      <c r="B507" s="769"/>
      <c r="C507" s="769"/>
      <c r="D507" s="769"/>
      <c r="E507" s="769"/>
      <c r="F507" s="1265"/>
      <c r="G507" s="769"/>
      <c r="H507" s="2187"/>
      <c r="I507" s="1265"/>
      <c r="J507" s="769"/>
      <c r="K507" s="769"/>
      <c r="L507" s="769"/>
      <c r="M507" s="769"/>
      <c r="N507" s="769"/>
      <c r="O507" s="769"/>
      <c r="P507" s="769"/>
      <c r="Q507" s="769"/>
      <c r="R507" s="769"/>
      <c r="S507" s="769"/>
      <c r="T507" s="769"/>
      <c r="U507" s="769"/>
      <c r="V507" s="769"/>
      <c r="W507" s="769"/>
      <c r="X507" s="769"/>
      <c r="Y507" s="769"/>
      <c r="Z507" s="769"/>
    </row>
    <row r="508">
      <c r="A508" s="769"/>
      <c r="B508" s="769"/>
      <c r="C508" s="769"/>
      <c r="D508" s="769"/>
      <c r="E508" s="769"/>
      <c r="F508" s="1265"/>
      <c r="G508" s="769"/>
      <c r="H508" s="2187"/>
      <c r="I508" s="1265"/>
      <c r="J508" s="769"/>
      <c r="K508" s="769"/>
      <c r="L508" s="769"/>
      <c r="M508" s="769"/>
      <c r="N508" s="769"/>
      <c r="O508" s="769"/>
      <c r="P508" s="769"/>
      <c r="Q508" s="769"/>
      <c r="R508" s="769"/>
      <c r="S508" s="769"/>
      <c r="T508" s="769"/>
      <c r="U508" s="769"/>
      <c r="V508" s="769"/>
      <c r="W508" s="769"/>
      <c r="X508" s="769"/>
      <c r="Y508" s="769"/>
      <c r="Z508" s="769"/>
    </row>
    <row r="509">
      <c r="A509" s="769"/>
      <c r="B509" s="769"/>
      <c r="C509" s="769"/>
      <c r="D509" s="769"/>
      <c r="E509" s="769"/>
      <c r="F509" s="1265"/>
      <c r="G509" s="769"/>
      <c r="H509" s="2187"/>
      <c r="I509" s="1265"/>
      <c r="J509" s="769"/>
      <c r="K509" s="769"/>
      <c r="L509" s="769"/>
      <c r="M509" s="769"/>
      <c r="N509" s="769"/>
      <c r="O509" s="769"/>
      <c r="P509" s="769"/>
      <c r="Q509" s="769"/>
      <c r="R509" s="769"/>
      <c r="S509" s="769"/>
      <c r="T509" s="769"/>
      <c r="U509" s="769"/>
      <c r="V509" s="769"/>
      <c r="W509" s="769"/>
      <c r="X509" s="769"/>
      <c r="Y509" s="769"/>
      <c r="Z509" s="769"/>
    </row>
    <row r="510">
      <c r="A510" s="769"/>
      <c r="B510" s="769"/>
      <c r="C510" s="769"/>
      <c r="D510" s="769"/>
      <c r="E510" s="769"/>
      <c r="F510" s="1265"/>
      <c r="G510" s="769"/>
      <c r="H510" s="2187"/>
      <c r="I510" s="1265"/>
      <c r="J510" s="769"/>
      <c r="K510" s="769"/>
      <c r="L510" s="769"/>
      <c r="M510" s="769"/>
      <c r="N510" s="769"/>
      <c r="O510" s="769"/>
      <c r="P510" s="769"/>
      <c r="Q510" s="769"/>
      <c r="R510" s="769"/>
      <c r="S510" s="769"/>
      <c r="T510" s="769"/>
      <c r="U510" s="769"/>
      <c r="V510" s="769"/>
      <c r="W510" s="769"/>
      <c r="X510" s="769"/>
      <c r="Y510" s="769"/>
      <c r="Z510" s="769"/>
    </row>
    <row r="511">
      <c r="A511" s="769"/>
      <c r="B511" s="769"/>
      <c r="C511" s="769"/>
      <c r="D511" s="769"/>
      <c r="E511" s="769"/>
      <c r="F511" s="1265"/>
      <c r="G511" s="769"/>
      <c r="H511" s="2187"/>
      <c r="I511" s="1265"/>
      <c r="J511" s="769"/>
      <c r="K511" s="769"/>
      <c r="L511" s="769"/>
      <c r="M511" s="769"/>
      <c r="N511" s="769"/>
      <c r="O511" s="769"/>
      <c r="P511" s="769"/>
      <c r="Q511" s="769"/>
      <c r="R511" s="769"/>
      <c r="S511" s="769"/>
      <c r="T511" s="769"/>
      <c r="U511" s="769"/>
      <c r="V511" s="769"/>
      <c r="W511" s="769"/>
      <c r="X511" s="769"/>
      <c r="Y511" s="769"/>
      <c r="Z511" s="769"/>
    </row>
    <row r="512">
      <c r="A512" s="769"/>
      <c r="B512" s="769"/>
      <c r="C512" s="769"/>
      <c r="D512" s="769"/>
      <c r="E512" s="769"/>
      <c r="F512" s="1265"/>
      <c r="G512" s="769"/>
      <c r="H512" s="2187"/>
      <c r="I512" s="1265"/>
      <c r="J512" s="769"/>
      <c r="K512" s="769"/>
      <c r="L512" s="769"/>
      <c r="M512" s="769"/>
      <c r="N512" s="769"/>
      <c r="O512" s="769"/>
      <c r="P512" s="769"/>
      <c r="Q512" s="769"/>
      <c r="R512" s="769"/>
      <c r="S512" s="769"/>
      <c r="T512" s="769"/>
      <c r="U512" s="769"/>
      <c r="V512" s="769"/>
      <c r="W512" s="769"/>
      <c r="X512" s="769"/>
      <c r="Y512" s="769"/>
      <c r="Z512" s="769"/>
    </row>
    <row r="513">
      <c r="A513" s="769"/>
      <c r="B513" s="769"/>
      <c r="C513" s="769"/>
      <c r="D513" s="769"/>
      <c r="E513" s="769"/>
      <c r="F513" s="1265"/>
      <c r="G513" s="769"/>
      <c r="H513" s="2187"/>
      <c r="I513" s="1265"/>
      <c r="J513" s="769"/>
      <c r="K513" s="769"/>
      <c r="L513" s="769"/>
      <c r="M513" s="769"/>
      <c r="N513" s="769"/>
      <c r="O513" s="769"/>
      <c r="P513" s="769"/>
      <c r="Q513" s="769"/>
      <c r="R513" s="769"/>
      <c r="S513" s="769"/>
      <c r="T513" s="769"/>
      <c r="U513" s="769"/>
      <c r="V513" s="769"/>
      <c r="W513" s="769"/>
      <c r="X513" s="769"/>
      <c r="Y513" s="769"/>
      <c r="Z513" s="769"/>
    </row>
    <row r="514">
      <c r="A514" s="769"/>
      <c r="B514" s="769"/>
      <c r="C514" s="769"/>
      <c r="D514" s="769"/>
      <c r="E514" s="769"/>
      <c r="F514" s="1265"/>
      <c r="G514" s="769"/>
      <c r="H514" s="2187"/>
      <c r="I514" s="1265"/>
      <c r="J514" s="769"/>
      <c r="K514" s="769"/>
      <c r="L514" s="769"/>
      <c r="M514" s="769"/>
      <c r="N514" s="769"/>
      <c r="O514" s="769"/>
      <c r="P514" s="769"/>
      <c r="Q514" s="769"/>
      <c r="R514" s="769"/>
      <c r="S514" s="769"/>
      <c r="T514" s="769"/>
      <c r="U514" s="769"/>
      <c r="V514" s="769"/>
      <c r="W514" s="769"/>
      <c r="X514" s="769"/>
      <c r="Y514" s="769"/>
      <c r="Z514" s="769"/>
    </row>
    <row r="515">
      <c r="A515" s="769"/>
      <c r="B515" s="769"/>
      <c r="C515" s="769"/>
      <c r="D515" s="769"/>
      <c r="E515" s="769"/>
      <c r="F515" s="1265"/>
      <c r="G515" s="769"/>
      <c r="H515" s="2187"/>
      <c r="I515" s="1265"/>
      <c r="J515" s="769"/>
      <c r="K515" s="769"/>
      <c r="L515" s="769"/>
      <c r="M515" s="769"/>
      <c r="N515" s="769"/>
      <c r="O515" s="769"/>
      <c r="P515" s="769"/>
      <c r="Q515" s="769"/>
      <c r="R515" s="769"/>
      <c r="S515" s="769"/>
      <c r="T515" s="769"/>
      <c r="U515" s="769"/>
      <c r="V515" s="769"/>
      <c r="W515" s="769"/>
      <c r="X515" s="769"/>
      <c r="Y515" s="769"/>
      <c r="Z515" s="769"/>
    </row>
    <row r="516">
      <c r="A516" s="769"/>
      <c r="B516" s="769"/>
      <c r="C516" s="769"/>
      <c r="D516" s="769"/>
      <c r="E516" s="769"/>
      <c r="F516" s="1265"/>
      <c r="G516" s="769"/>
      <c r="H516" s="2187"/>
      <c r="I516" s="1265"/>
      <c r="J516" s="769"/>
      <c r="K516" s="769"/>
      <c r="L516" s="769"/>
      <c r="M516" s="769"/>
      <c r="N516" s="769"/>
      <c r="O516" s="769"/>
      <c r="P516" s="769"/>
      <c r="Q516" s="769"/>
      <c r="R516" s="769"/>
      <c r="S516" s="769"/>
      <c r="T516" s="769"/>
      <c r="U516" s="769"/>
      <c r="V516" s="769"/>
      <c r="W516" s="769"/>
      <c r="X516" s="769"/>
      <c r="Y516" s="769"/>
      <c r="Z516" s="769"/>
    </row>
    <row r="517">
      <c r="A517" s="769"/>
      <c r="B517" s="769"/>
      <c r="C517" s="769"/>
      <c r="D517" s="769"/>
      <c r="E517" s="769"/>
      <c r="F517" s="1265"/>
      <c r="G517" s="769"/>
      <c r="H517" s="2187"/>
      <c r="I517" s="1265"/>
      <c r="J517" s="769"/>
      <c r="K517" s="769"/>
      <c r="L517" s="769"/>
      <c r="M517" s="769"/>
      <c r="N517" s="769"/>
      <c r="O517" s="769"/>
      <c r="P517" s="769"/>
      <c r="Q517" s="769"/>
      <c r="R517" s="769"/>
      <c r="S517" s="769"/>
      <c r="T517" s="769"/>
      <c r="U517" s="769"/>
      <c r="V517" s="769"/>
      <c r="W517" s="769"/>
      <c r="X517" s="769"/>
      <c r="Y517" s="769"/>
      <c r="Z517" s="769"/>
    </row>
    <row r="518">
      <c r="A518" s="769"/>
      <c r="B518" s="769"/>
      <c r="C518" s="769"/>
      <c r="D518" s="769"/>
      <c r="E518" s="769"/>
      <c r="F518" s="1265"/>
      <c r="G518" s="769"/>
      <c r="H518" s="2187"/>
      <c r="I518" s="1265"/>
      <c r="J518" s="769"/>
      <c r="K518" s="769"/>
      <c r="L518" s="769"/>
      <c r="M518" s="769"/>
      <c r="N518" s="769"/>
      <c r="O518" s="769"/>
      <c r="P518" s="769"/>
      <c r="Q518" s="769"/>
      <c r="R518" s="769"/>
      <c r="S518" s="769"/>
      <c r="T518" s="769"/>
      <c r="U518" s="769"/>
      <c r="V518" s="769"/>
      <c r="W518" s="769"/>
      <c r="X518" s="769"/>
      <c r="Y518" s="769"/>
      <c r="Z518" s="769"/>
    </row>
    <row r="519">
      <c r="A519" s="769"/>
      <c r="B519" s="769"/>
      <c r="C519" s="769"/>
      <c r="D519" s="769"/>
      <c r="E519" s="769"/>
      <c r="F519" s="1265"/>
      <c r="G519" s="769"/>
      <c r="H519" s="2187"/>
      <c r="I519" s="1265"/>
      <c r="J519" s="769"/>
      <c r="K519" s="769"/>
      <c r="L519" s="769"/>
      <c r="M519" s="769"/>
      <c r="N519" s="769"/>
      <c r="O519" s="769"/>
      <c r="P519" s="769"/>
      <c r="Q519" s="769"/>
      <c r="R519" s="769"/>
      <c r="S519" s="769"/>
      <c r="T519" s="769"/>
      <c r="U519" s="769"/>
      <c r="V519" s="769"/>
      <c r="W519" s="769"/>
      <c r="X519" s="769"/>
      <c r="Y519" s="769"/>
      <c r="Z519" s="769"/>
    </row>
    <row r="520">
      <c r="A520" s="769"/>
      <c r="B520" s="769"/>
      <c r="C520" s="769"/>
      <c r="D520" s="769"/>
      <c r="E520" s="769"/>
      <c r="F520" s="1265"/>
      <c r="G520" s="769"/>
      <c r="H520" s="2187"/>
      <c r="I520" s="1265"/>
      <c r="J520" s="769"/>
      <c r="K520" s="769"/>
      <c r="L520" s="769"/>
      <c r="M520" s="769"/>
      <c r="N520" s="769"/>
      <c r="O520" s="769"/>
      <c r="P520" s="769"/>
      <c r="Q520" s="769"/>
      <c r="R520" s="769"/>
      <c r="S520" s="769"/>
      <c r="T520" s="769"/>
      <c r="U520" s="769"/>
      <c r="V520" s="769"/>
      <c r="W520" s="769"/>
      <c r="X520" s="769"/>
      <c r="Y520" s="769"/>
      <c r="Z520" s="769"/>
    </row>
    <row r="521">
      <c r="A521" s="769"/>
      <c r="B521" s="769"/>
      <c r="C521" s="769"/>
      <c r="D521" s="769"/>
      <c r="E521" s="769"/>
      <c r="F521" s="1265"/>
      <c r="G521" s="769"/>
      <c r="H521" s="2187"/>
      <c r="I521" s="1265"/>
      <c r="J521" s="769"/>
      <c r="K521" s="769"/>
      <c r="L521" s="769"/>
      <c r="M521" s="769"/>
      <c r="N521" s="769"/>
      <c r="O521" s="769"/>
      <c r="P521" s="769"/>
      <c r="Q521" s="769"/>
      <c r="R521" s="769"/>
      <c r="S521" s="769"/>
      <c r="T521" s="769"/>
      <c r="U521" s="769"/>
      <c r="V521" s="769"/>
      <c r="W521" s="769"/>
      <c r="X521" s="769"/>
      <c r="Y521" s="769"/>
      <c r="Z521" s="769"/>
    </row>
    <row r="522">
      <c r="A522" s="769"/>
      <c r="B522" s="769"/>
      <c r="C522" s="769"/>
      <c r="D522" s="769"/>
      <c r="E522" s="769"/>
      <c r="F522" s="1265"/>
      <c r="G522" s="769"/>
      <c r="H522" s="2187"/>
      <c r="I522" s="1265"/>
      <c r="J522" s="769"/>
      <c r="K522" s="769"/>
      <c r="L522" s="769"/>
      <c r="M522" s="769"/>
      <c r="N522" s="769"/>
      <c r="O522" s="769"/>
      <c r="P522" s="769"/>
      <c r="Q522" s="769"/>
      <c r="R522" s="769"/>
      <c r="S522" s="769"/>
      <c r="T522" s="769"/>
      <c r="U522" s="769"/>
      <c r="V522" s="769"/>
      <c r="W522" s="769"/>
      <c r="X522" s="769"/>
      <c r="Y522" s="769"/>
      <c r="Z522" s="769"/>
    </row>
    <row r="523">
      <c r="A523" s="769"/>
      <c r="B523" s="769"/>
      <c r="C523" s="769"/>
      <c r="D523" s="769"/>
      <c r="E523" s="769"/>
      <c r="F523" s="1265"/>
      <c r="G523" s="769"/>
      <c r="H523" s="2187"/>
      <c r="I523" s="1265"/>
      <c r="J523" s="769"/>
      <c r="K523" s="769"/>
      <c r="L523" s="769"/>
      <c r="M523" s="769"/>
      <c r="N523" s="769"/>
      <c r="O523" s="769"/>
      <c r="P523" s="769"/>
      <c r="Q523" s="769"/>
      <c r="R523" s="769"/>
      <c r="S523" s="769"/>
      <c r="T523" s="769"/>
      <c r="U523" s="769"/>
      <c r="V523" s="769"/>
      <c r="W523" s="769"/>
      <c r="X523" s="769"/>
      <c r="Y523" s="769"/>
      <c r="Z523" s="769"/>
    </row>
    <row r="524">
      <c r="A524" s="769"/>
      <c r="B524" s="769"/>
      <c r="C524" s="769"/>
      <c r="D524" s="769"/>
      <c r="E524" s="769"/>
      <c r="F524" s="1265"/>
      <c r="G524" s="769"/>
      <c r="H524" s="2187"/>
      <c r="I524" s="1265"/>
      <c r="J524" s="769"/>
      <c r="K524" s="769"/>
      <c r="L524" s="769"/>
      <c r="M524" s="769"/>
      <c r="N524" s="769"/>
      <c r="O524" s="769"/>
      <c r="P524" s="769"/>
      <c r="Q524" s="769"/>
      <c r="R524" s="769"/>
      <c r="S524" s="769"/>
      <c r="T524" s="769"/>
      <c r="U524" s="769"/>
      <c r="V524" s="769"/>
      <c r="W524" s="769"/>
      <c r="X524" s="769"/>
      <c r="Y524" s="769"/>
      <c r="Z524" s="769"/>
    </row>
    <row r="525">
      <c r="A525" s="769"/>
      <c r="B525" s="769"/>
      <c r="C525" s="769"/>
      <c r="D525" s="769"/>
      <c r="E525" s="769"/>
      <c r="F525" s="1265"/>
      <c r="G525" s="769"/>
      <c r="H525" s="2187"/>
      <c r="I525" s="1265"/>
      <c r="J525" s="769"/>
      <c r="K525" s="769"/>
      <c r="L525" s="769"/>
      <c r="M525" s="769"/>
      <c r="N525" s="769"/>
      <c r="O525" s="769"/>
      <c r="P525" s="769"/>
      <c r="Q525" s="769"/>
      <c r="R525" s="769"/>
      <c r="S525" s="769"/>
      <c r="T525" s="769"/>
      <c r="U525" s="769"/>
      <c r="V525" s="769"/>
      <c r="W525" s="769"/>
      <c r="X525" s="769"/>
      <c r="Y525" s="769"/>
      <c r="Z525" s="769"/>
    </row>
    <row r="526">
      <c r="A526" s="769"/>
      <c r="B526" s="769"/>
      <c r="C526" s="769"/>
      <c r="D526" s="769"/>
      <c r="E526" s="769"/>
      <c r="F526" s="1265"/>
      <c r="G526" s="769"/>
      <c r="H526" s="2187"/>
      <c r="I526" s="1265"/>
      <c r="J526" s="769"/>
      <c r="K526" s="769"/>
      <c r="L526" s="769"/>
      <c r="M526" s="769"/>
      <c r="N526" s="769"/>
      <c r="O526" s="769"/>
      <c r="P526" s="769"/>
      <c r="Q526" s="769"/>
      <c r="R526" s="769"/>
      <c r="S526" s="769"/>
      <c r="T526" s="769"/>
      <c r="U526" s="769"/>
      <c r="V526" s="769"/>
      <c r="W526" s="769"/>
      <c r="X526" s="769"/>
      <c r="Y526" s="769"/>
      <c r="Z526" s="769"/>
    </row>
    <row r="527">
      <c r="A527" s="769"/>
      <c r="B527" s="769"/>
      <c r="C527" s="769"/>
      <c r="D527" s="769"/>
      <c r="E527" s="769"/>
      <c r="F527" s="1265"/>
      <c r="G527" s="769"/>
      <c r="H527" s="2187"/>
      <c r="I527" s="1265"/>
      <c r="J527" s="769"/>
      <c r="K527" s="769"/>
      <c r="L527" s="769"/>
      <c r="M527" s="769"/>
      <c r="N527" s="769"/>
      <c r="O527" s="769"/>
      <c r="P527" s="769"/>
      <c r="Q527" s="769"/>
      <c r="R527" s="769"/>
      <c r="S527" s="769"/>
      <c r="T527" s="769"/>
      <c r="U527" s="769"/>
      <c r="V527" s="769"/>
      <c r="W527" s="769"/>
      <c r="X527" s="769"/>
      <c r="Y527" s="769"/>
      <c r="Z527" s="769"/>
    </row>
    <row r="528">
      <c r="A528" s="769"/>
      <c r="B528" s="769"/>
      <c r="C528" s="769"/>
      <c r="D528" s="769"/>
      <c r="E528" s="769"/>
      <c r="F528" s="1265"/>
      <c r="G528" s="769"/>
      <c r="H528" s="2187"/>
      <c r="I528" s="1265"/>
      <c r="J528" s="769"/>
      <c r="K528" s="769"/>
      <c r="L528" s="769"/>
      <c r="M528" s="769"/>
      <c r="N528" s="769"/>
      <c r="O528" s="769"/>
      <c r="P528" s="769"/>
      <c r="Q528" s="769"/>
      <c r="R528" s="769"/>
      <c r="S528" s="769"/>
      <c r="T528" s="769"/>
      <c r="U528" s="769"/>
      <c r="V528" s="769"/>
      <c r="W528" s="769"/>
      <c r="X528" s="769"/>
      <c r="Y528" s="769"/>
      <c r="Z528" s="769"/>
    </row>
    <row r="529">
      <c r="A529" s="769"/>
      <c r="B529" s="769"/>
      <c r="C529" s="769"/>
      <c r="D529" s="769"/>
      <c r="E529" s="769"/>
      <c r="F529" s="1265"/>
      <c r="G529" s="769"/>
      <c r="H529" s="2187"/>
      <c r="I529" s="1265"/>
      <c r="J529" s="769"/>
      <c r="K529" s="769"/>
      <c r="L529" s="769"/>
      <c r="M529" s="769"/>
      <c r="N529" s="769"/>
      <c r="O529" s="769"/>
      <c r="P529" s="769"/>
      <c r="Q529" s="769"/>
      <c r="R529" s="769"/>
      <c r="S529" s="769"/>
      <c r="T529" s="769"/>
      <c r="U529" s="769"/>
      <c r="V529" s="769"/>
      <c r="W529" s="769"/>
      <c r="X529" s="769"/>
      <c r="Y529" s="769"/>
      <c r="Z529" s="769"/>
    </row>
    <row r="530">
      <c r="A530" s="769"/>
      <c r="B530" s="769"/>
      <c r="C530" s="769"/>
      <c r="D530" s="769"/>
      <c r="E530" s="769"/>
      <c r="F530" s="1265"/>
      <c r="G530" s="769"/>
      <c r="H530" s="2187"/>
      <c r="I530" s="1265"/>
      <c r="J530" s="769"/>
      <c r="K530" s="769"/>
      <c r="L530" s="769"/>
      <c r="M530" s="769"/>
      <c r="N530" s="769"/>
      <c r="O530" s="769"/>
      <c r="P530" s="769"/>
      <c r="Q530" s="769"/>
      <c r="R530" s="769"/>
      <c r="S530" s="769"/>
      <c r="T530" s="769"/>
      <c r="U530" s="769"/>
      <c r="V530" s="769"/>
      <c r="W530" s="769"/>
      <c r="X530" s="769"/>
      <c r="Y530" s="769"/>
      <c r="Z530" s="769"/>
    </row>
    <row r="531">
      <c r="A531" s="769"/>
      <c r="B531" s="769"/>
      <c r="C531" s="769"/>
      <c r="D531" s="769"/>
      <c r="E531" s="769"/>
      <c r="F531" s="1265"/>
      <c r="G531" s="769"/>
      <c r="H531" s="2187"/>
      <c r="I531" s="1265"/>
      <c r="J531" s="769"/>
      <c r="K531" s="769"/>
      <c r="L531" s="769"/>
      <c r="M531" s="769"/>
      <c r="N531" s="769"/>
      <c r="O531" s="769"/>
      <c r="P531" s="769"/>
      <c r="Q531" s="769"/>
      <c r="R531" s="769"/>
      <c r="S531" s="769"/>
      <c r="T531" s="769"/>
      <c r="U531" s="769"/>
      <c r="V531" s="769"/>
      <c r="W531" s="769"/>
      <c r="X531" s="769"/>
      <c r="Y531" s="769"/>
      <c r="Z531" s="769"/>
    </row>
    <row r="532">
      <c r="A532" s="769"/>
      <c r="B532" s="769"/>
      <c r="C532" s="769"/>
      <c r="D532" s="769"/>
      <c r="E532" s="769"/>
      <c r="F532" s="1265"/>
      <c r="G532" s="769"/>
      <c r="H532" s="2187"/>
      <c r="I532" s="1265"/>
      <c r="J532" s="769"/>
      <c r="K532" s="769"/>
      <c r="L532" s="769"/>
      <c r="M532" s="769"/>
      <c r="N532" s="769"/>
      <c r="O532" s="769"/>
      <c r="P532" s="769"/>
      <c r="Q532" s="769"/>
      <c r="R532" s="769"/>
      <c r="S532" s="769"/>
      <c r="T532" s="769"/>
      <c r="U532" s="769"/>
      <c r="V532" s="769"/>
      <c r="W532" s="769"/>
      <c r="X532" s="769"/>
      <c r="Y532" s="769"/>
      <c r="Z532" s="769"/>
    </row>
    <row r="533">
      <c r="A533" s="769"/>
      <c r="B533" s="769"/>
      <c r="C533" s="769"/>
      <c r="D533" s="769"/>
      <c r="E533" s="769"/>
      <c r="F533" s="1265"/>
      <c r="G533" s="769"/>
      <c r="H533" s="2187"/>
      <c r="I533" s="1265"/>
      <c r="J533" s="769"/>
      <c r="K533" s="769"/>
      <c r="L533" s="769"/>
      <c r="M533" s="769"/>
      <c r="N533" s="769"/>
      <c r="O533" s="769"/>
      <c r="P533" s="769"/>
      <c r="Q533" s="769"/>
      <c r="R533" s="769"/>
      <c r="S533" s="769"/>
      <c r="T533" s="769"/>
      <c r="U533" s="769"/>
      <c r="V533" s="769"/>
      <c r="W533" s="769"/>
      <c r="X533" s="769"/>
      <c r="Y533" s="769"/>
      <c r="Z533" s="769"/>
    </row>
    <row r="534">
      <c r="A534" s="769"/>
      <c r="B534" s="769"/>
      <c r="C534" s="769"/>
      <c r="D534" s="769"/>
      <c r="E534" s="769"/>
      <c r="F534" s="1265"/>
      <c r="G534" s="769"/>
      <c r="H534" s="2187"/>
      <c r="I534" s="1265"/>
      <c r="J534" s="769"/>
      <c r="K534" s="769"/>
      <c r="L534" s="769"/>
      <c r="M534" s="769"/>
      <c r="N534" s="769"/>
      <c r="O534" s="769"/>
      <c r="P534" s="769"/>
      <c r="Q534" s="769"/>
      <c r="R534" s="769"/>
      <c r="S534" s="769"/>
      <c r="T534" s="769"/>
      <c r="U534" s="769"/>
      <c r="V534" s="769"/>
      <c r="W534" s="769"/>
      <c r="X534" s="769"/>
      <c r="Y534" s="769"/>
      <c r="Z534" s="769"/>
    </row>
    <row r="535">
      <c r="A535" s="769"/>
      <c r="B535" s="769"/>
      <c r="C535" s="769"/>
      <c r="D535" s="769"/>
      <c r="E535" s="769"/>
      <c r="F535" s="1265"/>
      <c r="G535" s="769"/>
      <c r="H535" s="2187"/>
      <c r="I535" s="1265"/>
      <c r="J535" s="769"/>
      <c r="K535" s="769"/>
      <c r="L535" s="769"/>
      <c r="M535" s="769"/>
      <c r="N535" s="769"/>
      <c r="O535" s="769"/>
      <c r="P535" s="769"/>
      <c r="Q535" s="769"/>
      <c r="R535" s="769"/>
      <c r="S535" s="769"/>
      <c r="T535" s="769"/>
      <c r="U535" s="769"/>
      <c r="V535" s="769"/>
      <c r="W535" s="769"/>
      <c r="X535" s="769"/>
      <c r="Y535" s="769"/>
      <c r="Z535" s="769"/>
    </row>
    <row r="536">
      <c r="A536" s="769"/>
      <c r="B536" s="769"/>
      <c r="C536" s="769"/>
      <c r="D536" s="769"/>
      <c r="E536" s="769"/>
      <c r="F536" s="1265"/>
      <c r="G536" s="769"/>
      <c r="H536" s="2187"/>
      <c r="I536" s="1265"/>
      <c r="J536" s="769"/>
      <c r="K536" s="769"/>
      <c r="L536" s="769"/>
      <c r="M536" s="769"/>
      <c r="N536" s="769"/>
      <c r="O536" s="769"/>
      <c r="P536" s="769"/>
      <c r="Q536" s="769"/>
      <c r="R536" s="769"/>
      <c r="S536" s="769"/>
      <c r="T536" s="769"/>
      <c r="U536" s="769"/>
      <c r="V536" s="769"/>
      <c r="W536" s="769"/>
      <c r="X536" s="769"/>
      <c r="Y536" s="769"/>
      <c r="Z536" s="769"/>
    </row>
    <row r="537">
      <c r="A537" s="769"/>
      <c r="B537" s="769"/>
      <c r="C537" s="769"/>
      <c r="D537" s="769"/>
      <c r="E537" s="769"/>
      <c r="F537" s="1265"/>
      <c r="G537" s="769"/>
      <c r="H537" s="2187"/>
      <c r="I537" s="1265"/>
      <c r="J537" s="769"/>
      <c r="K537" s="769"/>
      <c r="L537" s="769"/>
      <c r="M537" s="769"/>
      <c r="N537" s="769"/>
      <c r="O537" s="769"/>
      <c r="P537" s="769"/>
      <c r="Q537" s="769"/>
      <c r="R537" s="769"/>
      <c r="S537" s="769"/>
      <c r="T537" s="769"/>
      <c r="U537" s="769"/>
      <c r="V537" s="769"/>
      <c r="W537" s="769"/>
      <c r="X537" s="769"/>
      <c r="Y537" s="769"/>
      <c r="Z537" s="769"/>
    </row>
    <row r="538">
      <c r="A538" s="769"/>
      <c r="B538" s="769"/>
      <c r="C538" s="769"/>
      <c r="D538" s="769"/>
      <c r="E538" s="769"/>
      <c r="F538" s="1265"/>
      <c r="G538" s="769"/>
      <c r="H538" s="2187"/>
      <c r="I538" s="1265"/>
      <c r="J538" s="769"/>
      <c r="K538" s="769"/>
      <c r="L538" s="769"/>
      <c r="M538" s="769"/>
      <c r="N538" s="769"/>
      <c r="O538" s="769"/>
      <c r="P538" s="769"/>
      <c r="Q538" s="769"/>
      <c r="R538" s="769"/>
      <c r="S538" s="769"/>
      <c r="T538" s="769"/>
      <c r="U538" s="769"/>
      <c r="V538" s="769"/>
      <c r="W538" s="769"/>
      <c r="X538" s="769"/>
      <c r="Y538" s="769"/>
      <c r="Z538" s="769"/>
    </row>
    <row r="539">
      <c r="A539" s="769"/>
      <c r="B539" s="769"/>
      <c r="C539" s="769"/>
      <c r="D539" s="769"/>
      <c r="E539" s="769"/>
      <c r="F539" s="1265"/>
      <c r="G539" s="769"/>
      <c r="H539" s="2187"/>
      <c r="I539" s="1265"/>
      <c r="J539" s="769"/>
      <c r="K539" s="769"/>
      <c r="L539" s="769"/>
      <c r="M539" s="769"/>
      <c r="N539" s="769"/>
      <c r="O539" s="769"/>
      <c r="P539" s="769"/>
      <c r="Q539" s="769"/>
      <c r="R539" s="769"/>
      <c r="S539" s="769"/>
      <c r="T539" s="769"/>
      <c r="U539" s="769"/>
      <c r="V539" s="769"/>
      <c r="W539" s="769"/>
      <c r="X539" s="769"/>
      <c r="Y539" s="769"/>
      <c r="Z539" s="769"/>
    </row>
    <row r="540">
      <c r="A540" s="769"/>
      <c r="B540" s="769"/>
      <c r="C540" s="769"/>
      <c r="D540" s="769"/>
      <c r="E540" s="769"/>
      <c r="F540" s="1265"/>
      <c r="G540" s="769"/>
      <c r="H540" s="2187"/>
      <c r="I540" s="1265"/>
      <c r="J540" s="769"/>
      <c r="K540" s="769"/>
      <c r="L540" s="769"/>
      <c r="M540" s="769"/>
      <c r="N540" s="769"/>
      <c r="O540" s="769"/>
      <c r="P540" s="769"/>
      <c r="Q540" s="769"/>
      <c r="R540" s="769"/>
      <c r="S540" s="769"/>
      <c r="T540" s="769"/>
      <c r="U540" s="769"/>
      <c r="V540" s="769"/>
      <c r="W540" s="769"/>
      <c r="X540" s="769"/>
      <c r="Y540" s="769"/>
      <c r="Z540" s="769"/>
    </row>
    <row r="541">
      <c r="A541" s="769"/>
      <c r="B541" s="769"/>
      <c r="C541" s="769"/>
      <c r="D541" s="769"/>
      <c r="E541" s="769"/>
      <c r="F541" s="1265"/>
      <c r="G541" s="769"/>
      <c r="H541" s="2187"/>
      <c r="I541" s="1265"/>
      <c r="J541" s="769"/>
      <c r="K541" s="769"/>
      <c r="L541" s="769"/>
      <c r="M541" s="769"/>
      <c r="N541" s="769"/>
      <c r="O541" s="769"/>
      <c r="P541" s="769"/>
      <c r="Q541" s="769"/>
      <c r="R541" s="769"/>
      <c r="S541" s="769"/>
      <c r="T541" s="769"/>
      <c r="U541" s="769"/>
      <c r="V541" s="769"/>
      <c r="W541" s="769"/>
      <c r="X541" s="769"/>
      <c r="Y541" s="769"/>
      <c r="Z541" s="769"/>
    </row>
    <row r="542">
      <c r="A542" s="769"/>
      <c r="B542" s="769"/>
      <c r="C542" s="769"/>
      <c r="D542" s="769"/>
      <c r="E542" s="769"/>
      <c r="F542" s="1265"/>
      <c r="G542" s="769"/>
      <c r="H542" s="2187"/>
      <c r="I542" s="1265"/>
      <c r="J542" s="769"/>
      <c r="K542" s="769"/>
      <c r="L542" s="769"/>
      <c r="M542" s="769"/>
      <c r="N542" s="769"/>
      <c r="O542" s="769"/>
      <c r="P542" s="769"/>
      <c r="Q542" s="769"/>
      <c r="R542" s="769"/>
      <c r="S542" s="769"/>
      <c r="T542" s="769"/>
      <c r="U542" s="769"/>
      <c r="V542" s="769"/>
      <c r="W542" s="769"/>
      <c r="X542" s="769"/>
      <c r="Y542" s="769"/>
      <c r="Z542" s="769"/>
    </row>
    <row r="543">
      <c r="A543" s="769"/>
      <c r="B543" s="769"/>
      <c r="C543" s="769"/>
      <c r="D543" s="769"/>
      <c r="E543" s="769"/>
      <c r="F543" s="1265"/>
      <c r="G543" s="769"/>
      <c r="H543" s="2187"/>
      <c r="I543" s="1265"/>
      <c r="J543" s="769"/>
      <c r="K543" s="769"/>
      <c r="L543" s="769"/>
      <c r="M543" s="769"/>
      <c r="N543" s="769"/>
      <c r="O543" s="769"/>
      <c r="P543" s="769"/>
      <c r="Q543" s="769"/>
      <c r="R543" s="769"/>
      <c r="S543" s="769"/>
      <c r="T543" s="769"/>
      <c r="U543" s="769"/>
      <c r="V543" s="769"/>
      <c r="W543" s="769"/>
      <c r="X543" s="769"/>
      <c r="Y543" s="769"/>
      <c r="Z543" s="769"/>
    </row>
    <row r="544">
      <c r="A544" s="769"/>
      <c r="B544" s="769"/>
      <c r="C544" s="769"/>
      <c r="D544" s="769"/>
      <c r="E544" s="769"/>
      <c r="F544" s="1265"/>
      <c r="G544" s="769"/>
      <c r="H544" s="2187"/>
      <c r="I544" s="1265"/>
      <c r="J544" s="769"/>
      <c r="K544" s="769"/>
      <c r="L544" s="769"/>
      <c r="M544" s="769"/>
      <c r="N544" s="769"/>
      <c r="O544" s="769"/>
      <c r="P544" s="769"/>
      <c r="Q544" s="769"/>
      <c r="R544" s="769"/>
      <c r="S544" s="769"/>
      <c r="T544" s="769"/>
      <c r="U544" s="769"/>
      <c r="V544" s="769"/>
      <c r="W544" s="769"/>
      <c r="X544" s="769"/>
      <c r="Y544" s="769"/>
      <c r="Z544" s="769"/>
    </row>
    <row r="545">
      <c r="A545" s="769"/>
      <c r="B545" s="769"/>
      <c r="C545" s="769"/>
      <c r="D545" s="769"/>
      <c r="E545" s="769"/>
      <c r="F545" s="1265"/>
      <c r="G545" s="769"/>
      <c r="H545" s="2187"/>
      <c r="I545" s="1265"/>
      <c r="J545" s="769"/>
      <c r="K545" s="769"/>
      <c r="L545" s="769"/>
      <c r="M545" s="769"/>
      <c r="N545" s="769"/>
      <c r="O545" s="769"/>
      <c r="P545" s="769"/>
      <c r="Q545" s="769"/>
      <c r="R545" s="769"/>
      <c r="S545" s="769"/>
      <c r="T545" s="769"/>
      <c r="U545" s="769"/>
      <c r="V545" s="769"/>
      <c r="W545" s="769"/>
      <c r="X545" s="769"/>
      <c r="Y545" s="769"/>
      <c r="Z545" s="769"/>
    </row>
    <row r="546">
      <c r="A546" s="769"/>
      <c r="B546" s="769"/>
      <c r="C546" s="769"/>
      <c r="D546" s="769"/>
      <c r="E546" s="769"/>
      <c r="F546" s="1265"/>
      <c r="G546" s="769"/>
      <c r="H546" s="2187"/>
      <c r="I546" s="1265"/>
      <c r="J546" s="769"/>
      <c r="K546" s="769"/>
      <c r="L546" s="769"/>
      <c r="M546" s="769"/>
      <c r="N546" s="769"/>
      <c r="O546" s="769"/>
      <c r="P546" s="769"/>
      <c r="Q546" s="769"/>
      <c r="R546" s="769"/>
      <c r="S546" s="769"/>
      <c r="T546" s="769"/>
      <c r="U546" s="769"/>
      <c r="V546" s="769"/>
      <c r="W546" s="769"/>
      <c r="X546" s="769"/>
      <c r="Y546" s="769"/>
      <c r="Z546" s="769"/>
    </row>
    <row r="547">
      <c r="A547" s="769"/>
      <c r="B547" s="769"/>
      <c r="C547" s="769"/>
      <c r="D547" s="769"/>
      <c r="E547" s="769"/>
      <c r="F547" s="1265"/>
      <c r="G547" s="769"/>
      <c r="H547" s="2187"/>
      <c r="I547" s="1265"/>
      <c r="J547" s="769"/>
      <c r="K547" s="769"/>
      <c r="L547" s="769"/>
      <c r="M547" s="769"/>
      <c r="N547" s="769"/>
      <c r="O547" s="769"/>
      <c r="P547" s="769"/>
      <c r="Q547" s="769"/>
      <c r="R547" s="769"/>
      <c r="S547" s="769"/>
      <c r="T547" s="769"/>
      <c r="U547" s="769"/>
      <c r="V547" s="769"/>
      <c r="W547" s="769"/>
      <c r="X547" s="769"/>
      <c r="Y547" s="769"/>
      <c r="Z547" s="769"/>
    </row>
    <row r="548">
      <c r="A548" s="769"/>
      <c r="B548" s="769"/>
      <c r="C548" s="769"/>
      <c r="D548" s="769"/>
      <c r="E548" s="769"/>
      <c r="F548" s="1265"/>
      <c r="G548" s="769"/>
      <c r="H548" s="2187"/>
      <c r="I548" s="1265"/>
      <c r="J548" s="769"/>
      <c r="K548" s="769"/>
      <c r="L548" s="769"/>
      <c r="M548" s="769"/>
      <c r="N548" s="769"/>
      <c r="O548" s="769"/>
      <c r="P548" s="769"/>
      <c r="Q548" s="769"/>
      <c r="R548" s="769"/>
      <c r="S548" s="769"/>
      <c r="T548" s="769"/>
      <c r="U548" s="769"/>
      <c r="V548" s="769"/>
      <c r="W548" s="769"/>
      <c r="X548" s="769"/>
      <c r="Y548" s="769"/>
      <c r="Z548" s="769"/>
    </row>
    <row r="549">
      <c r="A549" s="769"/>
      <c r="B549" s="769"/>
      <c r="C549" s="769"/>
      <c r="D549" s="769"/>
      <c r="E549" s="769"/>
      <c r="F549" s="1265"/>
      <c r="G549" s="769"/>
      <c r="H549" s="2187"/>
      <c r="I549" s="1265"/>
      <c r="J549" s="769"/>
      <c r="K549" s="769"/>
      <c r="L549" s="769"/>
      <c r="M549" s="769"/>
      <c r="N549" s="769"/>
      <c r="O549" s="769"/>
      <c r="P549" s="769"/>
      <c r="Q549" s="769"/>
      <c r="R549" s="769"/>
      <c r="S549" s="769"/>
      <c r="T549" s="769"/>
      <c r="U549" s="769"/>
      <c r="V549" s="769"/>
      <c r="W549" s="769"/>
      <c r="X549" s="769"/>
      <c r="Y549" s="769"/>
      <c r="Z549" s="769"/>
    </row>
    <row r="550">
      <c r="A550" s="769"/>
      <c r="B550" s="769"/>
      <c r="C550" s="769"/>
      <c r="D550" s="769"/>
      <c r="E550" s="769"/>
      <c r="F550" s="1265"/>
      <c r="G550" s="769"/>
      <c r="H550" s="2187"/>
      <c r="I550" s="1265"/>
      <c r="J550" s="769"/>
      <c r="K550" s="769"/>
      <c r="L550" s="769"/>
      <c r="M550" s="769"/>
      <c r="N550" s="769"/>
      <c r="O550" s="769"/>
      <c r="P550" s="769"/>
      <c r="Q550" s="769"/>
      <c r="R550" s="769"/>
      <c r="S550" s="769"/>
      <c r="T550" s="769"/>
      <c r="U550" s="769"/>
      <c r="V550" s="769"/>
      <c r="W550" s="769"/>
      <c r="X550" s="769"/>
      <c r="Y550" s="769"/>
      <c r="Z550" s="769"/>
    </row>
    <row r="551">
      <c r="A551" s="769"/>
      <c r="B551" s="769"/>
      <c r="C551" s="769"/>
      <c r="D551" s="769"/>
      <c r="E551" s="769"/>
      <c r="F551" s="1265"/>
      <c r="G551" s="769"/>
      <c r="H551" s="2187"/>
      <c r="I551" s="1265"/>
      <c r="J551" s="769"/>
      <c r="K551" s="769"/>
      <c r="L551" s="769"/>
      <c r="M551" s="769"/>
      <c r="N551" s="769"/>
      <c r="O551" s="769"/>
      <c r="P551" s="769"/>
      <c r="Q551" s="769"/>
      <c r="R551" s="769"/>
      <c r="S551" s="769"/>
      <c r="T551" s="769"/>
      <c r="U551" s="769"/>
      <c r="V551" s="769"/>
      <c r="W551" s="769"/>
      <c r="X551" s="769"/>
      <c r="Y551" s="769"/>
      <c r="Z551" s="769"/>
    </row>
    <row r="552">
      <c r="A552" s="769"/>
      <c r="B552" s="769"/>
      <c r="C552" s="769"/>
      <c r="D552" s="769"/>
      <c r="E552" s="769"/>
      <c r="F552" s="1265"/>
      <c r="G552" s="769"/>
      <c r="H552" s="2187"/>
      <c r="I552" s="1265"/>
      <c r="J552" s="769"/>
      <c r="K552" s="769"/>
      <c r="L552" s="769"/>
      <c r="M552" s="769"/>
      <c r="N552" s="769"/>
      <c r="O552" s="769"/>
      <c r="P552" s="769"/>
      <c r="Q552" s="769"/>
      <c r="R552" s="769"/>
      <c r="S552" s="769"/>
      <c r="T552" s="769"/>
      <c r="U552" s="769"/>
      <c r="V552" s="769"/>
      <c r="W552" s="769"/>
      <c r="X552" s="769"/>
      <c r="Y552" s="769"/>
      <c r="Z552" s="769"/>
    </row>
    <row r="553">
      <c r="A553" s="769"/>
      <c r="B553" s="769"/>
      <c r="C553" s="769"/>
      <c r="D553" s="769"/>
      <c r="E553" s="769"/>
      <c r="F553" s="1265"/>
      <c r="G553" s="769"/>
      <c r="H553" s="2187"/>
      <c r="I553" s="1265"/>
      <c r="J553" s="769"/>
      <c r="K553" s="769"/>
      <c r="L553" s="769"/>
      <c r="M553" s="769"/>
      <c r="N553" s="769"/>
      <c r="O553" s="769"/>
      <c r="P553" s="769"/>
      <c r="Q553" s="769"/>
      <c r="R553" s="769"/>
      <c r="S553" s="769"/>
      <c r="T553" s="769"/>
      <c r="U553" s="769"/>
      <c r="V553" s="769"/>
      <c r="W553" s="769"/>
      <c r="X553" s="769"/>
      <c r="Y553" s="769"/>
      <c r="Z553" s="769"/>
    </row>
    <row r="554">
      <c r="A554" s="769"/>
      <c r="B554" s="769"/>
      <c r="C554" s="769"/>
      <c r="D554" s="769"/>
      <c r="E554" s="769"/>
      <c r="F554" s="1265"/>
      <c r="G554" s="769"/>
      <c r="H554" s="2187"/>
      <c r="I554" s="1265"/>
      <c r="J554" s="769"/>
      <c r="K554" s="769"/>
      <c r="L554" s="769"/>
      <c r="M554" s="769"/>
      <c r="N554" s="769"/>
      <c r="O554" s="769"/>
      <c r="P554" s="769"/>
      <c r="Q554" s="769"/>
      <c r="R554" s="769"/>
      <c r="S554" s="769"/>
      <c r="T554" s="769"/>
      <c r="U554" s="769"/>
      <c r="V554" s="769"/>
      <c r="W554" s="769"/>
      <c r="X554" s="769"/>
      <c r="Y554" s="769"/>
      <c r="Z554" s="769"/>
    </row>
    <row r="555">
      <c r="A555" s="769"/>
      <c r="B555" s="769"/>
      <c r="C555" s="769"/>
      <c r="D555" s="769"/>
      <c r="E555" s="769"/>
      <c r="F555" s="1265"/>
      <c r="G555" s="769"/>
      <c r="H555" s="2187"/>
      <c r="I555" s="1265"/>
      <c r="J555" s="769"/>
      <c r="K555" s="769"/>
      <c r="L555" s="769"/>
      <c r="M555" s="769"/>
      <c r="N555" s="769"/>
      <c r="O555" s="769"/>
      <c r="P555" s="769"/>
      <c r="Q555" s="769"/>
      <c r="R555" s="769"/>
      <c r="S555" s="769"/>
      <c r="T555" s="769"/>
      <c r="U555" s="769"/>
      <c r="V555" s="769"/>
      <c r="W555" s="769"/>
      <c r="X555" s="769"/>
      <c r="Y555" s="769"/>
      <c r="Z555" s="769"/>
    </row>
    <row r="556">
      <c r="A556" s="769"/>
      <c r="B556" s="769"/>
      <c r="C556" s="769"/>
      <c r="D556" s="769"/>
      <c r="E556" s="769"/>
      <c r="F556" s="1265"/>
      <c r="G556" s="769"/>
      <c r="H556" s="2187"/>
      <c r="I556" s="1265"/>
      <c r="J556" s="769"/>
      <c r="K556" s="769"/>
      <c r="L556" s="769"/>
      <c r="M556" s="769"/>
      <c r="N556" s="769"/>
      <c r="O556" s="769"/>
      <c r="P556" s="769"/>
      <c r="Q556" s="769"/>
      <c r="R556" s="769"/>
      <c r="S556" s="769"/>
      <c r="T556" s="769"/>
      <c r="U556" s="769"/>
      <c r="V556" s="769"/>
      <c r="W556" s="769"/>
      <c r="X556" s="769"/>
      <c r="Y556" s="769"/>
      <c r="Z556" s="769"/>
    </row>
    <row r="557">
      <c r="A557" s="769"/>
      <c r="B557" s="769"/>
      <c r="C557" s="769"/>
      <c r="D557" s="769"/>
      <c r="E557" s="769"/>
      <c r="F557" s="1265"/>
      <c r="G557" s="769"/>
      <c r="H557" s="2187"/>
      <c r="I557" s="1265"/>
      <c r="J557" s="769"/>
      <c r="K557" s="769"/>
      <c r="L557" s="769"/>
      <c r="M557" s="769"/>
      <c r="N557" s="769"/>
      <c r="O557" s="769"/>
      <c r="P557" s="769"/>
      <c r="Q557" s="769"/>
      <c r="R557" s="769"/>
      <c r="S557" s="769"/>
      <c r="T557" s="769"/>
      <c r="U557" s="769"/>
      <c r="V557" s="769"/>
      <c r="W557" s="769"/>
      <c r="X557" s="769"/>
      <c r="Y557" s="769"/>
      <c r="Z557" s="769"/>
    </row>
    <row r="558">
      <c r="A558" s="769"/>
      <c r="B558" s="769"/>
      <c r="C558" s="769"/>
      <c r="D558" s="769"/>
      <c r="E558" s="769"/>
      <c r="F558" s="1265"/>
      <c r="G558" s="769"/>
      <c r="H558" s="2187"/>
      <c r="I558" s="1265"/>
      <c r="J558" s="769"/>
      <c r="K558" s="769"/>
      <c r="L558" s="769"/>
      <c r="M558" s="769"/>
      <c r="N558" s="769"/>
      <c r="O558" s="769"/>
      <c r="P558" s="769"/>
      <c r="Q558" s="769"/>
      <c r="R558" s="769"/>
      <c r="S558" s="769"/>
      <c r="T558" s="769"/>
      <c r="U558" s="769"/>
      <c r="V558" s="769"/>
      <c r="W558" s="769"/>
      <c r="X558" s="769"/>
      <c r="Y558" s="769"/>
      <c r="Z558" s="769"/>
    </row>
    <row r="559">
      <c r="A559" s="769"/>
      <c r="B559" s="769"/>
      <c r="C559" s="769"/>
      <c r="D559" s="769"/>
      <c r="E559" s="769"/>
      <c r="F559" s="1265"/>
      <c r="G559" s="769"/>
      <c r="H559" s="2187"/>
      <c r="I559" s="1265"/>
      <c r="J559" s="769"/>
      <c r="K559" s="769"/>
      <c r="L559" s="769"/>
      <c r="M559" s="769"/>
      <c r="N559" s="769"/>
      <c r="O559" s="769"/>
      <c r="P559" s="769"/>
      <c r="Q559" s="769"/>
      <c r="R559" s="769"/>
      <c r="S559" s="769"/>
      <c r="T559" s="769"/>
      <c r="U559" s="769"/>
      <c r="V559" s="769"/>
      <c r="W559" s="769"/>
      <c r="X559" s="769"/>
      <c r="Y559" s="769"/>
      <c r="Z559" s="769"/>
    </row>
    <row r="560">
      <c r="A560" s="769"/>
      <c r="B560" s="769"/>
      <c r="C560" s="769"/>
      <c r="D560" s="769"/>
      <c r="E560" s="769"/>
      <c r="F560" s="1265"/>
      <c r="G560" s="769"/>
      <c r="H560" s="2187"/>
      <c r="I560" s="1265"/>
      <c r="J560" s="769"/>
      <c r="K560" s="769"/>
      <c r="L560" s="769"/>
      <c r="M560" s="769"/>
      <c r="N560" s="769"/>
      <c r="O560" s="769"/>
      <c r="P560" s="769"/>
      <c r="Q560" s="769"/>
      <c r="R560" s="769"/>
      <c r="S560" s="769"/>
      <c r="T560" s="769"/>
      <c r="U560" s="769"/>
      <c r="V560" s="769"/>
      <c r="W560" s="769"/>
      <c r="X560" s="769"/>
      <c r="Y560" s="769"/>
      <c r="Z560" s="769"/>
    </row>
    <row r="561">
      <c r="A561" s="769"/>
      <c r="B561" s="769"/>
      <c r="C561" s="769"/>
      <c r="D561" s="769"/>
      <c r="E561" s="769"/>
      <c r="F561" s="1265"/>
      <c r="G561" s="769"/>
      <c r="H561" s="2187"/>
      <c r="I561" s="1265"/>
      <c r="J561" s="769"/>
      <c r="K561" s="769"/>
      <c r="L561" s="769"/>
      <c r="M561" s="769"/>
      <c r="N561" s="769"/>
      <c r="O561" s="769"/>
      <c r="P561" s="769"/>
      <c r="Q561" s="769"/>
      <c r="R561" s="769"/>
      <c r="S561" s="769"/>
      <c r="T561" s="769"/>
      <c r="U561" s="769"/>
      <c r="V561" s="769"/>
      <c r="W561" s="769"/>
      <c r="X561" s="769"/>
      <c r="Y561" s="769"/>
      <c r="Z561" s="769"/>
    </row>
    <row r="562">
      <c r="A562" s="769"/>
      <c r="B562" s="769"/>
      <c r="C562" s="769"/>
      <c r="D562" s="769"/>
      <c r="E562" s="769"/>
      <c r="F562" s="1265"/>
      <c r="G562" s="769"/>
      <c r="H562" s="2187"/>
      <c r="I562" s="1265"/>
      <c r="J562" s="769"/>
      <c r="K562" s="769"/>
      <c r="L562" s="769"/>
      <c r="M562" s="769"/>
      <c r="N562" s="769"/>
      <c r="O562" s="769"/>
      <c r="P562" s="769"/>
      <c r="Q562" s="769"/>
      <c r="R562" s="769"/>
      <c r="S562" s="769"/>
      <c r="T562" s="769"/>
      <c r="U562" s="769"/>
      <c r="V562" s="769"/>
      <c r="W562" s="769"/>
      <c r="X562" s="769"/>
      <c r="Y562" s="769"/>
      <c r="Z562" s="769"/>
    </row>
    <row r="563">
      <c r="A563" s="769"/>
      <c r="B563" s="769"/>
      <c r="C563" s="769"/>
      <c r="D563" s="769"/>
      <c r="E563" s="769"/>
      <c r="F563" s="1265"/>
      <c r="G563" s="769"/>
      <c r="H563" s="2187"/>
      <c r="I563" s="1265"/>
      <c r="J563" s="769"/>
      <c r="K563" s="769"/>
      <c r="L563" s="769"/>
      <c r="M563" s="769"/>
      <c r="N563" s="769"/>
      <c r="O563" s="769"/>
      <c r="P563" s="769"/>
      <c r="Q563" s="769"/>
      <c r="R563" s="769"/>
      <c r="S563" s="769"/>
      <c r="T563" s="769"/>
      <c r="U563" s="769"/>
      <c r="V563" s="769"/>
      <c r="W563" s="769"/>
      <c r="X563" s="769"/>
      <c r="Y563" s="769"/>
      <c r="Z563" s="769"/>
    </row>
    <row r="564">
      <c r="A564" s="769"/>
      <c r="B564" s="769"/>
      <c r="C564" s="769"/>
      <c r="D564" s="769"/>
      <c r="E564" s="769"/>
      <c r="F564" s="1265"/>
      <c r="G564" s="769"/>
      <c r="H564" s="2187"/>
      <c r="I564" s="1265"/>
      <c r="J564" s="769"/>
      <c r="K564" s="769"/>
      <c r="L564" s="769"/>
      <c r="M564" s="769"/>
      <c r="N564" s="769"/>
      <c r="O564" s="769"/>
      <c r="P564" s="769"/>
      <c r="Q564" s="769"/>
      <c r="R564" s="769"/>
      <c r="S564" s="769"/>
      <c r="T564" s="769"/>
      <c r="U564" s="769"/>
      <c r="V564" s="769"/>
      <c r="W564" s="769"/>
      <c r="X564" s="769"/>
      <c r="Y564" s="769"/>
      <c r="Z564" s="769"/>
    </row>
    <row r="565">
      <c r="A565" s="769"/>
      <c r="B565" s="769"/>
      <c r="C565" s="769"/>
      <c r="D565" s="769"/>
      <c r="E565" s="769"/>
      <c r="F565" s="1265"/>
      <c r="G565" s="769"/>
      <c r="H565" s="2187"/>
      <c r="I565" s="1265"/>
      <c r="J565" s="769"/>
      <c r="K565" s="769"/>
      <c r="L565" s="769"/>
      <c r="M565" s="769"/>
      <c r="N565" s="769"/>
      <c r="O565" s="769"/>
      <c r="P565" s="769"/>
      <c r="Q565" s="769"/>
      <c r="R565" s="769"/>
      <c r="S565" s="769"/>
      <c r="T565" s="769"/>
      <c r="U565" s="769"/>
      <c r="V565" s="769"/>
      <c r="W565" s="769"/>
      <c r="X565" s="769"/>
      <c r="Y565" s="769"/>
      <c r="Z565" s="769"/>
    </row>
    <row r="566">
      <c r="A566" s="769"/>
      <c r="B566" s="769"/>
      <c r="C566" s="769"/>
      <c r="D566" s="769"/>
      <c r="E566" s="769"/>
      <c r="F566" s="1265"/>
      <c r="G566" s="769"/>
      <c r="H566" s="2187"/>
      <c r="I566" s="1265"/>
      <c r="J566" s="769"/>
      <c r="K566" s="769"/>
      <c r="L566" s="769"/>
      <c r="M566" s="769"/>
      <c r="N566" s="769"/>
      <c r="O566" s="769"/>
      <c r="P566" s="769"/>
      <c r="Q566" s="769"/>
      <c r="R566" s="769"/>
      <c r="S566" s="769"/>
      <c r="T566" s="769"/>
      <c r="U566" s="769"/>
      <c r="V566" s="769"/>
      <c r="W566" s="769"/>
      <c r="X566" s="769"/>
      <c r="Y566" s="769"/>
      <c r="Z566" s="769"/>
    </row>
    <row r="567">
      <c r="A567" s="769"/>
      <c r="B567" s="769"/>
      <c r="C567" s="769"/>
      <c r="D567" s="769"/>
      <c r="E567" s="769"/>
      <c r="F567" s="1265"/>
      <c r="G567" s="769"/>
      <c r="H567" s="2187"/>
      <c r="I567" s="1265"/>
      <c r="J567" s="769"/>
      <c r="K567" s="769"/>
      <c r="L567" s="769"/>
      <c r="M567" s="769"/>
      <c r="N567" s="769"/>
      <c r="O567" s="769"/>
      <c r="P567" s="769"/>
      <c r="Q567" s="769"/>
      <c r="R567" s="769"/>
      <c r="S567" s="769"/>
      <c r="T567" s="769"/>
      <c r="U567" s="769"/>
      <c r="V567" s="769"/>
      <c r="W567" s="769"/>
      <c r="X567" s="769"/>
      <c r="Y567" s="769"/>
      <c r="Z567" s="769"/>
    </row>
    <row r="568">
      <c r="A568" s="769"/>
      <c r="B568" s="769"/>
      <c r="C568" s="769"/>
      <c r="D568" s="769"/>
      <c r="E568" s="769"/>
      <c r="F568" s="1265"/>
      <c r="G568" s="769"/>
      <c r="H568" s="2187"/>
      <c r="I568" s="1265"/>
      <c r="J568" s="769"/>
      <c r="K568" s="769"/>
      <c r="L568" s="769"/>
      <c r="M568" s="769"/>
      <c r="N568" s="769"/>
      <c r="O568" s="769"/>
      <c r="P568" s="769"/>
      <c r="Q568" s="769"/>
      <c r="R568" s="769"/>
      <c r="S568" s="769"/>
      <c r="T568" s="769"/>
      <c r="U568" s="769"/>
      <c r="V568" s="769"/>
      <c r="W568" s="769"/>
      <c r="X568" s="769"/>
      <c r="Y568" s="769"/>
      <c r="Z568" s="769"/>
    </row>
    <row r="569">
      <c r="A569" s="769"/>
      <c r="B569" s="769"/>
      <c r="C569" s="769"/>
      <c r="D569" s="769"/>
      <c r="E569" s="769"/>
      <c r="F569" s="1265"/>
      <c r="G569" s="769"/>
      <c r="H569" s="2187"/>
      <c r="I569" s="1265"/>
      <c r="J569" s="769"/>
      <c r="K569" s="769"/>
      <c r="L569" s="769"/>
      <c r="M569" s="769"/>
      <c r="N569" s="769"/>
      <c r="O569" s="769"/>
      <c r="P569" s="769"/>
      <c r="Q569" s="769"/>
      <c r="R569" s="769"/>
      <c r="S569" s="769"/>
      <c r="T569" s="769"/>
      <c r="U569" s="769"/>
      <c r="V569" s="769"/>
      <c r="W569" s="769"/>
      <c r="X569" s="769"/>
      <c r="Y569" s="769"/>
      <c r="Z569" s="769"/>
    </row>
    <row r="570">
      <c r="A570" s="769"/>
      <c r="B570" s="769"/>
      <c r="C570" s="769"/>
      <c r="D570" s="769"/>
      <c r="E570" s="769"/>
      <c r="F570" s="1265"/>
      <c r="G570" s="769"/>
      <c r="H570" s="2187"/>
      <c r="I570" s="1265"/>
      <c r="J570" s="769"/>
      <c r="K570" s="769"/>
      <c r="L570" s="769"/>
      <c r="M570" s="769"/>
      <c r="N570" s="769"/>
      <c r="O570" s="769"/>
      <c r="P570" s="769"/>
      <c r="Q570" s="769"/>
      <c r="R570" s="769"/>
      <c r="S570" s="769"/>
      <c r="T570" s="769"/>
      <c r="U570" s="769"/>
      <c r="V570" s="769"/>
      <c r="W570" s="769"/>
      <c r="X570" s="769"/>
      <c r="Y570" s="769"/>
      <c r="Z570" s="769"/>
    </row>
    <row r="571">
      <c r="A571" s="769"/>
      <c r="B571" s="769"/>
      <c r="C571" s="769"/>
      <c r="D571" s="769"/>
      <c r="E571" s="769"/>
      <c r="F571" s="1265"/>
      <c r="G571" s="769"/>
      <c r="H571" s="2187"/>
      <c r="I571" s="1265"/>
      <c r="J571" s="769"/>
      <c r="K571" s="769"/>
      <c r="L571" s="769"/>
      <c r="M571" s="769"/>
      <c r="N571" s="769"/>
      <c r="O571" s="769"/>
      <c r="P571" s="769"/>
      <c r="Q571" s="769"/>
      <c r="R571" s="769"/>
      <c r="S571" s="769"/>
      <c r="T571" s="769"/>
      <c r="U571" s="769"/>
      <c r="V571" s="769"/>
      <c r="W571" s="769"/>
      <c r="X571" s="769"/>
      <c r="Y571" s="769"/>
      <c r="Z571" s="769"/>
    </row>
    <row r="572">
      <c r="A572" s="769"/>
      <c r="B572" s="769"/>
      <c r="C572" s="769"/>
      <c r="D572" s="769"/>
      <c r="E572" s="769"/>
      <c r="F572" s="1265"/>
      <c r="G572" s="769"/>
      <c r="H572" s="2187"/>
      <c r="I572" s="1265"/>
      <c r="J572" s="769"/>
      <c r="K572" s="769"/>
      <c r="L572" s="769"/>
      <c r="M572" s="769"/>
      <c r="N572" s="769"/>
      <c r="O572" s="769"/>
      <c r="P572" s="769"/>
      <c r="Q572" s="769"/>
      <c r="R572" s="769"/>
      <c r="S572" s="769"/>
      <c r="T572" s="769"/>
      <c r="U572" s="769"/>
      <c r="V572" s="769"/>
      <c r="W572" s="769"/>
      <c r="X572" s="769"/>
      <c r="Y572" s="769"/>
      <c r="Z572" s="769"/>
    </row>
    <row r="573">
      <c r="A573" s="769"/>
      <c r="B573" s="769"/>
      <c r="C573" s="769"/>
      <c r="D573" s="769"/>
      <c r="E573" s="769"/>
      <c r="F573" s="1265"/>
      <c r="G573" s="769"/>
      <c r="H573" s="2187"/>
      <c r="I573" s="1265"/>
      <c r="J573" s="769"/>
      <c r="K573" s="769"/>
      <c r="L573" s="769"/>
      <c r="M573" s="769"/>
      <c r="N573" s="769"/>
      <c r="O573" s="769"/>
      <c r="P573" s="769"/>
      <c r="Q573" s="769"/>
      <c r="R573" s="769"/>
      <c r="S573" s="769"/>
      <c r="T573" s="769"/>
      <c r="U573" s="769"/>
      <c r="V573" s="769"/>
      <c r="W573" s="769"/>
      <c r="X573" s="769"/>
      <c r="Y573" s="769"/>
      <c r="Z573" s="769"/>
    </row>
    <row r="574">
      <c r="A574" s="769"/>
      <c r="B574" s="769"/>
      <c r="C574" s="769"/>
      <c r="D574" s="769"/>
      <c r="E574" s="769"/>
      <c r="F574" s="1265"/>
      <c r="G574" s="769"/>
      <c r="H574" s="2187"/>
      <c r="I574" s="1265"/>
      <c r="J574" s="769"/>
      <c r="K574" s="769"/>
      <c r="L574" s="769"/>
      <c r="M574" s="769"/>
      <c r="N574" s="769"/>
      <c r="O574" s="769"/>
      <c r="P574" s="769"/>
      <c r="Q574" s="769"/>
      <c r="R574" s="769"/>
      <c r="S574" s="769"/>
      <c r="T574" s="769"/>
      <c r="U574" s="769"/>
      <c r="V574" s="769"/>
      <c r="W574" s="769"/>
      <c r="X574" s="769"/>
      <c r="Y574" s="769"/>
      <c r="Z574" s="769"/>
    </row>
    <row r="575">
      <c r="A575" s="769"/>
      <c r="B575" s="769"/>
      <c r="C575" s="769"/>
      <c r="D575" s="769"/>
      <c r="E575" s="769"/>
      <c r="F575" s="1265"/>
      <c r="G575" s="769"/>
      <c r="H575" s="2187"/>
      <c r="I575" s="1265"/>
      <c r="J575" s="769"/>
      <c r="K575" s="769"/>
      <c r="L575" s="769"/>
      <c r="M575" s="769"/>
      <c r="N575" s="769"/>
      <c r="O575" s="769"/>
      <c r="P575" s="769"/>
      <c r="Q575" s="769"/>
      <c r="R575" s="769"/>
      <c r="S575" s="769"/>
      <c r="T575" s="769"/>
      <c r="U575" s="769"/>
      <c r="V575" s="769"/>
      <c r="W575" s="769"/>
      <c r="X575" s="769"/>
      <c r="Y575" s="769"/>
      <c r="Z575" s="769"/>
    </row>
    <row r="576">
      <c r="A576" s="769"/>
      <c r="B576" s="769"/>
      <c r="C576" s="769"/>
      <c r="D576" s="769"/>
      <c r="E576" s="769"/>
      <c r="F576" s="1265"/>
      <c r="G576" s="769"/>
      <c r="H576" s="2187"/>
      <c r="I576" s="1265"/>
      <c r="J576" s="769"/>
      <c r="K576" s="769"/>
      <c r="L576" s="769"/>
      <c r="M576" s="769"/>
      <c r="N576" s="769"/>
      <c r="O576" s="769"/>
      <c r="P576" s="769"/>
      <c r="Q576" s="769"/>
      <c r="R576" s="769"/>
      <c r="S576" s="769"/>
      <c r="T576" s="769"/>
      <c r="U576" s="769"/>
      <c r="V576" s="769"/>
      <c r="W576" s="769"/>
      <c r="X576" s="769"/>
      <c r="Y576" s="769"/>
      <c r="Z576" s="769"/>
    </row>
    <row r="577">
      <c r="A577" s="769"/>
      <c r="B577" s="769"/>
      <c r="C577" s="769"/>
      <c r="D577" s="769"/>
      <c r="E577" s="769"/>
      <c r="F577" s="1265"/>
      <c r="G577" s="769"/>
      <c r="H577" s="2187"/>
      <c r="I577" s="1265"/>
      <c r="J577" s="769"/>
      <c r="K577" s="769"/>
      <c r="L577" s="769"/>
      <c r="M577" s="769"/>
      <c r="N577" s="769"/>
      <c r="O577" s="769"/>
      <c r="P577" s="769"/>
      <c r="Q577" s="769"/>
      <c r="R577" s="769"/>
      <c r="S577" s="769"/>
      <c r="T577" s="769"/>
      <c r="U577" s="769"/>
      <c r="V577" s="769"/>
      <c r="W577" s="769"/>
      <c r="X577" s="769"/>
      <c r="Y577" s="769"/>
      <c r="Z577" s="769"/>
    </row>
    <row r="578">
      <c r="A578" s="769"/>
      <c r="B578" s="769"/>
      <c r="C578" s="769"/>
      <c r="D578" s="769"/>
      <c r="E578" s="769"/>
      <c r="F578" s="1265"/>
      <c r="G578" s="769"/>
      <c r="H578" s="2187"/>
      <c r="I578" s="1265"/>
      <c r="J578" s="769"/>
      <c r="K578" s="769"/>
      <c r="L578" s="769"/>
      <c r="M578" s="769"/>
      <c r="N578" s="769"/>
      <c r="O578" s="769"/>
      <c r="P578" s="769"/>
      <c r="Q578" s="769"/>
      <c r="R578" s="769"/>
      <c r="S578" s="769"/>
      <c r="T578" s="769"/>
      <c r="U578" s="769"/>
      <c r="V578" s="769"/>
      <c r="W578" s="769"/>
      <c r="X578" s="769"/>
      <c r="Y578" s="769"/>
      <c r="Z578" s="769"/>
    </row>
    <row r="579">
      <c r="A579" s="769"/>
      <c r="B579" s="769"/>
      <c r="C579" s="769"/>
      <c r="D579" s="769"/>
      <c r="E579" s="769"/>
      <c r="F579" s="1265"/>
      <c r="G579" s="769"/>
      <c r="H579" s="2187"/>
      <c r="I579" s="1265"/>
      <c r="J579" s="769"/>
      <c r="K579" s="769"/>
      <c r="L579" s="769"/>
      <c r="M579" s="769"/>
      <c r="N579" s="769"/>
      <c r="O579" s="769"/>
      <c r="P579" s="769"/>
      <c r="Q579" s="769"/>
      <c r="R579" s="769"/>
      <c r="S579" s="769"/>
      <c r="T579" s="769"/>
      <c r="U579" s="769"/>
      <c r="V579" s="769"/>
      <c r="W579" s="769"/>
      <c r="X579" s="769"/>
      <c r="Y579" s="769"/>
      <c r="Z579" s="769"/>
    </row>
    <row r="580">
      <c r="A580" s="769"/>
      <c r="B580" s="769"/>
      <c r="C580" s="769"/>
      <c r="D580" s="769"/>
      <c r="E580" s="769"/>
      <c r="F580" s="1265"/>
      <c r="G580" s="769"/>
      <c r="H580" s="2187"/>
      <c r="I580" s="1265"/>
      <c r="J580" s="769"/>
      <c r="K580" s="769"/>
      <c r="L580" s="769"/>
      <c r="M580" s="769"/>
      <c r="N580" s="769"/>
      <c r="O580" s="769"/>
      <c r="P580" s="769"/>
      <c r="Q580" s="769"/>
      <c r="R580" s="769"/>
      <c r="S580" s="769"/>
      <c r="T580" s="769"/>
      <c r="U580" s="769"/>
      <c r="V580" s="769"/>
      <c r="W580" s="769"/>
      <c r="X580" s="769"/>
      <c r="Y580" s="769"/>
      <c r="Z580" s="769"/>
    </row>
    <row r="581">
      <c r="A581" s="769"/>
      <c r="B581" s="769"/>
      <c r="C581" s="769"/>
      <c r="D581" s="769"/>
      <c r="E581" s="769"/>
      <c r="F581" s="1265"/>
      <c r="G581" s="769"/>
      <c r="H581" s="2187"/>
      <c r="I581" s="1265"/>
      <c r="J581" s="769"/>
      <c r="K581" s="769"/>
      <c r="L581" s="769"/>
      <c r="M581" s="769"/>
      <c r="N581" s="769"/>
      <c r="O581" s="769"/>
      <c r="P581" s="769"/>
      <c r="Q581" s="769"/>
      <c r="R581" s="769"/>
      <c r="S581" s="769"/>
      <c r="T581" s="769"/>
      <c r="U581" s="769"/>
      <c r="V581" s="769"/>
      <c r="W581" s="769"/>
      <c r="X581" s="769"/>
      <c r="Y581" s="769"/>
      <c r="Z581" s="769"/>
    </row>
    <row r="582">
      <c r="A582" s="769"/>
      <c r="B582" s="769"/>
      <c r="C582" s="769"/>
      <c r="D582" s="769"/>
      <c r="E582" s="769"/>
      <c r="F582" s="1265"/>
      <c r="G582" s="769"/>
      <c r="H582" s="2187"/>
      <c r="I582" s="1265"/>
      <c r="J582" s="769"/>
      <c r="K582" s="769"/>
      <c r="L582" s="769"/>
      <c r="M582" s="769"/>
      <c r="N582" s="769"/>
      <c r="O582" s="769"/>
      <c r="P582" s="769"/>
      <c r="Q582" s="769"/>
      <c r="R582" s="769"/>
      <c r="S582" s="769"/>
      <c r="T582" s="769"/>
      <c r="U582" s="769"/>
      <c r="V582" s="769"/>
      <c r="W582" s="769"/>
      <c r="X582" s="769"/>
      <c r="Y582" s="769"/>
      <c r="Z582" s="769"/>
    </row>
    <row r="583">
      <c r="A583" s="769"/>
      <c r="B583" s="769"/>
      <c r="C583" s="769"/>
      <c r="D583" s="769"/>
      <c r="E583" s="769"/>
      <c r="F583" s="1265"/>
      <c r="G583" s="769"/>
      <c r="H583" s="2187"/>
      <c r="I583" s="1265"/>
      <c r="J583" s="769"/>
      <c r="K583" s="769"/>
      <c r="L583" s="769"/>
      <c r="M583" s="769"/>
      <c r="N583" s="769"/>
      <c r="O583" s="769"/>
      <c r="P583" s="769"/>
      <c r="Q583" s="769"/>
      <c r="R583" s="769"/>
      <c r="S583" s="769"/>
      <c r="T583" s="769"/>
      <c r="U583" s="769"/>
      <c r="V583" s="769"/>
      <c r="W583" s="769"/>
      <c r="X583" s="769"/>
      <c r="Y583" s="769"/>
      <c r="Z583" s="769"/>
    </row>
    <row r="584">
      <c r="A584" s="769"/>
      <c r="B584" s="769"/>
      <c r="C584" s="769"/>
      <c r="D584" s="769"/>
      <c r="E584" s="769"/>
      <c r="F584" s="1265"/>
      <c r="G584" s="769"/>
      <c r="H584" s="2187"/>
      <c r="I584" s="1265"/>
      <c r="J584" s="769"/>
      <c r="K584" s="769"/>
      <c r="L584" s="769"/>
      <c r="M584" s="769"/>
      <c r="N584" s="769"/>
      <c r="O584" s="769"/>
      <c r="P584" s="769"/>
      <c r="Q584" s="769"/>
      <c r="R584" s="769"/>
      <c r="S584" s="769"/>
      <c r="T584" s="769"/>
      <c r="U584" s="769"/>
      <c r="V584" s="769"/>
      <c r="W584" s="769"/>
      <c r="X584" s="769"/>
      <c r="Y584" s="769"/>
      <c r="Z584" s="769"/>
    </row>
    <row r="585">
      <c r="A585" s="769"/>
      <c r="B585" s="769"/>
      <c r="C585" s="769"/>
      <c r="D585" s="769"/>
      <c r="E585" s="769"/>
      <c r="F585" s="1265"/>
      <c r="G585" s="769"/>
      <c r="H585" s="2187"/>
      <c r="I585" s="1265"/>
      <c r="J585" s="769"/>
      <c r="K585" s="769"/>
      <c r="L585" s="769"/>
      <c r="M585" s="769"/>
      <c r="N585" s="769"/>
      <c r="O585" s="769"/>
      <c r="P585" s="769"/>
      <c r="Q585" s="769"/>
      <c r="R585" s="769"/>
      <c r="S585" s="769"/>
      <c r="T585" s="769"/>
      <c r="U585" s="769"/>
      <c r="V585" s="769"/>
      <c r="W585" s="769"/>
      <c r="X585" s="769"/>
      <c r="Y585" s="769"/>
      <c r="Z585" s="769"/>
    </row>
    <row r="586">
      <c r="A586" s="769"/>
      <c r="B586" s="769"/>
      <c r="C586" s="769"/>
      <c r="D586" s="769"/>
      <c r="E586" s="769"/>
      <c r="F586" s="1265"/>
      <c r="G586" s="769"/>
      <c r="H586" s="2187"/>
      <c r="I586" s="1265"/>
      <c r="J586" s="769"/>
      <c r="K586" s="769"/>
      <c r="L586" s="769"/>
      <c r="M586" s="769"/>
      <c r="N586" s="769"/>
      <c r="O586" s="769"/>
      <c r="P586" s="769"/>
      <c r="Q586" s="769"/>
      <c r="R586" s="769"/>
      <c r="S586" s="769"/>
      <c r="T586" s="769"/>
      <c r="U586" s="769"/>
      <c r="V586" s="769"/>
      <c r="W586" s="769"/>
      <c r="X586" s="769"/>
      <c r="Y586" s="769"/>
      <c r="Z586" s="769"/>
    </row>
    <row r="587">
      <c r="A587" s="769"/>
      <c r="B587" s="769"/>
      <c r="C587" s="769"/>
      <c r="D587" s="769"/>
      <c r="E587" s="769"/>
      <c r="F587" s="1265"/>
      <c r="G587" s="769"/>
      <c r="H587" s="2187"/>
      <c r="I587" s="1265"/>
      <c r="J587" s="769"/>
      <c r="K587" s="769"/>
      <c r="L587" s="769"/>
      <c r="M587" s="769"/>
      <c r="N587" s="769"/>
      <c r="O587" s="769"/>
      <c r="P587" s="769"/>
      <c r="Q587" s="769"/>
      <c r="R587" s="769"/>
      <c r="S587" s="769"/>
      <c r="T587" s="769"/>
      <c r="U587" s="769"/>
      <c r="V587" s="769"/>
      <c r="W587" s="769"/>
      <c r="X587" s="769"/>
      <c r="Y587" s="769"/>
      <c r="Z587" s="769"/>
    </row>
    <row r="588">
      <c r="A588" s="769"/>
      <c r="B588" s="769"/>
      <c r="C588" s="769"/>
      <c r="D588" s="769"/>
      <c r="E588" s="769"/>
      <c r="F588" s="1265"/>
      <c r="G588" s="769"/>
      <c r="H588" s="2187"/>
      <c r="I588" s="1265"/>
      <c r="J588" s="769"/>
      <c r="K588" s="769"/>
      <c r="L588" s="769"/>
      <c r="M588" s="769"/>
      <c r="N588" s="769"/>
      <c r="O588" s="769"/>
      <c r="P588" s="769"/>
      <c r="Q588" s="769"/>
      <c r="R588" s="769"/>
      <c r="S588" s="769"/>
      <c r="T588" s="769"/>
      <c r="U588" s="769"/>
      <c r="V588" s="769"/>
      <c r="W588" s="769"/>
      <c r="X588" s="769"/>
      <c r="Y588" s="769"/>
      <c r="Z588" s="769"/>
    </row>
    <row r="589">
      <c r="A589" s="769"/>
      <c r="B589" s="769"/>
      <c r="C589" s="769"/>
      <c r="D589" s="769"/>
      <c r="E589" s="769"/>
      <c r="F589" s="1265"/>
      <c r="G589" s="769"/>
      <c r="H589" s="2187"/>
      <c r="I589" s="1265"/>
      <c r="J589" s="769"/>
      <c r="K589" s="769"/>
      <c r="L589" s="769"/>
      <c r="M589" s="769"/>
      <c r="N589" s="769"/>
      <c r="O589" s="769"/>
      <c r="P589" s="769"/>
      <c r="Q589" s="769"/>
      <c r="R589" s="769"/>
      <c r="S589" s="769"/>
      <c r="T589" s="769"/>
      <c r="U589" s="769"/>
      <c r="V589" s="769"/>
      <c r="W589" s="769"/>
      <c r="X589" s="769"/>
      <c r="Y589" s="769"/>
      <c r="Z589" s="769"/>
    </row>
    <row r="590">
      <c r="A590" s="769"/>
      <c r="B590" s="769"/>
      <c r="C590" s="769"/>
      <c r="D590" s="769"/>
      <c r="E590" s="769"/>
      <c r="F590" s="1265"/>
      <c r="G590" s="769"/>
      <c r="H590" s="2187"/>
      <c r="I590" s="1265"/>
      <c r="J590" s="769"/>
      <c r="K590" s="769"/>
      <c r="L590" s="769"/>
      <c r="M590" s="769"/>
      <c r="N590" s="769"/>
      <c r="O590" s="769"/>
      <c r="P590" s="769"/>
      <c r="Q590" s="769"/>
      <c r="R590" s="769"/>
      <c r="S590" s="769"/>
      <c r="T590" s="769"/>
      <c r="U590" s="769"/>
      <c r="V590" s="769"/>
      <c r="W590" s="769"/>
      <c r="X590" s="769"/>
      <c r="Y590" s="769"/>
      <c r="Z590" s="769"/>
    </row>
    <row r="591">
      <c r="A591" s="769"/>
      <c r="B591" s="769"/>
      <c r="C591" s="769"/>
      <c r="D591" s="769"/>
      <c r="E591" s="769"/>
      <c r="F591" s="1265"/>
      <c r="G591" s="769"/>
      <c r="H591" s="2187"/>
      <c r="I591" s="1265"/>
      <c r="J591" s="769"/>
      <c r="K591" s="769"/>
      <c r="L591" s="769"/>
      <c r="M591" s="769"/>
      <c r="N591" s="769"/>
      <c r="O591" s="769"/>
      <c r="P591" s="769"/>
      <c r="Q591" s="769"/>
      <c r="R591" s="769"/>
      <c r="S591" s="769"/>
      <c r="T591" s="769"/>
      <c r="U591" s="769"/>
      <c r="V591" s="769"/>
      <c r="W591" s="769"/>
      <c r="X591" s="769"/>
      <c r="Y591" s="769"/>
      <c r="Z591" s="769"/>
    </row>
    <row r="592">
      <c r="A592" s="769"/>
      <c r="B592" s="769"/>
      <c r="C592" s="769"/>
      <c r="D592" s="769"/>
      <c r="E592" s="769"/>
      <c r="F592" s="1265"/>
      <c r="G592" s="769"/>
      <c r="H592" s="2187"/>
      <c r="I592" s="1265"/>
      <c r="J592" s="769"/>
      <c r="K592" s="769"/>
      <c r="L592" s="769"/>
      <c r="M592" s="769"/>
      <c r="N592" s="769"/>
      <c r="O592" s="769"/>
      <c r="P592" s="769"/>
      <c r="Q592" s="769"/>
      <c r="R592" s="769"/>
      <c r="S592" s="769"/>
      <c r="T592" s="769"/>
      <c r="U592" s="769"/>
      <c r="V592" s="769"/>
      <c r="W592" s="769"/>
      <c r="X592" s="769"/>
      <c r="Y592" s="769"/>
      <c r="Z592" s="769"/>
    </row>
    <row r="593">
      <c r="A593" s="769"/>
      <c r="B593" s="769"/>
      <c r="C593" s="769"/>
      <c r="D593" s="769"/>
      <c r="E593" s="769"/>
      <c r="F593" s="1265"/>
      <c r="G593" s="769"/>
      <c r="H593" s="2187"/>
      <c r="I593" s="1265"/>
      <c r="J593" s="769"/>
      <c r="K593" s="769"/>
      <c r="L593" s="769"/>
      <c r="M593" s="769"/>
      <c r="N593" s="769"/>
      <c r="O593" s="769"/>
      <c r="P593" s="769"/>
      <c r="Q593" s="769"/>
      <c r="R593" s="769"/>
      <c r="S593" s="769"/>
      <c r="T593" s="769"/>
      <c r="U593" s="769"/>
      <c r="V593" s="769"/>
      <c r="W593" s="769"/>
      <c r="X593" s="769"/>
      <c r="Y593" s="769"/>
      <c r="Z593" s="769"/>
    </row>
    <row r="594">
      <c r="A594" s="769"/>
      <c r="B594" s="769"/>
      <c r="C594" s="769"/>
      <c r="D594" s="769"/>
      <c r="E594" s="769"/>
      <c r="F594" s="1265"/>
      <c r="G594" s="769"/>
      <c r="H594" s="2187"/>
      <c r="I594" s="1265"/>
      <c r="J594" s="769"/>
      <c r="K594" s="769"/>
      <c r="L594" s="769"/>
      <c r="M594" s="769"/>
      <c r="N594" s="769"/>
      <c r="O594" s="769"/>
      <c r="P594" s="769"/>
      <c r="Q594" s="769"/>
      <c r="R594" s="769"/>
      <c r="S594" s="769"/>
      <c r="T594" s="769"/>
      <c r="U594" s="769"/>
      <c r="V594" s="769"/>
      <c r="W594" s="769"/>
      <c r="X594" s="769"/>
      <c r="Y594" s="769"/>
      <c r="Z594" s="769"/>
    </row>
    <row r="595">
      <c r="A595" s="769"/>
      <c r="B595" s="769"/>
      <c r="C595" s="769"/>
      <c r="D595" s="769"/>
      <c r="E595" s="769"/>
      <c r="F595" s="1265"/>
      <c r="G595" s="769"/>
      <c r="H595" s="2187"/>
      <c r="I595" s="1265"/>
      <c r="J595" s="769"/>
      <c r="K595" s="769"/>
      <c r="L595" s="769"/>
      <c r="M595" s="769"/>
      <c r="N595" s="769"/>
      <c r="O595" s="769"/>
      <c r="P595" s="769"/>
      <c r="Q595" s="769"/>
      <c r="R595" s="769"/>
      <c r="S595" s="769"/>
      <c r="T595" s="769"/>
      <c r="U595" s="769"/>
      <c r="V595" s="769"/>
      <c r="W595" s="769"/>
      <c r="X595" s="769"/>
      <c r="Y595" s="769"/>
      <c r="Z595" s="769"/>
    </row>
    <row r="596">
      <c r="A596" s="769"/>
      <c r="B596" s="769"/>
      <c r="C596" s="769"/>
      <c r="D596" s="769"/>
      <c r="E596" s="769"/>
      <c r="F596" s="1265"/>
      <c r="G596" s="769"/>
      <c r="H596" s="2187"/>
      <c r="I596" s="1265"/>
      <c r="J596" s="769"/>
      <c r="K596" s="769"/>
      <c r="L596" s="769"/>
      <c r="M596" s="769"/>
      <c r="N596" s="769"/>
      <c r="O596" s="769"/>
      <c r="P596" s="769"/>
      <c r="Q596" s="769"/>
      <c r="R596" s="769"/>
      <c r="S596" s="769"/>
      <c r="T596" s="769"/>
      <c r="U596" s="769"/>
      <c r="V596" s="769"/>
      <c r="W596" s="769"/>
      <c r="X596" s="769"/>
      <c r="Y596" s="769"/>
      <c r="Z596" s="769"/>
    </row>
    <row r="597">
      <c r="A597" s="769"/>
      <c r="B597" s="769"/>
      <c r="C597" s="769"/>
      <c r="D597" s="769"/>
      <c r="E597" s="769"/>
      <c r="F597" s="1265"/>
      <c r="G597" s="769"/>
      <c r="H597" s="2187"/>
      <c r="I597" s="1265"/>
      <c r="J597" s="769"/>
      <c r="K597" s="769"/>
      <c r="L597" s="769"/>
      <c r="M597" s="769"/>
      <c r="N597" s="769"/>
      <c r="O597" s="769"/>
      <c r="P597" s="769"/>
      <c r="Q597" s="769"/>
      <c r="R597" s="769"/>
      <c r="S597" s="769"/>
      <c r="T597" s="769"/>
      <c r="U597" s="769"/>
      <c r="V597" s="769"/>
      <c r="W597" s="769"/>
      <c r="X597" s="769"/>
      <c r="Y597" s="769"/>
      <c r="Z597" s="769"/>
    </row>
    <row r="598">
      <c r="A598" s="769"/>
      <c r="B598" s="769"/>
      <c r="C598" s="769"/>
      <c r="D598" s="769"/>
      <c r="E598" s="769"/>
      <c r="F598" s="1265"/>
      <c r="G598" s="769"/>
      <c r="H598" s="2187"/>
      <c r="I598" s="1265"/>
      <c r="J598" s="769"/>
      <c r="K598" s="769"/>
      <c r="L598" s="769"/>
      <c r="M598" s="769"/>
      <c r="N598" s="769"/>
      <c r="O598" s="769"/>
      <c r="P598" s="769"/>
      <c r="Q598" s="769"/>
      <c r="R598" s="769"/>
      <c r="S598" s="769"/>
      <c r="T598" s="769"/>
      <c r="U598" s="769"/>
      <c r="V598" s="769"/>
      <c r="W598" s="769"/>
      <c r="X598" s="769"/>
      <c r="Y598" s="769"/>
      <c r="Z598" s="769"/>
    </row>
    <row r="599">
      <c r="A599" s="769"/>
      <c r="B599" s="769"/>
      <c r="C599" s="769"/>
      <c r="D599" s="769"/>
      <c r="E599" s="769"/>
      <c r="F599" s="1265"/>
      <c r="G599" s="769"/>
      <c r="H599" s="2187"/>
      <c r="I599" s="1265"/>
      <c r="J599" s="769"/>
      <c r="K599" s="769"/>
      <c r="L599" s="769"/>
      <c r="M599" s="769"/>
      <c r="N599" s="769"/>
      <c r="O599" s="769"/>
      <c r="P599" s="769"/>
      <c r="Q599" s="769"/>
      <c r="R599" s="769"/>
      <c r="S599" s="769"/>
      <c r="T599" s="769"/>
      <c r="U599" s="769"/>
      <c r="V599" s="769"/>
      <c r="W599" s="769"/>
      <c r="X599" s="769"/>
      <c r="Y599" s="769"/>
      <c r="Z599" s="769"/>
    </row>
    <row r="600">
      <c r="A600" s="769"/>
      <c r="B600" s="769"/>
      <c r="C600" s="769"/>
      <c r="D600" s="769"/>
      <c r="E600" s="769"/>
      <c r="F600" s="1265"/>
      <c r="G600" s="769"/>
      <c r="H600" s="2187"/>
      <c r="I600" s="1265"/>
      <c r="J600" s="769"/>
      <c r="K600" s="769"/>
      <c r="L600" s="769"/>
      <c r="M600" s="769"/>
      <c r="N600" s="769"/>
      <c r="O600" s="769"/>
      <c r="P600" s="769"/>
      <c r="Q600" s="769"/>
      <c r="R600" s="769"/>
      <c r="S600" s="769"/>
      <c r="T600" s="769"/>
      <c r="U600" s="769"/>
      <c r="V600" s="769"/>
      <c r="W600" s="769"/>
      <c r="X600" s="769"/>
      <c r="Y600" s="769"/>
      <c r="Z600" s="769"/>
    </row>
    <row r="601">
      <c r="A601" s="769"/>
      <c r="B601" s="769"/>
      <c r="C601" s="769"/>
      <c r="D601" s="769"/>
      <c r="E601" s="769"/>
      <c r="F601" s="1265"/>
      <c r="G601" s="769"/>
      <c r="H601" s="2187"/>
      <c r="I601" s="1265"/>
      <c r="J601" s="769"/>
      <c r="K601" s="769"/>
      <c r="L601" s="769"/>
      <c r="M601" s="769"/>
      <c r="N601" s="769"/>
      <c r="O601" s="769"/>
      <c r="P601" s="769"/>
      <c r="Q601" s="769"/>
      <c r="R601" s="769"/>
      <c r="S601" s="769"/>
      <c r="T601" s="769"/>
      <c r="U601" s="769"/>
      <c r="V601" s="769"/>
      <c r="W601" s="769"/>
      <c r="X601" s="769"/>
      <c r="Y601" s="769"/>
      <c r="Z601" s="769"/>
    </row>
    <row r="602">
      <c r="A602" s="769"/>
      <c r="B602" s="769"/>
      <c r="C602" s="769"/>
      <c r="D602" s="769"/>
      <c r="E602" s="769"/>
      <c r="F602" s="1265"/>
      <c r="G602" s="769"/>
      <c r="H602" s="2187"/>
      <c r="I602" s="1265"/>
      <c r="J602" s="769"/>
      <c r="K602" s="769"/>
      <c r="L602" s="769"/>
      <c r="M602" s="769"/>
      <c r="N602" s="769"/>
      <c r="O602" s="769"/>
      <c r="P602" s="769"/>
      <c r="Q602" s="769"/>
      <c r="R602" s="769"/>
      <c r="S602" s="769"/>
      <c r="T602" s="769"/>
      <c r="U602" s="769"/>
      <c r="V602" s="769"/>
      <c r="W602" s="769"/>
      <c r="X602" s="769"/>
      <c r="Y602" s="769"/>
      <c r="Z602" s="769"/>
    </row>
    <row r="603">
      <c r="A603" s="769"/>
      <c r="B603" s="769"/>
      <c r="C603" s="769"/>
      <c r="D603" s="769"/>
      <c r="E603" s="769"/>
      <c r="F603" s="1265"/>
      <c r="G603" s="769"/>
      <c r="H603" s="2187"/>
      <c r="I603" s="1265"/>
      <c r="J603" s="769"/>
      <c r="K603" s="769"/>
      <c r="L603" s="769"/>
      <c r="M603" s="769"/>
      <c r="N603" s="769"/>
      <c r="O603" s="769"/>
      <c r="P603" s="769"/>
      <c r="Q603" s="769"/>
      <c r="R603" s="769"/>
      <c r="S603" s="769"/>
      <c r="T603" s="769"/>
      <c r="U603" s="769"/>
      <c r="V603" s="769"/>
      <c r="W603" s="769"/>
      <c r="X603" s="769"/>
      <c r="Y603" s="769"/>
      <c r="Z603" s="769"/>
    </row>
    <row r="604">
      <c r="A604" s="769"/>
      <c r="B604" s="769"/>
      <c r="C604" s="769"/>
      <c r="D604" s="769"/>
      <c r="E604" s="769"/>
      <c r="F604" s="1265"/>
      <c r="G604" s="769"/>
      <c r="H604" s="2187"/>
      <c r="I604" s="1265"/>
      <c r="J604" s="769"/>
      <c r="K604" s="769"/>
      <c r="L604" s="769"/>
      <c r="M604" s="769"/>
      <c r="N604" s="769"/>
      <c r="O604" s="769"/>
      <c r="P604" s="769"/>
      <c r="Q604" s="769"/>
      <c r="R604" s="769"/>
      <c r="S604" s="769"/>
      <c r="T604" s="769"/>
      <c r="U604" s="769"/>
      <c r="V604" s="769"/>
      <c r="W604" s="769"/>
      <c r="X604" s="769"/>
      <c r="Y604" s="769"/>
      <c r="Z604" s="769"/>
    </row>
    <row r="605">
      <c r="A605" s="769"/>
      <c r="B605" s="769"/>
      <c r="C605" s="769"/>
      <c r="D605" s="769"/>
      <c r="E605" s="769"/>
      <c r="F605" s="1265"/>
      <c r="G605" s="769"/>
      <c r="H605" s="2187"/>
      <c r="I605" s="1265"/>
      <c r="J605" s="769"/>
      <c r="K605" s="769"/>
      <c r="L605" s="769"/>
      <c r="M605" s="769"/>
      <c r="N605" s="769"/>
      <c r="O605" s="769"/>
      <c r="P605" s="769"/>
      <c r="Q605" s="769"/>
      <c r="R605" s="769"/>
      <c r="S605" s="769"/>
      <c r="T605" s="769"/>
      <c r="U605" s="769"/>
      <c r="V605" s="769"/>
      <c r="W605" s="769"/>
      <c r="X605" s="769"/>
      <c r="Y605" s="769"/>
      <c r="Z605" s="769"/>
    </row>
    <row r="606">
      <c r="A606" s="769"/>
      <c r="B606" s="769"/>
      <c r="C606" s="769"/>
      <c r="D606" s="769"/>
      <c r="E606" s="769"/>
      <c r="F606" s="1265"/>
      <c r="G606" s="769"/>
      <c r="H606" s="2187"/>
      <c r="I606" s="1265"/>
      <c r="J606" s="769"/>
      <c r="K606" s="769"/>
      <c r="L606" s="769"/>
      <c r="M606" s="769"/>
      <c r="N606" s="769"/>
      <c r="O606" s="769"/>
      <c r="P606" s="769"/>
      <c r="Q606" s="769"/>
      <c r="R606" s="769"/>
      <c r="S606" s="769"/>
      <c r="T606" s="769"/>
      <c r="U606" s="769"/>
      <c r="V606" s="769"/>
      <c r="W606" s="769"/>
      <c r="X606" s="769"/>
      <c r="Y606" s="769"/>
      <c r="Z606" s="769"/>
    </row>
    <row r="607">
      <c r="A607" s="769"/>
      <c r="B607" s="769"/>
      <c r="C607" s="769"/>
      <c r="D607" s="769"/>
      <c r="E607" s="769"/>
      <c r="F607" s="1265"/>
      <c r="G607" s="769"/>
      <c r="H607" s="2187"/>
      <c r="I607" s="1265"/>
      <c r="J607" s="769"/>
      <c r="K607" s="769"/>
      <c r="L607" s="769"/>
      <c r="M607" s="769"/>
      <c r="N607" s="769"/>
      <c r="O607" s="769"/>
      <c r="P607" s="769"/>
      <c r="Q607" s="769"/>
      <c r="R607" s="769"/>
      <c r="S607" s="769"/>
      <c r="T607" s="769"/>
      <c r="U607" s="769"/>
      <c r="V607" s="769"/>
      <c r="W607" s="769"/>
      <c r="X607" s="769"/>
      <c r="Y607" s="769"/>
      <c r="Z607" s="769"/>
    </row>
    <row r="608">
      <c r="A608" s="769"/>
      <c r="B608" s="769"/>
      <c r="C608" s="769"/>
      <c r="D608" s="769"/>
      <c r="E608" s="769"/>
      <c r="F608" s="1265"/>
      <c r="G608" s="769"/>
      <c r="H608" s="2187"/>
      <c r="I608" s="1265"/>
      <c r="J608" s="769"/>
      <c r="K608" s="769"/>
      <c r="L608" s="769"/>
      <c r="M608" s="769"/>
      <c r="N608" s="769"/>
      <c r="O608" s="769"/>
      <c r="P608" s="769"/>
      <c r="Q608" s="769"/>
      <c r="R608" s="769"/>
      <c r="S608" s="769"/>
      <c r="T608" s="769"/>
      <c r="U608" s="769"/>
      <c r="V608" s="769"/>
      <c r="W608" s="769"/>
      <c r="X608" s="769"/>
      <c r="Y608" s="769"/>
      <c r="Z608" s="769"/>
    </row>
    <row r="609">
      <c r="A609" s="769"/>
      <c r="B609" s="769"/>
      <c r="C609" s="769"/>
      <c r="D609" s="769"/>
      <c r="E609" s="769"/>
      <c r="F609" s="1265"/>
      <c r="G609" s="769"/>
      <c r="H609" s="2187"/>
      <c r="I609" s="1265"/>
      <c r="J609" s="769"/>
      <c r="K609" s="769"/>
      <c r="L609" s="769"/>
      <c r="M609" s="769"/>
      <c r="N609" s="769"/>
      <c r="O609" s="769"/>
      <c r="P609" s="769"/>
      <c r="Q609" s="769"/>
      <c r="R609" s="769"/>
      <c r="S609" s="769"/>
      <c r="T609" s="769"/>
      <c r="U609" s="769"/>
      <c r="V609" s="769"/>
      <c r="W609" s="769"/>
      <c r="X609" s="769"/>
      <c r="Y609" s="769"/>
      <c r="Z609" s="769"/>
    </row>
    <row r="610">
      <c r="A610" s="769"/>
      <c r="B610" s="769"/>
      <c r="C610" s="769"/>
      <c r="D610" s="769"/>
      <c r="E610" s="769"/>
      <c r="F610" s="1265"/>
      <c r="G610" s="769"/>
      <c r="H610" s="2187"/>
      <c r="I610" s="1265"/>
      <c r="J610" s="769"/>
      <c r="K610" s="769"/>
      <c r="L610" s="769"/>
      <c r="M610" s="769"/>
      <c r="N610" s="769"/>
      <c r="O610" s="769"/>
      <c r="P610" s="769"/>
      <c r="Q610" s="769"/>
      <c r="R610" s="769"/>
      <c r="S610" s="769"/>
      <c r="T610" s="769"/>
      <c r="U610" s="769"/>
      <c r="V610" s="769"/>
      <c r="W610" s="769"/>
      <c r="X610" s="769"/>
      <c r="Y610" s="769"/>
      <c r="Z610" s="769"/>
    </row>
    <row r="611">
      <c r="A611" s="769"/>
      <c r="B611" s="769"/>
      <c r="C611" s="769"/>
      <c r="D611" s="769"/>
      <c r="E611" s="769"/>
      <c r="F611" s="1265"/>
      <c r="G611" s="769"/>
      <c r="H611" s="2187"/>
      <c r="I611" s="1265"/>
      <c r="J611" s="769"/>
      <c r="K611" s="769"/>
      <c r="L611" s="769"/>
      <c r="M611" s="769"/>
      <c r="N611" s="769"/>
      <c r="O611" s="769"/>
      <c r="P611" s="769"/>
      <c r="Q611" s="769"/>
      <c r="R611" s="769"/>
      <c r="S611" s="769"/>
      <c r="T611" s="769"/>
      <c r="U611" s="769"/>
      <c r="V611" s="769"/>
      <c r="W611" s="769"/>
      <c r="X611" s="769"/>
      <c r="Y611" s="769"/>
      <c r="Z611" s="769"/>
    </row>
    <row r="612">
      <c r="A612" s="769"/>
      <c r="B612" s="769"/>
      <c r="C612" s="769"/>
      <c r="D612" s="769"/>
      <c r="E612" s="769"/>
      <c r="F612" s="1265"/>
      <c r="G612" s="769"/>
      <c r="H612" s="2187"/>
      <c r="I612" s="1265"/>
      <c r="J612" s="769"/>
      <c r="K612" s="769"/>
      <c r="L612" s="769"/>
      <c r="M612" s="769"/>
      <c r="N612" s="769"/>
      <c r="O612" s="769"/>
      <c r="P612" s="769"/>
      <c r="Q612" s="769"/>
      <c r="R612" s="769"/>
      <c r="S612" s="769"/>
      <c r="T612" s="769"/>
      <c r="U612" s="769"/>
      <c r="V612" s="769"/>
      <c r="W612" s="769"/>
      <c r="X612" s="769"/>
      <c r="Y612" s="769"/>
      <c r="Z612" s="769"/>
    </row>
    <row r="613">
      <c r="A613" s="769"/>
      <c r="B613" s="769"/>
      <c r="C613" s="769"/>
      <c r="D613" s="769"/>
      <c r="E613" s="769"/>
      <c r="F613" s="1265"/>
      <c r="G613" s="769"/>
      <c r="H613" s="2187"/>
      <c r="I613" s="1265"/>
      <c r="J613" s="769"/>
      <c r="K613" s="769"/>
      <c r="L613" s="769"/>
      <c r="M613" s="769"/>
      <c r="N613" s="769"/>
      <c r="O613" s="769"/>
      <c r="P613" s="769"/>
      <c r="Q613" s="769"/>
      <c r="R613" s="769"/>
      <c r="S613" s="769"/>
      <c r="T613" s="769"/>
      <c r="U613" s="769"/>
      <c r="V613" s="769"/>
      <c r="W613" s="769"/>
      <c r="X613" s="769"/>
      <c r="Y613" s="769"/>
      <c r="Z613" s="769"/>
    </row>
    <row r="614">
      <c r="A614" s="769"/>
      <c r="B614" s="769"/>
      <c r="C614" s="769"/>
      <c r="D614" s="769"/>
      <c r="E614" s="769"/>
      <c r="F614" s="1265"/>
      <c r="G614" s="769"/>
      <c r="H614" s="2187"/>
      <c r="I614" s="1265"/>
      <c r="J614" s="769"/>
      <c r="K614" s="769"/>
      <c r="L614" s="769"/>
      <c r="M614" s="769"/>
      <c r="N614" s="769"/>
      <c r="O614" s="769"/>
      <c r="P614" s="769"/>
      <c r="Q614" s="769"/>
      <c r="R614" s="769"/>
      <c r="S614" s="769"/>
      <c r="T614" s="769"/>
      <c r="U614" s="769"/>
      <c r="V614" s="769"/>
      <c r="W614" s="769"/>
      <c r="X614" s="769"/>
      <c r="Y614" s="769"/>
      <c r="Z614" s="769"/>
    </row>
    <row r="615">
      <c r="A615" s="769"/>
      <c r="B615" s="769"/>
      <c r="C615" s="769"/>
      <c r="D615" s="769"/>
      <c r="E615" s="769"/>
      <c r="F615" s="1265"/>
      <c r="G615" s="769"/>
      <c r="H615" s="2187"/>
      <c r="I615" s="1265"/>
      <c r="J615" s="769"/>
      <c r="K615" s="769"/>
      <c r="L615" s="769"/>
      <c r="M615" s="769"/>
      <c r="N615" s="769"/>
      <c r="O615" s="769"/>
      <c r="P615" s="769"/>
      <c r="Q615" s="769"/>
      <c r="R615" s="769"/>
      <c r="S615" s="769"/>
      <c r="T615" s="769"/>
      <c r="U615" s="769"/>
      <c r="V615" s="769"/>
      <c r="W615" s="769"/>
      <c r="X615" s="769"/>
      <c r="Y615" s="769"/>
      <c r="Z615" s="769"/>
    </row>
    <row r="616">
      <c r="A616" s="769"/>
      <c r="B616" s="769"/>
      <c r="C616" s="769"/>
      <c r="D616" s="769"/>
      <c r="E616" s="769"/>
      <c r="F616" s="1265"/>
      <c r="G616" s="769"/>
      <c r="H616" s="2187"/>
      <c r="I616" s="1265"/>
      <c r="J616" s="769"/>
      <c r="K616" s="769"/>
      <c r="L616" s="769"/>
      <c r="M616" s="769"/>
      <c r="N616" s="769"/>
      <c r="O616" s="769"/>
      <c r="P616" s="769"/>
      <c r="Q616" s="769"/>
      <c r="R616" s="769"/>
      <c r="S616" s="769"/>
      <c r="T616" s="769"/>
      <c r="U616" s="769"/>
      <c r="V616" s="769"/>
      <c r="W616" s="769"/>
      <c r="X616" s="769"/>
      <c r="Y616" s="769"/>
      <c r="Z616" s="769"/>
    </row>
    <row r="617">
      <c r="A617" s="769"/>
      <c r="B617" s="769"/>
      <c r="C617" s="769"/>
      <c r="D617" s="769"/>
      <c r="E617" s="769"/>
      <c r="F617" s="1265"/>
      <c r="G617" s="769"/>
      <c r="H617" s="2187"/>
      <c r="I617" s="1265"/>
      <c r="J617" s="769"/>
      <c r="K617" s="769"/>
      <c r="L617" s="769"/>
      <c r="M617" s="769"/>
      <c r="N617" s="769"/>
      <c r="O617" s="769"/>
      <c r="P617" s="769"/>
      <c r="Q617" s="769"/>
      <c r="R617" s="769"/>
      <c r="S617" s="769"/>
      <c r="T617" s="769"/>
      <c r="U617" s="769"/>
      <c r="V617" s="769"/>
      <c r="W617" s="769"/>
      <c r="X617" s="769"/>
      <c r="Y617" s="769"/>
      <c r="Z617" s="769"/>
    </row>
    <row r="618">
      <c r="A618" s="769"/>
      <c r="B618" s="769"/>
      <c r="C618" s="769"/>
      <c r="D618" s="769"/>
      <c r="E618" s="769"/>
      <c r="F618" s="1265"/>
      <c r="G618" s="769"/>
      <c r="H618" s="2187"/>
      <c r="I618" s="1265"/>
      <c r="J618" s="769"/>
      <c r="K618" s="769"/>
      <c r="L618" s="769"/>
      <c r="M618" s="769"/>
      <c r="N618" s="769"/>
      <c r="O618" s="769"/>
      <c r="P618" s="769"/>
      <c r="Q618" s="769"/>
      <c r="R618" s="769"/>
      <c r="S618" s="769"/>
      <c r="T618" s="769"/>
      <c r="U618" s="769"/>
      <c r="V618" s="769"/>
      <c r="W618" s="769"/>
      <c r="X618" s="769"/>
      <c r="Y618" s="769"/>
      <c r="Z618" s="769"/>
    </row>
    <row r="619">
      <c r="A619" s="769"/>
      <c r="B619" s="769"/>
      <c r="C619" s="769"/>
      <c r="D619" s="769"/>
      <c r="E619" s="769"/>
      <c r="F619" s="1265"/>
      <c r="G619" s="769"/>
      <c r="H619" s="2187"/>
      <c r="I619" s="1265"/>
      <c r="J619" s="769"/>
      <c r="K619" s="769"/>
      <c r="L619" s="769"/>
      <c r="M619" s="769"/>
      <c r="N619" s="769"/>
      <c r="O619" s="769"/>
      <c r="P619" s="769"/>
      <c r="Q619" s="769"/>
      <c r="R619" s="769"/>
      <c r="S619" s="769"/>
      <c r="T619" s="769"/>
      <c r="U619" s="769"/>
      <c r="V619" s="769"/>
      <c r="W619" s="769"/>
      <c r="X619" s="769"/>
      <c r="Y619" s="769"/>
      <c r="Z619" s="769"/>
    </row>
    <row r="620">
      <c r="A620" s="769"/>
      <c r="B620" s="769"/>
      <c r="C620" s="769"/>
      <c r="D620" s="769"/>
      <c r="E620" s="769"/>
      <c r="F620" s="1265"/>
      <c r="G620" s="769"/>
      <c r="H620" s="2187"/>
      <c r="I620" s="1265"/>
      <c r="J620" s="769"/>
      <c r="K620" s="769"/>
      <c r="L620" s="769"/>
      <c r="M620" s="769"/>
      <c r="N620" s="769"/>
      <c r="O620" s="769"/>
      <c r="P620" s="769"/>
      <c r="Q620" s="769"/>
      <c r="R620" s="769"/>
      <c r="S620" s="769"/>
      <c r="T620" s="769"/>
      <c r="U620" s="769"/>
      <c r="V620" s="769"/>
      <c r="W620" s="769"/>
      <c r="X620" s="769"/>
      <c r="Y620" s="769"/>
      <c r="Z620" s="769"/>
    </row>
    <row r="621">
      <c r="A621" s="769"/>
      <c r="B621" s="769"/>
      <c r="C621" s="769"/>
      <c r="D621" s="769"/>
      <c r="E621" s="769"/>
      <c r="F621" s="1265"/>
      <c r="G621" s="769"/>
      <c r="H621" s="2187"/>
      <c r="I621" s="1265"/>
      <c r="J621" s="769"/>
      <c r="K621" s="769"/>
      <c r="L621" s="769"/>
      <c r="M621" s="769"/>
      <c r="N621" s="769"/>
      <c r="O621" s="769"/>
      <c r="P621" s="769"/>
      <c r="Q621" s="769"/>
      <c r="R621" s="769"/>
      <c r="S621" s="769"/>
      <c r="T621" s="769"/>
      <c r="U621" s="769"/>
      <c r="V621" s="769"/>
      <c r="W621" s="769"/>
      <c r="X621" s="769"/>
      <c r="Y621" s="769"/>
      <c r="Z621" s="769"/>
    </row>
    <row r="622">
      <c r="A622" s="769"/>
      <c r="B622" s="769"/>
      <c r="C622" s="769"/>
      <c r="D622" s="769"/>
      <c r="E622" s="769"/>
      <c r="F622" s="1265"/>
      <c r="G622" s="769"/>
      <c r="H622" s="2187"/>
      <c r="I622" s="1265"/>
      <c r="J622" s="769"/>
      <c r="K622" s="769"/>
      <c r="L622" s="769"/>
      <c r="M622" s="769"/>
      <c r="N622" s="769"/>
      <c r="O622" s="769"/>
      <c r="P622" s="769"/>
      <c r="Q622" s="769"/>
      <c r="R622" s="769"/>
      <c r="S622" s="769"/>
      <c r="T622" s="769"/>
      <c r="U622" s="769"/>
      <c r="V622" s="769"/>
      <c r="W622" s="769"/>
      <c r="X622" s="769"/>
      <c r="Y622" s="769"/>
      <c r="Z622" s="769"/>
    </row>
    <row r="623">
      <c r="A623" s="769"/>
      <c r="B623" s="769"/>
      <c r="C623" s="769"/>
      <c r="D623" s="769"/>
      <c r="E623" s="769"/>
      <c r="F623" s="1265"/>
      <c r="G623" s="769"/>
      <c r="H623" s="2187"/>
      <c r="I623" s="1265"/>
      <c r="J623" s="769"/>
      <c r="K623" s="769"/>
      <c r="L623" s="769"/>
      <c r="M623" s="769"/>
      <c r="N623" s="769"/>
      <c r="O623" s="769"/>
      <c r="P623" s="769"/>
      <c r="Q623" s="769"/>
      <c r="R623" s="769"/>
      <c r="S623" s="769"/>
      <c r="T623" s="769"/>
      <c r="U623" s="769"/>
      <c r="V623" s="769"/>
      <c r="W623" s="769"/>
      <c r="X623" s="769"/>
      <c r="Y623" s="769"/>
      <c r="Z623" s="769"/>
    </row>
    <row r="624">
      <c r="A624" s="769"/>
      <c r="B624" s="769"/>
      <c r="C624" s="769"/>
      <c r="D624" s="769"/>
      <c r="E624" s="769"/>
      <c r="F624" s="1265"/>
      <c r="G624" s="769"/>
      <c r="H624" s="2187"/>
      <c r="I624" s="1265"/>
      <c r="J624" s="769"/>
      <c r="K624" s="769"/>
      <c r="L624" s="769"/>
      <c r="M624" s="769"/>
      <c r="N624" s="769"/>
      <c r="O624" s="769"/>
      <c r="P624" s="769"/>
      <c r="Q624" s="769"/>
      <c r="R624" s="769"/>
      <c r="S624" s="769"/>
      <c r="T624" s="769"/>
      <c r="U624" s="769"/>
      <c r="V624" s="769"/>
      <c r="W624" s="769"/>
      <c r="X624" s="769"/>
      <c r="Y624" s="769"/>
      <c r="Z624" s="769"/>
    </row>
    <row r="625">
      <c r="A625" s="769"/>
      <c r="B625" s="769"/>
      <c r="C625" s="769"/>
      <c r="D625" s="769"/>
      <c r="E625" s="769"/>
      <c r="F625" s="1265"/>
      <c r="G625" s="769"/>
      <c r="H625" s="2187"/>
      <c r="I625" s="1265"/>
      <c r="J625" s="769"/>
      <c r="K625" s="769"/>
      <c r="L625" s="769"/>
      <c r="M625" s="769"/>
      <c r="N625" s="769"/>
      <c r="O625" s="769"/>
      <c r="P625" s="769"/>
      <c r="Q625" s="769"/>
      <c r="R625" s="769"/>
      <c r="S625" s="769"/>
      <c r="T625" s="769"/>
      <c r="U625" s="769"/>
      <c r="V625" s="769"/>
      <c r="W625" s="769"/>
      <c r="X625" s="769"/>
      <c r="Y625" s="769"/>
      <c r="Z625" s="769"/>
    </row>
    <row r="626">
      <c r="A626" s="769"/>
      <c r="B626" s="769"/>
      <c r="C626" s="769"/>
      <c r="D626" s="769"/>
      <c r="E626" s="769"/>
      <c r="F626" s="1265"/>
      <c r="G626" s="769"/>
      <c r="H626" s="2187"/>
      <c r="I626" s="1265"/>
      <c r="J626" s="769"/>
      <c r="K626" s="769"/>
      <c r="L626" s="769"/>
      <c r="M626" s="769"/>
      <c r="N626" s="769"/>
      <c r="O626" s="769"/>
      <c r="P626" s="769"/>
      <c r="Q626" s="769"/>
      <c r="R626" s="769"/>
      <c r="S626" s="769"/>
      <c r="T626" s="769"/>
      <c r="U626" s="769"/>
      <c r="V626" s="769"/>
      <c r="W626" s="769"/>
      <c r="X626" s="769"/>
      <c r="Y626" s="769"/>
      <c r="Z626" s="769"/>
    </row>
    <row r="627">
      <c r="A627" s="769"/>
      <c r="B627" s="769"/>
      <c r="C627" s="769"/>
      <c r="D627" s="769"/>
      <c r="E627" s="769"/>
      <c r="F627" s="1265"/>
      <c r="G627" s="769"/>
      <c r="H627" s="2187"/>
      <c r="I627" s="1265"/>
      <c r="J627" s="769"/>
      <c r="K627" s="769"/>
      <c r="L627" s="769"/>
      <c r="M627" s="769"/>
      <c r="N627" s="769"/>
      <c r="O627" s="769"/>
      <c r="P627" s="769"/>
      <c r="Q627" s="769"/>
      <c r="R627" s="769"/>
      <c r="S627" s="769"/>
      <c r="T627" s="769"/>
      <c r="U627" s="769"/>
      <c r="V627" s="769"/>
      <c r="W627" s="769"/>
      <c r="X627" s="769"/>
      <c r="Y627" s="769"/>
      <c r="Z627" s="769"/>
    </row>
    <row r="628">
      <c r="A628" s="769"/>
      <c r="B628" s="769"/>
      <c r="C628" s="769"/>
      <c r="D628" s="769"/>
      <c r="E628" s="769"/>
      <c r="F628" s="1265"/>
      <c r="G628" s="769"/>
      <c r="H628" s="2187"/>
      <c r="I628" s="1265"/>
      <c r="J628" s="769"/>
      <c r="K628" s="769"/>
      <c r="L628" s="769"/>
      <c r="M628" s="769"/>
      <c r="N628" s="769"/>
      <c r="O628" s="769"/>
      <c r="P628" s="769"/>
      <c r="Q628" s="769"/>
      <c r="R628" s="769"/>
      <c r="S628" s="769"/>
      <c r="T628" s="769"/>
      <c r="U628" s="769"/>
      <c r="V628" s="769"/>
      <c r="W628" s="769"/>
      <c r="X628" s="769"/>
      <c r="Y628" s="769"/>
      <c r="Z628" s="769"/>
    </row>
    <row r="629">
      <c r="A629" s="769"/>
      <c r="B629" s="769"/>
      <c r="C629" s="769"/>
      <c r="D629" s="769"/>
      <c r="E629" s="769"/>
      <c r="F629" s="1265"/>
      <c r="G629" s="769"/>
      <c r="H629" s="2187"/>
      <c r="I629" s="1265"/>
      <c r="J629" s="769"/>
      <c r="K629" s="769"/>
      <c r="L629" s="769"/>
      <c r="M629" s="769"/>
      <c r="N629" s="769"/>
      <c r="O629" s="769"/>
      <c r="P629" s="769"/>
      <c r="Q629" s="769"/>
      <c r="R629" s="769"/>
      <c r="S629" s="769"/>
      <c r="T629" s="769"/>
      <c r="U629" s="769"/>
      <c r="V629" s="769"/>
      <c r="W629" s="769"/>
      <c r="X629" s="769"/>
      <c r="Y629" s="769"/>
      <c r="Z629" s="769"/>
    </row>
    <row r="630">
      <c r="A630" s="769"/>
      <c r="B630" s="769"/>
      <c r="C630" s="769"/>
      <c r="D630" s="769"/>
      <c r="E630" s="769"/>
      <c r="F630" s="1265"/>
      <c r="G630" s="769"/>
      <c r="H630" s="2187"/>
      <c r="I630" s="1265"/>
      <c r="J630" s="769"/>
      <c r="K630" s="769"/>
      <c r="L630" s="769"/>
      <c r="M630" s="769"/>
      <c r="N630" s="769"/>
      <c r="O630" s="769"/>
      <c r="P630" s="769"/>
      <c r="Q630" s="769"/>
      <c r="R630" s="769"/>
      <c r="S630" s="769"/>
      <c r="T630" s="769"/>
      <c r="U630" s="769"/>
      <c r="V630" s="769"/>
      <c r="W630" s="769"/>
      <c r="X630" s="769"/>
      <c r="Y630" s="769"/>
      <c r="Z630" s="769"/>
    </row>
    <row r="631">
      <c r="A631" s="769"/>
      <c r="B631" s="769"/>
      <c r="C631" s="769"/>
      <c r="D631" s="769"/>
      <c r="E631" s="769"/>
      <c r="F631" s="1265"/>
      <c r="G631" s="769"/>
      <c r="H631" s="2187"/>
      <c r="I631" s="1265"/>
      <c r="J631" s="769"/>
      <c r="K631" s="769"/>
      <c r="L631" s="769"/>
      <c r="M631" s="769"/>
      <c r="N631" s="769"/>
      <c r="O631" s="769"/>
      <c r="P631" s="769"/>
      <c r="Q631" s="769"/>
      <c r="R631" s="769"/>
      <c r="S631" s="769"/>
      <c r="T631" s="769"/>
      <c r="U631" s="769"/>
      <c r="V631" s="769"/>
      <c r="W631" s="769"/>
      <c r="X631" s="769"/>
      <c r="Y631" s="769"/>
      <c r="Z631" s="769"/>
    </row>
    <row r="632">
      <c r="A632" s="769"/>
      <c r="B632" s="769"/>
      <c r="C632" s="769"/>
      <c r="D632" s="769"/>
      <c r="E632" s="769"/>
      <c r="F632" s="1265"/>
      <c r="G632" s="769"/>
      <c r="H632" s="2187"/>
      <c r="I632" s="1265"/>
      <c r="J632" s="769"/>
      <c r="K632" s="769"/>
      <c r="L632" s="769"/>
      <c r="M632" s="769"/>
      <c r="N632" s="769"/>
      <c r="O632" s="769"/>
      <c r="P632" s="769"/>
      <c r="Q632" s="769"/>
      <c r="R632" s="769"/>
      <c r="S632" s="769"/>
      <c r="T632" s="769"/>
      <c r="U632" s="769"/>
      <c r="V632" s="769"/>
      <c r="W632" s="769"/>
      <c r="X632" s="769"/>
      <c r="Y632" s="769"/>
      <c r="Z632" s="769"/>
    </row>
    <row r="633">
      <c r="A633" s="769"/>
      <c r="B633" s="769"/>
      <c r="C633" s="769"/>
      <c r="D633" s="769"/>
      <c r="E633" s="769"/>
      <c r="F633" s="1265"/>
      <c r="G633" s="769"/>
      <c r="H633" s="2187"/>
      <c r="I633" s="1265"/>
      <c r="J633" s="769"/>
      <c r="K633" s="769"/>
      <c r="L633" s="769"/>
      <c r="M633" s="769"/>
      <c r="N633" s="769"/>
      <c r="O633" s="769"/>
      <c r="P633" s="769"/>
      <c r="Q633" s="769"/>
      <c r="R633" s="769"/>
      <c r="S633" s="769"/>
      <c r="T633" s="769"/>
      <c r="U633" s="769"/>
      <c r="V633" s="769"/>
      <c r="W633" s="769"/>
      <c r="X633" s="769"/>
      <c r="Y633" s="769"/>
      <c r="Z633" s="769"/>
    </row>
    <row r="634">
      <c r="A634" s="769"/>
      <c r="B634" s="769"/>
      <c r="C634" s="769"/>
      <c r="D634" s="769"/>
      <c r="E634" s="769"/>
      <c r="F634" s="1265"/>
      <c r="G634" s="769"/>
      <c r="H634" s="2187"/>
      <c r="I634" s="1265"/>
      <c r="J634" s="769"/>
      <c r="K634" s="769"/>
      <c r="L634" s="769"/>
      <c r="M634" s="769"/>
      <c r="N634" s="769"/>
      <c r="O634" s="769"/>
      <c r="P634" s="769"/>
      <c r="Q634" s="769"/>
      <c r="R634" s="769"/>
      <c r="S634" s="769"/>
      <c r="T634" s="769"/>
      <c r="U634" s="769"/>
      <c r="V634" s="769"/>
      <c r="W634" s="769"/>
      <c r="X634" s="769"/>
      <c r="Y634" s="769"/>
      <c r="Z634" s="769"/>
    </row>
    <row r="635">
      <c r="A635" s="769"/>
      <c r="B635" s="769"/>
      <c r="C635" s="769"/>
      <c r="D635" s="769"/>
      <c r="E635" s="769"/>
      <c r="F635" s="1265"/>
      <c r="G635" s="769"/>
      <c r="H635" s="2187"/>
      <c r="I635" s="1265"/>
      <c r="J635" s="769"/>
      <c r="K635" s="769"/>
      <c r="L635" s="769"/>
      <c r="M635" s="769"/>
      <c r="N635" s="769"/>
      <c r="O635" s="769"/>
      <c r="P635" s="769"/>
      <c r="Q635" s="769"/>
      <c r="R635" s="769"/>
      <c r="S635" s="769"/>
      <c r="T635" s="769"/>
      <c r="U635" s="769"/>
      <c r="V635" s="769"/>
      <c r="W635" s="769"/>
      <c r="X635" s="769"/>
      <c r="Y635" s="769"/>
      <c r="Z635" s="769"/>
    </row>
    <row r="636">
      <c r="A636" s="769"/>
      <c r="B636" s="769"/>
      <c r="C636" s="769"/>
      <c r="D636" s="769"/>
      <c r="E636" s="769"/>
      <c r="F636" s="1265"/>
      <c r="G636" s="769"/>
      <c r="H636" s="2187"/>
      <c r="I636" s="1265"/>
      <c r="J636" s="769"/>
      <c r="K636" s="769"/>
      <c r="L636" s="769"/>
      <c r="M636" s="769"/>
      <c r="N636" s="769"/>
      <c r="O636" s="769"/>
      <c r="P636" s="769"/>
      <c r="Q636" s="769"/>
      <c r="R636" s="769"/>
      <c r="S636" s="769"/>
      <c r="T636" s="769"/>
      <c r="U636" s="769"/>
      <c r="V636" s="769"/>
      <c r="W636" s="769"/>
      <c r="X636" s="769"/>
      <c r="Y636" s="769"/>
      <c r="Z636" s="769"/>
    </row>
    <row r="637">
      <c r="A637" s="769"/>
      <c r="B637" s="769"/>
      <c r="C637" s="769"/>
      <c r="D637" s="769"/>
      <c r="E637" s="769"/>
      <c r="F637" s="1265"/>
      <c r="G637" s="769"/>
      <c r="H637" s="2187"/>
      <c r="I637" s="1265"/>
      <c r="J637" s="769"/>
      <c r="K637" s="769"/>
      <c r="L637" s="769"/>
      <c r="M637" s="769"/>
      <c r="N637" s="769"/>
      <c r="O637" s="769"/>
      <c r="P637" s="769"/>
      <c r="Q637" s="769"/>
      <c r="R637" s="769"/>
      <c r="S637" s="769"/>
      <c r="T637" s="769"/>
      <c r="U637" s="769"/>
      <c r="V637" s="769"/>
      <c r="W637" s="769"/>
      <c r="X637" s="769"/>
      <c r="Y637" s="769"/>
      <c r="Z637" s="769"/>
    </row>
    <row r="638">
      <c r="A638" s="769"/>
      <c r="B638" s="769"/>
      <c r="C638" s="769"/>
      <c r="D638" s="769"/>
      <c r="E638" s="769"/>
      <c r="F638" s="1265"/>
      <c r="G638" s="769"/>
      <c r="H638" s="2187"/>
      <c r="I638" s="1265"/>
      <c r="J638" s="769"/>
      <c r="K638" s="769"/>
      <c r="L638" s="769"/>
      <c r="M638" s="769"/>
      <c r="N638" s="769"/>
      <c r="O638" s="769"/>
      <c r="P638" s="769"/>
      <c r="Q638" s="769"/>
      <c r="R638" s="769"/>
      <c r="S638" s="769"/>
      <c r="T638" s="769"/>
      <c r="U638" s="769"/>
      <c r="V638" s="769"/>
      <c r="W638" s="769"/>
      <c r="X638" s="769"/>
      <c r="Y638" s="769"/>
      <c r="Z638" s="769"/>
    </row>
    <row r="639">
      <c r="A639" s="769"/>
      <c r="B639" s="769"/>
      <c r="C639" s="769"/>
      <c r="D639" s="769"/>
      <c r="E639" s="769"/>
      <c r="F639" s="1265"/>
      <c r="G639" s="769"/>
      <c r="H639" s="2187"/>
      <c r="I639" s="1265"/>
      <c r="J639" s="769"/>
      <c r="K639" s="769"/>
      <c r="L639" s="769"/>
      <c r="M639" s="769"/>
      <c r="N639" s="769"/>
      <c r="O639" s="769"/>
      <c r="P639" s="769"/>
      <c r="Q639" s="769"/>
      <c r="R639" s="769"/>
      <c r="S639" s="769"/>
      <c r="T639" s="769"/>
      <c r="U639" s="769"/>
      <c r="V639" s="769"/>
      <c r="W639" s="769"/>
      <c r="X639" s="769"/>
      <c r="Y639" s="769"/>
      <c r="Z639" s="769"/>
    </row>
    <row r="640">
      <c r="A640" s="769"/>
      <c r="B640" s="769"/>
      <c r="C640" s="769"/>
      <c r="D640" s="769"/>
      <c r="E640" s="769"/>
      <c r="F640" s="1265"/>
      <c r="G640" s="769"/>
      <c r="H640" s="2187"/>
      <c r="I640" s="1265"/>
      <c r="J640" s="769"/>
      <c r="K640" s="769"/>
      <c r="L640" s="769"/>
      <c r="M640" s="769"/>
      <c r="N640" s="769"/>
      <c r="O640" s="769"/>
      <c r="P640" s="769"/>
      <c r="Q640" s="769"/>
      <c r="R640" s="769"/>
      <c r="S640" s="769"/>
      <c r="T640" s="769"/>
      <c r="U640" s="769"/>
      <c r="V640" s="769"/>
      <c r="W640" s="769"/>
      <c r="X640" s="769"/>
      <c r="Y640" s="769"/>
      <c r="Z640" s="769"/>
    </row>
    <row r="641">
      <c r="A641" s="769"/>
      <c r="B641" s="769"/>
      <c r="C641" s="769"/>
      <c r="D641" s="769"/>
      <c r="E641" s="769"/>
      <c r="F641" s="1265"/>
      <c r="G641" s="769"/>
      <c r="H641" s="2187"/>
      <c r="I641" s="1265"/>
      <c r="J641" s="769"/>
      <c r="K641" s="769"/>
      <c r="L641" s="769"/>
      <c r="M641" s="769"/>
      <c r="N641" s="769"/>
      <c r="O641" s="769"/>
      <c r="P641" s="769"/>
      <c r="Q641" s="769"/>
      <c r="R641" s="769"/>
      <c r="S641" s="769"/>
      <c r="T641" s="769"/>
      <c r="U641" s="769"/>
      <c r="V641" s="769"/>
      <c r="W641" s="769"/>
      <c r="X641" s="769"/>
      <c r="Y641" s="769"/>
      <c r="Z641" s="769"/>
    </row>
    <row r="642">
      <c r="A642" s="769"/>
      <c r="B642" s="769"/>
      <c r="C642" s="769"/>
      <c r="D642" s="769"/>
      <c r="E642" s="769"/>
      <c r="F642" s="1265"/>
      <c r="G642" s="769"/>
      <c r="H642" s="2187"/>
      <c r="I642" s="1265"/>
      <c r="J642" s="769"/>
      <c r="K642" s="769"/>
      <c r="L642" s="769"/>
      <c r="M642" s="769"/>
      <c r="N642" s="769"/>
      <c r="O642" s="769"/>
      <c r="P642" s="769"/>
      <c r="Q642" s="769"/>
      <c r="R642" s="769"/>
      <c r="S642" s="769"/>
      <c r="T642" s="769"/>
      <c r="U642" s="769"/>
      <c r="V642" s="769"/>
      <c r="W642" s="769"/>
      <c r="X642" s="769"/>
      <c r="Y642" s="769"/>
      <c r="Z642" s="769"/>
    </row>
    <row r="643">
      <c r="A643" s="769"/>
      <c r="B643" s="769"/>
      <c r="C643" s="769"/>
      <c r="D643" s="769"/>
      <c r="E643" s="769"/>
      <c r="F643" s="1265"/>
      <c r="G643" s="769"/>
      <c r="H643" s="2187"/>
      <c r="I643" s="1265"/>
      <c r="J643" s="769"/>
      <c r="K643" s="769"/>
      <c r="L643" s="769"/>
      <c r="M643" s="769"/>
      <c r="N643" s="769"/>
      <c r="O643" s="769"/>
      <c r="P643" s="769"/>
      <c r="Q643" s="769"/>
      <c r="R643" s="769"/>
      <c r="S643" s="769"/>
      <c r="T643" s="769"/>
      <c r="U643" s="769"/>
      <c r="V643" s="769"/>
      <c r="W643" s="769"/>
      <c r="X643" s="769"/>
      <c r="Y643" s="769"/>
      <c r="Z643" s="769"/>
    </row>
    <row r="644">
      <c r="A644" s="769"/>
      <c r="B644" s="769"/>
      <c r="C644" s="769"/>
      <c r="D644" s="769"/>
      <c r="E644" s="769"/>
      <c r="F644" s="1265"/>
      <c r="G644" s="769"/>
      <c r="H644" s="2187"/>
      <c r="I644" s="1265"/>
      <c r="J644" s="769"/>
      <c r="K644" s="769"/>
      <c r="L644" s="769"/>
      <c r="M644" s="769"/>
      <c r="N644" s="769"/>
      <c r="O644" s="769"/>
      <c r="P644" s="769"/>
      <c r="Q644" s="769"/>
      <c r="R644" s="769"/>
      <c r="S644" s="769"/>
      <c r="T644" s="769"/>
      <c r="U644" s="769"/>
      <c r="V644" s="769"/>
      <c r="W644" s="769"/>
      <c r="X644" s="769"/>
      <c r="Y644" s="769"/>
      <c r="Z644" s="769"/>
    </row>
    <row r="645">
      <c r="A645" s="769"/>
      <c r="B645" s="769"/>
      <c r="C645" s="769"/>
      <c r="D645" s="769"/>
      <c r="E645" s="769"/>
      <c r="F645" s="1265"/>
      <c r="G645" s="769"/>
      <c r="H645" s="2187"/>
      <c r="I645" s="1265"/>
      <c r="J645" s="769"/>
      <c r="K645" s="769"/>
      <c r="L645" s="769"/>
      <c r="M645" s="769"/>
      <c r="N645" s="769"/>
      <c r="O645" s="769"/>
      <c r="P645" s="769"/>
      <c r="Q645" s="769"/>
      <c r="R645" s="769"/>
      <c r="S645" s="769"/>
      <c r="T645" s="769"/>
      <c r="U645" s="769"/>
      <c r="V645" s="769"/>
      <c r="W645" s="769"/>
      <c r="X645" s="769"/>
      <c r="Y645" s="769"/>
      <c r="Z645" s="769"/>
    </row>
    <row r="646">
      <c r="A646" s="769"/>
      <c r="B646" s="769"/>
      <c r="C646" s="769"/>
      <c r="D646" s="769"/>
      <c r="E646" s="769"/>
      <c r="F646" s="1265"/>
      <c r="G646" s="769"/>
      <c r="H646" s="2187"/>
      <c r="I646" s="1265"/>
      <c r="J646" s="769"/>
      <c r="K646" s="769"/>
      <c r="L646" s="769"/>
      <c r="M646" s="769"/>
      <c r="N646" s="769"/>
      <c r="O646" s="769"/>
      <c r="P646" s="769"/>
      <c r="Q646" s="769"/>
      <c r="R646" s="769"/>
      <c r="S646" s="769"/>
      <c r="T646" s="769"/>
      <c r="U646" s="769"/>
      <c r="V646" s="769"/>
      <c r="W646" s="769"/>
      <c r="X646" s="769"/>
      <c r="Y646" s="769"/>
      <c r="Z646" s="769"/>
    </row>
    <row r="647">
      <c r="A647" s="769"/>
      <c r="B647" s="769"/>
      <c r="C647" s="769"/>
      <c r="D647" s="769"/>
      <c r="E647" s="769"/>
      <c r="F647" s="1265"/>
      <c r="G647" s="769"/>
      <c r="H647" s="2187"/>
      <c r="I647" s="1265"/>
      <c r="J647" s="769"/>
      <c r="K647" s="769"/>
      <c r="L647" s="769"/>
      <c r="M647" s="769"/>
      <c r="N647" s="769"/>
      <c r="O647" s="769"/>
      <c r="P647" s="769"/>
      <c r="Q647" s="769"/>
      <c r="R647" s="769"/>
      <c r="S647" s="769"/>
      <c r="T647" s="769"/>
      <c r="U647" s="769"/>
      <c r="V647" s="769"/>
      <c r="W647" s="769"/>
      <c r="X647" s="769"/>
      <c r="Y647" s="769"/>
      <c r="Z647" s="769"/>
    </row>
    <row r="648">
      <c r="A648" s="769"/>
      <c r="B648" s="769"/>
      <c r="C648" s="769"/>
      <c r="D648" s="769"/>
      <c r="E648" s="769"/>
      <c r="F648" s="1265"/>
      <c r="G648" s="769"/>
      <c r="H648" s="2187"/>
      <c r="I648" s="1265"/>
      <c r="J648" s="769"/>
      <c r="K648" s="769"/>
      <c r="L648" s="769"/>
      <c r="M648" s="769"/>
      <c r="N648" s="769"/>
      <c r="O648" s="769"/>
      <c r="P648" s="769"/>
      <c r="Q648" s="769"/>
      <c r="R648" s="769"/>
      <c r="S648" s="769"/>
      <c r="T648" s="769"/>
      <c r="U648" s="769"/>
      <c r="V648" s="769"/>
      <c r="W648" s="769"/>
      <c r="X648" s="769"/>
      <c r="Y648" s="769"/>
      <c r="Z648" s="769"/>
    </row>
    <row r="649">
      <c r="A649" s="769"/>
      <c r="B649" s="769"/>
      <c r="C649" s="769"/>
      <c r="D649" s="769"/>
      <c r="E649" s="769"/>
      <c r="F649" s="1265"/>
      <c r="G649" s="769"/>
      <c r="H649" s="2187"/>
      <c r="I649" s="1265"/>
      <c r="J649" s="769"/>
      <c r="K649" s="769"/>
      <c r="L649" s="769"/>
      <c r="M649" s="769"/>
      <c r="N649" s="769"/>
      <c r="O649" s="769"/>
      <c r="P649" s="769"/>
      <c r="Q649" s="769"/>
      <c r="R649" s="769"/>
      <c r="S649" s="769"/>
      <c r="T649" s="769"/>
      <c r="U649" s="769"/>
      <c r="V649" s="769"/>
      <c r="W649" s="769"/>
      <c r="X649" s="769"/>
      <c r="Y649" s="769"/>
      <c r="Z649" s="769"/>
    </row>
    <row r="650">
      <c r="A650" s="769"/>
      <c r="B650" s="769"/>
      <c r="C650" s="769"/>
      <c r="D650" s="769"/>
      <c r="E650" s="769"/>
      <c r="F650" s="1265"/>
      <c r="G650" s="769"/>
      <c r="H650" s="2187"/>
      <c r="I650" s="1265"/>
      <c r="J650" s="769"/>
      <c r="K650" s="769"/>
      <c r="L650" s="769"/>
      <c r="M650" s="769"/>
      <c r="N650" s="769"/>
      <c r="O650" s="769"/>
      <c r="P650" s="769"/>
      <c r="Q650" s="769"/>
      <c r="R650" s="769"/>
      <c r="S650" s="769"/>
      <c r="T650" s="769"/>
      <c r="U650" s="769"/>
      <c r="V650" s="769"/>
      <c r="W650" s="769"/>
      <c r="X650" s="769"/>
      <c r="Y650" s="769"/>
      <c r="Z650" s="769"/>
    </row>
    <row r="651">
      <c r="A651" s="769"/>
      <c r="B651" s="769"/>
      <c r="C651" s="769"/>
      <c r="D651" s="769"/>
      <c r="E651" s="769"/>
      <c r="F651" s="1265"/>
      <c r="G651" s="769"/>
      <c r="H651" s="2187"/>
      <c r="I651" s="1265"/>
      <c r="J651" s="769"/>
      <c r="K651" s="769"/>
      <c r="L651" s="769"/>
      <c r="M651" s="769"/>
      <c r="N651" s="769"/>
      <c r="O651" s="769"/>
      <c r="P651" s="769"/>
      <c r="Q651" s="769"/>
      <c r="R651" s="769"/>
      <c r="S651" s="769"/>
      <c r="T651" s="769"/>
      <c r="U651" s="769"/>
      <c r="V651" s="769"/>
      <c r="W651" s="769"/>
      <c r="X651" s="769"/>
      <c r="Y651" s="769"/>
      <c r="Z651" s="769"/>
    </row>
    <row r="652">
      <c r="A652" s="769"/>
      <c r="B652" s="769"/>
      <c r="C652" s="769"/>
      <c r="D652" s="769"/>
      <c r="E652" s="769"/>
      <c r="F652" s="1265"/>
      <c r="G652" s="769"/>
      <c r="H652" s="2187"/>
      <c r="I652" s="1265"/>
      <c r="J652" s="769"/>
      <c r="K652" s="769"/>
      <c r="L652" s="769"/>
      <c r="M652" s="769"/>
      <c r="N652" s="769"/>
      <c r="O652" s="769"/>
      <c r="P652" s="769"/>
      <c r="Q652" s="769"/>
      <c r="R652" s="769"/>
      <c r="S652" s="769"/>
      <c r="T652" s="769"/>
      <c r="U652" s="769"/>
      <c r="V652" s="769"/>
      <c r="W652" s="769"/>
      <c r="X652" s="769"/>
      <c r="Y652" s="769"/>
      <c r="Z652" s="769"/>
    </row>
    <row r="653">
      <c r="A653" s="769"/>
      <c r="B653" s="769"/>
      <c r="C653" s="769"/>
      <c r="D653" s="769"/>
      <c r="E653" s="769"/>
      <c r="F653" s="1265"/>
      <c r="G653" s="769"/>
      <c r="H653" s="2187"/>
      <c r="I653" s="1265"/>
      <c r="J653" s="769"/>
      <c r="K653" s="769"/>
      <c r="L653" s="769"/>
      <c r="M653" s="769"/>
      <c r="N653" s="769"/>
      <c r="O653" s="769"/>
      <c r="P653" s="769"/>
      <c r="Q653" s="769"/>
      <c r="R653" s="769"/>
      <c r="S653" s="769"/>
      <c r="T653" s="769"/>
      <c r="U653" s="769"/>
      <c r="V653" s="769"/>
      <c r="W653" s="769"/>
      <c r="X653" s="769"/>
      <c r="Y653" s="769"/>
      <c r="Z653" s="769"/>
    </row>
    <row r="654">
      <c r="A654" s="769"/>
      <c r="B654" s="769"/>
      <c r="C654" s="769"/>
      <c r="D654" s="769"/>
      <c r="E654" s="769"/>
      <c r="F654" s="1265"/>
      <c r="G654" s="769"/>
      <c r="H654" s="2187"/>
      <c r="I654" s="1265"/>
      <c r="J654" s="769"/>
      <c r="K654" s="769"/>
      <c r="L654" s="769"/>
      <c r="M654" s="769"/>
      <c r="N654" s="769"/>
      <c r="O654" s="769"/>
      <c r="P654" s="769"/>
      <c r="Q654" s="769"/>
      <c r="R654" s="769"/>
      <c r="S654" s="769"/>
      <c r="T654" s="769"/>
      <c r="U654" s="769"/>
      <c r="V654" s="769"/>
      <c r="W654" s="769"/>
      <c r="X654" s="769"/>
      <c r="Y654" s="769"/>
      <c r="Z654" s="769"/>
    </row>
    <row r="655">
      <c r="A655" s="769"/>
      <c r="B655" s="769"/>
      <c r="C655" s="769"/>
      <c r="D655" s="769"/>
      <c r="E655" s="769"/>
      <c r="F655" s="1265"/>
      <c r="G655" s="769"/>
      <c r="H655" s="2187"/>
      <c r="I655" s="1265"/>
      <c r="J655" s="769"/>
      <c r="K655" s="769"/>
      <c r="L655" s="769"/>
      <c r="M655" s="769"/>
      <c r="N655" s="769"/>
      <c r="O655" s="769"/>
      <c r="P655" s="769"/>
      <c r="Q655" s="769"/>
      <c r="R655" s="769"/>
      <c r="S655" s="769"/>
      <c r="T655" s="769"/>
      <c r="U655" s="769"/>
      <c r="V655" s="769"/>
      <c r="W655" s="769"/>
      <c r="X655" s="769"/>
      <c r="Y655" s="769"/>
      <c r="Z655" s="769"/>
    </row>
    <row r="656">
      <c r="A656" s="769"/>
      <c r="B656" s="769"/>
      <c r="C656" s="769"/>
      <c r="D656" s="769"/>
      <c r="E656" s="769"/>
      <c r="F656" s="1265"/>
      <c r="G656" s="769"/>
      <c r="H656" s="2187"/>
      <c r="I656" s="1265"/>
      <c r="J656" s="769"/>
      <c r="K656" s="769"/>
      <c r="L656" s="769"/>
      <c r="M656" s="769"/>
      <c r="N656" s="769"/>
      <c r="O656" s="769"/>
      <c r="P656" s="769"/>
      <c r="Q656" s="769"/>
      <c r="R656" s="769"/>
      <c r="S656" s="769"/>
      <c r="T656" s="769"/>
      <c r="U656" s="769"/>
      <c r="V656" s="769"/>
      <c r="W656" s="769"/>
      <c r="X656" s="769"/>
      <c r="Y656" s="769"/>
      <c r="Z656" s="769"/>
    </row>
    <row r="657">
      <c r="A657" s="769"/>
      <c r="B657" s="769"/>
      <c r="C657" s="769"/>
      <c r="D657" s="769"/>
      <c r="E657" s="769"/>
      <c r="F657" s="1265"/>
      <c r="G657" s="769"/>
      <c r="H657" s="2187"/>
      <c r="I657" s="1265"/>
      <c r="J657" s="769"/>
      <c r="K657" s="769"/>
      <c r="L657" s="769"/>
      <c r="M657" s="769"/>
      <c r="N657" s="769"/>
      <c r="O657" s="769"/>
      <c r="P657" s="769"/>
      <c r="Q657" s="769"/>
      <c r="R657" s="769"/>
      <c r="S657" s="769"/>
      <c r="T657" s="769"/>
      <c r="U657" s="769"/>
      <c r="V657" s="769"/>
      <c r="W657" s="769"/>
      <c r="X657" s="769"/>
      <c r="Y657" s="769"/>
      <c r="Z657" s="769"/>
    </row>
    <row r="658">
      <c r="A658" s="769"/>
      <c r="B658" s="769"/>
      <c r="C658" s="769"/>
      <c r="D658" s="769"/>
      <c r="E658" s="769"/>
      <c r="F658" s="1265"/>
      <c r="G658" s="769"/>
      <c r="H658" s="2187"/>
      <c r="I658" s="1265"/>
      <c r="J658" s="769"/>
      <c r="K658" s="769"/>
      <c r="L658" s="769"/>
      <c r="M658" s="769"/>
      <c r="N658" s="769"/>
      <c r="O658" s="769"/>
      <c r="P658" s="769"/>
      <c r="Q658" s="769"/>
      <c r="R658" s="769"/>
      <c r="S658" s="769"/>
      <c r="T658" s="769"/>
      <c r="U658" s="769"/>
      <c r="V658" s="769"/>
      <c r="W658" s="769"/>
      <c r="X658" s="769"/>
      <c r="Y658" s="769"/>
      <c r="Z658" s="769"/>
    </row>
    <row r="659">
      <c r="A659" s="769"/>
      <c r="B659" s="769"/>
      <c r="C659" s="769"/>
      <c r="D659" s="769"/>
      <c r="E659" s="769"/>
      <c r="F659" s="1265"/>
      <c r="G659" s="769"/>
      <c r="H659" s="2187"/>
      <c r="I659" s="1265"/>
      <c r="J659" s="769"/>
      <c r="K659" s="769"/>
      <c r="L659" s="769"/>
      <c r="M659" s="769"/>
      <c r="N659" s="769"/>
      <c r="O659" s="769"/>
      <c r="P659" s="769"/>
      <c r="Q659" s="769"/>
      <c r="R659" s="769"/>
      <c r="S659" s="769"/>
      <c r="T659" s="769"/>
      <c r="U659" s="769"/>
      <c r="V659" s="769"/>
      <c r="W659" s="769"/>
      <c r="X659" s="769"/>
      <c r="Y659" s="769"/>
      <c r="Z659" s="769"/>
    </row>
    <row r="660">
      <c r="A660" s="769"/>
      <c r="B660" s="769"/>
      <c r="C660" s="769"/>
      <c r="D660" s="769"/>
      <c r="E660" s="769"/>
      <c r="F660" s="1265"/>
      <c r="G660" s="769"/>
      <c r="H660" s="2187"/>
      <c r="I660" s="1265"/>
      <c r="J660" s="769"/>
      <c r="K660" s="769"/>
      <c r="L660" s="769"/>
      <c r="M660" s="769"/>
      <c r="N660" s="769"/>
      <c r="O660" s="769"/>
      <c r="P660" s="769"/>
      <c r="Q660" s="769"/>
      <c r="R660" s="769"/>
      <c r="S660" s="769"/>
      <c r="T660" s="769"/>
      <c r="U660" s="769"/>
      <c r="V660" s="769"/>
      <c r="W660" s="769"/>
      <c r="X660" s="769"/>
      <c r="Y660" s="769"/>
      <c r="Z660" s="769"/>
    </row>
    <row r="661">
      <c r="A661" s="769"/>
      <c r="B661" s="769"/>
      <c r="C661" s="769"/>
      <c r="D661" s="769"/>
      <c r="E661" s="769"/>
      <c r="F661" s="1265"/>
      <c r="G661" s="769"/>
      <c r="H661" s="2187"/>
      <c r="I661" s="1265"/>
      <c r="J661" s="769"/>
      <c r="K661" s="769"/>
      <c r="L661" s="769"/>
      <c r="M661" s="769"/>
      <c r="N661" s="769"/>
      <c r="O661" s="769"/>
      <c r="P661" s="769"/>
      <c r="Q661" s="769"/>
      <c r="R661" s="769"/>
      <c r="S661" s="769"/>
      <c r="T661" s="769"/>
      <c r="U661" s="769"/>
      <c r="V661" s="769"/>
      <c r="W661" s="769"/>
      <c r="X661" s="769"/>
      <c r="Y661" s="769"/>
      <c r="Z661" s="769"/>
    </row>
    <row r="662">
      <c r="A662" s="769"/>
      <c r="B662" s="769"/>
      <c r="C662" s="769"/>
      <c r="D662" s="769"/>
      <c r="E662" s="769"/>
      <c r="F662" s="1265"/>
      <c r="G662" s="769"/>
      <c r="H662" s="2187"/>
      <c r="I662" s="1265"/>
      <c r="J662" s="769"/>
      <c r="K662" s="769"/>
      <c r="L662" s="769"/>
      <c r="M662" s="769"/>
      <c r="N662" s="769"/>
      <c r="O662" s="769"/>
      <c r="P662" s="769"/>
      <c r="Q662" s="769"/>
      <c r="R662" s="769"/>
      <c r="S662" s="769"/>
      <c r="T662" s="769"/>
      <c r="U662" s="769"/>
      <c r="V662" s="769"/>
      <c r="W662" s="769"/>
      <c r="X662" s="769"/>
      <c r="Y662" s="769"/>
      <c r="Z662" s="769"/>
    </row>
    <row r="663">
      <c r="A663" s="769"/>
      <c r="B663" s="769"/>
      <c r="C663" s="769"/>
      <c r="D663" s="769"/>
      <c r="E663" s="769"/>
      <c r="F663" s="1265"/>
      <c r="G663" s="769"/>
      <c r="H663" s="2187"/>
      <c r="I663" s="1265"/>
      <c r="J663" s="769"/>
      <c r="K663" s="769"/>
      <c r="L663" s="769"/>
      <c r="M663" s="769"/>
      <c r="N663" s="769"/>
      <c r="O663" s="769"/>
      <c r="P663" s="769"/>
      <c r="Q663" s="769"/>
      <c r="R663" s="769"/>
      <c r="S663" s="769"/>
      <c r="T663" s="769"/>
      <c r="U663" s="769"/>
      <c r="V663" s="769"/>
      <c r="W663" s="769"/>
      <c r="X663" s="769"/>
      <c r="Y663" s="769"/>
      <c r="Z663" s="769"/>
    </row>
    <row r="664">
      <c r="A664" s="769"/>
      <c r="B664" s="769"/>
      <c r="C664" s="769"/>
      <c r="D664" s="769"/>
      <c r="E664" s="769"/>
      <c r="F664" s="1265"/>
      <c r="G664" s="769"/>
      <c r="H664" s="2187"/>
      <c r="I664" s="1265"/>
      <c r="J664" s="769"/>
      <c r="K664" s="769"/>
      <c r="L664" s="769"/>
      <c r="M664" s="769"/>
      <c r="N664" s="769"/>
      <c r="O664" s="769"/>
      <c r="P664" s="769"/>
      <c r="Q664" s="769"/>
      <c r="R664" s="769"/>
      <c r="S664" s="769"/>
      <c r="T664" s="769"/>
      <c r="U664" s="769"/>
      <c r="V664" s="769"/>
      <c r="W664" s="769"/>
      <c r="X664" s="769"/>
      <c r="Y664" s="769"/>
      <c r="Z664" s="769"/>
    </row>
    <row r="665">
      <c r="A665" s="769"/>
      <c r="B665" s="769"/>
      <c r="C665" s="769"/>
      <c r="D665" s="769"/>
      <c r="E665" s="769"/>
      <c r="F665" s="1265"/>
      <c r="G665" s="769"/>
      <c r="H665" s="2187"/>
      <c r="I665" s="1265"/>
      <c r="J665" s="769"/>
      <c r="K665" s="769"/>
      <c r="L665" s="769"/>
      <c r="M665" s="769"/>
      <c r="N665" s="769"/>
      <c r="O665" s="769"/>
      <c r="P665" s="769"/>
      <c r="Q665" s="769"/>
      <c r="R665" s="769"/>
      <c r="S665" s="769"/>
      <c r="T665" s="769"/>
      <c r="U665" s="769"/>
      <c r="V665" s="769"/>
      <c r="W665" s="769"/>
      <c r="X665" s="769"/>
      <c r="Y665" s="769"/>
      <c r="Z665" s="769"/>
    </row>
    <row r="666">
      <c r="A666" s="769"/>
      <c r="B666" s="769"/>
      <c r="C666" s="769"/>
      <c r="D666" s="769"/>
      <c r="E666" s="769"/>
      <c r="F666" s="1265"/>
      <c r="G666" s="769"/>
      <c r="H666" s="2187"/>
      <c r="I666" s="1265"/>
      <c r="J666" s="769"/>
      <c r="K666" s="769"/>
      <c r="L666" s="769"/>
      <c r="M666" s="769"/>
      <c r="N666" s="769"/>
      <c r="O666" s="769"/>
      <c r="P666" s="769"/>
      <c r="Q666" s="769"/>
      <c r="R666" s="769"/>
      <c r="S666" s="769"/>
      <c r="T666" s="769"/>
      <c r="U666" s="769"/>
      <c r="V666" s="769"/>
      <c r="W666" s="769"/>
      <c r="X666" s="769"/>
      <c r="Y666" s="769"/>
      <c r="Z666" s="769"/>
    </row>
    <row r="667">
      <c r="A667" s="769"/>
      <c r="B667" s="769"/>
      <c r="C667" s="769"/>
      <c r="D667" s="769"/>
      <c r="E667" s="769"/>
      <c r="F667" s="1265"/>
      <c r="G667" s="769"/>
      <c r="H667" s="2187"/>
      <c r="I667" s="1265"/>
      <c r="J667" s="769"/>
      <c r="K667" s="769"/>
      <c r="L667" s="769"/>
      <c r="M667" s="769"/>
      <c r="N667" s="769"/>
      <c r="O667" s="769"/>
      <c r="P667" s="769"/>
      <c r="Q667" s="769"/>
      <c r="R667" s="769"/>
      <c r="S667" s="769"/>
      <c r="T667" s="769"/>
      <c r="U667" s="769"/>
      <c r="V667" s="769"/>
      <c r="W667" s="769"/>
      <c r="X667" s="769"/>
      <c r="Y667" s="769"/>
      <c r="Z667" s="769"/>
    </row>
    <row r="668">
      <c r="A668" s="769"/>
      <c r="B668" s="769"/>
      <c r="C668" s="769"/>
      <c r="D668" s="769"/>
      <c r="E668" s="769"/>
      <c r="F668" s="1265"/>
      <c r="G668" s="769"/>
      <c r="H668" s="2187"/>
      <c r="I668" s="1265"/>
      <c r="J668" s="769"/>
      <c r="K668" s="769"/>
      <c r="L668" s="769"/>
      <c r="M668" s="769"/>
      <c r="N668" s="769"/>
      <c r="O668" s="769"/>
      <c r="P668" s="769"/>
      <c r="Q668" s="769"/>
      <c r="R668" s="769"/>
      <c r="S668" s="769"/>
      <c r="T668" s="769"/>
      <c r="U668" s="769"/>
      <c r="V668" s="769"/>
      <c r="W668" s="769"/>
      <c r="X668" s="769"/>
      <c r="Y668" s="769"/>
      <c r="Z668" s="769"/>
    </row>
    <row r="669">
      <c r="A669" s="769"/>
      <c r="B669" s="769"/>
      <c r="C669" s="769"/>
      <c r="D669" s="769"/>
      <c r="E669" s="769"/>
      <c r="F669" s="1265"/>
      <c r="G669" s="769"/>
      <c r="H669" s="2187"/>
      <c r="I669" s="1265"/>
      <c r="J669" s="769"/>
      <c r="K669" s="769"/>
      <c r="L669" s="769"/>
      <c r="M669" s="769"/>
      <c r="N669" s="769"/>
      <c r="O669" s="769"/>
      <c r="P669" s="769"/>
      <c r="Q669" s="769"/>
      <c r="R669" s="769"/>
      <c r="S669" s="769"/>
      <c r="T669" s="769"/>
      <c r="U669" s="769"/>
      <c r="V669" s="769"/>
      <c r="W669" s="769"/>
      <c r="X669" s="769"/>
      <c r="Y669" s="769"/>
      <c r="Z669" s="769"/>
    </row>
    <row r="670">
      <c r="A670" s="769"/>
      <c r="B670" s="769"/>
      <c r="C670" s="769"/>
      <c r="D670" s="769"/>
      <c r="E670" s="769"/>
      <c r="F670" s="1265"/>
      <c r="G670" s="769"/>
      <c r="H670" s="2187"/>
      <c r="I670" s="1265"/>
      <c r="J670" s="769"/>
      <c r="K670" s="769"/>
      <c r="L670" s="769"/>
      <c r="M670" s="769"/>
      <c r="N670" s="769"/>
      <c r="O670" s="769"/>
      <c r="P670" s="769"/>
      <c r="Q670" s="769"/>
      <c r="R670" s="769"/>
      <c r="S670" s="769"/>
      <c r="T670" s="769"/>
      <c r="U670" s="769"/>
      <c r="V670" s="769"/>
      <c r="W670" s="769"/>
      <c r="X670" s="769"/>
      <c r="Y670" s="769"/>
      <c r="Z670" s="769"/>
    </row>
    <row r="671">
      <c r="A671" s="769"/>
      <c r="B671" s="769"/>
      <c r="C671" s="769"/>
      <c r="D671" s="769"/>
      <c r="E671" s="769"/>
      <c r="F671" s="1265"/>
      <c r="G671" s="769"/>
      <c r="H671" s="2187"/>
      <c r="I671" s="1265"/>
      <c r="J671" s="769"/>
      <c r="K671" s="769"/>
      <c r="L671" s="769"/>
      <c r="M671" s="769"/>
      <c r="N671" s="769"/>
      <c r="O671" s="769"/>
      <c r="P671" s="769"/>
      <c r="Q671" s="769"/>
      <c r="R671" s="769"/>
      <c r="S671" s="769"/>
      <c r="T671" s="769"/>
      <c r="U671" s="769"/>
      <c r="V671" s="769"/>
      <c r="W671" s="769"/>
      <c r="X671" s="769"/>
      <c r="Y671" s="769"/>
      <c r="Z671" s="769"/>
    </row>
    <row r="672">
      <c r="A672" s="769"/>
      <c r="B672" s="769"/>
      <c r="C672" s="769"/>
      <c r="D672" s="769"/>
      <c r="E672" s="769"/>
      <c r="F672" s="1265"/>
      <c r="G672" s="769"/>
      <c r="H672" s="2187"/>
      <c r="I672" s="1265"/>
      <c r="J672" s="769"/>
      <c r="K672" s="769"/>
      <c r="L672" s="769"/>
      <c r="M672" s="769"/>
      <c r="N672" s="769"/>
      <c r="O672" s="769"/>
      <c r="P672" s="769"/>
      <c r="Q672" s="769"/>
      <c r="R672" s="769"/>
      <c r="S672" s="769"/>
      <c r="T672" s="769"/>
      <c r="U672" s="769"/>
      <c r="V672" s="769"/>
      <c r="W672" s="769"/>
      <c r="X672" s="769"/>
      <c r="Y672" s="769"/>
      <c r="Z672" s="769"/>
    </row>
    <row r="673">
      <c r="A673" s="769"/>
      <c r="B673" s="769"/>
      <c r="C673" s="769"/>
      <c r="D673" s="769"/>
      <c r="E673" s="769"/>
      <c r="F673" s="1265"/>
      <c r="G673" s="769"/>
      <c r="H673" s="2187"/>
      <c r="I673" s="1265"/>
      <c r="J673" s="769"/>
      <c r="K673" s="769"/>
      <c r="L673" s="769"/>
      <c r="M673" s="769"/>
      <c r="N673" s="769"/>
      <c r="O673" s="769"/>
      <c r="P673" s="769"/>
      <c r="Q673" s="769"/>
      <c r="R673" s="769"/>
      <c r="S673" s="769"/>
      <c r="T673" s="769"/>
      <c r="U673" s="769"/>
      <c r="V673" s="769"/>
      <c r="W673" s="769"/>
      <c r="X673" s="769"/>
      <c r="Y673" s="769"/>
      <c r="Z673" s="769"/>
    </row>
    <row r="674">
      <c r="A674" s="769"/>
      <c r="B674" s="769"/>
      <c r="C674" s="769"/>
      <c r="D674" s="769"/>
      <c r="E674" s="769"/>
      <c r="F674" s="1265"/>
      <c r="G674" s="769"/>
      <c r="H674" s="2187"/>
      <c r="I674" s="1265"/>
      <c r="J674" s="769"/>
      <c r="K674" s="769"/>
      <c r="L674" s="769"/>
      <c r="M674" s="769"/>
      <c r="N674" s="769"/>
      <c r="O674" s="769"/>
      <c r="P674" s="769"/>
      <c r="Q674" s="769"/>
      <c r="R674" s="769"/>
      <c r="S674" s="769"/>
      <c r="T674" s="769"/>
      <c r="U674" s="769"/>
      <c r="V674" s="769"/>
      <c r="W674" s="769"/>
      <c r="X674" s="769"/>
      <c r="Y674" s="769"/>
      <c r="Z674" s="769"/>
    </row>
    <row r="675">
      <c r="A675" s="769"/>
      <c r="B675" s="769"/>
      <c r="C675" s="769"/>
      <c r="D675" s="769"/>
      <c r="E675" s="769"/>
      <c r="F675" s="1265"/>
      <c r="G675" s="769"/>
      <c r="H675" s="2187"/>
      <c r="I675" s="1265"/>
      <c r="J675" s="769"/>
      <c r="K675" s="769"/>
      <c r="L675" s="769"/>
      <c r="M675" s="769"/>
      <c r="N675" s="769"/>
      <c r="O675" s="769"/>
      <c r="P675" s="769"/>
      <c r="Q675" s="769"/>
      <c r="R675" s="769"/>
      <c r="S675" s="769"/>
      <c r="T675" s="769"/>
      <c r="U675" s="769"/>
      <c r="V675" s="769"/>
      <c r="W675" s="769"/>
      <c r="X675" s="769"/>
      <c r="Y675" s="769"/>
      <c r="Z675" s="769"/>
    </row>
    <row r="676">
      <c r="A676" s="769"/>
      <c r="B676" s="769"/>
      <c r="C676" s="769"/>
      <c r="D676" s="769"/>
      <c r="E676" s="769"/>
      <c r="F676" s="1265"/>
      <c r="G676" s="769"/>
      <c r="H676" s="2187"/>
      <c r="I676" s="1265"/>
      <c r="J676" s="769"/>
      <c r="K676" s="769"/>
      <c r="L676" s="769"/>
      <c r="M676" s="769"/>
      <c r="N676" s="769"/>
      <c r="O676" s="769"/>
      <c r="P676" s="769"/>
      <c r="Q676" s="769"/>
      <c r="R676" s="769"/>
      <c r="S676" s="769"/>
      <c r="T676" s="769"/>
      <c r="U676" s="769"/>
      <c r="V676" s="769"/>
      <c r="W676" s="769"/>
      <c r="X676" s="769"/>
      <c r="Y676" s="769"/>
      <c r="Z676" s="769"/>
    </row>
    <row r="677">
      <c r="A677" s="769"/>
      <c r="B677" s="769"/>
      <c r="C677" s="769"/>
      <c r="D677" s="769"/>
      <c r="E677" s="769"/>
      <c r="F677" s="1265"/>
      <c r="G677" s="769"/>
      <c r="H677" s="2187"/>
      <c r="I677" s="1265"/>
      <c r="J677" s="769"/>
      <c r="K677" s="769"/>
      <c r="L677" s="769"/>
      <c r="M677" s="769"/>
      <c r="N677" s="769"/>
      <c r="O677" s="769"/>
      <c r="P677" s="769"/>
      <c r="Q677" s="769"/>
      <c r="R677" s="769"/>
      <c r="S677" s="769"/>
      <c r="T677" s="769"/>
      <c r="U677" s="769"/>
      <c r="V677" s="769"/>
      <c r="W677" s="769"/>
      <c r="X677" s="769"/>
      <c r="Y677" s="769"/>
      <c r="Z677" s="769"/>
    </row>
    <row r="678">
      <c r="A678" s="769"/>
      <c r="B678" s="769"/>
      <c r="C678" s="769"/>
      <c r="D678" s="769"/>
      <c r="E678" s="769"/>
      <c r="F678" s="1265"/>
      <c r="G678" s="769"/>
      <c r="H678" s="2187"/>
      <c r="I678" s="1265"/>
      <c r="J678" s="769"/>
      <c r="K678" s="769"/>
      <c r="L678" s="769"/>
      <c r="M678" s="769"/>
      <c r="N678" s="769"/>
      <c r="O678" s="769"/>
      <c r="P678" s="769"/>
      <c r="Q678" s="769"/>
      <c r="R678" s="769"/>
      <c r="S678" s="769"/>
      <c r="T678" s="769"/>
      <c r="U678" s="769"/>
      <c r="V678" s="769"/>
      <c r="W678" s="769"/>
      <c r="X678" s="769"/>
      <c r="Y678" s="769"/>
      <c r="Z678" s="769"/>
    </row>
    <row r="679">
      <c r="A679" s="769"/>
      <c r="B679" s="769"/>
      <c r="C679" s="769"/>
      <c r="D679" s="769"/>
      <c r="E679" s="769"/>
      <c r="F679" s="1265"/>
      <c r="G679" s="769"/>
      <c r="H679" s="2187"/>
      <c r="I679" s="1265"/>
      <c r="J679" s="769"/>
      <c r="K679" s="769"/>
      <c r="L679" s="769"/>
      <c r="M679" s="769"/>
      <c r="N679" s="769"/>
      <c r="O679" s="769"/>
      <c r="P679" s="769"/>
      <c r="Q679" s="769"/>
      <c r="R679" s="769"/>
      <c r="S679" s="769"/>
      <c r="T679" s="769"/>
      <c r="U679" s="769"/>
      <c r="V679" s="769"/>
      <c r="W679" s="769"/>
      <c r="X679" s="769"/>
      <c r="Y679" s="769"/>
      <c r="Z679" s="769"/>
    </row>
    <row r="680">
      <c r="A680" s="769"/>
      <c r="B680" s="769"/>
      <c r="C680" s="769"/>
      <c r="D680" s="769"/>
      <c r="E680" s="769"/>
      <c r="F680" s="1265"/>
      <c r="G680" s="769"/>
      <c r="H680" s="2187"/>
      <c r="I680" s="1265"/>
      <c r="J680" s="769"/>
      <c r="K680" s="769"/>
      <c r="L680" s="769"/>
      <c r="M680" s="769"/>
      <c r="N680" s="769"/>
      <c r="O680" s="769"/>
      <c r="P680" s="769"/>
      <c r="Q680" s="769"/>
      <c r="R680" s="769"/>
      <c r="S680" s="769"/>
      <c r="T680" s="769"/>
      <c r="U680" s="769"/>
      <c r="V680" s="769"/>
      <c r="W680" s="769"/>
      <c r="X680" s="769"/>
      <c r="Y680" s="769"/>
      <c r="Z680" s="769"/>
    </row>
    <row r="681">
      <c r="A681" s="769"/>
      <c r="B681" s="769"/>
      <c r="C681" s="769"/>
      <c r="D681" s="769"/>
      <c r="E681" s="769"/>
      <c r="F681" s="1265"/>
      <c r="G681" s="769"/>
      <c r="H681" s="2187"/>
      <c r="I681" s="1265"/>
      <c r="J681" s="769"/>
      <c r="K681" s="769"/>
      <c r="L681" s="769"/>
      <c r="M681" s="769"/>
      <c r="N681" s="769"/>
      <c r="O681" s="769"/>
      <c r="P681" s="769"/>
      <c r="Q681" s="769"/>
      <c r="R681" s="769"/>
      <c r="S681" s="769"/>
      <c r="T681" s="769"/>
      <c r="U681" s="769"/>
      <c r="V681" s="769"/>
      <c r="W681" s="769"/>
      <c r="X681" s="769"/>
      <c r="Y681" s="769"/>
      <c r="Z681" s="769"/>
    </row>
    <row r="682">
      <c r="A682" s="769"/>
      <c r="B682" s="769"/>
      <c r="C682" s="769"/>
      <c r="D682" s="769"/>
      <c r="E682" s="769"/>
      <c r="F682" s="1265"/>
      <c r="G682" s="769"/>
      <c r="H682" s="2187"/>
      <c r="I682" s="1265"/>
      <c r="J682" s="769"/>
      <c r="K682" s="769"/>
      <c r="L682" s="769"/>
      <c r="M682" s="769"/>
      <c r="N682" s="769"/>
      <c r="O682" s="769"/>
      <c r="P682" s="769"/>
      <c r="Q682" s="769"/>
      <c r="R682" s="769"/>
      <c r="S682" s="769"/>
      <c r="T682" s="769"/>
      <c r="U682" s="769"/>
      <c r="V682" s="769"/>
      <c r="W682" s="769"/>
      <c r="X682" s="769"/>
      <c r="Y682" s="769"/>
      <c r="Z682" s="769"/>
    </row>
    <row r="683">
      <c r="A683" s="769"/>
      <c r="B683" s="769"/>
      <c r="C683" s="769"/>
      <c r="D683" s="769"/>
      <c r="E683" s="769"/>
      <c r="F683" s="1265"/>
      <c r="G683" s="769"/>
      <c r="H683" s="2187"/>
      <c r="I683" s="1265"/>
      <c r="J683" s="769"/>
      <c r="K683" s="769"/>
      <c r="L683" s="769"/>
      <c r="M683" s="769"/>
      <c r="N683" s="769"/>
      <c r="O683" s="769"/>
      <c r="P683" s="769"/>
      <c r="Q683" s="769"/>
      <c r="R683" s="769"/>
      <c r="S683" s="769"/>
      <c r="T683" s="769"/>
      <c r="U683" s="769"/>
      <c r="V683" s="769"/>
      <c r="W683" s="769"/>
      <c r="X683" s="769"/>
      <c r="Y683" s="769"/>
      <c r="Z683" s="769"/>
    </row>
    <row r="684">
      <c r="A684" s="769"/>
      <c r="B684" s="769"/>
      <c r="C684" s="769"/>
      <c r="D684" s="769"/>
      <c r="E684" s="769"/>
      <c r="F684" s="1265"/>
      <c r="G684" s="769"/>
      <c r="H684" s="2187"/>
      <c r="I684" s="1265"/>
      <c r="J684" s="769"/>
      <c r="K684" s="769"/>
      <c r="L684" s="769"/>
      <c r="M684" s="769"/>
      <c r="N684" s="769"/>
      <c r="O684" s="769"/>
      <c r="P684" s="769"/>
      <c r="Q684" s="769"/>
      <c r="R684" s="769"/>
      <c r="S684" s="769"/>
      <c r="T684" s="769"/>
      <c r="U684" s="769"/>
      <c r="V684" s="769"/>
      <c r="W684" s="769"/>
      <c r="X684" s="769"/>
      <c r="Y684" s="769"/>
      <c r="Z684" s="769"/>
    </row>
    <row r="685">
      <c r="A685" s="769"/>
      <c r="B685" s="769"/>
      <c r="C685" s="769"/>
      <c r="D685" s="769"/>
      <c r="E685" s="769"/>
      <c r="F685" s="1265"/>
      <c r="G685" s="769"/>
      <c r="H685" s="2187"/>
      <c r="I685" s="1265"/>
      <c r="J685" s="769"/>
      <c r="K685" s="769"/>
      <c r="L685" s="769"/>
      <c r="M685" s="769"/>
      <c r="N685" s="769"/>
      <c r="O685" s="769"/>
      <c r="P685" s="769"/>
      <c r="Q685" s="769"/>
      <c r="R685" s="769"/>
      <c r="S685" s="769"/>
      <c r="T685" s="769"/>
      <c r="U685" s="769"/>
      <c r="V685" s="769"/>
      <c r="W685" s="769"/>
      <c r="X685" s="769"/>
      <c r="Y685" s="769"/>
      <c r="Z685" s="769"/>
    </row>
    <row r="686">
      <c r="A686" s="769"/>
      <c r="B686" s="769"/>
      <c r="C686" s="769"/>
      <c r="D686" s="769"/>
      <c r="E686" s="769"/>
      <c r="F686" s="1265"/>
      <c r="G686" s="769"/>
      <c r="H686" s="2187"/>
      <c r="I686" s="1265"/>
      <c r="J686" s="769"/>
      <c r="K686" s="769"/>
      <c r="L686" s="769"/>
      <c r="M686" s="769"/>
      <c r="N686" s="769"/>
      <c r="O686" s="769"/>
      <c r="P686" s="769"/>
      <c r="Q686" s="769"/>
      <c r="R686" s="769"/>
      <c r="S686" s="769"/>
      <c r="T686" s="769"/>
      <c r="U686" s="769"/>
      <c r="V686" s="769"/>
      <c r="W686" s="769"/>
      <c r="X686" s="769"/>
      <c r="Y686" s="769"/>
      <c r="Z686" s="769"/>
    </row>
    <row r="687">
      <c r="A687" s="769"/>
      <c r="B687" s="769"/>
      <c r="C687" s="769"/>
      <c r="D687" s="769"/>
      <c r="E687" s="769"/>
      <c r="F687" s="1265"/>
      <c r="G687" s="769"/>
      <c r="H687" s="2187"/>
      <c r="I687" s="1265"/>
      <c r="J687" s="769"/>
      <c r="K687" s="769"/>
      <c r="L687" s="769"/>
      <c r="M687" s="769"/>
      <c r="N687" s="769"/>
      <c r="O687" s="769"/>
      <c r="P687" s="769"/>
      <c r="Q687" s="769"/>
      <c r="R687" s="769"/>
      <c r="S687" s="769"/>
      <c r="T687" s="769"/>
      <c r="U687" s="769"/>
      <c r="V687" s="769"/>
      <c r="W687" s="769"/>
      <c r="X687" s="769"/>
      <c r="Y687" s="769"/>
      <c r="Z687" s="769"/>
    </row>
    <row r="688">
      <c r="A688" s="769"/>
      <c r="B688" s="769"/>
      <c r="C688" s="769"/>
      <c r="D688" s="769"/>
      <c r="E688" s="769"/>
      <c r="F688" s="1265"/>
      <c r="G688" s="769"/>
      <c r="H688" s="2187"/>
      <c r="I688" s="1265"/>
      <c r="J688" s="769"/>
      <c r="K688" s="769"/>
      <c r="L688" s="769"/>
      <c r="M688" s="769"/>
      <c r="N688" s="769"/>
      <c r="O688" s="769"/>
      <c r="P688" s="769"/>
      <c r="Q688" s="769"/>
      <c r="R688" s="769"/>
      <c r="S688" s="769"/>
      <c r="T688" s="769"/>
      <c r="U688" s="769"/>
      <c r="V688" s="769"/>
      <c r="W688" s="769"/>
      <c r="X688" s="769"/>
      <c r="Y688" s="769"/>
      <c r="Z688" s="769"/>
    </row>
    <row r="689">
      <c r="A689" s="769"/>
      <c r="B689" s="769"/>
      <c r="C689" s="769"/>
      <c r="D689" s="769"/>
      <c r="E689" s="769"/>
      <c r="F689" s="1265"/>
      <c r="G689" s="769"/>
      <c r="H689" s="2187"/>
      <c r="I689" s="1265"/>
      <c r="J689" s="769"/>
      <c r="K689" s="769"/>
      <c r="L689" s="769"/>
      <c r="M689" s="769"/>
      <c r="N689" s="769"/>
      <c r="O689" s="769"/>
      <c r="P689" s="769"/>
      <c r="Q689" s="769"/>
      <c r="R689" s="769"/>
      <c r="S689" s="769"/>
      <c r="T689" s="769"/>
      <c r="U689" s="769"/>
      <c r="V689" s="769"/>
      <c r="W689" s="769"/>
      <c r="X689" s="769"/>
      <c r="Y689" s="769"/>
      <c r="Z689" s="769"/>
    </row>
    <row r="690">
      <c r="A690" s="769"/>
      <c r="B690" s="769"/>
      <c r="C690" s="769"/>
      <c r="D690" s="769"/>
      <c r="E690" s="769"/>
      <c r="F690" s="1265"/>
      <c r="G690" s="769"/>
      <c r="H690" s="2187"/>
      <c r="I690" s="1265"/>
      <c r="J690" s="769"/>
      <c r="K690" s="769"/>
      <c r="L690" s="769"/>
      <c r="M690" s="769"/>
      <c r="N690" s="769"/>
      <c r="O690" s="769"/>
      <c r="P690" s="769"/>
      <c r="Q690" s="769"/>
      <c r="R690" s="769"/>
      <c r="S690" s="769"/>
      <c r="T690" s="769"/>
      <c r="U690" s="769"/>
      <c r="V690" s="769"/>
      <c r="W690" s="769"/>
      <c r="X690" s="769"/>
      <c r="Y690" s="769"/>
      <c r="Z690" s="769"/>
    </row>
    <row r="691">
      <c r="A691" s="769"/>
      <c r="B691" s="769"/>
      <c r="C691" s="769"/>
      <c r="D691" s="769"/>
      <c r="E691" s="769"/>
      <c r="F691" s="1265"/>
      <c r="G691" s="769"/>
      <c r="H691" s="2187"/>
      <c r="I691" s="1265"/>
      <c r="J691" s="769"/>
      <c r="K691" s="769"/>
      <c r="L691" s="769"/>
      <c r="M691" s="769"/>
      <c r="N691" s="769"/>
      <c r="O691" s="769"/>
      <c r="P691" s="769"/>
      <c r="Q691" s="769"/>
      <c r="R691" s="769"/>
      <c r="S691" s="769"/>
      <c r="T691" s="769"/>
      <c r="U691" s="769"/>
      <c r="V691" s="769"/>
      <c r="W691" s="769"/>
      <c r="X691" s="769"/>
      <c r="Y691" s="769"/>
      <c r="Z691" s="769"/>
    </row>
    <row r="692">
      <c r="A692" s="769"/>
      <c r="B692" s="769"/>
      <c r="C692" s="769"/>
      <c r="D692" s="769"/>
      <c r="E692" s="769"/>
      <c r="F692" s="1265"/>
      <c r="G692" s="769"/>
      <c r="H692" s="2187"/>
      <c r="I692" s="1265"/>
      <c r="J692" s="769"/>
      <c r="K692" s="769"/>
      <c r="L692" s="769"/>
      <c r="M692" s="769"/>
      <c r="N692" s="769"/>
      <c r="O692" s="769"/>
      <c r="P692" s="769"/>
      <c r="Q692" s="769"/>
      <c r="R692" s="769"/>
      <c r="S692" s="769"/>
      <c r="T692" s="769"/>
      <c r="U692" s="769"/>
      <c r="V692" s="769"/>
      <c r="W692" s="769"/>
      <c r="X692" s="769"/>
      <c r="Y692" s="769"/>
      <c r="Z692" s="769"/>
    </row>
    <row r="693">
      <c r="A693" s="769"/>
      <c r="B693" s="769"/>
      <c r="C693" s="769"/>
      <c r="D693" s="769"/>
      <c r="E693" s="769"/>
      <c r="F693" s="1265"/>
      <c r="G693" s="769"/>
      <c r="H693" s="2187"/>
      <c r="I693" s="1265"/>
      <c r="J693" s="769"/>
      <c r="K693" s="769"/>
      <c r="L693" s="769"/>
      <c r="M693" s="769"/>
      <c r="N693" s="769"/>
      <c r="O693" s="769"/>
      <c r="P693" s="769"/>
      <c r="Q693" s="769"/>
      <c r="R693" s="769"/>
      <c r="S693" s="769"/>
      <c r="T693" s="769"/>
      <c r="U693" s="769"/>
      <c r="V693" s="769"/>
      <c r="W693" s="769"/>
      <c r="X693" s="769"/>
      <c r="Y693" s="769"/>
      <c r="Z693" s="769"/>
    </row>
    <row r="694">
      <c r="A694" s="769"/>
      <c r="B694" s="769"/>
      <c r="C694" s="769"/>
      <c r="D694" s="769"/>
      <c r="E694" s="769"/>
      <c r="F694" s="1265"/>
      <c r="G694" s="769"/>
      <c r="H694" s="2187"/>
      <c r="I694" s="1265"/>
      <c r="J694" s="769"/>
      <c r="K694" s="769"/>
      <c r="L694" s="769"/>
      <c r="M694" s="769"/>
      <c r="N694" s="769"/>
      <c r="O694" s="769"/>
      <c r="P694" s="769"/>
      <c r="Q694" s="769"/>
      <c r="R694" s="769"/>
      <c r="S694" s="769"/>
      <c r="T694" s="769"/>
      <c r="U694" s="769"/>
      <c r="V694" s="769"/>
      <c r="W694" s="769"/>
      <c r="X694" s="769"/>
      <c r="Y694" s="769"/>
      <c r="Z694" s="769"/>
    </row>
    <row r="695">
      <c r="A695" s="769"/>
      <c r="B695" s="769"/>
      <c r="C695" s="769"/>
      <c r="D695" s="769"/>
      <c r="E695" s="769"/>
      <c r="F695" s="1265"/>
      <c r="G695" s="769"/>
      <c r="H695" s="2187"/>
      <c r="I695" s="1265"/>
      <c r="J695" s="769"/>
      <c r="K695" s="769"/>
      <c r="L695" s="769"/>
      <c r="M695" s="769"/>
      <c r="N695" s="769"/>
      <c r="O695" s="769"/>
      <c r="P695" s="769"/>
      <c r="Q695" s="769"/>
      <c r="R695" s="769"/>
      <c r="S695" s="769"/>
      <c r="T695" s="769"/>
      <c r="U695" s="769"/>
      <c r="V695" s="769"/>
      <c r="W695" s="769"/>
      <c r="X695" s="769"/>
      <c r="Y695" s="769"/>
      <c r="Z695" s="769"/>
    </row>
    <row r="696">
      <c r="A696" s="769"/>
      <c r="B696" s="769"/>
      <c r="C696" s="769"/>
      <c r="D696" s="769"/>
      <c r="E696" s="769"/>
      <c r="F696" s="1265"/>
      <c r="G696" s="769"/>
      <c r="H696" s="2187"/>
      <c r="I696" s="1265"/>
      <c r="J696" s="769"/>
      <c r="K696" s="769"/>
      <c r="L696" s="769"/>
      <c r="M696" s="769"/>
      <c r="N696" s="769"/>
      <c r="O696" s="769"/>
      <c r="P696" s="769"/>
      <c r="Q696" s="769"/>
      <c r="R696" s="769"/>
      <c r="S696" s="769"/>
      <c r="T696" s="769"/>
      <c r="U696" s="769"/>
      <c r="V696" s="769"/>
      <c r="W696" s="769"/>
      <c r="X696" s="769"/>
      <c r="Y696" s="769"/>
      <c r="Z696" s="769"/>
    </row>
    <row r="697">
      <c r="A697" s="769"/>
      <c r="B697" s="769"/>
      <c r="C697" s="769"/>
      <c r="D697" s="769"/>
      <c r="E697" s="769"/>
      <c r="F697" s="1265"/>
      <c r="G697" s="769"/>
      <c r="H697" s="2187"/>
      <c r="I697" s="1265"/>
      <c r="J697" s="769"/>
      <c r="K697" s="769"/>
      <c r="L697" s="769"/>
      <c r="M697" s="769"/>
      <c r="N697" s="769"/>
      <c r="O697" s="769"/>
      <c r="P697" s="769"/>
      <c r="Q697" s="769"/>
      <c r="R697" s="769"/>
      <c r="S697" s="769"/>
      <c r="T697" s="769"/>
      <c r="U697" s="769"/>
      <c r="V697" s="769"/>
      <c r="W697" s="769"/>
      <c r="X697" s="769"/>
      <c r="Y697" s="769"/>
      <c r="Z697" s="769"/>
    </row>
    <row r="698">
      <c r="A698" s="769"/>
      <c r="B698" s="769"/>
      <c r="C698" s="769"/>
      <c r="D698" s="769"/>
      <c r="E698" s="769"/>
      <c r="F698" s="1265"/>
      <c r="G698" s="769"/>
      <c r="H698" s="2187"/>
      <c r="I698" s="1265"/>
      <c r="J698" s="769"/>
      <c r="K698" s="769"/>
      <c r="L698" s="769"/>
      <c r="M698" s="769"/>
      <c r="N698" s="769"/>
      <c r="O698" s="769"/>
      <c r="P698" s="769"/>
      <c r="Q698" s="769"/>
      <c r="R698" s="769"/>
      <c r="S698" s="769"/>
      <c r="T698" s="769"/>
      <c r="U698" s="769"/>
      <c r="V698" s="769"/>
      <c r="W698" s="769"/>
      <c r="X698" s="769"/>
      <c r="Y698" s="769"/>
      <c r="Z698" s="769"/>
    </row>
    <row r="699">
      <c r="A699" s="769"/>
      <c r="B699" s="769"/>
      <c r="C699" s="769"/>
      <c r="D699" s="769"/>
      <c r="E699" s="769"/>
      <c r="F699" s="1265"/>
      <c r="G699" s="769"/>
      <c r="H699" s="2187"/>
      <c r="I699" s="1265"/>
      <c r="J699" s="769"/>
      <c r="K699" s="769"/>
      <c r="L699" s="769"/>
      <c r="M699" s="769"/>
      <c r="N699" s="769"/>
      <c r="O699" s="769"/>
      <c r="P699" s="769"/>
      <c r="Q699" s="769"/>
      <c r="R699" s="769"/>
      <c r="S699" s="769"/>
      <c r="T699" s="769"/>
      <c r="U699" s="769"/>
      <c r="V699" s="769"/>
      <c r="W699" s="769"/>
      <c r="X699" s="769"/>
      <c r="Y699" s="769"/>
      <c r="Z699" s="769"/>
    </row>
    <row r="700">
      <c r="A700" s="769"/>
      <c r="B700" s="769"/>
      <c r="C700" s="769"/>
      <c r="D700" s="769"/>
      <c r="E700" s="769"/>
      <c r="F700" s="1265"/>
      <c r="G700" s="769"/>
      <c r="H700" s="2187"/>
      <c r="I700" s="1265"/>
      <c r="J700" s="769"/>
      <c r="K700" s="769"/>
      <c r="L700" s="769"/>
      <c r="M700" s="769"/>
      <c r="N700" s="769"/>
      <c r="O700" s="769"/>
      <c r="P700" s="769"/>
      <c r="Q700" s="769"/>
      <c r="R700" s="769"/>
      <c r="S700" s="769"/>
      <c r="T700" s="769"/>
      <c r="U700" s="769"/>
      <c r="V700" s="769"/>
      <c r="W700" s="769"/>
      <c r="X700" s="769"/>
      <c r="Y700" s="769"/>
      <c r="Z700" s="769"/>
    </row>
    <row r="701">
      <c r="A701" s="769"/>
      <c r="B701" s="769"/>
      <c r="C701" s="769"/>
      <c r="D701" s="769"/>
      <c r="E701" s="769"/>
      <c r="F701" s="1265"/>
      <c r="G701" s="769"/>
      <c r="H701" s="2187"/>
      <c r="I701" s="1265"/>
      <c r="J701" s="769"/>
      <c r="K701" s="769"/>
      <c r="L701" s="769"/>
      <c r="M701" s="769"/>
      <c r="N701" s="769"/>
      <c r="O701" s="769"/>
      <c r="P701" s="769"/>
      <c r="Q701" s="769"/>
      <c r="R701" s="769"/>
      <c r="S701" s="769"/>
      <c r="T701" s="769"/>
      <c r="U701" s="769"/>
      <c r="V701" s="769"/>
      <c r="W701" s="769"/>
      <c r="X701" s="769"/>
      <c r="Y701" s="769"/>
      <c r="Z701" s="769"/>
    </row>
    <row r="702">
      <c r="A702" s="769"/>
      <c r="B702" s="769"/>
      <c r="C702" s="769"/>
      <c r="D702" s="769"/>
      <c r="E702" s="769"/>
      <c r="F702" s="1265"/>
      <c r="G702" s="769"/>
      <c r="H702" s="2187"/>
      <c r="I702" s="1265"/>
      <c r="J702" s="769"/>
      <c r="K702" s="769"/>
      <c r="L702" s="769"/>
      <c r="M702" s="769"/>
      <c r="N702" s="769"/>
      <c r="O702" s="769"/>
      <c r="P702" s="769"/>
      <c r="Q702" s="769"/>
      <c r="R702" s="769"/>
      <c r="S702" s="769"/>
      <c r="T702" s="769"/>
      <c r="U702" s="769"/>
      <c r="V702" s="769"/>
      <c r="W702" s="769"/>
      <c r="X702" s="769"/>
      <c r="Y702" s="769"/>
      <c r="Z702" s="769"/>
    </row>
    <row r="703">
      <c r="A703" s="769"/>
      <c r="B703" s="769"/>
      <c r="C703" s="769"/>
      <c r="D703" s="769"/>
      <c r="E703" s="769"/>
      <c r="F703" s="1265"/>
      <c r="G703" s="769"/>
      <c r="H703" s="2187"/>
      <c r="I703" s="1265"/>
      <c r="J703" s="769"/>
      <c r="K703" s="769"/>
      <c r="L703" s="769"/>
      <c r="M703" s="769"/>
      <c r="N703" s="769"/>
      <c r="O703" s="769"/>
      <c r="P703" s="769"/>
      <c r="Q703" s="769"/>
      <c r="R703" s="769"/>
      <c r="S703" s="769"/>
      <c r="T703" s="769"/>
      <c r="U703" s="769"/>
      <c r="V703" s="769"/>
      <c r="W703" s="769"/>
      <c r="X703" s="769"/>
      <c r="Y703" s="769"/>
      <c r="Z703" s="769"/>
    </row>
    <row r="704">
      <c r="A704" s="769"/>
      <c r="B704" s="769"/>
      <c r="C704" s="769"/>
      <c r="D704" s="769"/>
      <c r="E704" s="769"/>
      <c r="F704" s="1265"/>
      <c r="G704" s="769"/>
      <c r="H704" s="2187"/>
      <c r="I704" s="1265"/>
      <c r="J704" s="769"/>
      <c r="K704" s="769"/>
      <c r="L704" s="769"/>
      <c r="M704" s="769"/>
      <c r="N704" s="769"/>
      <c r="O704" s="769"/>
      <c r="P704" s="769"/>
      <c r="Q704" s="769"/>
      <c r="R704" s="769"/>
      <c r="S704" s="769"/>
      <c r="T704" s="769"/>
      <c r="U704" s="769"/>
      <c r="V704" s="769"/>
      <c r="W704" s="769"/>
      <c r="X704" s="769"/>
      <c r="Y704" s="769"/>
      <c r="Z704" s="769"/>
    </row>
    <row r="705">
      <c r="A705" s="769"/>
      <c r="B705" s="769"/>
      <c r="C705" s="769"/>
      <c r="D705" s="769"/>
      <c r="E705" s="769"/>
      <c r="F705" s="1265"/>
      <c r="G705" s="769"/>
      <c r="H705" s="2187"/>
      <c r="I705" s="1265"/>
      <c r="J705" s="769"/>
      <c r="K705" s="769"/>
      <c r="L705" s="769"/>
      <c r="M705" s="769"/>
      <c r="N705" s="769"/>
      <c r="O705" s="769"/>
      <c r="P705" s="769"/>
      <c r="Q705" s="769"/>
      <c r="R705" s="769"/>
      <c r="S705" s="769"/>
      <c r="T705" s="769"/>
      <c r="U705" s="769"/>
      <c r="V705" s="769"/>
      <c r="W705" s="769"/>
      <c r="X705" s="769"/>
      <c r="Y705" s="769"/>
      <c r="Z705" s="769"/>
    </row>
    <row r="706">
      <c r="A706" s="769"/>
      <c r="B706" s="769"/>
      <c r="C706" s="769"/>
      <c r="D706" s="769"/>
      <c r="E706" s="769"/>
      <c r="F706" s="1265"/>
      <c r="G706" s="769"/>
      <c r="H706" s="2187"/>
      <c r="I706" s="1265"/>
      <c r="J706" s="769"/>
      <c r="K706" s="769"/>
      <c r="L706" s="769"/>
      <c r="M706" s="769"/>
      <c r="N706" s="769"/>
      <c r="O706" s="769"/>
      <c r="P706" s="769"/>
      <c r="Q706" s="769"/>
      <c r="R706" s="769"/>
      <c r="S706" s="769"/>
      <c r="T706" s="769"/>
      <c r="U706" s="769"/>
      <c r="V706" s="769"/>
      <c r="W706" s="769"/>
      <c r="X706" s="769"/>
      <c r="Y706" s="769"/>
      <c r="Z706" s="769"/>
    </row>
    <row r="707">
      <c r="A707" s="769"/>
      <c r="B707" s="769"/>
      <c r="C707" s="769"/>
      <c r="D707" s="769"/>
      <c r="E707" s="769"/>
      <c r="F707" s="1265"/>
      <c r="G707" s="769"/>
      <c r="H707" s="2187"/>
      <c r="I707" s="1265"/>
      <c r="J707" s="769"/>
      <c r="K707" s="769"/>
      <c r="L707" s="769"/>
      <c r="M707" s="769"/>
      <c r="N707" s="769"/>
      <c r="O707" s="769"/>
      <c r="P707" s="769"/>
      <c r="Q707" s="769"/>
      <c r="R707" s="769"/>
      <c r="S707" s="769"/>
      <c r="T707" s="769"/>
      <c r="U707" s="769"/>
      <c r="V707" s="769"/>
      <c r="W707" s="769"/>
      <c r="X707" s="769"/>
      <c r="Y707" s="769"/>
      <c r="Z707" s="769"/>
    </row>
    <row r="708">
      <c r="A708" s="769"/>
      <c r="B708" s="769"/>
      <c r="C708" s="769"/>
      <c r="D708" s="769"/>
      <c r="E708" s="769"/>
      <c r="F708" s="1265"/>
      <c r="G708" s="769"/>
      <c r="H708" s="2187"/>
      <c r="I708" s="1265"/>
      <c r="J708" s="769"/>
      <c r="K708" s="769"/>
      <c r="L708" s="769"/>
      <c r="M708" s="769"/>
      <c r="N708" s="769"/>
      <c r="O708" s="769"/>
      <c r="P708" s="769"/>
      <c r="Q708" s="769"/>
      <c r="R708" s="769"/>
      <c r="S708" s="769"/>
      <c r="T708" s="769"/>
      <c r="U708" s="769"/>
      <c r="V708" s="769"/>
      <c r="W708" s="769"/>
      <c r="X708" s="769"/>
      <c r="Y708" s="769"/>
      <c r="Z708" s="769"/>
    </row>
    <row r="709">
      <c r="A709" s="769"/>
      <c r="B709" s="769"/>
      <c r="C709" s="769"/>
      <c r="D709" s="769"/>
      <c r="E709" s="769"/>
      <c r="F709" s="1265"/>
      <c r="G709" s="769"/>
      <c r="H709" s="2187"/>
      <c r="I709" s="1265"/>
      <c r="J709" s="769"/>
      <c r="K709" s="769"/>
      <c r="L709" s="769"/>
      <c r="M709" s="769"/>
      <c r="N709" s="769"/>
      <c r="O709" s="769"/>
      <c r="P709" s="769"/>
      <c r="Q709" s="769"/>
      <c r="R709" s="769"/>
      <c r="S709" s="769"/>
      <c r="T709" s="769"/>
      <c r="U709" s="769"/>
      <c r="V709" s="769"/>
      <c r="W709" s="769"/>
      <c r="X709" s="769"/>
      <c r="Y709" s="769"/>
      <c r="Z709" s="769"/>
    </row>
    <row r="710">
      <c r="A710" s="769"/>
      <c r="B710" s="769"/>
      <c r="C710" s="769"/>
      <c r="D710" s="769"/>
      <c r="E710" s="769"/>
      <c r="F710" s="1265"/>
      <c r="G710" s="769"/>
      <c r="H710" s="2187"/>
      <c r="I710" s="1265"/>
      <c r="J710" s="769"/>
      <c r="K710" s="769"/>
      <c r="L710" s="769"/>
      <c r="M710" s="769"/>
      <c r="N710" s="769"/>
      <c r="O710" s="769"/>
      <c r="P710" s="769"/>
      <c r="Q710" s="769"/>
      <c r="R710" s="769"/>
      <c r="S710" s="769"/>
      <c r="T710" s="769"/>
      <c r="U710" s="769"/>
      <c r="V710" s="769"/>
      <c r="W710" s="769"/>
      <c r="X710" s="769"/>
      <c r="Y710" s="769"/>
      <c r="Z710" s="769"/>
    </row>
    <row r="711">
      <c r="A711" s="769"/>
      <c r="B711" s="769"/>
      <c r="C711" s="769"/>
      <c r="D711" s="769"/>
      <c r="E711" s="769"/>
      <c r="F711" s="1265"/>
      <c r="G711" s="769"/>
      <c r="H711" s="2187"/>
      <c r="I711" s="1265"/>
      <c r="J711" s="769"/>
      <c r="K711" s="769"/>
      <c r="L711" s="769"/>
      <c r="M711" s="769"/>
      <c r="N711" s="769"/>
      <c r="O711" s="769"/>
      <c r="P711" s="769"/>
      <c r="Q711" s="769"/>
      <c r="R711" s="769"/>
      <c r="S711" s="769"/>
      <c r="T711" s="769"/>
      <c r="U711" s="769"/>
      <c r="V711" s="769"/>
      <c r="W711" s="769"/>
      <c r="X711" s="769"/>
      <c r="Y711" s="769"/>
      <c r="Z711" s="769"/>
    </row>
    <row r="712">
      <c r="A712" s="769"/>
      <c r="B712" s="769"/>
      <c r="C712" s="769"/>
      <c r="D712" s="769"/>
      <c r="E712" s="769"/>
      <c r="F712" s="1265"/>
      <c r="G712" s="769"/>
      <c r="H712" s="2187"/>
      <c r="I712" s="1265"/>
      <c r="J712" s="769"/>
      <c r="K712" s="769"/>
      <c r="L712" s="769"/>
      <c r="M712" s="769"/>
      <c r="N712" s="769"/>
      <c r="O712" s="769"/>
      <c r="P712" s="769"/>
      <c r="Q712" s="769"/>
      <c r="R712" s="769"/>
      <c r="S712" s="769"/>
      <c r="T712" s="769"/>
      <c r="U712" s="769"/>
      <c r="V712" s="769"/>
      <c r="W712" s="769"/>
      <c r="X712" s="769"/>
      <c r="Y712" s="769"/>
      <c r="Z712" s="769"/>
    </row>
    <row r="713">
      <c r="A713" s="769"/>
      <c r="B713" s="769"/>
      <c r="C713" s="769"/>
      <c r="D713" s="769"/>
      <c r="E713" s="769"/>
      <c r="F713" s="1265"/>
      <c r="G713" s="769"/>
      <c r="H713" s="2187"/>
      <c r="I713" s="1265"/>
      <c r="J713" s="769"/>
      <c r="K713" s="769"/>
      <c r="L713" s="769"/>
      <c r="M713" s="769"/>
      <c r="N713" s="769"/>
      <c r="O713" s="769"/>
      <c r="P713" s="769"/>
      <c r="Q713" s="769"/>
      <c r="R713" s="769"/>
      <c r="S713" s="769"/>
      <c r="T713" s="769"/>
      <c r="U713" s="769"/>
      <c r="V713" s="769"/>
      <c r="W713" s="769"/>
      <c r="X713" s="769"/>
      <c r="Y713" s="769"/>
      <c r="Z713" s="769"/>
    </row>
    <row r="714">
      <c r="A714" s="769"/>
      <c r="B714" s="769"/>
      <c r="C714" s="769"/>
      <c r="D714" s="769"/>
      <c r="E714" s="769"/>
      <c r="F714" s="1265"/>
      <c r="G714" s="769"/>
      <c r="H714" s="2187"/>
      <c r="I714" s="1265"/>
      <c r="J714" s="769"/>
      <c r="K714" s="769"/>
      <c r="L714" s="769"/>
      <c r="M714" s="769"/>
      <c r="N714" s="769"/>
      <c r="O714" s="769"/>
      <c r="P714" s="769"/>
      <c r="Q714" s="769"/>
      <c r="R714" s="769"/>
      <c r="S714" s="769"/>
      <c r="T714" s="769"/>
      <c r="U714" s="769"/>
      <c r="V714" s="769"/>
      <c r="W714" s="769"/>
      <c r="X714" s="769"/>
      <c r="Y714" s="769"/>
      <c r="Z714" s="769"/>
    </row>
    <row r="715">
      <c r="A715" s="769"/>
      <c r="B715" s="769"/>
      <c r="C715" s="769"/>
      <c r="D715" s="769"/>
      <c r="E715" s="769"/>
      <c r="F715" s="1265"/>
      <c r="G715" s="769"/>
      <c r="H715" s="2187"/>
      <c r="I715" s="1265"/>
      <c r="J715" s="769"/>
      <c r="K715" s="769"/>
      <c r="L715" s="769"/>
      <c r="M715" s="769"/>
      <c r="N715" s="769"/>
      <c r="O715" s="769"/>
      <c r="P715" s="769"/>
      <c r="Q715" s="769"/>
      <c r="R715" s="769"/>
      <c r="S715" s="769"/>
      <c r="T715" s="769"/>
      <c r="U715" s="769"/>
      <c r="V715" s="769"/>
      <c r="W715" s="769"/>
      <c r="X715" s="769"/>
      <c r="Y715" s="769"/>
      <c r="Z715" s="769"/>
    </row>
    <row r="716">
      <c r="A716" s="769"/>
      <c r="B716" s="769"/>
      <c r="C716" s="769"/>
      <c r="D716" s="769"/>
      <c r="E716" s="769"/>
      <c r="F716" s="1265"/>
      <c r="G716" s="769"/>
      <c r="H716" s="2187"/>
      <c r="I716" s="1265"/>
      <c r="J716" s="769"/>
      <c r="K716" s="769"/>
      <c r="L716" s="769"/>
      <c r="M716" s="769"/>
      <c r="N716" s="769"/>
      <c r="O716" s="769"/>
      <c r="P716" s="769"/>
      <c r="Q716" s="769"/>
      <c r="R716" s="769"/>
      <c r="S716" s="769"/>
      <c r="T716" s="769"/>
      <c r="U716" s="769"/>
      <c r="V716" s="769"/>
      <c r="W716" s="769"/>
      <c r="X716" s="769"/>
      <c r="Y716" s="769"/>
      <c r="Z716" s="769"/>
    </row>
    <row r="717">
      <c r="A717" s="769"/>
      <c r="B717" s="769"/>
      <c r="C717" s="769"/>
      <c r="D717" s="769"/>
      <c r="E717" s="769"/>
      <c r="F717" s="1265"/>
      <c r="G717" s="769"/>
      <c r="H717" s="2187"/>
      <c r="I717" s="1265"/>
      <c r="J717" s="769"/>
      <c r="K717" s="769"/>
      <c r="L717" s="769"/>
      <c r="M717" s="769"/>
      <c r="N717" s="769"/>
      <c r="O717" s="769"/>
      <c r="P717" s="769"/>
      <c r="Q717" s="769"/>
      <c r="R717" s="769"/>
      <c r="S717" s="769"/>
      <c r="T717" s="769"/>
      <c r="U717" s="769"/>
      <c r="V717" s="769"/>
      <c r="W717" s="769"/>
      <c r="X717" s="769"/>
      <c r="Y717" s="769"/>
      <c r="Z717" s="769"/>
    </row>
    <row r="718">
      <c r="A718" s="769"/>
      <c r="B718" s="769"/>
      <c r="C718" s="769"/>
      <c r="D718" s="769"/>
      <c r="E718" s="769"/>
      <c r="F718" s="1265"/>
      <c r="G718" s="769"/>
      <c r="H718" s="2187"/>
      <c r="I718" s="1265"/>
      <c r="J718" s="769"/>
      <c r="K718" s="769"/>
      <c r="L718" s="769"/>
      <c r="M718" s="769"/>
      <c r="N718" s="769"/>
      <c r="O718" s="769"/>
      <c r="P718" s="769"/>
      <c r="Q718" s="769"/>
      <c r="R718" s="769"/>
      <c r="S718" s="769"/>
      <c r="T718" s="769"/>
      <c r="U718" s="769"/>
      <c r="V718" s="769"/>
      <c r="W718" s="769"/>
      <c r="X718" s="769"/>
      <c r="Y718" s="769"/>
      <c r="Z718" s="769"/>
    </row>
    <row r="719">
      <c r="A719" s="769"/>
      <c r="B719" s="769"/>
      <c r="C719" s="769"/>
      <c r="D719" s="769"/>
      <c r="E719" s="769"/>
      <c r="F719" s="1265"/>
      <c r="G719" s="769"/>
      <c r="H719" s="2187"/>
      <c r="I719" s="1265"/>
      <c r="J719" s="769"/>
      <c r="K719" s="769"/>
      <c r="L719" s="769"/>
      <c r="M719" s="769"/>
      <c r="N719" s="769"/>
      <c r="O719" s="769"/>
      <c r="P719" s="769"/>
      <c r="Q719" s="769"/>
      <c r="R719" s="769"/>
      <c r="S719" s="769"/>
      <c r="T719" s="769"/>
      <c r="U719" s="769"/>
      <c r="V719" s="769"/>
      <c r="W719" s="769"/>
      <c r="X719" s="769"/>
      <c r="Y719" s="769"/>
      <c r="Z719" s="769"/>
    </row>
    <row r="720">
      <c r="A720" s="769"/>
      <c r="B720" s="769"/>
      <c r="C720" s="769"/>
      <c r="D720" s="769"/>
      <c r="E720" s="769"/>
      <c r="F720" s="1265"/>
      <c r="G720" s="769"/>
      <c r="H720" s="2187"/>
      <c r="I720" s="1265"/>
      <c r="J720" s="769"/>
      <c r="K720" s="769"/>
      <c r="L720" s="769"/>
      <c r="M720" s="769"/>
      <c r="N720" s="769"/>
      <c r="O720" s="769"/>
      <c r="P720" s="769"/>
      <c r="Q720" s="769"/>
      <c r="R720" s="769"/>
      <c r="S720" s="769"/>
      <c r="T720" s="769"/>
      <c r="U720" s="769"/>
      <c r="V720" s="769"/>
      <c r="W720" s="769"/>
      <c r="X720" s="769"/>
      <c r="Y720" s="769"/>
      <c r="Z720" s="769"/>
    </row>
    <row r="721">
      <c r="A721" s="769"/>
      <c r="B721" s="769"/>
      <c r="C721" s="769"/>
      <c r="D721" s="769"/>
      <c r="E721" s="769"/>
      <c r="F721" s="1265"/>
      <c r="G721" s="769"/>
      <c r="H721" s="2187"/>
      <c r="I721" s="1265"/>
      <c r="J721" s="769"/>
      <c r="K721" s="769"/>
      <c r="L721" s="769"/>
      <c r="M721" s="769"/>
      <c r="N721" s="769"/>
      <c r="O721" s="769"/>
      <c r="P721" s="769"/>
      <c r="Q721" s="769"/>
      <c r="R721" s="769"/>
      <c r="S721" s="769"/>
      <c r="T721" s="769"/>
      <c r="U721" s="769"/>
      <c r="V721" s="769"/>
      <c r="W721" s="769"/>
      <c r="X721" s="769"/>
      <c r="Y721" s="769"/>
      <c r="Z721" s="769"/>
    </row>
    <row r="722">
      <c r="A722" s="769"/>
      <c r="B722" s="769"/>
      <c r="C722" s="769"/>
      <c r="D722" s="769"/>
      <c r="E722" s="769"/>
      <c r="F722" s="1265"/>
      <c r="G722" s="769"/>
      <c r="H722" s="2187"/>
      <c r="I722" s="1265"/>
      <c r="J722" s="769"/>
      <c r="K722" s="769"/>
      <c r="L722" s="769"/>
      <c r="M722" s="769"/>
      <c r="N722" s="769"/>
      <c r="O722" s="769"/>
      <c r="P722" s="769"/>
      <c r="Q722" s="769"/>
      <c r="R722" s="769"/>
      <c r="S722" s="769"/>
      <c r="T722" s="769"/>
      <c r="U722" s="769"/>
      <c r="V722" s="769"/>
      <c r="W722" s="769"/>
      <c r="X722" s="769"/>
      <c r="Y722" s="769"/>
      <c r="Z722" s="769"/>
    </row>
    <row r="723">
      <c r="A723" s="769"/>
      <c r="B723" s="769"/>
      <c r="C723" s="769"/>
      <c r="D723" s="769"/>
      <c r="E723" s="769"/>
      <c r="F723" s="1265"/>
      <c r="G723" s="769"/>
      <c r="H723" s="2187"/>
      <c r="I723" s="1265"/>
      <c r="J723" s="769"/>
      <c r="K723" s="769"/>
      <c r="L723" s="769"/>
      <c r="M723" s="769"/>
      <c r="N723" s="769"/>
      <c r="O723" s="769"/>
      <c r="P723" s="769"/>
      <c r="Q723" s="769"/>
      <c r="R723" s="769"/>
      <c r="S723" s="769"/>
      <c r="T723" s="769"/>
      <c r="U723" s="769"/>
      <c r="V723" s="769"/>
      <c r="W723" s="769"/>
      <c r="X723" s="769"/>
      <c r="Y723" s="769"/>
      <c r="Z723" s="769"/>
    </row>
    <row r="724">
      <c r="A724" s="769"/>
      <c r="B724" s="769"/>
      <c r="C724" s="769"/>
      <c r="D724" s="769"/>
      <c r="E724" s="769"/>
      <c r="F724" s="1265"/>
      <c r="G724" s="769"/>
      <c r="H724" s="2187"/>
      <c r="I724" s="1265"/>
      <c r="J724" s="769"/>
      <c r="K724" s="769"/>
      <c r="L724" s="769"/>
      <c r="M724" s="769"/>
      <c r="N724" s="769"/>
      <c r="O724" s="769"/>
      <c r="P724" s="769"/>
      <c r="Q724" s="769"/>
      <c r="R724" s="769"/>
      <c r="S724" s="769"/>
      <c r="T724" s="769"/>
      <c r="U724" s="769"/>
      <c r="V724" s="769"/>
      <c r="W724" s="769"/>
      <c r="X724" s="769"/>
      <c r="Y724" s="769"/>
      <c r="Z724" s="769"/>
    </row>
    <row r="725">
      <c r="A725" s="769"/>
      <c r="B725" s="769"/>
      <c r="C725" s="769"/>
      <c r="D725" s="769"/>
      <c r="E725" s="769"/>
      <c r="F725" s="1265"/>
      <c r="G725" s="769"/>
      <c r="H725" s="2187"/>
      <c r="I725" s="1265"/>
      <c r="J725" s="769"/>
      <c r="K725" s="769"/>
      <c r="L725" s="769"/>
      <c r="M725" s="769"/>
      <c r="N725" s="769"/>
      <c r="O725" s="769"/>
      <c r="P725" s="769"/>
      <c r="Q725" s="769"/>
      <c r="R725" s="769"/>
      <c r="S725" s="769"/>
      <c r="T725" s="769"/>
      <c r="U725" s="769"/>
      <c r="V725" s="769"/>
      <c r="W725" s="769"/>
      <c r="X725" s="769"/>
      <c r="Y725" s="769"/>
      <c r="Z725" s="769"/>
    </row>
    <row r="726">
      <c r="A726" s="769"/>
      <c r="B726" s="769"/>
      <c r="C726" s="769"/>
      <c r="D726" s="769"/>
      <c r="E726" s="769"/>
      <c r="F726" s="1265"/>
      <c r="G726" s="769"/>
      <c r="H726" s="2187"/>
      <c r="I726" s="1265"/>
      <c r="J726" s="769"/>
      <c r="K726" s="769"/>
      <c r="L726" s="769"/>
      <c r="M726" s="769"/>
      <c r="N726" s="769"/>
      <c r="O726" s="769"/>
      <c r="P726" s="769"/>
      <c r="Q726" s="769"/>
      <c r="R726" s="769"/>
      <c r="S726" s="769"/>
      <c r="T726" s="769"/>
      <c r="U726" s="769"/>
      <c r="V726" s="769"/>
      <c r="W726" s="769"/>
      <c r="X726" s="769"/>
      <c r="Y726" s="769"/>
      <c r="Z726" s="769"/>
    </row>
    <row r="727">
      <c r="A727" s="769"/>
      <c r="B727" s="769"/>
      <c r="C727" s="769"/>
      <c r="D727" s="769"/>
      <c r="E727" s="769"/>
      <c r="F727" s="1265"/>
      <c r="G727" s="769"/>
      <c r="H727" s="2187"/>
      <c r="I727" s="1265"/>
      <c r="J727" s="769"/>
      <c r="K727" s="769"/>
      <c r="L727" s="769"/>
      <c r="M727" s="769"/>
      <c r="N727" s="769"/>
      <c r="O727" s="769"/>
      <c r="P727" s="769"/>
      <c r="Q727" s="769"/>
      <c r="R727" s="769"/>
      <c r="S727" s="769"/>
      <c r="T727" s="769"/>
      <c r="U727" s="769"/>
      <c r="V727" s="769"/>
      <c r="W727" s="769"/>
      <c r="X727" s="769"/>
      <c r="Y727" s="769"/>
      <c r="Z727" s="769"/>
    </row>
    <row r="728">
      <c r="A728" s="769"/>
      <c r="B728" s="769"/>
      <c r="C728" s="769"/>
      <c r="D728" s="769"/>
      <c r="E728" s="769"/>
      <c r="F728" s="1265"/>
      <c r="G728" s="769"/>
      <c r="H728" s="2187"/>
      <c r="I728" s="1265"/>
      <c r="J728" s="769"/>
      <c r="K728" s="769"/>
      <c r="L728" s="769"/>
      <c r="M728" s="769"/>
      <c r="N728" s="769"/>
      <c r="O728" s="769"/>
      <c r="P728" s="769"/>
      <c r="Q728" s="769"/>
      <c r="R728" s="769"/>
      <c r="S728" s="769"/>
      <c r="T728" s="769"/>
      <c r="U728" s="769"/>
      <c r="V728" s="769"/>
      <c r="W728" s="769"/>
      <c r="X728" s="769"/>
      <c r="Y728" s="769"/>
      <c r="Z728" s="769"/>
    </row>
    <row r="729">
      <c r="A729" s="769"/>
      <c r="B729" s="769"/>
      <c r="C729" s="769"/>
      <c r="D729" s="769"/>
      <c r="E729" s="769"/>
      <c r="F729" s="1265"/>
      <c r="G729" s="769"/>
      <c r="H729" s="2187"/>
      <c r="I729" s="1265"/>
      <c r="J729" s="769"/>
      <c r="K729" s="769"/>
      <c r="L729" s="769"/>
      <c r="M729" s="769"/>
      <c r="N729" s="769"/>
      <c r="O729" s="769"/>
      <c r="P729" s="769"/>
      <c r="Q729" s="769"/>
      <c r="R729" s="769"/>
      <c r="S729" s="769"/>
      <c r="T729" s="769"/>
      <c r="U729" s="769"/>
      <c r="V729" s="769"/>
      <c r="W729" s="769"/>
      <c r="X729" s="769"/>
      <c r="Y729" s="769"/>
      <c r="Z729" s="769"/>
    </row>
    <row r="730">
      <c r="A730" s="769"/>
      <c r="B730" s="769"/>
      <c r="C730" s="769"/>
      <c r="D730" s="769"/>
      <c r="E730" s="769"/>
      <c r="F730" s="1265"/>
      <c r="G730" s="769"/>
      <c r="H730" s="2187"/>
      <c r="I730" s="1265"/>
      <c r="J730" s="769"/>
      <c r="K730" s="769"/>
      <c r="L730" s="769"/>
      <c r="M730" s="769"/>
      <c r="N730" s="769"/>
      <c r="O730" s="769"/>
      <c r="P730" s="769"/>
      <c r="Q730" s="769"/>
      <c r="R730" s="769"/>
      <c r="S730" s="769"/>
      <c r="T730" s="769"/>
      <c r="U730" s="769"/>
      <c r="V730" s="769"/>
      <c r="W730" s="769"/>
      <c r="X730" s="769"/>
      <c r="Y730" s="769"/>
      <c r="Z730" s="769"/>
    </row>
    <row r="731">
      <c r="A731" s="769"/>
      <c r="B731" s="769"/>
      <c r="C731" s="769"/>
      <c r="D731" s="769"/>
      <c r="E731" s="769"/>
      <c r="F731" s="1265"/>
      <c r="G731" s="769"/>
      <c r="H731" s="2187"/>
      <c r="I731" s="1265"/>
      <c r="J731" s="769"/>
      <c r="K731" s="769"/>
      <c r="L731" s="769"/>
      <c r="M731" s="769"/>
      <c r="N731" s="769"/>
      <c r="O731" s="769"/>
      <c r="P731" s="769"/>
      <c r="Q731" s="769"/>
      <c r="R731" s="769"/>
      <c r="S731" s="769"/>
      <c r="T731" s="769"/>
      <c r="U731" s="769"/>
      <c r="V731" s="769"/>
      <c r="W731" s="769"/>
      <c r="X731" s="769"/>
      <c r="Y731" s="769"/>
      <c r="Z731" s="769"/>
    </row>
    <row r="732">
      <c r="A732" s="769"/>
      <c r="B732" s="769"/>
      <c r="C732" s="769"/>
      <c r="D732" s="769"/>
      <c r="E732" s="769"/>
      <c r="F732" s="1265"/>
      <c r="G732" s="769"/>
      <c r="H732" s="2187"/>
      <c r="I732" s="1265"/>
      <c r="J732" s="769"/>
      <c r="K732" s="769"/>
      <c r="L732" s="769"/>
      <c r="M732" s="769"/>
      <c r="N732" s="769"/>
      <c r="O732" s="769"/>
      <c r="P732" s="769"/>
      <c r="Q732" s="769"/>
      <c r="R732" s="769"/>
      <c r="S732" s="769"/>
      <c r="T732" s="769"/>
      <c r="U732" s="769"/>
      <c r="V732" s="769"/>
      <c r="W732" s="769"/>
      <c r="X732" s="769"/>
      <c r="Y732" s="769"/>
      <c r="Z732" s="769"/>
    </row>
    <row r="733">
      <c r="A733" s="769"/>
      <c r="B733" s="769"/>
      <c r="C733" s="769"/>
      <c r="D733" s="769"/>
      <c r="E733" s="769"/>
      <c r="F733" s="1265"/>
      <c r="G733" s="769"/>
      <c r="H733" s="2187"/>
      <c r="I733" s="1265"/>
      <c r="J733" s="769"/>
      <c r="K733" s="769"/>
      <c r="L733" s="769"/>
      <c r="M733" s="769"/>
      <c r="N733" s="769"/>
      <c r="O733" s="769"/>
      <c r="P733" s="769"/>
      <c r="Q733" s="769"/>
      <c r="R733" s="769"/>
      <c r="S733" s="769"/>
      <c r="T733" s="769"/>
      <c r="U733" s="769"/>
      <c r="V733" s="769"/>
      <c r="W733" s="769"/>
      <c r="X733" s="769"/>
      <c r="Y733" s="769"/>
      <c r="Z733" s="769"/>
    </row>
    <row r="734">
      <c r="A734" s="769"/>
      <c r="B734" s="769"/>
      <c r="C734" s="769"/>
      <c r="D734" s="769"/>
      <c r="E734" s="769"/>
      <c r="F734" s="1265"/>
      <c r="G734" s="769"/>
      <c r="H734" s="2187"/>
      <c r="I734" s="1265"/>
      <c r="J734" s="769"/>
      <c r="K734" s="769"/>
      <c r="L734" s="769"/>
      <c r="M734" s="769"/>
      <c r="N734" s="769"/>
      <c r="O734" s="769"/>
      <c r="P734" s="769"/>
      <c r="Q734" s="769"/>
      <c r="R734" s="769"/>
      <c r="S734" s="769"/>
      <c r="T734" s="769"/>
      <c r="U734" s="769"/>
      <c r="V734" s="769"/>
      <c r="W734" s="769"/>
      <c r="X734" s="769"/>
      <c r="Y734" s="769"/>
      <c r="Z734" s="769"/>
    </row>
    <row r="735">
      <c r="A735" s="769"/>
      <c r="B735" s="769"/>
      <c r="C735" s="769"/>
      <c r="D735" s="769"/>
      <c r="E735" s="769"/>
      <c r="F735" s="1265"/>
      <c r="G735" s="769"/>
      <c r="H735" s="2187"/>
      <c r="I735" s="1265"/>
      <c r="J735" s="769"/>
      <c r="K735" s="769"/>
      <c r="L735" s="769"/>
      <c r="M735" s="769"/>
      <c r="N735" s="769"/>
      <c r="O735" s="769"/>
      <c r="P735" s="769"/>
      <c r="Q735" s="769"/>
      <c r="R735" s="769"/>
      <c r="S735" s="769"/>
      <c r="T735" s="769"/>
      <c r="U735" s="769"/>
      <c r="V735" s="769"/>
      <c r="W735" s="769"/>
      <c r="X735" s="769"/>
      <c r="Y735" s="769"/>
      <c r="Z735" s="769"/>
    </row>
    <row r="736">
      <c r="A736" s="769"/>
      <c r="B736" s="769"/>
      <c r="C736" s="769"/>
      <c r="D736" s="769"/>
      <c r="E736" s="769"/>
      <c r="F736" s="1265"/>
      <c r="G736" s="769"/>
      <c r="H736" s="2187"/>
      <c r="I736" s="1265"/>
      <c r="J736" s="769"/>
      <c r="K736" s="769"/>
      <c r="L736" s="769"/>
      <c r="M736" s="769"/>
      <c r="N736" s="769"/>
      <c r="O736" s="769"/>
      <c r="P736" s="769"/>
      <c r="Q736" s="769"/>
      <c r="R736" s="769"/>
      <c r="S736" s="769"/>
      <c r="T736" s="769"/>
      <c r="U736" s="769"/>
      <c r="V736" s="769"/>
      <c r="W736" s="769"/>
      <c r="X736" s="769"/>
      <c r="Y736" s="769"/>
      <c r="Z736" s="769"/>
    </row>
    <row r="737">
      <c r="A737" s="769"/>
      <c r="B737" s="769"/>
      <c r="C737" s="769"/>
      <c r="D737" s="769"/>
      <c r="E737" s="769"/>
      <c r="F737" s="1265"/>
      <c r="G737" s="769"/>
      <c r="H737" s="2187"/>
      <c r="I737" s="1265"/>
      <c r="J737" s="769"/>
      <c r="K737" s="769"/>
      <c r="L737" s="769"/>
      <c r="M737" s="769"/>
      <c r="N737" s="769"/>
      <c r="O737" s="769"/>
      <c r="P737" s="769"/>
      <c r="Q737" s="769"/>
      <c r="R737" s="769"/>
      <c r="S737" s="769"/>
      <c r="T737" s="769"/>
      <c r="U737" s="769"/>
      <c r="V737" s="769"/>
      <c r="W737" s="769"/>
      <c r="X737" s="769"/>
      <c r="Y737" s="769"/>
      <c r="Z737" s="769"/>
    </row>
    <row r="738">
      <c r="A738" s="769"/>
      <c r="B738" s="769"/>
      <c r="C738" s="769"/>
      <c r="D738" s="769"/>
      <c r="E738" s="769"/>
      <c r="F738" s="1265"/>
      <c r="G738" s="769"/>
      <c r="H738" s="2187"/>
      <c r="I738" s="1265"/>
      <c r="J738" s="769"/>
      <c r="K738" s="769"/>
      <c r="L738" s="769"/>
      <c r="M738" s="769"/>
      <c r="N738" s="769"/>
      <c r="O738" s="769"/>
      <c r="P738" s="769"/>
      <c r="Q738" s="769"/>
      <c r="R738" s="769"/>
      <c r="S738" s="769"/>
      <c r="T738" s="769"/>
      <c r="U738" s="769"/>
      <c r="V738" s="769"/>
      <c r="W738" s="769"/>
      <c r="X738" s="769"/>
      <c r="Y738" s="769"/>
      <c r="Z738" s="769"/>
    </row>
    <row r="739">
      <c r="A739" s="769"/>
      <c r="B739" s="769"/>
      <c r="C739" s="769"/>
      <c r="D739" s="769"/>
      <c r="E739" s="769"/>
      <c r="F739" s="1265"/>
      <c r="G739" s="769"/>
      <c r="H739" s="2187"/>
      <c r="I739" s="1265"/>
      <c r="J739" s="769"/>
      <c r="K739" s="769"/>
      <c r="L739" s="769"/>
      <c r="M739" s="769"/>
      <c r="N739" s="769"/>
      <c r="O739" s="769"/>
      <c r="P739" s="769"/>
      <c r="Q739" s="769"/>
      <c r="R739" s="769"/>
      <c r="S739" s="769"/>
      <c r="T739" s="769"/>
      <c r="U739" s="769"/>
      <c r="V739" s="769"/>
      <c r="W739" s="769"/>
      <c r="X739" s="769"/>
      <c r="Y739" s="769"/>
      <c r="Z739" s="769"/>
    </row>
    <row r="740">
      <c r="A740" s="769"/>
      <c r="B740" s="769"/>
      <c r="C740" s="769"/>
      <c r="D740" s="769"/>
      <c r="E740" s="769"/>
      <c r="F740" s="1265"/>
      <c r="G740" s="769"/>
      <c r="H740" s="2187"/>
      <c r="I740" s="1265"/>
      <c r="J740" s="769"/>
      <c r="K740" s="769"/>
      <c r="L740" s="769"/>
      <c r="M740" s="769"/>
      <c r="N740" s="769"/>
      <c r="O740" s="769"/>
      <c r="P740" s="769"/>
      <c r="Q740" s="769"/>
      <c r="R740" s="769"/>
      <c r="S740" s="769"/>
      <c r="T740" s="769"/>
      <c r="U740" s="769"/>
      <c r="V740" s="769"/>
      <c r="W740" s="769"/>
      <c r="X740" s="769"/>
      <c r="Y740" s="769"/>
      <c r="Z740" s="769"/>
    </row>
    <row r="741">
      <c r="A741" s="769"/>
      <c r="B741" s="769"/>
      <c r="C741" s="769"/>
      <c r="D741" s="769"/>
      <c r="E741" s="769"/>
      <c r="F741" s="1265"/>
      <c r="G741" s="769"/>
      <c r="H741" s="2187"/>
      <c r="I741" s="1265"/>
      <c r="J741" s="769"/>
      <c r="K741" s="769"/>
      <c r="L741" s="769"/>
      <c r="M741" s="769"/>
      <c r="N741" s="769"/>
      <c r="O741" s="769"/>
      <c r="P741" s="769"/>
      <c r="Q741" s="769"/>
      <c r="R741" s="769"/>
      <c r="S741" s="769"/>
      <c r="T741" s="769"/>
      <c r="U741" s="769"/>
      <c r="V741" s="769"/>
      <c r="W741" s="769"/>
      <c r="X741" s="769"/>
      <c r="Y741" s="769"/>
      <c r="Z741" s="769"/>
    </row>
    <row r="742">
      <c r="A742" s="769"/>
      <c r="B742" s="769"/>
      <c r="C742" s="769"/>
      <c r="D742" s="769"/>
      <c r="E742" s="769"/>
      <c r="F742" s="1265"/>
      <c r="G742" s="769"/>
      <c r="H742" s="2187"/>
      <c r="I742" s="1265"/>
      <c r="J742" s="769"/>
      <c r="K742" s="769"/>
      <c r="L742" s="769"/>
      <c r="M742" s="769"/>
      <c r="N742" s="769"/>
      <c r="O742" s="769"/>
      <c r="P742" s="769"/>
      <c r="Q742" s="769"/>
      <c r="R742" s="769"/>
      <c r="S742" s="769"/>
      <c r="T742" s="769"/>
      <c r="U742" s="769"/>
      <c r="V742" s="769"/>
      <c r="W742" s="769"/>
      <c r="X742" s="769"/>
      <c r="Y742" s="769"/>
      <c r="Z742" s="769"/>
    </row>
    <row r="743">
      <c r="A743" s="769"/>
      <c r="B743" s="769"/>
      <c r="C743" s="769"/>
      <c r="D743" s="769"/>
      <c r="E743" s="769"/>
      <c r="F743" s="1265"/>
      <c r="G743" s="769"/>
      <c r="H743" s="2187"/>
      <c r="I743" s="1265"/>
      <c r="J743" s="769"/>
      <c r="K743" s="769"/>
      <c r="L743" s="769"/>
      <c r="M743" s="769"/>
      <c r="N743" s="769"/>
      <c r="O743" s="769"/>
      <c r="P743" s="769"/>
      <c r="Q743" s="769"/>
      <c r="R743" s="769"/>
      <c r="S743" s="769"/>
      <c r="T743" s="769"/>
      <c r="U743" s="769"/>
      <c r="V743" s="769"/>
      <c r="W743" s="769"/>
      <c r="X743" s="769"/>
      <c r="Y743" s="769"/>
      <c r="Z743" s="769"/>
    </row>
    <row r="744">
      <c r="A744" s="769"/>
      <c r="B744" s="769"/>
      <c r="C744" s="769"/>
      <c r="D744" s="769"/>
      <c r="E744" s="769"/>
      <c r="F744" s="1265"/>
      <c r="G744" s="769"/>
      <c r="H744" s="2187"/>
      <c r="I744" s="1265"/>
      <c r="J744" s="769"/>
      <c r="K744" s="769"/>
      <c r="L744" s="769"/>
      <c r="M744" s="769"/>
      <c r="N744" s="769"/>
      <c r="O744" s="769"/>
      <c r="P744" s="769"/>
      <c r="Q744" s="769"/>
      <c r="R744" s="769"/>
      <c r="S744" s="769"/>
      <c r="T744" s="769"/>
      <c r="U744" s="769"/>
      <c r="V744" s="769"/>
      <c r="W744" s="769"/>
      <c r="X744" s="769"/>
      <c r="Y744" s="769"/>
      <c r="Z744" s="769"/>
    </row>
    <row r="745">
      <c r="A745" s="769"/>
      <c r="B745" s="769"/>
      <c r="C745" s="769"/>
      <c r="D745" s="769"/>
      <c r="E745" s="769"/>
      <c r="F745" s="1265"/>
      <c r="G745" s="769"/>
      <c r="H745" s="2187"/>
      <c r="I745" s="1265"/>
      <c r="J745" s="769"/>
      <c r="K745" s="769"/>
      <c r="L745" s="769"/>
      <c r="M745" s="769"/>
      <c r="N745" s="769"/>
      <c r="O745" s="769"/>
      <c r="P745" s="769"/>
      <c r="Q745" s="769"/>
      <c r="R745" s="769"/>
      <c r="S745" s="769"/>
      <c r="T745" s="769"/>
      <c r="U745" s="769"/>
      <c r="V745" s="769"/>
      <c r="W745" s="769"/>
      <c r="X745" s="769"/>
      <c r="Y745" s="769"/>
      <c r="Z745" s="769"/>
    </row>
    <row r="746">
      <c r="A746" s="769"/>
      <c r="B746" s="769"/>
      <c r="C746" s="769"/>
      <c r="D746" s="769"/>
      <c r="E746" s="769"/>
      <c r="F746" s="1265"/>
      <c r="G746" s="769"/>
      <c r="H746" s="2187"/>
      <c r="I746" s="1265"/>
      <c r="J746" s="769"/>
      <c r="K746" s="769"/>
      <c r="L746" s="769"/>
      <c r="M746" s="769"/>
      <c r="N746" s="769"/>
      <c r="O746" s="769"/>
      <c r="P746" s="769"/>
      <c r="Q746" s="769"/>
      <c r="R746" s="769"/>
      <c r="S746" s="769"/>
      <c r="T746" s="769"/>
      <c r="U746" s="769"/>
      <c r="V746" s="769"/>
      <c r="W746" s="769"/>
      <c r="X746" s="769"/>
      <c r="Y746" s="769"/>
      <c r="Z746" s="769"/>
    </row>
    <row r="747">
      <c r="A747" s="769"/>
      <c r="B747" s="769"/>
      <c r="C747" s="769"/>
      <c r="D747" s="769"/>
      <c r="E747" s="769"/>
      <c r="F747" s="1265"/>
      <c r="G747" s="769"/>
      <c r="H747" s="2187"/>
      <c r="I747" s="1265"/>
      <c r="J747" s="769"/>
      <c r="K747" s="769"/>
      <c r="L747" s="769"/>
      <c r="M747" s="769"/>
      <c r="N747" s="769"/>
      <c r="O747" s="769"/>
      <c r="P747" s="769"/>
      <c r="Q747" s="769"/>
      <c r="R747" s="769"/>
      <c r="S747" s="769"/>
      <c r="T747" s="769"/>
      <c r="U747" s="769"/>
      <c r="V747" s="769"/>
      <c r="W747" s="769"/>
      <c r="X747" s="769"/>
      <c r="Y747" s="769"/>
      <c r="Z747" s="769"/>
    </row>
    <row r="748">
      <c r="A748" s="769"/>
      <c r="B748" s="769"/>
      <c r="C748" s="769"/>
      <c r="D748" s="769"/>
      <c r="E748" s="769"/>
      <c r="F748" s="1265"/>
      <c r="G748" s="769"/>
      <c r="H748" s="2187"/>
      <c r="I748" s="1265"/>
      <c r="J748" s="769"/>
      <c r="K748" s="769"/>
      <c r="L748" s="769"/>
      <c r="M748" s="769"/>
      <c r="N748" s="769"/>
      <c r="O748" s="769"/>
      <c r="P748" s="769"/>
      <c r="Q748" s="769"/>
      <c r="R748" s="769"/>
      <c r="S748" s="769"/>
      <c r="T748" s="769"/>
      <c r="U748" s="769"/>
      <c r="V748" s="769"/>
      <c r="W748" s="769"/>
      <c r="X748" s="769"/>
      <c r="Y748" s="769"/>
      <c r="Z748" s="769"/>
    </row>
    <row r="749">
      <c r="A749" s="769"/>
      <c r="B749" s="769"/>
      <c r="C749" s="769"/>
      <c r="D749" s="769"/>
      <c r="E749" s="769"/>
      <c r="F749" s="1265"/>
      <c r="G749" s="769"/>
      <c r="H749" s="2187"/>
      <c r="I749" s="1265"/>
      <c r="J749" s="769"/>
      <c r="K749" s="769"/>
      <c r="L749" s="769"/>
      <c r="M749" s="769"/>
      <c r="N749" s="769"/>
      <c r="O749" s="769"/>
      <c r="P749" s="769"/>
      <c r="Q749" s="769"/>
      <c r="R749" s="769"/>
      <c r="S749" s="769"/>
      <c r="T749" s="769"/>
      <c r="U749" s="769"/>
      <c r="V749" s="769"/>
      <c r="W749" s="769"/>
      <c r="X749" s="769"/>
      <c r="Y749" s="769"/>
      <c r="Z749" s="769"/>
    </row>
    <row r="750">
      <c r="A750" s="769"/>
      <c r="B750" s="769"/>
      <c r="C750" s="769"/>
      <c r="D750" s="769"/>
      <c r="E750" s="769"/>
      <c r="F750" s="1265"/>
      <c r="G750" s="769"/>
      <c r="H750" s="2187"/>
      <c r="I750" s="1265"/>
      <c r="J750" s="769"/>
      <c r="K750" s="769"/>
      <c r="L750" s="769"/>
      <c r="M750" s="769"/>
      <c r="N750" s="769"/>
      <c r="O750" s="769"/>
      <c r="P750" s="769"/>
      <c r="Q750" s="769"/>
      <c r="R750" s="769"/>
      <c r="S750" s="769"/>
      <c r="T750" s="769"/>
      <c r="U750" s="769"/>
      <c r="V750" s="769"/>
      <c r="W750" s="769"/>
      <c r="X750" s="769"/>
      <c r="Y750" s="769"/>
      <c r="Z750" s="769"/>
    </row>
    <row r="751">
      <c r="A751" s="769"/>
      <c r="B751" s="769"/>
      <c r="C751" s="769"/>
      <c r="D751" s="769"/>
      <c r="E751" s="769"/>
      <c r="F751" s="1265"/>
      <c r="G751" s="769"/>
      <c r="H751" s="2187"/>
      <c r="I751" s="1265"/>
      <c r="J751" s="769"/>
      <c r="K751" s="769"/>
      <c r="L751" s="769"/>
      <c r="M751" s="769"/>
      <c r="N751" s="769"/>
      <c r="O751" s="769"/>
      <c r="P751" s="769"/>
      <c r="Q751" s="769"/>
      <c r="R751" s="769"/>
      <c r="S751" s="769"/>
      <c r="T751" s="769"/>
      <c r="U751" s="769"/>
      <c r="V751" s="769"/>
      <c r="W751" s="769"/>
      <c r="X751" s="769"/>
      <c r="Y751" s="769"/>
      <c r="Z751" s="769"/>
    </row>
    <row r="752">
      <c r="A752" s="769"/>
      <c r="B752" s="769"/>
      <c r="C752" s="769"/>
      <c r="D752" s="769"/>
      <c r="E752" s="769"/>
      <c r="F752" s="1265"/>
      <c r="G752" s="769"/>
      <c r="H752" s="2187"/>
      <c r="I752" s="1265"/>
      <c r="J752" s="769"/>
      <c r="K752" s="769"/>
      <c r="L752" s="769"/>
      <c r="M752" s="769"/>
      <c r="N752" s="769"/>
      <c r="O752" s="769"/>
      <c r="P752" s="769"/>
      <c r="Q752" s="769"/>
      <c r="R752" s="769"/>
      <c r="S752" s="769"/>
      <c r="T752" s="769"/>
      <c r="U752" s="769"/>
      <c r="V752" s="769"/>
      <c r="W752" s="769"/>
      <c r="X752" s="769"/>
      <c r="Y752" s="769"/>
      <c r="Z752" s="769"/>
    </row>
    <row r="753">
      <c r="A753" s="769"/>
      <c r="B753" s="769"/>
      <c r="C753" s="769"/>
      <c r="D753" s="769"/>
      <c r="E753" s="769"/>
      <c r="F753" s="1265"/>
      <c r="G753" s="769"/>
      <c r="H753" s="2187"/>
      <c r="I753" s="1265"/>
      <c r="J753" s="769"/>
      <c r="K753" s="769"/>
      <c r="L753" s="769"/>
      <c r="M753" s="769"/>
      <c r="N753" s="769"/>
      <c r="O753" s="769"/>
      <c r="P753" s="769"/>
      <c r="Q753" s="769"/>
      <c r="R753" s="769"/>
      <c r="S753" s="769"/>
      <c r="T753" s="769"/>
      <c r="U753" s="769"/>
      <c r="V753" s="769"/>
      <c r="W753" s="769"/>
      <c r="X753" s="769"/>
      <c r="Y753" s="769"/>
      <c r="Z753" s="769"/>
    </row>
    <row r="754">
      <c r="A754" s="769"/>
      <c r="B754" s="769"/>
      <c r="C754" s="769"/>
      <c r="D754" s="769"/>
      <c r="E754" s="769"/>
      <c r="F754" s="1265"/>
      <c r="G754" s="769"/>
      <c r="H754" s="2187"/>
      <c r="I754" s="1265"/>
      <c r="J754" s="769"/>
      <c r="K754" s="769"/>
      <c r="L754" s="769"/>
      <c r="M754" s="769"/>
      <c r="N754" s="769"/>
      <c r="O754" s="769"/>
      <c r="P754" s="769"/>
      <c r="Q754" s="769"/>
      <c r="R754" s="769"/>
      <c r="S754" s="769"/>
      <c r="T754" s="769"/>
      <c r="U754" s="769"/>
      <c r="V754" s="769"/>
      <c r="W754" s="769"/>
      <c r="X754" s="769"/>
      <c r="Y754" s="769"/>
      <c r="Z754" s="769"/>
    </row>
    <row r="755">
      <c r="A755" s="769"/>
      <c r="B755" s="769"/>
      <c r="C755" s="769"/>
      <c r="D755" s="769"/>
      <c r="E755" s="769"/>
      <c r="F755" s="1265"/>
      <c r="G755" s="769"/>
      <c r="H755" s="2187"/>
      <c r="I755" s="1265"/>
      <c r="J755" s="769"/>
      <c r="K755" s="769"/>
      <c r="L755" s="769"/>
      <c r="M755" s="769"/>
      <c r="N755" s="769"/>
      <c r="O755" s="769"/>
      <c r="P755" s="769"/>
      <c r="Q755" s="769"/>
      <c r="R755" s="769"/>
      <c r="S755" s="769"/>
      <c r="T755" s="769"/>
      <c r="U755" s="769"/>
      <c r="V755" s="769"/>
      <c r="W755" s="769"/>
      <c r="X755" s="769"/>
      <c r="Y755" s="769"/>
      <c r="Z755" s="769"/>
    </row>
    <row r="756">
      <c r="A756" s="769"/>
      <c r="B756" s="769"/>
      <c r="C756" s="769"/>
      <c r="D756" s="769"/>
      <c r="E756" s="769"/>
      <c r="F756" s="1265"/>
      <c r="G756" s="769"/>
      <c r="H756" s="2187"/>
      <c r="I756" s="1265"/>
      <c r="J756" s="769"/>
      <c r="K756" s="769"/>
      <c r="L756" s="769"/>
      <c r="M756" s="769"/>
      <c r="N756" s="769"/>
      <c r="O756" s="769"/>
      <c r="P756" s="769"/>
      <c r="Q756" s="769"/>
      <c r="R756" s="769"/>
      <c r="S756" s="769"/>
      <c r="T756" s="769"/>
      <c r="U756" s="769"/>
      <c r="V756" s="769"/>
      <c r="W756" s="769"/>
      <c r="X756" s="769"/>
      <c r="Y756" s="769"/>
      <c r="Z756" s="769"/>
    </row>
    <row r="757">
      <c r="A757" s="769"/>
      <c r="B757" s="769"/>
      <c r="C757" s="769"/>
      <c r="D757" s="769"/>
      <c r="E757" s="769"/>
      <c r="F757" s="1265"/>
      <c r="G757" s="769"/>
      <c r="H757" s="2187"/>
      <c r="I757" s="1265"/>
      <c r="J757" s="769"/>
      <c r="K757" s="769"/>
      <c r="L757" s="769"/>
      <c r="M757" s="769"/>
      <c r="N757" s="769"/>
      <c r="O757" s="769"/>
      <c r="P757" s="769"/>
      <c r="Q757" s="769"/>
      <c r="R757" s="769"/>
      <c r="S757" s="769"/>
      <c r="T757" s="769"/>
      <c r="U757" s="769"/>
      <c r="V757" s="769"/>
      <c r="W757" s="769"/>
      <c r="X757" s="769"/>
      <c r="Y757" s="769"/>
      <c r="Z757" s="769"/>
    </row>
    <row r="758">
      <c r="A758" s="769"/>
      <c r="B758" s="769"/>
      <c r="C758" s="769"/>
      <c r="D758" s="769"/>
      <c r="E758" s="769"/>
      <c r="F758" s="1265"/>
      <c r="G758" s="769"/>
      <c r="H758" s="2187"/>
      <c r="I758" s="1265"/>
      <c r="J758" s="769"/>
      <c r="K758" s="769"/>
      <c r="L758" s="769"/>
      <c r="M758" s="769"/>
      <c r="N758" s="769"/>
      <c r="O758" s="769"/>
      <c r="P758" s="769"/>
      <c r="Q758" s="769"/>
      <c r="R758" s="769"/>
      <c r="S758" s="769"/>
      <c r="T758" s="769"/>
      <c r="U758" s="769"/>
      <c r="V758" s="769"/>
      <c r="W758" s="769"/>
      <c r="X758" s="769"/>
      <c r="Y758" s="769"/>
      <c r="Z758" s="769"/>
    </row>
    <row r="759">
      <c r="A759" s="769"/>
      <c r="B759" s="769"/>
      <c r="C759" s="769"/>
      <c r="D759" s="769"/>
      <c r="E759" s="769"/>
      <c r="F759" s="1265"/>
      <c r="G759" s="769"/>
      <c r="H759" s="2187"/>
      <c r="I759" s="1265"/>
      <c r="J759" s="769"/>
      <c r="K759" s="769"/>
      <c r="L759" s="769"/>
      <c r="M759" s="769"/>
      <c r="N759" s="769"/>
      <c r="O759" s="769"/>
      <c r="P759" s="769"/>
      <c r="Q759" s="769"/>
      <c r="R759" s="769"/>
      <c r="S759" s="769"/>
      <c r="T759" s="769"/>
      <c r="U759" s="769"/>
      <c r="V759" s="769"/>
      <c r="W759" s="769"/>
      <c r="X759" s="769"/>
      <c r="Y759" s="769"/>
      <c r="Z759" s="769"/>
    </row>
    <row r="760">
      <c r="A760" s="769"/>
      <c r="B760" s="769"/>
      <c r="C760" s="769"/>
      <c r="D760" s="769"/>
      <c r="E760" s="769"/>
      <c r="F760" s="1265"/>
      <c r="G760" s="769"/>
      <c r="H760" s="2187"/>
      <c r="I760" s="1265"/>
      <c r="J760" s="769"/>
      <c r="K760" s="769"/>
      <c r="L760" s="769"/>
      <c r="M760" s="769"/>
      <c r="N760" s="769"/>
      <c r="O760" s="769"/>
      <c r="P760" s="769"/>
      <c r="Q760" s="769"/>
      <c r="R760" s="769"/>
      <c r="S760" s="769"/>
      <c r="T760" s="769"/>
      <c r="U760" s="769"/>
      <c r="V760" s="769"/>
      <c r="W760" s="769"/>
      <c r="X760" s="769"/>
      <c r="Y760" s="769"/>
      <c r="Z760" s="769"/>
    </row>
    <row r="761">
      <c r="A761" s="769"/>
      <c r="B761" s="769"/>
      <c r="C761" s="769"/>
      <c r="D761" s="769"/>
      <c r="E761" s="769"/>
      <c r="F761" s="1265"/>
      <c r="G761" s="769"/>
      <c r="H761" s="2187"/>
      <c r="I761" s="1265"/>
      <c r="J761" s="769"/>
      <c r="K761" s="769"/>
      <c r="L761" s="769"/>
      <c r="M761" s="769"/>
      <c r="N761" s="769"/>
      <c r="O761" s="769"/>
      <c r="P761" s="769"/>
      <c r="Q761" s="769"/>
      <c r="R761" s="769"/>
      <c r="S761" s="769"/>
      <c r="T761" s="769"/>
      <c r="U761" s="769"/>
      <c r="V761" s="769"/>
      <c r="W761" s="769"/>
      <c r="X761" s="769"/>
      <c r="Y761" s="769"/>
      <c r="Z761" s="769"/>
    </row>
    <row r="762">
      <c r="A762" s="769"/>
      <c r="B762" s="769"/>
      <c r="C762" s="769"/>
      <c r="D762" s="769"/>
      <c r="E762" s="769"/>
      <c r="F762" s="1265"/>
      <c r="G762" s="769"/>
      <c r="H762" s="2187"/>
      <c r="I762" s="1265"/>
      <c r="J762" s="769"/>
      <c r="K762" s="769"/>
      <c r="L762" s="769"/>
      <c r="M762" s="769"/>
      <c r="N762" s="769"/>
      <c r="O762" s="769"/>
      <c r="P762" s="769"/>
      <c r="Q762" s="769"/>
      <c r="R762" s="769"/>
      <c r="S762" s="769"/>
      <c r="T762" s="769"/>
      <c r="U762" s="769"/>
      <c r="V762" s="769"/>
      <c r="W762" s="769"/>
      <c r="X762" s="769"/>
      <c r="Y762" s="769"/>
      <c r="Z762" s="769"/>
    </row>
    <row r="763">
      <c r="A763" s="769"/>
      <c r="B763" s="769"/>
      <c r="C763" s="769"/>
      <c r="D763" s="769"/>
      <c r="E763" s="769"/>
      <c r="F763" s="1265"/>
      <c r="G763" s="769"/>
      <c r="H763" s="2187"/>
      <c r="I763" s="1265"/>
      <c r="J763" s="769"/>
      <c r="K763" s="769"/>
      <c r="L763" s="769"/>
      <c r="M763" s="769"/>
      <c r="N763" s="769"/>
      <c r="O763" s="769"/>
      <c r="P763" s="769"/>
      <c r="Q763" s="769"/>
      <c r="R763" s="769"/>
      <c r="S763" s="769"/>
      <c r="T763" s="769"/>
      <c r="U763" s="769"/>
      <c r="V763" s="769"/>
      <c r="W763" s="769"/>
      <c r="X763" s="769"/>
      <c r="Y763" s="769"/>
      <c r="Z763" s="769"/>
    </row>
    <row r="764">
      <c r="A764" s="769"/>
      <c r="B764" s="769"/>
      <c r="C764" s="769"/>
      <c r="D764" s="769"/>
      <c r="E764" s="769"/>
      <c r="F764" s="1265"/>
      <c r="G764" s="769"/>
      <c r="H764" s="2187"/>
      <c r="I764" s="1265"/>
      <c r="J764" s="769"/>
      <c r="K764" s="769"/>
      <c r="L764" s="769"/>
      <c r="M764" s="769"/>
      <c r="N764" s="769"/>
      <c r="O764" s="769"/>
      <c r="P764" s="769"/>
      <c r="Q764" s="769"/>
      <c r="R764" s="769"/>
      <c r="S764" s="769"/>
      <c r="T764" s="769"/>
      <c r="U764" s="769"/>
      <c r="V764" s="769"/>
      <c r="W764" s="769"/>
      <c r="X764" s="769"/>
      <c r="Y764" s="769"/>
      <c r="Z764" s="769"/>
    </row>
    <row r="765">
      <c r="A765" s="769"/>
      <c r="B765" s="769"/>
      <c r="C765" s="769"/>
      <c r="D765" s="769"/>
      <c r="E765" s="769"/>
      <c r="F765" s="1265"/>
      <c r="G765" s="769"/>
      <c r="H765" s="2187"/>
      <c r="I765" s="1265"/>
      <c r="J765" s="769"/>
      <c r="K765" s="769"/>
      <c r="L765" s="769"/>
      <c r="M765" s="769"/>
      <c r="N765" s="769"/>
      <c r="O765" s="769"/>
      <c r="P765" s="769"/>
      <c r="Q765" s="769"/>
      <c r="R765" s="769"/>
      <c r="S765" s="769"/>
      <c r="T765" s="769"/>
      <c r="U765" s="769"/>
      <c r="V765" s="769"/>
      <c r="W765" s="769"/>
      <c r="X765" s="769"/>
      <c r="Y765" s="769"/>
      <c r="Z765" s="769"/>
    </row>
    <row r="766">
      <c r="A766" s="769"/>
      <c r="B766" s="769"/>
      <c r="C766" s="769"/>
      <c r="D766" s="769"/>
      <c r="E766" s="769"/>
      <c r="F766" s="1265"/>
      <c r="G766" s="769"/>
      <c r="H766" s="2187"/>
      <c r="I766" s="1265"/>
      <c r="J766" s="769"/>
      <c r="K766" s="769"/>
      <c r="L766" s="769"/>
      <c r="M766" s="769"/>
      <c r="N766" s="769"/>
      <c r="O766" s="769"/>
      <c r="P766" s="769"/>
      <c r="Q766" s="769"/>
      <c r="R766" s="769"/>
      <c r="S766" s="769"/>
      <c r="T766" s="769"/>
      <c r="U766" s="769"/>
      <c r="V766" s="769"/>
      <c r="W766" s="769"/>
      <c r="X766" s="769"/>
      <c r="Y766" s="769"/>
      <c r="Z766" s="769"/>
    </row>
    <row r="767">
      <c r="A767" s="769"/>
      <c r="B767" s="769"/>
      <c r="C767" s="769"/>
      <c r="D767" s="769"/>
      <c r="E767" s="769"/>
      <c r="F767" s="1265"/>
      <c r="G767" s="769"/>
      <c r="H767" s="2187"/>
      <c r="I767" s="1265"/>
      <c r="J767" s="769"/>
      <c r="K767" s="769"/>
      <c r="L767" s="769"/>
      <c r="M767" s="769"/>
      <c r="N767" s="769"/>
      <c r="O767" s="769"/>
      <c r="P767" s="769"/>
      <c r="Q767" s="769"/>
      <c r="R767" s="769"/>
      <c r="S767" s="769"/>
      <c r="T767" s="769"/>
      <c r="U767" s="769"/>
      <c r="V767" s="769"/>
      <c r="W767" s="769"/>
      <c r="X767" s="769"/>
      <c r="Y767" s="769"/>
      <c r="Z767" s="769"/>
    </row>
    <row r="768">
      <c r="A768" s="769"/>
      <c r="B768" s="769"/>
      <c r="C768" s="769"/>
      <c r="D768" s="769"/>
      <c r="E768" s="769"/>
      <c r="F768" s="1265"/>
      <c r="G768" s="769"/>
      <c r="H768" s="2187"/>
      <c r="I768" s="1265"/>
      <c r="J768" s="769"/>
      <c r="K768" s="769"/>
      <c r="L768" s="769"/>
      <c r="M768" s="769"/>
      <c r="N768" s="769"/>
      <c r="O768" s="769"/>
      <c r="P768" s="769"/>
      <c r="Q768" s="769"/>
      <c r="R768" s="769"/>
      <c r="S768" s="769"/>
      <c r="T768" s="769"/>
      <c r="U768" s="769"/>
      <c r="V768" s="769"/>
      <c r="W768" s="769"/>
      <c r="X768" s="769"/>
      <c r="Y768" s="769"/>
      <c r="Z768" s="769"/>
    </row>
    <row r="769">
      <c r="A769" s="769"/>
      <c r="B769" s="769"/>
      <c r="C769" s="769"/>
      <c r="D769" s="769"/>
      <c r="E769" s="769"/>
      <c r="F769" s="1265"/>
      <c r="G769" s="769"/>
      <c r="H769" s="2187"/>
      <c r="I769" s="1265"/>
      <c r="J769" s="769"/>
      <c r="K769" s="769"/>
      <c r="L769" s="769"/>
      <c r="M769" s="769"/>
      <c r="N769" s="769"/>
      <c r="O769" s="769"/>
      <c r="P769" s="769"/>
      <c r="Q769" s="769"/>
      <c r="R769" s="769"/>
      <c r="S769" s="769"/>
      <c r="T769" s="769"/>
      <c r="U769" s="769"/>
      <c r="V769" s="769"/>
      <c r="W769" s="769"/>
      <c r="X769" s="769"/>
      <c r="Y769" s="769"/>
      <c r="Z769" s="769"/>
    </row>
    <row r="770">
      <c r="A770" s="769"/>
      <c r="B770" s="769"/>
      <c r="C770" s="769"/>
      <c r="D770" s="769"/>
      <c r="E770" s="769"/>
      <c r="F770" s="1265"/>
      <c r="G770" s="769"/>
      <c r="H770" s="2187"/>
      <c r="I770" s="1265"/>
      <c r="J770" s="769"/>
      <c r="K770" s="769"/>
      <c r="L770" s="769"/>
      <c r="M770" s="769"/>
      <c r="N770" s="769"/>
      <c r="O770" s="769"/>
      <c r="P770" s="769"/>
      <c r="Q770" s="769"/>
      <c r="R770" s="769"/>
      <c r="S770" s="769"/>
      <c r="T770" s="769"/>
      <c r="U770" s="769"/>
      <c r="V770" s="769"/>
      <c r="W770" s="769"/>
      <c r="X770" s="769"/>
      <c r="Y770" s="769"/>
      <c r="Z770" s="769"/>
    </row>
    <row r="771">
      <c r="A771" s="769"/>
      <c r="B771" s="769"/>
      <c r="C771" s="769"/>
      <c r="D771" s="769"/>
      <c r="E771" s="769"/>
      <c r="F771" s="1265"/>
      <c r="G771" s="769"/>
      <c r="H771" s="2187"/>
      <c r="I771" s="1265"/>
      <c r="J771" s="769"/>
      <c r="K771" s="769"/>
      <c r="L771" s="769"/>
      <c r="M771" s="769"/>
      <c r="N771" s="769"/>
      <c r="O771" s="769"/>
      <c r="P771" s="769"/>
      <c r="Q771" s="769"/>
      <c r="R771" s="769"/>
      <c r="S771" s="769"/>
      <c r="T771" s="769"/>
      <c r="U771" s="769"/>
      <c r="V771" s="769"/>
      <c r="W771" s="769"/>
      <c r="X771" s="769"/>
      <c r="Y771" s="769"/>
      <c r="Z771" s="769"/>
    </row>
    <row r="772">
      <c r="A772" s="769"/>
      <c r="B772" s="769"/>
      <c r="C772" s="769"/>
      <c r="D772" s="769"/>
      <c r="E772" s="769"/>
      <c r="F772" s="1265"/>
      <c r="G772" s="769"/>
      <c r="H772" s="2187"/>
      <c r="I772" s="1265"/>
      <c r="J772" s="769"/>
      <c r="K772" s="769"/>
      <c r="L772" s="769"/>
      <c r="M772" s="769"/>
      <c r="N772" s="769"/>
      <c r="O772" s="769"/>
      <c r="P772" s="769"/>
      <c r="Q772" s="769"/>
      <c r="R772" s="769"/>
      <c r="S772" s="769"/>
      <c r="T772" s="769"/>
      <c r="U772" s="769"/>
      <c r="V772" s="769"/>
      <c r="W772" s="769"/>
      <c r="X772" s="769"/>
      <c r="Y772" s="769"/>
      <c r="Z772" s="769"/>
    </row>
    <row r="773">
      <c r="A773" s="769"/>
      <c r="B773" s="769"/>
      <c r="C773" s="769"/>
      <c r="D773" s="769"/>
      <c r="E773" s="769"/>
      <c r="F773" s="1265"/>
      <c r="G773" s="769"/>
      <c r="H773" s="2187"/>
      <c r="I773" s="1265"/>
      <c r="J773" s="769"/>
      <c r="K773" s="769"/>
      <c r="L773" s="769"/>
      <c r="M773" s="769"/>
      <c r="N773" s="769"/>
      <c r="O773" s="769"/>
      <c r="P773" s="769"/>
      <c r="Q773" s="769"/>
      <c r="R773" s="769"/>
      <c r="S773" s="769"/>
      <c r="T773" s="769"/>
      <c r="U773" s="769"/>
      <c r="V773" s="769"/>
      <c r="W773" s="769"/>
      <c r="X773" s="769"/>
      <c r="Y773" s="769"/>
      <c r="Z773" s="769"/>
    </row>
    <row r="774">
      <c r="A774" s="769"/>
      <c r="B774" s="769"/>
      <c r="C774" s="769"/>
      <c r="D774" s="769"/>
      <c r="E774" s="769"/>
      <c r="F774" s="1265"/>
      <c r="G774" s="769"/>
      <c r="H774" s="2187"/>
      <c r="I774" s="1265"/>
      <c r="J774" s="769"/>
      <c r="K774" s="769"/>
      <c r="L774" s="769"/>
      <c r="M774" s="769"/>
      <c r="N774" s="769"/>
      <c r="O774" s="769"/>
      <c r="P774" s="769"/>
      <c r="Q774" s="769"/>
      <c r="R774" s="769"/>
      <c r="S774" s="769"/>
      <c r="T774" s="769"/>
      <c r="U774" s="769"/>
      <c r="V774" s="769"/>
      <c r="W774" s="769"/>
      <c r="X774" s="769"/>
      <c r="Y774" s="769"/>
      <c r="Z774" s="769"/>
    </row>
    <row r="775">
      <c r="A775" s="769"/>
      <c r="B775" s="769"/>
      <c r="C775" s="769"/>
      <c r="D775" s="769"/>
      <c r="E775" s="769"/>
      <c r="F775" s="1265"/>
      <c r="G775" s="769"/>
      <c r="H775" s="2187"/>
      <c r="I775" s="1265"/>
      <c r="J775" s="769"/>
      <c r="K775" s="769"/>
      <c r="L775" s="769"/>
      <c r="M775" s="769"/>
      <c r="N775" s="769"/>
      <c r="O775" s="769"/>
      <c r="P775" s="769"/>
      <c r="Q775" s="769"/>
      <c r="R775" s="769"/>
      <c r="S775" s="769"/>
      <c r="T775" s="769"/>
      <c r="U775" s="769"/>
      <c r="V775" s="769"/>
      <c r="W775" s="769"/>
      <c r="X775" s="769"/>
      <c r="Y775" s="769"/>
      <c r="Z775" s="769"/>
    </row>
    <row r="776">
      <c r="A776" s="769"/>
      <c r="B776" s="769"/>
      <c r="C776" s="769"/>
      <c r="D776" s="769"/>
      <c r="E776" s="769"/>
      <c r="F776" s="1265"/>
      <c r="G776" s="769"/>
      <c r="H776" s="2187"/>
      <c r="I776" s="1265"/>
      <c r="J776" s="769"/>
      <c r="K776" s="769"/>
      <c r="L776" s="769"/>
      <c r="M776" s="769"/>
      <c r="N776" s="769"/>
      <c r="O776" s="769"/>
      <c r="P776" s="769"/>
      <c r="Q776" s="769"/>
      <c r="R776" s="769"/>
      <c r="S776" s="769"/>
      <c r="T776" s="769"/>
      <c r="U776" s="769"/>
      <c r="V776" s="769"/>
      <c r="W776" s="769"/>
      <c r="X776" s="769"/>
      <c r="Y776" s="769"/>
      <c r="Z776" s="769"/>
    </row>
    <row r="777">
      <c r="A777" s="769"/>
      <c r="B777" s="769"/>
      <c r="C777" s="769"/>
      <c r="D777" s="769"/>
      <c r="E777" s="769"/>
      <c r="F777" s="1265"/>
      <c r="G777" s="769"/>
      <c r="H777" s="2187"/>
      <c r="I777" s="1265"/>
      <c r="J777" s="769"/>
      <c r="K777" s="769"/>
      <c r="L777" s="769"/>
      <c r="M777" s="769"/>
      <c r="N777" s="769"/>
      <c r="O777" s="769"/>
      <c r="P777" s="769"/>
      <c r="Q777" s="769"/>
      <c r="R777" s="769"/>
      <c r="S777" s="769"/>
      <c r="T777" s="769"/>
      <c r="U777" s="769"/>
      <c r="V777" s="769"/>
      <c r="W777" s="769"/>
      <c r="X777" s="769"/>
      <c r="Y777" s="769"/>
      <c r="Z777" s="769"/>
    </row>
    <row r="778">
      <c r="A778" s="769"/>
      <c r="B778" s="769"/>
      <c r="C778" s="769"/>
      <c r="D778" s="769"/>
      <c r="E778" s="769"/>
      <c r="F778" s="1265"/>
      <c r="G778" s="769"/>
      <c r="H778" s="2187"/>
      <c r="I778" s="1265"/>
      <c r="J778" s="769"/>
      <c r="K778" s="769"/>
      <c r="L778" s="769"/>
      <c r="M778" s="769"/>
      <c r="N778" s="769"/>
      <c r="O778" s="769"/>
      <c r="P778" s="769"/>
      <c r="Q778" s="769"/>
      <c r="R778" s="769"/>
      <c r="S778" s="769"/>
      <c r="T778" s="769"/>
      <c r="U778" s="769"/>
      <c r="V778" s="769"/>
      <c r="W778" s="769"/>
      <c r="X778" s="769"/>
      <c r="Y778" s="769"/>
      <c r="Z778" s="769"/>
    </row>
    <row r="779">
      <c r="A779" s="769"/>
      <c r="B779" s="769"/>
      <c r="C779" s="769"/>
      <c r="D779" s="769"/>
      <c r="E779" s="769"/>
      <c r="F779" s="1265"/>
      <c r="G779" s="769"/>
      <c r="H779" s="2187"/>
      <c r="I779" s="1265"/>
      <c r="J779" s="769"/>
      <c r="K779" s="769"/>
      <c r="L779" s="769"/>
      <c r="M779" s="769"/>
      <c r="N779" s="769"/>
      <c r="O779" s="769"/>
      <c r="P779" s="769"/>
      <c r="Q779" s="769"/>
      <c r="R779" s="769"/>
      <c r="S779" s="769"/>
      <c r="T779" s="769"/>
      <c r="U779" s="769"/>
      <c r="V779" s="769"/>
      <c r="W779" s="769"/>
      <c r="X779" s="769"/>
      <c r="Y779" s="769"/>
      <c r="Z779" s="769"/>
    </row>
    <row r="780">
      <c r="A780" s="769"/>
      <c r="B780" s="769"/>
      <c r="C780" s="769"/>
      <c r="D780" s="769"/>
      <c r="E780" s="769"/>
      <c r="F780" s="1265"/>
      <c r="G780" s="769"/>
      <c r="H780" s="2187"/>
      <c r="I780" s="1265"/>
      <c r="J780" s="769"/>
      <c r="K780" s="769"/>
      <c r="L780" s="769"/>
      <c r="M780" s="769"/>
      <c r="N780" s="769"/>
      <c r="O780" s="769"/>
      <c r="P780" s="769"/>
      <c r="Q780" s="769"/>
      <c r="R780" s="769"/>
      <c r="S780" s="769"/>
      <c r="T780" s="769"/>
      <c r="U780" s="769"/>
      <c r="V780" s="769"/>
      <c r="W780" s="769"/>
      <c r="X780" s="769"/>
      <c r="Y780" s="769"/>
      <c r="Z780" s="769"/>
    </row>
    <row r="781">
      <c r="A781" s="769"/>
      <c r="B781" s="769"/>
      <c r="C781" s="769"/>
      <c r="D781" s="769"/>
      <c r="E781" s="769"/>
      <c r="F781" s="1265"/>
      <c r="G781" s="769"/>
      <c r="H781" s="2187"/>
      <c r="I781" s="1265"/>
      <c r="J781" s="769"/>
      <c r="K781" s="769"/>
      <c r="L781" s="769"/>
      <c r="M781" s="769"/>
      <c r="N781" s="769"/>
      <c r="O781" s="769"/>
      <c r="P781" s="769"/>
      <c r="Q781" s="769"/>
      <c r="R781" s="769"/>
      <c r="S781" s="769"/>
      <c r="T781" s="769"/>
      <c r="U781" s="769"/>
      <c r="V781" s="769"/>
      <c r="W781" s="769"/>
      <c r="X781" s="769"/>
      <c r="Y781" s="769"/>
      <c r="Z781" s="769"/>
    </row>
    <row r="782">
      <c r="A782" s="769"/>
      <c r="B782" s="769"/>
      <c r="C782" s="769"/>
      <c r="D782" s="769"/>
      <c r="E782" s="769"/>
      <c r="F782" s="1265"/>
      <c r="G782" s="769"/>
      <c r="H782" s="2187"/>
      <c r="I782" s="1265"/>
      <c r="J782" s="769"/>
      <c r="K782" s="769"/>
      <c r="L782" s="769"/>
      <c r="M782" s="769"/>
      <c r="N782" s="769"/>
      <c r="O782" s="769"/>
      <c r="P782" s="769"/>
      <c r="Q782" s="769"/>
      <c r="R782" s="769"/>
      <c r="S782" s="769"/>
      <c r="T782" s="769"/>
      <c r="U782" s="769"/>
      <c r="V782" s="769"/>
      <c r="W782" s="769"/>
      <c r="X782" s="769"/>
      <c r="Y782" s="769"/>
      <c r="Z782" s="769"/>
    </row>
    <row r="783">
      <c r="A783" s="769"/>
      <c r="B783" s="769"/>
      <c r="C783" s="769"/>
      <c r="D783" s="769"/>
      <c r="E783" s="769"/>
      <c r="F783" s="1265"/>
      <c r="G783" s="769"/>
      <c r="H783" s="2187"/>
      <c r="I783" s="1265"/>
      <c r="J783" s="769"/>
      <c r="K783" s="769"/>
      <c r="L783" s="769"/>
      <c r="M783" s="769"/>
      <c r="N783" s="769"/>
      <c r="O783" s="769"/>
      <c r="P783" s="769"/>
      <c r="Q783" s="769"/>
      <c r="R783" s="769"/>
      <c r="S783" s="769"/>
      <c r="T783" s="769"/>
      <c r="U783" s="769"/>
      <c r="V783" s="769"/>
      <c r="W783" s="769"/>
      <c r="X783" s="769"/>
      <c r="Y783" s="769"/>
      <c r="Z783" s="769"/>
    </row>
    <row r="784">
      <c r="A784" s="769"/>
      <c r="B784" s="769"/>
      <c r="C784" s="769"/>
      <c r="D784" s="769"/>
      <c r="E784" s="769"/>
      <c r="F784" s="1265"/>
      <c r="G784" s="769"/>
      <c r="H784" s="2187"/>
      <c r="I784" s="1265"/>
      <c r="J784" s="769"/>
      <c r="K784" s="769"/>
      <c r="L784" s="769"/>
      <c r="M784" s="769"/>
      <c r="N784" s="769"/>
      <c r="O784" s="769"/>
      <c r="P784" s="769"/>
      <c r="Q784" s="769"/>
      <c r="R784" s="769"/>
      <c r="S784" s="769"/>
      <c r="T784" s="769"/>
      <c r="U784" s="769"/>
      <c r="V784" s="769"/>
      <c r="W784" s="769"/>
      <c r="X784" s="769"/>
      <c r="Y784" s="769"/>
      <c r="Z784" s="769"/>
    </row>
    <row r="785">
      <c r="A785" s="769"/>
      <c r="B785" s="769"/>
      <c r="C785" s="769"/>
      <c r="D785" s="769"/>
      <c r="E785" s="769"/>
      <c r="F785" s="1265"/>
      <c r="G785" s="769"/>
      <c r="H785" s="2187"/>
      <c r="I785" s="1265"/>
      <c r="J785" s="769"/>
      <c r="K785" s="769"/>
      <c r="L785" s="769"/>
      <c r="M785" s="769"/>
      <c r="N785" s="769"/>
      <c r="O785" s="769"/>
      <c r="P785" s="769"/>
      <c r="Q785" s="769"/>
      <c r="R785" s="769"/>
      <c r="S785" s="769"/>
      <c r="T785" s="769"/>
      <c r="U785" s="769"/>
      <c r="V785" s="769"/>
      <c r="W785" s="769"/>
      <c r="X785" s="769"/>
      <c r="Y785" s="769"/>
      <c r="Z785" s="769"/>
    </row>
    <row r="786">
      <c r="A786" s="769"/>
      <c r="B786" s="769"/>
      <c r="C786" s="769"/>
      <c r="D786" s="769"/>
      <c r="E786" s="769"/>
      <c r="F786" s="1265"/>
      <c r="G786" s="769"/>
      <c r="H786" s="2187"/>
      <c r="I786" s="1265"/>
      <c r="J786" s="769"/>
      <c r="K786" s="769"/>
      <c r="L786" s="769"/>
      <c r="M786" s="769"/>
      <c r="N786" s="769"/>
      <c r="O786" s="769"/>
      <c r="P786" s="769"/>
      <c r="Q786" s="769"/>
      <c r="R786" s="769"/>
      <c r="S786" s="769"/>
      <c r="T786" s="769"/>
      <c r="U786" s="769"/>
      <c r="V786" s="769"/>
      <c r="W786" s="769"/>
      <c r="X786" s="769"/>
      <c r="Y786" s="769"/>
      <c r="Z786" s="769"/>
    </row>
    <row r="787">
      <c r="A787" s="769"/>
      <c r="B787" s="769"/>
      <c r="C787" s="769"/>
      <c r="D787" s="769"/>
      <c r="E787" s="769"/>
      <c r="F787" s="1265"/>
      <c r="G787" s="769"/>
      <c r="H787" s="2187"/>
      <c r="I787" s="1265"/>
      <c r="J787" s="769"/>
      <c r="K787" s="769"/>
      <c r="L787" s="769"/>
      <c r="M787" s="769"/>
      <c r="N787" s="769"/>
      <c r="O787" s="769"/>
      <c r="P787" s="769"/>
      <c r="Q787" s="769"/>
      <c r="R787" s="769"/>
      <c r="S787" s="769"/>
      <c r="T787" s="769"/>
      <c r="U787" s="769"/>
      <c r="V787" s="769"/>
      <c r="W787" s="769"/>
      <c r="X787" s="769"/>
      <c r="Y787" s="769"/>
      <c r="Z787" s="769"/>
    </row>
    <row r="788">
      <c r="A788" s="769"/>
      <c r="B788" s="769"/>
      <c r="C788" s="769"/>
      <c r="D788" s="769"/>
      <c r="E788" s="769"/>
      <c r="F788" s="1265"/>
      <c r="G788" s="769"/>
      <c r="H788" s="2187"/>
      <c r="I788" s="1265"/>
      <c r="J788" s="769"/>
      <c r="K788" s="769"/>
      <c r="L788" s="769"/>
      <c r="M788" s="769"/>
      <c r="N788" s="769"/>
      <c r="O788" s="769"/>
      <c r="P788" s="769"/>
      <c r="Q788" s="769"/>
      <c r="R788" s="769"/>
      <c r="S788" s="769"/>
      <c r="T788" s="769"/>
      <c r="U788" s="769"/>
      <c r="V788" s="769"/>
      <c r="W788" s="769"/>
      <c r="X788" s="769"/>
      <c r="Y788" s="769"/>
      <c r="Z788" s="769"/>
    </row>
    <row r="789">
      <c r="A789" s="769"/>
      <c r="B789" s="769"/>
      <c r="C789" s="769"/>
      <c r="D789" s="769"/>
      <c r="E789" s="769"/>
      <c r="F789" s="1265"/>
      <c r="G789" s="769"/>
      <c r="H789" s="2187"/>
      <c r="I789" s="1265"/>
      <c r="J789" s="769"/>
      <c r="K789" s="769"/>
      <c r="L789" s="769"/>
      <c r="M789" s="769"/>
      <c r="N789" s="769"/>
      <c r="O789" s="769"/>
      <c r="P789" s="769"/>
      <c r="Q789" s="769"/>
      <c r="R789" s="769"/>
      <c r="S789" s="769"/>
      <c r="T789" s="769"/>
      <c r="U789" s="769"/>
      <c r="V789" s="769"/>
      <c r="W789" s="769"/>
      <c r="X789" s="769"/>
      <c r="Y789" s="769"/>
      <c r="Z789" s="769"/>
    </row>
    <row r="790">
      <c r="A790" s="769"/>
      <c r="B790" s="769"/>
      <c r="C790" s="769"/>
      <c r="D790" s="769"/>
      <c r="E790" s="769"/>
      <c r="F790" s="1265"/>
      <c r="G790" s="769"/>
      <c r="H790" s="2187"/>
      <c r="I790" s="1265"/>
      <c r="J790" s="769"/>
      <c r="K790" s="769"/>
      <c r="L790" s="769"/>
      <c r="M790" s="769"/>
      <c r="N790" s="769"/>
      <c r="O790" s="769"/>
      <c r="P790" s="769"/>
      <c r="Q790" s="769"/>
      <c r="R790" s="769"/>
      <c r="S790" s="769"/>
      <c r="T790" s="769"/>
      <c r="U790" s="769"/>
      <c r="V790" s="769"/>
      <c r="W790" s="769"/>
      <c r="X790" s="769"/>
      <c r="Y790" s="769"/>
      <c r="Z790" s="769"/>
    </row>
    <row r="791">
      <c r="A791" s="769"/>
      <c r="B791" s="769"/>
      <c r="C791" s="769"/>
      <c r="D791" s="769"/>
      <c r="E791" s="769"/>
      <c r="F791" s="1265"/>
      <c r="G791" s="769"/>
      <c r="H791" s="2187"/>
      <c r="I791" s="1265"/>
      <c r="J791" s="769"/>
      <c r="K791" s="769"/>
      <c r="L791" s="769"/>
      <c r="M791" s="769"/>
      <c r="N791" s="769"/>
      <c r="O791" s="769"/>
      <c r="P791" s="769"/>
      <c r="Q791" s="769"/>
      <c r="R791" s="769"/>
      <c r="S791" s="769"/>
      <c r="T791" s="769"/>
      <c r="U791" s="769"/>
      <c r="V791" s="769"/>
      <c r="W791" s="769"/>
      <c r="X791" s="769"/>
      <c r="Y791" s="769"/>
      <c r="Z791" s="769"/>
    </row>
    <row r="792">
      <c r="A792" s="769"/>
      <c r="B792" s="769"/>
      <c r="C792" s="769"/>
      <c r="D792" s="769"/>
      <c r="E792" s="769"/>
      <c r="F792" s="1265"/>
      <c r="G792" s="769"/>
      <c r="H792" s="2187"/>
      <c r="I792" s="1265"/>
      <c r="J792" s="769"/>
      <c r="K792" s="769"/>
      <c r="L792" s="769"/>
      <c r="M792" s="769"/>
      <c r="N792" s="769"/>
      <c r="O792" s="769"/>
      <c r="P792" s="769"/>
      <c r="Q792" s="769"/>
      <c r="R792" s="769"/>
      <c r="S792" s="769"/>
      <c r="T792" s="769"/>
      <c r="U792" s="769"/>
      <c r="V792" s="769"/>
      <c r="W792" s="769"/>
      <c r="X792" s="769"/>
      <c r="Y792" s="769"/>
      <c r="Z792" s="769"/>
    </row>
    <row r="793">
      <c r="A793" s="769"/>
      <c r="B793" s="769"/>
      <c r="C793" s="769"/>
      <c r="D793" s="769"/>
      <c r="E793" s="769"/>
      <c r="F793" s="1265"/>
      <c r="G793" s="769"/>
      <c r="H793" s="2187"/>
      <c r="I793" s="1265"/>
      <c r="J793" s="769"/>
      <c r="K793" s="769"/>
      <c r="L793" s="769"/>
      <c r="M793" s="769"/>
      <c r="N793" s="769"/>
      <c r="O793" s="769"/>
      <c r="P793" s="769"/>
      <c r="Q793" s="769"/>
      <c r="R793" s="769"/>
      <c r="S793" s="769"/>
      <c r="T793" s="769"/>
      <c r="U793" s="769"/>
      <c r="V793" s="769"/>
      <c r="W793" s="769"/>
      <c r="X793" s="769"/>
      <c r="Y793" s="769"/>
      <c r="Z793" s="769"/>
    </row>
    <row r="794">
      <c r="A794" s="769"/>
      <c r="B794" s="769"/>
      <c r="C794" s="769"/>
      <c r="D794" s="769"/>
      <c r="E794" s="769"/>
      <c r="F794" s="1265"/>
      <c r="G794" s="769"/>
      <c r="H794" s="2187"/>
      <c r="I794" s="1265"/>
      <c r="J794" s="769"/>
      <c r="K794" s="769"/>
      <c r="L794" s="769"/>
      <c r="M794" s="769"/>
      <c r="N794" s="769"/>
      <c r="O794" s="769"/>
      <c r="P794" s="769"/>
      <c r="Q794" s="769"/>
      <c r="R794" s="769"/>
      <c r="S794" s="769"/>
      <c r="T794" s="769"/>
      <c r="U794" s="769"/>
      <c r="V794" s="769"/>
      <c r="W794" s="769"/>
      <c r="X794" s="769"/>
      <c r="Y794" s="769"/>
      <c r="Z794" s="769"/>
    </row>
    <row r="795">
      <c r="A795" s="769"/>
      <c r="B795" s="769"/>
      <c r="C795" s="769"/>
      <c r="D795" s="769"/>
      <c r="E795" s="769"/>
      <c r="F795" s="1265"/>
      <c r="G795" s="769"/>
      <c r="H795" s="2187"/>
      <c r="I795" s="1265"/>
      <c r="J795" s="769"/>
      <c r="K795" s="769"/>
      <c r="L795" s="769"/>
      <c r="M795" s="769"/>
      <c r="N795" s="769"/>
      <c r="O795" s="769"/>
      <c r="P795" s="769"/>
      <c r="Q795" s="769"/>
      <c r="R795" s="769"/>
      <c r="S795" s="769"/>
      <c r="T795" s="769"/>
      <c r="U795" s="769"/>
      <c r="V795" s="769"/>
      <c r="W795" s="769"/>
      <c r="X795" s="769"/>
      <c r="Y795" s="769"/>
      <c r="Z795" s="769"/>
    </row>
    <row r="796">
      <c r="A796" s="769"/>
      <c r="B796" s="769"/>
      <c r="C796" s="769"/>
      <c r="D796" s="769"/>
      <c r="E796" s="769"/>
      <c r="F796" s="1265"/>
      <c r="G796" s="769"/>
      <c r="H796" s="2187"/>
      <c r="I796" s="1265"/>
      <c r="J796" s="769"/>
      <c r="K796" s="769"/>
      <c r="L796" s="769"/>
      <c r="M796" s="769"/>
      <c r="N796" s="769"/>
      <c r="O796" s="769"/>
      <c r="P796" s="769"/>
      <c r="Q796" s="769"/>
      <c r="R796" s="769"/>
      <c r="S796" s="769"/>
      <c r="T796" s="769"/>
      <c r="U796" s="769"/>
      <c r="V796" s="769"/>
      <c r="W796" s="769"/>
      <c r="X796" s="769"/>
      <c r="Y796" s="769"/>
      <c r="Z796" s="769"/>
    </row>
    <row r="797">
      <c r="A797" s="769"/>
      <c r="B797" s="769"/>
      <c r="C797" s="769"/>
      <c r="D797" s="769"/>
      <c r="E797" s="769"/>
      <c r="F797" s="1265"/>
      <c r="G797" s="769"/>
      <c r="H797" s="2187"/>
      <c r="I797" s="1265"/>
      <c r="J797" s="769"/>
      <c r="K797" s="769"/>
      <c r="L797" s="769"/>
      <c r="M797" s="769"/>
      <c r="N797" s="769"/>
      <c r="O797" s="769"/>
      <c r="P797" s="769"/>
      <c r="Q797" s="769"/>
      <c r="R797" s="769"/>
      <c r="S797" s="769"/>
      <c r="T797" s="769"/>
      <c r="U797" s="769"/>
      <c r="V797" s="769"/>
      <c r="W797" s="769"/>
      <c r="X797" s="769"/>
      <c r="Y797" s="769"/>
      <c r="Z797" s="769"/>
    </row>
    <row r="798">
      <c r="A798" s="769"/>
      <c r="B798" s="769"/>
      <c r="C798" s="769"/>
      <c r="D798" s="769"/>
      <c r="E798" s="769"/>
      <c r="F798" s="1265"/>
      <c r="G798" s="769"/>
      <c r="H798" s="2187"/>
      <c r="I798" s="1265"/>
      <c r="J798" s="769"/>
      <c r="K798" s="769"/>
      <c r="L798" s="769"/>
      <c r="M798" s="769"/>
      <c r="N798" s="769"/>
      <c r="O798" s="769"/>
      <c r="P798" s="769"/>
      <c r="Q798" s="769"/>
      <c r="R798" s="769"/>
      <c r="S798" s="769"/>
      <c r="T798" s="769"/>
      <c r="U798" s="769"/>
      <c r="V798" s="769"/>
      <c r="W798" s="769"/>
      <c r="X798" s="769"/>
      <c r="Y798" s="769"/>
      <c r="Z798" s="769"/>
    </row>
    <row r="799">
      <c r="A799" s="769"/>
      <c r="B799" s="769"/>
      <c r="C799" s="769"/>
      <c r="D799" s="769"/>
      <c r="E799" s="769"/>
      <c r="F799" s="1265"/>
      <c r="G799" s="769"/>
      <c r="H799" s="2187"/>
      <c r="I799" s="1265"/>
      <c r="J799" s="769"/>
      <c r="K799" s="769"/>
      <c r="L799" s="769"/>
      <c r="M799" s="769"/>
      <c r="N799" s="769"/>
      <c r="O799" s="769"/>
      <c r="P799" s="769"/>
      <c r="Q799" s="769"/>
      <c r="R799" s="769"/>
      <c r="S799" s="769"/>
      <c r="T799" s="769"/>
      <c r="U799" s="769"/>
      <c r="V799" s="769"/>
      <c r="W799" s="769"/>
      <c r="X799" s="769"/>
      <c r="Y799" s="769"/>
      <c r="Z799" s="769"/>
    </row>
    <row r="800">
      <c r="A800" s="769"/>
      <c r="B800" s="769"/>
      <c r="C800" s="769"/>
      <c r="D800" s="769"/>
      <c r="E800" s="769"/>
      <c r="F800" s="1265"/>
      <c r="G800" s="769"/>
      <c r="H800" s="2187"/>
      <c r="I800" s="1265"/>
      <c r="J800" s="769"/>
      <c r="K800" s="769"/>
      <c r="L800" s="769"/>
      <c r="M800" s="769"/>
      <c r="N800" s="769"/>
      <c r="O800" s="769"/>
      <c r="P800" s="769"/>
      <c r="Q800" s="769"/>
      <c r="R800" s="769"/>
      <c r="S800" s="769"/>
      <c r="T800" s="769"/>
      <c r="U800" s="769"/>
      <c r="V800" s="769"/>
      <c r="W800" s="769"/>
      <c r="X800" s="769"/>
      <c r="Y800" s="769"/>
      <c r="Z800" s="769"/>
    </row>
    <row r="801">
      <c r="A801" s="769"/>
      <c r="B801" s="769"/>
      <c r="C801" s="769"/>
      <c r="D801" s="769"/>
      <c r="E801" s="769"/>
      <c r="F801" s="1265"/>
      <c r="G801" s="769"/>
      <c r="H801" s="2187"/>
      <c r="I801" s="1265"/>
      <c r="J801" s="769"/>
      <c r="K801" s="769"/>
      <c r="L801" s="769"/>
      <c r="M801" s="769"/>
      <c r="N801" s="769"/>
      <c r="O801" s="769"/>
      <c r="P801" s="769"/>
      <c r="Q801" s="769"/>
      <c r="R801" s="769"/>
      <c r="S801" s="769"/>
      <c r="T801" s="769"/>
      <c r="U801" s="769"/>
      <c r="V801" s="769"/>
      <c r="W801" s="769"/>
      <c r="X801" s="769"/>
      <c r="Y801" s="769"/>
      <c r="Z801" s="769"/>
    </row>
    <row r="802">
      <c r="A802" s="769"/>
      <c r="B802" s="769"/>
      <c r="C802" s="769"/>
      <c r="D802" s="769"/>
      <c r="E802" s="769"/>
      <c r="F802" s="1265"/>
      <c r="G802" s="769"/>
      <c r="H802" s="2187"/>
      <c r="I802" s="1265"/>
      <c r="J802" s="769"/>
      <c r="K802" s="769"/>
      <c r="L802" s="769"/>
      <c r="M802" s="769"/>
      <c r="N802" s="769"/>
      <c r="O802" s="769"/>
      <c r="P802" s="769"/>
      <c r="Q802" s="769"/>
      <c r="R802" s="769"/>
      <c r="S802" s="769"/>
      <c r="T802" s="769"/>
      <c r="U802" s="769"/>
      <c r="V802" s="769"/>
      <c r="W802" s="769"/>
      <c r="X802" s="769"/>
      <c r="Y802" s="769"/>
      <c r="Z802" s="769"/>
    </row>
    <row r="803">
      <c r="A803" s="769"/>
      <c r="B803" s="769"/>
      <c r="C803" s="769"/>
      <c r="D803" s="769"/>
      <c r="E803" s="769"/>
      <c r="F803" s="1265"/>
      <c r="G803" s="769"/>
      <c r="H803" s="2187"/>
      <c r="I803" s="1265"/>
      <c r="J803" s="769"/>
      <c r="K803" s="769"/>
      <c r="L803" s="769"/>
      <c r="M803" s="769"/>
      <c r="N803" s="769"/>
      <c r="O803" s="769"/>
      <c r="P803" s="769"/>
      <c r="Q803" s="769"/>
      <c r="R803" s="769"/>
      <c r="S803" s="769"/>
      <c r="T803" s="769"/>
      <c r="U803" s="769"/>
      <c r="V803" s="769"/>
      <c r="W803" s="769"/>
      <c r="X803" s="769"/>
      <c r="Y803" s="769"/>
      <c r="Z803" s="769"/>
    </row>
    <row r="804">
      <c r="A804" s="769"/>
      <c r="B804" s="769"/>
      <c r="C804" s="769"/>
      <c r="D804" s="769"/>
      <c r="E804" s="769"/>
      <c r="F804" s="1265"/>
      <c r="G804" s="769"/>
      <c r="H804" s="2187"/>
      <c r="I804" s="1265"/>
      <c r="J804" s="769"/>
      <c r="K804" s="769"/>
      <c r="L804" s="769"/>
      <c r="M804" s="769"/>
      <c r="N804" s="769"/>
      <c r="O804" s="769"/>
      <c r="P804" s="769"/>
      <c r="Q804" s="769"/>
      <c r="R804" s="769"/>
      <c r="S804" s="769"/>
      <c r="T804" s="769"/>
      <c r="U804" s="769"/>
      <c r="V804" s="769"/>
      <c r="W804" s="769"/>
      <c r="X804" s="769"/>
      <c r="Y804" s="769"/>
      <c r="Z804" s="769"/>
    </row>
    <row r="805">
      <c r="A805" s="769"/>
      <c r="B805" s="769"/>
      <c r="C805" s="769"/>
      <c r="D805" s="769"/>
      <c r="E805" s="769"/>
      <c r="F805" s="1265"/>
      <c r="G805" s="769"/>
      <c r="H805" s="2187"/>
      <c r="I805" s="1265"/>
      <c r="J805" s="769"/>
      <c r="K805" s="769"/>
      <c r="L805" s="769"/>
      <c r="M805" s="769"/>
      <c r="N805" s="769"/>
      <c r="O805" s="769"/>
      <c r="P805" s="769"/>
      <c r="Q805" s="769"/>
      <c r="R805" s="769"/>
      <c r="S805" s="769"/>
      <c r="T805" s="769"/>
      <c r="U805" s="769"/>
      <c r="V805" s="769"/>
      <c r="W805" s="769"/>
      <c r="X805" s="769"/>
      <c r="Y805" s="769"/>
      <c r="Z805" s="769"/>
    </row>
    <row r="806">
      <c r="A806" s="769"/>
      <c r="B806" s="769"/>
      <c r="C806" s="769"/>
      <c r="D806" s="769"/>
      <c r="E806" s="769"/>
      <c r="F806" s="1265"/>
      <c r="G806" s="769"/>
      <c r="H806" s="2187"/>
      <c r="I806" s="1265"/>
      <c r="J806" s="769"/>
      <c r="K806" s="769"/>
      <c r="L806" s="769"/>
      <c r="M806" s="769"/>
      <c r="N806" s="769"/>
      <c r="O806" s="769"/>
      <c r="P806" s="769"/>
      <c r="Q806" s="769"/>
      <c r="R806" s="769"/>
      <c r="S806" s="769"/>
      <c r="T806" s="769"/>
      <c r="U806" s="769"/>
      <c r="V806" s="769"/>
      <c r="W806" s="769"/>
      <c r="X806" s="769"/>
      <c r="Y806" s="769"/>
      <c r="Z806" s="769"/>
    </row>
    <row r="807">
      <c r="A807" s="769"/>
      <c r="B807" s="769"/>
      <c r="C807" s="769"/>
      <c r="D807" s="769"/>
      <c r="E807" s="769"/>
      <c r="F807" s="1265"/>
      <c r="G807" s="769"/>
      <c r="H807" s="2187"/>
      <c r="I807" s="1265"/>
      <c r="J807" s="769"/>
      <c r="K807" s="769"/>
      <c r="L807" s="769"/>
      <c r="M807" s="769"/>
      <c r="N807" s="769"/>
      <c r="O807" s="769"/>
      <c r="P807" s="769"/>
      <c r="Q807" s="769"/>
      <c r="R807" s="769"/>
      <c r="S807" s="769"/>
      <c r="T807" s="769"/>
      <c r="U807" s="769"/>
      <c r="V807" s="769"/>
      <c r="W807" s="769"/>
      <c r="X807" s="769"/>
      <c r="Y807" s="769"/>
      <c r="Z807" s="769"/>
    </row>
    <row r="808">
      <c r="A808" s="769"/>
      <c r="B808" s="769"/>
      <c r="C808" s="769"/>
      <c r="D808" s="769"/>
      <c r="E808" s="769"/>
      <c r="F808" s="1265"/>
      <c r="G808" s="769"/>
      <c r="H808" s="2187"/>
      <c r="I808" s="1265"/>
      <c r="J808" s="769"/>
      <c r="K808" s="769"/>
      <c r="L808" s="769"/>
      <c r="M808" s="769"/>
      <c r="N808" s="769"/>
      <c r="O808" s="769"/>
      <c r="P808" s="769"/>
      <c r="Q808" s="769"/>
      <c r="R808" s="769"/>
      <c r="S808" s="769"/>
      <c r="T808" s="769"/>
      <c r="U808" s="769"/>
      <c r="V808" s="769"/>
      <c r="W808" s="769"/>
      <c r="X808" s="769"/>
      <c r="Y808" s="769"/>
      <c r="Z808" s="769"/>
    </row>
    <row r="809">
      <c r="A809" s="769"/>
      <c r="B809" s="769"/>
      <c r="C809" s="769"/>
      <c r="D809" s="769"/>
      <c r="E809" s="769"/>
      <c r="F809" s="1265"/>
      <c r="G809" s="769"/>
      <c r="H809" s="2187"/>
      <c r="I809" s="1265"/>
      <c r="J809" s="769"/>
      <c r="K809" s="769"/>
      <c r="L809" s="769"/>
      <c r="M809" s="769"/>
      <c r="N809" s="769"/>
      <c r="O809" s="769"/>
      <c r="P809" s="769"/>
      <c r="Q809" s="769"/>
      <c r="R809" s="769"/>
      <c r="S809" s="769"/>
      <c r="T809" s="769"/>
      <c r="U809" s="769"/>
      <c r="V809" s="769"/>
      <c r="W809" s="769"/>
      <c r="X809" s="769"/>
      <c r="Y809" s="769"/>
      <c r="Z809" s="769"/>
    </row>
    <row r="810">
      <c r="A810" s="769"/>
      <c r="B810" s="769"/>
      <c r="C810" s="769"/>
      <c r="D810" s="769"/>
      <c r="E810" s="769"/>
      <c r="F810" s="1265"/>
      <c r="G810" s="769"/>
      <c r="H810" s="2187"/>
      <c r="I810" s="1265"/>
      <c r="J810" s="769"/>
      <c r="K810" s="769"/>
      <c r="L810" s="769"/>
      <c r="M810" s="769"/>
      <c r="N810" s="769"/>
      <c r="O810" s="769"/>
      <c r="P810" s="769"/>
      <c r="Q810" s="769"/>
      <c r="R810" s="769"/>
      <c r="S810" s="769"/>
      <c r="T810" s="769"/>
      <c r="U810" s="769"/>
      <c r="V810" s="769"/>
      <c r="W810" s="769"/>
      <c r="X810" s="769"/>
      <c r="Y810" s="769"/>
      <c r="Z810" s="769"/>
    </row>
    <row r="811">
      <c r="A811" s="769"/>
      <c r="B811" s="769"/>
      <c r="C811" s="769"/>
      <c r="D811" s="769"/>
      <c r="E811" s="769"/>
      <c r="F811" s="1265"/>
      <c r="G811" s="769"/>
      <c r="H811" s="2187"/>
      <c r="I811" s="1265"/>
      <c r="J811" s="769"/>
      <c r="K811" s="769"/>
      <c r="L811" s="769"/>
      <c r="M811" s="769"/>
      <c r="N811" s="769"/>
      <c r="O811" s="769"/>
      <c r="P811" s="769"/>
      <c r="Q811" s="769"/>
      <c r="R811" s="769"/>
      <c r="S811" s="769"/>
      <c r="T811" s="769"/>
      <c r="U811" s="769"/>
      <c r="V811" s="769"/>
      <c r="W811" s="769"/>
      <c r="X811" s="769"/>
      <c r="Y811" s="769"/>
      <c r="Z811" s="769"/>
    </row>
    <row r="812">
      <c r="A812" s="769"/>
      <c r="B812" s="769"/>
      <c r="C812" s="769"/>
      <c r="D812" s="769"/>
      <c r="E812" s="769"/>
      <c r="F812" s="1265"/>
      <c r="G812" s="769"/>
      <c r="H812" s="2187"/>
      <c r="I812" s="1265"/>
      <c r="J812" s="769"/>
      <c r="K812" s="769"/>
      <c r="L812" s="769"/>
      <c r="M812" s="769"/>
      <c r="N812" s="769"/>
      <c r="O812" s="769"/>
      <c r="P812" s="769"/>
      <c r="Q812" s="769"/>
      <c r="R812" s="769"/>
      <c r="S812" s="769"/>
      <c r="T812" s="769"/>
      <c r="U812" s="769"/>
      <c r="V812" s="769"/>
      <c r="W812" s="769"/>
      <c r="X812" s="769"/>
      <c r="Y812" s="769"/>
      <c r="Z812" s="769"/>
    </row>
    <row r="813">
      <c r="A813" s="769"/>
      <c r="B813" s="769"/>
      <c r="C813" s="769"/>
      <c r="D813" s="769"/>
      <c r="E813" s="769"/>
      <c r="F813" s="1265"/>
      <c r="G813" s="769"/>
      <c r="H813" s="2187"/>
      <c r="I813" s="1265"/>
      <c r="J813" s="769"/>
      <c r="K813" s="769"/>
      <c r="L813" s="769"/>
      <c r="M813" s="769"/>
      <c r="N813" s="769"/>
      <c r="O813" s="769"/>
      <c r="P813" s="769"/>
      <c r="Q813" s="769"/>
      <c r="R813" s="769"/>
      <c r="S813" s="769"/>
      <c r="T813" s="769"/>
      <c r="U813" s="769"/>
      <c r="V813" s="769"/>
      <c r="W813" s="769"/>
      <c r="X813" s="769"/>
      <c r="Y813" s="769"/>
      <c r="Z813" s="769"/>
    </row>
    <row r="814">
      <c r="A814" s="769"/>
      <c r="B814" s="769"/>
      <c r="C814" s="769"/>
      <c r="D814" s="769"/>
      <c r="E814" s="769"/>
      <c r="F814" s="1265"/>
      <c r="G814" s="769"/>
      <c r="H814" s="2187"/>
      <c r="I814" s="1265"/>
      <c r="J814" s="769"/>
      <c r="K814" s="769"/>
      <c r="L814" s="769"/>
      <c r="M814" s="769"/>
      <c r="N814" s="769"/>
      <c r="O814" s="769"/>
      <c r="P814" s="769"/>
      <c r="Q814" s="769"/>
      <c r="R814" s="769"/>
      <c r="S814" s="769"/>
      <c r="T814" s="769"/>
      <c r="U814" s="769"/>
      <c r="V814" s="769"/>
      <c r="W814" s="769"/>
      <c r="X814" s="769"/>
      <c r="Y814" s="769"/>
      <c r="Z814" s="769"/>
    </row>
    <row r="815">
      <c r="A815" s="769"/>
      <c r="B815" s="769"/>
      <c r="C815" s="769"/>
      <c r="D815" s="769"/>
      <c r="E815" s="769"/>
      <c r="F815" s="1265"/>
      <c r="G815" s="769"/>
      <c r="H815" s="2187"/>
      <c r="I815" s="1265"/>
      <c r="J815" s="769"/>
      <c r="K815" s="769"/>
      <c r="L815" s="769"/>
      <c r="M815" s="769"/>
      <c r="N815" s="769"/>
      <c r="O815" s="769"/>
      <c r="P815" s="769"/>
      <c r="Q815" s="769"/>
      <c r="R815" s="769"/>
      <c r="S815" s="769"/>
      <c r="T815" s="769"/>
      <c r="U815" s="769"/>
      <c r="V815" s="769"/>
      <c r="W815" s="769"/>
      <c r="X815" s="769"/>
      <c r="Y815" s="769"/>
      <c r="Z815" s="769"/>
    </row>
    <row r="816">
      <c r="A816" s="769"/>
      <c r="B816" s="769"/>
      <c r="C816" s="769"/>
      <c r="D816" s="769"/>
      <c r="E816" s="769"/>
      <c r="F816" s="1265"/>
      <c r="G816" s="769"/>
      <c r="H816" s="2187"/>
      <c r="I816" s="1265"/>
      <c r="J816" s="769"/>
      <c r="K816" s="769"/>
      <c r="L816" s="769"/>
      <c r="M816" s="769"/>
      <c r="N816" s="769"/>
      <c r="O816" s="769"/>
      <c r="P816" s="769"/>
      <c r="Q816" s="769"/>
      <c r="R816" s="769"/>
      <c r="S816" s="769"/>
      <c r="T816" s="769"/>
      <c r="U816" s="769"/>
      <c r="V816" s="769"/>
      <c r="W816" s="769"/>
      <c r="X816" s="769"/>
      <c r="Y816" s="769"/>
      <c r="Z816" s="769"/>
    </row>
    <row r="817">
      <c r="A817" s="769"/>
      <c r="B817" s="769"/>
      <c r="C817" s="769"/>
      <c r="D817" s="769"/>
      <c r="E817" s="769"/>
      <c r="F817" s="1265"/>
      <c r="G817" s="769"/>
      <c r="H817" s="2187"/>
      <c r="I817" s="1265"/>
      <c r="J817" s="769"/>
      <c r="K817" s="769"/>
      <c r="L817" s="769"/>
      <c r="M817" s="769"/>
      <c r="N817" s="769"/>
      <c r="O817" s="769"/>
      <c r="P817" s="769"/>
      <c r="Q817" s="769"/>
      <c r="R817" s="769"/>
      <c r="S817" s="769"/>
      <c r="T817" s="769"/>
      <c r="U817" s="769"/>
      <c r="V817" s="769"/>
      <c r="W817" s="769"/>
      <c r="X817" s="769"/>
      <c r="Y817" s="769"/>
      <c r="Z817" s="769"/>
    </row>
    <row r="818">
      <c r="A818" s="769"/>
      <c r="B818" s="769"/>
      <c r="C818" s="769"/>
      <c r="D818" s="769"/>
      <c r="E818" s="769"/>
      <c r="F818" s="1265"/>
      <c r="G818" s="769"/>
      <c r="H818" s="2187"/>
      <c r="I818" s="1265"/>
      <c r="J818" s="769"/>
      <c r="K818" s="769"/>
      <c r="L818" s="769"/>
      <c r="M818" s="769"/>
      <c r="N818" s="769"/>
      <c r="O818" s="769"/>
      <c r="P818" s="769"/>
      <c r="Q818" s="769"/>
      <c r="R818" s="769"/>
      <c r="S818" s="769"/>
      <c r="T818" s="769"/>
      <c r="U818" s="769"/>
      <c r="V818" s="769"/>
      <c r="W818" s="769"/>
      <c r="X818" s="769"/>
      <c r="Y818" s="769"/>
      <c r="Z818" s="769"/>
    </row>
    <row r="819">
      <c r="A819" s="769"/>
      <c r="B819" s="769"/>
      <c r="C819" s="769"/>
      <c r="D819" s="769"/>
      <c r="E819" s="769"/>
      <c r="F819" s="1265"/>
      <c r="G819" s="769"/>
      <c r="H819" s="2187"/>
      <c r="I819" s="1265"/>
      <c r="J819" s="769"/>
      <c r="K819" s="769"/>
      <c r="L819" s="769"/>
      <c r="M819" s="769"/>
      <c r="N819" s="769"/>
      <c r="O819" s="769"/>
      <c r="P819" s="769"/>
      <c r="Q819" s="769"/>
      <c r="R819" s="769"/>
      <c r="S819" s="769"/>
      <c r="T819" s="769"/>
      <c r="U819" s="769"/>
      <c r="V819" s="769"/>
      <c r="W819" s="769"/>
      <c r="X819" s="769"/>
      <c r="Y819" s="769"/>
      <c r="Z819" s="769"/>
    </row>
    <row r="820">
      <c r="A820" s="769"/>
      <c r="B820" s="769"/>
      <c r="C820" s="769"/>
      <c r="D820" s="769"/>
      <c r="E820" s="769"/>
      <c r="F820" s="1265"/>
      <c r="G820" s="769"/>
      <c r="H820" s="2187"/>
      <c r="I820" s="1265"/>
      <c r="J820" s="769"/>
      <c r="K820" s="769"/>
      <c r="L820" s="769"/>
      <c r="M820" s="769"/>
      <c r="N820" s="769"/>
      <c r="O820" s="769"/>
      <c r="P820" s="769"/>
      <c r="Q820" s="769"/>
      <c r="R820" s="769"/>
      <c r="S820" s="769"/>
      <c r="T820" s="769"/>
      <c r="U820" s="769"/>
      <c r="V820" s="769"/>
      <c r="W820" s="769"/>
      <c r="X820" s="769"/>
      <c r="Y820" s="769"/>
      <c r="Z820" s="769"/>
    </row>
    <row r="821">
      <c r="A821" s="769"/>
      <c r="B821" s="769"/>
      <c r="C821" s="769"/>
      <c r="D821" s="769"/>
      <c r="E821" s="769"/>
      <c r="F821" s="1265"/>
      <c r="G821" s="769"/>
      <c r="H821" s="2187"/>
      <c r="I821" s="1265"/>
      <c r="J821" s="769"/>
      <c r="K821" s="769"/>
      <c r="L821" s="769"/>
      <c r="M821" s="769"/>
      <c r="N821" s="769"/>
      <c r="O821" s="769"/>
      <c r="P821" s="769"/>
      <c r="Q821" s="769"/>
      <c r="R821" s="769"/>
      <c r="S821" s="769"/>
      <c r="T821" s="769"/>
      <c r="U821" s="769"/>
      <c r="V821" s="769"/>
      <c r="W821" s="769"/>
      <c r="X821" s="769"/>
      <c r="Y821" s="769"/>
      <c r="Z821" s="769"/>
    </row>
    <row r="822">
      <c r="A822" s="769"/>
      <c r="B822" s="769"/>
      <c r="C822" s="769"/>
      <c r="D822" s="769"/>
      <c r="E822" s="769"/>
      <c r="F822" s="1265"/>
      <c r="G822" s="769"/>
      <c r="H822" s="2187"/>
      <c r="I822" s="1265"/>
      <c r="J822" s="769"/>
      <c r="K822" s="769"/>
      <c r="L822" s="769"/>
      <c r="M822" s="769"/>
      <c r="N822" s="769"/>
      <c r="O822" s="769"/>
      <c r="P822" s="769"/>
      <c r="Q822" s="769"/>
      <c r="R822" s="769"/>
      <c r="S822" s="769"/>
      <c r="T822" s="769"/>
      <c r="U822" s="769"/>
      <c r="V822" s="769"/>
      <c r="W822" s="769"/>
      <c r="X822" s="769"/>
      <c r="Y822" s="769"/>
      <c r="Z822" s="769"/>
    </row>
    <row r="823">
      <c r="A823" s="769"/>
      <c r="B823" s="769"/>
      <c r="C823" s="769"/>
      <c r="D823" s="769"/>
      <c r="E823" s="769"/>
      <c r="F823" s="1265"/>
      <c r="G823" s="769"/>
      <c r="H823" s="2187"/>
      <c r="I823" s="1265"/>
      <c r="J823" s="769"/>
      <c r="K823" s="769"/>
      <c r="L823" s="769"/>
      <c r="M823" s="769"/>
      <c r="N823" s="769"/>
      <c r="O823" s="769"/>
      <c r="P823" s="769"/>
      <c r="Q823" s="769"/>
      <c r="R823" s="769"/>
      <c r="S823" s="769"/>
      <c r="T823" s="769"/>
      <c r="U823" s="769"/>
      <c r="V823" s="769"/>
      <c r="W823" s="769"/>
      <c r="X823" s="769"/>
      <c r="Y823" s="769"/>
      <c r="Z823" s="769"/>
    </row>
    <row r="824">
      <c r="A824" s="769"/>
      <c r="B824" s="769"/>
      <c r="C824" s="769"/>
      <c r="D824" s="769"/>
      <c r="E824" s="769"/>
      <c r="F824" s="1265"/>
      <c r="G824" s="769"/>
      <c r="H824" s="2187"/>
      <c r="I824" s="1265"/>
      <c r="J824" s="769"/>
      <c r="K824" s="769"/>
      <c r="L824" s="769"/>
      <c r="M824" s="769"/>
      <c r="N824" s="769"/>
      <c r="O824" s="769"/>
      <c r="P824" s="769"/>
      <c r="Q824" s="769"/>
      <c r="R824" s="769"/>
      <c r="S824" s="769"/>
      <c r="T824" s="769"/>
      <c r="U824" s="769"/>
      <c r="V824" s="769"/>
      <c r="W824" s="769"/>
      <c r="X824" s="769"/>
      <c r="Y824" s="769"/>
      <c r="Z824" s="769"/>
    </row>
    <row r="825">
      <c r="A825" s="769"/>
      <c r="B825" s="769"/>
      <c r="C825" s="769"/>
      <c r="D825" s="769"/>
      <c r="E825" s="769"/>
      <c r="F825" s="1265"/>
      <c r="G825" s="769"/>
      <c r="H825" s="2187"/>
      <c r="I825" s="1265"/>
      <c r="J825" s="769"/>
      <c r="K825" s="769"/>
      <c r="L825" s="769"/>
      <c r="M825" s="769"/>
      <c r="N825" s="769"/>
      <c r="O825" s="769"/>
      <c r="P825" s="769"/>
      <c r="Q825" s="769"/>
      <c r="R825" s="769"/>
      <c r="S825" s="769"/>
      <c r="T825" s="769"/>
      <c r="U825" s="769"/>
      <c r="V825" s="769"/>
      <c r="W825" s="769"/>
      <c r="X825" s="769"/>
      <c r="Y825" s="769"/>
      <c r="Z825" s="769"/>
    </row>
    <row r="826">
      <c r="A826" s="769"/>
      <c r="B826" s="769"/>
      <c r="C826" s="769"/>
      <c r="D826" s="769"/>
      <c r="E826" s="769"/>
      <c r="F826" s="1265"/>
      <c r="G826" s="769"/>
      <c r="H826" s="2187"/>
      <c r="I826" s="1265"/>
      <c r="J826" s="769"/>
      <c r="K826" s="769"/>
      <c r="L826" s="769"/>
      <c r="M826" s="769"/>
      <c r="N826" s="769"/>
      <c r="O826" s="769"/>
      <c r="P826" s="769"/>
      <c r="Q826" s="769"/>
      <c r="R826" s="769"/>
      <c r="S826" s="769"/>
      <c r="T826" s="769"/>
      <c r="U826" s="769"/>
      <c r="V826" s="769"/>
      <c r="W826" s="769"/>
      <c r="X826" s="769"/>
      <c r="Y826" s="769"/>
      <c r="Z826" s="769"/>
    </row>
    <row r="827">
      <c r="A827" s="769"/>
      <c r="B827" s="769"/>
      <c r="C827" s="769"/>
      <c r="D827" s="769"/>
      <c r="E827" s="769"/>
      <c r="F827" s="1265"/>
      <c r="G827" s="769"/>
      <c r="H827" s="2187"/>
      <c r="I827" s="1265"/>
      <c r="J827" s="769"/>
      <c r="K827" s="769"/>
      <c r="L827" s="769"/>
      <c r="M827" s="769"/>
      <c r="N827" s="769"/>
      <c r="O827" s="769"/>
      <c r="P827" s="769"/>
      <c r="Q827" s="769"/>
      <c r="R827" s="769"/>
      <c r="S827" s="769"/>
      <c r="T827" s="769"/>
      <c r="U827" s="769"/>
      <c r="V827" s="769"/>
      <c r="W827" s="769"/>
      <c r="X827" s="769"/>
      <c r="Y827" s="769"/>
      <c r="Z827" s="769"/>
    </row>
    <row r="828">
      <c r="A828" s="769"/>
      <c r="B828" s="769"/>
      <c r="C828" s="769"/>
      <c r="D828" s="769"/>
      <c r="E828" s="769"/>
      <c r="F828" s="1265"/>
      <c r="G828" s="769"/>
      <c r="H828" s="2187"/>
      <c r="I828" s="1265"/>
      <c r="J828" s="769"/>
      <c r="K828" s="769"/>
      <c r="L828" s="769"/>
      <c r="M828" s="769"/>
      <c r="N828" s="769"/>
      <c r="O828" s="769"/>
      <c r="P828" s="769"/>
      <c r="Q828" s="769"/>
      <c r="R828" s="769"/>
      <c r="S828" s="769"/>
      <c r="T828" s="769"/>
      <c r="U828" s="769"/>
      <c r="V828" s="769"/>
      <c r="W828" s="769"/>
      <c r="X828" s="769"/>
      <c r="Y828" s="769"/>
      <c r="Z828" s="769"/>
    </row>
    <row r="829">
      <c r="A829" s="769"/>
      <c r="B829" s="769"/>
      <c r="C829" s="769"/>
      <c r="D829" s="769"/>
      <c r="E829" s="769"/>
      <c r="F829" s="1265"/>
      <c r="G829" s="769"/>
      <c r="H829" s="2187"/>
      <c r="I829" s="1265"/>
      <c r="J829" s="769"/>
      <c r="K829" s="769"/>
      <c r="L829" s="769"/>
      <c r="M829" s="769"/>
      <c r="N829" s="769"/>
      <c r="O829" s="769"/>
      <c r="P829" s="769"/>
      <c r="Q829" s="769"/>
      <c r="R829" s="769"/>
      <c r="S829" s="769"/>
      <c r="T829" s="769"/>
      <c r="U829" s="769"/>
      <c r="V829" s="769"/>
      <c r="W829" s="769"/>
      <c r="X829" s="769"/>
      <c r="Y829" s="769"/>
      <c r="Z829" s="769"/>
    </row>
    <row r="830">
      <c r="A830" s="769"/>
      <c r="B830" s="769"/>
      <c r="C830" s="769"/>
      <c r="D830" s="769"/>
      <c r="E830" s="769"/>
      <c r="F830" s="1265"/>
      <c r="G830" s="769"/>
      <c r="H830" s="2187"/>
      <c r="I830" s="1265"/>
      <c r="J830" s="769"/>
      <c r="K830" s="769"/>
      <c r="L830" s="769"/>
      <c r="M830" s="769"/>
      <c r="N830" s="769"/>
      <c r="O830" s="769"/>
      <c r="P830" s="769"/>
      <c r="Q830" s="769"/>
      <c r="R830" s="769"/>
      <c r="S830" s="769"/>
      <c r="T830" s="769"/>
      <c r="U830" s="769"/>
      <c r="V830" s="769"/>
      <c r="W830" s="769"/>
      <c r="X830" s="769"/>
      <c r="Y830" s="769"/>
      <c r="Z830" s="769"/>
    </row>
    <row r="831">
      <c r="A831" s="769"/>
      <c r="B831" s="769"/>
      <c r="C831" s="769"/>
      <c r="D831" s="769"/>
      <c r="E831" s="769"/>
      <c r="F831" s="1265"/>
      <c r="G831" s="769"/>
      <c r="H831" s="2187"/>
      <c r="I831" s="1265"/>
      <c r="J831" s="769"/>
      <c r="K831" s="769"/>
      <c r="L831" s="769"/>
      <c r="M831" s="769"/>
      <c r="N831" s="769"/>
      <c r="O831" s="769"/>
      <c r="P831" s="769"/>
      <c r="Q831" s="769"/>
      <c r="R831" s="769"/>
      <c r="S831" s="769"/>
      <c r="T831" s="769"/>
      <c r="U831" s="769"/>
      <c r="V831" s="769"/>
      <c r="W831" s="769"/>
      <c r="X831" s="769"/>
      <c r="Y831" s="769"/>
      <c r="Z831" s="769"/>
    </row>
    <row r="832">
      <c r="A832" s="769"/>
      <c r="B832" s="769"/>
      <c r="C832" s="769"/>
      <c r="D832" s="769"/>
      <c r="E832" s="769"/>
      <c r="F832" s="1265"/>
      <c r="G832" s="769"/>
      <c r="H832" s="2187"/>
      <c r="I832" s="1265"/>
      <c r="J832" s="769"/>
      <c r="K832" s="769"/>
      <c r="L832" s="769"/>
      <c r="M832" s="769"/>
      <c r="N832" s="769"/>
      <c r="O832" s="769"/>
      <c r="P832" s="769"/>
      <c r="Q832" s="769"/>
      <c r="R832" s="769"/>
      <c r="S832" s="769"/>
      <c r="T832" s="769"/>
      <c r="U832" s="769"/>
      <c r="V832" s="769"/>
      <c r="W832" s="769"/>
      <c r="X832" s="769"/>
      <c r="Y832" s="769"/>
      <c r="Z832" s="769"/>
    </row>
    <row r="833">
      <c r="A833" s="769"/>
      <c r="B833" s="769"/>
      <c r="C833" s="769"/>
      <c r="D833" s="769"/>
      <c r="E833" s="769"/>
      <c r="F833" s="1265"/>
      <c r="G833" s="769"/>
      <c r="H833" s="2187"/>
      <c r="I833" s="1265"/>
      <c r="J833" s="769"/>
      <c r="K833" s="769"/>
      <c r="L833" s="769"/>
      <c r="M833" s="769"/>
      <c r="N833" s="769"/>
      <c r="O833" s="769"/>
      <c r="P833" s="769"/>
      <c r="Q833" s="769"/>
      <c r="R833" s="769"/>
      <c r="S833" s="769"/>
      <c r="T833" s="769"/>
      <c r="U833" s="769"/>
      <c r="V833" s="769"/>
      <c r="W833" s="769"/>
      <c r="X833" s="769"/>
      <c r="Y833" s="769"/>
      <c r="Z833" s="769"/>
    </row>
    <row r="834">
      <c r="A834" s="769"/>
      <c r="B834" s="769"/>
      <c r="C834" s="769"/>
      <c r="D834" s="769"/>
      <c r="E834" s="769"/>
      <c r="F834" s="1265"/>
      <c r="G834" s="769"/>
      <c r="H834" s="2187"/>
      <c r="I834" s="1265"/>
      <c r="J834" s="769"/>
      <c r="K834" s="769"/>
      <c r="L834" s="769"/>
      <c r="M834" s="769"/>
      <c r="N834" s="769"/>
      <c r="O834" s="769"/>
      <c r="P834" s="769"/>
      <c r="Q834" s="769"/>
      <c r="R834" s="769"/>
      <c r="S834" s="769"/>
      <c r="T834" s="769"/>
      <c r="U834" s="769"/>
      <c r="V834" s="769"/>
      <c r="W834" s="769"/>
      <c r="X834" s="769"/>
      <c r="Y834" s="769"/>
      <c r="Z834" s="769"/>
    </row>
    <row r="835">
      <c r="A835" s="769"/>
      <c r="B835" s="769"/>
      <c r="C835" s="769"/>
      <c r="D835" s="769"/>
      <c r="E835" s="769"/>
      <c r="F835" s="1265"/>
      <c r="G835" s="769"/>
      <c r="H835" s="2187"/>
      <c r="I835" s="1265"/>
      <c r="J835" s="769"/>
      <c r="K835" s="769"/>
      <c r="L835" s="769"/>
      <c r="M835" s="769"/>
      <c r="N835" s="769"/>
      <c r="O835" s="769"/>
      <c r="P835" s="769"/>
      <c r="Q835" s="769"/>
      <c r="R835" s="769"/>
      <c r="S835" s="769"/>
      <c r="T835" s="769"/>
      <c r="U835" s="769"/>
      <c r="V835" s="769"/>
      <c r="W835" s="769"/>
      <c r="X835" s="769"/>
      <c r="Y835" s="769"/>
      <c r="Z835" s="769"/>
    </row>
    <row r="836">
      <c r="A836" s="769"/>
      <c r="B836" s="769"/>
      <c r="C836" s="769"/>
      <c r="D836" s="769"/>
      <c r="E836" s="769"/>
      <c r="F836" s="1265"/>
      <c r="G836" s="769"/>
      <c r="H836" s="2187"/>
      <c r="I836" s="1265"/>
      <c r="J836" s="769"/>
      <c r="K836" s="769"/>
      <c r="L836" s="769"/>
      <c r="M836" s="769"/>
      <c r="N836" s="769"/>
      <c r="O836" s="769"/>
      <c r="P836" s="769"/>
      <c r="Q836" s="769"/>
      <c r="R836" s="769"/>
      <c r="S836" s="769"/>
      <c r="T836" s="769"/>
      <c r="U836" s="769"/>
      <c r="V836" s="769"/>
      <c r="W836" s="769"/>
      <c r="X836" s="769"/>
      <c r="Y836" s="769"/>
      <c r="Z836" s="769"/>
    </row>
    <row r="837">
      <c r="A837" s="769"/>
      <c r="B837" s="769"/>
      <c r="C837" s="769"/>
      <c r="D837" s="769"/>
      <c r="E837" s="769"/>
      <c r="F837" s="1265"/>
      <c r="G837" s="769"/>
      <c r="H837" s="2187"/>
      <c r="I837" s="1265"/>
      <c r="J837" s="769"/>
      <c r="K837" s="769"/>
      <c r="L837" s="769"/>
      <c r="M837" s="769"/>
      <c r="N837" s="769"/>
      <c r="O837" s="769"/>
      <c r="P837" s="769"/>
      <c r="Q837" s="769"/>
      <c r="R837" s="769"/>
      <c r="S837" s="769"/>
      <c r="T837" s="769"/>
      <c r="U837" s="769"/>
      <c r="V837" s="769"/>
      <c r="W837" s="769"/>
      <c r="X837" s="769"/>
      <c r="Y837" s="769"/>
      <c r="Z837" s="769"/>
    </row>
    <row r="838">
      <c r="A838" s="769"/>
      <c r="B838" s="769"/>
      <c r="C838" s="769"/>
      <c r="D838" s="769"/>
      <c r="E838" s="769"/>
      <c r="F838" s="1265"/>
      <c r="G838" s="769"/>
      <c r="H838" s="2187"/>
      <c r="I838" s="1265"/>
      <c r="J838" s="769"/>
      <c r="K838" s="769"/>
      <c r="L838" s="769"/>
      <c r="M838" s="769"/>
      <c r="N838" s="769"/>
      <c r="O838" s="769"/>
      <c r="P838" s="769"/>
      <c r="Q838" s="769"/>
      <c r="R838" s="769"/>
      <c r="S838" s="769"/>
      <c r="T838" s="769"/>
      <c r="U838" s="769"/>
      <c r="V838" s="769"/>
      <c r="W838" s="769"/>
      <c r="X838" s="769"/>
      <c r="Y838" s="769"/>
      <c r="Z838" s="769"/>
    </row>
    <row r="839">
      <c r="A839" s="769"/>
      <c r="B839" s="769"/>
      <c r="C839" s="769"/>
      <c r="D839" s="769"/>
      <c r="E839" s="769"/>
      <c r="F839" s="1265"/>
      <c r="G839" s="769"/>
      <c r="H839" s="2187"/>
      <c r="I839" s="1265"/>
      <c r="J839" s="769"/>
      <c r="K839" s="769"/>
      <c r="L839" s="769"/>
      <c r="M839" s="769"/>
      <c r="N839" s="769"/>
      <c r="O839" s="769"/>
      <c r="P839" s="769"/>
      <c r="Q839" s="769"/>
      <c r="R839" s="769"/>
      <c r="S839" s="769"/>
      <c r="T839" s="769"/>
      <c r="U839" s="769"/>
      <c r="V839" s="769"/>
      <c r="W839" s="769"/>
      <c r="X839" s="769"/>
      <c r="Y839" s="769"/>
      <c r="Z839" s="769"/>
    </row>
    <row r="840">
      <c r="A840" s="769"/>
      <c r="B840" s="769"/>
      <c r="C840" s="769"/>
      <c r="D840" s="769"/>
      <c r="E840" s="769"/>
      <c r="F840" s="1265"/>
      <c r="G840" s="769"/>
      <c r="H840" s="2187"/>
      <c r="I840" s="1265"/>
      <c r="J840" s="769"/>
      <c r="K840" s="769"/>
      <c r="L840" s="769"/>
      <c r="M840" s="769"/>
      <c r="N840" s="769"/>
      <c r="O840" s="769"/>
      <c r="P840" s="769"/>
      <c r="Q840" s="769"/>
      <c r="R840" s="769"/>
      <c r="S840" s="769"/>
      <c r="T840" s="769"/>
      <c r="U840" s="769"/>
      <c r="V840" s="769"/>
      <c r="W840" s="769"/>
      <c r="X840" s="769"/>
      <c r="Y840" s="769"/>
      <c r="Z840" s="769"/>
    </row>
    <row r="841">
      <c r="A841" s="769"/>
      <c r="B841" s="769"/>
      <c r="C841" s="769"/>
      <c r="D841" s="769"/>
      <c r="E841" s="769"/>
      <c r="F841" s="1265"/>
      <c r="G841" s="769"/>
      <c r="H841" s="2187"/>
      <c r="I841" s="1265"/>
      <c r="J841" s="769"/>
      <c r="K841" s="769"/>
      <c r="L841" s="769"/>
      <c r="M841" s="769"/>
      <c r="N841" s="769"/>
      <c r="O841" s="769"/>
      <c r="P841" s="769"/>
      <c r="Q841" s="769"/>
      <c r="R841" s="769"/>
      <c r="S841" s="769"/>
      <c r="T841" s="769"/>
      <c r="U841" s="769"/>
      <c r="V841" s="769"/>
      <c r="W841" s="769"/>
      <c r="X841" s="769"/>
      <c r="Y841" s="769"/>
      <c r="Z841" s="769"/>
    </row>
    <row r="842">
      <c r="A842" s="769"/>
      <c r="B842" s="769"/>
      <c r="C842" s="769"/>
      <c r="D842" s="769"/>
      <c r="E842" s="769"/>
      <c r="F842" s="1265"/>
      <c r="G842" s="769"/>
      <c r="H842" s="2187"/>
      <c r="I842" s="1265"/>
      <c r="J842" s="769"/>
      <c r="K842" s="769"/>
      <c r="L842" s="769"/>
      <c r="M842" s="769"/>
      <c r="N842" s="769"/>
      <c r="O842" s="769"/>
      <c r="P842" s="769"/>
      <c r="Q842" s="769"/>
      <c r="R842" s="769"/>
      <c r="S842" s="769"/>
      <c r="T842" s="769"/>
      <c r="U842" s="769"/>
      <c r="V842" s="769"/>
      <c r="W842" s="769"/>
      <c r="X842" s="769"/>
      <c r="Y842" s="769"/>
      <c r="Z842" s="769"/>
    </row>
    <row r="843">
      <c r="A843" s="769"/>
      <c r="B843" s="769"/>
      <c r="C843" s="769"/>
      <c r="D843" s="769"/>
      <c r="E843" s="769"/>
      <c r="F843" s="1265"/>
      <c r="G843" s="769"/>
      <c r="H843" s="2187"/>
      <c r="I843" s="1265"/>
      <c r="J843" s="769"/>
      <c r="K843" s="769"/>
      <c r="L843" s="769"/>
      <c r="M843" s="769"/>
      <c r="N843" s="769"/>
      <c r="O843" s="769"/>
      <c r="P843" s="769"/>
      <c r="Q843" s="769"/>
      <c r="R843" s="769"/>
      <c r="S843" s="769"/>
      <c r="T843" s="769"/>
      <c r="U843" s="769"/>
      <c r="V843" s="769"/>
      <c r="W843" s="769"/>
      <c r="X843" s="769"/>
      <c r="Y843" s="769"/>
      <c r="Z843" s="769"/>
    </row>
    <row r="844">
      <c r="A844" s="769"/>
      <c r="B844" s="769"/>
      <c r="C844" s="769"/>
      <c r="D844" s="769"/>
      <c r="E844" s="769"/>
      <c r="F844" s="1265"/>
      <c r="G844" s="769"/>
      <c r="H844" s="2187"/>
      <c r="I844" s="1265"/>
      <c r="J844" s="769"/>
      <c r="K844" s="769"/>
      <c r="L844" s="769"/>
      <c r="M844" s="769"/>
      <c r="N844" s="769"/>
      <c r="O844" s="769"/>
      <c r="P844" s="769"/>
      <c r="Q844" s="769"/>
      <c r="R844" s="769"/>
      <c r="S844" s="769"/>
      <c r="T844" s="769"/>
      <c r="U844" s="769"/>
      <c r="V844" s="769"/>
      <c r="W844" s="769"/>
      <c r="X844" s="769"/>
      <c r="Y844" s="769"/>
      <c r="Z844" s="769"/>
    </row>
    <row r="845">
      <c r="A845" s="769"/>
      <c r="B845" s="769"/>
      <c r="C845" s="769"/>
      <c r="D845" s="769"/>
      <c r="E845" s="769"/>
      <c r="F845" s="1265"/>
      <c r="G845" s="769"/>
      <c r="H845" s="2187"/>
      <c r="I845" s="1265"/>
      <c r="J845" s="769"/>
      <c r="K845" s="769"/>
      <c r="L845" s="769"/>
      <c r="M845" s="769"/>
      <c r="N845" s="769"/>
      <c r="O845" s="769"/>
      <c r="P845" s="769"/>
      <c r="Q845" s="769"/>
      <c r="R845" s="769"/>
      <c r="S845" s="769"/>
      <c r="T845" s="769"/>
      <c r="U845" s="769"/>
      <c r="V845" s="769"/>
      <c r="W845" s="769"/>
      <c r="X845" s="769"/>
      <c r="Y845" s="769"/>
      <c r="Z845" s="769"/>
    </row>
    <row r="846">
      <c r="A846" s="769"/>
      <c r="B846" s="769"/>
      <c r="C846" s="769"/>
      <c r="D846" s="769"/>
      <c r="E846" s="769"/>
      <c r="F846" s="1265"/>
      <c r="G846" s="769"/>
      <c r="H846" s="2187"/>
      <c r="I846" s="1265"/>
      <c r="J846" s="769"/>
      <c r="K846" s="769"/>
      <c r="L846" s="769"/>
      <c r="M846" s="769"/>
      <c r="N846" s="769"/>
      <c r="O846" s="769"/>
      <c r="P846" s="769"/>
      <c r="Q846" s="769"/>
      <c r="R846" s="769"/>
      <c r="S846" s="769"/>
      <c r="T846" s="769"/>
      <c r="U846" s="769"/>
      <c r="V846" s="769"/>
      <c r="W846" s="769"/>
      <c r="X846" s="769"/>
      <c r="Y846" s="769"/>
      <c r="Z846" s="769"/>
    </row>
    <row r="847">
      <c r="A847" s="769"/>
      <c r="B847" s="769"/>
      <c r="C847" s="769"/>
      <c r="D847" s="769"/>
      <c r="E847" s="769"/>
      <c r="F847" s="1265"/>
      <c r="G847" s="769"/>
      <c r="H847" s="2187"/>
      <c r="I847" s="1265"/>
      <c r="J847" s="769"/>
      <c r="K847" s="769"/>
      <c r="L847" s="769"/>
      <c r="M847" s="769"/>
      <c r="N847" s="769"/>
      <c r="O847" s="769"/>
      <c r="P847" s="769"/>
      <c r="Q847" s="769"/>
      <c r="R847" s="769"/>
      <c r="S847" s="769"/>
      <c r="T847" s="769"/>
      <c r="U847" s="769"/>
      <c r="V847" s="769"/>
      <c r="W847" s="769"/>
      <c r="X847" s="769"/>
      <c r="Y847" s="769"/>
      <c r="Z847" s="769"/>
    </row>
    <row r="848">
      <c r="A848" s="769"/>
      <c r="B848" s="769"/>
      <c r="C848" s="769"/>
      <c r="D848" s="769"/>
      <c r="E848" s="769"/>
      <c r="F848" s="1265"/>
      <c r="G848" s="769"/>
      <c r="H848" s="2187"/>
      <c r="I848" s="1265"/>
      <c r="J848" s="769"/>
      <c r="K848" s="769"/>
      <c r="L848" s="769"/>
      <c r="M848" s="769"/>
      <c r="N848" s="769"/>
      <c r="O848" s="769"/>
      <c r="P848" s="769"/>
      <c r="Q848" s="769"/>
      <c r="R848" s="769"/>
      <c r="S848" s="769"/>
      <c r="T848" s="769"/>
      <c r="U848" s="769"/>
      <c r="V848" s="769"/>
      <c r="W848" s="769"/>
      <c r="X848" s="769"/>
      <c r="Y848" s="769"/>
      <c r="Z848" s="769"/>
    </row>
    <row r="849">
      <c r="A849" s="769"/>
      <c r="B849" s="769"/>
      <c r="C849" s="769"/>
      <c r="D849" s="769"/>
      <c r="E849" s="769"/>
      <c r="F849" s="1265"/>
      <c r="G849" s="769"/>
      <c r="H849" s="2187"/>
      <c r="I849" s="1265"/>
      <c r="J849" s="769"/>
      <c r="K849" s="769"/>
      <c r="L849" s="769"/>
      <c r="M849" s="769"/>
      <c r="N849" s="769"/>
      <c r="O849" s="769"/>
      <c r="P849" s="769"/>
      <c r="Q849" s="769"/>
      <c r="R849" s="769"/>
      <c r="S849" s="769"/>
      <c r="T849" s="769"/>
      <c r="U849" s="769"/>
      <c r="V849" s="769"/>
      <c r="W849" s="769"/>
      <c r="X849" s="769"/>
      <c r="Y849" s="769"/>
      <c r="Z849" s="769"/>
    </row>
    <row r="850">
      <c r="A850" s="769"/>
      <c r="B850" s="769"/>
      <c r="C850" s="769"/>
      <c r="D850" s="769"/>
      <c r="E850" s="769"/>
      <c r="F850" s="1265"/>
      <c r="G850" s="769"/>
      <c r="H850" s="2187"/>
      <c r="I850" s="1265"/>
      <c r="J850" s="769"/>
      <c r="K850" s="769"/>
      <c r="L850" s="769"/>
      <c r="M850" s="769"/>
      <c r="N850" s="769"/>
      <c r="O850" s="769"/>
      <c r="P850" s="769"/>
      <c r="Q850" s="769"/>
      <c r="R850" s="769"/>
      <c r="S850" s="769"/>
      <c r="T850" s="769"/>
      <c r="U850" s="769"/>
      <c r="V850" s="769"/>
      <c r="W850" s="769"/>
      <c r="X850" s="769"/>
      <c r="Y850" s="769"/>
      <c r="Z850" s="769"/>
    </row>
    <row r="851">
      <c r="A851" s="769"/>
      <c r="B851" s="769"/>
      <c r="C851" s="769"/>
      <c r="D851" s="769"/>
      <c r="E851" s="769"/>
      <c r="F851" s="1265"/>
      <c r="G851" s="769"/>
      <c r="H851" s="2187"/>
      <c r="I851" s="1265"/>
      <c r="J851" s="769"/>
      <c r="K851" s="769"/>
      <c r="L851" s="769"/>
      <c r="M851" s="769"/>
      <c r="N851" s="769"/>
      <c r="O851" s="769"/>
      <c r="P851" s="769"/>
      <c r="Q851" s="769"/>
      <c r="R851" s="769"/>
      <c r="S851" s="769"/>
      <c r="T851" s="769"/>
      <c r="U851" s="769"/>
      <c r="V851" s="769"/>
      <c r="W851" s="769"/>
      <c r="X851" s="769"/>
      <c r="Y851" s="769"/>
      <c r="Z851" s="769"/>
    </row>
    <row r="852">
      <c r="A852" s="769"/>
      <c r="B852" s="769"/>
      <c r="C852" s="769"/>
      <c r="D852" s="769"/>
      <c r="E852" s="769"/>
      <c r="F852" s="1265"/>
      <c r="G852" s="769"/>
      <c r="H852" s="2187"/>
      <c r="I852" s="1265"/>
      <c r="J852" s="769"/>
      <c r="K852" s="769"/>
      <c r="L852" s="769"/>
      <c r="M852" s="769"/>
      <c r="N852" s="769"/>
      <c r="O852" s="769"/>
      <c r="P852" s="769"/>
      <c r="Q852" s="769"/>
      <c r="R852" s="769"/>
      <c r="S852" s="769"/>
      <c r="T852" s="769"/>
      <c r="U852" s="769"/>
      <c r="V852" s="769"/>
      <c r="W852" s="769"/>
      <c r="X852" s="769"/>
      <c r="Y852" s="769"/>
      <c r="Z852" s="769"/>
    </row>
    <row r="853">
      <c r="A853" s="769"/>
      <c r="B853" s="769"/>
      <c r="C853" s="769"/>
      <c r="D853" s="769"/>
      <c r="E853" s="769"/>
      <c r="F853" s="1265"/>
      <c r="G853" s="769"/>
      <c r="H853" s="2187"/>
      <c r="I853" s="1265"/>
      <c r="J853" s="769"/>
      <c r="K853" s="769"/>
      <c r="L853" s="769"/>
      <c r="M853" s="769"/>
      <c r="N853" s="769"/>
      <c r="O853" s="769"/>
      <c r="P853" s="769"/>
      <c r="Q853" s="769"/>
      <c r="R853" s="769"/>
      <c r="S853" s="769"/>
      <c r="T853" s="769"/>
      <c r="U853" s="769"/>
      <c r="V853" s="769"/>
      <c r="W853" s="769"/>
      <c r="X853" s="769"/>
      <c r="Y853" s="769"/>
      <c r="Z853" s="769"/>
    </row>
    <row r="854">
      <c r="A854" s="769"/>
      <c r="B854" s="769"/>
      <c r="C854" s="769"/>
      <c r="D854" s="769"/>
      <c r="E854" s="769"/>
      <c r="F854" s="1265"/>
      <c r="G854" s="769"/>
      <c r="H854" s="2187"/>
      <c r="I854" s="1265"/>
      <c r="J854" s="769"/>
      <c r="K854" s="769"/>
      <c r="L854" s="769"/>
      <c r="M854" s="769"/>
      <c r="N854" s="769"/>
      <c r="O854" s="769"/>
      <c r="P854" s="769"/>
      <c r="Q854" s="769"/>
      <c r="R854" s="769"/>
      <c r="S854" s="769"/>
      <c r="T854" s="769"/>
      <c r="U854" s="769"/>
      <c r="V854" s="769"/>
      <c r="W854" s="769"/>
      <c r="X854" s="769"/>
      <c r="Y854" s="769"/>
      <c r="Z854" s="769"/>
    </row>
    <row r="855">
      <c r="A855" s="769"/>
      <c r="B855" s="769"/>
      <c r="C855" s="769"/>
      <c r="D855" s="769"/>
      <c r="E855" s="769"/>
      <c r="F855" s="1265"/>
      <c r="G855" s="769"/>
      <c r="H855" s="2187"/>
      <c r="I855" s="1265"/>
      <c r="J855" s="769"/>
      <c r="K855" s="769"/>
      <c r="L855" s="769"/>
      <c r="M855" s="769"/>
      <c r="N855" s="769"/>
      <c r="O855" s="769"/>
      <c r="P855" s="769"/>
      <c r="Q855" s="769"/>
      <c r="R855" s="769"/>
      <c r="S855" s="769"/>
      <c r="T855" s="769"/>
      <c r="U855" s="769"/>
      <c r="V855" s="769"/>
      <c r="W855" s="769"/>
      <c r="X855" s="769"/>
      <c r="Y855" s="769"/>
      <c r="Z855" s="769"/>
    </row>
    <row r="856">
      <c r="A856" s="769"/>
      <c r="B856" s="769"/>
      <c r="C856" s="769"/>
      <c r="D856" s="769"/>
      <c r="E856" s="769"/>
      <c r="F856" s="1265"/>
      <c r="G856" s="769"/>
      <c r="H856" s="2187"/>
      <c r="I856" s="1265"/>
      <c r="J856" s="769"/>
      <c r="K856" s="769"/>
      <c r="L856" s="769"/>
      <c r="M856" s="769"/>
      <c r="N856" s="769"/>
      <c r="O856" s="769"/>
      <c r="P856" s="769"/>
      <c r="Q856" s="769"/>
      <c r="R856" s="769"/>
      <c r="S856" s="769"/>
      <c r="T856" s="769"/>
      <c r="U856" s="769"/>
      <c r="V856" s="769"/>
      <c r="W856" s="769"/>
      <c r="X856" s="769"/>
      <c r="Y856" s="769"/>
      <c r="Z856" s="769"/>
    </row>
    <row r="857">
      <c r="A857" s="769"/>
      <c r="B857" s="769"/>
      <c r="C857" s="769"/>
      <c r="D857" s="769"/>
      <c r="E857" s="769"/>
      <c r="F857" s="1265"/>
      <c r="G857" s="769"/>
      <c r="H857" s="2187"/>
      <c r="I857" s="1265"/>
      <c r="J857" s="769"/>
      <c r="K857" s="769"/>
      <c r="L857" s="769"/>
      <c r="M857" s="769"/>
      <c r="N857" s="769"/>
      <c r="O857" s="769"/>
      <c r="P857" s="769"/>
      <c r="Q857" s="769"/>
      <c r="R857" s="769"/>
      <c r="S857" s="769"/>
      <c r="T857" s="769"/>
      <c r="U857" s="769"/>
      <c r="V857" s="769"/>
      <c r="W857" s="769"/>
      <c r="X857" s="769"/>
      <c r="Y857" s="769"/>
      <c r="Z857" s="769"/>
    </row>
    <row r="858">
      <c r="A858" s="769"/>
      <c r="B858" s="769"/>
      <c r="C858" s="769"/>
      <c r="D858" s="769"/>
      <c r="E858" s="769"/>
      <c r="F858" s="1265"/>
      <c r="G858" s="769"/>
      <c r="H858" s="2187"/>
      <c r="I858" s="1265"/>
      <c r="J858" s="769"/>
      <c r="K858" s="769"/>
      <c r="L858" s="769"/>
      <c r="M858" s="769"/>
      <c r="N858" s="769"/>
      <c r="O858" s="769"/>
      <c r="P858" s="769"/>
      <c r="Q858" s="769"/>
      <c r="R858" s="769"/>
      <c r="S858" s="769"/>
      <c r="T858" s="769"/>
      <c r="U858" s="769"/>
      <c r="V858" s="769"/>
      <c r="W858" s="769"/>
      <c r="X858" s="769"/>
      <c r="Y858" s="769"/>
      <c r="Z858" s="769"/>
    </row>
    <row r="859">
      <c r="A859" s="769"/>
      <c r="B859" s="769"/>
      <c r="C859" s="769"/>
      <c r="D859" s="769"/>
      <c r="E859" s="769"/>
      <c r="F859" s="1265"/>
      <c r="G859" s="769"/>
      <c r="H859" s="2187"/>
      <c r="I859" s="1265"/>
      <c r="J859" s="769"/>
      <c r="K859" s="769"/>
      <c r="L859" s="769"/>
      <c r="M859" s="769"/>
      <c r="N859" s="769"/>
      <c r="O859" s="769"/>
      <c r="P859" s="769"/>
      <c r="Q859" s="769"/>
      <c r="R859" s="769"/>
      <c r="S859" s="769"/>
      <c r="T859" s="769"/>
      <c r="U859" s="769"/>
      <c r="V859" s="769"/>
      <c r="W859" s="769"/>
      <c r="X859" s="769"/>
      <c r="Y859" s="769"/>
      <c r="Z859" s="769"/>
    </row>
    <row r="860">
      <c r="A860" s="769"/>
      <c r="B860" s="769"/>
      <c r="C860" s="769"/>
      <c r="D860" s="769"/>
      <c r="E860" s="769"/>
      <c r="F860" s="1265"/>
      <c r="G860" s="769"/>
      <c r="H860" s="2187"/>
      <c r="I860" s="1265"/>
      <c r="J860" s="769"/>
      <c r="K860" s="769"/>
      <c r="L860" s="769"/>
      <c r="M860" s="769"/>
      <c r="N860" s="769"/>
      <c r="O860" s="769"/>
      <c r="P860" s="769"/>
      <c r="Q860" s="769"/>
      <c r="R860" s="769"/>
      <c r="S860" s="769"/>
      <c r="T860" s="769"/>
      <c r="U860" s="769"/>
      <c r="V860" s="769"/>
      <c r="W860" s="769"/>
      <c r="X860" s="769"/>
      <c r="Y860" s="769"/>
      <c r="Z860" s="769"/>
    </row>
    <row r="861">
      <c r="A861" s="769"/>
      <c r="B861" s="769"/>
      <c r="C861" s="769"/>
      <c r="D861" s="769"/>
      <c r="E861" s="769"/>
      <c r="F861" s="1265"/>
      <c r="G861" s="769"/>
      <c r="H861" s="2187"/>
      <c r="I861" s="1265"/>
      <c r="J861" s="769"/>
      <c r="K861" s="769"/>
      <c r="L861" s="769"/>
      <c r="M861" s="769"/>
      <c r="N861" s="769"/>
      <c r="O861" s="769"/>
      <c r="P861" s="769"/>
      <c r="Q861" s="769"/>
      <c r="R861" s="769"/>
      <c r="S861" s="769"/>
      <c r="T861" s="769"/>
      <c r="U861" s="769"/>
      <c r="V861" s="769"/>
      <c r="W861" s="769"/>
      <c r="X861" s="769"/>
      <c r="Y861" s="769"/>
      <c r="Z861" s="769"/>
    </row>
    <row r="862">
      <c r="A862" s="769"/>
      <c r="B862" s="769"/>
      <c r="C862" s="769"/>
      <c r="D862" s="769"/>
      <c r="E862" s="769"/>
      <c r="F862" s="1265"/>
      <c r="G862" s="769"/>
      <c r="H862" s="2187"/>
      <c r="I862" s="1265"/>
      <c r="J862" s="769"/>
      <c r="K862" s="769"/>
      <c r="L862" s="769"/>
      <c r="M862" s="769"/>
      <c r="N862" s="769"/>
      <c r="O862" s="769"/>
      <c r="P862" s="769"/>
      <c r="Q862" s="769"/>
      <c r="R862" s="769"/>
      <c r="S862" s="769"/>
      <c r="T862" s="769"/>
      <c r="U862" s="769"/>
      <c r="V862" s="769"/>
      <c r="W862" s="769"/>
      <c r="X862" s="769"/>
      <c r="Y862" s="769"/>
      <c r="Z862" s="769"/>
    </row>
    <row r="863">
      <c r="A863" s="769"/>
      <c r="B863" s="769"/>
      <c r="C863" s="769"/>
      <c r="D863" s="769"/>
      <c r="E863" s="769"/>
      <c r="F863" s="1265"/>
      <c r="G863" s="769"/>
      <c r="H863" s="2187"/>
      <c r="I863" s="1265"/>
      <c r="J863" s="769"/>
      <c r="K863" s="769"/>
      <c r="L863" s="769"/>
      <c r="M863" s="769"/>
      <c r="N863" s="769"/>
      <c r="O863" s="769"/>
      <c r="P863" s="769"/>
      <c r="Q863" s="769"/>
      <c r="R863" s="769"/>
      <c r="S863" s="769"/>
      <c r="T863" s="769"/>
      <c r="U863" s="769"/>
      <c r="V863" s="769"/>
      <c r="W863" s="769"/>
      <c r="X863" s="769"/>
      <c r="Y863" s="769"/>
      <c r="Z863" s="769"/>
    </row>
    <row r="864">
      <c r="A864" s="769"/>
      <c r="B864" s="769"/>
      <c r="C864" s="769"/>
      <c r="D864" s="769"/>
      <c r="E864" s="769"/>
      <c r="F864" s="1265"/>
      <c r="G864" s="769"/>
      <c r="H864" s="2187"/>
      <c r="I864" s="1265"/>
      <c r="J864" s="769"/>
      <c r="K864" s="769"/>
      <c r="L864" s="769"/>
      <c r="M864" s="769"/>
      <c r="N864" s="769"/>
      <c r="O864" s="769"/>
      <c r="P864" s="769"/>
      <c r="Q864" s="769"/>
      <c r="R864" s="769"/>
      <c r="S864" s="769"/>
      <c r="T864" s="769"/>
      <c r="U864" s="769"/>
      <c r="V864" s="769"/>
      <c r="W864" s="769"/>
      <c r="X864" s="769"/>
      <c r="Y864" s="769"/>
      <c r="Z864" s="769"/>
    </row>
    <row r="865">
      <c r="A865" s="769"/>
      <c r="B865" s="769"/>
      <c r="C865" s="769"/>
      <c r="D865" s="769"/>
      <c r="E865" s="769"/>
      <c r="F865" s="1265"/>
      <c r="G865" s="769"/>
      <c r="H865" s="2187"/>
      <c r="I865" s="1265"/>
      <c r="J865" s="769"/>
      <c r="K865" s="769"/>
      <c r="L865" s="769"/>
      <c r="M865" s="769"/>
      <c r="N865" s="769"/>
      <c r="O865" s="769"/>
      <c r="P865" s="769"/>
      <c r="Q865" s="769"/>
      <c r="R865" s="769"/>
      <c r="S865" s="769"/>
      <c r="T865" s="769"/>
      <c r="U865" s="769"/>
      <c r="V865" s="769"/>
      <c r="W865" s="769"/>
      <c r="X865" s="769"/>
      <c r="Y865" s="769"/>
      <c r="Z865" s="769"/>
    </row>
    <row r="866">
      <c r="A866" s="769"/>
      <c r="B866" s="769"/>
      <c r="C866" s="769"/>
      <c r="D866" s="769"/>
      <c r="E866" s="769"/>
      <c r="F866" s="1265"/>
      <c r="G866" s="769"/>
      <c r="H866" s="2187"/>
      <c r="I866" s="1265"/>
      <c r="J866" s="769"/>
      <c r="K866" s="769"/>
      <c r="L866" s="769"/>
      <c r="M866" s="769"/>
      <c r="N866" s="769"/>
      <c r="O866" s="769"/>
      <c r="P866" s="769"/>
      <c r="Q866" s="769"/>
      <c r="R866" s="769"/>
      <c r="S866" s="769"/>
      <c r="T866" s="769"/>
      <c r="U866" s="769"/>
      <c r="V866" s="769"/>
      <c r="W866" s="769"/>
      <c r="X866" s="769"/>
      <c r="Y866" s="769"/>
      <c r="Z866" s="769"/>
    </row>
    <row r="867">
      <c r="A867" s="769"/>
      <c r="B867" s="769"/>
      <c r="C867" s="769"/>
      <c r="D867" s="769"/>
      <c r="E867" s="769"/>
      <c r="F867" s="1265"/>
      <c r="G867" s="769"/>
      <c r="H867" s="2187"/>
      <c r="I867" s="1265"/>
      <c r="J867" s="769"/>
      <c r="K867" s="769"/>
      <c r="L867" s="769"/>
      <c r="M867" s="769"/>
      <c r="N867" s="769"/>
      <c r="O867" s="769"/>
      <c r="P867" s="769"/>
      <c r="Q867" s="769"/>
      <c r="R867" s="769"/>
      <c r="S867" s="769"/>
      <c r="T867" s="769"/>
      <c r="U867" s="769"/>
      <c r="V867" s="769"/>
      <c r="W867" s="769"/>
      <c r="X867" s="769"/>
      <c r="Y867" s="769"/>
      <c r="Z867" s="769"/>
    </row>
    <row r="868">
      <c r="A868" s="769"/>
      <c r="B868" s="769"/>
      <c r="C868" s="769"/>
      <c r="D868" s="769"/>
      <c r="E868" s="769"/>
      <c r="F868" s="1265"/>
      <c r="G868" s="769"/>
      <c r="H868" s="2187"/>
      <c r="I868" s="1265"/>
      <c r="J868" s="769"/>
      <c r="K868" s="769"/>
      <c r="L868" s="769"/>
      <c r="M868" s="769"/>
      <c r="N868" s="769"/>
      <c r="O868" s="769"/>
      <c r="P868" s="769"/>
      <c r="Q868" s="769"/>
      <c r="R868" s="769"/>
      <c r="S868" s="769"/>
      <c r="T868" s="769"/>
      <c r="U868" s="769"/>
      <c r="V868" s="769"/>
      <c r="W868" s="769"/>
      <c r="X868" s="769"/>
      <c r="Y868" s="769"/>
      <c r="Z868" s="769"/>
    </row>
    <row r="869">
      <c r="A869" s="769"/>
      <c r="B869" s="769"/>
      <c r="C869" s="769"/>
      <c r="D869" s="769"/>
      <c r="E869" s="769"/>
      <c r="F869" s="1265"/>
      <c r="G869" s="769"/>
      <c r="H869" s="2187"/>
      <c r="I869" s="1265"/>
      <c r="J869" s="769"/>
      <c r="K869" s="769"/>
      <c r="L869" s="769"/>
      <c r="M869" s="769"/>
      <c r="N869" s="769"/>
      <c r="O869" s="769"/>
      <c r="P869" s="769"/>
      <c r="Q869" s="769"/>
      <c r="R869" s="769"/>
      <c r="S869" s="769"/>
      <c r="T869" s="769"/>
      <c r="U869" s="769"/>
      <c r="V869" s="769"/>
      <c r="W869" s="769"/>
      <c r="X869" s="769"/>
      <c r="Y869" s="769"/>
      <c r="Z869" s="769"/>
    </row>
    <row r="870">
      <c r="A870" s="769"/>
      <c r="B870" s="769"/>
      <c r="C870" s="769"/>
      <c r="D870" s="769"/>
      <c r="E870" s="769"/>
      <c r="F870" s="1265"/>
      <c r="G870" s="769"/>
      <c r="H870" s="2187"/>
      <c r="I870" s="1265"/>
      <c r="J870" s="769"/>
      <c r="K870" s="769"/>
      <c r="L870" s="769"/>
      <c r="M870" s="769"/>
      <c r="N870" s="769"/>
      <c r="O870" s="769"/>
      <c r="P870" s="769"/>
      <c r="Q870" s="769"/>
      <c r="R870" s="769"/>
      <c r="S870" s="769"/>
      <c r="T870" s="769"/>
      <c r="U870" s="769"/>
      <c r="V870" s="769"/>
      <c r="W870" s="769"/>
      <c r="X870" s="769"/>
      <c r="Y870" s="769"/>
      <c r="Z870" s="769"/>
    </row>
    <row r="871">
      <c r="A871" s="769"/>
      <c r="B871" s="769"/>
      <c r="C871" s="769"/>
      <c r="D871" s="769"/>
      <c r="E871" s="769"/>
      <c r="F871" s="1265"/>
      <c r="G871" s="769"/>
      <c r="H871" s="2187"/>
      <c r="I871" s="1265"/>
      <c r="J871" s="769"/>
      <c r="K871" s="769"/>
      <c r="L871" s="769"/>
      <c r="M871" s="769"/>
      <c r="N871" s="769"/>
      <c r="O871" s="769"/>
      <c r="P871" s="769"/>
      <c r="Q871" s="769"/>
      <c r="R871" s="769"/>
      <c r="S871" s="769"/>
      <c r="T871" s="769"/>
      <c r="U871" s="769"/>
      <c r="V871" s="769"/>
      <c r="W871" s="769"/>
      <c r="X871" s="769"/>
      <c r="Y871" s="769"/>
      <c r="Z871" s="769"/>
    </row>
    <row r="872">
      <c r="A872" s="769"/>
      <c r="B872" s="769"/>
      <c r="C872" s="769"/>
      <c r="D872" s="769"/>
      <c r="E872" s="769"/>
      <c r="F872" s="1265"/>
      <c r="G872" s="769"/>
      <c r="H872" s="2187"/>
      <c r="I872" s="1265"/>
      <c r="J872" s="769"/>
      <c r="K872" s="769"/>
      <c r="L872" s="769"/>
      <c r="M872" s="769"/>
      <c r="N872" s="769"/>
      <c r="O872" s="769"/>
      <c r="P872" s="769"/>
      <c r="Q872" s="769"/>
      <c r="R872" s="769"/>
      <c r="S872" s="769"/>
      <c r="T872" s="769"/>
      <c r="U872" s="769"/>
      <c r="V872" s="769"/>
      <c r="W872" s="769"/>
      <c r="X872" s="769"/>
      <c r="Y872" s="769"/>
      <c r="Z872" s="769"/>
    </row>
    <row r="873">
      <c r="A873" s="769"/>
      <c r="B873" s="769"/>
      <c r="C873" s="769"/>
      <c r="D873" s="769"/>
      <c r="E873" s="769"/>
      <c r="F873" s="1265"/>
      <c r="G873" s="769"/>
      <c r="H873" s="2187"/>
      <c r="I873" s="1265"/>
      <c r="J873" s="769"/>
      <c r="K873" s="769"/>
      <c r="L873" s="769"/>
      <c r="M873" s="769"/>
      <c r="N873" s="769"/>
      <c r="O873" s="769"/>
      <c r="P873" s="769"/>
      <c r="Q873" s="769"/>
      <c r="R873" s="769"/>
      <c r="S873" s="769"/>
      <c r="T873" s="769"/>
      <c r="U873" s="769"/>
      <c r="V873" s="769"/>
      <c r="W873" s="769"/>
      <c r="X873" s="769"/>
      <c r="Y873" s="769"/>
      <c r="Z873" s="769"/>
    </row>
    <row r="874">
      <c r="A874" s="769"/>
      <c r="B874" s="769"/>
      <c r="C874" s="769"/>
      <c r="D874" s="769"/>
      <c r="E874" s="769"/>
      <c r="F874" s="1265"/>
      <c r="G874" s="769"/>
      <c r="H874" s="2187"/>
      <c r="I874" s="1265"/>
      <c r="J874" s="769"/>
      <c r="K874" s="769"/>
      <c r="L874" s="769"/>
      <c r="M874" s="769"/>
      <c r="N874" s="769"/>
      <c r="O874" s="769"/>
      <c r="P874" s="769"/>
      <c r="Q874" s="769"/>
      <c r="R874" s="769"/>
      <c r="S874" s="769"/>
      <c r="T874" s="769"/>
      <c r="U874" s="769"/>
      <c r="V874" s="769"/>
      <c r="W874" s="769"/>
      <c r="X874" s="769"/>
      <c r="Y874" s="769"/>
      <c r="Z874" s="769"/>
    </row>
    <row r="875">
      <c r="A875" s="769"/>
      <c r="B875" s="769"/>
      <c r="C875" s="769"/>
      <c r="D875" s="769"/>
      <c r="E875" s="769"/>
      <c r="F875" s="1265"/>
      <c r="G875" s="769"/>
      <c r="H875" s="2187"/>
      <c r="I875" s="1265"/>
      <c r="J875" s="769"/>
      <c r="K875" s="769"/>
      <c r="L875" s="769"/>
      <c r="M875" s="769"/>
      <c r="N875" s="769"/>
      <c r="O875" s="769"/>
      <c r="P875" s="769"/>
      <c r="Q875" s="769"/>
      <c r="R875" s="769"/>
      <c r="S875" s="769"/>
      <c r="T875" s="769"/>
      <c r="U875" s="769"/>
      <c r="V875" s="769"/>
      <c r="W875" s="769"/>
      <c r="X875" s="769"/>
      <c r="Y875" s="769"/>
      <c r="Z875" s="769"/>
    </row>
    <row r="876">
      <c r="A876" s="769"/>
      <c r="B876" s="769"/>
      <c r="C876" s="769"/>
      <c r="D876" s="769"/>
      <c r="E876" s="769"/>
      <c r="F876" s="1265"/>
      <c r="G876" s="769"/>
      <c r="H876" s="2187"/>
      <c r="I876" s="1265"/>
      <c r="J876" s="769"/>
      <c r="K876" s="769"/>
      <c r="L876" s="769"/>
      <c r="M876" s="769"/>
      <c r="N876" s="769"/>
      <c r="O876" s="769"/>
      <c r="P876" s="769"/>
      <c r="Q876" s="769"/>
      <c r="R876" s="769"/>
      <c r="S876" s="769"/>
      <c r="T876" s="769"/>
      <c r="U876" s="769"/>
      <c r="V876" s="769"/>
      <c r="W876" s="769"/>
      <c r="X876" s="769"/>
      <c r="Y876" s="769"/>
      <c r="Z876" s="769"/>
    </row>
    <row r="877">
      <c r="A877" s="769"/>
      <c r="B877" s="769"/>
      <c r="C877" s="769"/>
      <c r="D877" s="769"/>
      <c r="E877" s="769"/>
      <c r="F877" s="1265"/>
      <c r="G877" s="769"/>
      <c r="H877" s="2187"/>
      <c r="I877" s="1265"/>
      <c r="J877" s="769"/>
      <c r="K877" s="769"/>
      <c r="L877" s="769"/>
      <c r="M877" s="769"/>
      <c r="N877" s="769"/>
      <c r="O877" s="769"/>
      <c r="P877" s="769"/>
      <c r="Q877" s="769"/>
      <c r="R877" s="769"/>
      <c r="S877" s="769"/>
      <c r="T877" s="769"/>
      <c r="U877" s="769"/>
      <c r="V877" s="769"/>
      <c r="W877" s="769"/>
      <c r="X877" s="769"/>
      <c r="Y877" s="769"/>
      <c r="Z877" s="769"/>
    </row>
    <row r="878">
      <c r="A878" s="769"/>
      <c r="B878" s="769"/>
      <c r="C878" s="769"/>
      <c r="D878" s="769"/>
      <c r="E878" s="769"/>
      <c r="F878" s="1265"/>
      <c r="G878" s="769"/>
      <c r="H878" s="2187"/>
      <c r="I878" s="1265"/>
      <c r="J878" s="769"/>
      <c r="K878" s="769"/>
      <c r="L878" s="769"/>
      <c r="M878" s="769"/>
      <c r="N878" s="769"/>
      <c r="O878" s="769"/>
      <c r="P878" s="769"/>
      <c r="Q878" s="769"/>
      <c r="R878" s="769"/>
      <c r="S878" s="769"/>
      <c r="T878" s="769"/>
      <c r="U878" s="769"/>
      <c r="V878" s="769"/>
      <c r="W878" s="769"/>
      <c r="X878" s="769"/>
      <c r="Y878" s="769"/>
      <c r="Z878" s="769"/>
    </row>
    <row r="879">
      <c r="A879" s="769"/>
      <c r="B879" s="769"/>
      <c r="C879" s="769"/>
      <c r="D879" s="769"/>
      <c r="E879" s="769"/>
      <c r="F879" s="1265"/>
      <c r="G879" s="769"/>
      <c r="H879" s="2187"/>
      <c r="I879" s="1265"/>
      <c r="J879" s="769"/>
      <c r="K879" s="769"/>
      <c r="L879" s="769"/>
      <c r="M879" s="769"/>
      <c r="N879" s="769"/>
      <c r="O879" s="769"/>
      <c r="P879" s="769"/>
      <c r="Q879" s="769"/>
      <c r="R879" s="769"/>
      <c r="S879" s="769"/>
      <c r="T879" s="769"/>
      <c r="U879" s="769"/>
      <c r="V879" s="769"/>
      <c r="W879" s="769"/>
      <c r="X879" s="769"/>
      <c r="Y879" s="769"/>
      <c r="Z879" s="769"/>
    </row>
    <row r="880">
      <c r="A880" s="769"/>
      <c r="B880" s="769"/>
      <c r="C880" s="769"/>
      <c r="D880" s="769"/>
      <c r="E880" s="769"/>
      <c r="F880" s="1265"/>
      <c r="G880" s="769"/>
      <c r="H880" s="2187"/>
      <c r="I880" s="1265"/>
      <c r="J880" s="769"/>
      <c r="K880" s="769"/>
      <c r="L880" s="769"/>
      <c r="M880" s="769"/>
      <c r="N880" s="769"/>
      <c r="O880" s="769"/>
      <c r="P880" s="769"/>
      <c r="Q880" s="769"/>
      <c r="R880" s="769"/>
      <c r="S880" s="769"/>
      <c r="T880" s="769"/>
      <c r="U880" s="769"/>
      <c r="V880" s="769"/>
      <c r="W880" s="769"/>
      <c r="X880" s="769"/>
      <c r="Y880" s="769"/>
      <c r="Z880" s="769"/>
    </row>
    <row r="881">
      <c r="A881" s="769"/>
      <c r="B881" s="769"/>
      <c r="C881" s="769"/>
      <c r="D881" s="769"/>
      <c r="E881" s="769"/>
      <c r="F881" s="1265"/>
      <c r="G881" s="769"/>
      <c r="H881" s="2187"/>
      <c r="I881" s="1265"/>
      <c r="J881" s="769"/>
      <c r="K881" s="769"/>
      <c r="L881" s="769"/>
      <c r="M881" s="769"/>
      <c r="N881" s="769"/>
      <c r="O881" s="769"/>
      <c r="P881" s="769"/>
      <c r="Q881" s="769"/>
      <c r="R881" s="769"/>
      <c r="S881" s="769"/>
      <c r="T881" s="769"/>
      <c r="U881" s="769"/>
      <c r="V881" s="769"/>
      <c r="W881" s="769"/>
      <c r="X881" s="769"/>
      <c r="Y881" s="769"/>
      <c r="Z881" s="769"/>
    </row>
    <row r="882">
      <c r="A882" s="769"/>
      <c r="B882" s="769"/>
      <c r="C882" s="769"/>
      <c r="D882" s="769"/>
      <c r="E882" s="769"/>
      <c r="F882" s="1265"/>
      <c r="G882" s="769"/>
      <c r="H882" s="2187"/>
      <c r="I882" s="1265"/>
      <c r="J882" s="769"/>
      <c r="K882" s="769"/>
      <c r="L882" s="769"/>
      <c r="M882" s="769"/>
      <c r="N882" s="769"/>
      <c r="O882" s="769"/>
      <c r="P882" s="769"/>
      <c r="Q882" s="769"/>
      <c r="R882" s="769"/>
      <c r="S882" s="769"/>
      <c r="T882" s="769"/>
      <c r="U882" s="769"/>
      <c r="V882" s="769"/>
      <c r="W882" s="769"/>
      <c r="X882" s="769"/>
      <c r="Y882" s="769"/>
      <c r="Z882" s="769"/>
    </row>
    <row r="883">
      <c r="A883" s="769"/>
      <c r="B883" s="769"/>
      <c r="C883" s="769"/>
      <c r="D883" s="769"/>
      <c r="E883" s="769"/>
      <c r="F883" s="1265"/>
      <c r="G883" s="769"/>
      <c r="H883" s="2187"/>
      <c r="I883" s="1265"/>
      <c r="J883" s="769"/>
      <c r="K883" s="769"/>
      <c r="L883" s="769"/>
      <c r="M883" s="769"/>
      <c r="N883" s="769"/>
      <c r="O883" s="769"/>
      <c r="P883" s="769"/>
      <c r="Q883" s="769"/>
      <c r="R883" s="769"/>
      <c r="S883" s="769"/>
      <c r="T883" s="769"/>
      <c r="U883" s="769"/>
      <c r="V883" s="769"/>
      <c r="W883" s="769"/>
      <c r="X883" s="769"/>
      <c r="Y883" s="769"/>
      <c r="Z883" s="769"/>
    </row>
    <row r="884">
      <c r="A884" s="769"/>
      <c r="B884" s="769"/>
      <c r="C884" s="769"/>
      <c r="D884" s="769"/>
      <c r="E884" s="769"/>
      <c r="F884" s="1265"/>
      <c r="G884" s="769"/>
      <c r="H884" s="2187"/>
      <c r="I884" s="1265"/>
      <c r="J884" s="769"/>
      <c r="K884" s="769"/>
      <c r="L884" s="769"/>
      <c r="M884" s="769"/>
      <c r="N884" s="769"/>
      <c r="O884" s="769"/>
      <c r="P884" s="769"/>
      <c r="Q884" s="769"/>
      <c r="R884" s="769"/>
      <c r="S884" s="769"/>
      <c r="T884" s="769"/>
      <c r="U884" s="769"/>
      <c r="V884" s="769"/>
      <c r="W884" s="769"/>
      <c r="X884" s="769"/>
      <c r="Y884" s="769"/>
      <c r="Z884" s="769"/>
    </row>
    <row r="885">
      <c r="A885" s="769"/>
      <c r="B885" s="769"/>
      <c r="C885" s="769"/>
      <c r="D885" s="769"/>
      <c r="E885" s="769"/>
      <c r="F885" s="1265"/>
      <c r="G885" s="769"/>
      <c r="H885" s="2187"/>
      <c r="I885" s="1265"/>
      <c r="J885" s="769"/>
      <c r="K885" s="769"/>
      <c r="L885" s="769"/>
      <c r="M885" s="769"/>
      <c r="N885" s="769"/>
      <c r="O885" s="769"/>
      <c r="P885" s="769"/>
      <c r="Q885" s="769"/>
      <c r="R885" s="769"/>
      <c r="S885" s="769"/>
      <c r="T885" s="769"/>
      <c r="U885" s="769"/>
      <c r="V885" s="769"/>
      <c r="W885" s="769"/>
      <c r="X885" s="769"/>
      <c r="Y885" s="769"/>
      <c r="Z885" s="769"/>
    </row>
    <row r="886">
      <c r="A886" s="769"/>
      <c r="B886" s="769"/>
      <c r="C886" s="769"/>
      <c r="D886" s="769"/>
      <c r="E886" s="769"/>
      <c r="F886" s="1265"/>
      <c r="G886" s="769"/>
      <c r="H886" s="2187"/>
      <c r="I886" s="1265"/>
      <c r="J886" s="769"/>
      <c r="K886" s="769"/>
      <c r="L886" s="769"/>
      <c r="M886" s="769"/>
      <c r="N886" s="769"/>
      <c r="O886" s="769"/>
      <c r="P886" s="769"/>
      <c r="Q886" s="769"/>
      <c r="R886" s="769"/>
      <c r="S886" s="769"/>
      <c r="T886" s="769"/>
      <c r="U886" s="769"/>
      <c r="V886" s="769"/>
      <c r="W886" s="769"/>
      <c r="X886" s="769"/>
      <c r="Y886" s="769"/>
      <c r="Z886" s="769"/>
    </row>
    <row r="887">
      <c r="A887" s="769"/>
      <c r="B887" s="769"/>
      <c r="C887" s="769"/>
      <c r="D887" s="769"/>
      <c r="E887" s="769"/>
      <c r="F887" s="1265"/>
      <c r="G887" s="769"/>
      <c r="H887" s="2187"/>
      <c r="I887" s="1265"/>
      <c r="J887" s="769"/>
      <c r="K887" s="769"/>
      <c r="L887" s="769"/>
      <c r="M887" s="769"/>
      <c r="N887" s="769"/>
      <c r="O887" s="769"/>
      <c r="P887" s="769"/>
      <c r="Q887" s="769"/>
      <c r="R887" s="769"/>
      <c r="S887" s="769"/>
      <c r="T887" s="769"/>
      <c r="U887" s="769"/>
      <c r="V887" s="769"/>
      <c r="W887" s="769"/>
      <c r="X887" s="769"/>
      <c r="Y887" s="769"/>
      <c r="Z887" s="769"/>
    </row>
    <row r="888">
      <c r="A888" s="769"/>
      <c r="B888" s="769"/>
      <c r="C888" s="769"/>
      <c r="D888" s="769"/>
      <c r="E888" s="769"/>
      <c r="F888" s="1265"/>
      <c r="G888" s="769"/>
      <c r="H888" s="2187"/>
      <c r="I888" s="1265"/>
      <c r="J888" s="769"/>
      <c r="K888" s="769"/>
      <c r="L888" s="769"/>
      <c r="M888" s="769"/>
      <c r="N888" s="769"/>
      <c r="O888" s="769"/>
      <c r="P888" s="769"/>
      <c r="Q888" s="769"/>
      <c r="R888" s="769"/>
      <c r="S888" s="769"/>
      <c r="T888" s="769"/>
      <c r="U888" s="769"/>
      <c r="V888" s="769"/>
      <c r="W888" s="769"/>
      <c r="X888" s="769"/>
      <c r="Y888" s="769"/>
      <c r="Z888" s="769"/>
    </row>
    <row r="889">
      <c r="A889" s="769"/>
      <c r="B889" s="769"/>
      <c r="C889" s="769"/>
      <c r="D889" s="769"/>
      <c r="E889" s="769"/>
      <c r="F889" s="1265"/>
      <c r="G889" s="769"/>
      <c r="H889" s="2187"/>
      <c r="I889" s="1265"/>
      <c r="J889" s="769"/>
      <c r="K889" s="769"/>
      <c r="L889" s="769"/>
      <c r="M889" s="769"/>
      <c r="N889" s="769"/>
      <c r="O889" s="769"/>
      <c r="P889" s="769"/>
      <c r="Q889" s="769"/>
      <c r="R889" s="769"/>
      <c r="S889" s="769"/>
      <c r="T889" s="769"/>
      <c r="U889" s="769"/>
      <c r="V889" s="769"/>
      <c r="W889" s="769"/>
      <c r="X889" s="769"/>
      <c r="Y889" s="769"/>
      <c r="Z889" s="769"/>
    </row>
    <row r="890">
      <c r="A890" s="769"/>
      <c r="B890" s="769"/>
      <c r="C890" s="769"/>
      <c r="D890" s="769"/>
      <c r="E890" s="769"/>
      <c r="F890" s="1265"/>
      <c r="G890" s="769"/>
      <c r="H890" s="2187"/>
      <c r="I890" s="1265"/>
      <c r="J890" s="769"/>
      <c r="K890" s="769"/>
      <c r="L890" s="769"/>
      <c r="M890" s="769"/>
      <c r="N890" s="769"/>
      <c r="O890" s="769"/>
      <c r="P890" s="769"/>
      <c r="Q890" s="769"/>
      <c r="R890" s="769"/>
      <c r="S890" s="769"/>
      <c r="T890" s="769"/>
      <c r="U890" s="769"/>
      <c r="V890" s="769"/>
      <c r="W890" s="769"/>
      <c r="X890" s="769"/>
      <c r="Y890" s="769"/>
      <c r="Z890" s="769"/>
    </row>
    <row r="891">
      <c r="A891" s="769"/>
      <c r="B891" s="769"/>
      <c r="C891" s="769"/>
      <c r="D891" s="769"/>
      <c r="E891" s="769"/>
      <c r="F891" s="1265"/>
      <c r="G891" s="769"/>
      <c r="H891" s="2187"/>
      <c r="I891" s="1265"/>
      <c r="J891" s="769"/>
      <c r="K891" s="769"/>
      <c r="L891" s="769"/>
      <c r="M891" s="769"/>
      <c r="N891" s="769"/>
      <c r="O891" s="769"/>
      <c r="P891" s="769"/>
      <c r="Q891" s="769"/>
      <c r="R891" s="769"/>
      <c r="S891" s="769"/>
      <c r="T891" s="769"/>
      <c r="U891" s="769"/>
      <c r="V891" s="769"/>
      <c r="W891" s="769"/>
      <c r="X891" s="769"/>
      <c r="Y891" s="769"/>
      <c r="Z891" s="769"/>
    </row>
    <row r="892">
      <c r="A892" s="769"/>
      <c r="B892" s="769"/>
      <c r="C892" s="769"/>
      <c r="D892" s="769"/>
      <c r="E892" s="769"/>
      <c r="F892" s="1265"/>
      <c r="G892" s="769"/>
      <c r="H892" s="2187"/>
      <c r="I892" s="1265"/>
      <c r="J892" s="769"/>
      <c r="K892" s="769"/>
      <c r="L892" s="769"/>
      <c r="M892" s="769"/>
      <c r="N892" s="769"/>
      <c r="O892" s="769"/>
      <c r="P892" s="769"/>
      <c r="Q892" s="769"/>
      <c r="R892" s="769"/>
      <c r="S892" s="769"/>
      <c r="T892" s="769"/>
      <c r="U892" s="769"/>
      <c r="V892" s="769"/>
      <c r="W892" s="769"/>
      <c r="X892" s="769"/>
      <c r="Y892" s="769"/>
      <c r="Z892" s="769"/>
    </row>
    <row r="893">
      <c r="A893" s="769"/>
      <c r="B893" s="769"/>
      <c r="C893" s="769"/>
      <c r="D893" s="769"/>
      <c r="E893" s="769"/>
      <c r="F893" s="1265"/>
      <c r="G893" s="769"/>
      <c r="H893" s="2187"/>
      <c r="I893" s="1265"/>
      <c r="J893" s="769"/>
      <c r="K893" s="769"/>
      <c r="L893" s="769"/>
      <c r="M893" s="769"/>
      <c r="N893" s="769"/>
      <c r="O893" s="769"/>
      <c r="P893" s="769"/>
      <c r="Q893" s="769"/>
      <c r="R893" s="769"/>
      <c r="S893" s="769"/>
      <c r="T893" s="769"/>
      <c r="U893" s="769"/>
      <c r="V893" s="769"/>
      <c r="W893" s="769"/>
      <c r="X893" s="769"/>
      <c r="Y893" s="769"/>
      <c r="Z893" s="769"/>
    </row>
    <row r="894">
      <c r="A894" s="769"/>
      <c r="B894" s="769"/>
      <c r="C894" s="769"/>
      <c r="D894" s="769"/>
      <c r="E894" s="769"/>
      <c r="F894" s="1265"/>
      <c r="G894" s="769"/>
      <c r="H894" s="2187"/>
      <c r="I894" s="1265"/>
      <c r="J894" s="769"/>
      <c r="K894" s="769"/>
      <c r="L894" s="769"/>
      <c r="M894" s="769"/>
      <c r="N894" s="769"/>
      <c r="O894" s="769"/>
      <c r="P894" s="769"/>
      <c r="Q894" s="769"/>
      <c r="R894" s="769"/>
      <c r="S894" s="769"/>
      <c r="T894" s="769"/>
      <c r="U894" s="769"/>
      <c r="V894" s="769"/>
      <c r="W894" s="769"/>
      <c r="X894" s="769"/>
      <c r="Y894" s="769"/>
      <c r="Z894" s="769"/>
    </row>
    <row r="895">
      <c r="A895" s="769"/>
      <c r="B895" s="769"/>
      <c r="C895" s="769"/>
      <c r="D895" s="769"/>
      <c r="E895" s="769"/>
      <c r="F895" s="1265"/>
      <c r="G895" s="769"/>
      <c r="H895" s="2187"/>
      <c r="I895" s="1265"/>
      <c r="J895" s="769"/>
      <c r="K895" s="769"/>
      <c r="L895" s="769"/>
      <c r="M895" s="769"/>
      <c r="N895" s="769"/>
      <c r="O895" s="769"/>
      <c r="P895" s="769"/>
      <c r="Q895" s="769"/>
      <c r="R895" s="769"/>
      <c r="S895" s="769"/>
      <c r="T895" s="769"/>
      <c r="U895" s="769"/>
      <c r="V895" s="769"/>
      <c r="W895" s="769"/>
      <c r="X895" s="769"/>
      <c r="Y895" s="769"/>
      <c r="Z895" s="769"/>
    </row>
    <row r="896">
      <c r="A896" s="769"/>
      <c r="B896" s="769"/>
      <c r="C896" s="769"/>
      <c r="D896" s="769"/>
      <c r="E896" s="769"/>
      <c r="F896" s="1265"/>
      <c r="G896" s="769"/>
      <c r="H896" s="2187"/>
      <c r="I896" s="1265"/>
      <c r="J896" s="769"/>
      <c r="K896" s="769"/>
      <c r="L896" s="769"/>
      <c r="M896" s="769"/>
      <c r="N896" s="769"/>
      <c r="O896" s="769"/>
      <c r="P896" s="769"/>
      <c r="Q896" s="769"/>
      <c r="R896" s="769"/>
      <c r="S896" s="769"/>
      <c r="T896" s="769"/>
      <c r="U896" s="769"/>
      <c r="V896" s="769"/>
      <c r="W896" s="769"/>
      <c r="X896" s="769"/>
      <c r="Y896" s="769"/>
      <c r="Z896" s="769"/>
    </row>
    <row r="897">
      <c r="A897" s="769"/>
      <c r="B897" s="769"/>
      <c r="C897" s="769"/>
      <c r="D897" s="769"/>
      <c r="E897" s="769"/>
      <c r="F897" s="1265"/>
      <c r="G897" s="769"/>
      <c r="H897" s="2187"/>
      <c r="I897" s="1265"/>
      <c r="J897" s="769"/>
      <c r="K897" s="769"/>
      <c r="L897" s="769"/>
      <c r="M897" s="769"/>
      <c r="N897" s="769"/>
      <c r="O897" s="769"/>
      <c r="P897" s="769"/>
      <c r="Q897" s="769"/>
      <c r="R897" s="769"/>
      <c r="S897" s="769"/>
      <c r="T897" s="769"/>
      <c r="U897" s="769"/>
      <c r="V897" s="769"/>
      <c r="W897" s="769"/>
      <c r="X897" s="769"/>
      <c r="Y897" s="769"/>
      <c r="Z897" s="769"/>
    </row>
    <row r="898">
      <c r="A898" s="769"/>
      <c r="B898" s="769"/>
      <c r="C898" s="769"/>
      <c r="D898" s="769"/>
      <c r="E898" s="769"/>
      <c r="F898" s="1265"/>
      <c r="G898" s="769"/>
      <c r="H898" s="2187"/>
      <c r="I898" s="1265"/>
      <c r="J898" s="769"/>
      <c r="K898" s="769"/>
      <c r="L898" s="769"/>
      <c r="M898" s="769"/>
      <c r="N898" s="769"/>
      <c r="O898" s="769"/>
      <c r="P898" s="769"/>
      <c r="Q898" s="769"/>
      <c r="R898" s="769"/>
      <c r="S898" s="769"/>
      <c r="T898" s="769"/>
      <c r="U898" s="769"/>
      <c r="V898" s="769"/>
      <c r="W898" s="769"/>
      <c r="X898" s="769"/>
      <c r="Y898" s="769"/>
      <c r="Z898" s="769"/>
    </row>
    <row r="899">
      <c r="A899" s="769"/>
      <c r="B899" s="769"/>
      <c r="C899" s="769"/>
      <c r="D899" s="769"/>
      <c r="E899" s="769"/>
      <c r="F899" s="1265"/>
      <c r="G899" s="769"/>
      <c r="H899" s="2187"/>
      <c r="I899" s="1265"/>
      <c r="J899" s="769"/>
      <c r="K899" s="769"/>
      <c r="L899" s="769"/>
      <c r="M899" s="769"/>
      <c r="N899" s="769"/>
      <c r="O899" s="769"/>
      <c r="P899" s="769"/>
      <c r="Q899" s="769"/>
      <c r="R899" s="769"/>
      <c r="S899" s="769"/>
      <c r="T899" s="769"/>
      <c r="U899" s="769"/>
      <c r="V899" s="769"/>
      <c r="W899" s="769"/>
      <c r="X899" s="769"/>
      <c r="Y899" s="769"/>
      <c r="Z899" s="769"/>
    </row>
    <row r="900">
      <c r="A900" s="769"/>
      <c r="B900" s="769"/>
      <c r="C900" s="769"/>
      <c r="D900" s="769"/>
      <c r="E900" s="769"/>
      <c r="F900" s="1265"/>
      <c r="G900" s="769"/>
      <c r="H900" s="2187"/>
      <c r="I900" s="1265"/>
      <c r="J900" s="769"/>
      <c r="K900" s="769"/>
      <c r="L900" s="769"/>
      <c r="M900" s="769"/>
      <c r="N900" s="769"/>
      <c r="O900" s="769"/>
      <c r="P900" s="769"/>
      <c r="Q900" s="769"/>
      <c r="R900" s="769"/>
      <c r="S900" s="769"/>
      <c r="T900" s="769"/>
      <c r="U900" s="769"/>
      <c r="V900" s="769"/>
      <c r="W900" s="769"/>
      <c r="X900" s="769"/>
      <c r="Y900" s="769"/>
      <c r="Z900" s="769"/>
    </row>
    <row r="901">
      <c r="A901" s="769"/>
      <c r="B901" s="769"/>
      <c r="C901" s="769"/>
      <c r="D901" s="769"/>
      <c r="E901" s="769"/>
      <c r="F901" s="1265"/>
      <c r="G901" s="769"/>
      <c r="H901" s="2187"/>
      <c r="I901" s="1265"/>
      <c r="J901" s="769"/>
      <c r="K901" s="769"/>
      <c r="L901" s="769"/>
      <c r="M901" s="769"/>
      <c r="N901" s="769"/>
      <c r="O901" s="769"/>
      <c r="P901" s="769"/>
      <c r="Q901" s="769"/>
      <c r="R901" s="769"/>
      <c r="S901" s="769"/>
      <c r="T901" s="769"/>
      <c r="U901" s="769"/>
      <c r="V901" s="769"/>
      <c r="W901" s="769"/>
      <c r="X901" s="769"/>
      <c r="Y901" s="769"/>
      <c r="Z901" s="769"/>
    </row>
    <row r="902">
      <c r="A902" s="769"/>
      <c r="B902" s="769"/>
      <c r="C902" s="769"/>
      <c r="D902" s="769"/>
      <c r="E902" s="769"/>
      <c r="F902" s="1265"/>
      <c r="G902" s="769"/>
      <c r="H902" s="2187"/>
      <c r="I902" s="1265"/>
      <c r="J902" s="769"/>
      <c r="K902" s="769"/>
      <c r="L902" s="769"/>
      <c r="M902" s="769"/>
      <c r="N902" s="769"/>
      <c r="O902" s="769"/>
      <c r="P902" s="769"/>
      <c r="Q902" s="769"/>
      <c r="R902" s="769"/>
      <c r="S902" s="769"/>
      <c r="T902" s="769"/>
      <c r="U902" s="769"/>
      <c r="V902" s="769"/>
      <c r="W902" s="769"/>
      <c r="X902" s="769"/>
      <c r="Y902" s="769"/>
      <c r="Z902" s="769"/>
    </row>
    <row r="903">
      <c r="A903" s="769"/>
      <c r="B903" s="769"/>
      <c r="C903" s="769"/>
      <c r="D903" s="769"/>
      <c r="E903" s="769"/>
      <c r="F903" s="1265"/>
      <c r="G903" s="769"/>
      <c r="H903" s="2187"/>
      <c r="I903" s="1265"/>
      <c r="J903" s="769"/>
      <c r="K903" s="769"/>
      <c r="L903" s="769"/>
      <c r="M903" s="769"/>
      <c r="N903" s="769"/>
      <c r="O903" s="769"/>
      <c r="P903" s="769"/>
      <c r="Q903" s="769"/>
      <c r="R903" s="769"/>
      <c r="S903" s="769"/>
      <c r="T903" s="769"/>
      <c r="U903" s="769"/>
      <c r="V903" s="769"/>
      <c r="W903" s="769"/>
      <c r="X903" s="769"/>
      <c r="Y903" s="769"/>
      <c r="Z903" s="769"/>
    </row>
    <row r="904">
      <c r="A904" s="769"/>
      <c r="B904" s="769"/>
      <c r="C904" s="769"/>
      <c r="D904" s="769"/>
      <c r="E904" s="769"/>
      <c r="F904" s="1265"/>
      <c r="G904" s="769"/>
      <c r="H904" s="2187"/>
      <c r="I904" s="1265"/>
      <c r="J904" s="769"/>
      <c r="K904" s="769"/>
      <c r="L904" s="769"/>
      <c r="M904" s="769"/>
      <c r="N904" s="769"/>
      <c r="O904" s="769"/>
      <c r="P904" s="769"/>
      <c r="Q904" s="769"/>
      <c r="R904" s="769"/>
      <c r="S904" s="769"/>
      <c r="T904" s="769"/>
      <c r="U904" s="769"/>
      <c r="V904" s="769"/>
      <c r="W904" s="769"/>
      <c r="X904" s="769"/>
      <c r="Y904" s="769"/>
      <c r="Z904" s="769"/>
    </row>
    <row r="905">
      <c r="A905" s="769"/>
      <c r="B905" s="769"/>
      <c r="C905" s="769"/>
      <c r="D905" s="769"/>
      <c r="E905" s="769"/>
      <c r="F905" s="1265"/>
      <c r="G905" s="769"/>
      <c r="H905" s="2187"/>
      <c r="I905" s="1265"/>
      <c r="J905" s="769"/>
      <c r="K905" s="769"/>
      <c r="L905" s="769"/>
      <c r="M905" s="769"/>
      <c r="N905" s="769"/>
      <c r="O905" s="769"/>
      <c r="P905" s="769"/>
      <c r="Q905" s="769"/>
      <c r="R905" s="769"/>
      <c r="S905" s="769"/>
      <c r="T905" s="769"/>
      <c r="U905" s="769"/>
      <c r="V905" s="769"/>
      <c r="W905" s="769"/>
      <c r="X905" s="769"/>
      <c r="Y905" s="769"/>
      <c r="Z905" s="769"/>
    </row>
    <row r="906">
      <c r="A906" s="769"/>
      <c r="B906" s="769"/>
      <c r="C906" s="769"/>
      <c r="D906" s="769"/>
      <c r="E906" s="769"/>
      <c r="F906" s="1265"/>
      <c r="G906" s="769"/>
      <c r="H906" s="2187"/>
      <c r="I906" s="1265"/>
      <c r="J906" s="769"/>
      <c r="K906" s="769"/>
      <c r="L906" s="769"/>
      <c r="M906" s="769"/>
      <c r="N906" s="769"/>
      <c r="O906" s="769"/>
      <c r="P906" s="769"/>
      <c r="Q906" s="769"/>
      <c r="R906" s="769"/>
      <c r="S906" s="769"/>
      <c r="T906" s="769"/>
      <c r="U906" s="769"/>
      <c r="V906" s="769"/>
      <c r="W906" s="769"/>
      <c r="X906" s="769"/>
      <c r="Y906" s="769"/>
      <c r="Z906" s="769"/>
    </row>
    <row r="907">
      <c r="A907" s="769"/>
      <c r="B907" s="769"/>
      <c r="C907" s="769"/>
      <c r="D907" s="769"/>
      <c r="E907" s="769"/>
      <c r="F907" s="1265"/>
      <c r="G907" s="769"/>
      <c r="H907" s="2187"/>
      <c r="I907" s="1265"/>
      <c r="J907" s="769"/>
      <c r="K907" s="769"/>
      <c r="L907" s="769"/>
      <c r="M907" s="769"/>
      <c r="N907" s="769"/>
      <c r="O907" s="769"/>
      <c r="P907" s="769"/>
      <c r="Q907" s="769"/>
      <c r="R907" s="769"/>
      <c r="S907" s="769"/>
      <c r="T907" s="769"/>
      <c r="U907" s="769"/>
      <c r="V907" s="769"/>
      <c r="W907" s="769"/>
      <c r="X907" s="769"/>
      <c r="Y907" s="769"/>
      <c r="Z907" s="769"/>
    </row>
    <row r="908">
      <c r="A908" s="769"/>
      <c r="B908" s="769"/>
      <c r="C908" s="769"/>
      <c r="D908" s="769"/>
      <c r="E908" s="769"/>
      <c r="F908" s="1265"/>
      <c r="G908" s="769"/>
      <c r="H908" s="2187"/>
      <c r="I908" s="1265"/>
      <c r="J908" s="769"/>
      <c r="K908" s="769"/>
      <c r="L908" s="769"/>
      <c r="M908" s="769"/>
      <c r="N908" s="769"/>
      <c r="O908" s="769"/>
      <c r="P908" s="769"/>
      <c r="Q908" s="769"/>
      <c r="R908" s="769"/>
      <c r="S908" s="769"/>
      <c r="T908" s="769"/>
      <c r="U908" s="769"/>
      <c r="V908" s="769"/>
      <c r="W908" s="769"/>
      <c r="X908" s="769"/>
      <c r="Y908" s="769"/>
      <c r="Z908" s="769"/>
    </row>
    <row r="909">
      <c r="A909" s="769"/>
      <c r="B909" s="769"/>
      <c r="C909" s="769"/>
      <c r="D909" s="769"/>
      <c r="E909" s="769"/>
      <c r="F909" s="1265"/>
      <c r="G909" s="769"/>
      <c r="H909" s="2187"/>
      <c r="I909" s="1265"/>
      <c r="J909" s="769"/>
      <c r="K909" s="769"/>
      <c r="L909" s="769"/>
      <c r="M909" s="769"/>
      <c r="N909" s="769"/>
      <c r="O909" s="769"/>
      <c r="P909" s="769"/>
      <c r="Q909" s="769"/>
      <c r="R909" s="769"/>
      <c r="S909" s="769"/>
      <c r="T909" s="769"/>
      <c r="U909" s="769"/>
      <c r="V909" s="769"/>
      <c r="W909" s="769"/>
      <c r="X909" s="769"/>
      <c r="Y909" s="769"/>
      <c r="Z909" s="769"/>
    </row>
    <row r="910">
      <c r="A910" s="769"/>
      <c r="B910" s="769"/>
      <c r="C910" s="769"/>
      <c r="D910" s="769"/>
      <c r="E910" s="769"/>
      <c r="F910" s="1265"/>
      <c r="G910" s="769"/>
      <c r="H910" s="2187"/>
      <c r="I910" s="1265"/>
      <c r="J910" s="769"/>
      <c r="K910" s="769"/>
      <c r="L910" s="769"/>
      <c r="M910" s="769"/>
      <c r="N910" s="769"/>
      <c r="O910" s="769"/>
      <c r="P910" s="769"/>
      <c r="Q910" s="769"/>
      <c r="R910" s="769"/>
      <c r="S910" s="769"/>
      <c r="T910" s="769"/>
      <c r="U910" s="769"/>
      <c r="V910" s="769"/>
      <c r="W910" s="769"/>
      <c r="X910" s="769"/>
      <c r="Y910" s="769"/>
      <c r="Z910" s="769"/>
    </row>
    <row r="911">
      <c r="A911" s="769"/>
      <c r="B911" s="769"/>
      <c r="C911" s="769"/>
      <c r="D911" s="769"/>
      <c r="E911" s="769"/>
      <c r="F911" s="1265"/>
      <c r="G911" s="769"/>
      <c r="H911" s="2187"/>
      <c r="I911" s="1265"/>
      <c r="J911" s="769"/>
      <c r="K911" s="769"/>
      <c r="L911" s="769"/>
      <c r="M911" s="769"/>
      <c r="N911" s="769"/>
      <c r="O911" s="769"/>
      <c r="P911" s="769"/>
      <c r="Q911" s="769"/>
      <c r="R911" s="769"/>
      <c r="S911" s="769"/>
      <c r="T911" s="769"/>
      <c r="U911" s="769"/>
      <c r="V911" s="769"/>
      <c r="W911" s="769"/>
      <c r="X911" s="769"/>
      <c r="Y911" s="769"/>
      <c r="Z911" s="769"/>
    </row>
    <row r="912">
      <c r="A912" s="769"/>
      <c r="B912" s="769"/>
      <c r="C912" s="769"/>
      <c r="D912" s="769"/>
      <c r="E912" s="769"/>
      <c r="F912" s="1265"/>
      <c r="G912" s="769"/>
      <c r="H912" s="2187"/>
      <c r="I912" s="1265"/>
      <c r="J912" s="769"/>
      <c r="K912" s="769"/>
      <c r="L912" s="769"/>
      <c r="M912" s="769"/>
      <c r="N912" s="769"/>
      <c r="O912" s="769"/>
      <c r="P912" s="769"/>
      <c r="Q912" s="769"/>
      <c r="R912" s="769"/>
      <c r="S912" s="769"/>
      <c r="T912" s="769"/>
      <c r="U912" s="769"/>
      <c r="V912" s="769"/>
      <c r="W912" s="769"/>
      <c r="X912" s="769"/>
      <c r="Y912" s="769"/>
      <c r="Z912" s="769"/>
    </row>
    <row r="913">
      <c r="A913" s="769"/>
      <c r="B913" s="769"/>
      <c r="C913" s="769"/>
      <c r="D913" s="769"/>
      <c r="E913" s="769"/>
      <c r="F913" s="1265"/>
      <c r="G913" s="769"/>
      <c r="H913" s="2187"/>
      <c r="I913" s="1265"/>
      <c r="J913" s="769"/>
      <c r="K913" s="769"/>
      <c r="L913" s="769"/>
      <c r="M913" s="769"/>
      <c r="N913" s="769"/>
      <c r="O913" s="769"/>
      <c r="P913" s="769"/>
      <c r="Q913" s="769"/>
      <c r="R913" s="769"/>
      <c r="S913" s="769"/>
      <c r="T913" s="769"/>
      <c r="U913" s="769"/>
      <c r="V913" s="769"/>
      <c r="W913" s="769"/>
      <c r="X913" s="769"/>
      <c r="Y913" s="769"/>
      <c r="Z913" s="769"/>
    </row>
    <row r="914">
      <c r="A914" s="769"/>
      <c r="B914" s="769"/>
      <c r="C914" s="769"/>
      <c r="D914" s="769"/>
      <c r="E914" s="769"/>
      <c r="F914" s="1265"/>
      <c r="G914" s="769"/>
      <c r="H914" s="2187"/>
      <c r="I914" s="1265"/>
      <c r="J914" s="769"/>
      <c r="K914" s="769"/>
      <c r="L914" s="769"/>
      <c r="M914" s="769"/>
      <c r="N914" s="769"/>
      <c r="O914" s="769"/>
      <c r="P914" s="769"/>
      <c r="Q914" s="769"/>
      <c r="R914" s="769"/>
      <c r="S914" s="769"/>
      <c r="T914" s="769"/>
      <c r="U914" s="769"/>
      <c r="V914" s="769"/>
      <c r="W914" s="769"/>
      <c r="X914" s="769"/>
      <c r="Y914" s="769"/>
      <c r="Z914" s="769"/>
    </row>
    <row r="915">
      <c r="A915" s="769"/>
      <c r="B915" s="769"/>
      <c r="C915" s="769"/>
      <c r="D915" s="769"/>
      <c r="E915" s="769"/>
      <c r="F915" s="1265"/>
      <c r="G915" s="769"/>
      <c r="H915" s="2187"/>
      <c r="I915" s="1265"/>
      <c r="J915" s="769"/>
      <c r="K915" s="769"/>
      <c r="L915" s="769"/>
      <c r="M915" s="769"/>
      <c r="N915" s="769"/>
      <c r="O915" s="769"/>
      <c r="P915" s="769"/>
      <c r="Q915" s="769"/>
      <c r="R915" s="769"/>
      <c r="S915" s="769"/>
      <c r="T915" s="769"/>
      <c r="U915" s="769"/>
      <c r="V915" s="769"/>
      <c r="W915" s="769"/>
      <c r="X915" s="769"/>
      <c r="Y915" s="769"/>
      <c r="Z915" s="769"/>
    </row>
    <row r="916">
      <c r="A916" s="769"/>
      <c r="B916" s="769"/>
      <c r="C916" s="769"/>
      <c r="D916" s="769"/>
      <c r="E916" s="769"/>
      <c r="F916" s="1265"/>
      <c r="G916" s="769"/>
      <c r="H916" s="2187"/>
      <c r="I916" s="1265"/>
      <c r="J916" s="769"/>
      <c r="K916" s="769"/>
      <c r="L916" s="769"/>
      <c r="M916" s="769"/>
      <c r="N916" s="769"/>
      <c r="O916" s="769"/>
      <c r="P916" s="769"/>
      <c r="Q916" s="769"/>
      <c r="R916" s="769"/>
      <c r="S916" s="769"/>
      <c r="T916" s="769"/>
      <c r="U916" s="769"/>
      <c r="V916" s="769"/>
      <c r="W916" s="769"/>
      <c r="X916" s="769"/>
      <c r="Y916" s="769"/>
      <c r="Z916" s="769"/>
    </row>
    <row r="917">
      <c r="A917" s="769"/>
      <c r="B917" s="769"/>
      <c r="C917" s="769"/>
      <c r="D917" s="769"/>
      <c r="E917" s="769"/>
      <c r="F917" s="1265"/>
      <c r="G917" s="769"/>
      <c r="H917" s="2187"/>
      <c r="I917" s="1265"/>
      <c r="J917" s="769"/>
      <c r="K917" s="769"/>
      <c r="L917" s="769"/>
      <c r="M917" s="769"/>
      <c r="N917" s="769"/>
      <c r="O917" s="769"/>
      <c r="P917" s="769"/>
      <c r="Q917" s="769"/>
      <c r="R917" s="769"/>
      <c r="S917" s="769"/>
      <c r="T917" s="769"/>
      <c r="U917" s="769"/>
      <c r="V917" s="769"/>
      <c r="W917" s="769"/>
      <c r="X917" s="769"/>
      <c r="Y917" s="769"/>
      <c r="Z917" s="769"/>
    </row>
    <row r="918">
      <c r="A918" s="769"/>
      <c r="B918" s="769"/>
      <c r="C918" s="769"/>
      <c r="D918" s="769"/>
      <c r="E918" s="769"/>
      <c r="F918" s="1265"/>
      <c r="G918" s="769"/>
      <c r="H918" s="2187"/>
      <c r="I918" s="1265"/>
      <c r="J918" s="769"/>
      <c r="K918" s="769"/>
      <c r="L918" s="769"/>
      <c r="M918" s="769"/>
      <c r="N918" s="769"/>
      <c r="O918" s="769"/>
      <c r="P918" s="769"/>
      <c r="Q918" s="769"/>
      <c r="R918" s="769"/>
      <c r="S918" s="769"/>
      <c r="T918" s="769"/>
      <c r="U918" s="769"/>
      <c r="V918" s="769"/>
      <c r="W918" s="769"/>
      <c r="X918" s="769"/>
      <c r="Y918" s="769"/>
      <c r="Z918" s="769"/>
    </row>
    <row r="919">
      <c r="A919" s="769"/>
      <c r="B919" s="769"/>
      <c r="C919" s="769"/>
      <c r="D919" s="769"/>
      <c r="E919" s="769"/>
      <c r="F919" s="1265"/>
      <c r="G919" s="769"/>
      <c r="H919" s="2187"/>
      <c r="I919" s="1265"/>
      <c r="J919" s="769"/>
      <c r="K919" s="769"/>
      <c r="L919" s="769"/>
      <c r="M919" s="769"/>
      <c r="N919" s="769"/>
      <c r="O919" s="769"/>
      <c r="P919" s="769"/>
      <c r="Q919" s="769"/>
      <c r="R919" s="769"/>
      <c r="S919" s="769"/>
      <c r="T919" s="769"/>
      <c r="U919" s="769"/>
      <c r="V919" s="769"/>
      <c r="W919" s="769"/>
      <c r="X919" s="769"/>
      <c r="Y919" s="769"/>
      <c r="Z919" s="769"/>
    </row>
    <row r="920">
      <c r="A920" s="769"/>
      <c r="B920" s="769"/>
      <c r="C920" s="769"/>
      <c r="D920" s="769"/>
      <c r="E920" s="769"/>
      <c r="F920" s="1265"/>
      <c r="G920" s="769"/>
      <c r="H920" s="2187"/>
      <c r="I920" s="1265"/>
      <c r="J920" s="769"/>
      <c r="K920" s="769"/>
      <c r="L920" s="769"/>
      <c r="M920" s="769"/>
      <c r="N920" s="769"/>
      <c r="O920" s="769"/>
      <c r="P920" s="769"/>
      <c r="Q920" s="769"/>
      <c r="R920" s="769"/>
      <c r="S920" s="769"/>
      <c r="T920" s="769"/>
      <c r="U920" s="769"/>
      <c r="V920" s="769"/>
      <c r="W920" s="769"/>
      <c r="X920" s="769"/>
      <c r="Y920" s="769"/>
      <c r="Z920" s="769"/>
    </row>
    <row r="921">
      <c r="A921" s="769"/>
      <c r="B921" s="769"/>
      <c r="C921" s="769"/>
      <c r="D921" s="769"/>
      <c r="E921" s="769"/>
      <c r="F921" s="1265"/>
      <c r="G921" s="769"/>
      <c r="H921" s="2187"/>
      <c r="I921" s="1265"/>
      <c r="J921" s="769"/>
      <c r="K921" s="769"/>
      <c r="L921" s="769"/>
      <c r="M921" s="769"/>
      <c r="N921" s="769"/>
      <c r="O921" s="769"/>
      <c r="P921" s="769"/>
      <c r="Q921" s="769"/>
      <c r="R921" s="769"/>
      <c r="S921" s="769"/>
      <c r="T921" s="769"/>
      <c r="U921" s="769"/>
      <c r="V921" s="769"/>
      <c r="W921" s="769"/>
      <c r="X921" s="769"/>
      <c r="Y921" s="769"/>
      <c r="Z921" s="769"/>
    </row>
    <row r="922">
      <c r="A922" s="769"/>
      <c r="B922" s="769"/>
      <c r="C922" s="769"/>
      <c r="D922" s="769"/>
      <c r="E922" s="769"/>
      <c r="F922" s="1265"/>
      <c r="G922" s="769"/>
      <c r="H922" s="2187"/>
      <c r="I922" s="1265"/>
      <c r="J922" s="769"/>
      <c r="K922" s="769"/>
      <c r="L922" s="769"/>
      <c r="M922" s="769"/>
      <c r="N922" s="769"/>
      <c r="O922" s="769"/>
      <c r="P922" s="769"/>
      <c r="Q922" s="769"/>
      <c r="R922" s="769"/>
      <c r="S922" s="769"/>
      <c r="T922" s="769"/>
      <c r="U922" s="769"/>
      <c r="V922" s="769"/>
      <c r="W922" s="769"/>
      <c r="X922" s="769"/>
      <c r="Y922" s="769"/>
      <c r="Z922" s="769"/>
    </row>
    <row r="923">
      <c r="A923" s="769"/>
      <c r="B923" s="769"/>
      <c r="C923" s="769"/>
      <c r="D923" s="769"/>
      <c r="E923" s="769"/>
      <c r="F923" s="1265"/>
      <c r="G923" s="769"/>
      <c r="H923" s="2187"/>
      <c r="I923" s="1265"/>
      <c r="J923" s="769"/>
      <c r="K923" s="769"/>
      <c r="L923" s="769"/>
      <c r="M923" s="769"/>
      <c r="N923" s="769"/>
      <c r="O923" s="769"/>
      <c r="P923" s="769"/>
      <c r="Q923" s="769"/>
      <c r="R923" s="769"/>
      <c r="S923" s="769"/>
      <c r="T923" s="769"/>
      <c r="U923" s="769"/>
      <c r="V923" s="769"/>
      <c r="W923" s="769"/>
      <c r="X923" s="769"/>
      <c r="Y923" s="769"/>
      <c r="Z923" s="769"/>
    </row>
    <row r="924">
      <c r="A924" s="769"/>
      <c r="B924" s="769"/>
      <c r="C924" s="769"/>
      <c r="D924" s="769"/>
      <c r="E924" s="769"/>
      <c r="F924" s="1265"/>
      <c r="G924" s="769"/>
      <c r="H924" s="2187"/>
      <c r="I924" s="1265"/>
      <c r="J924" s="769"/>
      <c r="K924" s="769"/>
      <c r="L924" s="769"/>
      <c r="M924" s="769"/>
      <c r="N924" s="769"/>
      <c r="O924" s="769"/>
      <c r="P924" s="769"/>
      <c r="Q924" s="769"/>
      <c r="R924" s="769"/>
      <c r="S924" s="769"/>
      <c r="T924" s="769"/>
      <c r="U924" s="769"/>
      <c r="V924" s="769"/>
      <c r="W924" s="769"/>
      <c r="X924" s="769"/>
      <c r="Y924" s="769"/>
      <c r="Z924" s="769"/>
    </row>
    <row r="925">
      <c r="A925" s="769"/>
      <c r="B925" s="769"/>
      <c r="C925" s="769"/>
      <c r="D925" s="769"/>
      <c r="E925" s="769"/>
      <c r="F925" s="1265"/>
      <c r="G925" s="769"/>
      <c r="H925" s="2187"/>
      <c r="I925" s="1265"/>
      <c r="J925" s="769"/>
      <c r="K925" s="769"/>
      <c r="L925" s="769"/>
      <c r="M925" s="769"/>
      <c r="N925" s="769"/>
      <c r="O925" s="769"/>
      <c r="P925" s="769"/>
      <c r="Q925" s="769"/>
      <c r="R925" s="769"/>
      <c r="S925" s="769"/>
      <c r="T925" s="769"/>
      <c r="U925" s="769"/>
      <c r="V925" s="769"/>
      <c r="W925" s="769"/>
      <c r="X925" s="769"/>
      <c r="Y925" s="769"/>
      <c r="Z925" s="769"/>
    </row>
    <row r="926">
      <c r="A926" s="769"/>
      <c r="B926" s="769"/>
      <c r="C926" s="769"/>
      <c r="D926" s="769"/>
      <c r="E926" s="769"/>
      <c r="F926" s="1265"/>
      <c r="G926" s="769"/>
      <c r="H926" s="2187"/>
      <c r="I926" s="1265"/>
      <c r="J926" s="769"/>
      <c r="K926" s="769"/>
      <c r="L926" s="769"/>
      <c r="M926" s="769"/>
      <c r="N926" s="769"/>
      <c r="O926" s="769"/>
      <c r="P926" s="769"/>
      <c r="Q926" s="769"/>
      <c r="R926" s="769"/>
      <c r="S926" s="769"/>
      <c r="T926" s="769"/>
      <c r="U926" s="769"/>
      <c r="V926" s="769"/>
      <c r="W926" s="769"/>
      <c r="X926" s="769"/>
      <c r="Y926" s="769"/>
      <c r="Z926" s="769"/>
    </row>
    <row r="927">
      <c r="A927" s="769"/>
      <c r="B927" s="769"/>
      <c r="C927" s="769"/>
      <c r="D927" s="769"/>
      <c r="E927" s="769"/>
      <c r="F927" s="1265"/>
      <c r="G927" s="769"/>
      <c r="H927" s="2187"/>
      <c r="I927" s="1265"/>
      <c r="J927" s="769"/>
      <c r="K927" s="769"/>
      <c r="L927" s="769"/>
      <c r="M927" s="769"/>
      <c r="N927" s="769"/>
      <c r="O927" s="769"/>
      <c r="P927" s="769"/>
      <c r="Q927" s="769"/>
      <c r="R927" s="769"/>
      <c r="S927" s="769"/>
      <c r="T927" s="769"/>
      <c r="U927" s="769"/>
      <c r="V927" s="769"/>
      <c r="W927" s="769"/>
      <c r="X927" s="769"/>
      <c r="Y927" s="769"/>
      <c r="Z927" s="769"/>
    </row>
    <row r="928">
      <c r="A928" s="769"/>
      <c r="B928" s="769"/>
      <c r="C928" s="769"/>
      <c r="D928" s="769"/>
      <c r="E928" s="769"/>
      <c r="F928" s="1265"/>
      <c r="G928" s="769"/>
      <c r="H928" s="2187"/>
      <c r="I928" s="1265"/>
      <c r="J928" s="769"/>
      <c r="K928" s="769"/>
      <c r="L928" s="769"/>
      <c r="M928" s="769"/>
      <c r="N928" s="769"/>
      <c r="O928" s="769"/>
      <c r="P928" s="769"/>
      <c r="Q928" s="769"/>
      <c r="R928" s="769"/>
      <c r="S928" s="769"/>
      <c r="T928" s="769"/>
      <c r="U928" s="769"/>
      <c r="V928" s="769"/>
      <c r="W928" s="769"/>
      <c r="X928" s="769"/>
      <c r="Y928" s="769"/>
      <c r="Z928" s="769"/>
    </row>
    <row r="929">
      <c r="A929" s="769"/>
      <c r="B929" s="769"/>
      <c r="C929" s="769"/>
      <c r="D929" s="769"/>
      <c r="E929" s="769"/>
      <c r="F929" s="1265"/>
      <c r="G929" s="769"/>
      <c r="H929" s="2187"/>
      <c r="I929" s="1265"/>
      <c r="J929" s="769"/>
      <c r="K929" s="769"/>
      <c r="L929" s="769"/>
      <c r="M929" s="769"/>
      <c r="N929" s="769"/>
      <c r="O929" s="769"/>
      <c r="P929" s="769"/>
      <c r="Q929" s="769"/>
      <c r="R929" s="769"/>
      <c r="S929" s="769"/>
      <c r="T929" s="769"/>
      <c r="U929" s="769"/>
      <c r="V929" s="769"/>
      <c r="W929" s="769"/>
      <c r="X929" s="769"/>
      <c r="Y929" s="769"/>
      <c r="Z929" s="769"/>
    </row>
    <row r="930">
      <c r="A930" s="769"/>
      <c r="B930" s="769"/>
      <c r="C930" s="769"/>
      <c r="D930" s="769"/>
      <c r="E930" s="769"/>
      <c r="F930" s="1265"/>
      <c r="G930" s="769"/>
      <c r="H930" s="2187"/>
      <c r="I930" s="1265"/>
      <c r="J930" s="769"/>
      <c r="K930" s="769"/>
      <c r="L930" s="769"/>
      <c r="M930" s="769"/>
      <c r="N930" s="769"/>
      <c r="O930" s="769"/>
      <c r="P930" s="769"/>
      <c r="Q930" s="769"/>
      <c r="R930" s="769"/>
      <c r="S930" s="769"/>
      <c r="T930" s="769"/>
      <c r="U930" s="769"/>
      <c r="V930" s="769"/>
      <c r="W930" s="769"/>
      <c r="X930" s="769"/>
      <c r="Y930" s="769"/>
      <c r="Z930" s="769"/>
    </row>
    <row r="931">
      <c r="A931" s="769"/>
      <c r="B931" s="769"/>
      <c r="C931" s="769"/>
      <c r="D931" s="769"/>
      <c r="E931" s="769"/>
      <c r="F931" s="1265"/>
      <c r="G931" s="769"/>
      <c r="H931" s="2187"/>
      <c r="I931" s="1265"/>
      <c r="J931" s="769"/>
      <c r="K931" s="769"/>
      <c r="L931" s="769"/>
      <c r="M931" s="769"/>
      <c r="N931" s="769"/>
      <c r="O931" s="769"/>
      <c r="P931" s="769"/>
      <c r="Q931" s="769"/>
      <c r="R931" s="769"/>
      <c r="S931" s="769"/>
      <c r="T931" s="769"/>
      <c r="U931" s="769"/>
      <c r="V931" s="769"/>
      <c r="W931" s="769"/>
      <c r="X931" s="769"/>
      <c r="Y931" s="769"/>
      <c r="Z931" s="769"/>
    </row>
    <row r="932">
      <c r="A932" s="769"/>
      <c r="B932" s="769"/>
      <c r="C932" s="769"/>
      <c r="D932" s="769"/>
      <c r="E932" s="769"/>
      <c r="F932" s="1265"/>
      <c r="G932" s="769"/>
      <c r="H932" s="2187"/>
      <c r="I932" s="1265"/>
      <c r="J932" s="769"/>
      <c r="K932" s="769"/>
      <c r="L932" s="769"/>
      <c r="M932" s="769"/>
      <c r="N932" s="769"/>
      <c r="O932" s="769"/>
      <c r="P932" s="769"/>
      <c r="Q932" s="769"/>
      <c r="R932" s="769"/>
      <c r="S932" s="769"/>
      <c r="T932" s="769"/>
      <c r="U932" s="769"/>
      <c r="V932" s="769"/>
      <c r="W932" s="769"/>
      <c r="X932" s="769"/>
      <c r="Y932" s="769"/>
      <c r="Z932" s="769"/>
    </row>
    <row r="933">
      <c r="A933" s="769"/>
      <c r="B933" s="769"/>
      <c r="C933" s="769"/>
      <c r="D933" s="769"/>
      <c r="E933" s="769"/>
      <c r="F933" s="1265"/>
      <c r="G933" s="769"/>
      <c r="H933" s="2187"/>
      <c r="I933" s="1265"/>
      <c r="J933" s="769"/>
      <c r="K933" s="769"/>
      <c r="L933" s="769"/>
      <c r="M933" s="769"/>
      <c r="N933" s="769"/>
      <c r="O933" s="769"/>
      <c r="P933" s="769"/>
      <c r="Q933" s="769"/>
      <c r="R933" s="769"/>
      <c r="S933" s="769"/>
      <c r="T933" s="769"/>
      <c r="U933" s="769"/>
      <c r="V933" s="769"/>
      <c r="W933" s="769"/>
      <c r="X933" s="769"/>
      <c r="Y933" s="769"/>
      <c r="Z933" s="769"/>
    </row>
    <row r="934">
      <c r="A934" s="769"/>
      <c r="B934" s="769"/>
      <c r="C934" s="769"/>
      <c r="D934" s="769"/>
      <c r="E934" s="769"/>
      <c r="F934" s="1265"/>
      <c r="G934" s="769"/>
      <c r="H934" s="2187"/>
      <c r="I934" s="1265"/>
      <c r="J934" s="769"/>
      <c r="K934" s="769"/>
      <c r="L934" s="769"/>
      <c r="M934" s="769"/>
      <c r="N934" s="769"/>
      <c r="O934" s="769"/>
      <c r="P934" s="769"/>
      <c r="Q934" s="769"/>
      <c r="R934" s="769"/>
      <c r="S934" s="769"/>
      <c r="T934" s="769"/>
      <c r="U934" s="769"/>
      <c r="V934" s="769"/>
      <c r="W934" s="769"/>
      <c r="X934" s="769"/>
      <c r="Y934" s="769"/>
      <c r="Z934" s="769"/>
    </row>
    <row r="935">
      <c r="A935" s="769"/>
      <c r="B935" s="769"/>
      <c r="C935" s="769"/>
      <c r="D935" s="769"/>
      <c r="E935" s="769"/>
      <c r="F935" s="1265"/>
      <c r="G935" s="769"/>
      <c r="H935" s="2187"/>
      <c r="I935" s="1265"/>
      <c r="J935" s="769"/>
      <c r="K935" s="769"/>
      <c r="L935" s="769"/>
      <c r="M935" s="769"/>
      <c r="N935" s="769"/>
      <c r="O935" s="769"/>
      <c r="P935" s="769"/>
      <c r="Q935" s="769"/>
      <c r="R935" s="769"/>
      <c r="S935" s="769"/>
      <c r="T935" s="769"/>
      <c r="U935" s="769"/>
      <c r="V935" s="769"/>
      <c r="W935" s="769"/>
      <c r="X935" s="769"/>
      <c r="Y935" s="769"/>
      <c r="Z935" s="769"/>
    </row>
    <row r="936">
      <c r="A936" s="769"/>
      <c r="B936" s="769"/>
      <c r="C936" s="769"/>
      <c r="D936" s="769"/>
      <c r="E936" s="769"/>
      <c r="F936" s="1265"/>
      <c r="G936" s="769"/>
      <c r="H936" s="2187"/>
      <c r="I936" s="1265"/>
      <c r="J936" s="769"/>
      <c r="K936" s="769"/>
      <c r="L936" s="769"/>
      <c r="M936" s="769"/>
      <c r="N936" s="769"/>
      <c r="O936" s="769"/>
      <c r="P936" s="769"/>
      <c r="Q936" s="769"/>
      <c r="R936" s="769"/>
      <c r="S936" s="769"/>
      <c r="T936" s="769"/>
      <c r="U936" s="769"/>
      <c r="V936" s="769"/>
      <c r="W936" s="769"/>
      <c r="X936" s="769"/>
      <c r="Y936" s="769"/>
      <c r="Z936" s="769"/>
    </row>
    <row r="937">
      <c r="A937" s="769"/>
      <c r="B937" s="769"/>
      <c r="C937" s="769"/>
      <c r="D937" s="769"/>
      <c r="E937" s="769"/>
      <c r="F937" s="1265"/>
      <c r="G937" s="769"/>
      <c r="H937" s="2187"/>
      <c r="I937" s="1265"/>
      <c r="J937" s="769"/>
      <c r="K937" s="769"/>
      <c r="L937" s="769"/>
      <c r="M937" s="769"/>
      <c r="N937" s="769"/>
      <c r="O937" s="769"/>
      <c r="P937" s="769"/>
      <c r="Q937" s="769"/>
      <c r="R937" s="769"/>
      <c r="S937" s="769"/>
      <c r="T937" s="769"/>
      <c r="U937" s="769"/>
      <c r="V937" s="769"/>
      <c r="W937" s="769"/>
      <c r="X937" s="769"/>
      <c r="Y937" s="769"/>
      <c r="Z937" s="769"/>
    </row>
    <row r="938">
      <c r="A938" s="769"/>
      <c r="B938" s="769"/>
      <c r="C938" s="769"/>
      <c r="D938" s="769"/>
      <c r="E938" s="769"/>
      <c r="F938" s="1265"/>
      <c r="G938" s="769"/>
      <c r="H938" s="2187"/>
      <c r="I938" s="1265"/>
      <c r="J938" s="769"/>
      <c r="K938" s="769"/>
      <c r="L938" s="769"/>
      <c r="M938" s="769"/>
      <c r="N938" s="769"/>
      <c r="O938" s="769"/>
      <c r="P938" s="769"/>
      <c r="Q938" s="769"/>
      <c r="R938" s="769"/>
      <c r="S938" s="769"/>
      <c r="T938" s="769"/>
      <c r="U938" s="769"/>
      <c r="V938" s="769"/>
      <c r="W938" s="769"/>
      <c r="X938" s="769"/>
      <c r="Y938" s="769"/>
      <c r="Z938" s="769"/>
    </row>
    <row r="939">
      <c r="A939" s="769"/>
      <c r="B939" s="769"/>
      <c r="C939" s="769"/>
      <c r="D939" s="769"/>
      <c r="E939" s="769"/>
      <c r="F939" s="1265"/>
      <c r="G939" s="769"/>
      <c r="H939" s="2187"/>
      <c r="I939" s="1265"/>
      <c r="J939" s="769"/>
      <c r="K939" s="769"/>
      <c r="L939" s="769"/>
      <c r="M939" s="769"/>
      <c r="N939" s="769"/>
      <c r="O939" s="769"/>
      <c r="P939" s="769"/>
      <c r="Q939" s="769"/>
      <c r="R939" s="769"/>
      <c r="S939" s="769"/>
      <c r="T939" s="769"/>
      <c r="U939" s="769"/>
      <c r="V939" s="769"/>
      <c r="W939" s="769"/>
      <c r="X939" s="769"/>
      <c r="Y939" s="769"/>
      <c r="Z939" s="769"/>
    </row>
    <row r="940">
      <c r="A940" s="769"/>
      <c r="B940" s="769"/>
      <c r="C940" s="769"/>
      <c r="D940" s="769"/>
      <c r="E940" s="769"/>
      <c r="F940" s="1265"/>
      <c r="G940" s="769"/>
      <c r="H940" s="2187"/>
      <c r="I940" s="1265"/>
      <c r="J940" s="769"/>
      <c r="K940" s="769"/>
      <c r="L940" s="769"/>
      <c r="M940" s="769"/>
      <c r="N940" s="769"/>
      <c r="O940" s="769"/>
      <c r="P940" s="769"/>
      <c r="Q940" s="769"/>
      <c r="R940" s="769"/>
      <c r="S940" s="769"/>
      <c r="T940" s="769"/>
      <c r="U940" s="769"/>
      <c r="V940" s="769"/>
      <c r="W940" s="769"/>
      <c r="X940" s="769"/>
      <c r="Y940" s="769"/>
      <c r="Z940" s="769"/>
    </row>
    <row r="941">
      <c r="A941" s="769"/>
      <c r="B941" s="769"/>
      <c r="C941" s="769"/>
      <c r="D941" s="769"/>
      <c r="E941" s="769"/>
      <c r="F941" s="1265"/>
      <c r="G941" s="769"/>
      <c r="H941" s="2187"/>
      <c r="I941" s="1265"/>
      <c r="J941" s="769"/>
      <c r="K941" s="769"/>
      <c r="L941" s="769"/>
      <c r="M941" s="769"/>
      <c r="N941" s="769"/>
      <c r="O941" s="769"/>
      <c r="P941" s="769"/>
      <c r="Q941" s="769"/>
      <c r="R941" s="769"/>
      <c r="S941" s="769"/>
      <c r="T941" s="769"/>
      <c r="U941" s="769"/>
      <c r="V941" s="769"/>
      <c r="W941" s="769"/>
      <c r="X941" s="769"/>
      <c r="Y941" s="769"/>
      <c r="Z941" s="769"/>
    </row>
    <row r="942">
      <c r="A942" s="769"/>
      <c r="B942" s="769"/>
      <c r="C942" s="769"/>
      <c r="D942" s="769"/>
      <c r="E942" s="769"/>
      <c r="F942" s="1265"/>
      <c r="G942" s="769"/>
      <c r="H942" s="2187"/>
      <c r="I942" s="1265"/>
      <c r="J942" s="769"/>
      <c r="K942" s="769"/>
      <c r="L942" s="769"/>
      <c r="M942" s="769"/>
      <c r="N942" s="769"/>
      <c r="O942" s="769"/>
      <c r="P942" s="769"/>
      <c r="Q942" s="769"/>
      <c r="R942" s="769"/>
      <c r="S942" s="769"/>
      <c r="T942" s="769"/>
      <c r="U942" s="769"/>
      <c r="V942" s="769"/>
      <c r="W942" s="769"/>
      <c r="X942" s="769"/>
      <c r="Y942" s="769"/>
      <c r="Z942" s="769"/>
    </row>
    <row r="943">
      <c r="A943" s="769"/>
      <c r="B943" s="769"/>
      <c r="C943" s="769"/>
      <c r="D943" s="769"/>
      <c r="E943" s="769"/>
      <c r="F943" s="1265"/>
      <c r="G943" s="769"/>
      <c r="H943" s="2187"/>
      <c r="I943" s="1265"/>
      <c r="J943" s="769"/>
      <c r="K943" s="769"/>
      <c r="L943" s="769"/>
      <c r="M943" s="769"/>
      <c r="N943" s="769"/>
      <c r="O943" s="769"/>
      <c r="P943" s="769"/>
      <c r="Q943" s="769"/>
      <c r="R943" s="769"/>
      <c r="S943" s="769"/>
      <c r="T943" s="769"/>
      <c r="U943" s="769"/>
      <c r="V943" s="769"/>
      <c r="W943" s="769"/>
      <c r="X943" s="769"/>
      <c r="Y943" s="769"/>
      <c r="Z943" s="769"/>
    </row>
    <row r="944">
      <c r="A944" s="769"/>
      <c r="B944" s="769"/>
      <c r="C944" s="769"/>
      <c r="D944" s="769"/>
      <c r="E944" s="769"/>
      <c r="F944" s="1265"/>
      <c r="G944" s="769"/>
      <c r="H944" s="2187"/>
      <c r="I944" s="1265"/>
      <c r="J944" s="769"/>
      <c r="K944" s="769"/>
      <c r="L944" s="769"/>
      <c r="M944" s="769"/>
      <c r="N944" s="769"/>
      <c r="O944" s="769"/>
      <c r="P944" s="769"/>
      <c r="Q944" s="769"/>
      <c r="R944" s="769"/>
      <c r="S944" s="769"/>
      <c r="T944" s="769"/>
      <c r="U944" s="769"/>
      <c r="V944" s="769"/>
      <c r="W944" s="769"/>
      <c r="X944" s="769"/>
      <c r="Y944" s="769"/>
      <c r="Z944" s="769"/>
    </row>
    <row r="945">
      <c r="A945" s="769"/>
      <c r="B945" s="769"/>
      <c r="C945" s="769"/>
      <c r="D945" s="769"/>
      <c r="E945" s="769"/>
      <c r="F945" s="1265"/>
      <c r="G945" s="769"/>
      <c r="H945" s="2187"/>
      <c r="I945" s="1265"/>
      <c r="J945" s="769"/>
      <c r="K945" s="769"/>
      <c r="L945" s="769"/>
      <c r="M945" s="769"/>
      <c r="N945" s="769"/>
      <c r="O945" s="769"/>
      <c r="P945" s="769"/>
      <c r="Q945" s="769"/>
      <c r="R945" s="769"/>
      <c r="S945" s="769"/>
      <c r="T945" s="769"/>
      <c r="U945" s="769"/>
      <c r="V945" s="769"/>
      <c r="W945" s="769"/>
      <c r="X945" s="769"/>
      <c r="Y945" s="769"/>
      <c r="Z945" s="769"/>
    </row>
    <row r="946">
      <c r="A946" s="769"/>
      <c r="B946" s="769"/>
      <c r="C946" s="769"/>
      <c r="D946" s="769"/>
      <c r="E946" s="769"/>
      <c r="F946" s="1265"/>
      <c r="G946" s="769"/>
      <c r="H946" s="2187"/>
      <c r="I946" s="1265"/>
      <c r="J946" s="769"/>
      <c r="K946" s="769"/>
      <c r="L946" s="769"/>
      <c r="M946" s="769"/>
      <c r="N946" s="769"/>
      <c r="O946" s="769"/>
      <c r="P946" s="769"/>
      <c r="Q946" s="769"/>
      <c r="R946" s="769"/>
      <c r="S946" s="769"/>
      <c r="T946" s="769"/>
      <c r="U946" s="769"/>
      <c r="V946" s="769"/>
      <c r="W946" s="769"/>
      <c r="X946" s="769"/>
      <c r="Y946" s="769"/>
      <c r="Z946" s="769"/>
    </row>
    <row r="947">
      <c r="A947" s="769"/>
      <c r="B947" s="769"/>
      <c r="C947" s="769"/>
      <c r="D947" s="769"/>
      <c r="E947" s="769"/>
      <c r="F947" s="1265"/>
      <c r="G947" s="769"/>
      <c r="H947" s="2187"/>
      <c r="I947" s="1265"/>
      <c r="J947" s="769"/>
      <c r="K947" s="769"/>
      <c r="L947" s="769"/>
      <c r="M947" s="769"/>
      <c r="N947" s="769"/>
      <c r="O947" s="769"/>
      <c r="P947" s="769"/>
      <c r="Q947" s="769"/>
      <c r="R947" s="769"/>
      <c r="S947" s="769"/>
      <c r="T947" s="769"/>
      <c r="U947" s="769"/>
      <c r="V947" s="769"/>
      <c r="W947" s="769"/>
      <c r="X947" s="769"/>
      <c r="Y947" s="769"/>
      <c r="Z947" s="769"/>
    </row>
    <row r="948">
      <c r="A948" s="769"/>
      <c r="B948" s="769"/>
      <c r="C948" s="769"/>
      <c r="D948" s="769"/>
      <c r="E948" s="769"/>
      <c r="F948" s="1265"/>
      <c r="G948" s="769"/>
      <c r="H948" s="2187"/>
      <c r="I948" s="1265"/>
      <c r="J948" s="769"/>
      <c r="K948" s="769"/>
      <c r="L948" s="769"/>
      <c r="M948" s="769"/>
      <c r="N948" s="769"/>
      <c r="O948" s="769"/>
      <c r="P948" s="769"/>
      <c r="Q948" s="769"/>
      <c r="R948" s="769"/>
      <c r="S948" s="769"/>
      <c r="T948" s="769"/>
      <c r="U948" s="769"/>
      <c r="V948" s="769"/>
      <c r="W948" s="769"/>
      <c r="X948" s="769"/>
      <c r="Y948" s="769"/>
      <c r="Z948" s="769"/>
    </row>
    <row r="949">
      <c r="A949" s="769"/>
      <c r="B949" s="769"/>
      <c r="C949" s="769"/>
      <c r="D949" s="769"/>
      <c r="E949" s="769"/>
      <c r="F949" s="1265"/>
      <c r="G949" s="769"/>
      <c r="H949" s="2187"/>
      <c r="I949" s="1265"/>
      <c r="J949" s="769"/>
      <c r="K949" s="769"/>
      <c r="L949" s="769"/>
      <c r="M949" s="769"/>
      <c r="N949" s="769"/>
      <c r="O949" s="769"/>
      <c r="P949" s="769"/>
      <c r="Q949" s="769"/>
      <c r="R949" s="769"/>
      <c r="S949" s="769"/>
      <c r="T949" s="769"/>
      <c r="U949" s="769"/>
      <c r="V949" s="769"/>
      <c r="W949" s="769"/>
      <c r="X949" s="769"/>
      <c r="Y949" s="769"/>
      <c r="Z949" s="769"/>
    </row>
    <row r="950">
      <c r="A950" s="769"/>
      <c r="B950" s="769"/>
      <c r="C950" s="769"/>
      <c r="D950" s="769"/>
      <c r="E950" s="769"/>
      <c r="F950" s="1265"/>
      <c r="G950" s="769"/>
      <c r="H950" s="2187"/>
      <c r="I950" s="1265"/>
      <c r="J950" s="769"/>
      <c r="K950" s="769"/>
      <c r="L950" s="769"/>
      <c r="M950" s="769"/>
      <c r="N950" s="769"/>
      <c r="O950" s="769"/>
      <c r="P950" s="769"/>
      <c r="Q950" s="769"/>
      <c r="R950" s="769"/>
      <c r="S950" s="769"/>
      <c r="T950" s="769"/>
      <c r="U950" s="769"/>
      <c r="V950" s="769"/>
      <c r="W950" s="769"/>
      <c r="X950" s="769"/>
      <c r="Y950" s="769"/>
      <c r="Z950" s="769"/>
    </row>
    <row r="951">
      <c r="A951" s="769"/>
      <c r="B951" s="769"/>
      <c r="C951" s="769"/>
      <c r="D951" s="769"/>
      <c r="E951" s="769"/>
      <c r="F951" s="1265"/>
      <c r="G951" s="769"/>
      <c r="H951" s="2187"/>
      <c r="I951" s="1265"/>
      <c r="J951" s="769"/>
      <c r="K951" s="769"/>
      <c r="L951" s="769"/>
      <c r="M951" s="769"/>
      <c r="N951" s="769"/>
      <c r="O951" s="769"/>
      <c r="P951" s="769"/>
      <c r="Q951" s="769"/>
      <c r="R951" s="769"/>
      <c r="S951" s="769"/>
      <c r="T951" s="769"/>
      <c r="U951" s="769"/>
      <c r="V951" s="769"/>
      <c r="W951" s="769"/>
      <c r="X951" s="769"/>
      <c r="Y951" s="769"/>
      <c r="Z951" s="769"/>
    </row>
    <row r="952">
      <c r="A952" s="769"/>
      <c r="B952" s="769"/>
      <c r="C952" s="769"/>
      <c r="D952" s="769"/>
      <c r="E952" s="769"/>
      <c r="F952" s="1265"/>
      <c r="G952" s="769"/>
      <c r="H952" s="2187"/>
      <c r="I952" s="1265"/>
      <c r="J952" s="769"/>
      <c r="K952" s="769"/>
      <c r="L952" s="769"/>
      <c r="M952" s="769"/>
      <c r="N952" s="769"/>
      <c r="O952" s="769"/>
      <c r="P952" s="769"/>
      <c r="Q952" s="769"/>
      <c r="R952" s="769"/>
      <c r="S952" s="769"/>
      <c r="T952" s="769"/>
      <c r="U952" s="769"/>
      <c r="V952" s="769"/>
      <c r="W952" s="769"/>
      <c r="X952" s="769"/>
      <c r="Y952" s="769"/>
      <c r="Z952" s="769"/>
    </row>
    <row r="953">
      <c r="A953" s="769"/>
      <c r="B953" s="769"/>
      <c r="C953" s="769"/>
      <c r="D953" s="769"/>
      <c r="E953" s="769"/>
      <c r="F953" s="1265"/>
      <c r="G953" s="769"/>
      <c r="H953" s="2187"/>
      <c r="I953" s="1265"/>
      <c r="J953" s="769"/>
      <c r="K953" s="769"/>
      <c r="L953" s="769"/>
      <c r="M953" s="769"/>
      <c r="N953" s="769"/>
      <c r="O953" s="769"/>
      <c r="P953" s="769"/>
      <c r="Q953" s="769"/>
      <c r="R953" s="769"/>
      <c r="S953" s="769"/>
      <c r="T953" s="769"/>
      <c r="U953" s="769"/>
      <c r="V953" s="769"/>
      <c r="W953" s="769"/>
      <c r="X953" s="769"/>
      <c r="Y953" s="769"/>
      <c r="Z953" s="769"/>
    </row>
    <row r="954">
      <c r="A954" s="769"/>
      <c r="B954" s="769"/>
      <c r="C954" s="769"/>
      <c r="D954" s="769"/>
      <c r="E954" s="769"/>
      <c r="F954" s="1265"/>
      <c r="G954" s="769"/>
      <c r="H954" s="2187"/>
      <c r="I954" s="1265"/>
      <c r="J954" s="769"/>
      <c r="K954" s="769"/>
      <c r="L954" s="769"/>
      <c r="M954" s="769"/>
      <c r="N954" s="769"/>
      <c r="O954" s="769"/>
      <c r="P954" s="769"/>
      <c r="Q954" s="769"/>
      <c r="R954" s="769"/>
      <c r="S954" s="769"/>
      <c r="T954" s="769"/>
      <c r="U954" s="769"/>
      <c r="V954" s="769"/>
      <c r="W954" s="769"/>
      <c r="X954" s="769"/>
      <c r="Y954" s="769"/>
      <c r="Z954" s="769"/>
    </row>
    <row r="955">
      <c r="A955" s="769"/>
      <c r="B955" s="769"/>
      <c r="C955" s="769"/>
      <c r="D955" s="769"/>
      <c r="E955" s="769"/>
      <c r="F955" s="1265"/>
      <c r="G955" s="769"/>
      <c r="H955" s="2187"/>
      <c r="I955" s="1265"/>
      <c r="J955" s="769"/>
      <c r="K955" s="769"/>
      <c r="L955" s="769"/>
      <c r="M955" s="769"/>
      <c r="N955" s="769"/>
      <c r="O955" s="769"/>
      <c r="P955" s="769"/>
      <c r="Q955" s="769"/>
      <c r="R955" s="769"/>
      <c r="S955" s="769"/>
      <c r="T955" s="769"/>
      <c r="U955" s="769"/>
      <c r="V955" s="769"/>
      <c r="W955" s="769"/>
      <c r="X955" s="769"/>
      <c r="Y955" s="769"/>
      <c r="Z955" s="769"/>
    </row>
    <row r="956">
      <c r="A956" s="769"/>
      <c r="B956" s="769"/>
      <c r="C956" s="769"/>
      <c r="D956" s="769"/>
      <c r="E956" s="769"/>
      <c r="F956" s="1265"/>
      <c r="G956" s="769"/>
      <c r="H956" s="2187"/>
      <c r="I956" s="1265"/>
      <c r="J956" s="769"/>
      <c r="K956" s="769"/>
      <c r="L956" s="769"/>
      <c r="M956" s="769"/>
      <c r="N956" s="769"/>
      <c r="O956" s="769"/>
      <c r="P956" s="769"/>
      <c r="Q956" s="769"/>
      <c r="R956" s="769"/>
      <c r="S956" s="769"/>
      <c r="T956" s="769"/>
      <c r="U956" s="769"/>
      <c r="V956" s="769"/>
      <c r="W956" s="769"/>
      <c r="X956" s="769"/>
      <c r="Y956" s="769"/>
      <c r="Z956" s="769"/>
    </row>
    <row r="957">
      <c r="A957" s="769"/>
      <c r="B957" s="769"/>
      <c r="C957" s="769"/>
      <c r="D957" s="769"/>
      <c r="E957" s="769"/>
      <c r="F957" s="1265"/>
      <c r="G957" s="769"/>
      <c r="H957" s="2187"/>
      <c r="I957" s="1265"/>
      <c r="J957" s="769"/>
      <c r="K957" s="769"/>
      <c r="L957" s="769"/>
      <c r="M957" s="769"/>
      <c r="N957" s="769"/>
      <c r="O957" s="769"/>
      <c r="P957" s="769"/>
      <c r="Q957" s="769"/>
      <c r="R957" s="769"/>
      <c r="S957" s="769"/>
      <c r="T957" s="769"/>
      <c r="U957" s="769"/>
      <c r="V957" s="769"/>
      <c r="W957" s="769"/>
      <c r="X957" s="769"/>
      <c r="Y957" s="769"/>
      <c r="Z957" s="769"/>
    </row>
    <row r="958">
      <c r="A958" s="769"/>
      <c r="B958" s="769"/>
      <c r="C958" s="769"/>
      <c r="D958" s="769"/>
      <c r="E958" s="769"/>
      <c r="F958" s="1265"/>
      <c r="G958" s="769"/>
      <c r="H958" s="2187"/>
      <c r="I958" s="1265"/>
      <c r="J958" s="769"/>
      <c r="K958" s="769"/>
      <c r="L958" s="769"/>
      <c r="M958" s="769"/>
      <c r="N958" s="769"/>
      <c r="O958" s="769"/>
      <c r="P958" s="769"/>
      <c r="Q958" s="769"/>
      <c r="R958" s="769"/>
      <c r="S958" s="769"/>
      <c r="T958" s="769"/>
      <c r="U958" s="769"/>
      <c r="V958" s="769"/>
      <c r="W958" s="769"/>
      <c r="X958" s="769"/>
      <c r="Y958" s="769"/>
      <c r="Z958" s="769"/>
    </row>
    <row r="959">
      <c r="A959" s="769"/>
      <c r="B959" s="769"/>
      <c r="C959" s="769"/>
      <c r="D959" s="769"/>
      <c r="E959" s="769"/>
      <c r="F959" s="1265"/>
      <c r="G959" s="769"/>
      <c r="H959" s="2187"/>
      <c r="I959" s="1265"/>
      <c r="J959" s="769"/>
      <c r="K959" s="769"/>
      <c r="L959" s="769"/>
      <c r="M959" s="769"/>
      <c r="N959" s="769"/>
      <c r="O959" s="769"/>
      <c r="P959" s="769"/>
      <c r="Q959" s="769"/>
      <c r="R959" s="769"/>
      <c r="S959" s="769"/>
      <c r="T959" s="769"/>
      <c r="U959" s="769"/>
      <c r="V959" s="769"/>
      <c r="W959" s="769"/>
      <c r="X959" s="769"/>
      <c r="Y959" s="769"/>
      <c r="Z959" s="769"/>
    </row>
    <row r="960">
      <c r="A960" s="769"/>
      <c r="B960" s="769"/>
      <c r="C960" s="769"/>
      <c r="D960" s="769"/>
      <c r="E960" s="769"/>
      <c r="F960" s="1265"/>
      <c r="G960" s="769"/>
      <c r="H960" s="2187"/>
      <c r="I960" s="1265"/>
      <c r="J960" s="769"/>
      <c r="K960" s="769"/>
      <c r="L960" s="769"/>
      <c r="M960" s="769"/>
      <c r="N960" s="769"/>
      <c r="O960" s="769"/>
      <c r="P960" s="769"/>
      <c r="Q960" s="769"/>
      <c r="R960" s="769"/>
      <c r="S960" s="769"/>
      <c r="T960" s="769"/>
      <c r="U960" s="769"/>
      <c r="V960" s="769"/>
      <c r="W960" s="769"/>
      <c r="X960" s="769"/>
      <c r="Y960" s="769"/>
      <c r="Z960" s="769"/>
    </row>
    <row r="961">
      <c r="A961" s="769"/>
      <c r="B961" s="769"/>
      <c r="C961" s="769"/>
      <c r="D961" s="769"/>
      <c r="E961" s="769"/>
      <c r="F961" s="1265"/>
      <c r="G961" s="769"/>
      <c r="H961" s="2187"/>
      <c r="I961" s="1265"/>
      <c r="J961" s="769"/>
      <c r="K961" s="769"/>
      <c r="L961" s="769"/>
      <c r="M961" s="769"/>
      <c r="N961" s="769"/>
      <c r="O961" s="769"/>
      <c r="P961" s="769"/>
      <c r="Q961" s="769"/>
      <c r="R961" s="769"/>
      <c r="S961" s="769"/>
      <c r="T961" s="769"/>
      <c r="U961" s="769"/>
      <c r="V961" s="769"/>
      <c r="W961" s="769"/>
      <c r="X961" s="769"/>
      <c r="Y961" s="769"/>
      <c r="Z961" s="769"/>
    </row>
    <row r="962">
      <c r="A962" s="769"/>
      <c r="B962" s="769"/>
      <c r="C962" s="769"/>
      <c r="D962" s="769"/>
      <c r="E962" s="769"/>
      <c r="F962" s="1265"/>
      <c r="G962" s="769"/>
      <c r="H962" s="2187"/>
      <c r="I962" s="1265"/>
      <c r="J962" s="769"/>
      <c r="K962" s="769"/>
      <c r="L962" s="769"/>
      <c r="M962" s="769"/>
      <c r="N962" s="769"/>
      <c r="O962" s="769"/>
      <c r="P962" s="769"/>
      <c r="Q962" s="769"/>
      <c r="R962" s="769"/>
      <c r="S962" s="769"/>
      <c r="T962" s="769"/>
      <c r="U962" s="769"/>
      <c r="V962" s="769"/>
      <c r="W962" s="769"/>
      <c r="X962" s="769"/>
      <c r="Y962" s="769"/>
      <c r="Z962" s="769"/>
    </row>
    <row r="963">
      <c r="A963" s="769"/>
      <c r="B963" s="769"/>
      <c r="C963" s="769"/>
      <c r="D963" s="769"/>
      <c r="E963" s="769"/>
      <c r="F963" s="1265"/>
      <c r="G963" s="769"/>
      <c r="H963" s="2187"/>
      <c r="I963" s="1265"/>
      <c r="J963" s="769"/>
      <c r="K963" s="769"/>
      <c r="L963" s="769"/>
      <c r="M963" s="769"/>
      <c r="N963" s="769"/>
      <c r="O963" s="769"/>
      <c r="P963" s="769"/>
      <c r="Q963" s="769"/>
      <c r="R963" s="769"/>
      <c r="S963" s="769"/>
      <c r="T963" s="769"/>
      <c r="U963" s="769"/>
      <c r="V963" s="769"/>
      <c r="W963" s="769"/>
      <c r="X963" s="769"/>
      <c r="Y963" s="769"/>
      <c r="Z963" s="769"/>
    </row>
    <row r="964">
      <c r="A964" s="769"/>
      <c r="B964" s="769"/>
      <c r="C964" s="769"/>
      <c r="D964" s="769"/>
      <c r="E964" s="769"/>
      <c r="F964" s="1265"/>
      <c r="G964" s="769"/>
      <c r="H964" s="2187"/>
      <c r="I964" s="1265"/>
      <c r="J964" s="769"/>
      <c r="K964" s="769"/>
      <c r="L964" s="769"/>
      <c r="M964" s="769"/>
      <c r="N964" s="769"/>
      <c r="O964" s="769"/>
      <c r="P964" s="769"/>
      <c r="Q964" s="769"/>
      <c r="R964" s="769"/>
      <c r="S964" s="769"/>
      <c r="T964" s="769"/>
      <c r="U964" s="769"/>
      <c r="V964" s="769"/>
      <c r="W964" s="769"/>
      <c r="X964" s="769"/>
      <c r="Y964" s="769"/>
      <c r="Z964" s="769"/>
    </row>
    <row r="965">
      <c r="A965" s="769"/>
      <c r="B965" s="769"/>
      <c r="C965" s="769"/>
      <c r="D965" s="769"/>
      <c r="E965" s="769"/>
      <c r="F965" s="1265"/>
      <c r="G965" s="769"/>
      <c r="H965" s="2187"/>
      <c r="I965" s="1265"/>
      <c r="J965" s="769"/>
      <c r="K965" s="769"/>
      <c r="L965" s="769"/>
      <c r="M965" s="769"/>
      <c r="N965" s="769"/>
      <c r="O965" s="769"/>
      <c r="P965" s="769"/>
      <c r="Q965" s="769"/>
      <c r="R965" s="769"/>
      <c r="S965" s="769"/>
      <c r="T965" s="769"/>
      <c r="U965" s="769"/>
      <c r="V965" s="769"/>
      <c r="W965" s="769"/>
      <c r="X965" s="769"/>
      <c r="Y965" s="769"/>
      <c r="Z965" s="769"/>
    </row>
    <row r="966">
      <c r="A966" s="769"/>
      <c r="B966" s="769"/>
      <c r="C966" s="769"/>
      <c r="D966" s="769"/>
      <c r="E966" s="769"/>
      <c r="F966" s="1265"/>
      <c r="G966" s="769"/>
      <c r="H966" s="2187"/>
      <c r="I966" s="1265"/>
      <c r="J966" s="769"/>
      <c r="K966" s="769"/>
      <c r="L966" s="769"/>
      <c r="M966" s="769"/>
      <c r="N966" s="769"/>
      <c r="O966" s="769"/>
      <c r="P966" s="769"/>
      <c r="Q966" s="769"/>
      <c r="R966" s="769"/>
      <c r="S966" s="769"/>
      <c r="T966" s="769"/>
      <c r="U966" s="769"/>
      <c r="V966" s="769"/>
      <c r="W966" s="769"/>
      <c r="X966" s="769"/>
      <c r="Y966" s="769"/>
      <c r="Z966" s="769"/>
    </row>
    <row r="967">
      <c r="A967" s="769"/>
      <c r="B967" s="769"/>
      <c r="C967" s="769"/>
      <c r="D967" s="769"/>
      <c r="E967" s="769"/>
      <c r="F967" s="1265"/>
      <c r="G967" s="769"/>
      <c r="H967" s="2187"/>
      <c r="I967" s="1265"/>
      <c r="J967" s="769"/>
      <c r="K967" s="769"/>
      <c r="L967" s="769"/>
      <c r="M967" s="769"/>
      <c r="N967" s="769"/>
      <c r="O967" s="769"/>
      <c r="P967" s="769"/>
      <c r="Q967" s="769"/>
      <c r="R967" s="769"/>
      <c r="S967" s="769"/>
      <c r="T967" s="769"/>
      <c r="U967" s="769"/>
      <c r="V967" s="769"/>
      <c r="W967" s="769"/>
      <c r="X967" s="769"/>
      <c r="Y967" s="769"/>
      <c r="Z967" s="769"/>
    </row>
    <row r="968">
      <c r="A968" s="769"/>
      <c r="B968" s="769"/>
      <c r="C968" s="769"/>
      <c r="D968" s="769"/>
      <c r="E968" s="769"/>
      <c r="F968" s="1265"/>
      <c r="G968" s="769"/>
      <c r="H968" s="2187"/>
      <c r="I968" s="1265"/>
      <c r="J968" s="769"/>
      <c r="K968" s="769"/>
      <c r="L968" s="769"/>
      <c r="M968" s="769"/>
      <c r="N968" s="769"/>
      <c r="O968" s="769"/>
      <c r="P968" s="769"/>
      <c r="Q968" s="769"/>
      <c r="R968" s="769"/>
      <c r="S968" s="769"/>
      <c r="T968" s="769"/>
      <c r="U968" s="769"/>
      <c r="V968" s="769"/>
      <c r="W968" s="769"/>
      <c r="X968" s="769"/>
      <c r="Y968" s="769"/>
      <c r="Z968" s="769"/>
    </row>
    <row r="969">
      <c r="A969" s="769"/>
      <c r="B969" s="769"/>
      <c r="C969" s="769"/>
      <c r="D969" s="769"/>
      <c r="E969" s="769"/>
      <c r="F969" s="1265"/>
      <c r="G969" s="769"/>
      <c r="H969" s="2187"/>
      <c r="I969" s="1265"/>
      <c r="J969" s="769"/>
      <c r="K969" s="769"/>
      <c r="L969" s="769"/>
      <c r="M969" s="769"/>
      <c r="N969" s="769"/>
      <c r="O969" s="769"/>
      <c r="P969" s="769"/>
      <c r="Q969" s="769"/>
      <c r="R969" s="769"/>
      <c r="S969" s="769"/>
      <c r="T969" s="769"/>
      <c r="U969" s="769"/>
      <c r="V969" s="769"/>
      <c r="W969" s="769"/>
      <c r="X969" s="769"/>
      <c r="Y969" s="769"/>
      <c r="Z969" s="769"/>
    </row>
    <row r="970">
      <c r="A970" s="769"/>
      <c r="B970" s="769"/>
      <c r="C970" s="769"/>
      <c r="D970" s="769"/>
      <c r="E970" s="769"/>
      <c r="F970" s="1265"/>
      <c r="G970" s="769"/>
      <c r="H970" s="2187"/>
      <c r="I970" s="1265"/>
      <c r="J970" s="769"/>
      <c r="K970" s="769"/>
      <c r="L970" s="769"/>
      <c r="M970" s="769"/>
      <c r="N970" s="769"/>
      <c r="O970" s="769"/>
      <c r="P970" s="769"/>
      <c r="Q970" s="769"/>
      <c r="R970" s="769"/>
      <c r="S970" s="769"/>
      <c r="T970" s="769"/>
      <c r="U970" s="769"/>
      <c r="V970" s="769"/>
      <c r="W970" s="769"/>
      <c r="X970" s="769"/>
      <c r="Y970" s="769"/>
      <c r="Z970" s="769"/>
    </row>
    <row r="971">
      <c r="A971" s="769"/>
      <c r="B971" s="769"/>
      <c r="C971" s="769"/>
      <c r="D971" s="769"/>
      <c r="E971" s="769"/>
      <c r="F971" s="1265"/>
      <c r="G971" s="769"/>
      <c r="H971" s="2187"/>
      <c r="I971" s="1265"/>
      <c r="J971" s="769"/>
      <c r="K971" s="769"/>
      <c r="L971" s="769"/>
      <c r="M971" s="769"/>
      <c r="N971" s="769"/>
      <c r="O971" s="769"/>
      <c r="P971" s="769"/>
      <c r="Q971" s="769"/>
      <c r="R971" s="769"/>
      <c r="S971" s="769"/>
      <c r="T971" s="769"/>
      <c r="U971" s="769"/>
      <c r="V971" s="769"/>
      <c r="W971" s="769"/>
      <c r="X971" s="769"/>
      <c r="Y971" s="769"/>
      <c r="Z971" s="769"/>
    </row>
    <row r="972">
      <c r="A972" s="769"/>
      <c r="B972" s="769"/>
      <c r="C972" s="769"/>
      <c r="D972" s="769"/>
      <c r="E972" s="769"/>
      <c r="F972" s="1265"/>
      <c r="G972" s="769"/>
      <c r="H972" s="2187"/>
      <c r="I972" s="1265"/>
      <c r="J972" s="769"/>
      <c r="K972" s="769"/>
      <c r="L972" s="769"/>
      <c r="M972" s="769"/>
      <c r="N972" s="769"/>
      <c r="O972" s="769"/>
      <c r="P972" s="769"/>
      <c r="Q972" s="769"/>
      <c r="R972" s="769"/>
      <c r="S972" s="769"/>
      <c r="T972" s="769"/>
      <c r="U972" s="769"/>
      <c r="V972" s="769"/>
      <c r="W972" s="769"/>
      <c r="X972" s="769"/>
      <c r="Y972" s="769"/>
      <c r="Z972" s="769"/>
    </row>
    <row r="973">
      <c r="A973" s="769"/>
      <c r="B973" s="769"/>
      <c r="C973" s="769"/>
      <c r="D973" s="769"/>
      <c r="E973" s="769"/>
      <c r="F973" s="1265"/>
      <c r="G973" s="769"/>
      <c r="H973" s="2187"/>
      <c r="I973" s="1265"/>
      <c r="J973" s="769"/>
      <c r="K973" s="769"/>
      <c r="L973" s="769"/>
      <c r="M973" s="769"/>
      <c r="N973" s="769"/>
      <c r="O973" s="769"/>
      <c r="P973" s="769"/>
      <c r="Q973" s="769"/>
      <c r="R973" s="769"/>
      <c r="S973" s="769"/>
      <c r="T973" s="769"/>
      <c r="U973" s="769"/>
      <c r="V973" s="769"/>
      <c r="W973" s="769"/>
      <c r="X973" s="769"/>
      <c r="Y973" s="769"/>
      <c r="Z973" s="769"/>
    </row>
    <row r="974">
      <c r="A974" s="769"/>
      <c r="B974" s="769"/>
      <c r="C974" s="769"/>
      <c r="D974" s="769"/>
      <c r="E974" s="769"/>
      <c r="F974" s="1265"/>
      <c r="G974" s="769"/>
      <c r="H974" s="2187"/>
      <c r="I974" s="1265"/>
      <c r="J974" s="769"/>
      <c r="K974" s="769"/>
      <c r="L974" s="769"/>
      <c r="M974" s="769"/>
      <c r="N974" s="769"/>
      <c r="O974" s="769"/>
      <c r="P974" s="769"/>
      <c r="Q974" s="769"/>
      <c r="R974" s="769"/>
      <c r="S974" s="769"/>
      <c r="T974" s="769"/>
      <c r="U974" s="769"/>
      <c r="V974" s="769"/>
      <c r="W974" s="769"/>
      <c r="X974" s="769"/>
      <c r="Y974" s="769"/>
      <c r="Z974" s="769"/>
    </row>
    <row r="975">
      <c r="A975" s="769"/>
      <c r="B975" s="769"/>
      <c r="C975" s="769"/>
      <c r="D975" s="769"/>
      <c r="E975" s="769"/>
      <c r="F975" s="1265"/>
      <c r="G975" s="769"/>
      <c r="H975" s="2187"/>
      <c r="I975" s="1265"/>
      <c r="J975" s="769"/>
      <c r="K975" s="769"/>
      <c r="L975" s="769"/>
      <c r="M975" s="769"/>
      <c r="N975" s="769"/>
      <c r="O975" s="769"/>
      <c r="P975" s="769"/>
      <c r="Q975" s="769"/>
      <c r="R975" s="769"/>
      <c r="S975" s="769"/>
      <c r="T975" s="769"/>
      <c r="U975" s="769"/>
      <c r="V975" s="769"/>
      <c r="W975" s="769"/>
      <c r="X975" s="769"/>
      <c r="Y975" s="769"/>
      <c r="Z975" s="769"/>
    </row>
    <row r="976">
      <c r="A976" s="769"/>
      <c r="B976" s="769"/>
      <c r="C976" s="769"/>
      <c r="D976" s="769"/>
      <c r="E976" s="769"/>
      <c r="F976" s="1265"/>
      <c r="G976" s="769"/>
      <c r="H976" s="2187"/>
      <c r="I976" s="1265"/>
      <c r="J976" s="769"/>
      <c r="K976" s="769"/>
      <c r="L976" s="769"/>
      <c r="M976" s="769"/>
      <c r="N976" s="769"/>
      <c r="O976" s="769"/>
      <c r="P976" s="769"/>
      <c r="Q976" s="769"/>
      <c r="R976" s="769"/>
      <c r="S976" s="769"/>
      <c r="T976" s="769"/>
      <c r="U976" s="769"/>
      <c r="V976" s="769"/>
      <c r="W976" s="769"/>
      <c r="X976" s="769"/>
      <c r="Y976" s="769"/>
      <c r="Z976" s="769"/>
    </row>
    <row r="977">
      <c r="A977" s="769"/>
      <c r="B977" s="769"/>
      <c r="C977" s="769"/>
      <c r="D977" s="769"/>
      <c r="E977" s="769"/>
      <c r="F977" s="1265"/>
      <c r="G977" s="769"/>
      <c r="H977" s="2187"/>
      <c r="I977" s="1265"/>
      <c r="J977" s="769"/>
      <c r="K977" s="769"/>
      <c r="L977" s="769"/>
      <c r="M977" s="769"/>
      <c r="N977" s="769"/>
      <c r="O977" s="769"/>
      <c r="P977" s="769"/>
      <c r="Q977" s="769"/>
      <c r="R977" s="769"/>
      <c r="S977" s="769"/>
      <c r="T977" s="769"/>
      <c r="U977" s="769"/>
      <c r="V977" s="769"/>
      <c r="W977" s="769"/>
      <c r="X977" s="769"/>
      <c r="Y977" s="769"/>
      <c r="Z977" s="769"/>
    </row>
    <row r="978">
      <c r="A978" s="769"/>
      <c r="B978" s="769"/>
      <c r="C978" s="769"/>
      <c r="D978" s="769"/>
      <c r="E978" s="769"/>
      <c r="F978" s="1265"/>
      <c r="G978" s="769"/>
      <c r="H978" s="2187"/>
      <c r="I978" s="1265"/>
      <c r="J978" s="769"/>
      <c r="K978" s="769"/>
      <c r="L978" s="769"/>
      <c r="M978" s="769"/>
      <c r="N978" s="769"/>
      <c r="O978" s="769"/>
      <c r="P978" s="769"/>
      <c r="Q978" s="769"/>
      <c r="R978" s="769"/>
      <c r="S978" s="769"/>
      <c r="T978" s="769"/>
      <c r="U978" s="769"/>
      <c r="V978" s="769"/>
      <c r="W978" s="769"/>
      <c r="X978" s="769"/>
      <c r="Y978" s="769"/>
      <c r="Z978" s="769"/>
    </row>
    <row r="979">
      <c r="A979" s="769"/>
      <c r="B979" s="769"/>
      <c r="C979" s="769"/>
      <c r="D979" s="769"/>
      <c r="E979" s="769"/>
      <c r="F979" s="1265"/>
      <c r="G979" s="769"/>
      <c r="H979" s="2187"/>
      <c r="I979" s="1265"/>
      <c r="J979" s="769"/>
      <c r="K979" s="769"/>
      <c r="L979" s="769"/>
      <c r="M979" s="769"/>
      <c r="N979" s="769"/>
      <c r="O979" s="769"/>
      <c r="P979" s="769"/>
      <c r="Q979" s="769"/>
      <c r="R979" s="769"/>
      <c r="S979" s="769"/>
      <c r="T979" s="769"/>
      <c r="U979" s="769"/>
      <c r="V979" s="769"/>
      <c r="W979" s="769"/>
      <c r="X979" s="769"/>
      <c r="Y979" s="769"/>
      <c r="Z979" s="769"/>
    </row>
    <row r="980">
      <c r="A980" s="769"/>
      <c r="B980" s="769"/>
      <c r="C980" s="769"/>
      <c r="D980" s="769"/>
      <c r="E980" s="769"/>
      <c r="F980" s="1265"/>
      <c r="G980" s="769"/>
      <c r="H980" s="2187"/>
      <c r="I980" s="1265"/>
      <c r="J980" s="769"/>
      <c r="K980" s="769"/>
      <c r="L980" s="769"/>
      <c r="M980" s="769"/>
      <c r="N980" s="769"/>
      <c r="O980" s="769"/>
      <c r="P980" s="769"/>
      <c r="Q980" s="769"/>
      <c r="R980" s="769"/>
      <c r="S980" s="769"/>
      <c r="T980" s="769"/>
      <c r="U980" s="769"/>
      <c r="V980" s="769"/>
      <c r="W980" s="769"/>
      <c r="X980" s="769"/>
      <c r="Y980" s="769"/>
      <c r="Z980" s="769"/>
    </row>
    <row r="981">
      <c r="A981" s="769"/>
      <c r="B981" s="769"/>
      <c r="C981" s="769"/>
      <c r="D981" s="769"/>
      <c r="E981" s="769"/>
      <c r="F981" s="1265"/>
      <c r="G981" s="769"/>
      <c r="H981" s="2187"/>
      <c r="I981" s="1265"/>
      <c r="J981" s="769"/>
      <c r="K981" s="769"/>
      <c r="L981" s="769"/>
      <c r="M981" s="769"/>
      <c r="N981" s="769"/>
      <c r="O981" s="769"/>
      <c r="P981" s="769"/>
      <c r="Q981" s="769"/>
      <c r="R981" s="769"/>
      <c r="S981" s="769"/>
      <c r="T981" s="769"/>
      <c r="U981" s="769"/>
      <c r="V981" s="769"/>
      <c r="W981" s="769"/>
      <c r="X981" s="769"/>
      <c r="Y981" s="769"/>
      <c r="Z981" s="769"/>
    </row>
    <row r="982">
      <c r="A982" s="769"/>
      <c r="B982" s="769"/>
      <c r="C982" s="769"/>
      <c r="D982" s="769"/>
      <c r="E982" s="769"/>
      <c r="F982" s="1265"/>
      <c r="G982" s="769"/>
      <c r="H982" s="2187"/>
      <c r="I982" s="1265"/>
      <c r="J982" s="769"/>
      <c r="K982" s="769"/>
      <c r="L982" s="769"/>
      <c r="M982" s="769"/>
      <c r="N982" s="769"/>
      <c r="O982" s="769"/>
      <c r="P982" s="769"/>
      <c r="Q982" s="769"/>
      <c r="R982" s="769"/>
      <c r="S982" s="769"/>
      <c r="T982" s="769"/>
      <c r="U982" s="769"/>
      <c r="V982" s="769"/>
      <c r="W982" s="769"/>
      <c r="X982" s="769"/>
      <c r="Y982" s="769"/>
      <c r="Z982" s="769"/>
    </row>
    <row r="983">
      <c r="A983" s="769"/>
      <c r="B983" s="769"/>
      <c r="C983" s="769"/>
      <c r="D983" s="769"/>
      <c r="E983" s="769"/>
      <c r="F983" s="1265"/>
      <c r="G983" s="769"/>
      <c r="H983" s="2187"/>
      <c r="I983" s="1265"/>
      <c r="J983" s="769"/>
      <c r="K983" s="769"/>
      <c r="L983" s="769"/>
      <c r="M983" s="769"/>
      <c r="N983" s="769"/>
      <c r="O983" s="769"/>
      <c r="P983" s="769"/>
      <c r="Q983" s="769"/>
      <c r="R983" s="769"/>
      <c r="S983" s="769"/>
      <c r="T983" s="769"/>
      <c r="U983" s="769"/>
      <c r="V983" s="769"/>
      <c r="W983" s="769"/>
      <c r="X983" s="769"/>
      <c r="Y983" s="769"/>
      <c r="Z983" s="769"/>
    </row>
    <row r="984">
      <c r="A984" s="769"/>
      <c r="B984" s="769"/>
      <c r="C984" s="769"/>
      <c r="D984" s="769"/>
      <c r="E984" s="769"/>
      <c r="F984" s="1265"/>
      <c r="G984" s="769"/>
      <c r="H984" s="2187"/>
      <c r="I984" s="1265"/>
      <c r="J984" s="769"/>
      <c r="K984" s="769"/>
      <c r="L984" s="769"/>
      <c r="M984" s="769"/>
      <c r="N984" s="769"/>
      <c r="O984" s="769"/>
      <c r="P984" s="769"/>
      <c r="Q984" s="769"/>
      <c r="R984" s="769"/>
      <c r="S984" s="769"/>
      <c r="T984" s="769"/>
      <c r="U984" s="769"/>
      <c r="V984" s="769"/>
      <c r="W984" s="769"/>
      <c r="X984" s="769"/>
      <c r="Y984" s="769"/>
      <c r="Z984" s="769"/>
    </row>
    <row r="985">
      <c r="A985" s="769"/>
      <c r="B985" s="769"/>
      <c r="C985" s="769"/>
      <c r="D985" s="769"/>
      <c r="E985" s="769"/>
      <c r="F985" s="1265"/>
      <c r="G985" s="769"/>
      <c r="H985" s="2187"/>
      <c r="I985" s="1265"/>
      <c r="J985" s="769"/>
      <c r="K985" s="769"/>
      <c r="L985" s="769"/>
      <c r="M985" s="769"/>
      <c r="N985" s="769"/>
      <c r="O985" s="769"/>
      <c r="P985" s="769"/>
      <c r="Q985" s="769"/>
      <c r="R985" s="769"/>
      <c r="S985" s="769"/>
      <c r="T985" s="769"/>
      <c r="U985" s="769"/>
      <c r="V985" s="769"/>
      <c r="W985" s="769"/>
      <c r="X985" s="769"/>
      <c r="Y985" s="769"/>
      <c r="Z985" s="769"/>
    </row>
    <row r="986">
      <c r="A986" s="769"/>
      <c r="B986" s="769"/>
      <c r="C986" s="769"/>
      <c r="D986" s="769"/>
      <c r="E986" s="769"/>
      <c r="F986" s="1265"/>
      <c r="G986" s="769"/>
      <c r="H986" s="2187"/>
      <c r="I986" s="1265"/>
      <c r="J986" s="769"/>
      <c r="K986" s="769"/>
      <c r="L986" s="769"/>
      <c r="M986" s="769"/>
      <c r="N986" s="769"/>
      <c r="O986" s="769"/>
      <c r="P986" s="769"/>
      <c r="Q986" s="769"/>
      <c r="R986" s="769"/>
      <c r="S986" s="769"/>
      <c r="T986" s="769"/>
      <c r="U986" s="769"/>
      <c r="V986" s="769"/>
      <c r="W986" s="769"/>
      <c r="X986" s="769"/>
      <c r="Y986" s="769"/>
      <c r="Z986" s="769"/>
    </row>
    <row r="987">
      <c r="A987" s="769"/>
      <c r="B987" s="769"/>
      <c r="C987" s="769"/>
      <c r="D987" s="769"/>
      <c r="E987" s="769"/>
      <c r="F987" s="1265"/>
      <c r="G987" s="769"/>
      <c r="H987" s="2187"/>
      <c r="I987" s="1265"/>
      <c r="J987" s="769"/>
      <c r="K987" s="769"/>
      <c r="L987" s="769"/>
      <c r="M987" s="769"/>
      <c r="N987" s="769"/>
      <c r="O987" s="769"/>
      <c r="P987" s="769"/>
      <c r="Q987" s="769"/>
      <c r="R987" s="769"/>
      <c r="S987" s="769"/>
      <c r="T987" s="769"/>
      <c r="U987" s="769"/>
      <c r="V987" s="769"/>
      <c r="W987" s="769"/>
      <c r="X987" s="769"/>
      <c r="Y987" s="769"/>
      <c r="Z987" s="769"/>
    </row>
    <row r="988">
      <c r="A988" s="769"/>
      <c r="B988" s="769"/>
      <c r="C988" s="769"/>
      <c r="D988" s="769"/>
      <c r="E988" s="769"/>
      <c r="F988" s="1265"/>
      <c r="G988" s="769"/>
      <c r="H988" s="2187"/>
      <c r="I988" s="1265"/>
      <c r="J988" s="769"/>
      <c r="K988" s="769"/>
      <c r="L988" s="769"/>
      <c r="M988" s="769"/>
      <c r="N988" s="769"/>
      <c r="O988" s="769"/>
      <c r="P988" s="769"/>
      <c r="Q988" s="769"/>
      <c r="R988" s="769"/>
      <c r="S988" s="769"/>
      <c r="T988" s="769"/>
      <c r="U988" s="769"/>
      <c r="V988" s="769"/>
      <c r="W988" s="769"/>
      <c r="X988" s="769"/>
      <c r="Y988" s="769"/>
      <c r="Z988" s="769"/>
    </row>
    <row r="989">
      <c r="A989" s="769"/>
      <c r="B989" s="769"/>
      <c r="C989" s="769"/>
      <c r="D989" s="769"/>
      <c r="E989" s="769"/>
      <c r="F989" s="1265"/>
      <c r="G989" s="769"/>
      <c r="H989" s="2187"/>
      <c r="I989" s="1265"/>
      <c r="J989" s="769"/>
      <c r="K989" s="769"/>
      <c r="L989" s="769"/>
      <c r="M989" s="769"/>
      <c r="N989" s="769"/>
      <c r="O989" s="769"/>
      <c r="P989" s="769"/>
      <c r="Q989" s="769"/>
      <c r="R989" s="769"/>
      <c r="S989" s="769"/>
      <c r="T989" s="769"/>
      <c r="U989" s="769"/>
      <c r="V989" s="769"/>
      <c r="W989" s="769"/>
      <c r="X989" s="769"/>
      <c r="Y989" s="769"/>
      <c r="Z989" s="769"/>
    </row>
    <row r="990">
      <c r="A990" s="769"/>
      <c r="B990" s="769"/>
      <c r="C990" s="769"/>
      <c r="D990" s="769"/>
      <c r="E990" s="769"/>
      <c r="F990" s="1265"/>
      <c r="G990" s="769"/>
      <c r="H990" s="2187"/>
      <c r="I990" s="1265"/>
      <c r="J990" s="769"/>
      <c r="K990" s="769"/>
      <c r="L990" s="769"/>
      <c r="M990" s="769"/>
      <c r="N990" s="769"/>
      <c r="O990" s="769"/>
      <c r="P990" s="769"/>
      <c r="Q990" s="769"/>
      <c r="R990" s="769"/>
      <c r="S990" s="769"/>
      <c r="T990" s="769"/>
      <c r="U990" s="769"/>
      <c r="V990" s="769"/>
      <c r="W990" s="769"/>
      <c r="X990" s="769"/>
      <c r="Y990" s="769"/>
      <c r="Z990" s="769"/>
    </row>
    <row r="991">
      <c r="A991" s="769"/>
      <c r="B991" s="769"/>
      <c r="C991" s="769"/>
      <c r="D991" s="769"/>
      <c r="E991" s="769"/>
      <c r="F991" s="1265"/>
      <c r="G991" s="769"/>
      <c r="H991" s="2187"/>
      <c r="I991" s="1265"/>
      <c r="J991" s="769"/>
      <c r="K991" s="769"/>
      <c r="L991" s="769"/>
      <c r="M991" s="769"/>
      <c r="N991" s="769"/>
      <c r="O991" s="769"/>
      <c r="P991" s="769"/>
      <c r="Q991" s="769"/>
      <c r="R991" s="769"/>
      <c r="S991" s="769"/>
      <c r="T991" s="769"/>
      <c r="U991" s="769"/>
      <c r="V991" s="769"/>
      <c r="W991" s="769"/>
      <c r="X991" s="769"/>
      <c r="Y991" s="769"/>
      <c r="Z991" s="769"/>
    </row>
    <row r="992">
      <c r="A992" s="769"/>
      <c r="B992" s="769"/>
      <c r="C992" s="769"/>
      <c r="D992" s="769"/>
      <c r="E992" s="769"/>
      <c r="F992" s="1265"/>
      <c r="G992" s="769"/>
      <c r="H992" s="2187"/>
      <c r="I992" s="1265"/>
      <c r="J992" s="769"/>
      <c r="K992" s="769"/>
      <c r="L992" s="769"/>
      <c r="M992" s="769"/>
      <c r="N992" s="769"/>
      <c r="O992" s="769"/>
      <c r="P992" s="769"/>
      <c r="Q992" s="769"/>
      <c r="R992" s="769"/>
      <c r="S992" s="769"/>
      <c r="T992" s="769"/>
      <c r="U992" s="769"/>
      <c r="V992" s="769"/>
      <c r="W992" s="769"/>
      <c r="X992" s="769"/>
      <c r="Y992" s="769"/>
      <c r="Z992" s="769"/>
    </row>
    <row r="993">
      <c r="A993" s="769"/>
      <c r="B993" s="769"/>
      <c r="C993" s="769"/>
      <c r="D993" s="769"/>
      <c r="E993" s="769"/>
      <c r="F993" s="1265"/>
      <c r="G993" s="769"/>
      <c r="H993" s="2187"/>
      <c r="I993" s="1265"/>
      <c r="J993" s="769"/>
      <c r="K993" s="769"/>
      <c r="L993" s="769"/>
      <c r="M993" s="769"/>
      <c r="N993" s="769"/>
      <c r="O993" s="769"/>
      <c r="P993" s="769"/>
      <c r="Q993" s="769"/>
      <c r="R993" s="769"/>
      <c r="S993" s="769"/>
      <c r="T993" s="769"/>
      <c r="U993" s="769"/>
      <c r="V993" s="769"/>
      <c r="W993" s="769"/>
      <c r="X993" s="769"/>
      <c r="Y993" s="769"/>
      <c r="Z993" s="769"/>
    </row>
    <row r="994">
      <c r="A994" s="769"/>
      <c r="B994" s="769"/>
      <c r="C994" s="769"/>
      <c r="D994" s="769"/>
      <c r="E994" s="769"/>
      <c r="F994" s="1265"/>
      <c r="G994" s="769"/>
      <c r="H994" s="2187"/>
      <c r="I994" s="1265"/>
      <c r="J994" s="769"/>
      <c r="K994" s="769"/>
      <c r="L994" s="769"/>
      <c r="M994" s="769"/>
      <c r="N994" s="769"/>
      <c r="O994" s="769"/>
      <c r="P994" s="769"/>
      <c r="Q994" s="769"/>
      <c r="R994" s="769"/>
      <c r="S994" s="769"/>
      <c r="T994" s="769"/>
      <c r="U994" s="769"/>
      <c r="V994" s="769"/>
      <c r="W994" s="769"/>
      <c r="X994" s="769"/>
      <c r="Y994" s="769"/>
      <c r="Z994" s="769"/>
    </row>
    <row r="995">
      <c r="A995" s="769"/>
      <c r="B995" s="769"/>
      <c r="C995" s="769"/>
      <c r="D995" s="769"/>
      <c r="E995" s="769"/>
      <c r="F995" s="1265"/>
      <c r="G995" s="769"/>
      <c r="H995" s="2187"/>
      <c r="I995" s="1265"/>
      <c r="J995" s="769"/>
      <c r="K995" s="769"/>
      <c r="L995" s="769"/>
      <c r="M995" s="769"/>
      <c r="N995" s="769"/>
      <c r="O995" s="769"/>
      <c r="P995" s="769"/>
      <c r="Q995" s="769"/>
      <c r="R995" s="769"/>
      <c r="S995" s="769"/>
      <c r="T995" s="769"/>
      <c r="U995" s="769"/>
      <c r="V995" s="769"/>
      <c r="W995" s="769"/>
      <c r="X995" s="769"/>
      <c r="Y995" s="769"/>
      <c r="Z995" s="769"/>
    </row>
    <row r="996">
      <c r="A996" s="769"/>
      <c r="B996" s="769"/>
      <c r="C996" s="769"/>
      <c r="D996" s="769"/>
      <c r="E996" s="769"/>
      <c r="F996" s="1265"/>
      <c r="G996" s="769"/>
      <c r="H996" s="2187"/>
      <c r="I996" s="1265"/>
      <c r="J996" s="769"/>
      <c r="K996" s="769"/>
      <c r="L996" s="769"/>
      <c r="M996" s="769"/>
      <c r="N996" s="769"/>
      <c r="O996" s="769"/>
      <c r="P996" s="769"/>
      <c r="Q996" s="769"/>
      <c r="R996" s="769"/>
      <c r="S996" s="769"/>
      <c r="T996" s="769"/>
      <c r="U996" s="769"/>
      <c r="V996" s="769"/>
      <c r="W996" s="769"/>
      <c r="X996" s="769"/>
      <c r="Y996" s="769"/>
      <c r="Z996" s="769"/>
    </row>
    <row r="997">
      <c r="A997" s="769"/>
      <c r="B997" s="769"/>
      <c r="C997" s="769"/>
      <c r="D997" s="769"/>
      <c r="E997" s="769"/>
      <c r="F997" s="1265"/>
      <c r="G997" s="769"/>
      <c r="H997" s="2187"/>
      <c r="I997" s="1265"/>
      <c r="J997" s="769"/>
      <c r="K997" s="769"/>
      <c r="L997" s="769"/>
      <c r="M997" s="769"/>
      <c r="N997" s="769"/>
      <c r="O997" s="769"/>
      <c r="P997" s="769"/>
      <c r="Q997" s="769"/>
      <c r="R997" s="769"/>
      <c r="S997" s="769"/>
      <c r="T997" s="769"/>
      <c r="U997" s="769"/>
      <c r="V997" s="769"/>
      <c r="W997" s="769"/>
      <c r="X997" s="769"/>
      <c r="Y997" s="769"/>
      <c r="Z997" s="769"/>
    </row>
    <row r="998">
      <c r="A998" s="769"/>
      <c r="B998" s="769"/>
      <c r="C998" s="769"/>
      <c r="D998" s="769"/>
      <c r="E998" s="769"/>
      <c r="F998" s="1265"/>
      <c r="G998" s="769"/>
      <c r="H998" s="2187"/>
      <c r="I998" s="1265"/>
      <c r="J998" s="769"/>
      <c r="K998" s="769"/>
      <c r="L998" s="769"/>
      <c r="M998" s="769"/>
      <c r="N998" s="769"/>
      <c r="O998" s="769"/>
      <c r="P998" s="769"/>
      <c r="Q998" s="769"/>
      <c r="R998" s="769"/>
      <c r="S998" s="769"/>
      <c r="T998" s="769"/>
      <c r="U998" s="769"/>
      <c r="V998" s="769"/>
      <c r="W998" s="769"/>
      <c r="X998" s="769"/>
      <c r="Y998" s="769"/>
      <c r="Z998" s="769"/>
    </row>
    <row r="999">
      <c r="A999" s="769"/>
      <c r="B999" s="769"/>
      <c r="C999" s="769"/>
      <c r="D999" s="769"/>
      <c r="E999" s="769"/>
      <c r="F999" s="1265"/>
      <c r="G999" s="769"/>
      <c r="H999" s="2187"/>
      <c r="I999" s="1265"/>
      <c r="J999" s="769"/>
      <c r="K999" s="769"/>
      <c r="L999" s="769"/>
      <c r="M999" s="769"/>
      <c r="N999" s="769"/>
      <c r="O999" s="769"/>
      <c r="P999" s="769"/>
      <c r="Q999" s="769"/>
      <c r="R999" s="769"/>
      <c r="S999" s="769"/>
      <c r="T999" s="769"/>
      <c r="U999" s="769"/>
      <c r="V999" s="769"/>
      <c r="W999" s="769"/>
      <c r="X999" s="769"/>
      <c r="Y999" s="769"/>
      <c r="Z999" s="769"/>
    </row>
    <row r="1000">
      <c r="A1000" s="769"/>
      <c r="B1000" s="769"/>
      <c r="C1000" s="769"/>
      <c r="D1000" s="769"/>
      <c r="E1000" s="769"/>
      <c r="F1000" s="1265"/>
      <c r="G1000" s="769"/>
      <c r="H1000" s="2187"/>
      <c r="I1000" s="1265"/>
      <c r="J1000" s="769"/>
      <c r="K1000" s="769"/>
      <c r="L1000" s="769"/>
      <c r="M1000" s="769"/>
      <c r="N1000" s="769"/>
      <c r="O1000" s="769"/>
      <c r="P1000" s="769"/>
      <c r="Q1000" s="769"/>
      <c r="R1000" s="769"/>
      <c r="S1000" s="769"/>
      <c r="T1000" s="769"/>
      <c r="U1000" s="769"/>
      <c r="V1000" s="769"/>
      <c r="W1000" s="769"/>
      <c r="X1000" s="769"/>
      <c r="Y1000" s="769"/>
      <c r="Z1000" s="769"/>
    </row>
    <row r="1001">
      <c r="A1001" s="769"/>
      <c r="B1001" s="769"/>
      <c r="C1001" s="769"/>
      <c r="D1001" s="769"/>
      <c r="E1001" s="769"/>
      <c r="F1001" s="1265"/>
      <c r="G1001" s="769"/>
      <c r="H1001" s="2187"/>
      <c r="I1001" s="1265"/>
      <c r="J1001" s="769"/>
      <c r="K1001" s="769"/>
      <c r="L1001" s="769"/>
      <c r="M1001" s="769"/>
      <c r="N1001" s="769"/>
      <c r="O1001" s="769"/>
      <c r="P1001" s="769"/>
      <c r="Q1001" s="769"/>
      <c r="R1001" s="769"/>
      <c r="S1001" s="769"/>
      <c r="T1001" s="769"/>
      <c r="U1001" s="769"/>
      <c r="V1001" s="769"/>
      <c r="W1001" s="769"/>
      <c r="X1001" s="769"/>
      <c r="Y1001" s="769"/>
      <c r="Z1001" s="769"/>
    </row>
  </sheetData>
  <hyperlinks>
    <hyperlink r:id="rId1" ref="G9"/>
    <hyperlink r:id="rId2" ref="G10"/>
    <hyperlink r:id="rId3" ref="G21"/>
    <hyperlink r:id="rId4" ref="G22"/>
    <hyperlink r:id="rId5" ref="G25"/>
    <hyperlink r:id="rId6" ref="G26"/>
  </hyperlinks>
  <drawing r:id="rId7"/>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4.43" defaultRowHeight="15.75"/>
  <cols>
    <col customWidth="1" min="1" max="1" width="46.29"/>
    <col customWidth="1" min="2" max="2" width="0.43"/>
    <col customWidth="1" min="3" max="3" width="55.29"/>
    <col customWidth="1" min="4" max="5" width="59.0"/>
  </cols>
  <sheetData>
    <row r="1">
      <c r="A1" s="2058" t="s">
        <v>4118</v>
      </c>
      <c r="B1" s="2059" t="s">
        <v>14458</v>
      </c>
      <c r="C1" s="2059" t="s">
        <v>9844</v>
      </c>
      <c r="D1" s="2059" t="s">
        <v>9845</v>
      </c>
      <c r="E1" s="2059" t="s">
        <v>9846</v>
      </c>
    </row>
    <row r="2">
      <c r="A2" s="2060" t="s">
        <v>14459</v>
      </c>
      <c r="B2" s="921" t="s">
        <v>14815</v>
      </c>
      <c r="C2" s="43" t="s">
        <v>14461</v>
      </c>
    </row>
    <row r="3">
      <c r="A3" s="2060" t="s">
        <v>14462</v>
      </c>
      <c r="B3" s="481" t="s">
        <v>14463</v>
      </c>
      <c r="C3" s="43" t="s">
        <v>14464</v>
      </c>
    </row>
    <row r="4">
      <c r="A4" s="2060" t="s">
        <v>14465</v>
      </c>
      <c r="B4" s="481" t="s">
        <v>14466</v>
      </c>
      <c r="C4" s="43" t="s">
        <v>14467</v>
      </c>
    </row>
    <row r="5">
      <c r="A5" s="2060" t="s">
        <v>14468</v>
      </c>
      <c r="B5" s="2061" t="s">
        <v>14469</v>
      </c>
      <c r="C5" s="43" t="s">
        <v>14470</v>
      </c>
      <c r="D5" s="50" t="s">
        <v>14471</v>
      </c>
    </row>
    <row r="6">
      <c r="A6" s="2060" t="s">
        <v>14472</v>
      </c>
      <c r="B6" s="687"/>
      <c r="C6" s="43" t="s">
        <v>14473</v>
      </c>
    </row>
    <row r="7">
      <c r="A7" s="2060" t="s">
        <v>14474</v>
      </c>
      <c r="B7" s="687"/>
      <c r="C7" s="43" t="s">
        <v>14816</v>
      </c>
      <c r="D7" s="43" t="s">
        <v>14476</v>
      </c>
    </row>
    <row r="8">
      <c r="A8" s="2060" t="s">
        <v>14477</v>
      </c>
      <c r="B8" s="481"/>
      <c r="C8" s="5"/>
    </row>
    <row r="9">
      <c r="A9" s="2060" t="s">
        <v>14478</v>
      </c>
      <c r="B9" s="687"/>
      <c r="C9" s="5"/>
    </row>
    <row r="10">
      <c r="A10" s="2060" t="s">
        <v>14479</v>
      </c>
      <c r="B10" s="687"/>
      <c r="C10" s="5"/>
    </row>
    <row r="11">
      <c r="A11" s="2060" t="s">
        <v>14480</v>
      </c>
      <c r="B11" s="687"/>
      <c r="C11" s="5"/>
    </row>
    <row r="12">
      <c r="A12" s="2198" t="s">
        <v>14481</v>
      </c>
      <c r="B12" s="481" t="s">
        <v>14463</v>
      </c>
      <c r="C12" s="43" t="s">
        <v>14482</v>
      </c>
    </row>
    <row r="13">
      <c r="A13" s="2060" t="s">
        <v>14483</v>
      </c>
      <c r="B13" s="687"/>
      <c r="C13" s="5"/>
    </row>
    <row r="14">
      <c r="A14" s="2060" t="s">
        <v>14484</v>
      </c>
      <c r="B14" s="481" t="s">
        <v>14485</v>
      </c>
      <c r="C14" s="5"/>
    </row>
    <row r="15">
      <c r="A15" s="2060" t="s">
        <v>14486</v>
      </c>
      <c r="B15" s="921" t="s">
        <v>14817</v>
      </c>
      <c r="C15" s="43" t="s">
        <v>14488</v>
      </c>
    </row>
    <row r="16">
      <c r="A16" s="2060" t="s">
        <v>14489</v>
      </c>
      <c r="B16" s="2061" t="s">
        <v>14490</v>
      </c>
      <c r="C16" s="43" t="s">
        <v>14491</v>
      </c>
    </row>
    <row r="17">
      <c r="A17" s="2060" t="s">
        <v>14492</v>
      </c>
      <c r="B17" s="687"/>
      <c r="C17" s="43" t="s">
        <v>14493</v>
      </c>
    </row>
    <row r="18">
      <c r="A18" s="2060" t="s">
        <v>14494</v>
      </c>
      <c r="B18" s="687"/>
      <c r="C18" s="43" t="s">
        <v>14495</v>
      </c>
    </row>
    <row r="19">
      <c r="A19" s="2060" t="s">
        <v>14496</v>
      </c>
      <c r="B19" s="481" t="s">
        <v>14497</v>
      </c>
      <c r="C19" s="43" t="s">
        <v>14498</v>
      </c>
      <c r="D19" s="43"/>
    </row>
    <row r="20">
      <c r="A20" s="2060" t="s">
        <v>14499</v>
      </c>
      <c r="B20" s="481"/>
      <c r="C20" s="43" t="s">
        <v>14500</v>
      </c>
      <c r="D20" s="43"/>
    </row>
    <row r="21">
      <c r="A21" s="2060" t="s">
        <v>14501</v>
      </c>
      <c r="B21" s="687"/>
      <c r="C21" s="43" t="s">
        <v>14502</v>
      </c>
      <c r="D21" s="50" t="s">
        <v>14503</v>
      </c>
    </row>
    <row r="22">
      <c r="A22" s="2060" t="s">
        <v>14504</v>
      </c>
      <c r="B22" s="687"/>
      <c r="C22" s="43" t="s">
        <v>14505</v>
      </c>
    </row>
    <row r="23">
      <c r="A23" s="2060" t="s">
        <v>14506</v>
      </c>
      <c r="B23" s="687"/>
      <c r="C23" s="43" t="s">
        <v>14507</v>
      </c>
    </row>
    <row r="24">
      <c r="A24" s="2060" t="s">
        <v>14508</v>
      </c>
      <c r="B24" s="481" t="s">
        <v>14497</v>
      </c>
      <c r="C24" s="43" t="s">
        <v>14509</v>
      </c>
    </row>
    <row r="25">
      <c r="A25" s="2060" t="s">
        <v>14510</v>
      </c>
      <c r="B25" s="687"/>
      <c r="C25" s="43" t="s">
        <v>14511</v>
      </c>
    </row>
    <row r="26">
      <c r="A26" s="2060" t="s">
        <v>14512</v>
      </c>
      <c r="B26" s="687"/>
      <c r="C26" s="43" t="s">
        <v>14513</v>
      </c>
    </row>
    <row r="27">
      <c r="A27" s="2060" t="s">
        <v>14514</v>
      </c>
      <c r="B27" s="687"/>
      <c r="C27" s="43" t="s">
        <v>14515</v>
      </c>
    </row>
    <row r="28">
      <c r="A28" s="2060" t="s">
        <v>14516</v>
      </c>
      <c r="B28" s="687"/>
      <c r="C28" s="43" t="s">
        <v>14517</v>
      </c>
    </row>
    <row r="29">
      <c r="A29" s="2060" t="s">
        <v>14518</v>
      </c>
      <c r="B29" s="687"/>
      <c r="C29" s="43" t="s">
        <v>14519</v>
      </c>
    </row>
    <row r="30">
      <c r="A30" s="2060" t="s">
        <v>14520</v>
      </c>
      <c r="B30" s="687"/>
      <c r="C30" s="43" t="s">
        <v>14521</v>
      </c>
    </row>
    <row r="31">
      <c r="A31" s="2060" t="s">
        <v>14522</v>
      </c>
      <c r="B31" s="687"/>
      <c r="C31" s="43" t="s">
        <v>14523</v>
      </c>
    </row>
    <row r="32">
      <c r="A32" s="2060" t="s">
        <v>14524</v>
      </c>
      <c r="B32" s="687"/>
      <c r="C32" s="43" t="s">
        <v>14525</v>
      </c>
      <c r="D32" s="50" t="s">
        <v>14526</v>
      </c>
    </row>
    <row r="33">
      <c r="A33" s="2060" t="s">
        <v>14527</v>
      </c>
      <c r="B33" s="687"/>
      <c r="C33" s="43" t="s">
        <v>14528</v>
      </c>
    </row>
    <row r="34">
      <c r="A34" s="2060" t="s">
        <v>14529</v>
      </c>
      <c r="B34" s="687"/>
      <c r="C34" s="43" t="s">
        <v>14530</v>
      </c>
    </row>
    <row r="35">
      <c r="A35" s="2060" t="s">
        <v>14531</v>
      </c>
      <c r="B35" s="687"/>
      <c r="C35" s="43" t="s">
        <v>14532</v>
      </c>
    </row>
    <row r="36">
      <c r="A36" s="2060" t="s">
        <v>14533</v>
      </c>
      <c r="B36" s="687"/>
      <c r="C36" s="43" t="s">
        <v>14534</v>
      </c>
    </row>
    <row r="37">
      <c r="A37" s="2060" t="s">
        <v>14535</v>
      </c>
      <c r="B37" s="687"/>
      <c r="C37" s="43" t="s">
        <v>14536</v>
      </c>
    </row>
    <row r="38">
      <c r="A38" s="2060" t="s">
        <v>14537</v>
      </c>
      <c r="B38" s="687"/>
      <c r="C38" s="43" t="s">
        <v>14538</v>
      </c>
    </row>
    <row r="39">
      <c r="A39" s="2060" t="s">
        <v>14539</v>
      </c>
      <c r="B39" s="687"/>
      <c r="C39" s="43" t="s">
        <v>14540</v>
      </c>
      <c r="D39" s="2062"/>
    </row>
    <row r="40">
      <c r="A40" s="2060" t="s">
        <v>14541</v>
      </c>
      <c r="B40" s="687"/>
      <c r="C40" s="43" t="s">
        <v>14542</v>
      </c>
    </row>
    <row r="41">
      <c r="A41" s="2060" t="s">
        <v>14543</v>
      </c>
      <c r="B41" s="481" t="s">
        <v>14544</v>
      </c>
      <c r="C41" s="43" t="s">
        <v>14545</v>
      </c>
    </row>
    <row r="42">
      <c r="A42" s="2060" t="s">
        <v>14546</v>
      </c>
      <c r="B42" s="687"/>
      <c r="C42" s="43" t="s">
        <v>14547</v>
      </c>
    </row>
    <row r="43">
      <c r="A43" s="2060" t="s">
        <v>14548</v>
      </c>
      <c r="B43" s="687"/>
      <c r="C43" s="43" t="s">
        <v>14549</v>
      </c>
    </row>
    <row r="44">
      <c r="A44" s="2060" t="s">
        <v>14550</v>
      </c>
      <c r="B44" s="687"/>
      <c r="C44" s="43" t="s">
        <v>14551</v>
      </c>
    </row>
    <row r="45">
      <c r="A45" s="2060" t="s">
        <v>14552</v>
      </c>
      <c r="B45" s="687"/>
      <c r="C45" s="43" t="s">
        <v>14553</v>
      </c>
    </row>
    <row r="46">
      <c r="A46" s="2063" t="s">
        <v>14554</v>
      </c>
      <c r="B46" s="687"/>
      <c r="C46" s="43" t="s">
        <v>14555</v>
      </c>
    </row>
    <row r="47">
      <c r="A47" s="2060" t="s">
        <v>14556</v>
      </c>
      <c r="B47" s="687"/>
      <c r="C47" s="43" t="s">
        <v>14557</v>
      </c>
    </row>
    <row r="48">
      <c r="A48" s="2060" t="s">
        <v>14558</v>
      </c>
      <c r="B48" s="687"/>
      <c r="C48" s="43" t="s">
        <v>14559</v>
      </c>
    </row>
    <row r="49">
      <c r="A49" s="2060" t="s">
        <v>14560</v>
      </c>
      <c r="B49" s="687"/>
      <c r="C49" s="43" t="s">
        <v>14561</v>
      </c>
    </row>
    <row r="50">
      <c r="A50" s="2060" t="s">
        <v>14562</v>
      </c>
      <c r="B50" s="687"/>
      <c r="C50" s="43" t="s">
        <v>14563</v>
      </c>
    </row>
    <row r="51">
      <c r="A51" s="2060" t="s">
        <v>14564</v>
      </c>
      <c r="B51" s="687"/>
      <c r="C51" s="43" t="s">
        <v>14565</v>
      </c>
      <c r="D51" s="50" t="s">
        <v>14566</v>
      </c>
    </row>
    <row r="52">
      <c r="A52" s="2060" t="s">
        <v>14567</v>
      </c>
      <c r="B52" s="687"/>
      <c r="C52" s="43" t="s">
        <v>14568</v>
      </c>
    </row>
    <row r="53">
      <c r="A53" s="2060" t="s">
        <v>14569</v>
      </c>
      <c r="B53" s="687"/>
      <c r="C53" s="835" t="s">
        <v>14570</v>
      </c>
    </row>
    <row r="54">
      <c r="A54" s="2060" t="s">
        <v>14571</v>
      </c>
      <c r="B54" s="2061" t="s">
        <v>14572</v>
      </c>
      <c r="C54" s="43" t="s">
        <v>14573</v>
      </c>
      <c r="D54" s="50" t="s">
        <v>14574</v>
      </c>
    </row>
    <row r="55">
      <c r="A55" s="2060" t="s">
        <v>14575</v>
      </c>
      <c r="B55" s="687"/>
      <c r="C55" s="43" t="s">
        <v>14576</v>
      </c>
    </row>
    <row r="56">
      <c r="A56" s="2060" t="s">
        <v>14577</v>
      </c>
      <c r="B56" s="2061" t="s">
        <v>14578</v>
      </c>
      <c r="C56" s="2064" t="s">
        <v>14579</v>
      </c>
    </row>
    <row r="57">
      <c r="A57" s="2065" t="s">
        <v>14580</v>
      </c>
      <c r="B57" s="2061" t="s">
        <v>14581</v>
      </c>
      <c r="C57" s="43"/>
    </row>
    <row r="58">
      <c r="A58" s="2060" t="s">
        <v>14582</v>
      </c>
      <c r="B58" s="687"/>
      <c r="C58" s="43" t="s">
        <v>14583</v>
      </c>
      <c r="D58" s="50" t="s">
        <v>14584</v>
      </c>
    </row>
    <row r="59">
      <c r="A59" s="2060" t="s">
        <v>14585</v>
      </c>
      <c r="B59" s="687"/>
      <c r="C59" s="43" t="s">
        <v>14586</v>
      </c>
    </row>
    <row r="60">
      <c r="A60" s="2060" t="s">
        <v>14587</v>
      </c>
      <c r="B60" s="687"/>
      <c r="C60" s="43" t="s">
        <v>14588</v>
      </c>
    </row>
    <row r="61">
      <c r="A61" s="2060"/>
      <c r="B61" s="687"/>
      <c r="C61" s="43"/>
    </row>
    <row r="62">
      <c r="A62" s="2066"/>
      <c r="B62" s="687"/>
      <c r="C62" s="5"/>
    </row>
    <row r="63">
      <c r="A63" s="2066"/>
      <c r="B63" s="687"/>
      <c r="C63" s="5"/>
    </row>
    <row r="64">
      <c r="A64" s="2066"/>
      <c r="B64" s="687"/>
      <c r="C64" s="5"/>
    </row>
    <row r="65">
      <c r="A65" s="2066"/>
      <c r="B65" s="687"/>
      <c r="C65" s="5"/>
    </row>
    <row r="66">
      <c r="A66" s="2066"/>
      <c r="B66" s="687"/>
      <c r="C66" s="5"/>
    </row>
    <row r="67">
      <c r="A67" s="2066"/>
      <c r="B67" s="687"/>
      <c r="C67" s="5"/>
    </row>
    <row r="68">
      <c r="A68" s="2066"/>
      <c r="B68" s="687"/>
      <c r="C68" s="5"/>
    </row>
    <row r="69">
      <c r="A69" s="2066"/>
      <c r="B69" s="687"/>
      <c r="C69" s="5"/>
    </row>
    <row r="70">
      <c r="A70" s="2066"/>
      <c r="B70" s="687"/>
      <c r="C70" s="5"/>
    </row>
    <row r="71">
      <c r="A71" s="2066"/>
      <c r="B71" s="687"/>
      <c r="C71" s="5"/>
    </row>
    <row r="72">
      <c r="A72" s="2066"/>
      <c r="B72" s="687"/>
      <c r="C72" s="5"/>
    </row>
    <row r="73">
      <c r="A73" s="2066"/>
      <c r="B73" s="687"/>
      <c r="C73" s="5"/>
    </row>
    <row r="74">
      <c r="A74" s="2066"/>
      <c r="B74" s="687"/>
      <c r="C74" s="5"/>
    </row>
    <row r="75">
      <c r="A75" s="2066"/>
      <c r="B75" s="687"/>
      <c r="C75" s="5"/>
    </row>
    <row r="76">
      <c r="A76" s="2066"/>
      <c r="B76" s="687"/>
      <c r="C76" s="5"/>
    </row>
    <row r="77">
      <c r="A77" s="2066"/>
      <c r="B77" s="687"/>
      <c r="C77" s="5"/>
    </row>
    <row r="78">
      <c r="A78" s="2066"/>
      <c r="B78" s="687"/>
      <c r="C78" s="5"/>
    </row>
    <row r="79">
      <c r="A79" s="2066"/>
      <c r="B79" s="687"/>
      <c r="C79" s="5"/>
    </row>
    <row r="80">
      <c r="A80" s="2066"/>
      <c r="B80" s="687"/>
      <c r="C80" s="5"/>
    </row>
    <row r="81">
      <c r="A81" s="2066"/>
      <c r="B81" s="687"/>
      <c r="C81" s="5"/>
    </row>
    <row r="82">
      <c r="A82" s="2066"/>
      <c r="B82" s="687"/>
      <c r="C82" s="5"/>
    </row>
    <row r="83">
      <c r="A83" s="2066"/>
      <c r="B83" s="687"/>
      <c r="C83" s="5"/>
    </row>
    <row r="84">
      <c r="A84" s="2066"/>
      <c r="B84" s="687"/>
      <c r="C84" s="5"/>
    </row>
    <row r="85">
      <c r="A85" s="2066"/>
      <c r="B85" s="687"/>
      <c r="C85" s="5"/>
    </row>
    <row r="86">
      <c r="A86" s="2066"/>
      <c r="B86" s="687"/>
      <c r="C86" s="5"/>
    </row>
    <row r="87">
      <c r="A87" s="2066"/>
      <c r="B87" s="687"/>
      <c r="C87" s="5"/>
    </row>
    <row r="88">
      <c r="A88" s="2066"/>
      <c r="B88" s="687"/>
      <c r="C88" s="5"/>
    </row>
    <row r="89">
      <c r="A89" s="2066"/>
      <c r="B89" s="687"/>
      <c r="C89" s="5"/>
    </row>
  </sheetData>
  <hyperlinks>
    <hyperlink r:id="rId1" ref="B2"/>
    <hyperlink r:id="rId2" ref="B5"/>
    <hyperlink r:id="rId3" ref="B15"/>
    <hyperlink r:id="rId4" location="anatomy-of-an-acoustic-neuroma" ref="B16"/>
    <hyperlink r:id="rId5" ref="B54"/>
    <hyperlink r:id="rId6" ref="B56"/>
    <hyperlink r:id="rId7" ref="B57"/>
  </hyperlinks>
  <printOptions gridLines="1" horizontalCentered="1"/>
  <pageMargins bottom="0.75" footer="0.0" header="0.0" left="0.25" right="0.25" top="0.75"/>
  <pageSetup fitToHeight="0" cellComments="atEnd" orientation="landscape" pageOrder="overThenDown"/>
  <drawing r:id="rId8"/>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29"/>
    <col customWidth="1" min="2" max="2" width="43.86"/>
    <col customWidth="1" min="3" max="3" width="43.57"/>
    <col customWidth="1" min="4" max="4" width="42.71"/>
  </cols>
  <sheetData>
    <row r="1">
      <c r="A1" s="1105" t="s">
        <v>10430</v>
      </c>
      <c r="B1" s="1106" t="s">
        <v>9844</v>
      </c>
      <c r="C1" s="1106" t="s">
        <v>9845</v>
      </c>
      <c r="D1" s="1106" t="s">
        <v>9846</v>
      </c>
      <c r="E1" s="1106" t="s">
        <v>9847</v>
      </c>
      <c r="F1" s="2199"/>
      <c r="G1" s="2199"/>
      <c r="H1" s="2199"/>
      <c r="I1" s="2199"/>
      <c r="J1" s="2199"/>
      <c r="K1" s="2199"/>
      <c r="L1" s="2199"/>
      <c r="M1" s="2199"/>
      <c r="N1" s="2199"/>
      <c r="O1" s="2199"/>
      <c r="P1" s="2199"/>
      <c r="Q1" s="2199"/>
      <c r="R1" s="2199"/>
      <c r="S1" s="2199"/>
      <c r="T1" s="2199"/>
      <c r="U1" s="2199"/>
      <c r="V1" s="2199"/>
      <c r="W1" s="2199"/>
      <c r="X1" s="2199"/>
      <c r="Y1" s="2199"/>
      <c r="Z1" s="2199"/>
    </row>
    <row r="2">
      <c r="A2" s="1107" t="s">
        <v>14818</v>
      </c>
      <c r="B2" s="43" t="s">
        <v>14819</v>
      </c>
      <c r="D2" s="132" t="s">
        <v>14820</v>
      </c>
    </row>
    <row r="3">
      <c r="A3" s="43" t="s">
        <v>14821</v>
      </c>
      <c r="B3" s="50" t="s">
        <v>14822</v>
      </c>
    </row>
    <row r="4">
      <c r="A4" s="43" t="s">
        <v>14823</v>
      </c>
      <c r="B4" s="43" t="s">
        <v>14824</v>
      </c>
      <c r="D4" s="132" t="s">
        <v>14825</v>
      </c>
      <c r="E4" s="43" t="s">
        <v>14826</v>
      </c>
    </row>
    <row r="5">
      <c r="A5" s="43" t="s">
        <v>14827</v>
      </c>
      <c r="B5" s="43" t="s">
        <v>14828</v>
      </c>
      <c r="D5" s="43" t="s">
        <v>14829</v>
      </c>
    </row>
    <row r="6">
      <c r="A6" s="43" t="s">
        <v>14830</v>
      </c>
      <c r="B6" s="43" t="s">
        <v>14831</v>
      </c>
    </row>
    <row r="7">
      <c r="A7" s="43" t="s">
        <v>14832</v>
      </c>
      <c r="B7" s="43" t="s">
        <v>14833</v>
      </c>
    </row>
    <row r="8">
      <c r="A8" s="43" t="s">
        <v>14834</v>
      </c>
      <c r="B8" s="358" t="s">
        <v>14835</v>
      </c>
    </row>
    <row r="9">
      <c r="A9" s="43" t="s">
        <v>14836</v>
      </c>
      <c r="B9" s="358" t="s">
        <v>2249</v>
      </c>
    </row>
    <row r="10">
      <c r="A10" s="43" t="s">
        <v>14837</v>
      </c>
      <c r="B10" s="358" t="s">
        <v>2249</v>
      </c>
    </row>
    <row r="11">
      <c r="A11" s="43" t="s">
        <v>14838</v>
      </c>
      <c r="D11" s="43" t="s">
        <v>14839</v>
      </c>
    </row>
    <row r="12">
      <c r="A12" s="43" t="s">
        <v>14840</v>
      </c>
      <c r="B12" s="43"/>
      <c r="D12" s="43" t="s">
        <v>14841</v>
      </c>
    </row>
    <row r="13">
      <c r="A13" s="25" t="s">
        <v>14842</v>
      </c>
      <c r="B13" s="43"/>
      <c r="D13" s="43" t="s">
        <v>14843</v>
      </c>
    </row>
    <row r="14">
      <c r="A14" s="43" t="s">
        <v>14844</v>
      </c>
      <c r="D14" s="43" t="s">
        <v>14845</v>
      </c>
    </row>
    <row r="15">
      <c r="A15" s="43" t="s">
        <v>14846</v>
      </c>
    </row>
    <row r="16">
      <c r="A16" s="43" t="s">
        <v>14847</v>
      </c>
      <c r="D16" s="43" t="s">
        <v>14848</v>
      </c>
    </row>
    <row r="17">
      <c r="A17" s="43" t="s">
        <v>14849</v>
      </c>
      <c r="D17" s="43" t="s">
        <v>14850</v>
      </c>
    </row>
    <row r="18">
      <c r="A18" s="43" t="s">
        <v>14851</v>
      </c>
      <c r="D18" s="43" t="s">
        <v>14852</v>
      </c>
    </row>
    <row r="19">
      <c r="A19" s="43" t="s">
        <v>14853</v>
      </c>
      <c r="D19" s="132" t="s">
        <v>14854</v>
      </c>
    </row>
    <row r="20">
      <c r="A20" s="132" t="s">
        <v>14855</v>
      </c>
      <c r="D20" s="545" t="s">
        <v>14856</v>
      </c>
    </row>
    <row r="21">
      <c r="A21" s="43" t="s">
        <v>14857</v>
      </c>
      <c r="D21" s="43" t="s">
        <v>14858</v>
      </c>
    </row>
    <row r="22">
      <c r="A22" s="43" t="s">
        <v>14859</v>
      </c>
      <c r="D22" s="43" t="s">
        <v>14860</v>
      </c>
    </row>
    <row r="23">
      <c r="A23" s="545" t="s">
        <v>14861</v>
      </c>
      <c r="D23" s="5"/>
    </row>
    <row r="24">
      <c r="A24" s="5"/>
      <c r="D24" s="5"/>
    </row>
    <row r="25">
      <c r="A25" s="5"/>
      <c r="D25" s="5"/>
    </row>
    <row r="26">
      <c r="A26" s="5"/>
      <c r="D26" s="5"/>
    </row>
    <row r="27">
      <c r="A27" s="5"/>
      <c r="D27" s="5"/>
    </row>
    <row r="28">
      <c r="A28" s="5"/>
      <c r="D28" s="5"/>
    </row>
    <row r="29">
      <c r="A29" s="5"/>
      <c r="D29" s="5"/>
    </row>
    <row r="30">
      <c r="A30" s="5"/>
      <c r="D30" s="5"/>
    </row>
    <row r="31">
      <c r="A31" s="5"/>
      <c r="D31" s="5"/>
    </row>
    <row r="32">
      <c r="A32" s="5"/>
      <c r="D32" s="5"/>
    </row>
    <row r="33">
      <c r="A33" s="5"/>
      <c r="D33" s="5"/>
    </row>
    <row r="34">
      <c r="A34" s="5"/>
      <c r="D34" s="5"/>
    </row>
    <row r="35">
      <c r="A35" s="5"/>
    </row>
    <row r="36">
      <c r="A36" s="5"/>
    </row>
    <row r="37">
      <c r="A37" s="5"/>
    </row>
    <row r="38">
      <c r="A38" s="5"/>
    </row>
    <row r="39">
      <c r="A39" s="5"/>
    </row>
    <row r="40">
      <c r="A40" s="5"/>
    </row>
    <row r="41">
      <c r="A41" s="5"/>
    </row>
    <row r="42">
      <c r="A42" s="5"/>
    </row>
    <row r="43">
      <c r="A43" s="5"/>
    </row>
    <row r="44">
      <c r="A44" s="5"/>
    </row>
    <row r="45">
      <c r="A45" s="5"/>
    </row>
    <row r="46">
      <c r="A46" s="5"/>
    </row>
    <row r="47">
      <c r="A47" s="5"/>
    </row>
    <row r="48">
      <c r="A48" s="5"/>
    </row>
    <row r="49">
      <c r="A49" s="5"/>
    </row>
    <row r="50">
      <c r="A50" s="5"/>
    </row>
    <row r="51">
      <c r="A51" s="5"/>
      <c r="C51" s="972"/>
    </row>
    <row r="52">
      <c r="A52" s="5"/>
    </row>
    <row r="53">
      <c r="A53" s="5"/>
    </row>
    <row r="54">
      <c r="A54" s="5"/>
    </row>
    <row r="55">
      <c r="A55" s="5"/>
    </row>
    <row r="56">
      <c r="A56" s="5"/>
    </row>
    <row r="57">
      <c r="A57" s="5"/>
    </row>
    <row r="58">
      <c r="A58" s="5"/>
    </row>
    <row r="59">
      <c r="A59" s="5"/>
    </row>
    <row r="60">
      <c r="A60" s="5"/>
    </row>
    <row r="61">
      <c r="A61" s="5"/>
    </row>
    <row r="62">
      <c r="A62" s="5"/>
    </row>
    <row r="63">
      <c r="A63" s="5"/>
    </row>
    <row r="64">
      <c r="A64" s="5"/>
    </row>
    <row r="65">
      <c r="A65" s="5"/>
    </row>
    <row r="66">
      <c r="A66" s="5"/>
    </row>
    <row r="67">
      <c r="A67" s="5"/>
    </row>
    <row r="68">
      <c r="A68" s="5"/>
    </row>
    <row r="69">
      <c r="A69" s="5"/>
    </row>
    <row r="70">
      <c r="A70" s="5"/>
    </row>
    <row r="71">
      <c r="A71" s="5"/>
    </row>
    <row r="72">
      <c r="A72" s="5"/>
    </row>
    <row r="73">
      <c r="A73" s="5"/>
    </row>
    <row r="74">
      <c r="A74" s="5"/>
    </row>
    <row r="75">
      <c r="A75" s="5"/>
    </row>
    <row r="76">
      <c r="A76" s="5"/>
    </row>
    <row r="77">
      <c r="A77" s="5"/>
    </row>
    <row r="78">
      <c r="A78" s="5"/>
    </row>
    <row r="79">
      <c r="A79" s="5"/>
    </row>
    <row r="80">
      <c r="A80" s="5"/>
    </row>
    <row r="81">
      <c r="A81" s="5"/>
    </row>
    <row r="82">
      <c r="A82" s="5"/>
    </row>
    <row r="83">
      <c r="A83" s="5"/>
    </row>
    <row r="84">
      <c r="A84" s="5"/>
    </row>
    <row r="85">
      <c r="A85" s="5"/>
    </row>
    <row r="86">
      <c r="A86" s="5"/>
    </row>
    <row r="87">
      <c r="A87" s="5"/>
    </row>
    <row r="88">
      <c r="A88" s="5"/>
    </row>
    <row r="89">
      <c r="A89" s="5"/>
    </row>
    <row r="90">
      <c r="A90" s="5"/>
    </row>
    <row r="91">
      <c r="A91" s="5"/>
    </row>
    <row r="92">
      <c r="A92" s="5"/>
    </row>
    <row r="93">
      <c r="A93" s="5"/>
    </row>
    <row r="94">
      <c r="A94" s="5"/>
    </row>
    <row r="95">
      <c r="A95" s="5"/>
    </row>
    <row r="96">
      <c r="A96" s="5"/>
    </row>
    <row r="97">
      <c r="A97" s="5"/>
    </row>
    <row r="98">
      <c r="A98" s="5"/>
    </row>
    <row r="99">
      <c r="A99" s="5"/>
    </row>
    <row r="100">
      <c r="A100" s="5"/>
    </row>
    <row r="101">
      <c r="A101" s="5"/>
    </row>
    <row r="102">
      <c r="A102" s="5"/>
    </row>
    <row r="103">
      <c r="A103" s="5"/>
    </row>
    <row r="104">
      <c r="A104" s="5"/>
    </row>
    <row r="105">
      <c r="A105" s="5"/>
    </row>
    <row r="106">
      <c r="A106" s="5"/>
    </row>
    <row r="107">
      <c r="A107" s="5"/>
    </row>
    <row r="108">
      <c r="A108" s="5"/>
    </row>
    <row r="109">
      <c r="A109" s="5"/>
    </row>
    <row r="110">
      <c r="A110" s="5"/>
    </row>
    <row r="111">
      <c r="A111" s="5"/>
    </row>
    <row r="112">
      <c r="A112" s="5"/>
    </row>
    <row r="113">
      <c r="A113" s="5"/>
    </row>
    <row r="114">
      <c r="A114" s="5"/>
    </row>
    <row r="115">
      <c r="A115" s="5"/>
    </row>
    <row r="116">
      <c r="A116" s="5"/>
    </row>
    <row r="117">
      <c r="A117" s="5"/>
    </row>
    <row r="118">
      <c r="A118" s="5"/>
    </row>
    <row r="119">
      <c r="A119" s="5"/>
    </row>
    <row r="120">
      <c r="A120" s="5"/>
    </row>
    <row r="121">
      <c r="A121" s="5"/>
    </row>
    <row r="122">
      <c r="A122" s="5"/>
    </row>
    <row r="123">
      <c r="A123" s="5"/>
    </row>
    <row r="124">
      <c r="A124" s="5"/>
    </row>
    <row r="125">
      <c r="A125" s="5"/>
    </row>
    <row r="126">
      <c r="A126" s="5"/>
    </row>
    <row r="127">
      <c r="A127" s="5"/>
    </row>
    <row r="128">
      <c r="A128" s="5"/>
    </row>
    <row r="129">
      <c r="A129" s="5"/>
    </row>
    <row r="130">
      <c r="A130" s="5"/>
    </row>
    <row r="131">
      <c r="A131" s="5"/>
    </row>
    <row r="132">
      <c r="A132" s="5"/>
    </row>
    <row r="133">
      <c r="A133" s="5"/>
    </row>
    <row r="134">
      <c r="A134" s="5"/>
    </row>
    <row r="135">
      <c r="A135" s="5"/>
    </row>
    <row r="136">
      <c r="A136" s="5"/>
    </row>
    <row r="137">
      <c r="A137" s="5"/>
    </row>
    <row r="138">
      <c r="A138" s="5"/>
    </row>
    <row r="139">
      <c r="A139" s="5"/>
    </row>
    <row r="140">
      <c r="A140" s="5"/>
    </row>
    <row r="141">
      <c r="A141" s="5"/>
    </row>
    <row r="142">
      <c r="A142" s="5"/>
    </row>
    <row r="143">
      <c r="A143" s="5"/>
    </row>
    <row r="144">
      <c r="A144" s="5"/>
    </row>
    <row r="145">
      <c r="A145" s="5"/>
    </row>
    <row r="146">
      <c r="A146" s="5"/>
    </row>
    <row r="147">
      <c r="A147" s="5"/>
    </row>
    <row r="148">
      <c r="A148" s="5"/>
    </row>
    <row r="149">
      <c r="A149" s="5"/>
    </row>
    <row r="150">
      <c r="A150" s="5"/>
    </row>
    <row r="151">
      <c r="A151" s="5"/>
    </row>
    <row r="152">
      <c r="A152" s="5"/>
    </row>
    <row r="153">
      <c r="A153" s="5"/>
    </row>
    <row r="154">
      <c r="A154" s="5"/>
    </row>
    <row r="155">
      <c r="A155" s="5"/>
    </row>
    <row r="156">
      <c r="A156" s="5"/>
    </row>
    <row r="157">
      <c r="A157" s="5"/>
    </row>
    <row r="158">
      <c r="A158" s="5"/>
    </row>
    <row r="159">
      <c r="A159" s="5"/>
    </row>
    <row r="160">
      <c r="A160" s="5"/>
    </row>
    <row r="161">
      <c r="A161" s="5"/>
    </row>
    <row r="162">
      <c r="A162" s="5"/>
    </row>
    <row r="163">
      <c r="A163" s="5"/>
    </row>
    <row r="164">
      <c r="A164" s="5"/>
    </row>
    <row r="165">
      <c r="A165" s="5"/>
    </row>
    <row r="166">
      <c r="A166" s="5"/>
    </row>
    <row r="167">
      <c r="A167" s="5"/>
    </row>
    <row r="168">
      <c r="A168" s="5"/>
    </row>
    <row r="169">
      <c r="A169" s="5"/>
    </row>
    <row r="170">
      <c r="A170" s="5"/>
    </row>
    <row r="171">
      <c r="A171" s="5"/>
    </row>
    <row r="172">
      <c r="A172" s="5"/>
    </row>
    <row r="173">
      <c r="A173" s="5"/>
    </row>
    <row r="174">
      <c r="A174" s="5"/>
    </row>
    <row r="175">
      <c r="A175" s="5"/>
    </row>
    <row r="176">
      <c r="A176" s="5"/>
    </row>
    <row r="177">
      <c r="A177" s="5"/>
    </row>
    <row r="178">
      <c r="A178" s="5"/>
    </row>
    <row r="179">
      <c r="A179" s="5"/>
    </row>
    <row r="180">
      <c r="A180" s="5"/>
    </row>
    <row r="181">
      <c r="A181" s="5"/>
    </row>
    <row r="182">
      <c r="A182" s="5"/>
    </row>
    <row r="183">
      <c r="A183" s="5"/>
    </row>
    <row r="184">
      <c r="A184" s="5"/>
    </row>
    <row r="185">
      <c r="A185" s="5"/>
    </row>
    <row r="186">
      <c r="A186" s="5"/>
    </row>
    <row r="187">
      <c r="A187" s="5"/>
    </row>
    <row r="188">
      <c r="A188" s="5"/>
    </row>
    <row r="189">
      <c r="A189" s="5"/>
    </row>
    <row r="190">
      <c r="A190" s="5"/>
    </row>
    <row r="191">
      <c r="A191" s="5"/>
    </row>
    <row r="192">
      <c r="A192" s="5"/>
    </row>
    <row r="193">
      <c r="A193" s="5"/>
    </row>
    <row r="194">
      <c r="A194" s="5"/>
    </row>
    <row r="195">
      <c r="A195" s="5"/>
    </row>
    <row r="196">
      <c r="A196" s="5"/>
    </row>
    <row r="197">
      <c r="A197" s="5"/>
    </row>
    <row r="198">
      <c r="A198" s="5"/>
    </row>
    <row r="199">
      <c r="A199" s="5"/>
    </row>
    <row r="200">
      <c r="A200" s="5"/>
    </row>
    <row r="201">
      <c r="A201" s="5"/>
    </row>
    <row r="202">
      <c r="A202" s="5"/>
    </row>
    <row r="203">
      <c r="A203" s="5"/>
    </row>
    <row r="204">
      <c r="A204" s="5"/>
    </row>
    <row r="205">
      <c r="A205" s="5"/>
    </row>
    <row r="206">
      <c r="A206" s="5"/>
    </row>
    <row r="207">
      <c r="A207" s="5"/>
    </row>
    <row r="208">
      <c r="A208" s="5"/>
    </row>
    <row r="209">
      <c r="A209" s="5"/>
    </row>
    <row r="210">
      <c r="A210" s="5"/>
    </row>
    <row r="211">
      <c r="A211" s="5"/>
    </row>
    <row r="212">
      <c r="A212" s="5"/>
    </row>
    <row r="213">
      <c r="A213" s="5"/>
    </row>
    <row r="214">
      <c r="A214" s="5"/>
    </row>
    <row r="215">
      <c r="A215" s="5"/>
    </row>
    <row r="216">
      <c r="A216" s="5"/>
    </row>
    <row r="217">
      <c r="A217" s="5"/>
    </row>
    <row r="218">
      <c r="A218" s="5"/>
    </row>
    <row r="219">
      <c r="A219" s="5"/>
    </row>
    <row r="220">
      <c r="A220" s="5"/>
    </row>
    <row r="221">
      <c r="A221" s="5"/>
    </row>
    <row r="222">
      <c r="A222" s="5"/>
    </row>
    <row r="223">
      <c r="A223" s="5"/>
    </row>
    <row r="224">
      <c r="A224" s="5"/>
    </row>
    <row r="225">
      <c r="A225" s="5"/>
    </row>
    <row r="226">
      <c r="A226" s="5"/>
    </row>
    <row r="227">
      <c r="A227" s="5"/>
    </row>
    <row r="228">
      <c r="A228" s="5"/>
    </row>
    <row r="229">
      <c r="A229" s="5"/>
    </row>
    <row r="230">
      <c r="A230" s="5"/>
    </row>
    <row r="231">
      <c r="A231" s="5"/>
    </row>
    <row r="232">
      <c r="A232" s="5"/>
    </row>
    <row r="233">
      <c r="A233" s="5"/>
    </row>
    <row r="234">
      <c r="A234" s="5"/>
    </row>
    <row r="235">
      <c r="A235" s="5"/>
    </row>
    <row r="236">
      <c r="A236" s="5"/>
    </row>
    <row r="237">
      <c r="A237" s="5"/>
    </row>
    <row r="238">
      <c r="A238" s="5"/>
    </row>
    <row r="239">
      <c r="A239" s="5"/>
    </row>
    <row r="240">
      <c r="A240" s="5"/>
    </row>
    <row r="241">
      <c r="A241" s="5"/>
    </row>
    <row r="242">
      <c r="A242" s="5"/>
    </row>
    <row r="243">
      <c r="A243" s="5"/>
    </row>
    <row r="244">
      <c r="A244" s="5"/>
    </row>
    <row r="245">
      <c r="A245" s="5"/>
    </row>
    <row r="246">
      <c r="A246" s="5"/>
    </row>
    <row r="247">
      <c r="A247" s="5"/>
    </row>
    <row r="248">
      <c r="A248" s="5"/>
    </row>
    <row r="249">
      <c r="A249" s="5"/>
    </row>
    <row r="250">
      <c r="A250" s="5"/>
    </row>
    <row r="251">
      <c r="A251" s="5"/>
    </row>
    <row r="252">
      <c r="A252" s="5"/>
    </row>
    <row r="253">
      <c r="A253" s="5"/>
    </row>
    <row r="254">
      <c r="A254" s="5"/>
    </row>
    <row r="255">
      <c r="A255" s="5"/>
    </row>
    <row r="256">
      <c r="A256" s="5"/>
    </row>
    <row r="257">
      <c r="A257" s="5"/>
    </row>
    <row r="258">
      <c r="A258" s="5"/>
    </row>
    <row r="259">
      <c r="A259" s="5"/>
    </row>
    <row r="260">
      <c r="A260" s="5"/>
    </row>
    <row r="261">
      <c r="A261" s="5"/>
    </row>
    <row r="262">
      <c r="A262" s="5"/>
    </row>
    <row r="263">
      <c r="A263" s="5"/>
    </row>
    <row r="264">
      <c r="A264" s="5"/>
    </row>
    <row r="265">
      <c r="A265" s="5"/>
    </row>
    <row r="266">
      <c r="A266" s="5"/>
    </row>
    <row r="267">
      <c r="A267" s="5"/>
    </row>
    <row r="268">
      <c r="A268" s="5"/>
    </row>
    <row r="269">
      <c r="A269" s="5"/>
    </row>
    <row r="270">
      <c r="A270" s="5"/>
    </row>
    <row r="271">
      <c r="A271" s="5"/>
    </row>
    <row r="272">
      <c r="A272" s="5"/>
    </row>
    <row r="273">
      <c r="A273" s="5"/>
    </row>
    <row r="274">
      <c r="A274" s="5"/>
    </row>
    <row r="275">
      <c r="A275" s="5"/>
    </row>
    <row r="276">
      <c r="A276" s="5"/>
    </row>
    <row r="277">
      <c r="A277" s="5"/>
    </row>
    <row r="278">
      <c r="A278" s="5"/>
    </row>
    <row r="279">
      <c r="A279" s="5"/>
    </row>
    <row r="280">
      <c r="A280" s="5"/>
    </row>
    <row r="281">
      <c r="A281" s="5"/>
    </row>
    <row r="282">
      <c r="A282" s="5"/>
    </row>
    <row r="283">
      <c r="A283" s="5"/>
    </row>
    <row r="284">
      <c r="A284" s="5"/>
    </row>
    <row r="285">
      <c r="A285" s="5"/>
    </row>
    <row r="286">
      <c r="A286" s="5"/>
    </row>
    <row r="287">
      <c r="A287" s="5"/>
    </row>
    <row r="288">
      <c r="A288" s="5"/>
    </row>
    <row r="289">
      <c r="A289" s="5"/>
    </row>
    <row r="290">
      <c r="A290" s="5"/>
    </row>
    <row r="291">
      <c r="A291" s="5"/>
    </row>
    <row r="292">
      <c r="A292" s="5"/>
    </row>
    <row r="293">
      <c r="A293" s="5"/>
    </row>
    <row r="294">
      <c r="A294" s="5"/>
    </row>
    <row r="295">
      <c r="A295" s="5"/>
    </row>
    <row r="296">
      <c r="A296" s="5"/>
    </row>
    <row r="297">
      <c r="A297" s="5"/>
    </row>
    <row r="298">
      <c r="A298" s="5"/>
    </row>
    <row r="299">
      <c r="A299" s="5"/>
    </row>
    <row r="300">
      <c r="A300" s="5"/>
    </row>
    <row r="301">
      <c r="A301" s="5"/>
    </row>
    <row r="302">
      <c r="A302" s="5"/>
    </row>
    <row r="303">
      <c r="A303" s="5"/>
    </row>
    <row r="304">
      <c r="A304" s="5"/>
    </row>
    <row r="305">
      <c r="A305" s="5"/>
    </row>
    <row r="306">
      <c r="A306" s="5"/>
    </row>
    <row r="307">
      <c r="A307" s="5"/>
    </row>
    <row r="308">
      <c r="A308" s="5"/>
    </row>
    <row r="309">
      <c r="A309" s="5"/>
    </row>
    <row r="310">
      <c r="A310" s="5"/>
    </row>
    <row r="311">
      <c r="A311" s="5"/>
    </row>
    <row r="312">
      <c r="A312" s="5"/>
    </row>
    <row r="313">
      <c r="A313" s="5"/>
    </row>
    <row r="314">
      <c r="A314" s="5"/>
    </row>
    <row r="315">
      <c r="A315" s="5"/>
    </row>
    <row r="316">
      <c r="A316" s="5"/>
    </row>
    <row r="317">
      <c r="A317" s="5"/>
    </row>
    <row r="318">
      <c r="A318" s="5"/>
    </row>
    <row r="319">
      <c r="A319" s="5"/>
    </row>
    <row r="320">
      <c r="A320" s="5"/>
    </row>
    <row r="321">
      <c r="A321" s="5"/>
    </row>
    <row r="322">
      <c r="A322" s="5"/>
    </row>
    <row r="323">
      <c r="A323" s="5"/>
    </row>
    <row r="324">
      <c r="A324" s="5"/>
    </row>
    <row r="325">
      <c r="A325" s="5"/>
    </row>
    <row r="326">
      <c r="A326" s="5"/>
    </row>
    <row r="327">
      <c r="A327" s="5"/>
    </row>
    <row r="328">
      <c r="A328" s="5"/>
    </row>
    <row r="329">
      <c r="A329" s="5"/>
    </row>
    <row r="330">
      <c r="A330" s="5"/>
    </row>
    <row r="331">
      <c r="A331" s="5"/>
    </row>
    <row r="332">
      <c r="A332" s="5"/>
    </row>
    <row r="333">
      <c r="A333" s="5"/>
    </row>
    <row r="334">
      <c r="A334" s="5"/>
    </row>
    <row r="335">
      <c r="A335" s="5"/>
    </row>
    <row r="336">
      <c r="A336" s="5"/>
    </row>
    <row r="337">
      <c r="A337" s="5"/>
    </row>
    <row r="338">
      <c r="A338" s="5"/>
    </row>
    <row r="339">
      <c r="A339" s="5"/>
    </row>
    <row r="340">
      <c r="A340" s="5"/>
    </row>
    <row r="341">
      <c r="A341" s="5"/>
    </row>
    <row r="342">
      <c r="A342" s="5"/>
    </row>
    <row r="343">
      <c r="A343" s="5"/>
    </row>
    <row r="344">
      <c r="A344" s="5"/>
    </row>
    <row r="345">
      <c r="A345" s="5"/>
    </row>
    <row r="346">
      <c r="A346" s="5"/>
    </row>
    <row r="347">
      <c r="A347" s="5"/>
    </row>
    <row r="348">
      <c r="A348" s="5"/>
    </row>
    <row r="349">
      <c r="A349" s="5"/>
    </row>
    <row r="350">
      <c r="A350" s="5"/>
    </row>
    <row r="351">
      <c r="A351" s="5"/>
    </row>
    <row r="352">
      <c r="A352" s="5"/>
    </row>
    <row r="353">
      <c r="A353" s="5"/>
    </row>
    <row r="354">
      <c r="A354" s="5"/>
    </row>
    <row r="355">
      <c r="A355" s="5"/>
    </row>
    <row r="356">
      <c r="A356" s="5"/>
    </row>
    <row r="357">
      <c r="A357" s="5"/>
    </row>
    <row r="358">
      <c r="A358" s="5"/>
    </row>
    <row r="359">
      <c r="A359" s="5"/>
    </row>
    <row r="360">
      <c r="A360" s="5"/>
    </row>
    <row r="361">
      <c r="A361" s="5"/>
    </row>
    <row r="362">
      <c r="A362" s="5"/>
    </row>
    <row r="363">
      <c r="A363" s="5"/>
    </row>
    <row r="364">
      <c r="A364" s="5"/>
    </row>
    <row r="365">
      <c r="A365" s="5"/>
    </row>
    <row r="366">
      <c r="A366" s="5"/>
    </row>
    <row r="367">
      <c r="A367" s="5"/>
    </row>
    <row r="368">
      <c r="A368" s="5"/>
    </row>
    <row r="369">
      <c r="A369" s="5"/>
    </row>
    <row r="370">
      <c r="A370" s="5"/>
    </row>
    <row r="371">
      <c r="A371" s="5"/>
    </row>
    <row r="372">
      <c r="A372" s="5"/>
    </row>
    <row r="373">
      <c r="A373" s="5"/>
    </row>
    <row r="374">
      <c r="A374" s="5"/>
    </row>
    <row r="375">
      <c r="A375" s="5"/>
    </row>
    <row r="376">
      <c r="A376" s="5"/>
    </row>
    <row r="377">
      <c r="A377" s="5"/>
    </row>
    <row r="378">
      <c r="A378" s="5"/>
    </row>
    <row r="379">
      <c r="A379" s="5"/>
    </row>
    <row r="380">
      <c r="A380" s="5"/>
    </row>
    <row r="381">
      <c r="A381" s="5"/>
    </row>
    <row r="382">
      <c r="A382" s="5"/>
    </row>
    <row r="383">
      <c r="A383" s="5"/>
    </row>
    <row r="384">
      <c r="A384" s="5"/>
    </row>
    <row r="385">
      <c r="A385" s="5"/>
    </row>
    <row r="386">
      <c r="A386" s="5"/>
    </row>
    <row r="387">
      <c r="A387" s="5"/>
    </row>
    <row r="388">
      <c r="A388" s="5"/>
    </row>
    <row r="389">
      <c r="A389" s="5"/>
    </row>
    <row r="390">
      <c r="A390" s="5"/>
    </row>
    <row r="391">
      <c r="A391" s="5"/>
    </row>
    <row r="392">
      <c r="A392" s="5"/>
    </row>
    <row r="393">
      <c r="A393" s="5"/>
    </row>
    <row r="394">
      <c r="A394" s="5"/>
    </row>
    <row r="395">
      <c r="A395" s="5"/>
    </row>
    <row r="396">
      <c r="A396" s="5"/>
    </row>
    <row r="397">
      <c r="A397" s="5"/>
    </row>
    <row r="398">
      <c r="A398" s="5"/>
    </row>
    <row r="399">
      <c r="A399" s="5"/>
    </row>
    <row r="400">
      <c r="A400" s="5"/>
    </row>
    <row r="401">
      <c r="A401" s="5"/>
    </row>
    <row r="402">
      <c r="A402" s="5"/>
    </row>
    <row r="403">
      <c r="A403" s="5"/>
    </row>
    <row r="404">
      <c r="A404" s="5"/>
    </row>
    <row r="405">
      <c r="A405" s="5"/>
    </row>
    <row r="406">
      <c r="A406" s="5"/>
    </row>
    <row r="407">
      <c r="A407" s="5"/>
    </row>
    <row r="408">
      <c r="A408" s="5"/>
    </row>
    <row r="409">
      <c r="A409" s="5"/>
    </row>
    <row r="410">
      <c r="A410" s="5"/>
    </row>
    <row r="411">
      <c r="A411" s="5"/>
    </row>
    <row r="412">
      <c r="A412" s="5"/>
    </row>
    <row r="413">
      <c r="A413" s="5"/>
    </row>
    <row r="414">
      <c r="A414" s="5"/>
    </row>
    <row r="415">
      <c r="A415" s="5"/>
    </row>
    <row r="416">
      <c r="A416" s="5"/>
    </row>
    <row r="417">
      <c r="A417" s="5"/>
    </row>
    <row r="418">
      <c r="A418" s="5"/>
    </row>
    <row r="419">
      <c r="A419" s="5"/>
    </row>
    <row r="420">
      <c r="A420" s="5"/>
    </row>
    <row r="421">
      <c r="A421" s="5"/>
    </row>
    <row r="422">
      <c r="A422" s="5"/>
    </row>
    <row r="423">
      <c r="A423" s="5"/>
    </row>
    <row r="424">
      <c r="A424" s="5"/>
    </row>
    <row r="425">
      <c r="A425" s="5"/>
    </row>
    <row r="426">
      <c r="A426" s="5"/>
    </row>
    <row r="427">
      <c r="A427" s="5"/>
    </row>
    <row r="428">
      <c r="A428" s="5"/>
    </row>
    <row r="429">
      <c r="A429" s="5"/>
    </row>
    <row r="430">
      <c r="A430" s="5"/>
    </row>
    <row r="431">
      <c r="A431" s="5"/>
    </row>
    <row r="432">
      <c r="A432" s="5"/>
    </row>
    <row r="433">
      <c r="A433" s="5"/>
    </row>
    <row r="434">
      <c r="A434" s="5"/>
    </row>
    <row r="435">
      <c r="A435" s="5"/>
    </row>
    <row r="436">
      <c r="A436" s="5"/>
    </row>
    <row r="437">
      <c r="A437" s="5"/>
    </row>
    <row r="438">
      <c r="A438" s="5"/>
    </row>
    <row r="439">
      <c r="A439" s="5"/>
    </row>
    <row r="440">
      <c r="A440" s="5"/>
    </row>
    <row r="441">
      <c r="A441" s="5"/>
    </row>
    <row r="442">
      <c r="A442" s="5"/>
    </row>
    <row r="443">
      <c r="A443" s="5"/>
    </row>
    <row r="444">
      <c r="A444" s="5"/>
    </row>
    <row r="445">
      <c r="A445" s="5"/>
    </row>
    <row r="446">
      <c r="A446" s="5"/>
    </row>
    <row r="447">
      <c r="A447" s="5"/>
    </row>
    <row r="448">
      <c r="A448" s="5"/>
    </row>
    <row r="449">
      <c r="A449" s="5"/>
    </row>
    <row r="450">
      <c r="A450" s="5"/>
    </row>
    <row r="451">
      <c r="A451" s="5"/>
    </row>
    <row r="452">
      <c r="A452" s="5"/>
    </row>
    <row r="453">
      <c r="A453" s="5"/>
    </row>
    <row r="454">
      <c r="A454" s="5"/>
    </row>
    <row r="455">
      <c r="A455" s="5"/>
    </row>
    <row r="456">
      <c r="A456" s="5"/>
    </row>
    <row r="457">
      <c r="A457" s="5"/>
    </row>
    <row r="458">
      <c r="A458" s="5"/>
    </row>
    <row r="459">
      <c r="A459" s="5"/>
    </row>
    <row r="460">
      <c r="A460" s="5"/>
    </row>
    <row r="461">
      <c r="A461" s="5"/>
    </row>
    <row r="462">
      <c r="A462" s="5"/>
    </row>
    <row r="463">
      <c r="A463" s="5"/>
    </row>
    <row r="464">
      <c r="A464" s="5"/>
    </row>
    <row r="465">
      <c r="A465" s="5"/>
    </row>
    <row r="466">
      <c r="A466" s="5"/>
    </row>
    <row r="467">
      <c r="A467" s="5"/>
    </row>
    <row r="468">
      <c r="A468" s="5"/>
    </row>
    <row r="469">
      <c r="A469" s="5"/>
    </row>
    <row r="470">
      <c r="A470" s="5"/>
    </row>
    <row r="471">
      <c r="A471" s="5"/>
    </row>
    <row r="472">
      <c r="A472" s="5"/>
    </row>
    <row r="473">
      <c r="A473" s="5"/>
    </row>
    <row r="474">
      <c r="A474" s="5"/>
    </row>
    <row r="475">
      <c r="A475" s="5"/>
    </row>
    <row r="476">
      <c r="A476" s="5"/>
    </row>
    <row r="477">
      <c r="A477" s="5"/>
    </row>
    <row r="478">
      <c r="A478" s="5"/>
    </row>
    <row r="479">
      <c r="A479" s="5"/>
    </row>
    <row r="480">
      <c r="A480" s="5"/>
    </row>
    <row r="481">
      <c r="A481" s="5"/>
    </row>
    <row r="482">
      <c r="A482" s="5"/>
    </row>
    <row r="483">
      <c r="A483" s="5"/>
    </row>
    <row r="484">
      <c r="A484" s="5"/>
    </row>
    <row r="485">
      <c r="A485" s="5"/>
    </row>
    <row r="486">
      <c r="A486" s="5"/>
    </row>
    <row r="487">
      <c r="A487" s="5"/>
    </row>
    <row r="488">
      <c r="A488" s="5"/>
    </row>
    <row r="489">
      <c r="A489" s="5"/>
    </row>
    <row r="490">
      <c r="A490" s="5"/>
    </row>
    <row r="491">
      <c r="A491" s="5"/>
    </row>
    <row r="492">
      <c r="A492" s="5"/>
    </row>
    <row r="493">
      <c r="A493" s="5"/>
    </row>
    <row r="494">
      <c r="A494" s="5"/>
    </row>
    <row r="495">
      <c r="A495" s="5"/>
    </row>
    <row r="496">
      <c r="A496" s="5"/>
    </row>
    <row r="497">
      <c r="A497" s="5"/>
    </row>
    <row r="498">
      <c r="A498" s="5"/>
    </row>
    <row r="499">
      <c r="A499" s="5"/>
    </row>
    <row r="500">
      <c r="A500" s="5"/>
    </row>
    <row r="501">
      <c r="A501" s="5"/>
    </row>
    <row r="502">
      <c r="A502" s="5"/>
    </row>
    <row r="503">
      <c r="A503" s="5"/>
    </row>
    <row r="504">
      <c r="A504" s="5"/>
    </row>
    <row r="505">
      <c r="A505" s="5"/>
    </row>
    <row r="506">
      <c r="A506" s="5"/>
    </row>
    <row r="507">
      <c r="A507" s="5"/>
    </row>
    <row r="508">
      <c r="A508" s="5"/>
    </row>
    <row r="509">
      <c r="A509" s="5"/>
    </row>
    <row r="510">
      <c r="A510" s="5"/>
    </row>
    <row r="511">
      <c r="A511" s="5"/>
    </row>
    <row r="512">
      <c r="A512" s="5"/>
    </row>
    <row r="513">
      <c r="A513" s="5"/>
    </row>
    <row r="514">
      <c r="A514" s="5"/>
    </row>
    <row r="515">
      <c r="A515" s="5"/>
    </row>
    <row r="516">
      <c r="A516" s="5"/>
    </row>
    <row r="517">
      <c r="A517" s="5"/>
    </row>
    <row r="518">
      <c r="A518" s="5"/>
    </row>
    <row r="519">
      <c r="A519" s="5"/>
    </row>
    <row r="520">
      <c r="A520" s="5"/>
    </row>
    <row r="521">
      <c r="A521" s="5"/>
    </row>
    <row r="522">
      <c r="A522" s="5"/>
    </row>
    <row r="523">
      <c r="A523" s="5"/>
    </row>
    <row r="524">
      <c r="A524" s="5"/>
    </row>
    <row r="525">
      <c r="A525" s="5"/>
    </row>
    <row r="526">
      <c r="A526" s="5"/>
    </row>
    <row r="527">
      <c r="A527" s="5"/>
    </row>
    <row r="528">
      <c r="A528" s="5"/>
    </row>
    <row r="529">
      <c r="A529" s="5"/>
    </row>
    <row r="530">
      <c r="A530" s="5"/>
    </row>
    <row r="531">
      <c r="A531" s="5"/>
    </row>
    <row r="532">
      <c r="A532" s="5"/>
    </row>
    <row r="533">
      <c r="A533" s="5"/>
    </row>
    <row r="534">
      <c r="A534" s="5"/>
    </row>
    <row r="535">
      <c r="A535" s="5"/>
    </row>
    <row r="536">
      <c r="A536" s="5"/>
    </row>
    <row r="537">
      <c r="A537" s="5"/>
    </row>
    <row r="538">
      <c r="A538" s="5"/>
    </row>
    <row r="539">
      <c r="A539" s="5"/>
    </row>
    <row r="540">
      <c r="A540" s="5"/>
    </row>
    <row r="541">
      <c r="A541" s="5"/>
    </row>
    <row r="542">
      <c r="A542" s="5"/>
    </row>
    <row r="543">
      <c r="A543" s="5"/>
    </row>
    <row r="544">
      <c r="A544" s="5"/>
    </row>
    <row r="545">
      <c r="A545" s="5"/>
    </row>
    <row r="546">
      <c r="A546" s="5"/>
    </row>
    <row r="547">
      <c r="A547" s="5"/>
    </row>
    <row r="548">
      <c r="A548" s="5"/>
    </row>
    <row r="549">
      <c r="A549" s="5"/>
    </row>
    <row r="550">
      <c r="A550" s="5"/>
    </row>
    <row r="551">
      <c r="A551" s="5"/>
    </row>
    <row r="552">
      <c r="A552" s="5"/>
    </row>
    <row r="553">
      <c r="A553" s="5"/>
    </row>
    <row r="554">
      <c r="A554" s="5"/>
    </row>
    <row r="555">
      <c r="A555" s="5"/>
    </row>
    <row r="556">
      <c r="A556" s="5"/>
    </row>
    <row r="557">
      <c r="A557" s="5"/>
    </row>
    <row r="558">
      <c r="A558" s="5"/>
    </row>
    <row r="559">
      <c r="A559" s="5"/>
    </row>
    <row r="560">
      <c r="A560" s="5"/>
    </row>
    <row r="561">
      <c r="A561" s="5"/>
    </row>
    <row r="562">
      <c r="A562" s="5"/>
    </row>
    <row r="563">
      <c r="A563" s="5"/>
    </row>
    <row r="564">
      <c r="A564" s="5"/>
    </row>
    <row r="565">
      <c r="A565" s="5"/>
    </row>
    <row r="566">
      <c r="A566" s="5"/>
    </row>
    <row r="567">
      <c r="A567" s="5"/>
    </row>
    <row r="568">
      <c r="A568" s="5"/>
    </row>
    <row r="569">
      <c r="A569" s="5"/>
    </row>
    <row r="570">
      <c r="A570" s="5"/>
    </row>
    <row r="571">
      <c r="A571" s="5"/>
    </row>
    <row r="572">
      <c r="A572" s="5"/>
    </row>
    <row r="573">
      <c r="A573" s="5"/>
    </row>
    <row r="574">
      <c r="A574" s="5"/>
    </row>
    <row r="575">
      <c r="A575" s="5"/>
    </row>
    <row r="576">
      <c r="A576" s="5"/>
    </row>
    <row r="577">
      <c r="A577" s="5"/>
    </row>
    <row r="578">
      <c r="A578" s="5"/>
    </row>
    <row r="579">
      <c r="A579" s="5"/>
    </row>
    <row r="580">
      <c r="A580" s="5"/>
    </row>
    <row r="581">
      <c r="A581" s="5"/>
    </row>
    <row r="582">
      <c r="A582" s="5"/>
    </row>
    <row r="583">
      <c r="A583" s="5"/>
    </row>
    <row r="584">
      <c r="A584" s="5"/>
    </row>
    <row r="585">
      <c r="A585" s="5"/>
    </row>
    <row r="586">
      <c r="A586" s="5"/>
    </row>
    <row r="587">
      <c r="A587" s="5"/>
    </row>
    <row r="588">
      <c r="A588" s="5"/>
    </row>
    <row r="589">
      <c r="A589" s="5"/>
    </row>
    <row r="590">
      <c r="A590" s="5"/>
    </row>
    <row r="591">
      <c r="A591" s="5"/>
    </row>
    <row r="592">
      <c r="A592" s="5"/>
    </row>
    <row r="593">
      <c r="A593" s="5"/>
    </row>
    <row r="594">
      <c r="A594" s="5"/>
    </row>
    <row r="595">
      <c r="A595" s="5"/>
    </row>
    <row r="596">
      <c r="A596" s="5"/>
    </row>
    <row r="597">
      <c r="A597" s="5"/>
    </row>
    <row r="598">
      <c r="A598" s="5"/>
    </row>
    <row r="599">
      <c r="A599" s="5"/>
    </row>
    <row r="600">
      <c r="A600" s="5"/>
    </row>
    <row r="601">
      <c r="A601" s="5"/>
    </row>
    <row r="602">
      <c r="A602" s="5"/>
    </row>
    <row r="603">
      <c r="A603" s="5"/>
    </row>
    <row r="604">
      <c r="A604" s="5"/>
    </row>
    <row r="605">
      <c r="A605" s="5"/>
    </row>
    <row r="606">
      <c r="A606" s="5"/>
    </row>
    <row r="607">
      <c r="A607" s="5"/>
    </row>
    <row r="608">
      <c r="A608" s="5"/>
    </row>
    <row r="609">
      <c r="A609" s="5"/>
    </row>
    <row r="610">
      <c r="A610" s="5"/>
    </row>
    <row r="611">
      <c r="A611" s="5"/>
    </row>
    <row r="612">
      <c r="A612" s="5"/>
    </row>
    <row r="613">
      <c r="A613" s="5"/>
    </row>
    <row r="614">
      <c r="A614" s="5"/>
    </row>
    <row r="615">
      <c r="A615" s="5"/>
    </row>
    <row r="616">
      <c r="A616" s="5"/>
    </row>
    <row r="617">
      <c r="A617" s="5"/>
    </row>
    <row r="618">
      <c r="A618" s="5"/>
    </row>
    <row r="619">
      <c r="A619" s="5"/>
    </row>
    <row r="620">
      <c r="A620" s="5"/>
    </row>
    <row r="621">
      <c r="A621" s="5"/>
    </row>
    <row r="622">
      <c r="A622" s="5"/>
    </row>
    <row r="623">
      <c r="A623" s="5"/>
    </row>
    <row r="624">
      <c r="A624" s="5"/>
    </row>
    <row r="625">
      <c r="A625" s="5"/>
    </row>
    <row r="626">
      <c r="A626" s="5"/>
    </row>
    <row r="627">
      <c r="A627" s="5"/>
    </row>
    <row r="628">
      <c r="A628" s="5"/>
    </row>
    <row r="629">
      <c r="A629" s="5"/>
    </row>
    <row r="630">
      <c r="A630" s="5"/>
    </row>
    <row r="631">
      <c r="A631" s="5"/>
    </row>
    <row r="632">
      <c r="A632" s="5"/>
    </row>
    <row r="633">
      <c r="A633" s="5"/>
    </row>
    <row r="634">
      <c r="A634" s="5"/>
    </row>
    <row r="635">
      <c r="A635" s="5"/>
    </row>
    <row r="636">
      <c r="A636" s="5"/>
    </row>
    <row r="637">
      <c r="A637" s="5"/>
    </row>
    <row r="638">
      <c r="A638" s="5"/>
    </row>
    <row r="639">
      <c r="A639" s="5"/>
    </row>
    <row r="640">
      <c r="A640" s="5"/>
    </row>
    <row r="641">
      <c r="A641" s="5"/>
    </row>
    <row r="642">
      <c r="A642" s="5"/>
    </row>
    <row r="643">
      <c r="A643" s="5"/>
    </row>
    <row r="644">
      <c r="A644" s="5"/>
    </row>
    <row r="645">
      <c r="A645" s="5"/>
    </row>
    <row r="646">
      <c r="A646" s="5"/>
    </row>
    <row r="647">
      <c r="A647" s="5"/>
    </row>
    <row r="648">
      <c r="A648" s="5"/>
    </row>
    <row r="649">
      <c r="A649" s="5"/>
    </row>
    <row r="650">
      <c r="A650" s="5"/>
    </row>
    <row r="651">
      <c r="A651" s="5"/>
    </row>
    <row r="652">
      <c r="A652" s="5"/>
    </row>
    <row r="653">
      <c r="A653" s="5"/>
    </row>
    <row r="654">
      <c r="A654" s="5"/>
    </row>
    <row r="655">
      <c r="A655" s="5"/>
    </row>
    <row r="656">
      <c r="A656" s="5"/>
    </row>
    <row r="657">
      <c r="A657" s="5"/>
    </row>
    <row r="658">
      <c r="A658" s="5"/>
    </row>
    <row r="659">
      <c r="A659" s="5"/>
    </row>
    <row r="660">
      <c r="A660" s="5"/>
    </row>
    <row r="661">
      <c r="A661" s="5"/>
    </row>
    <row r="662">
      <c r="A662" s="5"/>
    </row>
    <row r="663">
      <c r="A663" s="5"/>
    </row>
    <row r="664">
      <c r="A664" s="5"/>
    </row>
    <row r="665">
      <c r="A665" s="5"/>
    </row>
    <row r="666">
      <c r="A666" s="5"/>
    </row>
    <row r="667">
      <c r="A667" s="5"/>
    </row>
    <row r="668">
      <c r="A668" s="5"/>
    </row>
    <row r="669">
      <c r="A669" s="5"/>
    </row>
    <row r="670">
      <c r="A670" s="5"/>
    </row>
    <row r="671">
      <c r="A671" s="5"/>
    </row>
    <row r="672">
      <c r="A672" s="5"/>
    </row>
    <row r="673">
      <c r="A673" s="5"/>
    </row>
    <row r="674">
      <c r="A674" s="5"/>
    </row>
    <row r="675">
      <c r="A675" s="5"/>
    </row>
    <row r="676">
      <c r="A676" s="5"/>
    </row>
    <row r="677">
      <c r="A677" s="5"/>
    </row>
    <row r="678">
      <c r="A678" s="5"/>
    </row>
    <row r="679">
      <c r="A679" s="5"/>
    </row>
    <row r="680">
      <c r="A680" s="5"/>
    </row>
    <row r="681">
      <c r="A681" s="5"/>
    </row>
    <row r="682">
      <c r="A682" s="5"/>
    </row>
    <row r="683">
      <c r="A683" s="5"/>
    </row>
    <row r="684">
      <c r="A684" s="5"/>
    </row>
    <row r="685">
      <c r="A685" s="5"/>
    </row>
    <row r="686">
      <c r="A686" s="5"/>
    </row>
    <row r="687">
      <c r="A687" s="5"/>
    </row>
    <row r="688">
      <c r="A688" s="5"/>
    </row>
    <row r="689">
      <c r="A689" s="5"/>
    </row>
    <row r="690">
      <c r="A690" s="5"/>
    </row>
    <row r="691">
      <c r="A691" s="5"/>
    </row>
    <row r="692">
      <c r="A692" s="5"/>
    </row>
    <row r="693">
      <c r="A693" s="5"/>
    </row>
    <row r="694">
      <c r="A694" s="5"/>
    </row>
    <row r="695">
      <c r="A695" s="5"/>
    </row>
    <row r="696">
      <c r="A696" s="5"/>
    </row>
    <row r="697">
      <c r="A697" s="5"/>
    </row>
    <row r="698">
      <c r="A698" s="5"/>
    </row>
    <row r="699">
      <c r="A699" s="5"/>
    </row>
    <row r="700">
      <c r="A700" s="5"/>
    </row>
    <row r="701">
      <c r="A701" s="5"/>
    </row>
    <row r="702">
      <c r="A702" s="5"/>
    </row>
    <row r="703">
      <c r="A703" s="5"/>
    </row>
    <row r="704">
      <c r="A704" s="5"/>
    </row>
    <row r="705">
      <c r="A705" s="5"/>
    </row>
    <row r="706">
      <c r="A706" s="5"/>
    </row>
    <row r="707">
      <c r="A707" s="5"/>
    </row>
    <row r="708">
      <c r="A708" s="5"/>
    </row>
    <row r="709">
      <c r="A709" s="5"/>
    </row>
    <row r="710">
      <c r="A710" s="5"/>
    </row>
    <row r="711">
      <c r="A711" s="5"/>
    </row>
    <row r="712">
      <c r="A712" s="5"/>
    </row>
    <row r="713">
      <c r="A713" s="5"/>
    </row>
    <row r="714">
      <c r="A714" s="5"/>
    </row>
    <row r="715">
      <c r="A715" s="5"/>
    </row>
    <row r="716">
      <c r="A716" s="5"/>
    </row>
    <row r="717">
      <c r="A717" s="5"/>
    </row>
    <row r="718">
      <c r="A718" s="5"/>
    </row>
    <row r="719">
      <c r="A719" s="5"/>
    </row>
    <row r="720">
      <c r="A720" s="5"/>
    </row>
    <row r="721">
      <c r="A721" s="5"/>
    </row>
    <row r="722">
      <c r="A722" s="5"/>
    </row>
    <row r="723">
      <c r="A723" s="5"/>
    </row>
    <row r="724">
      <c r="A724" s="5"/>
    </row>
    <row r="725">
      <c r="A725" s="5"/>
    </row>
    <row r="726">
      <c r="A726" s="5"/>
    </row>
    <row r="727">
      <c r="A727" s="5"/>
    </row>
    <row r="728">
      <c r="A728" s="5"/>
    </row>
    <row r="729">
      <c r="A729" s="5"/>
    </row>
    <row r="730">
      <c r="A730" s="5"/>
    </row>
    <row r="731">
      <c r="A731" s="5"/>
    </row>
    <row r="732">
      <c r="A732" s="5"/>
    </row>
    <row r="733">
      <c r="A733" s="5"/>
    </row>
    <row r="734">
      <c r="A734" s="5"/>
    </row>
    <row r="735">
      <c r="A735" s="5"/>
    </row>
    <row r="736">
      <c r="A736" s="5"/>
    </row>
    <row r="737">
      <c r="A737" s="5"/>
    </row>
    <row r="738">
      <c r="A738" s="5"/>
    </row>
    <row r="739">
      <c r="A739" s="5"/>
    </row>
    <row r="740">
      <c r="A740" s="5"/>
    </row>
    <row r="741">
      <c r="A741" s="5"/>
    </row>
    <row r="742">
      <c r="A742" s="5"/>
    </row>
    <row r="743">
      <c r="A743" s="5"/>
    </row>
    <row r="744">
      <c r="A744" s="5"/>
    </row>
    <row r="745">
      <c r="A745" s="5"/>
    </row>
    <row r="746">
      <c r="A746" s="5"/>
    </row>
    <row r="747">
      <c r="A747" s="5"/>
    </row>
    <row r="748">
      <c r="A748" s="5"/>
    </row>
    <row r="749">
      <c r="A749" s="5"/>
    </row>
    <row r="750">
      <c r="A750" s="5"/>
    </row>
    <row r="751">
      <c r="A751" s="5"/>
    </row>
    <row r="752">
      <c r="A752" s="5"/>
    </row>
    <row r="753">
      <c r="A753" s="5"/>
    </row>
    <row r="754">
      <c r="A754" s="5"/>
    </row>
    <row r="755">
      <c r="A755" s="5"/>
    </row>
    <row r="756">
      <c r="A756" s="5"/>
    </row>
    <row r="757">
      <c r="A757" s="5"/>
    </row>
    <row r="758">
      <c r="A758" s="5"/>
    </row>
    <row r="759">
      <c r="A759" s="5"/>
    </row>
    <row r="760">
      <c r="A760" s="5"/>
    </row>
    <row r="761">
      <c r="A761" s="5"/>
    </row>
    <row r="762">
      <c r="A762" s="5"/>
    </row>
    <row r="763">
      <c r="A763" s="5"/>
    </row>
    <row r="764">
      <c r="A764" s="5"/>
    </row>
    <row r="765">
      <c r="A765" s="5"/>
    </row>
    <row r="766">
      <c r="A766" s="5"/>
    </row>
    <row r="767">
      <c r="A767" s="5"/>
    </row>
    <row r="768">
      <c r="A768" s="5"/>
    </row>
    <row r="769">
      <c r="A769" s="5"/>
    </row>
    <row r="770">
      <c r="A770" s="5"/>
    </row>
    <row r="771">
      <c r="A771" s="5"/>
    </row>
    <row r="772">
      <c r="A772" s="5"/>
    </row>
    <row r="773">
      <c r="A773" s="5"/>
    </row>
    <row r="774">
      <c r="A774" s="5"/>
    </row>
    <row r="775">
      <c r="A775" s="5"/>
    </row>
    <row r="776">
      <c r="A776" s="5"/>
    </row>
    <row r="777">
      <c r="A777" s="5"/>
    </row>
    <row r="778">
      <c r="A778" s="5"/>
    </row>
    <row r="779">
      <c r="A779" s="5"/>
    </row>
    <row r="780">
      <c r="A780" s="5"/>
    </row>
    <row r="781">
      <c r="A781" s="5"/>
    </row>
    <row r="782">
      <c r="A782" s="5"/>
    </row>
    <row r="783">
      <c r="A783" s="5"/>
    </row>
    <row r="784">
      <c r="A784" s="5"/>
    </row>
    <row r="785">
      <c r="A785" s="5"/>
    </row>
    <row r="786">
      <c r="A786" s="5"/>
    </row>
    <row r="787">
      <c r="A787" s="5"/>
    </row>
    <row r="788">
      <c r="A788" s="5"/>
    </row>
    <row r="789">
      <c r="A789" s="5"/>
    </row>
    <row r="790">
      <c r="A790" s="5"/>
    </row>
    <row r="791">
      <c r="A791" s="5"/>
    </row>
    <row r="792">
      <c r="A792" s="5"/>
    </row>
    <row r="793">
      <c r="A793" s="5"/>
    </row>
    <row r="794">
      <c r="A794" s="5"/>
    </row>
    <row r="795">
      <c r="A795" s="5"/>
    </row>
    <row r="796">
      <c r="A796" s="5"/>
    </row>
    <row r="797">
      <c r="A797" s="5"/>
    </row>
    <row r="798">
      <c r="A798" s="5"/>
    </row>
    <row r="799">
      <c r="A799" s="5"/>
    </row>
    <row r="800">
      <c r="A800" s="5"/>
    </row>
    <row r="801">
      <c r="A801" s="5"/>
    </row>
    <row r="802">
      <c r="A802" s="5"/>
    </row>
    <row r="803">
      <c r="A803" s="5"/>
    </row>
    <row r="804">
      <c r="A804" s="5"/>
    </row>
    <row r="805">
      <c r="A805" s="5"/>
    </row>
    <row r="806">
      <c r="A806" s="5"/>
    </row>
    <row r="807">
      <c r="A807" s="5"/>
    </row>
    <row r="808">
      <c r="A808" s="5"/>
    </row>
    <row r="809">
      <c r="A809" s="5"/>
    </row>
    <row r="810">
      <c r="A810" s="5"/>
    </row>
    <row r="811">
      <c r="A811" s="5"/>
    </row>
    <row r="812">
      <c r="A812" s="5"/>
    </row>
    <row r="813">
      <c r="A813" s="5"/>
    </row>
    <row r="814">
      <c r="A814" s="5"/>
    </row>
    <row r="815">
      <c r="A815" s="5"/>
    </row>
    <row r="816">
      <c r="A816" s="5"/>
    </row>
    <row r="817">
      <c r="A817" s="5"/>
    </row>
    <row r="818">
      <c r="A818" s="5"/>
    </row>
    <row r="819">
      <c r="A819" s="5"/>
    </row>
    <row r="820">
      <c r="A820" s="5"/>
    </row>
    <row r="821">
      <c r="A821" s="5"/>
    </row>
    <row r="822">
      <c r="A822" s="5"/>
    </row>
    <row r="823">
      <c r="A823" s="5"/>
    </row>
    <row r="824">
      <c r="A824" s="5"/>
    </row>
    <row r="825">
      <c r="A825" s="5"/>
    </row>
    <row r="826">
      <c r="A826" s="5"/>
    </row>
    <row r="827">
      <c r="A827" s="5"/>
    </row>
    <row r="828">
      <c r="A828" s="5"/>
    </row>
    <row r="829">
      <c r="A829" s="5"/>
    </row>
    <row r="830">
      <c r="A830" s="5"/>
    </row>
    <row r="831">
      <c r="A831" s="5"/>
    </row>
    <row r="832">
      <c r="A832" s="5"/>
    </row>
    <row r="833">
      <c r="A833" s="5"/>
    </row>
    <row r="834">
      <c r="A834" s="5"/>
    </row>
    <row r="835">
      <c r="A835" s="5"/>
    </row>
    <row r="836">
      <c r="A836" s="5"/>
    </row>
    <row r="837">
      <c r="A837" s="5"/>
    </row>
    <row r="838">
      <c r="A838" s="5"/>
    </row>
    <row r="839">
      <c r="A839" s="5"/>
    </row>
    <row r="840">
      <c r="A840" s="5"/>
    </row>
    <row r="841">
      <c r="A841" s="5"/>
    </row>
    <row r="842">
      <c r="A842" s="5"/>
    </row>
    <row r="843">
      <c r="A843" s="5"/>
    </row>
    <row r="844">
      <c r="A844" s="5"/>
    </row>
    <row r="845">
      <c r="A845" s="5"/>
    </row>
    <row r="846">
      <c r="A846" s="5"/>
    </row>
    <row r="847">
      <c r="A847" s="5"/>
    </row>
    <row r="848">
      <c r="A848" s="5"/>
    </row>
    <row r="849">
      <c r="A849" s="5"/>
    </row>
    <row r="850">
      <c r="A850" s="5"/>
    </row>
    <row r="851">
      <c r="A851" s="5"/>
    </row>
    <row r="852">
      <c r="A852" s="5"/>
    </row>
    <row r="853">
      <c r="A853" s="5"/>
    </row>
    <row r="854">
      <c r="A854" s="5"/>
    </row>
    <row r="855">
      <c r="A855" s="5"/>
    </row>
    <row r="856">
      <c r="A856" s="5"/>
    </row>
    <row r="857">
      <c r="A857" s="5"/>
    </row>
    <row r="858">
      <c r="A858" s="5"/>
    </row>
    <row r="859">
      <c r="A859" s="5"/>
    </row>
    <row r="860">
      <c r="A860" s="5"/>
    </row>
    <row r="861">
      <c r="A861" s="5"/>
    </row>
    <row r="862">
      <c r="A862" s="5"/>
    </row>
    <row r="863">
      <c r="A863" s="5"/>
    </row>
    <row r="864">
      <c r="A864" s="5"/>
    </row>
    <row r="865">
      <c r="A865" s="5"/>
    </row>
    <row r="866">
      <c r="A866" s="5"/>
    </row>
    <row r="867">
      <c r="A867" s="5"/>
    </row>
    <row r="868">
      <c r="A868" s="5"/>
    </row>
    <row r="869">
      <c r="A869" s="5"/>
    </row>
    <row r="870">
      <c r="A870" s="5"/>
    </row>
    <row r="871">
      <c r="A871" s="5"/>
    </row>
    <row r="872">
      <c r="A872" s="5"/>
    </row>
    <row r="873">
      <c r="A873" s="5"/>
    </row>
    <row r="874">
      <c r="A874" s="5"/>
    </row>
    <row r="875">
      <c r="A875" s="5"/>
    </row>
    <row r="876">
      <c r="A876" s="5"/>
    </row>
    <row r="877">
      <c r="A877" s="5"/>
    </row>
    <row r="878">
      <c r="A878" s="5"/>
    </row>
    <row r="879">
      <c r="A879" s="5"/>
    </row>
    <row r="880">
      <c r="A880" s="5"/>
    </row>
    <row r="881">
      <c r="A881" s="5"/>
    </row>
    <row r="882">
      <c r="A882" s="5"/>
    </row>
    <row r="883">
      <c r="A883" s="5"/>
    </row>
    <row r="884">
      <c r="A884" s="5"/>
    </row>
    <row r="885">
      <c r="A885" s="5"/>
    </row>
    <row r="886">
      <c r="A886" s="5"/>
    </row>
    <row r="887">
      <c r="A887" s="5"/>
    </row>
    <row r="888">
      <c r="A888" s="5"/>
    </row>
    <row r="889">
      <c r="A889" s="5"/>
    </row>
    <row r="890">
      <c r="A890" s="5"/>
    </row>
    <row r="891">
      <c r="A891" s="5"/>
    </row>
    <row r="892">
      <c r="A892" s="5"/>
    </row>
    <row r="893">
      <c r="A893" s="5"/>
    </row>
    <row r="894">
      <c r="A894" s="5"/>
    </row>
    <row r="895">
      <c r="A895" s="5"/>
    </row>
    <row r="896">
      <c r="A896" s="5"/>
    </row>
    <row r="897">
      <c r="A897" s="5"/>
    </row>
    <row r="898">
      <c r="A898" s="5"/>
    </row>
    <row r="899">
      <c r="A899" s="5"/>
    </row>
    <row r="900">
      <c r="A900" s="5"/>
    </row>
    <row r="901">
      <c r="A901" s="5"/>
    </row>
    <row r="902">
      <c r="A902" s="5"/>
    </row>
    <row r="903">
      <c r="A903" s="5"/>
    </row>
    <row r="904">
      <c r="A904" s="5"/>
    </row>
    <row r="905">
      <c r="A905" s="5"/>
    </row>
    <row r="906">
      <c r="A906" s="5"/>
    </row>
    <row r="907">
      <c r="A907" s="5"/>
    </row>
    <row r="908">
      <c r="A908" s="5"/>
    </row>
    <row r="909">
      <c r="A909" s="5"/>
    </row>
    <row r="910">
      <c r="A910" s="5"/>
    </row>
    <row r="911">
      <c r="A911" s="5"/>
    </row>
    <row r="912">
      <c r="A912" s="5"/>
    </row>
    <row r="913">
      <c r="A913" s="5"/>
    </row>
    <row r="914">
      <c r="A914" s="5"/>
    </row>
    <row r="915">
      <c r="A915" s="5"/>
    </row>
    <row r="916">
      <c r="A916" s="5"/>
    </row>
    <row r="917">
      <c r="A917" s="5"/>
    </row>
    <row r="918">
      <c r="A918" s="5"/>
    </row>
    <row r="919">
      <c r="A919" s="5"/>
    </row>
    <row r="920">
      <c r="A920" s="5"/>
    </row>
    <row r="921">
      <c r="A921" s="5"/>
    </row>
    <row r="922">
      <c r="A922" s="5"/>
    </row>
    <row r="923">
      <c r="A923" s="5"/>
    </row>
    <row r="924">
      <c r="A924" s="5"/>
    </row>
    <row r="925">
      <c r="A925" s="5"/>
    </row>
    <row r="926">
      <c r="A926" s="5"/>
    </row>
    <row r="927">
      <c r="A927" s="5"/>
    </row>
    <row r="928">
      <c r="A928" s="5"/>
    </row>
    <row r="929">
      <c r="A929" s="5"/>
    </row>
    <row r="930">
      <c r="A930" s="5"/>
    </row>
    <row r="931">
      <c r="A931" s="5"/>
    </row>
    <row r="932">
      <c r="A932" s="5"/>
    </row>
    <row r="933">
      <c r="A933" s="5"/>
    </row>
    <row r="934">
      <c r="A934" s="5"/>
    </row>
    <row r="935">
      <c r="A935" s="5"/>
    </row>
    <row r="936">
      <c r="A936" s="5"/>
    </row>
    <row r="937">
      <c r="A937" s="5"/>
    </row>
    <row r="938">
      <c r="A938" s="5"/>
    </row>
    <row r="939">
      <c r="A939" s="5"/>
    </row>
    <row r="940">
      <c r="A940" s="5"/>
    </row>
    <row r="941">
      <c r="A941" s="5"/>
    </row>
    <row r="942">
      <c r="A942" s="5"/>
    </row>
    <row r="943">
      <c r="A943" s="5"/>
    </row>
    <row r="944">
      <c r="A944" s="5"/>
    </row>
    <row r="945">
      <c r="A945" s="5"/>
    </row>
    <row r="946">
      <c r="A946" s="5"/>
    </row>
    <row r="947">
      <c r="A947" s="5"/>
    </row>
    <row r="948">
      <c r="A948" s="5"/>
    </row>
    <row r="949">
      <c r="A949" s="5"/>
    </row>
    <row r="950">
      <c r="A950" s="5"/>
    </row>
    <row r="951">
      <c r="A951" s="5"/>
    </row>
    <row r="952">
      <c r="A952" s="5"/>
    </row>
    <row r="953">
      <c r="A953" s="5"/>
    </row>
    <row r="954">
      <c r="A954" s="5"/>
    </row>
    <row r="955">
      <c r="A955" s="5"/>
    </row>
    <row r="956">
      <c r="A956" s="5"/>
    </row>
    <row r="957">
      <c r="A957" s="5"/>
    </row>
    <row r="958">
      <c r="A958" s="5"/>
    </row>
    <row r="959">
      <c r="A959" s="5"/>
    </row>
    <row r="960">
      <c r="A960" s="5"/>
    </row>
    <row r="961">
      <c r="A961" s="5"/>
    </row>
    <row r="962">
      <c r="A962" s="5"/>
    </row>
    <row r="963">
      <c r="A963" s="5"/>
    </row>
    <row r="964">
      <c r="A964" s="5"/>
    </row>
    <row r="965">
      <c r="A965" s="5"/>
    </row>
    <row r="966">
      <c r="A966" s="5"/>
    </row>
    <row r="967">
      <c r="A967" s="5"/>
    </row>
    <row r="968">
      <c r="A968" s="5"/>
    </row>
    <row r="969">
      <c r="A969" s="5"/>
    </row>
    <row r="970">
      <c r="A970" s="5"/>
    </row>
    <row r="971">
      <c r="A971" s="5"/>
    </row>
    <row r="972">
      <c r="A972" s="5"/>
    </row>
    <row r="973">
      <c r="A973" s="5"/>
    </row>
    <row r="974">
      <c r="A974" s="5"/>
    </row>
    <row r="975">
      <c r="A975" s="5"/>
    </row>
    <row r="976">
      <c r="A976" s="5"/>
    </row>
    <row r="977">
      <c r="A977" s="5"/>
    </row>
    <row r="978">
      <c r="A978" s="5"/>
    </row>
    <row r="979">
      <c r="A979" s="5"/>
    </row>
    <row r="980">
      <c r="A980" s="5"/>
    </row>
    <row r="981">
      <c r="A981" s="5"/>
    </row>
    <row r="982">
      <c r="A982" s="5"/>
    </row>
    <row r="983">
      <c r="A983" s="5"/>
    </row>
    <row r="984">
      <c r="A984" s="5"/>
    </row>
    <row r="985">
      <c r="A985" s="5"/>
    </row>
    <row r="986">
      <c r="A986" s="5"/>
    </row>
    <row r="987">
      <c r="A987" s="5"/>
    </row>
    <row r="988">
      <c r="A988" s="5"/>
    </row>
    <row r="989">
      <c r="A989" s="5"/>
    </row>
    <row r="990">
      <c r="A990" s="5"/>
    </row>
    <row r="991">
      <c r="A991" s="5"/>
    </row>
    <row r="992">
      <c r="A992" s="5"/>
    </row>
    <row r="993">
      <c r="A993" s="5"/>
    </row>
    <row r="994">
      <c r="A994" s="5"/>
    </row>
    <row r="995">
      <c r="A995" s="5"/>
    </row>
    <row r="996">
      <c r="A996" s="5"/>
    </row>
    <row r="997">
      <c r="A997" s="5"/>
    </row>
    <row r="998">
      <c r="A998" s="5"/>
    </row>
    <row r="999">
      <c r="A999" s="5"/>
    </row>
    <row r="1000">
      <c r="A1000" s="5"/>
    </row>
    <row r="1001">
      <c r="A1001" s="5"/>
    </row>
  </sheetData>
  <hyperlinks>
    <hyperlink r:id="rId1" ref="D20"/>
    <hyperlink r:id="rId2" ref="A23"/>
  </hyperlinks>
  <drawing r:id="rId3"/>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0"/>
    <col customWidth="1" min="2" max="2" width="15.57"/>
    <col customWidth="1" min="3" max="4" width="43.71"/>
    <col customWidth="1" min="5" max="5" width="41.43"/>
    <col customWidth="1" min="6" max="6" width="29.57"/>
  </cols>
  <sheetData>
    <row r="1">
      <c r="A1" s="50" t="s">
        <v>7366</v>
      </c>
      <c r="B1" s="50" t="s">
        <v>14862</v>
      </c>
      <c r="C1" s="50" t="s">
        <v>14863</v>
      </c>
      <c r="D1" s="50" t="s">
        <v>14864</v>
      </c>
      <c r="E1" s="50" t="s">
        <v>10158</v>
      </c>
      <c r="F1" s="50" t="s">
        <v>14865</v>
      </c>
    </row>
    <row r="2">
      <c r="A2" s="50" t="s">
        <v>14866</v>
      </c>
      <c r="B2" s="43" t="s">
        <v>14867</v>
      </c>
      <c r="C2" s="132" t="s">
        <v>14868</v>
      </c>
      <c r="D2" s="132" t="s">
        <v>14869</v>
      </c>
      <c r="E2" s="50" t="s">
        <v>14870</v>
      </c>
      <c r="F2" s="967" t="s">
        <v>14871</v>
      </c>
    </row>
  </sheetData>
  <hyperlinks>
    <hyperlink r:id="rId1" ref="F2"/>
  </hyperlinks>
  <drawing r:id="rId2"/>
</worksheet>
</file>